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2.xml" ContentType="application/vnd.openxmlformats-officedocument.spreadsheetml.chartsheet+xml"/>
  <Override PartName="/xl/worksheets/sheet6.xml" ContentType="application/vnd.openxmlformats-officedocument.spreadsheetml.worksheet+xml"/>
  <Override PartName="/xl/chartsheets/sheet3.xml" ContentType="application/vnd.openxmlformats-officedocument.spreadsheetml.chartsheet+xml"/>
  <Override PartName="/xl/worksheets/sheet7.xml" ContentType="application/vnd.openxmlformats-officedocument.spreadsheetml.worksheet+xml"/>
  <Override PartName="/xl/chartsheets/sheet4.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pivotTables/pivotTable1.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ml.chartshapes+xml"/>
  <Override PartName="/xl/pivotTables/pivotTable2.xml" ContentType="application/vnd.openxmlformats-officedocument.spreadsheetml.pivotTable+xml"/>
  <Override PartName="/xl/drawings/drawing5.xml" ContentType="application/vnd.openxmlformats-officedocument.drawing+xml"/>
  <Override PartName="/xl/charts/chart4.xml" ContentType="application/vnd.openxmlformats-officedocument.drawingml.chart+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20" yWindow="540" windowWidth="27795" windowHeight="12330" firstSheet="1" activeTab="1"/>
  </bookViews>
  <sheets>
    <sheet name="Readme" sheetId="16" r:id="rId1"/>
    <sheet name="Master" sheetId="1" r:id="rId2"/>
    <sheet name="HV" sheetId="10" r:id="rId3"/>
    <sheet name="Table" sheetId="2" r:id="rId4"/>
    <sheet name="LIBOR" sheetId="3" r:id="rId5"/>
    <sheet name="VQT-IV" sheetId="8" r:id="rId6"/>
    <sheet name="VQT-Chart" sheetId="7" r:id="rId7"/>
    <sheet name="VQT-chart-pivot" sheetId="6" r:id="rId8"/>
    <sheet name="HV chart" sheetId="12" r:id="rId9"/>
    <sheet name="HV table" sheetId="11" r:id="rId10"/>
    <sheet name="Vol Trend Chrt" sheetId="14" r:id="rId11"/>
    <sheet name="IV table" sheetId="13" r:id="rId12"/>
    <sheet name="VQT_IV" sheetId="17" r:id="rId13"/>
  </sheets>
  <definedNames>
    <definedName name="solver_adj" localSheetId="1" hidden="1">Master!$AH$2</definedName>
    <definedName name="solver_cvg" localSheetId="1" hidden="1">0.0001</definedName>
    <definedName name="solver_drv" localSheetId="1" hidden="1">1</definedName>
    <definedName name="solver_eng" localSheetId="1" hidden="1">1</definedName>
    <definedName name="solver_est" localSheetId="1" hidden="1">1</definedName>
    <definedName name="solver_itr" localSheetId="1" hidden="1">2147483647</definedName>
    <definedName name="solver_mip" localSheetId="1" hidden="1">2147483647</definedName>
    <definedName name="solver_mni" localSheetId="1" hidden="1">30</definedName>
    <definedName name="solver_mrt" localSheetId="1" hidden="1">0.075</definedName>
    <definedName name="solver_msl" localSheetId="1" hidden="1">2</definedName>
    <definedName name="solver_neg" localSheetId="1" hidden="1">1</definedName>
    <definedName name="solver_nod" localSheetId="1" hidden="1">2147483647</definedName>
    <definedName name="solver_num" localSheetId="1" hidden="1">0</definedName>
    <definedName name="solver_nwt" localSheetId="1" hidden="1">1</definedName>
    <definedName name="solver_opt" localSheetId="1" hidden="1">Master!$AH$1667</definedName>
    <definedName name="solver_pre" localSheetId="1" hidden="1">0.0000001</definedName>
    <definedName name="solver_rbv" localSheetId="1" hidden="1">1</definedName>
    <definedName name="solver_rlx" localSheetId="1" hidden="1">2</definedName>
    <definedName name="solver_rsd" localSheetId="1" hidden="1">0</definedName>
    <definedName name="solver_scl" localSheetId="1" hidden="1">1</definedName>
    <definedName name="solver_sho" localSheetId="1" hidden="1">2</definedName>
    <definedName name="solver_ssz" localSheetId="1" hidden="1">100</definedName>
    <definedName name="solver_tim" localSheetId="1" hidden="1">2147483647</definedName>
    <definedName name="solver_tol" localSheetId="1" hidden="1">0.01</definedName>
    <definedName name="solver_typ" localSheetId="1" hidden="1">3</definedName>
    <definedName name="solver_val" localSheetId="1" hidden="1">100</definedName>
    <definedName name="solver_ver" localSheetId="1" hidden="1">3</definedName>
  </definedNames>
  <calcPr calcId="145621" calcMode="manual"/>
  <pivotCaches>
    <pivotCache cacheId="19" r:id="rId14"/>
  </pivotCaches>
</workbook>
</file>

<file path=xl/calcChain.xml><?xml version="1.0" encoding="utf-8"?>
<calcChain xmlns="http://schemas.openxmlformats.org/spreadsheetml/2006/main">
  <c r="AI3282" i="1" l="1"/>
  <c r="AI3281" i="1"/>
  <c r="AI3280" i="1"/>
  <c r="AI3279" i="1"/>
  <c r="AI3278" i="1"/>
  <c r="AI3277" i="1"/>
  <c r="AI3276" i="1"/>
  <c r="AI3275" i="1"/>
  <c r="AI3274" i="1"/>
  <c r="AI3273" i="1"/>
  <c r="AI3272" i="1"/>
  <c r="AI3271" i="1"/>
  <c r="AI3270" i="1"/>
  <c r="AI3269" i="1"/>
  <c r="AI3268" i="1"/>
  <c r="AI3267" i="1"/>
  <c r="AI3266" i="1"/>
  <c r="AI3265" i="1"/>
  <c r="AI3264" i="1"/>
  <c r="AI3263" i="1"/>
  <c r="AI3262" i="1"/>
  <c r="AI3261" i="1"/>
  <c r="AI3260" i="1"/>
  <c r="AI3259" i="1"/>
  <c r="AI3258" i="1"/>
  <c r="AI3257" i="1"/>
  <c r="AI3256" i="1"/>
  <c r="AI3255" i="1"/>
  <c r="AI3254" i="1"/>
  <c r="AI3253" i="1"/>
  <c r="AI3252" i="1"/>
  <c r="AI3251" i="1"/>
  <c r="AI3250" i="1"/>
  <c r="AI3249" i="1"/>
  <c r="AI3248" i="1"/>
  <c r="AI3247" i="1"/>
  <c r="AI3246" i="1"/>
  <c r="AI3245" i="1"/>
  <c r="AI3244" i="1"/>
  <c r="AI3243" i="1"/>
  <c r="AI3242" i="1"/>
  <c r="AI3241" i="1"/>
  <c r="AI3240" i="1"/>
  <c r="AI3239" i="1"/>
  <c r="AI3238" i="1"/>
  <c r="AI3237" i="1"/>
  <c r="AI3236" i="1"/>
  <c r="AI3235" i="1"/>
  <c r="AI3234" i="1"/>
  <c r="AI3233" i="1"/>
  <c r="AI3232" i="1"/>
  <c r="AI3231" i="1"/>
  <c r="AI3230" i="1"/>
  <c r="AI3229" i="1"/>
  <c r="AI3228" i="1"/>
  <c r="AI3227" i="1"/>
  <c r="AI3226" i="1"/>
  <c r="AI3225" i="1"/>
  <c r="AI3224" i="1"/>
  <c r="AI3223" i="1"/>
  <c r="AI3222" i="1"/>
  <c r="AI3221" i="1"/>
  <c r="AI3220" i="1"/>
  <c r="AI3219" i="1"/>
  <c r="AI3218" i="1"/>
  <c r="AI3217" i="1"/>
  <c r="AI3216" i="1"/>
  <c r="AI3215" i="1"/>
  <c r="AI3214" i="1"/>
  <c r="AI3213" i="1"/>
  <c r="AI3212" i="1"/>
  <c r="AI3211" i="1"/>
  <c r="AI3210" i="1"/>
  <c r="AI3209" i="1"/>
  <c r="AI3208" i="1"/>
  <c r="AI3207" i="1"/>
  <c r="AI3206" i="1"/>
  <c r="AI3205" i="1"/>
  <c r="AI3204" i="1"/>
  <c r="AI3203" i="1"/>
  <c r="AI3202" i="1"/>
  <c r="AI3201" i="1"/>
  <c r="AI3200" i="1"/>
  <c r="AI3199" i="1"/>
  <c r="AI3198" i="1"/>
  <c r="AI3197" i="1"/>
  <c r="AI3196" i="1"/>
  <c r="AI3195" i="1"/>
  <c r="AI3194" i="1"/>
  <c r="AI3193" i="1"/>
  <c r="AI3192" i="1"/>
  <c r="AI3191" i="1"/>
  <c r="AI3190" i="1"/>
  <c r="AI3189" i="1"/>
  <c r="AI3188" i="1"/>
  <c r="AI3187" i="1"/>
  <c r="AI3186" i="1"/>
  <c r="AI3185" i="1"/>
  <c r="AI3184" i="1"/>
  <c r="AI3183" i="1"/>
  <c r="AI3182" i="1"/>
  <c r="AI3181" i="1"/>
  <c r="AI3180" i="1"/>
  <c r="AI3179" i="1"/>
  <c r="AI3178" i="1"/>
  <c r="AI3177" i="1"/>
  <c r="AI3176" i="1"/>
  <c r="AI3175" i="1"/>
  <c r="AI3174" i="1"/>
  <c r="AI3173" i="1"/>
  <c r="AI3172" i="1"/>
  <c r="AI3171" i="1"/>
  <c r="AI3170" i="1"/>
  <c r="AI3169" i="1"/>
  <c r="AI3168" i="1"/>
  <c r="AI3167" i="1"/>
  <c r="AI3166" i="1"/>
  <c r="AI3165" i="1"/>
  <c r="AI3164" i="1"/>
  <c r="AI3163" i="1"/>
  <c r="AI3162" i="1"/>
  <c r="AI3161" i="1"/>
  <c r="AI3160" i="1"/>
  <c r="AI3159" i="1"/>
  <c r="AI3158" i="1"/>
  <c r="AI3157" i="1"/>
  <c r="AI3156" i="1"/>
  <c r="AI3155" i="1"/>
  <c r="AI3154" i="1"/>
  <c r="AI3153" i="1"/>
  <c r="AI3152" i="1"/>
  <c r="AI3151" i="1"/>
  <c r="AI3150" i="1"/>
  <c r="AI3149" i="1"/>
  <c r="AI3148" i="1"/>
  <c r="AI3147" i="1"/>
  <c r="AI3146" i="1"/>
  <c r="AI3145" i="1"/>
  <c r="AI3144" i="1"/>
  <c r="AI3143" i="1"/>
  <c r="AI3142" i="1"/>
  <c r="AI3141" i="1"/>
  <c r="AI3140" i="1"/>
  <c r="AI3139" i="1"/>
  <c r="AI3138" i="1"/>
  <c r="AI3137" i="1"/>
  <c r="AI3136" i="1"/>
  <c r="AI3135" i="1"/>
  <c r="AI3134" i="1"/>
  <c r="AI3133" i="1"/>
  <c r="AI3132" i="1"/>
  <c r="AI3131" i="1"/>
  <c r="AI3130" i="1"/>
  <c r="AI3129" i="1"/>
  <c r="AI3128" i="1"/>
  <c r="AI3127" i="1"/>
  <c r="AI3126" i="1"/>
  <c r="AI3125" i="1"/>
  <c r="AI3124" i="1"/>
  <c r="AI3123" i="1"/>
  <c r="AI3122" i="1"/>
  <c r="AI3121" i="1"/>
  <c r="AI3120" i="1"/>
  <c r="AI3119" i="1"/>
  <c r="AI3118" i="1"/>
  <c r="AI3117" i="1"/>
  <c r="AI3116" i="1"/>
  <c r="AI3115" i="1"/>
  <c r="AI3114" i="1"/>
  <c r="AI3113" i="1"/>
  <c r="AI3112" i="1"/>
  <c r="AI3111" i="1"/>
  <c r="AI3110" i="1"/>
  <c r="AI3109" i="1"/>
  <c r="AI3108" i="1"/>
  <c r="AI3107" i="1"/>
  <c r="AI3106" i="1"/>
  <c r="AI3105" i="1"/>
  <c r="AI3104" i="1"/>
  <c r="AI3103" i="1"/>
  <c r="AI3102" i="1"/>
  <c r="AI3101" i="1"/>
  <c r="AI3100" i="1"/>
  <c r="AI3099" i="1"/>
  <c r="AI3098" i="1"/>
  <c r="AI3097" i="1"/>
  <c r="AI3096" i="1"/>
  <c r="AI3095" i="1"/>
  <c r="AI3094" i="1"/>
  <c r="AI3093" i="1"/>
  <c r="AI3092" i="1"/>
  <c r="AI3091" i="1"/>
  <c r="AI3090" i="1"/>
  <c r="AI3089" i="1"/>
  <c r="AI3088" i="1"/>
  <c r="AI3087" i="1"/>
  <c r="AI3086" i="1"/>
  <c r="AI3085" i="1"/>
  <c r="AI3084" i="1"/>
  <c r="AI3083" i="1"/>
  <c r="AI3082" i="1"/>
  <c r="AI3081" i="1"/>
  <c r="AI3080" i="1"/>
  <c r="AI3079" i="1"/>
  <c r="AI3078" i="1"/>
  <c r="AI3077" i="1"/>
  <c r="AI3076" i="1"/>
  <c r="AI3075" i="1"/>
  <c r="AI3074" i="1"/>
  <c r="AI3073" i="1"/>
  <c r="AI3072" i="1"/>
  <c r="AI3071" i="1"/>
  <c r="AI3070" i="1"/>
  <c r="AI3069" i="1"/>
  <c r="AI3068" i="1"/>
  <c r="AI3067" i="1"/>
  <c r="AI3066" i="1"/>
  <c r="AI3065" i="1"/>
  <c r="AI3064" i="1"/>
  <c r="AI3063" i="1"/>
  <c r="AI3062" i="1"/>
  <c r="AI3061" i="1"/>
  <c r="AI3060" i="1"/>
  <c r="AI3059" i="1"/>
  <c r="AI3058" i="1"/>
  <c r="AI3057" i="1"/>
  <c r="AI3056" i="1"/>
  <c r="AI3055" i="1"/>
  <c r="AI3054" i="1"/>
  <c r="AI3053" i="1"/>
  <c r="AI3052" i="1"/>
  <c r="AI3051" i="1"/>
  <c r="AI3050" i="1"/>
  <c r="AI3049" i="1"/>
  <c r="AI3048" i="1"/>
  <c r="AI3047" i="1"/>
  <c r="AI3046" i="1"/>
  <c r="AI3045" i="1"/>
  <c r="AI3044" i="1"/>
  <c r="AI3043" i="1"/>
  <c r="AI3042" i="1"/>
  <c r="AI3041" i="1"/>
  <c r="AI3040" i="1"/>
  <c r="AI3039" i="1"/>
  <c r="AI3038" i="1"/>
  <c r="AI3037" i="1"/>
  <c r="AI3036" i="1"/>
  <c r="AI3035" i="1"/>
  <c r="AI3034" i="1"/>
  <c r="AI3033" i="1"/>
  <c r="AI3032" i="1"/>
  <c r="AI3031" i="1"/>
  <c r="AI3030" i="1"/>
  <c r="AI3029" i="1"/>
  <c r="AI3028" i="1"/>
  <c r="AI3027" i="1"/>
  <c r="AI3026" i="1"/>
  <c r="AI3025" i="1"/>
  <c r="AI3024" i="1"/>
  <c r="AI3023" i="1"/>
  <c r="AI3022" i="1"/>
  <c r="AI3021" i="1"/>
  <c r="AI3020" i="1"/>
  <c r="AI3019" i="1"/>
  <c r="AI3018" i="1"/>
  <c r="AI3017" i="1"/>
  <c r="AI3016" i="1"/>
  <c r="AI3015" i="1"/>
  <c r="AI3014" i="1"/>
  <c r="AI3013" i="1"/>
  <c r="AI3012" i="1"/>
  <c r="AI3011" i="1"/>
  <c r="AI3010" i="1"/>
  <c r="AI3009" i="1"/>
  <c r="AI3008" i="1"/>
  <c r="AI3007" i="1"/>
  <c r="AI3006" i="1"/>
  <c r="AI3005" i="1"/>
  <c r="AI3004" i="1"/>
  <c r="AI3003" i="1"/>
  <c r="AI3002" i="1"/>
  <c r="AI3001" i="1"/>
  <c r="AI3000" i="1"/>
  <c r="AI2999" i="1"/>
  <c r="AI2998" i="1"/>
  <c r="AI2997" i="1"/>
  <c r="AI2996" i="1"/>
  <c r="AI2995" i="1"/>
  <c r="AI2994" i="1"/>
  <c r="AI2993" i="1"/>
  <c r="AI2992" i="1"/>
  <c r="AI2991" i="1"/>
  <c r="AI2990" i="1"/>
  <c r="AI2989" i="1"/>
  <c r="AI2988" i="1"/>
  <c r="AI2987" i="1"/>
  <c r="AI2986" i="1"/>
  <c r="AI2985" i="1"/>
  <c r="AI2984" i="1"/>
  <c r="AI2983" i="1"/>
  <c r="AI2982" i="1"/>
  <c r="AI2981" i="1"/>
  <c r="AI2980" i="1"/>
  <c r="AI2979" i="1"/>
  <c r="AI2978" i="1"/>
  <c r="AI2977" i="1"/>
  <c r="AI2976" i="1"/>
  <c r="AI2975" i="1"/>
  <c r="AI2974" i="1"/>
  <c r="AI2973" i="1"/>
  <c r="AI2972" i="1"/>
  <c r="AI2971" i="1"/>
  <c r="AI2970" i="1"/>
  <c r="AI2969" i="1"/>
  <c r="AI2968" i="1"/>
  <c r="AI2967" i="1"/>
  <c r="AI2966" i="1"/>
  <c r="AI2965" i="1"/>
  <c r="AI2964" i="1"/>
  <c r="AI2963" i="1"/>
  <c r="AI2962" i="1"/>
  <c r="AI2961" i="1"/>
  <c r="AI2960" i="1"/>
  <c r="AI2959" i="1"/>
  <c r="AI2958" i="1"/>
  <c r="AI2957" i="1"/>
  <c r="AI2956" i="1"/>
  <c r="AI2955" i="1"/>
  <c r="AI2954" i="1"/>
  <c r="AI2953" i="1"/>
  <c r="AI2952" i="1"/>
  <c r="AI2951" i="1"/>
  <c r="AI2950" i="1"/>
  <c r="AI2949" i="1"/>
  <c r="AI2948" i="1"/>
  <c r="AI2947" i="1"/>
  <c r="AI2946" i="1"/>
  <c r="AI2945" i="1"/>
  <c r="AI2944" i="1"/>
  <c r="AI2943" i="1"/>
  <c r="AI2942" i="1"/>
  <c r="AI2941" i="1"/>
  <c r="AI2940" i="1"/>
  <c r="AI2939" i="1"/>
  <c r="AI2938" i="1"/>
  <c r="AI2937" i="1"/>
  <c r="AI2936" i="1"/>
  <c r="AI2935" i="1"/>
  <c r="AI2934" i="1"/>
  <c r="AI2933" i="1"/>
  <c r="AI2932" i="1"/>
  <c r="AI2931" i="1"/>
  <c r="AI2930" i="1"/>
  <c r="AI2929" i="1"/>
  <c r="AI2928" i="1"/>
  <c r="AI2927" i="1"/>
  <c r="AI2926" i="1"/>
  <c r="AI2925" i="1"/>
  <c r="AI2924" i="1"/>
  <c r="AI2923" i="1"/>
  <c r="AI2922" i="1"/>
  <c r="AI2921" i="1"/>
  <c r="AI2920" i="1"/>
  <c r="AI2919" i="1"/>
  <c r="AI2918" i="1"/>
  <c r="AI2917" i="1"/>
  <c r="AI2916" i="1"/>
  <c r="AI2915" i="1"/>
  <c r="AI2914" i="1"/>
  <c r="AI2913" i="1"/>
  <c r="AI2912" i="1"/>
  <c r="AI2911" i="1"/>
  <c r="AI2910" i="1"/>
  <c r="AI2909" i="1"/>
  <c r="AI2908" i="1"/>
  <c r="AI2907" i="1"/>
  <c r="AI2906" i="1"/>
  <c r="AI2905" i="1"/>
  <c r="AI2904" i="1"/>
  <c r="AI2903" i="1"/>
  <c r="AI2902" i="1"/>
  <c r="AI2901" i="1"/>
  <c r="AI2900" i="1"/>
  <c r="AI2899" i="1"/>
  <c r="AI2898" i="1"/>
  <c r="AI2897" i="1"/>
  <c r="AI2896" i="1"/>
  <c r="AI2895" i="1"/>
  <c r="AI2894" i="1"/>
  <c r="AI2893" i="1"/>
  <c r="AI2892" i="1"/>
  <c r="AI2891" i="1"/>
  <c r="AI2890" i="1"/>
  <c r="AI2889" i="1"/>
  <c r="AI2888" i="1"/>
  <c r="AI2887" i="1"/>
  <c r="AI2886" i="1"/>
  <c r="AI2885" i="1"/>
  <c r="AI2884" i="1"/>
  <c r="AI2883" i="1"/>
  <c r="AI2882" i="1"/>
  <c r="AI2881" i="1"/>
  <c r="AI2880" i="1"/>
  <c r="AI2879" i="1"/>
  <c r="AI2878" i="1"/>
  <c r="AI2877" i="1"/>
  <c r="AI2876" i="1"/>
  <c r="AI2875" i="1"/>
  <c r="AI2874" i="1"/>
  <c r="AI2873" i="1"/>
  <c r="AI2872" i="1"/>
  <c r="AI2871" i="1"/>
  <c r="AI2870" i="1"/>
  <c r="AI2869" i="1"/>
  <c r="AI2868" i="1"/>
  <c r="AI2867" i="1"/>
  <c r="AI2866" i="1"/>
  <c r="AI2865" i="1"/>
  <c r="AI2864" i="1"/>
  <c r="AI2863" i="1"/>
  <c r="AI2862" i="1"/>
  <c r="AI2861" i="1"/>
  <c r="AI2860" i="1"/>
  <c r="AI2859" i="1"/>
  <c r="AI2858" i="1"/>
  <c r="AI2857" i="1"/>
  <c r="AI2856" i="1"/>
  <c r="AI2855" i="1"/>
  <c r="AI2854" i="1"/>
  <c r="AI2853" i="1"/>
  <c r="AI2852" i="1"/>
  <c r="AI2851" i="1"/>
  <c r="AI2850" i="1"/>
  <c r="AI2849" i="1"/>
  <c r="AI2848" i="1"/>
  <c r="AI2847" i="1"/>
  <c r="AI2846" i="1"/>
  <c r="AI2845" i="1"/>
  <c r="AI2844" i="1"/>
  <c r="AI2843" i="1"/>
  <c r="AI2842" i="1"/>
  <c r="AI2841" i="1"/>
  <c r="AI2840" i="1"/>
  <c r="AI2839" i="1"/>
  <c r="AI2838" i="1"/>
  <c r="AI2837" i="1"/>
  <c r="AI2836" i="1"/>
  <c r="AI2835" i="1"/>
  <c r="AI2834" i="1"/>
  <c r="AI2833" i="1"/>
  <c r="AI2832" i="1"/>
  <c r="AI2831" i="1"/>
  <c r="AI2830" i="1"/>
  <c r="AI2829" i="1"/>
  <c r="AI2828" i="1"/>
  <c r="AI2827" i="1"/>
  <c r="AI2826" i="1"/>
  <c r="AI2825" i="1"/>
  <c r="AI2824" i="1"/>
  <c r="AI2823" i="1"/>
  <c r="AI2822" i="1"/>
  <c r="AI2821" i="1"/>
  <c r="AI2820" i="1"/>
  <c r="AI2819" i="1"/>
  <c r="AI2818" i="1"/>
  <c r="AI2817" i="1"/>
  <c r="AI2816" i="1"/>
  <c r="AI2815" i="1"/>
  <c r="AI2814" i="1"/>
  <c r="AI2813" i="1"/>
  <c r="AI2812" i="1"/>
  <c r="AI2811" i="1"/>
  <c r="AI2810" i="1"/>
  <c r="AI2809" i="1"/>
  <c r="AI2808" i="1"/>
  <c r="AI2807" i="1"/>
  <c r="AI2806" i="1"/>
  <c r="AI2805" i="1"/>
  <c r="AI2804" i="1"/>
  <c r="AI2803" i="1"/>
  <c r="AI2802" i="1"/>
  <c r="AI2801" i="1"/>
  <c r="AI2800" i="1"/>
  <c r="AI2799" i="1"/>
  <c r="AI2798" i="1"/>
  <c r="AI2797" i="1"/>
  <c r="AI2796" i="1"/>
  <c r="AI2795" i="1"/>
  <c r="AI2794" i="1"/>
  <c r="AI2793" i="1"/>
  <c r="AI2792" i="1"/>
  <c r="AI2791" i="1"/>
  <c r="AI2790" i="1"/>
  <c r="AI2789" i="1"/>
  <c r="AI2788" i="1"/>
  <c r="AI2787" i="1"/>
  <c r="AI2786" i="1"/>
  <c r="AI2785" i="1"/>
  <c r="AI2784" i="1"/>
  <c r="AI2783" i="1"/>
  <c r="AI2782" i="1"/>
  <c r="AI2781" i="1"/>
  <c r="AI2780" i="1"/>
  <c r="AI2779" i="1"/>
  <c r="AI2778" i="1"/>
  <c r="AI2777" i="1"/>
  <c r="AI2776" i="1"/>
  <c r="AI2775" i="1"/>
  <c r="AI2774" i="1"/>
  <c r="AI2773" i="1"/>
  <c r="AI2772" i="1"/>
  <c r="AI2771" i="1"/>
  <c r="AI2770" i="1"/>
  <c r="AI2769" i="1"/>
  <c r="AI2768" i="1"/>
  <c r="AI2767" i="1"/>
  <c r="AI2766" i="1"/>
  <c r="AI2765" i="1"/>
  <c r="AI2764" i="1"/>
  <c r="AI2763" i="1"/>
  <c r="AI2762" i="1"/>
  <c r="AI2761" i="1"/>
  <c r="AI2760" i="1"/>
  <c r="AI2759" i="1"/>
  <c r="AI2758" i="1"/>
  <c r="AI2757" i="1"/>
  <c r="AI2756" i="1"/>
  <c r="AI2755" i="1"/>
  <c r="AI2754" i="1"/>
  <c r="AI2753" i="1"/>
  <c r="AI2752" i="1"/>
  <c r="AI2751" i="1"/>
  <c r="AI2750" i="1"/>
  <c r="AI2749" i="1"/>
  <c r="AI2748" i="1"/>
  <c r="AI2747" i="1"/>
  <c r="AI2746" i="1"/>
  <c r="AI2745" i="1"/>
  <c r="AI2744" i="1"/>
  <c r="AI2743" i="1"/>
  <c r="AI2742" i="1"/>
  <c r="AI2741" i="1"/>
  <c r="AI2740" i="1"/>
  <c r="AI2739" i="1"/>
  <c r="AI2738" i="1"/>
  <c r="AI2737" i="1"/>
  <c r="AI2736" i="1"/>
  <c r="AI2735" i="1"/>
  <c r="AI2734" i="1"/>
  <c r="AI2733" i="1"/>
  <c r="AI2732" i="1"/>
  <c r="AI2731" i="1"/>
  <c r="AI2730" i="1"/>
  <c r="AI2729" i="1"/>
  <c r="AI2728" i="1"/>
  <c r="AI2727" i="1"/>
  <c r="AI2726" i="1"/>
  <c r="AI2725" i="1"/>
  <c r="AI2724" i="1"/>
  <c r="AI2723" i="1"/>
  <c r="AI2722" i="1"/>
  <c r="AI2721" i="1"/>
  <c r="AI2720" i="1"/>
  <c r="AI2719" i="1"/>
  <c r="AI2718" i="1"/>
  <c r="AI2717" i="1"/>
  <c r="AI2716" i="1"/>
  <c r="AI2715" i="1"/>
  <c r="AI2714" i="1"/>
  <c r="AI2713" i="1"/>
  <c r="AI2712" i="1"/>
  <c r="AI2711" i="1"/>
  <c r="AI2710" i="1"/>
  <c r="AI2709" i="1"/>
  <c r="AI2708" i="1"/>
  <c r="AI2707" i="1"/>
  <c r="AI2706" i="1"/>
  <c r="AI2705" i="1"/>
  <c r="AI2704" i="1"/>
  <c r="AI2703" i="1"/>
  <c r="AI2702" i="1"/>
  <c r="AI2701" i="1"/>
  <c r="AI2700" i="1"/>
  <c r="AI2699" i="1"/>
  <c r="AI2698" i="1"/>
  <c r="AI2697" i="1"/>
  <c r="AI2696" i="1"/>
  <c r="AI2695" i="1"/>
  <c r="AI2694" i="1"/>
  <c r="AI2693" i="1"/>
  <c r="AI2692" i="1"/>
  <c r="AI2691" i="1"/>
  <c r="AI2690" i="1"/>
  <c r="AI2689" i="1"/>
  <c r="AI2688" i="1"/>
  <c r="AI2687" i="1"/>
  <c r="AI2686" i="1"/>
  <c r="AI2685" i="1"/>
  <c r="AI2684" i="1"/>
  <c r="AI2683" i="1"/>
  <c r="AI2682" i="1"/>
  <c r="AI2681" i="1"/>
  <c r="AI2680" i="1"/>
  <c r="AI2679" i="1"/>
  <c r="AI2678" i="1"/>
  <c r="AI2677" i="1"/>
  <c r="AI2676" i="1"/>
  <c r="AI2675" i="1"/>
  <c r="AI2674" i="1"/>
  <c r="AI2673" i="1"/>
  <c r="AI2672" i="1"/>
  <c r="AI2671" i="1"/>
  <c r="AI2670" i="1"/>
  <c r="AI2669" i="1"/>
  <c r="AI2668" i="1"/>
  <c r="AI2667" i="1"/>
  <c r="AI2666" i="1"/>
  <c r="AI2665" i="1"/>
  <c r="AI2664" i="1"/>
  <c r="AI2663" i="1"/>
  <c r="AI2662" i="1"/>
  <c r="AI2661" i="1"/>
  <c r="AI2660" i="1"/>
  <c r="AI2659" i="1"/>
  <c r="AI2658" i="1"/>
  <c r="AI2657" i="1"/>
  <c r="AI2656" i="1"/>
  <c r="AI2655" i="1"/>
  <c r="AI2654" i="1"/>
  <c r="AI2653" i="1"/>
  <c r="AI2652" i="1"/>
  <c r="AI2651" i="1"/>
  <c r="AI2650" i="1"/>
  <c r="AI2649" i="1"/>
  <c r="AI2648" i="1"/>
  <c r="AI2647" i="1"/>
  <c r="AI2646" i="1"/>
  <c r="AI2645" i="1"/>
  <c r="AI2644" i="1"/>
  <c r="AI2643" i="1"/>
  <c r="AI2642" i="1"/>
  <c r="AI2641" i="1"/>
  <c r="AI2640" i="1"/>
  <c r="AI2639" i="1"/>
  <c r="AI2638" i="1"/>
  <c r="AI2637" i="1"/>
  <c r="AI2636" i="1"/>
  <c r="AI2635" i="1"/>
  <c r="AI2634" i="1"/>
  <c r="AI2633" i="1"/>
  <c r="AI2632" i="1"/>
  <c r="X2093" i="1" l="1"/>
  <c r="X2092" i="1"/>
  <c r="S2758" i="1"/>
  <c r="R2758" i="1"/>
  <c r="Q2758" i="1"/>
  <c r="O2758" i="1"/>
  <c r="L2758" i="1"/>
  <c r="J2758" i="1"/>
  <c r="R2757" i="1"/>
  <c r="Q2757" i="1"/>
  <c r="O2757" i="1"/>
  <c r="L2757" i="1"/>
  <c r="J2757" i="1"/>
  <c r="R2756" i="1"/>
  <c r="Q2756" i="1"/>
  <c r="S2756" i="1" s="1"/>
  <c r="O2756" i="1"/>
  <c r="L2756" i="1"/>
  <c r="K2756" i="1"/>
  <c r="J2756" i="1"/>
  <c r="R2755" i="1"/>
  <c r="S2755" i="1" s="1"/>
  <c r="Q2755" i="1"/>
  <c r="O2755" i="1"/>
  <c r="L2755" i="1"/>
  <c r="J2755" i="1"/>
  <c r="S2754" i="1"/>
  <c r="R2754" i="1"/>
  <c r="Q2754" i="1"/>
  <c r="O2754" i="1"/>
  <c r="L2754" i="1"/>
  <c r="J2754" i="1"/>
  <c r="R2753" i="1"/>
  <c r="Q2753" i="1"/>
  <c r="O2753" i="1"/>
  <c r="L2753" i="1"/>
  <c r="J2753" i="1"/>
  <c r="S2752" i="1"/>
  <c r="R2752" i="1"/>
  <c r="Q2752" i="1"/>
  <c r="O2752" i="1"/>
  <c r="L2752" i="1"/>
  <c r="J2752" i="1"/>
  <c r="R2751" i="1"/>
  <c r="S2751" i="1" s="1"/>
  <c r="Q2751" i="1"/>
  <c r="P2751" i="1"/>
  <c r="O2751" i="1"/>
  <c r="L2751" i="1"/>
  <c r="J2751" i="1"/>
  <c r="S2750" i="1"/>
  <c r="R2750" i="1"/>
  <c r="Q2750" i="1"/>
  <c r="O2750" i="1"/>
  <c r="L2750" i="1"/>
  <c r="J2750" i="1"/>
  <c r="R2749" i="1"/>
  <c r="Q2749" i="1"/>
  <c r="O2749" i="1"/>
  <c r="L2749" i="1"/>
  <c r="J2749" i="1"/>
  <c r="S2748" i="1"/>
  <c r="R2748" i="1"/>
  <c r="Q2748" i="1"/>
  <c r="O2748" i="1"/>
  <c r="L2748" i="1"/>
  <c r="J2748" i="1"/>
  <c r="R2747" i="1"/>
  <c r="Q2747" i="1"/>
  <c r="O2747" i="1"/>
  <c r="L2747" i="1"/>
  <c r="J2747" i="1"/>
  <c r="S2746" i="1"/>
  <c r="R2746" i="1"/>
  <c r="Q2746" i="1"/>
  <c r="O2746" i="1"/>
  <c r="L2746" i="1"/>
  <c r="J2746" i="1"/>
  <c r="R2745" i="1"/>
  <c r="Q2745" i="1"/>
  <c r="O2745" i="1"/>
  <c r="L2745" i="1"/>
  <c r="J2745" i="1"/>
  <c r="S2744" i="1"/>
  <c r="R2744" i="1"/>
  <c r="Q2744" i="1"/>
  <c r="O2744" i="1"/>
  <c r="L2744" i="1"/>
  <c r="J2744" i="1"/>
  <c r="R2743" i="1"/>
  <c r="Q2743" i="1"/>
  <c r="P2743" i="1"/>
  <c r="O2743" i="1"/>
  <c r="L2743" i="1"/>
  <c r="J2743" i="1"/>
  <c r="S2742" i="1"/>
  <c r="R2742" i="1"/>
  <c r="Q2742" i="1"/>
  <c r="O2742" i="1"/>
  <c r="L2742" i="1"/>
  <c r="J2742" i="1"/>
  <c r="R2741" i="1"/>
  <c r="Q2741" i="1"/>
  <c r="O2741" i="1"/>
  <c r="L2741" i="1"/>
  <c r="J2741" i="1"/>
  <c r="S2740" i="1"/>
  <c r="R2740" i="1"/>
  <c r="Q2740" i="1"/>
  <c r="O2740" i="1"/>
  <c r="L2740" i="1"/>
  <c r="J2740" i="1"/>
  <c r="R2739" i="1"/>
  <c r="Q2739" i="1"/>
  <c r="O2739" i="1"/>
  <c r="L2739" i="1"/>
  <c r="J2739" i="1"/>
  <c r="S2738" i="1"/>
  <c r="R2738" i="1"/>
  <c r="Q2738" i="1"/>
  <c r="O2738" i="1"/>
  <c r="L2738" i="1"/>
  <c r="J2738" i="1"/>
  <c r="R2737" i="1"/>
  <c r="Q2737" i="1"/>
  <c r="O2737" i="1"/>
  <c r="L2737" i="1"/>
  <c r="J2737" i="1"/>
  <c r="S2736" i="1"/>
  <c r="R2736" i="1"/>
  <c r="Q2736" i="1"/>
  <c r="O2736" i="1"/>
  <c r="P2758" i="1" s="1"/>
  <c r="L2736" i="1"/>
  <c r="J2736" i="1"/>
  <c r="R2735" i="1"/>
  <c r="Q2735" i="1"/>
  <c r="O2735" i="1"/>
  <c r="P2757" i="1" s="1"/>
  <c r="L2735" i="1"/>
  <c r="J2735" i="1"/>
  <c r="R2734" i="1"/>
  <c r="S2734" i="1" s="1"/>
  <c r="Q2734" i="1"/>
  <c r="O2734" i="1"/>
  <c r="P2756" i="1" s="1"/>
  <c r="L2734" i="1"/>
  <c r="J2734" i="1"/>
  <c r="K2734" i="1" s="1"/>
  <c r="S2733" i="1"/>
  <c r="R2733" i="1"/>
  <c r="Q2733" i="1"/>
  <c r="O2733" i="1"/>
  <c r="P2755" i="1" s="1"/>
  <c r="L2733" i="1"/>
  <c r="J2733" i="1"/>
  <c r="R2732" i="1"/>
  <c r="Q2732" i="1"/>
  <c r="O2732" i="1"/>
  <c r="P2754" i="1" s="1"/>
  <c r="K2754" i="1" s="1"/>
  <c r="L2732" i="1"/>
  <c r="J2732" i="1"/>
  <c r="S2731" i="1"/>
  <c r="R2731" i="1"/>
  <c r="Q2731" i="1"/>
  <c r="O2731" i="1"/>
  <c r="P2753" i="1" s="1"/>
  <c r="L2731" i="1"/>
  <c r="J2731" i="1"/>
  <c r="K2731" i="1" s="1"/>
  <c r="S2730" i="1"/>
  <c r="R2730" i="1"/>
  <c r="Q2730" i="1"/>
  <c r="O2730" i="1"/>
  <c r="P2752" i="1" s="1"/>
  <c r="L2730" i="1"/>
  <c r="J2730" i="1"/>
  <c r="R2729" i="1"/>
  <c r="Q2729" i="1"/>
  <c r="S2729" i="1" s="1"/>
  <c r="O2729" i="1"/>
  <c r="L2729" i="1"/>
  <c r="J2729" i="1"/>
  <c r="R2728" i="1"/>
  <c r="Q2728" i="1"/>
  <c r="S2728" i="1" s="1"/>
  <c r="O2728" i="1"/>
  <c r="P2750" i="1" s="1"/>
  <c r="K2750" i="1" s="1"/>
  <c r="L2728" i="1"/>
  <c r="J2728" i="1"/>
  <c r="R2727" i="1"/>
  <c r="Q2727" i="1"/>
  <c r="S2727" i="1" s="1"/>
  <c r="O2727" i="1"/>
  <c r="P2749" i="1" s="1"/>
  <c r="L2727" i="1"/>
  <c r="J2727" i="1"/>
  <c r="R2726" i="1"/>
  <c r="S2726" i="1" s="1"/>
  <c r="Q2726" i="1"/>
  <c r="O2726" i="1"/>
  <c r="P2748" i="1" s="1"/>
  <c r="K2748" i="1" s="1"/>
  <c r="L2726" i="1"/>
  <c r="J2726" i="1"/>
  <c r="S2725" i="1"/>
  <c r="R2725" i="1"/>
  <c r="Q2725" i="1"/>
  <c r="O2725" i="1"/>
  <c r="P2747" i="1" s="1"/>
  <c r="L2725" i="1"/>
  <c r="J2725" i="1"/>
  <c r="R2724" i="1"/>
  <c r="Q2724" i="1"/>
  <c r="O2724" i="1"/>
  <c r="P2746" i="1" s="1"/>
  <c r="K2746" i="1" s="1"/>
  <c r="L2724" i="1"/>
  <c r="J2724" i="1"/>
  <c r="S2723" i="1"/>
  <c r="R2723" i="1"/>
  <c r="Q2723" i="1"/>
  <c r="O2723" i="1"/>
  <c r="P2745" i="1" s="1"/>
  <c r="L2723" i="1"/>
  <c r="J2723" i="1"/>
  <c r="R2722" i="1"/>
  <c r="Q2722" i="1"/>
  <c r="S2722" i="1" s="1"/>
  <c r="O2722" i="1"/>
  <c r="P2744" i="1" s="1"/>
  <c r="K2744" i="1" s="1"/>
  <c r="L2722" i="1"/>
  <c r="J2722" i="1"/>
  <c r="R2721" i="1"/>
  <c r="Q2721" i="1"/>
  <c r="S2721" i="1" s="1"/>
  <c r="O2721" i="1"/>
  <c r="L2721" i="1"/>
  <c r="J2721" i="1"/>
  <c r="S2720" i="1"/>
  <c r="R2720" i="1"/>
  <c r="Q2720" i="1"/>
  <c r="O2720" i="1"/>
  <c r="P2742" i="1" s="1"/>
  <c r="K2742" i="1" s="1"/>
  <c r="L2720" i="1"/>
  <c r="J2720" i="1"/>
  <c r="S2719" i="1"/>
  <c r="R2719" i="1"/>
  <c r="Q2719" i="1"/>
  <c r="O2719" i="1"/>
  <c r="P2741" i="1" s="1"/>
  <c r="L2719" i="1"/>
  <c r="J2719" i="1"/>
  <c r="R2718" i="1"/>
  <c r="Q2718" i="1"/>
  <c r="O2718" i="1"/>
  <c r="P2740" i="1" s="1"/>
  <c r="K2740" i="1" s="1"/>
  <c r="L2718" i="1"/>
  <c r="J2718" i="1"/>
  <c r="R2717" i="1"/>
  <c r="Q2717" i="1"/>
  <c r="S2717" i="1" s="1"/>
  <c r="O2717" i="1"/>
  <c r="P2739" i="1" s="1"/>
  <c r="L2717" i="1"/>
  <c r="J2717" i="1"/>
  <c r="S2716" i="1"/>
  <c r="R2716" i="1"/>
  <c r="Q2716" i="1"/>
  <c r="O2716" i="1"/>
  <c r="P2738" i="1" s="1"/>
  <c r="K2738" i="1" s="1"/>
  <c r="L2716" i="1"/>
  <c r="J2716" i="1"/>
  <c r="R2715" i="1"/>
  <c r="S2715" i="1" s="1"/>
  <c r="Q2715" i="1"/>
  <c r="O2715" i="1"/>
  <c r="P2737" i="1" s="1"/>
  <c r="L2715" i="1"/>
  <c r="J2715" i="1"/>
  <c r="R2714" i="1"/>
  <c r="Q2714" i="1"/>
  <c r="S2714" i="1" s="1"/>
  <c r="O2714" i="1"/>
  <c r="P2736" i="1" s="1"/>
  <c r="K2736" i="1" s="1"/>
  <c r="L2714" i="1"/>
  <c r="J2714" i="1"/>
  <c r="R2713" i="1"/>
  <c r="Q2713" i="1"/>
  <c r="S2713" i="1" s="1"/>
  <c r="O2713" i="1"/>
  <c r="P2735" i="1" s="1"/>
  <c r="L2713" i="1"/>
  <c r="J2713" i="1"/>
  <c r="R2712" i="1"/>
  <c r="Q2712" i="1"/>
  <c r="S2712" i="1" s="1"/>
  <c r="O2712" i="1"/>
  <c r="P2734" i="1" s="1"/>
  <c r="L2712" i="1"/>
  <c r="J2712" i="1"/>
  <c r="S2711" i="1"/>
  <c r="R2711" i="1"/>
  <c r="Q2711" i="1"/>
  <c r="O2711" i="1"/>
  <c r="P2733" i="1" s="1"/>
  <c r="K2733" i="1" s="1"/>
  <c r="L2711" i="1"/>
  <c r="J2711" i="1"/>
  <c r="R2710" i="1"/>
  <c r="Q2710" i="1"/>
  <c r="S2710" i="1" s="1"/>
  <c r="O2710" i="1"/>
  <c r="P2732" i="1" s="1"/>
  <c r="L2710" i="1"/>
  <c r="J2710" i="1"/>
  <c r="R2709" i="1"/>
  <c r="Q2709" i="1"/>
  <c r="O2709" i="1"/>
  <c r="P2731" i="1" s="1"/>
  <c r="L2709" i="1"/>
  <c r="J2709" i="1"/>
  <c r="R2708" i="1"/>
  <c r="Q2708" i="1"/>
  <c r="S2708" i="1" s="1"/>
  <c r="O2708" i="1"/>
  <c r="P2730" i="1" s="1"/>
  <c r="L2708" i="1"/>
  <c r="J2708" i="1"/>
  <c r="R2707" i="1"/>
  <c r="Q2707" i="1"/>
  <c r="S2707" i="1" s="1"/>
  <c r="P2707" i="1"/>
  <c r="O2707" i="1"/>
  <c r="P2729" i="1" s="1"/>
  <c r="K2729" i="1" s="1"/>
  <c r="L2707" i="1"/>
  <c r="J2707" i="1"/>
  <c r="K2707" i="1" s="1"/>
  <c r="S2706" i="1"/>
  <c r="R2706" i="1"/>
  <c r="Q2706" i="1"/>
  <c r="O2706" i="1"/>
  <c r="P2728" i="1" s="1"/>
  <c r="L2706" i="1"/>
  <c r="J2706" i="1"/>
  <c r="R2705" i="1"/>
  <c r="Q2705" i="1"/>
  <c r="O2705" i="1"/>
  <c r="P2727" i="1" s="1"/>
  <c r="L2705" i="1"/>
  <c r="J2705" i="1"/>
  <c r="R2704" i="1"/>
  <c r="Q2704" i="1"/>
  <c r="S2704" i="1" s="1"/>
  <c r="O2704" i="1"/>
  <c r="P2726" i="1" s="1"/>
  <c r="L2704" i="1"/>
  <c r="K2704" i="1"/>
  <c r="J2704" i="1"/>
  <c r="R2703" i="1"/>
  <c r="Q2703" i="1"/>
  <c r="S2703" i="1" s="1"/>
  <c r="O2703" i="1"/>
  <c r="P2725" i="1" s="1"/>
  <c r="K2725" i="1" s="1"/>
  <c r="L2703" i="1"/>
  <c r="J2703" i="1"/>
  <c r="S2702" i="1"/>
  <c r="R2702" i="1"/>
  <c r="Q2702" i="1"/>
  <c r="O2702" i="1"/>
  <c r="P2724" i="1" s="1"/>
  <c r="L2702" i="1"/>
  <c r="J2702" i="1"/>
  <c r="R2701" i="1"/>
  <c r="Q2701" i="1"/>
  <c r="O2701" i="1"/>
  <c r="P2723" i="1" s="1"/>
  <c r="L2701" i="1"/>
  <c r="J2701" i="1"/>
  <c r="R2700" i="1"/>
  <c r="Q2700" i="1"/>
  <c r="S2700" i="1" s="1"/>
  <c r="O2700" i="1"/>
  <c r="P2722" i="1" s="1"/>
  <c r="L2700" i="1"/>
  <c r="J2700" i="1"/>
  <c r="R2699" i="1"/>
  <c r="Q2699" i="1"/>
  <c r="S2699" i="1" s="1"/>
  <c r="O2699" i="1"/>
  <c r="P2721" i="1" s="1"/>
  <c r="L2699" i="1"/>
  <c r="J2699" i="1"/>
  <c r="S2698" i="1"/>
  <c r="R2698" i="1"/>
  <c r="Q2698" i="1"/>
  <c r="O2698" i="1"/>
  <c r="P2720" i="1" s="1"/>
  <c r="L2698" i="1"/>
  <c r="J2698" i="1"/>
  <c r="K2698" i="1" s="1"/>
  <c r="R2697" i="1"/>
  <c r="Q2697" i="1"/>
  <c r="O2697" i="1"/>
  <c r="P2719" i="1" s="1"/>
  <c r="L2697" i="1"/>
  <c r="J2697" i="1"/>
  <c r="R2696" i="1"/>
  <c r="Q2696" i="1"/>
  <c r="S2696" i="1" s="1"/>
  <c r="O2696" i="1"/>
  <c r="P2718" i="1" s="1"/>
  <c r="L2696" i="1"/>
  <c r="K2696" i="1"/>
  <c r="J2696" i="1"/>
  <c r="R2695" i="1"/>
  <c r="Q2695" i="1"/>
  <c r="S2695" i="1" s="1"/>
  <c r="O2695" i="1"/>
  <c r="P2717" i="1" s="1"/>
  <c r="L2695" i="1"/>
  <c r="J2695" i="1"/>
  <c r="S2694" i="1"/>
  <c r="R2694" i="1"/>
  <c r="Q2694" i="1"/>
  <c r="O2694" i="1"/>
  <c r="P2716" i="1" s="1"/>
  <c r="L2694" i="1"/>
  <c r="J2694" i="1"/>
  <c r="R2693" i="1"/>
  <c r="Q2693" i="1"/>
  <c r="S2693" i="1" s="1"/>
  <c r="O2693" i="1"/>
  <c r="P2715" i="1" s="1"/>
  <c r="L2693" i="1"/>
  <c r="J2693" i="1"/>
  <c r="R2692" i="1"/>
  <c r="Q2692" i="1"/>
  <c r="S2692" i="1" s="1"/>
  <c r="O2692" i="1"/>
  <c r="P2714" i="1" s="1"/>
  <c r="K2714" i="1" s="1"/>
  <c r="L2692" i="1"/>
  <c r="J2692" i="1"/>
  <c r="R2691" i="1"/>
  <c r="Q2691" i="1"/>
  <c r="S2691" i="1" s="1"/>
  <c r="O2691" i="1"/>
  <c r="P2713" i="1" s="1"/>
  <c r="L2691" i="1"/>
  <c r="J2691" i="1"/>
  <c r="S2690" i="1"/>
  <c r="R2690" i="1"/>
  <c r="Q2690" i="1"/>
  <c r="O2690" i="1"/>
  <c r="P2712" i="1" s="1"/>
  <c r="L2690" i="1"/>
  <c r="J2690" i="1"/>
  <c r="K2690" i="1" s="1"/>
  <c r="R2689" i="1"/>
  <c r="S2689" i="1" s="1"/>
  <c r="Q2689" i="1"/>
  <c r="O2689" i="1"/>
  <c r="P2711" i="1" s="1"/>
  <c r="L2689" i="1"/>
  <c r="J2689" i="1"/>
  <c r="R2688" i="1"/>
  <c r="Q2688" i="1"/>
  <c r="S2688" i="1" s="1"/>
  <c r="O2688" i="1"/>
  <c r="P2710" i="1" s="1"/>
  <c r="K2710" i="1" s="1"/>
  <c r="L2688" i="1"/>
  <c r="K2688" i="1"/>
  <c r="J2688" i="1"/>
  <c r="R2687" i="1"/>
  <c r="Q2687" i="1"/>
  <c r="S2687" i="1" s="1"/>
  <c r="O2687" i="1"/>
  <c r="P2709" i="1" s="1"/>
  <c r="L2687" i="1"/>
  <c r="J2687" i="1"/>
  <c r="S2686" i="1"/>
  <c r="R2686" i="1"/>
  <c r="Q2686" i="1"/>
  <c r="O2686" i="1"/>
  <c r="P2708" i="1" s="1"/>
  <c r="L2686" i="1"/>
  <c r="J2686" i="1"/>
  <c r="R2685" i="1"/>
  <c r="S2685" i="1" s="1"/>
  <c r="Q2685" i="1"/>
  <c r="O2685" i="1"/>
  <c r="L2685" i="1"/>
  <c r="J2685" i="1"/>
  <c r="R2684" i="1"/>
  <c r="Q2684" i="1"/>
  <c r="S2684" i="1" s="1"/>
  <c r="O2684" i="1"/>
  <c r="P2706" i="1" s="1"/>
  <c r="L2684" i="1"/>
  <c r="J2684" i="1"/>
  <c r="R2683" i="1"/>
  <c r="Q2683" i="1"/>
  <c r="S2683" i="1" s="1"/>
  <c r="T2692" i="1" s="1"/>
  <c r="O2683" i="1"/>
  <c r="P2705" i="1" s="1"/>
  <c r="L2683" i="1"/>
  <c r="J2683" i="1"/>
  <c r="S2682" i="1"/>
  <c r="T2691" i="1" s="1"/>
  <c r="R2682" i="1"/>
  <c r="Q2682" i="1"/>
  <c r="O2682" i="1"/>
  <c r="P2704" i="1" s="1"/>
  <c r="L2682" i="1"/>
  <c r="J2682" i="1"/>
  <c r="K2682" i="1" s="1"/>
  <c r="R2681" i="1"/>
  <c r="S2681" i="1" s="1"/>
  <c r="Q2681" i="1"/>
  <c r="O2681" i="1"/>
  <c r="P2703" i="1" s="1"/>
  <c r="L2681" i="1"/>
  <c r="J2681" i="1"/>
  <c r="R2680" i="1"/>
  <c r="Q2680" i="1"/>
  <c r="S2680" i="1" s="1"/>
  <c r="O2680" i="1"/>
  <c r="P2702" i="1" s="1"/>
  <c r="L2680" i="1"/>
  <c r="J2680" i="1"/>
  <c r="R2679" i="1"/>
  <c r="Q2679" i="1"/>
  <c r="S2679" i="1" s="1"/>
  <c r="O2679" i="1"/>
  <c r="P2701" i="1" s="1"/>
  <c r="L2679" i="1"/>
  <c r="J2679" i="1"/>
  <c r="R2678" i="1"/>
  <c r="S2678" i="1" s="1"/>
  <c r="T2687" i="1" s="1"/>
  <c r="Q2678" i="1"/>
  <c r="O2678" i="1"/>
  <c r="P2700" i="1" s="1"/>
  <c r="L2678" i="1"/>
  <c r="J2678" i="1"/>
  <c r="R2677" i="1"/>
  <c r="Q2677" i="1"/>
  <c r="S2677" i="1" s="1"/>
  <c r="O2677" i="1"/>
  <c r="P2699" i="1" s="1"/>
  <c r="L2677" i="1"/>
  <c r="J2677" i="1"/>
  <c r="R2676" i="1"/>
  <c r="Q2676" i="1"/>
  <c r="S2676" i="1" s="1"/>
  <c r="P2676" i="1"/>
  <c r="O2676" i="1"/>
  <c r="P2698" i="1" s="1"/>
  <c r="L2676" i="1"/>
  <c r="J2676" i="1"/>
  <c r="S2675" i="1"/>
  <c r="R2675" i="1"/>
  <c r="Q2675" i="1"/>
  <c r="O2675" i="1"/>
  <c r="P2697" i="1" s="1"/>
  <c r="L2675" i="1"/>
  <c r="J2675" i="1"/>
  <c r="R2674" i="1"/>
  <c r="Q2674" i="1"/>
  <c r="S2674" i="1" s="1"/>
  <c r="O2674" i="1"/>
  <c r="P2696" i="1" s="1"/>
  <c r="L2674" i="1"/>
  <c r="J2674" i="1"/>
  <c r="R2673" i="1"/>
  <c r="Q2673" i="1"/>
  <c r="S2673" i="1" s="1"/>
  <c r="T2682" i="1" s="1"/>
  <c r="O2673" i="1"/>
  <c r="P2695" i="1" s="1"/>
  <c r="L2673" i="1"/>
  <c r="J2673" i="1"/>
  <c r="R2672" i="1"/>
  <c r="Q2672" i="1"/>
  <c r="S2672" i="1" s="1"/>
  <c r="T2681" i="1" s="1"/>
  <c r="P2672" i="1"/>
  <c r="O2672" i="1"/>
  <c r="P2694" i="1" s="1"/>
  <c r="L2672" i="1"/>
  <c r="J2672" i="1"/>
  <c r="K2672" i="1" s="1"/>
  <c r="S2671" i="1"/>
  <c r="R2671" i="1"/>
  <c r="Q2671" i="1"/>
  <c r="O2671" i="1"/>
  <c r="P2693" i="1" s="1"/>
  <c r="L2671" i="1"/>
  <c r="J2671" i="1"/>
  <c r="K2671" i="1" s="1"/>
  <c r="R2670" i="1"/>
  <c r="Q2670" i="1"/>
  <c r="O2670" i="1"/>
  <c r="P2692" i="1" s="1"/>
  <c r="L2670" i="1"/>
  <c r="J2670" i="1"/>
  <c r="R2669" i="1"/>
  <c r="Q2669" i="1"/>
  <c r="S2669" i="1" s="1"/>
  <c r="O2669" i="1"/>
  <c r="P2691" i="1" s="1"/>
  <c r="L2669" i="1"/>
  <c r="K2669" i="1"/>
  <c r="J2669" i="1"/>
  <c r="R2668" i="1"/>
  <c r="Q2668" i="1"/>
  <c r="S2668" i="1" s="1"/>
  <c r="O2668" i="1"/>
  <c r="P2690" i="1" s="1"/>
  <c r="L2668" i="1"/>
  <c r="J2668" i="1"/>
  <c r="S2667" i="1"/>
  <c r="R2667" i="1"/>
  <c r="Q2667" i="1"/>
  <c r="O2667" i="1"/>
  <c r="P2689" i="1" s="1"/>
  <c r="L2667" i="1"/>
  <c r="J2667" i="1"/>
  <c r="R2666" i="1"/>
  <c r="Q2666" i="1"/>
  <c r="S2666" i="1" s="1"/>
  <c r="O2666" i="1"/>
  <c r="P2688" i="1" s="1"/>
  <c r="L2666" i="1"/>
  <c r="J2666" i="1"/>
  <c r="R2665" i="1"/>
  <c r="Q2665" i="1"/>
  <c r="S2665" i="1" s="1"/>
  <c r="O2665" i="1"/>
  <c r="P2687" i="1" s="1"/>
  <c r="L2665" i="1"/>
  <c r="J2665" i="1"/>
  <c r="S2664" i="1"/>
  <c r="R2664" i="1"/>
  <c r="Q2664" i="1"/>
  <c r="O2664" i="1"/>
  <c r="P2686" i="1" s="1"/>
  <c r="L2664" i="1"/>
  <c r="J2664" i="1"/>
  <c r="S2663" i="1"/>
  <c r="R2663" i="1"/>
  <c r="Q2663" i="1"/>
  <c r="O2663" i="1"/>
  <c r="P2685" i="1" s="1"/>
  <c r="L2663" i="1"/>
  <c r="J2663" i="1"/>
  <c r="R2662" i="1"/>
  <c r="Q2662" i="1"/>
  <c r="O2662" i="1"/>
  <c r="P2684" i="1" s="1"/>
  <c r="L2662" i="1"/>
  <c r="J2662" i="1"/>
  <c r="R2661" i="1"/>
  <c r="Q2661" i="1"/>
  <c r="S2661" i="1" s="1"/>
  <c r="O2661" i="1"/>
  <c r="P2683" i="1" s="1"/>
  <c r="L2661" i="1"/>
  <c r="J2661" i="1"/>
  <c r="S2660" i="1"/>
  <c r="R2660" i="1"/>
  <c r="Q2660" i="1"/>
  <c r="O2660" i="1"/>
  <c r="P2682" i="1" s="1"/>
  <c r="L2660" i="1"/>
  <c r="J2660" i="1"/>
  <c r="K2660" i="1" s="1"/>
  <c r="S2659" i="1"/>
  <c r="R2659" i="1"/>
  <c r="Q2659" i="1"/>
  <c r="O2659" i="1"/>
  <c r="P2681" i="1" s="1"/>
  <c r="L2659" i="1"/>
  <c r="J2659" i="1"/>
  <c r="K2659" i="1" s="1"/>
  <c r="R2658" i="1"/>
  <c r="Q2658" i="1"/>
  <c r="O2658" i="1"/>
  <c r="P2680" i="1" s="1"/>
  <c r="L2658" i="1"/>
  <c r="J2658" i="1"/>
  <c r="R2657" i="1"/>
  <c r="Q2657" i="1"/>
  <c r="S2657" i="1" s="1"/>
  <c r="O2657" i="1"/>
  <c r="P2679" i="1" s="1"/>
  <c r="L2657" i="1"/>
  <c r="J2657" i="1"/>
  <c r="S2656" i="1"/>
  <c r="R2656" i="1"/>
  <c r="Q2656" i="1"/>
  <c r="O2656" i="1"/>
  <c r="P2678" i="1" s="1"/>
  <c r="L2656" i="1"/>
  <c r="J2656" i="1"/>
  <c r="S2655" i="1"/>
  <c r="R2655" i="1"/>
  <c r="Q2655" i="1"/>
  <c r="O2655" i="1"/>
  <c r="P2677" i="1" s="1"/>
  <c r="K2677" i="1" s="1"/>
  <c r="L2655" i="1"/>
  <c r="J2655" i="1"/>
  <c r="R2654" i="1"/>
  <c r="Q2654" i="1"/>
  <c r="S2654" i="1" s="1"/>
  <c r="O2654" i="1"/>
  <c r="L2654" i="1"/>
  <c r="J2654" i="1"/>
  <c r="R2653" i="1"/>
  <c r="Q2653" i="1"/>
  <c r="O2653" i="1"/>
  <c r="P2675" i="1" s="1"/>
  <c r="L2653" i="1"/>
  <c r="J2653" i="1"/>
  <c r="R2652" i="1"/>
  <c r="Q2652" i="1"/>
  <c r="O2652" i="1"/>
  <c r="P2674" i="1" s="1"/>
  <c r="L2652" i="1"/>
  <c r="J2652" i="1"/>
  <c r="R2651" i="1"/>
  <c r="S2651" i="1" s="1"/>
  <c r="Q2651" i="1"/>
  <c r="O2651" i="1"/>
  <c r="P2673" i="1" s="1"/>
  <c r="L2651" i="1"/>
  <c r="J2651" i="1"/>
  <c r="R2650" i="1"/>
  <c r="Q2650" i="1"/>
  <c r="O2650" i="1"/>
  <c r="L2650" i="1"/>
  <c r="J2650" i="1"/>
  <c r="R2649" i="1"/>
  <c r="Q2649" i="1"/>
  <c r="O2649" i="1"/>
  <c r="P2671" i="1" s="1"/>
  <c r="L2649" i="1"/>
  <c r="J2649" i="1"/>
  <c r="R2648" i="1"/>
  <c r="S2648" i="1" s="1"/>
  <c r="Q2648" i="1"/>
  <c r="O2648" i="1"/>
  <c r="P2670" i="1" s="1"/>
  <c r="L2648" i="1"/>
  <c r="J2648" i="1"/>
  <c r="R2647" i="1"/>
  <c r="S2647" i="1" s="1"/>
  <c r="Q2647" i="1"/>
  <c r="O2647" i="1"/>
  <c r="P2669" i="1" s="1"/>
  <c r="L2647" i="1"/>
  <c r="J2647" i="1"/>
  <c r="R2646" i="1"/>
  <c r="Q2646" i="1"/>
  <c r="O2646" i="1"/>
  <c r="P2668" i="1" s="1"/>
  <c r="L2646" i="1"/>
  <c r="J2646" i="1"/>
  <c r="R2645" i="1"/>
  <c r="Q2645" i="1"/>
  <c r="S2645" i="1" s="1"/>
  <c r="O2645" i="1"/>
  <c r="P2667" i="1" s="1"/>
  <c r="L2645" i="1"/>
  <c r="J2645" i="1"/>
  <c r="R2644" i="1"/>
  <c r="Q2644" i="1"/>
  <c r="S2644" i="1" s="1"/>
  <c r="O2644" i="1"/>
  <c r="P2666" i="1" s="1"/>
  <c r="L2644" i="1"/>
  <c r="J2644" i="1"/>
  <c r="S2643" i="1"/>
  <c r="R2643" i="1"/>
  <c r="Q2643" i="1"/>
  <c r="O2643" i="1"/>
  <c r="P2665" i="1" s="1"/>
  <c r="L2643" i="1"/>
  <c r="J2643" i="1"/>
  <c r="R2642" i="1"/>
  <c r="S2642" i="1" s="1"/>
  <c r="Q2642" i="1"/>
  <c r="O2642" i="1"/>
  <c r="P2664" i="1" s="1"/>
  <c r="L2642" i="1"/>
  <c r="J2642" i="1"/>
  <c r="R2641" i="1"/>
  <c r="Q2641" i="1"/>
  <c r="O2641" i="1"/>
  <c r="P2663" i="1" s="1"/>
  <c r="L2641" i="1"/>
  <c r="J2641" i="1"/>
  <c r="R2640" i="1"/>
  <c r="Q2640" i="1"/>
  <c r="S2640" i="1" s="1"/>
  <c r="O2640" i="1"/>
  <c r="P2662" i="1" s="1"/>
  <c r="L2640" i="1"/>
  <c r="J2640" i="1"/>
  <c r="R2639" i="1"/>
  <c r="Q2639" i="1"/>
  <c r="S2639" i="1" s="1"/>
  <c r="O2639" i="1"/>
  <c r="P2661" i="1" s="1"/>
  <c r="K2661" i="1" s="1"/>
  <c r="L2639" i="1"/>
  <c r="J2639" i="1"/>
  <c r="R2638" i="1"/>
  <c r="Q2638" i="1"/>
  <c r="O2638" i="1"/>
  <c r="P2660" i="1" s="1"/>
  <c r="L2638" i="1"/>
  <c r="J2638" i="1"/>
  <c r="R2637" i="1"/>
  <c r="Q2637" i="1"/>
  <c r="S2637" i="1" s="1"/>
  <c r="O2637" i="1"/>
  <c r="P2659" i="1" s="1"/>
  <c r="L2637" i="1"/>
  <c r="J2637" i="1"/>
  <c r="R2636" i="1"/>
  <c r="Q2636" i="1"/>
  <c r="O2636" i="1"/>
  <c r="P2658" i="1" s="1"/>
  <c r="L2636" i="1"/>
  <c r="J2636" i="1"/>
  <c r="R2635" i="1"/>
  <c r="Q2635" i="1"/>
  <c r="O2635" i="1"/>
  <c r="P2657" i="1" s="1"/>
  <c r="K2657" i="1" s="1"/>
  <c r="L2635" i="1"/>
  <c r="J2635" i="1"/>
  <c r="R2634" i="1"/>
  <c r="Q2634" i="1"/>
  <c r="O2634" i="1"/>
  <c r="P2656" i="1" s="1"/>
  <c r="L2634" i="1"/>
  <c r="J2634" i="1"/>
  <c r="R2633" i="1"/>
  <c r="Q2633" i="1"/>
  <c r="S2633" i="1" s="1"/>
  <c r="O2633" i="1"/>
  <c r="L2633" i="1"/>
  <c r="J2633" i="1"/>
  <c r="R2632" i="1"/>
  <c r="S2632" i="1" s="1"/>
  <c r="Q2632" i="1"/>
  <c r="O2632" i="1"/>
  <c r="P2654" i="1" s="1"/>
  <c r="L2632" i="1"/>
  <c r="J2632" i="1"/>
  <c r="R2631" i="1"/>
  <c r="Q2631" i="1"/>
  <c r="O2631" i="1"/>
  <c r="L2631" i="1"/>
  <c r="J2631" i="1"/>
  <c r="R2630" i="1"/>
  <c r="Q2630" i="1"/>
  <c r="S2630" i="1" s="1"/>
  <c r="O2630" i="1"/>
  <c r="P2652" i="1" s="1"/>
  <c r="L2630" i="1"/>
  <c r="J2630" i="1"/>
  <c r="R2629" i="1"/>
  <c r="S2629" i="1" s="1"/>
  <c r="Q2629" i="1"/>
  <c r="O2629" i="1"/>
  <c r="L2629" i="1"/>
  <c r="J2629" i="1"/>
  <c r="R2628" i="1"/>
  <c r="S2628" i="1" s="1"/>
  <c r="Q2628" i="1"/>
  <c r="O2628" i="1"/>
  <c r="L2628" i="1"/>
  <c r="J2628" i="1"/>
  <c r="R2627" i="1"/>
  <c r="Q2627" i="1"/>
  <c r="S2627" i="1" s="1"/>
  <c r="O2627" i="1"/>
  <c r="P2649" i="1" s="1"/>
  <c r="K2649" i="1" s="1"/>
  <c r="L2627" i="1"/>
  <c r="J2627" i="1"/>
  <c r="R2626" i="1"/>
  <c r="Q2626" i="1"/>
  <c r="S2626" i="1" s="1"/>
  <c r="O2626" i="1"/>
  <c r="L2626" i="1"/>
  <c r="J2626" i="1"/>
  <c r="S2625" i="1"/>
  <c r="R2625" i="1"/>
  <c r="Q2625" i="1"/>
  <c r="O2625" i="1"/>
  <c r="P2647" i="1" s="1"/>
  <c r="L2625" i="1"/>
  <c r="J2625" i="1"/>
  <c r="R2624" i="1"/>
  <c r="Q2624" i="1"/>
  <c r="O2624" i="1"/>
  <c r="L2624" i="1"/>
  <c r="J2624" i="1"/>
  <c r="R2623" i="1"/>
  <c r="Q2623" i="1"/>
  <c r="S2623" i="1" s="1"/>
  <c r="O2623" i="1"/>
  <c r="P2645" i="1" s="1"/>
  <c r="L2623" i="1"/>
  <c r="J2623" i="1"/>
  <c r="R2622" i="1"/>
  <c r="Q2622" i="1"/>
  <c r="O2622" i="1"/>
  <c r="L2622" i="1"/>
  <c r="J2622" i="1"/>
  <c r="R2621" i="1"/>
  <c r="Q2621" i="1"/>
  <c r="S2621" i="1" s="1"/>
  <c r="O2621" i="1"/>
  <c r="L2621" i="1"/>
  <c r="J2621" i="1"/>
  <c r="R2620" i="1"/>
  <c r="Q2620" i="1"/>
  <c r="O2620" i="1"/>
  <c r="L2620" i="1"/>
  <c r="J2620" i="1"/>
  <c r="R2619" i="1"/>
  <c r="Q2619" i="1"/>
  <c r="O2619" i="1"/>
  <c r="L2619" i="1"/>
  <c r="J2619" i="1"/>
  <c r="R2618" i="1"/>
  <c r="Q2618" i="1"/>
  <c r="O2618" i="1"/>
  <c r="P2640" i="1" s="1"/>
  <c r="L2618" i="1"/>
  <c r="J2618" i="1"/>
  <c r="R2617" i="1"/>
  <c r="Q2617" i="1"/>
  <c r="S2617" i="1" s="1"/>
  <c r="O2617" i="1"/>
  <c r="L2617" i="1"/>
  <c r="J2617" i="1"/>
  <c r="R2616" i="1"/>
  <c r="S2616" i="1" s="1"/>
  <c r="Q2616" i="1"/>
  <c r="O2616" i="1"/>
  <c r="L2616" i="1"/>
  <c r="J2616" i="1"/>
  <c r="R2615" i="1"/>
  <c r="Q2615" i="1"/>
  <c r="O2615" i="1"/>
  <c r="P2637" i="1" s="1"/>
  <c r="L2615" i="1"/>
  <c r="J2615" i="1"/>
  <c r="R2614" i="1"/>
  <c r="Q2614" i="1"/>
  <c r="S2614" i="1" s="1"/>
  <c r="O2614" i="1"/>
  <c r="L2614" i="1"/>
  <c r="J2614" i="1"/>
  <c r="R2613" i="1"/>
  <c r="S2613" i="1" s="1"/>
  <c r="Q2613" i="1"/>
  <c r="O2613" i="1"/>
  <c r="L2613" i="1"/>
  <c r="J2613" i="1"/>
  <c r="R2612" i="1"/>
  <c r="S2612" i="1" s="1"/>
  <c r="Q2612" i="1"/>
  <c r="O2612" i="1"/>
  <c r="P2634" i="1" s="1"/>
  <c r="L2612" i="1"/>
  <c r="J2612" i="1"/>
  <c r="R2611" i="1"/>
  <c r="Q2611" i="1"/>
  <c r="S2611" i="1" s="1"/>
  <c r="O2611" i="1"/>
  <c r="L2611" i="1"/>
  <c r="J2611" i="1"/>
  <c r="R2610" i="1"/>
  <c r="Q2610" i="1"/>
  <c r="S2610" i="1" s="1"/>
  <c r="O2610" i="1"/>
  <c r="L2610" i="1"/>
  <c r="J2610" i="1"/>
  <c r="S2609" i="1"/>
  <c r="R2609" i="1"/>
  <c r="Q2609" i="1"/>
  <c r="O2609" i="1"/>
  <c r="P2631" i="1" s="1"/>
  <c r="K2631" i="1" s="1"/>
  <c r="L2609" i="1"/>
  <c r="J2609" i="1"/>
  <c r="R2608" i="1"/>
  <c r="Q2608" i="1"/>
  <c r="S2608" i="1" s="1"/>
  <c r="O2608" i="1"/>
  <c r="L2608" i="1"/>
  <c r="J2608" i="1"/>
  <c r="R2607" i="1"/>
  <c r="Q2607" i="1"/>
  <c r="O2607" i="1"/>
  <c r="L2607" i="1"/>
  <c r="J2607" i="1"/>
  <c r="R2606" i="1"/>
  <c r="Q2606" i="1"/>
  <c r="S2606" i="1" s="1"/>
  <c r="O2606" i="1"/>
  <c r="L2606" i="1"/>
  <c r="J2606" i="1"/>
  <c r="R2605" i="1"/>
  <c r="Q2605" i="1"/>
  <c r="O2605" i="1"/>
  <c r="L2605" i="1"/>
  <c r="J2605" i="1"/>
  <c r="R2604" i="1"/>
  <c r="Q2604" i="1"/>
  <c r="O2604" i="1"/>
  <c r="P2626" i="1" s="1"/>
  <c r="L2604" i="1"/>
  <c r="J2604" i="1"/>
  <c r="R2603" i="1"/>
  <c r="Q2603" i="1"/>
  <c r="O2603" i="1"/>
  <c r="P2625" i="1" s="1"/>
  <c r="L2603" i="1"/>
  <c r="J2603" i="1"/>
  <c r="R2602" i="1"/>
  <c r="Q2602" i="1"/>
  <c r="S2602" i="1" s="1"/>
  <c r="O2602" i="1"/>
  <c r="L2602" i="1"/>
  <c r="J2602" i="1"/>
  <c r="R2601" i="1"/>
  <c r="Q2601" i="1"/>
  <c r="O2601" i="1"/>
  <c r="L2601" i="1"/>
  <c r="J2601" i="1"/>
  <c r="D2758" i="1"/>
  <c r="C2758" i="1"/>
  <c r="D2757" i="1"/>
  <c r="C2757" i="1"/>
  <c r="D2756" i="1"/>
  <c r="C2756" i="1"/>
  <c r="C2755" i="1"/>
  <c r="C2754" i="1"/>
  <c r="C2753" i="1"/>
  <c r="D2752" i="1"/>
  <c r="C2752" i="1"/>
  <c r="C2751" i="1"/>
  <c r="D2755" i="1" s="1"/>
  <c r="D2750" i="1"/>
  <c r="C2750" i="1"/>
  <c r="D2754" i="1" s="1"/>
  <c r="C2749" i="1"/>
  <c r="D2753" i="1" s="1"/>
  <c r="D2748" i="1"/>
  <c r="C2748" i="1"/>
  <c r="C2747" i="1"/>
  <c r="D2751" i="1" s="1"/>
  <c r="D2746" i="1"/>
  <c r="C2746" i="1"/>
  <c r="C2745" i="1"/>
  <c r="D2749" i="1" s="1"/>
  <c r="D2744" i="1"/>
  <c r="C2744" i="1"/>
  <c r="C2743" i="1"/>
  <c r="D2747" i="1" s="1"/>
  <c r="D2742" i="1"/>
  <c r="C2742" i="1"/>
  <c r="C2741" i="1"/>
  <c r="D2745" i="1" s="1"/>
  <c r="D2740" i="1"/>
  <c r="C2740" i="1"/>
  <c r="C2739" i="1"/>
  <c r="D2743" i="1" s="1"/>
  <c r="D2738" i="1"/>
  <c r="C2738" i="1"/>
  <c r="C2737" i="1"/>
  <c r="D2741" i="1" s="1"/>
  <c r="D2736" i="1"/>
  <c r="C2736" i="1"/>
  <c r="C2735" i="1"/>
  <c r="D2739" i="1" s="1"/>
  <c r="D2734" i="1"/>
  <c r="C2734" i="1"/>
  <c r="C2733" i="1"/>
  <c r="D2737" i="1" s="1"/>
  <c r="D2732" i="1"/>
  <c r="C2732" i="1"/>
  <c r="C2731" i="1"/>
  <c r="D2735" i="1" s="1"/>
  <c r="D2730" i="1"/>
  <c r="C2730" i="1"/>
  <c r="C2729" i="1"/>
  <c r="D2733" i="1" s="1"/>
  <c r="D2728" i="1"/>
  <c r="C2728" i="1"/>
  <c r="C2727" i="1"/>
  <c r="D2731" i="1" s="1"/>
  <c r="D2726" i="1"/>
  <c r="C2726" i="1"/>
  <c r="C2725" i="1"/>
  <c r="D2729" i="1" s="1"/>
  <c r="D2724" i="1"/>
  <c r="C2724" i="1"/>
  <c r="C2723" i="1"/>
  <c r="D2727" i="1" s="1"/>
  <c r="D2722" i="1"/>
  <c r="C2722" i="1"/>
  <c r="C2721" i="1"/>
  <c r="D2725" i="1" s="1"/>
  <c r="D2720" i="1"/>
  <c r="C2720" i="1"/>
  <c r="C2719" i="1"/>
  <c r="D2723" i="1" s="1"/>
  <c r="D2718" i="1"/>
  <c r="C2718" i="1"/>
  <c r="C2717" i="1"/>
  <c r="D2721" i="1" s="1"/>
  <c r="D2716" i="1"/>
  <c r="C2716" i="1"/>
  <c r="C2715" i="1"/>
  <c r="D2719" i="1" s="1"/>
  <c r="D2714" i="1"/>
  <c r="C2714" i="1"/>
  <c r="C2713" i="1"/>
  <c r="D2717" i="1" s="1"/>
  <c r="D2712" i="1"/>
  <c r="C2712" i="1"/>
  <c r="C2711" i="1"/>
  <c r="D2715" i="1" s="1"/>
  <c r="D2710" i="1"/>
  <c r="C2710" i="1"/>
  <c r="C2709" i="1"/>
  <c r="D2713" i="1" s="1"/>
  <c r="D2708" i="1"/>
  <c r="C2708" i="1"/>
  <c r="C2707" i="1"/>
  <c r="D2711" i="1" s="1"/>
  <c r="D2706" i="1"/>
  <c r="C2706" i="1"/>
  <c r="C2705" i="1"/>
  <c r="D2709" i="1" s="1"/>
  <c r="D2704" i="1"/>
  <c r="C2704" i="1"/>
  <c r="C2703" i="1"/>
  <c r="D2707" i="1" s="1"/>
  <c r="D2702" i="1"/>
  <c r="C2702" i="1"/>
  <c r="C2701" i="1"/>
  <c r="D2705" i="1" s="1"/>
  <c r="D2700" i="1"/>
  <c r="C2700" i="1"/>
  <c r="C2699" i="1"/>
  <c r="D2703" i="1" s="1"/>
  <c r="D2698" i="1"/>
  <c r="C2698" i="1"/>
  <c r="C2697" i="1"/>
  <c r="D2701" i="1" s="1"/>
  <c r="D2696" i="1"/>
  <c r="C2696" i="1"/>
  <c r="C2695" i="1"/>
  <c r="D2699" i="1" s="1"/>
  <c r="D2694" i="1"/>
  <c r="C2694" i="1"/>
  <c r="C2693" i="1"/>
  <c r="D2697" i="1" s="1"/>
  <c r="D2692" i="1"/>
  <c r="C2692" i="1"/>
  <c r="C2691" i="1"/>
  <c r="D2695" i="1" s="1"/>
  <c r="D2690" i="1"/>
  <c r="C2690" i="1"/>
  <c r="C2689" i="1"/>
  <c r="D2693" i="1" s="1"/>
  <c r="D2688" i="1"/>
  <c r="C2688" i="1"/>
  <c r="C2687" i="1"/>
  <c r="D2691" i="1" s="1"/>
  <c r="D2686" i="1"/>
  <c r="C2686" i="1"/>
  <c r="C2685" i="1"/>
  <c r="D2689" i="1" s="1"/>
  <c r="D2684" i="1"/>
  <c r="C2684" i="1"/>
  <c r="C2683" i="1"/>
  <c r="D2687" i="1" s="1"/>
  <c r="D2682" i="1"/>
  <c r="C2682" i="1"/>
  <c r="C2681" i="1"/>
  <c r="D2685" i="1" s="1"/>
  <c r="D2680" i="1"/>
  <c r="C2680" i="1"/>
  <c r="C2679" i="1"/>
  <c r="D2683" i="1" s="1"/>
  <c r="D2678" i="1"/>
  <c r="C2678" i="1"/>
  <c r="C2677" i="1"/>
  <c r="D2681" i="1" s="1"/>
  <c r="D2676" i="1"/>
  <c r="C2676" i="1"/>
  <c r="C2675" i="1"/>
  <c r="D2679" i="1" s="1"/>
  <c r="D2674" i="1"/>
  <c r="C2674" i="1"/>
  <c r="C2673" i="1"/>
  <c r="D2677" i="1" s="1"/>
  <c r="D2672" i="1"/>
  <c r="C2672" i="1"/>
  <c r="C2671" i="1"/>
  <c r="D2675" i="1" s="1"/>
  <c r="D2670" i="1"/>
  <c r="C2670" i="1"/>
  <c r="C2669" i="1"/>
  <c r="D2673" i="1" s="1"/>
  <c r="D2668" i="1"/>
  <c r="C2668" i="1"/>
  <c r="C2667" i="1"/>
  <c r="D2671" i="1" s="1"/>
  <c r="D2666" i="1"/>
  <c r="C2666" i="1"/>
  <c r="C2665" i="1"/>
  <c r="D2669" i="1" s="1"/>
  <c r="D2664" i="1"/>
  <c r="C2664" i="1"/>
  <c r="C2663" i="1"/>
  <c r="D2667" i="1" s="1"/>
  <c r="D2662" i="1"/>
  <c r="C2662" i="1"/>
  <c r="C2661" i="1"/>
  <c r="D2665" i="1" s="1"/>
  <c r="D2660" i="1"/>
  <c r="C2660" i="1"/>
  <c r="C2659" i="1"/>
  <c r="D2663" i="1" s="1"/>
  <c r="D2658" i="1"/>
  <c r="C2658" i="1"/>
  <c r="C2657" i="1"/>
  <c r="D2661" i="1" s="1"/>
  <c r="D2656" i="1"/>
  <c r="C2656" i="1"/>
  <c r="C2655" i="1"/>
  <c r="D2659" i="1" s="1"/>
  <c r="C2654" i="1"/>
  <c r="C2653" i="1"/>
  <c r="D2657" i="1" s="1"/>
  <c r="D2652" i="1"/>
  <c r="C2652" i="1"/>
  <c r="C2651" i="1"/>
  <c r="D2655" i="1" s="1"/>
  <c r="C2650" i="1"/>
  <c r="D2654" i="1" s="1"/>
  <c r="C2649" i="1"/>
  <c r="D2653" i="1" s="1"/>
  <c r="D2648" i="1"/>
  <c r="C2648" i="1"/>
  <c r="C2647" i="1"/>
  <c r="D2651" i="1" s="1"/>
  <c r="C2646" i="1"/>
  <c r="D2650" i="1" s="1"/>
  <c r="C2645" i="1"/>
  <c r="D2649" i="1" s="1"/>
  <c r="D2644" i="1"/>
  <c r="C2644" i="1"/>
  <c r="C2643" i="1"/>
  <c r="D2647" i="1" s="1"/>
  <c r="C2642" i="1"/>
  <c r="D2646" i="1" s="1"/>
  <c r="C2641" i="1"/>
  <c r="D2645" i="1" s="1"/>
  <c r="C2640" i="1"/>
  <c r="C2639" i="1"/>
  <c r="D2643" i="1" s="1"/>
  <c r="C2638" i="1"/>
  <c r="D2642" i="1" s="1"/>
  <c r="C2637" i="1"/>
  <c r="D2641" i="1" s="1"/>
  <c r="C2636" i="1"/>
  <c r="D2640" i="1" s="1"/>
  <c r="C2635" i="1"/>
  <c r="C2634" i="1"/>
  <c r="C2633" i="1"/>
  <c r="D2632" i="1"/>
  <c r="C2632" i="1"/>
  <c r="D2636" i="1" s="1"/>
  <c r="C2631" i="1"/>
  <c r="D2635" i="1" s="1"/>
  <c r="C2630" i="1"/>
  <c r="C2629" i="1"/>
  <c r="D2633" i="1" s="1"/>
  <c r="C2628" i="1"/>
  <c r="C2627" i="1"/>
  <c r="C2626" i="1"/>
  <c r="D2630" i="1" s="1"/>
  <c r="C2625" i="1"/>
  <c r="C2624" i="1"/>
  <c r="D2628" i="1" s="1"/>
  <c r="C2623" i="1"/>
  <c r="D2627" i="1" s="1"/>
  <c r="C2622" i="1"/>
  <c r="C2621" i="1"/>
  <c r="C2620" i="1"/>
  <c r="D2624" i="1" s="1"/>
  <c r="C2619" i="1"/>
  <c r="C2618" i="1"/>
  <c r="C2617" i="1"/>
  <c r="C2616" i="1"/>
  <c r="C2615" i="1"/>
  <c r="D2619" i="1" s="1"/>
  <c r="C2614" i="1"/>
  <c r="C2613" i="1"/>
  <c r="D2617" i="1" s="1"/>
  <c r="C2612" i="1"/>
  <c r="C2611" i="1"/>
  <c r="C2610" i="1"/>
  <c r="D2614" i="1" s="1"/>
  <c r="C2609" i="1"/>
  <c r="C2608" i="1"/>
  <c r="D2612" i="1" s="1"/>
  <c r="C2607" i="1"/>
  <c r="D2611" i="1" s="1"/>
  <c r="C2606" i="1"/>
  <c r="C2605" i="1"/>
  <c r="C2604" i="1"/>
  <c r="C2603" i="1"/>
  <c r="D2607" i="1" s="1"/>
  <c r="C2602" i="1"/>
  <c r="C2601" i="1"/>
  <c r="T2630" i="1" l="1"/>
  <c r="T2632" i="1"/>
  <c r="S2601" i="1"/>
  <c r="S2605" i="1"/>
  <c r="S2620" i="1"/>
  <c r="T2621" i="1" s="1"/>
  <c r="S2636" i="1"/>
  <c r="S2615" i="1"/>
  <c r="T2622" i="1" s="1"/>
  <c r="S2618" i="1"/>
  <c r="T2626" i="1" s="1"/>
  <c r="S2624" i="1"/>
  <c r="S2631" i="1"/>
  <c r="S2634" i="1"/>
  <c r="S2646" i="1"/>
  <c r="T2651" i="1" s="1"/>
  <c r="S2649" i="1"/>
  <c r="S2652" i="1"/>
  <c r="S2604" i="1"/>
  <c r="S2619" i="1"/>
  <c r="S2622" i="1"/>
  <c r="S2635" i="1"/>
  <c r="S2638" i="1"/>
  <c r="T2639" i="1" s="1"/>
  <c r="S2653" i="1"/>
  <c r="D2616" i="1"/>
  <c r="D2615" i="1"/>
  <c r="D2618" i="1"/>
  <c r="D2621" i="1"/>
  <c r="D2620" i="1"/>
  <c r="D2631" i="1"/>
  <c r="D2634" i="1"/>
  <c r="D2637" i="1"/>
  <c r="P2629" i="1"/>
  <c r="P2635" i="1"/>
  <c r="K2635" i="1" s="1"/>
  <c r="P2638" i="1"/>
  <c r="P2641" i="1"/>
  <c r="K2641" i="1" s="1"/>
  <c r="P2650" i="1"/>
  <c r="P2653" i="1"/>
  <c r="D2609" i="1"/>
  <c r="D2622" i="1"/>
  <c r="D2638" i="1"/>
  <c r="P2623" i="1"/>
  <c r="K2623" i="1" s="1"/>
  <c r="P2627" i="1"/>
  <c r="K2627" i="1" s="1"/>
  <c r="P2630" i="1"/>
  <c r="P2632" i="1"/>
  <c r="P2639" i="1"/>
  <c r="K2639" i="1" s="1"/>
  <c r="P2642" i="1"/>
  <c r="K2642" i="1" s="1"/>
  <c r="P2648" i="1"/>
  <c r="K2648" i="1" s="1"/>
  <c r="P2651" i="1"/>
  <c r="P2644" i="1"/>
  <c r="D2605" i="1"/>
  <c r="D2608" i="1"/>
  <c r="D2625" i="1"/>
  <c r="D2606" i="1"/>
  <c r="D2610" i="1"/>
  <c r="D2613" i="1"/>
  <c r="D2623" i="1"/>
  <c r="D2626" i="1"/>
  <c r="D2629" i="1"/>
  <c r="D2639" i="1"/>
  <c r="P2624" i="1"/>
  <c r="P2628" i="1"/>
  <c r="P2633" i="1"/>
  <c r="P2636" i="1"/>
  <c r="K2636" i="1" s="1"/>
  <c r="P2643" i="1"/>
  <c r="P2646" i="1"/>
  <c r="P2655" i="1"/>
  <c r="K2632" i="1"/>
  <c r="S2603" i="1"/>
  <c r="K2628" i="1"/>
  <c r="T2633" i="1"/>
  <c r="K2625" i="1"/>
  <c r="K2626" i="1"/>
  <c r="K2633" i="1"/>
  <c r="K2634" i="1"/>
  <c r="K2644" i="1"/>
  <c r="K2645" i="1"/>
  <c r="K2697" i="1"/>
  <c r="T2636" i="1"/>
  <c r="T2617" i="1"/>
  <c r="T2660" i="1"/>
  <c r="K2689" i="1"/>
  <c r="K2624" i="1"/>
  <c r="S2607" i="1"/>
  <c r="T2616" i="1" s="1"/>
  <c r="K2640" i="1"/>
  <c r="T2631" i="1"/>
  <c r="T2637" i="1"/>
  <c r="K2629" i="1"/>
  <c r="K2630" i="1"/>
  <c r="T2645" i="1"/>
  <c r="K2637" i="1"/>
  <c r="K2638" i="1"/>
  <c r="T2699" i="1"/>
  <c r="K2650" i="1"/>
  <c r="K2654" i="1"/>
  <c r="K2658" i="1"/>
  <c r="K2662" i="1"/>
  <c r="T2649" i="1"/>
  <c r="K2643" i="1"/>
  <c r="K2646" i="1"/>
  <c r="K2670" i="1"/>
  <c r="K2674" i="1"/>
  <c r="K2653" i="1"/>
  <c r="K2655" i="1"/>
  <c r="K2656" i="1"/>
  <c r="K2685" i="1"/>
  <c r="T2680" i="1"/>
  <c r="T2683" i="1"/>
  <c r="T2688" i="1"/>
  <c r="T2689" i="1"/>
  <c r="T2690" i="1"/>
  <c r="K2683" i="1"/>
  <c r="K2708" i="1"/>
  <c r="K2691" i="1"/>
  <c r="K2699" i="1"/>
  <c r="S2650" i="1"/>
  <c r="T2659" i="1" s="1"/>
  <c r="K2681" i="1"/>
  <c r="T2669" i="1"/>
  <c r="S2662" i="1"/>
  <c r="T2663" i="1" s="1"/>
  <c r="K2665" i="1"/>
  <c r="K2667" i="1"/>
  <c r="K2668" i="1"/>
  <c r="K2693" i="1"/>
  <c r="K2673" i="1"/>
  <c r="K2675" i="1"/>
  <c r="K2676" i="1"/>
  <c r="T2685" i="1"/>
  <c r="T2686" i="1"/>
  <c r="K2678" i="1"/>
  <c r="K2679" i="1"/>
  <c r="K2680" i="1"/>
  <c r="T2698" i="1"/>
  <c r="S2641" i="1"/>
  <c r="K2666" i="1"/>
  <c r="K2647" i="1"/>
  <c r="K2651" i="1"/>
  <c r="K2652" i="1"/>
  <c r="T2661" i="1"/>
  <c r="T2665" i="1"/>
  <c r="T2666" i="1"/>
  <c r="S2658" i="1"/>
  <c r="K2663" i="1"/>
  <c r="K2664" i="1"/>
  <c r="T2678" i="1"/>
  <c r="S2670" i="1"/>
  <c r="T2684" i="1"/>
  <c r="T2695" i="1"/>
  <c r="K2706" i="1"/>
  <c r="T2693" i="1"/>
  <c r="T2709" i="1"/>
  <c r="S2701" i="1"/>
  <c r="T2715" i="1"/>
  <c r="T2717" i="1"/>
  <c r="S2709" i="1"/>
  <c r="K2711" i="1"/>
  <c r="T2721" i="1"/>
  <c r="K2701" i="1"/>
  <c r="K2705" i="1"/>
  <c r="K2684" i="1"/>
  <c r="T2694" i="1"/>
  <c r="K2686" i="1"/>
  <c r="K2687" i="1"/>
  <c r="T2696" i="1"/>
  <c r="K2692" i="1"/>
  <c r="K2694" i="1"/>
  <c r="K2695" i="1"/>
  <c r="K2700" i="1"/>
  <c r="K2702" i="1"/>
  <c r="K2703" i="1"/>
  <c r="T2712" i="1"/>
  <c r="K2728" i="1"/>
  <c r="K2709" i="1"/>
  <c r="K2712" i="1"/>
  <c r="K2713" i="1"/>
  <c r="K2732" i="1"/>
  <c r="K2758" i="1"/>
  <c r="T2705" i="1"/>
  <c r="S2697" i="1"/>
  <c r="T2711" i="1"/>
  <c r="T2713" i="1"/>
  <c r="S2705" i="1"/>
  <c r="S2718" i="1"/>
  <c r="K2721" i="1"/>
  <c r="K2723" i="1"/>
  <c r="K2724" i="1"/>
  <c r="K2726" i="1"/>
  <c r="K2727" i="1"/>
  <c r="K2718" i="1"/>
  <c r="K2722" i="1"/>
  <c r="T2723" i="1"/>
  <c r="K2715" i="1"/>
  <c r="K2717" i="1"/>
  <c r="K2719" i="1"/>
  <c r="K2720" i="1"/>
  <c r="K2752" i="1"/>
  <c r="K2716" i="1"/>
  <c r="K2757" i="1"/>
  <c r="S2724" i="1"/>
  <c r="T2733" i="1" s="1"/>
  <c r="K2730" i="1"/>
  <c r="S2732" i="1"/>
  <c r="T2738" i="1" s="1"/>
  <c r="K2735" i="1"/>
  <c r="S2735" i="1"/>
  <c r="K2737" i="1"/>
  <c r="S2737" i="1"/>
  <c r="T2745" i="1" s="1"/>
  <c r="K2739" i="1"/>
  <c r="S2739" i="1"/>
  <c r="T2747" i="1" s="1"/>
  <c r="K2741" i="1"/>
  <c r="S2741" i="1"/>
  <c r="K2743" i="1"/>
  <c r="S2743" i="1"/>
  <c r="K2745" i="1"/>
  <c r="S2745" i="1"/>
  <c r="T2753" i="1" s="1"/>
  <c r="K2747" i="1"/>
  <c r="S2747" i="1"/>
  <c r="T2756" i="1" s="1"/>
  <c r="K2749" i="1"/>
  <c r="S2749" i="1"/>
  <c r="T2757" i="1" s="1"/>
  <c r="K2751" i="1"/>
  <c r="K2753" i="1"/>
  <c r="S2753" i="1"/>
  <c r="K2755" i="1"/>
  <c r="S2757"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L6" i="1"/>
  <c r="R2600" i="1"/>
  <c r="Q2600" i="1"/>
  <c r="O2600" i="1"/>
  <c r="P2622" i="1" s="1"/>
  <c r="K2622" i="1" s="1"/>
  <c r="J2600" i="1"/>
  <c r="R2599" i="1"/>
  <c r="Q2599" i="1"/>
  <c r="O2599" i="1"/>
  <c r="P2621" i="1" s="1"/>
  <c r="K2621" i="1" s="1"/>
  <c r="J2599" i="1"/>
  <c r="R2598" i="1"/>
  <c r="Q2598" i="1"/>
  <c r="O2598" i="1"/>
  <c r="P2620" i="1" s="1"/>
  <c r="J2598" i="1"/>
  <c r="R2597" i="1"/>
  <c r="Q2597" i="1"/>
  <c r="O2597" i="1"/>
  <c r="P2619" i="1" s="1"/>
  <c r="J2597" i="1"/>
  <c r="R2596" i="1"/>
  <c r="Q2596" i="1"/>
  <c r="O2596" i="1"/>
  <c r="P2618" i="1" s="1"/>
  <c r="K2618" i="1" s="1"/>
  <c r="J2596" i="1"/>
  <c r="R2595" i="1"/>
  <c r="Q2595" i="1"/>
  <c r="S2595" i="1" s="1"/>
  <c r="O2595" i="1"/>
  <c r="P2617" i="1" s="1"/>
  <c r="J2595" i="1"/>
  <c r="R2594" i="1"/>
  <c r="Q2594" i="1"/>
  <c r="O2594" i="1"/>
  <c r="P2616" i="1" s="1"/>
  <c r="J2594" i="1"/>
  <c r="R2593" i="1"/>
  <c r="Q2593" i="1"/>
  <c r="S2593" i="1" s="1"/>
  <c r="O2593" i="1"/>
  <c r="P2615" i="1" s="1"/>
  <c r="J2593" i="1"/>
  <c r="R2592" i="1"/>
  <c r="Q2592" i="1"/>
  <c r="O2592" i="1"/>
  <c r="P2614" i="1" s="1"/>
  <c r="J2592" i="1"/>
  <c r="R2591" i="1"/>
  <c r="Q2591" i="1"/>
  <c r="S2591" i="1" s="1"/>
  <c r="O2591" i="1"/>
  <c r="P2613" i="1" s="1"/>
  <c r="K2613" i="1" s="1"/>
  <c r="J2591" i="1"/>
  <c r="R2590" i="1"/>
  <c r="Q2590" i="1"/>
  <c r="O2590" i="1"/>
  <c r="P2612" i="1" s="1"/>
  <c r="J2590" i="1"/>
  <c r="R2589" i="1"/>
  <c r="Q2589" i="1"/>
  <c r="O2589" i="1"/>
  <c r="P2611" i="1" s="1"/>
  <c r="J2589" i="1"/>
  <c r="R2588" i="1"/>
  <c r="Q2588" i="1"/>
  <c r="O2588" i="1"/>
  <c r="P2610" i="1" s="1"/>
  <c r="J2588" i="1"/>
  <c r="R2587" i="1"/>
  <c r="Q2587" i="1"/>
  <c r="O2587" i="1"/>
  <c r="P2609" i="1" s="1"/>
  <c r="J2587" i="1"/>
  <c r="R2586" i="1"/>
  <c r="Q2586" i="1"/>
  <c r="O2586" i="1"/>
  <c r="P2608" i="1" s="1"/>
  <c r="J2586" i="1"/>
  <c r="R2585" i="1"/>
  <c r="Q2585" i="1"/>
  <c r="O2585" i="1"/>
  <c r="P2607" i="1" s="1"/>
  <c r="K2607" i="1" s="1"/>
  <c r="J2585" i="1"/>
  <c r="R2584" i="1"/>
  <c r="Q2584" i="1"/>
  <c r="O2584" i="1"/>
  <c r="P2606" i="1" s="1"/>
  <c r="J2584" i="1"/>
  <c r="R2583" i="1"/>
  <c r="Q2583" i="1"/>
  <c r="S2583" i="1" s="1"/>
  <c r="O2583" i="1"/>
  <c r="P2605" i="1" s="1"/>
  <c r="J2583" i="1"/>
  <c r="R2582" i="1"/>
  <c r="Q2582" i="1"/>
  <c r="O2582" i="1"/>
  <c r="P2604" i="1" s="1"/>
  <c r="J2582" i="1"/>
  <c r="R2581" i="1"/>
  <c r="Q2581" i="1"/>
  <c r="S2581" i="1" s="1"/>
  <c r="O2581" i="1"/>
  <c r="P2603" i="1" s="1"/>
  <c r="K2603" i="1" s="1"/>
  <c r="J2581" i="1"/>
  <c r="R2580" i="1"/>
  <c r="Q2580" i="1"/>
  <c r="S2580" i="1" s="1"/>
  <c r="O2580" i="1"/>
  <c r="P2602" i="1" s="1"/>
  <c r="K2602" i="1" s="1"/>
  <c r="J2580" i="1"/>
  <c r="R2579" i="1"/>
  <c r="Q2579" i="1"/>
  <c r="S2579" i="1" s="1"/>
  <c r="O2579" i="1"/>
  <c r="P2601" i="1" s="1"/>
  <c r="K2601" i="1" s="1"/>
  <c r="J2579" i="1"/>
  <c r="R2578" i="1"/>
  <c r="Q2578" i="1"/>
  <c r="O2578" i="1"/>
  <c r="J2578" i="1"/>
  <c r="R2577" i="1"/>
  <c r="Q2577" i="1"/>
  <c r="O2577" i="1"/>
  <c r="J2577" i="1"/>
  <c r="R2576" i="1"/>
  <c r="Q2576" i="1"/>
  <c r="S2576" i="1" s="1"/>
  <c r="O2576" i="1"/>
  <c r="J2576" i="1"/>
  <c r="R2575" i="1"/>
  <c r="Q2575" i="1"/>
  <c r="O2575" i="1"/>
  <c r="J2575" i="1"/>
  <c r="R2574" i="1"/>
  <c r="Q2574" i="1"/>
  <c r="O2574" i="1"/>
  <c r="J2574" i="1"/>
  <c r="R2573" i="1"/>
  <c r="Q2573" i="1"/>
  <c r="O2573" i="1"/>
  <c r="J2573" i="1"/>
  <c r="R2572" i="1"/>
  <c r="Q2572" i="1"/>
  <c r="O2572" i="1"/>
  <c r="J2572" i="1"/>
  <c r="R2571" i="1"/>
  <c r="Q2571" i="1"/>
  <c r="O2571" i="1"/>
  <c r="J2571" i="1"/>
  <c r="R2570" i="1"/>
  <c r="Q2570" i="1"/>
  <c r="O2570" i="1"/>
  <c r="J2570" i="1"/>
  <c r="R2569" i="1"/>
  <c r="Q2569" i="1"/>
  <c r="O2569" i="1"/>
  <c r="J2569" i="1"/>
  <c r="R2568" i="1"/>
  <c r="Q2568" i="1"/>
  <c r="O2568" i="1"/>
  <c r="J2568" i="1"/>
  <c r="R2567" i="1"/>
  <c r="Q2567" i="1"/>
  <c r="O2567" i="1"/>
  <c r="J2567" i="1"/>
  <c r="R2566" i="1"/>
  <c r="Q2566" i="1"/>
  <c r="O2566" i="1"/>
  <c r="J2566" i="1"/>
  <c r="R2565" i="1"/>
  <c r="Q2565" i="1"/>
  <c r="O2565" i="1"/>
  <c r="J2565" i="1"/>
  <c r="R2564" i="1"/>
  <c r="Q2564" i="1"/>
  <c r="O2564" i="1"/>
  <c r="J2564" i="1"/>
  <c r="R2563" i="1"/>
  <c r="Q2563" i="1"/>
  <c r="O2563" i="1"/>
  <c r="J2563" i="1"/>
  <c r="R2562" i="1"/>
  <c r="Q2562" i="1"/>
  <c r="O2562" i="1"/>
  <c r="J2562" i="1"/>
  <c r="R2561" i="1"/>
  <c r="Q2561" i="1"/>
  <c r="O2561" i="1"/>
  <c r="J2561" i="1"/>
  <c r="R2560" i="1"/>
  <c r="Q2560" i="1"/>
  <c r="O2560" i="1"/>
  <c r="J2560" i="1"/>
  <c r="R2559" i="1"/>
  <c r="Q2559" i="1"/>
  <c r="O2559" i="1"/>
  <c r="J2559" i="1"/>
  <c r="R2558" i="1"/>
  <c r="Q2558" i="1"/>
  <c r="S2558" i="1" s="1"/>
  <c r="O2558" i="1"/>
  <c r="J2558" i="1"/>
  <c r="R2557" i="1"/>
  <c r="Q2557" i="1"/>
  <c r="O2557" i="1"/>
  <c r="J2557" i="1"/>
  <c r="R2556" i="1"/>
  <c r="Q2556" i="1"/>
  <c r="O2556" i="1"/>
  <c r="J2556" i="1"/>
  <c r="R2555" i="1"/>
  <c r="Q2555" i="1"/>
  <c r="O2555" i="1"/>
  <c r="J2555" i="1"/>
  <c r="R2554" i="1"/>
  <c r="Q2554" i="1"/>
  <c r="S2554" i="1" s="1"/>
  <c r="O2554" i="1"/>
  <c r="J2554" i="1"/>
  <c r="R2553" i="1"/>
  <c r="Q2553" i="1"/>
  <c r="S2553" i="1" s="1"/>
  <c r="O2553" i="1"/>
  <c r="J2553" i="1"/>
  <c r="R2552" i="1"/>
  <c r="Q2552" i="1"/>
  <c r="O2552" i="1"/>
  <c r="J2552" i="1"/>
  <c r="R2551" i="1"/>
  <c r="Q2551" i="1"/>
  <c r="S2551" i="1" s="1"/>
  <c r="O2551" i="1"/>
  <c r="J2551" i="1"/>
  <c r="R2550" i="1"/>
  <c r="Q2550" i="1"/>
  <c r="S2550" i="1" s="1"/>
  <c r="O2550" i="1"/>
  <c r="J2550" i="1"/>
  <c r="R2549" i="1"/>
  <c r="Q2549" i="1"/>
  <c r="S2549" i="1" s="1"/>
  <c r="O2549" i="1"/>
  <c r="J2549" i="1"/>
  <c r="R2548" i="1"/>
  <c r="Q2548" i="1"/>
  <c r="O2548" i="1"/>
  <c r="J2548" i="1"/>
  <c r="R2547" i="1"/>
  <c r="Q2547" i="1"/>
  <c r="O2547" i="1"/>
  <c r="J2547" i="1"/>
  <c r="R2546" i="1"/>
  <c r="Q2546" i="1"/>
  <c r="O2546" i="1"/>
  <c r="J2546" i="1"/>
  <c r="R2545" i="1"/>
  <c r="Q2545" i="1"/>
  <c r="O2545" i="1"/>
  <c r="J2545" i="1"/>
  <c r="R2544" i="1"/>
  <c r="Q2544" i="1"/>
  <c r="O2544" i="1"/>
  <c r="J2544" i="1"/>
  <c r="R2543" i="1"/>
  <c r="Q2543" i="1"/>
  <c r="O2543" i="1"/>
  <c r="J2543" i="1"/>
  <c r="R2542" i="1"/>
  <c r="Q2542" i="1"/>
  <c r="O2542" i="1"/>
  <c r="J2542" i="1"/>
  <c r="R2541" i="1"/>
  <c r="Q2541" i="1"/>
  <c r="O2541" i="1"/>
  <c r="J2541" i="1"/>
  <c r="R2540" i="1"/>
  <c r="Q2540" i="1"/>
  <c r="O2540" i="1"/>
  <c r="J2540" i="1"/>
  <c r="R2539" i="1"/>
  <c r="Q2539" i="1"/>
  <c r="O2539" i="1"/>
  <c r="J2539" i="1"/>
  <c r="R2538" i="1"/>
  <c r="Q2538" i="1"/>
  <c r="O2538" i="1"/>
  <c r="J2538" i="1"/>
  <c r="R2537" i="1"/>
  <c r="Q2537" i="1"/>
  <c r="O2537" i="1"/>
  <c r="J2537" i="1"/>
  <c r="R2536" i="1"/>
  <c r="Q2536" i="1"/>
  <c r="O2536" i="1"/>
  <c r="J2536" i="1"/>
  <c r="R2535" i="1"/>
  <c r="Q2535" i="1"/>
  <c r="O2535" i="1"/>
  <c r="J2535" i="1"/>
  <c r="R2534" i="1"/>
  <c r="Q2534" i="1"/>
  <c r="O2534" i="1"/>
  <c r="J2534" i="1"/>
  <c r="R2533" i="1"/>
  <c r="Q2533" i="1"/>
  <c r="O2533" i="1"/>
  <c r="J2533" i="1"/>
  <c r="R2532" i="1"/>
  <c r="Q2532" i="1"/>
  <c r="O2532" i="1"/>
  <c r="J2532" i="1"/>
  <c r="R2531" i="1"/>
  <c r="Q2531" i="1"/>
  <c r="O2531" i="1"/>
  <c r="J2531" i="1"/>
  <c r="R2530" i="1"/>
  <c r="Q2530" i="1"/>
  <c r="O2530" i="1"/>
  <c r="J2530" i="1"/>
  <c r="R2529" i="1"/>
  <c r="Q2529" i="1"/>
  <c r="O2529" i="1"/>
  <c r="J2529" i="1"/>
  <c r="R2528" i="1"/>
  <c r="Q2528" i="1"/>
  <c r="O2528" i="1"/>
  <c r="J2528" i="1"/>
  <c r="R2527" i="1"/>
  <c r="Q2527" i="1"/>
  <c r="O2527" i="1"/>
  <c r="J2527" i="1"/>
  <c r="R2526" i="1"/>
  <c r="Q2526" i="1"/>
  <c r="O2526" i="1"/>
  <c r="J2526" i="1"/>
  <c r="R2525" i="1"/>
  <c r="Q2525" i="1"/>
  <c r="O2525" i="1"/>
  <c r="J2525" i="1"/>
  <c r="R2524" i="1"/>
  <c r="Q2524" i="1"/>
  <c r="O2524" i="1"/>
  <c r="J2524" i="1"/>
  <c r="R2523" i="1"/>
  <c r="Q2523" i="1"/>
  <c r="O2523" i="1"/>
  <c r="J2523" i="1"/>
  <c r="R2522" i="1"/>
  <c r="Q2522" i="1"/>
  <c r="O2522" i="1"/>
  <c r="J2522" i="1"/>
  <c r="R2521" i="1"/>
  <c r="Q2521" i="1"/>
  <c r="O2521" i="1"/>
  <c r="J2521" i="1"/>
  <c r="R2520" i="1"/>
  <c r="Q2520" i="1"/>
  <c r="O2520" i="1"/>
  <c r="J2520" i="1"/>
  <c r="R2519" i="1"/>
  <c r="Q2519" i="1"/>
  <c r="O2519" i="1"/>
  <c r="J2519" i="1"/>
  <c r="R2518" i="1"/>
  <c r="Q2518" i="1"/>
  <c r="O2518" i="1"/>
  <c r="J2518" i="1"/>
  <c r="R2517" i="1"/>
  <c r="Q2517" i="1"/>
  <c r="O2517" i="1"/>
  <c r="J2517" i="1"/>
  <c r="R2516" i="1"/>
  <c r="Q2516" i="1"/>
  <c r="O2516" i="1"/>
  <c r="J2516" i="1"/>
  <c r="R2515" i="1"/>
  <c r="Q2515" i="1"/>
  <c r="O2515" i="1"/>
  <c r="J2515" i="1"/>
  <c r="R2514" i="1"/>
  <c r="Q2514" i="1"/>
  <c r="O2514" i="1"/>
  <c r="J2514" i="1"/>
  <c r="R2513" i="1"/>
  <c r="Q2513" i="1"/>
  <c r="O2513" i="1"/>
  <c r="J2513" i="1"/>
  <c r="R2512" i="1"/>
  <c r="Q2512" i="1"/>
  <c r="O2512" i="1"/>
  <c r="J2512" i="1"/>
  <c r="R2511" i="1"/>
  <c r="Q2511" i="1"/>
  <c r="O2511" i="1"/>
  <c r="J2511" i="1"/>
  <c r="R2510" i="1"/>
  <c r="Q2510" i="1"/>
  <c r="O2510" i="1"/>
  <c r="J2510" i="1"/>
  <c r="R2509" i="1"/>
  <c r="Q2509" i="1"/>
  <c r="O2509" i="1"/>
  <c r="J2509" i="1"/>
  <c r="R2508" i="1"/>
  <c r="Q2508" i="1"/>
  <c r="O2508" i="1"/>
  <c r="J2508" i="1"/>
  <c r="R2507" i="1"/>
  <c r="Q2507" i="1"/>
  <c r="O2507" i="1"/>
  <c r="J2507" i="1"/>
  <c r="R2506" i="1"/>
  <c r="Q2506" i="1"/>
  <c r="O2506" i="1"/>
  <c r="J2506" i="1"/>
  <c r="R2505" i="1"/>
  <c r="Q2505" i="1"/>
  <c r="O2505" i="1"/>
  <c r="J2505" i="1"/>
  <c r="R2504" i="1"/>
  <c r="S2504" i="1" s="1"/>
  <c r="Q2504" i="1"/>
  <c r="O2504" i="1"/>
  <c r="J2504" i="1"/>
  <c r="R2503" i="1"/>
  <c r="Q2503" i="1"/>
  <c r="O2503" i="1"/>
  <c r="J2503" i="1"/>
  <c r="R2502" i="1"/>
  <c r="Q2502" i="1"/>
  <c r="O2502" i="1"/>
  <c r="J2502" i="1"/>
  <c r="R2501" i="1"/>
  <c r="Q2501" i="1"/>
  <c r="O2501" i="1"/>
  <c r="J2501" i="1"/>
  <c r="R2500" i="1"/>
  <c r="Q2500" i="1"/>
  <c r="O2500" i="1"/>
  <c r="J2500" i="1"/>
  <c r="R2499" i="1"/>
  <c r="Q2499" i="1"/>
  <c r="O2499" i="1"/>
  <c r="J2499" i="1"/>
  <c r="R2498" i="1"/>
  <c r="Q2498" i="1"/>
  <c r="O2498" i="1"/>
  <c r="J2498" i="1"/>
  <c r="R2497" i="1"/>
  <c r="Q2497" i="1"/>
  <c r="O2497" i="1"/>
  <c r="J2497" i="1"/>
  <c r="R2496" i="1"/>
  <c r="Q2496" i="1"/>
  <c r="O2496" i="1"/>
  <c r="J2496" i="1"/>
  <c r="R2495" i="1"/>
  <c r="Q2495" i="1"/>
  <c r="O2495" i="1"/>
  <c r="J2495" i="1"/>
  <c r="R2494" i="1"/>
  <c r="Q2494" i="1"/>
  <c r="O2494" i="1"/>
  <c r="J2494" i="1"/>
  <c r="R2493" i="1"/>
  <c r="Q2493" i="1"/>
  <c r="O2493" i="1"/>
  <c r="J2493" i="1"/>
  <c r="R2492" i="1"/>
  <c r="Q2492" i="1"/>
  <c r="O2492" i="1"/>
  <c r="J2492" i="1"/>
  <c r="R2491" i="1"/>
  <c r="Q2491" i="1"/>
  <c r="O2491" i="1"/>
  <c r="J2491" i="1"/>
  <c r="R2490" i="1"/>
  <c r="Q2490" i="1"/>
  <c r="O2490" i="1"/>
  <c r="J2490" i="1"/>
  <c r="R2489" i="1"/>
  <c r="Q2489" i="1"/>
  <c r="O2489" i="1"/>
  <c r="J2489" i="1"/>
  <c r="R2488" i="1"/>
  <c r="Q2488" i="1"/>
  <c r="O2488" i="1"/>
  <c r="J2488" i="1"/>
  <c r="R2487" i="1"/>
  <c r="Q2487" i="1"/>
  <c r="O2487" i="1"/>
  <c r="J2487" i="1"/>
  <c r="R2486" i="1"/>
  <c r="Q2486" i="1"/>
  <c r="O2486" i="1"/>
  <c r="J2486" i="1"/>
  <c r="R2485" i="1"/>
  <c r="Q2485" i="1"/>
  <c r="O2485" i="1"/>
  <c r="J2485" i="1"/>
  <c r="R2484" i="1"/>
  <c r="Q2484" i="1"/>
  <c r="O2484" i="1"/>
  <c r="J2484" i="1"/>
  <c r="R2483" i="1"/>
  <c r="Q2483" i="1"/>
  <c r="O2483" i="1"/>
  <c r="J2483" i="1"/>
  <c r="R2482" i="1"/>
  <c r="Q2482" i="1"/>
  <c r="O2482" i="1"/>
  <c r="J2482" i="1"/>
  <c r="R2481" i="1"/>
  <c r="Q2481" i="1"/>
  <c r="O2481" i="1"/>
  <c r="J2481" i="1"/>
  <c r="R2480" i="1"/>
  <c r="Q2480" i="1"/>
  <c r="O2480" i="1"/>
  <c r="J2480" i="1"/>
  <c r="R2479" i="1"/>
  <c r="Q2479" i="1"/>
  <c r="O2479" i="1"/>
  <c r="J2479" i="1"/>
  <c r="R2478" i="1"/>
  <c r="Q2478" i="1"/>
  <c r="O2478" i="1"/>
  <c r="J2478" i="1"/>
  <c r="R2477" i="1"/>
  <c r="Q2477" i="1"/>
  <c r="O2477" i="1"/>
  <c r="J2477" i="1"/>
  <c r="R2476" i="1"/>
  <c r="Q2476" i="1"/>
  <c r="O2476" i="1"/>
  <c r="J2476" i="1"/>
  <c r="R2475" i="1"/>
  <c r="Q2475" i="1"/>
  <c r="O2475" i="1"/>
  <c r="J2475" i="1"/>
  <c r="R2474" i="1"/>
  <c r="Q2474" i="1"/>
  <c r="O2474" i="1"/>
  <c r="J2474" i="1"/>
  <c r="R2473" i="1"/>
  <c r="Q2473" i="1"/>
  <c r="O2473" i="1"/>
  <c r="J2473" i="1"/>
  <c r="R2472" i="1"/>
  <c r="Q2472" i="1"/>
  <c r="O2472" i="1"/>
  <c r="J2472" i="1"/>
  <c r="R2471" i="1"/>
  <c r="Q2471" i="1"/>
  <c r="O2471" i="1"/>
  <c r="J2471" i="1"/>
  <c r="R2470" i="1"/>
  <c r="Q2470" i="1"/>
  <c r="O2470" i="1"/>
  <c r="J2470" i="1"/>
  <c r="R2469" i="1"/>
  <c r="Q2469" i="1"/>
  <c r="O2469" i="1"/>
  <c r="J2469" i="1"/>
  <c r="R2468" i="1"/>
  <c r="Q2468" i="1"/>
  <c r="O2468" i="1"/>
  <c r="J2468" i="1"/>
  <c r="R2467" i="1"/>
  <c r="Q2467" i="1"/>
  <c r="O2467" i="1"/>
  <c r="J2467" i="1"/>
  <c r="R2466" i="1"/>
  <c r="Q2466" i="1"/>
  <c r="O2466" i="1"/>
  <c r="J2466" i="1"/>
  <c r="R2465" i="1"/>
  <c r="Q2465" i="1"/>
  <c r="O2465" i="1"/>
  <c r="J2465" i="1"/>
  <c r="R2464" i="1"/>
  <c r="Q2464" i="1"/>
  <c r="O2464" i="1"/>
  <c r="J2464" i="1"/>
  <c r="R2463" i="1"/>
  <c r="Q2463" i="1"/>
  <c r="O2463" i="1"/>
  <c r="J2463" i="1"/>
  <c r="R2462" i="1"/>
  <c r="Q2462" i="1"/>
  <c r="O2462" i="1"/>
  <c r="J2462" i="1"/>
  <c r="R2461" i="1"/>
  <c r="Q2461" i="1"/>
  <c r="O2461" i="1"/>
  <c r="J2461" i="1"/>
  <c r="R2460" i="1"/>
  <c r="Q2460" i="1"/>
  <c r="O2460" i="1"/>
  <c r="J2460" i="1"/>
  <c r="R2459" i="1"/>
  <c r="Q2459" i="1"/>
  <c r="O2459" i="1"/>
  <c r="J2459" i="1"/>
  <c r="R2458" i="1"/>
  <c r="Q2458" i="1"/>
  <c r="O2458" i="1"/>
  <c r="J2458" i="1"/>
  <c r="R2457" i="1"/>
  <c r="Q2457" i="1"/>
  <c r="O2457" i="1"/>
  <c r="J2457" i="1"/>
  <c r="R2456" i="1"/>
  <c r="Q2456" i="1"/>
  <c r="O2456" i="1"/>
  <c r="J2456" i="1"/>
  <c r="R2455" i="1"/>
  <c r="Q2455" i="1"/>
  <c r="O2455" i="1"/>
  <c r="J2455" i="1"/>
  <c r="R2454" i="1"/>
  <c r="Q2454" i="1"/>
  <c r="O2454" i="1"/>
  <c r="J2454" i="1"/>
  <c r="R2453" i="1"/>
  <c r="Q2453" i="1"/>
  <c r="O2453" i="1"/>
  <c r="J2453" i="1"/>
  <c r="R2452" i="1"/>
  <c r="Q2452" i="1"/>
  <c r="O2452" i="1"/>
  <c r="J2452" i="1"/>
  <c r="R2451" i="1"/>
  <c r="Q2451" i="1"/>
  <c r="O2451" i="1"/>
  <c r="J2451" i="1"/>
  <c r="R2450" i="1"/>
  <c r="Q2450" i="1"/>
  <c r="O2450" i="1"/>
  <c r="J2450" i="1"/>
  <c r="R2449" i="1"/>
  <c r="Q2449" i="1"/>
  <c r="O2449" i="1"/>
  <c r="J2449" i="1"/>
  <c r="R2448" i="1"/>
  <c r="Q2448" i="1"/>
  <c r="O2448" i="1"/>
  <c r="J2448" i="1"/>
  <c r="R2447" i="1"/>
  <c r="Q2447" i="1"/>
  <c r="O2447" i="1"/>
  <c r="J2447" i="1"/>
  <c r="R2446" i="1"/>
  <c r="Q2446" i="1"/>
  <c r="O2446" i="1"/>
  <c r="J2446" i="1"/>
  <c r="R2445" i="1"/>
  <c r="Q2445" i="1"/>
  <c r="O2445" i="1"/>
  <c r="J2445" i="1"/>
  <c r="R2444" i="1"/>
  <c r="Q2444" i="1"/>
  <c r="O2444" i="1"/>
  <c r="J2444" i="1"/>
  <c r="R2443" i="1"/>
  <c r="Q2443" i="1"/>
  <c r="O2443" i="1"/>
  <c r="J2443" i="1"/>
  <c r="R2442" i="1"/>
  <c r="Q2442" i="1"/>
  <c r="O2442" i="1"/>
  <c r="J2442" i="1"/>
  <c r="R2441" i="1"/>
  <c r="Q2441" i="1"/>
  <c r="O2441" i="1"/>
  <c r="J2441" i="1"/>
  <c r="R2440" i="1"/>
  <c r="Q2440" i="1"/>
  <c r="O2440" i="1"/>
  <c r="J2440" i="1"/>
  <c r="R2439" i="1"/>
  <c r="Q2439" i="1"/>
  <c r="O2439" i="1"/>
  <c r="J2439" i="1"/>
  <c r="R2438" i="1"/>
  <c r="Q2438" i="1"/>
  <c r="O2438" i="1"/>
  <c r="J2438" i="1"/>
  <c r="R2437" i="1"/>
  <c r="Q2437" i="1"/>
  <c r="O2437" i="1"/>
  <c r="J2437" i="1"/>
  <c r="R2436" i="1"/>
  <c r="Q2436" i="1"/>
  <c r="O2436" i="1"/>
  <c r="J2436" i="1"/>
  <c r="R2435" i="1"/>
  <c r="Q2435" i="1"/>
  <c r="O2435" i="1"/>
  <c r="J2435" i="1"/>
  <c r="R2434" i="1"/>
  <c r="Q2434" i="1"/>
  <c r="O2434" i="1"/>
  <c r="J2434" i="1"/>
  <c r="R2433" i="1"/>
  <c r="Q2433" i="1"/>
  <c r="O2433" i="1"/>
  <c r="J2433" i="1"/>
  <c r="R2432" i="1"/>
  <c r="Q2432" i="1"/>
  <c r="O2432" i="1"/>
  <c r="J2432" i="1"/>
  <c r="R2431" i="1"/>
  <c r="Q2431" i="1"/>
  <c r="O2431" i="1"/>
  <c r="J2431" i="1"/>
  <c r="R2430" i="1"/>
  <c r="Q2430" i="1"/>
  <c r="O2430" i="1"/>
  <c r="J2430" i="1"/>
  <c r="R2429" i="1"/>
  <c r="Q2429" i="1"/>
  <c r="O2429" i="1"/>
  <c r="J2429" i="1"/>
  <c r="R2428" i="1"/>
  <c r="Q2428" i="1"/>
  <c r="O2428" i="1"/>
  <c r="J2428" i="1"/>
  <c r="R2427" i="1"/>
  <c r="Q2427" i="1"/>
  <c r="O2427" i="1"/>
  <c r="J2427" i="1"/>
  <c r="R2426" i="1"/>
  <c r="Q2426" i="1"/>
  <c r="O2426" i="1"/>
  <c r="J2426" i="1"/>
  <c r="R2425" i="1"/>
  <c r="Q2425" i="1"/>
  <c r="O2425" i="1"/>
  <c r="J2425" i="1"/>
  <c r="R2424" i="1"/>
  <c r="Q2424" i="1"/>
  <c r="O2424" i="1"/>
  <c r="J2424" i="1"/>
  <c r="R2423" i="1"/>
  <c r="Q2423" i="1"/>
  <c r="O2423" i="1"/>
  <c r="J2423" i="1"/>
  <c r="R2422" i="1"/>
  <c r="Q2422" i="1"/>
  <c r="O2422" i="1"/>
  <c r="J2422" i="1"/>
  <c r="R2421" i="1"/>
  <c r="Q2421" i="1"/>
  <c r="O2421" i="1"/>
  <c r="J2421" i="1"/>
  <c r="R2420" i="1"/>
  <c r="Q2420" i="1"/>
  <c r="O2420" i="1"/>
  <c r="J2420" i="1"/>
  <c r="R2419" i="1"/>
  <c r="Q2419" i="1"/>
  <c r="O2419" i="1"/>
  <c r="J2419" i="1"/>
  <c r="R2418" i="1"/>
  <c r="Q2418" i="1"/>
  <c r="O2418" i="1"/>
  <c r="J2418" i="1"/>
  <c r="R2417" i="1"/>
  <c r="Q2417" i="1"/>
  <c r="O2417" i="1"/>
  <c r="J2417" i="1"/>
  <c r="R2416" i="1"/>
  <c r="Q2416" i="1"/>
  <c r="O2416" i="1"/>
  <c r="J2416" i="1"/>
  <c r="R2415" i="1"/>
  <c r="Q2415" i="1"/>
  <c r="O2415" i="1"/>
  <c r="J2415" i="1"/>
  <c r="R2414" i="1"/>
  <c r="Q2414" i="1"/>
  <c r="O2414" i="1"/>
  <c r="J2414" i="1"/>
  <c r="R2413" i="1"/>
  <c r="Q2413" i="1"/>
  <c r="O2413" i="1"/>
  <c r="J2413" i="1"/>
  <c r="R2412" i="1"/>
  <c r="Q2412" i="1"/>
  <c r="O2412" i="1"/>
  <c r="J2412" i="1"/>
  <c r="R2411" i="1"/>
  <c r="Q2411" i="1"/>
  <c r="O2411" i="1"/>
  <c r="J2411" i="1"/>
  <c r="R2410" i="1"/>
  <c r="Q2410" i="1"/>
  <c r="O2410" i="1"/>
  <c r="J2410" i="1"/>
  <c r="R2409" i="1"/>
  <c r="Q2409" i="1"/>
  <c r="O2409" i="1"/>
  <c r="J2409" i="1"/>
  <c r="R2408" i="1"/>
  <c r="Q2408" i="1"/>
  <c r="O2408" i="1"/>
  <c r="J2408" i="1"/>
  <c r="R2407" i="1"/>
  <c r="Q2407" i="1"/>
  <c r="O2407" i="1"/>
  <c r="J2407" i="1"/>
  <c r="R2406" i="1"/>
  <c r="Q2406" i="1"/>
  <c r="O2406" i="1"/>
  <c r="J2406" i="1"/>
  <c r="R2405" i="1"/>
  <c r="Q2405" i="1"/>
  <c r="O2405" i="1"/>
  <c r="J2405" i="1"/>
  <c r="R2404" i="1"/>
  <c r="Q2404" i="1"/>
  <c r="O2404" i="1"/>
  <c r="J2404" i="1"/>
  <c r="R2403" i="1"/>
  <c r="Q2403" i="1"/>
  <c r="O2403" i="1"/>
  <c r="J2403" i="1"/>
  <c r="R2402" i="1"/>
  <c r="Q2402" i="1"/>
  <c r="O2402" i="1"/>
  <c r="J2402" i="1"/>
  <c r="R2401" i="1"/>
  <c r="Q2401" i="1"/>
  <c r="O2401" i="1"/>
  <c r="J2401" i="1"/>
  <c r="R2400" i="1"/>
  <c r="Q2400" i="1"/>
  <c r="O2400" i="1"/>
  <c r="J2400" i="1"/>
  <c r="R2399" i="1"/>
  <c r="Q2399" i="1"/>
  <c r="O2399" i="1"/>
  <c r="J2399" i="1"/>
  <c r="R2398" i="1"/>
  <c r="Q2398" i="1"/>
  <c r="O2398" i="1"/>
  <c r="J2398" i="1"/>
  <c r="R2397" i="1"/>
  <c r="Q2397" i="1"/>
  <c r="O2397" i="1"/>
  <c r="J2397" i="1"/>
  <c r="R2396" i="1"/>
  <c r="Q2396" i="1"/>
  <c r="O2396" i="1"/>
  <c r="J2396" i="1"/>
  <c r="R2395" i="1"/>
  <c r="Q2395" i="1"/>
  <c r="O2395" i="1"/>
  <c r="J2395" i="1"/>
  <c r="R2394" i="1"/>
  <c r="Q2394" i="1"/>
  <c r="O2394" i="1"/>
  <c r="J2394" i="1"/>
  <c r="R2393" i="1"/>
  <c r="Q2393" i="1"/>
  <c r="O2393" i="1"/>
  <c r="J2393" i="1"/>
  <c r="R2392" i="1"/>
  <c r="Q2392" i="1"/>
  <c r="O2392" i="1"/>
  <c r="J2392" i="1"/>
  <c r="R2391" i="1"/>
  <c r="Q2391" i="1"/>
  <c r="O2391" i="1"/>
  <c r="J2391" i="1"/>
  <c r="R2390" i="1"/>
  <c r="Q2390" i="1"/>
  <c r="O2390" i="1"/>
  <c r="J2390" i="1"/>
  <c r="R2389" i="1"/>
  <c r="S2389" i="1" s="1"/>
  <c r="Q2389" i="1"/>
  <c r="O2389" i="1"/>
  <c r="J2389" i="1"/>
  <c r="R2388" i="1"/>
  <c r="Q2388" i="1"/>
  <c r="O2388" i="1"/>
  <c r="J2388" i="1"/>
  <c r="R2387" i="1"/>
  <c r="Q2387" i="1"/>
  <c r="O2387" i="1"/>
  <c r="J2387" i="1"/>
  <c r="R2386" i="1"/>
  <c r="Q2386" i="1"/>
  <c r="O2386" i="1"/>
  <c r="J2386" i="1"/>
  <c r="R2385" i="1"/>
  <c r="Q2385" i="1"/>
  <c r="O2385" i="1"/>
  <c r="J2385" i="1"/>
  <c r="R2384" i="1"/>
  <c r="Q2384" i="1"/>
  <c r="O2384" i="1"/>
  <c r="J2384" i="1"/>
  <c r="R2383" i="1"/>
  <c r="Q2383" i="1"/>
  <c r="O2383" i="1"/>
  <c r="J2383" i="1"/>
  <c r="R2382" i="1"/>
  <c r="Q2382" i="1"/>
  <c r="O2382" i="1"/>
  <c r="J2382" i="1"/>
  <c r="R2381" i="1"/>
  <c r="Q2381" i="1"/>
  <c r="O2381" i="1"/>
  <c r="J2381" i="1"/>
  <c r="R2380" i="1"/>
  <c r="Q2380" i="1"/>
  <c r="O2380" i="1"/>
  <c r="J2380" i="1"/>
  <c r="R2379" i="1"/>
  <c r="Q2379" i="1"/>
  <c r="O2379" i="1"/>
  <c r="P2401" i="1" s="1"/>
  <c r="J2379" i="1"/>
  <c r="R2378" i="1"/>
  <c r="Q2378" i="1"/>
  <c r="O2378" i="1"/>
  <c r="P2400" i="1" s="1"/>
  <c r="J2378" i="1"/>
  <c r="R2377" i="1"/>
  <c r="Q2377" i="1"/>
  <c r="O2377" i="1"/>
  <c r="J2377" i="1"/>
  <c r="R2376" i="1"/>
  <c r="Q2376" i="1"/>
  <c r="O2376" i="1"/>
  <c r="J2376" i="1"/>
  <c r="R2375" i="1"/>
  <c r="S2375" i="1" s="1"/>
  <c r="Q2375" i="1"/>
  <c r="O2375" i="1"/>
  <c r="J2375" i="1"/>
  <c r="R2374" i="1"/>
  <c r="Q2374" i="1"/>
  <c r="O2374" i="1"/>
  <c r="J2374" i="1"/>
  <c r="R2373" i="1"/>
  <c r="Q2373" i="1"/>
  <c r="O2373" i="1"/>
  <c r="J2373" i="1"/>
  <c r="R2372" i="1"/>
  <c r="Q2372" i="1"/>
  <c r="O2372" i="1"/>
  <c r="J2372" i="1"/>
  <c r="R2371" i="1"/>
  <c r="Q2371" i="1"/>
  <c r="O2371" i="1"/>
  <c r="J2371" i="1"/>
  <c r="R2370" i="1"/>
  <c r="Q2370" i="1"/>
  <c r="O2370" i="1"/>
  <c r="J2370" i="1"/>
  <c r="R2369" i="1"/>
  <c r="Q2369" i="1"/>
  <c r="O2369" i="1"/>
  <c r="J2369" i="1"/>
  <c r="R2368" i="1"/>
  <c r="Q2368" i="1"/>
  <c r="O2368" i="1"/>
  <c r="J2368" i="1"/>
  <c r="R2367" i="1"/>
  <c r="Q2367" i="1"/>
  <c r="O2367" i="1"/>
  <c r="J2367" i="1"/>
  <c r="R2366" i="1"/>
  <c r="Q2366" i="1"/>
  <c r="O2366" i="1"/>
  <c r="J2366" i="1"/>
  <c r="R2365" i="1"/>
  <c r="S2365" i="1" s="1"/>
  <c r="Q2365" i="1"/>
  <c r="O2365" i="1"/>
  <c r="J2365" i="1"/>
  <c r="R2364" i="1"/>
  <c r="Q2364" i="1"/>
  <c r="O2364" i="1"/>
  <c r="J2364" i="1"/>
  <c r="R2363" i="1"/>
  <c r="Q2363" i="1"/>
  <c r="O2363" i="1"/>
  <c r="J2363" i="1"/>
  <c r="R2362" i="1"/>
  <c r="Q2362" i="1"/>
  <c r="O2362" i="1"/>
  <c r="J2362" i="1"/>
  <c r="R2361" i="1"/>
  <c r="Q2361" i="1"/>
  <c r="O2361" i="1"/>
  <c r="J2361" i="1"/>
  <c r="R2360" i="1"/>
  <c r="Q2360" i="1"/>
  <c r="O2360" i="1"/>
  <c r="J2360" i="1"/>
  <c r="R2359" i="1"/>
  <c r="S2359" i="1" s="1"/>
  <c r="Q2359" i="1"/>
  <c r="O2359" i="1"/>
  <c r="J2359" i="1"/>
  <c r="R2358" i="1"/>
  <c r="Q2358" i="1"/>
  <c r="O2358" i="1"/>
  <c r="J2358" i="1"/>
  <c r="S2357" i="1"/>
  <c r="R2357" i="1"/>
  <c r="Q2357" i="1"/>
  <c r="O2357" i="1"/>
  <c r="J2357" i="1"/>
  <c r="R2356" i="1"/>
  <c r="Q2356" i="1"/>
  <c r="O2356" i="1"/>
  <c r="J2356" i="1"/>
  <c r="R2355" i="1"/>
  <c r="Q2355" i="1"/>
  <c r="O2355" i="1"/>
  <c r="J2355" i="1"/>
  <c r="R2354" i="1"/>
  <c r="Q2354" i="1"/>
  <c r="O2354" i="1"/>
  <c r="J2354" i="1"/>
  <c r="R2353" i="1"/>
  <c r="Q2353" i="1"/>
  <c r="O2353" i="1"/>
  <c r="J2353" i="1"/>
  <c r="R2352" i="1"/>
  <c r="Q2352" i="1"/>
  <c r="O2352" i="1"/>
  <c r="J2352" i="1"/>
  <c r="R2351" i="1"/>
  <c r="Q2351" i="1"/>
  <c r="O2351" i="1"/>
  <c r="J2351" i="1"/>
  <c r="R2350" i="1"/>
  <c r="Q2350" i="1"/>
  <c r="O2350" i="1"/>
  <c r="J2350" i="1"/>
  <c r="R2349" i="1"/>
  <c r="Q2349" i="1"/>
  <c r="O2349" i="1"/>
  <c r="J2349" i="1"/>
  <c r="R2348" i="1"/>
  <c r="Q2348" i="1"/>
  <c r="O2348" i="1"/>
  <c r="J2348" i="1"/>
  <c r="R2347" i="1"/>
  <c r="Q2347" i="1"/>
  <c r="O2347" i="1"/>
  <c r="J2347" i="1"/>
  <c r="R2346" i="1"/>
  <c r="Q2346" i="1"/>
  <c r="O2346" i="1"/>
  <c r="J2346" i="1"/>
  <c r="R2345" i="1"/>
  <c r="Q2345" i="1"/>
  <c r="O2345" i="1"/>
  <c r="J2345" i="1"/>
  <c r="R2344" i="1"/>
  <c r="Q2344" i="1"/>
  <c r="O2344" i="1"/>
  <c r="J2344" i="1"/>
  <c r="R2343" i="1"/>
  <c r="Q2343" i="1"/>
  <c r="O2343" i="1"/>
  <c r="J2343" i="1"/>
  <c r="R2342" i="1"/>
  <c r="Q2342" i="1"/>
  <c r="O2342" i="1"/>
  <c r="J2342" i="1"/>
  <c r="R2341" i="1"/>
  <c r="Q2341" i="1"/>
  <c r="O2341" i="1"/>
  <c r="J2341" i="1"/>
  <c r="R2340" i="1"/>
  <c r="Q2340" i="1"/>
  <c r="O2340" i="1"/>
  <c r="J2340" i="1"/>
  <c r="R2339" i="1"/>
  <c r="Q2339" i="1"/>
  <c r="O2339" i="1"/>
  <c r="J2339" i="1"/>
  <c r="R2338" i="1"/>
  <c r="Q2338" i="1"/>
  <c r="O2338" i="1"/>
  <c r="J2338" i="1"/>
  <c r="R2337" i="1"/>
  <c r="Q2337" i="1"/>
  <c r="O2337" i="1"/>
  <c r="J2337" i="1"/>
  <c r="R2336" i="1"/>
  <c r="Q2336" i="1"/>
  <c r="O2336" i="1"/>
  <c r="J2336" i="1"/>
  <c r="R2335" i="1"/>
  <c r="Q2335" i="1"/>
  <c r="O2335" i="1"/>
  <c r="J2335" i="1"/>
  <c r="R2334" i="1"/>
  <c r="Q2334" i="1"/>
  <c r="O2334" i="1"/>
  <c r="J2334" i="1"/>
  <c r="R2333" i="1"/>
  <c r="Q2333" i="1"/>
  <c r="O2333" i="1"/>
  <c r="J2333" i="1"/>
  <c r="R2332" i="1"/>
  <c r="Q2332" i="1"/>
  <c r="O2332" i="1"/>
  <c r="J2332" i="1"/>
  <c r="R2331" i="1"/>
  <c r="Q2331" i="1"/>
  <c r="O2331" i="1"/>
  <c r="J2331" i="1"/>
  <c r="R2330" i="1"/>
  <c r="Q2330" i="1"/>
  <c r="O2330" i="1"/>
  <c r="J2330" i="1"/>
  <c r="R2329" i="1"/>
  <c r="Q2329" i="1"/>
  <c r="O2329" i="1"/>
  <c r="J2329" i="1"/>
  <c r="R2328" i="1"/>
  <c r="Q2328" i="1"/>
  <c r="O2328" i="1"/>
  <c r="J2328" i="1"/>
  <c r="R2327" i="1"/>
  <c r="Q2327" i="1"/>
  <c r="O2327" i="1"/>
  <c r="J2327" i="1"/>
  <c r="R2326" i="1"/>
  <c r="Q2326" i="1"/>
  <c r="O2326" i="1"/>
  <c r="J2326" i="1"/>
  <c r="R2325" i="1"/>
  <c r="Q2325" i="1"/>
  <c r="O2325" i="1"/>
  <c r="J2325" i="1"/>
  <c r="R2324" i="1"/>
  <c r="Q2324" i="1"/>
  <c r="O2324" i="1"/>
  <c r="J2324" i="1"/>
  <c r="R2323" i="1"/>
  <c r="Q2323" i="1"/>
  <c r="O2323" i="1"/>
  <c r="J2323" i="1"/>
  <c r="R2322" i="1"/>
  <c r="Q2322" i="1"/>
  <c r="O2322" i="1"/>
  <c r="J2322" i="1"/>
  <c r="R2321" i="1"/>
  <c r="Q2321" i="1"/>
  <c r="O2321" i="1"/>
  <c r="J2321" i="1"/>
  <c r="R2320" i="1"/>
  <c r="Q2320" i="1"/>
  <c r="O2320" i="1"/>
  <c r="J2320" i="1"/>
  <c r="R2319" i="1"/>
  <c r="Q2319" i="1"/>
  <c r="O2319" i="1"/>
  <c r="J2319" i="1"/>
  <c r="R2318" i="1"/>
  <c r="Q2318" i="1"/>
  <c r="O2318" i="1"/>
  <c r="J2318" i="1"/>
  <c r="R2317" i="1"/>
  <c r="Q2317" i="1"/>
  <c r="O2317" i="1"/>
  <c r="J2317" i="1"/>
  <c r="R2316" i="1"/>
  <c r="Q2316" i="1"/>
  <c r="O2316" i="1"/>
  <c r="J2316" i="1"/>
  <c r="R2315" i="1"/>
  <c r="Q2315" i="1"/>
  <c r="O2315" i="1"/>
  <c r="J2315" i="1"/>
  <c r="R2314" i="1"/>
  <c r="Q2314" i="1"/>
  <c r="O2314" i="1"/>
  <c r="J2314" i="1"/>
  <c r="R2313" i="1"/>
  <c r="Q2313" i="1"/>
  <c r="O2313" i="1"/>
  <c r="J2313" i="1"/>
  <c r="R2312" i="1"/>
  <c r="Q2312" i="1"/>
  <c r="O2312" i="1"/>
  <c r="J2312" i="1"/>
  <c r="R2311" i="1"/>
  <c r="Q2311" i="1"/>
  <c r="O2311" i="1"/>
  <c r="J2311" i="1"/>
  <c r="R2310" i="1"/>
  <c r="Q2310" i="1"/>
  <c r="O2310" i="1"/>
  <c r="J2310" i="1"/>
  <c r="R2309" i="1"/>
  <c r="Q2309" i="1"/>
  <c r="O2309" i="1"/>
  <c r="J2309" i="1"/>
  <c r="R2308" i="1"/>
  <c r="Q2308" i="1"/>
  <c r="O2308" i="1"/>
  <c r="J2308" i="1"/>
  <c r="R2307" i="1"/>
  <c r="Q2307" i="1"/>
  <c r="O2307" i="1"/>
  <c r="J2307" i="1"/>
  <c r="R2306" i="1"/>
  <c r="Q2306" i="1"/>
  <c r="O2306" i="1"/>
  <c r="J2306" i="1"/>
  <c r="R2305" i="1"/>
  <c r="Q2305" i="1"/>
  <c r="O2305" i="1"/>
  <c r="J2305" i="1"/>
  <c r="R2304" i="1"/>
  <c r="Q2304" i="1"/>
  <c r="O2304" i="1"/>
  <c r="J2304" i="1"/>
  <c r="R2303" i="1"/>
  <c r="Q2303" i="1"/>
  <c r="O2303" i="1"/>
  <c r="J2303" i="1"/>
  <c r="R2302" i="1"/>
  <c r="Q2302" i="1"/>
  <c r="O2302" i="1"/>
  <c r="J2302" i="1"/>
  <c r="R2301" i="1"/>
  <c r="Q2301" i="1"/>
  <c r="O2301" i="1"/>
  <c r="J2301" i="1"/>
  <c r="R2300" i="1"/>
  <c r="Q2300" i="1"/>
  <c r="O2300" i="1"/>
  <c r="J2300" i="1"/>
  <c r="R2299" i="1"/>
  <c r="Q2299" i="1"/>
  <c r="O2299" i="1"/>
  <c r="J2299" i="1"/>
  <c r="R2298" i="1"/>
  <c r="Q2298" i="1"/>
  <c r="O2298" i="1"/>
  <c r="J2298" i="1"/>
  <c r="R2297" i="1"/>
  <c r="Q2297" i="1"/>
  <c r="O2297" i="1"/>
  <c r="J2297" i="1"/>
  <c r="R2296" i="1"/>
  <c r="Q2296" i="1"/>
  <c r="O2296" i="1"/>
  <c r="J2296" i="1"/>
  <c r="R2295" i="1"/>
  <c r="Q2295" i="1"/>
  <c r="O2295" i="1"/>
  <c r="J2295" i="1"/>
  <c r="R2294" i="1"/>
  <c r="Q2294" i="1"/>
  <c r="O2294" i="1"/>
  <c r="J2294" i="1"/>
  <c r="R2293" i="1"/>
  <c r="Q2293" i="1"/>
  <c r="O2293" i="1"/>
  <c r="J2293" i="1"/>
  <c r="R2292" i="1"/>
  <c r="Q2292" i="1"/>
  <c r="O2292" i="1"/>
  <c r="J2292" i="1"/>
  <c r="R2291" i="1"/>
  <c r="Q2291" i="1"/>
  <c r="O2291" i="1"/>
  <c r="J2291" i="1"/>
  <c r="R2290" i="1"/>
  <c r="Q2290" i="1"/>
  <c r="O2290" i="1"/>
  <c r="J2290" i="1"/>
  <c r="R2289" i="1"/>
  <c r="Q2289" i="1"/>
  <c r="O2289" i="1"/>
  <c r="J2289" i="1"/>
  <c r="R2288" i="1"/>
  <c r="Q2288" i="1"/>
  <c r="O2288" i="1"/>
  <c r="J2288" i="1"/>
  <c r="R2287" i="1"/>
  <c r="Q2287" i="1"/>
  <c r="O2287" i="1"/>
  <c r="J2287" i="1"/>
  <c r="R2286" i="1"/>
  <c r="Q2286" i="1"/>
  <c r="O2286" i="1"/>
  <c r="J2286" i="1"/>
  <c r="R2285" i="1"/>
  <c r="Q2285" i="1"/>
  <c r="O2285" i="1"/>
  <c r="J2285" i="1"/>
  <c r="R2284" i="1"/>
  <c r="Q2284" i="1"/>
  <c r="O2284" i="1"/>
  <c r="J2284" i="1"/>
  <c r="R2283" i="1"/>
  <c r="Q2283" i="1"/>
  <c r="O2283" i="1"/>
  <c r="J2283" i="1"/>
  <c r="R2282" i="1"/>
  <c r="Q2282" i="1"/>
  <c r="O2282" i="1"/>
  <c r="J2282" i="1"/>
  <c r="R2281" i="1"/>
  <c r="Q2281" i="1"/>
  <c r="O2281" i="1"/>
  <c r="J2281" i="1"/>
  <c r="R2280" i="1"/>
  <c r="S2280" i="1" s="1"/>
  <c r="Q2280" i="1"/>
  <c r="O2280" i="1"/>
  <c r="J2280" i="1"/>
  <c r="R2279" i="1"/>
  <c r="Q2279" i="1"/>
  <c r="O2279" i="1"/>
  <c r="J2279" i="1"/>
  <c r="R2278" i="1"/>
  <c r="S2278" i="1" s="1"/>
  <c r="Q2278" i="1"/>
  <c r="O2278" i="1"/>
  <c r="J2278" i="1"/>
  <c r="R2277" i="1"/>
  <c r="Q2277" i="1"/>
  <c r="O2277" i="1"/>
  <c r="J2277" i="1"/>
  <c r="R2276" i="1"/>
  <c r="Q2276" i="1"/>
  <c r="O2276" i="1"/>
  <c r="P2298" i="1" s="1"/>
  <c r="J2276" i="1"/>
  <c r="R2275" i="1"/>
  <c r="Q2275" i="1"/>
  <c r="O2275" i="1"/>
  <c r="J2275" i="1"/>
  <c r="R2274" i="1"/>
  <c r="Q2274" i="1"/>
  <c r="O2274" i="1"/>
  <c r="J2274" i="1"/>
  <c r="R2273" i="1"/>
  <c r="Q2273" i="1"/>
  <c r="O2273" i="1"/>
  <c r="J2273" i="1"/>
  <c r="R2272" i="1"/>
  <c r="Q2272" i="1"/>
  <c r="O2272" i="1"/>
  <c r="J2272" i="1"/>
  <c r="R2271" i="1"/>
  <c r="Q2271" i="1"/>
  <c r="O2271" i="1"/>
  <c r="J2271" i="1"/>
  <c r="R2270" i="1"/>
  <c r="Q2270" i="1"/>
  <c r="O2270" i="1"/>
  <c r="J2270" i="1"/>
  <c r="R2269" i="1"/>
  <c r="Q2269" i="1"/>
  <c r="O2269" i="1"/>
  <c r="J2269" i="1"/>
  <c r="R2268" i="1"/>
  <c r="S2268" i="1" s="1"/>
  <c r="Q2268" i="1"/>
  <c r="O2268" i="1"/>
  <c r="J2268" i="1"/>
  <c r="R2267" i="1"/>
  <c r="Q2267" i="1"/>
  <c r="O2267" i="1"/>
  <c r="J2267" i="1"/>
  <c r="R2266" i="1"/>
  <c r="S2266" i="1" s="1"/>
  <c r="Q2266" i="1"/>
  <c r="O2266" i="1"/>
  <c r="J2266" i="1"/>
  <c r="R2265" i="1"/>
  <c r="Q2265" i="1"/>
  <c r="O2265" i="1"/>
  <c r="J2265" i="1"/>
  <c r="R2264" i="1"/>
  <c r="Q2264" i="1"/>
  <c r="O2264" i="1"/>
  <c r="J2264" i="1"/>
  <c r="R2263" i="1"/>
  <c r="Q2263" i="1"/>
  <c r="O2263" i="1"/>
  <c r="J2263" i="1"/>
  <c r="R2262" i="1"/>
  <c r="Q2262" i="1"/>
  <c r="O2262" i="1"/>
  <c r="J2262" i="1"/>
  <c r="R2261" i="1"/>
  <c r="Q2261" i="1"/>
  <c r="O2261" i="1"/>
  <c r="J2261" i="1"/>
  <c r="R2260" i="1"/>
  <c r="Q2260" i="1"/>
  <c r="O2260" i="1"/>
  <c r="J2260" i="1"/>
  <c r="R2259" i="1"/>
  <c r="Q2259" i="1"/>
  <c r="O2259" i="1"/>
  <c r="J2259" i="1"/>
  <c r="R2258" i="1"/>
  <c r="Q2258" i="1"/>
  <c r="O2258" i="1"/>
  <c r="J2258" i="1"/>
  <c r="R2257" i="1"/>
  <c r="Q2257" i="1"/>
  <c r="O2257" i="1"/>
  <c r="J2257" i="1"/>
  <c r="R2256" i="1"/>
  <c r="Q2256" i="1"/>
  <c r="O2256" i="1"/>
  <c r="J2256" i="1"/>
  <c r="R2255" i="1"/>
  <c r="Q2255" i="1"/>
  <c r="O2255" i="1"/>
  <c r="J2255" i="1"/>
  <c r="R2254" i="1"/>
  <c r="Q2254" i="1"/>
  <c r="O2254" i="1"/>
  <c r="J2254" i="1"/>
  <c r="R2253" i="1"/>
  <c r="Q2253" i="1"/>
  <c r="O2253" i="1"/>
  <c r="J2253" i="1"/>
  <c r="R2252" i="1"/>
  <c r="Q2252" i="1"/>
  <c r="O2252" i="1"/>
  <c r="J2252" i="1"/>
  <c r="R2251" i="1"/>
  <c r="Q2251" i="1"/>
  <c r="O2251" i="1"/>
  <c r="J2251" i="1"/>
  <c r="R2250" i="1"/>
  <c r="Q2250" i="1"/>
  <c r="O2250" i="1"/>
  <c r="J2250" i="1"/>
  <c r="R2249" i="1"/>
  <c r="Q2249" i="1"/>
  <c r="O2249" i="1"/>
  <c r="J2249" i="1"/>
  <c r="R2248" i="1"/>
  <c r="Q2248" i="1"/>
  <c r="O2248" i="1"/>
  <c r="J2248" i="1"/>
  <c r="R2247" i="1"/>
  <c r="Q2247" i="1"/>
  <c r="O2247" i="1"/>
  <c r="J2247" i="1"/>
  <c r="R2246" i="1"/>
  <c r="Q2246" i="1"/>
  <c r="O2246" i="1"/>
  <c r="J2246" i="1"/>
  <c r="R2245" i="1"/>
  <c r="Q2245" i="1"/>
  <c r="O2245" i="1"/>
  <c r="J2245" i="1"/>
  <c r="R2244" i="1"/>
  <c r="Q2244" i="1"/>
  <c r="O2244" i="1"/>
  <c r="P2266" i="1" s="1"/>
  <c r="J2244" i="1"/>
  <c r="R2243" i="1"/>
  <c r="Q2243" i="1"/>
  <c r="O2243" i="1"/>
  <c r="J2243" i="1"/>
  <c r="R2242" i="1"/>
  <c r="Q2242" i="1"/>
  <c r="O2242" i="1"/>
  <c r="J2242" i="1"/>
  <c r="R2241" i="1"/>
  <c r="Q2241" i="1"/>
  <c r="O2241" i="1"/>
  <c r="J2241" i="1"/>
  <c r="R2240" i="1"/>
  <c r="Q2240" i="1"/>
  <c r="O2240" i="1"/>
  <c r="J2240" i="1"/>
  <c r="R2239" i="1"/>
  <c r="Q2239" i="1"/>
  <c r="O2239" i="1"/>
  <c r="J2239" i="1"/>
  <c r="R2238" i="1"/>
  <c r="Q2238" i="1"/>
  <c r="O2238" i="1"/>
  <c r="J2238" i="1"/>
  <c r="R2237" i="1"/>
  <c r="Q2237" i="1"/>
  <c r="O2237" i="1"/>
  <c r="J2237" i="1"/>
  <c r="R2236" i="1"/>
  <c r="Q2236" i="1"/>
  <c r="O2236" i="1"/>
  <c r="J2236" i="1"/>
  <c r="R2235" i="1"/>
  <c r="Q2235" i="1"/>
  <c r="O2235" i="1"/>
  <c r="J2235" i="1"/>
  <c r="R2234" i="1"/>
  <c r="Q2234" i="1"/>
  <c r="O2234" i="1"/>
  <c r="J2234" i="1"/>
  <c r="R2233" i="1"/>
  <c r="Q2233" i="1"/>
  <c r="O2233" i="1"/>
  <c r="J2233" i="1"/>
  <c r="R2232" i="1"/>
  <c r="Q2232" i="1"/>
  <c r="O2232" i="1"/>
  <c r="J2232" i="1"/>
  <c r="R2231" i="1"/>
  <c r="Q2231" i="1"/>
  <c r="O2231" i="1"/>
  <c r="J2231" i="1"/>
  <c r="R2230" i="1"/>
  <c r="Q2230" i="1"/>
  <c r="O2230" i="1"/>
  <c r="J2230" i="1"/>
  <c r="R2229" i="1"/>
  <c r="Q2229" i="1"/>
  <c r="O2229" i="1"/>
  <c r="J2229" i="1"/>
  <c r="R2228" i="1"/>
  <c r="Q2228" i="1"/>
  <c r="O2228" i="1"/>
  <c r="J2228" i="1"/>
  <c r="R2227" i="1"/>
  <c r="Q2227" i="1"/>
  <c r="O2227" i="1"/>
  <c r="J2227" i="1"/>
  <c r="R2226" i="1"/>
  <c r="Q2226" i="1"/>
  <c r="O2226" i="1"/>
  <c r="J2226" i="1"/>
  <c r="R2225" i="1"/>
  <c r="Q2225" i="1"/>
  <c r="O2225" i="1"/>
  <c r="J2225" i="1"/>
  <c r="R2224" i="1"/>
  <c r="Q2224" i="1"/>
  <c r="O2224" i="1"/>
  <c r="J2224" i="1"/>
  <c r="R2223" i="1"/>
  <c r="Q2223" i="1"/>
  <c r="O2223" i="1"/>
  <c r="J2223" i="1"/>
  <c r="R2222" i="1"/>
  <c r="Q2222" i="1"/>
  <c r="O2222" i="1"/>
  <c r="J2222" i="1"/>
  <c r="R2221" i="1"/>
  <c r="Q2221" i="1"/>
  <c r="O2221" i="1"/>
  <c r="J2221" i="1"/>
  <c r="R2220" i="1"/>
  <c r="Q2220" i="1"/>
  <c r="O2220" i="1"/>
  <c r="J2220" i="1"/>
  <c r="R2219" i="1"/>
  <c r="Q2219" i="1"/>
  <c r="O2219" i="1"/>
  <c r="J2219" i="1"/>
  <c r="R2218" i="1"/>
  <c r="Q2218" i="1"/>
  <c r="O2218" i="1"/>
  <c r="J2218" i="1"/>
  <c r="R2217" i="1"/>
  <c r="Q2217" i="1"/>
  <c r="O2217" i="1"/>
  <c r="J2217" i="1"/>
  <c r="R2216" i="1"/>
  <c r="Q2216" i="1"/>
  <c r="O2216" i="1"/>
  <c r="J2216" i="1"/>
  <c r="R2215" i="1"/>
  <c r="Q2215" i="1"/>
  <c r="O2215" i="1"/>
  <c r="J2215" i="1"/>
  <c r="R2214" i="1"/>
  <c r="Q2214" i="1"/>
  <c r="O2214" i="1"/>
  <c r="J2214" i="1"/>
  <c r="R2213" i="1"/>
  <c r="Q2213" i="1"/>
  <c r="O2213" i="1"/>
  <c r="J2213" i="1"/>
  <c r="R2212" i="1"/>
  <c r="Q2212" i="1"/>
  <c r="O2212" i="1"/>
  <c r="J2212" i="1"/>
  <c r="R2211" i="1"/>
  <c r="Q2211" i="1"/>
  <c r="O2211" i="1"/>
  <c r="J2211" i="1"/>
  <c r="R2210" i="1"/>
  <c r="Q2210" i="1"/>
  <c r="O2210" i="1"/>
  <c r="J2210" i="1"/>
  <c r="R2209" i="1"/>
  <c r="Q2209" i="1"/>
  <c r="O2209" i="1"/>
  <c r="J2209" i="1"/>
  <c r="R2208" i="1"/>
  <c r="Q2208" i="1"/>
  <c r="O2208" i="1"/>
  <c r="P2230" i="1" s="1"/>
  <c r="J2208" i="1"/>
  <c r="R2207" i="1"/>
  <c r="Q2207" i="1"/>
  <c r="O2207" i="1"/>
  <c r="J2207" i="1"/>
  <c r="R2206" i="1"/>
  <c r="Q2206" i="1"/>
  <c r="O2206" i="1"/>
  <c r="J2206" i="1"/>
  <c r="R2205" i="1"/>
  <c r="Q2205" i="1"/>
  <c r="O2205" i="1"/>
  <c r="J2205" i="1"/>
  <c r="R2204" i="1"/>
  <c r="Q2204" i="1"/>
  <c r="O2204" i="1"/>
  <c r="P2226" i="1" s="1"/>
  <c r="J2204" i="1"/>
  <c r="R2203" i="1"/>
  <c r="Q2203" i="1"/>
  <c r="O2203" i="1"/>
  <c r="J2203" i="1"/>
  <c r="R2202" i="1"/>
  <c r="Q2202" i="1"/>
  <c r="O2202" i="1"/>
  <c r="J2202" i="1"/>
  <c r="R2201" i="1"/>
  <c r="Q2201" i="1"/>
  <c r="O2201" i="1"/>
  <c r="J2201" i="1"/>
  <c r="R2200" i="1"/>
  <c r="Q2200" i="1"/>
  <c r="O2200" i="1"/>
  <c r="P2222" i="1" s="1"/>
  <c r="J2200" i="1"/>
  <c r="R2199" i="1"/>
  <c r="Q2199" i="1"/>
  <c r="O2199" i="1"/>
  <c r="J2199" i="1"/>
  <c r="R2198" i="1"/>
  <c r="Q2198" i="1"/>
  <c r="O2198" i="1"/>
  <c r="J2198" i="1"/>
  <c r="R2197" i="1"/>
  <c r="Q2197" i="1"/>
  <c r="O2197" i="1"/>
  <c r="J2197" i="1"/>
  <c r="R2196" i="1"/>
  <c r="Q2196" i="1"/>
  <c r="O2196" i="1"/>
  <c r="P2218" i="1" s="1"/>
  <c r="J2196" i="1"/>
  <c r="R2195" i="1"/>
  <c r="Q2195" i="1"/>
  <c r="O2195" i="1"/>
  <c r="J2195" i="1"/>
  <c r="R2194" i="1"/>
  <c r="Q2194" i="1"/>
  <c r="O2194" i="1"/>
  <c r="J2194" i="1"/>
  <c r="R2193" i="1"/>
  <c r="Q2193" i="1"/>
  <c r="O2193" i="1"/>
  <c r="J2193" i="1"/>
  <c r="R2192" i="1"/>
  <c r="Q2192" i="1"/>
  <c r="O2192" i="1"/>
  <c r="P2214" i="1" s="1"/>
  <c r="J2192" i="1"/>
  <c r="R2191" i="1"/>
  <c r="Q2191" i="1"/>
  <c r="O2191" i="1"/>
  <c r="J2191" i="1"/>
  <c r="R2190" i="1"/>
  <c r="Q2190" i="1"/>
  <c r="O2190" i="1"/>
  <c r="J2190" i="1"/>
  <c r="R2189" i="1"/>
  <c r="Q2189" i="1"/>
  <c r="O2189" i="1"/>
  <c r="J2189" i="1"/>
  <c r="R2188" i="1"/>
  <c r="Q2188" i="1"/>
  <c r="O2188" i="1"/>
  <c r="P2210" i="1" s="1"/>
  <c r="J2188" i="1"/>
  <c r="R2187" i="1"/>
  <c r="Q2187" i="1"/>
  <c r="O2187" i="1"/>
  <c r="J2187" i="1"/>
  <c r="R2186" i="1"/>
  <c r="Q2186" i="1"/>
  <c r="O2186" i="1"/>
  <c r="J2186" i="1"/>
  <c r="R2185" i="1"/>
  <c r="Q2185" i="1"/>
  <c r="O2185" i="1"/>
  <c r="J2185" i="1"/>
  <c r="R2184" i="1"/>
  <c r="Q2184" i="1"/>
  <c r="O2184" i="1"/>
  <c r="P2206" i="1" s="1"/>
  <c r="J2184" i="1"/>
  <c r="R2183" i="1"/>
  <c r="Q2183" i="1"/>
  <c r="O2183" i="1"/>
  <c r="J2183" i="1"/>
  <c r="R2182" i="1"/>
  <c r="Q2182" i="1"/>
  <c r="O2182" i="1"/>
  <c r="J2182" i="1"/>
  <c r="R2181" i="1"/>
  <c r="Q2181" i="1"/>
  <c r="O2181" i="1"/>
  <c r="J2181" i="1"/>
  <c r="R2180" i="1"/>
  <c r="Q2180" i="1"/>
  <c r="O2180" i="1"/>
  <c r="P2202" i="1" s="1"/>
  <c r="J2180" i="1"/>
  <c r="R2179" i="1"/>
  <c r="Q2179" i="1"/>
  <c r="O2179" i="1"/>
  <c r="J2179" i="1"/>
  <c r="R2178" i="1"/>
  <c r="Q2178" i="1"/>
  <c r="O2178" i="1"/>
  <c r="J2178" i="1"/>
  <c r="R2177" i="1"/>
  <c r="Q2177" i="1"/>
  <c r="O2177" i="1"/>
  <c r="J2177" i="1"/>
  <c r="R2176" i="1"/>
  <c r="Q2176" i="1"/>
  <c r="O2176" i="1"/>
  <c r="P2198" i="1" s="1"/>
  <c r="J2176" i="1"/>
  <c r="R2175" i="1"/>
  <c r="Q2175" i="1"/>
  <c r="O2175" i="1"/>
  <c r="J2175" i="1"/>
  <c r="R2174" i="1"/>
  <c r="Q2174" i="1"/>
  <c r="O2174" i="1"/>
  <c r="J2174" i="1"/>
  <c r="R2173" i="1"/>
  <c r="Q2173" i="1"/>
  <c r="O2173" i="1"/>
  <c r="J2173" i="1"/>
  <c r="R2172" i="1"/>
  <c r="Q2172" i="1"/>
  <c r="O2172" i="1"/>
  <c r="P2194" i="1" s="1"/>
  <c r="J2172" i="1"/>
  <c r="R2171" i="1"/>
  <c r="Q2171" i="1"/>
  <c r="O2171" i="1"/>
  <c r="J2171" i="1"/>
  <c r="R2170" i="1"/>
  <c r="Q2170" i="1"/>
  <c r="O2170" i="1"/>
  <c r="J2170" i="1"/>
  <c r="R2169" i="1"/>
  <c r="Q2169" i="1"/>
  <c r="O2169" i="1"/>
  <c r="J2169" i="1"/>
  <c r="R2168" i="1"/>
  <c r="Q2168" i="1"/>
  <c r="O2168" i="1"/>
  <c r="P2190" i="1" s="1"/>
  <c r="J2168" i="1"/>
  <c r="R2167" i="1"/>
  <c r="Q2167" i="1"/>
  <c r="O2167" i="1"/>
  <c r="J2167" i="1"/>
  <c r="R2166" i="1"/>
  <c r="Q2166" i="1"/>
  <c r="O2166" i="1"/>
  <c r="J2166" i="1"/>
  <c r="R2165" i="1"/>
  <c r="Q2165" i="1"/>
  <c r="O2165" i="1"/>
  <c r="J2165" i="1"/>
  <c r="R2164" i="1"/>
  <c r="Q2164" i="1"/>
  <c r="O2164" i="1"/>
  <c r="P2186" i="1" s="1"/>
  <c r="J2164" i="1"/>
  <c r="R2163" i="1"/>
  <c r="Q2163" i="1"/>
  <c r="O2163" i="1"/>
  <c r="J2163" i="1"/>
  <c r="R2162" i="1"/>
  <c r="Q2162" i="1"/>
  <c r="O2162" i="1"/>
  <c r="J2162" i="1"/>
  <c r="R2161" i="1"/>
  <c r="Q2161" i="1"/>
  <c r="O2161" i="1"/>
  <c r="J2161" i="1"/>
  <c r="R2160" i="1"/>
  <c r="Q2160" i="1"/>
  <c r="O2160" i="1"/>
  <c r="P2182" i="1" s="1"/>
  <c r="J2160" i="1"/>
  <c r="R2159" i="1"/>
  <c r="Q2159" i="1"/>
  <c r="O2159" i="1"/>
  <c r="J2159" i="1"/>
  <c r="R2158" i="1"/>
  <c r="Q2158" i="1"/>
  <c r="O2158" i="1"/>
  <c r="J2158" i="1"/>
  <c r="R2157" i="1"/>
  <c r="Q2157" i="1"/>
  <c r="O2157" i="1"/>
  <c r="J2157" i="1"/>
  <c r="R2156" i="1"/>
  <c r="Q2156" i="1"/>
  <c r="O2156" i="1"/>
  <c r="P2178" i="1" s="1"/>
  <c r="J2156" i="1"/>
  <c r="R2155" i="1"/>
  <c r="Q2155" i="1"/>
  <c r="O2155" i="1"/>
  <c r="J2155" i="1"/>
  <c r="R2154" i="1"/>
  <c r="Q2154" i="1"/>
  <c r="O2154" i="1"/>
  <c r="J2154" i="1"/>
  <c r="R2153" i="1"/>
  <c r="Q2153" i="1"/>
  <c r="O2153" i="1"/>
  <c r="J2153" i="1"/>
  <c r="R2152" i="1"/>
  <c r="Q2152" i="1"/>
  <c r="O2152" i="1"/>
  <c r="P2174" i="1" s="1"/>
  <c r="J2152" i="1"/>
  <c r="R2151" i="1"/>
  <c r="Q2151" i="1"/>
  <c r="O2151" i="1"/>
  <c r="J2151" i="1"/>
  <c r="R2150" i="1"/>
  <c r="Q2150" i="1"/>
  <c r="O2150" i="1"/>
  <c r="J2150" i="1"/>
  <c r="R2149" i="1"/>
  <c r="Q2149" i="1"/>
  <c r="O2149" i="1"/>
  <c r="J2149" i="1"/>
  <c r="R2148" i="1"/>
  <c r="Q2148" i="1"/>
  <c r="O2148" i="1"/>
  <c r="P2170" i="1" s="1"/>
  <c r="J2148" i="1"/>
  <c r="R2147" i="1"/>
  <c r="Q2147" i="1"/>
  <c r="O2147" i="1"/>
  <c r="J2147" i="1"/>
  <c r="R2146" i="1"/>
  <c r="Q2146" i="1"/>
  <c r="O2146" i="1"/>
  <c r="J2146" i="1"/>
  <c r="R2145" i="1"/>
  <c r="Q2145" i="1"/>
  <c r="O2145" i="1"/>
  <c r="J2145" i="1"/>
  <c r="R2144" i="1"/>
  <c r="Q2144" i="1"/>
  <c r="O2144" i="1"/>
  <c r="P2166" i="1" s="1"/>
  <c r="J2144" i="1"/>
  <c r="R2143" i="1"/>
  <c r="Q2143" i="1"/>
  <c r="O2143" i="1"/>
  <c r="J2143" i="1"/>
  <c r="R2142" i="1"/>
  <c r="Q2142" i="1"/>
  <c r="O2142" i="1"/>
  <c r="J2142" i="1"/>
  <c r="R2141" i="1"/>
  <c r="Q2141" i="1"/>
  <c r="O2141" i="1"/>
  <c r="J2141" i="1"/>
  <c r="R2140" i="1"/>
  <c r="Q2140" i="1"/>
  <c r="O2140" i="1"/>
  <c r="P2162" i="1" s="1"/>
  <c r="J2140" i="1"/>
  <c r="R2139" i="1"/>
  <c r="Q2139" i="1"/>
  <c r="O2139" i="1"/>
  <c r="J2139" i="1"/>
  <c r="R2138" i="1"/>
  <c r="Q2138" i="1"/>
  <c r="O2138" i="1"/>
  <c r="J2138" i="1"/>
  <c r="R2137" i="1"/>
  <c r="Q2137" i="1"/>
  <c r="O2137" i="1"/>
  <c r="J2137" i="1"/>
  <c r="R2136" i="1"/>
  <c r="Q2136" i="1"/>
  <c r="O2136" i="1"/>
  <c r="P2158" i="1" s="1"/>
  <c r="J2136" i="1"/>
  <c r="R2135" i="1"/>
  <c r="Q2135" i="1"/>
  <c r="O2135" i="1"/>
  <c r="J2135" i="1"/>
  <c r="R2134" i="1"/>
  <c r="S2134" i="1" s="1"/>
  <c r="Q2134" i="1"/>
  <c r="O2134" i="1"/>
  <c r="J2134" i="1"/>
  <c r="R2133" i="1"/>
  <c r="Q2133" i="1"/>
  <c r="O2133" i="1"/>
  <c r="J2133" i="1"/>
  <c r="C2600" i="1"/>
  <c r="D2604" i="1" s="1"/>
  <c r="C2599" i="1"/>
  <c r="C2598" i="1"/>
  <c r="C2597" i="1"/>
  <c r="C2596" i="1"/>
  <c r="C2595" i="1"/>
  <c r="C2594" i="1"/>
  <c r="C2593" i="1"/>
  <c r="C2592" i="1"/>
  <c r="C2591" i="1"/>
  <c r="C2590" i="1"/>
  <c r="C2589" i="1"/>
  <c r="C2588" i="1"/>
  <c r="C2587" i="1"/>
  <c r="C2586" i="1"/>
  <c r="C2585" i="1"/>
  <c r="C2584" i="1"/>
  <c r="C2583" i="1"/>
  <c r="C2582" i="1"/>
  <c r="C2581" i="1"/>
  <c r="C2580" i="1"/>
  <c r="C2579" i="1"/>
  <c r="C2578" i="1"/>
  <c r="C2577" i="1"/>
  <c r="C2576" i="1"/>
  <c r="C2575" i="1"/>
  <c r="C2574" i="1"/>
  <c r="C2573" i="1"/>
  <c r="C2572" i="1"/>
  <c r="C2571" i="1"/>
  <c r="C2570" i="1"/>
  <c r="C2569" i="1"/>
  <c r="C2568" i="1"/>
  <c r="C2567" i="1"/>
  <c r="C2566" i="1"/>
  <c r="C2565" i="1"/>
  <c r="C2564" i="1"/>
  <c r="C2563" i="1"/>
  <c r="C2562" i="1"/>
  <c r="C2561" i="1"/>
  <c r="C2560" i="1"/>
  <c r="C2559" i="1"/>
  <c r="C2558" i="1"/>
  <c r="C2557" i="1"/>
  <c r="C2556" i="1"/>
  <c r="C2555" i="1"/>
  <c r="C2554" i="1"/>
  <c r="C2553" i="1"/>
  <c r="C2552" i="1"/>
  <c r="C2551" i="1"/>
  <c r="C2550" i="1"/>
  <c r="C2549" i="1"/>
  <c r="C2548" i="1"/>
  <c r="C2547" i="1"/>
  <c r="C2546" i="1"/>
  <c r="C2545" i="1"/>
  <c r="C2544" i="1"/>
  <c r="C2543" i="1"/>
  <c r="C2542" i="1"/>
  <c r="C2541" i="1"/>
  <c r="C2540" i="1"/>
  <c r="C2539" i="1"/>
  <c r="C2538" i="1"/>
  <c r="C2537" i="1"/>
  <c r="C2536" i="1"/>
  <c r="C2535" i="1"/>
  <c r="C2534" i="1"/>
  <c r="C2533" i="1"/>
  <c r="C2532" i="1"/>
  <c r="C2531" i="1"/>
  <c r="C2530" i="1"/>
  <c r="C2529" i="1"/>
  <c r="C2528" i="1"/>
  <c r="C2527" i="1"/>
  <c r="C2526" i="1"/>
  <c r="C2525" i="1"/>
  <c r="C2524" i="1"/>
  <c r="C2523" i="1"/>
  <c r="C2522" i="1"/>
  <c r="C2521" i="1"/>
  <c r="C2520" i="1"/>
  <c r="C2519" i="1"/>
  <c r="C2518" i="1"/>
  <c r="C2517" i="1"/>
  <c r="C2516" i="1"/>
  <c r="C2515" i="1"/>
  <c r="C2514" i="1"/>
  <c r="C2513" i="1"/>
  <c r="C2512" i="1"/>
  <c r="C2511" i="1"/>
  <c r="C2510" i="1"/>
  <c r="C2509" i="1"/>
  <c r="C2508" i="1"/>
  <c r="C2507" i="1"/>
  <c r="C2506" i="1"/>
  <c r="C2505" i="1"/>
  <c r="C2504" i="1"/>
  <c r="C2503" i="1"/>
  <c r="C2502" i="1"/>
  <c r="C2501" i="1"/>
  <c r="C2500" i="1"/>
  <c r="C2499" i="1"/>
  <c r="C2498" i="1"/>
  <c r="C2497" i="1"/>
  <c r="C2496" i="1"/>
  <c r="C2495" i="1"/>
  <c r="C2494" i="1"/>
  <c r="C2493" i="1"/>
  <c r="C2492" i="1"/>
  <c r="C2491" i="1"/>
  <c r="C2490" i="1"/>
  <c r="C2489" i="1"/>
  <c r="C2488" i="1"/>
  <c r="C2487" i="1"/>
  <c r="C2486" i="1"/>
  <c r="C2485" i="1"/>
  <c r="C2484" i="1"/>
  <c r="C2483" i="1"/>
  <c r="C2482" i="1"/>
  <c r="C2481" i="1"/>
  <c r="C2480" i="1"/>
  <c r="C2479" i="1"/>
  <c r="C2478" i="1"/>
  <c r="C2477" i="1"/>
  <c r="C2476" i="1"/>
  <c r="C2475" i="1"/>
  <c r="C2474" i="1"/>
  <c r="C2473" i="1"/>
  <c r="C2472" i="1"/>
  <c r="C2471" i="1"/>
  <c r="C2470" i="1"/>
  <c r="C2469" i="1"/>
  <c r="C2468" i="1"/>
  <c r="C2467" i="1"/>
  <c r="C2466" i="1"/>
  <c r="C2465" i="1"/>
  <c r="C2464" i="1"/>
  <c r="C2463" i="1"/>
  <c r="C2462" i="1"/>
  <c r="C2461" i="1"/>
  <c r="C2460" i="1"/>
  <c r="C2459" i="1"/>
  <c r="C2458" i="1"/>
  <c r="C2457" i="1"/>
  <c r="C2456" i="1"/>
  <c r="C2455" i="1"/>
  <c r="C2454" i="1"/>
  <c r="C2453" i="1"/>
  <c r="C2452" i="1"/>
  <c r="C2451" i="1"/>
  <c r="C2450" i="1"/>
  <c r="C2449" i="1"/>
  <c r="C2448" i="1"/>
  <c r="C2447" i="1"/>
  <c r="C2446" i="1"/>
  <c r="C2445" i="1"/>
  <c r="C2444" i="1"/>
  <c r="C2443" i="1"/>
  <c r="C2442" i="1"/>
  <c r="C2441" i="1"/>
  <c r="C2440" i="1"/>
  <c r="C2439" i="1"/>
  <c r="C2438" i="1"/>
  <c r="C2437" i="1"/>
  <c r="C2436" i="1"/>
  <c r="C2435" i="1"/>
  <c r="C2434" i="1"/>
  <c r="C2433" i="1"/>
  <c r="C2432" i="1"/>
  <c r="C2431" i="1"/>
  <c r="C2430" i="1"/>
  <c r="C2429" i="1"/>
  <c r="C2428" i="1"/>
  <c r="C2427" i="1"/>
  <c r="C2426" i="1"/>
  <c r="C2425" i="1"/>
  <c r="C2424" i="1"/>
  <c r="C2423" i="1"/>
  <c r="C2422" i="1"/>
  <c r="C2421" i="1"/>
  <c r="C2420" i="1"/>
  <c r="C2419" i="1"/>
  <c r="C2418" i="1"/>
  <c r="C2417" i="1"/>
  <c r="C2416" i="1"/>
  <c r="C2415" i="1"/>
  <c r="C2414" i="1"/>
  <c r="C2413" i="1"/>
  <c r="C2412" i="1"/>
  <c r="C2411" i="1"/>
  <c r="C2410" i="1"/>
  <c r="C2409" i="1"/>
  <c r="C2408" i="1"/>
  <c r="C2407" i="1"/>
  <c r="C2406" i="1"/>
  <c r="C2405" i="1"/>
  <c r="C2404" i="1"/>
  <c r="C2403" i="1"/>
  <c r="C2402" i="1"/>
  <c r="C2401" i="1"/>
  <c r="C2400" i="1"/>
  <c r="C2399" i="1"/>
  <c r="C2398" i="1"/>
  <c r="C2397" i="1"/>
  <c r="C2396" i="1"/>
  <c r="C2395" i="1"/>
  <c r="C2394" i="1"/>
  <c r="C2393" i="1"/>
  <c r="C2392" i="1"/>
  <c r="C2391" i="1"/>
  <c r="C2390" i="1"/>
  <c r="C2389" i="1"/>
  <c r="C2388" i="1"/>
  <c r="C2387" i="1"/>
  <c r="C2386" i="1"/>
  <c r="C2385" i="1"/>
  <c r="C2384" i="1"/>
  <c r="C2383" i="1"/>
  <c r="C2382" i="1"/>
  <c r="C2381" i="1"/>
  <c r="C2380" i="1"/>
  <c r="C2379" i="1"/>
  <c r="C2378" i="1"/>
  <c r="C2377" i="1"/>
  <c r="C2376" i="1"/>
  <c r="C2375" i="1"/>
  <c r="C2374" i="1"/>
  <c r="C2373" i="1"/>
  <c r="C2372" i="1"/>
  <c r="C2371" i="1"/>
  <c r="C2370" i="1"/>
  <c r="C2369" i="1"/>
  <c r="C2368" i="1"/>
  <c r="C2367" i="1"/>
  <c r="C2366" i="1"/>
  <c r="C2365" i="1"/>
  <c r="C2364" i="1"/>
  <c r="C2363" i="1"/>
  <c r="C2362" i="1"/>
  <c r="C2361" i="1"/>
  <c r="C2360" i="1"/>
  <c r="C2359" i="1"/>
  <c r="C2358" i="1"/>
  <c r="C2357" i="1"/>
  <c r="C2356" i="1"/>
  <c r="C2355" i="1"/>
  <c r="C2354" i="1"/>
  <c r="C2353" i="1"/>
  <c r="C2352" i="1"/>
  <c r="C2351" i="1"/>
  <c r="C2350" i="1"/>
  <c r="C2349" i="1"/>
  <c r="C2348" i="1"/>
  <c r="C2347" i="1"/>
  <c r="C2346" i="1"/>
  <c r="C2345" i="1"/>
  <c r="C2344" i="1"/>
  <c r="C2343" i="1"/>
  <c r="C2342" i="1"/>
  <c r="C2341" i="1"/>
  <c r="C2340" i="1"/>
  <c r="C2339" i="1"/>
  <c r="C2338" i="1"/>
  <c r="C2337" i="1"/>
  <c r="C2336" i="1"/>
  <c r="C2335" i="1"/>
  <c r="C2334" i="1"/>
  <c r="C2333" i="1"/>
  <c r="C2332" i="1"/>
  <c r="C2331" i="1"/>
  <c r="C2330" i="1"/>
  <c r="C2329" i="1"/>
  <c r="C2328" i="1"/>
  <c r="C2327" i="1"/>
  <c r="C2326" i="1"/>
  <c r="C2325" i="1"/>
  <c r="C2324" i="1"/>
  <c r="C2323" i="1"/>
  <c r="C2322" i="1"/>
  <c r="C2321" i="1"/>
  <c r="C2320" i="1"/>
  <c r="C2319" i="1"/>
  <c r="C2318" i="1"/>
  <c r="C2317" i="1"/>
  <c r="C2316" i="1"/>
  <c r="C2315" i="1"/>
  <c r="C2314" i="1"/>
  <c r="C2313" i="1"/>
  <c r="C2312" i="1"/>
  <c r="C2311" i="1"/>
  <c r="C2310" i="1"/>
  <c r="C2309" i="1"/>
  <c r="C2308" i="1"/>
  <c r="C2307" i="1"/>
  <c r="C2306" i="1"/>
  <c r="C2305" i="1"/>
  <c r="C2304" i="1"/>
  <c r="C2303" i="1"/>
  <c r="C2302" i="1"/>
  <c r="C2301" i="1"/>
  <c r="C2300" i="1"/>
  <c r="C2299" i="1"/>
  <c r="C2298" i="1"/>
  <c r="C2297" i="1"/>
  <c r="C2296" i="1"/>
  <c r="C2295" i="1"/>
  <c r="C2294" i="1"/>
  <c r="C2293" i="1"/>
  <c r="C2292" i="1"/>
  <c r="C2291" i="1"/>
  <c r="C2290" i="1"/>
  <c r="C2289" i="1"/>
  <c r="C2288" i="1"/>
  <c r="C2287" i="1"/>
  <c r="C2286" i="1"/>
  <c r="C2285" i="1"/>
  <c r="C2284" i="1"/>
  <c r="C2283" i="1"/>
  <c r="C2282" i="1"/>
  <c r="C2281" i="1"/>
  <c r="C2280" i="1"/>
  <c r="C2279" i="1"/>
  <c r="C2278" i="1"/>
  <c r="C2277" i="1"/>
  <c r="C2276" i="1"/>
  <c r="C2275" i="1"/>
  <c r="C2274" i="1"/>
  <c r="C2273" i="1"/>
  <c r="C2272" i="1"/>
  <c r="C2271" i="1"/>
  <c r="C2270" i="1"/>
  <c r="C2269" i="1"/>
  <c r="C2268" i="1"/>
  <c r="C2267" i="1"/>
  <c r="C2266" i="1"/>
  <c r="C2265" i="1"/>
  <c r="C2264" i="1"/>
  <c r="C2263" i="1"/>
  <c r="C2262" i="1"/>
  <c r="C2261" i="1"/>
  <c r="C2260" i="1"/>
  <c r="C2259" i="1"/>
  <c r="C2258" i="1"/>
  <c r="C2257" i="1"/>
  <c r="C2256" i="1"/>
  <c r="C2255" i="1"/>
  <c r="C2254" i="1"/>
  <c r="C2253" i="1"/>
  <c r="C2252" i="1"/>
  <c r="C2251" i="1"/>
  <c r="C2250" i="1"/>
  <c r="C2249" i="1"/>
  <c r="C2248" i="1"/>
  <c r="C2247" i="1"/>
  <c r="C2246" i="1"/>
  <c r="C2245" i="1"/>
  <c r="C2244" i="1"/>
  <c r="C2243" i="1"/>
  <c r="C2242" i="1"/>
  <c r="C2241" i="1"/>
  <c r="C2240" i="1"/>
  <c r="C2239" i="1"/>
  <c r="C2238" i="1"/>
  <c r="C2237" i="1"/>
  <c r="C2236" i="1"/>
  <c r="C2235" i="1"/>
  <c r="C2234" i="1"/>
  <c r="C2233" i="1"/>
  <c r="C2232" i="1"/>
  <c r="C2231" i="1"/>
  <c r="C2230" i="1"/>
  <c r="C2229" i="1"/>
  <c r="C2228" i="1"/>
  <c r="C2227" i="1"/>
  <c r="C2226" i="1"/>
  <c r="C2225" i="1"/>
  <c r="C2224" i="1"/>
  <c r="C2223" i="1"/>
  <c r="C2222" i="1"/>
  <c r="C2221" i="1"/>
  <c r="C2220" i="1"/>
  <c r="C2219" i="1"/>
  <c r="C2218" i="1"/>
  <c r="C2217" i="1"/>
  <c r="C2216" i="1"/>
  <c r="C2215" i="1"/>
  <c r="C2214" i="1"/>
  <c r="C2213" i="1"/>
  <c r="C2212" i="1"/>
  <c r="C2211" i="1"/>
  <c r="C2210" i="1"/>
  <c r="C2209" i="1"/>
  <c r="C2208" i="1"/>
  <c r="C2207" i="1"/>
  <c r="C2206" i="1"/>
  <c r="C2205" i="1"/>
  <c r="C2204" i="1"/>
  <c r="C2203" i="1"/>
  <c r="C2202" i="1"/>
  <c r="C2201" i="1"/>
  <c r="C2200" i="1"/>
  <c r="C2199" i="1"/>
  <c r="C2198" i="1"/>
  <c r="C2197" i="1"/>
  <c r="C2196" i="1"/>
  <c r="C2195" i="1"/>
  <c r="C2194" i="1"/>
  <c r="C2193" i="1"/>
  <c r="C2192" i="1"/>
  <c r="C2191" i="1"/>
  <c r="C2190" i="1"/>
  <c r="C2189" i="1"/>
  <c r="C2188" i="1"/>
  <c r="C2187" i="1"/>
  <c r="C2186" i="1"/>
  <c r="C2185" i="1"/>
  <c r="C2184" i="1"/>
  <c r="C2183" i="1"/>
  <c r="C2182" i="1"/>
  <c r="C2181" i="1"/>
  <c r="C2180" i="1"/>
  <c r="C2179" i="1"/>
  <c r="C2178" i="1"/>
  <c r="C2177" i="1"/>
  <c r="C2176" i="1"/>
  <c r="C2175" i="1"/>
  <c r="C2174" i="1"/>
  <c r="C2173" i="1"/>
  <c r="C2172" i="1"/>
  <c r="C2171" i="1"/>
  <c r="C2170" i="1"/>
  <c r="C2169" i="1"/>
  <c r="C2168" i="1"/>
  <c r="C2167" i="1"/>
  <c r="C2166" i="1"/>
  <c r="C2165" i="1"/>
  <c r="C2164" i="1"/>
  <c r="C2163" i="1"/>
  <c r="C2162" i="1"/>
  <c r="C2161" i="1"/>
  <c r="C2160" i="1"/>
  <c r="C2159" i="1"/>
  <c r="C2158" i="1"/>
  <c r="C2157" i="1"/>
  <c r="C2156" i="1"/>
  <c r="C2155" i="1"/>
  <c r="C2154" i="1"/>
  <c r="C2153" i="1"/>
  <c r="C2152" i="1"/>
  <c r="C2151" i="1"/>
  <c r="C2150" i="1"/>
  <c r="C2149" i="1"/>
  <c r="C2148" i="1"/>
  <c r="C2147" i="1"/>
  <c r="C2146" i="1"/>
  <c r="C2145" i="1"/>
  <c r="C2144" i="1"/>
  <c r="C2143" i="1"/>
  <c r="C2142" i="1"/>
  <c r="C2141" i="1"/>
  <c r="C2140" i="1"/>
  <c r="C2139" i="1"/>
  <c r="C2138" i="1"/>
  <c r="C2137" i="1"/>
  <c r="C2136" i="1"/>
  <c r="C2135" i="1"/>
  <c r="C2134" i="1"/>
  <c r="AB48" i="1"/>
  <c r="S2599" i="1" l="1"/>
  <c r="T2654" i="1"/>
  <c r="T2629" i="1"/>
  <c r="T2628" i="1"/>
  <c r="T2619" i="1"/>
  <c r="T2615" i="1"/>
  <c r="T2656" i="1"/>
  <c r="T2640" i="1"/>
  <c r="T2634" i="1"/>
  <c r="T2618" i="1"/>
  <c r="T2641" i="1"/>
  <c r="T2657" i="1"/>
  <c r="T2624" i="1"/>
  <c r="T2613" i="1"/>
  <c r="T2638" i="1"/>
  <c r="T2623" i="1"/>
  <c r="T2620" i="1"/>
  <c r="T2635" i="1"/>
  <c r="T2627" i="1"/>
  <c r="T2625" i="1"/>
  <c r="D2601" i="1"/>
  <c r="D2602" i="1"/>
  <c r="T2734" i="1"/>
  <c r="T2740" i="1"/>
  <c r="T2727" i="1"/>
  <c r="T2735" i="1"/>
  <c r="T2706" i="1"/>
  <c r="T2703" i="1"/>
  <c r="T2697" i="1"/>
  <c r="T2720" i="1"/>
  <c r="T2722" i="1"/>
  <c r="T2718" i="1"/>
  <c r="T2679" i="1"/>
  <c r="T2676" i="1"/>
  <c r="T2670" i="1"/>
  <c r="T2658" i="1"/>
  <c r="T2673" i="1"/>
  <c r="T2700" i="1"/>
  <c r="T2672" i="1"/>
  <c r="T2642" i="1"/>
  <c r="T2612" i="1"/>
  <c r="T2611" i="1"/>
  <c r="T2614" i="1"/>
  <c r="S2508" i="1"/>
  <c r="T2752" i="1"/>
  <c r="T2748" i="1"/>
  <c r="T2744" i="1"/>
  <c r="T2728" i="1"/>
  <c r="T2739" i="1"/>
  <c r="T2726" i="1"/>
  <c r="T2737" i="1"/>
  <c r="T2743" i="1"/>
  <c r="S2532" i="1"/>
  <c r="D2603" i="1"/>
  <c r="S2301" i="1"/>
  <c r="S2303" i="1"/>
  <c r="S2304" i="1"/>
  <c r="S2305" i="1"/>
  <c r="S2307" i="1"/>
  <c r="S2308" i="1"/>
  <c r="S2312" i="1"/>
  <c r="S2317" i="1"/>
  <c r="S2319" i="1"/>
  <c r="S2320" i="1"/>
  <c r="S2323" i="1"/>
  <c r="S2325" i="1"/>
  <c r="S2333" i="1"/>
  <c r="S2341" i="1"/>
  <c r="S2352" i="1"/>
  <c r="S2353" i="1"/>
  <c r="S2355" i="1"/>
  <c r="T2729" i="1"/>
  <c r="T2751" i="1"/>
  <c r="T2732" i="1"/>
  <c r="T2714" i="1"/>
  <c r="T2730" i="1"/>
  <c r="T2710" i="1"/>
  <c r="T2702" i="1"/>
  <c r="T2667" i="1"/>
  <c r="T2650" i="1"/>
  <c r="T2716" i="1"/>
  <c r="T2675" i="1"/>
  <c r="T2708" i="1"/>
  <c r="T2647" i="1"/>
  <c r="T2655" i="1"/>
  <c r="T2662" i="1"/>
  <c r="T2652" i="1"/>
  <c r="S2506" i="1"/>
  <c r="S2400" i="1"/>
  <c r="S2401" i="1"/>
  <c r="S2403" i="1"/>
  <c r="S2405" i="1"/>
  <c r="S2409" i="1"/>
  <c r="S2411" i="1"/>
  <c r="S2413" i="1"/>
  <c r="S2416" i="1"/>
  <c r="S2417" i="1"/>
  <c r="S2419" i="1"/>
  <c r="S2421" i="1"/>
  <c r="S2429" i="1"/>
  <c r="S2445" i="1"/>
  <c r="S2447" i="1"/>
  <c r="S2448" i="1"/>
  <c r="S2449" i="1"/>
  <c r="S2451" i="1"/>
  <c r="S2452" i="1"/>
  <c r="S2457" i="1"/>
  <c r="S2459" i="1"/>
  <c r="S2460" i="1"/>
  <c r="S2464" i="1"/>
  <c r="S2480" i="1"/>
  <c r="K2604" i="1"/>
  <c r="K2608" i="1"/>
  <c r="K2610" i="1"/>
  <c r="K2611" i="1"/>
  <c r="K2612" i="1"/>
  <c r="K2614" i="1"/>
  <c r="K2615" i="1"/>
  <c r="K2616" i="1"/>
  <c r="K2619" i="1"/>
  <c r="K2620" i="1"/>
  <c r="T2758" i="1"/>
  <c r="T2754" i="1"/>
  <c r="T2750" i="1"/>
  <c r="T2749" i="1"/>
  <c r="T2746" i="1"/>
  <c r="T2742" i="1"/>
  <c r="T2725" i="1"/>
  <c r="T2741" i="1"/>
  <c r="T2755" i="1"/>
  <c r="T2731" i="1"/>
  <c r="T2736" i="1"/>
  <c r="T2704" i="1"/>
  <c r="T2719" i="1"/>
  <c r="T2701" i="1"/>
  <c r="T2724" i="1"/>
  <c r="T2677" i="1"/>
  <c r="T2671" i="1"/>
  <c r="T2668" i="1"/>
  <c r="T2674" i="1"/>
  <c r="T2707" i="1"/>
  <c r="T2664" i="1"/>
  <c r="K2605" i="1"/>
  <c r="T2648" i="1"/>
  <c r="T2653" i="1"/>
  <c r="K2617" i="1"/>
  <c r="K2609" i="1"/>
  <c r="T2646" i="1"/>
  <c r="T2644" i="1"/>
  <c r="T2643" i="1"/>
  <c r="K2606" i="1"/>
  <c r="T2610" i="1"/>
  <c r="S2294" i="1"/>
  <c r="S2391" i="1"/>
  <c r="S2534" i="1"/>
  <c r="S2562" i="1"/>
  <c r="S2431" i="1"/>
  <c r="S2442" i="1"/>
  <c r="S2282" i="1"/>
  <c r="S2284" i="1"/>
  <c r="S2296" i="1"/>
  <c r="S2327" i="1"/>
  <c r="S2397" i="1"/>
  <c r="S2423" i="1"/>
  <c r="S2544" i="1"/>
  <c r="S2546" i="1"/>
  <c r="T2555" i="1" s="1"/>
  <c r="S2560" i="1"/>
  <c r="S2568" i="1"/>
  <c r="S2335" i="1"/>
  <c r="S2440" i="1"/>
  <c r="S2466" i="1"/>
  <c r="S2468" i="1"/>
  <c r="S2478" i="1"/>
  <c r="S2587" i="1"/>
  <c r="S2229" i="1"/>
  <c r="S2231" i="1"/>
  <c r="S2232" i="1"/>
  <c r="S2237" i="1"/>
  <c r="S2239" i="1"/>
  <c r="S2240" i="1"/>
  <c r="S2245" i="1"/>
  <c r="S2248" i="1"/>
  <c r="S2253" i="1"/>
  <c r="S2255" i="1"/>
  <c r="S2256" i="1"/>
  <c r="S2257" i="1"/>
  <c r="S2259" i="1"/>
  <c r="S2260" i="1"/>
  <c r="S2264" i="1"/>
  <c r="P2352" i="1"/>
  <c r="P2353" i="1"/>
  <c r="S2343" i="1"/>
  <c r="S2368" i="1"/>
  <c r="S2369" i="1"/>
  <c r="S2371" i="1"/>
  <c r="S2373" i="1"/>
  <c r="S2384" i="1"/>
  <c r="S2385" i="1"/>
  <c r="S2387" i="1"/>
  <c r="P2432" i="1"/>
  <c r="P2433" i="1"/>
  <c r="K2433" i="1" s="1"/>
  <c r="S2482" i="1"/>
  <c r="S2490" i="1"/>
  <c r="S2492" i="1"/>
  <c r="S2502" i="1"/>
  <c r="S2523" i="1"/>
  <c r="S2525" i="1"/>
  <c r="S2526" i="1"/>
  <c r="S2527" i="1"/>
  <c r="S2529" i="1"/>
  <c r="S2530" i="1"/>
  <c r="D2275" i="1"/>
  <c r="S2136" i="1"/>
  <c r="S2138" i="1"/>
  <c r="S2140" i="1"/>
  <c r="S2142" i="1"/>
  <c r="S2144" i="1"/>
  <c r="S2146" i="1"/>
  <c r="S2148" i="1"/>
  <c r="S2150" i="1"/>
  <c r="S2152" i="1"/>
  <c r="S2154" i="1"/>
  <c r="S2156" i="1"/>
  <c r="S2158" i="1"/>
  <c r="S2160" i="1"/>
  <c r="S2162" i="1"/>
  <c r="S2164" i="1"/>
  <c r="S2166" i="1"/>
  <c r="S2168" i="1"/>
  <c r="S2170" i="1"/>
  <c r="S2172" i="1"/>
  <c r="S2174" i="1"/>
  <c r="S2176" i="1"/>
  <c r="S2178" i="1"/>
  <c r="S2180" i="1"/>
  <c r="S2182" i="1"/>
  <c r="S2184" i="1"/>
  <c r="S2186" i="1"/>
  <c r="S2188" i="1"/>
  <c r="S2190" i="1"/>
  <c r="S2192" i="1"/>
  <c r="S2194" i="1"/>
  <c r="S2196" i="1"/>
  <c r="S2198" i="1"/>
  <c r="S2200" i="1"/>
  <c r="S2202" i="1"/>
  <c r="S2204" i="1"/>
  <c r="S2206" i="1"/>
  <c r="S2208" i="1"/>
  <c r="S2210" i="1"/>
  <c r="S2212" i="1"/>
  <c r="S2214" i="1"/>
  <c r="S2216" i="1"/>
  <c r="S2218" i="1"/>
  <c r="S2220" i="1"/>
  <c r="S2222" i="1"/>
  <c r="S2224" i="1"/>
  <c r="S2226" i="1"/>
  <c r="S2228" i="1"/>
  <c r="S2298" i="1"/>
  <c r="S2310" i="1"/>
  <c r="S2399" i="1"/>
  <c r="S2444" i="1"/>
  <c r="D2332" i="1"/>
  <c r="D2352" i="1"/>
  <c r="D2364" i="1"/>
  <c r="D2384" i="1"/>
  <c r="D2396" i="1"/>
  <c r="D2416" i="1"/>
  <c r="D2428" i="1"/>
  <c r="D2589" i="1"/>
  <c r="D2597" i="1"/>
  <c r="S2234" i="1"/>
  <c r="S2236" i="1"/>
  <c r="S2242" i="1"/>
  <c r="S2244" i="1"/>
  <c r="S2336" i="1"/>
  <c r="S2337" i="1"/>
  <c r="S2339" i="1"/>
  <c r="P2368" i="1"/>
  <c r="K2368" i="1" s="1"/>
  <c r="P2369" i="1"/>
  <c r="K2369" i="1" s="1"/>
  <c r="S2367" i="1"/>
  <c r="S2377" i="1"/>
  <c r="S2379" i="1"/>
  <c r="S2381" i="1"/>
  <c r="P2416" i="1"/>
  <c r="K2416" i="1" s="1"/>
  <c r="P2417" i="1"/>
  <c r="S2407" i="1"/>
  <c r="S2484" i="1"/>
  <c r="S2485" i="1"/>
  <c r="S2487" i="1"/>
  <c r="S2488" i="1"/>
  <c r="T2496" i="1" s="1"/>
  <c r="S2493" i="1"/>
  <c r="S2495" i="1"/>
  <c r="S2496" i="1"/>
  <c r="S2497" i="1"/>
  <c r="S2499" i="1"/>
  <c r="S2500" i="1"/>
  <c r="S2548" i="1"/>
  <c r="S2556" i="1"/>
  <c r="S2563" i="1"/>
  <c r="S2565" i="1"/>
  <c r="S2566" i="1"/>
  <c r="S2570" i="1"/>
  <c r="S2597" i="1"/>
  <c r="S2300" i="1"/>
  <c r="T2308" i="1" s="1"/>
  <c r="S2589" i="1"/>
  <c r="D2254" i="1"/>
  <c r="D2270" i="1"/>
  <c r="S2285" i="1"/>
  <c r="S2287" i="1"/>
  <c r="S2288" i="1"/>
  <c r="S2289" i="1"/>
  <c r="S2291" i="1"/>
  <c r="S2292" i="1"/>
  <c r="P2329" i="1"/>
  <c r="K2329" i="1" s="1"/>
  <c r="P2330" i="1"/>
  <c r="K2330" i="1" s="1"/>
  <c r="S2345" i="1"/>
  <c r="S2347" i="1"/>
  <c r="S2349" i="1"/>
  <c r="P2384" i="1"/>
  <c r="K2384" i="1" s="1"/>
  <c r="P2385" i="1"/>
  <c r="S2432" i="1"/>
  <c r="S2433" i="1"/>
  <c r="S2438" i="1"/>
  <c r="P2482" i="1"/>
  <c r="K2482" i="1" s="1"/>
  <c r="S2509" i="1"/>
  <c r="S2511" i="1"/>
  <c r="S2513" i="1"/>
  <c r="S2514" i="1"/>
  <c r="S2515" i="1"/>
  <c r="S2516" i="1"/>
  <c r="S2518" i="1"/>
  <c r="S2133" i="1"/>
  <c r="K2166" i="1"/>
  <c r="K2230" i="1"/>
  <c r="P2234" i="1"/>
  <c r="P2238" i="1"/>
  <c r="K2238" i="1" s="1"/>
  <c r="P2242" i="1"/>
  <c r="K2242" i="1" s="1"/>
  <c r="P2246" i="1"/>
  <c r="K2246" i="1" s="1"/>
  <c r="P2250" i="1"/>
  <c r="S2250" i="1"/>
  <c r="S2252" i="1"/>
  <c r="S2262" i="1"/>
  <c r="S2269" i="1"/>
  <c r="S2271" i="1"/>
  <c r="S2272" i="1"/>
  <c r="S2273" i="1"/>
  <c r="S2275" i="1"/>
  <c r="S2276" i="1"/>
  <c r="S2314" i="1"/>
  <c r="S2316" i="1"/>
  <c r="S2329" i="1"/>
  <c r="S2331" i="1"/>
  <c r="S2351" i="1"/>
  <c r="S2361" i="1"/>
  <c r="S2363" i="1"/>
  <c r="S2383" i="1"/>
  <c r="S2393" i="1"/>
  <c r="S2395" i="1"/>
  <c r="S2415" i="1"/>
  <c r="S2424" i="1"/>
  <c r="S2425" i="1"/>
  <c r="S2427" i="1"/>
  <c r="S2454" i="1"/>
  <c r="S2456" i="1"/>
  <c r="S2462" i="1"/>
  <c r="S2469" i="1"/>
  <c r="S2471" i="1"/>
  <c r="S2472" i="1"/>
  <c r="S2473" i="1"/>
  <c r="S2475" i="1"/>
  <c r="S2476" i="1"/>
  <c r="S2520" i="1"/>
  <c r="S2522" i="1"/>
  <c r="S2535" i="1"/>
  <c r="S2537" i="1"/>
  <c r="S2538" i="1"/>
  <c r="S2539" i="1"/>
  <c r="S2541" i="1"/>
  <c r="S2542" i="1"/>
  <c r="S2572" i="1"/>
  <c r="S2573" i="1"/>
  <c r="S2575" i="1"/>
  <c r="D2143" i="1"/>
  <c r="D2147" i="1"/>
  <c r="D2149" i="1"/>
  <c r="D2155" i="1"/>
  <c r="D2159" i="1"/>
  <c r="D2163" i="1"/>
  <c r="D2165" i="1"/>
  <c r="D2171" i="1"/>
  <c r="D2175" i="1"/>
  <c r="D2179" i="1"/>
  <c r="D2181" i="1"/>
  <c r="D2187" i="1"/>
  <c r="D2195" i="1"/>
  <c r="D2199" i="1"/>
  <c r="D2203" i="1"/>
  <c r="D2211" i="1"/>
  <c r="D2215" i="1"/>
  <c r="D2229" i="1"/>
  <c r="D2235" i="1"/>
  <c r="D2243" i="1"/>
  <c r="D2346" i="1"/>
  <c r="D2410" i="1"/>
  <c r="S2230" i="1"/>
  <c r="S2233" i="1"/>
  <c r="T2239" i="1" s="1"/>
  <c r="S2235" i="1"/>
  <c r="S2246" i="1"/>
  <c r="P2282" i="1"/>
  <c r="K2282" i="1" s="1"/>
  <c r="P2344" i="1"/>
  <c r="K2344" i="1" s="1"/>
  <c r="D2220" i="1"/>
  <c r="D2267" i="1"/>
  <c r="D2287" i="1"/>
  <c r="D2598" i="1"/>
  <c r="D2216" i="1"/>
  <c r="D2283" i="1"/>
  <c r="D2479" i="1"/>
  <c r="D2511" i="1"/>
  <c r="D2272" i="1"/>
  <c r="D2291" i="1"/>
  <c r="D2296" i="1"/>
  <c r="D2304" i="1"/>
  <c r="D2308" i="1"/>
  <c r="D2312" i="1"/>
  <c r="D2320" i="1"/>
  <c r="D2324" i="1"/>
  <c r="D2372" i="1"/>
  <c r="D2376" i="1"/>
  <c r="D2377" i="1"/>
  <c r="D2388" i="1"/>
  <c r="D2436" i="1"/>
  <c r="D2448" i="1"/>
  <c r="D2456" i="1"/>
  <c r="D2464" i="1"/>
  <c r="D2488" i="1"/>
  <c r="D2496" i="1"/>
  <c r="D2551" i="1"/>
  <c r="D2580" i="1"/>
  <c r="D2584" i="1"/>
  <c r="S2135" i="1"/>
  <c r="S2137" i="1"/>
  <c r="S2139" i="1"/>
  <c r="S2141" i="1"/>
  <c r="S2143" i="1"/>
  <c r="S2145" i="1"/>
  <c r="S2147" i="1"/>
  <c r="T2156" i="1" s="1"/>
  <c r="S2149" i="1"/>
  <c r="S2151" i="1"/>
  <c r="S2153" i="1"/>
  <c r="S2155" i="1"/>
  <c r="S2157" i="1"/>
  <c r="S2159" i="1"/>
  <c r="S2161" i="1"/>
  <c r="S2163" i="1"/>
  <c r="S2165" i="1"/>
  <c r="S2167" i="1"/>
  <c r="S2169" i="1"/>
  <c r="S2171" i="1"/>
  <c r="S2173" i="1"/>
  <c r="S2175" i="1"/>
  <c r="S2177" i="1"/>
  <c r="S2179" i="1"/>
  <c r="S2181" i="1"/>
  <c r="S2183" i="1"/>
  <c r="S2185" i="1"/>
  <c r="S2187" i="1"/>
  <c r="S2189" i="1"/>
  <c r="S2191" i="1"/>
  <c r="S2193" i="1"/>
  <c r="S2195" i="1"/>
  <c r="S2197" i="1"/>
  <c r="S2199" i="1"/>
  <c r="S2201" i="1"/>
  <c r="S2203" i="1"/>
  <c r="S2205" i="1"/>
  <c r="S2207" i="1"/>
  <c r="S2209" i="1"/>
  <c r="S2211" i="1"/>
  <c r="S2213" i="1"/>
  <c r="S2215" i="1"/>
  <c r="S2217" i="1"/>
  <c r="S2219" i="1"/>
  <c r="S2221" i="1"/>
  <c r="S2223" i="1"/>
  <c r="T2232" i="1" s="1"/>
  <c r="S2225" i="1"/>
  <c r="S2227" i="1"/>
  <c r="T2236" i="1" s="1"/>
  <c r="S2238" i="1"/>
  <c r="S2241" i="1"/>
  <c r="S2243" i="1"/>
  <c r="P2314" i="1"/>
  <c r="K2314" i="1" s="1"/>
  <c r="P2457" i="1"/>
  <c r="K2457" i="1" s="1"/>
  <c r="S2254" i="1"/>
  <c r="S2270" i="1"/>
  <c r="S2286" i="1"/>
  <c r="S2302" i="1"/>
  <c r="S2446" i="1"/>
  <c r="S2458" i="1"/>
  <c r="S2470" i="1"/>
  <c r="S2494" i="1"/>
  <c r="S2510" i="1"/>
  <c r="S2512" i="1"/>
  <c r="S2524" i="1"/>
  <c r="S2536" i="1"/>
  <c r="S2577" i="1"/>
  <c r="S2247" i="1"/>
  <c r="S2258" i="1"/>
  <c r="S2261" i="1"/>
  <c r="S2263" i="1"/>
  <c r="S2274" i="1"/>
  <c r="S2277" i="1"/>
  <c r="S2279" i="1"/>
  <c r="S2290" i="1"/>
  <c r="S2293" i="1"/>
  <c r="S2295" i="1"/>
  <c r="S2306" i="1"/>
  <c r="S2309" i="1"/>
  <c r="T2310" i="1" s="1"/>
  <c r="S2311" i="1"/>
  <c r="S2321" i="1"/>
  <c r="S2324" i="1"/>
  <c r="S2340" i="1"/>
  <c r="S2356" i="1"/>
  <c r="S2372" i="1"/>
  <c r="S2388" i="1"/>
  <c r="S2404" i="1"/>
  <c r="S2420" i="1"/>
  <c r="S2428" i="1"/>
  <c r="S2436" i="1"/>
  <c r="S2450" i="1"/>
  <c r="S2461" i="1"/>
  <c r="S2463" i="1"/>
  <c r="S2474" i="1"/>
  <c r="S2477" i="1"/>
  <c r="S2479" i="1"/>
  <c r="S2486" i="1"/>
  <c r="S2489" i="1"/>
  <c r="S2491" i="1"/>
  <c r="S2498" i="1"/>
  <c r="S2501" i="1"/>
  <c r="S2503" i="1"/>
  <c r="S2517" i="1"/>
  <c r="S2528" i="1"/>
  <c r="S2531" i="1"/>
  <c r="S2540" i="1"/>
  <c r="S2543" i="1"/>
  <c r="S2545" i="1"/>
  <c r="S2552" i="1"/>
  <c r="S2555" i="1"/>
  <c r="S2557" i="1"/>
  <c r="S2564" i="1"/>
  <c r="S2567" i="1"/>
  <c r="S2569" i="1"/>
  <c r="P2596" i="1"/>
  <c r="K2596" i="1" s="1"/>
  <c r="P2597" i="1"/>
  <c r="K2597" i="1" s="1"/>
  <c r="S2249" i="1"/>
  <c r="S2251" i="1"/>
  <c r="S2265" i="1"/>
  <c r="S2267" i="1"/>
  <c r="S2281" i="1"/>
  <c r="S2283" i="1"/>
  <c r="S2297" i="1"/>
  <c r="T2305" i="1" s="1"/>
  <c r="S2299" i="1"/>
  <c r="S2313" i="1"/>
  <c r="S2315" i="1"/>
  <c r="S2443" i="1"/>
  <c r="S2453" i="1"/>
  <c r="S2455" i="1"/>
  <c r="T2457" i="1" s="1"/>
  <c r="S2465" i="1"/>
  <c r="S2467" i="1"/>
  <c r="S2481" i="1"/>
  <c r="S2483" i="1"/>
  <c r="P2506" i="1"/>
  <c r="K2506" i="1" s="1"/>
  <c r="S2505" i="1"/>
  <c r="S2507" i="1"/>
  <c r="S2519" i="1"/>
  <c r="S2521" i="1"/>
  <c r="S2533" i="1"/>
  <c r="S2547" i="1"/>
  <c r="S2559" i="1"/>
  <c r="S2561" i="1"/>
  <c r="S2571" i="1"/>
  <c r="S2584" i="1"/>
  <c r="S2585" i="1"/>
  <c r="S2592" i="1"/>
  <c r="S2600" i="1"/>
  <c r="T2609" i="1" s="1"/>
  <c r="S2588" i="1"/>
  <c r="S2596" i="1"/>
  <c r="D2463" i="1"/>
  <c r="D2212" i="1"/>
  <c r="D2256" i="1"/>
  <c r="D2261" i="1"/>
  <c r="D2340" i="1"/>
  <c r="D2345" i="1"/>
  <c r="D2378" i="1"/>
  <c r="D2408" i="1"/>
  <c r="D2566" i="1"/>
  <c r="D2139" i="1"/>
  <c r="D2142" i="1"/>
  <c r="D2245" i="1"/>
  <c r="D2290" i="1"/>
  <c r="D2306" i="1"/>
  <c r="D2318" i="1"/>
  <c r="D2487" i="1"/>
  <c r="D2559" i="1"/>
  <c r="D2587" i="1"/>
  <c r="D2595" i="1"/>
  <c r="P2481" i="1"/>
  <c r="K2481" i="1" s="1"/>
  <c r="P2491" i="1"/>
  <c r="P2493" i="1"/>
  <c r="K2493" i="1" s="1"/>
  <c r="P2449" i="1"/>
  <c r="K2449" i="1" s="1"/>
  <c r="P2505" i="1"/>
  <c r="K2505" i="1" s="1"/>
  <c r="P2593" i="1"/>
  <c r="P2594" i="1"/>
  <c r="K2594" i="1" s="1"/>
  <c r="P2595" i="1"/>
  <c r="K2595" i="1" s="1"/>
  <c r="D2140" i="1"/>
  <c r="D2144" i="1"/>
  <c r="D2145" i="1"/>
  <c r="D2152" i="1"/>
  <c r="D2156" i="1"/>
  <c r="D2160" i="1"/>
  <c r="D2164" i="1"/>
  <c r="D2168" i="1"/>
  <c r="D2172" i="1"/>
  <c r="D2176" i="1"/>
  <c r="D2208" i="1"/>
  <c r="D2219" i="1"/>
  <c r="D2247" i="1"/>
  <c r="D2495" i="1"/>
  <c r="D2599" i="1"/>
  <c r="P2474" i="1"/>
  <c r="K2474" i="1" s="1"/>
  <c r="P2473" i="1"/>
  <c r="K2473" i="1" s="1"/>
  <c r="P2497" i="1"/>
  <c r="K2497" i="1" s="1"/>
  <c r="P2498" i="1"/>
  <c r="K2498" i="1" s="1"/>
  <c r="K2491" i="1"/>
  <c r="D2260" i="1"/>
  <c r="D2268" i="1"/>
  <c r="D2344" i="1"/>
  <c r="D2356" i="1"/>
  <c r="D2404" i="1"/>
  <c r="D2409" i="1"/>
  <c r="D2420" i="1"/>
  <c r="D2442" i="1"/>
  <c r="D2447" i="1"/>
  <c r="D2520" i="1"/>
  <c r="D2519" i="1"/>
  <c r="D2527" i="1"/>
  <c r="D2570" i="1"/>
  <c r="D2578" i="1"/>
  <c r="D2582" i="1"/>
  <c r="P2258" i="1"/>
  <c r="K2258" i="1" s="1"/>
  <c r="P2274" i="1"/>
  <c r="K2274" i="1" s="1"/>
  <c r="P2290" i="1"/>
  <c r="P2306" i="1"/>
  <c r="K2306" i="1" s="1"/>
  <c r="P2320" i="1"/>
  <c r="K2320" i="1" s="1"/>
  <c r="P2321" i="1"/>
  <c r="K2321" i="1" s="1"/>
  <c r="P2322" i="1"/>
  <c r="P2337" i="1"/>
  <c r="K2337" i="1" s="1"/>
  <c r="P2338" i="1"/>
  <c r="K2338" i="1" s="1"/>
  <c r="P2445" i="1"/>
  <c r="K2445" i="1" s="1"/>
  <c r="P2453" i="1"/>
  <c r="P2465" i="1"/>
  <c r="P2466" i="1"/>
  <c r="K2466" i="1" s="1"/>
  <c r="P2489" i="1"/>
  <c r="K2489" i="1" s="1"/>
  <c r="P2587" i="1"/>
  <c r="D2153" i="1"/>
  <c r="D2158" i="1"/>
  <c r="D2174" i="1"/>
  <c r="D2190" i="1"/>
  <c r="D2206" i="1"/>
  <c r="D2223" i="1"/>
  <c r="D2226" i="1"/>
  <c r="D2242" i="1"/>
  <c r="D2276" i="1"/>
  <c r="D2279" i="1"/>
  <c r="D2328" i="1"/>
  <c r="D2354" i="1"/>
  <c r="D2361" i="1"/>
  <c r="D2386" i="1"/>
  <c r="D2392" i="1"/>
  <c r="D2418" i="1"/>
  <c r="D2425" i="1"/>
  <c r="D2439" i="1"/>
  <c r="D2560" i="1"/>
  <c r="D2575" i="1"/>
  <c r="D2583" i="1"/>
  <c r="D2590" i="1"/>
  <c r="P2262" i="1"/>
  <c r="K2262" i="1" s="1"/>
  <c r="P2278" i="1"/>
  <c r="K2278" i="1" s="1"/>
  <c r="P2294" i="1"/>
  <c r="K2294" i="1" s="1"/>
  <c r="P2310" i="1"/>
  <c r="K2310" i="1" s="1"/>
  <c r="P2325" i="1"/>
  <c r="K2325" i="1" s="1"/>
  <c r="P2326" i="1"/>
  <c r="K2326" i="1" s="1"/>
  <c r="P2351" i="1"/>
  <c r="K2351" i="1" s="1"/>
  <c r="P2359" i="1"/>
  <c r="P2367" i="1"/>
  <c r="K2367" i="1" s="1"/>
  <c r="P2375" i="1"/>
  <c r="K2375" i="1" s="1"/>
  <c r="P2383" i="1"/>
  <c r="K2383" i="1" s="1"/>
  <c r="P2391" i="1"/>
  <c r="P2399" i="1"/>
  <c r="K2399" i="1" s="1"/>
  <c r="P2407" i="1"/>
  <c r="K2407" i="1" s="1"/>
  <c r="P2415" i="1"/>
  <c r="K2415" i="1" s="1"/>
  <c r="P2423" i="1"/>
  <c r="P2431" i="1"/>
  <c r="K2431" i="1" s="1"/>
  <c r="P2447" i="1"/>
  <c r="K2447" i="1" s="1"/>
  <c r="P2455" i="1"/>
  <c r="K2455" i="1" s="1"/>
  <c r="P2467" i="1"/>
  <c r="K2467" i="1" s="1"/>
  <c r="P2469" i="1"/>
  <c r="K2469" i="1" s="1"/>
  <c r="P2475" i="1"/>
  <c r="K2475" i="1" s="1"/>
  <c r="P2477" i="1"/>
  <c r="P2483" i="1"/>
  <c r="K2483" i="1" s="1"/>
  <c r="P2485" i="1"/>
  <c r="K2485" i="1" s="1"/>
  <c r="P2599" i="1"/>
  <c r="K2599" i="1" s="1"/>
  <c r="D2180" i="1"/>
  <c r="D2184" i="1"/>
  <c r="D2192" i="1"/>
  <c r="D2196" i="1"/>
  <c r="D2197" i="1"/>
  <c r="D2204" i="1"/>
  <c r="D2227" i="1"/>
  <c r="D2232" i="1"/>
  <c r="D2240" i="1"/>
  <c r="D2244" i="1"/>
  <c r="D2248" i="1"/>
  <c r="D2251" i="1"/>
  <c r="D2259" i="1"/>
  <c r="D2263" i="1"/>
  <c r="D2280" i="1"/>
  <c r="D2284" i="1"/>
  <c r="D2293" i="1"/>
  <c r="D2299" i="1"/>
  <c r="D2307" i="1"/>
  <c r="D2311" i="1"/>
  <c r="D2315" i="1"/>
  <c r="D2323" i="1"/>
  <c r="D2327" i="1"/>
  <c r="D2330" i="1"/>
  <c r="D2353" i="1"/>
  <c r="D2362" i="1"/>
  <c r="D2385" i="1"/>
  <c r="D2394" i="1"/>
  <c r="D2417" i="1"/>
  <c r="D2472" i="1"/>
  <c r="D2480" i="1"/>
  <c r="D2528" i="1"/>
  <c r="D2569" i="1"/>
  <c r="D2581" i="1"/>
  <c r="D2592" i="1"/>
  <c r="D2596" i="1"/>
  <c r="D2600" i="1"/>
  <c r="P2254" i="1"/>
  <c r="K2254" i="1" s="1"/>
  <c r="P2270" i="1"/>
  <c r="K2270" i="1" s="1"/>
  <c r="P2286" i="1"/>
  <c r="K2286" i="1" s="1"/>
  <c r="P2302" i="1"/>
  <c r="K2302" i="1" s="1"/>
  <c r="P2318" i="1"/>
  <c r="K2318" i="1" s="1"/>
  <c r="P2333" i="1"/>
  <c r="K2333" i="1" s="1"/>
  <c r="P2334" i="1"/>
  <c r="K2334" i="1" s="1"/>
  <c r="P2347" i="1"/>
  <c r="K2347" i="1" s="1"/>
  <c r="P2355" i="1"/>
  <c r="K2355" i="1" s="1"/>
  <c r="P2363" i="1"/>
  <c r="K2363" i="1" s="1"/>
  <c r="P2371" i="1"/>
  <c r="K2371" i="1" s="1"/>
  <c r="P2379" i="1"/>
  <c r="K2379" i="1" s="1"/>
  <c r="P2387" i="1"/>
  <c r="P2395" i="1"/>
  <c r="P2403" i="1"/>
  <c r="K2403" i="1" s="1"/>
  <c r="P2411" i="1"/>
  <c r="K2411" i="1" s="1"/>
  <c r="P2419" i="1"/>
  <c r="K2419" i="1" s="1"/>
  <c r="P2427" i="1"/>
  <c r="K2427" i="1" s="1"/>
  <c r="P2441" i="1"/>
  <c r="K2441" i="1" s="1"/>
  <c r="P2451" i="1"/>
  <c r="K2451" i="1" s="1"/>
  <c r="P2463" i="1"/>
  <c r="K2463" i="1" s="1"/>
  <c r="P2490" i="1"/>
  <c r="K2490" i="1" s="1"/>
  <c r="P2499" i="1"/>
  <c r="K2499" i="1" s="1"/>
  <c r="P2501" i="1"/>
  <c r="K2501" i="1" s="1"/>
  <c r="P2507" i="1"/>
  <c r="K2507" i="1" s="1"/>
  <c r="P2509" i="1"/>
  <c r="P2537" i="1"/>
  <c r="K2537" i="1" s="1"/>
  <c r="P2591" i="1"/>
  <c r="K2591" i="1" s="1"/>
  <c r="D2567" i="1"/>
  <c r="D2579" i="1"/>
  <c r="D2572" i="1"/>
  <c r="D2571" i="1"/>
  <c r="D2574" i="1"/>
  <c r="D2593" i="1"/>
  <c r="D2591" i="1"/>
  <c r="P2585" i="1"/>
  <c r="K2585" i="1" s="1"/>
  <c r="P2598" i="1"/>
  <c r="K2598" i="1" s="1"/>
  <c r="P2600" i="1"/>
  <c r="D2568" i="1"/>
  <c r="D2577" i="1"/>
  <c r="D2586" i="1"/>
  <c r="D2588" i="1"/>
  <c r="P2589" i="1"/>
  <c r="P2590" i="1"/>
  <c r="K2590" i="1" s="1"/>
  <c r="P2592" i="1"/>
  <c r="D2573" i="1"/>
  <c r="D2576" i="1"/>
  <c r="D2585" i="1"/>
  <c r="D2594" i="1"/>
  <c r="P2586" i="1"/>
  <c r="K2586" i="1" s="1"/>
  <c r="P2588" i="1"/>
  <c r="K2588" i="1" s="1"/>
  <c r="K2387" i="1"/>
  <c r="K2395" i="1"/>
  <c r="K2359" i="1"/>
  <c r="K2391" i="1"/>
  <c r="K2423" i="1"/>
  <c r="K2353" i="1"/>
  <c r="P2335" i="1"/>
  <c r="K2385" i="1"/>
  <c r="K2401" i="1"/>
  <c r="K2417" i="1"/>
  <c r="P2576" i="1"/>
  <c r="K2576" i="1" s="1"/>
  <c r="P2575" i="1"/>
  <c r="P2159" i="1"/>
  <c r="K2162" i="1"/>
  <c r="P2167" i="1"/>
  <c r="K2167" i="1" s="1"/>
  <c r="P2171" i="1"/>
  <c r="K2171" i="1" s="1"/>
  <c r="P2175" i="1"/>
  <c r="K2175" i="1" s="1"/>
  <c r="K2178" i="1"/>
  <c r="P2183" i="1"/>
  <c r="K2183" i="1" s="1"/>
  <c r="P2191" i="1"/>
  <c r="K2191" i="1" s="1"/>
  <c r="P2195" i="1"/>
  <c r="K2195" i="1" s="1"/>
  <c r="P2199" i="1"/>
  <c r="K2199" i="1" s="1"/>
  <c r="P2203" i="1"/>
  <c r="P2207" i="1"/>
  <c r="K2207" i="1" s="1"/>
  <c r="P2211" i="1"/>
  <c r="K2211" i="1" s="1"/>
  <c r="K2214" i="1"/>
  <c r="P2215" i="1"/>
  <c r="P2219" i="1"/>
  <c r="P2223" i="1"/>
  <c r="P2227" i="1"/>
  <c r="K2227" i="1" s="1"/>
  <c r="P2231" i="1"/>
  <c r="K2231" i="1" s="1"/>
  <c r="P2243" i="1"/>
  <c r="K2243" i="1" s="1"/>
  <c r="P2247" i="1"/>
  <c r="K2247" i="1" s="1"/>
  <c r="P2251" i="1"/>
  <c r="K2251" i="1" s="1"/>
  <c r="P2259" i="1"/>
  <c r="P2263" i="1"/>
  <c r="K2263" i="1" s="1"/>
  <c r="P2267" i="1"/>
  <c r="P2271" i="1"/>
  <c r="K2271" i="1" s="1"/>
  <c r="P2279" i="1"/>
  <c r="K2279" i="1" s="1"/>
  <c r="P2287" i="1"/>
  <c r="K2287" i="1" s="1"/>
  <c r="P2291" i="1"/>
  <c r="P2299" i="1"/>
  <c r="K2299" i="1" s="1"/>
  <c r="P2307" i="1"/>
  <c r="P2311" i="1"/>
  <c r="K2311" i="1" s="1"/>
  <c r="P2345" i="1"/>
  <c r="P2348" i="1"/>
  <c r="P2349" i="1"/>
  <c r="P2364" i="1"/>
  <c r="K2364" i="1" s="1"/>
  <c r="P2365" i="1"/>
  <c r="P2380" i="1"/>
  <c r="K2380" i="1" s="1"/>
  <c r="P2397" i="1"/>
  <c r="P2412" i="1"/>
  <c r="P2413" i="1"/>
  <c r="P2428" i="1"/>
  <c r="P2160" i="1"/>
  <c r="P2164" i="1"/>
  <c r="P2168" i="1"/>
  <c r="P2172" i="1"/>
  <c r="P2176" i="1"/>
  <c r="P2180" i="1"/>
  <c r="P2184" i="1"/>
  <c r="P2188" i="1"/>
  <c r="P2192" i="1"/>
  <c r="P2196" i="1"/>
  <c r="P2200" i="1"/>
  <c r="P2204" i="1"/>
  <c r="P2208" i="1"/>
  <c r="P2212" i="1"/>
  <c r="P2216" i="1"/>
  <c r="P2220" i="1"/>
  <c r="P2224" i="1"/>
  <c r="P2228" i="1"/>
  <c r="P2232" i="1"/>
  <c r="P2236" i="1"/>
  <c r="P2240" i="1"/>
  <c r="P2244" i="1"/>
  <c r="P2248" i="1"/>
  <c r="P2252" i="1"/>
  <c r="P2256" i="1"/>
  <c r="P2260" i="1"/>
  <c r="P2264" i="1"/>
  <c r="P2268" i="1"/>
  <c r="P2272" i="1"/>
  <c r="P2276" i="1"/>
  <c r="P2280" i="1"/>
  <c r="P2284" i="1"/>
  <c r="P2288" i="1"/>
  <c r="P2292" i="1"/>
  <c r="P2296" i="1"/>
  <c r="P2300" i="1"/>
  <c r="P2304" i="1"/>
  <c r="P2308" i="1"/>
  <c r="P2312" i="1"/>
  <c r="P2316" i="1"/>
  <c r="P2324" i="1"/>
  <c r="K2324" i="1" s="1"/>
  <c r="P2328" i="1"/>
  <c r="P2332" i="1"/>
  <c r="K2332" i="1" s="1"/>
  <c r="P2336" i="1"/>
  <c r="K2336" i="1" s="1"/>
  <c r="P2340" i="1"/>
  <c r="K2340" i="1" s="1"/>
  <c r="P2323" i="1"/>
  <c r="P2327" i="1"/>
  <c r="S2332" i="1"/>
  <c r="P2360" i="1"/>
  <c r="P2361" i="1"/>
  <c r="P2343" i="1"/>
  <c r="S2348" i="1"/>
  <c r="P2376" i="1"/>
  <c r="P2377" i="1"/>
  <c r="S2364" i="1"/>
  <c r="P2392" i="1"/>
  <c r="K2392" i="1" s="1"/>
  <c r="P2393" i="1"/>
  <c r="S2380" i="1"/>
  <c r="P2408" i="1"/>
  <c r="P2409" i="1"/>
  <c r="S2396" i="1"/>
  <c r="P2424" i="1"/>
  <c r="K2424" i="1" s="1"/>
  <c r="P2425" i="1"/>
  <c r="S2412" i="1"/>
  <c r="P2439" i="1"/>
  <c r="P2438" i="1"/>
  <c r="P2437" i="1"/>
  <c r="P2440" i="1"/>
  <c r="P2544" i="1"/>
  <c r="P2543" i="1"/>
  <c r="K2543" i="1" s="1"/>
  <c r="P2541" i="1"/>
  <c r="K2541" i="1" s="1"/>
  <c r="P2533" i="1"/>
  <c r="K2533" i="1" s="1"/>
  <c r="K2593" i="1"/>
  <c r="P2156" i="1"/>
  <c r="P2319" i="1"/>
  <c r="P2155" i="1"/>
  <c r="K2155" i="1" s="1"/>
  <c r="K2158" i="1"/>
  <c r="P2163" i="1"/>
  <c r="K2170" i="1"/>
  <c r="K2174" i="1"/>
  <c r="P2179" i="1"/>
  <c r="K2182" i="1"/>
  <c r="K2186" i="1"/>
  <c r="P2187" i="1"/>
  <c r="K2187" i="1" s="1"/>
  <c r="K2190" i="1"/>
  <c r="K2194" i="1"/>
  <c r="K2198" i="1"/>
  <c r="K2202" i="1"/>
  <c r="K2206" i="1"/>
  <c r="K2210" i="1"/>
  <c r="K2218" i="1"/>
  <c r="K2222" i="1"/>
  <c r="K2226" i="1"/>
  <c r="K2234" i="1"/>
  <c r="P2235" i="1"/>
  <c r="P2239" i="1"/>
  <c r="K2239" i="1" s="1"/>
  <c r="K2250" i="1"/>
  <c r="P2255" i="1"/>
  <c r="K2255" i="1" s="1"/>
  <c r="K2266" i="1"/>
  <c r="P2275" i="1"/>
  <c r="P2283" i="1"/>
  <c r="K2283" i="1" s="1"/>
  <c r="K2290" i="1"/>
  <c r="P2295" i="1"/>
  <c r="K2295" i="1" s="1"/>
  <c r="K2298" i="1"/>
  <c r="P2303" i="1"/>
  <c r="K2303" i="1" s="1"/>
  <c r="P2315" i="1"/>
  <c r="P2331" i="1"/>
  <c r="P2381" i="1"/>
  <c r="P2396" i="1"/>
  <c r="K2376" i="1"/>
  <c r="P2429" i="1"/>
  <c r="P2443" i="1"/>
  <c r="P2442" i="1"/>
  <c r="K2432" i="1"/>
  <c r="P2560" i="1"/>
  <c r="P2559" i="1"/>
  <c r="P2549" i="1"/>
  <c r="P2157" i="1"/>
  <c r="K2157" i="1" s="1"/>
  <c r="K2159" i="1"/>
  <c r="P2161" i="1"/>
  <c r="K2161" i="1" s="1"/>
  <c r="P2165" i="1"/>
  <c r="K2165" i="1" s="1"/>
  <c r="P2169" i="1"/>
  <c r="P2173" i="1"/>
  <c r="P2177" i="1"/>
  <c r="K2179" i="1"/>
  <c r="P2181" i="1"/>
  <c r="P2185" i="1"/>
  <c r="K2185" i="1" s="1"/>
  <c r="P2189" i="1"/>
  <c r="K2189" i="1" s="1"/>
  <c r="P2193" i="1"/>
  <c r="K2193" i="1" s="1"/>
  <c r="P2197" i="1"/>
  <c r="P2201" i="1"/>
  <c r="K2201" i="1" s="1"/>
  <c r="P2205" i="1"/>
  <c r="K2205" i="1" s="1"/>
  <c r="P2209" i="1"/>
  <c r="K2209" i="1" s="1"/>
  <c r="P2213" i="1"/>
  <c r="K2215" i="1"/>
  <c r="P2217" i="1"/>
  <c r="K2217" i="1" s="1"/>
  <c r="P2221" i="1"/>
  <c r="K2221" i="1" s="1"/>
  <c r="K2223" i="1"/>
  <c r="P2225" i="1"/>
  <c r="K2225" i="1" s="1"/>
  <c r="P2229" i="1"/>
  <c r="P2233" i="1"/>
  <c r="K2233" i="1" s="1"/>
  <c r="P2237" i="1"/>
  <c r="K2237" i="1" s="1"/>
  <c r="P2241" i="1"/>
  <c r="P2245" i="1"/>
  <c r="P2249" i="1"/>
  <c r="P2253" i="1"/>
  <c r="P2257" i="1"/>
  <c r="K2257" i="1" s="1"/>
  <c r="P2261" i="1"/>
  <c r="P2265" i="1"/>
  <c r="K2265" i="1" s="1"/>
  <c r="P2269" i="1"/>
  <c r="K2269" i="1" s="1"/>
  <c r="P2273" i="1"/>
  <c r="K2273" i="1" s="1"/>
  <c r="P2277" i="1"/>
  <c r="P2281" i="1"/>
  <c r="P2285" i="1"/>
  <c r="K2285" i="1" s="1"/>
  <c r="P2289" i="1"/>
  <c r="K2291" i="1"/>
  <c r="P2293" i="1"/>
  <c r="P2297" i="1"/>
  <c r="K2297" i="1" s="1"/>
  <c r="P2301" i="1"/>
  <c r="P2305" i="1"/>
  <c r="K2305" i="1" s="1"/>
  <c r="P2309" i="1"/>
  <c r="P2313" i="1"/>
  <c r="P2317" i="1"/>
  <c r="P2341" i="1"/>
  <c r="K2322" i="1"/>
  <c r="S2328" i="1"/>
  <c r="P2356" i="1"/>
  <c r="K2356" i="1" s="1"/>
  <c r="P2357" i="1"/>
  <c r="P2339" i="1"/>
  <c r="S2344" i="1"/>
  <c r="P2372" i="1"/>
  <c r="P2373" i="1"/>
  <c r="K2352" i="1"/>
  <c r="S2360" i="1"/>
  <c r="P2388" i="1"/>
  <c r="K2388" i="1" s="1"/>
  <c r="P2389" i="1"/>
  <c r="S2376" i="1"/>
  <c r="P2404" i="1"/>
  <c r="K2404" i="1" s="1"/>
  <c r="P2405" i="1"/>
  <c r="S2392" i="1"/>
  <c r="P2420" i="1"/>
  <c r="P2421" i="1"/>
  <c r="K2400" i="1"/>
  <c r="S2408" i="1"/>
  <c r="P2435" i="1"/>
  <c r="K2435" i="1" s="1"/>
  <c r="P2436" i="1"/>
  <c r="K2428" i="1"/>
  <c r="P2532" i="1"/>
  <c r="P2531" i="1"/>
  <c r="K2531" i="1" s="1"/>
  <c r="P2553" i="1"/>
  <c r="K2553" i="1" s="1"/>
  <c r="P2514" i="1"/>
  <c r="P2513" i="1"/>
  <c r="K2513" i="1" s="1"/>
  <c r="P2522" i="1"/>
  <c r="P2530" i="1"/>
  <c r="P2529" i="1"/>
  <c r="S2326" i="1"/>
  <c r="S2330" i="1"/>
  <c r="S2334" i="1"/>
  <c r="S2338" i="1"/>
  <c r="S2342" i="1"/>
  <c r="S2346" i="1"/>
  <c r="S2350" i="1"/>
  <c r="S2354" i="1"/>
  <c r="S2358" i="1"/>
  <c r="S2362" i="1"/>
  <c r="S2366" i="1"/>
  <c r="S2370" i="1"/>
  <c r="S2374" i="1"/>
  <c r="S2378" i="1"/>
  <c r="S2382" i="1"/>
  <c r="S2386" i="1"/>
  <c r="S2390" i="1"/>
  <c r="S2394" i="1"/>
  <c r="S2398" i="1"/>
  <c r="S2402" i="1"/>
  <c r="S2406" i="1"/>
  <c r="S2410" i="1"/>
  <c r="S2414" i="1"/>
  <c r="S2418" i="1"/>
  <c r="S2422" i="1"/>
  <c r="S2426" i="1"/>
  <c r="S2430" i="1"/>
  <c r="S2434" i="1"/>
  <c r="P2459" i="1"/>
  <c r="K2459" i="1" s="1"/>
  <c r="S2439" i="1"/>
  <c r="P2462" i="1"/>
  <c r="P2461" i="1"/>
  <c r="K2461" i="1" s="1"/>
  <c r="P2521" i="1"/>
  <c r="K2521" i="1" s="1"/>
  <c r="P2580" i="1"/>
  <c r="P2579" i="1"/>
  <c r="T2452" i="1"/>
  <c r="P2517" i="1"/>
  <c r="S2318" i="1"/>
  <c r="P2342" i="1"/>
  <c r="S2322" i="1"/>
  <c r="P2346" i="1"/>
  <c r="P2350" i="1"/>
  <c r="P2354" i="1"/>
  <c r="P2358" i="1"/>
  <c r="P2362" i="1"/>
  <c r="P2366" i="1"/>
  <c r="P2370" i="1"/>
  <c r="P2374" i="1"/>
  <c r="P2378" i="1"/>
  <c r="P2382" i="1"/>
  <c r="P2386" i="1"/>
  <c r="P2390" i="1"/>
  <c r="P2394" i="1"/>
  <c r="P2398" i="1"/>
  <c r="P2402" i="1"/>
  <c r="P2406" i="1"/>
  <c r="P2410" i="1"/>
  <c r="P2414" i="1"/>
  <c r="P2418" i="1"/>
  <c r="P2422" i="1"/>
  <c r="P2426" i="1"/>
  <c r="P2430" i="1"/>
  <c r="P2434" i="1"/>
  <c r="S2435" i="1"/>
  <c r="P2458" i="1"/>
  <c r="P2470" i="1"/>
  <c r="P2471" i="1"/>
  <c r="K2471" i="1" s="1"/>
  <c r="P2478" i="1"/>
  <c r="P2479" i="1"/>
  <c r="P2486" i="1"/>
  <c r="P2487" i="1"/>
  <c r="K2487" i="1" s="1"/>
  <c r="P2494" i="1"/>
  <c r="P2495" i="1"/>
  <c r="P2502" i="1"/>
  <c r="P2503" i="1"/>
  <c r="K2503" i="1" s="1"/>
  <c r="P2510" i="1"/>
  <c r="P2518" i="1"/>
  <c r="P2526" i="1"/>
  <c r="P2525" i="1"/>
  <c r="K2525" i="1" s="1"/>
  <c r="P2540" i="1"/>
  <c r="P2539" i="1"/>
  <c r="K2539" i="1" s="1"/>
  <c r="P2545" i="1"/>
  <c r="P2556" i="1"/>
  <c r="P2555" i="1"/>
  <c r="P2572" i="1"/>
  <c r="P2571" i="1"/>
  <c r="K2571" i="1" s="1"/>
  <c r="P2444" i="1"/>
  <c r="P2446" i="1"/>
  <c r="P2448" i="1"/>
  <c r="P2450" i="1"/>
  <c r="P2452" i="1"/>
  <c r="P2454" i="1"/>
  <c r="P2456" i="1"/>
  <c r="S2437" i="1"/>
  <c r="S2441" i="1"/>
  <c r="K2453" i="1"/>
  <c r="K2465" i="1"/>
  <c r="K2477" i="1"/>
  <c r="K2509" i="1"/>
  <c r="P2536" i="1"/>
  <c r="P2535" i="1"/>
  <c r="P2552" i="1"/>
  <c r="P2551" i="1"/>
  <c r="K2551" i="1" s="1"/>
  <c r="P2568" i="1"/>
  <c r="P2567" i="1"/>
  <c r="K2567" i="1" s="1"/>
  <c r="T2560" i="1"/>
  <c r="P2584" i="1"/>
  <c r="P2583" i="1"/>
  <c r="K2592" i="1"/>
  <c r="K2600" i="1"/>
  <c r="P2460" i="1"/>
  <c r="P2464" i="1"/>
  <c r="P2468" i="1"/>
  <c r="P2472" i="1"/>
  <c r="P2476" i="1"/>
  <c r="P2480" i="1"/>
  <c r="P2484" i="1"/>
  <c r="P2488" i="1"/>
  <c r="P2492" i="1"/>
  <c r="P2496" i="1"/>
  <c r="P2500" i="1"/>
  <c r="P2504" i="1"/>
  <c r="P2508" i="1"/>
  <c r="P2512" i="1"/>
  <c r="P2511" i="1"/>
  <c r="K2511" i="1" s="1"/>
  <c r="P2516" i="1"/>
  <c r="P2515" i="1"/>
  <c r="P2520" i="1"/>
  <c r="P2519" i="1"/>
  <c r="P2524" i="1"/>
  <c r="P2523" i="1"/>
  <c r="P2528" i="1"/>
  <c r="P2527" i="1"/>
  <c r="K2527" i="1" s="1"/>
  <c r="P2548" i="1"/>
  <c r="P2547" i="1"/>
  <c r="P2564" i="1"/>
  <c r="P2563" i="1"/>
  <c r="K2563" i="1" s="1"/>
  <c r="P2581" i="1"/>
  <c r="K2589" i="1"/>
  <c r="P2534" i="1"/>
  <c r="P2538" i="1"/>
  <c r="P2542" i="1"/>
  <c r="P2546" i="1"/>
  <c r="P2550" i="1"/>
  <c r="P2554" i="1"/>
  <c r="P2558" i="1"/>
  <c r="P2557" i="1"/>
  <c r="P2562" i="1"/>
  <c r="P2561" i="1"/>
  <c r="K2561" i="1" s="1"/>
  <c r="P2566" i="1"/>
  <c r="P2565" i="1"/>
  <c r="P2570" i="1"/>
  <c r="P2569" i="1"/>
  <c r="P2573" i="1"/>
  <c r="P2574" i="1"/>
  <c r="P2577" i="1"/>
  <c r="P2578" i="1"/>
  <c r="K2557" i="1"/>
  <c r="K2565" i="1"/>
  <c r="K2529" i="1"/>
  <c r="P2582" i="1"/>
  <c r="K2582" i="1" s="1"/>
  <c r="K2559" i="1"/>
  <c r="K2587" i="1"/>
  <c r="S2574" i="1"/>
  <c r="S2578" i="1"/>
  <c r="S2582" i="1"/>
  <c r="S2586" i="1"/>
  <c r="S2590" i="1"/>
  <c r="S2594" i="1"/>
  <c r="S2598" i="1"/>
  <c r="T2607" i="1" s="1"/>
  <c r="D2148" i="1"/>
  <c r="D2161" i="1"/>
  <c r="D2177" i="1"/>
  <c r="D2189" i="1"/>
  <c r="D2282" i="1"/>
  <c r="D2281" i="1"/>
  <c r="D2292" i="1"/>
  <c r="D2295" i="1"/>
  <c r="D2309" i="1"/>
  <c r="D2317" i="1"/>
  <c r="D2338" i="1"/>
  <c r="D2337" i="1"/>
  <c r="D2370" i="1"/>
  <c r="D2369" i="1"/>
  <c r="D2407" i="1"/>
  <c r="D2405" i="1"/>
  <c r="D2434" i="1"/>
  <c r="D2433" i="1"/>
  <c r="D2517" i="1"/>
  <c r="D2515" i="1"/>
  <c r="D2538" i="1"/>
  <c r="D2534" i="1"/>
  <c r="D2535" i="1"/>
  <c r="D2544" i="1"/>
  <c r="D2557" i="1"/>
  <c r="D2555" i="1"/>
  <c r="D2138" i="1"/>
  <c r="D2141" i="1"/>
  <c r="D2157" i="1"/>
  <c r="D2170" i="1"/>
  <c r="D2173" i="1"/>
  <c r="D2186" i="1"/>
  <c r="D2200" i="1"/>
  <c r="D2205" i="1"/>
  <c r="D2224" i="1"/>
  <c r="D2239" i="1"/>
  <c r="D2264" i="1"/>
  <c r="D2269" i="1"/>
  <c r="D2329" i="1"/>
  <c r="D2336" i="1"/>
  <c r="D2367" i="1"/>
  <c r="D2365" i="1"/>
  <c r="D2368" i="1"/>
  <c r="D2393" i="1"/>
  <c r="D2432" i="1"/>
  <c r="D2485" i="1"/>
  <c r="D2483" i="1"/>
  <c r="D2504" i="1"/>
  <c r="D2514" i="1"/>
  <c r="D2510" i="1"/>
  <c r="D2525" i="1"/>
  <c r="D2523" i="1"/>
  <c r="D2552" i="1"/>
  <c r="D2150" i="1"/>
  <c r="D2166" i="1"/>
  <c r="D2169" i="1"/>
  <c r="D2182" i="1"/>
  <c r="D2188" i="1"/>
  <c r="D2185" i="1"/>
  <c r="D2191" i="1"/>
  <c r="D2194" i="1"/>
  <c r="D2193" i="1"/>
  <c r="D2213" i="1"/>
  <c r="D2222" i="1"/>
  <c r="D2221" i="1"/>
  <c r="D2236" i="1"/>
  <c r="D2250" i="1"/>
  <c r="D2249" i="1"/>
  <c r="D2255" i="1"/>
  <c r="D2258" i="1"/>
  <c r="D2257" i="1"/>
  <c r="D2277" i="1"/>
  <c r="D2286" i="1"/>
  <c r="D2285" i="1"/>
  <c r="D2300" i="1"/>
  <c r="D2314" i="1"/>
  <c r="D2313" i="1"/>
  <c r="D2319" i="1"/>
  <c r="D2322" i="1"/>
  <c r="D2321" i="1"/>
  <c r="D2348" i="1"/>
  <c r="D2359" i="1"/>
  <c r="D2357" i="1"/>
  <c r="D2360" i="1"/>
  <c r="D2380" i="1"/>
  <c r="D2391" i="1"/>
  <c r="D2389" i="1"/>
  <c r="D2412" i="1"/>
  <c r="D2423" i="1"/>
  <c r="D2421" i="1"/>
  <c r="D2424" i="1"/>
  <c r="D2453" i="1"/>
  <c r="D2451" i="1"/>
  <c r="D2474" i="1"/>
  <c r="D2470" i="1"/>
  <c r="D2471" i="1"/>
  <c r="D2482" i="1"/>
  <c r="D2478" i="1"/>
  <c r="D2493" i="1"/>
  <c r="D2491" i="1"/>
  <c r="D2522" i="1"/>
  <c r="D2518" i="1"/>
  <c r="D2533" i="1"/>
  <c r="D2531" i="1"/>
  <c r="D2151" i="1"/>
  <c r="D2167" i="1"/>
  <c r="D2183" i="1"/>
  <c r="D2218" i="1"/>
  <c r="D2217" i="1"/>
  <c r="D2225" i="1"/>
  <c r="D2228" i="1"/>
  <c r="D2231" i="1"/>
  <c r="D2253" i="1"/>
  <c r="D2289" i="1"/>
  <c r="D2343" i="1"/>
  <c r="D2341" i="1"/>
  <c r="D2375" i="1"/>
  <c r="D2373" i="1"/>
  <c r="D2402" i="1"/>
  <c r="D2401" i="1"/>
  <c r="D2458" i="1"/>
  <c r="D2454" i="1"/>
  <c r="D2469" i="1"/>
  <c r="D2467" i="1"/>
  <c r="D2536" i="1"/>
  <c r="D2546" i="1"/>
  <c r="D2542" i="1"/>
  <c r="D2154" i="1"/>
  <c r="D2234" i="1"/>
  <c r="D2233" i="1"/>
  <c r="D2241" i="1"/>
  <c r="D2288" i="1"/>
  <c r="D2298" i="1"/>
  <c r="D2297" i="1"/>
  <c r="D2303" i="1"/>
  <c r="D2305" i="1"/>
  <c r="D2335" i="1"/>
  <c r="D2333" i="1"/>
  <c r="D2399" i="1"/>
  <c r="D2397" i="1"/>
  <c r="D2400" i="1"/>
  <c r="D2426" i="1"/>
  <c r="D2431" i="1"/>
  <c r="D2429" i="1"/>
  <c r="D2506" i="1"/>
  <c r="D2502" i="1"/>
  <c r="D2503" i="1"/>
  <c r="D2512" i="1"/>
  <c r="D2554" i="1"/>
  <c r="D2550" i="1"/>
  <c r="D2565" i="1"/>
  <c r="D2563" i="1"/>
  <c r="D2146" i="1"/>
  <c r="D2162" i="1"/>
  <c r="D2178" i="1"/>
  <c r="D2202" i="1"/>
  <c r="D2201" i="1"/>
  <c r="D2207" i="1"/>
  <c r="D2210" i="1"/>
  <c r="D2209" i="1"/>
  <c r="D2238" i="1"/>
  <c r="D2237" i="1"/>
  <c r="D2252" i="1"/>
  <c r="D2266" i="1"/>
  <c r="D2265" i="1"/>
  <c r="D2271" i="1"/>
  <c r="D2274" i="1"/>
  <c r="D2273" i="1"/>
  <c r="D2302" i="1"/>
  <c r="D2301" i="1"/>
  <c r="D2316" i="1"/>
  <c r="D2351" i="1"/>
  <c r="D2349" i="1"/>
  <c r="D2383" i="1"/>
  <c r="D2381" i="1"/>
  <c r="D2415" i="1"/>
  <c r="D2413" i="1"/>
  <c r="D2450" i="1"/>
  <c r="D2446" i="1"/>
  <c r="D2455" i="1"/>
  <c r="D2461" i="1"/>
  <c r="D2459" i="1"/>
  <c r="D2490" i="1"/>
  <c r="D2486" i="1"/>
  <c r="D2501" i="1"/>
  <c r="D2499" i="1"/>
  <c r="D2543" i="1"/>
  <c r="D2549" i="1"/>
  <c r="D2547" i="1"/>
  <c r="D2198" i="1"/>
  <c r="D2214" i="1"/>
  <c r="D2230" i="1"/>
  <c r="D2246" i="1"/>
  <c r="D2262" i="1"/>
  <c r="D2278" i="1"/>
  <c r="D2294" i="1"/>
  <c r="D2310" i="1"/>
  <c r="D2326" i="1"/>
  <c r="D2325" i="1"/>
  <c r="D2331" i="1"/>
  <c r="D2334" i="1"/>
  <c r="D2339" i="1"/>
  <c r="D2342" i="1"/>
  <c r="D2347" i="1"/>
  <c r="D2350" i="1"/>
  <c r="D2355" i="1"/>
  <c r="D2358" i="1"/>
  <c r="D2363" i="1"/>
  <c r="D2366" i="1"/>
  <c r="D2371" i="1"/>
  <c r="D2374" i="1"/>
  <c r="D2379" i="1"/>
  <c r="D2382" i="1"/>
  <c r="D2387" i="1"/>
  <c r="D2390" i="1"/>
  <c r="D2395" i="1"/>
  <c r="D2398" i="1"/>
  <c r="D2403" i="1"/>
  <c r="D2406" i="1"/>
  <c r="D2411" i="1"/>
  <c r="D2414" i="1"/>
  <c r="D2419" i="1"/>
  <c r="D2422" i="1"/>
  <c r="D2427" i="1"/>
  <c r="D2430" i="1"/>
  <c r="D2435" i="1"/>
  <c r="D2438" i="1"/>
  <c r="D2440" i="1"/>
  <c r="D2445" i="1"/>
  <c r="D2443" i="1"/>
  <c r="D2466" i="1"/>
  <c r="D2462" i="1"/>
  <c r="D2477" i="1"/>
  <c r="D2475" i="1"/>
  <c r="D2498" i="1"/>
  <c r="D2494" i="1"/>
  <c r="D2509" i="1"/>
  <c r="D2507" i="1"/>
  <c r="D2530" i="1"/>
  <c r="D2526" i="1"/>
  <c r="D2541" i="1"/>
  <c r="D2539" i="1"/>
  <c r="D2562" i="1"/>
  <c r="D2558" i="1"/>
  <c r="D2437" i="1"/>
  <c r="D2441" i="1"/>
  <c r="D2444" i="1"/>
  <c r="D2449" i="1"/>
  <c r="D2452" i="1"/>
  <c r="D2457" i="1"/>
  <c r="D2460" i="1"/>
  <c r="D2465" i="1"/>
  <c r="D2468" i="1"/>
  <c r="D2473" i="1"/>
  <c r="D2476" i="1"/>
  <c r="D2481" i="1"/>
  <c r="D2484" i="1"/>
  <c r="D2489" i="1"/>
  <c r="D2492" i="1"/>
  <c r="D2497" i="1"/>
  <c r="D2500" i="1"/>
  <c r="D2505" i="1"/>
  <c r="D2508" i="1"/>
  <c r="D2513" i="1"/>
  <c r="D2516" i="1"/>
  <c r="D2521" i="1"/>
  <c r="D2524" i="1"/>
  <c r="D2529" i="1"/>
  <c r="D2532" i="1"/>
  <c r="D2537" i="1"/>
  <c r="D2540" i="1"/>
  <c r="D2545" i="1"/>
  <c r="D2548" i="1"/>
  <c r="D2553" i="1"/>
  <c r="D2556" i="1"/>
  <c r="D2561" i="1"/>
  <c r="D2564" i="1"/>
  <c r="Y53" i="1"/>
  <c r="Y52" i="1"/>
  <c r="Y51" i="1"/>
  <c r="Y50" i="1"/>
  <c r="Y49" i="1"/>
  <c r="Y48" i="1"/>
  <c r="T2604" i="1" l="1"/>
  <c r="T2303" i="1"/>
  <c r="T2214" i="1"/>
  <c r="T2264" i="1"/>
  <c r="T2603" i="1"/>
  <c r="T2556" i="1"/>
  <c r="T2490" i="1"/>
  <c r="T2462" i="1"/>
  <c r="T2146" i="1"/>
  <c r="T2540" i="1"/>
  <c r="T2296" i="1"/>
  <c r="T2608" i="1"/>
  <c r="T2602" i="1"/>
  <c r="T2605" i="1"/>
  <c r="T2328" i="1"/>
  <c r="T2557" i="1"/>
  <c r="T2494" i="1"/>
  <c r="T2298" i="1"/>
  <c r="T2456" i="1"/>
  <c r="T2261" i="1"/>
  <c r="T2546" i="1"/>
  <c r="T2480" i="1"/>
  <c r="T2392" i="1"/>
  <c r="T2368" i="1"/>
  <c r="T2601" i="1"/>
  <c r="T2559" i="1"/>
  <c r="T2606" i="1"/>
  <c r="T2508" i="1"/>
  <c r="T2493" i="1"/>
  <c r="T2200" i="1"/>
  <c r="T2168" i="1"/>
  <c r="T2152" i="1"/>
  <c r="T2144" i="1"/>
  <c r="T2510" i="1"/>
  <c r="T2344" i="1"/>
  <c r="T2364" i="1"/>
  <c r="T2336" i="1"/>
  <c r="T2142" i="1"/>
  <c r="T2304" i="1"/>
  <c r="T2307" i="1"/>
  <c r="T2474" i="1"/>
  <c r="T2573" i="1"/>
  <c r="T2488" i="1"/>
  <c r="T2424" i="1"/>
  <c r="T2282" i="1"/>
  <c r="T2256" i="1"/>
  <c r="T2246" i="1"/>
  <c r="T2229" i="1"/>
  <c r="T2541" i="1"/>
  <c r="T2478" i="1"/>
  <c r="T2376" i="1"/>
  <c r="T2237" i="1"/>
  <c r="T2234" i="1"/>
  <c r="T2154" i="1"/>
  <c r="T2570" i="1"/>
  <c r="T2569" i="1"/>
  <c r="T2529" i="1"/>
  <c r="T2530" i="1"/>
  <c r="T2291" i="1"/>
  <c r="T2292" i="1"/>
  <c r="T2259" i="1"/>
  <c r="T2260" i="1"/>
  <c r="T2551" i="1"/>
  <c r="T2554" i="1"/>
  <c r="T2506" i="1"/>
  <c r="T2507" i="1"/>
  <c r="T2302" i="1"/>
  <c r="T2301" i="1"/>
  <c r="T2300" i="1"/>
  <c r="T2519" i="1"/>
  <c r="T2514" i="1"/>
  <c r="T2516" i="1"/>
  <c r="T2467" i="1"/>
  <c r="T2465" i="1"/>
  <c r="T2466" i="1"/>
  <c r="T2463" i="1"/>
  <c r="T2274" i="1"/>
  <c r="T2276" i="1"/>
  <c r="T2273" i="1"/>
  <c r="T2278" i="1"/>
  <c r="T2221" i="1"/>
  <c r="T2222" i="1"/>
  <c r="T2213" i="1"/>
  <c r="T2205" i="1"/>
  <c r="T2206" i="1"/>
  <c r="T2197" i="1"/>
  <c r="T2198" i="1"/>
  <c r="T2189" i="1"/>
  <c r="T2190" i="1"/>
  <c r="T2181" i="1"/>
  <c r="T2182" i="1"/>
  <c r="T2173" i="1"/>
  <c r="T2174" i="1"/>
  <c r="T2165" i="1"/>
  <c r="T2166" i="1"/>
  <c r="T2253" i="1"/>
  <c r="T2550" i="1"/>
  <c r="T2484" i="1"/>
  <c r="T2270" i="1"/>
  <c r="T2527" i="1"/>
  <c r="T2522" i="1"/>
  <c r="T2294" i="1"/>
  <c r="T2503" i="1"/>
  <c r="T2226" i="1"/>
  <c r="T2218" i="1"/>
  <c r="T2210" i="1"/>
  <c r="T2202" i="1"/>
  <c r="T2178" i="1"/>
  <c r="T2170" i="1"/>
  <c r="T2162" i="1"/>
  <c r="T2512" i="1"/>
  <c r="T2518" i="1"/>
  <c r="T2505" i="1"/>
  <c r="T2272" i="1"/>
  <c r="T2208" i="1"/>
  <c r="T2176" i="1"/>
  <c r="T2186" i="1"/>
  <c r="T2275" i="1"/>
  <c r="T2528" i="1"/>
  <c r="T2461" i="1"/>
  <c r="T2285" i="1"/>
  <c r="T2257" i="1"/>
  <c r="T2561" i="1"/>
  <c r="T2526" i="1"/>
  <c r="T2458" i="1"/>
  <c r="T2317" i="1"/>
  <c r="T2220" i="1"/>
  <c r="T2204" i="1"/>
  <c r="T2188" i="1"/>
  <c r="T2172" i="1"/>
  <c r="T2244" i="1"/>
  <c r="T2547" i="1"/>
  <c r="T2531" i="1"/>
  <c r="T2481" i="1"/>
  <c r="T2471" i="1"/>
  <c r="T2360" i="1"/>
  <c r="T2525" i="1"/>
  <c r="T2520" i="1"/>
  <c r="T2572" i="1"/>
  <c r="T2502" i="1"/>
  <c r="T2242" i="1"/>
  <c r="T2568" i="1"/>
  <c r="T2524" i="1"/>
  <c r="T2464" i="1"/>
  <c r="T2473" i="1"/>
  <c r="T2238" i="1"/>
  <c r="T2280" i="1"/>
  <c r="T2248" i="1"/>
  <c r="T2216" i="1"/>
  <c r="T2184" i="1"/>
  <c r="T2254" i="1"/>
  <c r="T2158" i="1"/>
  <c r="T2243" i="1"/>
  <c r="T2534" i="1"/>
  <c r="T2536" i="1"/>
  <c r="T2533" i="1"/>
  <c r="T2535" i="1"/>
  <c r="T2469" i="1"/>
  <c r="T2468" i="1"/>
  <c r="T2470" i="1"/>
  <c r="T2314" i="1"/>
  <c r="T2312" i="1"/>
  <c r="T2571" i="1"/>
  <c r="T2240" i="1"/>
  <c r="T2552" i="1"/>
  <c r="T2562" i="1"/>
  <c r="T2472" i="1"/>
  <c r="T2565" i="1"/>
  <c r="T2567" i="1"/>
  <c r="T2501" i="1"/>
  <c r="T2400" i="1"/>
  <c r="T2194" i="1"/>
  <c r="T2288" i="1"/>
  <c r="T2224" i="1"/>
  <c r="T2192" i="1"/>
  <c r="T2160" i="1"/>
  <c r="T2230" i="1"/>
  <c r="T2271" i="1"/>
  <c r="T2149" i="1"/>
  <c r="T2593" i="1"/>
  <c r="T2440" i="1"/>
  <c r="T2523" i="1"/>
  <c r="T2497" i="1"/>
  <c r="T2333" i="1"/>
  <c r="T2539" i="1"/>
  <c r="T2482" i="1"/>
  <c r="T2475" i="1"/>
  <c r="T2250" i="1"/>
  <c r="T2269" i="1"/>
  <c r="T2491" i="1"/>
  <c r="T2499" i="1"/>
  <c r="T2517" i="1"/>
  <c r="T2453" i="1"/>
  <c r="T2227" i="1"/>
  <c r="T2211" i="1"/>
  <c r="T2195" i="1"/>
  <c r="T2179" i="1"/>
  <c r="T2163" i="1"/>
  <c r="T2147" i="1"/>
  <c r="T2504" i="1"/>
  <c r="T2492" i="1"/>
  <c r="T2476" i="1"/>
  <c r="T2460" i="1"/>
  <c r="T2544" i="1"/>
  <c r="T2513" i="1"/>
  <c r="T2515" i="1"/>
  <c r="T2489" i="1"/>
  <c r="T2408" i="1"/>
  <c r="T2393" i="1"/>
  <c r="T2377" i="1"/>
  <c r="T2345" i="1"/>
  <c r="T2498" i="1"/>
  <c r="T2545" i="1"/>
  <c r="T2549" i="1"/>
  <c r="T2266" i="1"/>
  <c r="T2284" i="1"/>
  <c r="T2268" i="1"/>
  <c r="T2252" i="1"/>
  <c r="T2228" i="1"/>
  <c r="T2212" i="1"/>
  <c r="T2196" i="1"/>
  <c r="T2180" i="1"/>
  <c r="T2164" i="1"/>
  <c r="T2148" i="1"/>
  <c r="T2306" i="1"/>
  <c r="T2290" i="1"/>
  <c r="T2150" i="1"/>
  <c r="T2143" i="1"/>
  <c r="T2287" i="1"/>
  <c r="T2255" i="1"/>
  <c r="T2553" i="1"/>
  <c r="T2563" i="1"/>
  <c r="T2548" i="1"/>
  <c r="T2313" i="1"/>
  <c r="T2309" i="1"/>
  <c r="T2251" i="1"/>
  <c r="T2233" i="1"/>
  <c r="T2225" i="1"/>
  <c r="T2217" i="1"/>
  <c r="T2209" i="1"/>
  <c r="T2201" i="1"/>
  <c r="T2193" i="1"/>
  <c r="T2185" i="1"/>
  <c r="T2177" i="1"/>
  <c r="T2169" i="1"/>
  <c r="T2161" i="1"/>
  <c r="T2153" i="1"/>
  <c r="T2145" i="1"/>
  <c r="T2157" i="1"/>
  <c r="T2576" i="1"/>
  <c r="T2538" i="1"/>
  <c r="T2500" i="1"/>
  <c r="T2543" i="1"/>
  <c r="T2241" i="1"/>
  <c r="T2485" i="1"/>
  <c r="T2297" i="1"/>
  <c r="T2235" i="1"/>
  <c r="T2219" i="1"/>
  <c r="T2203" i="1"/>
  <c r="T2187" i="1"/>
  <c r="T2171" i="1"/>
  <c r="T2155" i="1"/>
  <c r="T2558" i="1"/>
  <c r="T2542" i="1"/>
  <c r="T2566" i="1"/>
  <c r="T2511" i="1"/>
  <c r="T2486" i="1"/>
  <c r="T2454" i="1"/>
  <c r="T2262" i="1"/>
  <c r="T2495" i="1"/>
  <c r="T2316" i="1"/>
  <c r="T2286" i="1"/>
  <c r="T2258" i="1"/>
  <c r="T2289" i="1"/>
  <c r="T2451" i="1"/>
  <c r="T2509" i="1"/>
  <c r="T2532" i="1"/>
  <c r="T2249" i="1"/>
  <c r="T2231" i="1"/>
  <c r="T2223" i="1"/>
  <c r="T2215" i="1"/>
  <c r="T2207" i="1"/>
  <c r="T2199" i="1"/>
  <c r="T2191" i="1"/>
  <c r="T2183" i="1"/>
  <c r="T2175" i="1"/>
  <c r="T2167" i="1"/>
  <c r="T2159" i="1"/>
  <c r="T2151" i="1"/>
  <c r="T2426" i="1"/>
  <c r="T2404" i="1"/>
  <c r="T2537" i="1"/>
  <c r="T2283" i="1"/>
  <c r="T2479" i="1"/>
  <c r="T2295" i="1"/>
  <c r="T2459" i="1"/>
  <c r="T2299" i="1"/>
  <c r="T2521" i="1"/>
  <c r="T2279" i="1"/>
  <c r="T2247" i="1"/>
  <c r="T2293" i="1"/>
  <c r="T2277" i="1"/>
  <c r="T2580" i="1"/>
  <c r="T2329" i="1"/>
  <c r="T2410" i="1"/>
  <c r="T2332" i="1"/>
  <c r="T2487" i="1"/>
  <c r="T2564" i="1"/>
  <c r="T2483" i="1"/>
  <c r="T2315" i="1"/>
  <c r="T2455" i="1"/>
  <c r="T2263" i="1"/>
  <c r="T2281" i="1"/>
  <c r="T2245" i="1"/>
  <c r="T2425" i="1"/>
  <c r="T2267" i="1"/>
  <c r="T2311" i="1"/>
  <c r="T2265" i="1"/>
  <c r="T2477" i="1"/>
  <c r="T2591" i="1"/>
  <c r="T2588" i="1"/>
  <c r="T2589" i="1"/>
  <c r="K2545" i="1"/>
  <c r="T2585" i="1"/>
  <c r="K2555" i="1"/>
  <c r="T2327" i="1"/>
  <c r="T2326" i="1"/>
  <c r="T2321" i="1"/>
  <c r="T2325" i="1"/>
  <c r="T2319" i="1"/>
  <c r="T2320" i="1"/>
  <c r="T2318" i="1"/>
  <c r="T2322" i="1"/>
  <c r="T2323" i="1"/>
  <c r="T2324" i="1"/>
  <c r="K2514" i="1"/>
  <c r="T2590" i="1"/>
  <c r="K2569" i="1"/>
  <c r="K2566" i="1"/>
  <c r="K2554" i="1"/>
  <c r="K2546" i="1"/>
  <c r="K2538" i="1"/>
  <c r="K2519" i="1"/>
  <c r="K2516" i="1"/>
  <c r="K2536" i="1"/>
  <c r="T2450" i="1"/>
  <c r="T2449" i="1"/>
  <c r="T2441" i="1"/>
  <c r="K2452" i="1"/>
  <c r="K2444" i="1"/>
  <c r="K2462" i="1"/>
  <c r="T2439" i="1"/>
  <c r="T2437" i="1"/>
  <c r="T2438" i="1"/>
  <c r="T2436" i="1"/>
  <c r="T2423" i="1"/>
  <c r="T2422" i="1"/>
  <c r="T2407" i="1"/>
  <c r="T2406" i="1"/>
  <c r="T2391" i="1"/>
  <c r="T2390" i="1"/>
  <c r="T2388" i="1"/>
  <c r="T2386" i="1"/>
  <c r="T2375" i="1"/>
  <c r="T2374" i="1"/>
  <c r="T2372" i="1"/>
  <c r="T2359" i="1"/>
  <c r="T2358" i="1"/>
  <c r="T2343" i="1"/>
  <c r="T2342" i="1"/>
  <c r="T2340" i="1"/>
  <c r="T2356" i="1"/>
  <c r="K2564" i="1"/>
  <c r="K2547" i="1"/>
  <c r="K2526" i="1"/>
  <c r="K2502" i="1"/>
  <c r="K2479" i="1"/>
  <c r="K2470" i="1"/>
  <c r="T2416" i="1"/>
  <c r="T2384" i="1"/>
  <c r="T2352" i="1"/>
  <c r="T2434" i="1"/>
  <c r="T2433" i="1"/>
  <c r="T2334" i="1"/>
  <c r="T2401" i="1"/>
  <c r="K2373" i="1"/>
  <c r="T2421" i="1"/>
  <c r="K2393" i="1"/>
  <c r="K2304" i="1"/>
  <c r="K2288" i="1"/>
  <c r="K2272" i="1"/>
  <c r="K2256" i="1"/>
  <c r="K2240" i="1"/>
  <c r="K2224" i="1"/>
  <c r="K2216" i="1"/>
  <c r="K2200" i="1"/>
  <c r="K2184" i="1"/>
  <c r="K2168" i="1"/>
  <c r="K2413" i="1"/>
  <c r="K2365" i="1"/>
  <c r="T2414" i="1"/>
  <c r="T2597" i="1"/>
  <c r="T2600" i="1"/>
  <c r="K2574" i="1"/>
  <c r="K2500" i="1"/>
  <c r="K2484" i="1"/>
  <c r="K2468" i="1"/>
  <c r="T2446" i="1"/>
  <c r="K2572" i="1"/>
  <c r="K2478" i="1"/>
  <c r="K2426" i="1"/>
  <c r="K2410" i="1"/>
  <c r="K2394" i="1"/>
  <c r="K2378" i="1"/>
  <c r="K2362" i="1"/>
  <c r="K2346" i="1"/>
  <c r="T2448" i="1"/>
  <c r="T2447" i="1"/>
  <c r="T2419" i="1"/>
  <c r="T2387" i="1"/>
  <c r="T2355" i="1"/>
  <c r="K2421" i="1"/>
  <c r="T2385" i="1"/>
  <c r="T2370" i="1"/>
  <c r="T2338" i="1"/>
  <c r="T2349" i="1"/>
  <c r="K2156" i="1"/>
  <c r="K2438" i="1"/>
  <c r="K2343" i="1"/>
  <c r="K2360" i="1"/>
  <c r="K2293" i="1"/>
  <c r="K2245" i="1"/>
  <c r="K2213" i="1"/>
  <c r="T2429" i="1"/>
  <c r="T2366" i="1"/>
  <c r="K2335" i="1"/>
  <c r="T2599" i="1"/>
  <c r="T2583" i="1"/>
  <c r="T2575" i="1"/>
  <c r="T2598" i="1"/>
  <c r="K2549" i="1"/>
  <c r="K2517" i="1"/>
  <c r="K2578" i="1"/>
  <c r="K2573" i="1"/>
  <c r="K2558" i="1"/>
  <c r="K2550" i="1"/>
  <c r="K2542" i="1"/>
  <c r="K2534" i="1"/>
  <c r="T2586" i="1"/>
  <c r="T2574" i="1"/>
  <c r="K2523" i="1"/>
  <c r="K2524" i="1"/>
  <c r="K2464" i="1"/>
  <c r="K2584" i="1"/>
  <c r="K2568" i="1"/>
  <c r="K2456" i="1"/>
  <c r="K2448" i="1"/>
  <c r="T2578" i="1"/>
  <c r="K2540" i="1"/>
  <c r="K2486" i="1"/>
  <c r="K2458" i="1"/>
  <c r="T2432" i="1"/>
  <c r="T2420" i="1"/>
  <c r="T2412" i="1"/>
  <c r="T2396" i="1"/>
  <c r="T2380" i="1"/>
  <c r="T2348" i="1"/>
  <c r="T2331" i="1"/>
  <c r="K2579" i="1"/>
  <c r="K2495" i="1"/>
  <c r="T2431" i="1"/>
  <c r="T2415" i="1"/>
  <c r="T2399" i="1"/>
  <c r="T2383" i="1"/>
  <c r="T2367" i="1"/>
  <c r="T2351" i="1"/>
  <c r="T2335" i="1"/>
  <c r="K2532" i="1"/>
  <c r="T2418" i="1"/>
  <c r="K2405" i="1"/>
  <c r="T2369" i="1"/>
  <c r="T2354" i="1"/>
  <c r="K2357" i="1"/>
  <c r="T2337" i="1"/>
  <c r="K2341" i="1"/>
  <c r="K2307" i="1"/>
  <c r="K2275" i="1"/>
  <c r="K2267" i="1"/>
  <c r="K2259" i="1"/>
  <c r="K2235" i="1"/>
  <c r="K2219" i="1"/>
  <c r="K2203" i="1"/>
  <c r="K2163" i="1"/>
  <c r="T2394" i="1"/>
  <c r="K2381" i="1"/>
  <c r="K2331" i="1"/>
  <c r="K2309" i="1"/>
  <c r="K2197" i="1"/>
  <c r="T2430" i="1"/>
  <c r="K2396" i="1"/>
  <c r="T2365" i="1"/>
  <c r="K2319" i="1"/>
  <c r="K2420" i="1"/>
  <c r="K2439" i="1"/>
  <c r="K2425" i="1"/>
  <c r="T2389" i="1"/>
  <c r="K2323" i="1"/>
  <c r="K2316" i="1"/>
  <c r="K2308" i="1"/>
  <c r="K2300" i="1"/>
  <c r="K2292" i="1"/>
  <c r="K2284" i="1"/>
  <c r="K2276" i="1"/>
  <c r="K2268" i="1"/>
  <c r="K2260" i="1"/>
  <c r="K2252" i="1"/>
  <c r="K2244" i="1"/>
  <c r="K2236" i="1"/>
  <c r="K2228" i="1"/>
  <c r="K2220" i="1"/>
  <c r="K2212" i="1"/>
  <c r="K2204" i="1"/>
  <c r="K2196" i="1"/>
  <c r="K2188" i="1"/>
  <c r="K2180" i="1"/>
  <c r="K2172" i="1"/>
  <c r="K2164" i="1"/>
  <c r="K2345" i="1"/>
  <c r="K2229" i="1"/>
  <c r="K2575" i="1"/>
  <c r="T2381" i="1"/>
  <c r="K2436" i="1"/>
  <c r="K2339" i="1"/>
  <c r="K2442" i="1"/>
  <c r="T2397" i="1"/>
  <c r="K2544" i="1"/>
  <c r="K2437" i="1"/>
  <c r="T2357" i="1"/>
  <c r="K2327" i="1"/>
  <c r="K2312" i="1"/>
  <c r="K2296" i="1"/>
  <c r="K2280" i="1"/>
  <c r="K2264" i="1"/>
  <c r="K2248" i="1"/>
  <c r="K2232" i="1"/>
  <c r="K2208" i="1"/>
  <c r="K2192" i="1"/>
  <c r="K2176" i="1"/>
  <c r="K2349" i="1"/>
  <c r="T2350" i="1"/>
  <c r="T2587" i="1"/>
  <c r="K2570" i="1"/>
  <c r="K2548" i="1"/>
  <c r="K2520" i="1"/>
  <c r="K2508" i="1"/>
  <c r="K2492" i="1"/>
  <c r="K2476" i="1"/>
  <c r="T2581" i="1"/>
  <c r="K2583" i="1"/>
  <c r="K2450" i="1"/>
  <c r="K2556" i="1"/>
  <c r="K2510" i="1"/>
  <c r="K2434" i="1"/>
  <c r="K2418" i="1"/>
  <c r="K2402" i="1"/>
  <c r="K2386" i="1"/>
  <c r="K2370" i="1"/>
  <c r="K2354" i="1"/>
  <c r="T2579" i="1"/>
  <c r="T2435" i="1"/>
  <c r="T2403" i="1"/>
  <c r="T2371" i="1"/>
  <c r="T2339" i="1"/>
  <c r="K2522" i="1"/>
  <c r="K2315" i="1"/>
  <c r="K2443" i="1"/>
  <c r="T2378" i="1"/>
  <c r="T2330" i="1"/>
  <c r="K2173" i="1"/>
  <c r="T2413" i="1"/>
  <c r="T2445" i="1"/>
  <c r="T2405" i="1"/>
  <c r="K2377" i="1"/>
  <c r="K2160" i="1"/>
  <c r="K2408" i="1"/>
  <c r="T2595" i="1"/>
  <c r="T2594" i="1"/>
  <c r="T2592" i="1"/>
  <c r="T2584" i="1"/>
  <c r="T2596" i="1"/>
  <c r="K2577" i="1"/>
  <c r="K2562" i="1"/>
  <c r="T2582" i="1"/>
  <c r="K2581" i="1"/>
  <c r="K2528" i="1"/>
  <c r="K2512" i="1"/>
  <c r="K2504" i="1"/>
  <c r="K2496" i="1"/>
  <c r="K2488" i="1"/>
  <c r="K2480" i="1"/>
  <c r="K2472" i="1"/>
  <c r="K2460" i="1"/>
  <c r="K2552" i="1"/>
  <c r="K2454" i="1"/>
  <c r="K2446" i="1"/>
  <c r="T2577" i="1"/>
  <c r="K2515" i="1"/>
  <c r="K2518" i="1"/>
  <c r="K2494" i="1"/>
  <c r="T2444" i="1"/>
  <c r="T2428" i="1"/>
  <c r="K2430" i="1"/>
  <c r="K2422" i="1"/>
  <c r="K2414" i="1"/>
  <c r="K2406" i="1"/>
  <c r="K2398" i="1"/>
  <c r="K2390" i="1"/>
  <c r="K2382" i="1"/>
  <c r="K2374" i="1"/>
  <c r="K2366" i="1"/>
  <c r="K2358" i="1"/>
  <c r="K2350" i="1"/>
  <c r="K2342" i="1"/>
  <c r="K2580" i="1"/>
  <c r="T2443" i="1"/>
  <c r="T2427" i="1"/>
  <c r="T2411" i="1"/>
  <c r="T2395" i="1"/>
  <c r="T2379" i="1"/>
  <c r="T2363" i="1"/>
  <c r="T2347" i="1"/>
  <c r="K2530" i="1"/>
  <c r="K2535" i="1"/>
  <c r="T2417" i="1"/>
  <c r="T2402" i="1"/>
  <c r="K2389" i="1"/>
  <c r="T2353" i="1"/>
  <c r="K2560" i="1"/>
  <c r="K2429" i="1"/>
  <c r="T2362" i="1"/>
  <c r="K2328" i="1"/>
  <c r="K2317" i="1"/>
  <c r="K2281" i="1"/>
  <c r="K2253" i="1"/>
  <c r="K2177" i="1"/>
  <c r="K2169" i="1"/>
  <c r="K2412" i="1"/>
  <c r="T2382" i="1"/>
  <c r="K2348" i="1"/>
  <c r="T2442" i="1"/>
  <c r="K2440" i="1"/>
  <c r="K2409" i="1"/>
  <c r="K2372" i="1"/>
  <c r="T2373" i="1"/>
  <c r="K2361" i="1"/>
  <c r="T2341" i="1"/>
  <c r="T2409" i="1"/>
  <c r="K2397" i="1"/>
  <c r="T2361" i="1"/>
  <c r="T2346" i="1"/>
  <c r="K2313" i="1"/>
  <c r="K2301" i="1"/>
  <c r="K2289" i="1"/>
  <c r="K2277" i="1"/>
  <c r="K2261" i="1"/>
  <c r="K2249" i="1"/>
  <c r="K2241" i="1"/>
  <c r="K2181" i="1"/>
  <c r="T2398" i="1"/>
  <c r="AP51" i="1" l="1"/>
  <c r="AP53" i="1"/>
  <c r="AP52" i="1"/>
  <c r="AP50" i="1"/>
  <c r="AP49" i="1"/>
  <c r="AP48" i="1"/>
  <c r="AI2506" i="1"/>
  <c r="AI2505" i="1"/>
  <c r="AI2504" i="1"/>
  <c r="AI2503" i="1"/>
  <c r="AI2502" i="1"/>
  <c r="AI2501" i="1"/>
  <c r="AI2500" i="1"/>
  <c r="AI2499" i="1"/>
  <c r="AI2498" i="1"/>
  <c r="AI2497" i="1"/>
  <c r="AI2496" i="1"/>
  <c r="AI2495" i="1"/>
  <c r="AI2494" i="1"/>
  <c r="AI2493" i="1"/>
  <c r="AI2492" i="1"/>
  <c r="AI2491" i="1"/>
  <c r="AI2490" i="1"/>
  <c r="AI2489" i="1"/>
  <c r="AI2488" i="1"/>
  <c r="AI2487" i="1"/>
  <c r="AI2486" i="1"/>
  <c r="AI2485" i="1"/>
  <c r="AI2484" i="1"/>
  <c r="AI2483" i="1"/>
  <c r="AI2482" i="1"/>
  <c r="AI2481" i="1"/>
  <c r="AI2480" i="1"/>
  <c r="AI2479" i="1"/>
  <c r="AI2478" i="1"/>
  <c r="AI2477" i="1"/>
  <c r="AI2476" i="1"/>
  <c r="AI2475" i="1"/>
  <c r="AI2474" i="1"/>
  <c r="AI2473" i="1"/>
  <c r="AI2472" i="1"/>
  <c r="AI2471" i="1"/>
  <c r="AI2470" i="1"/>
  <c r="AI2469" i="1"/>
  <c r="AI2468" i="1"/>
  <c r="AI2467" i="1"/>
  <c r="AI2466" i="1"/>
  <c r="AI2465" i="1"/>
  <c r="AI2464" i="1"/>
  <c r="AI2463" i="1"/>
  <c r="AI2462" i="1"/>
  <c r="AI2461" i="1"/>
  <c r="AI2460" i="1"/>
  <c r="AI2459" i="1"/>
  <c r="AI2458" i="1"/>
  <c r="AI2457" i="1"/>
  <c r="AI2456" i="1"/>
  <c r="AI2455" i="1"/>
  <c r="AI2454" i="1"/>
  <c r="AI2453" i="1"/>
  <c r="AI2452" i="1"/>
  <c r="AI2451" i="1"/>
  <c r="AI2450" i="1"/>
  <c r="AI2449" i="1"/>
  <c r="AI2448" i="1"/>
  <c r="AI2447" i="1"/>
  <c r="AI2446" i="1"/>
  <c r="AI2445" i="1"/>
  <c r="AI2444" i="1"/>
  <c r="AI2443" i="1"/>
  <c r="AI2442" i="1"/>
  <c r="AI2441" i="1"/>
  <c r="AI2440" i="1"/>
  <c r="AI2439" i="1"/>
  <c r="AI2438" i="1"/>
  <c r="AI2437" i="1"/>
  <c r="AI2436" i="1"/>
  <c r="AI2435" i="1"/>
  <c r="AI2434" i="1"/>
  <c r="AI2433" i="1"/>
  <c r="AI2432" i="1"/>
  <c r="AI2431" i="1"/>
  <c r="AI2430" i="1"/>
  <c r="AI2429" i="1"/>
  <c r="AI2428" i="1"/>
  <c r="AI2427" i="1"/>
  <c r="AI2426" i="1"/>
  <c r="AI2425" i="1"/>
  <c r="AI2424" i="1"/>
  <c r="AI2423" i="1"/>
  <c r="AI2422" i="1"/>
  <c r="AI2421" i="1"/>
  <c r="AI2420" i="1"/>
  <c r="AI2419" i="1"/>
  <c r="AI2418" i="1"/>
  <c r="AI2417" i="1"/>
  <c r="AI2416" i="1"/>
  <c r="AI2415" i="1"/>
  <c r="AI2414" i="1"/>
  <c r="AI2413" i="1"/>
  <c r="AI2412" i="1"/>
  <c r="AI2411" i="1"/>
  <c r="AI2410" i="1"/>
  <c r="AI2409" i="1"/>
  <c r="AI2408" i="1"/>
  <c r="AI2407" i="1"/>
  <c r="AI2406" i="1"/>
  <c r="AI2405" i="1"/>
  <c r="AI2404" i="1"/>
  <c r="AI2403" i="1"/>
  <c r="AI2402" i="1"/>
  <c r="AI2401" i="1"/>
  <c r="AI2400" i="1"/>
  <c r="AI2399" i="1"/>
  <c r="AI2398" i="1"/>
  <c r="AI2397" i="1"/>
  <c r="AI2396" i="1"/>
  <c r="AI2395" i="1"/>
  <c r="AI2394" i="1"/>
  <c r="AI2393" i="1"/>
  <c r="AI2392" i="1"/>
  <c r="AI2391" i="1"/>
  <c r="AI2390" i="1"/>
  <c r="AI2389" i="1"/>
  <c r="AI2388" i="1"/>
  <c r="AI2387" i="1"/>
  <c r="AI2386" i="1"/>
  <c r="AI2385" i="1"/>
  <c r="AI2384" i="1"/>
  <c r="AI2383" i="1"/>
  <c r="AI2382" i="1"/>
  <c r="AI2381" i="1"/>
  <c r="AI2380" i="1"/>
  <c r="AI2379" i="1"/>
  <c r="AI2378" i="1"/>
  <c r="AI2377" i="1"/>
  <c r="AI2376" i="1"/>
  <c r="AI2375" i="1"/>
  <c r="AI2374" i="1"/>
  <c r="AI2373" i="1"/>
  <c r="AI2372" i="1"/>
  <c r="AI2371" i="1"/>
  <c r="AI2370" i="1"/>
  <c r="AI2369" i="1"/>
  <c r="AI2368" i="1"/>
  <c r="AI2367" i="1"/>
  <c r="AI2366" i="1"/>
  <c r="AI2365" i="1"/>
  <c r="AI2364" i="1"/>
  <c r="AI2363" i="1"/>
  <c r="AI2362" i="1"/>
  <c r="AI2361" i="1"/>
  <c r="AI2360" i="1"/>
  <c r="AI2359" i="1"/>
  <c r="AI2358" i="1"/>
  <c r="AI2357" i="1"/>
  <c r="AI2356" i="1"/>
  <c r="AI2355" i="1"/>
  <c r="AI2354" i="1"/>
  <c r="AI2353" i="1"/>
  <c r="AI2352" i="1"/>
  <c r="AI2351" i="1"/>
  <c r="AI2350" i="1"/>
  <c r="AI2349" i="1"/>
  <c r="AI2348" i="1"/>
  <c r="AI2347" i="1"/>
  <c r="AI2346" i="1"/>
  <c r="AI2345" i="1"/>
  <c r="AI2344" i="1"/>
  <c r="AI2343" i="1"/>
  <c r="AI2342" i="1"/>
  <c r="AI2341" i="1"/>
  <c r="AI2340" i="1"/>
  <c r="AI2339" i="1"/>
  <c r="AI2338" i="1"/>
  <c r="AI2337" i="1"/>
  <c r="AI2336" i="1"/>
  <c r="AI2335" i="1"/>
  <c r="AI2334" i="1"/>
  <c r="AI2333" i="1"/>
  <c r="AI2332" i="1"/>
  <c r="AI2331" i="1"/>
  <c r="AI2330" i="1"/>
  <c r="AI2329" i="1"/>
  <c r="AI2328" i="1"/>
  <c r="AI2327" i="1"/>
  <c r="AI2326" i="1"/>
  <c r="AI2325" i="1"/>
  <c r="AI2324" i="1"/>
  <c r="AI2323" i="1"/>
  <c r="AI2322" i="1"/>
  <c r="AI2321" i="1"/>
  <c r="AI2320" i="1"/>
  <c r="AI2319" i="1"/>
  <c r="AI2318" i="1"/>
  <c r="AI2317" i="1"/>
  <c r="AI2316" i="1"/>
  <c r="AI2315" i="1"/>
  <c r="AI2314" i="1"/>
  <c r="AI2313" i="1"/>
  <c r="AI2312" i="1"/>
  <c r="AI2311" i="1"/>
  <c r="AI2310" i="1"/>
  <c r="AI2309" i="1"/>
  <c r="AI2308" i="1"/>
  <c r="AI2307" i="1"/>
  <c r="AI2306" i="1"/>
  <c r="AI2305" i="1"/>
  <c r="AI2304" i="1"/>
  <c r="AI2303" i="1"/>
  <c r="AI2302" i="1"/>
  <c r="AI2301" i="1"/>
  <c r="AI2300" i="1"/>
  <c r="AI2299" i="1"/>
  <c r="AI2298" i="1"/>
  <c r="AI2297" i="1"/>
  <c r="AI2296" i="1"/>
  <c r="AI2295" i="1"/>
  <c r="AI2294" i="1"/>
  <c r="AI2293" i="1"/>
  <c r="AI2292" i="1"/>
  <c r="AI2291" i="1"/>
  <c r="AI2290" i="1"/>
  <c r="AI2289" i="1"/>
  <c r="AI2288" i="1"/>
  <c r="AI2287" i="1"/>
  <c r="AI2286" i="1"/>
  <c r="AI2285" i="1"/>
  <c r="AI2284" i="1"/>
  <c r="AI2283" i="1"/>
  <c r="AI2282" i="1"/>
  <c r="AI2281" i="1"/>
  <c r="AI2280" i="1"/>
  <c r="AI2279" i="1"/>
  <c r="AI2278" i="1"/>
  <c r="AI2277" i="1"/>
  <c r="AI2276" i="1"/>
  <c r="AI2275" i="1"/>
  <c r="AI2274" i="1"/>
  <c r="AI2273" i="1"/>
  <c r="AI2272" i="1"/>
  <c r="AI2271" i="1"/>
  <c r="AI2270" i="1"/>
  <c r="AI2269" i="1"/>
  <c r="AI2268" i="1"/>
  <c r="AI2267" i="1"/>
  <c r="AI2266" i="1"/>
  <c r="AI2265" i="1"/>
  <c r="AI2264" i="1"/>
  <c r="AI2263" i="1"/>
  <c r="AI2262" i="1"/>
  <c r="AI2261" i="1"/>
  <c r="AI2260" i="1"/>
  <c r="AI2259" i="1"/>
  <c r="AI2258" i="1"/>
  <c r="AI2257" i="1"/>
  <c r="AI2256" i="1"/>
  <c r="AI2255" i="1"/>
  <c r="AI2254" i="1"/>
  <c r="AI2253" i="1"/>
  <c r="AI2252" i="1"/>
  <c r="AI2251" i="1"/>
  <c r="AI2250" i="1"/>
  <c r="AI2249" i="1"/>
  <c r="AI2248" i="1"/>
  <c r="AI2247" i="1"/>
  <c r="AI2246" i="1"/>
  <c r="AI2245" i="1"/>
  <c r="AI2244" i="1"/>
  <c r="AI2243" i="1"/>
  <c r="AI2242" i="1"/>
  <c r="AI2241" i="1"/>
  <c r="AI2240" i="1"/>
  <c r="AI2239" i="1"/>
  <c r="AI2238" i="1"/>
  <c r="AI2237" i="1"/>
  <c r="AI2236" i="1"/>
  <c r="AI2235" i="1"/>
  <c r="AI2234" i="1"/>
  <c r="AI2233" i="1"/>
  <c r="AI2232" i="1"/>
  <c r="AI2231" i="1"/>
  <c r="AI2230" i="1"/>
  <c r="AI2229" i="1"/>
  <c r="AI2228" i="1"/>
  <c r="AI2227" i="1"/>
  <c r="AI2226" i="1"/>
  <c r="AI2225" i="1"/>
  <c r="AI2224" i="1"/>
  <c r="AI2223" i="1"/>
  <c r="AI2222" i="1"/>
  <c r="AI2221" i="1"/>
  <c r="AI2220" i="1"/>
  <c r="AI2219" i="1"/>
  <c r="AI2218" i="1"/>
  <c r="AI2217" i="1"/>
  <c r="AI2216" i="1"/>
  <c r="AI2215" i="1"/>
  <c r="AI2214" i="1"/>
  <c r="AI2213" i="1"/>
  <c r="AI2212" i="1"/>
  <c r="AI2211" i="1"/>
  <c r="AI2210" i="1"/>
  <c r="AI2209" i="1"/>
  <c r="AI2208" i="1"/>
  <c r="AI2207" i="1"/>
  <c r="AI2206" i="1"/>
  <c r="AI2205" i="1"/>
  <c r="AI2204" i="1"/>
  <c r="AI2203" i="1"/>
  <c r="AI2202" i="1"/>
  <c r="AI2201" i="1"/>
  <c r="AI2200" i="1"/>
  <c r="AI2199" i="1"/>
  <c r="AI2198" i="1"/>
  <c r="AI2197" i="1"/>
  <c r="AI2196" i="1"/>
  <c r="AI2195" i="1"/>
  <c r="AI2194" i="1"/>
  <c r="AI2193" i="1"/>
  <c r="AI2192" i="1"/>
  <c r="AI2191" i="1"/>
  <c r="AI2190" i="1"/>
  <c r="AI2189" i="1"/>
  <c r="AI2188" i="1"/>
  <c r="AI2187" i="1"/>
  <c r="AI2186" i="1"/>
  <c r="AI2185" i="1"/>
  <c r="AI2184" i="1"/>
  <c r="AI2183" i="1"/>
  <c r="AI2182" i="1"/>
  <c r="AI2181" i="1"/>
  <c r="AI2180" i="1"/>
  <c r="AI2179" i="1"/>
  <c r="AI2178" i="1"/>
  <c r="AI2177" i="1"/>
  <c r="AI2176" i="1"/>
  <c r="AI2175" i="1"/>
  <c r="AI2174" i="1"/>
  <c r="AI2173" i="1"/>
  <c r="AI2172" i="1"/>
  <c r="AI2171" i="1"/>
  <c r="AI2170" i="1"/>
  <c r="AI2169" i="1"/>
  <c r="AI2168" i="1"/>
  <c r="AI2167" i="1"/>
  <c r="AI2166" i="1"/>
  <c r="AI2165" i="1"/>
  <c r="AI2164" i="1"/>
  <c r="AI2163" i="1"/>
  <c r="AI2162" i="1"/>
  <c r="AI2161" i="1"/>
  <c r="AI2160" i="1"/>
  <c r="AI2159" i="1"/>
  <c r="AI2158" i="1"/>
  <c r="AI2157" i="1"/>
  <c r="AI2156" i="1"/>
  <c r="AI2155" i="1"/>
  <c r="AI2154" i="1"/>
  <c r="AI2153" i="1"/>
  <c r="AI2152" i="1"/>
  <c r="AI2151" i="1"/>
  <c r="AI2150" i="1"/>
  <c r="AI2149" i="1"/>
  <c r="AI2148" i="1"/>
  <c r="AI2147" i="1"/>
  <c r="AI2146" i="1"/>
  <c r="AI2145" i="1"/>
  <c r="AI2144" i="1"/>
  <c r="AI2143" i="1"/>
  <c r="AI2142" i="1"/>
  <c r="AI2141" i="1"/>
  <c r="AI2140" i="1"/>
  <c r="AI2139" i="1"/>
  <c r="AI2138" i="1"/>
  <c r="AI2137" i="1"/>
  <c r="AI2136" i="1"/>
  <c r="AI2135" i="1"/>
  <c r="AI2134" i="1"/>
  <c r="AI2133" i="1"/>
  <c r="AI2132" i="1"/>
  <c r="AI2131" i="1"/>
  <c r="AI2130" i="1"/>
  <c r="AI2129" i="1"/>
  <c r="AI2128" i="1"/>
  <c r="AI2127" i="1"/>
  <c r="AI2126" i="1"/>
  <c r="AI2125" i="1"/>
  <c r="AI2124" i="1"/>
  <c r="AI2123" i="1"/>
  <c r="AI2122" i="1"/>
  <c r="AI2121" i="1"/>
  <c r="AI2120" i="1"/>
  <c r="AI2119" i="1"/>
  <c r="AI2118" i="1"/>
  <c r="AI2117" i="1"/>
  <c r="AI2116" i="1"/>
  <c r="AI2115" i="1"/>
  <c r="AI2114" i="1"/>
  <c r="AI2113" i="1"/>
  <c r="AI2112" i="1"/>
  <c r="AI2111" i="1"/>
  <c r="AI2110" i="1"/>
  <c r="AI2109" i="1"/>
  <c r="AI2108" i="1"/>
  <c r="AI2107" i="1"/>
  <c r="AI2106" i="1"/>
  <c r="AI2105" i="1"/>
  <c r="AI2104" i="1"/>
  <c r="AI2103" i="1"/>
  <c r="AI2102" i="1"/>
  <c r="AI2101" i="1"/>
  <c r="AI2100" i="1"/>
  <c r="AI2099" i="1"/>
  <c r="AI2098" i="1"/>
  <c r="AI2097" i="1"/>
  <c r="AI2096" i="1"/>
  <c r="AI2095" i="1"/>
  <c r="AI2094" i="1"/>
  <c r="AI2093" i="1"/>
  <c r="AI2092" i="1"/>
  <c r="AI2091" i="1"/>
  <c r="AI2090" i="1"/>
  <c r="AI2089" i="1"/>
  <c r="AI2088" i="1"/>
  <c r="AI2087" i="1"/>
  <c r="AI2086" i="1"/>
  <c r="AI2085" i="1"/>
  <c r="AI2084" i="1"/>
  <c r="AI2083" i="1"/>
  <c r="AI2082" i="1"/>
  <c r="AI2081" i="1"/>
  <c r="AI2080" i="1"/>
  <c r="AI2079" i="1"/>
  <c r="AI2078" i="1"/>
  <c r="AI2077" i="1"/>
  <c r="AI2076" i="1"/>
  <c r="AI2075" i="1"/>
  <c r="AI2074" i="1"/>
  <c r="AI2073" i="1"/>
  <c r="AI2072" i="1"/>
  <c r="AI2071" i="1"/>
  <c r="AI2070" i="1"/>
  <c r="AI2069" i="1"/>
  <c r="AI2068" i="1"/>
  <c r="AI2067" i="1"/>
  <c r="AI2066" i="1"/>
  <c r="AI2065" i="1"/>
  <c r="AI2064" i="1"/>
  <c r="AI2063" i="1"/>
  <c r="AI2062" i="1"/>
  <c r="AI2061" i="1"/>
  <c r="AI2060" i="1"/>
  <c r="AI2059" i="1"/>
  <c r="AI2058" i="1"/>
  <c r="AI2057" i="1"/>
  <c r="AI2056" i="1"/>
  <c r="AI2055" i="1"/>
  <c r="AI2054" i="1"/>
  <c r="AI2053" i="1"/>
  <c r="AI2052" i="1"/>
  <c r="AI2051" i="1"/>
  <c r="AI2050" i="1"/>
  <c r="AI2049" i="1"/>
  <c r="AI2048" i="1"/>
  <c r="AI2047" i="1"/>
  <c r="AI2046" i="1"/>
  <c r="AI2045" i="1"/>
  <c r="AI2044" i="1"/>
  <c r="AI2043" i="1"/>
  <c r="AI2042" i="1"/>
  <c r="AI2041" i="1"/>
  <c r="AI2040" i="1"/>
  <c r="AI2039" i="1"/>
  <c r="AI2038" i="1"/>
  <c r="AI2037" i="1"/>
  <c r="AI2036" i="1"/>
  <c r="AI2035" i="1"/>
  <c r="AI2034" i="1"/>
  <c r="AI2033" i="1"/>
  <c r="AI2032" i="1"/>
  <c r="AI2031" i="1"/>
  <c r="AI2030" i="1"/>
  <c r="AI2029" i="1"/>
  <c r="AI2028" i="1"/>
  <c r="AI2027" i="1"/>
  <c r="AI2026" i="1"/>
  <c r="AI2025" i="1"/>
  <c r="AI2024" i="1"/>
  <c r="AI2023" i="1"/>
  <c r="AI2022" i="1"/>
  <c r="AI2021" i="1"/>
  <c r="AI2020" i="1"/>
  <c r="AI2019" i="1"/>
  <c r="AI2018" i="1"/>
  <c r="AI2017" i="1"/>
  <c r="AI2016" i="1"/>
  <c r="AI2015" i="1"/>
  <c r="AI2014" i="1"/>
  <c r="AI2013" i="1"/>
  <c r="AI2012" i="1"/>
  <c r="AI2011" i="1"/>
  <c r="AI2010" i="1"/>
  <c r="AI2009" i="1"/>
  <c r="AI2008" i="1"/>
  <c r="AI2007" i="1"/>
  <c r="AI2006" i="1"/>
  <c r="AI2005" i="1"/>
  <c r="AI2004" i="1"/>
  <c r="AI2003" i="1"/>
  <c r="AI2002" i="1"/>
  <c r="AI2001" i="1"/>
  <c r="AI2000" i="1"/>
  <c r="AI1999" i="1"/>
  <c r="AI1998" i="1"/>
  <c r="AI1997" i="1"/>
  <c r="AI1996" i="1"/>
  <c r="AI1995" i="1"/>
  <c r="AI1994" i="1"/>
  <c r="AI1993" i="1"/>
  <c r="AI1992" i="1"/>
  <c r="AI1991" i="1"/>
  <c r="AI1990" i="1"/>
  <c r="AI1989" i="1"/>
  <c r="AI1988" i="1"/>
  <c r="AI1987" i="1"/>
  <c r="AI1986" i="1"/>
  <c r="AI1985" i="1"/>
  <c r="AI1984" i="1"/>
  <c r="AI1983" i="1"/>
  <c r="AI1982" i="1"/>
  <c r="AI1981" i="1"/>
  <c r="AI1980" i="1"/>
  <c r="AI1979" i="1"/>
  <c r="AI1978" i="1"/>
  <c r="AI1977" i="1"/>
  <c r="AI1976" i="1"/>
  <c r="AI1975" i="1"/>
  <c r="AI1974" i="1"/>
  <c r="AI1973" i="1"/>
  <c r="AI1972" i="1"/>
  <c r="AI1971" i="1"/>
  <c r="AI1970" i="1"/>
  <c r="AI1969" i="1"/>
  <c r="AI1968" i="1"/>
  <c r="AI1967" i="1"/>
  <c r="AI1966" i="1"/>
  <c r="AI1965" i="1"/>
  <c r="AI1964" i="1"/>
  <c r="AI1963" i="1"/>
  <c r="AI1962" i="1"/>
  <c r="AI1961" i="1"/>
  <c r="AI1960" i="1"/>
  <c r="AI1959" i="1"/>
  <c r="AI1958" i="1"/>
  <c r="AI1957" i="1"/>
  <c r="AI1956" i="1"/>
  <c r="AI1955" i="1"/>
  <c r="AI1954" i="1"/>
  <c r="AI1953" i="1"/>
  <c r="AI1952" i="1"/>
  <c r="AI1951" i="1"/>
  <c r="AI1950" i="1"/>
  <c r="AI1949" i="1"/>
  <c r="AI1948" i="1"/>
  <c r="AI1947" i="1"/>
  <c r="AI1946" i="1"/>
  <c r="AI1945" i="1"/>
  <c r="AI1944" i="1"/>
  <c r="AI1943" i="1"/>
  <c r="AI1942" i="1"/>
  <c r="AI1941" i="1"/>
  <c r="AI1940" i="1"/>
  <c r="AI1939" i="1"/>
  <c r="AI1938" i="1"/>
  <c r="AI1937" i="1"/>
  <c r="AI1936" i="1"/>
  <c r="AI1935" i="1"/>
  <c r="AI1934" i="1"/>
  <c r="AI1933" i="1"/>
  <c r="AI1932" i="1"/>
  <c r="AI1931" i="1"/>
  <c r="AI1930" i="1"/>
  <c r="AI1929" i="1"/>
  <c r="AI1928" i="1"/>
  <c r="AI1927" i="1"/>
  <c r="AI1926" i="1"/>
  <c r="AI1925" i="1"/>
  <c r="AI1924" i="1"/>
  <c r="AI1923" i="1"/>
  <c r="AI1922" i="1"/>
  <c r="AI1921" i="1"/>
  <c r="AI1920" i="1"/>
  <c r="AI1919" i="1"/>
  <c r="AI1918" i="1"/>
  <c r="AI1917" i="1"/>
  <c r="AI1916" i="1"/>
  <c r="AI1915" i="1"/>
  <c r="AI1914" i="1"/>
  <c r="AI1913" i="1"/>
  <c r="AI1912" i="1"/>
  <c r="AI1911" i="1"/>
  <c r="AI1910" i="1"/>
  <c r="AI1909" i="1"/>
  <c r="AI1908" i="1"/>
  <c r="AI1907" i="1"/>
  <c r="AI1906" i="1"/>
  <c r="AI1905" i="1"/>
  <c r="AI1904" i="1"/>
  <c r="AI1903" i="1"/>
  <c r="AI1902" i="1"/>
  <c r="AI1901" i="1"/>
  <c r="AI1900" i="1"/>
  <c r="AI1899" i="1"/>
  <c r="AI1898" i="1"/>
  <c r="AI1897" i="1"/>
  <c r="AI1896" i="1"/>
  <c r="AI1895" i="1"/>
  <c r="AI1894" i="1"/>
  <c r="AI1893" i="1"/>
  <c r="AI1892" i="1"/>
  <c r="AI1891" i="1"/>
  <c r="AI1890" i="1"/>
  <c r="AI1889" i="1"/>
  <c r="AI1888" i="1"/>
  <c r="AI1887" i="1"/>
  <c r="AI1886" i="1"/>
  <c r="AI1885" i="1"/>
  <c r="AI1884" i="1"/>
  <c r="AI1883" i="1"/>
  <c r="AI1882" i="1"/>
  <c r="AI1881" i="1"/>
  <c r="AI1880" i="1"/>
  <c r="AI1879" i="1"/>
  <c r="AI1878" i="1"/>
  <c r="AI1877" i="1"/>
  <c r="AI1876" i="1"/>
  <c r="AI1875" i="1"/>
  <c r="AI1874" i="1"/>
  <c r="AI1873" i="1"/>
  <c r="AI1872" i="1"/>
  <c r="AI1871" i="1"/>
  <c r="AI1870" i="1"/>
  <c r="AI1869" i="1"/>
  <c r="AI1868" i="1"/>
  <c r="AI1867" i="1"/>
  <c r="AI1866" i="1"/>
  <c r="AI1865" i="1"/>
  <c r="AI1864" i="1"/>
  <c r="AI1863" i="1"/>
  <c r="AI1862" i="1"/>
  <c r="AI1861" i="1"/>
  <c r="AI1860" i="1"/>
  <c r="AI1859" i="1"/>
  <c r="AI1858" i="1"/>
  <c r="AI1857" i="1"/>
  <c r="AI1856" i="1"/>
  <c r="AI1855" i="1"/>
  <c r="AI1854" i="1"/>
  <c r="AI1853" i="1"/>
  <c r="AI1852" i="1"/>
  <c r="AI1851" i="1"/>
  <c r="AI1850" i="1"/>
  <c r="AI1849" i="1"/>
  <c r="AI1848" i="1"/>
  <c r="AI1847" i="1"/>
  <c r="AI1846" i="1"/>
  <c r="AI1845" i="1"/>
  <c r="AI1844" i="1"/>
  <c r="AI1843" i="1"/>
  <c r="AI1842" i="1"/>
  <c r="AI1841" i="1"/>
  <c r="AI1840" i="1"/>
  <c r="AI1839" i="1"/>
  <c r="AI1838" i="1"/>
  <c r="AI1837" i="1"/>
  <c r="AI1836" i="1"/>
  <c r="AI1835" i="1"/>
  <c r="AI1834" i="1"/>
  <c r="AI1833" i="1"/>
  <c r="AI1832" i="1"/>
  <c r="AI1831" i="1"/>
  <c r="AI1830" i="1"/>
  <c r="AI1829" i="1"/>
  <c r="AI1828" i="1"/>
  <c r="AI1827" i="1"/>
  <c r="AI1826" i="1"/>
  <c r="AI1825" i="1"/>
  <c r="AI1824" i="1"/>
  <c r="AI1823" i="1"/>
  <c r="AI1822" i="1"/>
  <c r="AI1821" i="1"/>
  <c r="AI1820" i="1"/>
  <c r="AI1819" i="1"/>
  <c r="AI1818" i="1"/>
  <c r="AI1817" i="1"/>
  <c r="AI1816" i="1"/>
  <c r="AI1815" i="1"/>
  <c r="AI1814" i="1"/>
  <c r="AI1813" i="1"/>
  <c r="AI1812" i="1"/>
  <c r="AI1811" i="1"/>
  <c r="AI1810" i="1"/>
  <c r="AI1809" i="1"/>
  <c r="AI1808" i="1"/>
  <c r="AI1807" i="1"/>
  <c r="AI1806" i="1"/>
  <c r="AI1805" i="1"/>
  <c r="AI1804" i="1"/>
  <c r="AI1803" i="1"/>
  <c r="AI1802" i="1"/>
  <c r="AI1801" i="1"/>
  <c r="AI1800" i="1"/>
  <c r="AI1799" i="1"/>
  <c r="AI1798" i="1"/>
  <c r="AI1797" i="1"/>
  <c r="AI1796" i="1"/>
  <c r="AI1795" i="1"/>
  <c r="AI1794" i="1"/>
  <c r="AI1793" i="1"/>
  <c r="AI1792" i="1"/>
  <c r="AI1791" i="1"/>
  <c r="AI1790" i="1"/>
  <c r="AI1789" i="1"/>
  <c r="AI1788" i="1"/>
  <c r="AI1787" i="1"/>
  <c r="AI1786" i="1"/>
  <c r="AI1785" i="1"/>
  <c r="AI1784" i="1"/>
  <c r="AI1783" i="1"/>
  <c r="AI1782" i="1"/>
  <c r="AI1781" i="1"/>
  <c r="AI1780" i="1"/>
  <c r="AI1779" i="1"/>
  <c r="AI1778" i="1"/>
  <c r="AI1777" i="1"/>
  <c r="AI1776" i="1"/>
  <c r="AI1775" i="1"/>
  <c r="AI1774" i="1"/>
  <c r="AI1773" i="1"/>
  <c r="AI1772" i="1"/>
  <c r="AI1771" i="1"/>
  <c r="AI1770" i="1"/>
  <c r="AI1769" i="1"/>
  <c r="AI1768" i="1"/>
  <c r="AI1767" i="1"/>
  <c r="AI1766" i="1"/>
  <c r="AI1765" i="1"/>
  <c r="AI1764" i="1"/>
  <c r="AI1763" i="1"/>
  <c r="AI1762" i="1"/>
  <c r="AI1761" i="1"/>
  <c r="AI1760" i="1"/>
  <c r="AI1759" i="1"/>
  <c r="AI1758" i="1"/>
  <c r="AI1757" i="1"/>
  <c r="AI1756" i="1"/>
  <c r="AI1755" i="1"/>
  <c r="AI1754" i="1"/>
  <c r="AI1753" i="1"/>
  <c r="AI1752" i="1"/>
  <c r="AI1751" i="1"/>
  <c r="AI1750" i="1"/>
  <c r="AI1749" i="1"/>
  <c r="AI1748" i="1"/>
  <c r="AI1747" i="1"/>
  <c r="AI1746" i="1"/>
  <c r="AI1745" i="1"/>
  <c r="AI1744" i="1"/>
  <c r="AI1743" i="1"/>
  <c r="AI1742" i="1"/>
  <c r="AI1741" i="1"/>
  <c r="AI1740" i="1"/>
  <c r="AI1739" i="1"/>
  <c r="AI1738" i="1"/>
  <c r="AI1737" i="1"/>
  <c r="AI1736" i="1"/>
  <c r="AI1735" i="1"/>
  <c r="AI1734" i="1"/>
  <c r="AI1733" i="1"/>
  <c r="AI1732" i="1"/>
  <c r="AI1731" i="1"/>
  <c r="AI1730" i="1"/>
  <c r="AI1729" i="1"/>
  <c r="AI1728" i="1"/>
  <c r="AI1727" i="1"/>
  <c r="AI1726" i="1"/>
  <c r="AI1725" i="1"/>
  <c r="AI1724" i="1"/>
  <c r="AI1723" i="1"/>
  <c r="AI1722" i="1"/>
  <c r="AI1721" i="1"/>
  <c r="AI1720" i="1"/>
  <c r="AI1719" i="1"/>
  <c r="AI1718" i="1"/>
  <c r="AI1717" i="1"/>
  <c r="AI1716" i="1"/>
  <c r="AI1715" i="1"/>
  <c r="AI1714" i="1"/>
  <c r="AI1713" i="1"/>
  <c r="AI1712" i="1"/>
  <c r="AI1711" i="1"/>
  <c r="AI1710" i="1"/>
  <c r="AI1709" i="1"/>
  <c r="AI1708" i="1"/>
  <c r="AI1707" i="1"/>
  <c r="AI1706" i="1"/>
  <c r="AI1705" i="1"/>
  <c r="AI1704" i="1"/>
  <c r="AI1703" i="1"/>
  <c r="AI1702" i="1"/>
  <c r="AI1701" i="1"/>
  <c r="AI1700" i="1"/>
  <c r="AI1699" i="1"/>
  <c r="AI1698" i="1"/>
  <c r="AI1697" i="1"/>
  <c r="AI1696" i="1"/>
  <c r="AI1695" i="1"/>
  <c r="AI1694" i="1"/>
  <c r="AI1693" i="1"/>
  <c r="AI1692" i="1"/>
  <c r="AI1691" i="1"/>
  <c r="AI1690" i="1"/>
  <c r="AI1689" i="1"/>
  <c r="AI1688" i="1"/>
  <c r="AI1687" i="1"/>
  <c r="AI1686" i="1"/>
  <c r="AI1685" i="1"/>
  <c r="AI1684" i="1"/>
  <c r="AI1683" i="1"/>
  <c r="AI1682" i="1"/>
  <c r="AI1681" i="1"/>
  <c r="AI1680" i="1"/>
  <c r="AI1679" i="1"/>
  <c r="AI1678" i="1"/>
  <c r="AI1677" i="1"/>
  <c r="AI1676" i="1"/>
  <c r="AI1675" i="1"/>
  <c r="AI1674" i="1"/>
  <c r="AI1673" i="1"/>
  <c r="AI1672" i="1"/>
  <c r="AI1671" i="1"/>
  <c r="AI1670" i="1"/>
  <c r="AI1669" i="1"/>
  <c r="AI1668" i="1"/>
  <c r="AI1667" i="1"/>
  <c r="AH1" i="1" l="1"/>
  <c r="AH48" i="1"/>
  <c r="R1441" i="1" l="1"/>
  <c r="Q1441" i="1"/>
  <c r="O1441" i="1"/>
  <c r="R1440" i="1"/>
  <c r="Q1440" i="1"/>
  <c r="O1440" i="1"/>
  <c r="R1439" i="1"/>
  <c r="Q1439" i="1"/>
  <c r="O1439" i="1"/>
  <c r="R1438" i="1"/>
  <c r="Q1438" i="1"/>
  <c r="O1438" i="1"/>
  <c r="R1437" i="1"/>
  <c r="Q1437" i="1"/>
  <c r="O1437" i="1"/>
  <c r="R1436" i="1"/>
  <c r="Q1436" i="1"/>
  <c r="O1436" i="1"/>
  <c r="R1435" i="1"/>
  <c r="Q1435" i="1"/>
  <c r="O1435" i="1"/>
  <c r="R1434" i="1"/>
  <c r="Q1434" i="1"/>
  <c r="S1434" i="1" s="1"/>
  <c r="O1434" i="1"/>
  <c r="R1433" i="1"/>
  <c r="Q1433" i="1"/>
  <c r="O1433" i="1"/>
  <c r="R1432" i="1"/>
  <c r="Q1432" i="1"/>
  <c r="O1432" i="1"/>
  <c r="R1431" i="1"/>
  <c r="Q1431" i="1"/>
  <c r="O1431" i="1"/>
  <c r="R1430" i="1"/>
  <c r="Q1430" i="1"/>
  <c r="O1430" i="1"/>
  <c r="R1429" i="1"/>
  <c r="Q1429" i="1"/>
  <c r="O1429" i="1"/>
  <c r="R1428" i="1"/>
  <c r="Q1428" i="1"/>
  <c r="O1428" i="1"/>
  <c r="R1427" i="1"/>
  <c r="Q1427" i="1"/>
  <c r="O1427" i="1"/>
  <c r="R1426" i="1"/>
  <c r="Q1426" i="1"/>
  <c r="O1426" i="1"/>
  <c r="R1425" i="1"/>
  <c r="Q1425" i="1"/>
  <c r="O1425" i="1"/>
  <c r="R1424" i="1"/>
  <c r="Q1424" i="1"/>
  <c r="O1424" i="1"/>
  <c r="R1423" i="1"/>
  <c r="Q1423" i="1"/>
  <c r="O1423" i="1"/>
  <c r="R1422" i="1"/>
  <c r="Q1422" i="1"/>
  <c r="O1422" i="1"/>
  <c r="R1421" i="1"/>
  <c r="Q1421" i="1"/>
  <c r="O1421" i="1"/>
  <c r="R1420" i="1"/>
  <c r="Q1420" i="1"/>
  <c r="O1420" i="1"/>
  <c r="R1419" i="1"/>
  <c r="Q1419" i="1"/>
  <c r="O1419" i="1"/>
  <c r="R1418" i="1"/>
  <c r="Q1418" i="1"/>
  <c r="O1418" i="1"/>
  <c r="R1417" i="1"/>
  <c r="Q1417" i="1"/>
  <c r="O1417" i="1"/>
  <c r="R1416" i="1"/>
  <c r="Q1416" i="1"/>
  <c r="O1416" i="1"/>
  <c r="R1415" i="1"/>
  <c r="Q1415" i="1"/>
  <c r="O1415" i="1"/>
  <c r="S1421" i="1" l="1"/>
  <c r="S1425" i="1"/>
  <c r="S1437" i="1"/>
  <c r="S1441" i="1"/>
  <c r="P1441" i="1"/>
  <c r="S1439" i="1"/>
  <c r="S1418" i="1"/>
  <c r="S1430" i="1"/>
  <c r="S1440" i="1"/>
  <c r="S1419" i="1"/>
  <c r="S1422" i="1"/>
  <c r="S1426" i="1"/>
  <c r="S1438" i="1"/>
  <c r="P1437" i="1"/>
  <c r="S1417" i="1"/>
  <c r="S1429" i="1"/>
  <c r="S1431" i="1"/>
  <c r="S1436" i="1"/>
  <c r="S1415" i="1"/>
  <c r="S1423" i="1"/>
  <c r="S1432" i="1"/>
  <c r="S1433" i="1"/>
  <c r="S1435" i="1"/>
  <c r="S1427" i="1"/>
  <c r="P1439" i="1"/>
  <c r="P1440" i="1"/>
  <c r="P1438" i="1"/>
  <c r="S1416" i="1"/>
  <c r="S1420" i="1"/>
  <c r="S1424" i="1"/>
  <c r="S1428" i="1"/>
  <c r="R2132" i="1"/>
  <c r="Q2132" i="1"/>
  <c r="O2132" i="1"/>
  <c r="P2154" i="1" s="1"/>
  <c r="K2154" i="1" s="1"/>
  <c r="R2131" i="1"/>
  <c r="Q2131" i="1"/>
  <c r="O2131" i="1"/>
  <c r="R2130" i="1"/>
  <c r="Q2130" i="1"/>
  <c r="O2130" i="1"/>
  <c r="R2129" i="1"/>
  <c r="Q2129" i="1"/>
  <c r="O2129" i="1"/>
  <c r="R2128" i="1"/>
  <c r="Q2128" i="1"/>
  <c r="O2128" i="1"/>
  <c r="R2127" i="1"/>
  <c r="Q2127" i="1"/>
  <c r="O2127" i="1"/>
  <c r="R2126" i="1"/>
  <c r="Q2126" i="1"/>
  <c r="O2126" i="1"/>
  <c r="R2125" i="1"/>
  <c r="Q2125" i="1"/>
  <c r="O2125" i="1"/>
  <c r="R2124" i="1"/>
  <c r="Q2124" i="1"/>
  <c r="O2124" i="1"/>
  <c r="R2123" i="1"/>
  <c r="Q2123" i="1"/>
  <c r="O2123" i="1"/>
  <c r="R2122" i="1"/>
  <c r="Q2122" i="1"/>
  <c r="O2122" i="1"/>
  <c r="R2121" i="1"/>
  <c r="Q2121" i="1"/>
  <c r="O2121" i="1"/>
  <c r="R2120" i="1"/>
  <c r="Q2120" i="1"/>
  <c r="O2120" i="1"/>
  <c r="R2119" i="1"/>
  <c r="Q2119" i="1"/>
  <c r="O2119" i="1"/>
  <c r="R2118" i="1"/>
  <c r="Q2118" i="1"/>
  <c r="O2118" i="1"/>
  <c r="R2117" i="1"/>
  <c r="Q2117" i="1"/>
  <c r="O2117" i="1"/>
  <c r="R2116" i="1"/>
  <c r="Q2116" i="1"/>
  <c r="O2116" i="1"/>
  <c r="R2115" i="1"/>
  <c r="Q2115" i="1"/>
  <c r="O2115" i="1"/>
  <c r="R2114" i="1"/>
  <c r="Q2114" i="1"/>
  <c r="O2114" i="1"/>
  <c r="R2113" i="1"/>
  <c r="Q2113" i="1"/>
  <c r="O2113" i="1"/>
  <c r="R2112" i="1"/>
  <c r="Q2112" i="1"/>
  <c r="O2112" i="1"/>
  <c r="R2111" i="1"/>
  <c r="Q2111" i="1"/>
  <c r="O2111" i="1"/>
  <c r="R2110" i="1"/>
  <c r="Q2110" i="1"/>
  <c r="O2110" i="1"/>
  <c r="R2109" i="1"/>
  <c r="Q2109" i="1"/>
  <c r="O2109" i="1"/>
  <c r="R2108" i="1"/>
  <c r="Q2108" i="1"/>
  <c r="O2108" i="1"/>
  <c r="R2107" i="1"/>
  <c r="Q2107" i="1"/>
  <c r="O2107" i="1"/>
  <c r="R2106" i="1"/>
  <c r="Q2106" i="1"/>
  <c r="O2106" i="1"/>
  <c r="R2105" i="1"/>
  <c r="Q2105" i="1"/>
  <c r="O2105" i="1"/>
  <c r="R2104" i="1"/>
  <c r="Q2104" i="1"/>
  <c r="O2104" i="1"/>
  <c r="R2103" i="1"/>
  <c r="Q2103" i="1"/>
  <c r="O2103" i="1"/>
  <c r="R2102" i="1"/>
  <c r="Q2102" i="1"/>
  <c r="O2102" i="1"/>
  <c r="R2101" i="1"/>
  <c r="Q2101" i="1"/>
  <c r="O2101" i="1"/>
  <c r="R2100" i="1"/>
  <c r="Q2100" i="1"/>
  <c r="O2100" i="1"/>
  <c r="R2099" i="1"/>
  <c r="Q2099" i="1"/>
  <c r="O2099" i="1"/>
  <c r="R2098" i="1"/>
  <c r="Q2098" i="1"/>
  <c r="O2098" i="1"/>
  <c r="R2097" i="1"/>
  <c r="Q2097" i="1"/>
  <c r="O2097" i="1"/>
  <c r="R2096" i="1"/>
  <c r="Q2096" i="1"/>
  <c r="O2096" i="1"/>
  <c r="R2095" i="1"/>
  <c r="Q2095" i="1"/>
  <c r="O2095" i="1"/>
  <c r="R2094" i="1"/>
  <c r="Q2094" i="1"/>
  <c r="O2094" i="1"/>
  <c r="R2093" i="1"/>
  <c r="Q2093" i="1"/>
  <c r="O2093" i="1"/>
  <c r="R2092" i="1"/>
  <c r="Q2092" i="1"/>
  <c r="O2092" i="1"/>
  <c r="R2091" i="1"/>
  <c r="Q2091" i="1"/>
  <c r="O2091" i="1"/>
  <c r="R2090" i="1"/>
  <c r="Q2090" i="1"/>
  <c r="O2090" i="1"/>
  <c r="R2089" i="1"/>
  <c r="Q2089" i="1"/>
  <c r="O2089" i="1"/>
  <c r="R2088" i="1"/>
  <c r="Q2088" i="1"/>
  <c r="O2088" i="1"/>
  <c r="R2087" i="1"/>
  <c r="Q2087" i="1"/>
  <c r="O2087" i="1"/>
  <c r="R2086" i="1"/>
  <c r="Q2086" i="1"/>
  <c r="O2086" i="1"/>
  <c r="R2085" i="1"/>
  <c r="Q2085" i="1"/>
  <c r="O2085" i="1"/>
  <c r="R2084" i="1"/>
  <c r="Q2084" i="1"/>
  <c r="O2084" i="1"/>
  <c r="R2083" i="1"/>
  <c r="Q2083" i="1"/>
  <c r="O2083" i="1"/>
  <c r="R2082" i="1"/>
  <c r="Q2082" i="1"/>
  <c r="O2082" i="1"/>
  <c r="R2081" i="1"/>
  <c r="Q2081" i="1"/>
  <c r="O2081" i="1"/>
  <c r="R2080" i="1"/>
  <c r="Q2080" i="1"/>
  <c r="O2080" i="1"/>
  <c r="R2079" i="1"/>
  <c r="Q2079" i="1"/>
  <c r="O2079" i="1"/>
  <c r="R2078" i="1"/>
  <c r="Q2078" i="1"/>
  <c r="O2078" i="1"/>
  <c r="R2077" i="1"/>
  <c r="Q2077" i="1"/>
  <c r="O2077" i="1"/>
  <c r="R2076" i="1"/>
  <c r="Q2076" i="1"/>
  <c r="O2076" i="1"/>
  <c r="R2075" i="1"/>
  <c r="Q2075" i="1"/>
  <c r="O2075" i="1"/>
  <c r="R2074" i="1"/>
  <c r="Q2074" i="1"/>
  <c r="O2074" i="1"/>
  <c r="R2073" i="1"/>
  <c r="Q2073" i="1"/>
  <c r="O2073" i="1"/>
  <c r="R2072" i="1"/>
  <c r="Q2072" i="1"/>
  <c r="O2072" i="1"/>
  <c r="R2071" i="1"/>
  <c r="Q2071" i="1"/>
  <c r="O2071" i="1"/>
  <c r="R2070" i="1"/>
  <c r="Q2070" i="1"/>
  <c r="O2070" i="1"/>
  <c r="R2069" i="1"/>
  <c r="Q2069" i="1"/>
  <c r="O2069" i="1"/>
  <c r="R2068" i="1"/>
  <c r="Q2068" i="1"/>
  <c r="O2068" i="1"/>
  <c r="R2067" i="1"/>
  <c r="Q2067" i="1"/>
  <c r="O2067" i="1"/>
  <c r="R2066" i="1"/>
  <c r="Q2066" i="1"/>
  <c r="O2066" i="1"/>
  <c r="R2065" i="1"/>
  <c r="Q2065" i="1"/>
  <c r="O2065" i="1"/>
  <c r="R2064" i="1"/>
  <c r="Q2064" i="1"/>
  <c r="O2064" i="1"/>
  <c r="R2063" i="1"/>
  <c r="Q2063" i="1"/>
  <c r="O2063" i="1"/>
  <c r="R2062" i="1"/>
  <c r="Q2062" i="1"/>
  <c r="O2062" i="1"/>
  <c r="R2061" i="1"/>
  <c r="Q2061" i="1"/>
  <c r="O2061" i="1"/>
  <c r="R2060" i="1"/>
  <c r="Q2060" i="1"/>
  <c r="O2060" i="1"/>
  <c r="R2059" i="1"/>
  <c r="Q2059" i="1"/>
  <c r="O2059" i="1"/>
  <c r="R2058" i="1"/>
  <c r="Q2058" i="1"/>
  <c r="O2058" i="1"/>
  <c r="R2057" i="1"/>
  <c r="Q2057" i="1"/>
  <c r="O2057" i="1"/>
  <c r="R2056" i="1"/>
  <c r="Q2056" i="1"/>
  <c r="O2056" i="1"/>
  <c r="R2055" i="1"/>
  <c r="Q2055" i="1"/>
  <c r="O2055" i="1"/>
  <c r="R2054" i="1"/>
  <c r="Q2054" i="1"/>
  <c r="O2054" i="1"/>
  <c r="R2053" i="1"/>
  <c r="Q2053" i="1"/>
  <c r="O2053" i="1"/>
  <c r="R2052" i="1"/>
  <c r="Q2052" i="1"/>
  <c r="O2052" i="1"/>
  <c r="R2051" i="1"/>
  <c r="Q2051" i="1"/>
  <c r="O2051" i="1"/>
  <c r="R2050" i="1"/>
  <c r="Q2050" i="1"/>
  <c r="O2050" i="1"/>
  <c r="R2049" i="1"/>
  <c r="Q2049" i="1"/>
  <c r="O2049" i="1"/>
  <c r="J2132" i="1"/>
  <c r="J2131" i="1"/>
  <c r="J2130" i="1"/>
  <c r="J2129" i="1"/>
  <c r="J2128" i="1"/>
  <c r="J2127" i="1"/>
  <c r="J2126" i="1"/>
  <c r="J2125" i="1"/>
  <c r="J2124" i="1"/>
  <c r="J2123" i="1"/>
  <c r="J2122" i="1"/>
  <c r="J2121" i="1"/>
  <c r="J2120" i="1"/>
  <c r="J2119" i="1"/>
  <c r="J2118" i="1"/>
  <c r="J2117" i="1"/>
  <c r="J2116" i="1"/>
  <c r="J2115" i="1"/>
  <c r="J2114" i="1"/>
  <c r="J2113" i="1"/>
  <c r="J2112" i="1"/>
  <c r="J2111" i="1"/>
  <c r="J2110" i="1"/>
  <c r="J2109" i="1"/>
  <c r="J2108" i="1"/>
  <c r="J2107" i="1"/>
  <c r="J2106" i="1"/>
  <c r="J2105" i="1"/>
  <c r="J2104" i="1"/>
  <c r="J2103" i="1"/>
  <c r="J2102" i="1"/>
  <c r="J2101" i="1"/>
  <c r="J2100" i="1"/>
  <c r="J2099" i="1"/>
  <c r="J2098" i="1"/>
  <c r="J2097" i="1"/>
  <c r="J2096" i="1"/>
  <c r="J2095" i="1"/>
  <c r="J2094" i="1"/>
  <c r="J2093" i="1"/>
  <c r="J2092" i="1"/>
  <c r="J2091" i="1"/>
  <c r="J2090" i="1"/>
  <c r="J2089" i="1"/>
  <c r="J2088" i="1"/>
  <c r="J2087" i="1"/>
  <c r="J2086" i="1"/>
  <c r="J2085" i="1"/>
  <c r="J2084" i="1"/>
  <c r="J2083" i="1"/>
  <c r="J2082" i="1"/>
  <c r="J2081" i="1"/>
  <c r="J2080" i="1"/>
  <c r="J2079" i="1"/>
  <c r="J2078" i="1"/>
  <c r="J2077" i="1"/>
  <c r="J2076" i="1"/>
  <c r="J2075" i="1"/>
  <c r="J2074" i="1"/>
  <c r="J2073" i="1"/>
  <c r="J2072" i="1"/>
  <c r="J2071" i="1"/>
  <c r="J2070" i="1"/>
  <c r="J2069" i="1"/>
  <c r="J2068" i="1"/>
  <c r="J2067" i="1"/>
  <c r="J2066" i="1"/>
  <c r="J2065" i="1"/>
  <c r="J2064" i="1"/>
  <c r="J2063" i="1"/>
  <c r="J2062" i="1"/>
  <c r="J2061" i="1"/>
  <c r="J2060" i="1"/>
  <c r="J2059" i="1"/>
  <c r="J2058" i="1"/>
  <c r="J2057" i="1"/>
  <c r="J2056" i="1"/>
  <c r="J2055" i="1"/>
  <c r="J2054" i="1"/>
  <c r="J2053" i="1"/>
  <c r="J2052" i="1"/>
  <c r="J2051" i="1"/>
  <c r="R2048" i="1"/>
  <c r="Q2048" i="1"/>
  <c r="O2048" i="1"/>
  <c r="R2047" i="1"/>
  <c r="Q2047" i="1"/>
  <c r="O2047" i="1"/>
  <c r="R2046" i="1"/>
  <c r="Q2046" i="1"/>
  <c r="O2046" i="1"/>
  <c r="R2045" i="1"/>
  <c r="Q2045" i="1"/>
  <c r="O2045" i="1"/>
  <c r="R2044" i="1"/>
  <c r="Q2044" i="1"/>
  <c r="O2044" i="1"/>
  <c r="R2043" i="1"/>
  <c r="Q2043" i="1"/>
  <c r="O2043" i="1"/>
  <c r="R2042" i="1"/>
  <c r="Q2042" i="1"/>
  <c r="O2042" i="1"/>
  <c r="R2041" i="1"/>
  <c r="Q2041" i="1"/>
  <c r="O2041" i="1"/>
  <c r="R2040" i="1"/>
  <c r="Q2040" i="1"/>
  <c r="O2040" i="1"/>
  <c r="R2039" i="1"/>
  <c r="Q2039" i="1"/>
  <c r="O2039" i="1"/>
  <c r="R2038" i="1"/>
  <c r="Q2038" i="1"/>
  <c r="O2038" i="1"/>
  <c r="R2037" i="1"/>
  <c r="Q2037" i="1"/>
  <c r="O2037" i="1"/>
  <c r="R2036" i="1"/>
  <c r="Q2036" i="1"/>
  <c r="O2036" i="1"/>
  <c r="R2035" i="1"/>
  <c r="Q2035" i="1"/>
  <c r="O2035" i="1"/>
  <c r="R2034" i="1"/>
  <c r="Q2034" i="1"/>
  <c r="O2034" i="1"/>
  <c r="R2033" i="1"/>
  <c r="Q2033" i="1"/>
  <c r="O2033" i="1"/>
  <c r="R2032" i="1"/>
  <c r="Q2032" i="1"/>
  <c r="O2032" i="1"/>
  <c r="R2031" i="1"/>
  <c r="Q2031" i="1"/>
  <c r="O2031" i="1"/>
  <c r="R2030" i="1"/>
  <c r="Q2030" i="1"/>
  <c r="O2030" i="1"/>
  <c r="R2029" i="1"/>
  <c r="Q2029" i="1"/>
  <c r="O2029" i="1"/>
  <c r="R2028" i="1"/>
  <c r="Q2028" i="1"/>
  <c r="O2028" i="1"/>
  <c r="R2027" i="1"/>
  <c r="Q2027" i="1"/>
  <c r="O2027" i="1"/>
  <c r="R2026" i="1"/>
  <c r="Q2026" i="1"/>
  <c r="O2026" i="1"/>
  <c r="R2025" i="1"/>
  <c r="Q2025" i="1"/>
  <c r="O2025" i="1"/>
  <c r="R2024" i="1"/>
  <c r="Q2024" i="1"/>
  <c r="O2024" i="1"/>
  <c r="R2023" i="1"/>
  <c r="Q2023" i="1"/>
  <c r="O2023" i="1"/>
  <c r="R2022" i="1"/>
  <c r="Q2022" i="1"/>
  <c r="O2022" i="1"/>
  <c r="R2021" i="1"/>
  <c r="Q2021" i="1"/>
  <c r="O2021" i="1"/>
  <c r="R2020" i="1"/>
  <c r="Q2020" i="1"/>
  <c r="O2020" i="1"/>
  <c r="R2019" i="1"/>
  <c r="Q2019" i="1"/>
  <c r="O2019" i="1"/>
  <c r="R2018" i="1"/>
  <c r="Q2018" i="1"/>
  <c r="O2018" i="1"/>
  <c r="R2017" i="1"/>
  <c r="Q2017" i="1"/>
  <c r="O2017" i="1"/>
  <c r="R2016" i="1"/>
  <c r="Q2016" i="1"/>
  <c r="O2016" i="1"/>
  <c r="R2015" i="1"/>
  <c r="Q2015" i="1"/>
  <c r="O2015" i="1"/>
  <c r="R2014" i="1"/>
  <c r="Q2014" i="1"/>
  <c r="O2014" i="1"/>
  <c r="R2013" i="1"/>
  <c r="Q2013" i="1"/>
  <c r="O2013" i="1"/>
  <c r="R2012" i="1"/>
  <c r="Q2012" i="1"/>
  <c r="O2012" i="1"/>
  <c r="R2011" i="1"/>
  <c r="Q2011" i="1"/>
  <c r="O2011" i="1"/>
  <c r="R2010" i="1"/>
  <c r="Q2010" i="1"/>
  <c r="O2010" i="1"/>
  <c r="R2009" i="1"/>
  <c r="Q2009" i="1"/>
  <c r="O2009" i="1"/>
  <c r="R2008" i="1"/>
  <c r="Q2008" i="1"/>
  <c r="O2008" i="1"/>
  <c r="R2007" i="1"/>
  <c r="Q2007" i="1"/>
  <c r="O2007" i="1"/>
  <c r="R2006" i="1"/>
  <c r="Q2006" i="1"/>
  <c r="O2006" i="1"/>
  <c r="R2005" i="1"/>
  <c r="Q2005" i="1"/>
  <c r="O2005" i="1"/>
  <c r="R2004" i="1"/>
  <c r="Q2004" i="1"/>
  <c r="O2004" i="1"/>
  <c r="R2003" i="1"/>
  <c r="Q2003" i="1"/>
  <c r="O2003" i="1"/>
  <c r="R2002" i="1"/>
  <c r="Q2002" i="1"/>
  <c r="O2002" i="1"/>
  <c r="R2001" i="1"/>
  <c r="Q2001" i="1"/>
  <c r="O2001" i="1"/>
  <c r="R2000" i="1"/>
  <c r="Q2000" i="1"/>
  <c r="O2000" i="1"/>
  <c r="R1999" i="1"/>
  <c r="Q1999" i="1"/>
  <c r="O1999" i="1"/>
  <c r="R1998" i="1"/>
  <c r="Q1998" i="1"/>
  <c r="O1998" i="1"/>
  <c r="R1997" i="1"/>
  <c r="Q1997" i="1"/>
  <c r="O1997" i="1"/>
  <c r="R1996" i="1"/>
  <c r="Q1996" i="1"/>
  <c r="O1996" i="1"/>
  <c r="R1995" i="1"/>
  <c r="Q1995" i="1"/>
  <c r="O1995" i="1"/>
  <c r="R1994" i="1"/>
  <c r="Q1994" i="1"/>
  <c r="O1994" i="1"/>
  <c r="R1993" i="1"/>
  <c r="Q1993" i="1"/>
  <c r="O1993" i="1"/>
  <c r="R1992" i="1"/>
  <c r="Q1992" i="1"/>
  <c r="O1992" i="1"/>
  <c r="R1991" i="1"/>
  <c r="Q1991" i="1"/>
  <c r="O1991" i="1"/>
  <c r="R1990" i="1"/>
  <c r="Q1990" i="1"/>
  <c r="O1990" i="1"/>
  <c r="R1989" i="1"/>
  <c r="Q1989" i="1"/>
  <c r="O1989" i="1"/>
  <c r="R1988" i="1"/>
  <c r="Q1988" i="1"/>
  <c r="O1988" i="1"/>
  <c r="R1987" i="1"/>
  <c r="Q1987" i="1"/>
  <c r="O1987" i="1"/>
  <c r="R1986" i="1"/>
  <c r="Q1986" i="1"/>
  <c r="O1986" i="1"/>
  <c r="R1985" i="1"/>
  <c r="Q1985" i="1"/>
  <c r="O1985" i="1"/>
  <c r="R1984" i="1"/>
  <c r="Q1984" i="1"/>
  <c r="O1984" i="1"/>
  <c r="R1983" i="1"/>
  <c r="Q1983" i="1"/>
  <c r="O1983" i="1"/>
  <c r="R1982" i="1"/>
  <c r="Q1982" i="1"/>
  <c r="O1982" i="1"/>
  <c r="R1981" i="1"/>
  <c r="Q1981" i="1"/>
  <c r="O1981" i="1"/>
  <c r="R1980" i="1"/>
  <c r="Q1980" i="1"/>
  <c r="O1980" i="1"/>
  <c r="R1979" i="1"/>
  <c r="Q1979" i="1"/>
  <c r="O1979" i="1"/>
  <c r="R1978" i="1"/>
  <c r="Q1978" i="1"/>
  <c r="O1978" i="1"/>
  <c r="R1977" i="1"/>
  <c r="Q1977" i="1"/>
  <c r="O1977" i="1"/>
  <c r="R1976" i="1"/>
  <c r="Q1976" i="1"/>
  <c r="O1976" i="1"/>
  <c r="R1975" i="1"/>
  <c r="Q1975" i="1"/>
  <c r="O1975" i="1"/>
  <c r="R1974" i="1"/>
  <c r="Q1974" i="1"/>
  <c r="O1974" i="1"/>
  <c r="R1973" i="1"/>
  <c r="Q1973" i="1"/>
  <c r="O1973" i="1"/>
  <c r="R1972" i="1"/>
  <c r="Q1972" i="1"/>
  <c r="O1972" i="1"/>
  <c r="R1971" i="1"/>
  <c r="Q1971" i="1"/>
  <c r="O1971" i="1"/>
  <c r="R1970" i="1"/>
  <c r="Q1970" i="1"/>
  <c r="O1970" i="1"/>
  <c r="R1969" i="1"/>
  <c r="Q1969" i="1"/>
  <c r="O1969" i="1"/>
  <c r="R1968" i="1"/>
  <c r="Q1968" i="1"/>
  <c r="O1968" i="1"/>
  <c r="R1967" i="1"/>
  <c r="Q1967" i="1"/>
  <c r="O1967" i="1"/>
  <c r="R1966" i="1"/>
  <c r="Q1966" i="1"/>
  <c r="O1966" i="1"/>
  <c r="R1965" i="1"/>
  <c r="Q1965" i="1"/>
  <c r="O1965" i="1"/>
  <c r="R1964" i="1"/>
  <c r="Q1964" i="1"/>
  <c r="O1964" i="1"/>
  <c r="R1963" i="1"/>
  <c r="Q1963" i="1"/>
  <c r="O1963" i="1"/>
  <c r="R1962" i="1"/>
  <c r="Q1962" i="1"/>
  <c r="O1962" i="1"/>
  <c r="R1961" i="1"/>
  <c r="Q1961" i="1"/>
  <c r="O1961" i="1"/>
  <c r="R1960" i="1"/>
  <c r="Q1960" i="1"/>
  <c r="O1960" i="1"/>
  <c r="R1959" i="1"/>
  <c r="Q1959" i="1"/>
  <c r="O1959" i="1"/>
  <c r="R1958" i="1"/>
  <c r="Q1958" i="1"/>
  <c r="O1958" i="1"/>
  <c r="R1957" i="1"/>
  <c r="Q1957" i="1"/>
  <c r="O1957" i="1"/>
  <c r="R1956" i="1"/>
  <c r="Q1956" i="1"/>
  <c r="O1956" i="1"/>
  <c r="R1955" i="1"/>
  <c r="Q1955" i="1"/>
  <c r="O1955" i="1"/>
  <c r="R1954" i="1"/>
  <c r="Q1954" i="1"/>
  <c r="O1954" i="1"/>
  <c r="R1953" i="1"/>
  <c r="Q1953" i="1"/>
  <c r="O1953" i="1"/>
  <c r="R1952" i="1"/>
  <c r="Q1952" i="1"/>
  <c r="O1952" i="1"/>
  <c r="R1951" i="1"/>
  <c r="Q1951" i="1"/>
  <c r="O1951" i="1"/>
  <c r="R1950" i="1"/>
  <c r="Q1950" i="1"/>
  <c r="O1950" i="1"/>
  <c r="R1949" i="1"/>
  <c r="Q1949" i="1"/>
  <c r="O1949" i="1"/>
  <c r="R1948" i="1"/>
  <c r="Q1948" i="1"/>
  <c r="O1948" i="1"/>
  <c r="R1947" i="1"/>
  <c r="Q1947" i="1"/>
  <c r="O1947" i="1"/>
  <c r="R1946" i="1"/>
  <c r="Q1946" i="1"/>
  <c r="O1946" i="1"/>
  <c r="R1945" i="1"/>
  <c r="Q1945" i="1"/>
  <c r="O1945" i="1"/>
  <c r="R1944" i="1"/>
  <c r="Q1944" i="1"/>
  <c r="O1944" i="1"/>
  <c r="R1943" i="1"/>
  <c r="Q1943" i="1"/>
  <c r="O1943" i="1"/>
  <c r="R1942" i="1"/>
  <c r="Q1942" i="1"/>
  <c r="O1942" i="1"/>
  <c r="R1941" i="1"/>
  <c r="Q1941" i="1"/>
  <c r="O1941" i="1"/>
  <c r="R1940" i="1"/>
  <c r="Q1940" i="1"/>
  <c r="O1940" i="1"/>
  <c r="R1939" i="1"/>
  <c r="Q1939" i="1"/>
  <c r="O1939" i="1"/>
  <c r="R1938" i="1"/>
  <c r="Q1938" i="1"/>
  <c r="O1938" i="1"/>
  <c r="R1937" i="1"/>
  <c r="Q1937" i="1"/>
  <c r="O1937" i="1"/>
  <c r="R1936" i="1"/>
  <c r="Q1936" i="1"/>
  <c r="O1936" i="1"/>
  <c r="R1935" i="1"/>
  <c r="Q1935" i="1"/>
  <c r="O1935" i="1"/>
  <c r="R1934" i="1"/>
  <c r="Q1934" i="1"/>
  <c r="O1934" i="1"/>
  <c r="R1933" i="1"/>
  <c r="Q1933" i="1"/>
  <c r="O1933" i="1"/>
  <c r="R1932" i="1"/>
  <c r="Q1932" i="1"/>
  <c r="O1932" i="1"/>
  <c r="R1931" i="1"/>
  <c r="Q1931" i="1"/>
  <c r="O1931" i="1"/>
  <c r="R1930" i="1"/>
  <c r="Q1930" i="1"/>
  <c r="O1930" i="1"/>
  <c r="R1929" i="1"/>
  <c r="Q1929" i="1"/>
  <c r="O1929" i="1"/>
  <c r="R1928" i="1"/>
  <c r="Q1928" i="1"/>
  <c r="O1928" i="1"/>
  <c r="R1927" i="1"/>
  <c r="Q1927" i="1"/>
  <c r="O1927" i="1"/>
  <c r="R1926" i="1"/>
  <c r="Q1926" i="1"/>
  <c r="O1926" i="1"/>
  <c r="R1925" i="1"/>
  <c r="Q1925" i="1"/>
  <c r="O1925" i="1"/>
  <c r="R1924" i="1"/>
  <c r="Q1924" i="1"/>
  <c r="O1924" i="1"/>
  <c r="R1923" i="1"/>
  <c r="Q1923" i="1"/>
  <c r="O1923" i="1"/>
  <c r="R1922" i="1"/>
  <c r="Q1922" i="1"/>
  <c r="O1922" i="1"/>
  <c r="R1921" i="1"/>
  <c r="Q1921" i="1"/>
  <c r="O1921" i="1"/>
  <c r="R1920" i="1"/>
  <c r="Q1920" i="1"/>
  <c r="O1920" i="1"/>
  <c r="R1919" i="1"/>
  <c r="Q1919" i="1"/>
  <c r="O1919" i="1"/>
  <c r="R1918" i="1"/>
  <c r="Q1918" i="1"/>
  <c r="O1918" i="1"/>
  <c r="R1917" i="1"/>
  <c r="Q1917" i="1"/>
  <c r="O1917" i="1"/>
  <c r="R1916" i="1"/>
  <c r="Q1916" i="1"/>
  <c r="O1916" i="1"/>
  <c r="R1915" i="1"/>
  <c r="Q1915" i="1"/>
  <c r="O1915" i="1"/>
  <c r="R1914" i="1"/>
  <c r="Q1914" i="1"/>
  <c r="O1914" i="1"/>
  <c r="R1913" i="1"/>
  <c r="Q1913" i="1"/>
  <c r="O1913" i="1"/>
  <c r="R1912" i="1"/>
  <c r="Q1912" i="1"/>
  <c r="O1912" i="1"/>
  <c r="R1911" i="1"/>
  <c r="Q1911" i="1"/>
  <c r="O1911" i="1"/>
  <c r="R1910" i="1"/>
  <c r="Q1910" i="1"/>
  <c r="O1910" i="1"/>
  <c r="R1909" i="1"/>
  <c r="Q1909" i="1"/>
  <c r="O1909" i="1"/>
  <c r="R1908" i="1"/>
  <c r="Q1908" i="1"/>
  <c r="O1908" i="1"/>
  <c r="R1907" i="1"/>
  <c r="Q1907" i="1"/>
  <c r="O1907" i="1"/>
  <c r="R1906" i="1"/>
  <c r="Q1906" i="1"/>
  <c r="O1906" i="1"/>
  <c r="R1905" i="1"/>
  <c r="Q1905" i="1"/>
  <c r="O1905" i="1"/>
  <c r="R1904" i="1"/>
  <c r="Q1904" i="1"/>
  <c r="O1904" i="1"/>
  <c r="R1903" i="1"/>
  <c r="Q1903" i="1"/>
  <c r="O1903" i="1"/>
  <c r="R1902" i="1"/>
  <c r="Q1902" i="1"/>
  <c r="O1902" i="1"/>
  <c r="R1901" i="1"/>
  <c r="Q1901" i="1"/>
  <c r="O1901" i="1"/>
  <c r="R1900" i="1"/>
  <c r="Q1900" i="1"/>
  <c r="O1900" i="1"/>
  <c r="R1899" i="1"/>
  <c r="Q1899" i="1"/>
  <c r="O1899" i="1"/>
  <c r="R1898" i="1"/>
  <c r="Q1898" i="1"/>
  <c r="O1898" i="1"/>
  <c r="R1897" i="1"/>
  <c r="Q1897" i="1"/>
  <c r="O1897" i="1"/>
  <c r="R1896" i="1"/>
  <c r="Q1896" i="1"/>
  <c r="O1896" i="1"/>
  <c r="R1895" i="1"/>
  <c r="Q1895" i="1"/>
  <c r="O1895" i="1"/>
  <c r="R1894" i="1"/>
  <c r="Q1894" i="1"/>
  <c r="O1894" i="1"/>
  <c r="R1893" i="1"/>
  <c r="Q1893" i="1"/>
  <c r="O1893" i="1"/>
  <c r="R1892" i="1"/>
  <c r="Q1892" i="1"/>
  <c r="O1892" i="1"/>
  <c r="R1891" i="1"/>
  <c r="Q1891" i="1"/>
  <c r="O1891" i="1"/>
  <c r="R1890" i="1"/>
  <c r="Q1890" i="1"/>
  <c r="O1890" i="1"/>
  <c r="R1889" i="1"/>
  <c r="Q1889" i="1"/>
  <c r="O1889" i="1"/>
  <c r="R1888" i="1"/>
  <c r="Q1888" i="1"/>
  <c r="O1888" i="1"/>
  <c r="R1887" i="1"/>
  <c r="Q1887" i="1"/>
  <c r="O1887" i="1"/>
  <c r="R1886" i="1"/>
  <c r="Q1886" i="1"/>
  <c r="O1886" i="1"/>
  <c r="R1885" i="1"/>
  <c r="Q1885" i="1"/>
  <c r="O1885" i="1"/>
  <c r="R1884" i="1"/>
  <c r="Q1884" i="1"/>
  <c r="O1884" i="1"/>
  <c r="R1883" i="1"/>
  <c r="Q1883" i="1"/>
  <c r="O1883" i="1"/>
  <c r="R1882" i="1"/>
  <c r="Q1882" i="1"/>
  <c r="O1882" i="1"/>
  <c r="R1881" i="1"/>
  <c r="Q1881" i="1"/>
  <c r="O1881" i="1"/>
  <c r="R1880" i="1"/>
  <c r="Q1880" i="1"/>
  <c r="O1880" i="1"/>
  <c r="R1879" i="1"/>
  <c r="Q1879" i="1"/>
  <c r="O1879" i="1"/>
  <c r="R1878" i="1"/>
  <c r="Q1878" i="1"/>
  <c r="O1878" i="1"/>
  <c r="R1877" i="1"/>
  <c r="Q1877" i="1"/>
  <c r="O1877" i="1"/>
  <c r="R1876" i="1"/>
  <c r="Q1876" i="1"/>
  <c r="O1876" i="1"/>
  <c r="R1875" i="1"/>
  <c r="Q1875" i="1"/>
  <c r="O1875" i="1"/>
  <c r="R1874" i="1"/>
  <c r="Q1874" i="1"/>
  <c r="O1874" i="1"/>
  <c r="R1873" i="1"/>
  <c r="Q1873" i="1"/>
  <c r="O1873" i="1"/>
  <c r="R1872" i="1"/>
  <c r="Q1872" i="1"/>
  <c r="O1872" i="1"/>
  <c r="R1871" i="1"/>
  <c r="Q1871" i="1"/>
  <c r="O1871" i="1"/>
  <c r="R1870" i="1"/>
  <c r="Q1870" i="1"/>
  <c r="O1870" i="1"/>
  <c r="R1869" i="1"/>
  <c r="Q1869" i="1"/>
  <c r="O1869" i="1"/>
  <c r="R1868" i="1"/>
  <c r="Q1868" i="1"/>
  <c r="O1868" i="1"/>
  <c r="R1867" i="1"/>
  <c r="Q1867" i="1"/>
  <c r="O1867" i="1"/>
  <c r="R1866" i="1"/>
  <c r="Q1866" i="1"/>
  <c r="O1866" i="1"/>
  <c r="R1865" i="1"/>
  <c r="Q1865" i="1"/>
  <c r="O1865" i="1"/>
  <c r="R1864" i="1"/>
  <c r="Q1864" i="1"/>
  <c r="O1864" i="1"/>
  <c r="R1863" i="1"/>
  <c r="Q1863" i="1"/>
  <c r="O1863" i="1"/>
  <c r="R1862" i="1"/>
  <c r="Q1862" i="1"/>
  <c r="O1862" i="1"/>
  <c r="R1861" i="1"/>
  <c r="Q1861" i="1"/>
  <c r="O1861" i="1"/>
  <c r="R1860" i="1"/>
  <c r="Q1860" i="1"/>
  <c r="O1860" i="1"/>
  <c r="R1859" i="1"/>
  <c r="Q1859" i="1"/>
  <c r="O1859" i="1"/>
  <c r="R1858" i="1"/>
  <c r="Q1858" i="1"/>
  <c r="O1858" i="1"/>
  <c r="R1857" i="1"/>
  <c r="Q1857" i="1"/>
  <c r="O1857" i="1"/>
  <c r="R1856" i="1"/>
  <c r="Q1856" i="1"/>
  <c r="O1856" i="1"/>
  <c r="R1855" i="1"/>
  <c r="Q1855" i="1"/>
  <c r="O1855" i="1"/>
  <c r="R1854" i="1"/>
  <c r="Q1854" i="1"/>
  <c r="O1854" i="1"/>
  <c r="R1853" i="1"/>
  <c r="Q1853" i="1"/>
  <c r="O1853" i="1"/>
  <c r="R1852" i="1"/>
  <c r="Q1852" i="1"/>
  <c r="O1852" i="1"/>
  <c r="R1851" i="1"/>
  <c r="Q1851" i="1"/>
  <c r="O1851" i="1"/>
  <c r="R1850" i="1"/>
  <c r="Q1850" i="1"/>
  <c r="O1850" i="1"/>
  <c r="R1849" i="1"/>
  <c r="Q1849" i="1"/>
  <c r="O1849" i="1"/>
  <c r="R1848" i="1"/>
  <c r="Q1848" i="1"/>
  <c r="O1848" i="1"/>
  <c r="R1847" i="1"/>
  <c r="Q1847" i="1"/>
  <c r="O1847" i="1"/>
  <c r="R1846" i="1"/>
  <c r="Q1846" i="1"/>
  <c r="O1846" i="1"/>
  <c r="R1845" i="1"/>
  <c r="Q1845" i="1"/>
  <c r="O1845" i="1"/>
  <c r="R1844" i="1"/>
  <c r="Q1844" i="1"/>
  <c r="O1844" i="1"/>
  <c r="R1843" i="1"/>
  <c r="Q1843" i="1"/>
  <c r="O1843" i="1"/>
  <c r="R1842" i="1"/>
  <c r="Q1842" i="1"/>
  <c r="O1842" i="1"/>
  <c r="R1841" i="1"/>
  <c r="Q1841" i="1"/>
  <c r="O1841" i="1"/>
  <c r="R1840" i="1"/>
  <c r="Q1840" i="1"/>
  <c r="O1840" i="1"/>
  <c r="R1839" i="1"/>
  <c r="Q1839" i="1"/>
  <c r="O1839" i="1"/>
  <c r="R1838" i="1"/>
  <c r="Q1838" i="1"/>
  <c r="O1838" i="1"/>
  <c r="R1837" i="1"/>
  <c r="Q1837" i="1"/>
  <c r="O1837" i="1"/>
  <c r="R1836" i="1"/>
  <c r="Q1836" i="1"/>
  <c r="O1836" i="1"/>
  <c r="R1835" i="1"/>
  <c r="Q1835" i="1"/>
  <c r="O1835" i="1"/>
  <c r="R1834" i="1"/>
  <c r="Q1834" i="1"/>
  <c r="O1834" i="1"/>
  <c r="R1833" i="1"/>
  <c r="Q1833" i="1"/>
  <c r="O1833" i="1"/>
  <c r="R1832" i="1"/>
  <c r="Q1832" i="1"/>
  <c r="O1832" i="1"/>
  <c r="R1831" i="1"/>
  <c r="Q1831" i="1"/>
  <c r="O1831" i="1"/>
  <c r="R1830" i="1"/>
  <c r="Q1830" i="1"/>
  <c r="O1830" i="1"/>
  <c r="R1829" i="1"/>
  <c r="Q1829" i="1"/>
  <c r="O1829" i="1"/>
  <c r="R1828" i="1"/>
  <c r="Q1828" i="1"/>
  <c r="O1828" i="1"/>
  <c r="R1827" i="1"/>
  <c r="Q1827" i="1"/>
  <c r="O1827" i="1"/>
  <c r="R1826" i="1"/>
  <c r="Q1826" i="1"/>
  <c r="O1826" i="1"/>
  <c r="R1825" i="1"/>
  <c r="Q1825" i="1"/>
  <c r="O1825" i="1"/>
  <c r="R1824" i="1"/>
  <c r="Q1824" i="1"/>
  <c r="O1824" i="1"/>
  <c r="R1823" i="1"/>
  <c r="Q1823" i="1"/>
  <c r="O1823" i="1"/>
  <c r="R1822" i="1"/>
  <c r="Q1822" i="1"/>
  <c r="O1822" i="1"/>
  <c r="R1821" i="1"/>
  <c r="Q1821" i="1"/>
  <c r="O1821" i="1"/>
  <c r="R1820" i="1"/>
  <c r="Q1820" i="1"/>
  <c r="O1820" i="1"/>
  <c r="R1819" i="1"/>
  <c r="Q1819" i="1"/>
  <c r="O1819" i="1"/>
  <c r="R1818" i="1"/>
  <c r="Q1818" i="1"/>
  <c r="O1818" i="1"/>
  <c r="R1817" i="1"/>
  <c r="Q1817" i="1"/>
  <c r="O1817" i="1"/>
  <c r="R1816" i="1"/>
  <c r="Q1816" i="1"/>
  <c r="O1816" i="1"/>
  <c r="R1815" i="1"/>
  <c r="Q1815" i="1"/>
  <c r="O1815" i="1"/>
  <c r="R1814" i="1"/>
  <c r="Q1814" i="1"/>
  <c r="O1814" i="1"/>
  <c r="R1813" i="1"/>
  <c r="Q1813" i="1"/>
  <c r="O1813" i="1"/>
  <c r="R1812" i="1"/>
  <c r="Q1812" i="1"/>
  <c r="O1812" i="1"/>
  <c r="R1811" i="1"/>
  <c r="Q1811" i="1"/>
  <c r="O1811" i="1"/>
  <c r="R1810" i="1"/>
  <c r="Q1810" i="1"/>
  <c r="O1810" i="1"/>
  <c r="R1809" i="1"/>
  <c r="Q1809" i="1"/>
  <c r="O1809" i="1"/>
  <c r="R1808" i="1"/>
  <c r="Q1808" i="1"/>
  <c r="O1808" i="1"/>
  <c r="R1807" i="1"/>
  <c r="Q1807" i="1"/>
  <c r="O1807" i="1"/>
  <c r="R1806" i="1"/>
  <c r="Q1806" i="1"/>
  <c r="O1806" i="1"/>
  <c r="R1805" i="1"/>
  <c r="Q1805" i="1"/>
  <c r="O1805" i="1"/>
  <c r="R1804" i="1"/>
  <c r="Q1804" i="1"/>
  <c r="O1804" i="1"/>
  <c r="R1803" i="1"/>
  <c r="Q1803" i="1"/>
  <c r="O1803" i="1"/>
  <c r="R1802" i="1"/>
  <c r="Q1802" i="1"/>
  <c r="O1802" i="1"/>
  <c r="R1801" i="1"/>
  <c r="Q1801" i="1"/>
  <c r="O1801" i="1"/>
  <c r="R1800" i="1"/>
  <c r="Q1800" i="1"/>
  <c r="O1800" i="1"/>
  <c r="R1799" i="1"/>
  <c r="Q1799" i="1"/>
  <c r="O1799" i="1"/>
  <c r="R1798" i="1"/>
  <c r="Q1798" i="1"/>
  <c r="O1798" i="1"/>
  <c r="R1797" i="1"/>
  <c r="Q1797" i="1"/>
  <c r="O1797" i="1"/>
  <c r="R1796" i="1"/>
  <c r="Q1796" i="1"/>
  <c r="O1796" i="1"/>
  <c r="R1795" i="1"/>
  <c r="Q1795" i="1"/>
  <c r="O1795" i="1"/>
  <c r="R1794" i="1"/>
  <c r="Q1794" i="1"/>
  <c r="O1794" i="1"/>
  <c r="R1793" i="1"/>
  <c r="Q1793" i="1"/>
  <c r="O1793" i="1"/>
  <c r="R1792" i="1"/>
  <c r="Q1792" i="1"/>
  <c r="O1792" i="1"/>
  <c r="R1791" i="1"/>
  <c r="Q1791" i="1"/>
  <c r="O1791" i="1"/>
  <c r="R1790" i="1"/>
  <c r="Q1790" i="1"/>
  <c r="O1790" i="1"/>
  <c r="R1789" i="1"/>
  <c r="Q1789" i="1"/>
  <c r="O1789" i="1"/>
  <c r="R1788" i="1"/>
  <c r="Q1788" i="1"/>
  <c r="O1788" i="1"/>
  <c r="R1787" i="1"/>
  <c r="Q1787" i="1"/>
  <c r="O1787" i="1"/>
  <c r="R1786" i="1"/>
  <c r="Q1786" i="1"/>
  <c r="O1786" i="1"/>
  <c r="R1785" i="1"/>
  <c r="Q1785" i="1"/>
  <c r="O1785" i="1"/>
  <c r="R1784" i="1"/>
  <c r="Q1784" i="1"/>
  <c r="O1784" i="1"/>
  <c r="R1783" i="1"/>
  <c r="Q1783" i="1"/>
  <c r="O1783" i="1"/>
  <c r="R1782" i="1"/>
  <c r="Q1782" i="1"/>
  <c r="O1782" i="1"/>
  <c r="R1781" i="1"/>
  <c r="Q1781" i="1"/>
  <c r="O1781" i="1"/>
  <c r="R1780" i="1"/>
  <c r="Q1780" i="1"/>
  <c r="O1780" i="1"/>
  <c r="R1779" i="1"/>
  <c r="Q1779" i="1"/>
  <c r="O1779" i="1"/>
  <c r="R1778" i="1"/>
  <c r="Q1778" i="1"/>
  <c r="O1778" i="1"/>
  <c r="R1777" i="1"/>
  <c r="Q1777" i="1"/>
  <c r="O1777" i="1"/>
  <c r="R1776" i="1"/>
  <c r="Q1776" i="1"/>
  <c r="O1776" i="1"/>
  <c r="R1775" i="1"/>
  <c r="Q1775" i="1"/>
  <c r="O1775" i="1"/>
  <c r="R1774" i="1"/>
  <c r="Q1774" i="1"/>
  <c r="O1774" i="1"/>
  <c r="R1773" i="1"/>
  <c r="Q1773" i="1"/>
  <c r="O1773" i="1"/>
  <c r="R1772" i="1"/>
  <c r="Q1772" i="1"/>
  <c r="O1772" i="1"/>
  <c r="R1771" i="1"/>
  <c r="Q1771" i="1"/>
  <c r="O1771" i="1"/>
  <c r="R1770" i="1"/>
  <c r="Q1770" i="1"/>
  <c r="O1770" i="1"/>
  <c r="R1769" i="1"/>
  <c r="Q1769" i="1"/>
  <c r="O1769" i="1"/>
  <c r="R1768" i="1"/>
  <c r="Q1768" i="1"/>
  <c r="O1768" i="1"/>
  <c r="R1767" i="1"/>
  <c r="Q1767" i="1"/>
  <c r="O1767" i="1"/>
  <c r="R1766" i="1"/>
  <c r="Q1766" i="1"/>
  <c r="O1766" i="1"/>
  <c r="R1765" i="1"/>
  <c r="Q1765" i="1"/>
  <c r="O1765" i="1"/>
  <c r="R1764" i="1"/>
  <c r="Q1764" i="1"/>
  <c r="O1764" i="1"/>
  <c r="R1763" i="1"/>
  <c r="Q1763" i="1"/>
  <c r="O1763" i="1"/>
  <c r="R1762" i="1"/>
  <c r="Q1762" i="1"/>
  <c r="O1762" i="1"/>
  <c r="R1761" i="1"/>
  <c r="Q1761" i="1"/>
  <c r="O1761" i="1"/>
  <c r="R1760" i="1"/>
  <c r="Q1760" i="1"/>
  <c r="O1760" i="1"/>
  <c r="R1759" i="1"/>
  <c r="Q1759" i="1"/>
  <c r="O1759" i="1"/>
  <c r="R1758" i="1"/>
  <c r="Q1758" i="1"/>
  <c r="O1758" i="1"/>
  <c r="R1757" i="1"/>
  <c r="Q1757" i="1"/>
  <c r="O1757" i="1"/>
  <c r="R1756" i="1"/>
  <c r="Q1756" i="1"/>
  <c r="O1756" i="1"/>
  <c r="R1755" i="1"/>
  <c r="Q1755" i="1"/>
  <c r="O1755" i="1"/>
  <c r="R1754" i="1"/>
  <c r="Q1754" i="1"/>
  <c r="O1754" i="1"/>
  <c r="R1753" i="1"/>
  <c r="Q1753" i="1"/>
  <c r="O1753" i="1"/>
  <c r="R1752" i="1"/>
  <c r="Q1752" i="1"/>
  <c r="O1752" i="1"/>
  <c r="R1751" i="1"/>
  <c r="Q1751" i="1"/>
  <c r="O1751" i="1"/>
  <c r="R1750" i="1"/>
  <c r="Q1750" i="1"/>
  <c r="O1750" i="1"/>
  <c r="R1749" i="1"/>
  <c r="Q1749" i="1"/>
  <c r="O1749" i="1"/>
  <c r="R1748" i="1"/>
  <c r="Q1748" i="1"/>
  <c r="O1748" i="1"/>
  <c r="R1747" i="1"/>
  <c r="Q1747" i="1"/>
  <c r="O1747" i="1"/>
  <c r="R1746" i="1"/>
  <c r="Q1746" i="1"/>
  <c r="O1746" i="1"/>
  <c r="R1745" i="1"/>
  <c r="Q1745" i="1"/>
  <c r="O1745" i="1"/>
  <c r="R1744" i="1"/>
  <c r="Q1744" i="1"/>
  <c r="O1744" i="1"/>
  <c r="R1743" i="1"/>
  <c r="Q1743" i="1"/>
  <c r="O1743" i="1"/>
  <c r="R1742" i="1"/>
  <c r="Q1742" i="1"/>
  <c r="O1742" i="1"/>
  <c r="R1741" i="1"/>
  <c r="Q1741" i="1"/>
  <c r="O1741" i="1"/>
  <c r="R1740" i="1"/>
  <c r="Q1740" i="1"/>
  <c r="O1740" i="1"/>
  <c r="R1739" i="1"/>
  <c r="Q1739" i="1"/>
  <c r="O1739" i="1"/>
  <c r="R1738" i="1"/>
  <c r="Q1738" i="1"/>
  <c r="O1738" i="1"/>
  <c r="R1737" i="1"/>
  <c r="Q1737" i="1"/>
  <c r="O1737" i="1"/>
  <c r="R1736" i="1"/>
  <c r="Q1736" i="1"/>
  <c r="O1736" i="1"/>
  <c r="R1735" i="1"/>
  <c r="Q1735" i="1"/>
  <c r="O1735" i="1"/>
  <c r="R1734" i="1"/>
  <c r="Q1734" i="1"/>
  <c r="O1734" i="1"/>
  <c r="R1733" i="1"/>
  <c r="Q1733" i="1"/>
  <c r="O1733" i="1"/>
  <c r="R1732" i="1"/>
  <c r="Q1732" i="1"/>
  <c r="O1732" i="1"/>
  <c r="R1731" i="1"/>
  <c r="Q1731" i="1"/>
  <c r="O1731" i="1"/>
  <c r="R1730" i="1"/>
  <c r="Q1730" i="1"/>
  <c r="O1730" i="1"/>
  <c r="R1729" i="1"/>
  <c r="Q1729" i="1"/>
  <c r="O1729" i="1"/>
  <c r="R1728" i="1"/>
  <c r="Q1728" i="1"/>
  <c r="O1728" i="1"/>
  <c r="R1727" i="1"/>
  <c r="Q1727" i="1"/>
  <c r="O1727" i="1"/>
  <c r="R1726" i="1"/>
  <c r="Q1726" i="1"/>
  <c r="O1726" i="1"/>
  <c r="R1725" i="1"/>
  <c r="Q1725" i="1"/>
  <c r="O1725" i="1"/>
  <c r="R1724" i="1"/>
  <c r="Q1724" i="1"/>
  <c r="O1724" i="1"/>
  <c r="R1723" i="1"/>
  <c r="Q1723" i="1"/>
  <c r="O1723" i="1"/>
  <c r="R1722" i="1"/>
  <c r="Q1722" i="1"/>
  <c r="O1722" i="1"/>
  <c r="R1721" i="1"/>
  <c r="Q1721" i="1"/>
  <c r="O1721" i="1"/>
  <c r="R1720" i="1"/>
  <c r="Q1720" i="1"/>
  <c r="O1720" i="1"/>
  <c r="R1719" i="1"/>
  <c r="Q1719" i="1"/>
  <c r="O1719" i="1"/>
  <c r="R1718" i="1"/>
  <c r="Q1718" i="1"/>
  <c r="O1718" i="1"/>
  <c r="R1717" i="1"/>
  <c r="Q1717" i="1"/>
  <c r="O1717" i="1"/>
  <c r="R1716" i="1"/>
  <c r="Q1716" i="1"/>
  <c r="O1716" i="1"/>
  <c r="R1715" i="1"/>
  <c r="Q1715" i="1"/>
  <c r="O1715" i="1"/>
  <c r="R1714" i="1"/>
  <c r="Q1714" i="1"/>
  <c r="O1714" i="1"/>
  <c r="R1713" i="1"/>
  <c r="Q1713" i="1"/>
  <c r="O1713" i="1"/>
  <c r="R1712" i="1"/>
  <c r="Q1712" i="1"/>
  <c r="O1712" i="1"/>
  <c r="R1711" i="1"/>
  <c r="Q1711" i="1"/>
  <c r="O1711" i="1"/>
  <c r="R1710" i="1"/>
  <c r="Q1710" i="1"/>
  <c r="O1710" i="1"/>
  <c r="R1709" i="1"/>
  <c r="Q1709" i="1"/>
  <c r="O1709" i="1"/>
  <c r="R1708" i="1"/>
  <c r="Q1708" i="1"/>
  <c r="O1708" i="1"/>
  <c r="R1707" i="1"/>
  <c r="Q1707" i="1"/>
  <c r="O1707" i="1"/>
  <c r="R1706" i="1"/>
  <c r="Q1706" i="1"/>
  <c r="O1706" i="1"/>
  <c r="R1705" i="1"/>
  <c r="Q1705" i="1"/>
  <c r="O1705" i="1"/>
  <c r="R1704" i="1"/>
  <c r="Q1704" i="1"/>
  <c r="O1704" i="1"/>
  <c r="R1703" i="1"/>
  <c r="Q1703" i="1"/>
  <c r="O1703" i="1"/>
  <c r="R1702" i="1"/>
  <c r="Q1702" i="1"/>
  <c r="O1702" i="1"/>
  <c r="R1701" i="1"/>
  <c r="Q1701" i="1"/>
  <c r="O1701" i="1"/>
  <c r="R1700" i="1"/>
  <c r="Q1700" i="1"/>
  <c r="O1700" i="1"/>
  <c r="R1699" i="1"/>
  <c r="Q1699" i="1"/>
  <c r="O1699" i="1"/>
  <c r="R1698" i="1"/>
  <c r="Q1698" i="1"/>
  <c r="O1698" i="1"/>
  <c r="R1697" i="1"/>
  <c r="Q1697" i="1"/>
  <c r="O1697" i="1"/>
  <c r="R1696" i="1"/>
  <c r="Q1696" i="1"/>
  <c r="O1696" i="1"/>
  <c r="R1695" i="1"/>
  <c r="Q1695" i="1"/>
  <c r="O1695" i="1"/>
  <c r="R1694" i="1"/>
  <c r="Q1694" i="1"/>
  <c r="O1694" i="1"/>
  <c r="R1693" i="1"/>
  <c r="Q1693" i="1"/>
  <c r="O1693" i="1"/>
  <c r="R1692" i="1"/>
  <c r="Q1692" i="1"/>
  <c r="O1692" i="1"/>
  <c r="R1691" i="1"/>
  <c r="Q1691" i="1"/>
  <c r="O1691" i="1"/>
  <c r="R1690" i="1"/>
  <c r="Q1690" i="1"/>
  <c r="O1690" i="1"/>
  <c r="R1689" i="1"/>
  <c r="Q1689" i="1"/>
  <c r="O1689" i="1"/>
  <c r="R1688" i="1"/>
  <c r="Q1688" i="1"/>
  <c r="O1688" i="1"/>
  <c r="R1687" i="1"/>
  <c r="Q1687" i="1"/>
  <c r="O1687" i="1"/>
  <c r="R1686" i="1"/>
  <c r="Q1686" i="1"/>
  <c r="O1686" i="1"/>
  <c r="R1685" i="1"/>
  <c r="Q1685" i="1"/>
  <c r="O1685" i="1"/>
  <c r="R1684" i="1"/>
  <c r="Q1684" i="1"/>
  <c r="O1684" i="1"/>
  <c r="R1683" i="1"/>
  <c r="Q1683" i="1"/>
  <c r="O1683" i="1"/>
  <c r="R1682" i="1"/>
  <c r="Q1682" i="1"/>
  <c r="O1682" i="1"/>
  <c r="R1681" i="1"/>
  <c r="Q1681" i="1"/>
  <c r="O1681" i="1"/>
  <c r="R1680" i="1"/>
  <c r="Q1680" i="1"/>
  <c r="O1680" i="1"/>
  <c r="R1679" i="1"/>
  <c r="Q1679" i="1"/>
  <c r="O1679" i="1"/>
  <c r="R1678" i="1"/>
  <c r="Q1678" i="1"/>
  <c r="O1678" i="1"/>
  <c r="R1677" i="1"/>
  <c r="Q1677" i="1"/>
  <c r="O1677" i="1"/>
  <c r="R1676" i="1"/>
  <c r="Q1676" i="1"/>
  <c r="O1676" i="1"/>
  <c r="R1675" i="1"/>
  <c r="Q1675" i="1"/>
  <c r="O1675" i="1"/>
  <c r="R1674" i="1"/>
  <c r="Q1674" i="1"/>
  <c r="O1674" i="1"/>
  <c r="R1673" i="1"/>
  <c r="Q1673" i="1"/>
  <c r="O1673" i="1"/>
  <c r="R1672" i="1"/>
  <c r="Q1672" i="1"/>
  <c r="O1672" i="1"/>
  <c r="R1671" i="1"/>
  <c r="Q1671" i="1"/>
  <c r="O1671" i="1"/>
  <c r="R1670" i="1"/>
  <c r="Q1670" i="1"/>
  <c r="O1670" i="1"/>
  <c r="R1669" i="1"/>
  <c r="Q1669" i="1"/>
  <c r="O1669" i="1"/>
  <c r="R1668" i="1"/>
  <c r="Q1668" i="1"/>
  <c r="O1668" i="1"/>
  <c r="R1667" i="1"/>
  <c r="Q1667" i="1"/>
  <c r="O1667" i="1"/>
  <c r="R1666" i="1"/>
  <c r="Q1666" i="1"/>
  <c r="O1666" i="1"/>
  <c r="R1665" i="1"/>
  <c r="Q1665" i="1"/>
  <c r="O1665" i="1"/>
  <c r="R1664" i="1"/>
  <c r="Q1664" i="1"/>
  <c r="O1664" i="1"/>
  <c r="R1663" i="1"/>
  <c r="Q1663" i="1"/>
  <c r="O1663" i="1"/>
  <c r="R1662" i="1"/>
  <c r="Q1662" i="1"/>
  <c r="O1662" i="1"/>
  <c r="R1661" i="1"/>
  <c r="Q1661" i="1"/>
  <c r="S1661" i="1" s="1"/>
  <c r="O1661" i="1"/>
  <c r="R1660" i="1"/>
  <c r="Q1660" i="1"/>
  <c r="O1660" i="1"/>
  <c r="R1659" i="1"/>
  <c r="Q1659" i="1"/>
  <c r="O1659" i="1"/>
  <c r="R1658" i="1"/>
  <c r="Q1658" i="1"/>
  <c r="O1658" i="1"/>
  <c r="R1657" i="1"/>
  <c r="Q1657" i="1"/>
  <c r="O1657" i="1"/>
  <c r="R1656" i="1"/>
  <c r="Q1656" i="1"/>
  <c r="O1656" i="1"/>
  <c r="R1655" i="1"/>
  <c r="Q1655" i="1"/>
  <c r="O1655" i="1"/>
  <c r="R1654" i="1"/>
  <c r="Q1654" i="1"/>
  <c r="O1654" i="1"/>
  <c r="R1653" i="1"/>
  <c r="Q1653" i="1"/>
  <c r="O1653" i="1"/>
  <c r="R1652" i="1"/>
  <c r="Q1652" i="1"/>
  <c r="O1652" i="1"/>
  <c r="R1651" i="1"/>
  <c r="Q1651" i="1"/>
  <c r="O1651" i="1"/>
  <c r="R1650" i="1"/>
  <c r="Q1650" i="1"/>
  <c r="O1650" i="1"/>
  <c r="R1649" i="1"/>
  <c r="Q1649" i="1"/>
  <c r="O1649" i="1"/>
  <c r="R1648" i="1"/>
  <c r="Q1648" i="1"/>
  <c r="O1648" i="1"/>
  <c r="R1647" i="1"/>
  <c r="Q1647" i="1"/>
  <c r="O1647" i="1"/>
  <c r="R1646" i="1"/>
  <c r="Q1646" i="1"/>
  <c r="O1646" i="1"/>
  <c r="R1645" i="1"/>
  <c r="Q1645" i="1"/>
  <c r="O1645" i="1"/>
  <c r="R1644" i="1"/>
  <c r="Q1644" i="1"/>
  <c r="O1644" i="1"/>
  <c r="R1643" i="1"/>
  <c r="Q1643" i="1"/>
  <c r="O1643" i="1"/>
  <c r="R1642" i="1"/>
  <c r="Q1642" i="1"/>
  <c r="O1642" i="1"/>
  <c r="R1641" i="1"/>
  <c r="Q1641" i="1"/>
  <c r="O1641" i="1"/>
  <c r="R1640" i="1"/>
  <c r="Q1640" i="1"/>
  <c r="O1640" i="1"/>
  <c r="R1639" i="1"/>
  <c r="Q1639" i="1"/>
  <c r="O1639" i="1"/>
  <c r="R1638" i="1"/>
  <c r="Q1638" i="1"/>
  <c r="O1638" i="1"/>
  <c r="R1637" i="1"/>
  <c r="Q1637" i="1"/>
  <c r="O1637" i="1"/>
  <c r="R1636" i="1"/>
  <c r="Q1636" i="1"/>
  <c r="O1636" i="1"/>
  <c r="R1635" i="1"/>
  <c r="Q1635" i="1"/>
  <c r="O1635" i="1"/>
  <c r="R1634" i="1"/>
  <c r="Q1634" i="1"/>
  <c r="O1634" i="1"/>
  <c r="R1633" i="1"/>
  <c r="Q1633" i="1"/>
  <c r="O1633" i="1"/>
  <c r="R1632" i="1"/>
  <c r="Q1632" i="1"/>
  <c r="O1632" i="1"/>
  <c r="R1631" i="1"/>
  <c r="Q1631" i="1"/>
  <c r="O1631" i="1"/>
  <c r="R1630" i="1"/>
  <c r="Q1630" i="1"/>
  <c r="O1630" i="1"/>
  <c r="R1629" i="1"/>
  <c r="Q1629" i="1"/>
  <c r="O1629" i="1"/>
  <c r="R1628" i="1"/>
  <c r="Q1628" i="1"/>
  <c r="O1628" i="1"/>
  <c r="R1627" i="1"/>
  <c r="Q1627" i="1"/>
  <c r="O1627" i="1"/>
  <c r="R1626" i="1"/>
  <c r="Q1626" i="1"/>
  <c r="O1626" i="1"/>
  <c r="R1625" i="1"/>
  <c r="Q1625" i="1"/>
  <c r="O1625" i="1"/>
  <c r="R1624" i="1"/>
  <c r="Q1624" i="1"/>
  <c r="O1624" i="1"/>
  <c r="R1623" i="1"/>
  <c r="Q1623" i="1"/>
  <c r="O1623" i="1"/>
  <c r="R1622" i="1"/>
  <c r="Q1622" i="1"/>
  <c r="O1622" i="1"/>
  <c r="R1621" i="1"/>
  <c r="Q1621" i="1"/>
  <c r="O1621" i="1"/>
  <c r="R1620" i="1"/>
  <c r="Q1620" i="1"/>
  <c r="O1620" i="1"/>
  <c r="R1619" i="1"/>
  <c r="Q1619" i="1"/>
  <c r="O1619" i="1"/>
  <c r="R1618" i="1"/>
  <c r="Q1618" i="1"/>
  <c r="O1618" i="1"/>
  <c r="R1617" i="1"/>
  <c r="Q1617" i="1"/>
  <c r="O1617" i="1"/>
  <c r="R1616" i="1"/>
  <c r="Q1616" i="1"/>
  <c r="O1616" i="1"/>
  <c r="R1615" i="1"/>
  <c r="Q1615" i="1"/>
  <c r="O1615" i="1"/>
  <c r="R1614" i="1"/>
  <c r="Q1614" i="1"/>
  <c r="O1614" i="1"/>
  <c r="R1613" i="1"/>
  <c r="Q1613" i="1"/>
  <c r="O1613" i="1"/>
  <c r="R1612" i="1"/>
  <c r="Q1612" i="1"/>
  <c r="O1612" i="1"/>
  <c r="R1611" i="1"/>
  <c r="Q1611" i="1"/>
  <c r="O1611" i="1"/>
  <c r="R1610" i="1"/>
  <c r="Q1610" i="1"/>
  <c r="O1610" i="1"/>
  <c r="R1609" i="1"/>
  <c r="Q1609" i="1"/>
  <c r="O1609" i="1"/>
  <c r="R1608" i="1"/>
  <c r="Q1608" i="1"/>
  <c r="O1608" i="1"/>
  <c r="R1607" i="1"/>
  <c r="Q1607" i="1"/>
  <c r="O1607" i="1"/>
  <c r="R1606" i="1"/>
  <c r="Q1606" i="1"/>
  <c r="O1606" i="1"/>
  <c r="R1605" i="1"/>
  <c r="Q1605" i="1"/>
  <c r="O1605" i="1"/>
  <c r="R1604" i="1"/>
  <c r="Q1604" i="1"/>
  <c r="O1604" i="1"/>
  <c r="R1603" i="1"/>
  <c r="Q1603" i="1"/>
  <c r="O1603" i="1"/>
  <c r="R1602" i="1"/>
  <c r="Q1602" i="1"/>
  <c r="O1602" i="1"/>
  <c r="R1601" i="1"/>
  <c r="Q1601" i="1"/>
  <c r="O1601" i="1"/>
  <c r="R1600" i="1"/>
  <c r="Q1600" i="1"/>
  <c r="O1600" i="1"/>
  <c r="R1599" i="1"/>
  <c r="Q1599" i="1"/>
  <c r="O1599" i="1"/>
  <c r="R1598" i="1"/>
  <c r="Q1598" i="1"/>
  <c r="O1598" i="1"/>
  <c r="R1597" i="1"/>
  <c r="Q1597" i="1"/>
  <c r="O1597" i="1"/>
  <c r="R1596" i="1"/>
  <c r="Q1596" i="1"/>
  <c r="O1596" i="1"/>
  <c r="R1595" i="1"/>
  <c r="Q1595" i="1"/>
  <c r="O1595" i="1"/>
  <c r="R1594" i="1"/>
  <c r="Q1594" i="1"/>
  <c r="O1594" i="1"/>
  <c r="R1593" i="1"/>
  <c r="Q1593" i="1"/>
  <c r="O1593" i="1"/>
  <c r="R1592" i="1"/>
  <c r="Q1592" i="1"/>
  <c r="O1592" i="1"/>
  <c r="R1591" i="1"/>
  <c r="Q1591" i="1"/>
  <c r="O1591" i="1"/>
  <c r="R1590" i="1"/>
  <c r="Q1590" i="1"/>
  <c r="O1590" i="1"/>
  <c r="R1589" i="1"/>
  <c r="Q1589" i="1"/>
  <c r="O1589" i="1"/>
  <c r="R1588" i="1"/>
  <c r="Q1588" i="1"/>
  <c r="O1588" i="1"/>
  <c r="R1587" i="1"/>
  <c r="Q1587" i="1"/>
  <c r="O1587" i="1"/>
  <c r="R1586" i="1"/>
  <c r="Q1586" i="1"/>
  <c r="O1586" i="1"/>
  <c r="R1585" i="1"/>
  <c r="Q1585" i="1"/>
  <c r="O1585" i="1"/>
  <c r="R1584" i="1"/>
  <c r="Q1584" i="1"/>
  <c r="O1584" i="1"/>
  <c r="R1583" i="1"/>
  <c r="Q1583" i="1"/>
  <c r="O1583" i="1"/>
  <c r="R1582" i="1"/>
  <c r="Q1582" i="1"/>
  <c r="O1582" i="1"/>
  <c r="R1581" i="1"/>
  <c r="Q1581" i="1"/>
  <c r="O1581" i="1"/>
  <c r="R1580" i="1"/>
  <c r="Q1580" i="1"/>
  <c r="O1580" i="1"/>
  <c r="R1579" i="1"/>
  <c r="Q1579" i="1"/>
  <c r="O1579" i="1"/>
  <c r="R1578" i="1"/>
  <c r="Q1578" i="1"/>
  <c r="O1578" i="1"/>
  <c r="R1577" i="1"/>
  <c r="Q1577" i="1"/>
  <c r="O1577" i="1"/>
  <c r="R1576" i="1"/>
  <c r="Q1576" i="1"/>
  <c r="O1576" i="1"/>
  <c r="R1575" i="1"/>
  <c r="Q1575" i="1"/>
  <c r="O1575" i="1"/>
  <c r="R1574" i="1"/>
  <c r="Q1574" i="1"/>
  <c r="O1574" i="1"/>
  <c r="R1573" i="1"/>
  <c r="Q1573" i="1"/>
  <c r="O1573" i="1"/>
  <c r="R1572" i="1"/>
  <c r="Q1572" i="1"/>
  <c r="O1572" i="1"/>
  <c r="R1571" i="1"/>
  <c r="Q1571" i="1"/>
  <c r="O1571" i="1"/>
  <c r="R1570" i="1"/>
  <c r="Q1570" i="1"/>
  <c r="O1570" i="1"/>
  <c r="R1569" i="1"/>
  <c r="Q1569" i="1"/>
  <c r="O1569" i="1"/>
  <c r="R1568" i="1"/>
  <c r="Q1568" i="1"/>
  <c r="O1568" i="1"/>
  <c r="R1567" i="1"/>
  <c r="Q1567" i="1"/>
  <c r="O1567" i="1"/>
  <c r="R1566" i="1"/>
  <c r="Q1566" i="1"/>
  <c r="O1566" i="1"/>
  <c r="R1565" i="1"/>
  <c r="Q1565" i="1"/>
  <c r="O1565" i="1"/>
  <c r="R1564" i="1"/>
  <c r="Q1564" i="1"/>
  <c r="O1564" i="1"/>
  <c r="R1563" i="1"/>
  <c r="Q1563" i="1"/>
  <c r="O1563" i="1"/>
  <c r="R1562" i="1"/>
  <c r="Q1562" i="1"/>
  <c r="O1562" i="1"/>
  <c r="R1561" i="1"/>
  <c r="Q1561" i="1"/>
  <c r="O1561" i="1"/>
  <c r="R1560" i="1"/>
  <c r="Q1560" i="1"/>
  <c r="O1560" i="1"/>
  <c r="R1559" i="1"/>
  <c r="Q1559" i="1"/>
  <c r="O1559" i="1"/>
  <c r="R1558" i="1"/>
  <c r="Q1558" i="1"/>
  <c r="O1558" i="1"/>
  <c r="R1557" i="1"/>
  <c r="Q1557" i="1"/>
  <c r="O1557" i="1"/>
  <c r="R1556" i="1"/>
  <c r="Q1556" i="1"/>
  <c r="O1556" i="1"/>
  <c r="R1555" i="1"/>
  <c r="Q1555" i="1"/>
  <c r="O1555" i="1"/>
  <c r="R1554" i="1"/>
  <c r="Q1554" i="1"/>
  <c r="O1554" i="1"/>
  <c r="R1553" i="1"/>
  <c r="Q1553" i="1"/>
  <c r="O1553" i="1"/>
  <c r="R1552" i="1"/>
  <c r="Q1552" i="1"/>
  <c r="O1552" i="1"/>
  <c r="R1551" i="1"/>
  <c r="Q1551" i="1"/>
  <c r="O1551" i="1"/>
  <c r="R1550" i="1"/>
  <c r="Q1550" i="1"/>
  <c r="O1550" i="1"/>
  <c r="R1549" i="1"/>
  <c r="Q1549" i="1"/>
  <c r="O1549" i="1"/>
  <c r="R1548" i="1"/>
  <c r="Q1548" i="1"/>
  <c r="O1548" i="1"/>
  <c r="R1547" i="1"/>
  <c r="Q1547" i="1"/>
  <c r="O1547" i="1"/>
  <c r="R1546" i="1"/>
  <c r="Q1546" i="1"/>
  <c r="O1546" i="1"/>
  <c r="R1545" i="1"/>
  <c r="Q1545" i="1"/>
  <c r="O1545" i="1"/>
  <c r="R1544" i="1"/>
  <c r="Q1544" i="1"/>
  <c r="O1544" i="1"/>
  <c r="R1543" i="1"/>
  <c r="Q1543" i="1"/>
  <c r="O1543" i="1"/>
  <c r="R1542" i="1"/>
  <c r="Q1542" i="1"/>
  <c r="O1542" i="1"/>
  <c r="R1541" i="1"/>
  <c r="Q1541" i="1"/>
  <c r="O1541" i="1"/>
  <c r="R1540" i="1"/>
  <c r="Q1540" i="1"/>
  <c r="O1540" i="1"/>
  <c r="R1539" i="1"/>
  <c r="Q1539" i="1"/>
  <c r="O1539" i="1"/>
  <c r="R1538" i="1"/>
  <c r="Q1538" i="1"/>
  <c r="O1538" i="1"/>
  <c r="R1537" i="1"/>
  <c r="Q1537" i="1"/>
  <c r="O1537" i="1"/>
  <c r="R1536" i="1"/>
  <c r="Q1536" i="1"/>
  <c r="O1536" i="1"/>
  <c r="R1535" i="1"/>
  <c r="Q1535" i="1"/>
  <c r="O1535" i="1"/>
  <c r="R1534" i="1"/>
  <c r="Q1534" i="1"/>
  <c r="O1534" i="1"/>
  <c r="R1533" i="1"/>
  <c r="Q1533" i="1"/>
  <c r="O1533" i="1"/>
  <c r="R1532" i="1"/>
  <c r="Q1532" i="1"/>
  <c r="O1532" i="1"/>
  <c r="R1531" i="1"/>
  <c r="Q1531" i="1"/>
  <c r="O1531" i="1"/>
  <c r="R1530" i="1"/>
  <c r="Q1530" i="1"/>
  <c r="O1530" i="1"/>
  <c r="R1529" i="1"/>
  <c r="Q1529" i="1"/>
  <c r="O1529" i="1"/>
  <c r="R1528" i="1"/>
  <c r="Q1528" i="1"/>
  <c r="O1528" i="1"/>
  <c r="R1527" i="1"/>
  <c r="Q1527" i="1"/>
  <c r="O1527" i="1"/>
  <c r="R1526" i="1"/>
  <c r="Q1526" i="1"/>
  <c r="O1526" i="1"/>
  <c r="R1525" i="1"/>
  <c r="Q1525" i="1"/>
  <c r="O1525" i="1"/>
  <c r="R1524" i="1"/>
  <c r="Q1524" i="1"/>
  <c r="O1524" i="1"/>
  <c r="R1523" i="1"/>
  <c r="Q1523" i="1"/>
  <c r="O1523" i="1"/>
  <c r="R1522" i="1"/>
  <c r="Q1522" i="1"/>
  <c r="O1522" i="1"/>
  <c r="R1521" i="1"/>
  <c r="Q1521" i="1"/>
  <c r="O1521" i="1"/>
  <c r="R1520" i="1"/>
  <c r="Q1520" i="1"/>
  <c r="O1520" i="1"/>
  <c r="R1519" i="1"/>
  <c r="Q1519" i="1"/>
  <c r="O1519" i="1"/>
  <c r="R1518" i="1"/>
  <c r="Q1518" i="1"/>
  <c r="O1518" i="1"/>
  <c r="R1517" i="1"/>
  <c r="Q1517" i="1"/>
  <c r="O1517" i="1"/>
  <c r="R1516" i="1"/>
  <c r="Q1516" i="1"/>
  <c r="O1516" i="1"/>
  <c r="R1515" i="1"/>
  <c r="Q1515" i="1"/>
  <c r="O1515" i="1"/>
  <c r="R1514" i="1"/>
  <c r="Q1514" i="1"/>
  <c r="O1514" i="1"/>
  <c r="R1513" i="1"/>
  <c r="Q1513" i="1"/>
  <c r="O1513" i="1"/>
  <c r="R1512" i="1"/>
  <c r="Q1512" i="1"/>
  <c r="O1512" i="1"/>
  <c r="R1511" i="1"/>
  <c r="Q1511" i="1"/>
  <c r="O1511" i="1"/>
  <c r="R1510" i="1"/>
  <c r="Q1510" i="1"/>
  <c r="O1510" i="1"/>
  <c r="R1509" i="1"/>
  <c r="Q1509" i="1"/>
  <c r="O1509" i="1"/>
  <c r="R1508" i="1"/>
  <c r="Q1508" i="1"/>
  <c r="O1508" i="1"/>
  <c r="R1507" i="1"/>
  <c r="Q1507" i="1"/>
  <c r="O1507" i="1"/>
  <c r="R1506" i="1"/>
  <c r="Q1506" i="1"/>
  <c r="O1506" i="1"/>
  <c r="R1505" i="1"/>
  <c r="Q1505" i="1"/>
  <c r="O1505" i="1"/>
  <c r="R1504" i="1"/>
  <c r="Q1504" i="1"/>
  <c r="O1504" i="1"/>
  <c r="R1503" i="1"/>
  <c r="Q1503" i="1"/>
  <c r="O1503" i="1"/>
  <c r="R1502" i="1"/>
  <c r="Q1502" i="1"/>
  <c r="O1502" i="1"/>
  <c r="R1501" i="1"/>
  <c r="Q1501" i="1"/>
  <c r="O1501" i="1"/>
  <c r="R1500" i="1"/>
  <c r="Q1500" i="1"/>
  <c r="O1500" i="1"/>
  <c r="R1499" i="1"/>
  <c r="Q1499" i="1"/>
  <c r="O1499" i="1"/>
  <c r="R1498" i="1"/>
  <c r="Q1498" i="1"/>
  <c r="O1498" i="1"/>
  <c r="R1497" i="1"/>
  <c r="Q1497" i="1"/>
  <c r="S1497" i="1" s="1"/>
  <c r="O1497" i="1"/>
  <c r="R1496" i="1"/>
  <c r="Q1496" i="1"/>
  <c r="O1496" i="1"/>
  <c r="R1495" i="1"/>
  <c r="Q1495" i="1"/>
  <c r="O1495" i="1"/>
  <c r="R1494" i="1"/>
  <c r="Q1494" i="1"/>
  <c r="O1494" i="1"/>
  <c r="R1493" i="1"/>
  <c r="Q1493" i="1"/>
  <c r="O1493" i="1"/>
  <c r="R1492" i="1"/>
  <c r="Q1492" i="1"/>
  <c r="O1492" i="1"/>
  <c r="R1491" i="1"/>
  <c r="Q1491" i="1"/>
  <c r="O1491" i="1"/>
  <c r="R1490" i="1"/>
  <c r="Q1490" i="1"/>
  <c r="O1490" i="1"/>
  <c r="R1489" i="1"/>
  <c r="Q1489" i="1"/>
  <c r="S1489" i="1" s="1"/>
  <c r="O1489" i="1"/>
  <c r="R1488" i="1"/>
  <c r="Q1488" i="1"/>
  <c r="O1488" i="1"/>
  <c r="R1487" i="1"/>
  <c r="Q1487" i="1"/>
  <c r="O1487" i="1"/>
  <c r="R1486" i="1"/>
  <c r="Q1486" i="1"/>
  <c r="O1486" i="1"/>
  <c r="R1485" i="1"/>
  <c r="Q1485" i="1"/>
  <c r="O1485" i="1"/>
  <c r="R1484" i="1"/>
  <c r="Q1484" i="1"/>
  <c r="O1484" i="1"/>
  <c r="R1483" i="1"/>
  <c r="Q1483" i="1"/>
  <c r="O1483" i="1"/>
  <c r="R1482" i="1"/>
  <c r="Q1482" i="1"/>
  <c r="O1482" i="1"/>
  <c r="R1481" i="1"/>
  <c r="Q1481" i="1"/>
  <c r="O1481" i="1"/>
  <c r="R1480" i="1"/>
  <c r="Q1480" i="1"/>
  <c r="O1480" i="1"/>
  <c r="R1479" i="1"/>
  <c r="Q1479" i="1"/>
  <c r="O1479" i="1"/>
  <c r="R1478" i="1"/>
  <c r="Q1478" i="1"/>
  <c r="O1478" i="1"/>
  <c r="R1477" i="1"/>
  <c r="Q1477" i="1"/>
  <c r="O1477" i="1"/>
  <c r="R1476" i="1"/>
  <c r="Q1476" i="1"/>
  <c r="O1476" i="1"/>
  <c r="R1475" i="1"/>
  <c r="Q1475" i="1"/>
  <c r="O1475" i="1"/>
  <c r="R1474" i="1"/>
  <c r="Q1474" i="1"/>
  <c r="O1474" i="1"/>
  <c r="R1473" i="1"/>
  <c r="Q1473" i="1"/>
  <c r="O1473" i="1"/>
  <c r="R1472" i="1"/>
  <c r="Q1472" i="1"/>
  <c r="O1472" i="1"/>
  <c r="R1471" i="1"/>
  <c r="Q1471" i="1"/>
  <c r="O1471" i="1"/>
  <c r="R1470" i="1"/>
  <c r="Q1470" i="1"/>
  <c r="O1470" i="1"/>
  <c r="R1469" i="1"/>
  <c r="Q1469" i="1"/>
  <c r="O1469" i="1"/>
  <c r="R1468" i="1"/>
  <c r="Q1468" i="1"/>
  <c r="O1468" i="1"/>
  <c r="R1467" i="1"/>
  <c r="Q1467" i="1"/>
  <c r="O1467" i="1"/>
  <c r="R1466" i="1"/>
  <c r="Q1466" i="1"/>
  <c r="O1466" i="1"/>
  <c r="R1465" i="1"/>
  <c r="Q1465" i="1"/>
  <c r="O1465" i="1"/>
  <c r="R1464" i="1"/>
  <c r="Q1464" i="1"/>
  <c r="O1464" i="1"/>
  <c r="R1463" i="1"/>
  <c r="Q1463" i="1"/>
  <c r="O1463" i="1"/>
  <c r="R1462" i="1"/>
  <c r="Q1462" i="1"/>
  <c r="O1462" i="1"/>
  <c r="R1461" i="1"/>
  <c r="Q1461" i="1"/>
  <c r="O1461" i="1"/>
  <c r="R1460" i="1"/>
  <c r="Q1460" i="1"/>
  <c r="O1460" i="1"/>
  <c r="R1459" i="1"/>
  <c r="Q1459" i="1"/>
  <c r="O1459" i="1"/>
  <c r="R1458" i="1"/>
  <c r="Q1458" i="1"/>
  <c r="O1458" i="1"/>
  <c r="R1457" i="1"/>
  <c r="Q1457" i="1"/>
  <c r="O1457" i="1"/>
  <c r="R1456" i="1"/>
  <c r="Q1456" i="1"/>
  <c r="O1456" i="1"/>
  <c r="R1455" i="1"/>
  <c r="Q1455" i="1"/>
  <c r="O1455" i="1"/>
  <c r="R1454" i="1"/>
  <c r="Q1454" i="1"/>
  <c r="O1454" i="1"/>
  <c r="R1453" i="1"/>
  <c r="Q1453" i="1"/>
  <c r="O1453" i="1"/>
  <c r="R1452" i="1"/>
  <c r="Q1452" i="1"/>
  <c r="O1452" i="1"/>
  <c r="R1451" i="1"/>
  <c r="Q1451" i="1"/>
  <c r="O1451" i="1"/>
  <c r="R1450" i="1"/>
  <c r="Q1450" i="1"/>
  <c r="O1450" i="1"/>
  <c r="R1449" i="1"/>
  <c r="Q1449" i="1"/>
  <c r="O1449" i="1"/>
  <c r="R1448" i="1"/>
  <c r="Q1448" i="1"/>
  <c r="O1448" i="1"/>
  <c r="R1447" i="1"/>
  <c r="Q1447" i="1"/>
  <c r="O1447" i="1"/>
  <c r="R1446" i="1"/>
  <c r="Q1446" i="1"/>
  <c r="O1446" i="1"/>
  <c r="R1445" i="1"/>
  <c r="Q1445" i="1"/>
  <c r="O1445" i="1"/>
  <c r="R1444" i="1"/>
  <c r="Q1444" i="1"/>
  <c r="O1444" i="1"/>
  <c r="R1443" i="1"/>
  <c r="Q1443" i="1"/>
  <c r="O1443" i="1"/>
  <c r="R1442" i="1"/>
  <c r="Q1442" i="1"/>
  <c r="O1442" i="1"/>
  <c r="R1414" i="1"/>
  <c r="Q1414" i="1"/>
  <c r="S1414" i="1" s="1"/>
  <c r="O1414" i="1"/>
  <c r="P1436" i="1" s="1"/>
  <c r="R1413" i="1"/>
  <c r="Q1413" i="1"/>
  <c r="O1413" i="1"/>
  <c r="R1412" i="1"/>
  <c r="Q1412" i="1"/>
  <c r="O1412" i="1"/>
  <c r="R1411" i="1"/>
  <c r="Q1411" i="1"/>
  <c r="O1411" i="1"/>
  <c r="R1410" i="1"/>
  <c r="Q1410" i="1"/>
  <c r="O1410" i="1"/>
  <c r="R1409" i="1"/>
  <c r="Q1409" i="1"/>
  <c r="O1409" i="1"/>
  <c r="R1408" i="1"/>
  <c r="Q1408" i="1"/>
  <c r="O1408" i="1"/>
  <c r="R1407" i="1"/>
  <c r="Q1407" i="1"/>
  <c r="O1407" i="1"/>
  <c r="R1406" i="1"/>
  <c r="Q1406" i="1"/>
  <c r="O1406" i="1"/>
  <c r="R1405" i="1"/>
  <c r="Q1405" i="1"/>
  <c r="O1405" i="1"/>
  <c r="R1404" i="1"/>
  <c r="Q1404" i="1"/>
  <c r="O1404" i="1"/>
  <c r="R1403" i="1"/>
  <c r="Q1403" i="1"/>
  <c r="O1403" i="1"/>
  <c r="R1402" i="1"/>
  <c r="Q1402" i="1"/>
  <c r="O1402" i="1"/>
  <c r="R1401" i="1"/>
  <c r="Q1401" i="1"/>
  <c r="O1401" i="1"/>
  <c r="R1400" i="1"/>
  <c r="Q1400" i="1"/>
  <c r="O1400" i="1"/>
  <c r="R1399" i="1"/>
  <c r="Q1399" i="1"/>
  <c r="O1399" i="1"/>
  <c r="R1398" i="1"/>
  <c r="Q1398" i="1"/>
  <c r="O1398" i="1"/>
  <c r="R1397" i="1"/>
  <c r="Q1397" i="1"/>
  <c r="O1397" i="1"/>
  <c r="R1396" i="1"/>
  <c r="Q1396" i="1"/>
  <c r="O1396" i="1"/>
  <c r="R1395" i="1"/>
  <c r="Q1395" i="1"/>
  <c r="O1395" i="1"/>
  <c r="R1394" i="1"/>
  <c r="Q1394" i="1"/>
  <c r="O1394" i="1"/>
  <c r="R1393" i="1"/>
  <c r="Q1393" i="1"/>
  <c r="O1393" i="1"/>
  <c r="R1392" i="1"/>
  <c r="Q1392" i="1"/>
  <c r="O1392" i="1"/>
  <c r="R1391" i="1"/>
  <c r="Q1391" i="1"/>
  <c r="O1391" i="1"/>
  <c r="R1390" i="1"/>
  <c r="Q1390" i="1"/>
  <c r="S1390" i="1" s="1"/>
  <c r="O1390" i="1"/>
  <c r="R1389" i="1"/>
  <c r="Q1389" i="1"/>
  <c r="O1389" i="1"/>
  <c r="R1388" i="1"/>
  <c r="Q1388" i="1"/>
  <c r="O1388" i="1"/>
  <c r="R1387" i="1"/>
  <c r="Q1387" i="1"/>
  <c r="O1387" i="1"/>
  <c r="R1386" i="1"/>
  <c r="Q1386" i="1"/>
  <c r="O1386" i="1"/>
  <c r="R1385" i="1"/>
  <c r="Q1385" i="1"/>
  <c r="O1385" i="1"/>
  <c r="R1384" i="1"/>
  <c r="Q1384" i="1"/>
  <c r="O1384" i="1"/>
  <c r="R1383" i="1"/>
  <c r="Q1383" i="1"/>
  <c r="O1383" i="1"/>
  <c r="R1382" i="1"/>
  <c r="Q1382" i="1"/>
  <c r="O1382" i="1"/>
  <c r="R1381" i="1"/>
  <c r="Q1381" i="1"/>
  <c r="O1381" i="1"/>
  <c r="R1380" i="1"/>
  <c r="Q1380" i="1"/>
  <c r="O1380" i="1"/>
  <c r="R1379" i="1"/>
  <c r="Q1379" i="1"/>
  <c r="O1379" i="1"/>
  <c r="R1378" i="1"/>
  <c r="Q1378" i="1"/>
  <c r="O1378" i="1"/>
  <c r="R1377" i="1"/>
  <c r="Q1377" i="1"/>
  <c r="O1377" i="1"/>
  <c r="R1376" i="1"/>
  <c r="Q1376" i="1"/>
  <c r="O1376" i="1"/>
  <c r="R1375" i="1"/>
  <c r="Q1375" i="1"/>
  <c r="O1375" i="1"/>
  <c r="R1374" i="1"/>
  <c r="Q1374" i="1"/>
  <c r="O1374" i="1"/>
  <c r="R1373" i="1"/>
  <c r="Q1373" i="1"/>
  <c r="O1373" i="1"/>
  <c r="R1372" i="1"/>
  <c r="Q1372" i="1"/>
  <c r="O1372" i="1"/>
  <c r="R1371" i="1"/>
  <c r="Q1371" i="1"/>
  <c r="O1371" i="1"/>
  <c r="R1370" i="1"/>
  <c r="Q1370" i="1"/>
  <c r="O1370" i="1"/>
  <c r="R1369" i="1"/>
  <c r="Q1369" i="1"/>
  <c r="O1369" i="1"/>
  <c r="R1368" i="1"/>
  <c r="Q1368" i="1"/>
  <c r="O1368" i="1"/>
  <c r="R1367" i="1"/>
  <c r="Q1367" i="1"/>
  <c r="O1367" i="1"/>
  <c r="R1366" i="1"/>
  <c r="Q1366" i="1"/>
  <c r="O1366" i="1"/>
  <c r="R1365" i="1"/>
  <c r="Q1365" i="1"/>
  <c r="O1365" i="1"/>
  <c r="R1364" i="1"/>
  <c r="Q1364" i="1"/>
  <c r="O1364" i="1"/>
  <c r="R1363" i="1"/>
  <c r="Q1363" i="1"/>
  <c r="O1363" i="1"/>
  <c r="R1362" i="1"/>
  <c r="Q1362" i="1"/>
  <c r="O1362" i="1"/>
  <c r="R1361" i="1"/>
  <c r="Q1361" i="1"/>
  <c r="O1361" i="1"/>
  <c r="R1360" i="1"/>
  <c r="Q1360" i="1"/>
  <c r="O1360" i="1"/>
  <c r="R1359" i="1"/>
  <c r="Q1359" i="1"/>
  <c r="O1359" i="1"/>
  <c r="R1358" i="1"/>
  <c r="Q1358" i="1"/>
  <c r="O1358" i="1"/>
  <c r="R1357" i="1"/>
  <c r="Q1357" i="1"/>
  <c r="O1357" i="1"/>
  <c r="R1356" i="1"/>
  <c r="Q1356" i="1"/>
  <c r="O1356" i="1"/>
  <c r="R1355" i="1"/>
  <c r="Q1355" i="1"/>
  <c r="O1355" i="1"/>
  <c r="R1354" i="1"/>
  <c r="Q1354" i="1"/>
  <c r="O1354" i="1"/>
  <c r="R1353" i="1"/>
  <c r="Q1353" i="1"/>
  <c r="O1353" i="1"/>
  <c r="R1352" i="1"/>
  <c r="Q1352" i="1"/>
  <c r="O1352" i="1"/>
  <c r="R1351" i="1"/>
  <c r="Q1351" i="1"/>
  <c r="O1351" i="1"/>
  <c r="R1350" i="1"/>
  <c r="Q1350" i="1"/>
  <c r="O1350" i="1"/>
  <c r="R1349" i="1"/>
  <c r="Q1349" i="1"/>
  <c r="O1349" i="1"/>
  <c r="R1348" i="1"/>
  <c r="Q1348" i="1"/>
  <c r="O1348" i="1"/>
  <c r="R1347" i="1"/>
  <c r="Q1347" i="1"/>
  <c r="O1347" i="1"/>
  <c r="R1346" i="1"/>
  <c r="Q1346" i="1"/>
  <c r="O1346" i="1"/>
  <c r="R1345" i="1"/>
  <c r="Q1345" i="1"/>
  <c r="O1345" i="1"/>
  <c r="R1344" i="1"/>
  <c r="Q1344" i="1"/>
  <c r="O1344" i="1"/>
  <c r="R1343" i="1"/>
  <c r="Q1343" i="1"/>
  <c r="O1343" i="1"/>
  <c r="R1342" i="1"/>
  <c r="Q1342" i="1"/>
  <c r="O1342" i="1"/>
  <c r="R1341" i="1"/>
  <c r="Q1341" i="1"/>
  <c r="O1341" i="1"/>
  <c r="R1340" i="1"/>
  <c r="Q1340" i="1"/>
  <c r="O1340" i="1"/>
  <c r="R1339" i="1"/>
  <c r="Q1339" i="1"/>
  <c r="O1339" i="1"/>
  <c r="R1338" i="1"/>
  <c r="Q1338" i="1"/>
  <c r="O1338" i="1"/>
  <c r="R1337" i="1"/>
  <c r="Q1337" i="1"/>
  <c r="O1337" i="1"/>
  <c r="R1336" i="1"/>
  <c r="Q1336" i="1"/>
  <c r="O1336" i="1"/>
  <c r="R1335" i="1"/>
  <c r="Q1335" i="1"/>
  <c r="O1335" i="1"/>
  <c r="R1334" i="1"/>
  <c r="Q1334" i="1"/>
  <c r="O1334" i="1"/>
  <c r="R1333" i="1"/>
  <c r="Q1333" i="1"/>
  <c r="O1333" i="1"/>
  <c r="R1332" i="1"/>
  <c r="Q1332" i="1"/>
  <c r="O1332" i="1"/>
  <c r="R1331" i="1"/>
  <c r="Q1331" i="1"/>
  <c r="O1331" i="1"/>
  <c r="R1330" i="1"/>
  <c r="Q1330" i="1"/>
  <c r="O1330" i="1"/>
  <c r="R1329" i="1"/>
  <c r="Q1329" i="1"/>
  <c r="O1329" i="1"/>
  <c r="R1328" i="1"/>
  <c r="Q1328" i="1"/>
  <c r="O1328" i="1"/>
  <c r="R1327" i="1"/>
  <c r="Q1327" i="1"/>
  <c r="O1327" i="1"/>
  <c r="R1326" i="1"/>
  <c r="Q1326" i="1"/>
  <c r="O1326" i="1"/>
  <c r="R1325" i="1"/>
  <c r="Q1325" i="1"/>
  <c r="O1325" i="1"/>
  <c r="R1324" i="1"/>
  <c r="Q1324" i="1"/>
  <c r="O1324" i="1"/>
  <c r="R1323" i="1"/>
  <c r="Q1323" i="1"/>
  <c r="O1323" i="1"/>
  <c r="R1322" i="1"/>
  <c r="Q1322" i="1"/>
  <c r="O1322" i="1"/>
  <c r="R1321" i="1"/>
  <c r="Q1321" i="1"/>
  <c r="O1321" i="1"/>
  <c r="R1320" i="1"/>
  <c r="Q1320" i="1"/>
  <c r="O1320" i="1"/>
  <c r="R1319" i="1"/>
  <c r="Q1319" i="1"/>
  <c r="O1319" i="1"/>
  <c r="R1318" i="1"/>
  <c r="Q1318" i="1"/>
  <c r="O1318" i="1"/>
  <c r="R1317" i="1"/>
  <c r="Q1317" i="1"/>
  <c r="O1317" i="1"/>
  <c r="R1316" i="1"/>
  <c r="Q1316" i="1"/>
  <c r="O1316" i="1"/>
  <c r="R1315" i="1"/>
  <c r="Q1315" i="1"/>
  <c r="O1315" i="1"/>
  <c r="R1314" i="1"/>
  <c r="Q1314" i="1"/>
  <c r="O1314" i="1"/>
  <c r="R1313" i="1"/>
  <c r="Q1313" i="1"/>
  <c r="O1313" i="1"/>
  <c r="R1312" i="1"/>
  <c r="Q1312" i="1"/>
  <c r="O1312" i="1"/>
  <c r="R1311" i="1"/>
  <c r="Q1311" i="1"/>
  <c r="O1311" i="1"/>
  <c r="R1310" i="1"/>
  <c r="Q1310" i="1"/>
  <c r="O1310" i="1"/>
  <c r="R1309" i="1"/>
  <c r="Q1309" i="1"/>
  <c r="O1309" i="1"/>
  <c r="R1308" i="1"/>
  <c r="Q1308" i="1"/>
  <c r="O1308" i="1"/>
  <c r="R1307" i="1"/>
  <c r="Q1307" i="1"/>
  <c r="O1307" i="1"/>
  <c r="R1306" i="1"/>
  <c r="Q1306" i="1"/>
  <c r="O1306" i="1"/>
  <c r="R1305" i="1"/>
  <c r="Q1305" i="1"/>
  <c r="O1305" i="1"/>
  <c r="R1304" i="1"/>
  <c r="Q1304" i="1"/>
  <c r="O1304" i="1"/>
  <c r="R1303" i="1"/>
  <c r="Q1303" i="1"/>
  <c r="O1303" i="1"/>
  <c r="R1302" i="1"/>
  <c r="Q1302" i="1"/>
  <c r="O1302" i="1"/>
  <c r="R1301" i="1"/>
  <c r="Q1301" i="1"/>
  <c r="O1301" i="1"/>
  <c r="R1300" i="1"/>
  <c r="Q1300" i="1"/>
  <c r="O1300" i="1"/>
  <c r="R1299" i="1"/>
  <c r="Q1299" i="1"/>
  <c r="O1299" i="1"/>
  <c r="R1298" i="1"/>
  <c r="Q1298" i="1"/>
  <c r="O1298" i="1"/>
  <c r="R1297" i="1"/>
  <c r="Q1297" i="1"/>
  <c r="O1297" i="1"/>
  <c r="R1296" i="1"/>
  <c r="Q1296" i="1"/>
  <c r="O1296" i="1"/>
  <c r="R1295" i="1"/>
  <c r="Q1295" i="1"/>
  <c r="O1295" i="1"/>
  <c r="R1294" i="1"/>
  <c r="Q1294" i="1"/>
  <c r="S1294" i="1" s="1"/>
  <c r="O1294" i="1"/>
  <c r="R1293" i="1"/>
  <c r="Q1293" i="1"/>
  <c r="O1293" i="1"/>
  <c r="R1292" i="1"/>
  <c r="Q1292" i="1"/>
  <c r="O1292" i="1"/>
  <c r="R1291" i="1"/>
  <c r="Q1291" i="1"/>
  <c r="O1291" i="1"/>
  <c r="R1290" i="1"/>
  <c r="Q1290" i="1"/>
  <c r="O1290" i="1"/>
  <c r="R1289" i="1"/>
  <c r="Q1289" i="1"/>
  <c r="O1289" i="1"/>
  <c r="R1288" i="1"/>
  <c r="Q1288" i="1"/>
  <c r="O1288" i="1"/>
  <c r="R1287" i="1"/>
  <c r="Q1287" i="1"/>
  <c r="O1287" i="1"/>
  <c r="R1286" i="1"/>
  <c r="Q1286" i="1"/>
  <c r="O1286" i="1"/>
  <c r="R1285" i="1"/>
  <c r="Q1285" i="1"/>
  <c r="O1285" i="1"/>
  <c r="R1284" i="1"/>
  <c r="Q1284" i="1"/>
  <c r="O1284" i="1"/>
  <c r="R1283" i="1"/>
  <c r="Q1283" i="1"/>
  <c r="O1283" i="1"/>
  <c r="R1282" i="1"/>
  <c r="Q1282" i="1"/>
  <c r="O1282" i="1"/>
  <c r="R1281" i="1"/>
  <c r="Q1281" i="1"/>
  <c r="O1281" i="1"/>
  <c r="R1280" i="1"/>
  <c r="Q1280" i="1"/>
  <c r="O1280" i="1"/>
  <c r="R1279" i="1"/>
  <c r="Q1279" i="1"/>
  <c r="O1279" i="1"/>
  <c r="R1278" i="1"/>
  <c r="Q1278" i="1"/>
  <c r="O1278" i="1"/>
  <c r="R1277" i="1"/>
  <c r="Q1277" i="1"/>
  <c r="O1277" i="1"/>
  <c r="R1276" i="1"/>
  <c r="Q1276" i="1"/>
  <c r="O1276" i="1"/>
  <c r="R1275" i="1"/>
  <c r="Q1275" i="1"/>
  <c r="O1275" i="1"/>
  <c r="R1274" i="1"/>
  <c r="Q1274" i="1"/>
  <c r="O1274" i="1"/>
  <c r="R1273" i="1"/>
  <c r="Q1273" i="1"/>
  <c r="O1273" i="1"/>
  <c r="R1272" i="1"/>
  <c r="Q1272" i="1"/>
  <c r="O1272" i="1"/>
  <c r="R1271" i="1"/>
  <c r="Q1271" i="1"/>
  <c r="O1271" i="1"/>
  <c r="R1270" i="1"/>
  <c r="Q1270" i="1"/>
  <c r="O1270" i="1"/>
  <c r="R1269" i="1"/>
  <c r="Q1269" i="1"/>
  <c r="O1269" i="1"/>
  <c r="R1268" i="1"/>
  <c r="Q1268" i="1"/>
  <c r="O1268" i="1"/>
  <c r="R1267" i="1"/>
  <c r="Q1267" i="1"/>
  <c r="O1267" i="1"/>
  <c r="R1266" i="1"/>
  <c r="Q1266" i="1"/>
  <c r="O1266" i="1"/>
  <c r="R1265" i="1"/>
  <c r="Q1265" i="1"/>
  <c r="O1265" i="1"/>
  <c r="R1264" i="1"/>
  <c r="Q1264" i="1"/>
  <c r="O1264" i="1"/>
  <c r="R1263" i="1"/>
  <c r="Q1263" i="1"/>
  <c r="O1263" i="1"/>
  <c r="R1262" i="1"/>
  <c r="Q1262" i="1"/>
  <c r="O1262" i="1"/>
  <c r="R1261" i="1"/>
  <c r="Q1261" i="1"/>
  <c r="O1261" i="1"/>
  <c r="R1260" i="1"/>
  <c r="Q1260" i="1"/>
  <c r="O1260" i="1"/>
  <c r="R1259" i="1"/>
  <c r="Q1259" i="1"/>
  <c r="O1259" i="1"/>
  <c r="R1258" i="1"/>
  <c r="Q1258" i="1"/>
  <c r="O1258" i="1"/>
  <c r="R1257" i="1"/>
  <c r="Q1257" i="1"/>
  <c r="O1257" i="1"/>
  <c r="R1256" i="1"/>
  <c r="Q1256" i="1"/>
  <c r="O1256" i="1"/>
  <c r="R1255" i="1"/>
  <c r="Q1255" i="1"/>
  <c r="O1255" i="1"/>
  <c r="R1254" i="1"/>
  <c r="Q1254" i="1"/>
  <c r="O1254" i="1"/>
  <c r="R1253" i="1"/>
  <c r="Q1253" i="1"/>
  <c r="O1253" i="1"/>
  <c r="R1252" i="1"/>
  <c r="Q1252" i="1"/>
  <c r="O1252" i="1"/>
  <c r="R1251" i="1"/>
  <c r="Q1251" i="1"/>
  <c r="O1251" i="1"/>
  <c r="R1250" i="1"/>
  <c r="Q1250" i="1"/>
  <c r="O1250" i="1"/>
  <c r="R1249" i="1"/>
  <c r="Q1249" i="1"/>
  <c r="O1249" i="1"/>
  <c r="R1248" i="1"/>
  <c r="Q1248" i="1"/>
  <c r="O1248" i="1"/>
  <c r="R1247" i="1"/>
  <c r="Q1247" i="1"/>
  <c r="O1247" i="1"/>
  <c r="R1246" i="1"/>
  <c r="Q1246" i="1"/>
  <c r="O1246" i="1"/>
  <c r="R1245" i="1"/>
  <c r="Q1245" i="1"/>
  <c r="O1245" i="1"/>
  <c r="R1244" i="1"/>
  <c r="Q1244" i="1"/>
  <c r="O1244" i="1"/>
  <c r="R1243" i="1"/>
  <c r="Q1243" i="1"/>
  <c r="O1243" i="1"/>
  <c r="R1242" i="1"/>
  <c r="Q1242" i="1"/>
  <c r="O1242" i="1"/>
  <c r="R1241" i="1"/>
  <c r="Q1241" i="1"/>
  <c r="O1241" i="1"/>
  <c r="R1240" i="1"/>
  <c r="Q1240" i="1"/>
  <c r="O1240" i="1"/>
  <c r="R1239" i="1"/>
  <c r="Q1239" i="1"/>
  <c r="O1239" i="1"/>
  <c r="R1238" i="1"/>
  <c r="Q1238" i="1"/>
  <c r="O1238" i="1"/>
  <c r="R1237" i="1"/>
  <c r="Q1237" i="1"/>
  <c r="O1237" i="1"/>
  <c r="R1236" i="1"/>
  <c r="Q1236" i="1"/>
  <c r="O1236" i="1"/>
  <c r="R1235" i="1"/>
  <c r="Q1235" i="1"/>
  <c r="O1235" i="1"/>
  <c r="R1234" i="1"/>
  <c r="Q1234" i="1"/>
  <c r="O1234" i="1"/>
  <c r="R1233" i="1"/>
  <c r="Q1233" i="1"/>
  <c r="O1233" i="1"/>
  <c r="R1232" i="1"/>
  <c r="Q1232" i="1"/>
  <c r="O1232" i="1"/>
  <c r="R1231" i="1"/>
  <c r="Q1231" i="1"/>
  <c r="O1231" i="1"/>
  <c r="R1230" i="1"/>
  <c r="Q1230" i="1"/>
  <c r="O1230" i="1"/>
  <c r="R1229" i="1"/>
  <c r="Q1229" i="1"/>
  <c r="O1229" i="1"/>
  <c r="R1228" i="1"/>
  <c r="Q1228" i="1"/>
  <c r="O1228" i="1"/>
  <c r="R1227" i="1"/>
  <c r="Q1227" i="1"/>
  <c r="O1227" i="1"/>
  <c r="R1226" i="1"/>
  <c r="Q1226" i="1"/>
  <c r="O1226" i="1"/>
  <c r="R1225" i="1"/>
  <c r="Q1225" i="1"/>
  <c r="O1225" i="1"/>
  <c r="R1224" i="1"/>
  <c r="Q1224" i="1"/>
  <c r="O1224" i="1"/>
  <c r="R1223" i="1"/>
  <c r="Q1223" i="1"/>
  <c r="O1223" i="1"/>
  <c r="R1222" i="1"/>
  <c r="Q1222" i="1"/>
  <c r="O1222" i="1"/>
  <c r="R1221" i="1"/>
  <c r="Q1221" i="1"/>
  <c r="O1221" i="1"/>
  <c r="R1220" i="1"/>
  <c r="Q1220" i="1"/>
  <c r="O1220" i="1"/>
  <c r="R1219" i="1"/>
  <c r="Q1219" i="1"/>
  <c r="O1219" i="1"/>
  <c r="R1218" i="1"/>
  <c r="Q1218" i="1"/>
  <c r="O1218" i="1"/>
  <c r="R1217" i="1"/>
  <c r="Q1217" i="1"/>
  <c r="O1217" i="1"/>
  <c r="R1216" i="1"/>
  <c r="Q1216" i="1"/>
  <c r="O1216" i="1"/>
  <c r="R1215" i="1"/>
  <c r="Q1215" i="1"/>
  <c r="O1215" i="1"/>
  <c r="R1214" i="1"/>
  <c r="Q1214" i="1"/>
  <c r="O1214" i="1"/>
  <c r="R1213" i="1"/>
  <c r="Q1213" i="1"/>
  <c r="O1213" i="1"/>
  <c r="R1212" i="1"/>
  <c r="Q1212" i="1"/>
  <c r="O1212" i="1"/>
  <c r="R1211" i="1"/>
  <c r="Q1211" i="1"/>
  <c r="O1211" i="1"/>
  <c r="R1210" i="1"/>
  <c r="Q1210" i="1"/>
  <c r="O1210" i="1"/>
  <c r="R1209" i="1"/>
  <c r="Q1209" i="1"/>
  <c r="O1209" i="1"/>
  <c r="R1208" i="1"/>
  <c r="Q1208" i="1"/>
  <c r="O1208" i="1"/>
  <c r="R1207" i="1"/>
  <c r="Q1207" i="1"/>
  <c r="O1207" i="1"/>
  <c r="R1206" i="1"/>
  <c r="Q1206" i="1"/>
  <c r="O1206" i="1"/>
  <c r="R1205" i="1"/>
  <c r="Q1205" i="1"/>
  <c r="O1205" i="1"/>
  <c r="R1204" i="1"/>
  <c r="Q1204" i="1"/>
  <c r="O1204" i="1"/>
  <c r="R1203" i="1"/>
  <c r="Q1203" i="1"/>
  <c r="O1203" i="1"/>
  <c r="R1202" i="1"/>
  <c r="Q1202" i="1"/>
  <c r="O1202" i="1"/>
  <c r="R1201" i="1"/>
  <c r="Q1201" i="1"/>
  <c r="O1201" i="1"/>
  <c r="R1200" i="1"/>
  <c r="Q1200" i="1"/>
  <c r="O1200" i="1"/>
  <c r="R1199" i="1"/>
  <c r="Q1199" i="1"/>
  <c r="O1199" i="1"/>
  <c r="R1198" i="1"/>
  <c r="Q1198" i="1"/>
  <c r="O1198" i="1"/>
  <c r="R1197" i="1"/>
  <c r="Q1197" i="1"/>
  <c r="O1197" i="1"/>
  <c r="R1196" i="1"/>
  <c r="Q1196" i="1"/>
  <c r="O1196" i="1"/>
  <c r="R1195" i="1"/>
  <c r="Q1195" i="1"/>
  <c r="O1195" i="1"/>
  <c r="R1194" i="1"/>
  <c r="Q1194" i="1"/>
  <c r="O1194" i="1"/>
  <c r="R1193" i="1"/>
  <c r="Q1193" i="1"/>
  <c r="O1193" i="1"/>
  <c r="R1192" i="1"/>
  <c r="Q1192" i="1"/>
  <c r="O1192" i="1"/>
  <c r="R1191" i="1"/>
  <c r="Q1191" i="1"/>
  <c r="O1191" i="1"/>
  <c r="R1190" i="1"/>
  <c r="Q1190" i="1"/>
  <c r="O1190" i="1"/>
  <c r="R1189" i="1"/>
  <c r="Q1189" i="1"/>
  <c r="O1189" i="1"/>
  <c r="R1188" i="1"/>
  <c r="Q1188" i="1"/>
  <c r="O1188" i="1"/>
  <c r="R1187" i="1"/>
  <c r="Q1187" i="1"/>
  <c r="O1187" i="1"/>
  <c r="R1186" i="1"/>
  <c r="Q1186" i="1"/>
  <c r="O1186" i="1"/>
  <c r="R1185" i="1"/>
  <c r="Q1185" i="1"/>
  <c r="O1185" i="1"/>
  <c r="R1184" i="1"/>
  <c r="Q1184" i="1"/>
  <c r="O1184" i="1"/>
  <c r="R1183" i="1"/>
  <c r="Q1183" i="1"/>
  <c r="O1183" i="1"/>
  <c r="R1182" i="1"/>
  <c r="Q1182" i="1"/>
  <c r="O1182" i="1"/>
  <c r="R1181" i="1"/>
  <c r="Q1181" i="1"/>
  <c r="O1181" i="1"/>
  <c r="R1180" i="1"/>
  <c r="Q1180" i="1"/>
  <c r="O1180" i="1"/>
  <c r="R1179" i="1"/>
  <c r="Q1179" i="1"/>
  <c r="O1179" i="1"/>
  <c r="R1178" i="1"/>
  <c r="Q1178" i="1"/>
  <c r="O1178" i="1"/>
  <c r="R1177" i="1"/>
  <c r="Q1177" i="1"/>
  <c r="O1177" i="1"/>
  <c r="R1176" i="1"/>
  <c r="Q1176" i="1"/>
  <c r="O1176" i="1"/>
  <c r="R1175" i="1"/>
  <c r="Q1175" i="1"/>
  <c r="O1175" i="1"/>
  <c r="R1174" i="1"/>
  <c r="Q1174" i="1"/>
  <c r="O1174" i="1"/>
  <c r="R1173" i="1"/>
  <c r="Q1173" i="1"/>
  <c r="O1173" i="1"/>
  <c r="R1172" i="1"/>
  <c r="Q1172" i="1"/>
  <c r="O1172" i="1"/>
  <c r="R1171" i="1"/>
  <c r="Q1171" i="1"/>
  <c r="O1171" i="1"/>
  <c r="R1170" i="1"/>
  <c r="Q1170" i="1"/>
  <c r="O1170" i="1"/>
  <c r="R1169" i="1"/>
  <c r="Q1169" i="1"/>
  <c r="O1169" i="1"/>
  <c r="R1168" i="1"/>
  <c r="Q1168" i="1"/>
  <c r="O1168" i="1"/>
  <c r="R1167" i="1"/>
  <c r="Q1167" i="1"/>
  <c r="O1167" i="1"/>
  <c r="R1166" i="1"/>
  <c r="Q1166" i="1"/>
  <c r="O1166" i="1"/>
  <c r="R1165" i="1"/>
  <c r="Q1165" i="1"/>
  <c r="O1165" i="1"/>
  <c r="R1164" i="1"/>
  <c r="Q1164" i="1"/>
  <c r="O1164" i="1"/>
  <c r="R1163" i="1"/>
  <c r="Q1163" i="1"/>
  <c r="O1163" i="1"/>
  <c r="R1162" i="1"/>
  <c r="Q1162" i="1"/>
  <c r="O1162" i="1"/>
  <c r="R1161" i="1"/>
  <c r="Q1161" i="1"/>
  <c r="O1161" i="1"/>
  <c r="R1160" i="1"/>
  <c r="Q1160" i="1"/>
  <c r="O1160" i="1"/>
  <c r="R1159" i="1"/>
  <c r="Q1159" i="1"/>
  <c r="O1159" i="1"/>
  <c r="R1158" i="1"/>
  <c r="Q1158" i="1"/>
  <c r="O1158" i="1"/>
  <c r="R1157" i="1"/>
  <c r="Q1157" i="1"/>
  <c r="O1157" i="1"/>
  <c r="R1156" i="1"/>
  <c r="Q1156" i="1"/>
  <c r="O1156" i="1"/>
  <c r="R1155" i="1"/>
  <c r="Q1155" i="1"/>
  <c r="O1155" i="1"/>
  <c r="R1154" i="1"/>
  <c r="Q1154" i="1"/>
  <c r="O1154" i="1"/>
  <c r="R1153" i="1"/>
  <c r="Q1153" i="1"/>
  <c r="O1153" i="1"/>
  <c r="R1152" i="1"/>
  <c r="Q1152" i="1"/>
  <c r="O1152" i="1"/>
  <c r="R1151" i="1"/>
  <c r="Q1151" i="1"/>
  <c r="O1151" i="1"/>
  <c r="R1150" i="1"/>
  <c r="Q1150" i="1"/>
  <c r="O1150" i="1"/>
  <c r="R1149" i="1"/>
  <c r="Q1149" i="1"/>
  <c r="O1149" i="1"/>
  <c r="R1148" i="1"/>
  <c r="Q1148" i="1"/>
  <c r="O1148" i="1"/>
  <c r="R1147" i="1"/>
  <c r="Q1147" i="1"/>
  <c r="O1147" i="1"/>
  <c r="R1146" i="1"/>
  <c r="Q1146" i="1"/>
  <c r="O1146" i="1"/>
  <c r="R1145" i="1"/>
  <c r="Q1145" i="1"/>
  <c r="O1145" i="1"/>
  <c r="R1144" i="1"/>
  <c r="Q1144" i="1"/>
  <c r="O1144" i="1"/>
  <c r="R1143" i="1"/>
  <c r="Q1143" i="1"/>
  <c r="O1143" i="1"/>
  <c r="R1142" i="1"/>
  <c r="Q1142" i="1"/>
  <c r="O1142" i="1"/>
  <c r="R1141" i="1"/>
  <c r="Q1141" i="1"/>
  <c r="O1141" i="1"/>
  <c r="R1140" i="1"/>
  <c r="Q1140" i="1"/>
  <c r="O1140" i="1"/>
  <c r="R1139" i="1"/>
  <c r="Q1139" i="1"/>
  <c r="O1139" i="1"/>
  <c r="R1138" i="1"/>
  <c r="Q1138" i="1"/>
  <c r="O1138" i="1"/>
  <c r="R1137" i="1"/>
  <c r="Q1137" i="1"/>
  <c r="O1137" i="1"/>
  <c r="R1136" i="1"/>
  <c r="Q1136" i="1"/>
  <c r="O1136" i="1"/>
  <c r="R1135" i="1"/>
  <c r="Q1135" i="1"/>
  <c r="O1135" i="1"/>
  <c r="R1134" i="1"/>
  <c r="Q1134" i="1"/>
  <c r="O1134" i="1"/>
  <c r="R1133" i="1"/>
  <c r="Q1133" i="1"/>
  <c r="O1133" i="1"/>
  <c r="R1132" i="1"/>
  <c r="Q1132" i="1"/>
  <c r="O1132" i="1"/>
  <c r="R1131" i="1"/>
  <c r="Q1131" i="1"/>
  <c r="O1131" i="1"/>
  <c r="R1130" i="1"/>
  <c r="Q1130" i="1"/>
  <c r="O1130" i="1"/>
  <c r="R1129" i="1"/>
  <c r="Q1129" i="1"/>
  <c r="O1129" i="1"/>
  <c r="R1128" i="1"/>
  <c r="Q1128" i="1"/>
  <c r="O1128" i="1"/>
  <c r="R1127" i="1"/>
  <c r="Q1127" i="1"/>
  <c r="O1127" i="1"/>
  <c r="R1126" i="1"/>
  <c r="Q1126" i="1"/>
  <c r="O1126" i="1"/>
  <c r="R1125" i="1"/>
  <c r="Q1125" i="1"/>
  <c r="O1125" i="1"/>
  <c r="R1124" i="1"/>
  <c r="Q1124" i="1"/>
  <c r="O1124" i="1"/>
  <c r="R1123" i="1"/>
  <c r="Q1123" i="1"/>
  <c r="O1123" i="1"/>
  <c r="R1122" i="1"/>
  <c r="Q1122" i="1"/>
  <c r="O1122" i="1"/>
  <c r="R1121" i="1"/>
  <c r="Q1121" i="1"/>
  <c r="O1121" i="1"/>
  <c r="R1120" i="1"/>
  <c r="Q1120" i="1"/>
  <c r="O1120" i="1"/>
  <c r="R1119" i="1"/>
  <c r="Q1119" i="1"/>
  <c r="O1119" i="1"/>
  <c r="R1118" i="1"/>
  <c r="Q1118" i="1"/>
  <c r="O1118" i="1"/>
  <c r="R1117" i="1"/>
  <c r="Q1117" i="1"/>
  <c r="O1117" i="1"/>
  <c r="R1116" i="1"/>
  <c r="Q1116" i="1"/>
  <c r="O1116" i="1"/>
  <c r="R1115" i="1"/>
  <c r="Q1115" i="1"/>
  <c r="O1115" i="1"/>
  <c r="R1114" i="1"/>
  <c r="Q1114" i="1"/>
  <c r="O1114" i="1"/>
  <c r="R1113" i="1"/>
  <c r="Q1113" i="1"/>
  <c r="O1113" i="1"/>
  <c r="R1112" i="1"/>
  <c r="Q1112" i="1"/>
  <c r="O1112" i="1"/>
  <c r="R1111" i="1"/>
  <c r="Q1111" i="1"/>
  <c r="O1111" i="1"/>
  <c r="R1110" i="1"/>
  <c r="Q1110" i="1"/>
  <c r="O1110" i="1"/>
  <c r="R1109" i="1"/>
  <c r="Q1109" i="1"/>
  <c r="O1109" i="1"/>
  <c r="R1108" i="1"/>
  <c r="Q1108" i="1"/>
  <c r="O1108" i="1"/>
  <c r="R1107" i="1"/>
  <c r="Q1107" i="1"/>
  <c r="O1107" i="1"/>
  <c r="R1106" i="1"/>
  <c r="Q1106" i="1"/>
  <c r="O1106" i="1"/>
  <c r="R1105" i="1"/>
  <c r="Q1105" i="1"/>
  <c r="O1105" i="1"/>
  <c r="R1104" i="1"/>
  <c r="Q1104" i="1"/>
  <c r="O1104" i="1"/>
  <c r="R1103" i="1"/>
  <c r="Q1103" i="1"/>
  <c r="O1103" i="1"/>
  <c r="R1102" i="1"/>
  <c r="Q1102" i="1"/>
  <c r="O1102" i="1"/>
  <c r="R1101" i="1"/>
  <c r="Q1101" i="1"/>
  <c r="O1101" i="1"/>
  <c r="R1100" i="1"/>
  <c r="Q1100" i="1"/>
  <c r="O1100" i="1"/>
  <c r="R1099" i="1"/>
  <c r="Q1099" i="1"/>
  <c r="O1099" i="1"/>
  <c r="R1098" i="1"/>
  <c r="Q1098" i="1"/>
  <c r="O1098" i="1"/>
  <c r="R1097" i="1"/>
  <c r="Q1097" i="1"/>
  <c r="O1097" i="1"/>
  <c r="R1096" i="1"/>
  <c r="Q1096" i="1"/>
  <c r="O1096" i="1"/>
  <c r="R1095" i="1"/>
  <c r="Q1095" i="1"/>
  <c r="O1095" i="1"/>
  <c r="R1094" i="1"/>
  <c r="Q1094" i="1"/>
  <c r="O1094" i="1"/>
  <c r="R1093" i="1"/>
  <c r="Q1093" i="1"/>
  <c r="O1093" i="1"/>
  <c r="R1092" i="1"/>
  <c r="Q1092" i="1"/>
  <c r="O1092" i="1"/>
  <c r="R1091" i="1"/>
  <c r="Q1091" i="1"/>
  <c r="O1091" i="1"/>
  <c r="R1090" i="1"/>
  <c r="Q1090" i="1"/>
  <c r="O1090" i="1"/>
  <c r="R1089" i="1"/>
  <c r="Q1089" i="1"/>
  <c r="O1089" i="1"/>
  <c r="R1088" i="1"/>
  <c r="Q1088" i="1"/>
  <c r="O1088" i="1"/>
  <c r="R1087" i="1"/>
  <c r="Q1087" i="1"/>
  <c r="O1087" i="1"/>
  <c r="R1086" i="1"/>
  <c r="Q1086" i="1"/>
  <c r="O1086" i="1"/>
  <c r="R1085" i="1"/>
  <c r="Q1085" i="1"/>
  <c r="O1085" i="1"/>
  <c r="R1084" i="1"/>
  <c r="Q1084" i="1"/>
  <c r="O1084" i="1"/>
  <c r="R1083" i="1"/>
  <c r="Q1083" i="1"/>
  <c r="O1083" i="1"/>
  <c r="R1082" i="1"/>
  <c r="Q1082" i="1"/>
  <c r="O1082" i="1"/>
  <c r="R1081" i="1"/>
  <c r="Q1081" i="1"/>
  <c r="O1081" i="1"/>
  <c r="R1080" i="1"/>
  <c r="Q1080" i="1"/>
  <c r="O1080" i="1"/>
  <c r="R1079" i="1"/>
  <c r="Q1079" i="1"/>
  <c r="O1079" i="1"/>
  <c r="R1078" i="1"/>
  <c r="Q1078" i="1"/>
  <c r="O1078" i="1"/>
  <c r="R1077" i="1"/>
  <c r="Q1077" i="1"/>
  <c r="O1077" i="1"/>
  <c r="R1076" i="1"/>
  <c r="Q1076" i="1"/>
  <c r="O1076" i="1"/>
  <c r="R1075" i="1"/>
  <c r="Q1075" i="1"/>
  <c r="O1075" i="1"/>
  <c r="R1074" i="1"/>
  <c r="Q1074" i="1"/>
  <c r="O1074" i="1"/>
  <c r="R1073" i="1"/>
  <c r="Q1073" i="1"/>
  <c r="O1073" i="1"/>
  <c r="R1072" i="1"/>
  <c r="Q1072" i="1"/>
  <c r="O1072" i="1"/>
  <c r="R1071" i="1"/>
  <c r="Q1071" i="1"/>
  <c r="O1071" i="1"/>
  <c r="R1070" i="1"/>
  <c r="Q1070" i="1"/>
  <c r="O1070" i="1"/>
  <c r="R1069" i="1"/>
  <c r="Q1069" i="1"/>
  <c r="O1069" i="1"/>
  <c r="R1068" i="1"/>
  <c r="Q1068" i="1"/>
  <c r="O1068" i="1"/>
  <c r="R1067" i="1"/>
  <c r="Q1067" i="1"/>
  <c r="O1067" i="1"/>
  <c r="R1066" i="1"/>
  <c r="Q1066" i="1"/>
  <c r="O1066" i="1"/>
  <c r="R1065" i="1"/>
  <c r="Q1065" i="1"/>
  <c r="O1065" i="1"/>
  <c r="R1064" i="1"/>
  <c r="Q1064" i="1"/>
  <c r="O1064" i="1"/>
  <c r="R1063" i="1"/>
  <c r="Q1063" i="1"/>
  <c r="O1063" i="1"/>
  <c r="R1062" i="1"/>
  <c r="Q1062" i="1"/>
  <c r="O1062" i="1"/>
  <c r="R1061" i="1"/>
  <c r="Q1061" i="1"/>
  <c r="O1061" i="1"/>
  <c r="R1060" i="1"/>
  <c r="Q1060" i="1"/>
  <c r="O1060" i="1"/>
  <c r="R1059" i="1"/>
  <c r="Q1059" i="1"/>
  <c r="O1059" i="1"/>
  <c r="R1058" i="1"/>
  <c r="Q1058" i="1"/>
  <c r="O1058" i="1"/>
  <c r="R1057" i="1"/>
  <c r="Q1057" i="1"/>
  <c r="O1057" i="1"/>
  <c r="R1056" i="1"/>
  <c r="Q1056" i="1"/>
  <c r="O1056" i="1"/>
  <c r="R1055" i="1"/>
  <c r="Q1055" i="1"/>
  <c r="O1055" i="1"/>
  <c r="R1054" i="1"/>
  <c r="Q1054" i="1"/>
  <c r="O1054" i="1"/>
  <c r="R1053" i="1"/>
  <c r="Q1053" i="1"/>
  <c r="O1053" i="1"/>
  <c r="R1052" i="1"/>
  <c r="Q1052" i="1"/>
  <c r="O1052" i="1"/>
  <c r="R1051" i="1"/>
  <c r="Q1051" i="1"/>
  <c r="O1051" i="1"/>
  <c r="R1050" i="1"/>
  <c r="Q1050" i="1"/>
  <c r="O1050" i="1"/>
  <c r="R1049" i="1"/>
  <c r="Q1049" i="1"/>
  <c r="O1049" i="1"/>
  <c r="R1048" i="1"/>
  <c r="Q1048" i="1"/>
  <c r="O1048" i="1"/>
  <c r="R1047" i="1"/>
  <c r="Q1047" i="1"/>
  <c r="O1047" i="1"/>
  <c r="R1046" i="1"/>
  <c r="Q1046" i="1"/>
  <c r="O1046" i="1"/>
  <c r="R1045" i="1"/>
  <c r="Q1045" i="1"/>
  <c r="O1045" i="1"/>
  <c r="R1044" i="1"/>
  <c r="Q1044" i="1"/>
  <c r="O1044" i="1"/>
  <c r="R1043" i="1"/>
  <c r="Q1043" i="1"/>
  <c r="O1043" i="1"/>
  <c r="R1042" i="1"/>
  <c r="Q1042" i="1"/>
  <c r="O1042" i="1"/>
  <c r="R1041" i="1"/>
  <c r="Q1041" i="1"/>
  <c r="O1041" i="1"/>
  <c r="R1040" i="1"/>
  <c r="Q1040" i="1"/>
  <c r="O1040" i="1"/>
  <c r="R1039" i="1"/>
  <c r="Q1039" i="1"/>
  <c r="O1039" i="1"/>
  <c r="R1038" i="1"/>
  <c r="Q1038" i="1"/>
  <c r="O1038" i="1"/>
  <c r="R1037" i="1"/>
  <c r="Q1037" i="1"/>
  <c r="O1037" i="1"/>
  <c r="R1036" i="1"/>
  <c r="Q1036" i="1"/>
  <c r="O1036" i="1"/>
  <c r="R1035" i="1"/>
  <c r="Q1035" i="1"/>
  <c r="O1035" i="1"/>
  <c r="R1034" i="1"/>
  <c r="Q1034" i="1"/>
  <c r="O1034" i="1"/>
  <c r="R1033" i="1"/>
  <c r="Q1033" i="1"/>
  <c r="O1033" i="1"/>
  <c r="R1032" i="1"/>
  <c r="Q1032" i="1"/>
  <c r="O1032" i="1"/>
  <c r="R1031" i="1"/>
  <c r="Q1031" i="1"/>
  <c r="O1031" i="1"/>
  <c r="R1030" i="1"/>
  <c r="Q1030" i="1"/>
  <c r="O1030" i="1"/>
  <c r="R1029" i="1"/>
  <c r="Q1029" i="1"/>
  <c r="O1029" i="1"/>
  <c r="R1028" i="1"/>
  <c r="Q1028" i="1"/>
  <c r="O1028" i="1"/>
  <c r="R1027" i="1"/>
  <c r="Q1027" i="1"/>
  <c r="O1027" i="1"/>
  <c r="R1026" i="1"/>
  <c r="Q1026" i="1"/>
  <c r="O1026" i="1"/>
  <c r="R1025" i="1"/>
  <c r="Q1025" i="1"/>
  <c r="O1025" i="1"/>
  <c r="R1024" i="1"/>
  <c r="Q1024" i="1"/>
  <c r="O1024" i="1"/>
  <c r="R1023" i="1"/>
  <c r="Q1023" i="1"/>
  <c r="O1023" i="1"/>
  <c r="R1022" i="1"/>
  <c r="Q1022" i="1"/>
  <c r="O1022" i="1"/>
  <c r="R1021" i="1"/>
  <c r="Q1021" i="1"/>
  <c r="O1021" i="1"/>
  <c r="R1020" i="1"/>
  <c r="Q1020" i="1"/>
  <c r="O1020" i="1"/>
  <c r="R1019" i="1"/>
  <c r="Q1019" i="1"/>
  <c r="O1019" i="1"/>
  <c r="R1018" i="1"/>
  <c r="Q1018" i="1"/>
  <c r="O1018" i="1"/>
  <c r="R1017" i="1"/>
  <c r="Q1017" i="1"/>
  <c r="O1017" i="1"/>
  <c r="R1016" i="1"/>
  <c r="Q1016" i="1"/>
  <c r="O1016" i="1"/>
  <c r="R1015" i="1"/>
  <c r="Q1015" i="1"/>
  <c r="O1015" i="1"/>
  <c r="R1014" i="1"/>
  <c r="Q1014" i="1"/>
  <c r="O1014" i="1"/>
  <c r="R1013" i="1"/>
  <c r="Q1013" i="1"/>
  <c r="O1013" i="1"/>
  <c r="R1012" i="1"/>
  <c r="Q1012" i="1"/>
  <c r="O1012" i="1"/>
  <c r="R1011" i="1"/>
  <c r="Q1011" i="1"/>
  <c r="O1011" i="1"/>
  <c r="R1010" i="1"/>
  <c r="Q1010" i="1"/>
  <c r="O1010" i="1"/>
  <c r="R1009" i="1"/>
  <c r="Q1009" i="1"/>
  <c r="O1009" i="1"/>
  <c r="R1008" i="1"/>
  <c r="Q1008" i="1"/>
  <c r="O1008" i="1"/>
  <c r="R1007" i="1"/>
  <c r="Q1007" i="1"/>
  <c r="O1007" i="1"/>
  <c r="R1006" i="1"/>
  <c r="Q1006" i="1"/>
  <c r="O1006" i="1"/>
  <c r="R1005" i="1"/>
  <c r="Q1005" i="1"/>
  <c r="O1005" i="1"/>
  <c r="R1004" i="1"/>
  <c r="Q1004" i="1"/>
  <c r="O1004" i="1"/>
  <c r="R1003" i="1"/>
  <c r="Q1003" i="1"/>
  <c r="O1003" i="1"/>
  <c r="R1002" i="1"/>
  <c r="Q1002" i="1"/>
  <c r="O1002" i="1"/>
  <c r="R1001" i="1"/>
  <c r="Q1001" i="1"/>
  <c r="O1001" i="1"/>
  <c r="R1000" i="1"/>
  <c r="Q1000" i="1"/>
  <c r="O1000" i="1"/>
  <c r="R999" i="1"/>
  <c r="Q999" i="1"/>
  <c r="O999" i="1"/>
  <c r="R998" i="1"/>
  <c r="Q998" i="1"/>
  <c r="O998" i="1"/>
  <c r="R997" i="1"/>
  <c r="Q997" i="1"/>
  <c r="O997" i="1"/>
  <c r="R996" i="1"/>
  <c r="Q996" i="1"/>
  <c r="O996" i="1"/>
  <c r="R995" i="1"/>
  <c r="Q995" i="1"/>
  <c r="O995" i="1"/>
  <c r="R994" i="1"/>
  <c r="Q994" i="1"/>
  <c r="O994" i="1"/>
  <c r="R993" i="1"/>
  <c r="Q993" i="1"/>
  <c r="O993" i="1"/>
  <c r="R992" i="1"/>
  <c r="Q992" i="1"/>
  <c r="O992" i="1"/>
  <c r="R991" i="1"/>
  <c r="Q991" i="1"/>
  <c r="O991" i="1"/>
  <c r="R990" i="1"/>
  <c r="Q990" i="1"/>
  <c r="O990" i="1"/>
  <c r="R989" i="1"/>
  <c r="Q989" i="1"/>
  <c r="O989" i="1"/>
  <c r="R988" i="1"/>
  <c r="Q988" i="1"/>
  <c r="O988" i="1"/>
  <c r="R987" i="1"/>
  <c r="Q987" i="1"/>
  <c r="O987" i="1"/>
  <c r="R986" i="1"/>
  <c r="Q986" i="1"/>
  <c r="O986" i="1"/>
  <c r="R985" i="1"/>
  <c r="Q985" i="1"/>
  <c r="O985" i="1"/>
  <c r="R984" i="1"/>
  <c r="Q984" i="1"/>
  <c r="O984" i="1"/>
  <c r="R983" i="1"/>
  <c r="Q983" i="1"/>
  <c r="O983" i="1"/>
  <c r="R982" i="1"/>
  <c r="Q982" i="1"/>
  <c r="O982" i="1"/>
  <c r="R981" i="1"/>
  <c r="Q981" i="1"/>
  <c r="O981" i="1"/>
  <c r="R980" i="1"/>
  <c r="Q980" i="1"/>
  <c r="O980" i="1"/>
  <c r="R979" i="1"/>
  <c r="Q979" i="1"/>
  <c r="O979" i="1"/>
  <c r="R978" i="1"/>
  <c r="Q978" i="1"/>
  <c r="O978" i="1"/>
  <c r="R977" i="1"/>
  <c r="Q977" i="1"/>
  <c r="O977" i="1"/>
  <c r="R976" i="1"/>
  <c r="Q976" i="1"/>
  <c r="O976" i="1"/>
  <c r="R975" i="1"/>
  <c r="Q975" i="1"/>
  <c r="O975" i="1"/>
  <c r="R974" i="1"/>
  <c r="Q974" i="1"/>
  <c r="O974" i="1"/>
  <c r="R973" i="1"/>
  <c r="Q973" i="1"/>
  <c r="O973" i="1"/>
  <c r="R972" i="1"/>
  <c r="Q972" i="1"/>
  <c r="O972" i="1"/>
  <c r="R971" i="1"/>
  <c r="Q971" i="1"/>
  <c r="O971" i="1"/>
  <c r="R970" i="1"/>
  <c r="Q970" i="1"/>
  <c r="O970" i="1"/>
  <c r="R969" i="1"/>
  <c r="Q969" i="1"/>
  <c r="O969" i="1"/>
  <c r="R968" i="1"/>
  <c r="Q968" i="1"/>
  <c r="O968" i="1"/>
  <c r="R967" i="1"/>
  <c r="Q967" i="1"/>
  <c r="O967" i="1"/>
  <c r="R966" i="1"/>
  <c r="Q966" i="1"/>
  <c r="O966" i="1"/>
  <c r="R965" i="1"/>
  <c r="Q965" i="1"/>
  <c r="O965" i="1"/>
  <c r="R964" i="1"/>
  <c r="Q964" i="1"/>
  <c r="O964" i="1"/>
  <c r="R963" i="1"/>
  <c r="Q963" i="1"/>
  <c r="O963" i="1"/>
  <c r="R962" i="1"/>
  <c r="Q962" i="1"/>
  <c r="O962" i="1"/>
  <c r="R961" i="1"/>
  <c r="Q961" i="1"/>
  <c r="O961" i="1"/>
  <c r="R960" i="1"/>
  <c r="Q960" i="1"/>
  <c r="O960" i="1"/>
  <c r="R959" i="1"/>
  <c r="Q959" i="1"/>
  <c r="O959" i="1"/>
  <c r="R958" i="1"/>
  <c r="Q958" i="1"/>
  <c r="O958" i="1"/>
  <c r="R957" i="1"/>
  <c r="Q957" i="1"/>
  <c r="O957" i="1"/>
  <c r="R956" i="1"/>
  <c r="Q956" i="1"/>
  <c r="O956" i="1"/>
  <c r="R955" i="1"/>
  <c r="Q955" i="1"/>
  <c r="O955" i="1"/>
  <c r="R954" i="1"/>
  <c r="Q954" i="1"/>
  <c r="O954" i="1"/>
  <c r="R953" i="1"/>
  <c r="Q953" i="1"/>
  <c r="O953" i="1"/>
  <c r="R952" i="1"/>
  <c r="Q952" i="1"/>
  <c r="O952" i="1"/>
  <c r="R951" i="1"/>
  <c r="Q951" i="1"/>
  <c r="O951" i="1"/>
  <c r="R950" i="1"/>
  <c r="Q950" i="1"/>
  <c r="O950" i="1"/>
  <c r="R949" i="1"/>
  <c r="Q949" i="1"/>
  <c r="O949" i="1"/>
  <c r="R948" i="1"/>
  <c r="Q948" i="1"/>
  <c r="O948" i="1"/>
  <c r="R947" i="1"/>
  <c r="Q947" i="1"/>
  <c r="O947" i="1"/>
  <c r="R946" i="1"/>
  <c r="Q946" i="1"/>
  <c r="O946" i="1"/>
  <c r="R945" i="1"/>
  <c r="Q945" i="1"/>
  <c r="O945" i="1"/>
  <c r="R944" i="1"/>
  <c r="Q944" i="1"/>
  <c r="O944" i="1"/>
  <c r="R943" i="1"/>
  <c r="Q943" i="1"/>
  <c r="O943" i="1"/>
  <c r="R942" i="1"/>
  <c r="Q942" i="1"/>
  <c r="O942" i="1"/>
  <c r="R941" i="1"/>
  <c r="Q941" i="1"/>
  <c r="O941" i="1"/>
  <c r="R940" i="1"/>
  <c r="Q940" i="1"/>
  <c r="O940" i="1"/>
  <c r="R939" i="1"/>
  <c r="Q939" i="1"/>
  <c r="O939" i="1"/>
  <c r="R938" i="1"/>
  <c r="Q938" i="1"/>
  <c r="O938" i="1"/>
  <c r="R937" i="1"/>
  <c r="Q937" i="1"/>
  <c r="O937" i="1"/>
  <c r="R936" i="1"/>
  <c r="Q936" i="1"/>
  <c r="O936" i="1"/>
  <c r="R935" i="1"/>
  <c r="Q935" i="1"/>
  <c r="O935" i="1"/>
  <c r="R934" i="1"/>
  <c r="Q934" i="1"/>
  <c r="O934" i="1"/>
  <c r="R933" i="1"/>
  <c r="Q933" i="1"/>
  <c r="O933" i="1"/>
  <c r="R932" i="1"/>
  <c r="Q932" i="1"/>
  <c r="O932" i="1"/>
  <c r="R931" i="1"/>
  <c r="Q931" i="1"/>
  <c r="O931" i="1"/>
  <c r="R930" i="1"/>
  <c r="Q930" i="1"/>
  <c r="O930" i="1"/>
  <c r="R929" i="1"/>
  <c r="Q929" i="1"/>
  <c r="O929" i="1"/>
  <c r="R928" i="1"/>
  <c r="Q928" i="1"/>
  <c r="O928" i="1"/>
  <c r="R927" i="1"/>
  <c r="Q927" i="1"/>
  <c r="O927" i="1"/>
  <c r="R926" i="1"/>
  <c r="Q926" i="1"/>
  <c r="O926" i="1"/>
  <c r="R925" i="1"/>
  <c r="Q925" i="1"/>
  <c r="O925" i="1"/>
  <c r="R924" i="1"/>
  <c r="Q924" i="1"/>
  <c r="O924" i="1"/>
  <c r="R923" i="1"/>
  <c r="Q923" i="1"/>
  <c r="O923" i="1"/>
  <c r="R922" i="1"/>
  <c r="Q922" i="1"/>
  <c r="O922" i="1"/>
  <c r="R921" i="1"/>
  <c r="Q921" i="1"/>
  <c r="O921" i="1"/>
  <c r="R920" i="1"/>
  <c r="Q920" i="1"/>
  <c r="O920" i="1"/>
  <c r="R919" i="1"/>
  <c r="Q919" i="1"/>
  <c r="O919" i="1"/>
  <c r="R918" i="1"/>
  <c r="Q918" i="1"/>
  <c r="O918" i="1"/>
  <c r="R917" i="1"/>
  <c r="Q917" i="1"/>
  <c r="O917" i="1"/>
  <c r="R916" i="1"/>
  <c r="Q916" i="1"/>
  <c r="O916" i="1"/>
  <c r="R915" i="1"/>
  <c r="Q915" i="1"/>
  <c r="O915" i="1"/>
  <c r="R914" i="1"/>
  <c r="Q914" i="1"/>
  <c r="O914" i="1"/>
  <c r="R913" i="1"/>
  <c r="Q913" i="1"/>
  <c r="O913" i="1"/>
  <c r="R912" i="1"/>
  <c r="Q912" i="1"/>
  <c r="O912" i="1"/>
  <c r="R911" i="1"/>
  <c r="Q911" i="1"/>
  <c r="O911" i="1"/>
  <c r="R910" i="1"/>
  <c r="Q910" i="1"/>
  <c r="O910" i="1"/>
  <c r="R909" i="1"/>
  <c r="Q909" i="1"/>
  <c r="O909" i="1"/>
  <c r="R908" i="1"/>
  <c r="Q908" i="1"/>
  <c r="O908" i="1"/>
  <c r="R907" i="1"/>
  <c r="Q907" i="1"/>
  <c r="O907" i="1"/>
  <c r="R906" i="1"/>
  <c r="Q906" i="1"/>
  <c r="O906" i="1"/>
  <c r="R905" i="1"/>
  <c r="Q905" i="1"/>
  <c r="O905" i="1"/>
  <c r="R904" i="1"/>
  <c r="Q904" i="1"/>
  <c r="O904" i="1"/>
  <c r="R903" i="1"/>
  <c r="Q903" i="1"/>
  <c r="O903" i="1"/>
  <c r="R902" i="1"/>
  <c r="Q902" i="1"/>
  <c r="O902" i="1"/>
  <c r="R901" i="1"/>
  <c r="Q901" i="1"/>
  <c r="O901" i="1"/>
  <c r="R900" i="1"/>
  <c r="Q900" i="1"/>
  <c r="O900" i="1"/>
  <c r="R899" i="1"/>
  <c r="Q899" i="1"/>
  <c r="O899" i="1"/>
  <c r="R898" i="1"/>
  <c r="Q898" i="1"/>
  <c r="O898" i="1"/>
  <c r="R897" i="1"/>
  <c r="Q897" i="1"/>
  <c r="O897" i="1"/>
  <c r="R896" i="1"/>
  <c r="Q896" i="1"/>
  <c r="O896" i="1"/>
  <c r="R895" i="1"/>
  <c r="Q895" i="1"/>
  <c r="O895" i="1"/>
  <c r="R894" i="1"/>
  <c r="Q894" i="1"/>
  <c r="O894" i="1"/>
  <c r="R893" i="1"/>
  <c r="Q893" i="1"/>
  <c r="O893" i="1"/>
  <c r="R892" i="1"/>
  <c r="Q892" i="1"/>
  <c r="O892" i="1"/>
  <c r="R891" i="1"/>
  <c r="Q891" i="1"/>
  <c r="O891" i="1"/>
  <c r="R890" i="1"/>
  <c r="Q890" i="1"/>
  <c r="O890" i="1"/>
  <c r="R889" i="1"/>
  <c r="Q889" i="1"/>
  <c r="O889" i="1"/>
  <c r="R888" i="1"/>
  <c r="Q888" i="1"/>
  <c r="O888" i="1"/>
  <c r="R887" i="1"/>
  <c r="Q887" i="1"/>
  <c r="O887" i="1"/>
  <c r="R886" i="1"/>
  <c r="Q886" i="1"/>
  <c r="O886" i="1"/>
  <c r="R885" i="1"/>
  <c r="Q885" i="1"/>
  <c r="O885" i="1"/>
  <c r="R884" i="1"/>
  <c r="Q884" i="1"/>
  <c r="O884" i="1"/>
  <c r="R883" i="1"/>
  <c r="Q883" i="1"/>
  <c r="O883" i="1"/>
  <c r="R882" i="1"/>
  <c r="Q882" i="1"/>
  <c r="O882" i="1"/>
  <c r="R881" i="1"/>
  <c r="Q881" i="1"/>
  <c r="O881" i="1"/>
  <c r="R880" i="1"/>
  <c r="Q880" i="1"/>
  <c r="O880" i="1"/>
  <c r="R879" i="1"/>
  <c r="Q879" i="1"/>
  <c r="O879" i="1"/>
  <c r="R878" i="1"/>
  <c r="Q878" i="1"/>
  <c r="O878" i="1"/>
  <c r="R877" i="1"/>
  <c r="Q877" i="1"/>
  <c r="O877" i="1"/>
  <c r="R876" i="1"/>
  <c r="Q876" i="1"/>
  <c r="O876" i="1"/>
  <c r="R875" i="1"/>
  <c r="Q875" i="1"/>
  <c r="O875" i="1"/>
  <c r="R874" i="1"/>
  <c r="Q874" i="1"/>
  <c r="O874" i="1"/>
  <c r="R873" i="1"/>
  <c r="Q873" i="1"/>
  <c r="O873" i="1"/>
  <c r="R872" i="1"/>
  <c r="Q872" i="1"/>
  <c r="O872" i="1"/>
  <c r="R871" i="1"/>
  <c r="Q871" i="1"/>
  <c r="O871" i="1"/>
  <c r="R870" i="1"/>
  <c r="Q870" i="1"/>
  <c r="O870" i="1"/>
  <c r="R869" i="1"/>
  <c r="Q869" i="1"/>
  <c r="O869" i="1"/>
  <c r="R868" i="1"/>
  <c r="Q868" i="1"/>
  <c r="O868" i="1"/>
  <c r="R867" i="1"/>
  <c r="Q867" i="1"/>
  <c r="O867" i="1"/>
  <c r="R866" i="1"/>
  <c r="Q866" i="1"/>
  <c r="O866" i="1"/>
  <c r="R865" i="1"/>
  <c r="Q865" i="1"/>
  <c r="O865" i="1"/>
  <c r="R864" i="1"/>
  <c r="Q864" i="1"/>
  <c r="O864" i="1"/>
  <c r="R863" i="1"/>
  <c r="Q863" i="1"/>
  <c r="O863" i="1"/>
  <c r="R862" i="1"/>
  <c r="Q862" i="1"/>
  <c r="O862" i="1"/>
  <c r="R861" i="1"/>
  <c r="Q861" i="1"/>
  <c r="O861" i="1"/>
  <c r="R860" i="1"/>
  <c r="Q860" i="1"/>
  <c r="O860" i="1"/>
  <c r="R859" i="1"/>
  <c r="Q859" i="1"/>
  <c r="O859" i="1"/>
  <c r="R858" i="1"/>
  <c r="Q858" i="1"/>
  <c r="O858" i="1"/>
  <c r="R857" i="1"/>
  <c r="Q857" i="1"/>
  <c r="O857" i="1"/>
  <c r="R856" i="1"/>
  <c r="Q856" i="1"/>
  <c r="O856" i="1"/>
  <c r="R855" i="1"/>
  <c r="Q855" i="1"/>
  <c r="O855" i="1"/>
  <c r="R854" i="1"/>
  <c r="Q854" i="1"/>
  <c r="O854" i="1"/>
  <c r="R853" i="1"/>
  <c r="Q853" i="1"/>
  <c r="O853" i="1"/>
  <c r="R852" i="1"/>
  <c r="Q852" i="1"/>
  <c r="O852" i="1"/>
  <c r="R851" i="1"/>
  <c r="Q851" i="1"/>
  <c r="O851" i="1"/>
  <c r="R850" i="1"/>
  <c r="Q850" i="1"/>
  <c r="O850" i="1"/>
  <c r="R849" i="1"/>
  <c r="Q849" i="1"/>
  <c r="O849" i="1"/>
  <c r="R848" i="1"/>
  <c r="Q848" i="1"/>
  <c r="O848" i="1"/>
  <c r="R847" i="1"/>
  <c r="Q847" i="1"/>
  <c r="O847" i="1"/>
  <c r="R846" i="1"/>
  <c r="Q846" i="1"/>
  <c r="O846" i="1"/>
  <c r="R845" i="1"/>
  <c r="Q845" i="1"/>
  <c r="O845" i="1"/>
  <c r="R844" i="1"/>
  <c r="Q844" i="1"/>
  <c r="O844" i="1"/>
  <c r="R843" i="1"/>
  <c r="Q843" i="1"/>
  <c r="O843" i="1"/>
  <c r="R842" i="1"/>
  <c r="Q842" i="1"/>
  <c r="O842" i="1"/>
  <c r="R841" i="1"/>
  <c r="Q841" i="1"/>
  <c r="O841" i="1"/>
  <c r="R840" i="1"/>
  <c r="Q840" i="1"/>
  <c r="O840" i="1"/>
  <c r="R839" i="1"/>
  <c r="Q839" i="1"/>
  <c r="O839" i="1"/>
  <c r="R838" i="1"/>
  <c r="Q838" i="1"/>
  <c r="O838" i="1"/>
  <c r="R837" i="1"/>
  <c r="Q837" i="1"/>
  <c r="O837" i="1"/>
  <c r="R836" i="1"/>
  <c r="Q836" i="1"/>
  <c r="O836" i="1"/>
  <c r="R835" i="1"/>
  <c r="Q835" i="1"/>
  <c r="O835" i="1"/>
  <c r="R834" i="1"/>
  <c r="Q834" i="1"/>
  <c r="O834" i="1"/>
  <c r="R833" i="1"/>
  <c r="Q833" i="1"/>
  <c r="O833" i="1"/>
  <c r="R832" i="1"/>
  <c r="Q832" i="1"/>
  <c r="O832" i="1"/>
  <c r="R831" i="1"/>
  <c r="Q831" i="1"/>
  <c r="O831" i="1"/>
  <c r="R830" i="1"/>
  <c r="Q830" i="1"/>
  <c r="O830" i="1"/>
  <c r="R829" i="1"/>
  <c r="Q829" i="1"/>
  <c r="O829" i="1"/>
  <c r="R828" i="1"/>
  <c r="Q828" i="1"/>
  <c r="O828" i="1"/>
  <c r="R827" i="1"/>
  <c r="Q827" i="1"/>
  <c r="O827" i="1"/>
  <c r="R826" i="1"/>
  <c r="Q826" i="1"/>
  <c r="O826" i="1"/>
  <c r="R825" i="1"/>
  <c r="Q825" i="1"/>
  <c r="O825" i="1"/>
  <c r="R824" i="1"/>
  <c r="Q824" i="1"/>
  <c r="O824" i="1"/>
  <c r="R823" i="1"/>
  <c r="Q823" i="1"/>
  <c r="O823" i="1"/>
  <c r="R822" i="1"/>
  <c r="Q822" i="1"/>
  <c r="O822" i="1"/>
  <c r="R821" i="1"/>
  <c r="Q821" i="1"/>
  <c r="O821" i="1"/>
  <c r="R820" i="1"/>
  <c r="Q820" i="1"/>
  <c r="O820" i="1"/>
  <c r="R819" i="1"/>
  <c r="Q819" i="1"/>
  <c r="O819" i="1"/>
  <c r="R818" i="1"/>
  <c r="Q818" i="1"/>
  <c r="O818" i="1"/>
  <c r="R817" i="1"/>
  <c r="Q817" i="1"/>
  <c r="O817" i="1"/>
  <c r="R816" i="1"/>
  <c r="Q816" i="1"/>
  <c r="O816" i="1"/>
  <c r="R815" i="1"/>
  <c r="Q815" i="1"/>
  <c r="O815" i="1"/>
  <c r="R814" i="1"/>
  <c r="Q814" i="1"/>
  <c r="O814" i="1"/>
  <c r="R813" i="1"/>
  <c r="Q813" i="1"/>
  <c r="O813" i="1"/>
  <c r="R812" i="1"/>
  <c r="Q812" i="1"/>
  <c r="O812" i="1"/>
  <c r="R811" i="1"/>
  <c r="Q811" i="1"/>
  <c r="O811" i="1"/>
  <c r="R810" i="1"/>
  <c r="Q810" i="1"/>
  <c r="O810" i="1"/>
  <c r="R809" i="1"/>
  <c r="Q809" i="1"/>
  <c r="O809" i="1"/>
  <c r="R808" i="1"/>
  <c r="Q808" i="1"/>
  <c r="O808" i="1"/>
  <c r="R807" i="1"/>
  <c r="Q807" i="1"/>
  <c r="O807" i="1"/>
  <c r="R806" i="1"/>
  <c r="Q806" i="1"/>
  <c r="O806" i="1"/>
  <c r="R805" i="1"/>
  <c r="Q805" i="1"/>
  <c r="O805" i="1"/>
  <c r="R804" i="1"/>
  <c r="Q804" i="1"/>
  <c r="O804" i="1"/>
  <c r="R803" i="1"/>
  <c r="Q803" i="1"/>
  <c r="O803" i="1"/>
  <c r="R802" i="1"/>
  <c r="Q802" i="1"/>
  <c r="O802" i="1"/>
  <c r="R801" i="1"/>
  <c r="Q801" i="1"/>
  <c r="O801" i="1"/>
  <c r="R800" i="1"/>
  <c r="Q800" i="1"/>
  <c r="O800" i="1"/>
  <c r="R799" i="1"/>
  <c r="Q799" i="1"/>
  <c r="O799" i="1"/>
  <c r="R798" i="1"/>
  <c r="Q798" i="1"/>
  <c r="O798" i="1"/>
  <c r="R797" i="1"/>
  <c r="Q797" i="1"/>
  <c r="O797" i="1"/>
  <c r="R796" i="1"/>
  <c r="Q796" i="1"/>
  <c r="O796" i="1"/>
  <c r="R795" i="1"/>
  <c r="Q795" i="1"/>
  <c r="O795" i="1"/>
  <c r="R794" i="1"/>
  <c r="Q794" i="1"/>
  <c r="O794" i="1"/>
  <c r="R793" i="1"/>
  <c r="Q793" i="1"/>
  <c r="O793" i="1"/>
  <c r="R792" i="1"/>
  <c r="Q792" i="1"/>
  <c r="O792" i="1"/>
  <c r="R791" i="1"/>
  <c r="Q791" i="1"/>
  <c r="O791" i="1"/>
  <c r="R790" i="1"/>
  <c r="Q790" i="1"/>
  <c r="O790" i="1"/>
  <c r="R789" i="1"/>
  <c r="Q789" i="1"/>
  <c r="O789" i="1"/>
  <c r="R788" i="1"/>
  <c r="Q788" i="1"/>
  <c r="O788" i="1"/>
  <c r="R787" i="1"/>
  <c r="Q787" i="1"/>
  <c r="O787" i="1"/>
  <c r="R786" i="1"/>
  <c r="Q786" i="1"/>
  <c r="O786" i="1"/>
  <c r="R785" i="1"/>
  <c r="Q785" i="1"/>
  <c r="O785" i="1"/>
  <c r="R784" i="1"/>
  <c r="Q784" i="1"/>
  <c r="O784" i="1"/>
  <c r="R783" i="1"/>
  <c r="Q783" i="1"/>
  <c r="O783" i="1"/>
  <c r="R782" i="1"/>
  <c r="Q782" i="1"/>
  <c r="O782" i="1"/>
  <c r="R781" i="1"/>
  <c r="Q781" i="1"/>
  <c r="O781" i="1"/>
  <c r="R780" i="1"/>
  <c r="Q780" i="1"/>
  <c r="O780" i="1"/>
  <c r="R779" i="1"/>
  <c r="Q779" i="1"/>
  <c r="O779" i="1"/>
  <c r="R778" i="1"/>
  <c r="Q778" i="1"/>
  <c r="O778" i="1"/>
  <c r="R777" i="1"/>
  <c r="Q777" i="1"/>
  <c r="O777" i="1"/>
  <c r="R776" i="1"/>
  <c r="Q776" i="1"/>
  <c r="O776" i="1"/>
  <c r="R775" i="1"/>
  <c r="Q775" i="1"/>
  <c r="O775" i="1"/>
  <c r="R774" i="1"/>
  <c r="Q774" i="1"/>
  <c r="O774" i="1"/>
  <c r="R773" i="1"/>
  <c r="Q773" i="1"/>
  <c r="O773" i="1"/>
  <c r="R772" i="1"/>
  <c r="Q772" i="1"/>
  <c r="O772" i="1"/>
  <c r="R771" i="1"/>
  <c r="Q771" i="1"/>
  <c r="O771" i="1"/>
  <c r="R770" i="1"/>
  <c r="Q770" i="1"/>
  <c r="O770" i="1"/>
  <c r="R769" i="1"/>
  <c r="Q769" i="1"/>
  <c r="O769" i="1"/>
  <c r="R768" i="1"/>
  <c r="Q768" i="1"/>
  <c r="O768" i="1"/>
  <c r="R767" i="1"/>
  <c r="Q767" i="1"/>
  <c r="O767" i="1"/>
  <c r="R766" i="1"/>
  <c r="Q766" i="1"/>
  <c r="O766" i="1"/>
  <c r="R765" i="1"/>
  <c r="Q765" i="1"/>
  <c r="O765" i="1"/>
  <c r="R764" i="1"/>
  <c r="Q764" i="1"/>
  <c r="O764" i="1"/>
  <c r="R763" i="1"/>
  <c r="Q763" i="1"/>
  <c r="O763" i="1"/>
  <c r="R762" i="1"/>
  <c r="Q762" i="1"/>
  <c r="O762" i="1"/>
  <c r="R761" i="1"/>
  <c r="Q761" i="1"/>
  <c r="O761" i="1"/>
  <c r="R760" i="1"/>
  <c r="Q760" i="1"/>
  <c r="O760" i="1"/>
  <c r="R759" i="1"/>
  <c r="Q759" i="1"/>
  <c r="O759" i="1"/>
  <c r="R758" i="1"/>
  <c r="Q758" i="1"/>
  <c r="O758" i="1"/>
  <c r="R757" i="1"/>
  <c r="Q757" i="1"/>
  <c r="O757" i="1"/>
  <c r="R756" i="1"/>
  <c r="Q756" i="1"/>
  <c r="O756" i="1"/>
  <c r="R755" i="1"/>
  <c r="Q755" i="1"/>
  <c r="O755" i="1"/>
  <c r="R754" i="1"/>
  <c r="Q754" i="1"/>
  <c r="O754" i="1"/>
  <c r="R753" i="1"/>
  <c r="Q753" i="1"/>
  <c r="O753" i="1"/>
  <c r="R752" i="1"/>
  <c r="Q752" i="1"/>
  <c r="O752" i="1"/>
  <c r="R751" i="1"/>
  <c r="Q751" i="1"/>
  <c r="O751" i="1"/>
  <c r="R750" i="1"/>
  <c r="Q750" i="1"/>
  <c r="O750" i="1"/>
  <c r="R749" i="1"/>
  <c r="Q749" i="1"/>
  <c r="O749" i="1"/>
  <c r="R748" i="1"/>
  <c r="Q748" i="1"/>
  <c r="O748" i="1"/>
  <c r="R747" i="1"/>
  <c r="Q747" i="1"/>
  <c r="O747" i="1"/>
  <c r="R746" i="1"/>
  <c r="Q746" i="1"/>
  <c r="O746" i="1"/>
  <c r="R745" i="1"/>
  <c r="Q745" i="1"/>
  <c r="O745" i="1"/>
  <c r="R744" i="1"/>
  <c r="Q744" i="1"/>
  <c r="O744" i="1"/>
  <c r="R743" i="1"/>
  <c r="Q743" i="1"/>
  <c r="O743" i="1"/>
  <c r="R742" i="1"/>
  <c r="Q742" i="1"/>
  <c r="O742" i="1"/>
  <c r="R741" i="1"/>
  <c r="Q741" i="1"/>
  <c r="O741" i="1"/>
  <c r="R740" i="1"/>
  <c r="Q740" i="1"/>
  <c r="O740" i="1"/>
  <c r="R739" i="1"/>
  <c r="Q739" i="1"/>
  <c r="O739" i="1"/>
  <c r="R738" i="1"/>
  <c r="Q738" i="1"/>
  <c r="O738" i="1"/>
  <c r="R737" i="1"/>
  <c r="Q737" i="1"/>
  <c r="O737" i="1"/>
  <c r="R736" i="1"/>
  <c r="Q736" i="1"/>
  <c r="O736" i="1"/>
  <c r="R735" i="1"/>
  <c r="Q735" i="1"/>
  <c r="O735" i="1"/>
  <c r="R734" i="1"/>
  <c r="Q734" i="1"/>
  <c r="O734" i="1"/>
  <c r="R733" i="1"/>
  <c r="Q733" i="1"/>
  <c r="O733" i="1"/>
  <c r="R732" i="1"/>
  <c r="Q732" i="1"/>
  <c r="O732" i="1"/>
  <c r="R731" i="1"/>
  <c r="Q731" i="1"/>
  <c r="O731" i="1"/>
  <c r="R730" i="1"/>
  <c r="Q730" i="1"/>
  <c r="O730" i="1"/>
  <c r="R729" i="1"/>
  <c r="Q729" i="1"/>
  <c r="O729" i="1"/>
  <c r="R728" i="1"/>
  <c r="Q728" i="1"/>
  <c r="O728" i="1"/>
  <c r="R727" i="1"/>
  <c r="Q727" i="1"/>
  <c r="O727" i="1"/>
  <c r="R726" i="1"/>
  <c r="Q726" i="1"/>
  <c r="O726" i="1"/>
  <c r="R725" i="1"/>
  <c r="Q725" i="1"/>
  <c r="O725" i="1"/>
  <c r="R724" i="1"/>
  <c r="Q724" i="1"/>
  <c r="O724" i="1"/>
  <c r="R723" i="1"/>
  <c r="Q723" i="1"/>
  <c r="O723" i="1"/>
  <c r="R722" i="1"/>
  <c r="Q722" i="1"/>
  <c r="O722" i="1"/>
  <c r="R721" i="1"/>
  <c r="Q721" i="1"/>
  <c r="O721" i="1"/>
  <c r="R720" i="1"/>
  <c r="Q720" i="1"/>
  <c r="O720" i="1"/>
  <c r="R719" i="1"/>
  <c r="Q719" i="1"/>
  <c r="O719" i="1"/>
  <c r="R718" i="1"/>
  <c r="Q718" i="1"/>
  <c r="O718" i="1"/>
  <c r="R717" i="1"/>
  <c r="Q717" i="1"/>
  <c r="O717" i="1"/>
  <c r="R716" i="1"/>
  <c r="Q716" i="1"/>
  <c r="O716" i="1"/>
  <c r="R715" i="1"/>
  <c r="Q715" i="1"/>
  <c r="O715" i="1"/>
  <c r="R714" i="1"/>
  <c r="Q714" i="1"/>
  <c r="O714" i="1"/>
  <c r="R713" i="1"/>
  <c r="Q713" i="1"/>
  <c r="O713" i="1"/>
  <c r="R712" i="1"/>
  <c r="Q712" i="1"/>
  <c r="O712" i="1"/>
  <c r="R711" i="1"/>
  <c r="Q711" i="1"/>
  <c r="O711" i="1"/>
  <c r="R710" i="1"/>
  <c r="Q710" i="1"/>
  <c r="O710" i="1"/>
  <c r="R709" i="1"/>
  <c r="Q709" i="1"/>
  <c r="O709" i="1"/>
  <c r="R708" i="1"/>
  <c r="Q708" i="1"/>
  <c r="O708" i="1"/>
  <c r="R707" i="1"/>
  <c r="Q707" i="1"/>
  <c r="O707" i="1"/>
  <c r="R706" i="1"/>
  <c r="Q706" i="1"/>
  <c r="O706" i="1"/>
  <c r="R705" i="1"/>
  <c r="Q705" i="1"/>
  <c r="O705" i="1"/>
  <c r="R704" i="1"/>
  <c r="Q704" i="1"/>
  <c r="O704" i="1"/>
  <c r="R703" i="1"/>
  <c r="Q703" i="1"/>
  <c r="O703" i="1"/>
  <c r="R702" i="1"/>
  <c r="Q702" i="1"/>
  <c r="O702" i="1"/>
  <c r="R701" i="1"/>
  <c r="Q701" i="1"/>
  <c r="O701" i="1"/>
  <c r="R700" i="1"/>
  <c r="Q700" i="1"/>
  <c r="O700" i="1"/>
  <c r="R699" i="1"/>
  <c r="Q699" i="1"/>
  <c r="O699" i="1"/>
  <c r="R698" i="1"/>
  <c r="Q698" i="1"/>
  <c r="O698" i="1"/>
  <c r="R697" i="1"/>
  <c r="Q697" i="1"/>
  <c r="O697" i="1"/>
  <c r="R696" i="1"/>
  <c r="Q696" i="1"/>
  <c r="O696" i="1"/>
  <c r="R695" i="1"/>
  <c r="Q695" i="1"/>
  <c r="O695" i="1"/>
  <c r="R694" i="1"/>
  <c r="Q694" i="1"/>
  <c r="O694" i="1"/>
  <c r="R693" i="1"/>
  <c r="Q693" i="1"/>
  <c r="O693" i="1"/>
  <c r="R692" i="1"/>
  <c r="Q692" i="1"/>
  <c r="O692" i="1"/>
  <c r="R691" i="1"/>
  <c r="Q691" i="1"/>
  <c r="O691" i="1"/>
  <c r="R690" i="1"/>
  <c r="Q690" i="1"/>
  <c r="O690" i="1"/>
  <c r="R689" i="1"/>
  <c r="Q689" i="1"/>
  <c r="O689" i="1"/>
  <c r="R688" i="1"/>
  <c r="Q688" i="1"/>
  <c r="O688" i="1"/>
  <c r="R687" i="1"/>
  <c r="Q687" i="1"/>
  <c r="O687" i="1"/>
  <c r="R686" i="1"/>
  <c r="Q686" i="1"/>
  <c r="O686" i="1"/>
  <c r="R685" i="1"/>
  <c r="Q685" i="1"/>
  <c r="O685" i="1"/>
  <c r="R684" i="1"/>
  <c r="Q684" i="1"/>
  <c r="O684" i="1"/>
  <c r="R683" i="1"/>
  <c r="Q683" i="1"/>
  <c r="O683" i="1"/>
  <c r="R682" i="1"/>
  <c r="Q682" i="1"/>
  <c r="O682" i="1"/>
  <c r="R681" i="1"/>
  <c r="Q681" i="1"/>
  <c r="O681" i="1"/>
  <c r="R680" i="1"/>
  <c r="Q680" i="1"/>
  <c r="O680" i="1"/>
  <c r="R679" i="1"/>
  <c r="Q679" i="1"/>
  <c r="O679" i="1"/>
  <c r="R678" i="1"/>
  <c r="Q678" i="1"/>
  <c r="O678" i="1"/>
  <c r="R677" i="1"/>
  <c r="Q677" i="1"/>
  <c r="O677" i="1"/>
  <c r="R676" i="1"/>
  <c r="Q676" i="1"/>
  <c r="O676" i="1"/>
  <c r="R675" i="1"/>
  <c r="Q675" i="1"/>
  <c r="O675" i="1"/>
  <c r="R674" i="1"/>
  <c r="Q674" i="1"/>
  <c r="O674" i="1"/>
  <c r="R673" i="1"/>
  <c r="Q673" i="1"/>
  <c r="O673" i="1"/>
  <c r="R672" i="1"/>
  <c r="Q672" i="1"/>
  <c r="O672" i="1"/>
  <c r="R671" i="1"/>
  <c r="Q671" i="1"/>
  <c r="O671" i="1"/>
  <c r="R670" i="1"/>
  <c r="Q670" i="1"/>
  <c r="O670" i="1"/>
  <c r="R669" i="1"/>
  <c r="Q669" i="1"/>
  <c r="O669" i="1"/>
  <c r="R668" i="1"/>
  <c r="Q668" i="1"/>
  <c r="O668" i="1"/>
  <c r="R667" i="1"/>
  <c r="Q667" i="1"/>
  <c r="O667" i="1"/>
  <c r="R666" i="1"/>
  <c r="Q666" i="1"/>
  <c r="O666" i="1"/>
  <c r="R665" i="1"/>
  <c r="Q665" i="1"/>
  <c r="O665" i="1"/>
  <c r="R664" i="1"/>
  <c r="Q664" i="1"/>
  <c r="O664" i="1"/>
  <c r="R663" i="1"/>
  <c r="Q663" i="1"/>
  <c r="O663" i="1"/>
  <c r="R662" i="1"/>
  <c r="Q662" i="1"/>
  <c r="O662" i="1"/>
  <c r="R661" i="1"/>
  <c r="Q661" i="1"/>
  <c r="O661" i="1"/>
  <c r="R660" i="1"/>
  <c r="Q660" i="1"/>
  <c r="O660" i="1"/>
  <c r="R659" i="1"/>
  <c r="Q659" i="1"/>
  <c r="O659" i="1"/>
  <c r="R658" i="1"/>
  <c r="Q658" i="1"/>
  <c r="O658" i="1"/>
  <c r="R657" i="1"/>
  <c r="Q657" i="1"/>
  <c r="O657" i="1"/>
  <c r="R656" i="1"/>
  <c r="Q656" i="1"/>
  <c r="O656" i="1"/>
  <c r="R655" i="1"/>
  <c r="Q655" i="1"/>
  <c r="O655" i="1"/>
  <c r="R654" i="1"/>
  <c r="Q654" i="1"/>
  <c r="O654" i="1"/>
  <c r="R653" i="1"/>
  <c r="Q653" i="1"/>
  <c r="O653" i="1"/>
  <c r="R652" i="1"/>
  <c r="Q652" i="1"/>
  <c r="O652" i="1"/>
  <c r="R651" i="1"/>
  <c r="Q651" i="1"/>
  <c r="O651" i="1"/>
  <c r="R650" i="1"/>
  <c r="Q650" i="1"/>
  <c r="O650" i="1"/>
  <c r="R649" i="1"/>
  <c r="Q649" i="1"/>
  <c r="O649" i="1"/>
  <c r="R648" i="1"/>
  <c r="Q648" i="1"/>
  <c r="O648" i="1"/>
  <c r="R647" i="1"/>
  <c r="Q647" i="1"/>
  <c r="O647" i="1"/>
  <c r="R646" i="1"/>
  <c r="Q646" i="1"/>
  <c r="O646" i="1"/>
  <c r="R645" i="1"/>
  <c r="Q645" i="1"/>
  <c r="O645" i="1"/>
  <c r="R644" i="1"/>
  <c r="Q644" i="1"/>
  <c r="O644" i="1"/>
  <c r="R643" i="1"/>
  <c r="Q643" i="1"/>
  <c r="O643" i="1"/>
  <c r="R642" i="1"/>
  <c r="Q642" i="1"/>
  <c r="O642" i="1"/>
  <c r="R641" i="1"/>
  <c r="Q641" i="1"/>
  <c r="O641" i="1"/>
  <c r="R640" i="1"/>
  <c r="Q640" i="1"/>
  <c r="O640" i="1"/>
  <c r="R639" i="1"/>
  <c r="Q639" i="1"/>
  <c r="O639" i="1"/>
  <c r="R638" i="1"/>
  <c r="Q638" i="1"/>
  <c r="O638" i="1"/>
  <c r="R637" i="1"/>
  <c r="Q637" i="1"/>
  <c r="O637" i="1"/>
  <c r="R636" i="1"/>
  <c r="Q636" i="1"/>
  <c r="O636" i="1"/>
  <c r="R635" i="1"/>
  <c r="Q635" i="1"/>
  <c r="O635" i="1"/>
  <c r="R634" i="1"/>
  <c r="Q634" i="1"/>
  <c r="O634" i="1"/>
  <c r="R633" i="1"/>
  <c r="Q633" i="1"/>
  <c r="O633" i="1"/>
  <c r="R632" i="1"/>
  <c r="Q632" i="1"/>
  <c r="O632" i="1"/>
  <c r="R631" i="1"/>
  <c r="Q631" i="1"/>
  <c r="O631" i="1"/>
  <c r="R630" i="1"/>
  <c r="Q630" i="1"/>
  <c r="O630" i="1"/>
  <c r="R629" i="1"/>
  <c r="Q629" i="1"/>
  <c r="O629" i="1"/>
  <c r="R628" i="1"/>
  <c r="Q628" i="1"/>
  <c r="O628" i="1"/>
  <c r="R627" i="1"/>
  <c r="Q627" i="1"/>
  <c r="O627" i="1"/>
  <c r="R626" i="1"/>
  <c r="Q626" i="1"/>
  <c r="O626" i="1"/>
  <c r="R625" i="1"/>
  <c r="Q625" i="1"/>
  <c r="O625" i="1"/>
  <c r="R624" i="1"/>
  <c r="Q624" i="1"/>
  <c r="O624" i="1"/>
  <c r="R623" i="1"/>
  <c r="Q623" i="1"/>
  <c r="O623" i="1"/>
  <c r="R622" i="1"/>
  <c r="Q622" i="1"/>
  <c r="O622" i="1"/>
  <c r="R621" i="1"/>
  <c r="Q621" i="1"/>
  <c r="O621" i="1"/>
  <c r="R620" i="1"/>
  <c r="Q620" i="1"/>
  <c r="O620" i="1"/>
  <c r="R619" i="1"/>
  <c r="Q619" i="1"/>
  <c r="O619" i="1"/>
  <c r="R618" i="1"/>
  <c r="Q618" i="1"/>
  <c r="O618" i="1"/>
  <c r="R617" i="1"/>
  <c r="Q617" i="1"/>
  <c r="O617" i="1"/>
  <c r="R616" i="1"/>
  <c r="Q616" i="1"/>
  <c r="O616" i="1"/>
  <c r="R615" i="1"/>
  <c r="Q615" i="1"/>
  <c r="O615" i="1"/>
  <c r="R614" i="1"/>
  <c r="Q614" i="1"/>
  <c r="O614" i="1"/>
  <c r="R613" i="1"/>
  <c r="Q613" i="1"/>
  <c r="O613" i="1"/>
  <c r="R612" i="1"/>
  <c r="Q612" i="1"/>
  <c r="O612" i="1"/>
  <c r="R611" i="1"/>
  <c r="Q611" i="1"/>
  <c r="O611" i="1"/>
  <c r="R610" i="1"/>
  <c r="Q610" i="1"/>
  <c r="O610" i="1"/>
  <c r="R609" i="1"/>
  <c r="Q609" i="1"/>
  <c r="O609" i="1"/>
  <c r="R608" i="1"/>
  <c r="Q608" i="1"/>
  <c r="O608" i="1"/>
  <c r="R607" i="1"/>
  <c r="Q607" i="1"/>
  <c r="O607" i="1"/>
  <c r="R606" i="1"/>
  <c r="Q606" i="1"/>
  <c r="O606" i="1"/>
  <c r="R605" i="1"/>
  <c r="Q605" i="1"/>
  <c r="O605" i="1"/>
  <c r="R604" i="1"/>
  <c r="Q604" i="1"/>
  <c r="O604" i="1"/>
  <c r="R603" i="1"/>
  <c r="Q603" i="1"/>
  <c r="O603" i="1"/>
  <c r="R602" i="1"/>
  <c r="Q602" i="1"/>
  <c r="O602" i="1"/>
  <c r="R601" i="1"/>
  <c r="Q601" i="1"/>
  <c r="O601" i="1"/>
  <c r="R600" i="1"/>
  <c r="Q600" i="1"/>
  <c r="O600" i="1"/>
  <c r="R599" i="1"/>
  <c r="Q599" i="1"/>
  <c r="O599" i="1"/>
  <c r="R598" i="1"/>
  <c r="Q598" i="1"/>
  <c r="O598" i="1"/>
  <c r="R597" i="1"/>
  <c r="Q597" i="1"/>
  <c r="O597" i="1"/>
  <c r="R596" i="1"/>
  <c r="Q596" i="1"/>
  <c r="O596" i="1"/>
  <c r="R595" i="1"/>
  <c r="Q595" i="1"/>
  <c r="O595" i="1"/>
  <c r="R594" i="1"/>
  <c r="Q594" i="1"/>
  <c r="O594" i="1"/>
  <c r="R593" i="1"/>
  <c r="Q593" i="1"/>
  <c r="O593" i="1"/>
  <c r="R592" i="1"/>
  <c r="Q592" i="1"/>
  <c r="O592" i="1"/>
  <c r="R591" i="1"/>
  <c r="Q591" i="1"/>
  <c r="O591" i="1"/>
  <c r="R590" i="1"/>
  <c r="Q590" i="1"/>
  <c r="O590" i="1"/>
  <c r="R589" i="1"/>
  <c r="Q589" i="1"/>
  <c r="O589" i="1"/>
  <c r="R588" i="1"/>
  <c r="Q588" i="1"/>
  <c r="O588" i="1"/>
  <c r="R587" i="1"/>
  <c r="Q587" i="1"/>
  <c r="O587" i="1"/>
  <c r="R586" i="1"/>
  <c r="Q586" i="1"/>
  <c r="O586" i="1"/>
  <c r="R585" i="1"/>
  <c r="Q585" i="1"/>
  <c r="O585" i="1"/>
  <c r="R584" i="1"/>
  <c r="Q584" i="1"/>
  <c r="O584" i="1"/>
  <c r="R583" i="1"/>
  <c r="Q583" i="1"/>
  <c r="O583" i="1"/>
  <c r="R582" i="1"/>
  <c r="Q582" i="1"/>
  <c r="O582" i="1"/>
  <c r="R581" i="1"/>
  <c r="Q581" i="1"/>
  <c r="O581" i="1"/>
  <c r="R580" i="1"/>
  <c r="Q580" i="1"/>
  <c r="O580" i="1"/>
  <c r="R579" i="1"/>
  <c r="Q579" i="1"/>
  <c r="O579" i="1"/>
  <c r="R578" i="1"/>
  <c r="Q578" i="1"/>
  <c r="O578" i="1"/>
  <c r="R577" i="1"/>
  <c r="Q577" i="1"/>
  <c r="O577" i="1"/>
  <c r="R576" i="1"/>
  <c r="Q576" i="1"/>
  <c r="O576" i="1"/>
  <c r="R575" i="1"/>
  <c r="Q575" i="1"/>
  <c r="O575" i="1"/>
  <c r="R574" i="1"/>
  <c r="Q574" i="1"/>
  <c r="O574" i="1"/>
  <c r="R573" i="1"/>
  <c r="Q573" i="1"/>
  <c r="O573" i="1"/>
  <c r="R572" i="1"/>
  <c r="Q572" i="1"/>
  <c r="O572" i="1"/>
  <c r="R571" i="1"/>
  <c r="Q571" i="1"/>
  <c r="O571" i="1"/>
  <c r="R570" i="1"/>
  <c r="Q570" i="1"/>
  <c r="O570" i="1"/>
  <c r="R569" i="1"/>
  <c r="Q569" i="1"/>
  <c r="O569" i="1"/>
  <c r="R568" i="1"/>
  <c r="Q568" i="1"/>
  <c r="O568" i="1"/>
  <c r="R567" i="1"/>
  <c r="Q567" i="1"/>
  <c r="O567" i="1"/>
  <c r="R566" i="1"/>
  <c r="Q566" i="1"/>
  <c r="O566" i="1"/>
  <c r="R565" i="1"/>
  <c r="Q565" i="1"/>
  <c r="O565" i="1"/>
  <c r="R564" i="1"/>
  <c r="Q564" i="1"/>
  <c r="O564" i="1"/>
  <c r="R563" i="1"/>
  <c r="Q563" i="1"/>
  <c r="O563" i="1"/>
  <c r="R562" i="1"/>
  <c r="Q562" i="1"/>
  <c r="O562" i="1"/>
  <c r="R561" i="1"/>
  <c r="Q561" i="1"/>
  <c r="O561" i="1"/>
  <c r="R560" i="1"/>
  <c r="Q560" i="1"/>
  <c r="O560" i="1"/>
  <c r="R559" i="1"/>
  <c r="Q559" i="1"/>
  <c r="O559" i="1"/>
  <c r="R558" i="1"/>
  <c r="Q558" i="1"/>
  <c r="O558" i="1"/>
  <c r="R557" i="1"/>
  <c r="Q557" i="1"/>
  <c r="O557" i="1"/>
  <c r="R556" i="1"/>
  <c r="Q556" i="1"/>
  <c r="O556" i="1"/>
  <c r="R555" i="1"/>
  <c r="Q555" i="1"/>
  <c r="O555" i="1"/>
  <c r="R554" i="1"/>
  <c r="Q554" i="1"/>
  <c r="O554" i="1"/>
  <c r="R553" i="1"/>
  <c r="Q553" i="1"/>
  <c r="O553" i="1"/>
  <c r="R552" i="1"/>
  <c r="Q552" i="1"/>
  <c r="O552" i="1"/>
  <c r="R551" i="1"/>
  <c r="Q551" i="1"/>
  <c r="O551" i="1"/>
  <c r="R550" i="1"/>
  <c r="Q550" i="1"/>
  <c r="O550" i="1"/>
  <c r="R549" i="1"/>
  <c r="Q549" i="1"/>
  <c r="O549" i="1"/>
  <c r="R548" i="1"/>
  <c r="Q548" i="1"/>
  <c r="O548" i="1"/>
  <c r="R547" i="1"/>
  <c r="Q547" i="1"/>
  <c r="O547" i="1"/>
  <c r="R546" i="1"/>
  <c r="Q546" i="1"/>
  <c r="O546" i="1"/>
  <c r="R545" i="1"/>
  <c r="Q545" i="1"/>
  <c r="O545" i="1"/>
  <c r="R544" i="1"/>
  <c r="Q544" i="1"/>
  <c r="O544" i="1"/>
  <c r="R543" i="1"/>
  <c r="Q543" i="1"/>
  <c r="O543" i="1"/>
  <c r="R542" i="1"/>
  <c r="Q542" i="1"/>
  <c r="O542" i="1"/>
  <c r="R541" i="1"/>
  <c r="Q541" i="1"/>
  <c r="O541" i="1"/>
  <c r="R540" i="1"/>
  <c r="Q540" i="1"/>
  <c r="O540" i="1"/>
  <c r="R539" i="1"/>
  <c r="Q539" i="1"/>
  <c r="O539" i="1"/>
  <c r="R538" i="1"/>
  <c r="Q538" i="1"/>
  <c r="O538" i="1"/>
  <c r="R537" i="1"/>
  <c r="Q537" i="1"/>
  <c r="O537" i="1"/>
  <c r="R536" i="1"/>
  <c r="Q536" i="1"/>
  <c r="O536" i="1"/>
  <c r="R535" i="1"/>
  <c r="Q535" i="1"/>
  <c r="O535" i="1"/>
  <c r="R534" i="1"/>
  <c r="Q534" i="1"/>
  <c r="O534" i="1"/>
  <c r="R533" i="1"/>
  <c r="Q533" i="1"/>
  <c r="O533" i="1"/>
  <c r="R532" i="1"/>
  <c r="Q532" i="1"/>
  <c r="O532" i="1"/>
  <c r="R531" i="1"/>
  <c r="Q531" i="1"/>
  <c r="O531" i="1"/>
  <c r="R530" i="1"/>
  <c r="Q530" i="1"/>
  <c r="O530" i="1"/>
  <c r="R529" i="1"/>
  <c r="Q529" i="1"/>
  <c r="O529" i="1"/>
  <c r="R528" i="1"/>
  <c r="Q528" i="1"/>
  <c r="O528" i="1"/>
  <c r="R527" i="1"/>
  <c r="Q527" i="1"/>
  <c r="O527" i="1"/>
  <c r="R526" i="1"/>
  <c r="Q526" i="1"/>
  <c r="O526" i="1"/>
  <c r="R525" i="1"/>
  <c r="Q525" i="1"/>
  <c r="O525" i="1"/>
  <c r="R524" i="1"/>
  <c r="Q524" i="1"/>
  <c r="O524" i="1"/>
  <c r="R523" i="1"/>
  <c r="Q523" i="1"/>
  <c r="O523" i="1"/>
  <c r="R522" i="1"/>
  <c r="Q522" i="1"/>
  <c r="O522" i="1"/>
  <c r="R521" i="1"/>
  <c r="Q521" i="1"/>
  <c r="O521" i="1"/>
  <c r="R520" i="1"/>
  <c r="Q520" i="1"/>
  <c r="O520" i="1"/>
  <c r="R519" i="1"/>
  <c r="Q519" i="1"/>
  <c r="O519" i="1"/>
  <c r="R518" i="1"/>
  <c r="Q518" i="1"/>
  <c r="O518" i="1"/>
  <c r="R517" i="1"/>
  <c r="Q517" i="1"/>
  <c r="O517" i="1"/>
  <c r="R516" i="1"/>
  <c r="Q516" i="1"/>
  <c r="O516" i="1"/>
  <c r="R515" i="1"/>
  <c r="Q515" i="1"/>
  <c r="O515" i="1"/>
  <c r="R514" i="1"/>
  <c r="Q514" i="1"/>
  <c r="O514" i="1"/>
  <c r="R513" i="1"/>
  <c r="Q513" i="1"/>
  <c r="O513" i="1"/>
  <c r="R512" i="1"/>
  <c r="Q512" i="1"/>
  <c r="O512" i="1"/>
  <c r="R511" i="1"/>
  <c r="Q511" i="1"/>
  <c r="O511" i="1"/>
  <c r="R510" i="1"/>
  <c r="Q510" i="1"/>
  <c r="O510" i="1"/>
  <c r="R509" i="1"/>
  <c r="Q509" i="1"/>
  <c r="O509" i="1"/>
  <c r="R508" i="1"/>
  <c r="Q508" i="1"/>
  <c r="O508" i="1"/>
  <c r="R507" i="1"/>
  <c r="Q507" i="1"/>
  <c r="O507" i="1"/>
  <c r="R506" i="1"/>
  <c r="Q506" i="1"/>
  <c r="O506" i="1"/>
  <c r="R505" i="1"/>
  <c r="Q505" i="1"/>
  <c r="O505" i="1"/>
  <c r="R504" i="1"/>
  <c r="Q504" i="1"/>
  <c r="O504" i="1"/>
  <c r="R503" i="1"/>
  <c r="Q503" i="1"/>
  <c r="O503" i="1"/>
  <c r="R502" i="1"/>
  <c r="Q502" i="1"/>
  <c r="O502" i="1"/>
  <c r="R501" i="1"/>
  <c r="Q501" i="1"/>
  <c r="O501" i="1"/>
  <c r="R500" i="1"/>
  <c r="Q500" i="1"/>
  <c r="O500" i="1"/>
  <c r="R499" i="1"/>
  <c r="Q499" i="1"/>
  <c r="O499" i="1"/>
  <c r="R498" i="1"/>
  <c r="Q498" i="1"/>
  <c r="O498" i="1"/>
  <c r="R497" i="1"/>
  <c r="Q497" i="1"/>
  <c r="O497" i="1"/>
  <c r="R496" i="1"/>
  <c r="Q496" i="1"/>
  <c r="O496" i="1"/>
  <c r="R495" i="1"/>
  <c r="Q495" i="1"/>
  <c r="O495" i="1"/>
  <c r="R494" i="1"/>
  <c r="Q494" i="1"/>
  <c r="O494" i="1"/>
  <c r="R493" i="1"/>
  <c r="Q493" i="1"/>
  <c r="O493" i="1"/>
  <c r="R492" i="1"/>
  <c r="Q492" i="1"/>
  <c r="O492" i="1"/>
  <c r="R491" i="1"/>
  <c r="Q491" i="1"/>
  <c r="O491" i="1"/>
  <c r="R490" i="1"/>
  <c r="Q490" i="1"/>
  <c r="O490" i="1"/>
  <c r="R489" i="1"/>
  <c r="Q489" i="1"/>
  <c r="O489" i="1"/>
  <c r="R488" i="1"/>
  <c r="Q488" i="1"/>
  <c r="O488" i="1"/>
  <c r="R487" i="1"/>
  <c r="Q487" i="1"/>
  <c r="O487" i="1"/>
  <c r="R486" i="1"/>
  <c r="Q486" i="1"/>
  <c r="O486" i="1"/>
  <c r="R485" i="1"/>
  <c r="Q485" i="1"/>
  <c r="O485" i="1"/>
  <c r="R484" i="1"/>
  <c r="Q484" i="1"/>
  <c r="O484" i="1"/>
  <c r="R483" i="1"/>
  <c r="Q483" i="1"/>
  <c r="O483" i="1"/>
  <c r="R482" i="1"/>
  <c r="Q482" i="1"/>
  <c r="O482" i="1"/>
  <c r="R481" i="1"/>
  <c r="Q481" i="1"/>
  <c r="O481" i="1"/>
  <c r="R480" i="1"/>
  <c r="Q480" i="1"/>
  <c r="O480" i="1"/>
  <c r="R479" i="1"/>
  <c r="Q479" i="1"/>
  <c r="O479" i="1"/>
  <c r="R478" i="1"/>
  <c r="Q478" i="1"/>
  <c r="O478" i="1"/>
  <c r="R477" i="1"/>
  <c r="Q477" i="1"/>
  <c r="O477" i="1"/>
  <c r="R476" i="1"/>
  <c r="Q476" i="1"/>
  <c r="O476" i="1"/>
  <c r="R475" i="1"/>
  <c r="Q475" i="1"/>
  <c r="O475" i="1"/>
  <c r="R474" i="1"/>
  <c r="Q474" i="1"/>
  <c r="O474" i="1"/>
  <c r="R473" i="1"/>
  <c r="Q473" i="1"/>
  <c r="O473" i="1"/>
  <c r="R472" i="1"/>
  <c r="Q472" i="1"/>
  <c r="O472" i="1"/>
  <c r="R471" i="1"/>
  <c r="Q471" i="1"/>
  <c r="O471" i="1"/>
  <c r="R470" i="1"/>
  <c r="Q470" i="1"/>
  <c r="O470" i="1"/>
  <c r="R469" i="1"/>
  <c r="Q469" i="1"/>
  <c r="O469" i="1"/>
  <c r="R468" i="1"/>
  <c r="Q468" i="1"/>
  <c r="O468" i="1"/>
  <c r="R467" i="1"/>
  <c r="Q467" i="1"/>
  <c r="O467" i="1"/>
  <c r="R466" i="1"/>
  <c r="Q466" i="1"/>
  <c r="O466" i="1"/>
  <c r="R465" i="1"/>
  <c r="Q465" i="1"/>
  <c r="O465" i="1"/>
  <c r="R464" i="1"/>
  <c r="Q464" i="1"/>
  <c r="O464" i="1"/>
  <c r="R463" i="1"/>
  <c r="Q463" i="1"/>
  <c r="O463" i="1"/>
  <c r="R462" i="1"/>
  <c r="Q462" i="1"/>
  <c r="O462" i="1"/>
  <c r="R461" i="1"/>
  <c r="Q461" i="1"/>
  <c r="O461" i="1"/>
  <c r="R460" i="1"/>
  <c r="Q460" i="1"/>
  <c r="O460" i="1"/>
  <c r="R459" i="1"/>
  <c r="Q459" i="1"/>
  <c r="O459" i="1"/>
  <c r="R458" i="1"/>
  <c r="Q458" i="1"/>
  <c r="O458" i="1"/>
  <c r="R457" i="1"/>
  <c r="Q457" i="1"/>
  <c r="O457" i="1"/>
  <c r="R456" i="1"/>
  <c r="Q456" i="1"/>
  <c r="O456" i="1"/>
  <c r="R455" i="1"/>
  <c r="Q455" i="1"/>
  <c r="O455" i="1"/>
  <c r="R454" i="1"/>
  <c r="Q454" i="1"/>
  <c r="O454" i="1"/>
  <c r="R453" i="1"/>
  <c r="Q453" i="1"/>
  <c r="O453" i="1"/>
  <c r="R452" i="1"/>
  <c r="Q452" i="1"/>
  <c r="O452" i="1"/>
  <c r="R451" i="1"/>
  <c r="Q451" i="1"/>
  <c r="O451" i="1"/>
  <c r="R450" i="1"/>
  <c r="Q450" i="1"/>
  <c r="O450" i="1"/>
  <c r="R449" i="1"/>
  <c r="Q449" i="1"/>
  <c r="O449" i="1"/>
  <c r="R448" i="1"/>
  <c r="Q448" i="1"/>
  <c r="O448" i="1"/>
  <c r="R447" i="1"/>
  <c r="Q447" i="1"/>
  <c r="O447" i="1"/>
  <c r="R446" i="1"/>
  <c r="Q446" i="1"/>
  <c r="O446" i="1"/>
  <c r="R445" i="1"/>
  <c r="Q445" i="1"/>
  <c r="O445" i="1"/>
  <c r="R444" i="1"/>
  <c r="Q444" i="1"/>
  <c r="O444" i="1"/>
  <c r="R443" i="1"/>
  <c r="Q443" i="1"/>
  <c r="O443" i="1"/>
  <c r="R442" i="1"/>
  <c r="Q442" i="1"/>
  <c r="O442" i="1"/>
  <c r="R441" i="1"/>
  <c r="Q441" i="1"/>
  <c r="O441" i="1"/>
  <c r="R440" i="1"/>
  <c r="Q440" i="1"/>
  <c r="O440" i="1"/>
  <c r="R439" i="1"/>
  <c r="Q439" i="1"/>
  <c r="O439" i="1"/>
  <c r="R438" i="1"/>
  <c r="Q438" i="1"/>
  <c r="O438" i="1"/>
  <c r="R437" i="1"/>
  <c r="Q437" i="1"/>
  <c r="O437" i="1"/>
  <c r="R436" i="1"/>
  <c r="Q436" i="1"/>
  <c r="O436" i="1"/>
  <c r="R435" i="1"/>
  <c r="Q435" i="1"/>
  <c r="O435" i="1"/>
  <c r="R434" i="1"/>
  <c r="Q434" i="1"/>
  <c r="O434" i="1"/>
  <c r="R433" i="1"/>
  <c r="Q433" i="1"/>
  <c r="O433" i="1"/>
  <c r="R432" i="1"/>
  <c r="Q432" i="1"/>
  <c r="O432" i="1"/>
  <c r="R431" i="1"/>
  <c r="Q431" i="1"/>
  <c r="O431" i="1"/>
  <c r="R430" i="1"/>
  <c r="Q430" i="1"/>
  <c r="O430" i="1"/>
  <c r="R429" i="1"/>
  <c r="Q429" i="1"/>
  <c r="O429" i="1"/>
  <c r="R428" i="1"/>
  <c r="Q428" i="1"/>
  <c r="O428" i="1"/>
  <c r="R427" i="1"/>
  <c r="Q427" i="1"/>
  <c r="O427" i="1"/>
  <c r="R426" i="1"/>
  <c r="Q426" i="1"/>
  <c r="O426" i="1"/>
  <c r="R425" i="1"/>
  <c r="Q425" i="1"/>
  <c r="O425" i="1"/>
  <c r="R424" i="1"/>
  <c r="Q424" i="1"/>
  <c r="O424" i="1"/>
  <c r="R423" i="1"/>
  <c r="Q423" i="1"/>
  <c r="O423" i="1"/>
  <c r="R422" i="1"/>
  <c r="Q422" i="1"/>
  <c r="O422" i="1"/>
  <c r="R421" i="1"/>
  <c r="Q421" i="1"/>
  <c r="O421" i="1"/>
  <c r="R420" i="1"/>
  <c r="Q420" i="1"/>
  <c r="O420" i="1"/>
  <c r="R419" i="1"/>
  <c r="Q419" i="1"/>
  <c r="O419" i="1"/>
  <c r="R418" i="1"/>
  <c r="Q418" i="1"/>
  <c r="O418" i="1"/>
  <c r="R417" i="1"/>
  <c r="Q417" i="1"/>
  <c r="O417" i="1"/>
  <c r="R416" i="1"/>
  <c r="Q416" i="1"/>
  <c r="O416" i="1"/>
  <c r="R415" i="1"/>
  <c r="Q415" i="1"/>
  <c r="O415" i="1"/>
  <c r="R414" i="1"/>
  <c r="Q414" i="1"/>
  <c r="O414" i="1"/>
  <c r="R413" i="1"/>
  <c r="Q413" i="1"/>
  <c r="O413" i="1"/>
  <c r="R412" i="1"/>
  <c r="Q412" i="1"/>
  <c r="O412" i="1"/>
  <c r="R411" i="1"/>
  <c r="Q411" i="1"/>
  <c r="O411" i="1"/>
  <c r="R410" i="1"/>
  <c r="Q410" i="1"/>
  <c r="O410" i="1"/>
  <c r="R409" i="1"/>
  <c r="Q409" i="1"/>
  <c r="O409" i="1"/>
  <c r="R408" i="1"/>
  <c r="Q408" i="1"/>
  <c r="O408" i="1"/>
  <c r="R407" i="1"/>
  <c r="Q407" i="1"/>
  <c r="O407" i="1"/>
  <c r="R406" i="1"/>
  <c r="Q406" i="1"/>
  <c r="O406" i="1"/>
  <c r="R405" i="1"/>
  <c r="Q405" i="1"/>
  <c r="O405" i="1"/>
  <c r="R404" i="1"/>
  <c r="Q404" i="1"/>
  <c r="O404" i="1"/>
  <c r="R403" i="1"/>
  <c r="Q403" i="1"/>
  <c r="O403" i="1"/>
  <c r="R402" i="1"/>
  <c r="Q402" i="1"/>
  <c r="O402" i="1"/>
  <c r="R401" i="1"/>
  <c r="Q401" i="1"/>
  <c r="O401" i="1"/>
  <c r="R400" i="1"/>
  <c r="Q400" i="1"/>
  <c r="O400" i="1"/>
  <c r="R399" i="1"/>
  <c r="Q399" i="1"/>
  <c r="O399" i="1"/>
  <c r="R398" i="1"/>
  <c r="Q398" i="1"/>
  <c r="O398" i="1"/>
  <c r="R397" i="1"/>
  <c r="Q397" i="1"/>
  <c r="O397" i="1"/>
  <c r="R396" i="1"/>
  <c r="Q396" i="1"/>
  <c r="O396" i="1"/>
  <c r="R395" i="1"/>
  <c r="Q395" i="1"/>
  <c r="O395" i="1"/>
  <c r="R394" i="1"/>
  <c r="Q394" i="1"/>
  <c r="O394" i="1"/>
  <c r="R393" i="1"/>
  <c r="Q393" i="1"/>
  <c r="O393" i="1"/>
  <c r="R392" i="1"/>
  <c r="Q392" i="1"/>
  <c r="O392" i="1"/>
  <c r="R391" i="1"/>
  <c r="Q391" i="1"/>
  <c r="O391" i="1"/>
  <c r="R390" i="1"/>
  <c r="Q390" i="1"/>
  <c r="O390" i="1"/>
  <c r="R389" i="1"/>
  <c r="Q389" i="1"/>
  <c r="O389" i="1"/>
  <c r="R388" i="1"/>
  <c r="Q388" i="1"/>
  <c r="O388" i="1"/>
  <c r="R387" i="1"/>
  <c r="Q387" i="1"/>
  <c r="O387" i="1"/>
  <c r="R386" i="1"/>
  <c r="Q386" i="1"/>
  <c r="O386" i="1"/>
  <c r="R385" i="1"/>
  <c r="Q385" i="1"/>
  <c r="O385" i="1"/>
  <c r="R384" i="1"/>
  <c r="Q384" i="1"/>
  <c r="O384" i="1"/>
  <c r="R383" i="1"/>
  <c r="Q383" i="1"/>
  <c r="O383" i="1"/>
  <c r="R382" i="1"/>
  <c r="Q382" i="1"/>
  <c r="O382" i="1"/>
  <c r="R381" i="1"/>
  <c r="Q381" i="1"/>
  <c r="O381" i="1"/>
  <c r="R380" i="1"/>
  <c r="Q380" i="1"/>
  <c r="O380" i="1"/>
  <c r="R379" i="1"/>
  <c r="Q379" i="1"/>
  <c r="O379" i="1"/>
  <c r="R378" i="1"/>
  <c r="Q378" i="1"/>
  <c r="O378" i="1"/>
  <c r="R377" i="1"/>
  <c r="Q377" i="1"/>
  <c r="O377" i="1"/>
  <c r="R376" i="1"/>
  <c r="Q376" i="1"/>
  <c r="O376" i="1"/>
  <c r="R375" i="1"/>
  <c r="Q375" i="1"/>
  <c r="O375" i="1"/>
  <c r="R374" i="1"/>
  <c r="Q374" i="1"/>
  <c r="O374" i="1"/>
  <c r="R373" i="1"/>
  <c r="Q373" i="1"/>
  <c r="O373" i="1"/>
  <c r="R372" i="1"/>
  <c r="Q372" i="1"/>
  <c r="O372" i="1"/>
  <c r="R371" i="1"/>
  <c r="Q371" i="1"/>
  <c r="O371" i="1"/>
  <c r="R370" i="1"/>
  <c r="Q370" i="1"/>
  <c r="O370" i="1"/>
  <c r="R369" i="1"/>
  <c r="Q369" i="1"/>
  <c r="O369" i="1"/>
  <c r="R368" i="1"/>
  <c r="Q368" i="1"/>
  <c r="O368" i="1"/>
  <c r="R367" i="1"/>
  <c r="Q367" i="1"/>
  <c r="O367" i="1"/>
  <c r="R366" i="1"/>
  <c r="Q366" i="1"/>
  <c r="O366" i="1"/>
  <c r="R365" i="1"/>
  <c r="Q365" i="1"/>
  <c r="O365" i="1"/>
  <c r="R364" i="1"/>
  <c r="Q364" i="1"/>
  <c r="O364" i="1"/>
  <c r="R363" i="1"/>
  <c r="Q363" i="1"/>
  <c r="O363" i="1"/>
  <c r="R362" i="1"/>
  <c r="Q362" i="1"/>
  <c r="O362" i="1"/>
  <c r="R361" i="1"/>
  <c r="Q361" i="1"/>
  <c r="O361" i="1"/>
  <c r="R360" i="1"/>
  <c r="Q360" i="1"/>
  <c r="O360" i="1"/>
  <c r="R359" i="1"/>
  <c r="Q359" i="1"/>
  <c r="O359" i="1"/>
  <c r="R358" i="1"/>
  <c r="Q358" i="1"/>
  <c r="O358" i="1"/>
  <c r="R357" i="1"/>
  <c r="Q357" i="1"/>
  <c r="O357" i="1"/>
  <c r="R356" i="1"/>
  <c r="Q356" i="1"/>
  <c r="O356" i="1"/>
  <c r="R355" i="1"/>
  <c r="Q355" i="1"/>
  <c r="O355" i="1"/>
  <c r="R354" i="1"/>
  <c r="Q354" i="1"/>
  <c r="O354" i="1"/>
  <c r="R353" i="1"/>
  <c r="Q353" i="1"/>
  <c r="O353" i="1"/>
  <c r="R352" i="1"/>
  <c r="Q352" i="1"/>
  <c r="O352" i="1"/>
  <c r="R351" i="1"/>
  <c r="Q351" i="1"/>
  <c r="O351" i="1"/>
  <c r="R350" i="1"/>
  <c r="Q350" i="1"/>
  <c r="O350" i="1"/>
  <c r="R349" i="1"/>
  <c r="Q349" i="1"/>
  <c r="O349" i="1"/>
  <c r="R348" i="1"/>
  <c r="Q348" i="1"/>
  <c r="O348" i="1"/>
  <c r="R347" i="1"/>
  <c r="Q347" i="1"/>
  <c r="O347" i="1"/>
  <c r="R346" i="1"/>
  <c r="Q346" i="1"/>
  <c r="O346" i="1"/>
  <c r="R345" i="1"/>
  <c r="Q345" i="1"/>
  <c r="O345" i="1"/>
  <c r="R344" i="1"/>
  <c r="Q344" i="1"/>
  <c r="O344" i="1"/>
  <c r="R343" i="1"/>
  <c r="Q343" i="1"/>
  <c r="O343" i="1"/>
  <c r="R342" i="1"/>
  <c r="Q342" i="1"/>
  <c r="O342" i="1"/>
  <c r="R341" i="1"/>
  <c r="Q341" i="1"/>
  <c r="O341" i="1"/>
  <c r="R340" i="1"/>
  <c r="Q340" i="1"/>
  <c r="O340" i="1"/>
  <c r="R339" i="1"/>
  <c r="Q339" i="1"/>
  <c r="O339" i="1"/>
  <c r="R338" i="1"/>
  <c r="Q338" i="1"/>
  <c r="O338" i="1"/>
  <c r="R337" i="1"/>
  <c r="Q337" i="1"/>
  <c r="O337" i="1"/>
  <c r="R336" i="1"/>
  <c r="Q336" i="1"/>
  <c r="O336" i="1"/>
  <c r="R335" i="1"/>
  <c r="Q335" i="1"/>
  <c r="O335" i="1"/>
  <c r="R334" i="1"/>
  <c r="Q334" i="1"/>
  <c r="O334" i="1"/>
  <c r="R333" i="1"/>
  <c r="Q333" i="1"/>
  <c r="O333" i="1"/>
  <c r="R332" i="1"/>
  <c r="Q332" i="1"/>
  <c r="O332" i="1"/>
  <c r="R331" i="1"/>
  <c r="Q331" i="1"/>
  <c r="O331" i="1"/>
  <c r="R330" i="1"/>
  <c r="Q330" i="1"/>
  <c r="O330" i="1"/>
  <c r="R329" i="1"/>
  <c r="Q329" i="1"/>
  <c r="O329" i="1"/>
  <c r="R328" i="1"/>
  <c r="Q328" i="1"/>
  <c r="O328" i="1"/>
  <c r="R327" i="1"/>
  <c r="Q327" i="1"/>
  <c r="O327" i="1"/>
  <c r="R326" i="1"/>
  <c r="Q326" i="1"/>
  <c r="O326" i="1"/>
  <c r="R325" i="1"/>
  <c r="Q325" i="1"/>
  <c r="O325" i="1"/>
  <c r="R324" i="1"/>
  <c r="Q324" i="1"/>
  <c r="O324" i="1"/>
  <c r="R323" i="1"/>
  <c r="Q323" i="1"/>
  <c r="O323" i="1"/>
  <c r="R322" i="1"/>
  <c r="Q322" i="1"/>
  <c r="O322" i="1"/>
  <c r="R321" i="1"/>
  <c r="Q321" i="1"/>
  <c r="O321" i="1"/>
  <c r="R320" i="1"/>
  <c r="Q320" i="1"/>
  <c r="O320" i="1"/>
  <c r="R319" i="1"/>
  <c r="Q319" i="1"/>
  <c r="O319" i="1"/>
  <c r="R318" i="1"/>
  <c r="Q318" i="1"/>
  <c r="O318" i="1"/>
  <c r="R317" i="1"/>
  <c r="Q317" i="1"/>
  <c r="O317" i="1"/>
  <c r="R316" i="1"/>
  <c r="Q316" i="1"/>
  <c r="O316" i="1"/>
  <c r="R315" i="1"/>
  <c r="Q315" i="1"/>
  <c r="O315" i="1"/>
  <c r="R314" i="1"/>
  <c r="Q314" i="1"/>
  <c r="O314" i="1"/>
  <c r="R313" i="1"/>
  <c r="Q313" i="1"/>
  <c r="O313" i="1"/>
  <c r="R312" i="1"/>
  <c r="Q312" i="1"/>
  <c r="O312" i="1"/>
  <c r="R311" i="1"/>
  <c r="Q311" i="1"/>
  <c r="O311" i="1"/>
  <c r="R310" i="1"/>
  <c r="Q310" i="1"/>
  <c r="O310" i="1"/>
  <c r="R309" i="1"/>
  <c r="Q309" i="1"/>
  <c r="O309" i="1"/>
  <c r="R308" i="1"/>
  <c r="Q308" i="1"/>
  <c r="O308" i="1"/>
  <c r="R307" i="1"/>
  <c r="Q307" i="1"/>
  <c r="O307" i="1"/>
  <c r="R306" i="1"/>
  <c r="Q306" i="1"/>
  <c r="O306" i="1"/>
  <c r="R305" i="1"/>
  <c r="Q305" i="1"/>
  <c r="O305" i="1"/>
  <c r="R304" i="1"/>
  <c r="Q304" i="1"/>
  <c r="O304" i="1"/>
  <c r="R303" i="1"/>
  <c r="Q303" i="1"/>
  <c r="O303" i="1"/>
  <c r="R302" i="1"/>
  <c r="Q302" i="1"/>
  <c r="O302" i="1"/>
  <c r="R301" i="1"/>
  <c r="Q301" i="1"/>
  <c r="O301" i="1"/>
  <c r="R300" i="1"/>
  <c r="Q300" i="1"/>
  <c r="O300" i="1"/>
  <c r="R299" i="1"/>
  <c r="Q299" i="1"/>
  <c r="O299" i="1"/>
  <c r="R298" i="1"/>
  <c r="Q298" i="1"/>
  <c r="O298" i="1"/>
  <c r="R297" i="1"/>
  <c r="Q297" i="1"/>
  <c r="O297" i="1"/>
  <c r="R296" i="1"/>
  <c r="Q296" i="1"/>
  <c r="O296" i="1"/>
  <c r="R295" i="1"/>
  <c r="Q295" i="1"/>
  <c r="O295" i="1"/>
  <c r="R294" i="1"/>
  <c r="Q294" i="1"/>
  <c r="O294" i="1"/>
  <c r="R293" i="1"/>
  <c r="Q293" i="1"/>
  <c r="O293" i="1"/>
  <c r="R292" i="1"/>
  <c r="Q292" i="1"/>
  <c r="O292" i="1"/>
  <c r="R291" i="1"/>
  <c r="Q291" i="1"/>
  <c r="O291" i="1"/>
  <c r="R290" i="1"/>
  <c r="Q290" i="1"/>
  <c r="O290" i="1"/>
  <c r="R289" i="1"/>
  <c r="Q289" i="1"/>
  <c r="O289" i="1"/>
  <c r="R288" i="1"/>
  <c r="Q288" i="1"/>
  <c r="O288" i="1"/>
  <c r="R287" i="1"/>
  <c r="Q287" i="1"/>
  <c r="O287" i="1"/>
  <c r="R286" i="1"/>
  <c r="Q286" i="1"/>
  <c r="O286" i="1"/>
  <c r="R285" i="1"/>
  <c r="Q285" i="1"/>
  <c r="O285" i="1"/>
  <c r="R284" i="1"/>
  <c r="Q284" i="1"/>
  <c r="O284" i="1"/>
  <c r="R283" i="1"/>
  <c r="Q283" i="1"/>
  <c r="O283" i="1"/>
  <c r="R282" i="1"/>
  <c r="Q282" i="1"/>
  <c r="O282" i="1"/>
  <c r="R281" i="1"/>
  <c r="Q281" i="1"/>
  <c r="O281" i="1"/>
  <c r="R280" i="1"/>
  <c r="Q280" i="1"/>
  <c r="O280" i="1"/>
  <c r="R279" i="1"/>
  <c r="Q279" i="1"/>
  <c r="O279" i="1"/>
  <c r="R278" i="1"/>
  <c r="Q278" i="1"/>
  <c r="O278" i="1"/>
  <c r="R277" i="1"/>
  <c r="Q277" i="1"/>
  <c r="O277" i="1"/>
  <c r="R276" i="1"/>
  <c r="Q276" i="1"/>
  <c r="O276" i="1"/>
  <c r="R275" i="1"/>
  <c r="Q275" i="1"/>
  <c r="O275" i="1"/>
  <c r="R274" i="1"/>
  <c r="Q274" i="1"/>
  <c r="O274" i="1"/>
  <c r="R273" i="1"/>
  <c r="Q273" i="1"/>
  <c r="O273" i="1"/>
  <c r="R272" i="1"/>
  <c r="Q272" i="1"/>
  <c r="O272" i="1"/>
  <c r="R271" i="1"/>
  <c r="Q271" i="1"/>
  <c r="O271" i="1"/>
  <c r="R270" i="1"/>
  <c r="Q270" i="1"/>
  <c r="O270" i="1"/>
  <c r="R269" i="1"/>
  <c r="Q269" i="1"/>
  <c r="O269" i="1"/>
  <c r="R268" i="1"/>
  <c r="Q268" i="1"/>
  <c r="O268" i="1"/>
  <c r="R267" i="1"/>
  <c r="Q267" i="1"/>
  <c r="O267" i="1"/>
  <c r="R266" i="1"/>
  <c r="Q266" i="1"/>
  <c r="O266" i="1"/>
  <c r="R265" i="1"/>
  <c r="Q265" i="1"/>
  <c r="O265" i="1"/>
  <c r="R264" i="1"/>
  <c r="Q264" i="1"/>
  <c r="O264" i="1"/>
  <c r="R263" i="1"/>
  <c r="Q263" i="1"/>
  <c r="O263" i="1"/>
  <c r="R262" i="1"/>
  <c r="Q262" i="1"/>
  <c r="O262" i="1"/>
  <c r="R261" i="1"/>
  <c r="Q261" i="1"/>
  <c r="O261" i="1"/>
  <c r="R260" i="1"/>
  <c r="Q260" i="1"/>
  <c r="O260" i="1"/>
  <c r="R259" i="1"/>
  <c r="Q259" i="1"/>
  <c r="O259" i="1"/>
  <c r="R258" i="1"/>
  <c r="Q258" i="1"/>
  <c r="O258" i="1"/>
  <c r="R257" i="1"/>
  <c r="Q257" i="1"/>
  <c r="O257" i="1"/>
  <c r="R256" i="1"/>
  <c r="Q256" i="1"/>
  <c r="O256" i="1"/>
  <c r="R255" i="1"/>
  <c r="Q255" i="1"/>
  <c r="O255" i="1"/>
  <c r="R254" i="1"/>
  <c r="Q254" i="1"/>
  <c r="O254" i="1"/>
  <c r="R253" i="1"/>
  <c r="Q253" i="1"/>
  <c r="O253" i="1"/>
  <c r="R252" i="1"/>
  <c r="Q252" i="1"/>
  <c r="O252" i="1"/>
  <c r="R251" i="1"/>
  <c r="Q251" i="1"/>
  <c r="O251" i="1"/>
  <c r="R250" i="1"/>
  <c r="Q250" i="1"/>
  <c r="O250" i="1"/>
  <c r="R249" i="1"/>
  <c r="Q249" i="1"/>
  <c r="O249" i="1"/>
  <c r="R248" i="1"/>
  <c r="Q248" i="1"/>
  <c r="O248" i="1"/>
  <c r="R247" i="1"/>
  <c r="Q247" i="1"/>
  <c r="O247" i="1"/>
  <c r="R246" i="1"/>
  <c r="Q246" i="1"/>
  <c r="O246" i="1"/>
  <c r="R245" i="1"/>
  <c r="Q245" i="1"/>
  <c r="O245" i="1"/>
  <c r="R244" i="1"/>
  <c r="Q244" i="1"/>
  <c r="O244" i="1"/>
  <c r="R243" i="1"/>
  <c r="Q243" i="1"/>
  <c r="O243" i="1"/>
  <c r="R242" i="1"/>
  <c r="Q242" i="1"/>
  <c r="O242" i="1"/>
  <c r="R241" i="1"/>
  <c r="Q241" i="1"/>
  <c r="O241" i="1"/>
  <c r="R240" i="1"/>
  <c r="Q240" i="1"/>
  <c r="O240" i="1"/>
  <c r="R239" i="1"/>
  <c r="Q239" i="1"/>
  <c r="O239" i="1"/>
  <c r="R238" i="1"/>
  <c r="Q238" i="1"/>
  <c r="O238" i="1"/>
  <c r="R237" i="1"/>
  <c r="Q237" i="1"/>
  <c r="O237" i="1"/>
  <c r="R236" i="1"/>
  <c r="Q236" i="1"/>
  <c r="O236" i="1"/>
  <c r="R235" i="1"/>
  <c r="Q235" i="1"/>
  <c r="O235" i="1"/>
  <c r="R234" i="1"/>
  <c r="Q234" i="1"/>
  <c r="O234" i="1"/>
  <c r="R233" i="1"/>
  <c r="Q233" i="1"/>
  <c r="O233" i="1"/>
  <c r="R232" i="1"/>
  <c r="Q232" i="1"/>
  <c r="O232" i="1"/>
  <c r="R231" i="1"/>
  <c r="Q231" i="1"/>
  <c r="O231" i="1"/>
  <c r="R230" i="1"/>
  <c r="Q230" i="1"/>
  <c r="O230" i="1"/>
  <c r="R229" i="1"/>
  <c r="Q229" i="1"/>
  <c r="O229" i="1"/>
  <c r="R228" i="1"/>
  <c r="Q228" i="1"/>
  <c r="O228" i="1"/>
  <c r="R227" i="1"/>
  <c r="Q227" i="1"/>
  <c r="O227" i="1"/>
  <c r="R226" i="1"/>
  <c r="Q226" i="1"/>
  <c r="O226" i="1"/>
  <c r="R225" i="1"/>
  <c r="Q225" i="1"/>
  <c r="O225" i="1"/>
  <c r="R224" i="1"/>
  <c r="Q224" i="1"/>
  <c r="O224" i="1"/>
  <c r="R223" i="1"/>
  <c r="Q223" i="1"/>
  <c r="O223" i="1"/>
  <c r="R222" i="1"/>
  <c r="Q222" i="1"/>
  <c r="O222" i="1"/>
  <c r="R221" i="1"/>
  <c r="Q221" i="1"/>
  <c r="O221" i="1"/>
  <c r="R220" i="1"/>
  <c r="Q220" i="1"/>
  <c r="O220" i="1"/>
  <c r="R219" i="1"/>
  <c r="Q219" i="1"/>
  <c r="O219" i="1"/>
  <c r="R218" i="1"/>
  <c r="Q218" i="1"/>
  <c r="O218" i="1"/>
  <c r="R217" i="1"/>
  <c r="Q217" i="1"/>
  <c r="O217" i="1"/>
  <c r="R216" i="1"/>
  <c r="Q216" i="1"/>
  <c r="O216" i="1"/>
  <c r="R215" i="1"/>
  <c r="Q215" i="1"/>
  <c r="O215" i="1"/>
  <c r="R214" i="1"/>
  <c r="Q214" i="1"/>
  <c r="O214" i="1"/>
  <c r="R213" i="1"/>
  <c r="Q213" i="1"/>
  <c r="O213" i="1"/>
  <c r="R212" i="1"/>
  <c r="Q212" i="1"/>
  <c r="O212" i="1"/>
  <c r="R211" i="1"/>
  <c r="Q211" i="1"/>
  <c r="O211" i="1"/>
  <c r="R210" i="1"/>
  <c r="Q210" i="1"/>
  <c r="O210" i="1"/>
  <c r="R209" i="1"/>
  <c r="Q209" i="1"/>
  <c r="O209" i="1"/>
  <c r="R208" i="1"/>
  <c r="Q208" i="1"/>
  <c r="O208" i="1"/>
  <c r="R207" i="1"/>
  <c r="Q207" i="1"/>
  <c r="O207" i="1"/>
  <c r="R206" i="1"/>
  <c r="Q206" i="1"/>
  <c r="O206" i="1"/>
  <c r="R205" i="1"/>
  <c r="Q205" i="1"/>
  <c r="O205" i="1"/>
  <c r="R204" i="1"/>
  <c r="Q204" i="1"/>
  <c r="O204" i="1"/>
  <c r="R203" i="1"/>
  <c r="Q203" i="1"/>
  <c r="O203" i="1"/>
  <c r="R202" i="1"/>
  <c r="Q202" i="1"/>
  <c r="O202" i="1"/>
  <c r="R201" i="1"/>
  <c r="Q201" i="1"/>
  <c r="O201" i="1"/>
  <c r="R200" i="1"/>
  <c r="Q200" i="1"/>
  <c r="O200" i="1"/>
  <c r="R199" i="1"/>
  <c r="Q199" i="1"/>
  <c r="O199" i="1"/>
  <c r="R198" i="1"/>
  <c r="Q198" i="1"/>
  <c r="O198" i="1"/>
  <c r="R197" i="1"/>
  <c r="Q197" i="1"/>
  <c r="O197" i="1"/>
  <c r="R196" i="1"/>
  <c r="Q196" i="1"/>
  <c r="O196" i="1"/>
  <c r="R195" i="1"/>
  <c r="Q195" i="1"/>
  <c r="O195" i="1"/>
  <c r="R194" i="1"/>
  <c r="Q194" i="1"/>
  <c r="O194" i="1"/>
  <c r="R193" i="1"/>
  <c r="Q193" i="1"/>
  <c r="O193" i="1"/>
  <c r="R192" i="1"/>
  <c r="Q192" i="1"/>
  <c r="O192" i="1"/>
  <c r="R191" i="1"/>
  <c r="Q191" i="1"/>
  <c r="O191" i="1"/>
  <c r="R190" i="1"/>
  <c r="Q190" i="1"/>
  <c r="O190" i="1"/>
  <c r="R189" i="1"/>
  <c r="Q189" i="1"/>
  <c r="O189" i="1"/>
  <c r="R188" i="1"/>
  <c r="Q188" i="1"/>
  <c r="O188" i="1"/>
  <c r="R187" i="1"/>
  <c r="Q187" i="1"/>
  <c r="O187" i="1"/>
  <c r="R186" i="1"/>
  <c r="Q186" i="1"/>
  <c r="O186" i="1"/>
  <c r="R185" i="1"/>
  <c r="Q185" i="1"/>
  <c r="O185" i="1"/>
  <c r="R184" i="1"/>
  <c r="Q184" i="1"/>
  <c r="O184" i="1"/>
  <c r="R183" i="1"/>
  <c r="Q183" i="1"/>
  <c r="O183" i="1"/>
  <c r="R182" i="1"/>
  <c r="Q182" i="1"/>
  <c r="O182" i="1"/>
  <c r="R181" i="1"/>
  <c r="Q181" i="1"/>
  <c r="O181" i="1"/>
  <c r="R180" i="1"/>
  <c r="Q180" i="1"/>
  <c r="O180" i="1"/>
  <c r="R179" i="1"/>
  <c r="Q179" i="1"/>
  <c r="O179" i="1"/>
  <c r="R178" i="1"/>
  <c r="Q178" i="1"/>
  <c r="O178" i="1"/>
  <c r="R177" i="1"/>
  <c r="Q177" i="1"/>
  <c r="O177" i="1"/>
  <c r="R176" i="1"/>
  <c r="Q176" i="1"/>
  <c r="O176" i="1"/>
  <c r="R175" i="1"/>
  <c r="Q175" i="1"/>
  <c r="O175" i="1"/>
  <c r="R174" i="1"/>
  <c r="Q174" i="1"/>
  <c r="O174" i="1"/>
  <c r="R173" i="1"/>
  <c r="Q173" i="1"/>
  <c r="O173" i="1"/>
  <c r="R172" i="1"/>
  <c r="Q172" i="1"/>
  <c r="O172" i="1"/>
  <c r="R171" i="1"/>
  <c r="Q171" i="1"/>
  <c r="O171" i="1"/>
  <c r="R170" i="1"/>
  <c r="Q170" i="1"/>
  <c r="O170" i="1"/>
  <c r="R169" i="1"/>
  <c r="Q169" i="1"/>
  <c r="O169" i="1"/>
  <c r="R168" i="1"/>
  <c r="Q168" i="1"/>
  <c r="O168" i="1"/>
  <c r="R167" i="1"/>
  <c r="Q167" i="1"/>
  <c r="O167" i="1"/>
  <c r="R166" i="1"/>
  <c r="Q166" i="1"/>
  <c r="O166" i="1"/>
  <c r="R165" i="1"/>
  <c r="Q165" i="1"/>
  <c r="O165" i="1"/>
  <c r="R164" i="1"/>
  <c r="Q164" i="1"/>
  <c r="O164" i="1"/>
  <c r="R163" i="1"/>
  <c r="Q163" i="1"/>
  <c r="O163" i="1"/>
  <c r="R162" i="1"/>
  <c r="Q162" i="1"/>
  <c r="O162" i="1"/>
  <c r="R161" i="1"/>
  <c r="Q161" i="1"/>
  <c r="O161" i="1"/>
  <c r="R160" i="1"/>
  <c r="Q160" i="1"/>
  <c r="O160" i="1"/>
  <c r="R159" i="1"/>
  <c r="Q159" i="1"/>
  <c r="O159" i="1"/>
  <c r="R158" i="1"/>
  <c r="Q158" i="1"/>
  <c r="O158" i="1"/>
  <c r="R157" i="1"/>
  <c r="Q157" i="1"/>
  <c r="O157" i="1"/>
  <c r="R156" i="1"/>
  <c r="Q156" i="1"/>
  <c r="O156" i="1"/>
  <c r="R155" i="1"/>
  <c r="Q155" i="1"/>
  <c r="O155" i="1"/>
  <c r="R154" i="1"/>
  <c r="Q154" i="1"/>
  <c r="O154" i="1"/>
  <c r="R153" i="1"/>
  <c r="Q153" i="1"/>
  <c r="O153" i="1"/>
  <c r="R152" i="1"/>
  <c r="Q152" i="1"/>
  <c r="O152" i="1"/>
  <c r="R151" i="1"/>
  <c r="Q151" i="1"/>
  <c r="O151" i="1"/>
  <c r="R150" i="1"/>
  <c r="Q150" i="1"/>
  <c r="O150" i="1"/>
  <c r="R149" i="1"/>
  <c r="Q149" i="1"/>
  <c r="O149" i="1"/>
  <c r="R148" i="1"/>
  <c r="Q148" i="1"/>
  <c r="O148" i="1"/>
  <c r="R147" i="1"/>
  <c r="Q147" i="1"/>
  <c r="O147" i="1"/>
  <c r="R146" i="1"/>
  <c r="Q146" i="1"/>
  <c r="O146" i="1"/>
  <c r="R145" i="1"/>
  <c r="Q145" i="1"/>
  <c r="O145" i="1"/>
  <c r="R144" i="1"/>
  <c r="Q144" i="1"/>
  <c r="O144" i="1"/>
  <c r="R143" i="1"/>
  <c r="Q143" i="1"/>
  <c r="O143" i="1"/>
  <c r="R142" i="1"/>
  <c r="Q142" i="1"/>
  <c r="O142" i="1"/>
  <c r="R141" i="1"/>
  <c r="Q141" i="1"/>
  <c r="O141" i="1"/>
  <c r="R140" i="1"/>
  <c r="Q140" i="1"/>
  <c r="O140" i="1"/>
  <c r="R139" i="1"/>
  <c r="Q139" i="1"/>
  <c r="O139" i="1"/>
  <c r="R138" i="1"/>
  <c r="Q138" i="1"/>
  <c r="O138" i="1"/>
  <c r="R137" i="1"/>
  <c r="Q137" i="1"/>
  <c r="O137" i="1"/>
  <c r="R136" i="1"/>
  <c r="Q136" i="1"/>
  <c r="O136" i="1"/>
  <c r="R135" i="1"/>
  <c r="Q135" i="1"/>
  <c r="O135" i="1"/>
  <c r="R134" i="1"/>
  <c r="Q134" i="1"/>
  <c r="O134" i="1"/>
  <c r="R133" i="1"/>
  <c r="Q133" i="1"/>
  <c r="O133" i="1"/>
  <c r="R132" i="1"/>
  <c r="Q132" i="1"/>
  <c r="O132" i="1"/>
  <c r="R131" i="1"/>
  <c r="Q131" i="1"/>
  <c r="O131" i="1"/>
  <c r="R130" i="1"/>
  <c r="Q130" i="1"/>
  <c r="O130" i="1"/>
  <c r="R129" i="1"/>
  <c r="Q129" i="1"/>
  <c r="O129" i="1"/>
  <c r="R128" i="1"/>
  <c r="Q128" i="1"/>
  <c r="O128" i="1"/>
  <c r="R127" i="1"/>
  <c r="Q127" i="1"/>
  <c r="O127" i="1"/>
  <c r="R126" i="1"/>
  <c r="Q126" i="1"/>
  <c r="O126" i="1"/>
  <c r="R125" i="1"/>
  <c r="Q125" i="1"/>
  <c r="O125" i="1"/>
  <c r="R124" i="1"/>
  <c r="Q124" i="1"/>
  <c r="O124" i="1"/>
  <c r="R123" i="1"/>
  <c r="Q123" i="1"/>
  <c r="O123" i="1"/>
  <c r="R122" i="1"/>
  <c r="Q122" i="1"/>
  <c r="O122" i="1"/>
  <c r="R121" i="1"/>
  <c r="Q121" i="1"/>
  <c r="O121" i="1"/>
  <c r="R120" i="1"/>
  <c r="Q120" i="1"/>
  <c r="O120" i="1"/>
  <c r="R119" i="1"/>
  <c r="Q119" i="1"/>
  <c r="O119" i="1"/>
  <c r="R118" i="1"/>
  <c r="Q118" i="1"/>
  <c r="O118" i="1"/>
  <c r="R117" i="1"/>
  <c r="Q117" i="1"/>
  <c r="O117" i="1"/>
  <c r="R116" i="1"/>
  <c r="Q116" i="1"/>
  <c r="O116" i="1"/>
  <c r="R115" i="1"/>
  <c r="Q115" i="1"/>
  <c r="O115" i="1"/>
  <c r="R114" i="1"/>
  <c r="Q114" i="1"/>
  <c r="O114" i="1"/>
  <c r="R113" i="1"/>
  <c r="Q113" i="1"/>
  <c r="O113" i="1"/>
  <c r="R112" i="1"/>
  <c r="Q112" i="1"/>
  <c r="O112" i="1"/>
  <c r="R111" i="1"/>
  <c r="Q111" i="1"/>
  <c r="O111" i="1"/>
  <c r="R110" i="1"/>
  <c r="Q110" i="1"/>
  <c r="O110" i="1"/>
  <c r="R109" i="1"/>
  <c r="Q109" i="1"/>
  <c r="O109" i="1"/>
  <c r="R108" i="1"/>
  <c r="Q108" i="1"/>
  <c r="O108" i="1"/>
  <c r="R107" i="1"/>
  <c r="Q107" i="1"/>
  <c r="O107" i="1"/>
  <c r="R106" i="1"/>
  <c r="Q106" i="1"/>
  <c r="O106" i="1"/>
  <c r="R105" i="1"/>
  <c r="Q105" i="1"/>
  <c r="O105" i="1"/>
  <c r="R104" i="1"/>
  <c r="Q104" i="1"/>
  <c r="O104" i="1"/>
  <c r="R103" i="1"/>
  <c r="Q103" i="1"/>
  <c r="O103" i="1"/>
  <c r="R102" i="1"/>
  <c r="Q102" i="1"/>
  <c r="O102" i="1"/>
  <c r="R101" i="1"/>
  <c r="Q101" i="1"/>
  <c r="O101" i="1"/>
  <c r="R100" i="1"/>
  <c r="Q100" i="1"/>
  <c r="O100" i="1"/>
  <c r="R99" i="1"/>
  <c r="Q99" i="1"/>
  <c r="O99" i="1"/>
  <c r="R98" i="1"/>
  <c r="Q98" i="1"/>
  <c r="O98" i="1"/>
  <c r="R97" i="1"/>
  <c r="Q97" i="1"/>
  <c r="O97" i="1"/>
  <c r="R96" i="1"/>
  <c r="Q96" i="1"/>
  <c r="O96" i="1"/>
  <c r="R95" i="1"/>
  <c r="Q95" i="1"/>
  <c r="O95" i="1"/>
  <c r="R94" i="1"/>
  <c r="Q94" i="1"/>
  <c r="O94" i="1"/>
  <c r="R93" i="1"/>
  <c r="Q93" i="1"/>
  <c r="O93" i="1"/>
  <c r="R92" i="1"/>
  <c r="Q92" i="1"/>
  <c r="O92" i="1"/>
  <c r="R91" i="1"/>
  <c r="Q91" i="1"/>
  <c r="O91" i="1"/>
  <c r="R90" i="1"/>
  <c r="Q90" i="1"/>
  <c r="O90" i="1"/>
  <c r="R89" i="1"/>
  <c r="Q89" i="1"/>
  <c r="O89" i="1"/>
  <c r="R88" i="1"/>
  <c r="Q88" i="1"/>
  <c r="O88" i="1"/>
  <c r="R87" i="1"/>
  <c r="Q87" i="1"/>
  <c r="O87" i="1"/>
  <c r="R86" i="1"/>
  <c r="Q86" i="1"/>
  <c r="O86" i="1"/>
  <c r="R85" i="1"/>
  <c r="Q85" i="1"/>
  <c r="O85" i="1"/>
  <c r="R84" i="1"/>
  <c r="Q84" i="1"/>
  <c r="O84" i="1"/>
  <c r="R83" i="1"/>
  <c r="Q83" i="1"/>
  <c r="O83" i="1"/>
  <c r="R82" i="1"/>
  <c r="Q82" i="1"/>
  <c r="O82" i="1"/>
  <c r="R81" i="1"/>
  <c r="Q81" i="1"/>
  <c r="O81" i="1"/>
  <c r="R80" i="1"/>
  <c r="Q80" i="1"/>
  <c r="O80" i="1"/>
  <c r="R79" i="1"/>
  <c r="Q79" i="1"/>
  <c r="O79" i="1"/>
  <c r="R78" i="1"/>
  <c r="Q78" i="1"/>
  <c r="O78" i="1"/>
  <c r="R77" i="1"/>
  <c r="Q77" i="1"/>
  <c r="O77" i="1"/>
  <c r="R76" i="1"/>
  <c r="Q76" i="1"/>
  <c r="O76" i="1"/>
  <c r="R75" i="1"/>
  <c r="Q75" i="1"/>
  <c r="O75" i="1"/>
  <c r="R74" i="1"/>
  <c r="Q74" i="1"/>
  <c r="O74" i="1"/>
  <c r="R73" i="1"/>
  <c r="Q73" i="1"/>
  <c r="O73" i="1"/>
  <c r="R72" i="1"/>
  <c r="Q72" i="1"/>
  <c r="O72" i="1"/>
  <c r="R71" i="1"/>
  <c r="Q71" i="1"/>
  <c r="O71" i="1"/>
  <c r="R70" i="1"/>
  <c r="Q70" i="1"/>
  <c r="O70" i="1"/>
  <c r="R69" i="1"/>
  <c r="Q69" i="1"/>
  <c r="O69" i="1"/>
  <c r="R68" i="1"/>
  <c r="Q68" i="1"/>
  <c r="O68" i="1"/>
  <c r="R67" i="1"/>
  <c r="Q67" i="1"/>
  <c r="O67" i="1"/>
  <c r="R66" i="1"/>
  <c r="Q66" i="1"/>
  <c r="O66" i="1"/>
  <c r="R65" i="1"/>
  <c r="Q65" i="1"/>
  <c r="O65" i="1"/>
  <c r="R64" i="1"/>
  <c r="Q64" i="1"/>
  <c r="O64" i="1"/>
  <c r="R63" i="1"/>
  <c r="Q63" i="1"/>
  <c r="O63" i="1"/>
  <c r="R62" i="1"/>
  <c r="Q62" i="1"/>
  <c r="O62" i="1"/>
  <c r="R61" i="1"/>
  <c r="Q61" i="1"/>
  <c r="O61" i="1"/>
  <c r="R60" i="1"/>
  <c r="Q60" i="1"/>
  <c r="O60" i="1"/>
  <c r="R59" i="1"/>
  <c r="Q59" i="1"/>
  <c r="O59" i="1"/>
  <c r="R58" i="1"/>
  <c r="Q58" i="1"/>
  <c r="O58" i="1"/>
  <c r="R57" i="1"/>
  <c r="Q57" i="1"/>
  <c r="O57" i="1"/>
  <c r="R56" i="1"/>
  <c r="Q56" i="1"/>
  <c r="O56" i="1"/>
  <c r="C2133" i="1"/>
  <c r="D2137" i="1" s="1"/>
  <c r="C2132" i="1"/>
  <c r="C2131" i="1"/>
  <c r="C2130" i="1"/>
  <c r="C2129" i="1"/>
  <c r="C2128" i="1"/>
  <c r="C2127" i="1"/>
  <c r="C2126" i="1"/>
  <c r="C2125" i="1"/>
  <c r="C2124" i="1"/>
  <c r="C2123" i="1"/>
  <c r="C2122" i="1"/>
  <c r="C2121" i="1"/>
  <c r="C2120" i="1"/>
  <c r="S1134" i="1" l="1"/>
  <c r="S2013" i="1"/>
  <c r="S928" i="1"/>
  <c r="S952" i="1"/>
  <c r="S960" i="1"/>
  <c r="S984" i="1"/>
  <c r="S1667" i="1"/>
  <c r="S1807" i="1"/>
  <c r="S1815" i="1"/>
  <c r="S1819" i="1"/>
  <c r="S1823" i="1"/>
  <c r="S1911" i="1"/>
  <c r="S1915" i="1"/>
  <c r="S1919" i="1"/>
  <c r="S1979" i="1"/>
  <c r="S1987" i="1"/>
  <c r="S1995" i="1"/>
  <c r="S2003" i="1"/>
  <c r="S2007" i="1"/>
  <c r="S2011" i="1"/>
  <c r="S2015" i="1"/>
  <c r="S2019" i="1"/>
  <c r="S2023" i="1"/>
  <c r="S2027" i="1"/>
  <c r="S2047" i="1"/>
  <c r="P1558" i="1"/>
  <c r="P1562" i="1"/>
  <c r="P1566" i="1"/>
  <c r="P1570" i="1"/>
  <c r="P1574" i="1"/>
  <c r="P1578" i="1"/>
  <c r="P1582" i="1"/>
  <c r="P1586" i="1"/>
  <c r="P1590" i="1"/>
  <c r="S1165" i="1"/>
  <c r="S1181" i="1"/>
  <c r="S1205" i="1"/>
  <c r="S1209" i="1"/>
  <c r="S1213" i="1"/>
  <c r="S1221" i="1"/>
  <c r="S1225" i="1"/>
  <c r="S1229" i="1"/>
  <c r="S1253" i="1"/>
  <c r="S1257" i="1"/>
  <c r="S1261" i="1"/>
  <c r="S1269" i="1"/>
  <c r="S1273" i="1"/>
  <c r="S1277" i="1"/>
  <c r="S1285" i="1"/>
  <c r="S1289" i="1"/>
  <c r="S1293" i="1"/>
  <c r="S1664" i="1"/>
  <c r="S2071" i="1"/>
  <c r="S2111" i="1"/>
  <c r="S2119" i="1"/>
  <c r="S2123" i="1"/>
  <c r="S2127" i="1"/>
  <c r="S2131" i="1"/>
  <c r="P1434" i="1"/>
  <c r="S844" i="1"/>
  <c r="S848" i="1"/>
  <c r="S852" i="1"/>
  <c r="S856" i="1"/>
  <c r="S860" i="1"/>
  <c r="S864" i="1"/>
  <c r="S868" i="1"/>
  <c r="S872" i="1"/>
  <c r="S876" i="1"/>
  <c r="S880" i="1"/>
  <c r="S884" i="1"/>
  <c r="S1309" i="1"/>
  <c r="S926" i="1"/>
  <c r="S1118" i="1"/>
  <c r="S1230" i="1"/>
  <c r="S1238" i="1"/>
  <c r="S1262" i="1"/>
  <c r="S1270" i="1"/>
  <c r="S1278" i="1"/>
  <c r="S1286" i="1"/>
  <c r="S1311" i="1"/>
  <c r="S1315" i="1"/>
  <c r="S1319" i="1"/>
  <c r="S1331" i="1"/>
  <c r="S1335" i="1"/>
  <c r="S1379" i="1"/>
  <c r="S1387" i="1"/>
  <c r="S1539" i="1"/>
  <c r="S1543" i="1"/>
  <c r="S1547" i="1"/>
  <c r="S1551" i="1"/>
  <c r="S1555" i="1"/>
  <c r="S1559" i="1"/>
  <c r="S1563" i="1"/>
  <c r="S1567" i="1"/>
  <c r="S1571" i="1"/>
  <c r="S1575" i="1"/>
  <c r="S1579" i="1"/>
  <c r="S1583" i="1"/>
  <c r="S1587" i="1"/>
  <c r="S1591" i="1"/>
  <c r="S1595" i="1"/>
  <c r="S1610" i="1"/>
  <c r="S1626" i="1"/>
  <c r="S1666" i="1"/>
  <c r="S1786" i="1"/>
  <c r="S1790" i="1"/>
  <c r="P1887" i="1"/>
  <c r="P1891" i="1"/>
  <c r="S1870" i="1"/>
  <c r="S1878" i="1"/>
  <c r="S1882" i="1"/>
  <c r="S1898" i="1"/>
  <c r="S1958" i="1"/>
  <c r="P2133" i="1"/>
  <c r="K2133" i="1" s="1"/>
  <c r="P2137" i="1"/>
  <c r="K2137" i="1" s="1"/>
  <c r="P2141" i="1"/>
  <c r="K2141" i="1" s="1"/>
  <c r="P2145" i="1"/>
  <c r="K2145" i="1" s="1"/>
  <c r="P2149" i="1"/>
  <c r="K2149" i="1" s="1"/>
  <c r="P2153" i="1"/>
  <c r="K2153" i="1" s="1"/>
  <c r="T1439" i="1"/>
  <c r="S934" i="1"/>
  <c r="S958" i="1"/>
  <c r="S1211" i="1"/>
  <c r="S1295" i="1"/>
  <c r="S1299" i="1"/>
  <c r="S1412" i="1"/>
  <c r="S1519" i="1"/>
  <c r="S1523" i="1"/>
  <c r="S1527" i="1"/>
  <c r="S1531" i="1"/>
  <c r="S1535" i="1"/>
  <c r="S1658" i="1"/>
  <c r="S1771" i="1"/>
  <c r="S1827" i="1"/>
  <c r="S1831" i="1"/>
  <c r="S1843" i="1"/>
  <c r="S1943" i="1"/>
  <c r="S1951" i="1"/>
  <c r="S56" i="1"/>
  <c r="S60" i="1"/>
  <c r="P272" i="1"/>
  <c r="P280" i="1"/>
  <c r="P288" i="1"/>
  <c r="P520" i="1"/>
  <c r="P528" i="1"/>
  <c r="P536" i="1"/>
  <c r="P548" i="1"/>
  <c r="P564" i="1"/>
  <c r="P580" i="1"/>
  <c r="P600" i="1"/>
  <c r="P604" i="1"/>
  <c r="P632" i="1"/>
  <c r="P636" i="1"/>
  <c r="P640" i="1"/>
  <c r="P644" i="1"/>
  <c r="P672" i="1"/>
  <c r="P676" i="1"/>
  <c r="P704" i="1"/>
  <c r="P708" i="1"/>
  <c r="P736" i="1"/>
  <c r="P740" i="1"/>
  <c r="S1302" i="1"/>
  <c r="P1422" i="1"/>
  <c r="S1410" i="1"/>
  <c r="P1542" i="1"/>
  <c r="P1546" i="1"/>
  <c r="P1550" i="1"/>
  <c r="P1554" i="1"/>
  <c r="P1594" i="1"/>
  <c r="S206" i="1"/>
  <c r="S210" i="1"/>
  <c r="S222" i="1"/>
  <c r="S230" i="1"/>
  <c r="S270" i="1"/>
  <c r="S274" i="1"/>
  <c r="S278" i="1"/>
  <c r="S282" i="1"/>
  <c r="S286" i="1"/>
  <c r="S290" i="1"/>
  <c r="S294" i="1"/>
  <c r="S298" i="1"/>
  <c r="S302" i="1"/>
  <c r="S306" i="1"/>
  <c r="S310" i="1"/>
  <c r="S314" i="1"/>
  <c r="S318" i="1"/>
  <c r="S322" i="1"/>
  <c r="S326" i="1"/>
  <c r="S330" i="1"/>
  <c r="S334" i="1"/>
  <c r="S338" i="1"/>
  <c r="S342" i="1"/>
  <c r="S346" i="1"/>
  <c r="S350" i="1"/>
  <c r="S354" i="1"/>
  <c r="S358" i="1"/>
  <c r="S362" i="1"/>
  <c r="S366" i="1"/>
  <c r="S370" i="1"/>
  <c r="S374" i="1"/>
  <c r="S378" i="1"/>
  <c r="S382" i="1"/>
  <c r="S386" i="1"/>
  <c r="S390" i="1"/>
  <c r="S394" i="1"/>
  <c r="S398" i="1"/>
  <c r="S402" i="1"/>
  <c r="S406" i="1"/>
  <c r="S410" i="1"/>
  <c r="S414" i="1"/>
  <c r="S418" i="1"/>
  <c r="S422" i="1"/>
  <c r="S426" i="1"/>
  <c r="S430" i="1"/>
  <c r="S434" i="1"/>
  <c r="S438" i="1"/>
  <c r="S442" i="1"/>
  <c r="S446" i="1"/>
  <c r="S450" i="1"/>
  <c r="S454" i="1"/>
  <c r="S458" i="1"/>
  <c r="S462" i="1"/>
  <c r="S466" i="1"/>
  <c r="S470" i="1"/>
  <c r="S474" i="1"/>
  <c r="S478" i="1"/>
  <c r="S482" i="1"/>
  <c r="S486" i="1"/>
  <c r="S490" i="1"/>
  <c r="S494" i="1"/>
  <c r="S498" i="1"/>
  <c r="S502" i="1"/>
  <c r="S506" i="1"/>
  <c r="S510" i="1"/>
  <c r="S514" i="1"/>
  <c r="S518" i="1"/>
  <c r="S618" i="1"/>
  <c r="S766" i="1"/>
  <c r="S770" i="1"/>
  <c r="S774" i="1"/>
  <c r="S778" i="1"/>
  <c r="S782" i="1"/>
  <c r="S786" i="1"/>
  <c r="S790" i="1"/>
  <c r="S794" i="1"/>
  <c r="S798" i="1"/>
  <c r="S802" i="1"/>
  <c r="S806" i="1"/>
  <c r="S810" i="1"/>
  <c r="S814" i="1"/>
  <c r="S818" i="1"/>
  <c r="S822" i="1"/>
  <c r="S826" i="1"/>
  <c r="S830" i="1"/>
  <c r="S834" i="1"/>
  <c r="S838" i="1"/>
  <c r="S890" i="1"/>
  <c r="S894" i="1"/>
  <c r="S898" i="1"/>
  <c r="S902" i="1"/>
  <c r="S906" i="1"/>
  <c r="S910" i="1"/>
  <c r="S914" i="1"/>
  <c r="S918" i="1"/>
  <c r="S1039" i="1"/>
  <c r="S1055" i="1"/>
  <c r="S1063" i="1"/>
  <c r="S1087" i="1"/>
  <c r="S1095" i="1"/>
  <c r="S1103" i="1"/>
  <c r="S1111" i="1"/>
  <c r="S1120" i="1"/>
  <c r="S1124" i="1"/>
  <c r="S1136" i="1"/>
  <c r="S1140" i="1"/>
  <c r="S2051" i="1"/>
  <c r="S2059" i="1"/>
  <c r="S2063" i="1"/>
  <c r="T1440" i="1"/>
  <c r="D2134" i="1"/>
  <c r="P1430" i="1"/>
  <c r="P1549" i="1"/>
  <c r="P1557" i="1"/>
  <c r="P1561" i="1"/>
  <c r="P1569" i="1"/>
  <c r="P1577" i="1"/>
  <c r="P1581" i="1"/>
  <c r="P1589" i="1"/>
  <c r="P1597" i="1"/>
  <c r="P2080" i="1"/>
  <c r="K2080" i="1" s="1"/>
  <c r="P2136" i="1"/>
  <c r="P2140" i="1"/>
  <c r="K2140" i="1" s="1"/>
  <c r="P2144" i="1"/>
  <c r="K2144" i="1" s="1"/>
  <c r="P2148" i="1"/>
  <c r="K2148" i="1" s="1"/>
  <c r="P2152" i="1"/>
  <c r="K2152" i="1" s="1"/>
  <c r="D2135" i="1"/>
  <c r="P959" i="1"/>
  <c r="P1425" i="1"/>
  <c r="P1540" i="1"/>
  <c r="P1544" i="1"/>
  <c r="P1548" i="1"/>
  <c r="P1552" i="1"/>
  <c r="P1556" i="1"/>
  <c r="P1560" i="1"/>
  <c r="P1564" i="1"/>
  <c r="P1568" i="1"/>
  <c r="P1572" i="1"/>
  <c r="P1576" i="1"/>
  <c r="P1580" i="1"/>
  <c r="P1584" i="1"/>
  <c r="P1588" i="1"/>
  <c r="P1592" i="1"/>
  <c r="P1596" i="1"/>
  <c r="P1717" i="1"/>
  <c r="P1721" i="1"/>
  <c r="P1725" i="1"/>
  <c r="P1729" i="1"/>
  <c r="P1733" i="1"/>
  <c r="P1737" i="1"/>
  <c r="P1741" i="1"/>
  <c r="P1745" i="1"/>
  <c r="P1749" i="1"/>
  <c r="P1753" i="1"/>
  <c r="P1757" i="1"/>
  <c r="P1761" i="1"/>
  <c r="P1765" i="1"/>
  <c r="P1769" i="1"/>
  <c r="P2135" i="1"/>
  <c r="P2139" i="1"/>
  <c r="K2139" i="1" s="1"/>
  <c r="P2143" i="1"/>
  <c r="K2143" i="1" s="1"/>
  <c r="P2147" i="1"/>
  <c r="K2147" i="1" s="1"/>
  <c r="P2151" i="1"/>
  <c r="K2151" i="1" s="1"/>
  <c r="P1418" i="1"/>
  <c r="P1426" i="1"/>
  <c r="P1541" i="1"/>
  <c r="P1545" i="1"/>
  <c r="P1553" i="1"/>
  <c r="P1565" i="1"/>
  <c r="P1573" i="1"/>
  <c r="P1585" i="1"/>
  <c r="P1593" i="1"/>
  <c r="D2136" i="1"/>
  <c r="P1420" i="1"/>
  <c r="P1424" i="1"/>
  <c r="P1428" i="1"/>
  <c r="P1432" i="1"/>
  <c r="P1543" i="1"/>
  <c r="P1547" i="1"/>
  <c r="P1551" i="1"/>
  <c r="P1555" i="1"/>
  <c r="P1559" i="1"/>
  <c r="P1563" i="1"/>
  <c r="P1567" i="1"/>
  <c r="P1571" i="1"/>
  <c r="P1575" i="1"/>
  <c r="P1579" i="1"/>
  <c r="P1583" i="1"/>
  <c r="P1587" i="1"/>
  <c r="P1591" i="1"/>
  <c r="P1595" i="1"/>
  <c r="P2134" i="1"/>
  <c r="P2138" i="1"/>
  <c r="K2138" i="1" s="1"/>
  <c r="P2142" i="1"/>
  <c r="K2142" i="1" s="1"/>
  <c r="P2146" i="1"/>
  <c r="K2146" i="1" s="1"/>
  <c r="P2150" i="1"/>
  <c r="K2150" i="1" s="1"/>
  <c r="S1036" i="1"/>
  <c r="S1100" i="1"/>
  <c r="S1116" i="1"/>
  <c r="S1486" i="1"/>
  <c r="S1847" i="1"/>
  <c r="S1855" i="1"/>
  <c r="S1859" i="1"/>
  <c r="S1863" i="1"/>
  <c r="S1867" i="1"/>
  <c r="S2039" i="1"/>
  <c r="S2108" i="1"/>
  <c r="S2132" i="1"/>
  <c r="T2141" i="1" s="1"/>
  <c r="T1435" i="1"/>
  <c r="T1438" i="1"/>
  <c r="S217" i="1"/>
  <c r="S221" i="1"/>
  <c r="S225" i="1"/>
  <c r="S229" i="1"/>
  <c r="S970" i="1"/>
  <c r="S974" i="1"/>
  <c r="S978" i="1"/>
  <c r="S982" i="1"/>
  <c r="S990" i="1"/>
  <c r="S1002" i="1"/>
  <c r="S1018" i="1"/>
  <c r="S1022" i="1"/>
  <c r="S1030" i="1"/>
  <c r="S1034" i="1"/>
  <c r="S1038" i="1"/>
  <c r="S1046" i="1"/>
  <c r="S1050" i="1"/>
  <c r="S1054" i="1"/>
  <c r="S1078" i="1"/>
  <c r="S1082" i="1"/>
  <c r="S1086" i="1"/>
  <c r="S1094" i="1"/>
  <c r="S1098" i="1"/>
  <c r="S1102" i="1"/>
  <c r="S1110" i="1"/>
  <c r="S1114" i="1"/>
  <c r="S1119" i="1"/>
  <c r="S1127" i="1"/>
  <c r="S1401" i="1"/>
  <c r="S1409" i="1"/>
  <c r="S1464" i="1"/>
  <c r="S1480" i="1"/>
  <c r="S1488" i="1"/>
  <c r="S1608" i="1"/>
  <c r="S1612" i="1"/>
  <c r="S1616" i="1"/>
  <c r="S1624" i="1"/>
  <c r="S1628" i="1"/>
  <c r="S1632" i="1"/>
  <c r="S1644" i="1"/>
  <c r="S1648" i="1"/>
  <c r="S1652" i="1"/>
  <c r="S1656" i="1"/>
  <c r="S1841" i="1"/>
  <c r="S2053" i="1"/>
  <c r="S2057" i="1"/>
  <c r="S2065" i="1"/>
  <c r="S2066" i="1"/>
  <c r="S2074" i="1"/>
  <c r="S2078" i="1"/>
  <c r="S2082" i="1"/>
  <c r="S2098" i="1"/>
  <c r="S2106" i="1"/>
  <c r="S2110" i="1"/>
  <c r="S2114" i="1"/>
  <c r="S2122" i="1"/>
  <c r="S2130" i="1"/>
  <c r="S904" i="1"/>
  <c r="S920" i="1"/>
  <c r="S961" i="1"/>
  <c r="S969" i="1"/>
  <c r="S993" i="1"/>
  <c r="S1001" i="1"/>
  <c r="S1017" i="1"/>
  <c r="S1025" i="1"/>
  <c r="S1033" i="1"/>
  <c r="S1198" i="1"/>
  <c r="S1206" i="1"/>
  <c r="S1214" i="1"/>
  <c r="S1222" i="1"/>
  <c r="S1231" i="1"/>
  <c r="S1235" i="1"/>
  <c r="S1247" i="1"/>
  <c r="S1251" i="1"/>
  <c r="S1312" i="1"/>
  <c r="S1316" i="1"/>
  <c r="S1324" i="1"/>
  <c r="S1336" i="1"/>
  <c r="S1344" i="1"/>
  <c r="S1348" i="1"/>
  <c r="S1356" i="1"/>
  <c r="S1360" i="1"/>
  <c r="S1392" i="1"/>
  <c r="S1459" i="1"/>
  <c r="S1475" i="1"/>
  <c r="S1483" i="1"/>
  <c r="S1844" i="1"/>
  <c r="S1848" i="1"/>
  <c r="S1852" i="1"/>
  <c r="S1856" i="1"/>
  <c r="S1860" i="1"/>
  <c r="S1864" i="1"/>
  <c r="S1872" i="1"/>
  <c r="S1876" i="1"/>
  <c r="S1880" i="1"/>
  <c r="S1888" i="1"/>
  <c r="S1896" i="1"/>
  <c r="S2052" i="1"/>
  <c r="S2060" i="1"/>
  <c r="S2064" i="1"/>
  <c r="S2073" i="1"/>
  <c r="S2081" i="1"/>
  <c r="S2097" i="1"/>
  <c r="S2105" i="1"/>
  <c r="S2113" i="1"/>
  <c r="S2117" i="1"/>
  <c r="S2125" i="1"/>
  <c r="S2129" i="1"/>
  <c r="S611" i="1"/>
  <c r="S900" i="1"/>
  <c r="S916" i="1"/>
  <c r="S966" i="1"/>
  <c r="S1047" i="1"/>
  <c r="S1056" i="1"/>
  <c r="S1060" i="1"/>
  <c r="S1072" i="1"/>
  <c r="S1076" i="1"/>
  <c r="S1137" i="1"/>
  <c r="S1145" i="1"/>
  <c r="S1153" i="1"/>
  <c r="S1161" i="1"/>
  <c r="S1166" i="1"/>
  <c r="S1174" i="1"/>
  <c r="S1183" i="1"/>
  <c r="S1187" i="1"/>
  <c r="S1215" i="1"/>
  <c r="S1219" i="1"/>
  <c r="S1232" i="1"/>
  <c r="S1240" i="1"/>
  <c r="S1245" i="1"/>
  <c r="S1248" i="1"/>
  <c r="S1256" i="1"/>
  <c r="S1264" i="1"/>
  <c r="S1272" i="1"/>
  <c r="S1411" i="1"/>
  <c r="S1442" i="1"/>
  <c r="S1446" i="1"/>
  <c r="S1450" i="1"/>
  <c r="S1454" i="1"/>
  <c r="S1462" i="1"/>
  <c r="S1474" i="1"/>
  <c r="S1478" i="1"/>
  <c r="S1507" i="1"/>
  <c r="S1515" i="1"/>
  <c r="S1520" i="1"/>
  <c r="S1524" i="1"/>
  <c r="S1528" i="1"/>
  <c r="S1532" i="1"/>
  <c r="S1536" i="1"/>
  <c r="S1540" i="1"/>
  <c r="S1544" i="1"/>
  <c r="S1548" i="1"/>
  <c r="S1552" i="1"/>
  <c r="S1556" i="1"/>
  <c r="S1560" i="1"/>
  <c r="S1564" i="1"/>
  <c r="S1568" i="1"/>
  <c r="S1572" i="1"/>
  <c r="S1576" i="1"/>
  <c r="S1580" i="1"/>
  <c r="S1584" i="1"/>
  <c r="S1588" i="1"/>
  <c r="S1592" i="1"/>
  <c r="S1596" i="1"/>
  <c r="S1603" i="1"/>
  <c r="S1619" i="1"/>
  <c r="S1635" i="1"/>
  <c r="S1668" i="1"/>
  <c r="S1672" i="1"/>
  <c r="S1793" i="1"/>
  <c r="S1901" i="1"/>
  <c r="S1905" i="1"/>
  <c r="S1909" i="1"/>
  <c r="S1913" i="1"/>
  <c r="S1917" i="1"/>
  <c r="S1921" i="1"/>
  <c r="S1925" i="1"/>
  <c r="S1949" i="1"/>
  <c r="S1990" i="1"/>
  <c r="S2017" i="1"/>
  <c r="S2021" i="1"/>
  <c r="S2025" i="1"/>
  <c r="S2029" i="1"/>
  <c r="S2033" i="1"/>
  <c r="S2037" i="1"/>
  <c r="S2041" i="1"/>
  <c r="S2045" i="1"/>
  <c r="S2055" i="1"/>
  <c r="S2084" i="1"/>
  <c r="S2085" i="1"/>
  <c r="S2089" i="1"/>
  <c r="S2092" i="1"/>
  <c r="S2100" i="1"/>
  <c r="S2112" i="1"/>
  <c r="S2128" i="1"/>
  <c r="S886" i="1"/>
  <c r="S940" i="1"/>
  <c r="S948" i="1"/>
  <c r="S998" i="1"/>
  <c r="S1275" i="1"/>
  <c r="S1291" i="1"/>
  <c r="S1494" i="1"/>
  <c r="S1518" i="1"/>
  <c r="S1522" i="1"/>
  <c r="S1526" i="1"/>
  <c r="S1530" i="1"/>
  <c r="S1534" i="1"/>
  <c r="S1538" i="1"/>
  <c r="S1542" i="1"/>
  <c r="S1546" i="1"/>
  <c r="S1550" i="1"/>
  <c r="S1554" i="1"/>
  <c r="S1558" i="1"/>
  <c r="S1562" i="1"/>
  <c r="S1566" i="1"/>
  <c r="S1570" i="1"/>
  <c r="S1574" i="1"/>
  <c r="S1578" i="1"/>
  <c r="S1582" i="1"/>
  <c r="S1586" i="1"/>
  <c r="S1590" i="1"/>
  <c r="S1594" i="1"/>
  <c r="S1638" i="1"/>
  <c r="S1646" i="1"/>
  <c r="S1654" i="1"/>
  <c r="S1924" i="1"/>
  <c r="S1928" i="1"/>
  <c r="S1932" i="1"/>
  <c r="S1948" i="1"/>
  <c r="S2068" i="1"/>
  <c r="S2099" i="1"/>
  <c r="S2103" i="1"/>
  <c r="S2107" i="1"/>
  <c r="S888" i="1"/>
  <c r="S938" i="1"/>
  <c r="S942" i="1"/>
  <c r="S946" i="1"/>
  <c r="S950" i="1"/>
  <c r="S972" i="1"/>
  <c r="S975" i="1"/>
  <c r="S980" i="1"/>
  <c r="S983" i="1"/>
  <c r="S992" i="1"/>
  <c r="S1000" i="1"/>
  <c r="S1040" i="1"/>
  <c r="S1044" i="1"/>
  <c r="S1057" i="1"/>
  <c r="S1065" i="1"/>
  <c r="S1070" i="1"/>
  <c r="S1073" i="1"/>
  <c r="S1081" i="1"/>
  <c r="S1089" i="1"/>
  <c r="S1097" i="1"/>
  <c r="S1142" i="1"/>
  <c r="S1146" i="1"/>
  <c r="S1150" i="1"/>
  <c r="S1158" i="1"/>
  <c r="S1162" i="1"/>
  <c r="S1167" i="1"/>
  <c r="S1171" i="1"/>
  <c r="S1184" i="1"/>
  <c r="S1192" i="1"/>
  <c r="S1200" i="1"/>
  <c r="S1208" i="1"/>
  <c r="S1521" i="1"/>
  <c r="S1525" i="1"/>
  <c r="S1529" i="1"/>
  <c r="S1533" i="1"/>
  <c r="S1537" i="1"/>
  <c r="S1541" i="1"/>
  <c r="S1545" i="1"/>
  <c r="S1549" i="1"/>
  <c r="S1553" i="1"/>
  <c r="S1557" i="1"/>
  <c r="S1561" i="1"/>
  <c r="S1565" i="1"/>
  <c r="S1569" i="1"/>
  <c r="S1573" i="1"/>
  <c r="S1577" i="1"/>
  <c r="S1581" i="1"/>
  <c r="S1585" i="1"/>
  <c r="S1589" i="1"/>
  <c r="S1593" i="1"/>
  <c r="S1883" i="1"/>
  <c r="P340" i="1"/>
  <c r="P247" i="1"/>
  <c r="S988" i="1"/>
  <c r="S233" i="1"/>
  <c r="S237" i="1"/>
  <c r="S241" i="1"/>
  <c r="S245" i="1"/>
  <c r="S249" i="1"/>
  <c r="S253" i="1"/>
  <c r="S257" i="1"/>
  <c r="S521" i="1"/>
  <c r="S533" i="1"/>
  <c r="S541" i="1"/>
  <c r="S549" i="1"/>
  <c r="S553" i="1"/>
  <c r="S557" i="1"/>
  <c r="S561" i="1"/>
  <c r="S565" i="1"/>
  <c r="S569" i="1"/>
  <c r="S573" i="1"/>
  <c r="S577" i="1"/>
  <c r="S581" i="1"/>
  <c r="S585" i="1"/>
  <c r="S589" i="1"/>
  <c r="S609" i="1"/>
  <c r="S685" i="1"/>
  <c r="S689" i="1"/>
  <c r="S693" i="1"/>
  <c r="S701" i="1"/>
  <c r="S705" i="1"/>
  <c r="S709" i="1"/>
  <c r="S713" i="1"/>
  <c r="S717" i="1"/>
  <c r="S721" i="1"/>
  <c r="S725" i="1"/>
  <c r="S733" i="1"/>
  <c r="S737" i="1"/>
  <c r="S741" i="1"/>
  <c r="S745" i="1"/>
  <c r="S749" i="1"/>
  <c r="S753" i="1"/>
  <c r="S757" i="1"/>
  <c r="S1104" i="1"/>
  <c r="S1108" i="1"/>
  <c r="S1121" i="1"/>
  <c r="S1129" i="1"/>
  <c r="P492" i="1"/>
  <c r="P508" i="1"/>
  <c r="P79" i="1"/>
  <c r="S223" i="1"/>
  <c r="S908" i="1"/>
  <c r="S924" i="1"/>
  <c r="S892" i="1"/>
  <c r="S896" i="1"/>
  <c r="S956" i="1"/>
  <c r="S1023" i="1"/>
  <c r="S1031" i="1"/>
  <c r="S1052" i="1"/>
  <c r="S1151" i="1"/>
  <c r="S1159" i="1"/>
  <c r="S1168" i="1"/>
  <c r="S1176" i="1"/>
  <c r="S1189" i="1"/>
  <c r="S1193" i="1"/>
  <c r="S1197" i="1"/>
  <c r="S1279" i="1"/>
  <c r="S1283" i="1"/>
  <c r="S1296" i="1"/>
  <c r="S1304" i="1"/>
  <c r="S1321" i="1"/>
  <c r="S1329" i="1"/>
  <c r="S1333" i="1"/>
  <c r="S1345" i="1"/>
  <c r="S1349" i="1"/>
  <c r="S1357" i="1"/>
  <c r="S1361" i="1"/>
  <c r="S1369" i="1"/>
  <c r="S1377" i="1"/>
  <c r="P1415" i="1"/>
  <c r="P1419" i="1"/>
  <c r="S1398" i="1"/>
  <c r="P1423" i="1"/>
  <c r="P1421" i="1"/>
  <c r="P1427" i="1"/>
  <c r="P1429" i="1"/>
  <c r="P1435" i="1"/>
  <c r="S1637" i="1"/>
  <c r="S1653" i="1"/>
  <c r="P1976" i="1"/>
  <c r="P2085" i="1"/>
  <c r="S1476" i="1"/>
  <c r="P2051" i="1"/>
  <c r="K2051" i="1" s="1"/>
  <c r="P2109" i="1"/>
  <c r="K2109" i="1" s="1"/>
  <c r="T1433" i="1"/>
  <c r="P1431" i="1"/>
  <c r="P927" i="1"/>
  <c r="S1227" i="1"/>
  <c r="P1416" i="1"/>
  <c r="P2049" i="1"/>
  <c r="P2071" i="1"/>
  <c r="K2071" i="1" s="1"/>
  <c r="P2086" i="1"/>
  <c r="K2086" i="1" s="1"/>
  <c r="S912" i="1"/>
  <c r="S930" i="1"/>
  <c r="S944" i="1"/>
  <c r="S953" i="1"/>
  <c r="S962" i="1"/>
  <c r="S967" i="1"/>
  <c r="S976" i="1"/>
  <c r="S985" i="1"/>
  <c r="S994" i="1"/>
  <c r="S999" i="1"/>
  <c r="S1003" i="1"/>
  <c r="S1007" i="1"/>
  <c r="S1011" i="1"/>
  <c r="S1015" i="1"/>
  <c r="S1020" i="1"/>
  <c r="S1024" i="1"/>
  <c r="S1028" i="1"/>
  <c r="S1041" i="1"/>
  <c r="S1049" i="1"/>
  <c r="S1062" i="1"/>
  <c r="S1066" i="1"/>
  <c r="S1071" i="1"/>
  <c r="S1079" i="1"/>
  <c r="S1084" i="1"/>
  <c r="S1088" i="1"/>
  <c r="S1092" i="1"/>
  <c r="S1105" i="1"/>
  <c r="S1113" i="1"/>
  <c r="S1126" i="1"/>
  <c r="S1130" i="1"/>
  <c r="S1135" i="1"/>
  <c r="S1143" i="1"/>
  <c r="S1148" i="1"/>
  <c r="S1152" i="1"/>
  <c r="S1156" i="1"/>
  <c r="S1173" i="1"/>
  <c r="S1177" i="1"/>
  <c r="S1182" i="1"/>
  <c r="S1190" i="1"/>
  <c r="S1195" i="1"/>
  <c r="S1199" i="1"/>
  <c r="S1203" i="1"/>
  <c r="S1216" i="1"/>
  <c r="S1224" i="1"/>
  <c r="S1237" i="1"/>
  <c r="S1241" i="1"/>
  <c r="S1246" i="1"/>
  <c r="S1254" i="1"/>
  <c r="S1259" i="1"/>
  <c r="S1263" i="1"/>
  <c r="S1267" i="1"/>
  <c r="S1280" i="1"/>
  <c r="S1288" i="1"/>
  <c r="S1301" i="1"/>
  <c r="S1305" i="1"/>
  <c r="S1310" i="1"/>
  <c r="S1314" i="1"/>
  <c r="S1322" i="1"/>
  <c r="S1326" i="1"/>
  <c r="S1327" i="1"/>
  <c r="S1330" i="1"/>
  <c r="S1350" i="1"/>
  <c r="S1354" i="1"/>
  <c r="S1362" i="1"/>
  <c r="S1366" i="1"/>
  <c r="S1370" i="1"/>
  <c r="S1374" i="1"/>
  <c r="S1378" i="1"/>
  <c r="S1382" i="1"/>
  <c r="S1386" i="1"/>
  <c r="S1395" i="1"/>
  <c r="S1400" i="1"/>
  <c r="P1433" i="1"/>
  <c r="S1443" i="1"/>
  <c r="S1444" i="1"/>
  <c r="S1451" i="1"/>
  <c r="S1452" i="1"/>
  <c r="S1456" i="1"/>
  <c r="S1465" i="1"/>
  <c r="S1473" i="1"/>
  <c r="S1498" i="1"/>
  <c r="S1502" i="1"/>
  <c r="S1506" i="1"/>
  <c r="S1510" i="1"/>
  <c r="S1606" i="1"/>
  <c r="S1621" i="1"/>
  <c r="S1622" i="1"/>
  <c r="S1670" i="1"/>
  <c r="S1702" i="1"/>
  <c r="S1706" i="1"/>
  <c r="S1710" i="1"/>
  <c r="S1714" i="1"/>
  <c r="S1718" i="1"/>
  <c r="S1722" i="1"/>
  <c r="S1726" i="1"/>
  <c r="S1730" i="1"/>
  <c r="S1734" i="1"/>
  <c r="S1738" i="1"/>
  <c r="S1742" i="1"/>
  <c r="S1746" i="1"/>
  <c r="S1750" i="1"/>
  <c r="S1754" i="1"/>
  <c r="S1758" i="1"/>
  <c r="S1762" i="1"/>
  <c r="S1766" i="1"/>
  <c r="S1777" i="1"/>
  <c r="S1781" i="1"/>
  <c r="S1785" i="1"/>
  <c r="S1903" i="1"/>
  <c r="S1956" i="1"/>
  <c r="P1982" i="1"/>
  <c r="S1985" i="1"/>
  <c r="S1993" i="1"/>
  <c r="S1998" i="1"/>
  <c r="S2001" i="1"/>
  <c r="S2005" i="1"/>
  <c r="S2009" i="1"/>
  <c r="S2031" i="1"/>
  <c r="S2035" i="1"/>
  <c r="S2043" i="1"/>
  <c r="S2049" i="1"/>
  <c r="S2050" i="1"/>
  <c r="P2076" i="1"/>
  <c r="K2076" i="1" s="1"/>
  <c r="S2056" i="1"/>
  <c r="P2081" i="1"/>
  <c r="K2081" i="1" s="1"/>
  <c r="P2082" i="1"/>
  <c r="K2082" i="1" s="1"/>
  <c r="S2061" i="1"/>
  <c r="S2062" i="1"/>
  <c r="S2067" i="1"/>
  <c r="S2070" i="1"/>
  <c r="S2077" i="1"/>
  <c r="S2090" i="1"/>
  <c r="S2091" i="1"/>
  <c r="S2094" i="1"/>
  <c r="S2095" i="1"/>
  <c r="P2128" i="1"/>
  <c r="K2128" i="1" s="1"/>
  <c r="S2109" i="1"/>
  <c r="S2115" i="1"/>
  <c r="S2116" i="1"/>
  <c r="S2121" i="1"/>
  <c r="S2126" i="1"/>
  <c r="T1437" i="1"/>
  <c r="T1441" i="1"/>
  <c r="S1797" i="1"/>
  <c r="S1801" i="1"/>
  <c r="S1805" i="1"/>
  <c r="S1809" i="1"/>
  <c r="S1960" i="1"/>
  <c r="S1976" i="1"/>
  <c r="S1988" i="1"/>
  <c r="P2037" i="1"/>
  <c r="P2072" i="1"/>
  <c r="K2072" i="1" s="1"/>
  <c r="P2074" i="1"/>
  <c r="K2074" i="1" s="1"/>
  <c r="S2054" i="1"/>
  <c r="S2069" i="1"/>
  <c r="P2093" i="1"/>
  <c r="K2093" i="1" s="1"/>
  <c r="S2075" i="1"/>
  <c r="S2079" i="1"/>
  <c r="S2093" i="1"/>
  <c r="P2117" i="1"/>
  <c r="K2117" i="1" s="1"/>
  <c r="P2132" i="1"/>
  <c r="K2132" i="1" s="1"/>
  <c r="S2120" i="1"/>
  <c r="S922" i="1"/>
  <c r="S932" i="1"/>
  <c r="S936" i="1"/>
  <c r="S954" i="1"/>
  <c r="S959" i="1"/>
  <c r="S964" i="1"/>
  <c r="S968" i="1"/>
  <c r="S977" i="1"/>
  <c r="S986" i="1"/>
  <c r="S991" i="1"/>
  <c r="S996" i="1"/>
  <c r="S1068" i="1"/>
  <c r="S1132" i="1"/>
  <c r="S1179" i="1"/>
  <c r="S1243" i="1"/>
  <c r="S1307" i="1"/>
  <c r="S1380" i="1"/>
  <c r="S1388" i="1"/>
  <c r="P1417" i="1"/>
  <c r="S1500" i="1"/>
  <c r="S1508" i="1"/>
  <c r="S1516" i="1"/>
  <c r="S1787" i="1"/>
  <c r="P1824" i="1"/>
  <c r="P1832" i="1"/>
  <c r="P1840" i="1"/>
  <c r="S1873" i="1"/>
  <c r="S1877" i="1"/>
  <c r="S1881" i="1"/>
  <c r="S1889" i="1"/>
  <c r="S1893" i="1"/>
  <c r="S1946" i="1"/>
  <c r="S1954" i="1"/>
  <c r="P2077" i="1"/>
  <c r="K2077" i="1" s="1"/>
  <c r="P2078" i="1"/>
  <c r="K2078" i="1" s="1"/>
  <c r="S2058" i="1"/>
  <c r="P2083" i="1"/>
  <c r="K2083" i="1" s="1"/>
  <c r="S2083" i="1"/>
  <c r="S2087" i="1"/>
  <c r="S2101" i="1"/>
  <c r="P2125" i="1"/>
  <c r="K2125" i="1" s="1"/>
  <c r="S2124" i="1"/>
  <c r="T1423" i="1"/>
  <c r="T1429" i="1"/>
  <c r="T1427" i="1"/>
  <c r="T1432" i="1"/>
  <c r="T1426" i="1"/>
  <c r="T1434" i="1"/>
  <c r="T1425" i="1"/>
  <c r="T1428" i="1"/>
  <c r="T1436" i="1"/>
  <c r="T1430" i="1"/>
  <c r="T1431" i="1"/>
  <c r="T1424" i="1"/>
  <c r="P2073" i="1"/>
  <c r="P2075" i="1"/>
  <c r="K2075" i="1" s="1"/>
  <c r="P2079" i="1"/>
  <c r="K2079" i="1" s="1"/>
  <c r="P2084" i="1"/>
  <c r="K2084" i="1" s="1"/>
  <c r="P2097" i="1"/>
  <c r="K2097" i="1" s="1"/>
  <c r="P2098" i="1"/>
  <c r="P2099" i="1"/>
  <c r="K2099" i="1" s="1"/>
  <c r="P2100" i="1"/>
  <c r="K2100" i="1" s="1"/>
  <c r="P2121" i="1"/>
  <c r="P2055" i="1"/>
  <c r="K2055" i="1" s="1"/>
  <c r="P2059" i="1"/>
  <c r="K2059" i="1" s="1"/>
  <c r="P2063" i="1"/>
  <c r="K2063" i="1" s="1"/>
  <c r="P2067" i="1"/>
  <c r="P2111" i="1"/>
  <c r="K2111" i="1" s="1"/>
  <c r="K2102" i="1"/>
  <c r="P2070" i="1"/>
  <c r="P2069" i="1"/>
  <c r="P2066" i="1"/>
  <c r="P2064" i="1"/>
  <c r="K2064" i="1" s="1"/>
  <c r="P2062" i="1"/>
  <c r="K2062" i="1" s="1"/>
  <c r="P2060" i="1"/>
  <c r="P2058" i="1"/>
  <c r="P2056" i="1"/>
  <c r="P2054" i="1"/>
  <c r="P2052" i="1"/>
  <c r="K2052" i="1" s="1"/>
  <c r="P2050" i="1"/>
  <c r="P2087" i="1"/>
  <c r="K2087" i="1" s="1"/>
  <c r="P2088" i="1"/>
  <c r="P2096" i="1"/>
  <c r="P2102" i="1"/>
  <c r="P2103" i="1"/>
  <c r="K2103" i="1" s="1"/>
  <c r="P2089" i="1"/>
  <c r="P2090" i="1"/>
  <c r="K2090" i="1" s="1"/>
  <c r="P2091" i="1"/>
  <c r="P2092" i="1"/>
  <c r="P2105" i="1"/>
  <c r="K2105" i="1" s="1"/>
  <c r="P2129" i="1"/>
  <c r="K2129" i="1" s="1"/>
  <c r="K2091" i="1"/>
  <c r="P2053" i="1"/>
  <c r="P2057" i="1"/>
  <c r="P2061" i="1"/>
  <c r="P2065" i="1"/>
  <c r="K2065" i="1" s="1"/>
  <c r="P2068" i="1"/>
  <c r="K2068" i="1" s="1"/>
  <c r="P2094" i="1"/>
  <c r="P2095" i="1"/>
  <c r="K2095" i="1" s="1"/>
  <c r="S2076" i="1"/>
  <c r="P2101" i="1"/>
  <c r="S2086" i="1"/>
  <c r="P2119" i="1"/>
  <c r="S2102" i="1"/>
  <c r="P2107" i="1"/>
  <c r="P2115" i="1"/>
  <c r="P2123" i="1"/>
  <c r="K2123" i="1" s="1"/>
  <c r="P2104" i="1"/>
  <c r="P2130" i="1"/>
  <c r="P2131" i="1"/>
  <c r="P2113" i="1"/>
  <c r="K2113" i="1" s="1"/>
  <c r="K2085" i="1"/>
  <c r="S2072" i="1"/>
  <c r="S2080" i="1"/>
  <c r="S2088" i="1"/>
  <c r="S2096" i="1"/>
  <c r="S2104" i="1"/>
  <c r="P2127" i="1"/>
  <c r="K2127" i="1" s="1"/>
  <c r="S2118" i="1"/>
  <c r="P2106" i="1"/>
  <c r="P2108" i="1"/>
  <c r="K2108" i="1" s="1"/>
  <c r="P2110" i="1"/>
  <c r="K2110" i="1" s="1"/>
  <c r="P2112" i="1"/>
  <c r="P2114" i="1"/>
  <c r="P2116" i="1"/>
  <c r="K2116" i="1" s="1"/>
  <c r="P2118" i="1"/>
  <c r="P2120" i="1"/>
  <c r="P2122" i="1"/>
  <c r="P2124" i="1"/>
  <c r="K2124" i="1" s="1"/>
  <c r="P2126" i="1"/>
  <c r="K2126" i="1" s="1"/>
  <c r="P316" i="1"/>
  <c r="P436" i="1"/>
  <c r="P444" i="1"/>
  <c r="P452" i="1"/>
  <c r="P500" i="1"/>
  <c r="P308" i="1"/>
  <c r="P332" i="1"/>
  <c r="P356" i="1"/>
  <c r="P428" i="1"/>
  <c r="P460" i="1"/>
  <c r="P468" i="1"/>
  <c r="P476" i="1"/>
  <c r="D2126" i="1"/>
  <c r="D2130" i="1"/>
  <c r="P78" i="1"/>
  <c r="S62" i="1"/>
  <c r="S66" i="1"/>
  <c r="S70" i="1"/>
  <c r="S74" i="1"/>
  <c r="S78" i="1"/>
  <c r="S82" i="1"/>
  <c r="S86" i="1"/>
  <c r="S90" i="1"/>
  <c r="S94" i="1"/>
  <c r="S98" i="1"/>
  <c r="S102" i="1"/>
  <c r="S106" i="1"/>
  <c r="S110" i="1"/>
  <c r="S114" i="1"/>
  <c r="S118" i="1"/>
  <c r="S122" i="1"/>
  <c r="S126" i="1"/>
  <c r="S130" i="1"/>
  <c r="S134" i="1"/>
  <c r="S138" i="1"/>
  <c r="S142" i="1"/>
  <c r="S146" i="1"/>
  <c r="S150" i="1"/>
  <c r="S154" i="1"/>
  <c r="S158" i="1"/>
  <c r="S162" i="1"/>
  <c r="S166" i="1"/>
  <c r="S231" i="1"/>
  <c r="S235" i="1"/>
  <c r="S239" i="1"/>
  <c r="S243" i="1"/>
  <c r="S247" i="1"/>
  <c r="S251" i="1"/>
  <c r="S255" i="1"/>
  <c r="S259" i="1"/>
  <c r="S263" i="1"/>
  <c r="S267" i="1"/>
  <c r="P292" i="1"/>
  <c r="P300" i="1"/>
  <c r="P348" i="1"/>
  <c r="P412" i="1"/>
  <c r="P420" i="1"/>
  <c r="P484" i="1"/>
  <c r="P85" i="1"/>
  <c r="P89" i="1"/>
  <c r="P93" i="1"/>
  <c r="P97" i="1"/>
  <c r="P101" i="1"/>
  <c r="P105" i="1"/>
  <c r="P109" i="1"/>
  <c r="P113" i="1"/>
  <c r="P117" i="1"/>
  <c r="P121" i="1"/>
  <c r="P125" i="1"/>
  <c r="P129" i="1"/>
  <c r="P133" i="1"/>
  <c r="P137" i="1"/>
  <c r="P141" i="1"/>
  <c r="P145" i="1"/>
  <c r="P165" i="1"/>
  <c r="P169" i="1"/>
  <c r="P173" i="1"/>
  <c r="P177" i="1"/>
  <c r="P181" i="1"/>
  <c r="P185" i="1"/>
  <c r="P189" i="1"/>
  <c r="P193" i="1"/>
  <c r="P197" i="1"/>
  <c r="P201" i="1"/>
  <c r="P205" i="1"/>
  <c r="P209" i="1"/>
  <c r="P213" i="1"/>
  <c r="P217" i="1"/>
  <c r="P221" i="1"/>
  <c r="P225" i="1"/>
  <c r="S204" i="1"/>
  <c r="P229" i="1"/>
  <c r="S208" i="1"/>
  <c r="P233" i="1"/>
  <c r="S212" i="1"/>
  <c r="P237" i="1"/>
  <c r="P270" i="1"/>
  <c r="P274" i="1"/>
  <c r="P278" i="1"/>
  <c r="P282" i="1"/>
  <c r="P286" i="1"/>
  <c r="P324" i="1"/>
  <c r="P364" i="1"/>
  <c r="P372" i="1"/>
  <c r="P380" i="1"/>
  <c r="P388" i="1"/>
  <c r="P396" i="1"/>
  <c r="P404" i="1"/>
  <c r="S63" i="1"/>
  <c r="S67" i="1"/>
  <c r="S71" i="1"/>
  <c r="S75" i="1"/>
  <c r="S79" i="1"/>
  <c r="S83" i="1"/>
  <c r="S87" i="1"/>
  <c r="S91" i="1"/>
  <c r="S95" i="1"/>
  <c r="S99" i="1"/>
  <c r="S103" i="1"/>
  <c r="S107" i="1"/>
  <c r="S111" i="1"/>
  <c r="S115" i="1"/>
  <c r="S119" i="1"/>
  <c r="S123" i="1"/>
  <c r="S127" i="1"/>
  <c r="S131" i="1"/>
  <c r="S135" i="1"/>
  <c r="S139" i="1"/>
  <c r="S143" i="1"/>
  <c r="S147" i="1"/>
  <c r="S151" i="1"/>
  <c r="S155" i="1"/>
  <c r="S159" i="1"/>
  <c r="P253" i="1"/>
  <c r="P257" i="1"/>
  <c r="P261" i="1"/>
  <c r="P265" i="1"/>
  <c r="P269" i="1"/>
  <c r="P273" i="1"/>
  <c r="P277" i="1"/>
  <c r="S403" i="1"/>
  <c r="S463" i="1"/>
  <c r="S467" i="1"/>
  <c r="S471" i="1"/>
  <c r="S475" i="1"/>
  <c r="S479" i="1"/>
  <c r="S483" i="1"/>
  <c r="S487" i="1"/>
  <c r="S491" i="1"/>
  <c r="S495" i="1"/>
  <c r="S499" i="1"/>
  <c r="S503" i="1"/>
  <c r="S507" i="1"/>
  <c r="S511" i="1"/>
  <c r="S515" i="1"/>
  <c r="P543" i="1"/>
  <c r="P559" i="1"/>
  <c r="P575" i="1"/>
  <c r="P595" i="1"/>
  <c r="P627" i="1"/>
  <c r="S619" i="1"/>
  <c r="P667" i="1"/>
  <c r="P699" i="1"/>
  <c r="P731" i="1"/>
  <c r="P763" i="1"/>
  <c r="P790" i="1"/>
  <c r="P798" i="1"/>
  <c r="P806" i="1"/>
  <c r="P814" i="1"/>
  <c r="P822" i="1"/>
  <c r="P830" i="1"/>
  <c r="P838" i="1"/>
  <c r="P846" i="1"/>
  <c r="P854" i="1"/>
  <c r="P935" i="1"/>
  <c r="P967" i="1"/>
  <c r="P290" i="1"/>
  <c r="P294" i="1"/>
  <c r="P298" i="1"/>
  <c r="P302" i="1"/>
  <c r="P306" i="1"/>
  <c r="P310" i="1"/>
  <c r="P314" i="1"/>
  <c r="P318" i="1"/>
  <c r="P322" i="1"/>
  <c r="P326" i="1"/>
  <c r="P330" i="1"/>
  <c r="P334" i="1"/>
  <c r="P338" i="1"/>
  <c r="P342" i="1"/>
  <c r="P346" i="1"/>
  <c r="P350" i="1"/>
  <c r="P354" i="1"/>
  <c r="P358" i="1"/>
  <c r="P362" i="1"/>
  <c r="P366" i="1"/>
  <c r="P370" i="1"/>
  <c r="P374" i="1"/>
  <c r="P378" i="1"/>
  <c r="P382" i="1"/>
  <c r="P386" i="1"/>
  <c r="P390" i="1"/>
  <c r="P394" i="1"/>
  <c r="P398" i="1"/>
  <c r="P402" i="1"/>
  <c r="P406" i="1"/>
  <c r="P410" i="1"/>
  <c r="P414" i="1"/>
  <c r="P418" i="1"/>
  <c r="P422" i="1"/>
  <c r="P426" i="1"/>
  <c r="P430" i="1"/>
  <c r="P434" i="1"/>
  <c r="P438" i="1"/>
  <c r="P442" i="1"/>
  <c r="P446" i="1"/>
  <c r="P450" i="1"/>
  <c r="P454" i="1"/>
  <c r="P458" i="1"/>
  <c r="P462" i="1"/>
  <c r="P466" i="1"/>
  <c r="P470" i="1"/>
  <c r="P474" i="1"/>
  <c r="P478" i="1"/>
  <c r="P482" i="1"/>
  <c r="P486" i="1"/>
  <c r="P490" i="1"/>
  <c r="P494" i="1"/>
  <c r="P498" i="1"/>
  <c r="P502" i="1"/>
  <c r="P506" i="1"/>
  <c r="P510" i="1"/>
  <c r="P514" i="1"/>
  <c r="P518" i="1"/>
  <c r="P526" i="1"/>
  <c r="P534" i="1"/>
  <c r="P542" i="1"/>
  <c r="P546" i="1"/>
  <c r="P550" i="1"/>
  <c r="P554" i="1"/>
  <c r="P558" i="1"/>
  <c r="P562" i="1"/>
  <c r="P566" i="1"/>
  <c r="P570" i="1"/>
  <c r="P582" i="1"/>
  <c r="P586" i="1"/>
  <c r="P614" i="1"/>
  <c r="P618" i="1"/>
  <c r="P634" i="1"/>
  <c r="P638" i="1"/>
  <c r="P658" i="1"/>
  <c r="S642" i="1"/>
  <c r="S646" i="1"/>
  <c r="S650" i="1"/>
  <c r="S654" i="1"/>
  <c r="S658" i="1"/>
  <c r="S662" i="1"/>
  <c r="S666" i="1"/>
  <c r="P911" i="1"/>
  <c r="P943" i="1"/>
  <c r="P975" i="1"/>
  <c r="S261" i="1"/>
  <c r="S265" i="1"/>
  <c r="P297" i="1"/>
  <c r="P305" i="1"/>
  <c r="P313" i="1"/>
  <c r="P321" i="1"/>
  <c r="P329" i="1"/>
  <c r="P337" i="1"/>
  <c r="P345" i="1"/>
  <c r="P353" i="1"/>
  <c r="P361" i="1"/>
  <c r="P369" i="1"/>
  <c r="P377" i="1"/>
  <c r="P385" i="1"/>
  <c r="P393" i="1"/>
  <c r="P401" i="1"/>
  <c r="P409" i="1"/>
  <c r="P417" i="1"/>
  <c r="P425" i="1"/>
  <c r="P433" i="1"/>
  <c r="P441" i="1"/>
  <c r="P449" i="1"/>
  <c r="P457" i="1"/>
  <c r="P465" i="1"/>
  <c r="P473" i="1"/>
  <c r="P481" i="1"/>
  <c r="P489" i="1"/>
  <c r="P497" i="1"/>
  <c r="P505" i="1"/>
  <c r="P513" i="1"/>
  <c r="P521" i="1"/>
  <c r="P529" i="1"/>
  <c r="P537" i="1"/>
  <c r="S520" i="1"/>
  <c r="S524" i="1"/>
  <c r="S525" i="1"/>
  <c r="S528" i="1"/>
  <c r="S529" i="1"/>
  <c r="S532" i="1"/>
  <c r="S536" i="1"/>
  <c r="S537" i="1"/>
  <c r="S540" i="1"/>
  <c r="S544" i="1"/>
  <c r="S545" i="1"/>
  <c r="S548" i="1"/>
  <c r="S552" i="1"/>
  <c r="S556" i="1"/>
  <c r="S560" i="1"/>
  <c r="S564" i="1"/>
  <c r="S568" i="1"/>
  <c r="S572" i="1"/>
  <c r="S576" i="1"/>
  <c r="S580" i="1"/>
  <c r="S584" i="1"/>
  <c r="S588" i="1"/>
  <c r="S592" i="1"/>
  <c r="S593" i="1"/>
  <c r="S596" i="1"/>
  <c r="S597" i="1"/>
  <c r="S600" i="1"/>
  <c r="S601" i="1"/>
  <c r="S604" i="1"/>
  <c r="S605" i="1"/>
  <c r="S608" i="1"/>
  <c r="S613" i="1"/>
  <c r="S621" i="1"/>
  <c r="S624" i="1"/>
  <c r="S625" i="1"/>
  <c r="S628" i="1"/>
  <c r="S629" i="1"/>
  <c r="S632" i="1"/>
  <c r="S633" i="1"/>
  <c r="P919" i="1"/>
  <c r="P951" i="1"/>
  <c r="P862" i="1"/>
  <c r="P870" i="1"/>
  <c r="P878" i="1"/>
  <c r="P909" i="1"/>
  <c r="P917" i="1"/>
  <c r="P925" i="1"/>
  <c r="P933" i="1"/>
  <c r="P941" i="1"/>
  <c r="P949" i="1"/>
  <c r="P957" i="1"/>
  <c r="P965" i="1"/>
  <c r="P973" i="1"/>
  <c r="P1797" i="1"/>
  <c r="P690" i="1"/>
  <c r="S670" i="1"/>
  <c r="S674" i="1"/>
  <c r="S678" i="1"/>
  <c r="S682" i="1"/>
  <c r="P722" i="1"/>
  <c r="P754" i="1"/>
  <c r="P770" i="1"/>
  <c r="P778" i="1"/>
  <c r="S762" i="1"/>
  <c r="P786" i="1"/>
  <c r="S842" i="1"/>
  <c r="S846" i="1"/>
  <c r="S850" i="1"/>
  <c r="S854" i="1"/>
  <c r="S858" i="1"/>
  <c r="S862" i="1"/>
  <c r="S866" i="1"/>
  <c r="S870" i="1"/>
  <c r="S874" i="1"/>
  <c r="S878" i="1"/>
  <c r="S882" i="1"/>
  <c r="P907" i="1"/>
  <c r="P915" i="1"/>
  <c r="P923" i="1"/>
  <c r="P931" i="1"/>
  <c r="P939" i="1"/>
  <c r="P947" i="1"/>
  <c r="P955" i="1"/>
  <c r="P963" i="1"/>
  <c r="P971" i="1"/>
  <c r="P979" i="1"/>
  <c r="P1002" i="1"/>
  <c r="P1354" i="1"/>
  <c r="P1390" i="1"/>
  <c r="S1484" i="1"/>
  <c r="S636" i="1"/>
  <c r="S640" i="1"/>
  <c r="S684" i="1"/>
  <c r="S688" i="1"/>
  <c r="S692" i="1"/>
  <c r="S696" i="1"/>
  <c r="S697" i="1"/>
  <c r="S700" i="1"/>
  <c r="S704" i="1"/>
  <c r="S708" i="1"/>
  <c r="S712" i="1"/>
  <c r="S716" i="1"/>
  <c r="S720" i="1"/>
  <c r="S724" i="1"/>
  <c r="S728" i="1"/>
  <c r="S729" i="1"/>
  <c r="S732" i="1"/>
  <c r="S736" i="1"/>
  <c r="S740" i="1"/>
  <c r="S744" i="1"/>
  <c r="S748" i="1"/>
  <c r="S752" i="1"/>
  <c r="S756" i="1"/>
  <c r="S760" i="1"/>
  <c r="S768" i="1"/>
  <c r="P793" i="1"/>
  <c r="S772" i="1"/>
  <c r="S776" i="1"/>
  <c r="P801" i="1"/>
  <c r="S780" i="1"/>
  <c r="S784" i="1"/>
  <c r="P809" i="1"/>
  <c r="S788" i="1"/>
  <c r="S792" i="1"/>
  <c r="P817" i="1"/>
  <c r="S796" i="1"/>
  <c r="S800" i="1"/>
  <c r="P825" i="1"/>
  <c r="S804" i="1"/>
  <c r="S808" i="1"/>
  <c r="P833" i="1"/>
  <c r="S812" i="1"/>
  <c r="S816" i="1"/>
  <c r="P841" i="1"/>
  <c r="S820" i="1"/>
  <c r="S824" i="1"/>
  <c r="P849" i="1"/>
  <c r="S828" i="1"/>
  <c r="S832" i="1"/>
  <c r="P857" i="1"/>
  <c r="S836" i="1"/>
  <c r="S840" i="1"/>
  <c r="P865" i="1"/>
  <c r="P873" i="1"/>
  <c r="P881" i="1"/>
  <c r="P889" i="1"/>
  <c r="P897" i="1"/>
  <c r="P905" i="1"/>
  <c r="P913" i="1"/>
  <c r="P921" i="1"/>
  <c r="P929" i="1"/>
  <c r="P937" i="1"/>
  <c r="P945" i="1"/>
  <c r="P953" i="1"/>
  <c r="P961" i="1"/>
  <c r="P969" i="1"/>
  <c r="P977" i="1"/>
  <c r="P1001" i="1"/>
  <c r="S1004" i="1"/>
  <c r="S1008" i="1"/>
  <c r="S1012" i="1"/>
  <c r="S1016" i="1"/>
  <c r="S1026" i="1"/>
  <c r="S1032" i="1"/>
  <c r="S1042" i="1"/>
  <c r="S1048" i="1"/>
  <c r="S1058" i="1"/>
  <c r="S1064" i="1"/>
  <c r="S1074" i="1"/>
  <c r="S1080" i="1"/>
  <c r="S1090" i="1"/>
  <c r="S1096" i="1"/>
  <c r="S1106" i="1"/>
  <c r="S1112" i="1"/>
  <c r="S1122" i="1"/>
  <c r="S1128" i="1"/>
  <c r="S1138" i="1"/>
  <c r="S1144" i="1"/>
  <c r="S1154" i="1"/>
  <c r="P1180" i="1"/>
  <c r="S1160" i="1"/>
  <c r="S1169" i="1"/>
  <c r="S1175" i="1"/>
  <c r="S1185" i="1"/>
  <c r="S1191" i="1"/>
  <c r="S1201" i="1"/>
  <c r="S1207" i="1"/>
  <c r="S1217" i="1"/>
  <c r="S1223" i="1"/>
  <c r="S1233" i="1"/>
  <c r="S1239" i="1"/>
  <c r="S1249" i="1"/>
  <c r="S1255" i="1"/>
  <c r="S1265" i="1"/>
  <c r="S1271" i="1"/>
  <c r="S1281" i="1"/>
  <c r="S1287" i="1"/>
  <c r="S1297" i="1"/>
  <c r="S1303" i="1"/>
  <c r="S1313" i="1"/>
  <c r="P1338" i="1"/>
  <c r="S1317" i="1"/>
  <c r="S1323" i="1"/>
  <c r="S1332" i="1"/>
  <c r="S1343" i="1"/>
  <c r="S1346" i="1"/>
  <c r="S1347" i="1"/>
  <c r="S1352" i="1"/>
  <c r="S1359" i="1"/>
  <c r="S1363" i="1"/>
  <c r="S1364" i="1"/>
  <c r="S1368" i="1"/>
  <c r="S1384" i="1"/>
  <c r="S1393" i="1"/>
  <c r="S1402" i="1"/>
  <c r="S1406" i="1"/>
  <c r="S1448" i="1"/>
  <c r="S1457" i="1"/>
  <c r="S1466" i="1"/>
  <c r="S1470" i="1"/>
  <c r="S1512" i="1"/>
  <c r="S1640" i="1"/>
  <c r="S1840" i="1"/>
  <c r="P1985" i="1"/>
  <c r="S1598" i="1"/>
  <c r="S1602" i="1"/>
  <c r="S1611" i="1"/>
  <c r="S1620" i="1"/>
  <c r="S1629" i="1"/>
  <c r="S1630" i="1"/>
  <c r="S1634" i="1"/>
  <c r="S1643" i="1"/>
  <c r="S1676" i="1"/>
  <c r="S1692" i="1"/>
  <c r="S1696" i="1"/>
  <c r="S1700" i="1"/>
  <c r="P1724" i="1"/>
  <c r="S1704" i="1"/>
  <c r="P1728" i="1"/>
  <c r="S1708" i="1"/>
  <c r="P1732" i="1"/>
  <c r="S1712" i="1"/>
  <c r="P1736" i="1"/>
  <c r="S1716" i="1"/>
  <c r="P1740" i="1"/>
  <c r="S1720" i="1"/>
  <c r="P1744" i="1"/>
  <c r="S1724" i="1"/>
  <c r="P1748" i="1"/>
  <c r="S1728" i="1"/>
  <c r="P1752" i="1"/>
  <c r="S1732" i="1"/>
  <c r="P1756" i="1"/>
  <c r="S1736" i="1"/>
  <c r="P1760" i="1"/>
  <c r="S1740" i="1"/>
  <c r="P1764" i="1"/>
  <c r="S1744" i="1"/>
  <c r="P1768" i="1"/>
  <c r="S1748" i="1"/>
  <c r="S1752" i="1"/>
  <c r="S1756" i="1"/>
  <c r="S1760" i="1"/>
  <c r="S1764" i="1"/>
  <c r="S1768" i="1"/>
  <c r="P1801" i="1"/>
  <c r="S1789" i="1"/>
  <c r="S1794" i="1"/>
  <c r="S1795" i="1"/>
  <c r="S1799" i="1"/>
  <c r="S1803" i="1"/>
  <c r="S1811" i="1"/>
  <c r="S1834" i="1"/>
  <c r="P1865" i="1"/>
  <c r="P1866" i="1"/>
  <c r="P1878" i="1"/>
  <c r="S1897" i="1"/>
  <c r="S1906" i="1"/>
  <c r="S1912" i="1"/>
  <c r="S1922" i="1"/>
  <c r="P1947" i="1"/>
  <c r="S1938" i="1"/>
  <c r="S1942" i="1"/>
  <c r="P1971" i="1"/>
  <c r="S1972" i="1"/>
  <c r="S1973" i="1"/>
  <c r="S2000" i="1"/>
  <c r="S2010" i="1"/>
  <c r="S2026" i="1"/>
  <c r="S2032" i="1"/>
  <c r="S2042" i="1"/>
  <c r="S1396" i="1"/>
  <c r="S1460" i="1"/>
  <c r="S1482" i="1"/>
  <c r="S1491" i="1"/>
  <c r="S1492" i="1"/>
  <c r="S1496" i="1"/>
  <c r="S1505" i="1"/>
  <c r="S1514" i="1"/>
  <c r="S1642" i="1"/>
  <c r="S1651" i="1"/>
  <c r="S1660" i="1"/>
  <c r="P1719" i="1"/>
  <c r="P1723" i="1"/>
  <c r="P1727" i="1"/>
  <c r="P1731" i="1"/>
  <c r="P1735" i="1"/>
  <c r="P1739" i="1"/>
  <c r="P1743" i="1"/>
  <c r="P1747" i="1"/>
  <c r="P1751" i="1"/>
  <c r="P1755" i="1"/>
  <c r="P1759" i="1"/>
  <c r="P1763" i="1"/>
  <c r="P1767" i="1"/>
  <c r="S1779" i="1"/>
  <c r="P1809" i="1"/>
  <c r="P1821" i="1"/>
  <c r="P1829" i="1"/>
  <c r="S1813" i="1"/>
  <c r="S1817" i="1"/>
  <c r="S1821" i="1"/>
  <c r="S1825" i="1"/>
  <c r="S1829" i="1"/>
  <c r="S1833" i="1"/>
  <c r="P1946" i="1"/>
  <c r="P1954" i="1"/>
  <c r="P1958" i="1"/>
  <c r="S1371" i="1"/>
  <c r="S1372" i="1"/>
  <c r="S1376" i="1"/>
  <c r="S1385" i="1"/>
  <c r="S1394" i="1"/>
  <c r="S1403" i="1"/>
  <c r="S1404" i="1"/>
  <c r="S1408" i="1"/>
  <c r="S1449" i="1"/>
  <c r="S1458" i="1"/>
  <c r="S1467" i="1"/>
  <c r="S1468" i="1"/>
  <c r="S1472" i="1"/>
  <c r="S1481" i="1"/>
  <c r="S1490" i="1"/>
  <c r="S1499" i="1"/>
  <c r="S1504" i="1"/>
  <c r="S1513" i="1"/>
  <c r="S1597" i="1"/>
  <c r="S1601" i="1"/>
  <c r="S1604" i="1"/>
  <c r="S1614" i="1"/>
  <c r="S1618" i="1"/>
  <c r="S1627" i="1"/>
  <c r="S1636" i="1"/>
  <c r="S1645" i="1"/>
  <c r="S1650" i="1"/>
  <c r="S1659" i="1"/>
  <c r="S1669" i="1"/>
  <c r="S1673" i="1"/>
  <c r="S1677" i="1"/>
  <c r="S1693" i="1"/>
  <c r="P1718" i="1"/>
  <c r="S1697" i="1"/>
  <c r="P1722" i="1"/>
  <c r="P1726" i="1"/>
  <c r="P1730" i="1"/>
  <c r="P1734" i="1"/>
  <c r="P1738" i="1"/>
  <c r="P1742" i="1"/>
  <c r="P1746" i="1"/>
  <c r="P1750" i="1"/>
  <c r="P1754" i="1"/>
  <c r="P1758" i="1"/>
  <c r="P1762" i="1"/>
  <c r="P1766" i="1"/>
  <c r="P1770" i="1"/>
  <c r="S1773" i="1"/>
  <c r="S1778" i="1"/>
  <c r="S1782" i="1"/>
  <c r="S1791" i="1"/>
  <c r="P1817" i="1"/>
  <c r="P1868" i="1"/>
  <c r="S1895" i="1"/>
  <c r="S1904" i="1"/>
  <c r="S1914" i="1"/>
  <c r="S1920" i="1"/>
  <c r="S1937" i="1"/>
  <c r="P1987" i="1"/>
  <c r="S1967" i="1"/>
  <c r="P1991" i="1"/>
  <c r="S1970" i="1"/>
  <c r="S1975" i="1"/>
  <c r="S1978" i="1"/>
  <c r="S2002" i="1"/>
  <c r="S2008" i="1"/>
  <c r="S2018" i="1"/>
  <c r="S2024" i="1"/>
  <c r="S2034" i="1"/>
  <c r="S2040" i="1"/>
  <c r="D2128" i="1"/>
  <c r="D2132" i="1"/>
  <c r="S57" i="1"/>
  <c r="P87" i="1"/>
  <c r="P91" i="1"/>
  <c r="P95" i="1"/>
  <c r="P99" i="1"/>
  <c r="P103" i="1"/>
  <c r="P107" i="1"/>
  <c r="P111" i="1"/>
  <c r="P115" i="1"/>
  <c r="P119" i="1"/>
  <c r="P123" i="1"/>
  <c r="P127" i="1"/>
  <c r="P131" i="1"/>
  <c r="P135" i="1"/>
  <c r="P139" i="1"/>
  <c r="P143" i="1"/>
  <c r="P147" i="1"/>
  <c r="P151" i="1"/>
  <c r="P155" i="1"/>
  <c r="P159" i="1"/>
  <c r="P163" i="1"/>
  <c r="P167" i="1"/>
  <c r="P171" i="1"/>
  <c r="P175" i="1"/>
  <c r="P179" i="1"/>
  <c r="P183" i="1"/>
  <c r="P187" i="1"/>
  <c r="P191" i="1"/>
  <c r="P195" i="1"/>
  <c r="P199" i="1"/>
  <c r="P203" i="1"/>
  <c r="P207" i="1"/>
  <c r="P211" i="1"/>
  <c r="P215" i="1"/>
  <c r="P219" i="1"/>
  <c r="P223" i="1"/>
  <c r="P227" i="1"/>
  <c r="P231" i="1"/>
  <c r="P235" i="1"/>
  <c r="P239" i="1"/>
  <c r="P244" i="1"/>
  <c r="P252" i="1"/>
  <c r="P271" i="1"/>
  <c r="P275" i="1"/>
  <c r="P293" i="1"/>
  <c r="P301" i="1"/>
  <c r="P309" i="1"/>
  <c r="P317" i="1"/>
  <c r="P296" i="1"/>
  <c r="P325" i="1"/>
  <c r="P304" i="1"/>
  <c r="P333" i="1"/>
  <c r="P312" i="1"/>
  <c r="P341" i="1"/>
  <c r="P320" i="1"/>
  <c r="P349" i="1"/>
  <c r="P328" i="1"/>
  <c r="P357" i="1"/>
  <c r="P336" i="1"/>
  <c r="P365" i="1"/>
  <c r="P344" i="1"/>
  <c r="P373" i="1"/>
  <c r="P352" i="1"/>
  <c r="P381" i="1"/>
  <c r="P360" i="1"/>
  <c r="P389" i="1"/>
  <c r="P368" i="1"/>
  <c r="P397" i="1"/>
  <c r="P376" i="1"/>
  <c r="P405" i="1"/>
  <c r="P384" i="1"/>
  <c r="P413" i="1"/>
  <c r="P392" i="1"/>
  <c r="P421" i="1"/>
  <c r="P400" i="1"/>
  <c r="P429" i="1"/>
  <c r="P408" i="1"/>
  <c r="P437" i="1"/>
  <c r="P416" i="1"/>
  <c r="P445" i="1"/>
  <c r="P424" i="1"/>
  <c r="P453" i="1"/>
  <c r="P432" i="1"/>
  <c r="P461" i="1"/>
  <c r="P440" i="1"/>
  <c r="P469" i="1"/>
  <c r="P448" i="1"/>
  <c r="P477" i="1"/>
  <c r="P456" i="1"/>
  <c r="P485" i="1"/>
  <c r="P464" i="1"/>
  <c r="P493" i="1"/>
  <c r="P472" i="1"/>
  <c r="P501" i="1"/>
  <c r="P480" i="1"/>
  <c r="P509" i="1"/>
  <c r="P488" i="1"/>
  <c r="P517" i="1"/>
  <c r="P496" i="1"/>
  <c r="P524" i="1"/>
  <c r="P525" i="1"/>
  <c r="P504" i="1"/>
  <c r="P532" i="1"/>
  <c r="P533" i="1"/>
  <c r="P512" i="1"/>
  <c r="P540" i="1"/>
  <c r="P551" i="1"/>
  <c r="P530" i="1"/>
  <c r="P556" i="1"/>
  <c r="P567" i="1"/>
  <c r="P572" i="1"/>
  <c r="P578" i="1"/>
  <c r="P583" i="1"/>
  <c r="P588" i="1"/>
  <c r="P602" i="1"/>
  <c r="P611" i="1"/>
  <c r="P590" i="1"/>
  <c r="P642" i="1"/>
  <c r="P651" i="1"/>
  <c r="P630" i="1"/>
  <c r="P656" i="1"/>
  <c r="P660" i="1"/>
  <c r="P674" i="1"/>
  <c r="P683" i="1"/>
  <c r="P662" i="1"/>
  <c r="P688" i="1"/>
  <c r="P692" i="1"/>
  <c r="P706" i="1"/>
  <c r="P715" i="1"/>
  <c r="P694" i="1"/>
  <c r="P720" i="1"/>
  <c r="P724" i="1"/>
  <c r="P738" i="1"/>
  <c r="P747" i="1"/>
  <c r="P726" i="1"/>
  <c r="P752" i="1"/>
  <c r="P756" i="1"/>
  <c r="P779" i="1"/>
  <c r="P758" i="1"/>
  <c r="P789" i="1"/>
  <c r="P768" i="1"/>
  <c r="P797" i="1"/>
  <c r="P776" i="1"/>
  <c r="P805" i="1"/>
  <c r="P784" i="1"/>
  <c r="P813" i="1"/>
  <c r="P792" i="1"/>
  <c r="P821" i="1"/>
  <c r="P800" i="1"/>
  <c r="P829" i="1"/>
  <c r="P808" i="1"/>
  <c r="P837" i="1"/>
  <c r="P816" i="1"/>
  <c r="P845" i="1"/>
  <c r="P824" i="1"/>
  <c r="P853" i="1"/>
  <c r="P832" i="1"/>
  <c r="P861" i="1"/>
  <c r="P840" i="1"/>
  <c r="P869" i="1"/>
  <c r="P848" i="1"/>
  <c r="P877" i="1"/>
  <c r="P856" i="1"/>
  <c r="P885" i="1"/>
  <c r="P864" i="1"/>
  <c r="P893" i="1"/>
  <c r="P872" i="1"/>
  <c r="P901" i="1"/>
  <c r="P880" i="1"/>
  <c r="P153" i="1"/>
  <c r="D2125" i="1"/>
  <c r="D2129" i="1"/>
  <c r="D2133" i="1"/>
  <c r="S58" i="1"/>
  <c r="S59" i="1"/>
  <c r="S61" i="1"/>
  <c r="P86" i="1"/>
  <c r="S65" i="1"/>
  <c r="P90" i="1"/>
  <c r="S69" i="1"/>
  <c r="P94" i="1"/>
  <c r="S73" i="1"/>
  <c r="P98" i="1"/>
  <c r="S77" i="1"/>
  <c r="P102" i="1"/>
  <c r="S81" i="1"/>
  <c r="P106" i="1"/>
  <c r="S85" i="1"/>
  <c r="P110" i="1"/>
  <c r="S89" i="1"/>
  <c r="P114" i="1"/>
  <c r="S93" i="1"/>
  <c r="P118" i="1"/>
  <c r="S97" i="1"/>
  <c r="P122" i="1"/>
  <c r="S101" i="1"/>
  <c r="P126" i="1"/>
  <c r="S105" i="1"/>
  <c r="P130" i="1"/>
  <c r="S109" i="1"/>
  <c r="P134" i="1"/>
  <c r="S113" i="1"/>
  <c r="P138" i="1"/>
  <c r="S117" i="1"/>
  <c r="P142" i="1"/>
  <c r="S121" i="1"/>
  <c r="P146" i="1"/>
  <c r="S125" i="1"/>
  <c r="P150" i="1"/>
  <c r="S129" i="1"/>
  <c r="P154" i="1"/>
  <c r="S133" i="1"/>
  <c r="P158" i="1"/>
  <c r="S137" i="1"/>
  <c r="P162" i="1"/>
  <c r="S141" i="1"/>
  <c r="P166" i="1"/>
  <c r="S145" i="1"/>
  <c r="P170" i="1"/>
  <c r="S149" i="1"/>
  <c r="P174" i="1"/>
  <c r="S153" i="1"/>
  <c r="P178" i="1"/>
  <c r="S157" i="1"/>
  <c r="P182" i="1"/>
  <c r="S161" i="1"/>
  <c r="P186" i="1"/>
  <c r="S165" i="1"/>
  <c r="P190" i="1"/>
  <c r="S169" i="1"/>
  <c r="S170" i="1"/>
  <c r="P194" i="1"/>
  <c r="S173" i="1"/>
  <c r="S174" i="1"/>
  <c r="P198" i="1"/>
  <c r="S177" i="1"/>
  <c r="S178" i="1"/>
  <c r="P202" i="1"/>
  <c r="S181" i="1"/>
  <c r="S182" i="1"/>
  <c r="P206" i="1"/>
  <c r="S185" i="1"/>
  <c r="S186" i="1"/>
  <c r="P210" i="1"/>
  <c r="S189" i="1"/>
  <c r="S190" i="1"/>
  <c r="P214" i="1"/>
  <c r="S193" i="1"/>
  <c r="S194" i="1"/>
  <c r="P218" i="1"/>
  <c r="S197" i="1"/>
  <c r="S198" i="1"/>
  <c r="P222" i="1"/>
  <c r="S201" i="1"/>
  <c r="S202" i="1"/>
  <c r="P226" i="1"/>
  <c r="S205" i="1"/>
  <c r="P230" i="1"/>
  <c r="S209" i="1"/>
  <c r="P234" i="1"/>
  <c r="S213" i="1"/>
  <c r="S214" i="1"/>
  <c r="S218" i="1"/>
  <c r="S219" i="1"/>
  <c r="P243" i="1"/>
  <c r="P249" i="1"/>
  <c r="P279" i="1"/>
  <c r="P281" i="1"/>
  <c r="P283" i="1"/>
  <c r="P285" i="1"/>
  <c r="P287" i="1"/>
  <c r="P289" i="1"/>
  <c r="P291" i="1"/>
  <c r="S272" i="1"/>
  <c r="P299" i="1"/>
  <c r="S280" i="1"/>
  <c r="P307" i="1"/>
  <c r="S288" i="1"/>
  <c r="P315" i="1"/>
  <c r="S296" i="1"/>
  <c r="P323" i="1"/>
  <c r="S304" i="1"/>
  <c r="P331" i="1"/>
  <c r="S312" i="1"/>
  <c r="P339" i="1"/>
  <c r="S320" i="1"/>
  <c r="P347" i="1"/>
  <c r="S328" i="1"/>
  <c r="P355" i="1"/>
  <c r="S336" i="1"/>
  <c r="P363" i="1"/>
  <c r="S344" i="1"/>
  <c r="P371" i="1"/>
  <c r="S352" i="1"/>
  <c r="P379" i="1"/>
  <c r="S360" i="1"/>
  <c r="P387" i="1"/>
  <c r="S368" i="1"/>
  <c r="P395" i="1"/>
  <c r="S376" i="1"/>
  <c r="P403" i="1"/>
  <c r="S384" i="1"/>
  <c r="P411" i="1"/>
  <c r="S392" i="1"/>
  <c r="P419" i="1"/>
  <c r="S400" i="1"/>
  <c r="P427" i="1"/>
  <c r="S408" i="1"/>
  <c r="P435" i="1"/>
  <c r="S416" i="1"/>
  <c r="P443" i="1"/>
  <c r="S424" i="1"/>
  <c r="P451" i="1"/>
  <c r="S432" i="1"/>
  <c r="P459" i="1"/>
  <c r="S440" i="1"/>
  <c r="P467" i="1"/>
  <c r="S448" i="1"/>
  <c r="P475" i="1"/>
  <c r="S456" i="1"/>
  <c r="P483" i="1"/>
  <c r="S464" i="1"/>
  <c r="S465" i="1"/>
  <c r="P491" i="1"/>
  <c r="S472" i="1"/>
  <c r="S473" i="1"/>
  <c r="P499" i="1"/>
  <c r="S480" i="1"/>
  <c r="S481" i="1"/>
  <c r="P507" i="1"/>
  <c r="S488" i="1"/>
  <c r="S489" i="1"/>
  <c r="P515" i="1"/>
  <c r="S496" i="1"/>
  <c r="S497" i="1"/>
  <c r="P523" i="1"/>
  <c r="S504" i="1"/>
  <c r="S505" i="1"/>
  <c r="P531" i="1"/>
  <c r="S512" i="1"/>
  <c r="S513" i="1"/>
  <c r="P539" i="1"/>
  <c r="P544" i="1"/>
  <c r="P555" i="1"/>
  <c r="P560" i="1"/>
  <c r="P571" i="1"/>
  <c r="P576" i="1"/>
  <c r="P587" i="1"/>
  <c r="P592" i="1"/>
  <c r="P596" i="1"/>
  <c r="P610" i="1"/>
  <c r="P619" i="1"/>
  <c r="P598" i="1"/>
  <c r="P624" i="1"/>
  <c r="P628" i="1"/>
  <c r="P650" i="1"/>
  <c r="P659" i="1"/>
  <c r="P664" i="1"/>
  <c r="P668" i="1"/>
  <c r="P682" i="1"/>
  <c r="P691" i="1"/>
  <c r="P670" i="1"/>
  <c r="P696" i="1"/>
  <c r="P700" i="1"/>
  <c r="P714" i="1"/>
  <c r="P723" i="1"/>
  <c r="P702" i="1"/>
  <c r="P728" i="1"/>
  <c r="P732" i="1"/>
  <c r="P746" i="1"/>
  <c r="P755" i="1"/>
  <c r="P734" i="1"/>
  <c r="P760" i="1"/>
  <c r="P764" i="1"/>
  <c r="P787" i="1"/>
  <c r="P766" i="1"/>
  <c r="P795" i="1"/>
  <c r="P774" i="1"/>
  <c r="P803" i="1"/>
  <c r="P782" i="1"/>
  <c r="P811" i="1"/>
  <c r="P819" i="1"/>
  <c r="P827" i="1"/>
  <c r="P835" i="1"/>
  <c r="P843" i="1"/>
  <c r="P851" i="1"/>
  <c r="P859" i="1"/>
  <c r="P867" i="1"/>
  <c r="P875" i="1"/>
  <c r="P883" i="1"/>
  <c r="P891" i="1"/>
  <c r="P899" i="1"/>
  <c r="P161" i="1"/>
  <c r="P256" i="1"/>
  <c r="P258" i="1"/>
  <c r="P259" i="1"/>
  <c r="P260" i="1"/>
  <c r="P262" i="1"/>
  <c r="P263" i="1"/>
  <c r="P264" i="1"/>
  <c r="P266" i="1"/>
  <c r="P267" i="1"/>
  <c r="P268" i="1"/>
  <c r="P276" i="1"/>
  <c r="P284" i="1"/>
  <c r="P516" i="1"/>
  <c r="P522" i="1"/>
  <c r="P538" i="1"/>
  <c r="P574" i="1"/>
  <c r="P606" i="1"/>
  <c r="P646" i="1"/>
  <c r="P678" i="1"/>
  <c r="P710" i="1"/>
  <c r="P742" i="1"/>
  <c r="P772" i="1"/>
  <c r="P780" i="1"/>
  <c r="P788" i="1"/>
  <c r="P796" i="1"/>
  <c r="P804" i="1"/>
  <c r="P812" i="1"/>
  <c r="P820" i="1"/>
  <c r="P828" i="1"/>
  <c r="P836" i="1"/>
  <c r="P844" i="1"/>
  <c r="P852" i="1"/>
  <c r="P860" i="1"/>
  <c r="P868" i="1"/>
  <c r="P876" i="1"/>
  <c r="P884" i="1"/>
  <c r="P886" i="1"/>
  <c r="P888" i="1"/>
  <c r="P890" i="1"/>
  <c r="P892" i="1"/>
  <c r="P894" i="1"/>
  <c r="P896" i="1"/>
  <c r="P898" i="1"/>
  <c r="P900" i="1"/>
  <c r="P902" i="1"/>
  <c r="P904" i="1"/>
  <c r="P906" i="1"/>
  <c r="P908" i="1"/>
  <c r="P910" i="1"/>
  <c r="P912" i="1"/>
  <c r="P914" i="1"/>
  <c r="P916" i="1"/>
  <c r="P918" i="1"/>
  <c r="P920" i="1"/>
  <c r="P922" i="1"/>
  <c r="P924" i="1"/>
  <c r="P926" i="1"/>
  <c r="P928" i="1"/>
  <c r="P930" i="1"/>
  <c r="P932" i="1"/>
  <c r="P934" i="1"/>
  <c r="P936" i="1"/>
  <c r="P938" i="1"/>
  <c r="P940" i="1"/>
  <c r="P942" i="1"/>
  <c r="P944" i="1"/>
  <c r="P946" i="1"/>
  <c r="P948" i="1"/>
  <c r="P950" i="1"/>
  <c r="P952" i="1"/>
  <c r="P954" i="1"/>
  <c r="P956" i="1"/>
  <c r="P958" i="1"/>
  <c r="P981" i="1"/>
  <c r="P980" i="1"/>
  <c r="P960" i="1"/>
  <c r="P983" i="1"/>
  <c r="P982" i="1"/>
  <c r="P962" i="1"/>
  <c r="P985" i="1"/>
  <c r="P984" i="1"/>
  <c r="P964" i="1"/>
  <c r="P987" i="1"/>
  <c r="P986" i="1"/>
  <c r="P966" i="1"/>
  <c r="P989" i="1"/>
  <c r="P988" i="1"/>
  <c r="P968" i="1"/>
  <c r="P991" i="1"/>
  <c r="P990" i="1"/>
  <c r="P970" i="1"/>
  <c r="P993" i="1"/>
  <c r="P992" i="1"/>
  <c r="P972" i="1"/>
  <c r="P995" i="1"/>
  <c r="P994" i="1"/>
  <c r="P974" i="1"/>
  <c r="P997" i="1"/>
  <c r="P996" i="1"/>
  <c r="P976" i="1"/>
  <c r="P999" i="1"/>
  <c r="P998" i="1"/>
  <c r="P978" i="1"/>
  <c r="P149" i="1"/>
  <c r="P157" i="1"/>
  <c r="D2127" i="1"/>
  <c r="D2131" i="1"/>
  <c r="P80" i="1"/>
  <c r="P81" i="1"/>
  <c r="P82" i="1"/>
  <c r="P83" i="1"/>
  <c r="P84" i="1"/>
  <c r="S64" i="1"/>
  <c r="P88" i="1"/>
  <c r="S68" i="1"/>
  <c r="P92" i="1"/>
  <c r="S72" i="1"/>
  <c r="P96" i="1"/>
  <c r="S76" i="1"/>
  <c r="P100" i="1"/>
  <c r="S80" i="1"/>
  <c r="P104" i="1"/>
  <c r="S84" i="1"/>
  <c r="P108" i="1"/>
  <c r="S88" i="1"/>
  <c r="P112" i="1"/>
  <c r="S92" i="1"/>
  <c r="P116" i="1"/>
  <c r="S96" i="1"/>
  <c r="P120" i="1"/>
  <c r="S100" i="1"/>
  <c r="P124" i="1"/>
  <c r="S104" i="1"/>
  <c r="P128" i="1"/>
  <c r="S108" i="1"/>
  <c r="P132" i="1"/>
  <c r="S112" i="1"/>
  <c r="P136" i="1"/>
  <c r="S116" i="1"/>
  <c r="P140" i="1"/>
  <c r="S120" i="1"/>
  <c r="P144" i="1"/>
  <c r="S124" i="1"/>
  <c r="P148" i="1"/>
  <c r="S128" i="1"/>
  <c r="P152" i="1"/>
  <c r="S132" i="1"/>
  <c r="P156" i="1"/>
  <c r="S136" i="1"/>
  <c r="P160" i="1"/>
  <c r="S140" i="1"/>
  <c r="P164" i="1"/>
  <c r="S144" i="1"/>
  <c r="P168" i="1"/>
  <c r="S148" i="1"/>
  <c r="P172" i="1"/>
  <c r="S152" i="1"/>
  <c r="P176" i="1"/>
  <c r="S156" i="1"/>
  <c r="P180" i="1"/>
  <c r="S160" i="1"/>
  <c r="P184" i="1"/>
  <c r="S163" i="1"/>
  <c r="S164" i="1"/>
  <c r="P188" i="1"/>
  <c r="S167" i="1"/>
  <c r="S168" i="1"/>
  <c r="P192" i="1"/>
  <c r="S171" i="1"/>
  <c r="S172" i="1"/>
  <c r="P196" i="1"/>
  <c r="S175" i="1"/>
  <c r="S176" i="1"/>
  <c r="P200" i="1"/>
  <c r="S179" i="1"/>
  <c r="S180" i="1"/>
  <c r="P204" i="1"/>
  <c r="S183" i="1"/>
  <c r="S184" i="1"/>
  <c r="P208" i="1"/>
  <c r="S187" i="1"/>
  <c r="S188" i="1"/>
  <c r="P212" i="1"/>
  <c r="S191" i="1"/>
  <c r="S192" i="1"/>
  <c r="P216" i="1"/>
  <c r="S195" i="1"/>
  <c r="S196" i="1"/>
  <c r="P220" i="1"/>
  <c r="S199" i="1"/>
  <c r="S200" i="1"/>
  <c r="P224" i="1"/>
  <c r="S203" i="1"/>
  <c r="P228" i="1"/>
  <c r="S207" i="1"/>
  <c r="P232" i="1"/>
  <c r="S211" i="1"/>
  <c r="P236" i="1"/>
  <c r="S215" i="1"/>
  <c r="P240" i="1"/>
  <c r="S226" i="1"/>
  <c r="S227" i="1"/>
  <c r="P248" i="1"/>
  <c r="P295" i="1"/>
  <c r="S276" i="1"/>
  <c r="P303" i="1"/>
  <c r="S284" i="1"/>
  <c r="P311" i="1"/>
  <c r="S292" i="1"/>
  <c r="P319" i="1"/>
  <c r="S300" i="1"/>
  <c r="P327" i="1"/>
  <c r="S308" i="1"/>
  <c r="P335" i="1"/>
  <c r="S316" i="1"/>
  <c r="P343" i="1"/>
  <c r="S324" i="1"/>
  <c r="P351" i="1"/>
  <c r="S332" i="1"/>
  <c r="P359" i="1"/>
  <c r="S340" i="1"/>
  <c r="P367" i="1"/>
  <c r="S348" i="1"/>
  <c r="P375" i="1"/>
  <c r="S356" i="1"/>
  <c r="P383" i="1"/>
  <c r="S364" i="1"/>
  <c r="P391" i="1"/>
  <c r="S372" i="1"/>
  <c r="P399" i="1"/>
  <c r="S380" i="1"/>
  <c r="P407" i="1"/>
  <c r="S388" i="1"/>
  <c r="P415" i="1"/>
  <c r="S396" i="1"/>
  <c r="P423" i="1"/>
  <c r="S404" i="1"/>
  <c r="P431" i="1"/>
  <c r="S412" i="1"/>
  <c r="P439" i="1"/>
  <c r="S420" i="1"/>
  <c r="P447" i="1"/>
  <c r="S428" i="1"/>
  <c r="P455" i="1"/>
  <c r="S436" i="1"/>
  <c r="P463" i="1"/>
  <c r="S444" i="1"/>
  <c r="P471" i="1"/>
  <c r="S452" i="1"/>
  <c r="P479" i="1"/>
  <c r="S460" i="1"/>
  <c r="S461" i="1"/>
  <c r="P487" i="1"/>
  <c r="S468" i="1"/>
  <c r="S469" i="1"/>
  <c r="P495" i="1"/>
  <c r="S476" i="1"/>
  <c r="S477" i="1"/>
  <c r="P503" i="1"/>
  <c r="S484" i="1"/>
  <c r="S485" i="1"/>
  <c r="P511" i="1"/>
  <c r="S492" i="1"/>
  <c r="S493" i="1"/>
  <c r="P519" i="1"/>
  <c r="S500" i="1"/>
  <c r="S501" i="1"/>
  <c r="P527" i="1"/>
  <c r="S508" i="1"/>
  <c r="S509" i="1"/>
  <c r="P535" i="1"/>
  <c r="S516" i="1"/>
  <c r="S517" i="1"/>
  <c r="P547" i="1"/>
  <c r="P552" i="1"/>
  <c r="P563" i="1"/>
  <c r="P568" i="1"/>
  <c r="P579" i="1"/>
  <c r="P584" i="1"/>
  <c r="P594" i="1"/>
  <c r="P603" i="1"/>
  <c r="P608" i="1"/>
  <c r="P626" i="1"/>
  <c r="P643" i="1"/>
  <c r="P622" i="1"/>
  <c r="P648" i="1"/>
  <c r="P652" i="1"/>
  <c r="P666" i="1"/>
  <c r="P675" i="1"/>
  <c r="P654" i="1"/>
  <c r="P680" i="1"/>
  <c r="P684" i="1"/>
  <c r="P698" i="1"/>
  <c r="P707" i="1"/>
  <c r="P686" i="1"/>
  <c r="P712" i="1"/>
  <c r="P716" i="1"/>
  <c r="P730" i="1"/>
  <c r="P739" i="1"/>
  <c r="P718" i="1"/>
  <c r="P744" i="1"/>
  <c r="P748" i="1"/>
  <c r="P762" i="1"/>
  <c r="P771" i="1"/>
  <c r="P750" i="1"/>
  <c r="P791" i="1"/>
  <c r="P799" i="1"/>
  <c r="P807" i="1"/>
  <c r="P815" i="1"/>
  <c r="P794" i="1"/>
  <c r="P823" i="1"/>
  <c r="P802" i="1"/>
  <c r="P831" i="1"/>
  <c r="P810" i="1"/>
  <c r="P839" i="1"/>
  <c r="P818" i="1"/>
  <c r="P847" i="1"/>
  <c r="P826" i="1"/>
  <c r="P855" i="1"/>
  <c r="P834" i="1"/>
  <c r="P863" i="1"/>
  <c r="P842" i="1"/>
  <c r="P871" i="1"/>
  <c r="P850" i="1"/>
  <c r="P879" i="1"/>
  <c r="P858" i="1"/>
  <c r="P887" i="1"/>
  <c r="P866" i="1"/>
  <c r="P895" i="1"/>
  <c r="P874" i="1"/>
  <c r="P903" i="1"/>
  <c r="P882" i="1"/>
  <c r="P591" i="1"/>
  <c r="P599" i="1"/>
  <c r="P607" i="1"/>
  <c r="P615" i="1"/>
  <c r="P623" i="1"/>
  <c r="P631" i="1"/>
  <c r="P635" i="1"/>
  <c r="P641" i="1"/>
  <c r="P647" i="1"/>
  <c r="P655" i="1"/>
  <c r="P663" i="1"/>
  <c r="P671" i="1"/>
  <c r="P679" i="1"/>
  <c r="P687" i="1"/>
  <c r="P695" i="1"/>
  <c r="P703" i="1"/>
  <c r="P711" i="1"/>
  <c r="P719" i="1"/>
  <c r="P727" i="1"/>
  <c r="P735" i="1"/>
  <c r="P743" i="1"/>
  <c r="P751" i="1"/>
  <c r="P759" i="1"/>
  <c r="P767" i="1"/>
  <c r="P775" i="1"/>
  <c r="P783" i="1"/>
  <c r="S1006" i="1"/>
  <c r="S1010" i="1"/>
  <c r="S1014" i="1"/>
  <c r="S1021" i="1"/>
  <c r="S1029" i="1"/>
  <c r="S1037" i="1"/>
  <c r="S1045" i="1"/>
  <c r="S1053" i="1"/>
  <c r="S1061" i="1"/>
  <c r="S1069" i="1"/>
  <c r="S1077" i="1"/>
  <c r="S1085" i="1"/>
  <c r="S1093" i="1"/>
  <c r="S1101" i="1"/>
  <c r="S1109" i="1"/>
  <c r="S1117" i="1"/>
  <c r="S1125" i="1"/>
  <c r="S1133" i="1"/>
  <c r="S1141" i="1"/>
  <c r="S1149" i="1"/>
  <c r="S1157" i="1"/>
  <c r="S1172" i="1"/>
  <c r="S1180" i="1"/>
  <c r="S1188" i="1"/>
  <c r="S1196" i="1"/>
  <c r="S1204" i="1"/>
  <c r="S1212" i="1"/>
  <c r="S1220" i="1"/>
  <c r="S1228" i="1"/>
  <c r="S1236" i="1"/>
  <c r="S1244" i="1"/>
  <c r="S1252" i="1"/>
  <c r="S1260" i="1"/>
  <c r="S1268" i="1"/>
  <c r="S1276" i="1"/>
  <c r="S1284" i="1"/>
  <c r="S1292" i="1"/>
  <c r="S1300" i="1"/>
  <c r="S1308" i="1"/>
  <c r="P1346" i="1"/>
  <c r="S1325" i="1"/>
  <c r="S1341" i="1"/>
  <c r="P1383" i="1"/>
  <c r="S1775" i="1"/>
  <c r="P1810" i="1"/>
  <c r="P1820" i="1"/>
  <c r="P1799" i="1"/>
  <c r="P1828" i="1"/>
  <c r="P1807" i="1"/>
  <c r="P1836" i="1"/>
  <c r="P1815" i="1"/>
  <c r="P1823" i="1"/>
  <c r="P1831" i="1"/>
  <c r="S1837" i="1"/>
  <c r="S1907" i="1"/>
  <c r="P1944" i="1"/>
  <c r="P1948" i="1"/>
  <c r="P1952" i="1"/>
  <c r="P1956" i="1"/>
  <c r="P1960" i="1"/>
  <c r="P1974" i="1"/>
  <c r="P1978" i="1"/>
  <c r="P1979" i="1"/>
  <c r="P1989" i="1"/>
  <c r="P1998" i="1"/>
  <c r="P2006" i="1"/>
  <c r="P2029" i="1"/>
  <c r="P541" i="1"/>
  <c r="S522" i="1"/>
  <c r="S523" i="1"/>
  <c r="P549" i="1"/>
  <c r="S530" i="1"/>
  <c r="S531" i="1"/>
  <c r="P557" i="1"/>
  <c r="S538" i="1"/>
  <c r="S539" i="1"/>
  <c r="P565" i="1"/>
  <c r="S546" i="1"/>
  <c r="S547" i="1"/>
  <c r="P573" i="1"/>
  <c r="S554" i="1"/>
  <c r="S555" i="1"/>
  <c r="P581" i="1"/>
  <c r="S562" i="1"/>
  <c r="S563" i="1"/>
  <c r="P589" i="1"/>
  <c r="S570" i="1"/>
  <c r="S571" i="1"/>
  <c r="P597" i="1"/>
  <c r="S578" i="1"/>
  <c r="S579" i="1"/>
  <c r="P605" i="1"/>
  <c r="S586" i="1"/>
  <c r="S587" i="1"/>
  <c r="P612" i="1"/>
  <c r="P613" i="1"/>
  <c r="S594" i="1"/>
  <c r="S595" i="1"/>
  <c r="P620" i="1"/>
  <c r="P621" i="1"/>
  <c r="S602" i="1"/>
  <c r="S603" i="1"/>
  <c r="P629" i="1"/>
  <c r="S610" i="1"/>
  <c r="S614" i="1"/>
  <c r="S615" i="1"/>
  <c r="P639" i="1"/>
  <c r="P645" i="1"/>
  <c r="S626" i="1"/>
  <c r="S627" i="1"/>
  <c r="P653" i="1"/>
  <c r="S634" i="1"/>
  <c r="P661" i="1"/>
  <c r="S644" i="1"/>
  <c r="P669" i="1"/>
  <c r="S652" i="1"/>
  <c r="P677" i="1"/>
  <c r="S660" i="1"/>
  <c r="P685" i="1"/>
  <c r="S668" i="1"/>
  <c r="P693" i="1"/>
  <c r="S676" i="1"/>
  <c r="P701" i="1"/>
  <c r="P709" i="1"/>
  <c r="S690" i="1"/>
  <c r="S691" i="1"/>
  <c r="P717" i="1"/>
  <c r="S698" i="1"/>
  <c r="S699" i="1"/>
  <c r="P725" i="1"/>
  <c r="S706" i="1"/>
  <c r="S707" i="1"/>
  <c r="P733" i="1"/>
  <c r="S714" i="1"/>
  <c r="S715" i="1"/>
  <c r="P741" i="1"/>
  <c r="S722" i="1"/>
  <c r="S723" i="1"/>
  <c r="P749" i="1"/>
  <c r="S730" i="1"/>
  <c r="S731" i="1"/>
  <c r="P757" i="1"/>
  <c r="S738" i="1"/>
  <c r="S739" i="1"/>
  <c r="P765" i="1"/>
  <c r="S746" i="1"/>
  <c r="S747" i="1"/>
  <c r="P773" i="1"/>
  <c r="S754" i="1"/>
  <c r="S755" i="1"/>
  <c r="P781" i="1"/>
  <c r="S764" i="1"/>
  <c r="P1004" i="1"/>
  <c r="P1006" i="1"/>
  <c r="P1008" i="1"/>
  <c r="P1010" i="1"/>
  <c r="P1012" i="1"/>
  <c r="P1014" i="1"/>
  <c r="P1016" i="1"/>
  <c r="P1018" i="1"/>
  <c r="P1020" i="1"/>
  <c r="S1005" i="1"/>
  <c r="S1009" i="1"/>
  <c r="S1013" i="1"/>
  <c r="P1039" i="1"/>
  <c r="S1019" i="1"/>
  <c r="P1047" i="1"/>
  <c r="S1027" i="1"/>
  <c r="P1055" i="1"/>
  <c r="S1035" i="1"/>
  <c r="P1063" i="1"/>
  <c r="S1043" i="1"/>
  <c r="P1071" i="1"/>
  <c r="S1051" i="1"/>
  <c r="P1079" i="1"/>
  <c r="S1059" i="1"/>
  <c r="P1087" i="1"/>
  <c r="S1067" i="1"/>
  <c r="P1095" i="1"/>
  <c r="S1075" i="1"/>
  <c r="P1103" i="1"/>
  <c r="S1083" i="1"/>
  <c r="P1111" i="1"/>
  <c r="S1091" i="1"/>
  <c r="P1119" i="1"/>
  <c r="S1099" i="1"/>
  <c r="P1127" i="1"/>
  <c r="S1107" i="1"/>
  <c r="P1135" i="1"/>
  <c r="S1115" i="1"/>
  <c r="P1143" i="1"/>
  <c r="S1123" i="1"/>
  <c r="P1151" i="1"/>
  <c r="S1131" i="1"/>
  <c r="P1159" i="1"/>
  <c r="S1139" i="1"/>
  <c r="S1147" i="1"/>
  <c r="S1155" i="1"/>
  <c r="S1163" i="1"/>
  <c r="P1189" i="1"/>
  <c r="S1170" i="1"/>
  <c r="P1197" i="1"/>
  <c r="S1178" i="1"/>
  <c r="P1205" i="1"/>
  <c r="S1186" i="1"/>
  <c r="P1213" i="1"/>
  <c r="S1194" i="1"/>
  <c r="P1221" i="1"/>
  <c r="S1202" i="1"/>
  <c r="P1229" i="1"/>
  <c r="S1210" i="1"/>
  <c r="P1237" i="1"/>
  <c r="S1218" i="1"/>
  <c r="P1245" i="1"/>
  <c r="S1226" i="1"/>
  <c r="P1253" i="1"/>
  <c r="S1234" i="1"/>
  <c r="P1261" i="1"/>
  <c r="S1242" i="1"/>
  <c r="P1269" i="1"/>
  <c r="S1250" i="1"/>
  <c r="P1277" i="1"/>
  <c r="S1258" i="1"/>
  <c r="P1285" i="1"/>
  <c r="S1266" i="1"/>
  <c r="P1293" i="1"/>
  <c r="S1274" i="1"/>
  <c r="P1301" i="1"/>
  <c r="S1282" i="1"/>
  <c r="P1309" i="1"/>
  <c r="S1290" i="1"/>
  <c r="P1317" i="1"/>
  <c r="S1298" i="1"/>
  <c r="P1325" i="1"/>
  <c r="S1306" i="1"/>
  <c r="P1333" i="1"/>
  <c r="S1318" i="1"/>
  <c r="S1334" i="1"/>
  <c r="S1340" i="1"/>
  <c r="P1382" i="1"/>
  <c r="P1446" i="1"/>
  <c r="P1478" i="1"/>
  <c r="P1510" i="1"/>
  <c r="P1624" i="1"/>
  <c r="S1662" i="1"/>
  <c r="P1701" i="1"/>
  <c r="P1705" i="1"/>
  <c r="P1709" i="1"/>
  <c r="P1713" i="1"/>
  <c r="S1783" i="1"/>
  <c r="P1818" i="1"/>
  <c r="P1826" i="1"/>
  <c r="P1805" i="1"/>
  <c r="P1834" i="1"/>
  <c r="P1813" i="1"/>
  <c r="P1842" i="1"/>
  <c r="S1836" i="1"/>
  <c r="P1872" i="1"/>
  <c r="P1876" i="1"/>
  <c r="P1880" i="1"/>
  <c r="P1888" i="1"/>
  <c r="S1885" i="1"/>
  <c r="P1951" i="1"/>
  <c r="P1955" i="1"/>
  <c r="P1959" i="1"/>
  <c r="P1964" i="1"/>
  <c r="P1968" i="1"/>
  <c r="P1972" i="1"/>
  <c r="P1983" i="1"/>
  <c r="P1962" i="1"/>
  <c r="P1997" i="1"/>
  <c r="P2005" i="1"/>
  <c r="P1993" i="1"/>
  <c r="P1000" i="1"/>
  <c r="P1803" i="1"/>
  <c r="P1811" i="1"/>
  <c r="P1819" i="1"/>
  <c r="P1827" i="1"/>
  <c r="P1870" i="1"/>
  <c r="P1950" i="1"/>
  <c r="P1970" i="1"/>
  <c r="S519" i="1"/>
  <c r="P545" i="1"/>
  <c r="S526" i="1"/>
  <c r="S527" i="1"/>
  <c r="P553" i="1"/>
  <c r="S534" i="1"/>
  <c r="S535" i="1"/>
  <c r="P561" i="1"/>
  <c r="S542" i="1"/>
  <c r="S543" i="1"/>
  <c r="P569" i="1"/>
  <c r="S550" i="1"/>
  <c r="S551" i="1"/>
  <c r="P577" i="1"/>
  <c r="S558" i="1"/>
  <c r="S559" i="1"/>
  <c r="P585" i="1"/>
  <c r="S566" i="1"/>
  <c r="S567" i="1"/>
  <c r="P593" i="1"/>
  <c r="S574" i="1"/>
  <c r="S575" i="1"/>
  <c r="P601" i="1"/>
  <c r="S582" i="1"/>
  <c r="S583" i="1"/>
  <c r="P609" i="1"/>
  <c r="S590" i="1"/>
  <c r="S591" i="1"/>
  <c r="P616" i="1"/>
  <c r="P617" i="1"/>
  <c r="S598" i="1"/>
  <c r="S599" i="1"/>
  <c r="P625" i="1"/>
  <c r="S606" i="1"/>
  <c r="S607" i="1"/>
  <c r="P633" i="1"/>
  <c r="P637" i="1"/>
  <c r="S617" i="1"/>
  <c r="S622" i="1"/>
  <c r="S623" i="1"/>
  <c r="P649" i="1"/>
  <c r="S630" i="1"/>
  <c r="S631" i="1"/>
  <c r="P657" i="1"/>
  <c r="S638" i="1"/>
  <c r="P665" i="1"/>
  <c r="S648" i="1"/>
  <c r="P673" i="1"/>
  <c r="S656" i="1"/>
  <c r="P681" i="1"/>
  <c r="S664" i="1"/>
  <c r="P689" i="1"/>
  <c r="S672" i="1"/>
  <c r="P697" i="1"/>
  <c r="S680" i="1"/>
  <c r="P705" i="1"/>
  <c r="S686" i="1"/>
  <c r="S687" i="1"/>
  <c r="P713" i="1"/>
  <c r="S694" i="1"/>
  <c r="S695" i="1"/>
  <c r="P721" i="1"/>
  <c r="S702" i="1"/>
  <c r="S703" i="1"/>
  <c r="P729" i="1"/>
  <c r="S710" i="1"/>
  <c r="S711" i="1"/>
  <c r="P737" i="1"/>
  <c r="S718" i="1"/>
  <c r="S719" i="1"/>
  <c r="P745" i="1"/>
  <c r="S726" i="1"/>
  <c r="S727" i="1"/>
  <c r="P753" i="1"/>
  <c r="S734" i="1"/>
  <c r="S735" i="1"/>
  <c r="P761" i="1"/>
  <c r="S742" i="1"/>
  <c r="S743" i="1"/>
  <c r="P769" i="1"/>
  <c r="S750" i="1"/>
  <c r="S751" i="1"/>
  <c r="P777" i="1"/>
  <c r="S758" i="1"/>
  <c r="S759" i="1"/>
  <c r="P785" i="1"/>
  <c r="S767" i="1"/>
  <c r="S769" i="1"/>
  <c r="S775" i="1"/>
  <c r="S777" i="1"/>
  <c r="S783" i="1"/>
  <c r="S785" i="1"/>
  <c r="S791" i="1"/>
  <c r="S793" i="1"/>
  <c r="S799" i="1"/>
  <c r="S801" i="1"/>
  <c r="S807" i="1"/>
  <c r="S809" i="1"/>
  <c r="S815" i="1"/>
  <c r="S817" i="1"/>
  <c r="S823" i="1"/>
  <c r="S825" i="1"/>
  <c r="S831" i="1"/>
  <c r="S833" i="1"/>
  <c r="S839" i="1"/>
  <c r="S841" i="1"/>
  <c r="S847" i="1"/>
  <c r="S849" i="1"/>
  <c r="S855" i="1"/>
  <c r="S857" i="1"/>
  <c r="S863" i="1"/>
  <c r="S865" i="1"/>
  <c r="S871" i="1"/>
  <c r="S873" i="1"/>
  <c r="S879" i="1"/>
  <c r="S881" i="1"/>
  <c r="S887" i="1"/>
  <c r="S889" i="1"/>
  <c r="S895" i="1"/>
  <c r="S897" i="1"/>
  <c r="S903" i="1"/>
  <c r="S905" i="1"/>
  <c r="S911" i="1"/>
  <c r="S913" i="1"/>
  <c r="S919" i="1"/>
  <c r="S921" i="1"/>
  <c r="S927" i="1"/>
  <c r="S929" i="1"/>
  <c r="S935" i="1"/>
  <c r="S937" i="1"/>
  <c r="S943" i="1"/>
  <c r="S945" i="1"/>
  <c r="S951" i="1"/>
  <c r="P1042" i="1"/>
  <c r="P1050" i="1"/>
  <c r="P1058" i="1"/>
  <c r="P1066" i="1"/>
  <c r="P1074" i="1"/>
  <c r="P1082" i="1"/>
  <c r="P1090" i="1"/>
  <c r="P1098" i="1"/>
  <c r="P1106" i="1"/>
  <c r="P1114" i="1"/>
  <c r="P1122" i="1"/>
  <c r="P1130" i="1"/>
  <c r="P1138" i="1"/>
  <c r="P1146" i="1"/>
  <c r="P1154" i="1"/>
  <c r="P1162" i="1"/>
  <c r="P1170" i="1"/>
  <c r="P1178" i="1"/>
  <c r="P1194" i="1"/>
  <c r="P1202" i="1"/>
  <c r="P1210" i="1"/>
  <c r="P1218" i="1"/>
  <c r="P1226" i="1"/>
  <c r="P1234" i="1"/>
  <c r="P1242" i="1"/>
  <c r="P1250" i="1"/>
  <c r="P1258" i="1"/>
  <c r="P1266" i="1"/>
  <c r="P1274" i="1"/>
  <c r="P1282" i="1"/>
  <c r="P1290" i="1"/>
  <c r="P1298" i="1"/>
  <c r="P1306" i="1"/>
  <c r="P1314" i="1"/>
  <c r="P1322" i="1"/>
  <c r="P1330" i="1"/>
  <c r="P1367" i="1"/>
  <c r="P1398" i="1"/>
  <c r="P1462" i="1"/>
  <c r="P1494" i="1"/>
  <c r="P1703" i="1"/>
  <c r="P1707" i="1"/>
  <c r="P1711" i="1"/>
  <c r="P1715" i="1"/>
  <c r="P1792" i="1"/>
  <c r="P1771" i="1"/>
  <c r="P1802" i="1"/>
  <c r="P1822" i="1"/>
  <c r="P1830" i="1"/>
  <c r="P1838" i="1"/>
  <c r="P1846" i="1"/>
  <c r="P1825" i="1"/>
  <c r="P1833" i="1"/>
  <c r="P1874" i="1"/>
  <c r="P1882" i="1"/>
  <c r="P1886" i="1"/>
  <c r="P1890" i="1"/>
  <c r="S1887" i="1"/>
  <c r="S1899" i="1"/>
  <c r="P1925" i="1"/>
  <c r="P1966" i="1"/>
  <c r="P1980" i="1"/>
  <c r="P1981" i="1"/>
  <c r="P1995" i="1"/>
  <c r="P1999" i="1"/>
  <c r="S1338" i="1"/>
  <c r="S1339" i="1"/>
  <c r="S1355" i="1"/>
  <c r="P1386" i="1"/>
  <c r="P1387" i="1"/>
  <c r="P1394" i="1"/>
  <c r="P1395" i="1"/>
  <c r="P1402" i="1"/>
  <c r="P1403" i="1"/>
  <c r="P1410" i="1"/>
  <c r="P1411" i="1"/>
  <c r="P1442" i="1"/>
  <c r="P1458" i="1"/>
  <c r="P1474" i="1"/>
  <c r="P1490" i="1"/>
  <c r="P1506" i="1"/>
  <c r="S1625" i="1"/>
  <c r="S1633" i="1"/>
  <c r="S1641" i="1"/>
  <c r="S1649" i="1"/>
  <c r="S1657" i="1"/>
  <c r="S1665" i="1"/>
  <c r="P1714" i="1"/>
  <c r="P1772" i="1"/>
  <c r="P1798" i="1"/>
  <c r="P1806" i="1"/>
  <c r="P1814" i="1"/>
  <c r="S1842" i="1"/>
  <c r="P1884" i="1"/>
  <c r="S1868" i="1"/>
  <c r="S1869" i="1"/>
  <c r="P1908" i="1"/>
  <c r="S1890" i="1"/>
  <c r="S1891" i="1"/>
  <c r="S1894" i="1"/>
  <c r="S1902" i="1"/>
  <c r="S1910" i="1"/>
  <c r="S1918" i="1"/>
  <c r="P1945" i="1"/>
  <c r="P1949" i="1"/>
  <c r="P1953" i="1"/>
  <c r="P1957" i="1"/>
  <c r="S1936" i="1"/>
  <c r="P1961" i="1"/>
  <c r="S1940" i="1"/>
  <c r="S1941" i="1"/>
  <c r="P1967" i="1"/>
  <c r="S1947" i="1"/>
  <c r="S1950" i="1"/>
  <c r="P1975" i="1"/>
  <c r="S1955" i="1"/>
  <c r="S1957" i="1"/>
  <c r="S1962" i="1"/>
  <c r="P1986" i="1"/>
  <c r="S1968" i="1"/>
  <c r="S1969" i="1"/>
  <c r="P2001" i="1"/>
  <c r="P2002" i="1"/>
  <c r="S1983" i="1"/>
  <c r="S1991" i="1"/>
  <c r="S1992" i="1"/>
  <c r="S1999" i="1"/>
  <c r="S2006" i="1"/>
  <c r="S2014" i="1"/>
  <c r="S2022" i="1"/>
  <c r="S2030" i="1"/>
  <c r="S2038" i="1"/>
  <c r="S2046" i="1"/>
  <c r="S1320" i="1"/>
  <c r="S1328" i="1"/>
  <c r="S1337" i="1"/>
  <c r="S1342" i="1"/>
  <c r="S1353" i="1"/>
  <c r="P1378" i="1"/>
  <c r="P1379" i="1"/>
  <c r="S1358" i="1"/>
  <c r="P1392" i="1"/>
  <c r="P1400" i="1"/>
  <c r="P1408" i="1"/>
  <c r="P1448" i="1"/>
  <c r="P1457" i="1"/>
  <c r="P1464" i="1"/>
  <c r="P1473" i="1"/>
  <c r="P1480" i="1"/>
  <c r="P1489" i="1"/>
  <c r="P1496" i="1"/>
  <c r="P1505" i="1"/>
  <c r="P1512" i="1"/>
  <c r="S1600" i="1"/>
  <c r="P1627" i="1"/>
  <c r="S1607" i="1"/>
  <c r="P1635" i="1"/>
  <c r="S1615" i="1"/>
  <c r="P1643" i="1"/>
  <c r="S1623" i="1"/>
  <c r="P1651" i="1"/>
  <c r="S1631" i="1"/>
  <c r="P1659" i="1"/>
  <c r="S1639" i="1"/>
  <c r="P1667" i="1"/>
  <c r="S1647" i="1"/>
  <c r="S1655" i="1"/>
  <c r="S1663" i="1"/>
  <c r="S1675" i="1"/>
  <c r="P1700" i="1"/>
  <c r="S1679" i="1"/>
  <c r="S1680" i="1"/>
  <c r="P1704" i="1"/>
  <c r="S1683" i="1"/>
  <c r="S1684" i="1"/>
  <c r="P1708" i="1"/>
  <c r="S1687" i="1"/>
  <c r="S1688" i="1"/>
  <c r="P1712" i="1"/>
  <c r="S1691" i="1"/>
  <c r="S1694" i="1"/>
  <c r="P1720" i="1"/>
  <c r="S1699" i="1"/>
  <c r="S1701" i="1"/>
  <c r="S1703" i="1"/>
  <c r="S1705" i="1"/>
  <c r="S1707" i="1"/>
  <c r="S1709" i="1"/>
  <c r="S1711" i="1"/>
  <c r="S1713" i="1"/>
  <c r="S1715" i="1"/>
  <c r="S1717" i="1"/>
  <c r="S1719" i="1"/>
  <c r="S1721" i="1"/>
  <c r="S1723" i="1"/>
  <c r="S1725" i="1"/>
  <c r="S1727" i="1"/>
  <c r="S1729" i="1"/>
  <c r="S1731" i="1"/>
  <c r="S1733" i="1"/>
  <c r="S1735" i="1"/>
  <c r="S1737" i="1"/>
  <c r="S1739" i="1"/>
  <c r="S1741" i="1"/>
  <c r="S1743" i="1"/>
  <c r="S1745" i="1"/>
  <c r="S1747" i="1"/>
  <c r="S1749" i="1"/>
  <c r="S1751" i="1"/>
  <c r="S1753" i="1"/>
  <c r="S1755" i="1"/>
  <c r="S1757" i="1"/>
  <c r="S1759" i="1"/>
  <c r="S1761" i="1"/>
  <c r="S1763" i="1"/>
  <c r="S1765" i="1"/>
  <c r="S1767" i="1"/>
  <c r="S1769" i="1"/>
  <c r="P1789" i="1"/>
  <c r="S1776" i="1"/>
  <c r="P1804" i="1"/>
  <c r="S1784" i="1"/>
  <c r="P1812" i="1"/>
  <c r="S1792" i="1"/>
  <c r="P1835" i="1"/>
  <c r="S1838" i="1"/>
  <c r="P1867" i="1"/>
  <c r="S1846" i="1"/>
  <c r="P1871" i="1"/>
  <c r="S1850" i="1"/>
  <c r="P1875" i="1"/>
  <c r="S1854" i="1"/>
  <c r="P1879" i="1"/>
  <c r="S1858" i="1"/>
  <c r="P1883" i="1"/>
  <c r="S1862" i="1"/>
  <c r="S1866" i="1"/>
  <c r="P1892" i="1"/>
  <c r="S1874" i="1"/>
  <c r="S1875" i="1"/>
  <c r="P1920" i="1"/>
  <c r="S1900" i="1"/>
  <c r="S1908" i="1"/>
  <c r="P1936" i="1"/>
  <c r="S1916" i="1"/>
  <c r="S1931" i="1"/>
  <c r="S1935" i="1"/>
  <c r="S1939" i="1"/>
  <c r="P1965" i="1"/>
  <c r="S1945" i="1"/>
  <c r="P1973" i="1"/>
  <c r="S1953" i="1"/>
  <c r="P1984" i="1"/>
  <c r="S1966" i="1"/>
  <c r="S1974" i="1"/>
  <c r="P2000" i="1"/>
  <c r="S1981" i="1"/>
  <c r="P2007" i="1"/>
  <c r="S1989" i="1"/>
  <c r="S1997" i="1"/>
  <c r="S2004" i="1"/>
  <c r="S2012" i="1"/>
  <c r="S2020" i="1"/>
  <c r="P2047" i="1"/>
  <c r="S2028" i="1"/>
  <c r="S2036" i="1"/>
  <c r="S2044" i="1"/>
  <c r="S1351" i="1"/>
  <c r="P1388" i="1"/>
  <c r="P1396" i="1"/>
  <c r="P1404" i="1"/>
  <c r="P1412" i="1"/>
  <c r="P1444" i="1"/>
  <c r="P1452" i="1"/>
  <c r="P1460" i="1"/>
  <c r="P1468" i="1"/>
  <c r="P1476" i="1"/>
  <c r="P1484" i="1"/>
  <c r="P1492" i="1"/>
  <c r="P1500" i="1"/>
  <c r="P1508" i="1"/>
  <c r="P1516" i="1"/>
  <c r="P1532" i="1"/>
  <c r="P1606" i="1"/>
  <c r="P1610" i="1"/>
  <c r="P1614" i="1"/>
  <c r="P1618" i="1"/>
  <c r="P1631" i="1"/>
  <c r="P1639" i="1"/>
  <c r="P1646" i="1"/>
  <c r="P1654" i="1"/>
  <c r="P1662" i="1"/>
  <c r="P1670" i="1"/>
  <c r="P1678" i="1"/>
  <c r="S1674" i="1"/>
  <c r="S1678" i="1"/>
  <c r="P1702" i="1"/>
  <c r="S1681" i="1"/>
  <c r="S1682" i="1"/>
  <c r="P1706" i="1"/>
  <c r="S1685" i="1"/>
  <c r="S1686" i="1"/>
  <c r="P1710" i="1"/>
  <c r="S1689" i="1"/>
  <c r="S1690" i="1"/>
  <c r="P1716" i="1"/>
  <c r="S1695" i="1"/>
  <c r="S1698" i="1"/>
  <c r="P1773" i="1"/>
  <c r="P1775" i="1"/>
  <c r="P1777" i="1"/>
  <c r="P1779" i="1"/>
  <c r="P1785" i="1"/>
  <c r="P1787" i="1"/>
  <c r="P1791" i="1"/>
  <c r="S1770" i="1"/>
  <c r="S1772" i="1"/>
  <c r="P1800" i="1"/>
  <c r="P1808" i="1"/>
  <c r="P1816" i="1"/>
  <c r="S1798" i="1"/>
  <c r="S1800" i="1"/>
  <c r="S1802" i="1"/>
  <c r="S1806" i="1"/>
  <c r="S1808" i="1"/>
  <c r="S1810" i="1"/>
  <c r="S1814" i="1"/>
  <c r="S1816" i="1"/>
  <c r="S1818" i="1"/>
  <c r="S1822" i="1"/>
  <c r="S1824" i="1"/>
  <c r="S1826" i="1"/>
  <c r="S1830" i="1"/>
  <c r="S1832" i="1"/>
  <c r="S1845" i="1"/>
  <c r="P1869" i="1"/>
  <c r="P1873" i="1"/>
  <c r="P1877" i="1"/>
  <c r="S1857" i="1"/>
  <c r="P1881" i="1"/>
  <c r="S1861" i="1"/>
  <c r="P1885" i="1"/>
  <c r="S1865" i="1"/>
  <c r="P1889" i="1"/>
  <c r="S1871" i="1"/>
  <c r="S1879" i="1"/>
  <c r="P1923" i="1"/>
  <c r="P1931" i="1"/>
  <c r="S1926" i="1"/>
  <c r="S1929" i="1"/>
  <c r="S1930" i="1"/>
  <c r="S1933" i="1"/>
  <c r="S1934" i="1"/>
  <c r="P1963" i="1"/>
  <c r="S1944" i="1"/>
  <c r="P1969" i="1"/>
  <c r="S1952" i="1"/>
  <c r="P1977" i="1"/>
  <c r="S1964" i="1"/>
  <c r="P1988" i="1"/>
  <c r="S1971" i="1"/>
  <c r="P2003" i="1"/>
  <c r="P2004" i="1"/>
  <c r="S1986" i="1"/>
  <c r="S1994" i="1"/>
  <c r="S2016" i="1"/>
  <c r="S2048" i="1"/>
  <c r="S220" i="1"/>
  <c r="S228" i="1"/>
  <c r="S236" i="1"/>
  <c r="S240" i="1"/>
  <c r="P241" i="1"/>
  <c r="S244" i="1"/>
  <c r="P245" i="1"/>
  <c r="S248" i="1"/>
  <c r="S252" i="1"/>
  <c r="S256" i="1"/>
  <c r="S260" i="1"/>
  <c r="S264" i="1"/>
  <c r="S268" i="1"/>
  <c r="P238" i="1"/>
  <c r="P242" i="1"/>
  <c r="P246" i="1"/>
  <c r="P250" i="1"/>
  <c r="P254" i="1"/>
  <c r="S216" i="1"/>
  <c r="S224" i="1"/>
  <c r="S232" i="1"/>
  <c r="S234" i="1"/>
  <c r="S238" i="1"/>
  <c r="S242" i="1"/>
  <c r="S246" i="1"/>
  <c r="S250" i="1"/>
  <c r="P251" i="1"/>
  <c r="S254" i="1"/>
  <c r="P255" i="1"/>
  <c r="S258" i="1"/>
  <c r="S262" i="1"/>
  <c r="S266" i="1"/>
  <c r="S269" i="1"/>
  <c r="S271" i="1"/>
  <c r="S273" i="1"/>
  <c r="S275" i="1"/>
  <c r="S277" i="1"/>
  <c r="S279" i="1"/>
  <c r="S281" i="1"/>
  <c r="S283" i="1"/>
  <c r="S285" i="1"/>
  <c r="S287" i="1"/>
  <c r="S289" i="1"/>
  <c r="S291" i="1"/>
  <c r="S293" i="1"/>
  <c r="S295" i="1"/>
  <c r="S297" i="1"/>
  <c r="S299" i="1"/>
  <c r="S301" i="1"/>
  <c r="S303" i="1"/>
  <c r="S305" i="1"/>
  <c r="S307" i="1"/>
  <c r="S309" i="1"/>
  <c r="S311" i="1"/>
  <c r="S313" i="1"/>
  <c r="S315" i="1"/>
  <c r="S317" i="1"/>
  <c r="S319" i="1"/>
  <c r="S321" i="1"/>
  <c r="S323" i="1"/>
  <c r="S325" i="1"/>
  <c r="S327" i="1"/>
  <c r="S329" i="1"/>
  <c r="S331" i="1"/>
  <c r="S333" i="1"/>
  <c r="S335" i="1"/>
  <c r="S337" i="1"/>
  <c r="S339" i="1"/>
  <c r="S341" i="1"/>
  <c r="S343" i="1"/>
  <c r="S345" i="1"/>
  <c r="S347" i="1"/>
  <c r="S349" i="1"/>
  <c r="S351" i="1"/>
  <c r="S353" i="1"/>
  <c r="S355" i="1"/>
  <c r="S357" i="1"/>
  <c r="S359" i="1"/>
  <c r="S361" i="1"/>
  <c r="S363" i="1"/>
  <c r="S365" i="1"/>
  <c r="S367" i="1"/>
  <c r="S369" i="1"/>
  <c r="S371" i="1"/>
  <c r="S373" i="1"/>
  <c r="S375" i="1"/>
  <c r="S377" i="1"/>
  <c r="S379" i="1"/>
  <c r="S381" i="1"/>
  <c r="S383" i="1"/>
  <c r="S385" i="1"/>
  <c r="S387" i="1"/>
  <c r="S389" i="1"/>
  <c r="S391" i="1"/>
  <c r="S393" i="1"/>
  <c r="S395" i="1"/>
  <c r="S397" i="1"/>
  <c r="S399" i="1"/>
  <c r="S401" i="1"/>
  <c r="S405" i="1"/>
  <c r="S407" i="1"/>
  <c r="S409" i="1"/>
  <c r="S411" i="1"/>
  <c r="S413" i="1"/>
  <c r="S415" i="1"/>
  <c r="S417" i="1"/>
  <c r="S419" i="1"/>
  <c r="S421" i="1"/>
  <c r="S423" i="1"/>
  <c r="S425" i="1"/>
  <c r="S427" i="1"/>
  <c r="S429" i="1"/>
  <c r="S431" i="1"/>
  <c r="S433" i="1"/>
  <c r="S435" i="1"/>
  <c r="S437" i="1"/>
  <c r="S439" i="1"/>
  <c r="S441" i="1"/>
  <c r="S443" i="1"/>
  <c r="S445" i="1"/>
  <c r="S447" i="1"/>
  <c r="S449" i="1"/>
  <c r="S451" i="1"/>
  <c r="S453" i="1"/>
  <c r="S455" i="1"/>
  <c r="S457" i="1"/>
  <c r="S459" i="1"/>
  <c r="S612" i="1"/>
  <c r="S616" i="1"/>
  <c r="S620" i="1"/>
  <c r="S635" i="1"/>
  <c r="S637" i="1"/>
  <c r="S639" i="1"/>
  <c r="S641" i="1"/>
  <c r="S643" i="1"/>
  <c r="S645" i="1"/>
  <c r="S647" i="1"/>
  <c r="S649" i="1"/>
  <c r="S651" i="1"/>
  <c r="S653" i="1"/>
  <c r="S655" i="1"/>
  <c r="S657" i="1"/>
  <c r="S659" i="1"/>
  <c r="S661" i="1"/>
  <c r="S663" i="1"/>
  <c r="S665" i="1"/>
  <c r="S667" i="1"/>
  <c r="S669" i="1"/>
  <c r="S671" i="1"/>
  <c r="S673" i="1"/>
  <c r="S675" i="1"/>
  <c r="S677" i="1"/>
  <c r="S679" i="1"/>
  <c r="S681" i="1"/>
  <c r="S683" i="1"/>
  <c r="S761" i="1"/>
  <c r="S763" i="1"/>
  <c r="S765" i="1"/>
  <c r="S773" i="1"/>
  <c r="S781" i="1"/>
  <c r="S789" i="1"/>
  <c r="S797" i="1"/>
  <c r="S805" i="1"/>
  <c r="S813" i="1"/>
  <c r="S821" i="1"/>
  <c r="S829" i="1"/>
  <c r="S837" i="1"/>
  <c r="S845" i="1"/>
  <c r="S853" i="1"/>
  <c r="S861" i="1"/>
  <c r="S869" i="1"/>
  <c r="S877" i="1"/>
  <c r="S885" i="1"/>
  <c r="S893" i="1"/>
  <c r="S901" i="1"/>
  <c r="S909" i="1"/>
  <c r="S917" i="1"/>
  <c r="S925" i="1"/>
  <c r="S933" i="1"/>
  <c r="S941" i="1"/>
  <c r="S949" i="1"/>
  <c r="S957" i="1"/>
  <c r="S965" i="1"/>
  <c r="S973" i="1"/>
  <c r="S981" i="1"/>
  <c r="S989" i="1"/>
  <c r="S997" i="1"/>
  <c r="S771" i="1"/>
  <c r="S779" i="1"/>
  <c r="S787" i="1"/>
  <c r="S795" i="1"/>
  <c r="S803" i="1"/>
  <c r="S811" i="1"/>
  <c r="S819" i="1"/>
  <c r="S827" i="1"/>
  <c r="S835" i="1"/>
  <c r="S843" i="1"/>
  <c r="S851" i="1"/>
  <c r="S859" i="1"/>
  <c r="S867" i="1"/>
  <c r="S875" i="1"/>
  <c r="S883" i="1"/>
  <c r="S891" i="1"/>
  <c r="S899" i="1"/>
  <c r="S907" i="1"/>
  <c r="S915" i="1"/>
  <c r="S923" i="1"/>
  <c r="S931" i="1"/>
  <c r="S939" i="1"/>
  <c r="S947" i="1"/>
  <c r="S955" i="1"/>
  <c r="S963" i="1"/>
  <c r="S971" i="1"/>
  <c r="S979" i="1"/>
  <c r="S987" i="1"/>
  <c r="S995" i="1"/>
  <c r="P1022" i="1"/>
  <c r="P1024" i="1"/>
  <c r="P1025" i="1"/>
  <c r="P1026" i="1"/>
  <c r="P1027" i="1"/>
  <c r="P1028" i="1"/>
  <c r="P1029" i="1"/>
  <c r="P1030" i="1"/>
  <c r="P1031" i="1"/>
  <c r="P1032" i="1"/>
  <c r="P1033" i="1"/>
  <c r="P1034" i="1"/>
  <c r="P1035" i="1"/>
  <c r="P1036" i="1"/>
  <c r="P1041" i="1"/>
  <c r="P1044" i="1"/>
  <c r="P1049" i="1"/>
  <c r="P1052" i="1"/>
  <c r="P1057" i="1"/>
  <c r="P1060" i="1"/>
  <c r="P1065" i="1"/>
  <c r="P1068" i="1"/>
  <c r="P1073" i="1"/>
  <c r="P1076" i="1"/>
  <c r="P1081" i="1"/>
  <c r="P1084" i="1"/>
  <c r="P1089" i="1"/>
  <c r="P1092" i="1"/>
  <c r="P1097" i="1"/>
  <c r="P1100" i="1"/>
  <c r="P1105" i="1"/>
  <c r="P1108" i="1"/>
  <c r="P1113" i="1"/>
  <c r="P1116" i="1"/>
  <c r="P1121" i="1"/>
  <c r="P1124" i="1"/>
  <c r="P1129" i="1"/>
  <c r="P1132" i="1"/>
  <c r="P1137" i="1"/>
  <c r="P1140" i="1"/>
  <c r="P1145" i="1"/>
  <c r="P1148" i="1"/>
  <c r="P1153" i="1"/>
  <c r="P1156" i="1"/>
  <c r="P1161" i="1"/>
  <c r="P1164" i="1"/>
  <c r="P1172" i="1"/>
  <c r="P1341" i="1"/>
  <c r="P1340" i="1"/>
  <c r="P1349" i="1"/>
  <c r="P1348" i="1"/>
  <c r="P1357" i="1"/>
  <c r="P1356" i="1"/>
  <c r="P1003" i="1"/>
  <c r="P1005" i="1"/>
  <c r="P1007" i="1"/>
  <c r="P1009" i="1"/>
  <c r="P1011" i="1"/>
  <c r="P1013" i="1"/>
  <c r="P1015" i="1"/>
  <c r="P1017" i="1"/>
  <c r="P1019" i="1"/>
  <c r="P1021" i="1"/>
  <c r="P1023" i="1"/>
  <c r="P1037" i="1"/>
  <c r="P1040" i="1"/>
  <c r="P1045" i="1"/>
  <c r="P1048" i="1"/>
  <c r="P1053" i="1"/>
  <c r="P1056" i="1"/>
  <c r="P1061" i="1"/>
  <c r="P1064" i="1"/>
  <c r="P1069" i="1"/>
  <c r="P1072" i="1"/>
  <c r="P1077" i="1"/>
  <c r="P1080" i="1"/>
  <c r="P1085" i="1"/>
  <c r="P1088" i="1"/>
  <c r="P1093" i="1"/>
  <c r="P1096" i="1"/>
  <c r="P1101" i="1"/>
  <c r="P1104" i="1"/>
  <c r="P1109" i="1"/>
  <c r="P1112" i="1"/>
  <c r="P1117" i="1"/>
  <c r="P1120" i="1"/>
  <c r="P1125" i="1"/>
  <c r="P1128" i="1"/>
  <c r="P1133" i="1"/>
  <c r="P1136" i="1"/>
  <c r="P1141" i="1"/>
  <c r="P1144" i="1"/>
  <c r="P1149" i="1"/>
  <c r="P1152" i="1"/>
  <c r="P1157" i="1"/>
  <c r="P1160" i="1"/>
  <c r="P1168" i="1"/>
  <c r="P1176" i="1"/>
  <c r="P1184" i="1"/>
  <c r="P1362" i="1"/>
  <c r="P1038" i="1"/>
  <c r="P1043" i="1"/>
  <c r="P1046" i="1"/>
  <c r="P1051" i="1"/>
  <c r="P1054" i="1"/>
  <c r="P1059" i="1"/>
  <c r="P1062" i="1"/>
  <c r="P1067" i="1"/>
  <c r="P1070" i="1"/>
  <c r="P1075" i="1"/>
  <c r="P1078" i="1"/>
  <c r="P1083" i="1"/>
  <c r="P1086" i="1"/>
  <c r="P1091" i="1"/>
  <c r="P1094" i="1"/>
  <c r="P1099" i="1"/>
  <c r="P1102" i="1"/>
  <c r="P1107" i="1"/>
  <c r="P1110" i="1"/>
  <c r="P1115" i="1"/>
  <c r="P1118" i="1"/>
  <c r="P1123" i="1"/>
  <c r="P1126" i="1"/>
  <c r="P1131" i="1"/>
  <c r="P1134" i="1"/>
  <c r="P1139" i="1"/>
  <c r="P1142" i="1"/>
  <c r="P1147" i="1"/>
  <c r="P1150" i="1"/>
  <c r="P1155" i="1"/>
  <c r="P1158" i="1"/>
  <c r="P1163" i="1"/>
  <c r="P1166" i="1"/>
  <c r="P1174" i="1"/>
  <c r="P1182" i="1"/>
  <c r="S1164" i="1"/>
  <c r="P1188" i="1"/>
  <c r="P1191" i="1"/>
  <c r="P1196" i="1"/>
  <c r="P1199" i="1"/>
  <c r="P1204" i="1"/>
  <c r="P1207" i="1"/>
  <c r="P1212" i="1"/>
  <c r="P1215" i="1"/>
  <c r="P1220" i="1"/>
  <c r="P1223" i="1"/>
  <c r="P1228" i="1"/>
  <c r="P1231" i="1"/>
  <c r="P1236" i="1"/>
  <c r="P1239" i="1"/>
  <c r="P1244" i="1"/>
  <c r="P1247" i="1"/>
  <c r="P1252" i="1"/>
  <c r="P1255" i="1"/>
  <c r="P1260" i="1"/>
  <c r="P1263" i="1"/>
  <c r="P1268" i="1"/>
  <c r="P1271" i="1"/>
  <c r="P1276" i="1"/>
  <c r="P1279" i="1"/>
  <c r="P1284" i="1"/>
  <c r="P1287" i="1"/>
  <c r="P1292" i="1"/>
  <c r="P1295" i="1"/>
  <c r="P1300" i="1"/>
  <c r="P1303" i="1"/>
  <c r="P1308" i="1"/>
  <c r="P1311" i="1"/>
  <c r="P1316" i="1"/>
  <c r="P1319" i="1"/>
  <c r="P1324" i="1"/>
  <c r="P1327" i="1"/>
  <c r="P1332" i="1"/>
  <c r="P1335" i="1"/>
  <c r="P1343" i="1"/>
  <c r="P1351" i="1"/>
  <c r="P1366" i="1"/>
  <c r="P1364" i="1"/>
  <c r="P1371" i="1"/>
  <c r="P1187" i="1"/>
  <c r="P1192" i="1"/>
  <c r="P1195" i="1"/>
  <c r="P1200" i="1"/>
  <c r="P1203" i="1"/>
  <c r="P1208" i="1"/>
  <c r="P1211" i="1"/>
  <c r="P1216" i="1"/>
  <c r="P1219" i="1"/>
  <c r="P1224" i="1"/>
  <c r="P1227" i="1"/>
  <c r="P1232" i="1"/>
  <c r="P1235" i="1"/>
  <c r="P1240" i="1"/>
  <c r="P1243" i="1"/>
  <c r="P1248" i="1"/>
  <c r="P1251" i="1"/>
  <c r="P1256" i="1"/>
  <c r="P1259" i="1"/>
  <c r="P1264" i="1"/>
  <c r="P1267" i="1"/>
  <c r="P1272" i="1"/>
  <c r="P1275" i="1"/>
  <c r="P1280" i="1"/>
  <c r="P1283" i="1"/>
  <c r="P1288" i="1"/>
  <c r="P1291" i="1"/>
  <c r="P1296" i="1"/>
  <c r="P1299" i="1"/>
  <c r="P1304" i="1"/>
  <c r="P1307" i="1"/>
  <c r="P1312" i="1"/>
  <c r="P1315" i="1"/>
  <c r="P1320" i="1"/>
  <c r="P1323" i="1"/>
  <c r="P1328" i="1"/>
  <c r="P1331" i="1"/>
  <c r="P1339" i="1"/>
  <c r="P1347" i="1"/>
  <c r="P1355" i="1"/>
  <c r="P1358" i="1"/>
  <c r="P1363" i="1"/>
  <c r="P1374" i="1"/>
  <c r="P1372" i="1"/>
  <c r="P1165" i="1"/>
  <c r="P1167" i="1"/>
  <c r="P1169" i="1"/>
  <c r="P1171" i="1"/>
  <c r="P1173" i="1"/>
  <c r="P1175" i="1"/>
  <c r="P1177" i="1"/>
  <c r="P1179" i="1"/>
  <c r="P1181" i="1"/>
  <c r="P1183" i="1"/>
  <c r="P1185" i="1"/>
  <c r="P1186" i="1"/>
  <c r="P1190" i="1"/>
  <c r="P1193" i="1"/>
  <c r="P1198" i="1"/>
  <c r="P1201" i="1"/>
  <c r="P1206" i="1"/>
  <c r="P1209" i="1"/>
  <c r="P1214" i="1"/>
  <c r="P1217" i="1"/>
  <c r="P1222" i="1"/>
  <c r="P1225" i="1"/>
  <c r="P1230" i="1"/>
  <c r="P1233" i="1"/>
  <c r="P1238" i="1"/>
  <c r="P1241" i="1"/>
  <c r="P1246" i="1"/>
  <c r="P1249" i="1"/>
  <c r="P1254" i="1"/>
  <c r="P1257" i="1"/>
  <c r="P1262" i="1"/>
  <c r="P1265" i="1"/>
  <c r="P1270" i="1"/>
  <c r="P1273" i="1"/>
  <c r="P1278" i="1"/>
  <c r="P1281" i="1"/>
  <c r="P1286" i="1"/>
  <c r="P1289" i="1"/>
  <c r="P1294" i="1"/>
  <c r="P1297" i="1"/>
  <c r="P1302" i="1"/>
  <c r="P1305" i="1"/>
  <c r="P1310" i="1"/>
  <c r="P1313" i="1"/>
  <c r="P1318" i="1"/>
  <c r="P1321" i="1"/>
  <c r="P1326" i="1"/>
  <c r="P1329" i="1"/>
  <c r="P1334" i="1"/>
  <c r="P1337" i="1"/>
  <c r="P1336" i="1"/>
  <c r="P1342" i="1"/>
  <c r="P1345" i="1"/>
  <c r="P1344" i="1"/>
  <c r="P1350" i="1"/>
  <c r="P1353" i="1"/>
  <c r="P1352" i="1"/>
  <c r="P1359" i="1"/>
  <c r="P1370" i="1"/>
  <c r="P1375" i="1"/>
  <c r="P1385" i="1"/>
  <c r="P1393" i="1"/>
  <c r="P1401" i="1"/>
  <c r="P1409" i="1"/>
  <c r="P1456" i="1"/>
  <c r="P1472" i="1"/>
  <c r="P1488" i="1"/>
  <c r="P1504" i="1"/>
  <c r="P1524" i="1"/>
  <c r="P1519" i="1"/>
  <c r="P1380" i="1"/>
  <c r="P1360" i="1"/>
  <c r="P1361" i="1"/>
  <c r="P1365" i="1"/>
  <c r="P1368" i="1"/>
  <c r="P1369" i="1"/>
  <c r="P1373" i="1"/>
  <c r="P1376" i="1"/>
  <c r="P1377" i="1"/>
  <c r="P1384" i="1"/>
  <c r="P1406" i="1"/>
  <c r="P1414" i="1"/>
  <c r="P1449" i="1"/>
  <c r="P1450" i="1"/>
  <c r="P1454" i="1"/>
  <c r="P1465" i="1"/>
  <c r="P1466" i="1"/>
  <c r="P1470" i="1"/>
  <c r="P1481" i="1"/>
  <c r="P1482" i="1"/>
  <c r="P1486" i="1"/>
  <c r="P1497" i="1"/>
  <c r="P1498" i="1"/>
  <c r="P1502" i="1"/>
  <c r="P1513" i="1"/>
  <c r="P1514" i="1"/>
  <c r="P1518" i="1"/>
  <c r="S1367" i="1"/>
  <c r="P1391" i="1"/>
  <c r="S1375" i="1"/>
  <c r="P1399" i="1"/>
  <c r="S1383" i="1"/>
  <c r="P1407" i="1"/>
  <c r="S1391" i="1"/>
  <c r="S1399" i="1"/>
  <c r="S1407" i="1"/>
  <c r="P1447" i="1"/>
  <c r="P1455" i="1"/>
  <c r="P1463" i="1"/>
  <c r="S1447" i="1"/>
  <c r="P1471" i="1"/>
  <c r="S1455" i="1"/>
  <c r="P1479" i="1"/>
  <c r="S1463" i="1"/>
  <c r="P1487" i="1"/>
  <c r="S1471" i="1"/>
  <c r="P1495" i="1"/>
  <c r="S1479" i="1"/>
  <c r="P1503" i="1"/>
  <c r="S1487" i="1"/>
  <c r="P1511" i="1"/>
  <c r="S1495" i="1"/>
  <c r="P1522" i="1"/>
  <c r="S1503" i="1"/>
  <c r="P1530" i="1"/>
  <c r="S1511" i="1"/>
  <c r="P1538" i="1"/>
  <c r="P1622" i="1"/>
  <c r="P1443" i="1"/>
  <c r="P1451" i="1"/>
  <c r="P1459" i="1"/>
  <c r="P1467" i="1"/>
  <c r="P1475" i="1"/>
  <c r="P1483" i="1"/>
  <c r="P1491" i="1"/>
  <c r="P1499" i="1"/>
  <c r="P1507" i="1"/>
  <c r="P1515" i="1"/>
  <c r="P1526" i="1"/>
  <c r="P1534" i="1"/>
  <c r="P1619" i="1"/>
  <c r="P1625" i="1"/>
  <c r="P1381" i="1"/>
  <c r="S1365" i="1"/>
  <c r="P1389" i="1"/>
  <c r="S1373" i="1"/>
  <c r="P1397" i="1"/>
  <c r="S1381" i="1"/>
  <c r="P1405" i="1"/>
  <c r="S1389" i="1"/>
  <c r="P1413" i="1"/>
  <c r="S1397" i="1"/>
  <c r="S1405" i="1"/>
  <c r="S1413" i="1"/>
  <c r="T1422" i="1" s="1"/>
  <c r="P1445" i="1"/>
  <c r="P1453" i="1"/>
  <c r="P1461" i="1"/>
  <c r="S1445" i="1"/>
  <c r="P1469" i="1"/>
  <c r="S1453" i="1"/>
  <c r="P1477" i="1"/>
  <c r="S1461" i="1"/>
  <c r="P1485" i="1"/>
  <c r="S1469" i="1"/>
  <c r="P1493" i="1"/>
  <c r="S1477" i="1"/>
  <c r="P1501" i="1"/>
  <c r="S1485" i="1"/>
  <c r="P1509" i="1"/>
  <c r="S1493" i="1"/>
  <c r="P1517" i="1"/>
  <c r="P1520" i="1"/>
  <c r="S1501" i="1"/>
  <c r="P1528" i="1"/>
  <c r="S1509" i="1"/>
  <c r="P1536" i="1"/>
  <c r="S1517" i="1"/>
  <c r="P1686" i="1"/>
  <c r="P1685" i="1"/>
  <c r="P1521" i="1"/>
  <c r="P1523" i="1"/>
  <c r="P1525" i="1"/>
  <c r="P1527" i="1"/>
  <c r="P1529" i="1"/>
  <c r="P1531" i="1"/>
  <c r="P1533" i="1"/>
  <c r="P1535" i="1"/>
  <c r="P1537" i="1"/>
  <c r="P1539" i="1"/>
  <c r="P1598" i="1"/>
  <c r="P1599" i="1"/>
  <c r="P1600" i="1"/>
  <c r="P1601" i="1"/>
  <c r="P1602" i="1"/>
  <c r="P1603" i="1"/>
  <c r="P1604" i="1"/>
  <c r="P1605" i="1"/>
  <c r="P1607" i="1"/>
  <c r="P1608" i="1"/>
  <c r="P1609" i="1"/>
  <c r="P1611" i="1"/>
  <c r="P1612" i="1"/>
  <c r="P1613" i="1"/>
  <c r="P1615" i="1"/>
  <c r="P1616" i="1"/>
  <c r="P1617" i="1"/>
  <c r="P1621" i="1"/>
  <c r="P1626" i="1"/>
  <c r="P1630" i="1"/>
  <c r="P1634" i="1"/>
  <c r="P1638" i="1"/>
  <c r="P1642" i="1"/>
  <c r="P1647" i="1"/>
  <c r="P1655" i="1"/>
  <c r="P1663" i="1"/>
  <c r="P1671" i="1"/>
  <c r="P1620" i="1"/>
  <c r="S1599" i="1"/>
  <c r="P1623" i="1"/>
  <c r="P1650" i="1"/>
  <c r="P1658" i="1"/>
  <c r="P1666" i="1"/>
  <c r="P1673" i="1"/>
  <c r="P1674" i="1"/>
  <c r="P1682" i="1"/>
  <c r="P1690" i="1"/>
  <c r="P1689" i="1"/>
  <c r="P1694" i="1"/>
  <c r="P1693" i="1"/>
  <c r="S1605" i="1"/>
  <c r="P1629" i="1"/>
  <c r="P1632" i="1"/>
  <c r="S1613" i="1"/>
  <c r="P1637" i="1"/>
  <c r="P1640" i="1"/>
  <c r="P1644" i="1"/>
  <c r="P1649" i="1"/>
  <c r="P1652" i="1"/>
  <c r="P1657" i="1"/>
  <c r="P1660" i="1"/>
  <c r="P1665" i="1"/>
  <c r="P1668" i="1"/>
  <c r="P1676" i="1"/>
  <c r="P1681" i="1"/>
  <c r="P1684" i="1"/>
  <c r="P1683" i="1"/>
  <c r="P1628" i="1"/>
  <c r="S1609" i="1"/>
  <c r="P1633" i="1"/>
  <c r="P1636" i="1"/>
  <c r="S1617" i="1"/>
  <c r="P1641" i="1"/>
  <c r="P1645" i="1"/>
  <c r="P1648" i="1"/>
  <c r="P1653" i="1"/>
  <c r="P1656" i="1"/>
  <c r="P1661" i="1"/>
  <c r="P1664" i="1"/>
  <c r="P1669" i="1"/>
  <c r="P1672" i="1"/>
  <c r="P1677" i="1"/>
  <c r="P1680" i="1"/>
  <c r="P1679" i="1"/>
  <c r="P1688" i="1"/>
  <c r="P1687" i="1"/>
  <c r="P1675" i="1"/>
  <c r="P1692" i="1"/>
  <c r="P1691" i="1"/>
  <c r="P1695" i="1"/>
  <c r="P1697" i="1"/>
  <c r="P1699" i="1"/>
  <c r="P1698" i="1"/>
  <c r="S1671" i="1"/>
  <c r="P1696" i="1"/>
  <c r="P1793" i="1"/>
  <c r="P1795" i="1"/>
  <c r="P1781" i="1"/>
  <c r="S1774" i="1"/>
  <c r="S1780" i="1"/>
  <c r="S1788" i="1"/>
  <c r="S1796" i="1"/>
  <c r="S1804" i="1"/>
  <c r="S1812" i="1"/>
  <c r="S1820" i="1"/>
  <c r="P1844" i="1"/>
  <c r="S1828" i="1"/>
  <c r="S1835" i="1"/>
  <c r="P1859" i="1"/>
  <c r="S1839" i="1"/>
  <c r="P1774" i="1"/>
  <c r="P1776" i="1"/>
  <c r="P1778" i="1"/>
  <c r="P1780" i="1"/>
  <c r="P1782" i="1"/>
  <c r="P1784" i="1"/>
  <c r="P1786" i="1"/>
  <c r="P1788" i="1"/>
  <c r="P1790" i="1"/>
  <c r="P1794" i="1"/>
  <c r="P1783" i="1"/>
  <c r="P1796" i="1"/>
  <c r="P1858" i="1"/>
  <c r="P1862" i="1"/>
  <c r="P1847" i="1"/>
  <c r="P1837" i="1"/>
  <c r="P1839" i="1"/>
  <c r="P1841" i="1"/>
  <c r="P1843" i="1"/>
  <c r="P1845" i="1"/>
  <c r="P1849" i="1"/>
  <c r="P1851" i="1"/>
  <c r="P1853" i="1"/>
  <c r="P1855" i="1"/>
  <c r="P1863" i="1"/>
  <c r="P1864" i="1"/>
  <c r="P1848" i="1"/>
  <c r="P1850" i="1"/>
  <c r="P1852" i="1"/>
  <c r="P1854" i="1"/>
  <c r="P1856" i="1"/>
  <c r="P1857" i="1"/>
  <c r="P1860" i="1"/>
  <c r="P1861" i="1"/>
  <c r="P1939" i="1"/>
  <c r="P1938" i="1"/>
  <c r="S1849" i="1"/>
  <c r="S1851" i="1"/>
  <c r="S1853" i="1"/>
  <c r="P1907" i="1"/>
  <c r="P1893" i="1"/>
  <c r="P1895" i="1"/>
  <c r="P1897" i="1"/>
  <c r="P1899" i="1"/>
  <c r="P1901" i="1"/>
  <c r="P1905" i="1"/>
  <c r="P1906" i="1"/>
  <c r="P1913" i="1"/>
  <c r="P1914" i="1"/>
  <c r="P1918" i="1"/>
  <c r="P1921" i="1"/>
  <c r="P1926" i="1"/>
  <c r="P1929" i="1"/>
  <c r="P1928" i="1"/>
  <c r="P1934" i="1"/>
  <c r="P1937" i="1"/>
  <c r="P1903" i="1"/>
  <c r="P1904" i="1"/>
  <c r="S1886" i="1"/>
  <c r="P1911" i="1"/>
  <c r="P1912" i="1"/>
  <c r="P1916" i="1"/>
  <c r="P1919" i="1"/>
  <c r="P1927" i="1"/>
  <c r="P1932" i="1"/>
  <c r="P1935" i="1"/>
  <c r="P1943" i="1"/>
  <c r="P1942" i="1"/>
  <c r="P1894" i="1"/>
  <c r="P1896" i="1"/>
  <c r="P1898" i="1"/>
  <c r="P1900" i="1"/>
  <c r="P1902" i="1"/>
  <c r="S1884" i="1"/>
  <c r="P1909" i="1"/>
  <c r="P1910" i="1"/>
  <c r="S1892" i="1"/>
  <c r="P1915" i="1"/>
  <c r="P1917" i="1"/>
  <c r="P1922" i="1"/>
  <c r="P1924" i="1"/>
  <c r="P1930" i="1"/>
  <c r="P1933" i="1"/>
  <c r="P1941" i="1"/>
  <c r="P1940" i="1"/>
  <c r="S1959" i="1"/>
  <c r="S1961" i="1"/>
  <c r="S1963" i="1"/>
  <c r="S1965" i="1"/>
  <c r="S1923" i="1"/>
  <c r="S1927" i="1"/>
  <c r="P1990" i="1"/>
  <c r="P1992" i="1"/>
  <c r="P1994" i="1"/>
  <c r="P1996" i="1"/>
  <c r="S1977" i="1"/>
  <c r="S1980" i="1"/>
  <c r="S1982" i="1"/>
  <c r="S1984" i="1"/>
  <c r="S1996" i="1"/>
  <c r="P2008" i="1"/>
  <c r="P2010" i="1"/>
  <c r="P2012" i="1"/>
  <c r="P2014" i="1"/>
  <c r="P2016" i="1"/>
  <c r="P2018" i="1"/>
  <c r="P2020" i="1"/>
  <c r="P2027" i="1"/>
  <c r="P2035" i="1"/>
  <c r="P2044" i="1"/>
  <c r="P2025" i="1"/>
  <c r="P2033" i="1"/>
  <c r="P2041" i="1"/>
  <c r="P2009" i="1"/>
  <c r="P2011" i="1"/>
  <c r="P2013" i="1"/>
  <c r="P2015" i="1"/>
  <c r="P2017" i="1"/>
  <c r="P2019" i="1"/>
  <c r="P2021" i="1"/>
  <c r="P2023" i="1"/>
  <c r="P2031" i="1"/>
  <c r="P2039" i="1"/>
  <c r="P2043" i="1"/>
  <c r="P2045" i="1"/>
  <c r="P2022" i="1"/>
  <c r="P2024" i="1"/>
  <c r="P2026" i="1"/>
  <c r="P2028" i="1"/>
  <c r="P2030" i="1"/>
  <c r="P2032" i="1"/>
  <c r="P2034" i="1"/>
  <c r="P2036" i="1"/>
  <c r="P2038" i="1"/>
  <c r="P2040" i="1"/>
  <c r="P2042" i="1"/>
  <c r="P2048" i="1"/>
  <c r="P2046" i="1"/>
  <c r="D2124" i="1"/>
  <c r="T110" i="1" l="1"/>
  <c r="T2068" i="1"/>
  <c r="T1951" i="1"/>
  <c r="T2059" i="1"/>
  <c r="T1974" i="1"/>
  <c r="T1746" i="1"/>
  <c r="T1219" i="1"/>
  <c r="T1644" i="1"/>
  <c r="T2136" i="1"/>
  <c r="T1416" i="1"/>
  <c r="T2106" i="1"/>
  <c r="T1596" i="1"/>
  <c r="T1580" i="1"/>
  <c r="T1564" i="1"/>
  <c r="T1548" i="1"/>
  <c r="T1581" i="1"/>
  <c r="T1101" i="1"/>
  <c r="T1062" i="1"/>
  <c r="T1096" i="1"/>
  <c r="T1204" i="1"/>
  <c r="T2033" i="1"/>
  <c r="T1557" i="1"/>
  <c r="T1065" i="1"/>
  <c r="T1558" i="1"/>
  <c r="T2139" i="1"/>
  <c r="T1532" i="1"/>
  <c r="T1589" i="1"/>
  <c r="T1541" i="1"/>
  <c r="T1549" i="1"/>
  <c r="T1914" i="1"/>
  <c r="T1668" i="1"/>
  <c r="T2105" i="1"/>
  <c r="T2060" i="1"/>
  <c r="T2135" i="1"/>
  <c r="T2138" i="1"/>
  <c r="T1574" i="1"/>
  <c r="T1533" i="1"/>
  <c r="T2124" i="1"/>
  <c r="T2066" i="1"/>
  <c r="T2140" i="1"/>
  <c r="T2018" i="1"/>
  <c r="T1906" i="1"/>
  <c r="T2031" i="1"/>
  <c r="T1030" i="1"/>
  <c r="T1216" i="1"/>
  <c r="T1129" i="1"/>
  <c r="T1032" i="1"/>
  <c r="T2122" i="1"/>
  <c r="T2133" i="1"/>
  <c r="T2128" i="1"/>
  <c r="T2065" i="1"/>
  <c r="T2013" i="1"/>
  <c r="T1315" i="1"/>
  <c r="T1297" i="1"/>
  <c r="T2137" i="1"/>
  <c r="T2134" i="1"/>
  <c r="K2134" i="1"/>
  <c r="K2135" i="1"/>
  <c r="K2136" i="1"/>
  <c r="T1214" i="1"/>
  <c r="T1187" i="1"/>
  <c r="T1316" i="1"/>
  <c r="T1279" i="1"/>
  <c r="T1189" i="1"/>
  <c r="T1148" i="1"/>
  <c r="T497" i="1"/>
  <c r="T1911" i="1"/>
  <c r="T1265" i="1"/>
  <c r="T1242" i="1"/>
  <c r="T1055" i="1"/>
  <c r="T1542" i="1"/>
  <c r="T1126" i="1"/>
  <c r="T1588" i="1"/>
  <c r="T1571" i="1"/>
  <c r="T1556" i="1"/>
  <c r="T1539" i="1"/>
  <c r="T1527" i="1"/>
  <c r="T1957" i="1"/>
  <c r="T1595" i="1"/>
  <c r="T1582" i="1"/>
  <c r="T1566" i="1"/>
  <c r="T1550" i="1"/>
  <c r="T1534" i="1"/>
  <c r="T1997" i="1"/>
  <c r="T1978" i="1"/>
  <c r="T1573" i="1"/>
  <c r="T1597" i="1"/>
  <c r="T1565" i="1"/>
  <c r="T2025" i="1"/>
  <c r="T1838" i="1"/>
  <c r="T1818" i="1"/>
  <c r="T1684" i="1"/>
  <c r="T1696" i="1"/>
  <c r="T2043" i="1"/>
  <c r="T1873" i="1"/>
  <c r="T1108" i="1"/>
  <c r="T1028" i="1"/>
  <c r="T1590" i="1"/>
  <c r="T1868" i="1"/>
  <c r="T1917" i="1"/>
  <c r="T1336" i="1"/>
  <c r="T2064" i="1"/>
  <c r="T1421" i="1"/>
  <c r="T1420" i="1"/>
  <c r="T2126" i="1"/>
  <c r="T2114" i="1"/>
  <c r="T2072" i="1"/>
  <c r="T2058" i="1"/>
  <c r="T1307" i="1"/>
  <c r="T1243" i="1"/>
  <c r="T1211" i="1"/>
  <c r="T1098" i="1"/>
  <c r="T1338" i="1"/>
  <c r="T1905" i="1"/>
  <c r="T1643" i="1"/>
  <c r="T1585" i="1"/>
  <c r="T1568" i="1"/>
  <c r="T1553" i="1"/>
  <c r="T1536" i="1"/>
  <c r="T1179" i="1"/>
  <c r="T1066" i="1"/>
  <c r="T1878" i="1"/>
  <c r="T1499" i="1"/>
  <c r="T1579" i="1"/>
  <c r="T1563" i="1"/>
  <c r="T1547" i="1"/>
  <c r="T1095" i="1"/>
  <c r="T1877" i="1"/>
  <c r="T1810" i="1"/>
  <c r="T1616" i="1"/>
  <c r="T1507" i="1"/>
  <c r="T1593" i="1"/>
  <c r="T1577" i="1"/>
  <c r="T1569" i="1"/>
  <c r="T1561" i="1"/>
  <c r="T1545" i="1"/>
  <c r="T1537" i="1"/>
  <c r="T1283" i="1"/>
  <c r="T1337" i="1"/>
  <c r="T1280" i="1"/>
  <c r="T1128" i="1"/>
  <c r="T1064" i="1"/>
  <c r="T1215" i="1"/>
  <c r="T1097" i="1"/>
  <c r="T996" i="1"/>
  <c r="T1591" i="1"/>
  <c r="T1583" i="1"/>
  <c r="T1575" i="1"/>
  <c r="T1567" i="1"/>
  <c r="T1559" i="1"/>
  <c r="T1551" i="1"/>
  <c r="T1543" i="1"/>
  <c r="T1535" i="1"/>
  <c r="T1249" i="1"/>
  <c r="T1127" i="1"/>
  <c r="T1063" i="1"/>
  <c r="T1130" i="1"/>
  <c r="T1094" i="1"/>
  <c r="T1005" i="1"/>
  <c r="T2056" i="1"/>
  <c r="T1278" i="1"/>
  <c r="T2108" i="1"/>
  <c r="T2062" i="1"/>
  <c r="T1332" i="1"/>
  <c r="T1314" i="1"/>
  <c r="T1248" i="1"/>
  <c r="T1221" i="1"/>
  <c r="T1594" i="1"/>
  <c r="T1578" i="1"/>
  <c r="T1562" i="1"/>
  <c r="T1546" i="1"/>
  <c r="T1530" i="1"/>
  <c r="T1592" i="1"/>
  <c r="T1576" i="1"/>
  <c r="T1560" i="1"/>
  <c r="T1544" i="1"/>
  <c r="T1528" i="1"/>
  <c r="T1704" i="1"/>
  <c r="T1572" i="1"/>
  <c r="T1540" i="1"/>
  <c r="T1587" i="1"/>
  <c r="T1555" i="1"/>
  <c r="T1531" i="1"/>
  <c r="T1281" i="1"/>
  <c r="T2053" i="1"/>
  <c r="T1842" i="1"/>
  <c r="T1670" i="1"/>
  <c r="T1318" i="1"/>
  <c r="T1250" i="1"/>
  <c r="T1246" i="1"/>
  <c r="T1072" i="1"/>
  <c r="T1277" i="1"/>
  <c r="T1244" i="1"/>
  <c r="T1212" i="1"/>
  <c r="T517" i="1"/>
  <c r="T2074" i="1"/>
  <c r="T2131" i="1"/>
  <c r="T1185" i="1"/>
  <c r="T1586" i="1"/>
  <c r="T1570" i="1"/>
  <c r="T1554" i="1"/>
  <c r="T1538" i="1"/>
  <c r="T1584" i="1"/>
  <c r="T1552" i="1"/>
  <c r="T1941" i="1"/>
  <c r="T1764" i="1"/>
  <c r="T1178" i="1"/>
  <c r="T1529" i="1"/>
  <c r="T609" i="1"/>
  <c r="T569" i="1"/>
  <c r="T2078" i="1"/>
  <c r="T2070" i="1"/>
  <c r="T1233" i="1"/>
  <c r="T1311" i="1"/>
  <c r="T1033" i="1"/>
  <c r="T1611" i="1"/>
  <c r="T1882" i="1"/>
  <c r="T1880" i="1"/>
  <c r="T1830" i="1"/>
  <c r="T138" i="1"/>
  <c r="T90" i="1"/>
  <c r="T74" i="1"/>
  <c r="T2045" i="1"/>
  <c r="T2049" i="1"/>
  <c r="T2016" i="1"/>
  <c r="T2015" i="1"/>
  <c r="T2017" i="1"/>
  <c r="T1904" i="1"/>
  <c r="T1903" i="1"/>
  <c r="T1681" i="1"/>
  <c r="T2047" i="1"/>
  <c r="T1902" i="1"/>
  <c r="T1286" i="1"/>
  <c r="T1285" i="1"/>
  <c r="T1282" i="1"/>
  <c r="T1308" i="1"/>
  <c r="T1309" i="1"/>
  <c r="T499" i="1"/>
  <c r="T967" i="1"/>
  <c r="T2032" i="1"/>
  <c r="T2037" i="1"/>
  <c r="T2035" i="1"/>
  <c r="T2036" i="1"/>
  <c r="T2034" i="1"/>
  <c r="T2011" i="1"/>
  <c r="T1922" i="1"/>
  <c r="T1919" i="1"/>
  <c r="T1871" i="1"/>
  <c r="T1872" i="1"/>
  <c r="T1870" i="1"/>
  <c r="T1756" i="1"/>
  <c r="T1736" i="1"/>
  <c r="T1726" i="1"/>
  <c r="T1702" i="1"/>
  <c r="T2054" i="1"/>
  <c r="T2055" i="1"/>
  <c r="T2050" i="1"/>
  <c r="T2020" i="1"/>
  <c r="T2019" i="1"/>
  <c r="T2021" i="1"/>
  <c r="T1996" i="1"/>
  <c r="T1975" i="1"/>
  <c r="T1976" i="1"/>
  <c r="T1909" i="1"/>
  <c r="T1907" i="1"/>
  <c r="T570" i="1"/>
  <c r="T2051" i="1"/>
  <c r="T2042" i="1"/>
  <c r="T2008" i="1"/>
  <c r="T1714" i="1"/>
  <c r="T1276" i="1"/>
  <c r="T1082" i="1"/>
  <c r="T1669" i="1"/>
  <c r="T1667" i="1"/>
  <c r="T1662" i="1"/>
  <c r="T2038" i="1"/>
  <c r="T2040" i="1"/>
  <c r="T2041" i="1"/>
  <c r="T2039" i="1"/>
  <c r="T1701" i="1"/>
  <c r="T1700" i="1"/>
  <c r="T1698" i="1"/>
  <c r="T1639" i="1"/>
  <c r="T1633" i="1"/>
  <c r="T1645" i="1"/>
  <c r="T1642" i="1"/>
  <c r="T1646" i="1"/>
  <c r="T1641" i="1"/>
  <c r="T1648" i="1"/>
  <c r="T1317" i="1"/>
  <c r="T1319" i="1"/>
  <c r="T1301" i="1"/>
  <c r="T1306" i="1"/>
  <c r="T1210" i="1"/>
  <c r="T1209" i="1"/>
  <c r="T1150" i="1"/>
  <c r="T1151" i="1"/>
  <c r="T1118" i="1"/>
  <c r="T725" i="1"/>
  <c r="T709" i="1"/>
  <c r="T631" i="1"/>
  <c r="T605" i="1"/>
  <c r="T581" i="1"/>
  <c r="T565" i="1"/>
  <c r="T537" i="1"/>
  <c r="T495" i="1"/>
  <c r="T163" i="1"/>
  <c r="T111" i="1"/>
  <c r="T91" i="1"/>
  <c r="T151" i="1"/>
  <c r="T134" i="1"/>
  <c r="T135" i="1"/>
  <c r="T2084" i="1"/>
  <c r="T1799" i="1"/>
  <c r="T1602" i="1"/>
  <c r="T1987" i="1"/>
  <c r="T1217" i="1"/>
  <c r="T1184" i="1"/>
  <c r="T1173" i="1"/>
  <c r="T1247" i="1"/>
  <c r="T1037" i="1"/>
  <c r="T1004" i="1"/>
  <c r="T965" i="1"/>
  <c r="T903" i="1"/>
  <c r="T871" i="1"/>
  <c r="T1773" i="1"/>
  <c r="T1697" i="1"/>
  <c r="T1356" i="1"/>
  <c r="T1915" i="1"/>
  <c r="T1182" i="1"/>
  <c r="T491" i="1"/>
  <c r="T485" i="1"/>
  <c r="T1598" i="1"/>
  <c r="T2127" i="1"/>
  <c r="T2132" i="1"/>
  <c r="T2111" i="1"/>
  <c r="T2130" i="1"/>
  <c r="T2075" i="1"/>
  <c r="T2071" i="1"/>
  <c r="T2057" i="1"/>
  <c r="T2061" i="1"/>
  <c r="T1419" i="1"/>
  <c r="T1418" i="1"/>
  <c r="T2117" i="1"/>
  <c r="T2083" i="1"/>
  <c r="T2079" i="1"/>
  <c r="T1848" i="1"/>
  <c r="T1331" i="1"/>
  <c r="T1333" i="1"/>
  <c r="T1039" i="1"/>
  <c r="T1031" i="1"/>
  <c r="T1183" i="1"/>
  <c r="T1034" i="1"/>
  <c r="T1879" i="1"/>
  <c r="T1869" i="1"/>
  <c r="T1699" i="1"/>
  <c r="T750" i="1"/>
  <c r="T1222" i="1"/>
  <c r="T1190" i="1"/>
  <c r="T1364" i="1"/>
  <c r="T1351" i="1"/>
  <c r="T1289" i="1"/>
  <c r="T1261" i="1"/>
  <c r="T1193" i="1"/>
  <c r="T1160" i="1"/>
  <c r="T1109" i="1"/>
  <c r="T1047" i="1"/>
  <c r="T1020" i="1"/>
  <c r="T839" i="1"/>
  <c r="T717" i="1"/>
  <c r="T693" i="1"/>
  <c r="T2113" i="1"/>
  <c r="T2125" i="1"/>
  <c r="T2116" i="1"/>
  <c r="T2129" i="1"/>
  <c r="T2069" i="1"/>
  <c r="T2052" i="1"/>
  <c r="T2067" i="1"/>
  <c r="T2073" i="1"/>
  <c r="T68" i="1"/>
  <c r="T1901" i="1"/>
  <c r="T1675" i="1"/>
  <c r="T1218" i="1"/>
  <c r="T1186" i="1"/>
  <c r="T1236" i="1"/>
  <c r="T2010" i="1"/>
  <c r="T1933" i="1"/>
  <c r="T1483" i="1"/>
  <c r="T1450" i="1"/>
  <c r="T1330" i="1"/>
  <c r="T1080" i="1"/>
  <c r="T1335" i="1"/>
  <c r="T1417" i="1"/>
  <c r="T1415" i="1"/>
  <c r="T2115" i="1"/>
  <c r="T2095" i="1"/>
  <c r="T2109" i="1"/>
  <c r="T2112" i="1"/>
  <c r="T2063" i="1"/>
  <c r="K2094" i="1"/>
  <c r="T2096" i="1"/>
  <c r="T2097" i="1"/>
  <c r="K2061" i="1"/>
  <c r="K2107" i="1"/>
  <c r="T2120" i="1"/>
  <c r="K2122" i="1"/>
  <c r="K2106" i="1"/>
  <c r="K2058" i="1"/>
  <c r="T2119" i="1"/>
  <c r="T2103" i="1"/>
  <c r="T2094" i="1"/>
  <c r="T2118" i="1"/>
  <c r="K2112" i="1"/>
  <c r="K2096" i="1"/>
  <c r="T2089" i="1"/>
  <c r="K2121" i="1"/>
  <c r="K2089" i="1"/>
  <c r="K2073" i="1"/>
  <c r="K2057" i="1"/>
  <c r="T2102" i="1"/>
  <c r="T2085" i="1"/>
  <c r="T2082" i="1"/>
  <c r="T2076" i="1"/>
  <c r="K2119" i="1"/>
  <c r="K2118" i="1"/>
  <c r="K2070" i="1"/>
  <c r="K2054" i="1"/>
  <c r="T2091" i="1"/>
  <c r="T2093" i="1"/>
  <c r="T2100" i="1"/>
  <c r="T2087" i="1"/>
  <c r="T2077" i="1"/>
  <c r="K2092" i="1"/>
  <c r="K2060" i="1"/>
  <c r="T2104" i="1"/>
  <c r="T2121" i="1"/>
  <c r="T2098" i="1"/>
  <c r="T2081" i="1"/>
  <c r="K2101" i="1"/>
  <c r="K2069" i="1"/>
  <c r="K2053" i="1"/>
  <c r="T2107" i="1"/>
  <c r="T2099" i="1"/>
  <c r="T2101" i="1"/>
  <c r="K2131" i="1"/>
  <c r="K2115" i="1"/>
  <c r="K2067" i="1"/>
  <c r="K2130" i="1"/>
  <c r="K2114" i="1"/>
  <c r="K2098" i="1"/>
  <c r="K2066" i="1"/>
  <c r="T2110" i="1"/>
  <c r="T2090" i="1"/>
  <c r="T2092" i="1"/>
  <c r="T2123" i="1"/>
  <c r="K2120" i="1"/>
  <c r="K2104" i="1"/>
  <c r="K2088" i="1"/>
  <c r="K2056" i="1"/>
  <c r="T2080" i="1"/>
  <c r="T2086" i="1"/>
  <c r="T2088" i="1"/>
  <c r="T2048" i="1"/>
  <c r="T1394" i="1"/>
  <c r="T1270" i="1"/>
  <c r="T1271" i="1"/>
  <c r="T1272" i="1"/>
  <c r="T1269" i="1"/>
  <c r="T1229" i="1"/>
  <c r="T1225" i="1"/>
  <c r="T1143" i="1"/>
  <c r="T1144" i="1"/>
  <c r="T1147" i="1"/>
  <c r="T1145" i="1"/>
  <c r="T1083" i="1"/>
  <c r="T1081" i="1"/>
  <c r="T1079" i="1"/>
  <c r="T128" i="1"/>
  <c r="T126" i="1"/>
  <c r="T127" i="1"/>
  <c r="T78" i="1"/>
  <c r="T79" i="1"/>
  <c r="T83" i="1"/>
  <c r="T166" i="1"/>
  <c r="T2044" i="1"/>
  <c r="T2046" i="1"/>
  <c r="T1931" i="1"/>
  <c r="T1840" i="1"/>
  <c r="T1399" i="1"/>
  <c r="T1275" i="1"/>
  <c r="T1251" i="1"/>
  <c r="T1273" i="1"/>
  <c r="T1138" i="1"/>
  <c r="T935" i="1"/>
  <c r="T840" i="1"/>
  <c r="T807" i="1"/>
  <c r="T775" i="1"/>
  <c r="T1076" i="1"/>
  <c r="T573" i="1"/>
  <c r="T150" i="1"/>
  <c r="T1156" i="1"/>
  <c r="T1161" i="1"/>
  <c r="T1159" i="1"/>
  <c r="T1139" i="1"/>
  <c r="T1135" i="1"/>
  <c r="T1133" i="1"/>
  <c r="T1136" i="1"/>
  <c r="T1132" i="1"/>
  <c r="T1134" i="1"/>
  <c r="T1137" i="1"/>
  <c r="T1123" i="1"/>
  <c r="T1116" i="1"/>
  <c r="T1124" i="1"/>
  <c r="T1119" i="1"/>
  <c r="T1107" i="1"/>
  <c r="T1102" i="1"/>
  <c r="T1105" i="1"/>
  <c r="T1106" i="1"/>
  <c r="T1103" i="1"/>
  <c r="T1100" i="1"/>
  <c r="T1104" i="1"/>
  <c r="T1084" i="1"/>
  <c r="T1092" i="1"/>
  <c r="T1086" i="1"/>
  <c r="T1087" i="1"/>
  <c r="T1075" i="1"/>
  <c r="T1069" i="1"/>
  <c r="T1068" i="1"/>
  <c r="T1070" i="1"/>
  <c r="T1073" i="1"/>
  <c r="T1071" i="1"/>
  <c r="T1059" i="1"/>
  <c r="T1052" i="1"/>
  <c r="T1060" i="1"/>
  <c r="T1043" i="1"/>
  <c r="T1038" i="1"/>
  <c r="T1041" i="1"/>
  <c r="T1040" i="1"/>
  <c r="T1042" i="1"/>
  <c r="T1036" i="1"/>
  <c r="T1008" i="1"/>
  <c r="T1007" i="1"/>
  <c r="T1304" i="1"/>
  <c r="T1305" i="1"/>
  <c r="T1303" i="1"/>
  <c r="T1300" i="1"/>
  <c r="T1240" i="1"/>
  <c r="T1237" i="1"/>
  <c r="T1245" i="1"/>
  <c r="T1241" i="1"/>
  <c r="T1239" i="1"/>
  <c r="T1207" i="1"/>
  <c r="T1208" i="1"/>
  <c r="T1205" i="1"/>
  <c r="T1213" i="1"/>
  <c r="T1180" i="1"/>
  <c r="T1181" i="1"/>
  <c r="T1141" i="1"/>
  <c r="T1142" i="1"/>
  <c r="T1110" i="1"/>
  <c r="T1077" i="1"/>
  <c r="T1078" i="1"/>
  <c r="T1046" i="1"/>
  <c r="T524" i="1"/>
  <c r="T523" i="1"/>
  <c r="T525" i="1"/>
  <c r="T179" i="1"/>
  <c r="T154" i="1"/>
  <c r="T160" i="1"/>
  <c r="T155" i="1"/>
  <c r="T1113" i="1"/>
  <c r="T1114" i="1"/>
  <c r="T1111" i="1"/>
  <c r="T1112" i="1"/>
  <c r="T1049" i="1"/>
  <c r="T1048" i="1"/>
  <c r="T1050" i="1"/>
  <c r="T741" i="1"/>
  <c r="T749" i="1"/>
  <c r="T1851" i="1"/>
  <c r="T1836" i="1"/>
  <c r="T1829" i="1"/>
  <c r="T1797" i="1"/>
  <c r="T1682" i="1"/>
  <c r="T1490" i="1"/>
  <c r="T1442" i="1"/>
  <c r="T1403" i="1"/>
  <c r="T1390" i="1"/>
  <c r="T1365" i="1"/>
  <c r="T1350" i="1"/>
  <c r="T1274" i="1"/>
  <c r="T1352" i="1"/>
  <c r="T1268" i="1"/>
  <c r="T1146" i="1"/>
  <c r="T1045" i="1"/>
  <c r="T1044" i="1"/>
  <c r="T633" i="1"/>
  <c r="T864" i="1"/>
  <c r="T757" i="1"/>
  <c r="T589" i="1"/>
  <c r="T549" i="1"/>
  <c r="T1349" i="1"/>
  <c r="T1312" i="1"/>
  <c r="T1310" i="1"/>
  <c r="T1313" i="1"/>
  <c r="T1174" i="1"/>
  <c r="T1176" i="1"/>
  <c r="T1175" i="1"/>
  <c r="T1177" i="1"/>
  <c r="T634" i="1"/>
  <c r="T123" i="1"/>
  <c r="T122" i="1"/>
  <c r="T112" i="1"/>
  <c r="T108" i="1"/>
  <c r="T107" i="1"/>
  <c r="T106" i="1"/>
  <c r="T214" i="1"/>
  <c r="T1027" i="1"/>
  <c r="T1254" i="1"/>
  <c r="T1257" i="1"/>
  <c r="T139" i="1"/>
  <c r="T147" i="1"/>
  <c r="T94" i="1"/>
  <c r="T95" i="1"/>
  <c r="T99" i="1"/>
  <c r="T100" i="1"/>
  <c r="T118" i="1"/>
  <c r="T119" i="1"/>
  <c r="T1828" i="1"/>
  <c r="T1794" i="1"/>
  <c r="T1814" i="1"/>
  <c r="T1506" i="1"/>
  <c r="T1414" i="1"/>
  <c r="T1253" i="1"/>
  <c r="T1162" i="1"/>
  <c r="T1074" i="1"/>
  <c r="T1054" i="1"/>
  <c r="T983" i="1"/>
  <c r="T1140" i="1"/>
  <c r="T1019" i="1"/>
  <c r="T541" i="1"/>
  <c r="T493" i="1"/>
  <c r="T75" i="1"/>
  <c r="T1876" i="1"/>
  <c r="T1864" i="1"/>
  <c r="T1847" i="1"/>
  <c r="T1786" i="1"/>
  <c r="T1624" i="1"/>
  <c r="T1607" i="1"/>
  <c r="T2028" i="1"/>
  <c r="T1999" i="1"/>
  <c r="T1963" i="1"/>
  <c r="T1958" i="1"/>
  <c r="T1942" i="1"/>
  <c r="T1206" i="1"/>
  <c r="T613" i="1"/>
  <c r="T1363" i="1"/>
  <c r="T952" i="1"/>
  <c r="T936" i="1"/>
  <c r="T922" i="1"/>
  <c r="T887" i="1"/>
  <c r="T857" i="1"/>
  <c r="T841" i="1"/>
  <c r="T824" i="1"/>
  <c r="T810" i="1"/>
  <c r="T794" i="1"/>
  <c r="T702" i="1"/>
  <c r="T557" i="1"/>
  <c r="T533" i="1"/>
  <c r="T1238" i="1"/>
  <c r="T730" i="1"/>
  <c r="T698" i="1"/>
  <c r="T602" i="1"/>
  <c r="T594" i="1"/>
  <c r="T562" i="1"/>
  <c r="T530" i="1"/>
  <c r="T492" i="1"/>
  <c r="T960" i="1"/>
  <c r="T928" i="1"/>
  <c r="T829" i="1"/>
  <c r="T800" i="1"/>
  <c r="T1006" i="1"/>
  <c r="T692" i="1"/>
  <c r="T968" i="1"/>
  <c r="T1952" i="1"/>
  <c r="T1937" i="1"/>
  <c r="T2014" i="1"/>
  <c r="T1908" i="1"/>
  <c r="T1131" i="1"/>
  <c r="T1115" i="1"/>
  <c r="T1099" i="1"/>
  <c r="T1067" i="1"/>
  <c r="T1051" i="1"/>
  <c r="T1035" i="1"/>
  <c r="T985" i="1"/>
  <c r="T542" i="1"/>
  <c r="T1302" i="1"/>
  <c r="T574" i="1"/>
  <c r="T207" i="1"/>
  <c r="T84" i="1"/>
  <c r="T1973" i="1"/>
  <c r="T944" i="1"/>
  <c r="T943" i="1"/>
  <c r="T909" i="1"/>
  <c r="T911" i="1"/>
  <c r="T817" i="1"/>
  <c r="T815" i="1"/>
  <c r="T781" i="1"/>
  <c r="T784" i="1"/>
  <c r="T783" i="1"/>
  <c r="T1770" i="1"/>
  <c r="T1769" i="1"/>
  <c r="T1761" i="1"/>
  <c r="T1753" i="1"/>
  <c r="T1748" i="1"/>
  <c r="T1740" i="1"/>
  <c r="T1745" i="1"/>
  <c r="T1737" i="1"/>
  <c r="T1732" i="1"/>
  <c r="T1724" i="1"/>
  <c r="T1729" i="1"/>
  <c r="T1721" i="1"/>
  <c r="T1716" i="1"/>
  <c r="T1708" i="1"/>
  <c r="T1713" i="1"/>
  <c r="T1690" i="1"/>
  <c r="T1683" i="1"/>
  <c r="T1685" i="1"/>
  <c r="T1692" i="1"/>
  <c r="T1656" i="1"/>
  <c r="T1647" i="1"/>
  <c r="T1654" i="1"/>
  <c r="T1650" i="1"/>
  <c r="T1640" i="1"/>
  <c r="T1638" i="1"/>
  <c r="T1354" i="1"/>
  <c r="T1360" i="1"/>
  <c r="T1357" i="1"/>
  <c r="T1353" i="1"/>
  <c r="T1328" i="1"/>
  <c r="T1324" i="1"/>
  <c r="T1326" i="1"/>
  <c r="T1320" i="1"/>
  <c r="T1329" i="1"/>
  <c r="T1325" i="1"/>
  <c r="T1323" i="1"/>
  <c r="T1659" i="1"/>
  <c r="T1658" i="1"/>
  <c r="T1666" i="1"/>
  <c r="T1660" i="1"/>
  <c r="T1628" i="1"/>
  <c r="T1631" i="1"/>
  <c r="T1630" i="1"/>
  <c r="T1634" i="1"/>
  <c r="T1717" i="1"/>
  <c r="T1719" i="1"/>
  <c r="T1294" i="1"/>
  <c r="T1295" i="1"/>
  <c r="T1296" i="1"/>
  <c r="T1299" i="1"/>
  <c r="T1198" i="1"/>
  <c r="T1202" i="1"/>
  <c r="T1199" i="1"/>
  <c r="T1200" i="1"/>
  <c r="T1203" i="1"/>
  <c r="T518" i="1"/>
  <c r="T515" i="1"/>
  <c r="T503" i="1"/>
  <c r="T505" i="1"/>
  <c r="T507" i="1"/>
  <c r="T486" i="1"/>
  <c r="T483" i="1"/>
  <c r="T471" i="1"/>
  <c r="T473" i="1"/>
  <c r="T475" i="1"/>
  <c r="T197" i="1"/>
  <c r="T194" i="1"/>
  <c r="T192" i="1"/>
  <c r="T190" i="1"/>
  <c r="T191" i="1"/>
  <c r="T181" i="1"/>
  <c r="T178" i="1"/>
  <c r="T176" i="1"/>
  <c r="T174" i="1"/>
  <c r="T167" i="1"/>
  <c r="T175" i="1"/>
  <c r="T170" i="1"/>
  <c r="T149" i="1"/>
  <c r="T142" i="1"/>
  <c r="T143" i="1"/>
  <c r="T148" i="1"/>
  <c r="T146" i="1"/>
  <c r="T504" i="1"/>
  <c r="T1672" i="1"/>
  <c r="T848" i="1"/>
  <c r="T847" i="1"/>
  <c r="T2030" i="1"/>
  <c r="T2024" i="1"/>
  <c r="T2027" i="1"/>
  <c r="T2012" i="1"/>
  <c r="T2005" i="1"/>
  <c r="T2006" i="1"/>
  <c r="T1994" i="1"/>
  <c r="T1955" i="1"/>
  <c r="T1939" i="1"/>
  <c r="T1972" i="1"/>
  <c r="T1949" i="1"/>
  <c r="T1971" i="1"/>
  <c r="T1950" i="1"/>
  <c r="T1918" i="1"/>
  <c r="T1910" i="1"/>
  <c r="T1893" i="1"/>
  <c r="T1867" i="1"/>
  <c r="T1812" i="1"/>
  <c r="T1841" i="1"/>
  <c r="T1837" i="1"/>
  <c r="T1831" i="1"/>
  <c r="T1822" i="1"/>
  <c r="T1806" i="1"/>
  <c r="T1789" i="1"/>
  <c r="T1811" i="1"/>
  <c r="T1815" i="1"/>
  <c r="T1762" i="1"/>
  <c r="T1754" i="1"/>
  <c r="T1744" i="1"/>
  <c r="T1734" i="1"/>
  <c r="T1722" i="1"/>
  <c r="T1712" i="1"/>
  <c r="T1694" i="1"/>
  <c r="T1809" i="1"/>
  <c r="T1649" i="1"/>
  <c r="T1677" i="1"/>
  <c r="T1661" i="1"/>
  <c r="T1627" i="1"/>
  <c r="T1655" i="1"/>
  <c r="T1816" i="1"/>
  <c r="T1664" i="1"/>
  <c r="T1635" i="1"/>
  <c r="T1629" i="1"/>
  <c r="T1402" i="1"/>
  <c r="T1689" i="1"/>
  <c r="T1355" i="1"/>
  <c r="T1290" i="1"/>
  <c r="T1293" i="1"/>
  <c r="T1362" i="1"/>
  <c r="T1321" i="1"/>
  <c r="T939" i="1"/>
  <c r="T951" i="1"/>
  <c r="T823" i="1"/>
  <c r="T509" i="1"/>
  <c r="T477" i="1"/>
  <c r="T208" i="1"/>
  <c r="T206" i="1"/>
  <c r="T171" i="1"/>
  <c r="T1652" i="1"/>
  <c r="T1636" i="1"/>
  <c r="T1759" i="1"/>
  <c r="T1743" i="1"/>
  <c r="T1727" i="1"/>
  <c r="T1711" i="1"/>
  <c r="T1765" i="1"/>
  <c r="T758" i="1"/>
  <c r="T726" i="1"/>
  <c r="T694" i="1"/>
  <c r="T582" i="1"/>
  <c r="T550" i="1"/>
  <c r="T1767" i="1"/>
  <c r="T1262" i="1"/>
  <c r="T1266" i="1"/>
  <c r="T1263" i="1"/>
  <c r="T1264" i="1"/>
  <c r="T1267" i="1"/>
  <c r="T738" i="1"/>
  <c r="T706" i="1"/>
  <c r="T538" i="1"/>
  <c r="T1287" i="1"/>
  <c r="T1288" i="1"/>
  <c r="T1284" i="1"/>
  <c r="T1292" i="1"/>
  <c r="T1291" i="1"/>
  <c r="T1255" i="1"/>
  <c r="T1258" i="1"/>
  <c r="T1256" i="1"/>
  <c r="T1252" i="1"/>
  <c r="T1260" i="1"/>
  <c r="T1259" i="1"/>
  <c r="T1223" i="1"/>
  <c r="T1226" i="1"/>
  <c r="T1224" i="1"/>
  <c r="T1220" i="1"/>
  <c r="T1228" i="1"/>
  <c r="T1227" i="1"/>
  <c r="T1191" i="1"/>
  <c r="T1194" i="1"/>
  <c r="T1192" i="1"/>
  <c r="T1188" i="1"/>
  <c r="T1196" i="1"/>
  <c r="T1195" i="1"/>
  <c r="T1153" i="1"/>
  <c r="T1152" i="1"/>
  <c r="T1157" i="1"/>
  <c r="T1154" i="1"/>
  <c r="T1149" i="1"/>
  <c r="T1158" i="1"/>
  <c r="T1120" i="1"/>
  <c r="T1121" i="1"/>
  <c r="T1117" i="1"/>
  <c r="T1125" i="1"/>
  <c r="T1122" i="1"/>
  <c r="T1088" i="1"/>
  <c r="T1089" i="1"/>
  <c r="T1085" i="1"/>
  <c r="T1093" i="1"/>
  <c r="T1090" i="1"/>
  <c r="T1056" i="1"/>
  <c r="T1057" i="1"/>
  <c r="T1053" i="1"/>
  <c r="T1061" i="1"/>
  <c r="T1058" i="1"/>
  <c r="T1021" i="1"/>
  <c r="T1024" i="1"/>
  <c r="T1022" i="1"/>
  <c r="T1025" i="1"/>
  <c r="T1023" i="1"/>
  <c r="T1029" i="1"/>
  <c r="T1026" i="1"/>
  <c r="T484" i="1"/>
  <c r="T133" i="1"/>
  <c r="T131" i="1"/>
  <c r="T130" i="1"/>
  <c r="T132" i="1"/>
  <c r="T105" i="1"/>
  <c r="T102" i="1"/>
  <c r="T98" i="1"/>
  <c r="T103" i="1"/>
  <c r="T104" i="1"/>
  <c r="T472" i="1"/>
  <c r="T516" i="1"/>
  <c r="T508" i="1"/>
  <c r="T65" i="1"/>
  <c r="T1671" i="1"/>
  <c r="T1482" i="1"/>
  <c r="T2009" i="1"/>
  <c r="T2026" i="1"/>
  <c r="T2029" i="1"/>
  <c r="T1993" i="1"/>
  <c r="T2023" i="1"/>
  <c r="T2004" i="1"/>
  <c r="T2007" i="1"/>
  <c r="T1953" i="1"/>
  <c r="T1970" i="1"/>
  <c r="T1947" i="1"/>
  <c r="T1946" i="1"/>
  <c r="T1927" i="1"/>
  <c r="T1921" i="1"/>
  <c r="T1913" i="1"/>
  <c r="T1862" i="1"/>
  <c r="T1865" i="1"/>
  <c r="T1863" i="1"/>
  <c r="T1866" i="1"/>
  <c r="T1804" i="1"/>
  <c r="T1803" i="1"/>
  <c r="T1801" i="1"/>
  <c r="T1760" i="1"/>
  <c r="T1752" i="1"/>
  <c r="T1742" i="1"/>
  <c r="T1730" i="1"/>
  <c r="T1720" i="1"/>
  <c r="T1710" i="1"/>
  <c r="T1688" i="1"/>
  <c r="T1795" i="1"/>
  <c r="T1657" i="1"/>
  <c r="T1617" i="1"/>
  <c r="T1637" i="1"/>
  <c r="T1663" i="1"/>
  <c r="T1800" i="1"/>
  <c r="T1610" i="1"/>
  <c r="T1461" i="1"/>
  <c r="T1613" i="1"/>
  <c r="T1493" i="1"/>
  <c r="T1676" i="1"/>
  <c r="T1298" i="1"/>
  <c r="T1359" i="1"/>
  <c r="T1201" i="1"/>
  <c r="T1361" i="1"/>
  <c r="T811" i="1"/>
  <c r="T684" i="1"/>
  <c r="T676" i="1"/>
  <c r="T668" i="1"/>
  <c r="T660" i="1"/>
  <c r="T652" i="1"/>
  <c r="T644" i="1"/>
  <c r="T635" i="1"/>
  <c r="T643" i="1"/>
  <c r="T912" i="1"/>
  <c r="T501" i="1"/>
  <c r="T469" i="1"/>
  <c r="T252" i="1"/>
  <c r="T235" i="1"/>
  <c r="T195" i="1"/>
  <c r="T1757" i="1"/>
  <c r="T1741" i="1"/>
  <c r="T1725" i="1"/>
  <c r="T1709" i="1"/>
  <c r="T1345" i="1"/>
  <c r="T1346" i="1"/>
  <c r="T1341" i="1"/>
  <c r="T1339" i="1"/>
  <c r="T1348" i="1"/>
  <c r="T1342" i="1"/>
  <c r="T1343" i="1"/>
  <c r="T1749" i="1"/>
  <c r="T769" i="1"/>
  <c r="T771" i="1"/>
  <c r="T759" i="1"/>
  <c r="T767" i="1"/>
  <c r="T764" i="1"/>
  <c r="T761" i="1"/>
  <c r="T763" i="1"/>
  <c r="T744" i="1"/>
  <c r="T743" i="1"/>
  <c r="T737" i="1"/>
  <c r="T739" i="1"/>
  <c r="T727" i="1"/>
  <c r="T735" i="1"/>
  <c r="T729" i="1"/>
  <c r="T731" i="1"/>
  <c r="T712" i="1"/>
  <c r="T711" i="1"/>
  <c r="T705" i="1"/>
  <c r="T707" i="1"/>
  <c r="T695" i="1"/>
  <c r="T703" i="1"/>
  <c r="T697" i="1"/>
  <c r="T699" i="1"/>
  <c r="T632" i="1"/>
  <c r="T623" i="1"/>
  <c r="T627" i="1"/>
  <c r="T608" i="1"/>
  <c r="T607" i="1"/>
  <c r="T601" i="1"/>
  <c r="T603" i="1"/>
  <c r="T600" i="1"/>
  <c r="T599" i="1"/>
  <c r="T593" i="1"/>
  <c r="T595" i="1"/>
  <c r="T591" i="1"/>
  <c r="T568" i="1"/>
  <c r="T567" i="1"/>
  <c r="T561" i="1"/>
  <c r="T563" i="1"/>
  <c r="T558" i="1"/>
  <c r="T559" i="1"/>
  <c r="T536" i="1"/>
  <c r="T527" i="1"/>
  <c r="T535" i="1"/>
  <c r="T529" i="1"/>
  <c r="T531" i="1"/>
  <c r="T2022" i="1"/>
  <c r="T1751" i="1"/>
  <c r="T1230" i="1"/>
  <c r="T1234" i="1"/>
  <c r="T1231" i="1"/>
  <c r="T1232" i="1"/>
  <c r="T1235" i="1"/>
  <c r="T1164" i="1"/>
  <c r="T1165" i="1"/>
  <c r="T1168" i="1"/>
  <c r="T1013" i="1"/>
  <c r="T1016" i="1"/>
  <c r="T1011" i="1"/>
  <c r="T1017" i="1"/>
  <c r="T1018" i="1"/>
  <c r="T1010" i="1"/>
  <c r="T1009" i="1"/>
  <c r="T756" i="1"/>
  <c r="T751" i="1"/>
  <c r="T753" i="1"/>
  <c r="T755" i="1"/>
  <c r="T745" i="1"/>
  <c r="T746" i="1"/>
  <c r="T747" i="1"/>
  <c r="T724" i="1"/>
  <c r="T719" i="1"/>
  <c r="T721" i="1"/>
  <c r="T723" i="1"/>
  <c r="T714" i="1"/>
  <c r="T713" i="1"/>
  <c r="T715" i="1"/>
  <c r="T588" i="1"/>
  <c r="T583" i="1"/>
  <c r="T585" i="1"/>
  <c r="T587" i="1"/>
  <c r="T578" i="1"/>
  <c r="T575" i="1"/>
  <c r="T577" i="1"/>
  <c r="T571" i="1"/>
  <c r="T579" i="1"/>
  <c r="T556" i="1"/>
  <c r="T551" i="1"/>
  <c r="T553" i="1"/>
  <c r="T555" i="1"/>
  <c r="T543" i="1"/>
  <c r="T546" i="1"/>
  <c r="T545" i="1"/>
  <c r="T539" i="1"/>
  <c r="T547" i="1"/>
  <c r="T718" i="1"/>
  <c r="T590" i="1"/>
  <c r="T117" i="1"/>
  <c r="T115" i="1"/>
  <c r="T114" i="1"/>
  <c r="T116" i="1"/>
  <c r="T89" i="1"/>
  <c r="T86" i="1"/>
  <c r="T88" i="1"/>
  <c r="T87" i="1"/>
  <c r="T82" i="1"/>
  <c r="T522" i="1"/>
  <c r="T519" i="1"/>
  <c r="T520" i="1"/>
  <c r="T521" i="1"/>
  <c r="T512" i="1"/>
  <c r="T511" i="1"/>
  <c r="T513" i="1"/>
  <c r="T490" i="1"/>
  <c r="T487" i="1"/>
  <c r="T488" i="1"/>
  <c r="T489" i="1"/>
  <c r="T480" i="1"/>
  <c r="T479" i="1"/>
  <c r="T481" i="1"/>
  <c r="T218" i="1"/>
  <c r="T217" i="1"/>
  <c r="T219" i="1"/>
  <c r="T209" i="1"/>
  <c r="T210" i="1"/>
  <c r="T212" i="1"/>
  <c r="T213" i="1"/>
  <c r="T211" i="1"/>
  <c r="T199" i="1"/>
  <c r="T203" i="1"/>
  <c r="T198" i="1"/>
  <c r="T183" i="1"/>
  <c r="T186" i="1"/>
  <c r="T182" i="1"/>
  <c r="T1155" i="1"/>
  <c r="T476" i="1"/>
  <c r="T1823" i="1"/>
  <c r="T1463" i="1"/>
  <c r="T1467" i="1"/>
  <c r="T976" i="1"/>
  <c r="T975" i="1"/>
  <c r="T877" i="1"/>
  <c r="T881" i="1"/>
  <c r="T879" i="1"/>
  <c r="T882" i="1"/>
  <c r="T1991" i="1"/>
  <c r="T2002" i="1"/>
  <c r="T1959" i="1"/>
  <c r="T1943" i="1"/>
  <c r="T1932" i="1"/>
  <c r="T1962" i="1"/>
  <c r="T1945" i="1"/>
  <c r="T1920" i="1"/>
  <c r="T1912" i="1"/>
  <c r="T1798" i="1"/>
  <c r="T1778" i="1"/>
  <c r="T1758" i="1"/>
  <c r="T1750" i="1"/>
  <c r="T1738" i="1"/>
  <c r="T1728" i="1"/>
  <c r="T1718" i="1"/>
  <c r="T1706" i="1"/>
  <c r="T1777" i="1"/>
  <c r="T1665" i="1"/>
  <c r="T1653" i="1"/>
  <c r="T1612" i="1"/>
  <c r="T1608" i="1"/>
  <c r="T1599" i="1"/>
  <c r="T1687" i="1"/>
  <c r="T1632" i="1"/>
  <c r="T1674" i="1"/>
  <c r="T1651" i="1"/>
  <c r="T1526" i="1"/>
  <c r="T1525" i="1"/>
  <c r="T1371" i="1"/>
  <c r="T1504" i="1"/>
  <c r="T1393" i="1"/>
  <c r="T1322" i="1"/>
  <c r="T1340" i="1"/>
  <c r="T1197" i="1"/>
  <c r="T1344" i="1"/>
  <c r="T765" i="1"/>
  <c r="T733" i="1"/>
  <c r="T701" i="1"/>
  <c r="T937" i="1"/>
  <c r="T919" i="1"/>
  <c r="T855" i="1"/>
  <c r="T791" i="1"/>
  <c r="T468" i="1"/>
  <c r="T459" i="1"/>
  <c r="T451" i="1"/>
  <c r="T443" i="1"/>
  <c r="T435" i="1"/>
  <c r="T427" i="1"/>
  <c r="T419" i="1"/>
  <c r="T597" i="1"/>
  <c r="T187" i="1"/>
  <c r="T1839" i="1"/>
  <c r="T1358" i="1"/>
  <c r="T1763" i="1"/>
  <c r="T1755" i="1"/>
  <c r="T1747" i="1"/>
  <c r="T1739" i="1"/>
  <c r="T1731" i="1"/>
  <c r="T1723" i="1"/>
  <c r="T1715" i="1"/>
  <c r="T1733" i="1"/>
  <c r="T1012" i="1"/>
  <c r="T742" i="1"/>
  <c r="T710" i="1"/>
  <c r="T630" i="1"/>
  <c r="T598" i="1"/>
  <c r="T566" i="1"/>
  <c r="T534" i="1"/>
  <c r="T1735" i="1"/>
  <c r="T1163" i="1"/>
  <c r="T754" i="1"/>
  <c r="T722" i="1"/>
  <c r="T586" i="1"/>
  <c r="T554" i="1"/>
  <c r="T734" i="1"/>
  <c r="T606" i="1"/>
  <c r="T500" i="1"/>
  <c r="T215" i="1"/>
  <c r="T165" i="1"/>
  <c r="T158" i="1"/>
  <c r="T159" i="1"/>
  <c r="T164" i="1"/>
  <c r="T162" i="1"/>
  <c r="T144" i="1"/>
  <c r="T71" i="1"/>
  <c r="T69" i="1"/>
  <c r="T67" i="1"/>
  <c r="T72" i="1"/>
  <c r="T70" i="1"/>
  <c r="T73" i="1"/>
  <c r="T1091" i="1"/>
  <c r="T933" i="1"/>
  <c r="T905" i="1"/>
  <c r="T874" i="1"/>
  <c r="T837" i="1"/>
  <c r="T805" i="1"/>
  <c r="T777" i="1"/>
  <c r="T907" i="1"/>
  <c r="T779" i="1"/>
  <c r="T629" i="1"/>
  <c r="T466" i="1"/>
  <c r="T450" i="1"/>
  <c r="T442" i="1"/>
  <c r="T434" i="1"/>
  <c r="T418" i="1"/>
  <c r="T408" i="1"/>
  <c r="T400" i="1"/>
  <c r="T391" i="1"/>
  <c r="T384" i="1"/>
  <c r="T376" i="1"/>
  <c r="T368" i="1"/>
  <c r="T360" i="1"/>
  <c r="T352" i="1"/>
  <c r="T344" i="1"/>
  <c r="T336" i="1"/>
  <c r="T328" i="1"/>
  <c r="T319" i="1"/>
  <c r="T312" i="1"/>
  <c r="T304" i="1"/>
  <c r="T280" i="1"/>
  <c r="T834" i="1"/>
  <c r="T626" i="1"/>
  <c r="T241" i="1"/>
  <c r="T226" i="1"/>
  <c r="T1938" i="1"/>
  <c r="T1874" i="1"/>
  <c r="T1707" i="1"/>
  <c r="T1948" i="1"/>
  <c r="T1875" i="1"/>
  <c r="T1768" i="1"/>
  <c r="T1703" i="1"/>
  <c r="T1956" i="1"/>
  <c r="T1347" i="1"/>
  <c r="T752" i="1"/>
  <c r="T720" i="1"/>
  <c r="T576" i="1"/>
  <c r="T544" i="1"/>
  <c r="T1014" i="1"/>
  <c r="T732" i="1"/>
  <c r="T700" i="1"/>
  <c r="T604" i="1"/>
  <c r="T596" i="1"/>
  <c r="T564" i="1"/>
  <c r="T532" i="1"/>
  <c r="T1916" i="1"/>
  <c r="T526" i="1"/>
  <c r="T494" i="1"/>
  <c r="T201" i="1"/>
  <c r="T196" i="1"/>
  <c r="T185" i="1"/>
  <c r="T180" i="1"/>
  <c r="T169" i="1"/>
  <c r="T153" i="1"/>
  <c r="T137" i="1"/>
  <c r="T121" i="1"/>
  <c r="T93" i="1"/>
  <c r="T77" i="1"/>
  <c r="T496" i="1"/>
  <c r="T498" i="1"/>
  <c r="T202" i="1"/>
  <c r="T898" i="1"/>
  <c r="T865" i="1"/>
  <c r="T875" i="1"/>
  <c r="T959" i="1"/>
  <c r="T927" i="1"/>
  <c r="T895" i="1"/>
  <c r="T863" i="1"/>
  <c r="T831" i="1"/>
  <c r="T799" i="1"/>
  <c r="T801" i="1"/>
  <c r="T274" i="1"/>
  <c r="T263" i="1"/>
  <c r="T251" i="1"/>
  <c r="T233" i="1"/>
  <c r="T1995" i="1"/>
  <c r="T1691" i="1"/>
  <c r="T1686" i="1"/>
  <c r="T1944" i="1"/>
  <c r="T1883" i="1"/>
  <c r="T1766" i="1"/>
  <c r="T760" i="1"/>
  <c r="T728" i="1"/>
  <c r="T696" i="1"/>
  <c r="T584" i="1"/>
  <c r="T552" i="1"/>
  <c r="T1881" i="1"/>
  <c r="T740" i="1"/>
  <c r="T708" i="1"/>
  <c r="T611" i="1"/>
  <c r="T572" i="1"/>
  <c r="T540" i="1"/>
  <c r="T502" i="1"/>
  <c r="T470" i="1"/>
  <c r="T205" i="1"/>
  <c r="T200" i="1"/>
  <c r="T189" i="1"/>
  <c r="T184" i="1"/>
  <c r="T173" i="1"/>
  <c r="T168" i="1"/>
  <c r="T157" i="1"/>
  <c r="T152" i="1"/>
  <c r="T141" i="1"/>
  <c r="T136" i="1"/>
  <c r="T125" i="1"/>
  <c r="T120" i="1"/>
  <c r="T109" i="1"/>
  <c r="T97" i="1"/>
  <c r="T92" i="1"/>
  <c r="T81" i="1"/>
  <c r="T76" i="1"/>
  <c r="T506" i="1"/>
  <c r="T474" i="1"/>
  <c r="T1626" i="1"/>
  <c r="T1398" i="1"/>
  <c r="T1382" i="1"/>
  <c r="T1397" i="1"/>
  <c r="T953" i="1"/>
  <c r="T921" i="1"/>
  <c r="T888" i="1"/>
  <c r="T858" i="1"/>
  <c r="T827" i="1"/>
  <c r="T793" i="1"/>
  <c r="T971" i="1"/>
  <c r="T843" i="1"/>
  <c r="T969" i="1"/>
  <c r="T770" i="1"/>
  <c r="T461" i="1"/>
  <c r="T453" i="1"/>
  <c r="T445" i="1"/>
  <c r="T437" i="1"/>
  <c r="T429" i="1"/>
  <c r="T421" i="1"/>
  <c r="T412" i="1"/>
  <c r="T984" i="1"/>
  <c r="T66" i="1"/>
  <c r="T1695" i="1"/>
  <c r="T1954" i="1"/>
  <c r="T1940" i="1"/>
  <c r="T1772" i="1"/>
  <c r="T1693" i="1"/>
  <c r="T1705" i="1"/>
  <c r="T736" i="1"/>
  <c r="T704" i="1"/>
  <c r="T592" i="1"/>
  <c r="T560" i="1"/>
  <c r="T528" i="1"/>
  <c r="T1771" i="1"/>
  <c r="T1327" i="1"/>
  <c r="T748" i="1"/>
  <c r="T716" i="1"/>
  <c r="T580" i="1"/>
  <c r="T548" i="1"/>
  <c r="T1334" i="1"/>
  <c r="T1015" i="1"/>
  <c r="T510" i="1"/>
  <c r="T478" i="1"/>
  <c r="T204" i="1"/>
  <c r="T193" i="1"/>
  <c r="T188" i="1"/>
  <c r="T177" i="1"/>
  <c r="T172" i="1"/>
  <c r="T161" i="1"/>
  <c r="T156" i="1"/>
  <c r="T145" i="1"/>
  <c r="T140" i="1"/>
  <c r="T129" i="1"/>
  <c r="T124" i="1"/>
  <c r="T113" i="1"/>
  <c r="T101" i="1"/>
  <c r="T96" i="1"/>
  <c r="T85" i="1"/>
  <c r="T80" i="1"/>
  <c r="T514" i="1"/>
  <c r="T482" i="1"/>
  <c r="T610" i="1"/>
  <c r="T1988" i="1"/>
  <c r="T1895" i="1"/>
  <c r="T1888" i="1"/>
  <c r="T1518" i="1"/>
  <c r="T1516" i="1"/>
  <c r="T1478" i="1"/>
  <c r="T1476" i="1"/>
  <c r="T1472" i="1"/>
  <c r="T1376" i="1"/>
  <c r="T1474" i="1"/>
  <c r="T1369" i="1"/>
  <c r="T1412" i="1"/>
  <c r="T458" i="1"/>
  <c r="T1000" i="1"/>
  <c r="T1370" i="1"/>
  <c r="T288" i="1"/>
  <c r="T455" i="1"/>
  <c r="T439" i="1"/>
  <c r="T415" i="1"/>
  <c r="T367" i="1"/>
  <c r="T343" i="1"/>
  <c r="T303" i="1"/>
  <c r="T287" i="1"/>
  <c r="T270" i="1"/>
  <c r="T276" i="1"/>
  <c r="T261" i="1"/>
  <c r="T244" i="1"/>
  <c r="T254" i="1"/>
  <c r="T231" i="1"/>
  <c r="T1404" i="1"/>
  <c r="T1372" i="1"/>
  <c r="T691" i="1"/>
  <c r="T687" i="1"/>
  <c r="T683" i="1"/>
  <c r="T679" i="1"/>
  <c r="T675" i="1"/>
  <c r="T671" i="1"/>
  <c r="T667" i="1"/>
  <c r="T663" i="1"/>
  <c r="T659" i="1"/>
  <c r="T655" i="1"/>
  <c r="T651" i="1"/>
  <c r="T979" i="1"/>
  <c r="T947" i="1"/>
  <c r="T915" i="1"/>
  <c r="T883" i="1"/>
  <c r="T851" i="1"/>
  <c r="T819" i="1"/>
  <c r="T787" i="1"/>
  <c r="T649" i="1"/>
  <c r="T641" i="1"/>
  <c r="T977" i="1"/>
  <c r="T945" i="1"/>
  <c r="T998" i="1"/>
  <c r="T990" i="1"/>
  <c r="T982" i="1"/>
  <c r="T974" i="1"/>
  <c r="T966" i="1"/>
  <c r="T958" i="1"/>
  <c r="T950" i="1"/>
  <c r="T942" i="1"/>
  <c r="T934" i="1"/>
  <c r="T926" i="1"/>
  <c r="T918" i="1"/>
  <c r="T910" i="1"/>
  <c r="T902" i="1"/>
  <c r="T894" i="1"/>
  <c r="T886" i="1"/>
  <c r="T878" i="1"/>
  <c r="T870" i="1"/>
  <c r="T862" i="1"/>
  <c r="T854" i="1"/>
  <c r="T846" i="1"/>
  <c r="T838" i="1"/>
  <c r="T830" i="1"/>
  <c r="T822" i="1"/>
  <c r="T814" i="1"/>
  <c r="T806" i="1"/>
  <c r="T798" i="1"/>
  <c r="T790" i="1"/>
  <c r="T782" i="1"/>
  <c r="T774" i="1"/>
  <c r="T690" i="1"/>
  <c r="T682" i="1"/>
  <c r="T674" i="1"/>
  <c r="T666" i="1"/>
  <c r="T658" i="1"/>
  <c r="T650" i="1"/>
  <c r="T897" i="1"/>
  <c r="T880" i="1"/>
  <c r="T850" i="1"/>
  <c r="T464" i="1"/>
  <c r="T456" i="1"/>
  <c r="T448" i="1"/>
  <c r="T440" i="1"/>
  <c r="T432" i="1"/>
  <c r="T424" i="1"/>
  <c r="T416" i="1"/>
  <c r="T406" i="1"/>
  <c r="T398" i="1"/>
  <c r="T390" i="1"/>
  <c r="T382" i="1"/>
  <c r="T374" i="1"/>
  <c r="T366" i="1"/>
  <c r="T358" i="1"/>
  <c r="T350" i="1"/>
  <c r="T342" i="1"/>
  <c r="T334" i="1"/>
  <c r="T326" i="1"/>
  <c r="T318" i="1"/>
  <c r="T310" i="1"/>
  <c r="T302" i="1"/>
  <c r="T294" i="1"/>
  <c r="T286" i="1"/>
  <c r="T278" i="1"/>
  <c r="T906" i="1"/>
  <c r="T825" i="1"/>
  <c r="T808" i="1"/>
  <c r="T778" i="1"/>
  <c r="T762" i="1"/>
  <c r="T636" i="1"/>
  <c r="T994" i="1"/>
  <c r="T978" i="1"/>
  <c r="T962" i="1"/>
  <c r="T946" i="1"/>
  <c r="T930" i="1"/>
  <c r="T849" i="1"/>
  <c r="T832" i="1"/>
  <c r="T802" i="1"/>
  <c r="T617" i="1"/>
  <c r="T413" i="1"/>
  <c r="T405" i="1"/>
  <c r="T397" i="1"/>
  <c r="T389" i="1"/>
  <c r="T381" i="1"/>
  <c r="T373" i="1"/>
  <c r="T365" i="1"/>
  <c r="T357" i="1"/>
  <c r="T349" i="1"/>
  <c r="T341" i="1"/>
  <c r="T333" i="1"/>
  <c r="T325" i="1"/>
  <c r="T317" i="1"/>
  <c r="T309" i="1"/>
  <c r="T301" i="1"/>
  <c r="T293" i="1"/>
  <c r="T285" i="1"/>
  <c r="T920" i="1"/>
  <c r="T890" i="1"/>
  <c r="T809" i="1"/>
  <c r="T792" i="1"/>
  <c r="T615" i="1"/>
  <c r="T616" i="1"/>
  <c r="T612" i="1"/>
  <c r="T247" i="1"/>
  <c r="T225" i="1"/>
  <c r="T269" i="1"/>
  <c r="T257" i="1"/>
  <c r="T249" i="1"/>
  <c r="T268" i="1"/>
  <c r="T256" i="1"/>
  <c r="T230" i="1"/>
  <c r="T236" i="1"/>
  <c r="T224" i="1"/>
  <c r="T216" i="1"/>
  <c r="T250" i="1"/>
  <c r="T238" i="1"/>
  <c r="T234" i="1"/>
  <c r="T223" i="1"/>
  <c r="T1966" i="1"/>
  <c r="T1897" i="1"/>
  <c r="T1861" i="1"/>
  <c r="T1408" i="1"/>
  <c r="T1495" i="1"/>
  <c r="T1503" i="1"/>
  <c r="T1003" i="1"/>
  <c r="T426" i="1"/>
  <c r="T392" i="1"/>
  <c r="T296" i="1"/>
  <c r="T431" i="1"/>
  <c r="T407" i="1"/>
  <c r="T375" i="1"/>
  <c r="T351" i="1"/>
  <c r="T327" i="1"/>
  <c r="T295" i="1"/>
  <c r="T279" i="1"/>
  <c r="T229" i="1"/>
  <c r="T227" i="1"/>
  <c r="T1965" i="1"/>
  <c r="T1964" i="1"/>
  <c r="T1860" i="1"/>
  <c r="T1784" i="1"/>
  <c r="T1832" i="1"/>
  <c r="T1827" i="1"/>
  <c r="T1791" i="1"/>
  <c r="T1600" i="1"/>
  <c r="T1497" i="1"/>
  <c r="T1481" i="1"/>
  <c r="T1512" i="1"/>
  <c r="T1501" i="1"/>
  <c r="T1480" i="1"/>
  <c r="T1469" i="1"/>
  <c r="T1448" i="1"/>
  <c r="T1405" i="1"/>
  <c r="T1384" i="1"/>
  <c r="T1479" i="1"/>
  <c r="T1466" i="1"/>
  <c r="T1378" i="1"/>
  <c r="T1522" i="1"/>
  <c r="T1368" i="1"/>
  <c r="T1986" i="1"/>
  <c r="T2000" i="1"/>
  <c r="T1992" i="1"/>
  <c r="T2003" i="1"/>
  <c r="T1961" i="1"/>
  <c r="T1934" i="1"/>
  <c r="T1936" i="1"/>
  <c r="T1969" i="1"/>
  <c r="T1896" i="1"/>
  <c r="T1981" i="1"/>
  <c r="T1928" i="1"/>
  <c r="T1923" i="1"/>
  <c r="T1977" i="1"/>
  <c r="T1900" i="1"/>
  <c r="T1890" i="1"/>
  <c r="T1858" i="1"/>
  <c r="T1924" i="1"/>
  <c r="T1899" i="1"/>
  <c r="T1889" i="1"/>
  <c r="T1857" i="1"/>
  <c r="T1850" i="1"/>
  <c r="T1887" i="1"/>
  <c r="T1855" i="1"/>
  <c r="T1846" i="1"/>
  <c r="T1835" i="1"/>
  <c r="T1849" i="1"/>
  <c r="T1826" i="1"/>
  <c r="T1821" i="1"/>
  <c r="T1813" i="1"/>
  <c r="T1805" i="1"/>
  <c r="T1783" i="1"/>
  <c r="T1808" i="1"/>
  <c r="T1792" i="1"/>
  <c r="T1776" i="1"/>
  <c r="T1824" i="1"/>
  <c r="T1807" i="1"/>
  <c r="T1775" i="1"/>
  <c r="T1819" i="1"/>
  <c r="T1618" i="1"/>
  <c r="T1622" i="1"/>
  <c r="T1614" i="1"/>
  <c r="T1523" i="1"/>
  <c r="T1494" i="1"/>
  <c r="T1492" i="1"/>
  <c r="T1462" i="1"/>
  <c r="T1460" i="1"/>
  <c r="T1451" i="1"/>
  <c r="T1387" i="1"/>
  <c r="T1524" i="1"/>
  <c r="T1603" i="1"/>
  <c r="T1520" i="1"/>
  <c r="T1509" i="1"/>
  <c r="T1488" i="1"/>
  <c r="T1477" i="1"/>
  <c r="T1456" i="1"/>
  <c r="T1445" i="1"/>
  <c r="T1413" i="1"/>
  <c r="T1392" i="1"/>
  <c r="T1381" i="1"/>
  <c r="T1514" i="1"/>
  <c r="T1609" i="1"/>
  <c r="T1407" i="1"/>
  <c r="T1391" i="1"/>
  <c r="T1385" i="1"/>
  <c r="T1377" i="1"/>
  <c r="T1367" i="1"/>
  <c r="T1487" i="1"/>
  <c r="T1455" i="1"/>
  <c r="T1396" i="1"/>
  <c r="T1167" i="1"/>
  <c r="T1170" i="1"/>
  <c r="T997" i="1"/>
  <c r="T989" i="1"/>
  <c r="T981" i="1"/>
  <c r="T973" i="1"/>
  <c r="T957" i="1"/>
  <c r="T949" i="1"/>
  <c r="T941" i="1"/>
  <c r="T925" i="1"/>
  <c r="T917" i="1"/>
  <c r="T901" i="1"/>
  <c r="T893" i="1"/>
  <c r="T885" i="1"/>
  <c r="T869" i="1"/>
  <c r="T861" i="1"/>
  <c r="T853" i="1"/>
  <c r="T845" i="1"/>
  <c r="T821" i="1"/>
  <c r="T813" i="1"/>
  <c r="T797" i="1"/>
  <c r="T789" i="1"/>
  <c r="T773" i="1"/>
  <c r="T995" i="1"/>
  <c r="T987" i="1"/>
  <c r="T955" i="1"/>
  <c r="T923" i="1"/>
  <c r="T891" i="1"/>
  <c r="T859" i="1"/>
  <c r="T795" i="1"/>
  <c r="T647" i="1"/>
  <c r="T639" i="1"/>
  <c r="T993" i="1"/>
  <c r="T1171" i="1"/>
  <c r="T772" i="1"/>
  <c r="T688" i="1"/>
  <c r="T680" i="1"/>
  <c r="T672" i="1"/>
  <c r="T664" i="1"/>
  <c r="T656" i="1"/>
  <c r="T648" i="1"/>
  <c r="T625" i="1"/>
  <c r="T818" i="1"/>
  <c r="T462" i="1"/>
  <c r="T454" i="1"/>
  <c r="T446" i="1"/>
  <c r="T438" i="1"/>
  <c r="T430" i="1"/>
  <c r="T422" i="1"/>
  <c r="T414" i="1"/>
  <c r="T404" i="1"/>
  <c r="T396" i="1"/>
  <c r="T388" i="1"/>
  <c r="T380" i="1"/>
  <c r="T372" i="1"/>
  <c r="T364" i="1"/>
  <c r="T356" i="1"/>
  <c r="T348" i="1"/>
  <c r="T340" i="1"/>
  <c r="T332" i="1"/>
  <c r="T324" i="1"/>
  <c r="T316" i="1"/>
  <c r="T308" i="1"/>
  <c r="T300" i="1"/>
  <c r="T292" i="1"/>
  <c r="T284" i="1"/>
  <c r="T904" i="1"/>
  <c r="T776" i="1"/>
  <c r="T642" i="1"/>
  <c r="T622" i="1"/>
  <c r="T992" i="1"/>
  <c r="T628" i="1"/>
  <c r="T467" i="1"/>
  <c r="T411" i="1"/>
  <c r="T403" i="1"/>
  <c r="T395" i="1"/>
  <c r="T387" i="1"/>
  <c r="T379" i="1"/>
  <c r="T371" i="1"/>
  <c r="T363" i="1"/>
  <c r="T355" i="1"/>
  <c r="T347" i="1"/>
  <c r="T339" i="1"/>
  <c r="T331" i="1"/>
  <c r="T323" i="1"/>
  <c r="T315" i="1"/>
  <c r="T307" i="1"/>
  <c r="T299" i="1"/>
  <c r="T291" i="1"/>
  <c r="T283" i="1"/>
  <c r="T766" i="1"/>
  <c r="T267" i="1"/>
  <c r="T259" i="1"/>
  <c r="T243" i="1"/>
  <c r="T273" i="1"/>
  <c r="T245" i="1"/>
  <c r="T266" i="1"/>
  <c r="T240" i="1"/>
  <c r="T262" i="1"/>
  <c r="T246" i="1"/>
  <c r="T221" i="1"/>
  <c r="T222" i="1"/>
  <c r="T1894" i="1"/>
  <c r="T1854" i="1"/>
  <c r="T1859" i="1"/>
  <c r="T1782" i="1"/>
  <c r="T1446" i="1"/>
  <c r="T1444" i="1"/>
  <c r="T1410" i="1"/>
  <c r="T1471" i="1"/>
  <c r="T1380" i="1"/>
  <c r="T1001" i="1"/>
  <c r="T320" i="1"/>
  <c r="T638" i="1"/>
  <c r="T463" i="1"/>
  <c r="T447" i="1"/>
  <c r="T423" i="1"/>
  <c r="T399" i="1"/>
  <c r="T383" i="1"/>
  <c r="T359" i="1"/>
  <c r="T335" i="1"/>
  <c r="T311" i="1"/>
  <c r="T275" i="1"/>
  <c r="T260" i="1"/>
  <c r="T1989" i="1"/>
  <c r="T1982" i="1"/>
  <c r="T1968" i="1"/>
  <c r="T1929" i="1"/>
  <c r="T1926" i="1"/>
  <c r="T1891" i="1"/>
  <c r="T1892" i="1"/>
  <c r="T1853" i="1"/>
  <c r="T1788" i="1"/>
  <c r="T1787" i="1"/>
  <c r="T1793" i="1"/>
  <c r="T1515" i="1"/>
  <c r="T1486" i="1"/>
  <c r="T1484" i="1"/>
  <c r="T1475" i="1"/>
  <c r="T1454" i="1"/>
  <c r="T1452" i="1"/>
  <c r="T1443" i="1"/>
  <c r="T1411" i="1"/>
  <c r="T1379" i="1"/>
  <c r="T1513" i="1"/>
  <c r="T1465" i="1"/>
  <c r="T1449" i="1"/>
  <c r="T1605" i="1"/>
  <c r="T1373" i="1"/>
  <c r="T1409" i="1"/>
  <c r="T1401" i="1"/>
  <c r="T1386" i="1"/>
  <c r="T1998" i="1"/>
  <c r="T1990" i="1"/>
  <c r="T2001" i="1"/>
  <c r="T1984" i="1"/>
  <c r="T1980" i="1"/>
  <c r="T1935" i="1"/>
  <c r="T1985" i="1"/>
  <c r="T1967" i="1"/>
  <c r="T1983" i="1"/>
  <c r="T1979" i="1"/>
  <c r="T1960" i="1"/>
  <c r="T1884" i="1"/>
  <c r="T1925" i="1"/>
  <c r="T1930" i="1"/>
  <c r="T1898" i="1"/>
  <c r="T1885" i="1"/>
  <c r="T1856" i="1"/>
  <c r="T1886" i="1"/>
  <c r="T1852" i="1"/>
  <c r="T1843" i="1"/>
  <c r="T1820" i="1"/>
  <c r="T1796" i="1"/>
  <c r="T1845" i="1"/>
  <c r="T1834" i="1"/>
  <c r="T1802" i="1"/>
  <c r="T1844" i="1"/>
  <c r="T1790" i="1"/>
  <c r="T1780" i="1"/>
  <c r="T1825" i="1"/>
  <c r="T1781" i="1"/>
  <c r="T1680" i="1"/>
  <c r="T1679" i="1"/>
  <c r="T1817" i="1"/>
  <c r="T1785" i="1"/>
  <c r="T1774" i="1"/>
  <c r="T1779" i="1"/>
  <c r="T1623" i="1"/>
  <c r="T1615" i="1"/>
  <c r="T1678" i="1"/>
  <c r="T1619" i="1"/>
  <c r="T1833" i="1"/>
  <c r="T1620" i="1"/>
  <c r="T1673" i="1"/>
  <c r="T1510" i="1"/>
  <c r="T1508" i="1"/>
  <c r="T1502" i="1"/>
  <c r="T1500" i="1"/>
  <c r="T1491" i="1"/>
  <c r="T1470" i="1"/>
  <c r="T1468" i="1"/>
  <c r="T1459" i="1"/>
  <c r="T1406" i="1"/>
  <c r="T1395" i="1"/>
  <c r="T1374" i="1"/>
  <c r="T1621" i="1"/>
  <c r="T1604" i="1"/>
  <c r="T1521" i="1"/>
  <c r="T1505" i="1"/>
  <c r="T1489" i="1"/>
  <c r="T1473" i="1"/>
  <c r="T1457" i="1"/>
  <c r="T1625" i="1"/>
  <c r="T1606" i="1"/>
  <c r="T1601" i="1"/>
  <c r="T1517" i="1"/>
  <c r="T1496" i="1"/>
  <c r="T1485" i="1"/>
  <c r="T1464" i="1"/>
  <c r="T1453" i="1"/>
  <c r="T1400" i="1"/>
  <c r="T1389" i="1"/>
  <c r="T1511" i="1"/>
  <c r="T1498" i="1"/>
  <c r="T1447" i="1"/>
  <c r="T1383" i="1"/>
  <c r="T1375" i="1"/>
  <c r="T1366" i="1"/>
  <c r="T1458" i="1"/>
  <c r="T1519" i="1"/>
  <c r="T1388" i="1"/>
  <c r="T1169" i="1"/>
  <c r="T1166" i="1"/>
  <c r="T988" i="1"/>
  <c r="T980" i="1"/>
  <c r="T972" i="1"/>
  <c r="T964" i="1"/>
  <c r="T956" i="1"/>
  <c r="T948" i="1"/>
  <c r="T940" i="1"/>
  <c r="T932" i="1"/>
  <c r="T924" i="1"/>
  <c r="T916" i="1"/>
  <c r="T908" i="1"/>
  <c r="T900" i="1"/>
  <c r="T892" i="1"/>
  <c r="T884" i="1"/>
  <c r="T876" i="1"/>
  <c r="T868" i="1"/>
  <c r="T860" i="1"/>
  <c r="T852" i="1"/>
  <c r="T844" i="1"/>
  <c r="T836" i="1"/>
  <c r="T828" i="1"/>
  <c r="T820" i="1"/>
  <c r="T812" i="1"/>
  <c r="T804" i="1"/>
  <c r="T796" i="1"/>
  <c r="T788" i="1"/>
  <c r="T780" i="1"/>
  <c r="T689" i="1"/>
  <c r="T685" i="1"/>
  <c r="T681" i="1"/>
  <c r="T677" i="1"/>
  <c r="T673" i="1"/>
  <c r="T669" i="1"/>
  <c r="T665" i="1"/>
  <c r="T661" i="1"/>
  <c r="T657" i="1"/>
  <c r="T653" i="1"/>
  <c r="T1172" i="1"/>
  <c r="T963" i="1"/>
  <c r="T931" i="1"/>
  <c r="T899" i="1"/>
  <c r="T867" i="1"/>
  <c r="T835" i="1"/>
  <c r="T803" i="1"/>
  <c r="T645" i="1"/>
  <c r="T637" i="1"/>
  <c r="T961" i="1"/>
  <c r="T929" i="1"/>
  <c r="T999" i="1"/>
  <c r="T991" i="1"/>
  <c r="T686" i="1"/>
  <c r="T678" i="1"/>
  <c r="T670" i="1"/>
  <c r="T662" i="1"/>
  <c r="T654" i="1"/>
  <c r="T646" i="1"/>
  <c r="T621" i="1"/>
  <c r="T620" i="1"/>
  <c r="T619" i="1"/>
  <c r="T914" i="1"/>
  <c r="T833" i="1"/>
  <c r="T816" i="1"/>
  <c r="T786" i="1"/>
  <c r="T624" i="1"/>
  <c r="T460" i="1"/>
  <c r="T452" i="1"/>
  <c r="T444" i="1"/>
  <c r="T436" i="1"/>
  <c r="T428" i="1"/>
  <c r="T420" i="1"/>
  <c r="T410" i="1"/>
  <c r="T402" i="1"/>
  <c r="T394" i="1"/>
  <c r="T386" i="1"/>
  <c r="T378" i="1"/>
  <c r="T370" i="1"/>
  <c r="T362" i="1"/>
  <c r="T354" i="1"/>
  <c r="T346" i="1"/>
  <c r="T338" i="1"/>
  <c r="T330" i="1"/>
  <c r="T322" i="1"/>
  <c r="T314" i="1"/>
  <c r="T306" i="1"/>
  <c r="T298" i="1"/>
  <c r="T290" i="1"/>
  <c r="T282" i="1"/>
  <c r="T889" i="1"/>
  <c r="T872" i="1"/>
  <c r="T842" i="1"/>
  <c r="T768" i="1"/>
  <c r="T640" i="1"/>
  <c r="T1002" i="1"/>
  <c r="T986" i="1"/>
  <c r="T970" i="1"/>
  <c r="T954" i="1"/>
  <c r="T938" i="1"/>
  <c r="T913" i="1"/>
  <c r="T896" i="1"/>
  <c r="T866" i="1"/>
  <c r="T785" i="1"/>
  <c r="T465" i="1"/>
  <c r="T457" i="1"/>
  <c r="T449" i="1"/>
  <c r="T441" i="1"/>
  <c r="T433" i="1"/>
  <c r="T425" i="1"/>
  <c r="T417" i="1"/>
  <c r="T409" i="1"/>
  <c r="T401" i="1"/>
  <c r="T393" i="1"/>
  <c r="T385" i="1"/>
  <c r="T377" i="1"/>
  <c r="T369" i="1"/>
  <c r="T361" i="1"/>
  <c r="T353" i="1"/>
  <c r="T345" i="1"/>
  <c r="T337" i="1"/>
  <c r="T329" i="1"/>
  <c r="T321" i="1"/>
  <c r="T313" i="1"/>
  <c r="T305" i="1"/>
  <c r="T297" i="1"/>
  <c r="T289" i="1"/>
  <c r="T281" i="1"/>
  <c r="T873" i="1"/>
  <c r="T856" i="1"/>
  <c r="T826" i="1"/>
  <c r="T618" i="1"/>
  <c r="T614" i="1"/>
  <c r="T271" i="1"/>
  <c r="T255" i="1"/>
  <c r="T277" i="1"/>
  <c r="T272" i="1"/>
  <c r="T265" i="1"/>
  <c r="T253" i="1"/>
  <c r="T237" i="1"/>
  <c r="T264" i="1"/>
  <c r="T248" i="1"/>
  <c r="T239" i="1"/>
  <c r="T220" i="1"/>
  <c r="T258" i="1"/>
  <c r="T242" i="1"/>
  <c r="T232" i="1"/>
  <c r="T228" i="1"/>
  <c r="C2119" i="1" l="1"/>
  <c r="D2123" i="1" s="1"/>
  <c r="C2118" i="1"/>
  <c r="C2117" i="1"/>
  <c r="C2116" i="1"/>
  <c r="C2115" i="1"/>
  <c r="C2114" i="1"/>
  <c r="C2113" i="1"/>
  <c r="C2112" i="1"/>
  <c r="C2111" i="1"/>
  <c r="C2110" i="1"/>
  <c r="C2109" i="1"/>
  <c r="C2108" i="1"/>
  <c r="C2107" i="1"/>
  <c r="C2106" i="1"/>
  <c r="C2105" i="1"/>
  <c r="C2104" i="1"/>
  <c r="C2103" i="1"/>
  <c r="C2102" i="1"/>
  <c r="C2101" i="1"/>
  <c r="C2100" i="1"/>
  <c r="C2099" i="1"/>
  <c r="C2098" i="1"/>
  <c r="C2097" i="1"/>
  <c r="C2096" i="1"/>
  <c r="C2095" i="1"/>
  <c r="C2094" i="1"/>
  <c r="C2093" i="1"/>
  <c r="C2092" i="1"/>
  <c r="C2091" i="1"/>
  <c r="C2090" i="1"/>
  <c r="C2089" i="1"/>
  <c r="C2088" i="1"/>
  <c r="C2087" i="1"/>
  <c r="C2086" i="1"/>
  <c r="C2085" i="1"/>
  <c r="C2084" i="1"/>
  <c r="C2083" i="1"/>
  <c r="C2082" i="1"/>
  <c r="C2081" i="1"/>
  <c r="C2080" i="1"/>
  <c r="C2079" i="1"/>
  <c r="C2078" i="1"/>
  <c r="C2077" i="1"/>
  <c r="C2076" i="1"/>
  <c r="C2075" i="1"/>
  <c r="C2074" i="1"/>
  <c r="C2073" i="1"/>
  <c r="C2072" i="1"/>
  <c r="C2071" i="1"/>
  <c r="C2070" i="1"/>
  <c r="C2069" i="1"/>
  <c r="C2068" i="1"/>
  <c r="C2067" i="1"/>
  <c r="C2066" i="1"/>
  <c r="C2065" i="1"/>
  <c r="C2064" i="1"/>
  <c r="C2063" i="1"/>
  <c r="C2062" i="1"/>
  <c r="C2061" i="1"/>
  <c r="C2060" i="1"/>
  <c r="C2059" i="1"/>
  <c r="C2058" i="1"/>
  <c r="C2057" i="1"/>
  <c r="C2056" i="1"/>
  <c r="C2055" i="1"/>
  <c r="C2054" i="1"/>
  <c r="C2053" i="1"/>
  <c r="C2052" i="1"/>
  <c r="C2051" i="1"/>
  <c r="C2050" i="1"/>
  <c r="C2049" i="1"/>
  <c r="C2048" i="1"/>
  <c r="C2047" i="1"/>
  <c r="C2046" i="1"/>
  <c r="C2045" i="1"/>
  <c r="C2044" i="1"/>
  <c r="C2043" i="1"/>
  <c r="C2042" i="1"/>
  <c r="C2041" i="1"/>
  <c r="C2040" i="1"/>
  <c r="C2039" i="1"/>
  <c r="C2038" i="1"/>
  <c r="C2037" i="1"/>
  <c r="C2036" i="1"/>
  <c r="C2035" i="1"/>
  <c r="C2034" i="1"/>
  <c r="C2033" i="1"/>
  <c r="C2032" i="1"/>
  <c r="C2031" i="1"/>
  <c r="C2030" i="1"/>
  <c r="C2029" i="1"/>
  <c r="C2028" i="1"/>
  <c r="C2027" i="1"/>
  <c r="C2026" i="1"/>
  <c r="C2025" i="1"/>
  <c r="C2024" i="1"/>
  <c r="C2023" i="1"/>
  <c r="C2022" i="1"/>
  <c r="C2021" i="1"/>
  <c r="C2020" i="1"/>
  <c r="C2019" i="1"/>
  <c r="C2018" i="1"/>
  <c r="C2017" i="1"/>
  <c r="C2016" i="1"/>
  <c r="C2015" i="1"/>
  <c r="C2014" i="1"/>
  <c r="C2013" i="1"/>
  <c r="C2012" i="1"/>
  <c r="C2011" i="1"/>
  <c r="C2010" i="1"/>
  <c r="C2009" i="1"/>
  <c r="C2008" i="1"/>
  <c r="C2007" i="1"/>
  <c r="C2006" i="1"/>
  <c r="C2005" i="1"/>
  <c r="C2004" i="1"/>
  <c r="C2003" i="1"/>
  <c r="C2002" i="1"/>
  <c r="C2001" i="1"/>
  <c r="C2000" i="1"/>
  <c r="C1999" i="1"/>
  <c r="C1998" i="1"/>
  <c r="C1997" i="1"/>
  <c r="C1996" i="1"/>
  <c r="C1995" i="1"/>
  <c r="C1994" i="1"/>
  <c r="C1993" i="1"/>
  <c r="C1992" i="1"/>
  <c r="C1991" i="1"/>
  <c r="C1990" i="1"/>
  <c r="C1989" i="1"/>
  <c r="C1988" i="1"/>
  <c r="C1987" i="1"/>
  <c r="C1986" i="1"/>
  <c r="C1985" i="1"/>
  <c r="C1984" i="1"/>
  <c r="C1983" i="1"/>
  <c r="C1982" i="1"/>
  <c r="C1981" i="1"/>
  <c r="C1980" i="1"/>
  <c r="C1979" i="1"/>
  <c r="C1978" i="1"/>
  <c r="C1977" i="1"/>
  <c r="C1976" i="1"/>
  <c r="C1975" i="1"/>
  <c r="C1974" i="1"/>
  <c r="C1973" i="1"/>
  <c r="C1972" i="1"/>
  <c r="C1971" i="1"/>
  <c r="C1970" i="1"/>
  <c r="C1969" i="1"/>
  <c r="C1968" i="1"/>
  <c r="C1967" i="1"/>
  <c r="C1966" i="1"/>
  <c r="C1965" i="1"/>
  <c r="C1964" i="1"/>
  <c r="C1963" i="1"/>
  <c r="C1962" i="1"/>
  <c r="C1961" i="1"/>
  <c r="C1960" i="1"/>
  <c r="C1959" i="1"/>
  <c r="C1958" i="1"/>
  <c r="C1957" i="1"/>
  <c r="C1956" i="1"/>
  <c r="C1955" i="1"/>
  <c r="C1954" i="1"/>
  <c r="C1953" i="1"/>
  <c r="C1952" i="1"/>
  <c r="C1951" i="1"/>
  <c r="C1950" i="1"/>
  <c r="C1949" i="1"/>
  <c r="C1948" i="1"/>
  <c r="C1947" i="1"/>
  <c r="C1946" i="1"/>
  <c r="C1945" i="1"/>
  <c r="C1944" i="1"/>
  <c r="C1943" i="1"/>
  <c r="C1942" i="1"/>
  <c r="C1941" i="1"/>
  <c r="C1940" i="1"/>
  <c r="C1939" i="1"/>
  <c r="C1938" i="1"/>
  <c r="C1937" i="1"/>
  <c r="C1936" i="1"/>
  <c r="C1935" i="1"/>
  <c r="C1934" i="1"/>
  <c r="C1933" i="1"/>
  <c r="C1932" i="1"/>
  <c r="C1931" i="1"/>
  <c r="C1930" i="1"/>
  <c r="C1929" i="1"/>
  <c r="C1928" i="1"/>
  <c r="C1927" i="1"/>
  <c r="C1926" i="1"/>
  <c r="C1925" i="1"/>
  <c r="C1924" i="1"/>
  <c r="C1923" i="1"/>
  <c r="C1922" i="1"/>
  <c r="C1921" i="1"/>
  <c r="C1920" i="1"/>
  <c r="C1919" i="1"/>
  <c r="C1918" i="1"/>
  <c r="C1917" i="1"/>
  <c r="C1916" i="1"/>
  <c r="C1915" i="1"/>
  <c r="C1914" i="1"/>
  <c r="C1913" i="1"/>
  <c r="C1912" i="1"/>
  <c r="C1911" i="1"/>
  <c r="C1910" i="1"/>
  <c r="C1909" i="1"/>
  <c r="C1908" i="1"/>
  <c r="C1907" i="1"/>
  <c r="C1906" i="1"/>
  <c r="C1905" i="1"/>
  <c r="C1904" i="1"/>
  <c r="C1903" i="1"/>
  <c r="C1902" i="1"/>
  <c r="C1901" i="1"/>
  <c r="C1900" i="1"/>
  <c r="C1899" i="1"/>
  <c r="C1898" i="1"/>
  <c r="C1897" i="1"/>
  <c r="C1896" i="1"/>
  <c r="C1895" i="1"/>
  <c r="C1894" i="1"/>
  <c r="C1893" i="1"/>
  <c r="C1892" i="1"/>
  <c r="C1891" i="1"/>
  <c r="C1890" i="1"/>
  <c r="C1889" i="1"/>
  <c r="C1888" i="1"/>
  <c r="C1887" i="1"/>
  <c r="C1886" i="1"/>
  <c r="C1885" i="1"/>
  <c r="C1884" i="1"/>
  <c r="C1883" i="1"/>
  <c r="C1882" i="1"/>
  <c r="C1881" i="1"/>
  <c r="C1880" i="1"/>
  <c r="C1879" i="1"/>
  <c r="C1878" i="1"/>
  <c r="C1877" i="1"/>
  <c r="C1876" i="1"/>
  <c r="C1875" i="1"/>
  <c r="C1874" i="1"/>
  <c r="C1873" i="1"/>
  <c r="C1872" i="1"/>
  <c r="C1871" i="1"/>
  <c r="C1870" i="1"/>
  <c r="C1869" i="1"/>
  <c r="C1868" i="1"/>
  <c r="C1867" i="1"/>
  <c r="C1866" i="1"/>
  <c r="C1865" i="1"/>
  <c r="C1864" i="1"/>
  <c r="C1863" i="1"/>
  <c r="C1862" i="1"/>
  <c r="C1861" i="1"/>
  <c r="C1860" i="1"/>
  <c r="C1859" i="1"/>
  <c r="C1858" i="1"/>
  <c r="C1857" i="1"/>
  <c r="C1856" i="1"/>
  <c r="C1855" i="1"/>
  <c r="C1854" i="1"/>
  <c r="C1853" i="1"/>
  <c r="C1852" i="1"/>
  <c r="C1851" i="1"/>
  <c r="C1850" i="1"/>
  <c r="C1849" i="1"/>
  <c r="C1848" i="1"/>
  <c r="C1847" i="1"/>
  <c r="C1846" i="1"/>
  <c r="C1845" i="1"/>
  <c r="C1844" i="1"/>
  <c r="C1843" i="1"/>
  <c r="C1842" i="1"/>
  <c r="C1841" i="1"/>
  <c r="C1840" i="1"/>
  <c r="C1839" i="1"/>
  <c r="C1838" i="1"/>
  <c r="C1837" i="1"/>
  <c r="C1836" i="1"/>
  <c r="C1835" i="1"/>
  <c r="C1834" i="1"/>
  <c r="C1833" i="1"/>
  <c r="C1832" i="1"/>
  <c r="C1831" i="1"/>
  <c r="C1830" i="1"/>
  <c r="C1829" i="1"/>
  <c r="C1828" i="1"/>
  <c r="C1827" i="1"/>
  <c r="C1826" i="1"/>
  <c r="C1825" i="1"/>
  <c r="C1824" i="1"/>
  <c r="C1823" i="1"/>
  <c r="C1822" i="1"/>
  <c r="C1821" i="1"/>
  <c r="C1820" i="1"/>
  <c r="C1819" i="1"/>
  <c r="C1818" i="1"/>
  <c r="C1817" i="1"/>
  <c r="C1816" i="1"/>
  <c r="C1815" i="1"/>
  <c r="C1814" i="1"/>
  <c r="C1813" i="1"/>
  <c r="C1812" i="1"/>
  <c r="C1811" i="1"/>
  <c r="C1810" i="1"/>
  <c r="C1809" i="1"/>
  <c r="C1808" i="1"/>
  <c r="C1807" i="1"/>
  <c r="C1806" i="1"/>
  <c r="C1805" i="1"/>
  <c r="C1804" i="1"/>
  <c r="C1803" i="1"/>
  <c r="C1802" i="1"/>
  <c r="C1801" i="1"/>
  <c r="C1800" i="1"/>
  <c r="C1799" i="1"/>
  <c r="C1798" i="1"/>
  <c r="C1797" i="1"/>
  <c r="C1796" i="1"/>
  <c r="C1795" i="1"/>
  <c r="C1794" i="1"/>
  <c r="C1793" i="1"/>
  <c r="C1792" i="1"/>
  <c r="C1791" i="1"/>
  <c r="C1790" i="1"/>
  <c r="C1789" i="1"/>
  <c r="C1788" i="1"/>
  <c r="C1787" i="1"/>
  <c r="C1786" i="1"/>
  <c r="C1785" i="1"/>
  <c r="C1784" i="1"/>
  <c r="C1783" i="1"/>
  <c r="C1782" i="1"/>
  <c r="C1781" i="1"/>
  <c r="C1780" i="1"/>
  <c r="C1779" i="1"/>
  <c r="C1778" i="1"/>
  <c r="C1777" i="1"/>
  <c r="C1776" i="1"/>
  <c r="C1775" i="1"/>
  <c r="C1774" i="1"/>
  <c r="C1773" i="1"/>
  <c r="C1772" i="1"/>
  <c r="C1771" i="1"/>
  <c r="C1770" i="1"/>
  <c r="C1769" i="1"/>
  <c r="C1768" i="1"/>
  <c r="C1767" i="1"/>
  <c r="C1766" i="1"/>
  <c r="C1765" i="1"/>
  <c r="C1764" i="1"/>
  <c r="C1763" i="1"/>
  <c r="C1762" i="1"/>
  <c r="C1761" i="1"/>
  <c r="C1760" i="1"/>
  <c r="C1759" i="1"/>
  <c r="C1758" i="1"/>
  <c r="C1757" i="1"/>
  <c r="C1756" i="1"/>
  <c r="C1755" i="1"/>
  <c r="C1754" i="1"/>
  <c r="C1753" i="1"/>
  <c r="C1752" i="1"/>
  <c r="C1751" i="1"/>
  <c r="C1750" i="1"/>
  <c r="C1749" i="1"/>
  <c r="C1748" i="1"/>
  <c r="C1747" i="1"/>
  <c r="C1746" i="1"/>
  <c r="C1745" i="1"/>
  <c r="C1744" i="1"/>
  <c r="C1743" i="1"/>
  <c r="C1742" i="1"/>
  <c r="C1741" i="1"/>
  <c r="C1740" i="1"/>
  <c r="C1739" i="1"/>
  <c r="C1738" i="1"/>
  <c r="C1737" i="1"/>
  <c r="C1736" i="1"/>
  <c r="C1735" i="1"/>
  <c r="C1734" i="1"/>
  <c r="C1733" i="1"/>
  <c r="C1732" i="1"/>
  <c r="C1731" i="1"/>
  <c r="C1730" i="1"/>
  <c r="C1729" i="1"/>
  <c r="C1728" i="1"/>
  <c r="C1727" i="1"/>
  <c r="C1726" i="1"/>
  <c r="C1725" i="1"/>
  <c r="C1724" i="1"/>
  <c r="C1723" i="1"/>
  <c r="C1722" i="1"/>
  <c r="C1721" i="1"/>
  <c r="C1720" i="1"/>
  <c r="C1719" i="1"/>
  <c r="C1718" i="1"/>
  <c r="C1717" i="1"/>
  <c r="C1716" i="1"/>
  <c r="C1715" i="1"/>
  <c r="C1714" i="1"/>
  <c r="C1713" i="1"/>
  <c r="C1712" i="1"/>
  <c r="C1711" i="1"/>
  <c r="C1710" i="1"/>
  <c r="C1709" i="1"/>
  <c r="C1708" i="1"/>
  <c r="C1707" i="1"/>
  <c r="C1706" i="1"/>
  <c r="C1705" i="1"/>
  <c r="C1704" i="1"/>
  <c r="C1703" i="1"/>
  <c r="C1702" i="1"/>
  <c r="C1701" i="1"/>
  <c r="C1700" i="1"/>
  <c r="C1699" i="1"/>
  <c r="C1698" i="1"/>
  <c r="C1697" i="1"/>
  <c r="C1696" i="1"/>
  <c r="C1695" i="1"/>
  <c r="C1694" i="1"/>
  <c r="C1693" i="1"/>
  <c r="C1692" i="1"/>
  <c r="C1691" i="1"/>
  <c r="C1690" i="1"/>
  <c r="C1689" i="1"/>
  <c r="C1688" i="1"/>
  <c r="C1687" i="1"/>
  <c r="C1686" i="1"/>
  <c r="C1685" i="1"/>
  <c r="C1684" i="1"/>
  <c r="C1683" i="1"/>
  <c r="C1682" i="1"/>
  <c r="C1681" i="1"/>
  <c r="C1680" i="1"/>
  <c r="C1679" i="1"/>
  <c r="C1678" i="1"/>
  <c r="C1677" i="1"/>
  <c r="C1676" i="1"/>
  <c r="C1675" i="1"/>
  <c r="C1674" i="1"/>
  <c r="C1673" i="1"/>
  <c r="C1672" i="1"/>
  <c r="C1671" i="1"/>
  <c r="C1670" i="1"/>
  <c r="C1669" i="1"/>
  <c r="C1668" i="1"/>
  <c r="C1667" i="1"/>
  <c r="C1666" i="1"/>
  <c r="C1665" i="1"/>
  <c r="C1664" i="1"/>
  <c r="C1663" i="1"/>
  <c r="C1662" i="1"/>
  <c r="C1661" i="1"/>
  <c r="C1660" i="1"/>
  <c r="C1659" i="1"/>
  <c r="C1658" i="1"/>
  <c r="C1657" i="1"/>
  <c r="C1656" i="1"/>
  <c r="C1655" i="1"/>
  <c r="C1654" i="1"/>
  <c r="C1653" i="1"/>
  <c r="C1652" i="1"/>
  <c r="C1651" i="1"/>
  <c r="C1650" i="1"/>
  <c r="C1649" i="1"/>
  <c r="C1648" i="1"/>
  <c r="C1647" i="1"/>
  <c r="C1646" i="1"/>
  <c r="C1645" i="1"/>
  <c r="C1644" i="1"/>
  <c r="C1643" i="1"/>
  <c r="C1642" i="1"/>
  <c r="C1641" i="1"/>
  <c r="C1640" i="1"/>
  <c r="C1639" i="1"/>
  <c r="C1638" i="1"/>
  <c r="C1637" i="1"/>
  <c r="C1636" i="1"/>
  <c r="C1635" i="1"/>
  <c r="C1634" i="1"/>
  <c r="C1633" i="1"/>
  <c r="C1632" i="1"/>
  <c r="C1631" i="1"/>
  <c r="C1630" i="1"/>
  <c r="C1629" i="1"/>
  <c r="C1628" i="1"/>
  <c r="C1627" i="1"/>
  <c r="C1626" i="1"/>
  <c r="C1625" i="1"/>
  <c r="C1624" i="1"/>
  <c r="C1623" i="1"/>
  <c r="C1622" i="1"/>
  <c r="C1621" i="1"/>
  <c r="C1620" i="1"/>
  <c r="C1619" i="1"/>
  <c r="C1618" i="1"/>
  <c r="C1617" i="1"/>
  <c r="C1616" i="1"/>
  <c r="C1615" i="1"/>
  <c r="C1614" i="1"/>
  <c r="C1613" i="1"/>
  <c r="C1612" i="1"/>
  <c r="C1611" i="1"/>
  <c r="C1610" i="1"/>
  <c r="C1609" i="1"/>
  <c r="C1608" i="1"/>
  <c r="C1607" i="1"/>
  <c r="C1606" i="1"/>
  <c r="C1605" i="1"/>
  <c r="C1604" i="1"/>
  <c r="C1603" i="1"/>
  <c r="C1602" i="1"/>
  <c r="C1601" i="1"/>
  <c r="C1600" i="1"/>
  <c r="C1599" i="1"/>
  <c r="C1598" i="1"/>
  <c r="C1597" i="1"/>
  <c r="C1596" i="1"/>
  <c r="C1595" i="1"/>
  <c r="C1594" i="1"/>
  <c r="C1593" i="1"/>
  <c r="C1592" i="1"/>
  <c r="C1591" i="1"/>
  <c r="C1590" i="1"/>
  <c r="C1589" i="1"/>
  <c r="C1588" i="1"/>
  <c r="C1587" i="1"/>
  <c r="C1586" i="1"/>
  <c r="C1585" i="1"/>
  <c r="C1584" i="1"/>
  <c r="C1583" i="1"/>
  <c r="C1582" i="1"/>
  <c r="C1581" i="1"/>
  <c r="C1580" i="1"/>
  <c r="C1579" i="1"/>
  <c r="C1578" i="1"/>
  <c r="C1577" i="1"/>
  <c r="C1576" i="1"/>
  <c r="C1575" i="1"/>
  <c r="C1574" i="1"/>
  <c r="C1573" i="1"/>
  <c r="C1572" i="1"/>
  <c r="C1571" i="1"/>
  <c r="C1570" i="1"/>
  <c r="C1569" i="1"/>
  <c r="C1568" i="1"/>
  <c r="C1567" i="1"/>
  <c r="C1566" i="1"/>
  <c r="C1565" i="1"/>
  <c r="C1564" i="1"/>
  <c r="C1563" i="1"/>
  <c r="C1562" i="1"/>
  <c r="C1561" i="1"/>
  <c r="C1560" i="1"/>
  <c r="C1559" i="1"/>
  <c r="C1558" i="1"/>
  <c r="C1557" i="1"/>
  <c r="C1556" i="1"/>
  <c r="C1555" i="1"/>
  <c r="C1554" i="1"/>
  <c r="C1553" i="1"/>
  <c r="C1552" i="1"/>
  <c r="C1551" i="1"/>
  <c r="C1550" i="1"/>
  <c r="C1549" i="1"/>
  <c r="C1548" i="1"/>
  <c r="C1547" i="1"/>
  <c r="C1546" i="1"/>
  <c r="C1545" i="1"/>
  <c r="C1544" i="1"/>
  <c r="C1543" i="1"/>
  <c r="C1542" i="1"/>
  <c r="C1541" i="1"/>
  <c r="C1540" i="1"/>
  <c r="C1539" i="1"/>
  <c r="C1538" i="1"/>
  <c r="C1537" i="1"/>
  <c r="C1536" i="1"/>
  <c r="C1535" i="1"/>
  <c r="C1534" i="1"/>
  <c r="C1533" i="1"/>
  <c r="C1532" i="1"/>
  <c r="C1531" i="1"/>
  <c r="C1530" i="1"/>
  <c r="C1529" i="1"/>
  <c r="C1528" i="1"/>
  <c r="C1527" i="1"/>
  <c r="C1526" i="1"/>
  <c r="C1525" i="1"/>
  <c r="C1524" i="1"/>
  <c r="C1523" i="1"/>
  <c r="C1522" i="1"/>
  <c r="C1521" i="1"/>
  <c r="C1520" i="1"/>
  <c r="C1519" i="1"/>
  <c r="C1518" i="1"/>
  <c r="C1517" i="1"/>
  <c r="C1516" i="1"/>
  <c r="C1515" i="1"/>
  <c r="C1514" i="1"/>
  <c r="C1513" i="1"/>
  <c r="C1512" i="1"/>
  <c r="C1511" i="1"/>
  <c r="C1510" i="1"/>
  <c r="C1509" i="1"/>
  <c r="C1508" i="1"/>
  <c r="C1507" i="1"/>
  <c r="C1506" i="1"/>
  <c r="C1505" i="1"/>
  <c r="C1504" i="1"/>
  <c r="C1503" i="1"/>
  <c r="C1502" i="1"/>
  <c r="C1501" i="1"/>
  <c r="C1500" i="1"/>
  <c r="C1499" i="1"/>
  <c r="C1498" i="1"/>
  <c r="C1497" i="1"/>
  <c r="C1496" i="1"/>
  <c r="C1495" i="1"/>
  <c r="C1494" i="1"/>
  <c r="C1493" i="1"/>
  <c r="C1492" i="1"/>
  <c r="C1491" i="1"/>
  <c r="C1490" i="1"/>
  <c r="C1489" i="1"/>
  <c r="C1488" i="1"/>
  <c r="C1487" i="1"/>
  <c r="C1486" i="1"/>
  <c r="C1485" i="1"/>
  <c r="C1484" i="1"/>
  <c r="C1483" i="1"/>
  <c r="C1482" i="1"/>
  <c r="C1481" i="1"/>
  <c r="C1480" i="1"/>
  <c r="C1479" i="1"/>
  <c r="C1478" i="1"/>
  <c r="C1477" i="1"/>
  <c r="C1476" i="1"/>
  <c r="C1475" i="1"/>
  <c r="C1474" i="1"/>
  <c r="C1473" i="1"/>
  <c r="C1472" i="1"/>
  <c r="C1471" i="1"/>
  <c r="C1470" i="1"/>
  <c r="C1469" i="1"/>
  <c r="C1468" i="1"/>
  <c r="C1467" i="1"/>
  <c r="C1466" i="1"/>
  <c r="C1465" i="1"/>
  <c r="C1464" i="1"/>
  <c r="C1463" i="1"/>
  <c r="C1462" i="1"/>
  <c r="C1461" i="1"/>
  <c r="C1460" i="1"/>
  <c r="C1459" i="1"/>
  <c r="C1458" i="1"/>
  <c r="C1457" i="1"/>
  <c r="C1456" i="1"/>
  <c r="C1455" i="1"/>
  <c r="C1454" i="1"/>
  <c r="C1453" i="1"/>
  <c r="C1452" i="1"/>
  <c r="C1451" i="1"/>
  <c r="C1450" i="1"/>
  <c r="C1449" i="1"/>
  <c r="C1448" i="1"/>
  <c r="C1447" i="1"/>
  <c r="C1446" i="1"/>
  <c r="C1445" i="1"/>
  <c r="C1444" i="1"/>
  <c r="C1443" i="1"/>
  <c r="C1442" i="1"/>
  <c r="C1441" i="1"/>
  <c r="C1440" i="1"/>
  <c r="C1439" i="1"/>
  <c r="C1438" i="1"/>
  <c r="C1437" i="1"/>
  <c r="C1436" i="1"/>
  <c r="C1435" i="1"/>
  <c r="C1434" i="1"/>
  <c r="C1433" i="1"/>
  <c r="C1432" i="1"/>
  <c r="C1431" i="1"/>
  <c r="C1430" i="1"/>
  <c r="C1429" i="1"/>
  <c r="C1428" i="1"/>
  <c r="C1427" i="1"/>
  <c r="C1426" i="1"/>
  <c r="C1425" i="1"/>
  <c r="C1424" i="1"/>
  <c r="C1423" i="1"/>
  <c r="C1422" i="1"/>
  <c r="C1421" i="1"/>
  <c r="C1420" i="1"/>
  <c r="C1419" i="1"/>
  <c r="C1418" i="1"/>
  <c r="C1417" i="1"/>
  <c r="C1416" i="1"/>
  <c r="C1415" i="1"/>
  <c r="C1414" i="1"/>
  <c r="C1413" i="1"/>
  <c r="C1412" i="1"/>
  <c r="C1411" i="1"/>
  <c r="C1410" i="1"/>
  <c r="C1409" i="1"/>
  <c r="C1408" i="1"/>
  <c r="C1407" i="1"/>
  <c r="C1406" i="1"/>
  <c r="C1405" i="1"/>
  <c r="C1404" i="1"/>
  <c r="C1403" i="1"/>
  <c r="C1402" i="1"/>
  <c r="C1401" i="1"/>
  <c r="C1400" i="1"/>
  <c r="C1399" i="1"/>
  <c r="C1398" i="1"/>
  <c r="C1397" i="1"/>
  <c r="C1396" i="1"/>
  <c r="C1395" i="1"/>
  <c r="C1394" i="1"/>
  <c r="C1393" i="1"/>
  <c r="C1392" i="1"/>
  <c r="C1391" i="1"/>
  <c r="C1390" i="1"/>
  <c r="C1389" i="1"/>
  <c r="C1388" i="1"/>
  <c r="C1387" i="1"/>
  <c r="C1386" i="1"/>
  <c r="C1385" i="1"/>
  <c r="C1384" i="1"/>
  <c r="C1383" i="1"/>
  <c r="C1382" i="1"/>
  <c r="C1381" i="1"/>
  <c r="C1380" i="1"/>
  <c r="C1379" i="1"/>
  <c r="C1378" i="1"/>
  <c r="C1377" i="1"/>
  <c r="C1376" i="1"/>
  <c r="C1375" i="1"/>
  <c r="C1374" i="1"/>
  <c r="C1373" i="1"/>
  <c r="C1372" i="1"/>
  <c r="C1371" i="1"/>
  <c r="C1370" i="1"/>
  <c r="C1369" i="1"/>
  <c r="C1368" i="1"/>
  <c r="C1367" i="1"/>
  <c r="C1366" i="1"/>
  <c r="C1365" i="1"/>
  <c r="C1364" i="1"/>
  <c r="C1363" i="1"/>
  <c r="C1362" i="1"/>
  <c r="C1361" i="1"/>
  <c r="C1360" i="1"/>
  <c r="C1359" i="1"/>
  <c r="C1358" i="1"/>
  <c r="C1357" i="1"/>
  <c r="C1356" i="1"/>
  <c r="C1355" i="1"/>
  <c r="C1354" i="1"/>
  <c r="C1353" i="1"/>
  <c r="C1352" i="1"/>
  <c r="C1351" i="1"/>
  <c r="C1350" i="1"/>
  <c r="C1349" i="1"/>
  <c r="C1348" i="1"/>
  <c r="C1347" i="1"/>
  <c r="C1346" i="1"/>
  <c r="C1345" i="1"/>
  <c r="C1344" i="1"/>
  <c r="C1343" i="1"/>
  <c r="C1342" i="1"/>
  <c r="C1341" i="1"/>
  <c r="C1340" i="1"/>
  <c r="C1339" i="1"/>
  <c r="C1338" i="1"/>
  <c r="C1337" i="1"/>
  <c r="C1336" i="1"/>
  <c r="C1335" i="1"/>
  <c r="C1334" i="1"/>
  <c r="C1333" i="1"/>
  <c r="C1332" i="1"/>
  <c r="C1331" i="1"/>
  <c r="C1330" i="1"/>
  <c r="C1329" i="1"/>
  <c r="C1328" i="1"/>
  <c r="C1327" i="1"/>
  <c r="C1326" i="1"/>
  <c r="C1325" i="1"/>
  <c r="C1324" i="1"/>
  <c r="C1323" i="1"/>
  <c r="C1322" i="1"/>
  <c r="C1321" i="1"/>
  <c r="C1320" i="1"/>
  <c r="C1319" i="1"/>
  <c r="C1318" i="1"/>
  <c r="C1317" i="1"/>
  <c r="C1316" i="1"/>
  <c r="C1315" i="1"/>
  <c r="C1314" i="1"/>
  <c r="C1313" i="1"/>
  <c r="C1312" i="1"/>
  <c r="C1311" i="1"/>
  <c r="C1310" i="1"/>
  <c r="C1309" i="1"/>
  <c r="C1308" i="1"/>
  <c r="C1307" i="1"/>
  <c r="C1306" i="1"/>
  <c r="C1305" i="1"/>
  <c r="C1304" i="1"/>
  <c r="C1303" i="1"/>
  <c r="C1302" i="1"/>
  <c r="C1301" i="1"/>
  <c r="C1300" i="1"/>
  <c r="C1299" i="1"/>
  <c r="C1298" i="1"/>
  <c r="C1297" i="1"/>
  <c r="C1296" i="1"/>
  <c r="C1295" i="1"/>
  <c r="C1294" i="1"/>
  <c r="C1293" i="1"/>
  <c r="C1292" i="1"/>
  <c r="C1291" i="1"/>
  <c r="C1290" i="1"/>
  <c r="C1289" i="1"/>
  <c r="C1288" i="1"/>
  <c r="C1287" i="1"/>
  <c r="C1286" i="1"/>
  <c r="C1285" i="1"/>
  <c r="C1284" i="1"/>
  <c r="C1283" i="1"/>
  <c r="C1282" i="1"/>
  <c r="C1281" i="1"/>
  <c r="C1280" i="1"/>
  <c r="C1279" i="1"/>
  <c r="C1278" i="1"/>
  <c r="C1277" i="1"/>
  <c r="C1276" i="1"/>
  <c r="C1275" i="1"/>
  <c r="C1274" i="1"/>
  <c r="C1273" i="1"/>
  <c r="C1272" i="1"/>
  <c r="C1271" i="1"/>
  <c r="C1270" i="1"/>
  <c r="C1269" i="1"/>
  <c r="C1268" i="1"/>
  <c r="C1267" i="1"/>
  <c r="C1266" i="1"/>
  <c r="C1265" i="1"/>
  <c r="C1264" i="1"/>
  <c r="C1263" i="1"/>
  <c r="C1262" i="1"/>
  <c r="C1261" i="1"/>
  <c r="C1260" i="1"/>
  <c r="C1259" i="1"/>
  <c r="C1258" i="1"/>
  <c r="C1257" i="1"/>
  <c r="C1256" i="1"/>
  <c r="C1255" i="1"/>
  <c r="C1254" i="1"/>
  <c r="C1253" i="1"/>
  <c r="C1252" i="1"/>
  <c r="C1251" i="1"/>
  <c r="C1250" i="1"/>
  <c r="C1249" i="1"/>
  <c r="C1248" i="1"/>
  <c r="C1247" i="1"/>
  <c r="C1246" i="1"/>
  <c r="C1245" i="1"/>
  <c r="C1244" i="1"/>
  <c r="C1243" i="1"/>
  <c r="C1242" i="1"/>
  <c r="C1241" i="1"/>
  <c r="C1240" i="1"/>
  <c r="C1239" i="1"/>
  <c r="C1238" i="1"/>
  <c r="C1237" i="1"/>
  <c r="C1236" i="1"/>
  <c r="C1235" i="1"/>
  <c r="C1234" i="1"/>
  <c r="C1233" i="1"/>
  <c r="C1232" i="1"/>
  <c r="C1231" i="1"/>
  <c r="C1230" i="1"/>
  <c r="C1229" i="1"/>
  <c r="C1228" i="1"/>
  <c r="C1227" i="1"/>
  <c r="C1226" i="1"/>
  <c r="C1225" i="1"/>
  <c r="C1224" i="1"/>
  <c r="C1223" i="1"/>
  <c r="C1222" i="1"/>
  <c r="C1221" i="1"/>
  <c r="C1220" i="1"/>
  <c r="C1219" i="1"/>
  <c r="C1218" i="1"/>
  <c r="C1217" i="1"/>
  <c r="C1216" i="1"/>
  <c r="C1215" i="1"/>
  <c r="C1214" i="1"/>
  <c r="C1213" i="1"/>
  <c r="C1212" i="1"/>
  <c r="C1211" i="1"/>
  <c r="C1210" i="1"/>
  <c r="C1209" i="1"/>
  <c r="C1208" i="1"/>
  <c r="C1207" i="1"/>
  <c r="C1206" i="1"/>
  <c r="C1205" i="1"/>
  <c r="C1204" i="1"/>
  <c r="C1203" i="1"/>
  <c r="C1202" i="1"/>
  <c r="C1201" i="1"/>
  <c r="C1200" i="1"/>
  <c r="C1199" i="1"/>
  <c r="C1198" i="1"/>
  <c r="C1197" i="1"/>
  <c r="C1196" i="1"/>
  <c r="C1195" i="1"/>
  <c r="C1194" i="1"/>
  <c r="C1193" i="1"/>
  <c r="C1192" i="1"/>
  <c r="C1191" i="1"/>
  <c r="C1190" i="1"/>
  <c r="C1189" i="1"/>
  <c r="C1188" i="1"/>
  <c r="C1187" i="1"/>
  <c r="C1186" i="1"/>
  <c r="C1185" i="1"/>
  <c r="C1184" i="1"/>
  <c r="C1183" i="1"/>
  <c r="C1182" i="1"/>
  <c r="C1181" i="1"/>
  <c r="C1180" i="1"/>
  <c r="C1179" i="1"/>
  <c r="C1178" i="1"/>
  <c r="C1177" i="1"/>
  <c r="C1176" i="1"/>
  <c r="C1175" i="1"/>
  <c r="C1174" i="1"/>
  <c r="C1173" i="1"/>
  <c r="C1172" i="1"/>
  <c r="C1171" i="1"/>
  <c r="C1170" i="1"/>
  <c r="C1169" i="1"/>
  <c r="C1168" i="1"/>
  <c r="C1167" i="1"/>
  <c r="C1166" i="1"/>
  <c r="C1165" i="1"/>
  <c r="C1164" i="1"/>
  <c r="C1163" i="1"/>
  <c r="C1162" i="1"/>
  <c r="C1161" i="1"/>
  <c r="C1160" i="1"/>
  <c r="C1159" i="1"/>
  <c r="C1158" i="1"/>
  <c r="C1157" i="1"/>
  <c r="C1156" i="1"/>
  <c r="C1155" i="1"/>
  <c r="C1154" i="1"/>
  <c r="C1153" i="1"/>
  <c r="C1152" i="1"/>
  <c r="C1151" i="1"/>
  <c r="C1150" i="1"/>
  <c r="C1149" i="1"/>
  <c r="C1148" i="1"/>
  <c r="C1147" i="1"/>
  <c r="C1146" i="1"/>
  <c r="C1145" i="1"/>
  <c r="C1144" i="1"/>
  <c r="C1143" i="1"/>
  <c r="C1142" i="1"/>
  <c r="C1141" i="1"/>
  <c r="C1140" i="1"/>
  <c r="C1139" i="1"/>
  <c r="C1138" i="1"/>
  <c r="C1137" i="1"/>
  <c r="C1136" i="1"/>
  <c r="C1135" i="1"/>
  <c r="C1134" i="1"/>
  <c r="C1133" i="1"/>
  <c r="C1132" i="1"/>
  <c r="C1131" i="1"/>
  <c r="C1130" i="1"/>
  <c r="C1129" i="1"/>
  <c r="C1128" i="1"/>
  <c r="C1127" i="1"/>
  <c r="C1126" i="1"/>
  <c r="C1125" i="1"/>
  <c r="C1124" i="1"/>
  <c r="C1123" i="1"/>
  <c r="C1122" i="1"/>
  <c r="C1121" i="1"/>
  <c r="C1120" i="1"/>
  <c r="C1119" i="1"/>
  <c r="C1118" i="1"/>
  <c r="C1117" i="1"/>
  <c r="C1116" i="1"/>
  <c r="C1115" i="1"/>
  <c r="C1114" i="1"/>
  <c r="C1113" i="1"/>
  <c r="C1112" i="1"/>
  <c r="C1111" i="1"/>
  <c r="C1110" i="1"/>
  <c r="C1109" i="1"/>
  <c r="C1108" i="1"/>
  <c r="C1107" i="1"/>
  <c r="C1106" i="1"/>
  <c r="C1105" i="1"/>
  <c r="C1104" i="1"/>
  <c r="C1103" i="1"/>
  <c r="C1102" i="1"/>
  <c r="C1101" i="1"/>
  <c r="C1100" i="1"/>
  <c r="C1099" i="1"/>
  <c r="C1098" i="1"/>
  <c r="C1097" i="1"/>
  <c r="C1096" i="1"/>
  <c r="C1095" i="1"/>
  <c r="C1094" i="1"/>
  <c r="C1093" i="1"/>
  <c r="C1092" i="1"/>
  <c r="C1091" i="1"/>
  <c r="C1090" i="1"/>
  <c r="C1089" i="1"/>
  <c r="C1088" i="1"/>
  <c r="C1087" i="1"/>
  <c r="C1086" i="1"/>
  <c r="C1085" i="1"/>
  <c r="C1084" i="1"/>
  <c r="C1083" i="1"/>
  <c r="C1082" i="1"/>
  <c r="C1081" i="1"/>
  <c r="C1080" i="1"/>
  <c r="C1079" i="1"/>
  <c r="C1078" i="1"/>
  <c r="C1077" i="1"/>
  <c r="C1076" i="1"/>
  <c r="C1075" i="1"/>
  <c r="C1074" i="1"/>
  <c r="C1073" i="1"/>
  <c r="C1072" i="1"/>
  <c r="C1071" i="1"/>
  <c r="C1070" i="1"/>
  <c r="C1069" i="1"/>
  <c r="C1068" i="1"/>
  <c r="C1067" i="1"/>
  <c r="C1066" i="1"/>
  <c r="C1065" i="1"/>
  <c r="C1064" i="1"/>
  <c r="C1063" i="1"/>
  <c r="C1062" i="1"/>
  <c r="C1061" i="1"/>
  <c r="C1060" i="1"/>
  <c r="C1059" i="1"/>
  <c r="C1058" i="1"/>
  <c r="C1057" i="1"/>
  <c r="C1056" i="1"/>
  <c r="C1055" i="1"/>
  <c r="C1054" i="1"/>
  <c r="C1053" i="1"/>
  <c r="C1052" i="1"/>
  <c r="C1051" i="1"/>
  <c r="C1050" i="1"/>
  <c r="C1049" i="1"/>
  <c r="C1048" i="1"/>
  <c r="C1047" i="1"/>
  <c r="C1046" i="1"/>
  <c r="C1045" i="1"/>
  <c r="C1044" i="1"/>
  <c r="C1043" i="1"/>
  <c r="C1042" i="1"/>
  <c r="C1041" i="1"/>
  <c r="C1040" i="1"/>
  <c r="C1039" i="1"/>
  <c r="C1038" i="1"/>
  <c r="C1037" i="1"/>
  <c r="C1036" i="1"/>
  <c r="C1035" i="1"/>
  <c r="C1034" i="1"/>
  <c r="C1033" i="1"/>
  <c r="C1032" i="1"/>
  <c r="C1031" i="1"/>
  <c r="C1030" i="1"/>
  <c r="C1029" i="1"/>
  <c r="C1028" i="1"/>
  <c r="C1027" i="1"/>
  <c r="C1026" i="1"/>
  <c r="C1025" i="1"/>
  <c r="C1024" i="1"/>
  <c r="C1023" i="1"/>
  <c r="C1022" i="1"/>
  <c r="C1021" i="1"/>
  <c r="C1020" i="1"/>
  <c r="C1019" i="1"/>
  <c r="C1018" i="1"/>
  <c r="C1017" i="1"/>
  <c r="C1016" i="1"/>
  <c r="C1015" i="1"/>
  <c r="C1014" i="1"/>
  <c r="C1013" i="1"/>
  <c r="C1012" i="1"/>
  <c r="C1011" i="1"/>
  <c r="C1010" i="1"/>
  <c r="C1009" i="1"/>
  <c r="C1008" i="1"/>
  <c r="C1007" i="1"/>
  <c r="C1006" i="1"/>
  <c r="C1005" i="1"/>
  <c r="C1004" i="1"/>
  <c r="C1003" i="1"/>
  <c r="C1002" i="1"/>
  <c r="C1001" i="1"/>
  <c r="C1000" i="1"/>
  <c r="C999" i="1"/>
  <c r="C998" i="1"/>
  <c r="C997" i="1"/>
  <c r="C996" i="1"/>
  <c r="C995" i="1"/>
  <c r="C994" i="1"/>
  <c r="C993" i="1"/>
  <c r="C992" i="1"/>
  <c r="C991" i="1"/>
  <c r="C990" i="1"/>
  <c r="C989" i="1"/>
  <c r="C988" i="1"/>
  <c r="C987" i="1"/>
  <c r="C986" i="1"/>
  <c r="C985" i="1"/>
  <c r="C984" i="1"/>
  <c r="C983" i="1"/>
  <c r="C982" i="1"/>
  <c r="C981" i="1"/>
  <c r="C980" i="1"/>
  <c r="C979" i="1"/>
  <c r="C978" i="1"/>
  <c r="C977" i="1"/>
  <c r="C976" i="1"/>
  <c r="C975" i="1"/>
  <c r="C974" i="1"/>
  <c r="C973" i="1"/>
  <c r="C972" i="1"/>
  <c r="C971" i="1"/>
  <c r="C970" i="1"/>
  <c r="C969" i="1"/>
  <c r="C968" i="1"/>
  <c r="C967" i="1"/>
  <c r="C966" i="1"/>
  <c r="C965" i="1"/>
  <c r="C964" i="1"/>
  <c r="C963" i="1"/>
  <c r="C962" i="1"/>
  <c r="C961" i="1"/>
  <c r="C960" i="1"/>
  <c r="C959" i="1"/>
  <c r="C958" i="1"/>
  <c r="C957" i="1"/>
  <c r="C956" i="1"/>
  <c r="C955" i="1"/>
  <c r="C954" i="1"/>
  <c r="C953" i="1"/>
  <c r="C952" i="1"/>
  <c r="C951" i="1"/>
  <c r="C950" i="1"/>
  <c r="C949" i="1"/>
  <c r="C948" i="1"/>
  <c r="C947" i="1"/>
  <c r="C946" i="1"/>
  <c r="C945" i="1"/>
  <c r="C944" i="1"/>
  <c r="C943" i="1"/>
  <c r="C942" i="1"/>
  <c r="C941" i="1"/>
  <c r="C940" i="1"/>
  <c r="C939" i="1"/>
  <c r="C938" i="1"/>
  <c r="C937" i="1"/>
  <c r="C936" i="1"/>
  <c r="C935" i="1"/>
  <c r="C934" i="1"/>
  <c r="C933" i="1"/>
  <c r="C932" i="1"/>
  <c r="C931" i="1"/>
  <c r="C930" i="1"/>
  <c r="C929" i="1"/>
  <c r="C928" i="1"/>
  <c r="C927" i="1"/>
  <c r="C926" i="1"/>
  <c r="C925" i="1"/>
  <c r="C924" i="1"/>
  <c r="C923" i="1"/>
  <c r="C922" i="1"/>
  <c r="C921" i="1"/>
  <c r="C920" i="1"/>
  <c r="C919" i="1"/>
  <c r="C918" i="1"/>
  <c r="C917" i="1"/>
  <c r="C916" i="1"/>
  <c r="C915" i="1"/>
  <c r="C914" i="1"/>
  <c r="C913" i="1"/>
  <c r="C912" i="1"/>
  <c r="C911" i="1"/>
  <c r="C910" i="1"/>
  <c r="C909" i="1"/>
  <c r="C908" i="1"/>
  <c r="C907" i="1"/>
  <c r="C906" i="1"/>
  <c r="C905" i="1"/>
  <c r="C904" i="1"/>
  <c r="C903" i="1"/>
  <c r="C902" i="1"/>
  <c r="C901" i="1"/>
  <c r="C900" i="1"/>
  <c r="C899" i="1"/>
  <c r="C898" i="1"/>
  <c r="C897" i="1"/>
  <c r="C896" i="1"/>
  <c r="C895" i="1"/>
  <c r="C894" i="1"/>
  <c r="C893" i="1"/>
  <c r="C892" i="1"/>
  <c r="C891" i="1"/>
  <c r="C890" i="1"/>
  <c r="C889" i="1"/>
  <c r="C888" i="1"/>
  <c r="C887" i="1"/>
  <c r="C886" i="1"/>
  <c r="C885" i="1"/>
  <c r="C884" i="1"/>
  <c r="C883" i="1"/>
  <c r="C882" i="1"/>
  <c r="C881" i="1"/>
  <c r="C880" i="1"/>
  <c r="C879" i="1"/>
  <c r="C878" i="1"/>
  <c r="C877" i="1"/>
  <c r="C876" i="1"/>
  <c r="C875" i="1"/>
  <c r="C874" i="1"/>
  <c r="C873" i="1"/>
  <c r="C872" i="1"/>
  <c r="C871" i="1"/>
  <c r="C870" i="1"/>
  <c r="C869" i="1"/>
  <c r="C868" i="1"/>
  <c r="C867" i="1"/>
  <c r="C866" i="1"/>
  <c r="C865" i="1"/>
  <c r="C864" i="1"/>
  <c r="C863" i="1"/>
  <c r="C862" i="1"/>
  <c r="C861" i="1"/>
  <c r="C860" i="1"/>
  <c r="C859" i="1"/>
  <c r="C858" i="1"/>
  <c r="C857" i="1"/>
  <c r="C856" i="1"/>
  <c r="C855" i="1"/>
  <c r="C854" i="1"/>
  <c r="C853" i="1"/>
  <c r="C852" i="1"/>
  <c r="C851" i="1"/>
  <c r="C850" i="1"/>
  <c r="C849" i="1"/>
  <c r="C848" i="1"/>
  <c r="C847" i="1"/>
  <c r="C846" i="1"/>
  <c r="C845" i="1"/>
  <c r="C844" i="1"/>
  <c r="C843" i="1"/>
  <c r="C842" i="1"/>
  <c r="C841" i="1"/>
  <c r="C840" i="1"/>
  <c r="C839" i="1"/>
  <c r="C838" i="1"/>
  <c r="C837" i="1"/>
  <c r="C836" i="1"/>
  <c r="C835" i="1"/>
  <c r="C834" i="1"/>
  <c r="C833" i="1"/>
  <c r="C832" i="1"/>
  <c r="C831" i="1"/>
  <c r="C830" i="1"/>
  <c r="C829" i="1"/>
  <c r="C828" i="1"/>
  <c r="C827" i="1"/>
  <c r="C826" i="1"/>
  <c r="C825" i="1"/>
  <c r="C824" i="1"/>
  <c r="C823" i="1"/>
  <c r="C822" i="1"/>
  <c r="C821" i="1"/>
  <c r="C820" i="1"/>
  <c r="C819" i="1"/>
  <c r="C818" i="1"/>
  <c r="C817" i="1"/>
  <c r="C816" i="1"/>
  <c r="C815" i="1"/>
  <c r="C814" i="1"/>
  <c r="C813" i="1"/>
  <c r="C812" i="1"/>
  <c r="C811" i="1"/>
  <c r="C810" i="1"/>
  <c r="C809" i="1"/>
  <c r="C808" i="1"/>
  <c r="C807" i="1"/>
  <c r="C806" i="1"/>
  <c r="C805" i="1"/>
  <c r="C804" i="1"/>
  <c r="C803" i="1"/>
  <c r="C802" i="1"/>
  <c r="C801" i="1"/>
  <c r="C800" i="1"/>
  <c r="C799" i="1"/>
  <c r="C798" i="1"/>
  <c r="C797" i="1"/>
  <c r="C796" i="1"/>
  <c r="C795" i="1"/>
  <c r="C794" i="1"/>
  <c r="C793" i="1"/>
  <c r="C792" i="1"/>
  <c r="C791" i="1"/>
  <c r="C790" i="1"/>
  <c r="C789" i="1"/>
  <c r="C788" i="1"/>
  <c r="C787" i="1"/>
  <c r="C786" i="1"/>
  <c r="C785" i="1"/>
  <c r="C784" i="1"/>
  <c r="C783" i="1"/>
  <c r="C782" i="1"/>
  <c r="C781" i="1"/>
  <c r="C780" i="1"/>
  <c r="C779" i="1"/>
  <c r="C778" i="1"/>
  <c r="C777" i="1"/>
  <c r="C776" i="1"/>
  <c r="C775" i="1"/>
  <c r="C774" i="1"/>
  <c r="C773" i="1"/>
  <c r="C772" i="1"/>
  <c r="C771" i="1"/>
  <c r="C770" i="1"/>
  <c r="C769" i="1"/>
  <c r="C768" i="1"/>
  <c r="C767" i="1"/>
  <c r="C766" i="1"/>
  <c r="C765" i="1"/>
  <c r="C764" i="1"/>
  <c r="C763" i="1"/>
  <c r="C762" i="1"/>
  <c r="C761" i="1"/>
  <c r="C760" i="1"/>
  <c r="C759" i="1"/>
  <c r="C758" i="1"/>
  <c r="C757" i="1"/>
  <c r="C756" i="1"/>
  <c r="C755" i="1"/>
  <c r="C754" i="1"/>
  <c r="C753" i="1"/>
  <c r="C752" i="1"/>
  <c r="C751" i="1"/>
  <c r="C750" i="1"/>
  <c r="C749" i="1"/>
  <c r="C748" i="1"/>
  <c r="C747" i="1"/>
  <c r="C746" i="1"/>
  <c r="C745" i="1"/>
  <c r="C744" i="1"/>
  <c r="C743" i="1"/>
  <c r="C742" i="1"/>
  <c r="C741" i="1"/>
  <c r="C740" i="1"/>
  <c r="C739" i="1"/>
  <c r="C738" i="1"/>
  <c r="C737" i="1"/>
  <c r="C736" i="1"/>
  <c r="C735" i="1"/>
  <c r="C734" i="1"/>
  <c r="C733" i="1"/>
  <c r="C732" i="1"/>
  <c r="C731" i="1"/>
  <c r="C730" i="1"/>
  <c r="C729" i="1"/>
  <c r="C728" i="1"/>
  <c r="C727" i="1"/>
  <c r="C726" i="1"/>
  <c r="C725" i="1"/>
  <c r="C724" i="1"/>
  <c r="C723" i="1"/>
  <c r="C722" i="1"/>
  <c r="C721" i="1"/>
  <c r="C720" i="1"/>
  <c r="C719" i="1"/>
  <c r="C718" i="1"/>
  <c r="C717" i="1"/>
  <c r="C716" i="1"/>
  <c r="C715" i="1"/>
  <c r="C714" i="1"/>
  <c r="C713" i="1"/>
  <c r="C712" i="1"/>
  <c r="C711" i="1"/>
  <c r="C710" i="1"/>
  <c r="C709" i="1"/>
  <c r="C708" i="1"/>
  <c r="C707" i="1"/>
  <c r="C706" i="1"/>
  <c r="C705" i="1"/>
  <c r="C704" i="1"/>
  <c r="C703" i="1"/>
  <c r="C702" i="1"/>
  <c r="C701" i="1"/>
  <c r="C700" i="1"/>
  <c r="C699" i="1"/>
  <c r="C698" i="1"/>
  <c r="C697" i="1"/>
  <c r="C696" i="1"/>
  <c r="C695" i="1"/>
  <c r="C694" i="1"/>
  <c r="C693" i="1"/>
  <c r="C692" i="1"/>
  <c r="C691" i="1"/>
  <c r="C690" i="1"/>
  <c r="C689" i="1"/>
  <c r="C688" i="1"/>
  <c r="C687" i="1"/>
  <c r="C686" i="1"/>
  <c r="C685" i="1"/>
  <c r="C684" i="1"/>
  <c r="C683" i="1"/>
  <c r="C682" i="1"/>
  <c r="C681" i="1"/>
  <c r="C680" i="1"/>
  <c r="C679" i="1"/>
  <c r="C678" i="1"/>
  <c r="C677" i="1"/>
  <c r="C676" i="1"/>
  <c r="C675" i="1"/>
  <c r="C674" i="1"/>
  <c r="C673" i="1"/>
  <c r="C672" i="1"/>
  <c r="C671" i="1"/>
  <c r="C670" i="1"/>
  <c r="C669" i="1"/>
  <c r="C668" i="1"/>
  <c r="C667" i="1"/>
  <c r="C666" i="1"/>
  <c r="C665" i="1"/>
  <c r="C664" i="1"/>
  <c r="C663" i="1"/>
  <c r="C662" i="1"/>
  <c r="C661" i="1"/>
  <c r="C660" i="1"/>
  <c r="C659" i="1"/>
  <c r="C658" i="1"/>
  <c r="C657" i="1"/>
  <c r="C656" i="1"/>
  <c r="C655" i="1"/>
  <c r="C654" i="1"/>
  <c r="C653" i="1"/>
  <c r="C652" i="1"/>
  <c r="C651" i="1"/>
  <c r="C650" i="1"/>
  <c r="C649" i="1"/>
  <c r="C648" i="1"/>
  <c r="C647" i="1"/>
  <c r="C646" i="1"/>
  <c r="C645" i="1"/>
  <c r="C644" i="1"/>
  <c r="C643" i="1"/>
  <c r="C642" i="1"/>
  <c r="C641" i="1"/>
  <c r="C640" i="1"/>
  <c r="C639" i="1"/>
  <c r="C638" i="1"/>
  <c r="C637" i="1"/>
  <c r="C636" i="1"/>
  <c r="C635" i="1"/>
  <c r="C634" i="1"/>
  <c r="C633" i="1"/>
  <c r="C632" i="1"/>
  <c r="C631" i="1"/>
  <c r="C630" i="1"/>
  <c r="C629" i="1"/>
  <c r="C628" i="1"/>
  <c r="C627" i="1"/>
  <c r="C626" i="1"/>
  <c r="C625" i="1"/>
  <c r="C624" i="1"/>
  <c r="C623" i="1"/>
  <c r="C622" i="1"/>
  <c r="C621" i="1"/>
  <c r="C620" i="1"/>
  <c r="C619" i="1"/>
  <c r="C618" i="1"/>
  <c r="C617" i="1"/>
  <c r="C616" i="1"/>
  <c r="C615" i="1"/>
  <c r="C614" i="1"/>
  <c r="C613" i="1"/>
  <c r="C612" i="1"/>
  <c r="C611" i="1"/>
  <c r="C610" i="1"/>
  <c r="C609" i="1"/>
  <c r="C608" i="1"/>
  <c r="C607" i="1"/>
  <c r="C606" i="1"/>
  <c r="C605" i="1"/>
  <c r="C604" i="1"/>
  <c r="C603" i="1"/>
  <c r="C602" i="1"/>
  <c r="C601" i="1"/>
  <c r="C600" i="1"/>
  <c r="C599" i="1"/>
  <c r="C598" i="1"/>
  <c r="C597" i="1"/>
  <c r="C596" i="1"/>
  <c r="C595" i="1"/>
  <c r="C594" i="1"/>
  <c r="C593" i="1"/>
  <c r="C592" i="1"/>
  <c r="C591" i="1"/>
  <c r="C590" i="1"/>
  <c r="C589" i="1"/>
  <c r="C588" i="1"/>
  <c r="C587" i="1"/>
  <c r="C586" i="1"/>
  <c r="C585" i="1"/>
  <c r="C584" i="1"/>
  <c r="C583" i="1"/>
  <c r="C582" i="1"/>
  <c r="C581" i="1"/>
  <c r="C580" i="1"/>
  <c r="C579" i="1"/>
  <c r="C578" i="1"/>
  <c r="C577" i="1"/>
  <c r="C576" i="1"/>
  <c r="C575" i="1"/>
  <c r="C574" i="1"/>
  <c r="C573" i="1"/>
  <c r="C572" i="1"/>
  <c r="C571" i="1"/>
  <c r="C570" i="1"/>
  <c r="C569" i="1"/>
  <c r="C568" i="1"/>
  <c r="C567" i="1"/>
  <c r="C566" i="1"/>
  <c r="C565" i="1"/>
  <c r="C564" i="1"/>
  <c r="C563" i="1"/>
  <c r="C562" i="1"/>
  <c r="C561" i="1"/>
  <c r="C560" i="1"/>
  <c r="C559" i="1"/>
  <c r="C558" i="1"/>
  <c r="C557" i="1"/>
  <c r="C556" i="1"/>
  <c r="C555" i="1"/>
  <c r="C554" i="1"/>
  <c r="C553" i="1"/>
  <c r="C552" i="1"/>
  <c r="C551" i="1"/>
  <c r="C550" i="1"/>
  <c r="C549" i="1"/>
  <c r="C548" i="1"/>
  <c r="C547" i="1"/>
  <c r="C546" i="1"/>
  <c r="C545" i="1"/>
  <c r="C544" i="1"/>
  <c r="C543" i="1"/>
  <c r="C542" i="1"/>
  <c r="C541" i="1"/>
  <c r="C540" i="1"/>
  <c r="C539" i="1"/>
  <c r="C538" i="1"/>
  <c r="C537" i="1"/>
  <c r="C536" i="1"/>
  <c r="C535" i="1"/>
  <c r="C534" i="1"/>
  <c r="C533" i="1"/>
  <c r="C532" i="1"/>
  <c r="C531" i="1"/>
  <c r="C530" i="1"/>
  <c r="C529" i="1"/>
  <c r="C528" i="1"/>
  <c r="C527" i="1"/>
  <c r="C526" i="1"/>
  <c r="C525" i="1"/>
  <c r="C524" i="1"/>
  <c r="C523" i="1"/>
  <c r="C522" i="1"/>
  <c r="C521" i="1"/>
  <c r="C520" i="1"/>
  <c r="C519" i="1"/>
  <c r="C518" i="1"/>
  <c r="C517" i="1"/>
  <c r="C516" i="1"/>
  <c r="C515" i="1"/>
  <c r="C514" i="1"/>
  <c r="C513" i="1"/>
  <c r="C512" i="1"/>
  <c r="C511" i="1"/>
  <c r="C510" i="1"/>
  <c r="C509" i="1"/>
  <c r="C508" i="1"/>
  <c r="C507" i="1"/>
  <c r="C506" i="1"/>
  <c r="C505" i="1"/>
  <c r="C504" i="1"/>
  <c r="C503" i="1"/>
  <c r="C502" i="1"/>
  <c r="C501" i="1"/>
  <c r="C500" i="1"/>
  <c r="C499" i="1"/>
  <c r="C498" i="1"/>
  <c r="C497" i="1"/>
  <c r="C496" i="1"/>
  <c r="C495" i="1"/>
  <c r="C494" i="1"/>
  <c r="C493" i="1"/>
  <c r="C492" i="1"/>
  <c r="C491" i="1"/>
  <c r="C490" i="1"/>
  <c r="C489" i="1"/>
  <c r="C488" i="1"/>
  <c r="C487" i="1"/>
  <c r="C486" i="1"/>
  <c r="C485" i="1"/>
  <c r="C484" i="1"/>
  <c r="C483" i="1"/>
  <c r="C482" i="1"/>
  <c r="C481" i="1"/>
  <c r="C480" i="1"/>
  <c r="C479" i="1"/>
  <c r="C478" i="1"/>
  <c r="C477" i="1"/>
  <c r="C476" i="1"/>
  <c r="C475" i="1"/>
  <c r="C474" i="1"/>
  <c r="C473" i="1"/>
  <c r="C472" i="1"/>
  <c r="C471" i="1"/>
  <c r="C470" i="1"/>
  <c r="C469" i="1"/>
  <c r="C468" i="1"/>
  <c r="C467" i="1"/>
  <c r="C466" i="1"/>
  <c r="C465" i="1"/>
  <c r="C464" i="1"/>
  <c r="C463" i="1"/>
  <c r="C462" i="1"/>
  <c r="C461" i="1"/>
  <c r="C460" i="1"/>
  <c r="C459" i="1"/>
  <c r="C458" i="1"/>
  <c r="C457" i="1"/>
  <c r="C456" i="1"/>
  <c r="C455" i="1"/>
  <c r="C454" i="1"/>
  <c r="C453" i="1"/>
  <c r="C452" i="1"/>
  <c r="C451" i="1"/>
  <c r="C450" i="1"/>
  <c r="C449" i="1"/>
  <c r="C448" i="1"/>
  <c r="C447" i="1"/>
  <c r="C446" i="1"/>
  <c r="C445" i="1"/>
  <c r="C444" i="1"/>
  <c r="C443" i="1"/>
  <c r="C442" i="1"/>
  <c r="C441" i="1"/>
  <c r="C440" i="1"/>
  <c r="C439" i="1"/>
  <c r="C438" i="1"/>
  <c r="C437" i="1"/>
  <c r="C436" i="1"/>
  <c r="C435" i="1"/>
  <c r="C434" i="1"/>
  <c r="C433" i="1"/>
  <c r="C432" i="1"/>
  <c r="C431" i="1"/>
  <c r="C430" i="1"/>
  <c r="C429" i="1"/>
  <c r="C428" i="1"/>
  <c r="C427" i="1"/>
  <c r="C426" i="1"/>
  <c r="C425" i="1"/>
  <c r="C424" i="1"/>
  <c r="C423" i="1"/>
  <c r="C422" i="1"/>
  <c r="C421" i="1"/>
  <c r="C420" i="1"/>
  <c r="C419" i="1"/>
  <c r="C418" i="1"/>
  <c r="C417" i="1"/>
  <c r="C416" i="1"/>
  <c r="C415" i="1"/>
  <c r="C414" i="1"/>
  <c r="C413" i="1"/>
  <c r="C412" i="1"/>
  <c r="C411" i="1"/>
  <c r="C410" i="1"/>
  <c r="C409" i="1"/>
  <c r="C408" i="1"/>
  <c r="C407" i="1"/>
  <c r="C406" i="1"/>
  <c r="C405" i="1"/>
  <c r="C404" i="1"/>
  <c r="C403" i="1"/>
  <c r="C402"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337" i="1"/>
  <c r="C336" i="1"/>
  <c r="C335" i="1"/>
  <c r="C334" i="1"/>
  <c r="C333" i="1"/>
  <c r="C332" i="1"/>
  <c r="C331" i="1"/>
  <c r="C330" i="1"/>
  <c r="C329" i="1"/>
  <c r="C328" i="1"/>
  <c r="C327" i="1"/>
  <c r="C326" i="1"/>
  <c r="C325" i="1"/>
  <c r="C324" i="1"/>
  <c r="C323" i="1"/>
  <c r="C322" i="1"/>
  <c r="C321" i="1"/>
  <c r="C320" i="1"/>
  <c r="C319" i="1"/>
  <c r="C318" i="1"/>
  <c r="C317" i="1"/>
  <c r="C316" i="1"/>
  <c r="C315" i="1"/>
  <c r="C314" i="1"/>
  <c r="C313" i="1"/>
  <c r="C312" i="1"/>
  <c r="C311" i="1"/>
  <c r="C310" i="1"/>
  <c r="C309" i="1"/>
  <c r="C308" i="1"/>
  <c r="C307" i="1"/>
  <c r="C306" i="1"/>
  <c r="C305" i="1"/>
  <c r="C304" i="1"/>
  <c r="C303" i="1"/>
  <c r="C302" i="1"/>
  <c r="C301" i="1"/>
  <c r="C300" i="1"/>
  <c r="C299" i="1"/>
  <c r="C298" i="1"/>
  <c r="C297" i="1"/>
  <c r="C296" i="1"/>
  <c r="C295" i="1"/>
  <c r="C294" i="1"/>
  <c r="C293" i="1"/>
  <c r="C292" i="1"/>
  <c r="C291" i="1"/>
  <c r="C290" i="1"/>
  <c r="C289" i="1"/>
  <c r="C288" i="1"/>
  <c r="C287" i="1"/>
  <c r="C286" i="1"/>
  <c r="C285" i="1"/>
  <c r="C284" i="1"/>
  <c r="C283" i="1"/>
  <c r="C282" i="1"/>
  <c r="C281" i="1"/>
  <c r="C280"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33" i="1"/>
  <c r="C232" i="1"/>
  <c r="C231" i="1"/>
  <c r="C230" i="1"/>
  <c r="C229" i="1"/>
  <c r="C228" i="1"/>
  <c r="C227" i="1"/>
  <c r="C226" i="1"/>
  <c r="C225" i="1"/>
  <c r="C224" i="1"/>
  <c r="C223" i="1"/>
  <c r="C222" i="1"/>
  <c r="C221" i="1"/>
  <c r="C220" i="1"/>
  <c r="C219" i="1"/>
  <c r="C218" i="1"/>
  <c r="C217" i="1"/>
  <c r="C216" i="1"/>
  <c r="C215" i="1"/>
  <c r="C214" i="1"/>
  <c r="C213" i="1"/>
  <c r="C212" i="1"/>
  <c r="C211" i="1"/>
  <c r="C210" i="1"/>
  <c r="C209" i="1"/>
  <c r="C208" i="1"/>
  <c r="C207" i="1"/>
  <c r="C206" i="1"/>
  <c r="C205" i="1"/>
  <c r="C204" i="1"/>
  <c r="C203" i="1"/>
  <c r="C202" i="1"/>
  <c r="C201" i="1"/>
  <c r="C200" i="1"/>
  <c r="C199" i="1"/>
  <c r="C198" i="1"/>
  <c r="C197"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D2122" i="1" l="1"/>
  <c r="D171" i="1"/>
  <c r="D235" i="1"/>
  <c r="D299" i="1"/>
  <c r="D371" i="1"/>
  <c r="D611" i="1"/>
  <c r="D720" i="1"/>
  <c r="D724" i="1"/>
  <c r="D728" i="1"/>
  <c r="D732" i="1"/>
  <c r="D736" i="1"/>
  <c r="D740" i="1"/>
  <c r="D744" i="1"/>
  <c r="D748" i="1"/>
  <c r="D752" i="1"/>
  <c r="D756" i="1"/>
  <c r="D760" i="1"/>
  <c r="D764" i="1"/>
  <c r="D768" i="1"/>
  <c r="D772" i="1"/>
  <c r="D10" i="1"/>
  <c r="D18" i="1"/>
  <c r="D30" i="1"/>
  <c r="D38" i="1"/>
  <c r="D50" i="1"/>
  <c r="D58" i="1"/>
  <c r="D66" i="1"/>
  <c r="D74" i="1"/>
  <c r="D90" i="1"/>
  <c r="D98" i="1"/>
  <c r="D106" i="1"/>
  <c r="D114" i="1"/>
  <c r="D118" i="1"/>
  <c r="D126" i="1"/>
  <c r="D130" i="1"/>
  <c r="D134" i="1"/>
  <c r="D14" i="1"/>
  <c r="D22" i="1"/>
  <c r="D26" i="1"/>
  <c r="D34" i="1"/>
  <c r="D42" i="1"/>
  <c r="D46" i="1"/>
  <c r="D54" i="1"/>
  <c r="D62" i="1"/>
  <c r="D70" i="1"/>
  <c r="D78" i="1"/>
  <c r="D86" i="1"/>
  <c r="D94" i="1"/>
  <c r="D102" i="1"/>
  <c r="D110" i="1"/>
  <c r="D122" i="1"/>
  <c r="D776" i="1"/>
  <c r="D780" i="1"/>
  <c r="D784" i="1"/>
  <c r="D788" i="1"/>
  <c r="D792" i="1"/>
  <c r="D796" i="1"/>
  <c r="D800" i="1"/>
  <c r="D804" i="1"/>
  <c r="D808" i="1"/>
  <c r="D812" i="1"/>
  <c r="D816" i="1"/>
  <c r="D820" i="1"/>
  <c r="D824" i="1"/>
  <c r="D828" i="1"/>
  <c r="D832" i="1"/>
  <c r="D836" i="1"/>
  <c r="D840" i="1"/>
  <c r="D844" i="1"/>
  <c r="D848" i="1"/>
  <c r="D852" i="1"/>
  <c r="D856" i="1"/>
  <c r="D860" i="1"/>
  <c r="D864" i="1"/>
  <c r="D868" i="1"/>
  <c r="D872" i="1"/>
  <c r="D876" i="1"/>
  <c r="D880" i="1"/>
  <c r="D884" i="1"/>
  <c r="D888" i="1"/>
  <c r="D892" i="1"/>
  <c r="D896" i="1"/>
  <c r="D900" i="1"/>
  <c r="D904" i="1"/>
  <c r="D908" i="1"/>
  <c r="D912" i="1"/>
  <c r="D916" i="1"/>
  <c r="D920" i="1"/>
  <c r="D924" i="1"/>
  <c r="D928" i="1"/>
  <c r="D932" i="1"/>
  <c r="D936" i="1"/>
  <c r="D940" i="1"/>
  <c r="D944" i="1"/>
  <c r="D948" i="1"/>
  <c r="D952" i="1"/>
  <c r="D956" i="1"/>
  <c r="D960" i="1"/>
  <c r="D964" i="1"/>
  <c r="D968" i="1"/>
  <c r="D972" i="1"/>
  <c r="D976" i="1"/>
  <c r="D980" i="1"/>
  <c r="D984" i="1"/>
  <c r="D988" i="1"/>
  <c r="D992" i="1"/>
  <c r="D996" i="1"/>
  <c r="D1000" i="1"/>
  <c r="D1004" i="1"/>
  <c r="D1008" i="1"/>
  <c r="D1012" i="1"/>
  <c r="D1016" i="1"/>
  <c r="D1020" i="1"/>
  <c r="D1024" i="1"/>
  <c r="D1028" i="1"/>
  <c r="D1032" i="1"/>
  <c r="D1036" i="1"/>
  <c r="D1040" i="1"/>
  <c r="D1044" i="1"/>
  <c r="D1048" i="1"/>
  <c r="D1052" i="1"/>
  <c r="D1056" i="1"/>
  <c r="D1060" i="1"/>
  <c r="D1064" i="1"/>
  <c r="D1068" i="1"/>
  <c r="D1072" i="1"/>
  <c r="D1076" i="1"/>
  <c r="D1080" i="1"/>
  <c r="D1084" i="1"/>
  <c r="D1088" i="1"/>
  <c r="D1092" i="1"/>
  <c r="D1096" i="1"/>
  <c r="D1100" i="1"/>
  <c r="D1104" i="1"/>
  <c r="D1108" i="1"/>
  <c r="D1112" i="1"/>
  <c r="D1116" i="1"/>
  <c r="D1120" i="1"/>
  <c r="D1124" i="1"/>
  <c r="D1128" i="1"/>
  <c r="D1132" i="1"/>
  <c r="D1136" i="1"/>
  <c r="D1140" i="1"/>
  <c r="D1144" i="1"/>
  <c r="D1148" i="1"/>
  <c r="D1152" i="1"/>
  <c r="D1156" i="1"/>
  <c r="D1160" i="1"/>
  <c r="D1164" i="1"/>
  <c r="D1168" i="1"/>
  <c r="D1172" i="1"/>
  <c r="D1176" i="1"/>
  <c r="D1184" i="1"/>
  <c r="D1188" i="1"/>
  <c r="D1192" i="1"/>
  <c r="D1196" i="1"/>
  <c r="D893" i="1"/>
  <c r="D1200" i="1"/>
  <c r="D1204" i="1"/>
  <c r="D1208" i="1"/>
  <c r="D1212" i="1"/>
  <c r="D1216" i="1"/>
  <c r="D1220" i="1"/>
  <c r="D1224" i="1"/>
  <c r="D1228" i="1"/>
  <c r="D1232" i="1"/>
  <c r="D1236" i="1"/>
  <c r="D1240" i="1"/>
  <c r="D1244" i="1"/>
  <c r="D1248" i="1"/>
  <c r="D1252" i="1"/>
  <c r="D1256" i="1"/>
  <c r="D1260" i="1"/>
  <c r="D1264" i="1"/>
  <c r="D1268" i="1"/>
  <c r="D1272" i="1"/>
  <c r="D1276" i="1"/>
  <c r="D1280" i="1"/>
  <c r="D1284" i="1"/>
  <c r="D1288" i="1"/>
  <c r="D1292" i="1"/>
  <c r="D1296" i="1"/>
  <c r="D1300" i="1"/>
  <c r="D1304" i="1"/>
  <c r="D1308" i="1"/>
  <c r="D1312" i="1"/>
  <c r="D1316" i="1"/>
  <c r="D1320" i="1"/>
  <c r="D1324" i="1"/>
  <c r="D1328" i="1"/>
  <c r="D1332" i="1"/>
  <c r="D1336" i="1"/>
  <c r="D1340" i="1"/>
  <c r="D1344" i="1"/>
  <c r="D1348" i="1"/>
  <c r="D1352" i="1"/>
  <c r="D1356" i="1"/>
  <c r="D1360" i="1"/>
  <c r="D1364" i="1"/>
  <c r="D1368" i="1"/>
  <c r="D1372" i="1"/>
  <c r="D1376" i="1"/>
  <c r="D1380" i="1"/>
  <c r="D1384" i="1"/>
  <c r="D1388" i="1"/>
  <c r="D1392" i="1"/>
  <c r="D1396" i="1"/>
  <c r="D1400" i="1"/>
  <c r="D1404" i="1"/>
  <c r="D1408" i="1"/>
  <c r="D1412" i="1"/>
  <c r="D1416" i="1"/>
  <c r="D1420" i="1"/>
  <c r="D1424" i="1"/>
  <c r="D1428" i="1"/>
  <c r="D1432" i="1"/>
  <c r="D1436" i="1"/>
  <c r="D1440" i="1"/>
  <c r="D1444" i="1"/>
  <c r="D1448" i="1"/>
  <c r="D1452" i="1"/>
  <c r="D1456" i="1"/>
  <c r="D1460" i="1"/>
  <c r="D1464" i="1"/>
  <c r="D1468" i="1"/>
  <c r="D1472" i="1"/>
  <c r="D1476" i="1"/>
  <c r="D1480" i="1"/>
  <c r="D1484" i="1"/>
  <c r="D1488" i="1"/>
  <c r="D1492" i="1"/>
  <c r="D1496" i="1"/>
  <c r="D1500" i="1"/>
  <c r="D1504" i="1"/>
  <c r="D1508" i="1"/>
  <c r="D1512" i="1"/>
  <c r="D1516" i="1"/>
  <c r="D1520" i="1"/>
  <c r="D1524" i="1"/>
  <c r="D1528" i="1"/>
  <c r="D1532" i="1"/>
  <c r="D1536" i="1"/>
  <c r="D1540" i="1"/>
  <c r="D1544" i="1"/>
  <c r="D1548" i="1"/>
  <c r="D1552" i="1"/>
  <c r="D1556" i="1"/>
  <c r="D1560" i="1"/>
  <c r="D1564" i="1"/>
  <c r="D1568" i="1"/>
  <c r="D1572" i="1"/>
  <c r="D1576" i="1"/>
  <c r="D1580" i="1"/>
  <c r="D1584" i="1"/>
  <c r="D1588" i="1"/>
  <c r="D1592" i="1"/>
  <c r="D1596" i="1"/>
  <c r="D1600" i="1"/>
  <c r="D1604" i="1"/>
  <c r="D1608" i="1"/>
  <c r="D1612" i="1"/>
  <c r="D1616" i="1"/>
  <c r="D1620" i="1"/>
  <c r="D1624" i="1"/>
  <c r="D1628" i="1"/>
  <c r="D1632" i="1"/>
  <c r="D1636" i="1"/>
  <c r="D1640" i="1"/>
  <c r="D1644" i="1"/>
  <c r="D1648" i="1"/>
  <c r="D1652" i="1"/>
  <c r="D1656" i="1"/>
  <c r="D1660" i="1"/>
  <c r="D1664" i="1"/>
  <c r="D1668" i="1"/>
  <c r="D1672" i="1"/>
  <c r="D1676" i="1"/>
  <c r="D1680" i="1"/>
  <c r="D1684" i="1"/>
  <c r="D1688" i="1"/>
  <c r="D1692" i="1"/>
  <c r="D1696" i="1"/>
  <c r="D1700" i="1"/>
  <c r="D1704" i="1"/>
  <c r="D1708" i="1"/>
  <c r="D1712" i="1"/>
  <c r="D1716" i="1"/>
  <c r="D1720" i="1"/>
  <c r="D1724" i="1"/>
  <c r="D1728" i="1"/>
  <c r="D1732" i="1"/>
  <c r="D1736" i="1"/>
  <c r="D1740" i="1"/>
  <c r="D1744" i="1"/>
  <c r="D1748" i="1"/>
  <c r="D1752" i="1"/>
  <c r="D1756" i="1"/>
  <c r="D1760" i="1"/>
  <c r="D1764" i="1"/>
  <c r="D1768" i="1"/>
  <c r="D1772" i="1"/>
  <c r="D1776" i="1"/>
  <c r="D1780" i="1"/>
  <c r="D1784" i="1"/>
  <c r="D1788" i="1"/>
  <c r="D1792" i="1"/>
  <c r="D1796" i="1"/>
  <c r="D1800" i="1"/>
  <c r="D1804" i="1"/>
  <c r="D1808" i="1"/>
  <c r="D1812" i="1"/>
  <c r="D1816" i="1"/>
  <c r="D1820" i="1"/>
  <c r="D1824" i="1"/>
  <c r="D1828" i="1"/>
  <c r="D1832" i="1"/>
  <c r="D1836" i="1"/>
  <c r="D1840" i="1"/>
  <c r="D1844" i="1"/>
  <c r="D1848" i="1"/>
  <c r="D1852" i="1"/>
  <c r="D1856" i="1"/>
  <c r="D1860" i="1"/>
  <c r="D1864" i="1"/>
  <c r="D1868" i="1"/>
  <c r="D1872" i="1"/>
  <c r="D2120" i="1"/>
  <c r="D1937" i="1"/>
  <c r="D1941" i="1"/>
  <c r="D1945" i="1"/>
  <c r="D1949" i="1"/>
  <c r="D1953" i="1"/>
  <c r="D1957" i="1"/>
  <c r="D1961" i="1"/>
  <c r="D1965" i="1"/>
  <c r="D1969" i="1"/>
  <c r="D1973" i="1"/>
  <c r="D1977" i="1"/>
  <c r="D1981" i="1"/>
  <c r="D1985" i="1"/>
  <c r="D1989" i="1"/>
  <c r="D1993" i="1"/>
  <c r="D1997" i="1"/>
  <c r="D2001" i="1"/>
  <c r="D2005" i="1"/>
  <c r="D2009" i="1"/>
  <c r="D2013" i="1"/>
  <c r="D2017" i="1"/>
  <c r="D2021" i="1"/>
  <c r="D2025" i="1"/>
  <c r="D2029" i="1"/>
  <c r="D2033" i="1"/>
  <c r="D2037" i="1"/>
  <c r="D2041" i="1"/>
  <c r="D2045" i="1"/>
  <c r="D2049" i="1"/>
  <c r="D2053" i="1"/>
  <c r="D2057" i="1"/>
  <c r="D2061" i="1"/>
  <c r="D2065" i="1"/>
  <c r="D2069" i="1"/>
  <c r="D2073" i="1"/>
  <c r="D2077" i="1"/>
  <c r="D2081" i="1"/>
  <c r="D2085" i="1"/>
  <c r="D2089" i="1"/>
  <c r="D2093" i="1"/>
  <c r="D2097" i="1"/>
  <c r="D2101" i="1"/>
  <c r="D2105" i="1"/>
  <c r="D2109" i="1"/>
  <c r="D2113" i="1"/>
  <c r="D2117" i="1"/>
  <c r="D2121" i="1"/>
  <c r="D43" i="1"/>
  <c r="D107" i="1"/>
  <c r="D142" i="1"/>
  <c r="D154" i="1"/>
  <c r="D162" i="1"/>
  <c r="D170" i="1"/>
  <c r="D178" i="1"/>
  <c r="D182" i="1"/>
  <c r="D186" i="1"/>
  <c r="D190" i="1"/>
  <c r="D194" i="1"/>
  <c r="D198" i="1"/>
  <c r="D202" i="1"/>
  <c r="D206" i="1"/>
  <c r="D210" i="1"/>
  <c r="D214" i="1"/>
  <c r="D218" i="1"/>
  <c r="D222" i="1"/>
  <c r="D226" i="1"/>
  <c r="D230" i="1"/>
  <c r="D234" i="1"/>
  <c r="D238" i="1"/>
  <c r="D242" i="1"/>
  <c r="D246" i="1"/>
  <c r="D250" i="1"/>
  <c r="D254" i="1"/>
  <c r="D258" i="1"/>
  <c r="D262" i="1"/>
  <c r="D266" i="1"/>
  <c r="D270" i="1"/>
  <c r="D274" i="1"/>
  <c r="D278" i="1"/>
  <c r="D282" i="1"/>
  <c r="D286" i="1"/>
  <c r="D290" i="1"/>
  <c r="D294" i="1"/>
  <c r="D298" i="1"/>
  <c r="D302" i="1"/>
  <c r="D306" i="1"/>
  <c r="D310" i="1"/>
  <c r="D314" i="1"/>
  <c r="D318" i="1"/>
  <c r="D322" i="1"/>
  <c r="D326" i="1"/>
  <c r="D330" i="1"/>
  <c r="D334" i="1"/>
  <c r="D338" i="1"/>
  <c r="D342" i="1"/>
  <c r="D346" i="1"/>
  <c r="D350" i="1"/>
  <c r="D354" i="1"/>
  <c r="D358" i="1"/>
  <c r="D362" i="1"/>
  <c r="D366" i="1"/>
  <c r="D370" i="1"/>
  <c r="D374" i="1"/>
  <c r="D378" i="1"/>
  <c r="D382" i="1"/>
  <c r="D386" i="1"/>
  <c r="D390" i="1"/>
  <c r="D394" i="1"/>
  <c r="D398" i="1"/>
  <c r="D402" i="1"/>
  <c r="D406" i="1"/>
  <c r="D410" i="1"/>
  <c r="D414" i="1"/>
  <c r="D418" i="1"/>
  <c r="D422" i="1"/>
  <c r="D426" i="1"/>
  <c r="D430" i="1"/>
  <c r="D434" i="1"/>
  <c r="D438" i="1"/>
  <c r="D442" i="1"/>
  <c r="D446" i="1"/>
  <c r="D450" i="1"/>
  <c r="D454" i="1"/>
  <c r="D458" i="1"/>
  <c r="D462" i="1"/>
  <c r="D466" i="1"/>
  <c r="D470" i="1"/>
  <c r="D474" i="1"/>
  <c r="D478" i="1"/>
  <c r="D482" i="1"/>
  <c r="D486" i="1"/>
  <c r="D490" i="1"/>
  <c r="D494" i="1"/>
  <c r="D498" i="1"/>
  <c r="D502" i="1"/>
  <c r="D506" i="1"/>
  <c r="D510" i="1"/>
  <c r="D514" i="1"/>
  <c r="D518" i="1"/>
  <c r="D522" i="1"/>
  <c r="D526" i="1"/>
  <c r="D530" i="1"/>
  <c r="D534" i="1"/>
  <c r="D538" i="1"/>
  <c r="D542" i="1"/>
  <c r="D546" i="1"/>
  <c r="D550" i="1"/>
  <c r="D554" i="1"/>
  <c r="D558" i="1"/>
  <c r="D562" i="1"/>
  <c r="D566" i="1"/>
  <c r="D570" i="1"/>
  <c r="D574" i="1"/>
  <c r="D578" i="1"/>
  <c r="D582" i="1"/>
  <c r="D586" i="1"/>
  <c r="D590" i="1"/>
  <c r="D594" i="1"/>
  <c r="D598" i="1"/>
  <c r="D602" i="1"/>
  <c r="D606" i="1"/>
  <c r="D610" i="1"/>
  <c r="D614" i="1"/>
  <c r="D618" i="1"/>
  <c r="D622" i="1"/>
  <c r="D626" i="1"/>
  <c r="D630" i="1"/>
  <c r="D634" i="1"/>
  <c r="D638" i="1"/>
  <c r="D642" i="1"/>
  <c r="D646" i="1"/>
  <c r="D650" i="1"/>
  <c r="D654" i="1"/>
  <c r="D658" i="1"/>
  <c r="D662" i="1"/>
  <c r="D666" i="1"/>
  <c r="D670" i="1"/>
  <c r="D674" i="1"/>
  <c r="D678" i="1"/>
  <c r="D682" i="1"/>
  <c r="D686" i="1"/>
  <c r="D690" i="1"/>
  <c r="D694" i="1"/>
  <c r="D698" i="1"/>
  <c r="D702" i="1"/>
  <c r="D706" i="1"/>
  <c r="D710" i="1"/>
  <c r="D714" i="1"/>
  <c r="D718" i="1"/>
  <c r="D1618" i="1"/>
  <c r="D138" i="1"/>
  <c r="D146" i="1"/>
  <c r="D150" i="1"/>
  <c r="D158" i="1"/>
  <c r="D166" i="1"/>
  <c r="D174" i="1"/>
  <c r="D11" i="1"/>
  <c r="D27" i="1"/>
  <c r="D59" i="1"/>
  <c r="D75" i="1"/>
  <c r="D91" i="1"/>
  <c r="D123" i="1"/>
  <c r="D139" i="1"/>
  <c r="D155" i="1"/>
  <c r="D187" i="1"/>
  <c r="D203" i="1"/>
  <c r="D219" i="1"/>
  <c r="D251" i="1"/>
  <c r="D267" i="1"/>
  <c r="D283" i="1"/>
  <c r="D315" i="1"/>
  <c r="D331" i="1"/>
  <c r="D347" i="1"/>
  <c r="D419" i="1"/>
  <c r="D483" i="1"/>
  <c r="D547" i="1"/>
  <c r="D675" i="1"/>
  <c r="D1876" i="1"/>
  <c r="D1880" i="1"/>
  <c r="D1884" i="1"/>
  <c r="D1888" i="1"/>
  <c r="D1892" i="1"/>
  <c r="D1896" i="1"/>
  <c r="D1900" i="1"/>
  <c r="D1904" i="1"/>
  <c r="D1908" i="1"/>
  <c r="D1912" i="1"/>
  <c r="D1916" i="1"/>
  <c r="D1920" i="1"/>
  <c r="D1924" i="1"/>
  <c r="D1928" i="1"/>
  <c r="D1932" i="1"/>
  <c r="D1936" i="1"/>
  <c r="D82" i="1"/>
  <c r="D15" i="1"/>
  <c r="D19" i="1"/>
  <c r="D23" i="1"/>
  <c r="D31" i="1"/>
  <c r="D35" i="1"/>
  <c r="D39" i="1"/>
  <c r="D47" i="1"/>
  <c r="D51" i="1"/>
  <c r="D55" i="1"/>
  <c r="D63" i="1"/>
  <c r="D67" i="1"/>
  <c r="D71" i="1"/>
  <c r="D79" i="1"/>
  <c r="D83" i="1"/>
  <c r="D87" i="1"/>
  <c r="D95" i="1"/>
  <c r="D99" i="1"/>
  <c r="D103" i="1"/>
  <c r="D111" i="1"/>
  <c r="D115" i="1"/>
  <c r="D119" i="1"/>
  <c r="D127" i="1"/>
  <c r="D131" i="1"/>
  <c r="D135" i="1"/>
  <c r="D143" i="1"/>
  <c r="D147" i="1"/>
  <c r="D151" i="1"/>
  <c r="D159" i="1"/>
  <c r="D163" i="1"/>
  <c r="D167" i="1"/>
  <c r="D175" i="1"/>
  <c r="D179" i="1"/>
  <c r="D183" i="1"/>
  <c r="D191" i="1"/>
  <c r="D195" i="1"/>
  <c r="D199" i="1"/>
  <c r="D207" i="1"/>
  <c r="D211" i="1"/>
  <c r="D215" i="1"/>
  <c r="D223" i="1"/>
  <c r="D227" i="1"/>
  <c r="D231" i="1"/>
  <c r="D239" i="1"/>
  <c r="D243" i="1"/>
  <c r="D247" i="1"/>
  <c r="D255" i="1"/>
  <c r="D259" i="1"/>
  <c r="D263" i="1"/>
  <c r="D271" i="1"/>
  <c r="D275" i="1"/>
  <c r="D279" i="1"/>
  <c r="D287" i="1"/>
  <c r="D291" i="1"/>
  <c r="D295" i="1"/>
  <c r="D303" i="1"/>
  <c r="D307" i="1"/>
  <c r="D311" i="1"/>
  <c r="D319" i="1"/>
  <c r="D323" i="1"/>
  <c r="D327" i="1"/>
  <c r="D335" i="1"/>
  <c r="D339" i="1"/>
  <c r="D343" i="1"/>
  <c r="D351" i="1"/>
  <c r="D355" i="1"/>
  <c r="D359" i="1"/>
  <c r="D363" i="1"/>
  <c r="D367" i="1"/>
  <c r="D375" i="1"/>
  <c r="D379" i="1"/>
  <c r="D383" i="1"/>
  <c r="D387" i="1"/>
  <c r="D391" i="1"/>
  <c r="D395" i="1"/>
  <c r="D399" i="1"/>
  <c r="D403" i="1"/>
  <c r="D407" i="1"/>
  <c r="D411" i="1"/>
  <c r="D415" i="1"/>
  <c r="D423" i="1"/>
  <c r="D427" i="1"/>
  <c r="D431" i="1"/>
  <c r="D435" i="1"/>
  <c r="D439" i="1"/>
  <c r="D443" i="1"/>
  <c r="D447" i="1"/>
  <c r="D451" i="1"/>
  <c r="D455" i="1"/>
  <c r="D459" i="1"/>
  <c r="D463" i="1"/>
  <c r="D467" i="1"/>
  <c r="D471" i="1"/>
  <c r="D475" i="1"/>
  <c r="D479" i="1"/>
  <c r="D487" i="1"/>
  <c r="D491" i="1"/>
  <c r="D495" i="1"/>
  <c r="D499" i="1"/>
  <c r="D503" i="1"/>
  <c r="D507" i="1"/>
  <c r="D511" i="1"/>
  <c r="D515" i="1"/>
  <c r="D519" i="1"/>
  <c r="D523" i="1"/>
  <c r="D527" i="1"/>
  <c r="D531" i="1"/>
  <c r="D535" i="1"/>
  <c r="D539" i="1"/>
  <c r="D543" i="1"/>
  <c r="D551" i="1"/>
  <c r="D555" i="1"/>
  <c r="D559" i="1"/>
  <c r="D563" i="1"/>
  <c r="D567" i="1"/>
  <c r="D571" i="1"/>
  <c r="D575" i="1"/>
  <c r="D579" i="1"/>
  <c r="D583" i="1"/>
  <c r="D587" i="1"/>
  <c r="D591" i="1"/>
  <c r="D595" i="1"/>
  <c r="D599" i="1"/>
  <c r="D603" i="1"/>
  <c r="D607" i="1"/>
  <c r="D615" i="1"/>
  <c r="D619" i="1"/>
  <c r="D623" i="1"/>
  <c r="D627" i="1"/>
  <c r="D631" i="1"/>
  <c r="D635" i="1"/>
  <c r="D639" i="1"/>
  <c r="D643" i="1"/>
  <c r="D647" i="1"/>
  <c r="D651" i="1"/>
  <c r="D655" i="1"/>
  <c r="D659" i="1"/>
  <c r="D663" i="1"/>
  <c r="D667" i="1"/>
  <c r="D671" i="1"/>
  <c r="D679" i="1"/>
  <c r="D683" i="1"/>
  <c r="D691" i="1"/>
  <c r="D707" i="1"/>
  <c r="D723" i="1"/>
  <c r="D755" i="1"/>
  <c r="D771" i="1"/>
  <c r="D787" i="1"/>
  <c r="D851" i="1"/>
  <c r="D915" i="1"/>
  <c r="D947" i="1"/>
  <c r="D979" i="1"/>
  <c r="D1107" i="1"/>
  <c r="D1171" i="1"/>
  <c r="D1235" i="1"/>
  <c r="D1043" i="1"/>
  <c r="D12" i="1"/>
  <c r="D20" i="1"/>
  <c r="D32" i="1"/>
  <c r="D40" i="1"/>
  <c r="D48" i="1"/>
  <c r="D56" i="1"/>
  <c r="D64" i="1"/>
  <c r="D72" i="1"/>
  <c r="D80" i="1"/>
  <c r="D88" i="1"/>
  <c r="D96" i="1"/>
  <c r="D104" i="1"/>
  <c r="D112" i="1"/>
  <c r="D120" i="1"/>
  <c r="D128" i="1"/>
  <c r="D136" i="1"/>
  <c r="D144" i="1"/>
  <c r="D152" i="1"/>
  <c r="D160" i="1"/>
  <c r="D168" i="1"/>
  <c r="D176" i="1"/>
  <c r="D184" i="1"/>
  <c r="D192" i="1"/>
  <c r="D200" i="1"/>
  <c r="D208" i="1"/>
  <c r="D216" i="1"/>
  <c r="D224" i="1"/>
  <c r="D232" i="1"/>
  <c r="D240" i="1"/>
  <c r="D252" i="1"/>
  <c r="D260" i="1"/>
  <c r="D268" i="1"/>
  <c r="D276" i="1"/>
  <c r="D288" i="1"/>
  <c r="D296" i="1"/>
  <c r="D304" i="1"/>
  <c r="D312" i="1"/>
  <c r="D320" i="1"/>
  <c r="D328" i="1"/>
  <c r="D336" i="1"/>
  <c r="D344" i="1"/>
  <c r="D352" i="1"/>
  <c r="D360" i="1"/>
  <c r="D372" i="1"/>
  <c r="D380" i="1"/>
  <c r="D388" i="1"/>
  <c r="D396" i="1"/>
  <c r="D404" i="1"/>
  <c r="D412" i="1"/>
  <c r="D420" i="1"/>
  <c r="D428" i="1"/>
  <c r="D440" i="1"/>
  <c r="D448" i="1"/>
  <c r="D452" i="1"/>
  <c r="D460" i="1"/>
  <c r="D468" i="1"/>
  <c r="D480" i="1"/>
  <c r="D492" i="1"/>
  <c r="D500" i="1"/>
  <c r="D508" i="1"/>
  <c r="D516" i="1"/>
  <c r="D524" i="1"/>
  <c r="D532" i="1"/>
  <c r="D544" i="1"/>
  <c r="D556" i="1"/>
  <c r="D564" i="1"/>
  <c r="D572" i="1"/>
  <c r="D580" i="1"/>
  <c r="D588" i="1"/>
  <c r="D596" i="1"/>
  <c r="D604" i="1"/>
  <c r="D612" i="1"/>
  <c r="D620" i="1"/>
  <c r="D632" i="1"/>
  <c r="D640" i="1"/>
  <c r="D648" i="1"/>
  <c r="D656" i="1"/>
  <c r="D664" i="1"/>
  <c r="D672" i="1"/>
  <c r="D684" i="1"/>
  <c r="D692" i="1"/>
  <c r="D700" i="1"/>
  <c r="D708" i="1"/>
  <c r="D716" i="1"/>
  <c r="D1180" i="1"/>
  <c r="D739" i="1"/>
  <c r="D1299" i="1"/>
  <c r="D16" i="1"/>
  <c r="D24" i="1"/>
  <c r="D28" i="1"/>
  <c r="D36" i="1"/>
  <c r="D44" i="1"/>
  <c r="D52" i="1"/>
  <c r="D60" i="1"/>
  <c r="D68" i="1"/>
  <c r="D76" i="1"/>
  <c r="D84" i="1"/>
  <c r="D92" i="1"/>
  <c r="D100" i="1"/>
  <c r="D108" i="1"/>
  <c r="D116" i="1"/>
  <c r="D124" i="1"/>
  <c r="D132" i="1"/>
  <c r="D140" i="1"/>
  <c r="D148" i="1"/>
  <c r="D156" i="1"/>
  <c r="D164" i="1"/>
  <c r="D172" i="1"/>
  <c r="D180" i="1"/>
  <c r="D188" i="1"/>
  <c r="D196" i="1"/>
  <c r="D204" i="1"/>
  <c r="D212" i="1"/>
  <c r="D220" i="1"/>
  <c r="D228" i="1"/>
  <c r="D236" i="1"/>
  <c r="D244" i="1"/>
  <c r="D248" i="1"/>
  <c r="D256" i="1"/>
  <c r="D264" i="1"/>
  <c r="D272" i="1"/>
  <c r="D280" i="1"/>
  <c r="D284" i="1"/>
  <c r="D292" i="1"/>
  <c r="D300" i="1"/>
  <c r="D308" i="1"/>
  <c r="D316" i="1"/>
  <c r="D324" i="1"/>
  <c r="D332" i="1"/>
  <c r="D340" i="1"/>
  <c r="D348" i="1"/>
  <c r="D356" i="1"/>
  <c r="D364" i="1"/>
  <c r="D368" i="1"/>
  <c r="D376" i="1"/>
  <c r="D384" i="1"/>
  <c r="D392" i="1"/>
  <c r="D400" i="1"/>
  <c r="D408" i="1"/>
  <c r="D416" i="1"/>
  <c r="D424" i="1"/>
  <c r="D432" i="1"/>
  <c r="D436" i="1"/>
  <c r="D444" i="1"/>
  <c r="D456" i="1"/>
  <c r="D464" i="1"/>
  <c r="D472" i="1"/>
  <c r="D476" i="1"/>
  <c r="D484" i="1"/>
  <c r="D488" i="1"/>
  <c r="D496" i="1"/>
  <c r="D504" i="1"/>
  <c r="D512" i="1"/>
  <c r="D520" i="1"/>
  <c r="D528" i="1"/>
  <c r="D536" i="1"/>
  <c r="D540" i="1"/>
  <c r="D548" i="1"/>
  <c r="D552" i="1"/>
  <c r="D560" i="1"/>
  <c r="D568" i="1"/>
  <c r="D576" i="1"/>
  <c r="D584" i="1"/>
  <c r="D592" i="1"/>
  <c r="D600" i="1"/>
  <c r="D608" i="1"/>
  <c r="D616" i="1"/>
  <c r="D624" i="1"/>
  <c r="D628" i="1"/>
  <c r="D636" i="1"/>
  <c r="D644" i="1"/>
  <c r="D652" i="1"/>
  <c r="D660" i="1"/>
  <c r="D668" i="1"/>
  <c r="D676" i="1"/>
  <c r="D680" i="1"/>
  <c r="D688" i="1"/>
  <c r="D696" i="1"/>
  <c r="D704" i="1"/>
  <c r="D712" i="1"/>
  <c r="D13" i="1"/>
  <c r="D17" i="1"/>
  <c r="D21" i="1"/>
  <c r="D25" i="1"/>
  <c r="D29" i="1"/>
  <c r="D33" i="1"/>
  <c r="D37" i="1"/>
  <c r="D41" i="1"/>
  <c r="D45" i="1"/>
  <c r="D49" i="1"/>
  <c r="D53" i="1"/>
  <c r="D57" i="1"/>
  <c r="D61" i="1"/>
  <c r="D65" i="1"/>
  <c r="D69" i="1"/>
  <c r="D73" i="1"/>
  <c r="D77" i="1"/>
  <c r="D81" i="1"/>
  <c r="D85" i="1"/>
  <c r="D89" i="1"/>
  <c r="D93" i="1"/>
  <c r="D97" i="1"/>
  <c r="D101" i="1"/>
  <c r="D105" i="1"/>
  <c r="D109" i="1"/>
  <c r="D113" i="1"/>
  <c r="D117" i="1"/>
  <c r="D121" i="1"/>
  <c r="D125" i="1"/>
  <c r="D129" i="1"/>
  <c r="D133" i="1"/>
  <c r="D137" i="1"/>
  <c r="D141" i="1"/>
  <c r="D145" i="1"/>
  <c r="D149" i="1"/>
  <c r="D153" i="1"/>
  <c r="D157" i="1"/>
  <c r="D161" i="1"/>
  <c r="D165" i="1"/>
  <c r="D169" i="1"/>
  <c r="D173" i="1"/>
  <c r="D177" i="1"/>
  <c r="D181" i="1"/>
  <c r="D185" i="1"/>
  <c r="D189" i="1"/>
  <c r="D193" i="1"/>
  <c r="D197" i="1"/>
  <c r="D201" i="1"/>
  <c r="D205" i="1"/>
  <c r="D209" i="1"/>
  <c r="D213" i="1"/>
  <c r="D217" i="1"/>
  <c r="D221" i="1"/>
  <c r="D225" i="1"/>
  <c r="D229" i="1"/>
  <c r="D233" i="1"/>
  <c r="D237" i="1"/>
  <c r="D241" i="1"/>
  <c r="D245" i="1"/>
  <c r="D249" i="1"/>
  <c r="D253" i="1"/>
  <c r="D257" i="1"/>
  <c r="D261" i="1"/>
  <c r="D265" i="1"/>
  <c r="D269" i="1"/>
  <c r="D273" i="1"/>
  <c r="D277" i="1"/>
  <c r="D281" i="1"/>
  <c r="D285" i="1"/>
  <c r="D289" i="1"/>
  <c r="D293" i="1"/>
  <c r="D297" i="1"/>
  <c r="D301" i="1"/>
  <c r="D305" i="1"/>
  <c r="D309" i="1"/>
  <c r="D313" i="1"/>
  <c r="D317" i="1"/>
  <c r="D321" i="1"/>
  <c r="D325" i="1"/>
  <c r="D329" i="1"/>
  <c r="D333" i="1"/>
  <c r="D337" i="1"/>
  <c r="D341" i="1"/>
  <c r="D345" i="1"/>
  <c r="D349" i="1"/>
  <c r="D353" i="1"/>
  <c r="D357" i="1"/>
  <c r="D361" i="1"/>
  <c r="D365" i="1"/>
  <c r="D369" i="1"/>
  <c r="D373" i="1"/>
  <c r="D377" i="1"/>
  <c r="D381" i="1"/>
  <c r="D385" i="1"/>
  <c r="D389" i="1"/>
  <c r="D393" i="1"/>
  <c r="D397" i="1"/>
  <c r="D401" i="1"/>
  <c r="D405" i="1"/>
  <c r="D409" i="1"/>
  <c r="D413" i="1"/>
  <c r="D417" i="1"/>
  <c r="D421" i="1"/>
  <c r="D425" i="1"/>
  <c r="D429" i="1"/>
  <c r="D433" i="1"/>
  <c r="D437" i="1"/>
  <c r="D441" i="1"/>
  <c r="D445" i="1"/>
  <c r="D449" i="1"/>
  <c r="D453" i="1"/>
  <c r="D457" i="1"/>
  <c r="D461" i="1"/>
  <c r="D465" i="1"/>
  <c r="D469" i="1"/>
  <c r="D473" i="1"/>
  <c r="D477" i="1"/>
  <c r="D481" i="1"/>
  <c r="D485" i="1"/>
  <c r="D489" i="1"/>
  <c r="D493" i="1"/>
  <c r="D497" i="1"/>
  <c r="D501" i="1"/>
  <c r="D505" i="1"/>
  <c r="D509" i="1"/>
  <c r="D513" i="1"/>
  <c r="D517" i="1"/>
  <c r="D521" i="1"/>
  <c r="D525" i="1"/>
  <c r="D529" i="1"/>
  <c r="D533" i="1"/>
  <c r="D537" i="1"/>
  <c r="D541" i="1"/>
  <c r="D545" i="1"/>
  <c r="D549" i="1"/>
  <c r="D553" i="1"/>
  <c r="D557" i="1"/>
  <c r="D561" i="1"/>
  <c r="D565" i="1"/>
  <c r="D569" i="1"/>
  <c r="D573" i="1"/>
  <c r="D577" i="1"/>
  <c r="D581" i="1"/>
  <c r="D585" i="1"/>
  <c r="D589" i="1"/>
  <c r="D593" i="1"/>
  <c r="D597" i="1"/>
  <c r="D601" i="1"/>
  <c r="D605" i="1"/>
  <c r="D609" i="1"/>
  <c r="D613" i="1"/>
  <c r="D617" i="1"/>
  <c r="D621" i="1"/>
  <c r="D625" i="1"/>
  <c r="D629" i="1"/>
  <c r="D633" i="1"/>
  <c r="D637" i="1"/>
  <c r="D641" i="1"/>
  <c r="D645" i="1"/>
  <c r="D649" i="1"/>
  <c r="D653" i="1"/>
  <c r="D657" i="1"/>
  <c r="D661" i="1"/>
  <c r="D665" i="1"/>
  <c r="D669" i="1"/>
  <c r="D673" i="1"/>
  <c r="D677" i="1"/>
  <c r="D681" i="1"/>
  <c r="D685" i="1"/>
  <c r="D689" i="1"/>
  <c r="D829" i="1"/>
  <c r="D1377" i="1"/>
  <c r="D693" i="1"/>
  <c r="D697" i="1"/>
  <c r="D701" i="1"/>
  <c r="D705" i="1"/>
  <c r="D709" i="1"/>
  <c r="D713" i="1"/>
  <c r="D717" i="1"/>
  <c r="D721" i="1"/>
  <c r="D725" i="1"/>
  <c r="D729" i="1"/>
  <c r="D733" i="1"/>
  <c r="D737" i="1"/>
  <c r="D741" i="1"/>
  <c r="D745" i="1"/>
  <c r="D749" i="1"/>
  <c r="D753" i="1"/>
  <c r="D757" i="1"/>
  <c r="D761" i="1"/>
  <c r="D765" i="1"/>
  <c r="D769" i="1"/>
  <c r="D773" i="1"/>
  <c r="D777" i="1"/>
  <c r="D781" i="1"/>
  <c r="D785" i="1"/>
  <c r="D789" i="1"/>
  <c r="D793" i="1"/>
  <c r="D797" i="1"/>
  <c r="D801" i="1"/>
  <c r="D805" i="1"/>
  <c r="D809" i="1"/>
  <c r="D813" i="1"/>
  <c r="D817" i="1"/>
  <c r="D821" i="1"/>
  <c r="D825" i="1"/>
  <c r="D833" i="1"/>
  <c r="D837" i="1"/>
  <c r="D841" i="1"/>
  <c r="D845" i="1"/>
  <c r="D849" i="1"/>
  <c r="D853" i="1"/>
  <c r="D857" i="1"/>
  <c r="D861" i="1"/>
  <c r="D865" i="1"/>
  <c r="D869" i="1"/>
  <c r="D873" i="1"/>
  <c r="D877" i="1"/>
  <c r="D881" i="1"/>
  <c r="D885" i="1"/>
  <c r="D889" i="1"/>
  <c r="D897" i="1"/>
  <c r="D901" i="1"/>
  <c r="D905" i="1"/>
  <c r="D909" i="1"/>
  <c r="D913" i="1"/>
  <c r="D917" i="1"/>
  <c r="D921" i="1"/>
  <c r="D925" i="1"/>
  <c r="D929" i="1"/>
  <c r="D933" i="1"/>
  <c r="D937" i="1"/>
  <c r="D941" i="1"/>
  <c r="D945" i="1"/>
  <c r="D949" i="1"/>
  <c r="D953" i="1"/>
  <c r="D957" i="1"/>
  <c r="D961" i="1"/>
  <c r="D965" i="1"/>
  <c r="D969" i="1"/>
  <c r="D973" i="1"/>
  <c r="D977" i="1"/>
  <c r="D981" i="1"/>
  <c r="D985" i="1"/>
  <c r="D989" i="1"/>
  <c r="D993" i="1"/>
  <c r="D997" i="1"/>
  <c r="D1001" i="1"/>
  <c r="D1005" i="1"/>
  <c r="D1009" i="1"/>
  <c r="D1013" i="1"/>
  <c r="D1017" i="1"/>
  <c r="D1021" i="1"/>
  <c r="D1025" i="1"/>
  <c r="D1029" i="1"/>
  <c r="D1033" i="1"/>
  <c r="D1037" i="1"/>
  <c r="D1041" i="1"/>
  <c r="D1045" i="1"/>
  <c r="D1049" i="1"/>
  <c r="D1053" i="1"/>
  <c r="D1057" i="1"/>
  <c r="D1061" i="1"/>
  <c r="D1065" i="1"/>
  <c r="D1069" i="1"/>
  <c r="D1073" i="1"/>
  <c r="D1077" i="1"/>
  <c r="D1081" i="1"/>
  <c r="D1085" i="1"/>
  <c r="D1089" i="1"/>
  <c r="D1093" i="1"/>
  <c r="D1097" i="1"/>
  <c r="D1101" i="1"/>
  <c r="D1105" i="1"/>
  <c r="D1109" i="1"/>
  <c r="D1113" i="1"/>
  <c r="D1117" i="1"/>
  <c r="D1121" i="1"/>
  <c r="D1125" i="1"/>
  <c r="D1129" i="1"/>
  <c r="D1133" i="1"/>
  <c r="D1137" i="1"/>
  <c r="D1141" i="1"/>
  <c r="D1145" i="1"/>
  <c r="D1149" i="1"/>
  <c r="D1153" i="1"/>
  <c r="D1157" i="1"/>
  <c r="D1161" i="1"/>
  <c r="D1165" i="1"/>
  <c r="D1169" i="1"/>
  <c r="D1173" i="1"/>
  <c r="D1177" i="1"/>
  <c r="D1181" i="1"/>
  <c r="D1185" i="1"/>
  <c r="D1189" i="1"/>
  <c r="D1193" i="1"/>
  <c r="D1197" i="1"/>
  <c r="D1201" i="1"/>
  <c r="D1205" i="1"/>
  <c r="D1209" i="1"/>
  <c r="D1213" i="1"/>
  <c r="D1217" i="1"/>
  <c r="D1221" i="1"/>
  <c r="D1225" i="1"/>
  <c r="D1229" i="1"/>
  <c r="D1233" i="1"/>
  <c r="D1237" i="1"/>
  <c r="D1241" i="1"/>
  <c r="D1245" i="1"/>
  <c r="D1249" i="1"/>
  <c r="D1253" i="1"/>
  <c r="D1257" i="1"/>
  <c r="D1261" i="1"/>
  <c r="D1265" i="1"/>
  <c r="D1269" i="1"/>
  <c r="D1273" i="1"/>
  <c r="D1277" i="1"/>
  <c r="D1281" i="1"/>
  <c r="D1285" i="1"/>
  <c r="D1289" i="1"/>
  <c r="D1293" i="1"/>
  <c r="D1297" i="1"/>
  <c r="D1301" i="1"/>
  <c r="D1305" i="1"/>
  <c r="D1309" i="1"/>
  <c r="D1313" i="1"/>
  <c r="D1317" i="1"/>
  <c r="D1321" i="1"/>
  <c r="D1325" i="1"/>
  <c r="D1329" i="1"/>
  <c r="D1333" i="1"/>
  <c r="D1337" i="1"/>
  <c r="D1341" i="1"/>
  <c r="D1345" i="1"/>
  <c r="D1349" i="1"/>
  <c r="D1353" i="1"/>
  <c r="D1357" i="1"/>
  <c r="D1361" i="1"/>
  <c r="D1365" i="1"/>
  <c r="D1369" i="1"/>
  <c r="D1373" i="1"/>
  <c r="D1381" i="1"/>
  <c r="D1385" i="1"/>
  <c r="D1389" i="1"/>
  <c r="D1393" i="1"/>
  <c r="D1397" i="1"/>
  <c r="D1401" i="1"/>
  <c r="D1405" i="1"/>
  <c r="D1409" i="1"/>
  <c r="D1413" i="1"/>
  <c r="D1417" i="1"/>
  <c r="D1421" i="1"/>
  <c r="D1425" i="1"/>
  <c r="D1429" i="1"/>
  <c r="D1433" i="1"/>
  <c r="D1437" i="1"/>
  <c r="D1441" i="1"/>
  <c r="D1445" i="1"/>
  <c r="D1449" i="1"/>
  <c r="D1453" i="1"/>
  <c r="D1457" i="1"/>
  <c r="D1461" i="1"/>
  <c r="D1465" i="1"/>
  <c r="D1469" i="1"/>
  <c r="D1473" i="1"/>
  <c r="D1477" i="1"/>
  <c r="D1481" i="1"/>
  <c r="D1485" i="1"/>
  <c r="D1489" i="1"/>
  <c r="D1493" i="1"/>
  <c r="D1497" i="1"/>
  <c r="D1501" i="1"/>
  <c r="D1505" i="1"/>
  <c r="D1509" i="1"/>
  <c r="D1513" i="1"/>
  <c r="D1517" i="1"/>
  <c r="D1521" i="1"/>
  <c r="D1525" i="1"/>
  <c r="D1529" i="1"/>
  <c r="D1533" i="1"/>
  <c r="D1537" i="1"/>
  <c r="D1541" i="1"/>
  <c r="D1545" i="1"/>
  <c r="D1549" i="1"/>
  <c r="D1553" i="1"/>
  <c r="D1557" i="1"/>
  <c r="D1561" i="1"/>
  <c r="D1565" i="1"/>
  <c r="D1569" i="1"/>
  <c r="D1573" i="1"/>
  <c r="D1577" i="1"/>
  <c r="D1581" i="1"/>
  <c r="D1585" i="1"/>
  <c r="D1589" i="1"/>
  <c r="D1593" i="1"/>
  <c r="D1597" i="1"/>
  <c r="D1601" i="1"/>
  <c r="D1605" i="1"/>
  <c r="D1609" i="1"/>
  <c r="D1613" i="1"/>
  <c r="D1617" i="1"/>
  <c r="D1621" i="1"/>
  <c r="D1625" i="1"/>
  <c r="D1629" i="1"/>
  <c r="D1633" i="1"/>
  <c r="D1637" i="1"/>
  <c r="D1641" i="1"/>
  <c r="D1645" i="1"/>
  <c r="D1649" i="1"/>
  <c r="D1653" i="1"/>
  <c r="D1657" i="1"/>
  <c r="D1661" i="1"/>
  <c r="D1665" i="1"/>
  <c r="D1669" i="1"/>
  <c r="D1673" i="1"/>
  <c r="D1677" i="1"/>
  <c r="D1681" i="1"/>
  <c r="D1685" i="1"/>
  <c r="D1689" i="1"/>
  <c r="D1693" i="1"/>
  <c r="D1697" i="1"/>
  <c r="D1701" i="1"/>
  <c r="D1705" i="1"/>
  <c r="D1709" i="1"/>
  <c r="D1713" i="1"/>
  <c r="D1717" i="1"/>
  <c r="D1721" i="1"/>
  <c r="D1725" i="1"/>
  <c r="D1729" i="1"/>
  <c r="D1733" i="1"/>
  <c r="D1737" i="1"/>
  <c r="D1741" i="1"/>
  <c r="D1745" i="1"/>
  <c r="D1749" i="1"/>
  <c r="D1753" i="1"/>
  <c r="D1757" i="1"/>
  <c r="D1761" i="1"/>
  <c r="D1765" i="1"/>
  <c r="D1769" i="1"/>
  <c r="D1773" i="1"/>
  <c r="D1777" i="1"/>
  <c r="D1781" i="1"/>
  <c r="D1785" i="1"/>
  <c r="D1789" i="1"/>
  <c r="D1793" i="1"/>
  <c r="D1797" i="1"/>
  <c r="D1801" i="1"/>
  <c r="D1805" i="1"/>
  <c r="D1809" i="1"/>
  <c r="D1813" i="1"/>
  <c r="D1817" i="1"/>
  <c r="D1821" i="1"/>
  <c r="D1825" i="1"/>
  <c r="D1829" i="1"/>
  <c r="D1833" i="1"/>
  <c r="D1837" i="1"/>
  <c r="D1841" i="1"/>
  <c r="D1845" i="1"/>
  <c r="D1849" i="1"/>
  <c r="D1853" i="1"/>
  <c r="D1857" i="1"/>
  <c r="D1861" i="1"/>
  <c r="D1865" i="1"/>
  <c r="D1869" i="1"/>
  <c r="D1873" i="1"/>
  <c r="D1877" i="1"/>
  <c r="D1881" i="1"/>
  <c r="D1885" i="1"/>
  <c r="D1889" i="1"/>
  <c r="D1893" i="1"/>
  <c r="D1897" i="1"/>
  <c r="D1901" i="1"/>
  <c r="D1905" i="1"/>
  <c r="D1909" i="1"/>
  <c r="D1913" i="1"/>
  <c r="D1917" i="1"/>
  <c r="D1921" i="1"/>
  <c r="D1925" i="1"/>
  <c r="D1929" i="1"/>
  <c r="D1933" i="1"/>
  <c r="D722" i="1"/>
  <c r="D726" i="1"/>
  <c r="D730" i="1"/>
  <c r="D734" i="1"/>
  <c r="D738" i="1"/>
  <c r="D742" i="1"/>
  <c r="D746" i="1"/>
  <c r="D750" i="1"/>
  <c r="D754" i="1"/>
  <c r="D758" i="1"/>
  <c r="D762" i="1"/>
  <c r="D766" i="1"/>
  <c r="D770" i="1"/>
  <c r="D774" i="1"/>
  <c r="D778" i="1"/>
  <c r="D782" i="1"/>
  <c r="D786" i="1"/>
  <c r="D790" i="1"/>
  <c r="D794" i="1"/>
  <c r="D798" i="1"/>
  <c r="D802" i="1"/>
  <c r="D806" i="1"/>
  <c r="D810" i="1"/>
  <c r="D814" i="1"/>
  <c r="D818" i="1"/>
  <c r="D822" i="1"/>
  <c r="D826" i="1"/>
  <c r="D830" i="1"/>
  <c r="D834" i="1"/>
  <c r="D838" i="1"/>
  <c r="D842" i="1"/>
  <c r="D846" i="1"/>
  <c r="D850" i="1"/>
  <c r="D854" i="1"/>
  <c r="D858" i="1"/>
  <c r="D862" i="1"/>
  <c r="D866" i="1"/>
  <c r="D870" i="1"/>
  <c r="D874" i="1"/>
  <c r="D878" i="1"/>
  <c r="D882" i="1"/>
  <c r="D886" i="1"/>
  <c r="D890" i="1"/>
  <c r="D894" i="1"/>
  <c r="D898" i="1"/>
  <c r="D902" i="1"/>
  <c r="D906" i="1"/>
  <c r="D910" i="1"/>
  <c r="D914" i="1"/>
  <c r="D918" i="1"/>
  <c r="D922" i="1"/>
  <c r="D926" i="1"/>
  <c r="D930" i="1"/>
  <c r="D934" i="1"/>
  <c r="D938" i="1"/>
  <c r="D942" i="1"/>
  <c r="D946" i="1"/>
  <c r="D950" i="1"/>
  <c r="D954" i="1"/>
  <c r="D958" i="1"/>
  <c r="D962" i="1"/>
  <c r="D966" i="1"/>
  <c r="D970" i="1"/>
  <c r="D974" i="1"/>
  <c r="D978" i="1"/>
  <c r="D982" i="1"/>
  <c r="D986" i="1"/>
  <c r="D990" i="1"/>
  <c r="D994" i="1"/>
  <c r="D998" i="1"/>
  <c r="D1002" i="1"/>
  <c r="D1006" i="1"/>
  <c r="D1010" i="1"/>
  <c r="D1014" i="1"/>
  <c r="D1018" i="1"/>
  <c r="D1022" i="1"/>
  <c r="D1026" i="1"/>
  <c r="D1030" i="1"/>
  <c r="D1034" i="1"/>
  <c r="D1038" i="1"/>
  <c r="D1042" i="1"/>
  <c r="D1046" i="1"/>
  <c r="D1050" i="1"/>
  <c r="D1054" i="1"/>
  <c r="D1058" i="1"/>
  <c r="D1062" i="1"/>
  <c r="D1066" i="1"/>
  <c r="D1070" i="1"/>
  <c r="D1074" i="1"/>
  <c r="D1078" i="1"/>
  <c r="D1082" i="1"/>
  <c r="D1086" i="1"/>
  <c r="D1090" i="1"/>
  <c r="D1094" i="1"/>
  <c r="D1098" i="1"/>
  <c r="D1102" i="1"/>
  <c r="D1106" i="1"/>
  <c r="D1110" i="1"/>
  <c r="D1114" i="1"/>
  <c r="D1118" i="1"/>
  <c r="D1122" i="1"/>
  <c r="D1126" i="1"/>
  <c r="D1130" i="1"/>
  <c r="D1134" i="1"/>
  <c r="D1138" i="1"/>
  <c r="D1142" i="1"/>
  <c r="D1146" i="1"/>
  <c r="D1150" i="1"/>
  <c r="D1154" i="1"/>
  <c r="D1158" i="1"/>
  <c r="D1162" i="1"/>
  <c r="D1166" i="1"/>
  <c r="D1170" i="1"/>
  <c r="D1174" i="1"/>
  <c r="D1178" i="1"/>
  <c r="D1182" i="1"/>
  <c r="D1186" i="1"/>
  <c r="D1190" i="1"/>
  <c r="D1194" i="1"/>
  <c r="D1198" i="1"/>
  <c r="D1202" i="1"/>
  <c r="D1206" i="1"/>
  <c r="D1210" i="1"/>
  <c r="D1214" i="1"/>
  <c r="D1218" i="1"/>
  <c r="D1222" i="1"/>
  <c r="D1226" i="1"/>
  <c r="D1230" i="1"/>
  <c r="D1234" i="1"/>
  <c r="D1238" i="1"/>
  <c r="D1242" i="1"/>
  <c r="D1246" i="1"/>
  <c r="D1250" i="1"/>
  <c r="D1254" i="1"/>
  <c r="D1258" i="1"/>
  <c r="D1262" i="1"/>
  <c r="D1266" i="1"/>
  <c r="D1270" i="1"/>
  <c r="D1274" i="1"/>
  <c r="D1278" i="1"/>
  <c r="D1282" i="1"/>
  <c r="D1286" i="1"/>
  <c r="D1290" i="1"/>
  <c r="D1294" i="1"/>
  <c r="D1298" i="1"/>
  <c r="D1302" i="1"/>
  <c r="D1306" i="1"/>
  <c r="D1310" i="1"/>
  <c r="D1314" i="1"/>
  <c r="D1318" i="1"/>
  <c r="D1322" i="1"/>
  <c r="D1326" i="1"/>
  <c r="D1330" i="1"/>
  <c r="D1334" i="1"/>
  <c r="D1338" i="1"/>
  <c r="D1342" i="1"/>
  <c r="D1346" i="1"/>
  <c r="D1350" i="1"/>
  <c r="D1354" i="1"/>
  <c r="D1358" i="1"/>
  <c r="D1362" i="1"/>
  <c r="D1366" i="1"/>
  <c r="D1370" i="1"/>
  <c r="D1374" i="1"/>
  <c r="D1378" i="1"/>
  <c r="D1382" i="1"/>
  <c r="D1386" i="1"/>
  <c r="D1390" i="1"/>
  <c r="D1394" i="1"/>
  <c r="D1398" i="1"/>
  <c r="D1402" i="1"/>
  <c r="D1406" i="1"/>
  <c r="D1410" i="1"/>
  <c r="D1414" i="1"/>
  <c r="D1418" i="1"/>
  <c r="D1422" i="1"/>
  <c r="D1426" i="1"/>
  <c r="D1430" i="1"/>
  <c r="D1434" i="1"/>
  <c r="D1438" i="1"/>
  <c r="D1442" i="1"/>
  <c r="D1446" i="1"/>
  <c r="D1450" i="1"/>
  <c r="D1454" i="1"/>
  <c r="D1458" i="1"/>
  <c r="D1462" i="1"/>
  <c r="D1466" i="1"/>
  <c r="D1470" i="1"/>
  <c r="D1474" i="1"/>
  <c r="D1478" i="1"/>
  <c r="D1482" i="1"/>
  <c r="D1486" i="1"/>
  <c r="D1490" i="1"/>
  <c r="D1494" i="1"/>
  <c r="D1498" i="1"/>
  <c r="D1502" i="1"/>
  <c r="D1506" i="1"/>
  <c r="D1510" i="1"/>
  <c r="D1514" i="1"/>
  <c r="D1518" i="1"/>
  <c r="D1522" i="1"/>
  <c r="D1526" i="1"/>
  <c r="D1530" i="1"/>
  <c r="D1534" i="1"/>
  <c r="D1538" i="1"/>
  <c r="D1542" i="1"/>
  <c r="D1546" i="1"/>
  <c r="D1550" i="1"/>
  <c r="D1554" i="1"/>
  <c r="D1558" i="1"/>
  <c r="D1562" i="1"/>
  <c r="D1566" i="1"/>
  <c r="D1570" i="1"/>
  <c r="D1574" i="1"/>
  <c r="D1578" i="1"/>
  <c r="D1582" i="1"/>
  <c r="D1586" i="1"/>
  <c r="D1590" i="1"/>
  <c r="D1594" i="1"/>
  <c r="D1598" i="1"/>
  <c r="D1602" i="1"/>
  <c r="D1606" i="1"/>
  <c r="D1610" i="1"/>
  <c r="D1614" i="1"/>
  <c r="D1622" i="1"/>
  <c r="D1626" i="1"/>
  <c r="D1630" i="1"/>
  <c r="D1634" i="1"/>
  <c r="D1638" i="1"/>
  <c r="D1642" i="1"/>
  <c r="D1646" i="1"/>
  <c r="D1650" i="1"/>
  <c r="D1654" i="1"/>
  <c r="D1658" i="1"/>
  <c r="D1662" i="1"/>
  <c r="D1666" i="1"/>
  <c r="D1670" i="1"/>
  <c r="D1674" i="1"/>
  <c r="D1678" i="1"/>
  <c r="D1682" i="1"/>
  <c r="D1686" i="1"/>
  <c r="D1690" i="1"/>
  <c r="D1694" i="1"/>
  <c r="D1698" i="1"/>
  <c r="D1702" i="1"/>
  <c r="D1706" i="1"/>
  <c r="D1710" i="1"/>
  <c r="D1714" i="1"/>
  <c r="D1718" i="1"/>
  <c r="D1722" i="1"/>
  <c r="D1726" i="1"/>
  <c r="D1730" i="1"/>
  <c r="D1734" i="1"/>
  <c r="D1738" i="1"/>
  <c r="D1742" i="1"/>
  <c r="D1746" i="1"/>
  <c r="D1750" i="1"/>
  <c r="D1754" i="1"/>
  <c r="D1758" i="1"/>
  <c r="D1762" i="1"/>
  <c r="D1766" i="1"/>
  <c r="D1770" i="1"/>
  <c r="D1774" i="1"/>
  <c r="D1778" i="1"/>
  <c r="D1782" i="1"/>
  <c r="D1786" i="1"/>
  <c r="D1790" i="1"/>
  <c r="D1794" i="1"/>
  <c r="D1798" i="1"/>
  <c r="D1802" i="1"/>
  <c r="D1806" i="1"/>
  <c r="D1810" i="1"/>
  <c r="D1814" i="1"/>
  <c r="D1818" i="1"/>
  <c r="D1822" i="1"/>
  <c r="D1826" i="1"/>
  <c r="D1830" i="1"/>
  <c r="D1834" i="1"/>
  <c r="D1838" i="1"/>
  <c r="D1842" i="1"/>
  <c r="D1846" i="1"/>
  <c r="D1850" i="1"/>
  <c r="D1854" i="1"/>
  <c r="D1858" i="1"/>
  <c r="D1862" i="1"/>
  <c r="D1866" i="1"/>
  <c r="D1870" i="1"/>
  <c r="D1874" i="1"/>
  <c r="D1878" i="1"/>
  <c r="D1882" i="1"/>
  <c r="D1886" i="1"/>
  <c r="D1890" i="1"/>
  <c r="D1894" i="1"/>
  <c r="D1898" i="1"/>
  <c r="D1902" i="1"/>
  <c r="D1906" i="1"/>
  <c r="D1910" i="1"/>
  <c r="D1914" i="1"/>
  <c r="D1918" i="1"/>
  <c r="D1922" i="1"/>
  <c r="D1926" i="1"/>
  <c r="D1930" i="1"/>
  <c r="D1934" i="1"/>
  <c r="D1938" i="1"/>
  <c r="D687" i="1"/>
  <c r="D695" i="1"/>
  <c r="D699" i="1"/>
  <c r="D703" i="1"/>
  <c r="D711" i="1"/>
  <c r="D715" i="1"/>
  <c r="D719" i="1"/>
  <c r="D727" i="1"/>
  <c r="D731" i="1"/>
  <c r="D735" i="1"/>
  <c r="D743" i="1"/>
  <c r="D747" i="1"/>
  <c r="D751" i="1"/>
  <c r="D759" i="1"/>
  <c r="D763" i="1"/>
  <c r="D767" i="1"/>
  <c r="D775" i="1"/>
  <c r="D779" i="1"/>
  <c r="D783" i="1"/>
  <c r="D791" i="1"/>
  <c r="D795" i="1"/>
  <c r="D799" i="1"/>
  <c r="D803" i="1"/>
  <c r="D807" i="1"/>
  <c r="D811" i="1"/>
  <c r="D815" i="1"/>
  <c r="D819" i="1"/>
  <c r="D823" i="1"/>
  <c r="D827" i="1"/>
  <c r="D831" i="1"/>
  <c r="D835" i="1"/>
  <c r="D839" i="1"/>
  <c r="D843" i="1"/>
  <c r="D847" i="1"/>
  <c r="D855" i="1"/>
  <c r="D859" i="1"/>
  <c r="D863" i="1"/>
  <c r="D867" i="1"/>
  <c r="D871" i="1"/>
  <c r="D875" i="1"/>
  <c r="D879" i="1"/>
  <c r="D883" i="1"/>
  <c r="D887" i="1"/>
  <c r="D891" i="1"/>
  <c r="D895" i="1"/>
  <c r="D899" i="1"/>
  <c r="D903" i="1"/>
  <c r="D907" i="1"/>
  <c r="D911" i="1"/>
  <c r="D919" i="1"/>
  <c r="D923" i="1"/>
  <c r="D927" i="1"/>
  <c r="D931" i="1"/>
  <c r="D935" i="1"/>
  <c r="D939" i="1"/>
  <c r="D943" i="1"/>
  <c r="D951" i="1"/>
  <c r="D955" i="1"/>
  <c r="D959" i="1"/>
  <c r="D963" i="1"/>
  <c r="D967" i="1"/>
  <c r="D971" i="1"/>
  <c r="D975" i="1"/>
  <c r="D983" i="1"/>
  <c r="D987" i="1"/>
  <c r="D991" i="1"/>
  <c r="D995" i="1"/>
  <c r="D999" i="1"/>
  <c r="D1003" i="1"/>
  <c r="D1007" i="1"/>
  <c r="D1011" i="1"/>
  <c r="D1015" i="1"/>
  <c r="D1019" i="1"/>
  <c r="D1023" i="1"/>
  <c r="D1027" i="1"/>
  <c r="D1031" i="1"/>
  <c r="D1035" i="1"/>
  <c r="D1039" i="1"/>
  <c r="D1047" i="1"/>
  <c r="D1051" i="1"/>
  <c r="D1055" i="1"/>
  <c r="D1059" i="1"/>
  <c r="D1063" i="1"/>
  <c r="D1067" i="1"/>
  <c r="D1071" i="1"/>
  <c r="D1075" i="1"/>
  <c r="D1079" i="1"/>
  <c r="D1083" i="1"/>
  <c r="D1087" i="1"/>
  <c r="D1091" i="1"/>
  <c r="D1095" i="1"/>
  <c r="D1099" i="1"/>
  <c r="D1103" i="1"/>
  <c r="D1111" i="1"/>
  <c r="D1115" i="1"/>
  <c r="D1119" i="1"/>
  <c r="D1123" i="1"/>
  <c r="D1127" i="1"/>
  <c r="D1131" i="1"/>
  <c r="D1135" i="1"/>
  <c r="D1139" i="1"/>
  <c r="D1143" i="1"/>
  <c r="D1147" i="1"/>
  <c r="D1151" i="1"/>
  <c r="D1155" i="1"/>
  <c r="D1159" i="1"/>
  <c r="D1163" i="1"/>
  <c r="D1167" i="1"/>
  <c r="D1175" i="1"/>
  <c r="D1179" i="1"/>
  <c r="D1183" i="1"/>
  <c r="D1187" i="1"/>
  <c r="D1191" i="1"/>
  <c r="D1195" i="1"/>
  <c r="D1199" i="1"/>
  <c r="D1203" i="1"/>
  <c r="D1207" i="1"/>
  <c r="D1211" i="1"/>
  <c r="D1215" i="1"/>
  <c r="D1219" i="1"/>
  <c r="D1223" i="1"/>
  <c r="D1227" i="1"/>
  <c r="D1231" i="1"/>
  <c r="D1239" i="1"/>
  <c r="D1243" i="1"/>
  <c r="D1247" i="1"/>
  <c r="D1251" i="1"/>
  <c r="D1255" i="1"/>
  <c r="D1259" i="1"/>
  <c r="D1263" i="1"/>
  <c r="D1267" i="1"/>
  <c r="D1271" i="1"/>
  <c r="D1275" i="1"/>
  <c r="D1279" i="1"/>
  <c r="D1283" i="1"/>
  <c r="D1287" i="1"/>
  <c r="D1291" i="1"/>
  <c r="D1295" i="1"/>
  <c r="D1303" i="1"/>
  <c r="D1307" i="1"/>
  <c r="D1311" i="1"/>
  <c r="D1315" i="1"/>
  <c r="D1319" i="1"/>
  <c r="D1323" i="1"/>
  <c r="D1327" i="1"/>
  <c r="D1331" i="1"/>
  <c r="D1335" i="1"/>
  <c r="D1339" i="1"/>
  <c r="D1343" i="1"/>
  <c r="D1347" i="1"/>
  <c r="D1351" i="1"/>
  <c r="D1355" i="1"/>
  <c r="D1359" i="1"/>
  <c r="D1363" i="1"/>
  <c r="D1367" i="1"/>
  <c r="D1371" i="1"/>
  <c r="D1375" i="1"/>
  <c r="D1379" i="1"/>
  <c r="D1383" i="1"/>
  <c r="D1387" i="1"/>
  <c r="D1391" i="1"/>
  <c r="D1395" i="1"/>
  <c r="D1399" i="1"/>
  <c r="D1403" i="1"/>
  <c r="D1407" i="1"/>
  <c r="D1411" i="1"/>
  <c r="D1415" i="1"/>
  <c r="D1419" i="1"/>
  <c r="D1423" i="1"/>
  <c r="D1427" i="1"/>
  <c r="D1431" i="1"/>
  <c r="D1435" i="1"/>
  <c r="D1439" i="1"/>
  <c r="D1443" i="1"/>
  <c r="D1447" i="1"/>
  <c r="D1451" i="1"/>
  <c r="D1455" i="1"/>
  <c r="D1459" i="1"/>
  <c r="D1463" i="1"/>
  <c r="D1467" i="1"/>
  <c r="D1471" i="1"/>
  <c r="D1475" i="1"/>
  <c r="D1479" i="1"/>
  <c r="D1483" i="1"/>
  <c r="D1487" i="1"/>
  <c r="D1491" i="1"/>
  <c r="D1495" i="1"/>
  <c r="D1499" i="1"/>
  <c r="D1503" i="1"/>
  <c r="D1507" i="1"/>
  <c r="D1511" i="1"/>
  <c r="D1515" i="1"/>
  <c r="D1519" i="1"/>
  <c r="D1523" i="1"/>
  <c r="D1527" i="1"/>
  <c r="D1531" i="1"/>
  <c r="D1535" i="1"/>
  <c r="D1539" i="1"/>
  <c r="D1543" i="1"/>
  <c r="D1547" i="1"/>
  <c r="D1551" i="1"/>
  <c r="D1555" i="1"/>
  <c r="D1559" i="1"/>
  <c r="D1563" i="1"/>
  <c r="D1567" i="1"/>
  <c r="D1571" i="1"/>
  <c r="D1575" i="1"/>
  <c r="D1579" i="1"/>
  <c r="D1583" i="1"/>
  <c r="D1587" i="1"/>
  <c r="D1591" i="1"/>
  <c r="D1595" i="1"/>
  <c r="D1599" i="1"/>
  <c r="D1603" i="1"/>
  <c r="D1607" i="1"/>
  <c r="D1611" i="1"/>
  <c r="D1615" i="1"/>
  <c r="D1619" i="1"/>
  <c r="D1623" i="1"/>
  <c r="D1627" i="1"/>
  <c r="D1631" i="1"/>
  <c r="D1635" i="1"/>
  <c r="D1639" i="1"/>
  <c r="D1643" i="1"/>
  <c r="D1647" i="1"/>
  <c r="D1651" i="1"/>
  <c r="D1655" i="1"/>
  <c r="D1659" i="1"/>
  <c r="D1663" i="1"/>
  <c r="D1667" i="1"/>
  <c r="D1671" i="1"/>
  <c r="D1675" i="1"/>
  <c r="D1679" i="1"/>
  <c r="D1683" i="1"/>
  <c r="D1687" i="1"/>
  <c r="D1691" i="1"/>
  <c r="D1695" i="1"/>
  <c r="D1699" i="1"/>
  <c r="D1703" i="1"/>
  <c r="D1707" i="1"/>
  <c r="D1711" i="1"/>
  <c r="D1715" i="1"/>
  <c r="D1719" i="1"/>
  <c r="D1723" i="1"/>
  <c r="D1727" i="1"/>
  <c r="D1731" i="1"/>
  <c r="D1735" i="1"/>
  <c r="D1739" i="1"/>
  <c r="D1743" i="1"/>
  <c r="D1747" i="1"/>
  <c r="D1751" i="1"/>
  <c r="D1755" i="1"/>
  <c r="D1759" i="1"/>
  <c r="D1763" i="1"/>
  <c r="D1767" i="1"/>
  <c r="D1771" i="1"/>
  <c r="D1775" i="1"/>
  <c r="D1779" i="1"/>
  <c r="D1783" i="1"/>
  <c r="D1787" i="1"/>
  <c r="D1791" i="1"/>
  <c r="D1795" i="1"/>
  <c r="D1799" i="1"/>
  <c r="D1803" i="1"/>
  <c r="D1807" i="1"/>
  <c r="D1811" i="1"/>
  <c r="D1815" i="1"/>
  <c r="D1819" i="1"/>
  <c r="D1823" i="1"/>
  <c r="D1827" i="1"/>
  <c r="D1831" i="1"/>
  <c r="D1835" i="1"/>
  <c r="D1839" i="1"/>
  <c r="D1843" i="1"/>
  <c r="D1847" i="1"/>
  <c r="D1851" i="1"/>
  <c r="D1855" i="1"/>
  <c r="D1859" i="1"/>
  <c r="D1863" i="1"/>
  <c r="D1867" i="1"/>
  <c r="D1871" i="1"/>
  <c r="D1875" i="1"/>
  <c r="D1879" i="1"/>
  <c r="D1883" i="1"/>
  <c r="D1887" i="1"/>
  <c r="D1891" i="1"/>
  <c r="D1895" i="1"/>
  <c r="D1899" i="1"/>
  <c r="D1903" i="1"/>
  <c r="D1907" i="1"/>
  <c r="D1911" i="1"/>
  <c r="D1915" i="1"/>
  <c r="D1919" i="1"/>
  <c r="D1923" i="1"/>
  <c r="D1927" i="1"/>
  <c r="D1931" i="1"/>
  <c r="D1935" i="1"/>
  <c r="D1939" i="1"/>
  <c r="D1943" i="1"/>
  <c r="D1947" i="1"/>
  <c r="D1951" i="1"/>
  <c r="D1955" i="1"/>
  <c r="D1959" i="1"/>
  <c r="D1963" i="1"/>
  <c r="D1942" i="1"/>
  <c r="D1946" i="1"/>
  <c r="D1950" i="1"/>
  <c r="D1954" i="1"/>
  <c r="D1958" i="1"/>
  <c r="D1962" i="1"/>
  <c r="D1966" i="1"/>
  <c r="D1970" i="1"/>
  <c r="D1974" i="1"/>
  <c r="D1978" i="1"/>
  <c r="D1982" i="1"/>
  <c r="D1986" i="1"/>
  <c r="D1990" i="1"/>
  <c r="D1994" i="1"/>
  <c r="D1998" i="1"/>
  <c r="D2002" i="1"/>
  <c r="D2006" i="1"/>
  <c r="D2010" i="1"/>
  <c r="D2014" i="1"/>
  <c r="D2018" i="1"/>
  <c r="D2022" i="1"/>
  <c r="D2026" i="1"/>
  <c r="D2030" i="1"/>
  <c r="D2034" i="1"/>
  <c r="D2038" i="1"/>
  <c r="D2042" i="1"/>
  <c r="D2046" i="1"/>
  <c r="D2050" i="1"/>
  <c r="D2054" i="1"/>
  <c r="D2058" i="1"/>
  <c r="D2062" i="1"/>
  <c r="D2066" i="1"/>
  <c r="D2070" i="1"/>
  <c r="D2074" i="1"/>
  <c r="D2078" i="1"/>
  <c r="D2082" i="1"/>
  <c r="D2086" i="1"/>
  <c r="D2090" i="1"/>
  <c r="D2094" i="1"/>
  <c r="D2098" i="1"/>
  <c r="D2102" i="1"/>
  <c r="D2106" i="1"/>
  <c r="D2110" i="1"/>
  <c r="D2114" i="1"/>
  <c r="D2118" i="1"/>
  <c r="D1967" i="1"/>
  <c r="D1971" i="1"/>
  <c r="D1975" i="1"/>
  <c r="D1979" i="1"/>
  <c r="D1983" i="1"/>
  <c r="D1987" i="1"/>
  <c r="D1991" i="1"/>
  <c r="D1995" i="1"/>
  <c r="D1999" i="1"/>
  <c r="D2003" i="1"/>
  <c r="D2007" i="1"/>
  <c r="D2011" i="1"/>
  <c r="D2015" i="1"/>
  <c r="D2019" i="1"/>
  <c r="D2023" i="1"/>
  <c r="D2027" i="1"/>
  <c r="D2031" i="1"/>
  <c r="D2035" i="1"/>
  <c r="D2039" i="1"/>
  <c r="D2043" i="1"/>
  <c r="D2047" i="1"/>
  <c r="D2051" i="1"/>
  <c r="D2055" i="1"/>
  <c r="D2059" i="1"/>
  <c r="D2063" i="1"/>
  <c r="D2067" i="1"/>
  <c r="D2071" i="1"/>
  <c r="D2075" i="1"/>
  <c r="D2079" i="1"/>
  <c r="D2083" i="1"/>
  <c r="D2087" i="1"/>
  <c r="D2091" i="1"/>
  <c r="D2095" i="1"/>
  <c r="D2099" i="1"/>
  <c r="D2103" i="1"/>
  <c r="D2107" i="1"/>
  <c r="D2111" i="1"/>
  <c r="D2115" i="1"/>
  <c r="D2119" i="1"/>
  <c r="D1940" i="1"/>
  <c r="D1944" i="1"/>
  <c r="D1948" i="1"/>
  <c r="D1952" i="1"/>
  <c r="D1956" i="1"/>
  <c r="D1960" i="1"/>
  <c r="D1964" i="1"/>
  <c r="D1968" i="1"/>
  <c r="D1972" i="1"/>
  <c r="D1976" i="1"/>
  <c r="D1980" i="1"/>
  <c r="D1984" i="1"/>
  <c r="D1988" i="1"/>
  <c r="D1992" i="1"/>
  <c r="D1996" i="1"/>
  <c r="D2000" i="1"/>
  <c r="D2004" i="1"/>
  <c r="D2008" i="1"/>
  <c r="D2012" i="1"/>
  <c r="D2016" i="1"/>
  <c r="D2020" i="1"/>
  <c r="D2024" i="1"/>
  <c r="D2028" i="1"/>
  <c r="D2032" i="1"/>
  <c r="D2036" i="1"/>
  <c r="D2040" i="1"/>
  <c r="D2044" i="1"/>
  <c r="D2048" i="1"/>
  <c r="D2052" i="1"/>
  <c r="D2056" i="1"/>
  <c r="D2060" i="1"/>
  <c r="D2064" i="1"/>
  <c r="D2068" i="1"/>
  <c r="D2072" i="1"/>
  <c r="D2076" i="1"/>
  <c r="D2080" i="1"/>
  <c r="D2084" i="1"/>
  <c r="D2088" i="1"/>
  <c r="D2092" i="1"/>
  <c r="D2096" i="1"/>
  <c r="D2100" i="1"/>
  <c r="D2104" i="1"/>
  <c r="D2108" i="1"/>
  <c r="D2112" i="1"/>
  <c r="D2116" i="1"/>
  <c r="J2050" i="1" l="1"/>
  <c r="K2050" i="1" s="1"/>
  <c r="J2049" i="1"/>
  <c r="K2049" i="1" s="1"/>
  <c r="J2048" i="1"/>
  <c r="J2047" i="1"/>
  <c r="J2046" i="1"/>
  <c r="J2045" i="1"/>
  <c r="J2044" i="1"/>
  <c r="J2043" i="1"/>
  <c r="J2042" i="1"/>
  <c r="J2041" i="1"/>
  <c r="J2040" i="1"/>
  <c r="J2039" i="1"/>
  <c r="J2038" i="1"/>
  <c r="J2037" i="1"/>
  <c r="J2036" i="1"/>
  <c r="J2035" i="1"/>
  <c r="J2034" i="1"/>
  <c r="J2033" i="1"/>
  <c r="J2032" i="1"/>
  <c r="J2031" i="1"/>
  <c r="J2030" i="1"/>
  <c r="J2029" i="1"/>
  <c r="J2028" i="1"/>
  <c r="J2027" i="1"/>
  <c r="J2026" i="1"/>
  <c r="J2025" i="1"/>
  <c r="J2024" i="1"/>
  <c r="J2023" i="1"/>
  <c r="J2022" i="1"/>
  <c r="J2021" i="1"/>
  <c r="J2020" i="1"/>
  <c r="J2019" i="1"/>
  <c r="J2018" i="1"/>
  <c r="J2017" i="1"/>
  <c r="J2016" i="1"/>
  <c r="J2015" i="1"/>
  <c r="J2014" i="1"/>
  <c r="J2013" i="1"/>
  <c r="J2012" i="1"/>
  <c r="J2011" i="1"/>
  <c r="J2010" i="1"/>
  <c r="J2009" i="1"/>
  <c r="J2008" i="1"/>
  <c r="J2007" i="1"/>
  <c r="J2006" i="1"/>
  <c r="J2005" i="1"/>
  <c r="J2004" i="1"/>
  <c r="J2003" i="1"/>
  <c r="J2002" i="1"/>
  <c r="J2001" i="1"/>
  <c r="J2000" i="1"/>
  <c r="J1999" i="1"/>
  <c r="J1998" i="1"/>
  <c r="J1997" i="1"/>
  <c r="J1996" i="1"/>
  <c r="J1995" i="1"/>
  <c r="J1994" i="1"/>
  <c r="J1993" i="1"/>
  <c r="J1992" i="1"/>
  <c r="J1991" i="1"/>
  <c r="J1990" i="1"/>
  <c r="J1989" i="1"/>
  <c r="J1988" i="1"/>
  <c r="J1987" i="1"/>
  <c r="J1986" i="1"/>
  <c r="J1985" i="1"/>
  <c r="J1984" i="1"/>
  <c r="J1983" i="1"/>
  <c r="J1982" i="1"/>
  <c r="J1981" i="1"/>
  <c r="J1980" i="1"/>
  <c r="J1979" i="1"/>
  <c r="J1978" i="1"/>
  <c r="J1977" i="1"/>
  <c r="J1976" i="1"/>
  <c r="J1975" i="1"/>
  <c r="J1974" i="1"/>
  <c r="J1973" i="1"/>
  <c r="J1972" i="1"/>
  <c r="J1971" i="1"/>
  <c r="J1970" i="1"/>
  <c r="J1969" i="1"/>
  <c r="J1968" i="1"/>
  <c r="J1967" i="1"/>
  <c r="J1966" i="1"/>
  <c r="J1965" i="1"/>
  <c r="J1964" i="1"/>
  <c r="J1963" i="1"/>
  <c r="J1962" i="1"/>
  <c r="J1961" i="1"/>
  <c r="J1960" i="1"/>
  <c r="J1959" i="1"/>
  <c r="J1958" i="1"/>
  <c r="J1957" i="1"/>
  <c r="J1956" i="1"/>
  <c r="J1955" i="1"/>
  <c r="J1954" i="1"/>
  <c r="J1953" i="1"/>
  <c r="J1952" i="1"/>
  <c r="J1951" i="1"/>
  <c r="J1950" i="1"/>
  <c r="J1949" i="1"/>
  <c r="J1948" i="1"/>
  <c r="J1947" i="1"/>
  <c r="J1946" i="1"/>
  <c r="J1945" i="1"/>
  <c r="J1944" i="1"/>
  <c r="J1943" i="1"/>
  <c r="J1942" i="1"/>
  <c r="J1941" i="1"/>
  <c r="J1940" i="1"/>
  <c r="J1939" i="1"/>
  <c r="J1938" i="1"/>
  <c r="J1937" i="1"/>
  <c r="J1936" i="1"/>
  <c r="J1935" i="1"/>
  <c r="J1934" i="1"/>
  <c r="J1933" i="1"/>
  <c r="J1932" i="1"/>
  <c r="J1931" i="1"/>
  <c r="J1930" i="1"/>
  <c r="J1929" i="1"/>
  <c r="J1928" i="1"/>
  <c r="J1927" i="1"/>
  <c r="J1926" i="1"/>
  <c r="J1925" i="1"/>
  <c r="J1924" i="1"/>
  <c r="J1923" i="1"/>
  <c r="J1922" i="1"/>
  <c r="J1921" i="1"/>
  <c r="J1920" i="1"/>
  <c r="J1919" i="1"/>
  <c r="J1918" i="1"/>
  <c r="J1917" i="1"/>
  <c r="J1916" i="1"/>
  <c r="J1915" i="1"/>
  <c r="J1914" i="1"/>
  <c r="J1913" i="1"/>
  <c r="J1912" i="1"/>
  <c r="J1911" i="1"/>
  <c r="J1910" i="1"/>
  <c r="J1909" i="1"/>
  <c r="J1908" i="1"/>
  <c r="J1907" i="1"/>
  <c r="J1906" i="1"/>
  <c r="J1905" i="1"/>
  <c r="J1904" i="1"/>
  <c r="J1903" i="1"/>
  <c r="J1902" i="1"/>
  <c r="J1901" i="1"/>
  <c r="J1900" i="1"/>
  <c r="J1899" i="1"/>
  <c r="J1898" i="1"/>
  <c r="J1897" i="1"/>
  <c r="J1896" i="1"/>
  <c r="J1895" i="1"/>
  <c r="J1894" i="1"/>
  <c r="J1893" i="1"/>
  <c r="J1892" i="1"/>
  <c r="J1891" i="1"/>
  <c r="J1890" i="1"/>
  <c r="J1889" i="1"/>
  <c r="J1888" i="1"/>
  <c r="J1887" i="1"/>
  <c r="J1886" i="1"/>
  <c r="J1885" i="1"/>
  <c r="J1884" i="1"/>
  <c r="J1883" i="1"/>
  <c r="J1882" i="1"/>
  <c r="J1881" i="1"/>
  <c r="J1880" i="1"/>
  <c r="J1879" i="1"/>
  <c r="J1878" i="1"/>
  <c r="J1877" i="1"/>
  <c r="J1876" i="1"/>
  <c r="J1875" i="1"/>
  <c r="J1874" i="1"/>
  <c r="J1873" i="1"/>
  <c r="J1872" i="1"/>
  <c r="J1871" i="1"/>
  <c r="J1870" i="1"/>
  <c r="J1869" i="1"/>
  <c r="J1868" i="1"/>
  <c r="J1867" i="1"/>
  <c r="J1866" i="1"/>
  <c r="J1865" i="1"/>
  <c r="J1864" i="1"/>
  <c r="J1863" i="1"/>
  <c r="J1862" i="1"/>
  <c r="J1861" i="1"/>
  <c r="J1860" i="1"/>
  <c r="J1859" i="1"/>
  <c r="J1858" i="1"/>
  <c r="J1857" i="1"/>
  <c r="J1856" i="1"/>
  <c r="J1855" i="1"/>
  <c r="J1854" i="1"/>
  <c r="J1853" i="1"/>
  <c r="J1852" i="1"/>
  <c r="J1851" i="1"/>
  <c r="J1850" i="1"/>
  <c r="J1849" i="1"/>
  <c r="J1848" i="1"/>
  <c r="J1847" i="1"/>
  <c r="J1846" i="1"/>
  <c r="J1845" i="1"/>
  <c r="J1844" i="1"/>
  <c r="J1843" i="1"/>
  <c r="J1842" i="1"/>
  <c r="J1841" i="1"/>
  <c r="J1840" i="1"/>
  <c r="J1839" i="1"/>
  <c r="J1838" i="1"/>
  <c r="J1837" i="1"/>
  <c r="J1836" i="1"/>
  <c r="J1835" i="1"/>
  <c r="J1834" i="1"/>
  <c r="J1833" i="1"/>
  <c r="J1832" i="1"/>
  <c r="J1831" i="1"/>
  <c r="J1830" i="1"/>
  <c r="J1829" i="1"/>
  <c r="J1828" i="1"/>
  <c r="J1827" i="1"/>
  <c r="J1826" i="1"/>
  <c r="J1825" i="1"/>
  <c r="J1824" i="1"/>
  <c r="J1823" i="1"/>
  <c r="J1822" i="1"/>
  <c r="J1821" i="1"/>
  <c r="J1820" i="1"/>
  <c r="J1819" i="1"/>
  <c r="J1818" i="1"/>
  <c r="J1817" i="1"/>
  <c r="J1816" i="1"/>
  <c r="J1815" i="1"/>
  <c r="J1814" i="1"/>
  <c r="J1813" i="1"/>
  <c r="J1812" i="1"/>
  <c r="J1811" i="1"/>
  <c r="J1810" i="1"/>
  <c r="J1809" i="1"/>
  <c r="J1808" i="1"/>
  <c r="J1807" i="1"/>
  <c r="J1806" i="1"/>
  <c r="J1805" i="1"/>
  <c r="J1804" i="1"/>
  <c r="J1803" i="1"/>
  <c r="J1802" i="1"/>
  <c r="J1801" i="1"/>
  <c r="J1800" i="1"/>
  <c r="J1799" i="1"/>
  <c r="J1798" i="1"/>
  <c r="J1797" i="1"/>
  <c r="J1796" i="1"/>
  <c r="J1795" i="1"/>
  <c r="J1794" i="1"/>
  <c r="J1793" i="1"/>
  <c r="J1792" i="1"/>
  <c r="J1791" i="1"/>
  <c r="J1790" i="1"/>
  <c r="J1789" i="1"/>
  <c r="J1788" i="1"/>
  <c r="J1787" i="1"/>
  <c r="J1786" i="1"/>
  <c r="J1785" i="1"/>
  <c r="J1784" i="1"/>
  <c r="J1783" i="1"/>
  <c r="J1782" i="1"/>
  <c r="J1781" i="1"/>
  <c r="J1780" i="1"/>
  <c r="J1779" i="1"/>
  <c r="J1778" i="1"/>
  <c r="J1777" i="1"/>
  <c r="J1776" i="1"/>
  <c r="J1775" i="1"/>
  <c r="J1774" i="1"/>
  <c r="J1773" i="1"/>
  <c r="J1772" i="1"/>
  <c r="J1771" i="1"/>
  <c r="J1770" i="1"/>
  <c r="J1769" i="1"/>
  <c r="J1768" i="1"/>
  <c r="J1767" i="1"/>
  <c r="J1766" i="1"/>
  <c r="J1765" i="1"/>
  <c r="J1764" i="1"/>
  <c r="J1763" i="1"/>
  <c r="J1762" i="1"/>
  <c r="J1761" i="1"/>
  <c r="J1760" i="1"/>
  <c r="J1759" i="1"/>
  <c r="J1758" i="1"/>
  <c r="J1757" i="1"/>
  <c r="J1756" i="1"/>
  <c r="J1755" i="1"/>
  <c r="J1754" i="1"/>
  <c r="J1753" i="1"/>
  <c r="J1752" i="1"/>
  <c r="J1751" i="1"/>
  <c r="J1750" i="1"/>
  <c r="J1749" i="1"/>
  <c r="J1748" i="1"/>
  <c r="J1747" i="1"/>
  <c r="J1746" i="1"/>
  <c r="J1745" i="1"/>
  <c r="J1744" i="1"/>
  <c r="J1743" i="1"/>
  <c r="J1742" i="1"/>
  <c r="J1741" i="1"/>
  <c r="J1740" i="1"/>
  <c r="J1739" i="1"/>
  <c r="J1738" i="1"/>
  <c r="J1737" i="1"/>
  <c r="J1736" i="1"/>
  <c r="J1735" i="1"/>
  <c r="J1734" i="1"/>
  <c r="J1733" i="1"/>
  <c r="J1732" i="1"/>
  <c r="J1731" i="1"/>
  <c r="J1730" i="1"/>
  <c r="J1729" i="1"/>
  <c r="J1728" i="1"/>
  <c r="J1727" i="1"/>
  <c r="J1726" i="1"/>
  <c r="J1725" i="1"/>
  <c r="J1724" i="1"/>
  <c r="J1723" i="1"/>
  <c r="J1722" i="1"/>
  <c r="J1721" i="1"/>
  <c r="J1720" i="1"/>
  <c r="J1719" i="1"/>
  <c r="J1718" i="1"/>
  <c r="J1717" i="1"/>
  <c r="J1716" i="1"/>
  <c r="J1715" i="1"/>
  <c r="J1714" i="1"/>
  <c r="J1713" i="1"/>
  <c r="J1712" i="1"/>
  <c r="J1711" i="1"/>
  <c r="J1710" i="1"/>
  <c r="J1709" i="1"/>
  <c r="J1708" i="1"/>
  <c r="J1707" i="1"/>
  <c r="J1706" i="1"/>
  <c r="J1705" i="1"/>
  <c r="J1704" i="1"/>
  <c r="J1703" i="1"/>
  <c r="J1702" i="1"/>
  <c r="J1701" i="1"/>
  <c r="J1700" i="1"/>
  <c r="J1699" i="1"/>
  <c r="J1698" i="1"/>
  <c r="J1697" i="1"/>
  <c r="J1696" i="1"/>
  <c r="J1695" i="1"/>
  <c r="J1694" i="1"/>
  <c r="J1693" i="1"/>
  <c r="J1692" i="1"/>
  <c r="J1691" i="1"/>
  <c r="J1690" i="1"/>
  <c r="J1689" i="1"/>
  <c r="J1688" i="1"/>
  <c r="J1687" i="1"/>
  <c r="J1686" i="1"/>
  <c r="J1685" i="1"/>
  <c r="J1684" i="1"/>
  <c r="J1683" i="1"/>
  <c r="J1682" i="1"/>
  <c r="J1681" i="1"/>
  <c r="J1680" i="1"/>
  <c r="J1679" i="1"/>
  <c r="J1678" i="1"/>
  <c r="J1677" i="1"/>
  <c r="J1676" i="1"/>
  <c r="J1675" i="1"/>
  <c r="J1674" i="1"/>
  <c r="J1673" i="1"/>
  <c r="J1672" i="1"/>
  <c r="J1671" i="1"/>
  <c r="J1670" i="1"/>
  <c r="J1669" i="1"/>
  <c r="J1668" i="1"/>
  <c r="J1667" i="1"/>
  <c r="J1666" i="1"/>
  <c r="J1665" i="1"/>
  <c r="J1664" i="1"/>
  <c r="J1663" i="1"/>
  <c r="J1662" i="1"/>
  <c r="J1661" i="1"/>
  <c r="J1660" i="1"/>
  <c r="J1659" i="1"/>
  <c r="J1658" i="1"/>
  <c r="J1657" i="1"/>
  <c r="J1656" i="1"/>
  <c r="J1655" i="1"/>
  <c r="J1654" i="1"/>
  <c r="J1653" i="1"/>
  <c r="J1652" i="1"/>
  <c r="J1651" i="1"/>
  <c r="J1650" i="1"/>
  <c r="J1649" i="1"/>
  <c r="J1648" i="1"/>
  <c r="J1647" i="1"/>
  <c r="J1646" i="1"/>
  <c r="J1645" i="1"/>
  <c r="J1644" i="1"/>
  <c r="J1643" i="1"/>
  <c r="J1642" i="1"/>
  <c r="J1641" i="1"/>
  <c r="J1640" i="1"/>
  <c r="J1639" i="1"/>
  <c r="J1638" i="1"/>
  <c r="J1637" i="1"/>
  <c r="J1636" i="1"/>
  <c r="J1635" i="1"/>
  <c r="J1634" i="1"/>
  <c r="J1633" i="1"/>
  <c r="J1632" i="1"/>
  <c r="J1631" i="1"/>
  <c r="J1630" i="1"/>
  <c r="J1629" i="1"/>
  <c r="J1628" i="1"/>
  <c r="J1627" i="1"/>
  <c r="J1626" i="1"/>
  <c r="J1625" i="1"/>
  <c r="J1624" i="1"/>
  <c r="J1623" i="1"/>
  <c r="J1622" i="1"/>
  <c r="J1621" i="1"/>
  <c r="J1620" i="1"/>
  <c r="J1619" i="1"/>
  <c r="J1618" i="1"/>
  <c r="J1617" i="1"/>
  <c r="J1616" i="1"/>
  <c r="J1615" i="1"/>
  <c r="J1614" i="1"/>
  <c r="J1613" i="1"/>
  <c r="J1612" i="1"/>
  <c r="J1611" i="1"/>
  <c r="J1610" i="1"/>
  <c r="J1609" i="1"/>
  <c r="J1608" i="1"/>
  <c r="J1607" i="1"/>
  <c r="J1606" i="1"/>
  <c r="J1605" i="1"/>
  <c r="J1604" i="1"/>
  <c r="J1603" i="1"/>
  <c r="J1602" i="1"/>
  <c r="J1601" i="1"/>
  <c r="J1600" i="1"/>
  <c r="J1599" i="1"/>
  <c r="J1598" i="1"/>
  <c r="J1597" i="1"/>
  <c r="J1596" i="1"/>
  <c r="J1595" i="1"/>
  <c r="J1594" i="1"/>
  <c r="J1593" i="1"/>
  <c r="J1592" i="1"/>
  <c r="J1591" i="1"/>
  <c r="J1590" i="1"/>
  <c r="J1589" i="1"/>
  <c r="J1588" i="1"/>
  <c r="J1587" i="1"/>
  <c r="J1586" i="1"/>
  <c r="J1585" i="1"/>
  <c r="J1584" i="1"/>
  <c r="J1583" i="1"/>
  <c r="J1582" i="1"/>
  <c r="J1581" i="1"/>
  <c r="J1580" i="1"/>
  <c r="J1579" i="1"/>
  <c r="J1578" i="1"/>
  <c r="J1577" i="1"/>
  <c r="J1576" i="1"/>
  <c r="J1575" i="1"/>
  <c r="J1574" i="1"/>
  <c r="J1573" i="1"/>
  <c r="J1572" i="1"/>
  <c r="J1571" i="1"/>
  <c r="J1570" i="1"/>
  <c r="J1569" i="1"/>
  <c r="J1568" i="1"/>
  <c r="J1567" i="1"/>
  <c r="J1566" i="1"/>
  <c r="J1565" i="1"/>
  <c r="J1564" i="1"/>
  <c r="J1563" i="1"/>
  <c r="J1562" i="1"/>
  <c r="J1561" i="1"/>
  <c r="J1560" i="1"/>
  <c r="J1559" i="1"/>
  <c r="J1558" i="1"/>
  <c r="J1557" i="1"/>
  <c r="J1556" i="1"/>
  <c r="J1555" i="1"/>
  <c r="J1554" i="1"/>
  <c r="J1553" i="1"/>
  <c r="J1552" i="1"/>
  <c r="J1551" i="1"/>
  <c r="J1550" i="1"/>
  <c r="J1549" i="1"/>
  <c r="J1548" i="1"/>
  <c r="J1547" i="1"/>
  <c r="J1546" i="1"/>
  <c r="J1545" i="1"/>
  <c r="J1544" i="1"/>
  <c r="J1543" i="1"/>
  <c r="J1542" i="1"/>
  <c r="J1541" i="1"/>
  <c r="J1540" i="1"/>
  <c r="J1539" i="1"/>
  <c r="J1538" i="1"/>
  <c r="J1537" i="1"/>
  <c r="J1536" i="1"/>
  <c r="J1535" i="1"/>
  <c r="J1534" i="1"/>
  <c r="J1533" i="1"/>
  <c r="J1532" i="1"/>
  <c r="J1531" i="1"/>
  <c r="J1530" i="1"/>
  <c r="J1529" i="1"/>
  <c r="J1528" i="1"/>
  <c r="J1527" i="1"/>
  <c r="J1526" i="1"/>
  <c r="J1525" i="1"/>
  <c r="J1524" i="1"/>
  <c r="J1523" i="1"/>
  <c r="J1522" i="1"/>
  <c r="J1521" i="1"/>
  <c r="J1520" i="1"/>
  <c r="J1519" i="1"/>
  <c r="J1518" i="1"/>
  <c r="J1517" i="1"/>
  <c r="J1516" i="1"/>
  <c r="J1515" i="1"/>
  <c r="J1514" i="1"/>
  <c r="J1513" i="1"/>
  <c r="J1512" i="1"/>
  <c r="J1511" i="1"/>
  <c r="J1510" i="1"/>
  <c r="J1509" i="1"/>
  <c r="J1508" i="1"/>
  <c r="J1507" i="1"/>
  <c r="J1506" i="1"/>
  <c r="J1505" i="1"/>
  <c r="J1504" i="1"/>
  <c r="J1503" i="1"/>
  <c r="J1502" i="1"/>
  <c r="J1501" i="1"/>
  <c r="J1500" i="1"/>
  <c r="J1499" i="1"/>
  <c r="J1498" i="1"/>
  <c r="J1497" i="1"/>
  <c r="J1496" i="1"/>
  <c r="J1495" i="1"/>
  <c r="J1494" i="1"/>
  <c r="J1493" i="1"/>
  <c r="J1492" i="1"/>
  <c r="J1491" i="1"/>
  <c r="J1490" i="1"/>
  <c r="J1489" i="1"/>
  <c r="J1488" i="1"/>
  <c r="J1487" i="1"/>
  <c r="J1486" i="1"/>
  <c r="J1485" i="1"/>
  <c r="J1484" i="1"/>
  <c r="J1483" i="1"/>
  <c r="J1482" i="1"/>
  <c r="J1481" i="1"/>
  <c r="J1480" i="1"/>
  <c r="J1479" i="1"/>
  <c r="J1478" i="1"/>
  <c r="J1477" i="1"/>
  <c r="J1476" i="1"/>
  <c r="J1475" i="1"/>
  <c r="J1474" i="1"/>
  <c r="J1473" i="1"/>
  <c r="J1472" i="1"/>
  <c r="J1471" i="1"/>
  <c r="J1470" i="1"/>
  <c r="J1469" i="1"/>
  <c r="J1468" i="1"/>
  <c r="J1467" i="1"/>
  <c r="J1466" i="1"/>
  <c r="J1465" i="1"/>
  <c r="J1464" i="1"/>
  <c r="J1463" i="1"/>
  <c r="J1462" i="1"/>
  <c r="J1461" i="1"/>
  <c r="J1460" i="1"/>
  <c r="J1459" i="1"/>
  <c r="J1458" i="1"/>
  <c r="J1457" i="1"/>
  <c r="J1456" i="1"/>
  <c r="J1455" i="1"/>
  <c r="J1454" i="1"/>
  <c r="J1453" i="1"/>
  <c r="J1452" i="1"/>
  <c r="J1451" i="1"/>
  <c r="J1450" i="1"/>
  <c r="J1449" i="1"/>
  <c r="J1448" i="1"/>
  <c r="J1447" i="1"/>
  <c r="J1446" i="1"/>
  <c r="J1445" i="1"/>
  <c r="J1444" i="1"/>
  <c r="J1443" i="1"/>
  <c r="J1442" i="1"/>
  <c r="J1441" i="1"/>
  <c r="J1440" i="1"/>
  <c r="J1439" i="1"/>
  <c r="J1438" i="1"/>
  <c r="J1437" i="1"/>
  <c r="J1436" i="1"/>
  <c r="J1435" i="1"/>
  <c r="J1434" i="1"/>
  <c r="J1433" i="1"/>
  <c r="J1432" i="1"/>
  <c r="J1431" i="1"/>
  <c r="J1430" i="1"/>
  <c r="J1429" i="1"/>
  <c r="J1428" i="1"/>
  <c r="J1427" i="1"/>
  <c r="J1426" i="1"/>
  <c r="J1425" i="1"/>
  <c r="J1424" i="1"/>
  <c r="J1423" i="1"/>
  <c r="J1422" i="1"/>
  <c r="J1421" i="1"/>
  <c r="J1420" i="1"/>
  <c r="J1419" i="1"/>
  <c r="J1418" i="1"/>
  <c r="J1417" i="1"/>
  <c r="J1416" i="1"/>
  <c r="J1415" i="1"/>
  <c r="J1414" i="1"/>
  <c r="J1413" i="1"/>
  <c r="J1412" i="1"/>
  <c r="J1411" i="1"/>
  <c r="J1410" i="1"/>
  <c r="J1409" i="1"/>
  <c r="J1408" i="1"/>
  <c r="J1407" i="1"/>
  <c r="J1406" i="1"/>
  <c r="J1405" i="1"/>
  <c r="J1404" i="1"/>
  <c r="J1403" i="1"/>
  <c r="J1402" i="1"/>
  <c r="J1401" i="1"/>
  <c r="J1400" i="1"/>
  <c r="J1399" i="1"/>
  <c r="J1398" i="1"/>
  <c r="J1397" i="1"/>
  <c r="J1396" i="1"/>
  <c r="J1395" i="1"/>
  <c r="J1394" i="1"/>
  <c r="J1393" i="1"/>
  <c r="J1392" i="1"/>
  <c r="J1391" i="1"/>
  <c r="J1390" i="1"/>
  <c r="J1389" i="1"/>
  <c r="J1388" i="1"/>
  <c r="J1387" i="1"/>
  <c r="J1386" i="1"/>
  <c r="J1385" i="1"/>
  <c r="J1384" i="1"/>
  <c r="J1383" i="1"/>
  <c r="J1382" i="1"/>
  <c r="J1381" i="1"/>
  <c r="J1380" i="1"/>
  <c r="J1379" i="1"/>
  <c r="J1378" i="1"/>
  <c r="J1377" i="1"/>
  <c r="J1376" i="1"/>
  <c r="J1375" i="1"/>
  <c r="J1374" i="1"/>
  <c r="J1373" i="1"/>
  <c r="J1372" i="1"/>
  <c r="J1371" i="1"/>
  <c r="J1370" i="1"/>
  <c r="J1369" i="1"/>
  <c r="J1368" i="1"/>
  <c r="J1367" i="1"/>
  <c r="J1366" i="1"/>
  <c r="J1365" i="1"/>
  <c r="J1364" i="1"/>
  <c r="J1363" i="1"/>
  <c r="J1362" i="1"/>
  <c r="J1361" i="1"/>
  <c r="J1360" i="1"/>
  <c r="J1359" i="1"/>
  <c r="J1358" i="1"/>
  <c r="J1357" i="1"/>
  <c r="J1356" i="1"/>
  <c r="J1355" i="1"/>
  <c r="J1354" i="1"/>
  <c r="J1353" i="1"/>
  <c r="J1352" i="1"/>
  <c r="J1351" i="1"/>
  <c r="J1350" i="1"/>
  <c r="J1349" i="1"/>
  <c r="J1348" i="1"/>
  <c r="J1347" i="1"/>
  <c r="J1346" i="1"/>
  <c r="J1345" i="1"/>
  <c r="J1344" i="1"/>
  <c r="J1343" i="1"/>
  <c r="J1342" i="1"/>
  <c r="J1341" i="1"/>
  <c r="J1340" i="1"/>
  <c r="J1339" i="1"/>
  <c r="J1338" i="1"/>
  <c r="J1337" i="1"/>
  <c r="J1336" i="1"/>
  <c r="J1335" i="1"/>
  <c r="J1334" i="1"/>
  <c r="J1333" i="1"/>
  <c r="J1332" i="1"/>
  <c r="J1331" i="1"/>
  <c r="J1330" i="1"/>
  <c r="J1329" i="1"/>
  <c r="J1328" i="1"/>
  <c r="J1327" i="1"/>
  <c r="J1326" i="1"/>
  <c r="J1325" i="1"/>
  <c r="J1324" i="1"/>
  <c r="J1323" i="1"/>
  <c r="J1322" i="1"/>
  <c r="J1321" i="1"/>
  <c r="J1320" i="1"/>
  <c r="J1319" i="1"/>
  <c r="J1318" i="1"/>
  <c r="J1317" i="1"/>
  <c r="J1316" i="1"/>
  <c r="J1315" i="1"/>
  <c r="J1314" i="1"/>
  <c r="J1313" i="1"/>
  <c r="J1312" i="1"/>
  <c r="J1311" i="1"/>
  <c r="J1310" i="1"/>
  <c r="J1309" i="1"/>
  <c r="J1308" i="1"/>
  <c r="J1307" i="1"/>
  <c r="J1306" i="1"/>
  <c r="J1305" i="1"/>
  <c r="J1304" i="1"/>
  <c r="J1303" i="1"/>
  <c r="J1302" i="1"/>
  <c r="J1301" i="1"/>
  <c r="J1300" i="1"/>
  <c r="J1299" i="1"/>
  <c r="J1298" i="1"/>
  <c r="J1297" i="1"/>
  <c r="J1296" i="1"/>
  <c r="J1295" i="1"/>
  <c r="J1294" i="1"/>
  <c r="J1293" i="1"/>
  <c r="J1292" i="1"/>
  <c r="J1291" i="1"/>
  <c r="J1290" i="1"/>
  <c r="J1289" i="1"/>
  <c r="J1288" i="1"/>
  <c r="J1287" i="1"/>
  <c r="J1286" i="1"/>
  <c r="J1285" i="1"/>
  <c r="J1284" i="1"/>
  <c r="J1283" i="1"/>
  <c r="J1282" i="1"/>
  <c r="J1281" i="1"/>
  <c r="J1280" i="1"/>
  <c r="J1279" i="1"/>
  <c r="J1278" i="1"/>
  <c r="J1277" i="1"/>
  <c r="J1276" i="1"/>
  <c r="J1275" i="1"/>
  <c r="J1274" i="1"/>
  <c r="J1273" i="1"/>
  <c r="J1272" i="1"/>
  <c r="J1271" i="1"/>
  <c r="J1270" i="1"/>
  <c r="J1269" i="1"/>
  <c r="J1268" i="1"/>
  <c r="J1267" i="1"/>
  <c r="J1266" i="1"/>
  <c r="J1265" i="1"/>
  <c r="J1264" i="1"/>
  <c r="J1263" i="1"/>
  <c r="J1262" i="1"/>
  <c r="J1261" i="1"/>
  <c r="J1260" i="1"/>
  <c r="J1259" i="1"/>
  <c r="J1258" i="1"/>
  <c r="J1257" i="1"/>
  <c r="J1256" i="1"/>
  <c r="J1255" i="1"/>
  <c r="J1254" i="1"/>
  <c r="J1253" i="1"/>
  <c r="J1252" i="1"/>
  <c r="J1251" i="1"/>
  <c r="J1250" i="1"/>
  <c r="J1249" i="1"/>
  <c r="J1248" i="1"/>
  <c r="J1247" i="1"/>
  <c r="J1246" i="1"/>
  <c r="J1245" i="1"/>
  <c r="J1244" i="1"/>
  <c r="J1243" i="1"/>
  <c r="J1242" i="1"/>
  <c r="J1241" i="1"/>
  <c r="J1240" i="1"/>
  <c r="J1239" i="1"/>
  <c r="J1238" i="1"/>
  <c r="J1237" i="1"/>
  <c r="J1236" i="1"/>
  <c r="J1235" i="1"/>
  <c r="J1234" i="1"/>
  <c r="J1233" i="1"/>
  <c r="J1232" i="1"/>
  <c r="J1231" i="1"/>
  <c r="J1230" i="1"/>
  <c r="J1229" i="1"/>
  <c r="J1228" i="1"/>
  <c r="J1227" i="1"/>
  <c r="J1226" i="1"/>
  <c r="J1225" i="1"/>
  <c r="J1224" i="1"/>
  <c r="J1223" i="1"/>
  <c r="J1222" i="1"/>
  <c r="J1221" i="1"/>
  <c r="J1220" i="1"/>
  <c r="J1219" i="1"/>
  <c r="J1218" i="1"/>
  <c r="J1217" i="1"/>
  <c r="J1216" i="1"/>
  <c r="J1215" i="1"/>
  <c r="J1214" i="1"/>
  <c r="J1213" i="1"/>
  <c r="J1212" i="1"/>
  <c r="J1211" i="1"/>
  <c r="J1210" i="1"/>
  <c r="J1209" i="1"/>
  <c r="J1208" i="1"/>
  <c r="J1207" i="1"/>
  <c r="J1206" i="1"/>
  <c r="J1205" i="1"/>
  <c r="J1204" i="1"/>
  <c r="J1203" i="1"/>
  <c r="J1202" i="1"/>
  <c r="J1201" i="1"/>
  <c r="J1200" i="1"/>
  <c r="J1199" i="1"/>
  <c r="J1198" i="1"/>
  <c r="J1197" i="1"/>
  <c r="J1196" i="1"/>
  <c r="J1195" i="1"/>
  <c r="J1194" i="1"/>
  <c r="J1193" i="1"/>
  <c r="J1192" i="1"/>
  <c r="J1191" i="1"/>
  <c r="J1190" i="1"/>
  <c r="J1189" i="1"/>
  <c r="J1188" i="1"/>
  <c r="J1187" i="1"/>
  <c r="J1186" i="1"/>
  <c r="J1185" i="1"/>
  <c r="J1184" i="1"/>
  <c r="J1183" i="1"/>
  <c r="J1182" i="1"/>
  <c r="J1181" i="1"/>
  <c r="J1180" i="1"/>
  <c r="J1179" i="1"/>
  <c r="J1178" i="1"/>
  <c r="J1177" i="1"/>
  <c r="J1176" i="1"/>
  <c r="J1175" i="1"/>
  <c r="J1174" i="1"/>
  <c r="J1173" i="1"/>
  <c r="J1172" i="1"/>
  <c r="J1171" i="1"/>
  <c r="J1170" i="1"/>
  <c r="J1169" i="1"/>
  <c r="J1168" i="1"/>
  <c r="J1167" i="1"/>
  <c r="J1166" i="1"/>
  <c r="J1165" i="1"/>
  <c r="J1164" i="1"/>
  <c r="J1163" i="1"/>
  <c r="J1162" i="1"/>
  <c r="J1161" i="1"/>
  <c r="J1160" i="1"/>
  <c r="J1159" i="1"/>
  <c r="J1158" i="1"/>
  <c r="J1157" i="1"/>
  <c r="J1156" i="1"/>
  <c r="J1155" i="1"/>
  <c r="J1154" i="1"/>
  <c r="J1153" i="1"/>
  <c r="J1152" i="1"/>
  <c r="J1151" i="1"/>
  <c r="J1150" i="1"/>
  <c r="J1149" i="1"/>
  <c r="J1148" i="1"/>
  <c r="J1147" i="1"/>
  <c r="J1146" i="1"/>
  <c r="J1145" i="1"/>
  <c r="J1144" i="1"/>
  <c r="J1143" i="1"/>
  <c r="J1142" i="1"/>
  <c r="J1141" i="1"/>
  <c r="J1140" i="1"/>
  <c r="J1139" i="1"/>
  <c r="J1138" i="1"/>
  <c r="J1137" i="1"/>
  <c r="J1136" i="1"/>
  <c r="J1135" i="1"/>
  <c r="J1134" i="1"/>
  <c r="J1133" i="1"/>
  <c r="J1132" i="1"/>
  <c r="J1131" i="1"/>
  <c r="J1130" i="1"/>
  <c r="J1129" i="1"/>
  <c r="J1128" i="1"/>
  <c r="J1127" i="1"/>
  <c r="J1126" i="1"/>
  <c r="J1125" i="1"/>
  <c r="J1124" i="1"/>
  <c r="J1123" i="1"/>
  <c r="J1122" i="1"/>
  <c r="J1121" i="1"/>
  <c r="J1120" i="1"/>
  <c r="J1119" i="1"/>
  <c r="J1118" i="1"/>
  <c r="J1117" i="1"/>
  <c r="J1116" i="1"/>
  <c r="J1115" i="1"/>
  <c r="J1114" i="1"/>
  <c r="J1113" i="1"/>
  <c r="J1112" i="1"/>
  <c r="J1111" i="1"/>
  <c r="J1110" i="1"/>
  <c r="J1109" i="1"/>
  <c r="J1108" i="1"/>
  <c r="J1107" i="1"/>
  <c r="J1106" i="1"/>
  <c r="J1105" i="1"/>
  <c r="J1104" i="1"/>
  <c r="J1103" i="1"/>
  <c r="J1102" i="1"/>
  <c r="J1101" i="1"/>
  <c r="J1100" i="1"/>
  <c r="J1099" i="1"/>
  <c r="J1098" i="1"/>
  <c r="J1097" i="1"/>
  <c r="J1096" i="1"/>
  <c r="J1095" i="1"/>
  <c r="J1094" i="1"/>
  <c r="J1093" i="1"/>
  <c r="J1092" i="1"/>
  <c r="J1091" i="1"/>
  <c r="J1090" i="1"/>
  <c r="J1089" i="1"/>
  <c r="J1088" i="1"/>
  <c r="J1087" i="1"/>
  <c r="J1086" i="1"/>
  <c r="J1085" i="1"/>
  <c r="J1084" i="1"/>
  <c r="J1083" i="1"/>
  <c r="J1082" i="1"/>
  <c r="J1081" i="1"/>
  <c r="J1080" i="1"/>
  <c r="J1079" i="1"/>
  <c r="J1078" i="1"/>
  <c r="J1077" i="1"/>
  <c r="J1076" i="1"/>
  <c r="J1075" i="1"/>
  <c r="J1074" i="1"/>
  <c r="J1073" i="1"/>
  <c r="J1072" i="1"/>
  <c r="J1071" i="1"/>
  <c r="J1070" i="1"/>
  <c r="J1069" i="1"/>
  <c r="J1068" i="1"/>
  <c r="J1067" i="1"/>
  <c r="J1066" i="1"/>
  <c r="J1065" i="1"/>
  <c r="J1064" i="1"/>
  <c r="J1063" i="1"/>
  <c r="J1062" i="1"/>
  <c r="J1061" i="1"/>
  <c r="J1060" i="1"/>
  <c r="J1059" i="1"/>
  <c r="J1058" i="1"/>
  <c r="J1057" i="1"/>
  <c r="J1056" i="1"/>
  <c r="J1055" i="1"/>
  <c r="J1054" i="1"/>
  <c r="J1053" i="1"/>
  <c r="J1052" i="1"/>
  <c r="J1051" i="1"/>
  <c r="J1050" i="1"/>
  <c r="J1049" i="1"/>
  <c r="J1048" i="1"/>
  <c r="J1047" i="1"/>
  <c r="J1046" i="1"/>
  <c r="J1045" i="1"/>
  <c r="J1044" i="1"/>
  <c r="J1043" i="1"/>
  <c r="J1042" i="1"/>
  <c r="J1041" i="1"/>
  <c r="J1040" i="1"/>
  <c r="J1039" i="1"/>
  <c r="J1038" i="1"/>
  <c r="J1037" i="1"/>
  <c r="J1036" i="1"/>
  <c r="J1035" i="1"/>
  <c r="J1034" i="1"/>
  <c r="J1033" i="1"/>
  <c r="J1032" i="1"/>
  <c r="J1031" i="1"/>
  <c r="J1030" i="1"/>
  <c r="J1029" i="1"/>
  <c r="J1028" i="1"/>
  <c r="J1027" i="1"/>
  <c r="J1026" i="1"/>
  <c r="J1025" i="1"/>
  <c r="J1024" i="1"/>
  <c r="J1023" i="1"/>
  <c r="J1022" i="1"/>
  <c r="J1021" i="1"/>
  <c r="J1020" i="1"/>
  <c r="J1019" i="1"/>
  <c r="J1018" i="1"/>
  <c r="J1017" i="1"/>
  <c r="J1016" i="1"/>
  <c r="J1015" i="1"/>
  <c r="J1014" i="1"/>
  <c r="J1013" i="1"/>
  <c r="J1012" i="1"/>
  <c r="J1011" i="1"/>
  <c r="J1010" i="1"/>
  <c r="J1009" i="1"/>
  <c r="J1008" i="1"/>
  <c r="J1007" i="1"/>
  <c r="J1006" i="1"/>
  <c r="J1005" i="1"/>
  <c r="J1004" i="1"/>
  <c r="J1003" i="1"/>
  <c r="J1002" i="1"/>
  <c r="J1001" i="1"/>
  <c r="J1000" i="1"/>
  <c r="J999" i="1"/>
  <c r="J998" i="1"/>
  <c r="J997" i="1"/>
  <c r="J996" i="1"/>
  <c r="J995" i="1"/>
  <c r="J994" i="1"/>
  <c r="J993" i="1"/>
  <c r="J992" i="1"/>
  <c r="J991" i="1"/>
  <c r="J990" i="1"/>
  <c r="J989" i="1"/>
  <c r="J988" i="1"/>
  <c r="J987" i="1"/>
  <c r="J986" i="1"/>
  <c r="J985" i="1"/>
  <c r="J984" i="1"/>
  <c r="J983" i="1"/>
  <c r="J982" i="1"/>
  <c r="J981" i="1"/>
  <c r="J980" i="1"/>
  <c r="J979" i="1"/>
  <c r="J978" i="1"/>
  <c r="J977" i="1"/>
  <c r="J976" i="1"/>
  <c r="J975" i="1"/>
  <c r="J974" i="1"/>
  <c r="J973" i="1"/>
  <c r="J972" i="1"/>
  <c r="J971" i="1"/>
  <c r="J970" i="1"/>
  <c r="J969" i="1"/>
  <c r="J968" i="1"/>
  <c r="J967" i="1"/>
  <c r="J966" i="1"/>
  <c r="J965" i="1"/>
  <c r="J964" i="1"/>
  <c r="J963" i="1"/>
  <c r="J962" i="1"/>
  <c r="J961" i="1"/>
  <c r="J960" i="1"/>
  <c r="J959" i="1"/>
  <c r="J958" i="1"/>
  <c r="J957" i="1"/>
  <c r="J956" i="1"/>
  <c r="J955" i="1"/>
  <c r="J954" i="1"/>
  <c r="J953" i="1"/>
  <c r="J952" i="1"/>
  <c r="J951" i="1"/>
  <c r="J950" i="1"/>
  <c r="J949" i="1"/>
  <c r="J948" i="1"/>
  <c r="J947" i="1"/>
  <c r="J946" i="1"/>
  <c r="J945" i="1"/>
  <c r="J944" i="1"/>
  <c r="J943" i="1"/>
  <c r="J942" i="1"/>
  <c r="J941" i="1"/>
  <c r="J940" i="1"/>
  <c r="J939" i="1"/>
  <c r="J938" i="1"/>
  <c r="J937" i="1"/>
  <c r="J936" i="1"/>
  <c r="J935" i="1"/>
  <c r="J934" i="1"/>
  <c r="J933" i="1"/>
  <c r="J932" i="1"/>
  <c r="J931" i="1"/>
  <c r="J930" i="1"/>
  <c r="J929" i="1"/>
  <c r="J928" i="1"/>
  <c r="J927" i="1"/>
  <c r="J926" i="1"/>
  <c r="J925" i="1"/>
  <c r="J924" i="1"/>
  <c r="J923" i="1"/>
  <c r="J922" i="1"/>
  <c r="J921" i="1"/>
  <c r="J920" i="1"/>
  <c r="J919" i="1"/>
  <c r="J918" i="1"/>
  <c r="J917" i="1"/>
  <c r="J916" i="1"/>
  <c r="J915" i="1"/>
  <c r="J914" i="1"/>
  <c r="J913" i="1"/>
  <c r="J912" i="1"/>
  <c r="J911" i="1"/>
  <c r="J910" i="1"/>
  <c r="J909" i="1"/>
  <c r="J908" i="1"/>
  <c r="J907" i="1"/>
  <c r="J906" i="1"/>
  <c r="J905" i="1"/>
  <c r="J904" i="1"/>
  <c r="J903" i="1"/>
  <c r="J902" i="1"/>
  <c r="J901" i="1"/>
  <c r="J900" i="1"/>
  <c r="J899" i="1"/>
  <c r="J898" i="1"/>
  <c r="J897" i="1"/>
  <c r="J896" i="1"/>
  <c r="J895" i="1"/>
  <c r="J894" i="1"/>
  <c r="J893" i="1"/>
  <c r="J892" i="1"/>
  <c r="J891" i="1"/>
  <c r="J890" i="1"/>
  <c r="J889" i="1"/>
  <c r="J888" i="1"/>
  <c r="J887" i="1"/>
  <c r="J886" i="1"/>
  <c r="J885" i="1"/>
  <c r="J884" i="1"/>
  <c r="J883" i="1"/>
  <c r="J882" i="1"/>
  <c r="J881" i="1"/>
  <c r="J880" i="1"/>
  <c r="J879" i="1"/>
  <c r="J878" i="1"/>
  <c r="J877" i="1"/>
  <c r="J876" i="1"/>
  <c r="J875" i="1"/>
  <c r="J874" i="1"/>
  <c r="J873" i="1"/>
  <c r="J872" i="1"/>
  <c r="J871" i="1"/>
  <c r="J870" i="1"/>
  <c r="J869" i="1"/>
  <c r="J868" i="1"/>
  <c r="J867" i="1"/>
  <c r="J866" i="1"/>
  <c r="J865" i="1"/>
  <c r="J864" i="1"/>
  <c r="J863" i="1"/>
  <c r="J862" i="1"/>
  <c r="J861" i="1"/>
  <c r="J860" i="1"/>
  <c r="J859" i="1"/>
  <c r="J858" i="1"/>
  <c r="J857" i="1"/>
  <c r="J856" i="1"/>
  <c r="J855" i="1"/>
  <c r="J854" i="1"/>
  <c r="J853" i="1"/>
  <c r="J852" i="1"/>
  <c r="J851" i="1"/>
  <c r="J850" i="1"/>
  <c r="J849" i="1"/>
  <c r="J848" i="1"/>
  <c r="J847" i="1"/>
  <c r="J846" i="1"/>
  <c r="J845" i="1"/>
  <c r="J844" i="1"/>
  <c r="J843" i="1"/>
  <c r="J842" i="1"/>
  <c r="J841" i="1"/>
  <c r="J840" i="1"/>
  <c r="J839" i="1"/>
  <c r="J838" i="1"/>
  <c r="J837" i="1"/>
  <c r="J836" i="1"/>
  <c r="J835" i="1"/>
  <c r="J834" i="1"/>
  <c r="J833" i="1"/>
  <c r="J832" i="1"/>
  <c r="J831" i="1"/>
  <c r="J830" i="1"/>
  <c r="J829" i="1"/>
  <c r="J828" i="1"/>
  <c r="J827" i="1"/>
  <c r="J826" i="1"/>
  <c r="J825" i="1"/>
  <c r="J824" i="1"/>
  <c r="J823" i="1"/>
  <c r="J822" i="1"/>
  <c r="J821" i="1"/>
  <c r="J820" i="1"/>
  <c r="J819" i="1"/>
  <c r="J818" i="1"/>
  <c r="J817" i="1"/>
  <c r="J816" i="1"/>
  <c r="J815" i="1"/>
  <c r="J814" i="1"/>
  <c r="J813" i="1"/>
  <c r="J812" i="1"/>
  <c r="J811" i="1"/>
  <c r="J810" i="1"/>
  <c r="J809" i="1"/>
  <c r="J808" i="1"/>
  <c r="J807" i="1"/>
  <c r="J806" i="1"/>
  <c r="J805" i="1"/>
  <c r="J804" i="1"/>
  <c r="J803" i="1"/>
  <c r="J802" i="1"/>
  <c r="J801" i="1"/>
  <c r="J800" i="1"/>
  <c r="J799" i="1"/>
  <c r="J798" i="1"/>
  <c r="J797" i="1"/>
  <c r="J796" i="1"/>
  <c r="J795" i="1"/>
  <c r="J794" i="1"/>
  <c r="J793" i="1"/>
  <c r="J792" i="1"/>
  <c r="J791" i="1"/>
  <c r="J790" i="1"/>
  <c r="J789" i="1"/>
  <c r="J788" i="1"/>
  <c r="J787" i="1"/>
  <c r="J786" i="1"/>
  <c r="J785" i="1"/>
  <c r="J784" i="1"/>
  <c r="J783" i="1"/>
  <c r="J782" i="1"/>
  <c r="J781" i="1"/>
  <c r="J780" i="1"/>
  <c r="J779" i="1"/>
  <c r="J778" i="1"/>
  <c r="J777" i="1"/>
  <c r="J776" i="1"/>
  <c r="J775" i="1"/>
  <c r="J774" i="1"/>
  <c r="J773" i="1"/>
  <c r="J772" i="1"/>
  <c r="J771" i="1"/>
  <c r="J770" i="1"/>
  <c r="J769" i="1"/>
  <c r="J768" i="1"/>
  <c r="J767" i="1"/>
  <c r="J766" i="1"/>
  <c r="J765" i="1"/>
  <c r="J764" i="1"/>
  <c r="J763" i="1"/>
  <c r="J762" i="1"/>
  <c r="J761" i="1"/>
  <c r="J760" i="1"/>
  <c r="J759" i="1"/>
  <c r="J758" i="1"/>
  <c r="J757" i="1"/>
  <c r="J756" i="1"/>
  <c r="J755" i="1"/>
  <c r="J754" i="1"/>
  <c r="J753" i="1"/>
  <c r="J752" i="1"/>
  <c r="J751" i="1"/>
  <c r="J750" i="1"/>
  <c r="J749" i="1"/>
  <c r="J748" i="1"/>
  <c r="J747" i="1"/>
  <c r="J746" i="1"/>
  <c r="J745" i="1"/>
  <c r="J744" i="1"/>
  <c r="J743" i="1"/>
  <c r="J742" i="1"/>
  <c r="J741" i="1"/>
  <c r="J740" i="1"/>
  <c r="J739" i="1"/>
  <c r="J738" i="1"/>
  <c r="J737" i="1"/>
  <c r="J736" i="1"/>
  <c r="J735" i="1"/>
  <c r="J734" i="1"/>
  <c r="J733" i="1"/>
  <c r="J732" i="1"/>
  <c r="J731" i="1"/>
  <c r="J730" i="1"/>
  <c r="J729" i="1"/>
  <c r="J728" i="1"/>
  <c r="J727" i="1"/>
  <c r="J726" i="1"/>
  <c r="J725" i="1"/>
  <c r="J724" i="1"/>
  <c r="J723" i="1"/>
  <c r="J722" i="1"/>
  <c r="J721" i="1"/>
  <c r="J720" i="1"/>
  <c r="J719" i="1"/>
  <c r="J718" i="1"/>
  <c r="J717" i="1"/>
  <c r="J716" i="1"/>
  <c r="J715" i="1"/>
  <c r="J714" i="1"/>
  <c r="J713" i="1"/>
  <c r="J712" i="1"/>
  <c r="J711" i="1"/>
  <c r="J710" i="1"/>
  <c r="J709" i="1"/>
  <c r="J708" i="1"/>
  <c r="J707" i="1"/>
  <c r="J706" i="1"/>
  <c r="J705" i="1"/>
  <c r="J704" i="1"/>
  <c r="J703" i="1"/>
  <c r="J702" i="1"/>
  <c r="J701" i="1"/>
  <c r="J700" i="1"/>
  <c r="J699" i="1"/>
  <c r="J698" i="1"/>
  <c r="J697" i="1"/>
  <c r="J696" i="1"/>
  <c r="J695" i="1"/>
  <c r="J694" i="1"/>
  <c r="J693" i="1"/>
  <c r="J692" i="1"/>
  <c r="J691" i="1"/>
  <c r="J690" i="1"/>
  <c r="J689" i="1"/>
  <c r="J688" i="1"/>
  <c r="J687" i="1"/>
  <c r="J686" i="1"/>
  <c r="J685" i="1"/>
  <c r="J684" i="1"/>
  <c r="J683" i="1"/>
  <c r="J682" i="1"/>
  <c r="J681" i="1"/>
  <c r="J680" i="1"/>
  <c r="J679" i="1"/>
  <c r="J678" i="1"/>
  <c r="J677" i="1"/>
  <c r="J676" i="1"/>
  <c r="J675" i="1"/>
  <c r="J674" i="1"/>
  <c r="J673" i="1"/>
  <c r="J672" i="1"/>
  <c r="J671" i="1"/>
  <c r="J670" i="1"/>
  <c r="J669" i="1"/>
  <c r="J668" i="1"/>
  <c r="J667" i="1"/>
  <c r="J666" i="1"/>
  <c r="J665" i="1"/>
  <c r="J664" i="1"/>
  <c r="J663" i="1"/>
  <c r="J662" i="1"/>
  <c r="J661" i="1"/>
  <c r="J660" i="1"/>
  <c r="J659" i="1"/>
  <c r="J658" i="1"/>
  <c r="J657" i="1"/>
  <c r="J656" i="1"/>
  <c r="J655" i="1"/>
  <c r="J654" i="1"/>
  <c r="J653" i="1"/>
  <c r="J652" i="1"/>
  <c r="J651" i="1"/>
  <c r="J650" i="1"/>
  <c r="J649" i="1"/>
  <c r="J648" i="1"/>
  <c r="J647" i="1"/>
  <c r="J646" i="1"/>
  <c r="J645" i="1"/>
  <c r="J644" i="1"/>
  <c r="J643" i="1"/>
  <c r="J642" i="1"/>
  <c r="J641" i="1"/>
  <c r="J640" i="1"/>
  <c r="J639" i="1"/>
  <c r="J638" i="1"/>
  <c r="J637" i="1"/>
  <c r="J636" i="1"/>
  <c r="J635" i="1"/>
  <c r="J634" i="1"/>
  <c r="J633" i="1"/>
  <c r="J632" i="1"/>
  <c r="J631" i="1"/>
  <c r="J630" i="1"/>
  <c r="J629" i="1"/>
  <c r="J628" i="1"/>
  <c r="J627" i="1"/>
  <c r="J626" i="1"/>
  <c r="J625" i="1"/>
  <c r="J624" i="1"/>
  <c r="J623" i="1"/>
  <c r="J622" i="1"/>
  <c r="J621" i="1"/>
  <c r="J620" i="1"/>
  <c r="J619" i="1"/>
  <c r="J618" i="1"/>
  <c r="J617" i="1"/>
  <c r="J616" i="1"/>
  <c r="J615" i="1"/>
  <c r="J614" i="1"/>
  <c r="J613" i="1"/>
  <c r="J612" i="1"/>
  <c r="J611" i="1"/>
  <c r="J610" i="1"/>
  <c r="J609" i="1"/>
  <c r="J608" i="1"/>
  <c r="J607" i="1"/>
  <c r="J606" i="1"/>
  <c r="J605" i="1"/>
  <c r="J604" i="1"/>
  <c r="J603" i="1"/>
  <c r="J602" i="1"/>
  <c r="J601" i="1"/>
  <c r="J600" i="1"/>
  <c r="J599" i="1"/>
  <c r="J598" i="1"/>
  <c r="J597" i="1"/>
  <c r="J596" i="1"/>
  <c r="J595" i="1"/>
  <c r="J594" i="1"/>
  <c r="J593" i="1"/>
  <c r="J592" i="1"/>
  <c r="J591" i="1"/>
  <c r="J590" i="1"/>
  <c r="J589" i="1"/>
  <c r="J588" i="1"/>
  <c r="J587" i="1"/>
  <c r="J586" i="1"/>
  <c r="J585" i="1"/>
  <c r="J584" i="1"/>
  <c r="J583" i="1"/>
  <c r="J582" i="1"/>
  <c r="J581" i="1"/>
  <c r="J580" i="1"/>
  <c r="J579" i="1"/>
  <c r="J578" i="1"/>
  <c r="J577" i="1"/>
  <c r="J576" i="1"/>
  <c r="J575" i="1"/>
  <c r="J574" i="1"/>
  <c r="J573" i="1"/>
  <c r="J572" i="1"/>
  <c r="J571" i="1"/>
  <c r="J570" i="1"/>
  <c r="J569" i="1"/>
  <c r="J568" i="1"/>
  <c r="J567" i="1"/>
  <c r="J566" i="1"/>
  <c r="J565" i="1"/>
  <c r="J564" i="1"/>
  <c r="J563" i="1"/>
  <c r="J562" i="1"/>
  <c r="J561" i="1"/>
  <c r="J560" i="1"/>
  <c r="J559" i="1"/>
  <c r="J558" i="1"/>
  <c r="J557" i="1"/>
  <c r="J556" i="1"/>
  <c r="J555" i="1"/>
  <c r="J554" i="1"/>
  <c r="J553" i="1"/>
  <c r="J552" i="1"/>
  <c r="J551" i="1"/>
  <c r="J550" i="1"/>
  <c r="J549" i="1"/>
  <c r="J548" i="1"/>
  <c r="J547" i="1"/>
  <c r="J546" i="1"/>
  <c r="J545" i="1"/>
  <c r="J544" i="1"/>
  <c r="J543" i="1"/>
  <c r="J542" i="1"/>
  <c r="J541" i="1"/>
  <c r="J540" i="1"/>
  <c r="J539" i="1"/>
  <c r="J538" i="1"/>
  <c r="J537" i="1"/>
  <c r="J536" i="1"/>
  <c r="J535" i="1"/>
  <c r="J534" i="1"/>
  <c r="J533" i="1"/>
  <c r="J532" i="1"/>
  <c r="J531" i="1"/>
  <c r="J530" i="1"/>
  <c r="J529" i="1"/>
  <c r="J528" i="1"/>
  <c r="J527" i="1"/>
  <c r="J526" i="1"/>
  <c r="J525" i="1"/>
  <c r="J524" i="1"/>
  <c r="J523" i="1"/>
  <c r="J522" i="1"/>
  <c r="J521" i="1"/>
  <c r="J520" i="1"/>
  <c r="J519" i="1"/>
  <c r="J518" i="1"/>
  <c r="J517" i="1"/>
  <c r="J516" i="1"/>
  <c r="J515" i="1"/>
  <c r="J514" i="1"/>
  <c r="J513" i="1"/>
  <c r="J512" i="1"/>
  <c r="J511" i="1"/>
  <c r="J510" i="1"/>
  <c r="J509" i="1"/>
  <c r="J508" i="1"/>
  <c r="J507" i="1"/>
  <c r="J506" i="1"/>
  <c r="J505" i="1"/>
  <c r="J504" i="1"/>
  <c r="J503" i="1"/>
  <c r="J502" i="1"/>
  <c r="J501" i="1"/>
  <c r="J500" i="1"/>
  <c r="J499" i="1"/>
  <c r="J498" i="1"/>
  <c r="J497" i="1"/>
  <c r="J496" i="1"/>
  <c r="J495" i="1"/>
  <c r="J494" i="1"/>
  <c r="J493" i="1"/>
  <c r="J492" i="1"/>
  <c r="J491" i="1"/>
  <c r="J490" i="1"/>
  <c r="J489" i="1"/>
  <c r="J488" i="1"/>
  <c r="J487" i="1"/>
  <c r="J486" i="1"/>
  <c r="J485" i="1"/>
  <c r="J484" i="1"/>
  <c r="J483" i="1"/>
  <c r="J482" i="1"/>
  <c r="J481" i="1"/>
  <c r="J480" i="1"/>
  <c r="J479" i="1"/>
  <c r="J478" i="1"/>
  <c r="J477" i="1"/>
  <c r="J476" i="1"/>
  <c r="J475" i="1"/>
  <c r="J474" i="1"/>
  <c r="J473" i="1"/>
  <c r="J472" i="1"/>
  <c r="J471" i="1"/>
  <c r="J470" i="1"/>
  <c r="J469" i="1"/>
  <c r="J468" i="1"/>
  <c r="J467" i="1"/>
  <c r="J466" i="1"/>
  <c r="J465" i="1"/>
  <c r="J464" i="1"/>
  <c r="J463" i="1"/>
  <c r="J462" i="1"/>
  <c r="J461" i="1"/>
  <c r="J460" i="1"/>
  <c r="J459" i="1"/>
  <c r="J458" i="1"/>
  <c r="J457" i="1"/>
  <c r="J456" i="1"/>
  <c r="J455" i="1"/>
  <c r="J454" i="1"/>
  <c r="J453" i="1"/>
  <c r="J452" i="1"/>
  <c r="J451" i="1"/>
  <c r="J450" i="1"/>
  <c r="J449" i="1"/>
  <c r="J448" i="1"/>
  <c r="J447" i="1"/>
  <c r="J446" i="1"/>
  <c r="J445" i="1"/>
  <c r="J444" i="1"/>
  <c r="J443" i="1"/>
  <c r="J442" i="1"/>
  <c r="J441" i="1"/>
  <c r="J440" i="1"/>
  <c r="J439" i="1"/>
  <c r="J438" i="1"/>
  <c r="J437" i="1"/>
  <c r="J436" i="1"/>
  <c r="J435" i="1"/>
  <c r="J434" i="1"/>
  <c r="J433" i="1"/>
  <c r="J432" i="1"/>
  <c r="J431" i="1"/>
  <c r="J430" i="1"/>
  <c r="J429" i="1"/>
  <c r="J428" i="1"/>
  <c r="J427" i="1"/>
  <c r="J426" i="1"/>
  <c r="J425" i="1"/>
  <c r="J424" i="1"/>
  <c r="J423" i="1"/>
  <c r="J422" i="1"/>
  <c r="J421" i="1"/>
  <c r="J420" i="1"/>
  <c r="J419" i="1"/>
  <c r="J418" i="1"/>
  <c r="J417" i="1"/>
  <c r="J416" i="1"/>
  <c r="J415" i="1"/>
  <c r="J414" i="1"/>
  <c r="J413" i="1"/>
  <c r="J412" i="1"/>
  <c r="J411" i="1"/>
  <c r="J410" i="1"/>
  <c r="J409" i="1"/>
  <c r="J408" i="1"/>
  <c r="J407" i="1"/>
  <c r="J406" i="1"/>
  <c r="J405" i="1"/>
  <c r="J404" i="1"/>
  <c r="J403" i="1"/>
  <c r="J402" i="1"/>
  <c r="J401" i="1"/>
  <c r="J400" i="1"/>
  <c r="J399" i="1"/>
  <c r="J398" i="1"/>
  <c r="J397" i="1"/>
  <c r="J396" i="1"/>
  <c r="J395" i="1"/>
  <c r="J394" i="1"/>
  <c r="J393" i="1"/>
  <c r="J392" i="1"/>
  <c r="J391" i="1"/>
  <c r="J390" i="1"/>
  <c r="J389" i="1"/>
  <c r="J388" i="1"/>
  <c r="J387" i="1"/>
  <c r="J386" i="1"/>
  <c r="J385" i="1"/>
  <c r="J384" i="1"/>
  <c r="J383" i="1"/>
  <c r="J382" i="1"/>
  <c r="J381" i="1"/>
  <c r="J380" i="1"/>
  <c r="J379" i="1"/>
  <c r="J378" i="1"/>
  <c r="J377" i="1"/>
  <c r="J376" i="1"/>
  <c r="J375" i="1"/>
  <c r="J374" i="1"/>
  <c r="J373" i="1"/>
  <c r="J372" i="1"/>
  <c r="J371" i="1"/>
  <c r="J370" i="1"/>
  <c r="J369" i="1"/>
  <c r="J368" i="1"/>
  <c r="J367" i="1"/>
  <c r="J366" i="1"/>
  <c r="J365" i="1"/>
  <c r="J364" i="1"/>
  <c r="J363" i="1"/>
  <c r="J362" i="1"/>
  <c r="J361" i="1"/>
  <c r="J360" i="1"/>
  <c r="J359" i="1"/>
  <c r="J358" i="1"/>
  <c r="J357" i="1"/>
  <c r="J356" i="1"/>
  <c r="J355" i="1"/>
  <c r="J354" i="1"/>
  <c r="J353" i="1"/>
  <c r="J352" i="1"/>
  <c r="J351" i="1"/>
  <c r="J350" i="1"/>
  <c r="J349" i="1"/>
  <c r="J348" i="1"/>
  <c r="J347" i="1"/>
  <c r="J346" i="1"/>
  <c r="J345" i="1"/>
  <c r="J344" i="1"/>
  <c r="J343" i="1"/>
  <c r="J342" i="1"/>
  <c r="J341" i="1"/>
  <c r="J340" i="1"/>
  <c r="J339" i="1"/>
  <c r="J338" i="1"/>
  <c r="J337" i="1"/>
  <c r="J336" i="1"/>
  <c r="J335" i="1"/>
  <c r="J334" i="1"/>
  <c r="J333" i="1"/>
  <c r="J332" i="1"/>
  <c r="J331" i="1"/>
  <c r="J330" i="1"/>
  <c r="J329" i="1"/>
  <c r="J328" i="1"/>
  <c r="J327" i="1"/>
  <c r="J326" i="1"/>
  <c r="J325" i="1"/>
  <c r="J324" i="1"/>
  <c r="J323" i="1"/>
  <c r="J322" i="1"/>
  <c r="J321" i="1"/>
  <c r="J320" i="1"/>
  <c r="J319" i="1"/>
  <c r="J318" i="1"/>
  <c r="J317" i="1"/>
  <c r="J316" i="1"/>
  <c r="J315" i="1"/>
  <c r="J314" i="1"/>
  <c r="J313" i="1"/>
  <c r="J312" i="1"/>
  <c r="J311" i="1"/>
  <c r="J310" i="1"/>
  <c r="J309" i="1"/>
  <c r="J308" i="1"/>
  <c r="J307" i="1"/>
  <c r="J306" i="1"/>
  <c r="J305" i="1"/>
  <c r="J304" i="1"/>
  <c r="J303" i="1"/>
  <c r="J302" i="1"/>
  <c r="J301" i="1"/>
  <c r="J300" i="1"/>
  <c r="J299" i="1"/>
  <c r="J298" i="1"/>
  <c r="J297" i="1"/>
  <c r="J296" i="1"/>
  <c r="J295" i="1"/>
  <c r="J294" i="1"/>
  <c r="J293" i="1"/>
  <c r="J292" i="1"/>
  <c r="J291" i="1"/>
  <c r="J290" i="1"/>
  <c r="J289" i="1"/>
  <c r="J288" i="1"/>
  <c r="J287" i="1"/>
  <c r="J286" i="1"/>
  <c r="J285" i="1"/>
  <c r="J284" i="1"/>
  <c r="J283" i="1"/>
  <c r="J282" i="1"/>
  <c r="J281" i="1"/>
  <c r="J280" i="1"/>
  <c r="J279" i="1"/>
  <c r="J278" i="1"/>
  <c r="J277" i="1"/>
  <c r="J276" i="1"/>
  <c r="J275" i="1"/>
  <c r="J274" i="1"/>
  <c r="J273" i="1"/>
  <c r="J272" i="1"/>
  <c r="J271" i="1"/>
  <c r="J270" i="1"/>
  <c r="J269" i="1"/>
  <c r="J268" i="1"/>
  <c r="J267" i="1"/>
  <c r="J266" i="1"/>
  <c r="J265" i="1"/>
  <c r="J264" i="1"/>
  <c r="J263" i="1"/>
  <c r="J262" i="1"/>
  <c r="J261" i="1"/>
  <c r="J260" i="1"/>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J9" i="1"/>
  <c r="J8" i="1"/>
  <c r="J7" i="1"/>
  <c r="J6" i="1"/>
  <c r="J5" i="1"/>
  <c r="K891" i="1" l="1"/>
  <c r="K887" i="1"/>
  <c r="K884" i="1"/>
  <c r="K892" i="1"/>
  <c r="K885" i="1"/>
  <c r="K889" i="1"/>
  <c r="K882" i="1"/>
  <c r="K888" i="1"/>
  <c r="K883" i="1"/>
  <c r="K886" i="1"/>
  <c r="K890" i="1"/>
  <c r="K881" i="1"/>
  <c r="AE2050" i="1"/>
  <c r="AE2049" i="1"/>
  <c r="AE2048" i="1"/>
  <c r="AE2047" i="1"/>
  <c r="AE2046"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3" i="1"/>
  <c r="AE881" i="1"/>
  <c r="AE879" i="1"/>
  <c r="AE877" i="1"/>
  <c r="AE876" i="1"/>
  <c r="AE874" i="1"/>
  <c r="AE872"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E788" i="1"/>
  <c r="AE787" i="1"/>
  <c r="AE786" i="1"/>
  <c r="AE785" i="1"/>
  <c r="AE784" i="1"/>
  <c r="AE783" i="1"/>
  <c r="AE782" i="1"/>
  <c r="AE781" i="1"/>
  <c r="AE780" i="1"/>
  <c r="AE779" i="1"/>
  <c r="AE778" i="1"/>
  <c r="AE777" i="1"/>
  <c r="AE776" i="1"/>
  <c r="AE775" i="1"/>
  <c r="AE774" i="1"/>
  <c r="AE773" i="1"/>
  <c r="AE772" i="1"/>
  <c r="AE771" i="1"/>
  <c r="AE770" i="1"/>
  <c r="AE769" i="1"/>
  <c r="AE768" i="1"/>
  <c r="AE767" i="1"/>
  <c r="AE766" i="1"/>
  <c r="AE765" i="1"/>
  <c r="AE764" i="1"/>
  <c r="AE763" i="1"/>
  <c r="AE762" i="1"/>
  <c r="AE761" i="1"/>
  <c r="AE760" i="1"/>
  <c r="AE759" i="1"/>
  <c r="AE758" i="1"/>
  <c r="AE757" i="1"/>
  <c r="AE756" i="1"/>
  <c r="AE755" i="1"/>
  <c r="AE754" i="1"/>
  <c r="AE753" i="1"/>
  <c r="AE752" i="1"/>
  <c r="AE751" i="1"/>
  <c r="AE750" i="1"/>
  <c r="AE749" i="1"/>
  <c r="AE748" i="1"/>
  <c r="AE747" i="1"/>
  <c r="AE746" i="1"/>
  <c r="AE745" i="1"/>
  <c r="AE744" i="1"/>
  <c r="AE743" i="1"/>
  <c r="AE742" i="1"/>
  <c r="AE741" i="1"/>
  <c r="AE740" i="1"/>
  <c r="AE739" i="1"/>
  <c r="AE738" i="1"/>
  <c r="AE737" i="1"/>
  <c r="AE736" i="1"/>
  <c r="AE735" i="1"/>
  <c r="AE734" i="1"/>
  <c r="AE733" i="1"/>
  <c r="AE732" i="1"/>
  <c r="AE731" i="1"/>
  <c r="AE730" i="1"/>
  <c r="AE729" i="1"/>
  <c r="AE728" i="1"/>
  <c r="AE727" i="1"/>
  <c r="AE726" i="1"/>
  <c r="AE725" i="1"/>
  <c r="AE724" i="1"/>
  <c r="AE723" i="1"/>
  <c r="AE722" i="1"/>
  <c r="AE721" i="1"/>
  <c r="AE720" i="1"/>
  <c r="AE719" i="1"/>
  <c r="AE718" i="1"/>
  <c r="AE717" i="1"/>
  <c r="AE716" i="1"/>
  <c r="AE715" i="1"/>
  <c r="AE714" i="1"/>
  <c r="AE713" i="1"/>
  <c r="AE712" i="1"/>
  <c r="AE711" i="1"/>
  <c r="AE710" i="1"/>
  <c r="AE709" i="1"/>
  <c r="AE708" i="1"/>
  <c r="AE707" i="1"/>
  <c r="AE706" i="1"/>
  <c r="AE705" i="1"/>
  <c r="AE704" i="1"/>
  <c r="AE703" i="1"/>
  <c r="AE702" i="1"/>
  <c r="AE701" i="1"/>
  <c r="AE700" i="1"/>
  <c r="AE699" i="1"/>
  <c r="AE698" i="1"/>
  <c r="AE697" i="1"/>
  <c r="AE696" i="1"/>
  <c r="AE695" i="1"/>
  <c r="AE694" i="1"/>
  <c r="AE693" i="1"/>
  <c r="AE692" i="1"/>
  <c r="AE691" i="1"/>
  <c r="AE690" i="1"/>
  <c r="AE689" i="1"/>
  <c r="AE688" i="1"/>
  <c r="AE687" i="1"/>
  <c r="AE686" i="1"/>
  <c r="AE685" i="1"/>
  <c r="AE684" i="1"/>
  <c r="AE683" i="1"/>
  <c r="AE682" i="1"/>
  <c r="AE681" i="1"/>
  <c r="AE680" i="1"/>
  <c r="AE679" i="1"/>
  <c r="AE678" i="1"/>
  <c r="AE677" i="1"/>
  <c r="AE676" i="1"/>
  <c r="AE675" i="1"/>
  <c r="AE674" i="1"/>
  <c r="AE673" i="1"/>
  <c r="AE672" i="1"/>
  <c r="AE671" i="1"/>
  <c r="AE670" i="1"/>
  <c r="AE669" i="1"/>
  <c r="AE668" i="1"/>
  <c r="AE667" i="1"/>
  <c r="AE666" i="1"/>
  <c r="AE665" i="1"/>
  <c r="AE664" i="1"/>
  <c r="AE663" i="1"/>
  <c r="AE662" i="1"/>
  <c r="AE661" i="1"/>
  <c r="AE660" i="1"/>
  <c r="AE659" i="1"/>
  <c r="AE658" i="1"/>
  <c r="AE657" i="1"/>
  <c r="AE656" i="1"/>
  <c r="AE655" i="1"/>
  <c r="AE654" i="1"/>
  <c r="AE653" i="1"/>
  <c r="AE652" i="1"/>
  <c r="AE651" i="1"/>
  <c r="AE650" i="1"/>
  <c r="AE649" i="1"/>
  <c r="AE648" i="1"/>
  <c r="AE647" i="1"/>
  <c r="AE646" i="1"/>
  <c r="AE645" i="1"/>
  <c r="AE644" i="1"/>
  <c r="AE643" i="1"/>
  <c r="AE642" i="1"/>
  <c r="AE641" i="1"/>
  <c r="AE640" i="1"/>
  <c r="AE639" i="1"/>
  <c r="AE638" i="1"/>
  <c r="AE637" i="1"/>
  <c r="AE636" i="1"/>
  <c r="AE635" i="1"/>
  <c r="AE634" i="1"/>
  <c r="AE633" i="1"/>
  <c r="AE632" i="1"/>
  <c r="AE631" i="1"/>
  <c r="AE630" i="1"/>
  <c r="AE629" i="1"/>
  <c r="AE628" i="1"/>
  <c r="AE627" i="1"/>
  <c r="AE626" i="1"/>
  <c r="AE625" i="1"/>
  <c r="AE624" i="1"/>
  <c r="AE623" i="1"/>
  <c r="AE622" i="1"/>
  <c r="AE621" i="1"/>
  <c r="AE620" i="1"/>
  <c r="AE619" i="1"/>
  <c r="AE618" i="1"/>
  <c r="AE617" i="1"/>
  <c r="AE616" i="1"/>
  <c r="AE615" i="1"/>
  <c r="AE614" i="1"/>
  <c r="AE613" i="1"/>
  <c r="AE612" i="1"/>
  <c r="AE611" i="1"/>
  <c r="AE610" i="1"/>
  <c r="AE609" i="1"/>
  <c r="AE608" i="1"/>
  <c r="AE607" i="1"/>
  <c r="AE606" i="1"/>
  <c r="AE605" i="1"/>
  <c r="AE604" i="1"/>
  <c r="AE603" i="1"/>
  <c r="AE602" i="1"/>
  <c r="AE601" i="1"/>
  <c r="AE600" i="1"/>
  <c r="AE599" i="1"/>
  <c r="AE598" i="1"/>
  <c r="AE597" i="1"/>
  <c r="AE596" i="1"/>
  <c r="AE595" i="1"/>
  <c r="AE594" i="1"/>
  <c r="AE593" i="1"/>
  <c r="AE592" i="1"/>
  <c r="AE591" i="1"/>
  <c r="AE590" i="1"/>
  <c r="AE589" i="1"/>
  <c r="AE588" i="1"/>
  <c r="AE587" i="1"/>
  <c r="AE586" i="1"/>
  <c r="AE585" i="1"/>
  <c r="AE584" i="1"/>
  <c r="AE583" i="1"/>
  <c r="AE582" i="1"/>
  <c r="AE581" i="1"/>
  <c r="AE580" i="1"/>
  <c r="AE579" i="1"/>
  <c r="AE578" i="1"/>
  <c r="AE577" i="1"/>
  <c r="AE576" i="1"/>
  <c r="AE575" i="1"/>
  <c r="AE574" i="1"/>
  <c r="AE573" i="1"/>
  <c r="AE572" i="1"/>
  <c r="AE571" i="1"/>
  <c r="AE570" i="1"/>
  <c r="AE569" i="1"/>
  <c r="AE568" i="1"/>
  <c r="AE567" i="1"/>
  <c r="AE566" i="1"/>
  <c r="AE565" i="1"/>
  <c r="AE564" i="1"/>
  <c r="AE563" i="1"/>
  <c r="AE562" i="1"/>
  <c r="AE561" i="1"/>
  <c r="AE560" i="1"/>
  <c r="AE559" i="1"/>
  <c r="AE558" i="1"/>
  <c r="AE557" i="1"/>
  <c r="AE556" i="1"/>
  <c r="AE555" i="1"/>
  <c r="AE554" i="1"/>
  <c r="AE553" i="1"/>
  <c r="AE552" i="1"/>
  <c r="AE551" i="1"/>
  <c r="AE550" i="1"/>
  <c r="AE549" i="1"/>
  <c r="AE548" i="1"/>
  <c r="AE547" i="1"/>
  <c r="AE546" i="1"/>
  <c r="AE545" i="1"/>
  <c r="AE544" i="1"/>
  <c r="AE543" i="1"/>
  <c r="AE542" i="1"/>
  <c r="AE541" i="1"/>
  <c r="AE540" i="1"/>
  <c r="AE539" i="1"/>
  <c r="AE538" i="1"/>
  <c r="AE537" i="1"/>
  <c r="AE536" i="1"/>
  <c r="AE535" i="1"/>
  <c r="AE534" i="1"/>
  <c r="AE533" i="1"/>
  <c r="AE532" i="1"/>
  <c r="AE531" i="1"/>
  <c r="AE530" i="1"/>
  <c r="AE529" i="1"/>
  <c r="AE528" i="1"/>
  <c r="AE527" i="1"/>
  <c r="AE526" i="1"/>
  <c r="AE525" i="1"/>
  <c r="AE524" i="1"/>
  <c r="AE523" i="1"/>
  <c r="AE522" i="1"/>
  <c r="AE521" i="1"/>
  <c r="AE520" i="1"/>
  <c r="AE519" i="1"/>
  <c r="AE518" i="1"/>
  <c r="AE517" i="1"/>
  <c r="AE516" i="1"/>
  <c r="AE515" i="1"/>
  <c r="AE514" i="1"/>
  <c r="AE513" i="1"/>
  <c r="AE512" i="1"/>
  <c r="AE511" i="1"/>
  <c r="AE510" i="1"/>
  <c r="AE509" i="1"/>
  <c r="AE508" i="1"/>
  <c r="AE507" i="1"/>
  <c r="AE506" i="1"/>
  <c r="AE505" i="1"/>
  <c r="AE504" i="1"/>
  <c r="AE503" i="1"/>
  <c r="AE502" i="1"/>
  <c r="AE501" i="1"/>
  <c r="AE500" i="1"/>
  <c r="AE499" i="1"/>
  <c r="AE498" i="1"/>
  <c r="AE497" i="1"/>
  <c r="AE496" i="1"/>
  <c r="AE495" i="1"/>
  <c r="AE494" i="1"/>
  <c r="AE493" i="1"/>
  <c r="AE492" i="1"/>
  <c r="AE491" i="1"/>
  <c r="AE490" i="1"/>
  <c r="AE489" i="1"/>
  <c r="AE488" i="1"/>
  <c r="AE487" i="1"/>
  <c r="AE486" i="1"/>
  <c r="AE485" i="1"/>
  <c r="AE484" i="1"/>
  <c r="AE483" i="1"/>
  <c r="AE482" i="1"/>
  <c r="AE481" i="1"/>
  <c r="AE480" i="1"/>
  <c r="AE479" i="1"/>
  <c r="AE478" i="1"/>
  <c r="AE477" i="1"/>
  <c r="AE476" i="1"/>
  <c r="AE475" i="1"/>
  <c r="AE474" i="1"/>
  <c r="AE473" i="1"/>
  <c r="AE472" i="1"/>
  <c r="AE471" i="1"/>
  <c r="AE470" i="1"/>
  <c r="AE469" i="1"/>
  <c r="AE468" i="1"/>
  <c r="AE467" i="1"/>
  <c r="AE466" i="1"/>
  <c r="AE465" i="1"/>
  <c r="AE464" i="1"/>
  <c r="AE463" i="1"/>
  <c r="AE462" i="1"/>
  <c r="AE461" i="1"/>
  <c r="AE460" i="1"/>
  <c r="AE459" i="1"/>
  <c r="AE458" i="1"/>
  <c r="AE457" i="1"/>
  <c r="AE456" i="1"/>
  <c r="AE455" i="1"/>
  <c r="AE454" i="1"/>
  <c r="AE453" i="1"/>
  <c r="AE452" i="1"/>
  <c r="AE451" i="1"/>
  <c r="AE450" i="1"/>
  <c r="AE449" i="1"/>
  <c r="AE448" i="1"/>
  <c r="AE447" i="1"/>
  <c r="AE446" i="1"/>
  <c r="AE445" i="1"/>
  <c r="AE444" i="1"/>
  <c r="AE443" i="1"/>
  <c r="AE442" i="1"/>
  <c r="AE441" i="1"/>
  <c r="AE440" i="1"/>
  <c r="AE439" i="1"/>
  <c r="AE438" i="1"/>
  <c r="AE437" i="1"/>
  <c r="AE436" i="1"/>
  <c r="AE435" i="1"/>
  <c r="AE434" i="1"/>
  <c r="AE433" i="1"/>
  <c r="AE432" i="1"/>
  <c r="AE431" i="1"/>
  <c r="AE430" i="1"/>
  <c r="AE429" i="1"/>
  <c r="AE428" i="1"/>
  <c r="AE427" i="1"/>
  <c r="AE426" i="1"/>
  <c r="AE425" i="1"/>
  <c r="AE424" i="1"/>
  <c r="AE423" i="1"/>
  <c r="AE422" i="1"/>
  <c r="AE421" i="1"/>
  <c r="AE420" i="1"/>
  <c r="AE419" i="1"/>
  <c r="AE418" i="1"/>
  <c r="AE417" i="1"/>
  <c r="AE416" i="1"/>
  <c r="AE415" i="1"/>
  <c r="AE414" i="1"/>
  <c r="AE413" i="1"/>
  <c r="AE412" i="1"/>
  <c r="AE411" i="1"/>
  <c r="AE410" i="1"/>
  <c r="AE409" i="1"/>
  <c r="AE408" i="1"/>
  <c r="AE407" i="1"/>
  <c r="AE406" i="1"/>
  <c r="AE405" i="1"/>
  <c r="AE404" i="1"/>
  <c r="AE403" i="1"/>
  <c r="AE402" i="1"/>
  <c r="AE401" i="1"/>
  <c r="AE400" i="1"/>
  <c r="AE399" i="1"/>
  <c r="AE398" i="1"/>
  <c r="AE397" i="1"/>
  <c r="AE396" i="1"/>
  <c r="AE395" i="1"/>
  <c r="AE394" i="1"/>
  <c r="AE393" i="1"/>
  <c r="AE392" i="1"/>
  <c r="AE391" i="1"/>
  <c r="AE390" i="1"/>
  <c r="AE389" i="1"/>
  <c r="AE388" i="1"/>
  <c r="AE387" i="1"/>
  <c r="AE386" i="1"/>
  <c r="AE385" i="1"/>
  <c r="AE384" i="1"/>
  <c r="AE383" i="1"/>
  <c r="AE382" i="1"/>
  <c r="AE381" i="1"/>
  <c r="AE380" i="1"/>
  <c r="AE379" i="1"/>
  <c r="AE378" i="1"/>
  <c r="AE377" i="1"/>
  <c r="AE376" i="1"/>
  <c r="AE375" i="1"/>
  <c r="AE374" i="1"/>
  <c r="AE373" i="1"/>
  <c r="AE372" i="1"/>
  <c r="AE371" i="1"/>
  <c r="AE370" i="1"/>
  <c r="AE369" i="1"/>
  <c r="AE368" i="1"/>
  <c r="AE367" i="1"/>
  <c r="AE366" i="1"/>
  <c r="AE365" i="1"/>
  <c r="AE364" i="1"/>
  <c r="AE363" i="1"/>
  <c r="AE362" i="1"/>
  <c r="AE361" i="1"/>
  <c r="AE360" i="1"/>
  <c r="AE359" i="1"/>
  <c r="AE358" i="1"/>
  <c r="AE357" i="1"/>
  <c r="AE356" i="1"/>
  <c r="AE355" i="1"/>
  <c r="AE354" i="1"/>
  <c r="AE353" i="1"/>
  <c r="AE352" i="1"/>
  <c r="AE351" i="1"/>
  <c r="AE350" i="1"/>
  <c r="AE349" i="1"/>
  <c r="AE348" i="1"/>
  <c r="AE347" i="1"/>
  <c r="AE346" i="1"/>
  <c r="AE345" i="1"/>
  <c r="AE344" i="1"/>
  <c r="AE343" i="1"/>
  <c r="AE342" i="1"/>
  <c r="AE341" i="1"/>
  <c r="AE340" i="1"/>
  <c r="AE339" i="1"/>
  <c r="AE338" i="1"/>
  <c r="AE337" i="1"/>
  <c r="AE336" i="1"/>
  <c r="AE335" i="1"/>
  <c r="AE334" i="1"/>
  <c r="AE333" i="1"/>
  <c r="AE332" i="1"/>
  <c r="AE331" i="1"/>
  <c r="AE330" i="1"/>
  <c r="AE329" i="1"/>
  <c r="AE328" i="1"/>
  <c r="AE327" i="1"/>
  <c r="AE326" i="1"/>
  <c r="AE325" i="1"/>
  <c r="AE324" i="1"/>
  <c r="AE323" i="1"/>
  <c r="AE322" i="1"/>
  <c r="AE321" i="1"/>
  <c r="AE320" i="1"/>
  <c r="AE319" i="1"/>
  <c r="AE318" i="1"/>
  <c r="AE317" i="1"/>
  <c r="AE316" i="1"/>
  <c r="AE315" i="1"/>
  <c r="AE314" i="1"/>
  <c r="AE313" i="1"/>
  <c r="AE312" i="1"/>
  <c r="AE311" i="1"/>
  <c r="AE310" i="1"/>
  <c r="AE309" i="1"/>
  <c r="AE308" i="1"/>
  <c r="AE307" i="1"/>
  <c r="AE306" i="1"/>
  <c r="AE305" i="1"/>
  <c r="AE304" i="1"/>
  <c r="AE303" i="1"/>
  <c r="AE302" i="1"/>
  <c r="AE301" i="1"/>
  <c r="AE300" i="1"/>
  <c r="AE299" i="1"/>
  <c r="AE298" i="1"/>
  <c r="AE297" i="1"/>
  <c r="AE296" i="1"/>
  <c r="AE295" i="1"/>
  <c r="AE294" i="1"/>
  <c r="AE293" i="1"/>
  <c r="AE292" i="1"/>
  <c r="AE291" i="1"/>
  <c r="AE290" i="1"/>
  <c r="AE289" i="1"/>
  <c r="AE288" i="1"/>
  <c r="AE287" i="1"/>
  <c r="AE286" i="1"/>
  <c r="AE285" i="1"/>
  <c r="AE284" i="1"/>
  <c r="AE283" i="1"/>
  <c r="AE282" i="1"/>
  <c r="AE281" i="1"/>
  <c r="AE280" i="1"/>
  <c r="AE279" i="1"/>
  <c r="AE278" i="1"/>
  <c r="AE277" i="1"/>
  <c r="AE276" i="1"/>
  <c r="AE275" i="1"/>
  <c r="AE274" i="1"/>
  <c r="AE273" i="1"/>
  <c r="AE272" i="1"/>
  <c r="AE271" i="1"/>
  <c r="AE270" i="1"/>
  <c r="AE269" i="1"/>
  <c r="AE268" i="1"/>
  <c r="AE267" i="1"/>
  <c r="AE266" i="1"/>
  <c r="AE265" i="1"/>
  <c r="AE264" i="1"/>
  <c r="AE263" i="1"/>
  <c r="AE262" i="1"/>
  <c r="AE261" i="1"/>
  <c r="AE260" i="1"/>
  <c r="AE259" i="1"/>
  <c r="AE258" i="1"/>
  <c r="AE257" i="1"/>
  <c r="AE256" i="1"/>
  <c r="AE255" i="1"/>
  <c r="AE254" i="1"/>
  <c r="AE253" i="1"/>
  <c r="AE252" i="1"/>
  <c r="AE251" i="1"/>
  <c r="AE250" i="1"/>
  <c r="AE249" i="1"/>
  <c r="AE248" i="1"/>
  <c r="AE247" i="1"/>
  <c r="AE245" i="1"/>
  <c r="AE244" i="1"/>
  <c r="AE243" i="1"/>
  <c r="AE242" i="1"/>
  <c r="AE241" i="1"/>
  <c r="AE240" i="1"/>
  <c r="AE239" i="1"/>
  <c r="AE238" i="1"/>
  <c r="AE237" i="1"/>
  <c r="AE236" i="1"/>
  <c r="AE235" i="1"/>
  <c r="AE234" i="1"/>
  <c r="AE233" i="1"/>
  <c r="AE232" i="1"/>
  <c r="AE231" i="1"/>
  <c r="AE230" i="1"/>
  <c r="AE229" i="1"/>
  <c r="AE228" i="1"/>
  <c r="AE227" i="1"/>
  <c r="AE226" i="1"/>
  <c r="AE225" i="1"/>
  <c r="AE224" i="1"/>
  <c r="AE223" i="1"/>
  <c r="AE222" i="1"/>
  <c r="AE221" i="1"/>
  <c r="AE220" i="1"/>
  <c r="AE219" i="1"/>
  <c r="AE218" i="1"/>
  <c r="AE217" i="1"/>
  <c r="AE216" i="1"/>
  <c r="AE215" i="1"/>
  <c r="AE214" i="1"/>
  <c r="AE213" i="1"/>
  <c r="AE212" i="1"/>
  <c r="AE211" i="1"/>
  <c r="AE210" i="1"/>
  <c r="AE209" i="1"/>
  <c r="AE208" i="1"/>
  <c r="AE207" i="1"/>
  <c r="AE206" i="1"/>
  <c r="AE205" i="1"/>
  <c r="AE204" i="1"/>
  <c r="AE203" i="1"/>
  <c r="AE202" i="1"/>
  <c r="AE201" i="1"/>
  <c r="AE200" i="1"/>
  <c r="AE199" i="1"/>
  <c r="AE198" i="1"/>
  <c r="AE197" i="1"/>
  <c r="AE196" i="1"/>
  <c r="AE195" i="1"/>
  <c r="AE194" i="1"/>
  <c r="AE193" i="1"/>
  <c r="AE192" i="1"/>
  <c r="AE191" i="1"/>
  <c r="AE190" i="1"/>
  <c r="AE189" i="1"/>
  <c r="AE188" i="1"/>
  <c r="AE187" i="1"/>
  <c r="AE186" i="1"/>
  <c r="AE185" i="1"/>
  <c r="AE184" i="1"/>
  <c r="AE183" i="1"/>
  <c r="AE182" i="1"/>
  <c r="AE181" i="1"/>
  <c r="AE180" i="1"/>
  <c r="AE179" i="1"/>
  <c r="AE178" i="1"/>
  <c r="AE177" i="1"/>
  <c r="AE176" i="1"/>
  <c r="AE175" i="1"/>
  <c r="AE174" i="1"/>
  <c r="AE173" i="1"/>
  <c r="AE172" i="1"/>
  <c r="AE171" i="1"/>
  <c r="AE170" i="1"/>
  <c r="AE169" i="1"/>
  <c r="AE168" i="1"/>
  <c r="AE167" i="1"/>
  <c r="AE166" i="1"/>
  <c r="AE165" i="1"/>
  <c r="AE164" i="1"/>
  <c r="AE163" i="1"/>
  <c r="AE162" i="1"/>
  <c r="AE161" i="1"/>
  <c r="AE160" i="1"/>
  <c r="AE159" i="1"/>
  <c r="AE158" i="1"/>
  <c r="AE157" i="1"/>
  <c r="AE156" i="1"/>
  <c r="AE155" i="1"/>
  <c r="AE154" i="1"/>
  <c r="AE153" i="1"/>
  <c r="AE152" i="1"/>
  <c r="AE151" i="1"/>
  <c r="AE150" i="1"/>
  <c r="AE149" i="1"/>
  <c r="AE148" i="1"/>
  <c r="AE147" i="1"/>
  <c r="AE146" i="1"/>
  <c r="AE145" i="1"/>
  <c r="AE144" i="1"/>
  <c r="AE143" i="1"/>
  <c r="AE142" i="1"/>
  <c r="AE141" i="1"/>
  <c r="AE140" i="1"/>
  <c r="AE139" i="1"/>
  <c r="AE138" i="1"/>
  <c r="AE137" i="1"/>
  <c r="AE136" i="1"/>
  <c r="AE135" i="1"/>
  <c r="AE134" i="1"/>
  <c r="AE133" i="1"/>
  <c r="AE132" i="1"/>
  <c r="AE131" i="1"/>
  <c r="AE130" i="1"/>
  <c r="AE129" i="1"/>
  <c r="AE128" i="1"/>
  <c r="AE127" i="1"/>
  <c r="AE126" i="1"/>
  <c r="AE125" i="1"/>
  <c r="AE124" i="1"/>
  <c r="AE123" i="1"/>
  <c r="AE122" i="1"/>
  <c r="AE121" i="1"/>
  <c r="AE120" i="1"/>
  <c r="AE119" i="1"/>
  <c r="AE118" i="1"/>
  <c r="AE117" i="1"/>
  <c r="AE116" i="1"/>
  <c r="AE115" i="1"/>
  <c r="AE114" i="1"/>
  <c r="AE113" i="1"/>
  <c r="AE112" i="1"/>
  <c r="AE111" i="1"/>
  <c r="AE110" i="1"/>
  <c r="AE109" i="1"/>
  <c r="AE108" i="1"/>
  <c r="AE107" i="1"/>
  <c r="AE106" i="1"/>
  <c r="AE105" i="1"/>
  <c r="AE104" i="1"/>
  <c r="AE103" i="1"/>
  <c r="AE102" i="1"/>
  <c r="AE101" i="1"/>
  <c r="AE100" i="1"/>
  <c r="AE99" i="1"/>
  <c r="AE98" i="1"/>
  <c r="AE97" i="1"/>
  <c r="AE96" i="1"/>
  <c r="AE95" i="1"/>
  <c r="AE94" i="1"/>
  <c r="AE93" i="1"/>
  <c r="AE92" i="1"/>
  <c r="AE91" i="1"/>
  <c r="AE90" i="1"/>
  <c r="AE89" i="1"/>
  <c r="AE88" i="1"/>
  <c r="AE87" i="1"/>
  <c r="AE86" i="1"/>
  <c r="AE85" i="1"/>
  <c r="AE84" i="1"/>
  <c r="AE83" i="1"/>
  <c r="AE82" i="1"/>
  <c r="AE81" i="1"/>
  <c r="AE80" i="1"/>
  <c r="AE79" i="1"/>
  <c r="AE78" i="1"/>
  <c r="AE77" i="1"/>
  <c r="AE76" i="1"/>
  <c r="AE75" i="1"/>
  <c r="AE74" i="1"/>
  <c r="AE73" i="1"/>
  <c r="AE72" i="1"/>
  <c r="AE71" i="1"/>
  <c r="AE70" i="1"/>
  <c r="AE69" i="1"/>
  <c r="AE68" i="1"/>
  <c r="AE67" i="1"/>
  <c r="AE66" i="1"/>
  <c r="AE65" i="1"/>
  <c r="AE64" i="1"/>
  <c r="AE63" i="1"/>
  <c r="AE62" i="1"/>
  <c r="AE61" i="1"/>
  <c r="AE60" i="1"/>
  <c r="AE59" i="1"/>
  <c r="AE58" i="1"/>
  <c r="AE57" i="1"/>
  <c r="AE56" i="1"/>
  <c r="AE55" i="1"/>
  <c r="AE54" i="1"/>
  <c r="AE53" i="1"/>
  <c r="AE52" i="1"/>
  <c r="AE51" i="1"/>
  <c r="AE50" i="1"/>
  <c r="AE49" i="1"/>
  <c r="AE48" i="1"/>
  <c r="K893" i="1" l="1"/>
  <c r="O25" i="1"/>
  <c r="R55" i="1"/>
  <c r="Q55" i="1"/>
  <c r="R54" i="1"/>
  <c r="Q54" i="1"/>
  <c r="R53" i="1"/>
  <c r="Q53" i="1"/>
  <c r="R52" i="1"/>
  <c r="Q52" i="1"/>
  <c r="R51" i="1"/>
  <c r="Q51" i="1"/>
  <c r="R50" i="1"/>
  <c r="Q50" i="1"/>
  <c r="R49" i="1"/>
  <c r="Q49" i="1"/>
  <c r="R48" i="1"/>
  <c r="Q48" i="1"/>
  <c r="R47" i="1"/>
  <c r="Q47" i="1"/>
  <c r="R46" i="1"/>
  <c r="Q46" i="1"/>
  <c r="R45" i="1"/>
  <c r="Q45" i="1"/>
  <c r="R44" i="1"/>
  <c r="Q44" i="1"/>
  <c r="R43" i="1"/>
  <c r="Q43" i="1"/>
  <c r="R42" i="1"/>
  <c r="Q42" i="1"/>
  <c r="R41" i="1"/>
  <c r="Q41" i="1"/>
  <c r="R40" i="1"/>
  <c r="Q40" i="1"/>
  <c r="R39" i="1"/>
  <c r="Q39" i="1"/>
  <c r="R38" i="1"/>
  <c r="Q38" i="1"/>
  <c r="R37" i="1"/>
  <c r="Q37" i="1"/>
  <c r="R36" i="1"/>
  <c r="Q36" i="1"/>
  <c r="R35" i="1"/>
  <c r="Q35" i="1"/>
  <c r="R34" i="1"/>
  <c r="Q34" i="1"/>
  <c r="R33" i="1"/>
  <c r="Q33" i="1"/>
  <c r="R32" i="1"/>
  <c r="Q32" i="1"/>
  <c r="R31" i="1"/>
  <c r="Q31" i="1"/>
  <c r="R30" i="1"/>
  <c r="Q30" i="1"/>
  <c r="R29" i="1"/>
  <c r="Q29" i="1"/>
  <c r="R28" i="1"/>
  <c r="Q28" i="1"/>
  <c r="AF2033" i="1" l="1"/>
  <c r="AF869" i="1"/>
  <c r="AF867" i="1"/>
  <c r="AF2050" i="1"/>
  <c r="AF2049" i="1"/>
  <c r="AF2048" i="1"/>
  <c r="AF2044" i="1"/>
  <c r="AF2043" i="1"/>
  <c r="AF2042" i="1"/>
  <c r="AF2041" i="1"/>
  <c r="AF2040" i="1"/>
  <c r="AF2039" i="1"/>
  <c r="AF2038" i="1"/>
  <c r="AF2037" i="1"/>
  <c r="AF2036" i="1"/>
  <c r="AF2035" i="1"/>
  <c r="AF2034" i="1"/>
  <c r="AF2030" i="1"/>
  <c r="AF2029" i="1"/>
  <c r="AF2028" i="1"/>
  <c r="AF2027" i="1"/>
  <c r="AF2026" i="1"/>
  <c r="AF2025" i="1"/>
  <c r="AF2024" i="1"/>
  <c r="AF2023" i="1"/>
  <c r="AF2022" i="1"/>
  <c r="AF2021" i="1"/>
  <c r="AF2020" i="1"/>
  <c r="AF2019" i="1"/>
  <c r="AF2018" i="1"/>
  <c r="AF2017" i="1"/>
  <c r="AF2015" i="1"/>
  <c r="AF2014" i="1"/>
  <c r="AF2013" i="1"/>
  <c r="AF2012" i="1"/>
  <c r="AF2011" i="1"/>
  <c r="AF2010" i="1"/>
  <c r="AF2009" i="1"/>
  <c r="AF2008" i="1"/>
  <c r="AF2007" i="1"/>
  <c r="AF2005" i="1"/>
  <c r="AF1983" i="1"/>
  <c r="AF1982" i="1"/>
  <c r="AF1981" i="1"/>
  <c r="AF1980" i="1"/>
  <c r="AF1979" i="1"/>
  <c r="AF1978" i="1"/>
  <c r="AF1977" i="1"/>
  <c r="AF1976" i="1"/>
  <c r="AF1975" i="1"/>
  <c r="AF1974" i="1"/>
  <c r="AF1973" i="1"/>
  <c r="AF1972" i="1"/>
  <c r="AF1971" i="1"/>
  <c r="AF1970" i="1"/>
  <c r="AF1969" i="1"/>
  <c r="AF1968" i="1"/>
  <c r="AF1967" i="1"/>
  <c r="AF1966" i="1"/>
  <c r="AF1965" i="1"/>
  <c r="AF1963" i="1"/>
  <c r="AF1962" i="1"/>
  <c r="AF1961" i="1"/>
  <c r="AF1960" i="1"/>
  <c r="AF1959" i="1"/>
  <c r="AF1958" i="1"/>
  <c r="AF1957" i="1"/>
  <c r="AF1956" i="1"/>
  <c r="AF1955" i="1"/>
  <c r="AF1954" i="1"/>
  <c r="AF1953" i="1"/>
  <c r="AF1952" i="1"/>
  <c r="AF1951" i="1"/>
  <c r="AF1950" i="1"/>
  <c r="AF1949" i="1"/>
  <c r="AF1948" i="1"/>
  <c r="AF1947" i="1"/>
  <c r="AF1946" i="1"/>
  <c r="AF1945" i="1"/>
  <c r="AF1943" i="1"/>
  <c r="AF1942" i="1"/>
  <c r="AF1941" i="1"/>
  <c r="AF1940" i="1"/>
  <c r="AF1939" i="1"/>
  <c r="AF1938" i="1"/>
  <c r="AF1937" i="1"/>
  <c r="AF1936" i="1"/>
  <c r="AF1935" i="1"/>
  <c r="AF1934" i="1"/>
  <c r="AF1933" i="1"/>
  <c r="AF1932" i="1"/>
  <c r="AF1931" i="1"/>
  <c r="AF1930" i="1"/>
  <c r="AF1929" i="1"/>
  <c r="AF1928" i="1"/>
  <c r="AF1927" i="1"/>
  <c r="AF1926" i="1"/>
  <c r="AF1925" i="1"/>
  <c r="AF1924" i="1"/>
  <c r="AF1923" i="1"/>
  <c r="AF1921" i="1"/>
  <c r="AF1920" i="1"/>
  <c r="AF1919" i="1"/>
  <c r="AF1918" i="1"/>
  <c r="AF1917" i="1"/>
  <c r="AF1916" i="1"/>
  <c r="AF1915" i="1"/>
  <c r="AF1914" i="1"/>
  <c r="AF1913" i="1"/>
  <c r="AF1912" i="1"/>
  <c r="AF1911" i="1"/>
  <c r="AF1910" i="1"/>
  <c r="AF1909" i="1"/>
  <c r="AF1908" i="1"/>
  <c r="AF1907" i="1"/>
  <c r="AF1906" i="1"/>
  <c r="AF1905" i="1"/>
  <c r="AF1904" i="1"/>
  <c r="AF1903" i="1"/>
  <c r="AF1902" i="1"/>
  <c r="AF1901" i="1"/>
  <c r="AF1900" i="1"/>
  <c r="AF1898" i="1"/>
  <c r="AF1897" i="1"/>
  <c r="AF1896" i="1"/>
  <c r="AF1895" i="1"/>
  <c r="AF1894" i="1"/>
  <c r="AF1893" i="1"/>
  <c r="AF1892" i="1"/>
  <c r="AF1891" i="1"/>
  <c r="AF1890" i="1"/>
  <c r="AF1889" i="1"/>
  <c r="AF1888" i="1"/>
  <c r="AF1887" i="1"/>
  <c r="AF1886" i="1"/>
  <c r="AF1885" i="1"/>
  <c r="AF1884" i="1"/>
  <c r="AF1883" i="1"/>
  <c r="AF1882" i="1"/>
  <c r="AF1880" i="1"/>
  <c r="AF1879" i="1"/>
  <c r="AF1878" i="1"/>
  <c r="AF1877" i="1"/>
  <c r="AF1876" i="1"/>
  <c r="AF1875" i="1"/>
  <c r="AF1874" i="1"/>
  <c r="AF1873" i="1"/>
  <c r="AF1872" i="1"/>
  <c r="AF1871" i="1"/>
  <c r="AF1870" i="1"/>
  <c r="AF1869" i="1"/>
  <c r="AF1868" i="1"/>
  <c r="AF1867" i="1"/>
  <c r="AF1866" i="1"/>
  <c r="AF1865" i="1"/>
  <c r="AF1864" i="1"/>
  <c r="AF1863" i="1"/>
  <c r="AF1862" i="1"/>
  <c r="AF1861" i="1"/>
  <c r="AF1860" i="1"/>
  <c r="AF1859" i="1"/>
  <c r="AF1857" i="1"/>
  <c r="AF1856" i="1"/>
  <c r="AF1855" i="1"/>
  <c r="AF1854" i="1"/>
  <c r="AF1853" i="1"/>
  <c r="AF1852" i="1"/>
  <c r="AF1851" i="1"/>
  <c r="AF1850" i="1"/>
  <c r="AF1849" i="1"/>
  <c r="AF1848" i="1"/>
  <c r="AF1847" i="1"/>
  <c r="AF1846" i="1"/>
  <c r="AF1845" i="1"/>
  <c r="AF1844" i="1"/>
  <c r="AF1843" i="1"/>
  <c r="AF1842" i="1"/>
  <c r="AF1841" i="1"/>
  <c r="AF1840" i="1"/>
  <c r="AF1839" i="1"/>
  <c r="AF1838" i="1"/>
  <c r="AF1836" i="1"/>
  <c r="AF1835" i="1"/>
  <c r="AF1834" i="1"/>
  <c r="AF1833" i="1"/>
  <c r="AF1832" i="1"/>
  <c r="AF1831" i="1"/>
  <c r="AF1830" i="1"/>
  <c r="AF1829" i="1"/>
  <c r="AF1828" i="1"/>
  <c r="AF1827" i="1"/>
  <c r="AF1826" i="1"/>
  <c r="AF1825" i="1"/>
  <c r="AF1824" i="1"/>
  <c r="AF1823" i="1"/>
  <c r="AF1822" i="1"/>
  <c r="AF1821" i="1"/>
  <c r="AF1820" i="1"/>
  <c r="AF1819" i="1"/>
  <c r="AF1818" i="1"/>
  <c r="AF1817" i="1"/>
  <c r="AF1816" i="1"/>
  <c r="AF1814" i="1"/>
  <c r="AF1813" i="1"/>
  <c r="AF1812" i="1"/>
  <c r="AF1811" i="1"/>
  <c r="AF1810" i="1"/>
  <c r="AF1809" i="1"/>
  <c r="AF1808" i="1"/>
  <c r="AF1807" i="1"/>
  <c r="AF1806" i="1"/>
  <c r="AF1805" i="1"/>
  <c r="AF1804" i="1"/>
  <c r="AF1803" i="1"/>
  <c r="AF1802" i="1"/>
  <c r="AF1801" i="1"/>
  <c r="AF1800" i="1"/>
  <c r="AF1799" i="1"/>
  <c r="AF1798" i="1"/>
  <c r="AF1797" i="1"/>
  <c r="AF1796" i="1"/>
  <c r="AF1795" i="1"/>
  <c r="AF1794" i="1"/>
  <c r="AF1792" i="1"/>
  <c r="AF1791" i="1"/>
  <c r="AF1790" i="1"/>
  <c r="AF1789" i="1"/>
  <c r="AF1788" i="1"/>
  <c r="AF1787" i="1"/>
  <c r="AF1786" i="1"/>
  <c r="AF1785" i="1"/>
  <c r="AF1784" i="1"/>
  <c r="AF1783" i="1"/>
  <c r="AF1782" i="1"/>
  <c r="AF1781" i="1"/>
  <c r="AF1780" i="1"/>
  <c r="AF1779" i="1"/>
  <c r="AF1778" i="1"/>
  <c r="AF1777" i="1"/>
  <c r="AF1776" i="1"/>
  <c r="AF1775" i="1"/>
  <c r="AF1773" i="1"/>
  <c r="AF1772" i="1"/>
  <c r="AF1771" i="1"/>
  <c r="AF1770" i="1"/>
  <c r="AF1769" i="1"/>
  <c r="AF1768" i="1"/>
  <c r="AF1767" i="1"/>
  <c r="AF1766" i="1"/>
  <c r="AF1765" i="1"/>
  <c r="AF1764" i="1"/>
  <c r="AF1763" i="1"/>
  <c r="AF1762" i="1"/>
  <c r="AF1761" i="1"/>
  <c r="AF1760" i="1"/>
  <c r="AF1759" i="1"/>
  <c r="AF1758" i="1"/>
  <c r="AF1757" i="1"/>
  <c r="AF1756" i="1"/>
  <c r="AF1755" i="1"/>
  <c r="AF1753" i="1"/>
  <c r="AF1752" i="1"/>
  <c r="AF1751" i="1"/>
  <c r="AF1750" i="1"/>
  <c r="AF1749" i="1"/>
  <c r="AF1748" i="1"/>
  <c r="AF1747" i="1"/>
  <c r="AF1746" i="1"/>
  <c r="AF1745" i="1"/>
  <c r="AF1744" i="1"/>
  <c r="AF1743" i="1"/>
  <c r="AF1742" i="1"/>
  <c r="AF1741" i="1"/>
  <c r="AF1740" i="1"/>
  <c r="AF1739" i="1"/>
  <c r="AF1738" i="1"/>
  <c r="AF1737" i="1"/>
  <c r="AF1736" i="1"/>
  <c r="AF1735" i="1"/>
  <c r="AF1734" i="1"/>
  <c r="AF1733" i="1"/>
  <c r="AF1732" i="1"/>
  <c r="AF1730" i="1"/>
  <c r="AF1729" i="1"/>
  <c r="AF1728" i="1"/>
  <c r="AF1727" i="1"/>
  <c r="AF1726" i="1"/>
  <c r="AF1725" i="1"/>
  <c r="AF1724" i="1"/>
  <c r="AF1723" i="1"/>
  <c r="AF1722" i="1"/>
  <c r="AF1721" i="1"/>
  <c r="AF1720" i="1"/>
  <c r="AF1719" i="1"/>
  <c r="AF1718" i="1"/>
  <c r="AF1717" i="1"/>
  <c r="AF1716" i="1"/>
  <c r="AF1715" i="1"/>
  <c r="AF1714" i="1"/>
  <c r="AF1713" i="1"/>
  <c r="AF1712" i="1"/>
  <c r="AF1711" i="1"/>
  <c r="AF1709" i="1"/>
  <c r="AF1708" i="1"/>
  <c r="AF1707" i="1"/>
  <c r="AF1706" i="1"/>
  <c r="AF1705" i="1"/>
  <c r="AF1704" i="1"/>
  <c r="AF1703" i="1"/>
  <c r="AF1702" i="1"/>
  <c r="AF1701" i="1"/>
  <c r="AF1700" i="1"/>
  <c r="AF1699" i="1"/>
  <c r="AF1698" i="1"/>
  <c r="AF1697" i="1"/>
  <c r="AF1696" i="1"/>
  <c r="AF1695" i="1"/>
  <c r="AF1694" i="1"/>
  <c r="AF1693" i="1"/>
  <c r="AF1691" i="1"/>
  <c r="AF1690" i="1"/>
  <c r="AF1689" i="1"/>
  <c r="AF1688" i="1"/>
  <c r="AF1687" i="1"/>
  <c r="AF1686" i="1"/>
  <c r="AF1685" i="1"/>
  <c r="AF1684" i="1"/>
  <c r="AF1683" i="1"/>
  <c r="AF1682" i="1"/>
  <c r="AF1681" i="1"/>
  <c r="AF1680" i="1"/>
  <c r="AF1679" i="1"/>
  <c r="AF1678" i="1"/>
  <c r="AF1677" i="1"/>
  <c r="AF1676" i="1"/>
  <c r="AF1675" i="1"/>
  <c r="AF1674" i="1"/>
  <c r="AF1672" i="1"/>
  <c r="AF1671" i="1"/>
  <c r="AF1670" i="1"/>
  <c r="AF1669" i="1"/>
  <c r="AF1668" i="1"/>
  <c r="AF1667" i="1"/>
  <c r="AF1666" i="1"/>
  <c r="AF1665" i="1"/>
  <c r="AF1664" i="1"/>
  <c r="AF1663" i="1"/>
  <c r="AF1662" i="1"/>
  <c r="AF1661" i="1"/>
  <c r="AF1660" i="1"/>
  <c r="AF1659" i="1"/>
  <c r="AF1658" i="1"/>
  <c r="AF1657" i="1"/>
  <c r="AF1656" i="1"/>
  <c r="AF1655" i="1"/>
  <c r="AF1654" i="1"/>
  <c r="AF1653" i="1"/>
  <c r="AF1652" i="1"/>
  <c r="AF1651" i="1"/>
  <c r="AF1650" i="1"/>
  <c r="AF1649" i="1"/>
  <c r="AF1647" i="1"/>
  <c r="AF1646" i="1"/>
  <c r="AF1645" i="1"/>
  <c r="AF1644" i="1"/>
  <c r="AF1643" i="1"/>
  <c r="AF1642" i="1"/>
  <c r="AF1641" i="1"/>
  <c r="AF1640" i="1"/>
  <c r="AF1639" i="1"/>
  <c r="AF1638" i="1"/>
  <c r="AF1637" i="1"/>
  <c r="AF1636" i="1"/>
  <c r="AF1635" i="1"/>
  <c r="AF1634" i="1"/>
  <c r="AF1633" i="1"/>
  <c r="AF1632" i="1"/>
  <c r="AF1631" i="1"/>
  <c r="AF1630" i="1"/>
  <c r="AF1629" i="1"/>
  <c r="AF1628" i="1"/>
  <c r="AF1627" i="1"/>
  <c r="AF1625" i="1"/>
  <c r="AF1624" i="1"/>
  <c r="AF1623" i="1"/>
  <c r="AF1622" i="1"/>
  <c r="AF1621" i="1"/>
  <c r="AF1620" i="1"/>
  <c r="AF1619" i="1"/>
  <c r="AF1618" i="1"/>
  <c r="AF1617" i="1"/>
  <c r="AF1616" i="1"/>
  <c r="AF1615" i="1"/>
  <c r="AF1614" i="1"/>
  <c r="AF1613" i="1"/>
  <c r="AF1612" i="1"/>
  <c r="AF1611" i="1"/>
  <c r="AF1610" i="1"/>
  <c r="AF1609" i="1"/>
  <c r="AF1608" i="1"/>
  <c r="AF1607" i="1"/>
  <c r="AF1606" i="1"/>
  <c r="AF1604" i="1"/>
  <c r="AF1603" i="1"/>
  <c r="AF1602" i="1"/>
  <c r="AF1601" i="1"/>
  <c r="AF1600" i="1"/>
  <c r="AF1599" i="1"/>
  <c r="AF1598" i="1"/>
  <c r="AF1597" i="1"/>
  <c r="AF1596" i="1"/>
  <c r="AF1595" i="1"/>
  <c r="AF1594" i="1"/>
  <c r="AF1593" i="1"/>
  <c r="AF1592" i="1"/>
  <c r="AF1591" i="1"/>
  <c r="AF1590" i="1"/>
  <c r="AF1589" i="1"/>
  <c r="AF1588" i="1"/>
  <c r="AF1587" i="1"/>
  <c r="AF1586" i="1"/>
  <c r="AF1585" i="1"/>
  <c r="AF1583" i="1"/>
  <c r="AF1582" i="1"/>
  <c r="AF1581" i="1"/>
  <c r="AF1580" i="1"/>
  <c r="AF1579" i="1"/>
  <c r="AF1578" i="1"/>
  <c r="AF1577" i="1"/>
  <c r="AF1576" i="1"/>
  <c r="AF1575" i="1"/>
  <c r="AF1574" i="1"/>
  <c r="AF1573" i="1"/>
  <c r="AF1572" i="1"/>
  <c r="AF1571" i="1"/>
  <c r="AF1570" i="1"/>
  <c r="AF1569" i="1"/>
  <c r="AF1568" i="1"/>
  <c r="AF1567" i="1"/>
  <c r="AF1566" i="1"/>
  <c r="AF1565" i="1"/>
  <c r="AF1564" i="1"/>
  <c r="AF1562" i="1"/>
  <c r="AF1561" i="1"/>
  <c r="AF1560" i="1"/>
  <c r="AF1559" i="1"/>
  <c r="AF1558" i="1"/>
  <c r="AF1557" i="1"/>
  <c r="AF1556" i="1"/>
  <c r="AF1555" i="1"/>
  <c r="AF1554" i="1"/>
  <c r="AF1553" i="1"/>
  <c r="AF1552" i="1"/>
  <c r="AF1551" i="1"/>
  <c r="AF1550" i="1"/>
  <c r="AF1549" i="1"/>
  <c r="AF1548" i="1"/>
  <c r="AF1547" i="1"/>
  <c r="AF1546" i="1"/>
  <c r="AF1545" i="1"/>
  <c r="AF1544" i="1"/>
  <c r="AF1543" i="1"/>
  <c r="AF1542" i="1"/>
  <c r="AF1541" i="1"/>
  <c r="AF1539" i="1"/>
  <c r="AF1538" i="1"/>
  <c r="AF1537" i="1"/>
  <c r="AF1536" i="1"/>
  <c r="AF1535" i="1"/>
  <c r="AF1534" i="1"/>
  <c r="AF1533" i="1"/>
  <c r="AF1532" i="1"/>
  <c r="AF1531" i="1"/>
  <c r="AF1530" i="1"/>
  <c r="AF1529" i="1"/>
  <c r="AF1528" i="1"/>
  <c r="AF1527" i="1"/>
  <c r="AF1526" i="1"/>
  <c r="AF1525" i="1"/>
  <c r="AF1524" i="1"/>
  <c r="AF1523" i="1"/>
  <c r="AF1522" i="1"/>
  <c r="AF1521" i="1"/>
  <c r="AF1519" i="1"/>
  <c r="AF1518" i="1"/>
  <c r="AF1517" i="1"/>
  <c r="AF1516" i="1"/>
  <c r="AF1515" i="1"/>
  <c r="AF1514" i="1"/>
  <c r="AF1513" i="1"/>
  <c r="AF1512" i="1"/>
  <c r="AF1511" i="1"/>
  <c r="AF1510" i="1"/>
  <c r="AF1509" i="1"/>
  <c r="AF1508" i="1"/>
  <c r="AF1507" i="1"/>
  <c r="AF1506" i="1"/>
  <c r="AF1505" i="1"/>
  <c r="AF1504" i="1"/>
  <c r="AF1503" i="1"/>
  <c r="AF1502" i="1"/>
  <c r="AF1500" i="1"/>
  <c r="AF1499" i="1"/>
  <c r="AF1498" i="1"/>
  <c r="AF1497" i="1"/>
  <c r="AF1496" i="1"/>
  <c r="AF1495" i="1"/>
  <c r="AF1494" i="1"/>
  <c r="AF1493" i="1"/>
  <c r="AF1492" i="1"/>
  <c r="AF1491" i="1"/>
  <c r="AF1490" i="1"/>
  <c r="AF1489" i="1"/>
  <c r="AF1488" i="1"/>
  <c r="AF1487" i="1"/>
  <c r="AF1486" i="1"/>
  <c r="AF1485" i="1"/>
  <c r="AF1484" i="1"/>
  <c r="AF1483" i="1"/>
  <c r="AF1481" i="1"/>
  <c r="AF1480" i="1"/>
  <c r="AF1479" i="1"/>
  <c r="AF1478" i="1"/>
  <c r="AF1477" i="1"/>
  <c r="AF1476" i="1"/>
  <c r="AF1475" i="1"/>
  <c r="AF1474" i="1"/>
  <c r="AF1473" i="1"/>
  <c r="AF1472" i="1"/>
  <c r="AF1471" i="1"/>
  <c r="AF1470" i="1"/>
  <c r="AF1469" i="1"/>
  <c r="AF1468" i="1"/>
  <c r="AF1467" i="1"/>
  <c r="AF1466" i="1"/>
  <c r="AF1465" i="1"/>
  <c r="AF1464" i="1"/>
  <c r="AF1463" i="1"/>
  <c r="AF1462" i="1"/>
  <c r="AF1461" i="1"/>
  <c r="AF1460" i="1"/>
  <c r="AF1458" i="1"/>
  <c r="AF1457" i="1"/>
  <c r="AF1456" i="1"/>
  <c r="AF1455" i="1"/>
  <c r="AF1454" i="1"/>
  <c r="AF1453" i="1"/>
  <c r="AF1452" i="1"/>
  <c r="AF1451" i="1"/>
  <c r="AF1450" i="1"/>
  <c r="AF1449" i="1"/>
  <c r="AF1448" i="1"/>
  <c r="AF1447" i="1"/>
  <c r="AF1446" i="1"/>
  <c r="AF1445" i="1"/>
  <c r="AF1444" i="1"/>
  <c r="AF1443" i="1"/>
  <c r="AF1442" i="1"/>
  <c r="AF1441" i="1"/>
  <c r="AF1440" i="1"/>
  <c r="AF1439" i="1"/>
  <c r="AF1438" i="1"/>
  <c r="AF1436" i="1"/>
  <c r="AF1431" i="1"/>
  <c r="AF1430" i="1"/>
  <c r="AF1429" i="1"/>
  <c r="AF1428" i="1"/>
  <c r="AF1426" i="1"/>
  <c r="AF1421" i="1"/>
  <c r="AF1417" i="1"/>
  <c r="AF1416" i="1"/>
  <c r="AF1415" i="1"/>
  <c r="AF1414" i="1"/>
  <c r="AF1413" i="1"/>
  <c r="AF1412" i="1"/>
  <c r="AF1411" i="1"/>
  <c r="AF1410" i="1"/>
  <c r="AF1409" i="1"/>
  <c r="AF1408" i="1"/>
  <c r="AF1407" i="1"/>
  <c r="AF1406" i="1"/>
  <c r="AF1405" i="1"/>
  <c r="AF1404" i="1"/>
  <c r="AF1403" i="1"/>
  <c r="AF1402" i="1"/>
  <c r="AF1401" i="1"/>
  <c r="AF1400" i="1"/>
  <c r="AF1399" i="1"/>
  <c r="AF1398" i="1"/>
  <c r="AF1397" i="1"/>
  <c r="AF1396" i="1"/>
  <c r="AF1394" i="1"/>
  <c r="AF1393" i="1"/>
  <c r="AF1392" i="1"/>
  <c r="AF1391" i="1"/>
  <c r="AF1390" i="1"/>
  <c r="AF1389" i="1"/>
  <c r="AF1388" i="1"/>
  <c r="AF1387" i="1"/>
  <c r="AF1386" i="1"/>
  <c r="AF1385" i="1"/>
  <c r="AF1384" i="1"/>
  <c r="AF1383" i="1"/>
  <c r="AF1382" i="1"/>
  <c r="AF1381" i="1"/>
  <c r="AF1380" i="1"/>
  <c r="AF1379" i="1"/>
  <c r="AF1378" i="1"/>
  <c r="AF1377" i="1"/>
  <c r="AF1376" i="1"/>
  <c r="AF1375" i="1"/>
  <c r="AF1373" i="1"/>
  <c r="AF1372" i="1"/>
  <c r="AF1371" i="1"/>
  <c r="AF1370" i="1"/>
  <c r="AF1369" i="1"/>
  <c r="AF1368" i="1"/>
  <c r="AF1367" i="1"/>
  <c r="AF1366" i="1"/>
  <c r="AF1365" i="1"/>
  <c r="AF1364" i="1"/>
  <c r="AF1363" i="1"/>
  <c r="AF1362" i="1"/>
  <c r="AF1361" i="1"/>
  <c r="AF1360" i="1"/>
  <c r="AF1359" i="1"/>
  <c r="AF1358" i="1"/>
  <c r="AF1357" i="1"/>
  <c r="AF1356" i="1"/>
  <c r="AF1355" i="1"/>
  <c r="AF1353" i="1"/>
  <c r="AF1352" i="1"/>
  <c r="AF1351" i="1"/>
  <c r="AF1350" i="1"/>
  <c r="AF1349" i="1"/>
  <c r="AF1348" i="1"/>
  <c r="AF1347" i="1"/>
  <c r="AF1346" i="1"/>
  <c r="AF1345" i="1"/>
  <c r="AF1344" i="1"/>
  <c r="AF1343" i="1"/>
  <c r="AF1342" i="1"/>
  <c r="AF1341" i="1"/>
  <c r="AF1340" i="1"/>
  <c r="AF1339" i="1"/>
  <c r="AF1338" i="1"/>
  <c r="AF1337" i="1"/>
  <c r="AF1336" i="1"/>
  <c r="AF1335" i="1"/>
  <c r="AF1334" i="1"/>
  <c r="AF1333" i="1"/>
  <c r="AF1332" i="1"/>
  <c r="AF1330" i="1"/>
  <c r="AF1329" i="1"/>
  <c r="AF1328" i="1"/>
  <c r="AF1327" i="1"/>
  <c r="AF1326" i="1"/>
  <c r="AF1325" i="1"/>
  <c r="AF1324" i="1"/>
  <c r="AF1323" i="1"/>
  <c r="AF1322" i="1"/>
  <c r="AF1321" i="1"/>
  <c r="AF1320" i="1"/>
  <c r="AF1319" i="1"/>
  <c r="AF1318" i="1"/>
  <c r="AF1317" i="1"/>
  <c r="AF1316" i="1"/>
  <c r="AF1315" i="1"/>
  <c r="AF1314" i="1"/>
  <c r="AF1313" i="1"/>
  <c r="AF1311" i="1"/>
  <c r="AF1310" i="1"/>
  <c r="AF1309" i="1"/>
  <c r="AF1308" i="1"/>
  <c r="AF1307" i="1"/>
  <c r="AF1306" i="1"/>
  <c r="AF1305" i="1"/>
  <c r="AF1304" i="1"/>
  <c r="AF1303" i="1"/>
  <c r="AF1302" i="1"/>
  <c r="AF1301" i="1"/>
  <c r="AF1300" i="1"/>
  <c r="AF1299" i="1"/>
  <c r="AF1298" i="1"/>
  <c r="AF1297" i="1"/>
  <c r="AF1296" i="1"/>
  <c r="AF1295" i="1"/>
  <c r="AF1294" i="1"/>
  <c r="AF1284" i="1"/>
  <c r="AF1282" i="1"/>
  <c r="AF1280" i="1"/>
  <c r="AF1278" i="1"/>
  <c r="AF1277" i="1"/>
  <c r="AF1276" i="1"/>
  <c r="AF1275" i="1"/>
  <c r="AF1274" i="1"/>
  <c r="AF1273" i="1"/>
  <c r="AF1272" i="1"/>
  <c r="AF1271" i="1"/>
  <c r="AF1270" i="1"/>
  <c r="AF1269" i="1"/>
  <c r="AF1268" i="1"/>
  <c r="AF1267" i="1"/>
  <c r="AF1266" i="1"/>
  <c r="AF1265" i="1"/>
  <c r="AF1264" i="1"/>
  <c r="AF1263" i="1"/>
  <c r="AF1262" i="1"/>
  <c r="AF1261" i="1"/>
  <c r="AF1260" i="1"/>
  <c r="AF1259" i="1"/>
  <c r="AF1258" i="1"/>
  <c r="AF1257" i="1"/>
  <c r="AF1256" i="1"/>
  <c r="AF1255" i="1"/>
  <c r="AF1254" i="1"/>
  <c r="AF1253" i="1"/>
  <c r="AF1252" i="1"/>
  <c r="AF1251" i="1"/>
  <c r="AF1249" i="1"/>
  <c r="AF1248" i="1"/>
  <c r="AF1247" i="1"/>
  <c r="AF1246" i="1"/>
  <c r="AF1245" i="1"/>
  <c r="AF1244" i="1"/>
  <c r="AF1243" i="1"/>
  <c r="AF1242" i="1"/>
  <c r="AF1241" i="1"/>
  <c r="AF1240" i="1"/>
  <c r="AF1239" i="1"/>
  <c r="AF1238" i="1"/>
  <c r="AF1237" i="1"/>
  <c r="AF1236" i="1"/>
  <c r="AF1235" i="1"/>
  <c r="AF1234" i="1"/>
  <c r="AF1233" i="1"/>
  <c r="AF1232" i="1"/>
  <c r="AF1231" i="1"/>
  <c r="AF1230" i="1"/>
  <c r="AF1228" i="1"/>
  <c r="AF1227" i="1"/>
  <c r="AF1226" i="1"/>
  <c r="AF1225" i="1"/>
  <c r="AF1224" i="1"/>
  <c r="AF1223" i="1"/>
  <c r="AF1222" i="1"/>
  <c r="AF1221" i="1"/>
  <c r="AF1220" i="1"/>
  <c r="AF1219" i="1"/>
  <c r="AF1218" i="1"/>
  <c r="AF1217" i="1"/>
  <c r="AF1216" i="1"/>
  <c r="AF1215" i="1"/>
  <c r="AF1214" i="1"/>
  <c r="AF1213" i="1"/>
  <c r="AF1212" i="1"/>
  <c r="AF1211" i="1"/>
  <c r="AF1210" i="1"/>
  <c r="AF1209" i="1"/>
  <c r="AF1207" i="1"/>
  <c r="AF1206" i="1"/>
  <c r="AF1205" i="1"/>
  <c r="AF1204" i="1"/>
  <c r="AF1203" i="1"/>
  <c r="AF1202" i="1"/>
  <c r="AF1201" i="1"/>
  <c r="AF1200" i="1"/>
  <c r="AF1199" i="1"/>
  <c r="AF1198" i="1"/>
  <c r="AF1197" i="1"/>
  <c r="AF1196" i="1"/>
  <c r="AF1195" i="1"/>
  <c r="AF1194" i="1"/>
  <c r="AF1193" i="1"/>
  <c r="AF1192" i="1"/>
  <c r="AF1191" i="1"/>
  <c r="AF1190" i="1"/>
  <c r="AF1189" i="1"/>
  <c r="AF1188" i="1"/>
  <c r="AF1187" i="1"/>
  <c r="AF1185" i="1"/>
  <c r="AF1184" i="1"/>
  <c r="AF1183" i="1"/>
  <c r="AF1182" i="1"/>
  <c r="AF1181" i="1"/>
  <c r="AF1180" i="1"/>
  <c r="AF1179" i="1"/>
  <c r="AF1178" i="1"/>
  <c r="AF1177" i="1"/>
  <c r="AF1176" i="1"/>
  <c r="AF1175" i="1"/>
  <c r="AF1174" i="1"/>
  <c r="AF1173" i="1"/>
  <c r="AF1172" i="1"/>
  <c r="AF1171" i="1"/>
  <c r="AF1170" i="1"/>
  <c r="AF1169" i="1"/>
  <c r="AF1168" i="1"/>
  <c r="AF1167" i="1"/>
  <c r="AF1166" i="1"/>
  <c r="AF1164" i="1"/>
  <c r="AF1163" i="1"/>
  <c r="AF1162" i="1"/>
  <c r="AF1161" i="1"/>
  <c r="AF1160" i="1"/>
  <c r="AF1159" i="1"/>
  <c r="AF1158" i="1"/>
  <c r="AF1157" i="1"/>
  <c r="AF1156" i="1"/>
  <c r="AF1155" i="1"/>
  <c r="AF1154" i="1"/>
  <c r="AF1153" i="1"/>
  <c r="AF1152" i="1"/>
  <c r="AF1151" i="1"/>
  <c r="AF1150" i="1"/>
  <c r="AF1149" i="1"/>
  <c r="AF1148" i="1"/>
  <c r="AF1147" i="1"/>
  <c r="AF1146" i="1"/>
  <c r="AF1145" i="1"/>
  <c r="AF1143" i="1"/>
  <c r="AF1142" i="1"/>
  <c r="AF1141" i="1"/>
  <c r="AF1140" i="1"/>
  <c r="AF1139" i="1"/>
  <c r="AF1138" i="1"/>
  <c r="AF1137" i="1"/>
  <c r="AF1136" i="1"/>
  <c r="AF1135" i="1"/>
  <c r="AF1134" i="1"/>
  <c r="AF1133" i="1"/>
  <c r="AF1132" i="1"/>
  <c r="AF1131" i="1"/>
  <c r="AF1130" i="1"/>
  <c r="AF1129" i="1"/>
  <c r="AF1128" i="1"/>
  <c r="AF1127" i="1"/>
  <c r="AF1126" i="1"/>
  <c r="AF1125" i="1"/>
  <c r="AF1124" i="1"/>
  <c r="AF1121" i="1"/>
  <c r="AF1119" i="1"/>
  <c r="AF1117" i="1"/>
  <c r="AF1115" i="1"/>
  <c r="AF1113" i="1"/>
  <c r="AF1111" i="1"/>
  <c r="AF1109" i="1"/>
  <c r="AF1107" i="1"/>
  <c r="AF1105" i="1"/>
  <c r="AF1103" i="1"/>
  <c r="AF1100" i="1"/>
  <c r="AF1099" i="1"/>
  <c r="AF1098" i="1"/>
  <c r="AF1097" i="1"/>
  <c r="AF1096" i="1"/>
  <c r="AF1095" i="1"/>
  <c r="AF1094" i="1"/>
  <c r="AF1093" i="1"/>
  <c r="AF1092" i="1"/>
  <c r="AF1091" i="1"/>
  <c r="AF1090" i="1"/>
  <c r="AF1089" i="1"/>
  <c r="AF1088" i="1"/>
  <c r="AF1087" i="1"/>
  <c r="AF1086" i="1"/>
  <c r="AF1085" i="1"/>
  <c r="AF1084" i="1"/>
  <c r="AF1083" i="1"/>
  <c r="AF1082" i="1"/>
  <c r="AF1081" i="1"/>
  <c r="AF1079" i="1"/>
  <c r="AF1078" i="1"/>
  <c r="AF1077" i="1"/>
  <c r="AF1076" i="1"/>
  <c r="AF1075" i="1"/>
  <c r="AF1074" i="1"/>
  <c r="AF1073" i="1"/>
  <c r="AF1072" i="1"/>
  <c r="AF1071" i="1"/>
  <c r="AF1070" i="1"/>
  <c r="AF1069" i="1"/>
  <c r="AF1068" i="1"/>
  <c r="AF1067" i="1"/>
  <c r="AF1066" i="1"/>
  <c r="AF1065" i="1"/>
  <c r="AF1064" i="1"/>
  <c r="AF1063" i="1"/>
  <c r="AF1062" i="1"/>
  <c r="AF1061" i="1"/>
  <c r="AF1060" i="1"/>
  <c r="AF1059" i="1"/>
  <c r="AF1058" i="1"/>
  <c r="AF1056" i="1"/>
  <c r="AF1055" i="1"/>
  <c r="AF1054" i="1"/>
  <c r="AF1053" i="1"/>
  <c r="AF1052" i="1"/>
  <c r="AF1051" i="1"/>
  <c r="AF1050" i="1"/>
  <c r="AF1049" i="1"/>
  <c r="AF1048" i="1"/>
  <c r="AF1047" i="1"/>
  <c r="AF1046" i="1"/>
  <c r="AF1045" i="1"/>
  <c r="AF1044" i="1"/>
  <c r="AF1043" i="1"/>
  <c r="AF1042" i="1"/>
  <c r="AF1041" i="1"/>
  <c r="AF1040" i="1"/>
  <c r="AF1039" i="1"/>
  <c r="AF1037" i="1"/>
  <c r="AF1036" i="1"/>
  <c r="AF1035" i="1"/>
  <c r="AF1034" i="1"/>
  <c r="AF1033" i="1"/>
  <c r="AF1032" i="1"/>
  <c r="AF1031" i="1"/>
  <c r="AF1030" i="1"/>
  <c r="AF1029" i="1"/>
  <c r="AF1028" i="1"/>
  <c r="AF1027" i="1"/>
  <c r="AF1026" i="1"/>
  <c r="AF1025" i="1"/>
  <c r="AF1024" i="1"/>
  <c r="AF1023" i="1"/>
  <c r="AF1022" i="1"/>
  <c r="AF1021" i="1"/>
  <c r="AF1020" i="1"/>
  <c r="AF1019" i="1"/>
  <c r="AF1017" i="1"/>
  <c r="AF1016" i="1"/>
  <c r="AF1015" i="1"/>
  <c r="AF1014" i="1"/>
  <c r="AF1013" i="1"/>
  <c r="AF1012" i="1"/>
  <c r="AF1011" i="1"/>
  <c r="AF1010" i="1"/>
  <c r="AF1009" i="1"/>
  <c r="AF1008" i="1"/>
  <c r="AF1007" i="1"/>
  <c r="AF1006" i="1"/>
  <c r="AF1005" i="1"/>
  <c r="AF1004" i="1"/>
  <c r="AF1003" i="1"/>
  <c r="AF1002" i="1"/>
  <c r="AF1001" i="1"/>
  <c r="AF1000" i="1"/>
  <c r="AF998" i="1"/>
  <c r="AF997" i="1"/>
  <c r="AF996" i="1"/>
  <c r="AF995" i="1"/>
  <c r="AF994" i="1"/>
  <c r="AF993" i="1"/>
  <c r="AF992" i="1"/>
  <c r="AF991" i="1"/>
  <c r="AF990" i="1"/>
  <c r="AF989" i="1"/>
  <c r="AF988" i="1"/>
  <c r="AF987" i="1"/>
  <c r="AF986" i="1"/>
  <c r="AF985" i="1"/>
  <c r="AF984" i="1"/>
  <c r="AF983" i="1"/>
  <c r="AF982" i="1"/>
  <c r="AF981" i="1"/>
  <c r="AF980" i="1"/>
  <c r="AF979" i="1"/>
  <c r="AF978" i="1"/>
  <c r="AF977" i="1"/>
  <c r="AF975" i="1"/>
  <c r="AF974" i="1"/>
  <c r="AF973" i="1"/>
  <c r="AF972" i="1"/>
  <c r="AF971" i="1"/>
  <c r="AF970" i="1"/>
  <c r="AF969" i="1"/>
  <c r="AF968" i="1"/>
  <c r="AF967" i="1"/>
  <c r="AF966" i="1"/>
  <c r="AF965" i="1"/>
  <c r="AF964" i="1"/>
  <c r="AF963" i="1"/>
  <c r="AF962" i="1"/>
  <c r="AF961" i="1"/>
  <c r="AF960" i="1"/>
  <c r="AF959" i="1"/>
  <c r="AF958" i="1"/>
  <c r="AF957" i="1"/>
  <c r="AF956" i="1"/>
  <c r="AF954" i="1"/>
  <c r="AF953" i="1"/>
  <c r="AF952" i="1"/>
  <c r="AF951" i="1"/>
  <c r="AF950" i="1"/>
  <c r="AF949" i="1"/>
  <c r="AF948" i="1"/>
  <c r="AF947" i="1"/>
  <c r="AF946" i="1"/>
  <c r="AF945" i="1"/>
  <c r="AF944" i="1"/>
  <c r="AF943" i="1"/>
  <c r="AF942" i="1"/>
  <c r="AF941" i="1"/>
  <c r="AF940" i="1"/>
  <c r="AF939" i="1"/>
  <c r="AF938" i="1"/>
  <c r="AF937" i="1"/>
  <c r="AF936" i="1"/>
  <c r="AF935" i="1"/>
  <c r="AF934" i="1"/>
  <c r="AF932" i="1"/>
  <c r="AF931" i="1"/>
  <c r="AF930" i="1"/>
  <c r="AF929" i="1"/>
  <c r="AF928" i="1"/>
  <c r="AF927" i="1"/>
  <c r="AF926" i="1"/>
  <c r="AF925" i="1"/>
  <c r="AF924" i="1"/>
  <c r="AF923" i="1"/>
  <c r="AF922" i="1"/>
  <c r="AF921" i="1"/>
  <c r="AF920" i="1"/>
  <c r="AF919" i="1"/>
  <c r="AF918" i="1"/>
  <c r="AF917" i="1"/>
  <c r="AF916" i="1"/>
  <c r="AF915" i="1"/>
  <c r="AF913" i="1"/>
  <c r="AF912" i="1"/>
  <c r="AF911" i="1"/>
  <c r="AF910" i="1"/>
  <c r="AF909" i="1"/>
  <c r="AF908" i="1"/>
  <c r="AF907" i="1"/>
  <c r="AF906" i="1"/>
  <c r="AF905" i="1"/>
  <c r="AF904" i="1"/>
  <c r="AF903" i="1"/>
  <c r="AF902" i="1"/>
  <c r="AF901" i="1"/>
  <c r="AF900" i="1"/>
  <c r="AF899" i="1"/>
  <c r="AF898" i="1"/>
  <c r="AF897" i="1"/>
  <c r="AF896" i="1"/>
  <c r="AF895" i="1"/>
  <c r="AF894" i="1"/>
  <c r="AF893" i="1"/>
  <c r="AF892" i="1"/>
  <c r="AF877" i="1"/>
  <c r="AF866" i="1"/>
  <c r="AF865" i="1"/>
  <c r="AF864" i="1"/>
  <c r="AF863" i="1"/>
  <c r="AF862" i="1"/>
  <c r="AF861" i="1"/>
  <c r="AF860" i="1"/>
  <c r="AF859" i="1"/>
  <c r="AF858" i="1"/>
  <c r="AF857" i="1"/>
  <c r="AF856" i="1"/>
  <c r="AF855" i="1"/>
  <c r="AF854" i="1"/>
  <c r="AF853" i="1"/>
  <c r="AF852" i="1"/>
  <c r="AF851" i="1"/>
  <c r="AF850" i="1"/>
  <c r="AF849" i="1"/>
  <c r="AF847" i="1"/>
  <c r="AF846" i="1"/>
  <c r="AF845" i="1"/>
  <c r="AF844" i="1"/>
  <c r="AF843" i="1"/>
  <c r="AF842" i="1"/>
  <c r="AF841" i="1"/>
  <c r="AF840" i="1"/>
  <c r="AF839" i="1"/>
  <c r="AF838" i="1"/>
  <c r="AF837" i="1"/>
  <c r="AF836" i="1"/>
  <c r="AF835" i="1"/>
  <c r="AF834" i="1"/>
  <c r="AF833" i="1"/>
  <c r="AF832" i="1"/>
  <c r="AF831" i="1"/>
  <c r="AF830" i="1"/>
  <c r="AF829" i="1"/>
  <c r="AF828" i="1"/>
  <c r="AF826" i="1"/>
  <c r="AF825" i="1"/>
  <c r="AF824" i="1"/>
  <c r="AF823" i="1"/>
  <c r="AF822" i="1"/>
  <c r="AF821" i="1"/>
  <c r="AF820" i="1"/>
  <c r="AF819" i="1"/>
  <c r="AF818" i="1"/>
  <c r="AF817" i="1"/>
  <c r="AF816" i="1"/>
  <c r="AF815" i="1"/>
  <c r="AF814" i="1"/>
  <c r="AF813" i="1"/>
  <c r="AF812" i="1"/>
  <c r="AF811" i="1"/>
  <c r="AF810" i="1"/>
  <c r="AF809" i="1"/>
  <c r="AF808" i="1"/>
  <c r="AF807" i="1"/>
  <c r="AF805" i="1"/>
  <c r="AF803" i="1"/>
  <c r="AF801" i="1"/>
  <c r="AF799" i="1"/>
  <c r="AF797" i="1"/>
  <c r="AF795" i="1"/>
  <c r="AA48" i="1"/>
  <c r="L5" i="1"/>
  <c r="E53" i="1"/>
  <c r="E52" i="1"/>
  <c r="E51" i="1"/>
  <c r="E50" i="1"/>
  <c r="E49" i="1"/>
  <c r="E48" i="1"/>
  <c r="Z48" i="1" l="1"/>
  <c r="Z52" i="1"/>
  <c r="Z50" i="1"/>
  <c r="Z51" i="1"/>
  <c r="Z49" i="1"/>
  <c r="Z53" i="1"/>
  <c r="AA52" i="1"/>
  <c r="AA50" i="1"/>
  <c r="AA49" i="1"/>
  <c r="AA53" i="1"/>
  <c r="N6" i="1"/>
  <c r="M6" i="1"/>
  <c r="AA54" i="1"/>
  <c r="AA51" i="1"/>
  <c r="W48" i="1"/>
  <c r="O26" i="1"/>
  <c r="S45" i="1"/>
  <c r="S41" i="1"/>
  <c r="S37" i="1"/>
  <c r="S33" i="1"/>
  <c r="S29" i="1"/>
  <c r="S46" i="1"/>
  <c r="S30" i="1"/>
  <c r="S54" i="1"/>
  <c r="S52" i="1"/>
  <c r="S50" i="1"/>
  <c r="S48" i="1"/>
  <c r="S38" i="1" l="1"/>
  <c r="S28" i="1"/>
  <c r="S32" i="1"/>
  <c r="S36" i="1"/>
  <c r="S40" i="1"/>
  <c r="S44" i="1"/>
  <c r="S49" i="1"/>
  <c r="S51" i="1"/>
  <c r="S53" i="1"/>
  <c r="S55" i="1"/>
  <c r="T64" i="1" s="1"/>
  <c r="S34" i="1"/>
  <c r="S42" i="1"/>
  <c r="S31" i="1"/>
  <c r="S35" i="1"/>
  <c r="S39" i="1"/>
  <c r="S43" i="1"/>
  <c r="S47" i="1"/>
  <c r="T56" i="1" l="1"/>
  <c r="T60" i="1"/>
  <c r="T59" i="1"/>
  <c r="T58" i="1"/>
  <c r="T57" i="1"/>
  <c r="T63" i="1"/>
  <c r="T62" i="1"/>
  <c r="T61" i="1"/>
  <c r="T49" i="1"/>
  <c r="T47" i="1"/>
  <c r="T45" i="1"/>
  <c r="T44" i="1"/>
  <c r="T41" i="1"/>
  <c r="T51" i="1"/>
  <c r="T50" i="1"/>
  <c r="T42" i="1"/>
  <c r="T53" i="1"/>
  <c r="T55" i="1"/>
  <c r="T54" i="1"/>
  <c r="T40" i="1"/>
  <c r="T39" i="1"/>
  <c r="T37" i="1"/>
  <c r="T38" i="1"/>
  <c r="T52" i="1"/>
  <c r="T43" i="1"/>
  <c r="T48" i="1"/>
  <c r="T46" i="1"/>
  <c r="K880" i="1" l="1"/>
  <c r="O55" i="1"/>
  <c r="P77" i="1" s="1"/>
  <c r="O54" i="1"/>
  <c r="P76" i="1" s="1"/>
  <c r="O53" i="1"/>
  <c r="O52" i="1"/>
  <c r="O51" i="1"/>
  <c r="O50" i="1"/>
  <c r="O49" i="1"/>
  <c r="O48" i="1"/>
  <c r="O47" i="1"/>
  <c r="O46" i="1"/>
  <c r="O45" i="1"/>
  <c r="O44" i="1"/>
  <c r="O43" i="1"/>
  <c r="O42" i="1"/>
  <c r="O41" i="1"/>
  <c r="O40" i="1"/>
  <c r="O39" i="1"/>
  <c r="O38" i="1"/>
  <c r="O37" i="1"/>
  <c r="O36" i="1"/>
  <c r="O35" i="1"/>
  <c r="O34" i="1"/>
  <c r="O33" i="1"/>
  <c r="O32" i="1"/>
  <c r="O31" i="1"/>
  <c r="O30" i="1"/>
  <c r="O29" i="1"/>
  <c r="O28" i="1"/>
  <c r="O27" i="1"/>
  <c r="P58" i="1" l="1"/>
  <c r="K58" i="1" s="1"/>
  <c r="P62" i="1"/>
  <c r="P66" i="1"/>
  <c r="K66" i="1" s="1"/>
  <c r="P70" i="1"/>
  <c r="K70" i="1" s="1"/>
  <c r="P74" i="1"/>
  <c r="K74" i="1" s="1"/>
  <c r="P59" i="1"/>
  <c r="K59" i="1" s="1"/>
  <c r="P63" i="1"/>
  <c r="K63" i="1" s="1"/>
  <c r="P67" i="1"/>
  <c r="P71" i="1"/>
  <c r="K71" i="1" s="1"/>
  <c r="P75" i="1"/>
  <c r="K75" i="1" s="1"/>
  <c r="P56" i="1"/>
  <c r="K56" i="1" s="1"/>
  <c r="P60" i="1"/>
  <c r="K60" i="1" s="1"/>
  <c r="P64" i="1"/>
  <c r="K64" i="1" s="1"/>
  <c r="P68" i="1"/>
  <c r="P72" i="1"/>
  <c r="K72" i="1" s="1"/>
  <c r="P57" i="1"/>
  <c r="K57" i="1" s="1"/>
  <c r="P61" i="1"/>
  <c r="K61" i="1" s="1"/>
  <c r="P65" i="1"/>
  <c r="K65" i="1" s="1"/>
  <c r="P69" i="1"/>
  <c r="K69" i="1" s="1"/>
  <c r="P73" i="1"/>
  <c r="K73" i="1" s="1"/>
  <c r="P47" i="1"/>
  <c r="K656" i="1"/>
  <c r="P55" i="1"/>
  <c r="K55" i="1" s="1"/>
  <c r="K67" i="1"/>
  <c r="K79" i="1"/>
  <c r="K83" i="1"/>
  <c r="K87" i="1"/>
  <c r="K91" i="1"/>
  <c r="K95" i="1"/>
  <c r="K99" i="1"/>
  <c r="K103" i="1"/>
  <c r="K107" i="1"/>
  <c r="K111" i="1"/>
  <c r="K115" i="1"/>
  <c r="K119" i="1"/>
  <c r="K123" i="1"/>
  <c r="K127" i="1"/>
  <c r="K131" i="1"/>
  <c r="K135" i="1"/>
  <c r="K139" i="1"/>
  <c r="K143" i="1"/>
  <c r="K147" i="1"/>
  <c r="K151" i="1"/>
  <c r="K155" i="1"/>
  <c r="K159" i="1"/>
  <c r="K183" i="1"/>
  <c r="K187" i="1"/>
  <c r="K191" i="1"/>
  <c r="K195" i="1"/>
  <c r="K199" i="1"/>
  <c r="K203" i="1"/>
  <c r="K207" i="1"/>
  <c r="K211" i="1"/>
  <c r="K215" i="1"/>
  <c r="K219" i="1"/>
  <c r="K223" i="1"/>
  <c r="K227" i="1"/>
  <c r="K231" i="1"/>
  <c r="K235" i="1"/>
  <c r="K239" i="1"/>
  <c r="K243" i="1"/>
  <c r="K247" i="1"/>
  <c r="K251" i="1"/>
  <c r="K255" i="1"/>
  <c r="K259" i="1"/>
  <c r="K263" i="1"/>
  <c r="K267" i="1"/>
  <c r="K271" i="1"/>
  <c r="K275" i="1"/>
  <c r="K279" i="1"/>
  <c r="K283" i="1"/>
  <c r="K287" i="1"/>
  <c r="K291" i="1"/>
  <c r="K295" i="1"/>
  <c r="K299" i="1"/>
  <c r="K303" i="1"/>
  <c r="K307" i="1"/>
  <c r="K311" i="1"/>
  <c r="K315" i="1"/>
  <c r="K319" i="1"/>
  <c r="K323" i="1"/>
  <c r="K327" i="1"/>
  <c r="K331" i="1"/>
  <c r="K335" i="1"/>
  <c r="K339" i="1"/>
  <c r="K343" i="1"/>
  <c r="K347" i="1"/>
  <c r="K351" i="1"/>
  <c r="K355" i="1"/>
  <c r="K359" i="1"/>
  <c r="K363" i="1"/>
  <c r="K367" i="1"/>
  <c r="K371" i="1"/>
  <c r="K375" i="1"/>
  <c r="K379" i="1"/>
  <c r="K383" i="1"/>
  <c r="K387" i="1"/>
  <c r="K391" i="1"/>
  <c r="K395" i="1"/>
  <c r="K399" i="1"/>
  <c r="K403" i="1"/>
  <c r="K407" i="1"/>
  <c r="K411" i="1"/>
  <c r="K415" i="1"/>
  <c r="K419" i="1"/>
  <c r="K423" i="1"/>
  <c r="K427" i="1"/>
  <c r="K431" i="1"/>
  <c r="K435" i="1"/>
  <c r="K439" i="1"/>
  <c r="K443" i="1"/>
  <c r="K447" i="1"/>
  <c r="K451" i="1"/>
  <c r="K455" i="1"/>
  <c r="K459" i="1"/>
  <c r="K463" i="1"/>
  <c r="K467" i="1"/>
  <c r="K471" i="1"/>
  <c r="K475" i="1"/>
  <c r="K479" i="1"/>
  <c r="K483" i="1"/>
  <c r="K487" i="1"/>
  <c r="K491" i="1"/>
  <c r="K495" i="1"/>
  <c r="K499" i="1"/>
  <c r="K503" i="1"/>
  <c r="K507" i="1"/>
  <c r="K511" i="1"/>
  <c r="K515" i="1"/>
  <c r="K519" i="1"/>
  <c r="K523" i="1"/>
  <c r="K527" i="1"/>
  <c r="K531" i="1"/>
  <c r="K535" i="1"/>
  <c r="K539" i="1"/>
  <c r="K543" i="1"/>
  <c r="K547" i="1"/>
  <c r="K551" i="1"/>
  <c r="K555" i="1"/>
  <c r="K559" i="1"/>
  <c r="K563" i="1"/>
  <c r="K567" i="1"/>
  <c r="K571" i="1"/>
  <c r="K575" i="1"/>
  <c r="K579" i="1"/>
  <c r="K583" i="1"/>
  <c r="K587" i="1"/>
  <c r="K591" i="1"/>
  <c r="K595" i="1"/>
  <c r="K599" i="1"/>
  <c r="K603" i="1"/>
  <c r="K607" i="1"/>
  <c r="K611" i="1"/>
  <c r="K615" i="1"/>
  <c r="K619" i="1"/>
  <c r="K623" i="1"/>
  <c r="K627" i="1"/>
  <c r="K631" i="1"/>
  <c r="K635" i="1"/>
  <c r="K639" i="1"/>
  <c r="K643" i="1"/>
  <c r="K647" i="1"/>
  <c r="K651" i="1"/>
  <c r="K655" i="1"/>
  <c r="K659" i="1"/>
  <c r="K663" i="1"/>
  <c r="K667" i="1"/>
  <c r="K671" i="1"/>
  <c r="K675" i="1"/>
  <c r="K679" i="1"/>
  <c r="K683" i="1"/>
  <c r="K687" i="1"/>
  <c r="K691" i="1"/>
  <c r="K695" i="1"/>
  <c r="K699" i="1"/>
  <c r="K703" i="1"/>
  <c r="K707" i="1"/>
  <c r="K711" i="1"/>
  <c r="K715" i="1"/>
  <c r="K719" i="1"/>
  <c r="K723" i="1"/>
  <c r="K727" i="1"/>
  <c r="K731" i="1"/>
  <c r="K735" i="1"/>
  <c r="K739" i="1"/>
  <c r="K743" i="1"/>
  <c r="K747" i="1"/>
  <c r="K751" i="1"/>
  <c r="K755" i="1"/>
  <c r="K759" i="1"/>
  <c r="K763" i="1"/>
  <c r="K767" i="1"/>
  <c r="K771" i="1"/>
  <c r="K775" i="1"/>
  <c r="K779" i="1"/>
  <c r="K783" i="1"/>
  <c r="K787" i="1"/>
  <c r="K791" i="1"/>
  <c r="K795" i="1"/>
  <c r="K799" i="1"/>
  <c r="K803" i="1"/>
  <c r="K807" i="1"/>
  <c r="K811" i="1"/>
  <c r="K815" i="1"/>
  <c r="K819" i="1"/>
  <c r="K823" i="1"/>
  <c r="K827" i="1"/>
  <c r="K831" i="1"/>
  <c r="K835" i="1"/>
  <c r="K839" i="1"/>
  <c r="K843" i="1"/>
  <c r="K847" i="1"/>
  <c r="K851" i="1"/>
  <c r="K855" i="1"/>
  <c r="K859" i="1"/>
  <c r="K863" i="1"/>
  <c r="K867" i="1"/>
  <c r="K871" i="1"/>
  <c r="K875" i="1"/>
  <c r="K879" i="1"/>
  <c r="K917" i="1"/>
  <c r="K921" i="1"/>
  <c r="K925" i="1"/>
  <c r="K929" i="1"/>
  <c r="K933" i="1"/>
  <c r="K937" i="1"/>
  <c r="K941" i="1"/>
  <c r="K945" i="1"/>
  <c r="K949" i="1"/>
  <c r="K953" i="1"/>
  <c r="K957" i="1"/>
  <c r="K961" i="1"/>
  <c r="K965" i="1"/>
  <c r="K969" i="1"/>
  <c r="K973" i="1"/>
  <c r="K977" i="1"/>
  <c r="K981" i="1"/>
  <c r="K985" i="1"/>
  <c r="K989" i="1"/>
  <c r="K993" i="1"/>
  <c r="K997" i="1"/>
  <c r="K1001" i="1"/>
  <c r="K1005" i="1"/>
  <c r="K1009" i="1"/>
  <c r="K1013" i="1"/>
  <c r="K1017" i="1"/>
  <c r="K1021" i="1"/>
  <c r="K1025" i="1"/>
  <c r="K1029" i="1"/>
  <c r="K1033" i="1"/>
  <c r="K1037" i="1"/>
  <c r="K1041" i="1"/>
  <c r="K1045" i="1"/>
  <c r="K1049" i="1"/>
  <c r="K1053" i="1"/>
  <c r="K1057" i="1"/>
  <c r="K1061" i="1"/>
  <c r="K1065" i="1"/>
  <c r="K1069" i="1"/>
  <c r="K1073" i="1"/>
  <c r="K1077" i="1"/>
  <c r="K1081" i="1"/>
  <c r="K1085" i="1"/>
  <c r="K1089" i="1"/>
  <c r="K1093" i="1"/>
  <c r="K1097" i="1"/>
  <c r="K1101" i="1"/>
  <c r="K1105" i="1"/>
  <c r="K1109" i="1"/>
  <c r="K1113" i="1"/>
  <c r="K1117" i="1"/>
  <c r="K1121" i="1"/>
  <c r="K1125" i="1"/>
  <c r="K1129" i="1"/>
  <c r="K1133" i="1"/>
  <c r="K1137" i="1"/>
  <c r="K1141" i="1"/>
  <c r="K1145" i="1"/>
  <c r="K1149" i="1"/>
  <c r="K1153" i="1"/>
  <c r="K1157" i="1"/>
  <c r="K1181" i="1"/>
  <c r="K1183" i="1"/>
  <c r="K1187" i="1"/>
  <c r="K1191" i="1"/>
  <c r="K1195" i="1"/>
  <c r="K1199" i="1"/>
  <c r="K1203" i="1"/>
  <c r="K1207" i="1"/>
  <c r="K1211" i="1"/>
  <c r="K1215" i="1"/>
  <c r="K1219" i="1"/>
  <c r="K1223" i="1"/>
  <c r="K1227" i="1"/>
  <c r="K1231" i="1"/>
  <c r="K1235" i="1"/>
  <c r="K1239" i="1"/>
  <c r="K1243" i="1"/>
  <c r="K1247" i="1"/>
  <c r="K1251" i="1"/>
  <c r="K1255" i="1"/>
  <c r="K1259" i="1"/>
  <c r="K1263" i="1"/>
  <c r="K1267" i="1"/>
  <c r="K1271" i="1"/>
  <c r="K1275" i="1"/>
  <c r="K1279" i="1"/>
  <c r="K1283" i="1"/>
  <c r="K1287" i="1"/>
  <c r="K1291" i="1"/>
  <c r="K1295" i="1"/>
  <c r="K1299" i="1"/>
  <c r="K1303" i="1"/>
  <c r="K1307" i="1"/>
  <c r="K1311" i="1"/>
  <c r="K1315" i="1"/>
  <c r="K1319" i="1"/>
  <c r="K1323" i="1"/>
  <c r="K1327" i="1"/>
  <c r="K1331" i="1"/>
  <c r="K1335" i="1"/>
  <c r="K1339" i="1"/>
  <c r="K1343" i="1"/>
  <c r="K1347" i="1"/>
  <c r="K1351" i="1"/>
  <c r="K1355" i="1"/>
  <c r="K1359" i="1"/>
  <c r="K1363" i="1"/>
  <c r="K1367" i="1"/>
  <c r="K1371" i="1"/>
  <c r="K1375" i="1"/>
  <c r="K1379" i="1"/>
  <c r="K1383" i="1"/>
  <c r="K1387" i="1"/>
  <c r="K1391" i="1"/>
  <c r="K1395" i="1"/>
  <c r="K1399" i="1"/>
  <c r="K1403" i="1"/>
  <c r="K1407" i="1"/>
  <c r="K1411" i="1"/>
  <c r="K1415" i="1"/>
  <c r="K1419" i="1"/>
  <c r="K1423" i="1"/>
  <c r="K1427" i="1"/>
  <c r="K1431" i="1"/>
  <c r="K1435" i="1"/>
  <c r="K1439" i="1"/>
  <c r="K1443" i="1"/>
  <c r="K1447" i="1"/>
  <c r="K1451" i="1"/>
  <c r="K1455" i="1"/>
  <c r="K1459" i="1"/>
  <c r="K1463" i="1"/>
  <c r="K1467" i="1"/>
  <c r="K1471" i="1"/>
  <c r="K1475" i="1"/>
  <c r="K1479" i="1"/>
  <c r="K1483" i="1"/>
  <c r="K1487" i="1"/>
  <c r="K1491" i="1"/>
  <c r="K1495" i="1"/>
  <c r="K1499" i="1"/>
  <c r="K1503" i="1"/>
  <c r="K1507" i="1"/>
  <c r="K1511" i="1"/>
  <c r="K1515" i="1"/>
  <c r="K1519" i="1"/>
  <c r="K1523" i="1"/>
  <c r="K1527" i="1"/>
  <c r="K1531" i="1"/>
  <c r="K1535" i="1"/>
  <c r="K1539" i="1"/>
  <c r="K1543" i="1"/>
  <c r="K1547" i="1"/>
  <c r="K1551" i="1"/>
  <c r="K1555" i="1"/>
  <c r="K1559" i="1"/>
  <c r="K1563" i="1"/>
  <c r="K1567" i="1"/>
  <c r="K1571" i="1"/>
  <c r="K1575" i="1"/>
  <c r="K1579" i="1"/>
  <c r="K1583" i="1"/>
  <c r="K1587" i="1"/>
  <c r="K1591" i="1"/>
  <c r="K1595" i="1"/>
  <c r="K1599" i="1"/>
  <c r="K1603" i="1"/>
  <c r="K1607" i="1"/>
  <c r="K1611" i="1"/>
  <c r="K1615" i="1"/>
  <c r="K1619" i="1"/>
  <c r="K1623" i="1"/>
  <c r="K1627" i="1"/>
  <c r="K1631" i="1"/>
  <c r="K1635" i="1"/>
  <c r="K1639" i="1"/>
  <c r="K1643" i="1"/>
  <c r="K1647" i="1"/>
  <c r="K1651" i="1"/>
  <c r="K1655" i="1"/>
  <c r="K1659" i="1"/>
  <c r="K1663" i="1"/>
  <c r="K1667" i="1"/>
  <c r="K1671" i="1"/>
  <c r="K1675" i="1"/>
  <c r="K1679" i="1"/>
  <c r="K1683" i="1"/>
  <c r="K1687" i="1"/>
  <c r="K1691" i="1"/>
  <c r="K1695" i="1"/>
  <c r="K1699" i="1"/>
  <c r="K1703" i="1"/>
  <c r="K1707" i="1"/>
  <c r="K1711" i="1"/>
  <c r="K1715" i="1"/>
  <c r="K1719" i="1"/>
  <c r="K1727" i="1"/>
  <c r="K1731" i="1"/>
  <c r="K1735" i="1"/>
  <c r="K1739" i="1"/>
  <c r="K1743" i="1"/>
  <c r="K1747" i="1"/>
  <c r="K1751" i="1"/>
  <c r="K1755" i="1"/>
  <c r="K1759" i="1"/>
  <c r="K1763" i="1"/>
  <c r="K1767" i="1"/>
  <c r="K1771" i="1"/>
  <c r="K1775" i="1"/>
  <c r="K1779" i="1"/>
  <c r="K1783" i="1"/>
  <c r="K1787" i="1"/>
  <c r="K1791" i="1"/>
  <c r="K1795" i="1"/>
  <c r="K1799" i="1"/>
  <c r="K1803" i="1"/>
  <c r="K1807" i="1"/>
  <c r="K1811" i="1"/>
  <c r="K1815" i="1"/>
  <c r="K1819" i="1"/>
  <c r="K1823" i="1"/>
  <c r="K1827" i="1"/>
  <c r="K1831" i="1"/>
  <c r="K1835" i="1"/>
  <c r="K1839" i="1"/>
  <c r="K1843" i="1"/>
  <c r="K1847" i="1"/>
  <c r="K1851" i="1"/>
  <c r="K1855" i="1"/>
  <c r="K1859" i="1"/>
  <c r="K1863" i="1"/>
  <c r="K1867" i="1"/>
  <c r="K1871" i="1"/>
  <c r="K1875" i="1"/>
  <c r="K1879" i="1"/>
  <c r="K1883" i="1"/>
  <c r="K1887" i="1"/>
  <c r="K1891" i="1"/>
  <c r="K1895" i="1"/>
  <c r="K1899" i="1"/>
  <c r="K1903" i="1"/>
  <c r="K1907" i="1"/>
  <c r="K1911" i="1"/>
  <c r="K1915" i="1"/>
  <c r="K1919" i="1"/>
  <c r="K1923" i="1"/>
  <c r="K1927" i="1"/>
  <c r="K1931" i="1"/>
  <c r="K1935" i="1"/>
  <c r="K1939" i="1"/>
  <c r="K1943" i="1"/>
  <c r="K1947" i="1"/>
  <c r="K1951" i="1"/>
  <c r="K1955" i="1"/>
  <c r="K1959" i="1"/>
  <c r="K1963" i="1"/>
  <c r="K1967" i="1"/>
  <c r="K1971" i="1"/>
  <c r="K1975" i="1"/>
  <c r="K1979" i="1"/>
  <c r="K1983" i="1"/>
  <c r="K1987" i="1"/>
  <c r="K1991" i="1"/>
  <c r="K1995" i="1"/>
  <c r="K1999" i="1"/>
  <c r="K2003" i="1"/>
  <c r="K2007" i="1"/>
  <c r="K2011" i="1"/>
  <c r="K2015" i="1"/>
  <c r="K2019" i="1"/>
  <c r="K2023" i="1"/>
  <c r="K2027" i="1"/>
  <c r="K2031" i="1"/>
  <c r="K2035" i="1"/>
  <c r="K2039" i="1"/>
  <c r="K2043" i="1"/>
  <c r="K2047" i="1"/>
  <c r="P51" i="1"/>
  <c r="K167" i="1"/>
  <c r="K175" i="1"/>
  <c r="K1161" i="1"/>
  <c r="K1169" i="1"/>
  <c r="K1173" i="1"/>
  <c r="P52" i="1"/>
  <c r="K76" i="1"/>
  <c r="K84" i="1"/>
  <c r="K92" i="1"/>
  <c r="K100" i="1"/>
  <c r="K108" i="1"/>
  <c r="K112" i="1"/>
  <c r="K120" i="1"/>
  <c r="K128" i="1"/>
  <c r="K136" i="1"/>
  <c r="K148" i="1"/>
  <c r="K156" i="1"/>
  <c r="K160" i="1"/>
  <c r="K168" i="1"/>
  <c r="K176" i="1"/>
  <c r="K184" i="1"/>
  <c r="K188" i="1"/>
  <c r="K196" i="1"/>
  <c r="K204" i="1"/>
  <c r="K212" i="1"/>
  <c r="K220" i="1"/>
  <c r="K228" i="1"/>
  <c r="K236" i="1"/>
  <c r="K244" i="1"/>
  <c r="K248" i="1"/>
  <c r="K256" i="1"/>
  <c r="K264" i="1"/>
  <c r="K272" i="1"/>
  <c r="K280" i="1"/>
  <c r="K284" i="1"/>
  <c r="K292" i="1"/>
  <c r="K300" i="1"/>
  <c r="K308" i="1"/>
  <c r="K316" i="1"/>
  <c r="K320" i="1"/>
  <c r="K328" i="1"/>
  <c r="K336" i="1"/>
  <c r="K344" i="1"/>
  <c r="K352" i="1"/>
  <c r="K360" i="1"/>
  <c r="K372" i="1"/>
  <c r="K380" i="1"/>
  <c r="K384" i="1"/>
  <c r="K392" i="1"/>
  <c r="K396" i="1"/>
  <c r="K404" i="1"/>
  <c r="K412" i="1"/>
  <c r="K420" i="1"/>
  <c r="K428" i="1"/>
  <c r="K436" i="1"/>
  <c r="K444" i="1"/>
  <c r="K448" i="1"/>
  <c r="K456" i="1"/>
  <c r="K464" i="1"/>
  <c r="K472" i="1"/>
  <c r="K476" i="1"/>
  <c r="K484" i="1"/>
  <c r="K492" i="1"/>
  <c r="K500" i="1"/>
  <c r="K508" i="1"/>
  <c r="K516" i="1"/>
  <c r="K524" i="1"/>
  <c r="K528" i="1"/>
  <c r="K536" i="1"/>
  <c r="K540" i="1"/>
  <c r="K544" i="1"/>
  <c r="K548" i="1"/>
  <c r="K552" i="1"/>
  <c r="K556" i="1"/>
  <c r="K560" i="1"/>
  <c r="K564" i="1"/>
  <c r="K568" i="1"/>
  <c r="K576" i="1"/>
  <c r="K580" i="1"/>
  <c r="K584" i="1"/>
  <c r="K588" i="1"/>
  <c r="K592" i="1"/>
  <c r="K596" i="1"/>
  <c r="K600" i="1"/>
  <c r="K604" i="1"/>
  <c r="K608" i="1"/>
  <c r="K612" i="1"/>
  <c r="K616" i="1"/>
  <c r="K620" i="1"/>
  <c r="K624" i="1"/>
  <c r="K628" i="1"/>
  <c r="K632" i="1"/>
  <c r="K636" i="1"/>
  <c r="K640" i="1"/>
  <c r="K644" i="1"/>
  <c r="K648" i="1"/>
  <c r="K652" i="1"/>
  <c r="P49" i="1"/>
  <c r="P48" i="1"/>
  <c r="P53" i="1"/>
  <c r="K77" i="1"/>
  <c r="K85" i="1"/>
  <c r="K93" i="1"/>
  <c r="K101" i="1"/>
  <c r="K105" i="1"/>
  <c r="K113" i="1"/>
  <c r="K121" i="1"/>
  <c r="K133" i="1"/>
  <c r="K141" i="1"/>
  <c r="K149" i="1"/>
  <c r="K157" i="1"/>
  <c r="K161" i="1"/>
  <c r="K169" i="1"/>
  <c r="K177" i="1"/>
  <c r="K185" i="1"/>
  <c r="K193" i="1"/>
  <c r="K201" i="1"/>
  <c r="K213" i="1"/>
  <c r="K217" i="1"/>
  <c r="K225" i="1"/>
  <c r="K233" i="1"/>
  <c r="K241" i="1"/>
  <c r="K249" i="1"/>
  <c r="K257" i="1"/>
  <c r="K261" i="1"/>
  <c r="K269" i="1"/>
  <c r="K277" i="1"/>
  <c r="K285" i="1"/>
  <c r="K293" i="1"/>
  <c r="K301" i="1"/>
  <c r="K309" i="1"/>
  <c r="K317" i="1"/>
  <c r="K325" i="1"/>
  <c r="K333" i="1"/>
  <c r="K341" i="1"/>
  <c r="K345" i="1"/>
  <c r="K353" i="1"/>
  <c r="K361" i="1"/>
  <c r="K369" i="1"/>
  <c r="K377" i="1"/>
  <c r="K385" i="1"/>
  <c r="K393" i="1"/>
  <c r="K401" i="1"/>
  <c r="K409" i="1"/>
  <c r="K413" i="1"/>
  <c r="K421" i="1"/>
  <c r="K429" i="1"/>
  <c r="K437" i="1"/>
  <c r="K445" i="1"/>
  <c r="K453" i="1"/>
  <c r="K461" i="1"/>
  <c r="K469" i="1"/>
  <c r="K473" i="1"/>
  <c r="K481" i="1"/>
  <c r="K489" i="1"/>
  <c r="K493" i="1"/>
  <c r="K501" i="1"/>
  <c r="K509" i="1"/>
  <c r="K517" i="1"/>
  <c r="K525" i="1"/>
  <c r="K533" i="1"/>
  <c r="K541" i="1"/>
  <c r="K549" i="1"/>
  <c r="K557" i="1"/>
  <c r="K565" i="1"/>
  <c r="K573" i="1"/>
  <c r="K577" i="1"/>
  <c r="K585" i="1"/>
  <c r="K593" i="1"/>
  <c r="K601" i="1"/>
  <c r="K605" i="1"/>
  <c r="K613" i="1"/>
  <c r="K621" i="1"/>
  <c r="K629" i="1"/>
  <c r="K637" i="1"/>
  <c r="K645" i="1"/>
  <c r="K653" i="1"/>
  <c r="K661" i="1"/>
  <c r="K669" i="1"/>
  <c r="K677" i="1"/>
  <c r="K685" i="1"/>
  <c r="K693" i="1"/>
  <c r="K701" i="1"/>
  <c r="K709" i="1"/>
  <c r="K717" i="1"/>
  <c r="K725" i="1"/>
  <c r="K733" i="1"/>
  <c r="K737" i="1"/>
  <c r="K745" i="1"/>
  <c r="K749" i="1"/>
  <c r="K761" i="1"/>
  <c r="K769" i="1"/>
  <c r="K777" i="1"/>
  <c r="K781" i="1"/>
  <c r="K789" i="1"/>
  <c r="K797" i="1"/>
  <c r="K805" i="1"/>
  <c r="K813" i="1"/>
  <c r="K821" i="1"/>
  <c r="K829" i="1"/>
  <c r="K837" i="1"/>
  <c r="K845" i="1"/>
  <c r="K853" i="1"/>
  <c r="K861" i="1"/>
  <c r="K869" i="1"/>
  <c r="K877" i="1"/>
  <c r="K919" i="1"/>
  <c r="K927" i="1"/>
  <c r="K935" i="1"/>
  <c r="K943" i="1"/>
  <c r="K951" i="1"/>
  <c r="K959" i="1"/>
  <c r="K967" i="1"/>
  <c r="K975" i="1"/>
  <c r="K983" i="1"/>
  <c r="K991" i="1"/>
  <c r="K999" i="1"/>
  <c r="K1007" i="1"/>
  <c r="K1015" i="1"/>
  <c r="K1023" i="1"/>
  <c r="K1031" i="1"/>
  <c r="K1039" i="1"/>
  <c r="K1047" i="1"/>
  <c r="K1055" i="1"/>
  <c r="K1063" i="1"/>
  <c r="K1071" i="1"/>
  <c r="K1079" i="1"/>
  <c r="K1087" i="1"/>
  <c r="K1095" i="1"/>
  <c r="K1103" i="1"/>
  <c r="K1111" i="1"/>
  <c r="K1119" i="1"/>
  <c r="K1127" i="1"/>
  <c r="K1135" i="1"/>
  <c r="K1143" i="1"/>
  <c r="K1151" i="1"/>
  <c r="K1159" i="1"/>
  <c r="K1163" i="1"/>
  <c r="K1167" i="1"/>
  <c r="K1171" i="1"/>
  <c r="K1179" i="1"/>
  <c r="K1723" i="1"/>
  <c r="K163" i="1"/>
  <c r="K171" i="1"/>
  <c r="K179" i="1"/>
  <c r="K1165" i="1"/>
  <c r="K1177" i="1"/>
  <c r="K68" i="1"/>
  <c r="K80" i="1"/>
  <c r="K88" i="1"/>
  <c r="K96" i="1"/>
  <c r="K104" i="1"/>
  <c r="K116" i="1"/>
  <c r="K124" i="1"/>
  <c r="K132" i="1"/>
  <c r="K140" i="1"/>
  <c r="K144" i="1"/>
  <c r="K152" i="1"/>
  <c r="K164" i="1"/>
  <c r="K172" i="1"/>
  <c r="K180" i="1"/>
  <c r="K192" i="1"/>
  <c r="K200" i="1"/>
  <c r="K208" i="1"/>
  <c r="K216" i="1"/>
  <c r="K224" i="1"/>
  <c r="K232" i="1"/>
  <c r="K240" i="1"/>
  <c r="K252" i="1"/>
  <c r="K260" i="1"/>
  <c r="K268" i="1"/>
  <c r="K276" i="1"/>
  <c r="K288" i="1"/>
  <c r="K296" i="1"/>
  <c r="K304" i="1"/>
  <c r="K312" i="1"/>
  <c r="K324" i="1"/>
  <c r="K332" i="1"/>
  <c r="K340" i="1"/>
  <c r="K348" i="1"/>
  <c r="K356" i="1"/>
  <c r="K364" i="1"/>
  <c r="K368" i="1"/>
  <c r="K376" i="1"/>
  <c r="K388" i="1"/>
  <c r="K400" i="1"/>
  <c r="K408" i="1"/>
  <c r="K416" i="1"/>
  <c r="K424" i="1"/>
  <c r="K432" i="1"/>
  <c r="K440" i="1"/>
  <c r="K452" i="1"/>
  <c r="K460" i="1"/>
  <c r="K468" i="1"/>
  <c r="K480" i="1"/>
  <c r="K488" i="1"/>
  <c r="K496" i="1"/>
  <c r="K504" i="1"/>
  <c r="K512" i="1"/>
  <c r="K520" i="1"/>
  <c r="K532" i="1"/>
  <c r="K572" i="1"/>
  <c r="K81" i="1"/>
  <c r="K89" i="1"/>
  <c r="K97" i="1"/>
  <c r="K109" i="1"/>
  <c r="K117" i="1"/>
  <c r="K125" i="1"/>
  <c r="K129" i="1"/>
  <c r="K137" i="1"/>
  <c r="K145" i="1"/>
  <c r="K153" i="1"/>
  <c r="K165" i="1"/>
  <c r="K173" i="1"/>
  <c r="K181" i="1"/>
  <c r="K189" i="1"/>
  <c r="K197" i="1"/>
  <c r="K205" i="1"/>
  <c r="K209" i="1"/>
  <c r="K221" i="1"/>
  <c r="K229" i="1"/>
  <c r="K237" i="1"/>
  <c r="K245" i="1"/>
  <c r="K253" i="1"/>
  <c r="K265" i="1"/>
  <c r="K273" i="1"/>
  <c r="K281" i="1"/>
  <c r="K289" i="1"/>
  <c r="K297" i="1"/>
  <c r="K305" i="1"/>
  <c r="K313" i="1"/>
  <c r="K321" i="1"/>
  <c r="K329" i="1"/>
  <c r="K337" i="1"/>
  <c r="K349" i="1"/>
  <c r="K357" i="1"/>
  <c r="K365" i="1"/>
  <c r="K373" i="1"/>
  <c r="K381" i="1"/>
  <c r="K389" i="1"/>
  <c r="K397" i="1"/>
  <c r="K405" i="1"/>
  <c r="K417" i="1"/>
  <c r="K425" i="1"/>
  <c r="K433" i="1"/>
  <c r="K441" i="1"/>
  <c r="K449" i="1"/>
  <c r="K457" i="1"/>
  <c r="K465" i="1"/>
  <c r="K477" i="1"/>
  <c r="K485" i="1"/>
  <c r="K497" i="1"/>
  <c r="K505" i="1"/>
  <c r="K513" i="1"/>
  <c r="K521" i="1"/>
  <c r="K529" i="1"/>
  <c r="K537" i="1"/>
  <c r="K545" i="1"/>
  <c r="K553" i="1"/>
  <c r="K561" i="1"/>
  <c r="K569" i="1"/>
  <c r="K581" i="1"/>
  <c r="K589" i="1"/>
  <c r="K597" i="1"/>
  <c r="K609" i="1"/>
  <c r="K617" i="1"/>
  <c r="K625" i="1"/>
  <c r="K633" i="1"/>
  <c r="K641" i="1"/>
  <c r="K649" i="1"/>
  <c r="K657" i="1"/>
  <c r="K665" i="1"/>
  <c r="K673" i="1"/>
  <c r="K681" i="1"/>
  <c r="K689" i="1"/>
  <c r="K697" i="1"/>
  <c r="K705" i="1"/>
  <c r="K713" i="1"/>
  <c r="K721" i="1"/>
  <c r="K729" i="1"/>
  <c r="K741" i="1"/>
  <c r="K753" i="1"/>
  <c r="K757" i="1"/>
  <c r="K765" i="1"/>
  <c r="K773" i="1"/>
  <c r="K785" i="1"/>
  <c r="K793" i="1"/>
  <c r="K801" i="1"/>
  <c r="K809" i="1"/>
  <c r="K817" i="1"/>
  <c r="K825" i="1"/>
  <c r="K833" i="1"/>
  <c r="K841" i="1"/>
  <c r="K849" i="1"/>
  <c r="K857" i="1"/>
  <c r="K865" i="1"/>
  <c r="K873" i="1"/>
  <c r="K912" i="1"/>
  <c r="K908" i="1"/>
  <c r="K904" i="1"/>
  <c r="K900" i="1"/>
  <c r="K896" i="1"/>
  <c r="K915" i="1"/>
  <c r="K911" i="1"/>
  <c r="K907" i="1"/>
  <c r="K903" i="1"/>
  <c r="K899" i="1"/>
  <c r="K895" i="1"/>
  <c r="K910" i="1"/>
  <c r="K902" i="1"/>
  <c r="K894" i="1"/>
  <c r="K909" i="1"/>
  <c r="K901" i="1"/>
  <c r="K914" i="1"/>
  <c r="K906" i="1"/>
  <c r="K898" i="1"/>
  <c r="K913" i="1"/>
  <c r="K905" i="1"/>
  <c r="K897" i="1"/>
  <c r="K923" i="1"/>
  <c r="K931" i="1"/>
  <c r="K939" i="1"/>
  <c r="K947" i="1"/>
  <c r="K955" i="1"/>
  <c r="K963" i="1"/>
  <c r="K971" i="1"/>
  <c r="K979" i="1"/>
  <c r="K987" i="1"/>
  <c r="K995" i="1"/>
  <c r="K1003" i="1"/>
  <c r="K1011" i="1"/>
  <c r="K1019" i="1"/>
  <c r="K1027" i="1"/>
  <c r="K1035" i="1"/>
  <c r="K1043" i="1"/>
  <c r="K1051" i="1"/>
  <c r="K1059" i="1"/>
  <c r="K1067" i="1"/>
  <c r="K1075" i="1"/>
  <c r="K1083" i="1"/>
  <c r="K1091" i="1"/>
  <c r="K1099" i="1"/>
  <c r="K1107" i="1"/>
  <c r="K1115" i="1"/>
  <c r="K1123" i="1"/>
  <c r="K1131" i="1"/>
  <c r="K1139" i="1"/>
  <c r="K1147" i="1"/>
  <c r="K1155" i="1"/>
  <c r="K1175" i="1"/>
  <c r="K1185" i="1"/>
  <c r="K1189" i="1"/>
  <c r="K1193" i="1"/>
  <c r="K1197" i="1"/>
  <c r="K1201" i="1"/>
  <c r="K1205" i="1"/>
  <c r="K1209" i="1"/>
  <c r="K1213" i="1"/>
  <c r="K1217" i="1"/>
  <c r="K1221" i="1"/>
  <c r="K1225" i="1"/>
  <c r="K1229" i="1"/>
  <c r="K1233" i="1"/>
  <c r="K1237" i="1"/>
  <c r="K1241" i="1"/>
  <c r="K1245" i="1"/>
  <c r="K1249" i="1"/>
  <c r="K1253" i="1"/>
  <c r="K1257" i="1"/>
  <c r="K1261" i="1"/>
  <c r="K1265" i="1"/>
  <c r="K1269" i="1"/>
  <c r="K1273" i="1"/>
  <c r="K1277" i="1"/>
  <c r="K1281" i="1"/>
  <c r="K1285" i="1"/>
  <c r="K1289" i="1"/>
  <c r="K1293" i="1"/>
  <c r="K1297" i="1"/>
  <c r="K1301" i="1"/>
  <c r="K1305" i="1"/>
  <c r="K1309" i="1"/>
  <c r="K1313" i="1"/>
  <c r="K1317" i="1"/>
  <c r="K1321" i="1"/>
  <c r="K1325" i="1"/>
  <c r="K1329" i="1"/>
  <c r="K1333" i="1"/>
  <c r="K1337" i="1"/>
  <c r="K1341" i="1"/>
  <c r="K1345" i="1"/>
  <c r="K1349" i="1"/>
  <c r="K1353" i="1"/>
  <c r="K1357" i="1"/>
  <c r="K1361" i="1"/>
  <c r="K1365" i="1"/>
  <c r="K1369" i="1"/>
  <c r="K660" i="1"/>
  <c r="K664" i="1"/>
  <c r="K668" i="1"/>
  <c r="K672" i="1"/>
  <c r="K676" i="1"/>
  <c r="K680" i="1"/>
  <c r="K684" i="1"/>
  <c r="K688" i="1"/>
  <c r="K692" i="1"/>
  <c r="K696" i="1"/>
  <c r="K700" i="1"/>
  <c r="K704" i="1"/>
  <c r="K708" i="1"/>
  <c r="K712" i="1"/>
  <c r="K716" i="1"/>
  <c r="K720" i="1"/>
  <c r="K724" i="1"/>
  <c r="K728" i="1"/>
  <c r="K732" i="1"/>
  <c r="K736" i="1"/>
  <c r="K740" i="1"/>
  <c r="K744" i="1"/>
  <c r="K748" i="1"/>
  <c r="K752" i="1"/>
  <c r="K756" i="1"/>
  <c r="K760" i="1"/>
  <c r="K764" i="1"/>
  <c r="K768" i="1"/>
  <c r="K772" i="1"/>
  <c r="K776" i="1"/>
  <c r="K780" i="1"/>
  <c r="K784" i="1"/>
  <c r="K788" i="1"/>
  <c r="K792" i="1"/>
  <c r="K796" i="1"/>
  <c r="K800" i="1"/>
  <c r="K804" i="1"/>
  <c r="K808" i="1"/>
  <c r="K812" i="1"/>
  <c r="K816" i="1"/>
  <c r="K820" i="1"/>
  <c r="K824" i="1"/>
  <c r="K828" i="1"/>
  <c r="K832" i="1"/>
  <c r="K836" i="1"/>
  <c r="K840" i="1"/>
  <c r="K844" i="1"/>
  <c r="K848" i="1"/>
  <c r="K852" i="1"/>
  <c r="K856" i="1"/>
  <c r="K860" i="1"/>
  <c r="K864" i="1"/>
  <c r="K868" i="1"/>
  <c r="K872" i="1"/>
  <c r="K876" i="1"/>
  <c r="K918" i="1"/>
  <c r="K922" i="1"/>
  <c r="K926" i="1"/>
  <c r="K930" i="1"/>
  <c r="K934" i="1"/>
  <c r="K938" i="1"/>
  <c r="K942" i="1"/>
  <c r="K946" i="1"/>
  <c r="K950" i="1"/>
  <c r="K954" i="1"/>
  <c r="K958" i="1"/>
  <c r="K962" i="1"/>
  <c r="K966" i="1"/>
  <c r="K970" i="1"/>
  <c r="K974" i="1"/>
  <c r="K978" i="1"/>
  <c r="K982" i="1"/>
  <c r="K986" i="1"/>
  <c r="K990" i="1"/>
  <c r="K994" i="1"/>
  <c r="K998" i="1"/>
  <c r="K1002" i="1"/>
  <c r="K1006" i="1"/>
  <c r="K1010" i="1"/>
  <c r="K1014" i="1"/>
  <c r="K1018" i="1"/>
  <c r="K1022" i="1"/>
  <c r="K1026" i="1"/>
  <c r="K1030" i="1"/>
  <c r="K1034" i="1"/>
  <c r="K1038" i="1"/>
  <c r="K1042" i="1"/>
  <c r="K1046" i="1"/>
  <c r="K1050" i="1"/>
  <c r="K1054" i="1"/>
  <c r="K1058" i="1"/>
  <c r="K1062" i="1"/>
  <c r="K1066" i="1"/>
  <c r="K1070" i="1"/>
  <c r="K1074" i="1"/>
  <c r="K1078" i="1"/>
  <c r="K1082" i="1"/>
  <c r="K1086" i="1"/>
  <c r="K1090" i="1"/>
  <c r="K1094" i="1"/>
  <c r="K1098" i="1"/>
  <c r="K1102" i="1"/>
  <c r="K1106" i="1"/>
  <c r="K1110" i="1"/>
  <c r="K1114" i="1"/>
  <c r="K1118" i="1"/>
  <c r="K1122" i="1"/>
  <c r="K1126" i="1"/>
  <c r="K1130" i="1"/>
  <c r="K1134" i="1"/>
  <c r="K1138" i="1"/>
  <c r="K1142" i="1"/>
  <c r="K1146" i="1"/>
  <c r="K1150" i="1"/>
  <c r="K1154" i="1"/>
  <c r="K1158" i="1"/>
  <c r="K1162" i="1"/>
  <c r="K1166" i="1"/>
  <c r="K1170" i="1"/>
  <c r="K1174" i="1"/>
  <c r="K1178" i="1"/>
  <c r="K1182" i="1"/>
  <c r="K1186" i="1"/>
  <c r="K1190" i="1"/>
  <c r="K1194" i="1"/>
  <c r="K1198" i="1"/>
  <c r="K1202" i="1"/>
  <c r="K1206" i="1"/>
  <c r="K1210" i="1"/>
  <c r="K1214" i="1"/>
  <c r="K1218" i="1"/>
  <c r="K1222" i="1"/>
  <c r="K1226" i="1"/>
  <c r="K1230" i="1"/>
  <c r="K1234" i="1"/>
  <c r="K1238" i="1"/>
  <c r="K1242" i="1"/>
  <c r="K1246" i="1"/>
  <c r="K1250" i="1"/>
  <c r="K1254" i="1"/>
  <c r="K1258" i="1"/>
  <c r="K1262" i="1"/>
  <c r="K1266" i="1"/>
  <c r="K1270" i="1"/>
  <c r="K1274" i="1"/>
  <c r="K1278" i="1"/>
  <c r="K1282" i="1"/>
  <c r="K1286" i="1"/>
  <c r="K1290" i="1"/>
  <c r="K1294" i="1"/>
  <c r="K1298" i="1"/>
  <c r="K1302" i="1"/>
  <c r="K1306" i="1"/>
  <c r="K1310" i="1"/>
  <c r="K1314" i="1"/>
  <c r="K1318" i="1"/>
  <c r="K1322" i="1"/>
  <c r="K1326" i="1"/>
  <c r="K1330" i="1"/>
  <c r="K1334" i="1"/>
  <c r="K1338" i="1"/>
  <c r="K1342" i="1"/>
  <c r="K1346" i="1"/>
  <c r="K1350" i="1"/>
  <c r="K1354" i="1"/>
  <c r="K1358" i="1"/>
  <c r="K1362" i="1"/>
  <c r="K1366" i="1"/>
  <c r="K1370" i="1"/>
  <c r="K1374" i="1"/>
  <c r="P50" i="1"/>
  <c r="P54" i="1"/>
  <c r="K54" i="1" s="1"/>
  <c r="K62" i="1"/>
  <c r="K78" i="1"/>
  <c r="K82" i="1"/>
  <c r="K86" i="1"/>
  <c r="K90" i="1"/>
  <c r="K94" i="1"/>
  <c r="K98" i="1"/>
  <c r="K102" i="1"/>
  <c r="K106" i="1"/>
  <c r="K110" i="1"/>
  <c r="K114" i="1"/>
  <c r="K118" i="1"/>
  <c r="K122" i="1"/>
  <c r="K126" i="1"/>
  <c r="K130" i="1"/>
  <c r="K134" i="1"/>
  <c r="K138" i="1"/>
  <c r="K142" i="1"/>
  <c r="K146" i="1"/>
  <c r="K150" i="1"/>
  <c r="K154" i="1"/>
  <c r="K158" i="1"/>
  <c r="K162" i="1"/>
  <c r="K166" i="1"/>
  <c r="K170" i="1"/>
  <c r="K174" i="1"/>
  <c r="K178" i="1"/>
  <c r="K182" i="1"/>
  <c r="K186" i="1"/>
  <c r="K190" i="1"/>
  <c r="K194" i="1"/>
  <c r="K198" i="1"/>
  <c r="K202" i="1"/>
  <c r="K206" i="1"/>
  <c r="K210" i="1"/>
  <c r="K214" i="1"/>
  <c r="K218" i="1"/>
  <c r="K222" i="1"/>
  <c r="K226" i="1"/>
  <c r="K230" i="1"/>
  <c r="K234" i="1"/>
  <c r="K238" i="1"/>
  <c r="K242" i="1"/>
  <c r="K246" i="1"/>
  <c r="K250" i="1"/>
  <c r="K254" i="1"/>
  <c r="K258" i="1"/>
  <c r="K262" i="1"/>
  <c r="K266" i="1"/>
  <c r="K270" i="1"/>
  <c r="K274" i="1"/>
  <c r="K278" i="1"/>
  <c r="K282" i="1"/>
  <c r="K286" i="1"/>
  <c r="K290" i="1"/>
  <c r="K294" i="1"/>
  <c r="K298" i="1"/>
  <c r="K302" i="1"/>
  <c r="K306" i="1"/>
  <c r="K310" i="1"/>
  <c r="K314" i="1"/>
  <c r="K318" i="1"/>
  <c r="K322" i="1"/>
  <c r="K326" i="1"/>
  <c r="K330" i="1"/>
  <c r="K334" i="1"/>
  <c r="K338" i="1"/>
  <c r="K342" i="1"/>
  <c r="K346" i="1"/>
  <c r="K350" i="1"/>
  <c r="K354" i="1"/>
  <c r="K358" i="1"/>
  <c r="K362" i="1"/>
  <c r="K366" i="1"/>
  <c r="K370" i="1"/>
  <c r="K374" i="1"/>
  <c r="K378" i="1"/>
  <c r="K382" i="1"/>
  <c r="K386" i="1"/>
  <c r="K390" i="1"/>
  <c r="K394" i="1"/>
  <c r="K398" i="1"/>
  <c r="K402" i="1"/>
  <c r="K406" i="1"/>
  <c r="K410" i="1"/>
  <c r="K414" i="1"/>
  <c r="K418" i="1"/>
  <c r="K422" i="1"/>
  <c r="K426" i="1"/>
  <c r="K430" i="1"/>
  <c r="K434" i="1"/>
  <c r="K438" i="1"/>
  <c r="K442" i="1"/>
  <c r="K446" i="1"/>
  <c r="K450" i="1"/>
  <c r="K454" i="1"/>
  <c r="K458" i="1"/>
  <c r="K462" i="1"/>
  <c r="K466" i="1"/>
  <c r="K470" i="1"/>
  <c r="K474" i="1"/>
  <c r="K478" i="1"/>
  <c r="K482" i="1"/>
  <c r="K486" i="1"/>
  <c r="K490" i="1"/>
  <c r="K494" i="1"/>
  <c r="K498" i="1"/>
  <c r="K502" i="1"/>
  <c r="K506" i="1"/>
  <c r="K510" i="1"/>
  <c r="K514" i="1"/>
  <c r="K518" i="1"/>
  <c r="K522" i="1"/>
  <c r="K526" i="1"/>
  <c r="K530" i="1"/>
  <c r="K534" i="1"/>
  <c r="K538" i="1"/>
  <c r="K542" i="1"/>
  <c r="K546" i="1"/>
  <c r="K550" i="1"/>
  <c r="K554" i="1"/>
  <c r="K558" i="1"/>
  <c r="K562" i="1"/>
  <c r="K566" i="1"/>
  <c r="K570" i="1"/>
  <c r="K574" i="1"/>
  <c r="K578" i="1"/>
  <c r="K582" i="1"/>
  <c r="K586" i="1"/>
  <c r="K590" i="1"/>
  <c r="K594" i="1"/>
  <c r="K598" i="1"/>
  <c r="K602" i="1"/>
  <c r="K606" i="1"/>
  <c r="K610" i="1"/>
  <c r="K614" i="1"/>
  <c r="K618" i="1"/>
  <c r="K622" i="1"/>
  <c r="K626" i="1"/>
  <c r="K630" i="1"/>
  <c r="K634" i="1"/>
  <c r="K638" i="1"/>
  <c r="K642" i="1"/>
  <c r="K646" i="1"/>
  <c r="K650" i="1"/>
  <c r="K654" i="1"/>
  <c r="K658" i="1"/>
  <c r="K662" i="1"/>
  <c r="K666" i="1"/>
  <c r="K670" i="1"/>
  <c r="K674" i="1"/>
  <c r="K678" i="1"/>
  <c r="K682" i="1"/>
  <c r="K686" i="1"/>
  <c r="K690" i="1"/>
  <c r="K694" i="1"/>
  <c r="K698" i="1"/>
  <c r="K702" i="1"/>
  <c r="K706" i="1"/>
  <c r="K710" i="1"/>
  <c r="K714" i="1"/>
  <c r="K718" i="1"/>
  <c r="K722" i="1"/>
  <c r="K726" i="1"/>
  <c r="K730" i="1"/>
  <c r="K734" i="1"/>
  <c r="K738" i="1"/>
  <c r="K742" i="1"/>
  <c r="K746" i="1"/>
  <c r="K750" i="1"/>
  <c r="K754" i="1"/>
  <c r="K758" i="1"/>
  <c r="K762" i="1"/>
  <c r="K766" i="1"/>
  <c r="K770" i="1"/>
  <c r="K774" i="1"/>
  <c r="K778" i="1"/>
  <c r="K782" i="1"/>
  <c r="K786" i="1"/>
  <c r="K790" i="1"/>
  <c r="K794" i="1"/>
  <c r="K798" i="1"/>
  <c r="K802" i="1"/>
  <c r="K806" i="1"/>
  <c r="K810" i="1"/>
  <c r="K814" i="1"/>
  <c r="K818" i="1"/>
  <c r="K822" i="1"/>
  <c r="K826" i="1"/>
  <c r="K830" i="1"/>
  <c r="K834" i="1"/>
  <c r="K838" i="1"/>
  <c r="K842" i="1"/>
  <c r="K846" i="1"/>
  <c r="K850" i="1"/>
  <c r="K854" i="1"/>
  <c r="K858" i="1"/>
  <c r="K862" i="1"/>
  <c r="K866" i="1"/>
  <c r="K870" i="1"/>
  <c r="K874" i="1"/>
  <c r="K878" i="1"/>
  <c r="K916" i="1"/>
  <c r="K920" i="1"/>
  <c r="K924" i="1"/>
  <c r="K928" i="1"/>
  <c r="K932" i="1"/>
  <c r="K936" i="1"/>
  <c r="K940" i="1"/>
  <c r="K944" i="1"/>
  <c r="K948" i="1"/>
  <c r="K952" i="1"/>
  <c r="K956" i="1"/>
  <c r="K960" i="1"/>
  <c r="K964" i="1"/>
  <c r="K968" i="1"/>
  <c r="K972" i="1"/>
  <c r="K976" i="1"/>
  <c r="K980" i="1"/>
  <c r="K984" i="1"/>
  <c r="K988" i="1"/>
  <c r="K992" i="1"/>
  <c r="K996" i="1"/>
  <c r="K1000" i="1"/>
  <c r="K1004" i="1"/>
  <c r="K1008" i="1"/>
  <c r="K1012" i="1"/>
  <c r="K1016" i="1"/>
  <c r="K1020" i="1"/>
  <c r="K1024" i="1"/>
  <c r="K1028" i="1"/>
  <c r="K1032" i="1"/>
  <c r="K1036" i="1"/>
  <c r="K1040" i="1"/>
  <c r="K1044" i="1"/>
  <c r="K1048" i="1"/>
  <c r="K1052" i="1"/>
  <c r="K1056" i="1"/>
  <c r="K1060" i="1"/>
  <c r="K1064" i="1"/>
  <c r="K1068" i="1"/>
  <c r="K1072" i="1"/>
  <c r="K1076" i="1"/>
  <c r="K1080" i="1"/>
  <c r="K1084" i="1"/>
  <c r="K1088" i="1"/>
  <c r="K1092" i="1"/>
  <c r="K1096" i="1"/>
  <c r="K1100" i="1"/>
  <c r="K1104" i="1"/>
  <c r="K1108" i="1"/>
  <c r="K1112" i="1"/>
  <c r="K1116" i="1"/>
  <c r="K1120" i="1"/>
  <c r="K1124" i="1"/>
  <c r="K1128" i="1"/>
  <c r="K1132" i="1"/>
  <c r="K1136" i="1"/>
  <c r="K1140" i="1"/>
  <c r="K1144" i="1"/>
  <c r="K1148" i="1"/>
  <c r="K1152" i="1"/>
  <c r="K1156" i="1"/>
  <c r="K1160" i="1"/>
  <c r="K1164" i="1"/>
  <c r="K1168" i="1"/>
  <c r="K1172" i="1"/>
  <c r="K1176" i="1"/>
  <c r="K1180" i="1"/>
  <c r="K1184" i="1"/>
  <c r="K1188" i="1"/>
  <c r="K1192" i="1"/>
  <c r="K1196" i="1"/>
  <c r="K1200" i="1"/>
  <c r="K1204" i="1"/>
  <c r="K1208" i="1"/>
  <c r="K1212" i="1"/>
  <c r="K1216" i="1"/>
  <c r="K1220" i="1"/>
  <c r="K1224" i="1"/>
  <c r="K1228" i="1"/>
  <c r="K1232" i="1"/>
  <c r="K1236" i="1"/>
  <c r="K1240" i="1"/>
  <c r="K1244" i="1"/>
  <c r="K1248" i="1"/>
  <c r="K1252" i="1"/>
  <c r="K1256" i="1"/>
  <c r="K1260" i="1"/>
  <c r="K1264" i="1"/>
  <c r="K1268" i="1"/>
  <c r="K1272" i="1"/>
  <c r="K1276" i="1"/>
  <c r="K1280" i="1"/>
  <c r="K1284" i="1"/>
  <c r="K1288" i="1"/>
  <c r="K1292" i="1"/>
  <c r="K1296" i="1"/>
  <c r="K1300" i="1"/>
  <c r="K1304" i="1"/>
  <c r="K1308" i="1"/>
  <c r="K1312" i="1"/>
  <c r="K1316" i="1"/>
  <c r="K1320" i="1"/>
  <c r="K1324" i="1"/>
  <c r="K1328" i="1"/>
  <c r="K1332" i="1"/>
  <c r="K1336" i="1"/>
  <c r="K1340" i="1"/>
  <c r="K1344" i="1"/>
  <c r="K1348" i="1"/>
  <c r="K1352" i="1"/>
  <c r="K1356" i="1"/>
  <c r="K1360" i="1"/>
  <c r="K1364" i="1"/>
  <c r="K1368" i="1"/>
  <c r="K1373" i="1"/>
  <c r="K1377" i="1"/>
  <c r="K1381" i="1"/>
  <c r="K1385" i="1"/>
  <c r="K1389" i="1"/>
  <c r="K1393" i="1"/>
  <c r="K1397" i="1"/>
  <c r="K1401" i="1"/>
  <c r="K1405" i="1"/>
  <c r="K1409" i="1"/>
  <c r="K1413" i="1"/>
  <c r="K1417" i="1"/>
  <c r="K1421" i="1"/>
  <c r="K1425" i="1"/>
  <c r="K1429" i="1"/>
  <c r="K1433" i="1"/>
  <c r="K1437" i="1"/>
  <c r="K1441" i="1"/>
  <c r="K1445" i="1"/>
  <c r="K1449" i="1"/>
  <c r="K1453" i="1"/>
  <c r="K1457" i="1"/>
  <c r="K1461" i="1"/>
  <c r="K1465" i="1"/>
  <c r="K1469" i="1"/>
  <c r="K1473" i="1"/>
  <c r="K1477" i="1"/>
  <c r="K1481" i="1"/>
  <c r="K1485" i="1"/>
  <c r="K1489" i="1"/>
  <c r="K1493" i="1"/>
  <c r="K1497" i="1"/>
  <c r="K1501" i="1"/>
  <c r="K1505" i="1"/>
  <c r="K1509" i="1"/>
  <c r="K1513" i="1"/>
  <c r="K1517" i="1"/>
  <c r="K1521" i="1"/>
  <c r="K1525" i="1"/>
  <c r="K1529" i="1"/>
  <c r="K1533" i="1"/>
  <c r="K1537" i="1"/>
  <c r="K1541" i="1"/>
  <c r="K1545" i="1"/>
  <c r="K1549" i="1"/>
  <c r="K1553" i="1"/>
  <c r="K1557" i="1"/>
  <c r="K1561" i="1"/>
  <c r="K1565" i="1"/>
  <c r="K1569" i="1"/>
  <c r="K1573" i="1"/>
  <c r="K1577" i="1"/>
  <c r="K1581" i="1"/>
  <c r="K1585" i="1"/>
  <c r="K1589" i="1"/>
  <c r="K1593" i="1"/>
  <c r="K1597" i="1"/>
  <c r="K1601" i="1"/>
  <c r="K1605" i="1"/>
  <c r="K1609" i="1"/>
  <c r="K1613" i="1"/>
  <c r="K1617" i="1"/>
  <c r="K1621" i="1"/>
  <c r="K1625" i="1"/>
  <c r="K1629" i="1"/>
  <c r="K1633" i="1"/>
  <c r="K1637" i="1"/>
  <c r="K1641" i="1"/>
  <c r="K1645" i="1"/>
  <c r="K1649" i="1"/>
  <c r="K1653" i="1"/>
  <c r="K1657" i="1"/>
  <c r="K1661" i="1"/>
  <c r="K1665" i="1"/>
  <c r="K1669" i="1"/>
  <c r="K1673" i="1"/>
  <c r="K1677" i="1"/>
  <c r="K1681" i="1"/>
  <c r="K1685" i="1"/>
  <c r="K1689" i="1"/>
  <c r="K1693" i="1"/>
  <c r="K1697" i="1"/>
  <c r="K1701" i="1"/>
  <c r="K1705" i="1"/>
  <c r="K1709" i="1"/>
  <c r="K1713" i="1"/>
  <c r="K1717" i="1"/>
  <c r="K1721" i="1"/>
  <c r="K1725" i="1"/>
  <c r="K1729" i="1"/>
  <c r="K1733" i="1"/>
  <c r="K1737" i="1"/>
  <c r="K1741" i="1"/>
  <c r="K1745" i="1"/>
  <c r="K1749" i="1"/>
  <c r="K1753" i="1"/>
  <c r="K1757" i="1"/>
  <c r="K1761" i="1"/>
  <c r="K1765" i="1"/>
  <c r="K1769" i="1"/>
  <c r="K1773" i="1"/>
  <c r="K1777" i="1"/>
  <c r="K1781" i="1"/>
  <c r="K1785" i="1"/>
  <c r="K1789" i="1"/>
  <c r="K1793" i="1"/>
  <c r="K1797" i="1"/>
  <c r="K1801" i="1"/>
  <c r="K1805" i="1"/>
  <c r="K1809" i="1"/>
  <c r="K1813" i="1"/>
  <c r="K1817" i="1"/>
  <c r="K1821" i="1"/>
  <c r="K1825" i="1"/>
  <c r="K1829" i="1"/>
  <c r="K1833" i="1"/>
  <c r="K1837" i="1"/>
  <c r="K1841" i="1"/>
  <c r="K1845" i="1"/>
  <c r="K1849" i="1"/>
  <c r="K1853" i="1"/>
  <c r="K1857" i="1"/>
  <c r="K1861" i="1"/>
  <c r="K1865" i="1"/>
  <c r="K1869" i="1"/>
  <c r="K1873" i="1"/>
  <c r="K1877" i="1"/>
  <c r="K1881" i="1"/>
  <c r="K1885" i="1"/>
  <c r="K1889" i="1"/>
  <c r="K1893" i="1"/>
  <c r="K1897" i="1"/>
  <c r="K1901" i="1"/>
  <c r="K1905" i="1"/>
  <c r="K1909" i="1"/>
  <c r="K1913" i="1"/>
  <c r="K1917" i="1"/>
  <c r="K1921" i="1"/>
  <c r="K1925" i="1"/>
  <c r="K1929" i="1"/>
  <c r="K1933" i="1"/>
  <c r="K1937" i="1"/>
  <c r="K1941" i="1"/>
  <c r="K1945" i="1"/>
  <c r="K1949" i="1"/>
  <c r="K1953" i="1"/>
  <c r="K1957" i="1"/>
  <c r="K1961" i="1"/>
  <c r="K1965" i="1"/>
  <c r="K1969" i="1"/>
  <c r="K1973" i="1"/>
  <c r="K1977" i="1"/>
  <c r="K1981" i="1"/>
  <c r="K1985" i="1"/>
  <c r="K1989" i="1"/>
  <c r="K1993" i="1"/>
  <c r="K1997" i="1"/>
  <c r="K2001" i="1"/>
  <c r="K2005" i="1"/>
  <c r="K2009" i="1"/>
  <c r="K2013" i="1"/>
  <c r="K2017" i="1"/>
  <c r="K2021" i="1"/>
  <c r="K2025" i="1"/>
  <c r="K2029" i="1"/>
  <c r="K2033" i="1"/>
  <c r="K2037" i="1"/>
  <c r="K2041" i="1"/>
  <c r="K2045" i="1"/>
  <c r="K1378" i="1"/>
  <c r="K1382" i="1"/>
  <c r="K1386" i="1"/>
  <c r="K1390" i="1"/>
  <c r="K1394" i="1"/>
  <c r="K1398" i="1"/>
  <c r="K1402" i="1"/>
  <c r="K1406" i="1"/>
  <c r="K1410" i="1"/>
  <c r="K1414" i="1"/>
  <c r="K1418" i="1"/>
  <c r="K1422" i="1"/>
  <c r="K1426" i="1"/>
  <c r="K1430" i="1"/>
  <c r="K1434" i="1"/>
  <c r="K1438" i="1"/>
  <c r="K1442" i="1"/>
  <c r="K1446" i="1"/>
  <c r="K1450" i="1"/>
  <c r="K1454" i="1"/>
  <c r="K1458" i="1"/>
  <c r="K1462" i="1"/>
  <c r="K1466" i="1"/>
  <c r="K1470" i="1"/>
  <c r="K1474" i="1"/>
  <c r="K1478" i="1"/>
  <c r="K1482" i="1"/>
  <c r="K1486" i="1"/>
  <c r="K1490" i="1"/>
  <c r="K1494" i="1"/>
  <c r="K1498" i="1"/>
  <c r="K1502" i="1"/>
  <c r="K1506" i="1"/>
  <c r="K1510" i="1"/>
  <c r="K1514" i="1"/>
  <c r="K1518" i="1"/>
  <c r="K1522" i="1"/>
  <c r="K1526" i="1"/>
  <c r="K1530" i="1"/>
  <c r="K1534" i="1"/>
  <c r="K1538" i="1"/>
  <c r="K1542" i="1"/>
  <c r="K1546" i="1"/>
  <c r="K1550" i="1"/>
  <c r="K1554" i="1"/>
  <c r="K1558" i="1"/>
  <c r="K1562" i="1"/>
  <c r="K1566" i="1"/>
  <c r="K1570" i="1"/>
  <c r="K1574" i="1"/>
  <c r="K1578" i="1"/>
  <c r="K1582" i="1"/>
  <c r="K1586" i="1"/>
  <c r="K1590" i="1"/>
  <c r="K1594" i="1"/>
  <c r="K1598" i="1"/>
  <c r="K1602" i="1"/>
  <c r="K1606" i="1"/>
  <c r="K1610" i="1"/>
  <c r="K1614" i="1"/>
  <c r="K1618" i="1"/>
  <c r="K1622" i="1"/>
  <c r="K1626" i="1"/>
  <c r="K1630" i="1"/>
  <c r="K1634" i="1"/>
  <c r="K1638" i="1"/>
  <c r="K1642" i="1"/>
  <c r="K1646" i="1"/>
  <c r="K1650" i="1"/>
  <c r="K1654" i="1"/>
  <c r="K1658" i="1"/>
  <c r="K1662" i="1"/>
  <c r="K1666" i="1"/>
  <c r="K1670" i="1"/>
  <c r="K1674" i="1"/>
  <c r="K1678" i="1"/>
  <c r="K1682" i="1"/>
  <c r="K1686" i="1"/>
  <c r="K1690" i="1"/>
  <c r="K1694" i="1"/>
  <c r="K1698" i="1"/>
  <c r="K1702" i="1"/>
  <c r="K1706" i="1"/>
  <c r="K1710" i="1"/>
  <c r="K1714" i="1"/>
  <c r="K1718" i="1"/>
  <c r="K1722" i="1"/>
  <c r="K1726" i="1"/>
  <c r="K1730" i="1"/>
  <c r="K1734" i="1"/>
  <c r="K1738" i="1"/>
  <c r="K1742" i="1"/>
  <c r="K1746" i="1"/>
  <c r="K1750" i="1"/>
  <c r="K1754" i="1"/>
  <c r="K1758" i="1"/>
  <c r="K1762" i="1"/>
  <c r="K1766" i="1"/>
  <c r="K1770" i="1"/>
  <c r="K1774" i="1"/>
  <c r="K1778" i="1"/>
  <c r="K1782" i="1"/>
  <c r="K1786" i="1"/>
  <c r="K1790" i="1"/>
  <c r="K1794" i="1"/>
  <c r="K1798" i="1"/>
  <c r="K1802" i="1"/>
  <c r="K1806" i="1"/>
  <c r="K1810" i="1"/>
  <c r="K1814" i="1"/>
  <c r="K1818" i="1"/>
  <c r="K1822" i="1"/>
  <c r="K1826" i="1"/>
  <c r="K1830" i="1"/>
  <c r="K1834" i="1"/>
  <c r="K1838" i="1"/>
  <c r="K1842" i="1"/>
  <c r="K1846" i="1"/>
  <c r="K1850" i="1"/>
  <c r="K1854" i="1"/>
  <c r="K1858" i="1"/>
  <c r="K1862" i="1"/>
  <c r="K1866" i="1"/>
  <c r="K1870" i="1"/>
  <c r="K1874" i="1"/>
  <c r="K1878" i="1"/>
  <c r="K1882" i="1"/>
  <c r="K1886" i="1"/>
  <c r="K1890" i="1"/>
  <c r="K1894" i="1"/>
  <c r="K1898" i="1"/>
  <c r="K1902" i="1"/>
  <c r="K1906" i="1"/>
  <c r="K1910" i="1"/>
  <c r="K1914" i="1"/>
  <c r="K1918" i="1"/>
  <c r="K1922" i="1"/>
  <c r="K1926" i="1"/>
  <c r="K1930" i="1"/>
  <c r="K1934" i="1"/>
  <c r="K1938" i="1"/>
  <c r="K1942" i="1"/>
  <c r="K1946" i="1"/>
  <c r="K1950" i="1"/>
  <c r="K1954" i="1"/>
  <c r="K1958" i="1"/>
  <c r="K1962" i="1"/>
  <c r="K1966" i="1"/>
  <c r="K1970" i="1"/>
  <c r="K1974" i="1"/>
  <c r="K1978" i="1"/>
  <c r="K1982" i="1"/>
  <c r="K1986" i="1"/>
  <c r="K1990" i="1"/>
  <c r="K1994" i="1"/>
  <c r="K1998" i="1"/>
  <c r="K2002" i="1"/>
  <c r="K2006" i="1"/>
  <c r="K2010" i="1"/>
  <c r="K2014" i="1"/>
  <c r="K2018" i="1"/>
  <c r="K2022" i="1"/>
  <c r="K2026" i="1"/>
  <c r="K2030" i="1"/>
  <c r="K2034" i="1"/>
  <c r="K2038" i="1"/>
  <c r="K2042" i="1"/>
  <c r="K2046" i="1"/>
  <c r="K1372" i="1"/>
  <c r="K1376" i="1"/>
  <c r="K1380" i="1"/>
  <c r="K1384" i="1"/>
  <c r="K1388" i="1"/>
  <c r="K1392" i="1"/>
  <c r="K1396" i="1"/>
  <c r="K1400" i="1"/>
  <c r="K1404" i="1"/>
  <c r="K1408" i="1"/>
  <c r="K1412" i="1"/>
  <c r="K1416" i="1"/>
  <c r="K1420" i="1"/>
  <c r="K1424" i="1"/>
  <c r="K1428" i="1"/>
  <c r="K1432" i="1"/>
  <c r="K1436" i="1"/>
  <c r="K1440" i="1"/>
  <c r="K1444" i="1"/>
  <c r="K1448" i="1"/>
  <c r="K1452" i="1"/>
  <c r="K1456" i="1"/>
  <c r="K1460" i="1"/>
  <c r="K1464" i="1"/>
  <c r="K1468" i="1"/>
  <c r="K1472" i="1"/>
  <c r="K1476" i="1"/>
  <c r="K1480" i="1"/>
  <c r="K1484" i="1"/>
  <c r="K1488" i="1"/>
  <c r="K1492" i="1"/>
  <c r="K1496" i="1"/>
  <c r="K1500" i="1"/>
  <c r="K1504" i="1"/>
  <c r="K1508" i="1"/>
  <c r="K1512" i="1"/>
  <c r="K1516" i="1"/>
  <c r="K1520" i="1"/>
  <c r="K1524" i="1"/>
  <c r="K1528" i="1"/>
  <c r="K1532" i="1"/>
  <c r="K1536" i="1"/>
  <c r="K1540" i="1"/>
  <c r="K1544" i="1"/>
  <c r="K1548" i="1"/>
  <c r="K1552" i="1"/>
  <c r="K1556" i="1"/>
  <c r="K1560" i="1"/>
  <c r="K1564" i="1"/>
  <c r="K1568" i="1"/>
  <c r="K1572" i="1"/>
  <c r="K1576" i="1"/>
  <c r="K1580" i="1"/>
  <c r="K1584" i="1"/>
  <c r="K1588" i="1"/>
  <c r="K1592" i="1"/>
  <c r="K1596" i="1"/>
  <c r="K1600" i="1"/>
  <c r="K1604" i="1"/>
  <c r="K1608" i="1"/>
  <c r="K1612" i="1"/>
  <c r="K1616" i="1"/>
  <c r="K1620" i="1"/>
  <c r="K1624" i="1"/>
  <c r="K1628" i="1"/>
  <c r="K1632" i="1"/>
  <c r="K1636" i="1"/>
  <c r="K1640" i="1"/>
  <c r="K1644" i="1"/>
  <c r="K1648" i="1"/>
  <c r="K1652" i="1"/>
  <c r="K1656" i="1"/>
  <c r="K1660" i="1"/>
  <c r="K1664" i="1"/>
  <c r="K1668" i="1"/>
  <c r="K1672" i="1"/>
  <c r="K1676" i="1"/>
  <c r="K1680" i="1"/>
  <c r="K1684" i="1"/>
  <c r="K1688" i="1"/>
  <c r="K1692" i="1"/>
  <c r="K1696" i="1"/>
  <c r="K1700" i="1"/>
  <c r="K1704" i="1"/>
  <c r="K1708" i="1"/>
  <c r="K1712" i="1"/>
  <c r="K1716" i="1"/>
  <c r="K1720" i="1"/>
  <c r="K1724" i="1"/>
  <c r="K1728" i="1"/>
  <c r="K1732" i="1"/>
  <c r="K1736" i="1"/>
  <c r="K1740" i="1"/>
  <c r="K1744" i="1"/>
  <c r="K1748" i="1"/>
  <c r="K1752" i="1"/>
  <c r="K1756" i="1"/>
  <c r="K1760" i="1"/>
  <c r="K1764" i="1"/>
  <c r="K1768" i="1"/>
  <c r="K1772" i="1"/>
  <c r="K1776" i="1"/>
  <c r="K1780" i="1"/>
  <c r="K1784" i="1"/>
  <c r="K1788" i="1"/>
  <c r="K1792" i="1"/>
  <c r="K1796" i="1"/>
  <c r="K1800" i="1"/>
  <c r="K1804" i="1"/>
  <c r="K1808" i="1"/>
  <c r="K1812" i="1"/>
  <c r="K1816" i="1"/>
  <c r="K1820" i="1"/>
  <c r="K1824" i="1"/>
  <c r="K1828" i="1"/>
  <c r="K1832" i="1"/>
  <c r="K1836" i="1"/>
  <c r="K1840" i="1"/>
  <c r="K1844" i="1"/>
  <c r="K1848" i="1"/>
  <c r="K1852" i="1"/>
  <c r="K1856" i="1"/>
  <c r="K1860" i="1"/>
  <c r="K1864" i="1"/>
  <c r="K1868" i="1"/>
  <c r="K1872" i="1"/>
  <c r="K1876" i="1"/>
  <c r="K1880" i="1"/>
  <c r="K1884" i="1"/>
  <c r="K1888" i="1"/>
  <c r="K1892" i="1"/>
  <c r="K1896" i="1"/>
  <c r="K1900" i="1"/>
  <c r="K1904" i="1"/>
  <c r="K1908" i="1"/>
  <c r="K1912" i="1"/>
  <c r="K1916" i="1"/>
  <c r="K1920" i="1"/>
  <c r="K1924" i="1"/>
  <c r="K1928" i="1"/>
  <c r="K1932" i="1"/>
  <c r="K1936" i="1"/>
  <c r="K1940" i="1"/>
  <c r="K1944" i="1"/>
  <c r="K1948" i="1"/>
  <c r="K1952" i="1"/>
  <c r="K1956" i="1"/>
  <c r="K1960" i="1"/>
  <c r="K1964" i="1"/>
  <c r="K1968" i="1"/>
  <c r="K1972" i="1"/>
  <c r="K1976" i="1"/>
  <c r="K1980" i="1"/>
  <c r="K1984" i="1"/>
  <c r="K1988" i="1"/>
  <c r="K1992" i="1"/>
  <c r="K1996" i="1"/>
  <c r="K2000" i="1"/>
  <c r="K2004" i="1"/>
  <c r="K2008" i="1"/>
  <c r="K2012" i="1"/>
  <c r="K2016" i="1"/>
  <c r="K2020" i="1"/>
  <c r="K2024" i="1"/>
  <c r="K2028" i="1"/>
  <c r="K2032" i="1"/>
  <c r="K2036" i="1"/>
  <c r="K2040" i="1"/>
  <c r="K2044" i="1"/>
  <c r="K2048" i="1"/>
  <c r="U50" i="1" l="1"/>
  <c r="V50" i="1" s="1"/>
  <c r="K50" i="1"/>
  <c r="U49" i="1"/>
  <c r="V49" i="1" s="1"/>
  <c r="K49" i="1"/>
  <c r="U51" i="1"/>
  <c r="V51" i="1" s="1"/>
  <c r="K51" i="1"/>
  <c r="U48" i="1"/>
  <c r="V48" i="1" s="1"/>
  <c r="W49" i="1" s="1"/>
  <c r="K48" i="1"/>
  <c r="U53" i="1"/>
  <c r="V53" i="1" s="1"/>
  <c r="K53" i="1"/>
  <c r="U52" i="1"/>
  <c r="V52" i="1" s="1"/>
  <c r="K52" i="1"/>
  <c r="W50" i="1" l="1"/>
  <c r="W51" i="1" s="1"/>
  <c r="W52" i="1" s="1"/>
  <c r="W53" i="1" s="1"/>
  <c r="AB49" i="1"/>
  <c r="AH49" i="1" s="1"/>
  <c r="AL49" i="1" s="1"/>
  <c r="AM49" i="1" s="1"/>
  <c r="W54" i="1" l="1"/>
  <c r="X55" i="1" s="1"/>
  <c r="Y55" i="1" s="1"/>
  <c r="X54" i="1"/>
  <c r="Y54" i="1" s="1"/>
  <c r="AB50" i="1"/>
  <c r="AG50" i="1" s="1"/>
  <c r="AP54" i="1" l="1"/>
  <c r="AA56" i="1"/>
  <c r="AH50" i="1"/>
  <c r="AB51" i="1"/>
  <c r="AG51" i="1" s="1"/>
  <c r="E55" i="1" l="1"/>
  <c r="U55" i="1"/>
  <c r="V55" i="1" s="1"/>
  <c r="Z55" i="1"/>
  <c r="Z54" i="1"/>
  <c r="AP55" i="1"/>
  <c r="E54" i="1"/>
  <c r="U54" i="1"/>
  <c r="V54" i="1" s="1"/>
  <c r="W55" i="1" s="1"/>
  <c r="W56" i="1" s="1"/>
  <c r="X57" i="1" s="1"/>
  <c r="Y57" i="1" s="1"/>
  <c r="AA55" i="1"/>
  <c r="AH51" i="1"/>
  <c r="AL50" i="1"/>
  <c r="AM50" i="1" s="1"/>
  <c r="AB52" i="1"/>
  <c r="AG52" i="1" s="1"/>
  <c r="AP57" i="1" l="1"/>
  <c r="X56" i="1"/>
  <c r="Y56" i="1" s="1"/>
  <c r="AL51" i="1"/>
  <c r="AM51" i="1" s="1"/>
  <c r="AH52" i="1"/>
  <c r="Z57" i="1"/>
  <c r="U57" i="1"/>
  <c r="V57" i="1" s="1"/>
  <c r="AB53" i="1"/>
  <c r="AG53" i="1" s="1"/>
  <c r="E57" i="1"/>
  <c r="AA58" i="1" l="1"/>
  <c r="AP56" i="1"/>
  <c r="AL52" i="1"/>
  <c r="AM52" i="1" s="1"/>
  <c r="AH53" i="1"/>
  <c r="AB54" i="1"/>
  <c r="AG54" i="1" s="1"/>
  <c r="U56" i="1" l="1"/>
  <c r="V56" i="1" s="1"/>
  <c r="W57" i="1" s="1"/>
  <c r="Z56" i="1"/>
  <c r="AA57" i="1"/>
  <c r="E56" i="1"/>
  <c r="AH54" i="1"/>
  <c r="AL53" i="1"/>
  <c r="AM53" i="1" s="1"/>
  <c r="AB55" i="1"/>
  <c r="W58" i="1" l="1"/>
  <c r="X59" i="1" s="1"/>
  <c r="Y59" i="1" s="1"/>
  <c r="X58" i="1"/>
  <c r="Y58" i="1" s="1"/>
  <c r="AH55" i="1"/>
  <c r="AL54" i="1"/>
  <c r="AG55" i="1"/>
  <c r="AB56" i="1"/>
  <c r="AP58" i="1" l="1"/>
  <c r="AA60" i="1"/>
  <c r="Z58" i="1"/>
  <c r="AA59" i="1"/>
  <c r="E58" i="1"/>
  <c r="AH56" i="1"/>
  <c r="AL55" i="1"/>
  <c r="AM55" i="1" s="1"/>
  <c r="AM54" i="1"/>
  <c r="AG56" i="1"/>
  <c r="AB57" i="1"/>
  <c r="AH57" i="1" l="1"/>
  <c r="AP59" i="1"/>
  <c r="U58" i="1"/>
  <c r="V58" i="1" s="1"/>
  <c r="U59" i="1"/>
  <c r="V59" i="1" s="1"/>
  <c r="E59" i="1"/>
  <c r="Z59" i="1"/>
  <c r="AL56" i="1"/>
  <c r="AM56" i="1" s="1"/>
  <c r="AB58" i="1"/>
  <c r="AG57" i="1"/>
  <c r="W59" i="1" l="1"/>
  <c r="X60" i="1" s="1"/>
  <c r="Y60" i="1" s="1"/>
  <c r="AH58" i="1"/>
  <c r="AL57" i="1"/>
  <c r="AM57" i="1" s="1"/>
  <c r="AG58" i="1"/>
  <c r="AB59" i="1"/>
  <c r="W60" i="1" l="1"/>
  <c r="X61" i="1" s="1"/>
  <c r="Y61" i="1" s="1"/>
  <c r="AP61" i="1" s="1"/>
  <c r="AH59" i="1"/>
  <c r="AP60" i="1"/>
  <c r="AL58" i="1"/>
  <c r="AM58" i="1" s="1"/>
  <c r="AG59" i="1"/>
  <c r="AB60" i="1"/>
  <c r="AH60" i="1" l="1"/>
  <c r="AA62" i="1"/>
  <c r="U61" i="1"/>
  <c r="V61" i="1" s="1"/>
  <c r="Z61" i="1"/>
  <c r="E61" i="1"/>
  <c r="U60" i="1"/>
  <c r="AA61" i="1"/>
  <c r="Z60" i="1"/>
  <c r="E60" i="1"/>
  <c r="AL59" i="1"/>
  <c r="AM59" i="1" s="1"/>
  <c r="AG60" i="1"/>
  <c r="V60" i="1" l="1"/>
  <c r="AB61" i="1" s="1"/>
  <c r="AL60" i="1"/>
  <c r="AM60" i="1" s="1"/>
  <c r="AH61" i="1" l="1"/>
  <c r="AL61" i="1" s="1"/>
  <c r="AM61" i="1" s="1"/>
  <c r="AG61" i="1"/>
  <c r="AB62" i="1"/>
  <c r="AG62" i="1" s="1"/>
  <c r="W61" i="1"/>
  <c r="AH62" i="1" l="1"/>
  <c r="AL62" i="1" s="1"/>
  <c r="AM62" i="1" s="1"/>
  <c r="X62" i="1"/>
  <c r="Y62" i="1" s="1"/>
  <c r="W62" i="1"/>
  <c r="AP62" i="1" l="1"/>
  <c r="X63" i="1"/>
  <c r="Y63" i="1" s="1"/>
  <c r="U62" i="1"/>
  <c r="Z62" i="1"/>
  <c r="AA63" i="1" l="1"/>
  <c r="AA64" i="1"/>
  <c r="E62" i="1"/>
  <c r="V62" i="1"/>
  <c r="W63" i="1" s="1"/>
  <c r="E63" i="1"/>
  <c r="Z63" i="1"/>
  <c r="AB63" i="1" l="1"/>
  <c r="AG63" i="1" s="1"/>
  <c r="U63" i="1"/>
  <c r="V63" i="1" s="1"/>
  <c r="AP63" i="1"/>
  <c r="X64" i="1"/>
  <c r="Y64" i="1" s="1"/>
  <c r="AH63" i="1" l="1"/>
  <c r="AL63" i="1" s="1"/>
  <c r="AM63" i="1" s="1"/>
  <c r="AB64" i="1"/>
  <c r="AG64" i="1" s="1"/>
  <c r="W64" i="1"/>
  <c r="X65" i="1" s="1"/>
  <c r="Y65" i="1" s="1"/>
  <c r="AP64" i="1"/>
  <c r="AH64" i="1" l="1"/>
  <c r="AL64" i="1" s="1"/>
  <c r="AM64" i="1" s="1"/>
  <c r="Z64" i="1"/>
  <c r="U64" i="1"/>
  <c r="V64" i="1" s="1"/>
  <c r="AA65" i="1"/>
  <c r="U65" i="1"/>
  <c r="V65" i="1" s="1"/>
  <c r="E64" i="1"/>
  <c r="AB65" i="1" l="1"/>
  <c r="AG65" i="1" s="1"/>
  <c r="Z65" i="1"/>
  <c r="W65" i="1"/>
  <c r="W66" i="1" s="1"/>
  <c r="AA66" i="1"/>
  <c r="E65" i="1"/>
  <c r="AP65" i="1"/>
  <c r="AB66" i="1" l="1"/>
  <c r="AG66" i="1" s="1"/>
  <c r="AH65" i="1"/>
  <c r="AL65" i="1" s="1"/>
  <c r="AM65" i="1" s="1"/>
  <c r="X66" i="1"/>
  <c r="Y66" i="1" s="1"/>
  <c r="X67" i="1"/>
  <c r="Y67" i="1" s="1"/>
  <c r="AH66" i="1" l="1"/>
  <c r="AL66" i="1" s="1"/>
  <c r="AM66" i="1" s="1"/>
  <c r="AP66" i="1"/>
  <c r="U66" i="1"/>
  <c r="V66" i="1" s="1"/>
  <c r="Z66" i="1"/>
  <c r="E66" i="1"/>
  <c r="AP67" i="1"/>
  <c r="AA67" i="1"/>
  <c r="AA68" i="1"/>
  <c r="U67" i="1"/>
  <c r="V67" i="1" s="1"/>
  <c r="AB67" i="1" l="1"/>
  <c r="AG67" i="1" s="1"/>
  <c r="W67" i="1"/>
  <c r="X68" i="1" s="1"/>
  <c r="Y68" i="1" s="1"/>
  <c r="Z67" i="1"/>
  <c r="E67" i="1"/>
  <c r="W68" i="1" l="1"/>
  <c r="AB68" i="1"/>
  <c r="AG68" i="1" s="1"/>
  <c r="AH67" i="1"/>
  <c r="AL67" i="1" s="1"/>
  <c r="AM67" i="1" s="1"/>
  <c r="AP68" i="1"/>
  <c r="X69" i="1"/>
  <c r="Y69" i="1" s="1"/>
  <c r="AA69" i="1"/>
  <c r="AH68" i="1" l="1"/>
  <c r="AL68" i="1" s="1"/>
  <c r="AM68" i="1" s="1"/>
  <c r="E68" i="1"/>
  <c r="U68" i="1"/>
  <c r="V68" i="1" s="1"/>
  <c r="AP69" i="1"/>
  <c r="Z68" i="1"/>
  <c r="U69" i="1" l="1"/>
  <c r="V69" i="1" s="1"/>
  <c r="AB69" i="1"/>
  <c r="AG69" i="1" s="1"/>
  <c r="W69" i="1"/>
  <c r="X70" i="1" s="1"/>
  <c r="Y70" i="1" s="1"/>
  <c r="Z69" i="1"/>
  <c r="AA70" i="1"/>
  <c r="E69" i="1"/>
  <c r="AH69" i="1" l="1"/>
  <c r="AL69" i="1" s="1"/>
  <c r="AM69" i="1" s="1"/>
  <c r="AB70" i="1"/>
  <c r="AG70" i="1" s="1"/>
  <c r="W70" i="1"/>
  <c r="X71" i="1" s="1"/>
  <c r="Y71" i="1" s="1"/>
  <c r="AP70" i="1"/>
  <c r="U70" i="1"/>
  <c r="V70" i="1" s="1"/>
  <c r="AH70" i="1" l="1"/>
  <c r="AL70" i="1" s="1"/>
  <c r="AM70" i="1" s="1"/>
  <c r="Z70" i="1"/>
  <c r="AA71" i="1"/>
  <c r="AA72" i="1"/>
  <c r="E70" i="1"/>
  <c r="AB71" i="1"/>
  <c r="W71" i="1"/>
  <c r="X72" i="1" s="1"/>
  <c r="Y72" i="1" s="1"/>
  <c r="Z71" i="1"/>
  <c r="AH71" i="1" l="1"/>
  <c r="AL71" i="1" s="1"/>
  <c r="AM71" i="1" s="1"/>
  <c r="AP71" i="1"/>
  <c r="E71" i="1"/>
  <c r="U71" i="1"/>
  <c r="V71" i="1" s="1"/>
  <c r="AP72" i="1"/>
  <c r="AG71" i="1"/>
  <c r="AB72" i="1" l="1"/>
  <c r="AH72" i="1" s="1"/>
  <c r="AL72" i="1" s="1"/>
  <c r="AM72" i="1" s="1"/>
  <c r="W72" i="1"/>
  <c r="X73" i="1" s="1"/>
  <c r="U72" i="1"/>
  <c r="V72" i="1" s="1"/>
  <c r="Z72" i="1"/>
  <c r="E72" i="1"/>
  <c r="AA73" i="1"/>
  <c r="Y73" i="1" l="1"/>
  <c r="U73" i="1" s="1"/>
  <c r="V73" i="1" s="1"/>
  <c r="AG72" i="1"/>
  <c r="W73" i="1"/>
  <c r="AB73" i="1"/>
  <c r="AH73" i="1" s="1"/>
  <c r="AL73" i="1" s="1"/>
  <c r="AM73" i="1" s="1"/>
  <c r="AA74" i="1" l="1"/>
  <c r="Z73" i="1"/>
  <c r="E73" i="1"/>
  <c r="W74" i="1"/>
  <c r="AP73" i="1"/>
  <c r="AB74" i="1"/>
  <c r="AG74" i="1" s="1"/>
  <c r="AG73" i="1"/>
  <c r="X74" i="1"/>
  <c r="X75" i="1"/>
  <c r="Y75" i="1" s="1"/>
  <c r="Y74" i="1" l="1"/>
  <c r="AP74" i="1" s="1"/>
  <c r="AH74" i="1"/>
  <c r="AL74" i="1" s="1"/>
  <c r="AM74" i="1" s="1"/>
  <c r="AP75" i="1"/>
  <c r="E75" i="1"/>
  <c r="Z75" i="1"/>
  <c r="AA76" i="1"/>
  <c r="U75" i="1"/>
  <c r="V75" i="1" s="1"/>
  <c r="AA75" i="1" l="1"/>
  <c r="U74" i="1"/>
  <c r="V74" i="1" s="1"/>
  <c r="E74" i="1"/>
  <c r="Z74" i="1"/>
  <c r="W75" i="1"/>
  <c r="W76" i="1" s="1"/>
  <c r="AB75" i="1"/>
  <c r="AH75" i="1" s="1"/>
  <c r="AL75" i="1" s="1"/>
  <c r="AM75" i="1" s="1"/>
  <c r="X76" i="1" l="1"/>
  <c r="AB76" i="1"/>
  <c r="AG76" i="1" s="1"/>
  <c r="AG75" i="1"/>
  <c r="X77" i="1"/>
  <c r="Y77" i="1" s="1"/>
  <c r="AH76" i="1" l="1"/>
  <c r="AL76" i="1" s="1"/>
  <c r="AM76" i="1" s="1"/>
  <c r="Y76" i="1"/>
  <c r="AP76" i="1" s="1"/>
  <c r="AA78" i="1"/>
  <c r="AA77" i="1"/>
  <c r="U76" i="1" l="1"/>
  <c r="V76" i="1" s="1"/>
  <c r="E76" i="1"/>
  <c r="Z76" i="1"/>
  <c r="Z77" i="1"/>
  <c r="E77" i="1"/>
  <c r="AP77" i="1"/>
  <c r="U77" i="1"/>
  <c r="V77" i="1" s="1"/>
  <c r="W77" i="1" l="1"/>
  <c r="X78" i="1" s="1"/>
  <c r="Y78" i="1" s="1"/>
  <c r="Z78" i="1" s="1"/>
  <c r="AB77" i="1"/>
  <c r="AH77" i="1" s="1"/>
  <c r="AL77" i="1" s="1"/>
  <c r="AM77" i="1" s="1"/>
  <c r="E78" i="1"/>
  <c r="W78" i="1"/>
  <c r="X79" i="1" s="1"/>
  <c r="Y79" i="1" s="1"/>
  <c r="AG77" i="1" l="1"/>
  <c r="AB78" i="1"/>
  <c r="AG78" i="1" s="1"/>
  <c r="U78" i="1"/>
  <c r="V78" i="1" s="1"/>
  <c r="AA79" i="1"/>
  <c r="AP78" i="1"/>
  <c r="U79" i="1"/>
  <c r="V79" i="1" s="1"/>
  <c r="AH78" i="1" l="1"/>
  <c r="AL78" i="1" s="1"/>
  <c r="AM78" i="1" s="1"/>
  <c r="W79" i="1"/>
  <c r="X80" i="1" s="1"/>
  <c r="Y80" i="1" s="1"/>
  <c r="E80" i="1" s="1"/>
  <c r="AB79" i="1"/>
  <c r="AG79" i="1" s="1"/>
  <c r="AA80" i="1"/>
  <c r="Z79" i="1"/>
  <c r="AP79" i="1"/>
  <c r="E79" i="1"/>
  <c r="AH79" i="1" l="1"/>
  <c r="AL79" i="1" s="1"/>
  <c r="AM79" i="1" s="1"/>
  <c r="AB80" i="1"/>
  <c r="AG80" i="1" s="1"/>
  <c r="U80" i="1"/>
  <c r="V80" i="1" s="1"/>
  <c r="W81" i="1" s="1"/>
  <c r="W80" i="1"/>
  <c r="X81" i="1" s="1"/>
  <c r="Y81" i="1" s="1"/>
  <c r="AA81" i="1"/>
  <c r="Z80" i="1"/>
  <c r="AP80" i="1"/>
  <c r="AH80" i="1" l="1"/>
  <c r="AL80" i="1" s="1"/>
  <c r="AM80" i="1" s="1"/>
  <c r="Z81" i="1"/>
  <c r="E81" i="1"/>
  <c r="U81" i="1"/>
  <c r="V81" i="1" s="1"/>
  <c r="AA82" i="1"/>
  <c r="AP81" i="1"/>
  <c r="X82" i="1"/>
  <c r="Y82" i="1" s="1"/>
  <c r="AB81" i="1"/>
  <c r="W82" i="1" l="1"/>
  <c r="X83" i="1" s="1"/>
  <c r="Y83" i="1" s="1"/>
  <c r="AP83" i="1" s="1"/>
  <c r="U82" i="1"/>
  <c r="V82" i="1" s="1"/>
  <c r="AH81" i="1"/>
  <c r="AL81" i="1" s="1"/>
  <c r="AM81" i="1" s="1"/>
  <c r="AG81" i="1"/>
  <c r="AB82" i="1"/>
  <c r="E82" i="1"/>
  <c r="AA84" i="1" l="1"/>
  <c r="AA83" i="1"/>
  <c r="AP82" i="1"/>
  <c r="Z82" i="1"/>
  <c r="Z83" i="1"/>
  <c r="E83" i="1"/>
  <c r="U83" i="1"/>
  <c r="V83" i="1" s="1"/>
  <c r="AH82" i="1"/>
  <c r="AL82" i="1" s="1"/>
  <c r="AM82" i="1" s="1"/>
  <c r="AG82" i="1"/>
  <c r="AB83" i="1"/>
  <c r="W83" i="1"/>
  <c r="X84" i="1" l="1"/>
  <c r="Y84" i="1" s="1"/>
  <c r="W84" i="1"/>
  <c r="X85" i="1" s="1"/>
  <c r="Y85" i="1" s="1"/>
  <c r="AH83" i="1"/>
  <c r="AG83" i="1"/>
  <c r="AB84" i="1"/>
  <c r="AP84" i="1" l="1"/>
  <c r="E85" i="1"/>
  <c r="AL83" i="1"/>
  <c r="AM83" i="1" s="1"/>
  <c r="AH84" i="1"/>
  <c r="AG84" i="1"/>
  <c r="U84" i="1"/>
  <c r="E84" i="1"/>
  <c r="Z84" i="1" l="1"/>
  <c r="AA85" i="1"/>
  <c r="AA86" i="1"/>
  <c r="AL84" i="1"/>
  <c r="AM84" i="1" s="1"/>
  <c r="U85" i="1"/>
  <c r="V85" i="1" s="1"/>
  <c r="AP85" i="1"/>
  <c r="Z85" i="1"/>
  <c r="V84" i="1"/>
  <c r="AB85" i="1" s="1"/>
  <c r="W85" i="1"/>
  <c r="AH85" i="1" l="1"/>
  <c r="AL85" i="1" s="1"/>
  <c r="AM85" i="1" s="1"/>
  <c r="AG85" i="1"/>
  <c r="AB86" i="1"/>
  <c r="W86" i="1"/>
  <c r="X87" i="1" s="1"/>
  <c r="Y87" i="1" s="1"/>
  <c r="X86" i="1"/>
  <c r="Y86" i="1" s="1"/>
  <c r="AP87" i="1" l="1"/>
  <c r="AP86" i="1"/>
  <c r="AH86" i="1"/>
  <c r="AL86" i="1" s="1"/>
  <c r="AM86" i="1" s="1"/>
  <c r="AG86" i="1"/>
  <c r="Z86" i="1"/>
  <c r="AA87" i="1"/>
  <c r="U86" i="1" l="1"/>
  <c r="V86" i="1" s="1"/>
  <c r="AB87" i="1" s="1"/>
  <c r="Z87" i="1"/>
  <c r="E87" i="1"/>
  <c r="E86" i="1"/>
  <c r="AA88" i="1"/>
  <c r="U87" i="1"/>
  <c r="V87" i="1" s="1"/>
  <c r="AH87" i="1" l="1"/>
  <c r="AL87" i="1" s="1"/>
  <c r="AM87" i="1" s="1"/>
  <c r="AB88" i="1"/>
  <c r="AG87" i="1"/>
  <c r="W87" i="1"/>
  <c r="W88" i="1" l="1"/>
  <c r="X88" i="1"/>
  <c r="Y88" i="1" s="1"/>
  <c r="AH88" i="1"/>
  <c r="AL88" i="1" s="1"/>
  <c r="AM88" i="1" s="1"/>
  <c r="AG88" i="1"/>
  <c r="AP88" i="1" l="1"/>
  <c r="X89" i="1"/>
  <c r="Y89" i="1" s="1"/>
  <c r="Z88" i="1" l="1"/>
  <c r="E88" i="1"/>
  <c r="U88" i="1"/>
  <c r="V88" i="1" s="1"/>
  <c r="W89" i="1" s="1"/>
  <c r="AP89" i="1"/>
  <c r="AA89" i="1"/>
  <c r="U89" i="1" l="1"/>
  <c r="V89" i="1" s="1"/>
  <c r="E89" i="1"/>
  <c r="Z89" i="1"/>
  <c r="AA90" i="1"/>
  <c r="AB89" i="1"/>
  <c r="X90" i="1"/>
  <c r="Y90" i="1" s="1"/>
  <c r="AB90" i="1" l="1"/>
  <c r="AG90" i="1" s="1"/>
  <c r="W90" i="1"/>
  <c r="X91" i="1" s="1"/>
  <c r="Y91" i="1" s="1"/>
  <c r="AP90" i="1"/>
  <c r="AH89" i="1"/>
  <c r="AL89" i="1" s="1"/>
  <c r="AM89" i="1" s="1"/>
  <c r="AG89" i="1"/>
  <c r="AA91" i="1" l="1"/>
  <c r="E90" i="1"/>
  <c r="Z90" i="1"/>
  <c r="AH90" i="1"/>
  <c r="AL90" i="1" s="1"/>
  <c r="AM90" i="1" s="1"/>
  <c r="U90" i="1"/>
  <c r="V90" i="1" s="1"/>
  <c r="AA92" i="1"/>
  <c r="Z91" i="1" l="1"/>
  <c r="AB91" i="1"/>
  <c r="AG91" i="1" s="1"/>
  <c r="U91" i="1"/>
  <c r="V91" i="1" s="1"/>
  <c r="AP91" i="1"/>
  <c r="E91" i="1"/>
  <c r="W91" i="1"/>
  <c r="X92" i="1" s="1"/>
  <c r="Y92" i="1" s="1"/>
  <c r="AH91" i="1" l="1"/>
  <c r="AL91" i="1" s="1"/>
  <c r="AM91" i="1" s="1"/>
  <c r="AB92" i="1"/>
  <c r="W92" i="1"/>
  <c r="X93" i="1" s="1"/>
  <c r="Y93" i="1" s="1"/>
  <c r="AP92" i="1"/>
  <c r="AA93" i="1"/>
  <c r="AH92" i="1" l="1"/>
  <c r="AL92" i="1" s="1"/>
  <c r="AM92" i="1" s="1"/>
  <c r="AG92" i="1"/>
  <c r="U92" i="1"/>
  <c r="V92" i="1" s="1"/>
  <c r="AB93" i="1" s="1"/>
  <c r="Z92" i="1"/>
  <c r="AP93" i="1"/>
  <c r="E92" i="1"/>
  <c r="AA94" i="1"/>
  <c r="W93" i="1" l="1"/>
  <c r="X94" i="1" s="1"/>
  <c r="Y94" i="1" s="1"/>
  <c r="U93" i="1"/>
  <c r="V93" i="1" s="1"/>
  <c r="E93" i="1"/>
  <c r="Z93" i="1"/>
  <c r="AH93" i="1"/>
  <c r="AL93" i="1" s="1"/>
  <c r="AM93" i="1" s="1"/>
  <c r="AG93" i="1"/>
  <c r="AP94" i="1" l="1"/>
  <c r="U94" i="1"/>
  <c r="V94" i="1" s="1"/>
  <c r="AA95" i="1"/>
  <c r="W94" i="1"/>
  <c r="X95" i="1" s="1"/>
  <c r="Y95" i="1" s="1"/>
  <c r="AB94" i="1"/>
  <c r="AH94" i="1" s="1"/>
  <c r="AL94" i="1" s="1"/>
  <c r="AM94" i="1" s="1"/>
  <c r="E94" i="1"/>
  <c r="Z94" i="1"/>
  <c r="AG94" i="1" l="1"/>
  <c r="AB95" i="1"/>
  <c r="AH95" i="1" s="1"/>
  <c r="AL95" i="1" s="1"/>
  <c r="AM95" i="1" s="1"/>
  <c r="AP95" i="1"/>
  <c r="U95" i="1"/>
  <c r="V95" i="1" s="1"/>
  <c r="W95" i="1"/>
  <c r="X96" i="1" s="1"/>
  <c r="Y96" i="1" s="1"/>
  <c r="E95" i="1"/>
  <c r="Z95" i="1"/>
  <c r="AA96" i="1"/>
  <c r="AG95" i="1" l="1"/>
  <c r="W96" i="1"/>
  <c r="X97" i="1" s="1"/>
  <c r="AB96" i="1"/>
  <c r="AH96" i="1" s="1"/>
  <c r="AL96" i="1" s="1"/>
  <c r="AM96" i="1" s="1"/>
  <c r="AP96" i="1"/>
  <c r="AA97" i="1"/>
  <c r="Z96" i="1"/>
  <c r="Y97" i="1" l="1"/>
  <c r="AP97" i="1" s="1"/>
  <c r="AG96" i="1"/>
  <c r="U96" i="1"/>
  <c r="V96" i="1" s="1"/>
  <c r="W97" i="1" s="1"/>
  <c r="E96" i="1"/>
  <c r="AA98" i="1"/>
  <c r="E97" i="1" l="1"/>
  <c r="U97" i="1"/>
  <c r="V97" i="1" s="1"/>
  <c r="Z97" i="1"/>
  <c r="AB97" i="1"/>
  <c r="AH97" i="1" s="1"/>
  <c r="AL97" i="1" s="1"/>
  <c r="AM97" i="1" s="1"/>
  <c r="W98" i="1"/>
  <c r="X99" i="1" s="1"/>
  <c r="Y99" i="1" s="1"/>
  <c r="X98" i="1"/>
  <c r="Y98" i="1" s="1"/>
  <c r="AP99" i="1" l="1"/>
  <c r="Z98" i="1"/>
  <c r="AB98" i="1"/>
  <c r="AG98" i="1" s="1"/>
  <c r="AG97" i="1"/>
  <c r="AA100" i="1"/>
  <c r="U99" i="1"/>
  <c r="V99" i="1" s="1"/>
  <c r="E99" i="1"/>
  <c r="Z99" i="1"/>
  <c r="AA99" i="1"/>
  <c r="AH98" i="1" l="1"/>
  <c r="AL98" i="1" s="1"/>
  <c r="AM98" i="1" s="1"/>
  <c r="U98" i="1"/>
  <c r="V98" i="1" s="1"/>
  <c r="W99" i="1" s="1"/>
  <c r="AP98" i="1"/>
  <c r="E98" i="1"/>
  <c r="W100" i="1" l="1"/>
  <c r="X101" i="1" s="1"/>
  <c r="Y101" i="1" s="1"/>
  <c r="X100" i="1"/>
  <c r="Y100" i="1" s="1"/>
  <c r="AB99" i="1"/>
  <c r="AP100" i="1" l="1"/>
  <c r="AP101" i="1"/>
  <c r="AH99" i="1"/>
  <c r="AL99" i="1" s="1"/>
  <c r="AM99" i="1" s="1"/>
  <c r="AG99" i="1"/>
  <c r="AB100" i="1"/>
  <c r="AA101" i="1" l="1"/>
  <c r="E100" i="1"/>
  <c r="Z100" i="1"/>
  <c r="U100" i="1"/>
  <c r="V100" i="1" s="1"/>
  <c r="W101" i="1" s="1"/>
  <c r="AA102" i="1"/>
  <c r="U101" i="1"/>
  <c r="V101" i="1" s="1"/>
  <c r="E101" i="1"/>
  <c r="Z101" i="1"/>
  <c r="AH100" i="1"/>
  <c r="AL100" i="1" s="1"/>
  <c r="AM100" i="1" s="1"/>
  <c r="AG100" i="1"/>
  <c r="X102" i="1" l="1"/>
  <c r="Y102" i="1" s="1"/>
  <c r="W102" i="1"/>
  <c r="X103" i="1" s="1"/>
  <c r="Y103" i="1" s="1"/>
  <c r="AB101" i="1"/>
  <c r="AP103" i="1" l="1"/>
  <c r="U102" i="1"/>
  <c r="V102" i="1" s="1"/>
  <c r="AH101" i="1"/>
  <c r="AL101" i="1" s="1"/>
  <c r="AM101" i="1" s="1"/>
  <c r="AG101" i="1"/>
  <c r="AB102" i="1"/>
  <c r="Z102" i="1"/>
  <c r="E102" i="1" l="1"/>
  <c r="AP102" i="1"/>
  <c r="AA103" i="1"/>
  <c r="Z103" i="1"/>
  <c r="U103" i="1"/>
  <c r="V103" i="1" s="1"/>
  <c r="AA104" i="1"/>
  <c r="E103" i="1"/>
  <c r="AH102" i="1"/>
  <c r="AL102" i="1" s="1"/>
  <c r="AM102" i="1" s="1"/>
  <c r="AG102" i="1"/>
  <c r="AB103" i="1"/>
  <c r="W103" i="1"/>
  <c r="X104" i="1" l="1"/>
  <c r="Y104" i="1" s="1"/>
  <c r="W104" i="1"/>
  <c r="X105" i="1" s="1"/>
  <c r="Y105" i="1" s="1"/>
  <c r="AH103" i="1"/>
  <c r="AL103" i="1" s="1"/>
  <c r="AM103" i="1" s="1"/>
  <c r="AG103" i="1"/>
  <c r="AB104" i="1"/>
  <c r="AP104" i="1" l="1"/>
  <c r="E105" i="1"/>
  <c r="AH104" i="1"/>
  <c r="AL104" i="1" s="1"/>
  <c r="AM104" i="1" s="1"/>
  <c r="AG104" i="1"/>
  <c r="Z104" i="1"/>
  <c r="E104" i="1"/>
  <c r="U104" i="1"/>
  <c r="AP105" i="1" l="1"/>
  <c r="AA105" i="1"/>
  <c r="U105" i="1"/>
  <c r="V105" i="1" s="1"/>
  <c r="Z105" i="1"/>
  <c r="AA106" i="1"/>
  <c r="V104" i="1"/>
  <c r="AB105" i="1" s="1"/>
  <c r="W105" i="1" l="1"/>
  <c r="X106" i="1" s="1"/>
  <c r="Y106" i="1" s="1"/>
  <c r="AH105" i="1"/>
  <c r="AL105" i="1" s="1"/>
  <c r="AM105" i="1" s="1"/>
  <c r="AG105" i="1"/>
  <c r="AB106" i="1"/>
  <c r="W106" i="1"/>
  <c r="X107" i="1" s="1"/>
  <c r="Y107" i="1" s="1"/>
  <c r="AP106" i="1" l="1"/>
  <c r="AA108" i="1"/>
  <c r="AH106" i="1"/>
  <c r="AL106" i="1" s="1"/>
  <c r="AM106" i="1" s="1"/>
  <c r="AG106" i="1"/>
  <c r="Z107" i="1"/>
  <c r="E106" i="1"/>
  <c r="U106" i="1"/>
  <c r="Z106" i="1"/>
  <c r="AP107" i="1" l="1"/>
  <c r="AA107" i="1"/>
  <c r="E107" i="1"/>
  <c r="U107" i="1"/>
  <c r="V107" i="1" s="1"/>
  <c r="V106" i="1"/>
  <c r="AB107" i="1" s="1"/>
  <c r="W107" i="1" l="1"/>
  <c r="W108" i="1" s="1"/>
  <c r="X109" i="1" s="1"/>
  <c r="Y109" i="1" s="1"/>
  <c r="AH107" i="1"/>
  <c r="AL107" i="1" s="1"/>
  <c r="AM107" i="1" s="1"/>
  <c r="AG107" i="1"/>
  <c r="AB108" i="1"/>
  <c r="X108" i="1"/>
  <c r="Y108" i="1" s="1"/>
  <c r="AP109" i="1" l="1"/>
  <c r="Z108" i="1"/>
  <c r="AH108" i="1"/>
  <c r="AL108" i="1" s="1"/>
  <c r="AM108" i="1" s="1"/>
  <c r="AG108" i="1"/>
  <c r="U108" i="1" l="1"/>
  <c r="V108" i="1" s="1"/>
  <c r="W109" i="1" s="1"/>
  <c r="AA109" i="1"/>
  <c r="E108" i="1"/>
  <c r="AP108" i="1"/>
  <c r="Z109" i="1"/>
  <c r="U109" i="1"/>
  <c r="V109" i="1" s="1"/>
  <c r="AA110" i="1"/>
  <c r="E109" i="1"/>
  <c r="AB109" i="1" l="1"/>
  <c r="AG109" i="1" s="1"/>
  <c r="X110" i="1"/>
  <c r="Y110" i="1" s="1"/>
  <c r="W110" i="1"/>
  <c r="X111" i="1" s="1"/>
  <c r="Y111" i="1" s="1"/>
  <c r="AB110" i="1" l="1"/>
  <c r="AG110" i="1" s="1"/>
  <c r="AH109" i="1"/>
  <c r="AL109" i="1" s="1"/>
  <c r="AM109" i="1" s="1"/>
  <c r="AP111" i="1"/>
  <c r="AP110" i="1"/>
  <c r="U110" i="1" l="1"/>
  <c r="V110" i="1" s="1"/>
  <c r="AB111" i="1" s="1"/>
  <c r="Z110" i="1"/>
  <c r="E110" i="1"/>
  <c r="AH110" i="1"/>
  <c r="AL110" i="1" s="1"/>
  <c r="AM110" i="1" s="1"/>
  <c r="AA111" i="1"/>
  <c r="U111" i="1"/>
  <c r="V111" i="1" s="1"/>
  <c r="AA112" i="1"/>
  <c r="Z111" i="1"/>
  <c r="E111" i="1"/>
  <c r="W111" i="1" l="1"/>
  <c r="X112" i="1" s="1"/>
  <c r="Y112" i="1" s="1"/>
  <c r="AH111" i="1"/>
  <c r="AG111" i="1"/>
  <c r="AB112" i="1"/>
  <c r="W112" i="1"/>
  <c r="X113" i="1" s="1"/>
  <c r="Y113" i="1" s="1"/>
  <c r="AP113" i="1" l="1"/>
  <c r="AA113" i="1"/>
  <c r="U112" i="1"/>
  <c r="E112" i="1"/>
  <c r="AH112" i="1"/>
  <c r="AG112" i="1"/>
  <c r="AL111" i="1"/>
  <c r="AM111" i="1" s="1"/>
  <c r="Z112" i="1" l="1"/>
  <c r="AP112" i="1"/>
  <c r="AA114" i="1"/>
  <c r="E113" i="1"/>
  <c r="U113" i="1"/>
  <c r="V113" i="1" s="1"/>
  <c r="Z113" i="1"/>
  <c r="AL112" i="1"/>
  <c r="AM112" i="1" s="1"/>
  <c r="V112" i="1"/>
  <c r="AB113" i="1" s="1"/>
  <c r="W113" i="1" l="1"/>
  <c r="W114" i="1" s="1"/>
  <c r="X115" i="1" s="1"/>
  <c r="Y115" i="1" s="1"/>
  <c r="AH113" i="1"/>
  <c r="AL113" i="1" s="1"/>
  <c r="AM113" i="1" s="1"/>
  <c r="AG113" i="1"/>
  <c r="AB114" i="1"/>
  <c r="X114" i="1"/>
  <c r="Y114" i="1" s="1"/>
  <c r="AP114" i="1" l="1"/>
  <c r="Z115" i="1"/>
  <c r="AH114" i="1"/>
  <c r="AL114" i="1" s="1"/>
  <c r="AM114" i="1" s="1"/>
  <c r="AG114" i="1"/>
  <c r="U115" i="1"/>
  <c r="V115" i="1" s="1"/>
  <c r="Z114" i="1"/>
  <c r="U114" i="1"/>
  <c r="E114" i="1"/>
  <c r="AP115" i="1" l="1"/>
  <c r="AA115" i="1"/>
  <c r="E115" i="1"/>
  <c r="AA116" i="1"/>
  <c r="V114" i="1"/>
  <c r="AB115" i="1" s="1"/>
  <c r="W115" i="1" l="1"/>
  <c r="X116" i="1" s="1"/>
  <c r="Y116" i="1" s="1"/>
  <c r="AH115" i="1"/>
  <c r="AL115" i="1" s="1"/>
  <c r="AM115" i="1" s="1"/>
  <c r="AB116" i="1"/>
  <c r="AG115" i="1"/>
  <c r="W116" i="1"/>
  <c r="X117" i="1" s="1"/>
  <c r="Y117" i="1" s="1"/>
  <c r="AP117" i="1" l="1"/>
  <c r="AP116" i="1"/>
  <c r="AH116" i="1"/>
  <c r="AL116" i="1" s="1"/>
  <c r="AM116" i="1" s="1"/>
  <c r="AG116" i="1"/>
  <c r="AA117" i="1"/>
  <c r="U116" i="1"/>
  <c r="E116" i="1"/>
  <c r="Z116" i="1" l="1"/>
  <c r="U117" i="1"/>
  <c r="V117" i="1" s="1"/>
  <c r="AA118" i="1"/>
  <c r="E117" i="1"/>
  <c r="Z117" i="1"/>
  <c r="V116" i="1"/>
  <c r="W117" i="1" s="1"/>
  <c r="AB117" i="1" l="1"/>
  <c r="AH117" i="1" s="1"/>
  <c r="AL117" i="1" s="1"/>
  <c r="AM117" i="1" s="1"/>
  <c r="X118" i="1"/>
  <c r="Y118" i="1" s="1"/>
  <c r="W118" i="1"/>
  <c r="X119" i="1" s="1"/>
  <c r="Y119" i="1" s="1"/>
  <c r="AB118" i="1" l="1"/>
  <c r="AH118" i="1" s="1"/>
  <c r="AL118" i="1" s="1"/>
  <c r="AM118" i="1" s="1"/>
  <c r="AG117" i="1"/>
  <c r="AP119" i="1"/>
  <c r="AA119" i="1"/>
  <c r="Z118" i="1"/>
  <c r="AG118" i="1" l="1"/>
  <c r="E118" i="1"/>
  <c r="AP118" i="1"/>
  <c r="U118" i="1"/>
  <c r="AA120" i="1"/>
  <c r="U119" i="1"/>
  <c r="V119" i="1" s="1"/>
  <c r="E119" i="1"/>
  <c r="Z119" i="1"/>
  <c r="V118" i="1" l="1"/>
  <c r="W119" i="1" s="1"/>
  <c r="X120" i="1" s="1"/>
  <c r="Y120" i="1" s="1"/>
  <c r="W120" i="1" l="1"/>
  <c r="X121" i="1" s="1"/>
  <c r="AB119" i="1"/>
  <c r="Z120" i="1"/>
  <c r="U120" i="1"/>
  <c r="Y121" i="1" l="1"/>
  <c r="AP121" i="1" s="1"/>
  <c r="AH119" i="1"/>
  <c r="AB120" i="1"/>
  <c r="AG120" i="1" s="1"/>
  <c r="AG119" i="1"/>
  <c r="AA121" i="1"/>
  <c r="AP120" i="1"/>
  <c r="E120" i="1"/>
  <c r="AA122" i="1"/>
  <c r="Z121" i="1"/>
  <c r="U121" i="1"/>
  <c r="V121" i="1" s="1"/>
  <c r="E121" i="1"/>
  <c r="V120" i="1"/>
  <c r="AB121" i="1" l="1"/>
  <c r="AG121" i="1" s="1"/>
  <c r="AL119" i="1"/>
  <c r="AM119" i="1" s="1"/>
  <c r="AH120" i="1"/>
  <c r="W121" i="1"/>
  <c r="X122" i="1" s="1"/>
  <c r="Y122" i="1" s="1"/>
  <c r="AL120" i="1" l="1"/>
  <c r="AM120" i="1" s="1"/>
  <c r="AB122" i="1"/>
  <c r="AG122" i="1" s="1"/>
  <c r="W122" i="1"/>
  <c r="X123" i="1" s="1"/>
  <c r="AH121" i="1"/>
  <c r="AP122" i="1"/>
  <c r="U122" i="1"/>
  <c r="E122" i="1"/>
  <c r="AL121" i="1" l="1"/>
  <c r="AM121" i="1" s="1"/>
  <c r="Y123" i="1"/>
  <c r="AP123" i="1" s="1"/>
  <c r="AH122" i="1"/>
  <c r="Z122" i="1"/>
  <c r="AA123" i="1"/>
  <c r="U123" i="1"/>
  <c r="V123" i="1" s="1"/>
  <c r="V122" i="1"/>
  <c r="W123" i="1" s="1"/>
  <c r="Z123" i="1" l="1"/>
  <c r="AA124" i="1"/>
  <c r="E123" i="1"/>
  <c r="AL122" i="1"/>
  <c r="AM122" i="1" s="1"/>
  <c r="AB123" i="1"/>
  <c r="AB124" i="1" s="1"/>
  <c r="X124" i="1"/>
  <c r="Y124" i="1" s="1"/>
  <c r="W124" i="1"/>
  <c r="X125" i="1" s="1"/>
  <c r="Y125" i="1" s="1"/>
  <c r="AG123" i="1" l="1"/>
  <c r="AH123" i="1"/>
  <c r="AL123" i="1" s="1"/>
  <c r="AM123" i="1" s="1"/>
  <c r="AP125" i="1"/>
  <c r="AA125" i="1"/>
  <c r="AG124" i="1"/>
  <c r="Z124" i="1"/>
  <c r="AH124" i="1" l="1"/>
  <c r="AL124" i="1" s="1"/>
  <c r="AM124" i="1" s="1"/>
  <c r="U124" i="1"/>
  <c r="AP124" i="1"/>
  <c r="E124" i="1"/>
  <c r="E125" i="1"/>
  <c r="Z125" i="1"/>
  <c r="U125" i="1"/>
  <c r="V125" i="1" s="1"/>
  <c r="AA126" i="1"/>
  <c r="V124" i="1" l="1"/>
  <c r="W125" i="1" s="1"/>
  <c r="X126" i="1" s="1"/>
  <c r="Y126" i="1" s="1"/>
  <c r="W126" i="1" l="1"/>
  <c r="X127" i="1" s="1"/>
  <c r="Y127" i="1" s="1"/>
  <c r="AB125" i="1"/>
  <c r="Z126" i="1"/>
  <c r="AP127" i="1" l="1"/>
  <c r="AA127" i="1"/>
  <c r="AH125" i="1"/>
  <c r="AB126" i="1"/>
  <c r="AG126" i="1" s="1"/>
  <c r="AG125" i="1"/>
  <c r="U126" i="1"/>
  <c r="V126" i="1" s="1"/>
  <c r="W127" i="1" s="1"/>
  <c r="AP126" i="1"/>
  <c r="E126" i="1"/>
  <c r="E127" i="1"/>
  <c r="AA128" i="1"/>
  <c r="U127" i="1"/>
  <c r="V127" i="1" s="1"/>
  <c r="Z127" i="1" l="1"/>
  <c r="AL125" i="1"/>
  <c r="AM125" i="1" s="1"/>
  <c r="AH126" i="1"/>
  <c r="X128" i="1"/>
  <c r="Y128" i="1" s="1"/>
  <c r="W128" i="1"/>
  <c r="X129" i="1" s="1"/>
  <c r="Y129" i="1" s="1"/>
  <c r="AB127" i="1"/>
  <c r="AL126" i="1" l="1"/>
  <c r="AM126" i="1" s="1"/>
  <c r="AP129" i="1"/>
  <c r="AA129" i="1"/>
  <c r="AH127" i="1"/>
  <c r="AB128" i="1"/>
  <c r="AG127" i="1"/>
  <c r="AL127" i="1" l="1"/>
  <c r="AM127" i="1" s="1"/>
  <c r="U128" i="1"/>
  <c r="V128" i="1" s="1"/>
  <c r="AP128" i="1"/>
  <c r="Z128" i="1"/>
  <c r="E128" i="1"/>
  <c r="Z129" i="1"/>
  <c r="AA130" i="1"/>
  <c r="U129" i="1"/>
  <c r="V129" i="1" s="1"/>
  <c r="E129" i="1"/>
  <c r="AH128" i="1"/>
  <c r="AG128" i="1"/>
  <c r="AL128" i="1" l="1"/>
  <c r="AM128" i="1" s="1"/>
  <c r="W129" i="1"/>
  <c r="W130" i="1" s="1"/>
  <c r="X131" i="1" s="1"/>
  <c r="Y131" i="1" s="1"/>
  <c r="AB129" i="1"/>
  <c r="AG129" i="1" s="1"/>
  <c r="X130" i="1" l="1"/>
  <c r="Y130" i="1" s="1"/>
  <c r="E130" i="1" s="1"/>
  <c r="AH129" i="1"/>
  <c r="AL129" i="1" s="1"/>
  <c r="AM129" i="1" s="1"/>
  <c r="AB130" i="1"/>
  <c r="AP131" i="1"/>
  <c r="U130" i="1"/>
  <c r="AH130" i="1" l="1"/>
  <c r="AL130" i="1" s="1"/>
  <c r="AM130" i="1" s="1"/>
  <c r="AG130" i="1"/>
  <c r="Z130" i="1"/>
  <c r="AP130" i="1"/>
  <c r="AA131" i="1"/>
  <c r="AA132" i="1"/>
  <c r="Z131" i="1"/>
  <c r="E131" i="1"/>
  <c r="U131" i="1"/>
  <c r="V131" i="1" s="1"/>
  <c r="V130" i="1"/>
  <c r="AB131" i="1" s="1"/>
  <c r="W131" i="1" l="1"/>
  <c r="X132" i="1" s="1"/>
  <c r="Y132" i="1" s="1"/>
  <c r="AH131" i="1"/>
  <c r="AL131" i="1" s="1"/>
  <c r="AM131" i="1" s="1"/>
  <c r="AB132" i="1"/>
  <c r="AG131" i="1"/>
  <c r="W132" i="1"/>
  <c r="X133" i="1" s="1"/>
  <c r="Y133" i="1" s="1"/>
  <c r="AP132" i="1" l="1"/>
  <c r="AP133" i="1"/>
  <c r="AH132" i="1"/>
  <c r="AL132" i="1" s="1"/>
  <c r="AM132" i="1" s="1"/>
  <c r="AG132" i="1"/>
  <c r="AA133" i="1"/>
  <c r="E132" i="1"/>
  <c r="Z132" i="1"/>
  <c r="U132" i="1" l="1"/>
  <c r="V132" i="1" s="1"/>
  <c r="W133" i="1" s="1"/>
  <c r="AA134" i="1"/>
  <c r="U133" i="1"/>
  <c r="V133" i="1" s="1"/>
  <c r="Z133" i="1"/>
  <c r="E133" i="1"/>
  <c r="AB133" i="1" l="1"/>
  <c r="AB134" i="1" s="1"/>
  <c r="X134" i="1"/>
  <c r="Y134" i="1" s="1"/>
  <c r="W134" i="1"/>
  <c r="X135" i="1" s="1"/>
  <c r="Y135" i="1" s="1"/>
  <c r="AG133" i="1" l="1"/>
  <c r="AH133" i="1"/>
  <c r="AL133" i="1" s="1"/>
  <c r="AM133" i="1" s="1"/>
  <c r="AP135" i="1"/>
  <c r="AA135" i="1"/>
  <c r="AG134" i="1"/>
  <c r="U134" i="1"/>
  <c r="V134" i="1" s="1"/>
  <c r="E134" i="1"/>
  <c r="AH134" i="1" l="1"/>
  <c r="AL134" i="1" s="1"/>
  <c r="AM134" i="1" s="1"/>
  <c r="Z134" i="1"/>
  <c r="AP134" i="1"/>
  <c r="E135" i="1"/>
  <c r="Z135" i="1"/>
  <c r="U135" i="1"/>
  <c r="V135" i="1" s="1"/>
  <c r="AA136" i="1"/>
  <c r="W135" i="1"/>
  <c r="AB135" i="1"/>
  <c r="AH135" i="1" l="1"/>
  <c r="AL135" i="1" s="1"/>
  <c r="AM135" i="1" s="1"/>
  <c r="AG135" i="1"/>
  <c r="AB136" i="1"/>
  <c r="X136" i="1"/>
  <c r="Y136" i="1" s="1"/>
  <c r="W136" i="1"/>
  <c r="X137" i="1" s="1"/>
  <c r="Y137" i="1" s="1"/>
  <c r="AP136" i="1" l="1"/>
  <c r="AP137" i="1"/>
  <c r="AA137" i="1"/>
  <c r="U136" i="1"/>
  <c r="AH136" i="1"/>
  <c r="AL136" i="1" s="1"/>
  <c r="AM136" i="1" s="1"/>
  <c r="AG136" i="1"/>
  <c r="Z136" i="1" l="1"/>
  <c r="E136" i="1"/>
  <c r="AA138" i="1"/>
  <c r="Z137" i="1"/>
  <c r="E137" i="1"/>
  <c r="U137" i="1"/>
  <c r="V137" i="1" s="1"/>
  <c r="V136" i="1"/>
  <c r="AB137" i="1" s="1"/>
  <c r="AH137" i="1" l="1"/>
  <c r="AL137" i="1" s="1"/>
  <c r="AM137" i="1" s="1"/>
  <c r="AG137" i="1"/>
  <c r="AB138" i="1"/>
  <c r="W137" i="1"/>
  <c r="AH138" i="1" l="1"/>
  <c r="AL138" i="1" s="1"/>
  <c r="AM138" i="1" s="1"/>
  <c r="AG138" i="1"/>
  <c r="W138" i="1"/>
  <c r="X138" i="1"/>
  <c r="Y138" i="1" s="1"/>
  <c r="AP138" i="1" l="1"/>
  <c r="X139" i="1"/>
  <c r="Y139" i="1" s="1"/>
  <c r="Z138" i="1" l="1"/>
  <c r="U138" i="1"/>
  <c r="V138" i="1" s="1"/>
  <c r="AB139" i="1" s="1"/>
  <c r="E138" i="1"/>
  <c r="U139" i="1"/>
  <c r="V139" i="1" s="1"/>
  <c r="AA139" i="1"/>
  <c r="AA140" i="1" l="1"/>
  <c r="W139" i="1"/>
  <c r="W140" i="1" s="1"/>
  <c r="E139" i="1"/>
  <c r="Z139" i="1"/>
  <c r="AP139" i="1"/>
  <c r="AH139" i="1"/>
  <c r="AL139" i="1" s="1"/>
  <c r="AM139" i="1" s="1"/>
  <c r="AG139" i="1"/>
  <c r="AB140" i="1"/>
  <c r="X140" i="1" l="1"/>
  <c r="Y140" i="1" s="1"/>
  <c r="AP140" i="1" s="1"/>
  <c r="X141" i="1"/>
  <c r="Y141" i="1" s="1"/>
  <c r="AH140" i="1"/>
  <c r="AL140" i="1" s="1"/>
  <c r="AM140" i="1" s="1"/>
  <c r="AG140" i="1"/>
  <c r="E140" i="1"/>
  <c r="U140" i="1" l="1"/>
  <c r="V140" i="1" s="1"/>
  <c r="AA141" i="1"/>
  <c r="Z140" i="1"/>
  <c r="AP141" i="1"/>
  <c r="W141" i="1"/>
  <c r="E141" i="1"/>
  <c r="AB141" i="1" l="1"/>
  <c r="AG141" i="1" s="1"/>
  <c r="AA142" i="1"/>
  <c r="U141" i="1"/>
  <c r="V141" i="1" s="1"/>
  <c r="Z141" i="1"/>
  <c r="X142" i="1"/>
  <c r="Y142" i="1" s="1"/>
  <c r="AH141" i="1" l="1"/>
  <c r="AL141" i="1" s="1"/>
  <c r="AM141" i="1" s="1"/>
  <c r="W142" i="1"/>
  <c r="AB142" i="1"/>
  <c r="AH142" i="1" s="1"/>
  <c r="AL142" i="1" s="1"/>
  <c r="AM142" i="1" s="1"/>
  <c r="AP142" i="1"/>
  <c r="U142" i="1"/>
  <c r="V142" i="1" s="1"/>
  <c r="X143" i="1"/>
  <c r="Y143" i="1" s="1"/>
  <c r="AG142" i="1" l="1"/>
  <c r="AA143" i="1"/>
  <c r="E142" i="1"/>
  <c r="AA144" i="1"/>
  <c r="Z142" i="1"/>
  <c r="AB143" i="1"/>
  <c r="Z143" i="1"/>
  <c r="W143" i="1"/>
  <c r="U143" i="1" l="1"/>
  <c r="V143" i="1" s="1"/>
  <c r="AP143" i="1"/>
  <c r="E143" i="1"/>
  <c r="X144" i="1"/>
  <c r="Y144" i="1" s="1"/>
  <c r="AH143" i="1"/>
  <c r="AL143" i="1" s="1"/>
  <c r="AM143" i="1" s="1"/>
  <c r="AG143" i="1"/>
  <c r="W144" i="1" l="1"/>
  <c r="X145" i="1" s="1"/>
  <c r="Y145" i="1" s="1"/>
  <c r="AB144" i="1"/>
  <c r="AG144" i="1" s="1"/>
  <c r="AP144" i="1"/>
  <c r="Z144" i="1" l="1"/>
  <c r="AH144" i="1"/>
  <c r="AL144" i="1" s="1"/>
  <c r="AM144" i="1" s="1"/>
  <c r="U144" i="1"/>
  <c r="V144" i="1" s="1"/>
  <c r="AA145" i="1"/>
  <c r="E144" i="1"/>
  <c r="U145" i="1"/>
  <c r="V145" i="1" s="1"/>
  <c r="E145" i="1" l="1"/>
  <c r="AB145" i="1"/>
  <c r="AH145" i="1" s="1"/>
  <c r="AL145" i="1" s="1"/>
  <c r="AM145" i="1" s="1"/>
  <c r="W145" i="1"/>
  <c r="X146" i="1" s="1"/>
  <c r="Y146" i="1" s="1"/>
  <c r="AA146" i="1"/>
  <c r="AP145" i="1"/>
  <c r="Z145" i="1"/>
  <c r="AG145" i="1" l="1"/>
  <c r="W146" i="1"/>
  <c r="X147" i="1" s="1"/>
  <c r="Y147" i="1" s="1"/>
  <c r="AB146" i="1"/>
  <c r="AH146" i="1" s="1"/>
  <c r="AL146" i="1" s="1"/>
  <c r="AM146" i="1" s="1"/>
  <c r="AP146" i="1"/>
  <c r="AG146" i="1" l="1"/>
  <c r="E146" i="1"/>
  <c r="U146" i="1"/>
  <c r="V146" i="1" s="1"/>
  <c r="Z146" i="1"/>
  <c r="Z147" i="1"/>
  <c r="AA147" i="1"/>
  <c r="E147" i="1"/>
  <c r="U147" i="1"/>
  <c r="V147" i="1" s="1"/>
  <c r="AA148" i="1"/>
  <c r="AB147" i="1" l="1"/>
  <c r="AG147" i="1" s="1"/>
  <c r="AP147" i="1"/>
  <c r="W147" i="1"/>
  <c r="X148" i="1" s="1"/>
  <c r="Y148" i="1" s="1"/>
  <c r="AB148" i="1" l="1"/>
  <c r="AG148" i="1" s="1"/>
  <c r="AH147" i="1"/>
  <c r="AL147" i="1" s="1"/>
  <c r="AM147" i="1" s="1"/>
  <c r="W148" i="1"/>
  <c r="X149" i="1" s="1"/>
  <c r="Y149" i="1" s="1"/>
  <c r="AP148" i="1"/>
  <c r="AA149" i="1"/>
  <c r="AH148" i="1" l="1"/>
  <c r="AL148" i="1" s="1"/>
  <c r="AM148" i="1" s="1"/>
  <c r="E148" i="1"/>
  <c r="U148" i="1"/>
  <c r="V148" i="1" s="1"/>
  <c r="AA150" i="1"/>
  <c r="Z148" i="1"/>
  <c r="U149" i="1" l="1"/>
  <c r="V149" i="1" s="1"/>
  <c r="E149" i="1"/>
  <c r="AP149" i="1"/>
  <c r="Z149" i="1"/>
  <c r="W149" i="1"/>
  <c r="X150" i="1" s="1"/>
  <c r="Y150" i="1" s="1"/>
  <c r="AB149" i="1"/>
  <c r="AG149" i="1" s="1"/>
  <c r="W150" i="1" l="1"/>
  <c r="X151" i="1" s="1"/>
  <c r="Y151" i="1" s="1"/>
  <c r="AB150" i="1"/>
  <c r="AG150" i="1" s="1"/>
  <c r="AH149" i="1"/>
  <c r="AL149" i="1" s="1"/>
  <c r="AM149" i="1" s="1"/>
  <c r="AP151" i="1" l="1"/>
  <c r="E150" i="1"/>
  <c r="Z150" i="1"/>
  <c r="AA151" i="1"/>
  <c r="U150" i="1"/>
  <c r="AP150" i="1"/>
  <c r="AH150" i="1"/>
  <c r="AL150" i="1" s="1"/>
  <c r="AM150" i="1" s="1"/>
  <c r="Z151" i="1"/>
  <c r="AA152" i="1"/>
  <c r="E151" i="1"/>
  <c r="U151" i="1"/>
  <c r="V151" i="1" s="1"/>
  <c r="V150" i="1" l="1"/>
  <c r="AB151" i="1" s="1"/>
  <c r="AB152" i="1" s="1"/>
  <c r="AG152" i="1" s="1"/>
  <c r="W151" i="1" l="1"/>
  <c r="X152" i="1" s="1"/>
  <c r="Y152" i="1" s="1"/>
  <c r="AP152" i="1" s="1"/>
  <c r="AG151" i="1"/>
  <c r="AH151" i="1"/>
  <c r="AL151" i="1" s="1"/>
  <c r="AM151" i="1" s="1"/>
  <c r="W152" i="1"/>
  <c r="X153" i="1" s="1"/>
  <c r="Y153" i="1" s="1"/>
  <c r="E152" i="1" l="1"/>
  <c r="AA153" i="1"/>
  <c r="Z152" i="1"/>
  <c r="U152" i="1"/>
  <c r="V152" i="1" s="1"/>
  <c r="AB153" i="1" s="1"/>
  <c r="AG153" i="1" s="1"/>
  <c r="AH152" i="1"/>
  <c r="AL152" i="1" s="1"/>
  <c r="AM152" i="1" s="1"/>
  <c r="Z153" i="1"/>
  <c r="AP153" i="1"/>
  <c r="E153" i="1"/>
  <c r="AA154" i="1"/>
  <c r="U153" i="1"/>
  <c r="V153" i="1" s="1"/>
  <c r="AH153" i="1" l="1"/>
  <c r="AL153" i="1" s="1"/>
  <c r="AM153" i="1" s="1"/>
  <c r="W153" i="1"/>
  <c r="AB154" i="1"/>
  <c r="AH154" i="1" l="1"/>
  <c r="AL154" i="1" s="1"/>
  <c r="AM154" i="1" s="1"/>
  <c r="AG154" i="1"/>
  <c r="W154" i="1"/>
  <c r="X155" i="1" s="1"/>
  <c r="Y155" i="1" s="1"/>
  <c r="X154" i="1"/>
  <c r="Y154" i="1" s="1"/>
  <c r="Z155" i="1" l="1"/>
  <c r="AA156" i="1"/>
  <c r="E155" i="1"/>
  <c r="U155" i="1"/>
  <c r="V155" i="1" s="1"/>
  <c r="AP155" i="1"/>
  <c r="U154" i="1"/>
  <c r="Z154" i="1"/>
  <c r="AA155" i="1"/>
  <c r="E154" i="1"/>
  <c r="AP154" i="1"/>
  <c r="V154" i="1" l="1"/>
  <c r="W155" i="1" s="1"/>
  <c r="AB155" i="1" l="1"/>
  <c r="AG155" i="1" s="1"/>
  <c r="W156" i="1"/>
  <c r="X156" i="1"/>
  <c r="Y156" i="1" s="1"/>
  <c r="AH155" i="1" l="1"/>
  <c r="AL155" i="1" s="1"/>
  <c r="AM155" i="1" s="1"/>
  <c r="AB156" i="1"/>
  <c r="AG156" i="1" s="1"/>
  <c r="X157" i="1"/>
  <c r="Y157" i="1" s="1"/>
  <c r="AH156" i="1" l="1"/>
  <c r="AL156" i="1" s="1"/>
  <c r="AM156" i="1" s="1"/>
  <c r="U156" i="1"/>
  <c r="Z156" i="1"/>
  <c r="E156" i="1"/>
  <c r="AA157" i="1"/>
  <c r="AP156" i="1"/>
  <c r="AP157" i="1"/>
  <c r="U157" i="1" l="1"/>
  <c r="V157" i="1" s="1"/>
  <c r="E157" i="1"/>
  <c r="Z157" i="1"/>
  <c r="AA158" i="1"/>
  <c r="V156" i="1"/>
  <c r="AB157" i="1" s="1"/>
  <c r="W157" i="1" l="1"/>
  <c r="X158" i="1" s="1"/>
  <c r="Y158" i="1" s="1"/>
  <c r="AG157" i="1"/>
  <c r="AB158" i="1"/>
  <c r="AH157" i="1"/>
  <c r="W158" i="1"/>
  <c r="X159" i="1" s="1"/>
  <c r="Y159" i="1" s="1"/>
  <c r="AG158" i="1" l="1"/>
  <c r="AL157" i="1"/>
  <c r="AM157" i="1" s="1"/>
  <c r="AH158" i="1"/>
  <c r="U158" i="1" l="1"/>
  <c r="Z158" i="1"/>
  <c r="AA159" i="1"/>
  <c r="E158" i="1"/>
  <c r="Z159" i="1"/>
  <c r="U159" i="1"/>
  <c r="V159" i="1" s="1"/>
  <c r="E159" i="1"/>
  <c r="AA160" i="1"/>
  <c r="AP158" i="1"/>
  <c r="AP159" i="1"/>
  <c r="AL158" i="1"/>
  <c r="AM158" i="1" s="1"/>
  <c r="V158" i="1" l="1"/>
  <c r="W159" i="1" s="1"/>
  <c r="AB159" i="1" l="1"/>
  <c r="AB160" i="1" s="1"/>
  <c r="X160" i="1"/>
  <c r="Y160" i="1" s="1"/>
  <c r="W160" i="1"/>
  <c r="AH159" i="1" l="1"/>
  <c r="AH160" i="1" s="1"/>
  <c r="AG159" i="1"/>
  <c r="X161" i="1"/>
  <c r="Y161" i="1" s="1"/>
  <c r="AG160" i="1"/>
  <c r="AL159" i="1" l="1"/>
  <c r="AM159" i="1" s="1"/>
  <c r="U160" i="1"/>
  <c r="AA161" i="1"/>
  <c r="E160" i="1"/>
  <c r="Z160" i="1"/>
  <c r="AP160" i="1"/>
  <c r="AL160" i="1" l="1"/>
  <c r="AM160" i="1" s="1"/>
  <c r="U161" i="1"/>
  <c r="V161" i="1" s="1"/>
  <c r="AA162" i="1"/>
  <c r="Z161" i="1"/>
  <c r="E161" i="1"/>
  <c r="AP161" i="1"/>
  <c r="V160" i="1"/>
  <c r="W161" i="1" s="1"/>
  <c r="W162" i="1" l="1"/>
  <c r="X163" i="1" s="1"/>
  <c r="Y163" i="1" s="1"/>
  <c r="X162" i="1"/>
  <c r="Y162" i="1" s="1"/>
  <c r="AB161" i="1"/>
  <c r="AH161" i="1" l="1"/>
  <c r="AL161" i="1" s="1"/>
  <c r="AM161" i="1" s="1"/>
  <c r="AB162" i="1"/>
  <c r="AG161" i="1"/>
  <c r="U162" i="1"/>
  <c r="V162" i="1" s="1"/>
  <c r="W163" i="1" s="1"/>
  <c r="E162" i="1"/>
  <c r="Z162" i="1"/>
  <c r="AP162" i="1"/>
  <c r="AA163" i="1"/>
  <c r="X164" i="1" l="1"/>
  <c r="Y164" i="1" s="1"/>
  <c r="U163" i="1"/>
  <c r="V163" i="1" s="1"/>
  <c r="Z163" i="1"/>
  <c r="AA164" i="1"/>
  <c r="E163" i="1"/>
  <c r="AH162" i="1"/>
  <c r="AG162" i="1"/>
  <c r="AB163" i="1"/>
  <c r="AP163" i="1"/>
  <c r="AL162" i="1" l="1"/>
  <c r="AM162" i="1" s="1"/>
  <c r="AH163" i="1"/>
  <c r="AG163" i="1"/>
  <c r="AB164" i="1"/>
  <c r="W164" i="1"/>
  <c r="X165" i="1" s="1"/>
  <c r="Y165" i="1" s="1"/>
  <c r="AL163" i="1" l="1"/>
  <c r="AM163" i="1" s="1"/>
  <c r="AA165" i="1"/>
  <c r="E164" i="1"/>
  <c r="U164" i="1"/>
  <c r="V164" i="1" s="1"/>
  <c r="W165" i="1" s="1"/>
  <c r="Z164" i="1"/>
  <c r="E165" i="1"/>
  <c r="U165" i="1"/>
  <c r="V165" i="1" s="1"/>
  <c r="AA166" i="1"/>
  <c r="Z165" i="1"/>
  <c r="AP165" i="1"/>
  <c r="AP164" i="1"/>
  <c r="AH164" i="1"/>
  <c r="AG164" i="1"/>
  <c r="AL164" i="1" l="1"/>
  <c r="AM164" i="1" s="1"/>
  <c r="X166" i="1"/>
  <c r="Y166" i="1" s="1"/>
  <c r="W166" i="1"/>
  <c r="X167" i="1" s="1"/>
  <c r="Y167" i="1" s="1"/>
  <c r="AB165" i="1"/>
  <c r="AH165" i="1" s="1"/>
  <c r="U167" i="1" l="1"/>
  <c r="V167" i="1" s="1"/>
  <c r="Z167" i="1"/>
  <c r="AA168" i="1"/>
  <c r="E167" i="1"/>
  <c r="AP167" i="1"/>
  <c r="AP166" i="1"/>
  <c r="AL165" i="1"/>
  <c r="AM165" i="1" s="1"/>
  <c r="AB166" i="1"/>
  <c r="AG165" i="1"/>
  <c r="AG166" i="1" l="1"/>
  <c r="AH166" i="1"/>
  <c r="U166" i="1"/>
  <c r="V166" i="1" s="1"/>
  <c r="W167" i="1" s="1"/>
  <c r="AA167" i="1"/>
  <c r="E166" i="1"/>
  <c r="Z166" i="1"/>
  <c r="AL166" i="1" l="1"/>
  <c r="AM166" i="1" s="1"/>
  <c r="X168" i="1"/>
  <c r="Y168" i="1" s="1"/>
  <c r="W168" i="1"/>
  <c r="AB167" i="1"/>
  <c r="AH167" i="1" s="1"/>
  <c r="AL167" i="1" l="1"/>
  <c r="AM167" i="1" s="1"/>
  <c r="X169" i="1"/>
  <c r="Y169" i="1" s="1"/>
  <c r="AG167" i="1"/>
  <c r="AB168" i="1"/>
  <c r="AG168" i="1" s="1"/>
  <c r="U169" i="1" l="1"/>
  <c r="V169" i="1" s="1"/>
  <c r="Z169" i="1"/>
  <c r="AP169" i="1"/>
  <c r="E169" i="1"/>
  <c r="AA170" i="1"/>
  <c r="Z168" i="1"/>
  <c r="U168" i="1"/>
  <c r="AA169" i="1"/>
  <c r="E168" i="1"/>
  <c r="AH168" i="1"/>
  <c r="AP168" i="1"/>
  <c r="AL168" i="1" l="1"/>
  <c r="AM168" i="1" s="1"/>
  <c r="V168" i="1"/>
  <c r="AB169" i="1" s="1"/>
  <c r="AH169" i="1" s="1"/>
  <c r="W169" i="1" l="1"/>
  <c r="X170" i="1" s="1"/>
  <c r="Y170" i="1" s="1"/>
  <c r="AL169" i="1"/>
  <c r="AM169" i="1" s="1"/>
  <c r="AB170" i="1"/>
  <c r="AH170" i="1" s="1"/>
  <c r="AG169" i="1"/>
  <c r="W170" i="1" l="1"/>
  <c r="X171" i="1" s="1"/>
  <c r="Y171" i="1" s="1"/>
  <c r="AA172" i="1" s="1"/>
  <c r="AL170" i="1"/>
  <c r="AM170" i="1" s="1"/>
  <c r="AG170" i="1"/>
  <c r="AP170" i="1"/>
  <c r="U171" i="1" l="1"/>
  <c r="V171" i="1" s="1"/>
  <c r="Z171" i="1"/>
  <c r="AP171" i="1"/>
  <c r="E171" i="1"/>
  <c r="Z170" i="1"/>
  <c r="AA171" i="1"/>
  <c r="U170" i="1"/>
  <c r="E170" i="1"/>
  <c r="V170" i="1" l="1"/>
  <c r="W171" i="1" s="1"/>
  <c r="AB171" i="1" l="1"/>
  <c r="AG171" i="1" s="1"/>
  <c r="X172" i="1"/>
  <c r="Y172" i="1" s="1"/>
  <c r="W172" i="1"/>
  <c r="AH171" i="1" l="1"/>
  <c r="AL171" i="1" s="1"/>
  <c r="AM171" i="1" s="1"/>
  <c r="AB172" i="1"/>
  <c r="AG172" i="1" s="1"/>
  <c r="X173" i="1"/>
  <c r="Y173" i="1" s="1"/>
  <c r="AH172" i="1" l="1"/>
  <c r="AL172" i="1" s="1"/>
  <c r="AM172" i="1" s="1"/>
  <c r="U172" i="1"/>
  <c r="Z172" i="1"/>
  <c r="AA173" i="1"/>
  <c r="E172" i="1"/>
  <c r="U173" i="1"/>
  <c r="V173" i="1" s="1"/>
  <c r="AA174" i="1"/>
  <c r="E173" i="1"/>
  <c r="Z173" i="1"/>
  <c r="AP173" i="1"/>
  <c r="AP172" i="1"/>
  <c r="V172" i="1" l="1"/>
  <c r="AB173" i="1" s="1"/>
  <c r="W173" i="1" l="1"/>
  <c r="X174" i="1" s="1"/>
  <c r="Y174" i="1" s="1"/>
  <c r="AG173" i="1"/>
  <c r="AB174" i="1"/>
  <c r="AH173" i="1"/>
  <c r="W174" i="1" l="1"/>
  <c r="X175" i="1" s="1"/>
  <c r="Y175" i="1" s="1"/>
  <c r="AG174" i="1"/>
  <c r="AL173" i="1"/>
  <c r="AM173" i="1" s="1"/>
  <c r="AH174" i="1"/>
  <c r="E175" i="1" l="1"/>
  <c r="Z175" i="1"/>
  <c r="AP175" i="1"/>
  <c r="U175" i="1"/>
  <c r="V175" i="1" s="1"/>
  <c r="AA175" i="1"/>
  <c r="Z174" i="1"/>
  <c r="U174" i="1"/>
  <c r="E174" i="1"/>
  <c r="AP174" i="1"/>
  <c r="AL174" i="1"/>
  <c r="AM174" i="1" s="1"/>
  <c r="AA176" i="1" l="1"/>
  <c r="V174" i="1"/>
  <c r="W175" i="1" s="1"/>
  <c r="AB175" i="1" l="1"/>
  <c r="AB176" i="1" s="1"/>
  <c r="W176" i="1"/>
  <c r="X177" i="1" s="1"/>
  <c r="Y177" i="1" s="1"/>
  <c r="X176" i="1"/>
  <c r="Y176" i="1" s="1"/>
  <c r="AH175" i="1" l="1"/>
  <c r="AL175" i="1" s="1"/>
  <c r="AM175" i="1" s="1"/>
  <c r="AG175" i="1"/>
  <c r="U177" i="1"/>
  <c r="V177" i="1" s="1"/>
  <c r="E177" i="1"/>
  <c r="AA178" i="1"/>
  <c r="AP177" i="1"/>
  <c r="Z177" i="1"/>
  <c r="AG176" i="1"/>
  <c r="AH176" i="1" l="1"/>
  <c r="AL176" i="1" s="1"/>
  <c r="AM176" i="1" s="1"/>
  <c r="Z176" i="1"/>
  <c r="AA177" i="1"/>
  <c r="E176" i="1"/>
  <c r="U176" i="1"/>
  <c r="AP176" i="1"/>
  <c r="V176" i="1" l="1"/>
  <c r="W177" i="1" s="1"/>
  <c r="AB177" i="1" l="1"/>
  <c r="AB178" i="1" s="1"/>
  <c r="AG178" i="1" s="1"/>
  <c r="W178" i="1"/>
  <c r="X178" i="1"/>
  <c r="Y178" i="1" s="1"/>
  <c r="AH177" i="1" l="1"/>
  <c r="AL177" i="1" s="1"/>
  <c r="AM177" i="1" s="1"/>
  <c r="AG177" i="1"/>
  <c r="X179" i="1"/>
  <c r="Y179" i="1" s="1"/>
  <c r="AH178" i="1" l="1"/>
  <c r="AL178" i="1" s="1"/>
  <c r="AM178" i="1" s="1"/>
  <c r="Z178" i="1"/>
  <c r="U178" i="1"/>
  <c r="AA179" i="1"/>
  <c r="E178" i="1"/>
  <c r="AP178" i="1"/>
  <c r="E179" i="1"/>
  <c r="AA180" i="1"/>
  <c r="AP179" i="1"/>
  <c r="Z179" i="1"/>
  <c r="U179" i="1"/>
  <c r="V179" i="1" s="1"/>
  <c r="V178" i="1" l="1"/>
  <c r="AB179" i="1" s="1"/>
  <c r="W179" i="1" l="1"/>
  <c r="X180" i="1" s="1"/>
  <c r="Y180" i="1" s="1"/>
  <c r="AB180" i="1"/>
  <c r="AG179" i="1"/>
  <c r="AH179" i="1"/>
  <c r="W180" i="1" l="1"/>
  <c r="X181" i="1" s="1"/>
  <c r="Y181" i="1" s="1"/>
  <c r="AG180" i="1"/>
  <c r="AH180" i="1"/>
  <c r="AL179" i="1"/>
  <c r="AM179" i="1" s="1"/>
  <c r="Z180" i="1" l="1"/>
  <c r="AA181" i="1"/>
  <c r="E180" i="1"/>
  <c r="U180" i="1"/>
  <c r="AA182" i="1"/>
  <c r="E181" i="1"/>
  <c r="Z181" i="1"/>
  <c r="U181" i="1"/>
  <c r="V181" i="1" s="1"/>
  <c r="AP180" i="1"/>
  <c r="AP181" i="1"/>
  <c r="AL180" i="1"/>
  <c r="AM180" i="1" s="1"/>
  <c r="V180" i="1" l="1"/>
  <c r="W181" i="1" s="1"/>
  <c r="AB181" i="1" l="1"/>
  <c r="AB182" i="1" s="1"/>
  <c r="X182" i="1"/>
  <c r="Y182" i="1" s="1"/>
  <c r="W182" i="1"/>
  <c r="AH181" i="1" l="1"/>
  <c r="AH182" i="1" s="1"/>
  <c r="AG181" i="1"/>
  <c r="X183" i="1"/>
  <c r="Y183" i="1" s="1"/>
  <c r="AG182" i="1"/>
  <c r="AL181" i="1" l="1"/>
  <c r="AM181" i="1" s="1"/>
  <c r="Z182" i="1"/>
  <c r="U182" i="1"/>
  <c r="E182" i="1"/>
  <c r="AA183" i="1"/>
  <c r="AP182" i="1"/>
  <c r="AL182" i="1" l="1"/>
  <c r="AM182" i="1" s="1"/>
  <c r="Z183" i="1"/>
  <c r="AA184" i="1"/>
  <c r="E183" i="1"/>
  <c r="U183" i="1"/>
  <c r="V183" i="1" s="1"/>
  <c r="V182" i="1"/>
  <c r="AB183" i="1" s="1"/>
  <c r="AP183" i="1"/>
  <c r="W183" i="1" l="1"/>
  <c r="X184" i="1" s="1"/>
  <c r="Y184" i="1" s="1"/>
  <c r="AG183" i="1"/>
  <c r="AB184" i="1"/>
  <c r="AH183" i="1"/>
  <c r="W184" i="1" l="1"/>
  <c r="X185" i="1" s="1"/>
  <c r="Y185" i="1" s="1"/>
  <c r="AG184" i="1"/>
  <c r="AL183" i="1"/>
  <c r="AM183" i="1" s="1"/>
  <c r="AH184" i="1"/>
  <c r="AL184" i="1" l="1"/>
  <c r="AM184" i="1" s="1"/>
  <c r="E184" i="1"/>
  <c r="Z184" i="1"/>
  <c r="U184" i="1"/>
  <c r="AA185" i="1"/>
  <c r="AP184" i="1"/>
  <c r="AA186" i="1" l="1"/>
  <c r="E185" i="1"/>
  <c r="U185" i="1"/>
  <c r="V185" i="1" s="1"/>
  <c r="Z185" i="1"/>
  <c r="AP185" i="1"/>
  <c r="V184" i="1"/>
  <c r="W185" i="1" s="1"/>
  <c r="AB185" i="1"/>
  <c r="W186" i="1" l="1"/>
  <c r="X186" i="1"/>
  <c r="Y186" i="1" s="1"/>
  <c r="AG185" i="1"/>
  <c r="AB186" i="1"/>
  <c r="AH185" i="1"/>
  <c r="AG186" i="1" l="1"/>
  <c r="AL185" i="1"/>
  <c r="AM185" i="1" s="1"/>
  <c r="AH186" i="1"/>
  <c r="X187" i="1"/>
  <c r="Y187" i="1" s="1"/>
  <c r="AA187" i="1" l="1"/>
  <c r="Z186" i="1"/>
  <c r="U186" i="1"/>
  <c r="E186" i="1"/>
  <c r="AP186" i="1"/>
  <c r="AL186" i="1"/>
  <c r="AM186" i="1" s="1"/>
  <c r="V186" i="1" l="1"/>
  <c r="AB187" i="1" s="1"/>
  <c r="Z187" i="1"/>
  <c r="AA188" i="1"/>
  <c r="E187" i="1"/>
  <c r="U187" i="1"/>
  <c r="V187" i="1" s="1"/>
  <c r="AP187" i="1"/>
  <c r="W187" i="1" l="1"/>
  <c r="X188" i="1" s="1"/>
  <c r="Y188" i="1" s="1"/>
  <c r="AB188" i="1"/>
  <c r="AG187" i="1"/>
  <c r="AH187" i="1"/>
  <c r="W188" i="1" l="1"/>
  <c r="X189" i="1" s="1"/>
  <c r="Y189" i="1" s="1"/>
  <c r="AG188" i="1"/>
  <c r="AL187" i="1"/>
  <c r="AM187" i="1" s="1"/>
  <c r="AH188" i="1"/>
  <c r="AL188" i="1" l="1"/>
  <c r="AM188" i="1" s="1"/>
  <c r="E188" i="1"/>
  <c r="Z188" i="1"/>
  <c r="AA189" i="1"/>
  <c r="U188" i="1"/>
  <c r="AP188" i="1"/>
  <c r="AP189" i="1"/>
  <c r="V188" i="1" l="1"/>
  <c r="W189" i="1" s="1"/>
  <c r="AA190" i="1"/>
  <c r="E189" i="1"/>
  <c r="Z189" i="1"/>
  <c r="U189" i="1"/>
  <c r="V189" i="1" s="1"/>
  <c r="AB189" i="1" l="1"/>
  <c r="AB190" i="1" s="1"/>
  <c r="W190" i="1"/>
  <c r="X190" i="1"/>
  <c r="Y190" i="1" s="1"/>
  <c r="AH189" i="1" l="1"/>
  <c r="AG189" i="1"/>
  <c r="X191" i="1"/>
  <c r="Y191" i="1" s="1"/>
  <c r="AL189" i="1"/>
  <c r="AM189" i="1" s="1"/>
  <c r="AH190" i="1"/>
  <c r="AG190" i="1"/>
  <c r="AL190" i="1" l="1"/>
  <c r="AM190" i="1" s="1"/>
  <c r="U190" i="1"/>
  <c r="AA191" i="1"/>
  <c r="E190" i="1"/>
  <c r="Z190" i="1"/>
  <c r="AP190" i="1"/>
  <c r="AP191" i="1"/>
  <c r="V190" i="1" l="1"/>
  <c r="W191" i="1" s="1"/>
  <c r="AA192" i="1"/>
  <c r="E191" i="1"/>
  <c r="Z191" i="1"/>
  <c r="U191" i="1"/>
  <c r="V191" i="1" s="1"/>
  <c r="AB191" i="1" l="1"/>
  <c r="AG191" i="1" s="1"/>
  <c r="X192" i="1"/>
  <c r="Y192" i="1" s="1"/>
  <c r="W192" i="1"/>
  <c r="AH191" i="1" l="1"/>
  <c r="AL191" i="1" s="1"/>
  <c r="AM191" i="1" s="1"/>
  <c r="AB192" i="1"/>
  <c r="AG192" i="1" s="1"/>
  <c r="X193" i="1"/>
  <c r="Y193" i="1" s="1"/>
  <c r="AH192" i="1" l="1"/>
  <c r="AL192" i="1" s="1"/>
  <c r="AM192" i="1" s="1"/>
  <c r="U192" i="1"/>
  <c r="E192" i="1"/>
  <c r="Z192" i="1"/>
  <c r="AA193" i="1"/>
  <c r="AP192" i="1"/>
  <c r="AA194" i="1" l="1"/>
  <c r="E193" i="1"/>
  <c r="Z193" i="1"/>
  <c r="U193" i="1"/>
  <c r="V193" i="1" s="1"/>
  <c r="V192" i="1"/>
  <c r="W193" i="1" s="1"/>
  <c r="AP193" i="1"/>
  <c r="AB193" i="1" l="1"/>
  <c r="AH193" i="1" s="1"/>
  <c r="X194" i="1"/>
  <c r="Y194" i="1" s="1"/>
  <c r="W194" i="1"/>
  <c r="AG193" i="1" l="1"/>
  <c r="AB194" i="1"/>
  <c r="AH194" i="1" s="1"/>
  <c r="X195" i="1"/>
  <c r="Y195" i="1" s="1"/>
  <c r="AL193" i="1"/>
  <c r="AM193" i="1" s="1"/>
  <c r="AG194" i="1" l="1"/>
  <c r="Z194" i="1"/>
  <c r="U194" i="1"/>
  <c r="AA195" i="1"/>
  <c r="E194" i="1"/>
  <c r="AP194" i="1"/>
  <c r="AP195" i="1"/>
  <c r="AL194" i="1"/>
  <c r="AM194" i="1" s="1"/>
  <c r="E195" i="1" l="1"/>
  <c r="Z195" i="1"/>
  <c r="AA196" i="1"/>
  <c r="U195" i="1"/>
  <c r="V195" i="1" s="1"/>
  <c r="V194" i="1"/>
  <c r="W195" i="1" s="1"/>
  <c r="AB195" i="1" l="1"/>
  <c r="AH195" i="1" s="1"/>
  <c r="X196" i="1"/>
  <c r="Y196" i="1" s="1"/>
  <c r="W196" i="1"/>
  <c r="AB196" i="1" l="1"/>
  <c r="AG196" i="1" s="1"/>
  <c r="AG195" i="1"/>
  <c r="X197" i="1"/>
  <c r="Y197" i="1" s="1"/>
  <c r="AL195" i="1"/>
  <c r="AM195" i="1" s="1"/>
  <c r="AH196" i="1"/>
  <c r="Z196" i="1" l="1"/>
  <c r="AA197" i="1"/>
  <c r="U196" i="1"/>
  <c r="E196" i="1"/>
  <c r="AP196" i="1"/>
  <c r="AL196" i="1"/>
  <c r="AM196" i="1" s="1"/>
  <c r="V196" i="1" l="1"/>
  <c r="AB197" i="1" s="1"/>
  <c r="AA198" i="1"/>
  <c r="E197" i="1"/>
  <c r="U197" i="1"/>
  <c r="V197" i="1" s="1"/>
  <c r="Z197" i="1"/>
  <c r="AP197" i="1"/>
  <c r="W197" i="1" l="1"/>
  <c r="X198" i="1" s="1"/>
  <c r="Y198" i="1" s="1"/>
  <c r="AG197" i="1"/>
  <c r="AB198" i="1"/>
  <c r="AH197" i="1"/>
  <c r="W198" i="1" l="1"/>
  <c r="X199" i="1" s="1"/>
  <c r="Y199" i="1" s="1"/>
  <c r="AG198" i="1"/>
  <c r="AL197" i="1"/>
  <c r="AM197" i="1" s="1"/>
  <c r="AH198" i="1"/>
  <c r="AL198" i="1" l="1"/>
  <c r="AM198" i="1" s="1"/>
  <c r="U198" i="1"/>
  <c r="E198" i="1"/>
  <c r="Z198" i="1"/>
  <c r="AA199" i="1"/>
  <c r="AP198" i="1"/>
  <c r="AP199" i="1"/>
  <c r="V198" i="1" l="1"/>
  <c r="AB199" i="1" s="1"/>
  <c r="U199" i="1"/>
  <c r="V199" i="1" s="1"/>
  <c r="Z199" i="1"/>
  <c r="E199" i="1"/>
  <c r="AA200" i="1"/>
  <c r="W199" i="1" l="1"/>
  <c r="X200" i="1" s="1"/>
  <c r="Y200" i="1" s="1"/>
  <c r="AG199" i="1"/>
  <c r="AB200" i="1"/>
  <c r="AH199" i="1"/>
  <c r="W200" i="1" l="1"/>
  <c r="X201" i="1" s="1"/>
  <c r="Y201" i="1" s="1"/>
  <c r="AG200" i="1"/>
  <c r="AL199" i="1"/>
  <c r="AM199" i="1" s="1"/>
  <c r="AH200" i="1"/>
  <c r="AL200" i="1" l="1"/>
  <c r="AM200" i="1" s="1"/>
  <c r="AA201" i="1"/>
  <c r="E200" i="1"/>
  <c r="Z200" i="1"/>
  <c r="U200" i="1"/>
  <c r="AP200" i="1"/>
  <c r="AP201" i="1"/>
  <c r="V200" i="1" l="1"/>
  <c r="AB201" i="1" s="1"/>
  <c r="AA202" i="1"/>
  <c r="E201" i="1"/>
  <c r="U201" i="1"/>
  <c r="V201" i="1" s="1"/>
  <c r="Z201" i="1"/>
  <c r="W201" i="1" l="1"/>
  <c r="W202" i="1" s="1"/>
  <c r="AG201" i="1"/>
  <c r="AB202" i="1"/>
  <c r="AH201" i="1"/>
  <c r="X202" i="1"/>
  <c r="Y202" i="1" s="1"/>
  <c r="AL201" i="1" l="1"/>
  <c r="AM201" i="1" s="1"/>
  <c r="AH202" i="1"/>
  <c r="AP202" i="1"/>
  <c r="AG202" i="1"/>
  <c r="X203" i="1"/>
  <c r="Y203" i="1" s="1"/>
  <c r="AL202" i="1" l="1"/>
  <c r="AM202" i="1" s="1"/>
  <c r="U202" i="1"/>
  <c r="AA203" i="1"/>
  <c r="E202" i="1"/>
  <c r="Z202" i="1"/>
  <c r="AA204" i="1" l="1"/>
  <c r="E203" i="1"/>
  <c r="U203" i="1"/>
  <c r="V203" i="1" s="1"/>
  <c r="Z203" i="1"/>
  <c r="V202" i="1"/>
  <c r="W203" i="1" s="1"/>
  <c r="AP203" i="1"/>
  <c r="AB203" i="1" l="1"/>
  <c r="AG203" i="1" s="1"/>
  <c r="X204" i="1"/>
  <c r="Y204" i="1" s="1"/>
  <c r="W204" i="1"/>
  <c r="AH203" i="1" l="1"/>
  <c r="AL203" i="1" s="1"/>
  <c r="AM203" i="1" s="1"/>
  <c r="AB204" i="1"/>
  <c r="X205" i="1"/>
  <c r="Y205" i="1" s="1"/>
  <c r="AH204" i="1" l="1"/>
  <c r="AL204" i="1" s="1"/>
  <c r="AM204" i="1" s="1"/>
  <c r="AG204" i="1"/>
  <c r="E205" i="1"/>
  <c r="Z205" i="1"/>
  <c r="U205" i="1"/>
  <c r="V205" i="1" s="1"/>
  <c r="AP205" i="1"/>
  <c r="AA206" i="1"/>
  <c r="AA205" i="1"/>
  <c r="E204" i="1"/>
  <c r="Z204" i="1"/>
  <c r="U204" i="1"/>
  <c r="AP204" i="1"/>
  <c r="V204" i="1" l="1"/>
  <c r="AB205" i="1" s="1"/>
  <c r="W205" i="1" l="1"/>
  <c r="W206" i="1" s="1"/>
  <c r="AB206" i="1"/>
  <c r="AG205" i="1"/>
  <c r="AH205" i="1"/>
  <c r="X206" i="1" l="1"/>
  <c r="Y206" i="1" s="1"/>
  <c r="Z206" i="1" s="1"/>
  <c r="AG206" i="1"/>
  <c r="X207" i="1"/>
  <c r="Y207" i="1" s="1"/>
  <c r="AL205" i="1"/>
  <c r="AM205" i="1" s="1"/>
  <c r="AH206" i="1"/>
  <c r="U206" i="1"/>
  <c r="V206" i="1" s="1"/>
  <c r="AP206" i="1" l="1"/>
  <c r="E206" i="1"/>
  <c r="AA207" i="1"/>
  <c r="W207" i="1"/>
  <c r="X208" i="1" s="1"/>
  <c r="Y208" i="1" s="1"/>
  <c r="AB207" i="1"/>
  <c r="AH207" i="1" s="1"/>
  <c r="Z207" i="1"/>
  <c r="E207" i="1"/>
  <c r="AP207" i="1"/>
  <c r="U207" i="1"/>
  <c r="V207" i="1" s="1"/>
  <c r="AA208" i="1"/>
  <c r="AL206" i="1"/>
  <c r="AM206" i="1" s="1"/>
  <c r="AG207" i="1" l="1"/>
  <c r="AL207" i="1"/>
  <c r="AM207" i="1" s="1"/>
  <c r="AB208" i="1"/>
  <c r="AH208" i="1" s="1"/>
  <c r="W208" i="1"/>
  <c r="AA209" i="1"/>
  <c r="Z208" i="1"/>
  <c r="AP208" i="1"/>
  <c r="U208" i="1"/>
  <c r="V208" i="1" s="1"/>
  <c r="E208" i="1"/>
  <c r="AG208" i="1" l="1"/>
  <c r="AB209" i="1"/>
  <c r="AH209" i="1" s="1"/>
  <c r="W209" i="1"/>
  <c r="X209" i="1"/>
  <c r="Y209" i="1" s="1"/>
  <c r="AL208" i="1"/>
  <c r="AM208" i="1" s="1"/>
  <c r="Z209" i="1" l="1"/>
  <c r="AP209" i="1"/>
  <c r="E209" i="1"/>
  <c r="U209" i="1"/>
  <c r="V209" i="1" s="1"/>
  <c r="AA210" i="1"/>
  <c r="X210" i="1"/>
  <c r="Y210" i="1" s="1"/>
  <c r="AL209" i="1"/>
  <c r="AM209" i="1" s="1"/>
  <c r="AG209" i="1"/>
  <c r="AB210" i="1" l="1"/>
  <c r="W210" i="1"/>
  <c r="AA211" i="1"/>
  <c r="AP210" i="1"/>
  <c r="E210" i="1"/>
  <c r="Z210" i="1"/>
  <c r="U210" i="1"/>
  <c r="V210" i="1" s="1"/>
  <c r="X211" i="1" l="1"/>
  <c r="Y211" i="1" s="1"/>
  <c r="W211" i="1"/>
  <c r="AG210" i="1"/>
  <c r="AB211" i="1"/>
  <c r="AH210" i="1"/>
  <c r="X212" i="1" l="1"/>
  <c r="Y212" i="1" s="1"/>
  <c r="AL210" i="1"/>
  <c r="AM210" i="1" s="1"/>
  <c r="AH211" i="1"/>
  <c r="AG211" i="1"/>
  <c r="U211" i="1"/>
  <c r="V211" i="1" s="1"/>
  <c r="Z211" i="1"/>
  <c r="AA212" i="1"/>
  <c r="AP211" i="1"/>
  <c r="E211" i="1"/>
  <c r="AB212" i="1" l="1"/>
  <c r="AH212" i="1" s="1"/>
  <c r="W212" i="1"/>
  <c r="X213" i="1" s="1"/>
  <c r="Y213" i="1" s="1"/>
  <c r="AL211" i="1"/>
  <c r="AM211" i="1" s="1"/>
  <c r="E212" i="1"/>
  <c r="Z212" i="1"/>
  <c r="AP212" i="1"/>
  <c r="AA213" i="1"/>
  <c r="U212" i="1"/>
  <c r="V212" i="1" s="1"/>
  <c r="AG212" i="1" l="1"/>
  <c r="AB213" i="1"/>
  <c r="AG213" i="1" s="1"/>
  <c r="W213" i="1"/>
  <c r="AL212" i="1"/>
  <c r="AM212" i="1" s="1"/>
  <c r="AP213" i="1"/>
  <c r="AH213" i="1" l="1"/>
  <c r="AL213" i="1" s="1"/>
  <c r="AM213" i="1" s="1"/>
  <c r="E213" i="1"/>
  <c r="U213" i="1"/>
  <c r="Z213" i="1"/>
  <c r="AA214" i="1"/>
  <c r="X214" i="1"/>
  <c r="Y214" i="1" s="1"/>
  <c r="AP214" i="1" l="1"/>
  <c r="U214" i="1"/>
  <c r="V214" i="1" s="1"/>
  <c r="E214" i="1"/>
  <c r="Z214" i="1"/>
  <c r="AA215" i="1"/>
  <c r="V213" i="1"/>
  <c r="AB214" i="1" s="1"/>
  <c r="W214" i="1" l="1"/>
  <c r="X215" i="1" s="1"/>
  <c r="Y215" i="1" s="1"/>
  <c r="AG214" i="1"/>
  <c r="AB215" i="1"/>
  <c r="AH214" i="1"/>
  <c r="W215" i="1" l="1"/>
  <c r="X216" i="1" s="1"/>
  <c r="Y216" i="1" s="1"/>
  <c r="AG215" i="1"/>
  <c r="AL214" i="1"/>
  <c r="AM214" i="1" s="1"/>
  <c r="AH215" i="1"/>
  <c r="E215" i="1" l="1"/>
  <c r="AA216" i="1"/>
  <c r="U215" i="1"/>
  <c r="Z215" i="1"/>
  <c r="Z216" i="1"/>
  <c r="E216" i="1"/>
  <c r="AA217" i="1"/>
  <c r="AP216" i="1"/>
  <c r="U216" i="1"/>
  <c r="V216" i="1" s="1"/>
  <c r="AP215" i="1"/>
  <c r="AL215" i="1"/>
  <c r="AM215" i="1" s="1"/>
  <c r="V215" i="1" l="1"/>
  <c r="W216" i="1" s="1"/>
  <c r="AB216" i="1" l="1"/>
  <c r="AB217" i="1" s="1"/>
  <c r="X217" i="1"/>
  <c r="Y217" i="1" s="1"/>
  <c r="W217" i="1"/>
  <c r="AG216" i="1" l="1"/>
  <c r="AH216" i="1"/>
  <c r="AL216" i="1" s="1"/>
  <c r="AM216" i="1" s="1"/>
  <c r="AG217" i="1"/>
  <c r="X218" i="1"/>
  <c r="Y218" i="1" s="1"/>
  <c r="AH217" i="1" l="1"/>
  <c r="AL217" i="1" s="1"/>
  <c r="AM217" i="1" s="1"/>
  <c r="U217" i="1"/>
  <c r="Z217" i="1"/>
  <c r="E217" i="1"/>
  <c r="AA218" i="1"/>
  <c r="AP217" i="1"/>
  <c r="AA219" i="1"/>
  <c r="Z218" i="1"/>
  <c r="E218" i="1"/>
  <c r="AP218" i="1"/>
  <c r="U218" i="1"/>
  <c r="V218" i="1" s="1"/>
  <c r="V217" i="1" l="1"/>
  <c r="AB218" i="1" s="1"/>
  <c r="W218" i="1" l="1"/>
  <c r="X219" i="1" s="1"/>
  <c r="Y219" i="1" s="1"/>
  <c r="AG218" i="1"/>
  <c r="AB219" i="1"/>
  <c r="AH218" i="1"/>
  <c r="W219" i="1" l="1"/>
  <c r="X220" i="1" s="1"/>
  <c r="Y220" i="1" s="1"/>
  <c r="AG219" i="1"/>
  <c r="AL218" i="1"/>
  <c r="AM218" i="1" s="1"/>
  <c r="AH219" i="1"/>
  <c r="U219" i="1" l="1"/>
  <c r="AA220" i="1"/>
  <c r="E219" i="1"/>
  <c r="Z219" i="1"/>
  <c r="AP219" i="1"/>
  <c r="AA221" i="1"/>
  <c r="E220" i="1"/>
  <c r="U220" i="1"/>
  <c r="V220" i="1" s="1"/>
  <c r="AP220" i="1"/>
  <c r="Z220" i="1"/>
  <c r="AL219" i="1"/>
  <c r="AM219" i="1" s="1"/>
  <c r="V219" i="1" l="1"/>
  <c r="AB220" i="1" s="1"/>
  <c r="W220" i="1" l="1"/>
  <c r="W221" i="1" s="1"/>
  <c r="AG220" i="1"/>
  <c r="AB221" i="1"/>
  <c r="AH220" i="1"/>
  <c r="X221" i="1" l="1"/>
  <c r="Y221" i="1" s="1"/>
  <c r="AL220" i="1"/>
  <c r="AM220" i="1" s="1"/>
  <c r="AH221" i="1"/>
  <c r="AG221" i="1"/>
  <c r="X222" i="1"/>
  <c r="Y222" i="1" s="1"/>
  <c r="Z222" i="1" l="1"/>
  <c r="AP222" i="1"/>
  <c r="AA223" i="1"/>
  <c r="U222" i="1"/>
  <c r="V222" i="1" s="1"/>
  <c r="E222" i="1"/>
  <c r="AL221" i="1"/>
  <c r="AM221" i="1" s="1"/>
  <c r="Z221" i="1"/>
  <c r="U221" i="1"/>
  <c r="E221" i="1"/>
  <c r="AA222" i="1"/>
  <c r="AP221" i="1"/>
  <c r="V221" i="1" l="1"/>
  <c r="AB222" i="1" s="1"/>
  <c r="W222" i="1" l="1"/>
  <c r="X223" i="1" s="1"/>
  <c r="Y223" i="1" s="1"/>
  <c r="AG222" i="1"/>
  <c r="AB223" i="1"/>
  <c r="AH222" i="1"/>
  <c r="W223" i="1" l="1"/>
  <c r="X224" i="1" s="1"/>
  <c r="Y224" i="1" s="1"/>
  <c r="AL222" i="1"/>
  <c r="AM222" i="1" s="1"/>
  <c r="AH223" i="1"/>
  <c r="AG223" i="1"/>
  <c r="AA224" i="1" l="1"/>
  <c r="E223" i="1"/>
  <c r="Z223" i="1"/>
  <c r="U223" i="1"/>
  <c r="E224" i="1"/>
  <c r="Z224" i="1"/>
  <c r="AA225" i="1"/>
  <c r="AP224" i="1"/>
  <c r="U224" i="1"/>
  <c r="V224" i="1" s="1"/>
  <c r="AP223" i="1"/>
  <c r="AL223" i="1"/>
  <c r="AM223" i="1" s="1"/>
  <c r="V223" i="1" l="1"/>
  <c r="W224" i="1" s="1"/>
  <c r="AB224" i="1" l="1"/>
  <c r="AH224" i="1" s="1"/>
  <c r="X225" i="1"/>
  <c r="Y225" i="1" s="1"/>
  <c r="W225" i="1"/>
  <c r="AB225" i="1" l="1"/>
  <c r="AH225" i="1" s="1"/>
  <c r="AG224" i="1"/>
  <c r="X226" i="1"/>
  <c r="Y226" i="1" s="1"/>
  <c r="AL224" i="1"/>
  <c r="AM224" i="1" s="1"/>
  <c r="AG225" i="1" l="1"/>
  <c r="U225" i="1"/>
  <c r="E225" i="1"/>
  <c r="AA226" i="1"/>
  <c r="Z225" i="1"/>
  <c r="AL225" i="1"/>
  <c r="AM225" i="1" s="1"/>
  <c r="AP226" i="1"/>
  <c r="AA227" i="1"/>
  <c r="E226" i="1"/>
  <c r="Z226" i="1"/>
  <c r="U226" i="1"/>
  <c r="V226" i="1" s="1"/>
  <c r="AP225" i="1"/>
  <c r="V225" i="1" l="1"/>
  <c r="AB226" i="1" s="1"/>
  <c r="W226" i="1" l="1"/>
  <c r="W227" i="1" s="1"/>
  <c r="AG226" i="1"/>
  <c r="AB227" i="1"/>
  <c r="AH226" i="1"/>
  <c r="X227" i="1" l="1"/>
  <c r="Y227" i="1" s="1"/>
  <c r="AL226" i="1"/>
  <c r="AM226" i="1" s="1"/>
  <c r="AH227" i="1"/>
  <c r="AG227" i="1"/>
  <c r="X228" i="1"/>
  <c r="Y228" i="1" s="1"/>
  <c r="AP228" i="1" l="1"/>
  <c r="U228" i="1"/>
  <c r="V228" i="1" s="1"/>
  <c r="Z228" i="1"/>
  <c r="E228" i="1"/>
  <c r="AA229" i="1"/>
  <c r="AL227" i="1"/>
  <c r="AM227" i="1" s="1"/>
  <c r="U227" i="1"/>
  <c r="E227" i="1"/>
  <c r="Z227" i="1"/>
  <c r="AA228" i="1"/>
  <c r="AP227" i="1"/>
  <c r="V227" i="1" l="1"/>
  <c r="W228" i="1" s="1"/>
  <c r="AB228" i="1" l="1"/>
  <c r="AH228" i="1" s="1"/>
  <c r="X229" i="1"/>
  <c r="Y229" i="1" s="1"/>
  <c r="W229" i="1"/>
  <c r="AB229" i="1" l="1"/>
  <c r="AH229" i="1" s="1"/>
  <c r="AG228" i="1"/>
  <c r="X230" i="1"/>
  <c r="Y230" i="1" s="1"/>
  <c r="AL228" i="1"/>
  <c r="AM228" i="1" s="1"/>
  <c r="AG229" i="1" l="1"/>
  <c r="AL229" i="1"/>
  <c r="AM229" i="1" s="1"/>
  <c r="U229" i="1"/>
  <c r="E229" i="1"/>
  <c r="Z229" i="1"/>
  <c r="AA230" i="1"/>
  <c r="AP229" i="1"/>
  <c r="Z230" i="1"/>
  <c r="AP230" i="1"/>
  <c r="U230" i="1"/>
  <c r="V230" i="1" s="1"/>
  <c r="AA231" i="1"/>
  <c r="E230" i="1"/>
  <c r="V229" i="1" l="1"/>
  <c r="W230" i="1" s="1"/>
  <c r="X231" i="1" l="1"/>
  <c r="Y231" i="1" s="1"/>
  <c r="W231" i="1"/>
  <c r="AB230" i="1"/>
  <c r="X232" i="1" l="1"/>
  <c r="Y232" i="1" s="1"/>
  <c r="AG230" i="1"/>
  <c r="AB231" i="1"/>
  <c r="AH230" i="1"/>
  <c r="AP231" i="1"/>
  <c r="AG231" i="1" l="1"/>
  <c r="U231" i="1"/>
  <c r="Z231" i="1"/>
  <c r="AA232" i="1"/>
  <c r="E231" i="1"/>
  <c r="AL230" i="1"/>
  <c r="AM230" i="1" s="1"/>
  <c r="AH231" i="1"/>
  <c r="AA233" i="1"/>
  <c r="E232" i="1"/>
  <c r="Z232" i="1"/>
  <c r="AP232" i="1"/>
  <c r="U232" i="1"/>
  <c r="V232" i="1" s="1"/>
  <c r="V231" i="1" l="1"/>
  <c r="AB232" i="1" s="1"/>
  <c r="AL231" i="1"/>
  <c r="AM231" i="1" s="1"/>
  <c r="W232" i="1" l="1"/>
  <c r="W233" i="1" s="1"/>
  <c r="AG232" i="1"/>
  <c r="AB233" i="1"/>
  <c r="AH232" i="1"/>
  <c r="X233" i="1" l="1"/>
  <c r="Y233" i="1" s="1"/>
  <c r="AL232" i="1"/>
  <c r="AM232" i="1" s="1"/>
  <c r="AH233" i="1"/>
  <c r="AG233" i="1"/>
  <c r="X234" i="1"/>
  <c r="Y234" i="1" s="1"/>
  <c r="AP234" i="1" l="1"/>
  <c r="Z234" i="1"/>
  <c r="E234" i="1"/>
  <c r="U234" i="1"/>
  <c r="V234" i="1" s="1"/>
  <c r="AA235" i="1"/>
  <c r="AL233" i="1"/>
  <c r="AM233" i="1" s="1"/>
  <c r="U233" i="1"/>
  <c r="AA234" i="1"/>
  <c r="E233" i="1"/>
  <c r="Z233" i="1"/>
  <c r="AP233" i="1"/>
  <c r="V233" i="1" l="1"/>
  <c r="AB234" i="1" s="1"/>
  <c r="W234" i="1" l="1"/>
  <c r="W235" i="1" s="1"/>
  <c r="AG234" i="1"/>
  <c r="AB235" i="1"/>
  <c r="AH234" i="1"/>
  <c r="X235" i="1" l="1"/>
  <c r="Y235" i="1" s="1"/>
  <c r="AL234" i="1"/>
  <c r="AM234" i="1" s="1"/>
  <c r="AH235" i="1"/>
  <c r="AG235" i="1"/>
  <c r="X236" i="1"/>
  <c r="Y236" i="1" s="1"/>
  <c r="AA237" i="1" l="1"/>
  <c r="E236" i="1"/>
  <c r="AP236" i="1"/>
  <c r="Z236" i="1"/>
  <c r="U236" i="1"/>
  <c r="V236" i="1" s="1"/>
  <c r="E235" i="1"/>
  <c r="U235" i="1"/>
  <c r="Z235" i="1"/>
  <c r="AA236" i="1"/>
  <c r="AL235" i="1"/>
  <c r="AM235" i="1" s="1"/>
  <c r="AP235" i="1"/>
  <c r="V235" i="1" l="1"/>
  <c r="W236" i="1" s="1"/>
  <c r="AB236" i="1" l="1"/>
  <c r="AH236" i="1" s="1"/>
  <c r="X237" i="1"/>
  <c r="Y237" i="1" s="1"/>
  <c r="W237" i="1"/>
  <c r="AG236" i="1" l="1"/>
  <c r="AB237" i="1"/>
  <c r="AG237" i="1" s="1"/>
  <c r="X238" i="1"/>
  <c r="Y238" i="1" s="1"/>
  <c r="AL236" i="1"/>
  <c r="AM236" i="1" s="1"/>
  <c r="AH237" i="1" l="1"/>
  <c r="AL237" i="1" s="1"/>
  <c r="AM237" i="1" s="1"/>
  <c r="AA238" i="1"/>
  <c r="Z237" i="1"/>
  <c r="U237" i="1"/>
  <c r="E237" i="1"/>
  <c r="AP237" i="1"/>
  <c r="AA239" i="1"/>
  <c r="E238" i="1"/>
  <c r="Z238" i="1"/>
  <c r="AP238" i="1"/>
  <c r="U238" i="1"/>
  <c r="V238" i="1" s="1"/>
  <c r="V237" i="1" l="1"/>
  <c r="W238" i="1" s="1"/>
  <c r="AB238" i="1" l="1"/>
  <c r="AH238" i="1" s="1"/>
  <c r="X239" i="1"/>
  <c r="Y239" i="1" s="1"/>
  <c r="W239" i="1"/>
  <c r="AB239" i="1" l="1"/>
  <c r="AH239" i="1" s="1"/>
  <c r="AG238" i="1"/>
  <c r="X240" i="1"/>
  <c r="Y240" i="1" s="1"/>
  <c r="AL238" i="1"/>
  <c r="AM238" i="1" s="1"/>
  <c r="AG239" i="1" l="1"/>
  <c r="U239" i="1"/>
  <c r="E239" i="1"/>
  <c r="AA240" i="1"/>
  <c r="Z239" i="1"/>
  <c r="AL239" i="1"/>
  <c r="AM239" i="1" s="1"/>
  <c r="E240" i="1"/>
  <c r="Z240" i="1"/>
  <c r="AP240" i="1"/>
  <c r="U240" i="1"/>
  <c r="V240" i="1" s="1"/>
  <c r="AA241" i="1"/>
  <c r="AP239" i="1"/>
  <c r="V239" i="1" l="1"/>
  <c r="AB240" i="1" s="1"/>
  <c r="W240" i="1" l="1"/>
  <c r="W241" i="1" s="1"/>
  <c r="AG240" i="1"/>
  <c r="AB241" i="1"/>
  <c r="AH240" i="1"/>
  <c r="X241" i="1" l="1"/>
  <c r="Y241" i="1" s="1"/>
  <c r="AG241" i="1"/>
  <c r="AL240" i="1"/>
  <c r="AM240" i="1" s="1"/>
  <c r="AH241" i="1"/>
  <c r="X242" i="1"/>
  <c r="Y242" i="1" s="1"/>
  <c r="AL241" i="1" l="1"/>
  <c r="AM241" i="1" s="1"/>
  <c r="U241" i="1"/>
  <c r="Z241" i="1"/>
  <c r="AA242" i="1"/>
  <c r="E241" i="1"/>
  <c r="AP242" i="1"/>
  <c r="U242" i="1"/>
  <c r="V242" i="1" s="1"/>
  <c r="E242" i="1"/>
  <c r="Z242" i="1"/>
  <c r="AA243" i="1"/>
  <c r="AP241" i="1"/>
  <c r="V241" i="1" l="1"/>
  <c r="AB242" i="1" s="1"/>
  <c r="W242" i="1" l="1"/>
  <c r="W243" i="1" s="1"/>
  <c r="AG242" i="1"/>
  <c r="AB243" i="1"/>
  <c r="AH242" i="1"/>
  <c r="X243" i="1"/>
  <c r="Y243" i="1" s="1"/>
  <c r="AL242" i="1" l="1"/>
  <c r="AM242" i="1" s="1"/>
  <c r="AH243" i="1"/>
  <c r="AG243" i="1"/>
  <c r="X244" i="1"/>
  <c r="Y244" i="1" s="1"/>
  <c r="E244" i="1" l="1"/>
  <c r="U244" i="1"/>
  <c r="V244" i="1" s="1"/>
  <c r="Z244" i="1"/>
  <c r="AP244" i="1"/>
  <c r="AA245" i="1"/>
  <c r="AL243" i="1"/>
  <c r="AM243" i="1" s="1"/>
  <c r="U243" i="1"/>
  <c r="E243" i="1"/>
  <c r="Z243" i="1"/>
  <c r="AA244" i="1"/>
  <c r="AP243" i="1"/>
  <c r="V243" i="1" l="1"/>
  <c r="AB244" i="1" s="1"/>
  <c r="W244" i="1" l="1"/>
  <c r="X245" i="1" s="1"/>
  <c r="Y245" i="1" s="1"/>
  <c r="AG244" i="1"/>
  <c r="AH244" i="1"/>
  <c r="AB245" i="1"/>
  <c r="W245" i="1" l="1"/>
  <c r="X246" i="1" s="1"/>
  <c r="Y246" i="1" s="1"/>
  <c r="AL244" i="1"/>
  <c r="AM244" i="1" s="1"/>
  <c r="AH245" i="1"/>
  <c r="AG245" i="1"/>
  <c r="AC246" i="1" l="1"/>
  <c r="AE246" i="1" s="1"/>
  <c r="AA247" i="1"/>
  <c r="AP246" i="1"/>
  <c r="E246" i="1"/>
  <c r="Z246" i="1"/>
  <c r="U246" i="1"/>
  <c r="V246" i="1" s="1"/>
  <c r="AL245" i="1"/>
  <c r="AM245" i="1" s="1"/>
  <c r="AA246" i="1"/>
  <c r="Z245" i="1"/>
  <c r="E245" i="1"/>
  <c r="U245" i="1"/>
  <c r="AP245" i="1"/>
  <c r="V245" i="1" l="1"/>
  <c r="AB246" i="1" s="1"/>
  <c r="W246" i="1" l="1"/>
  <c r="W247" i="1" s="1"/>
  <c r="AG246" i="1"/>
  <c r="AB247" i="1"/>
  <c r="AH246" i="1"/>
  <c r="X247" i="1" l="1"/>
  <c r="Y247" i="1" s="1"/>
  <c r="AL246" i="1"/>
  <c r="AM246" i="1" s="1"/>
  <c r="AH247" i="1"/>
  <c r="AG247" i="1"/>
  <c r="X248" i="1"/>
  <c r="Y248" i="1" s="1"/>
  <c r="AL247" i="1" l="1"/>
  <c r="AM247" i="1" s="1"/>
  <c r="U247" i="1"/>
  <c r="AA248" i="1"/>
  <c r="E247" i="1"/>
  <c r="Z247" i="1"/>
  <c r="AA249" i="1"/>
  <c r="E248" i="1"/>
  <c r="Z248" i="1"/>
  <c r="AP248" i="1"/>
  <c r="U248" i="1"/>
  <c r="V248" i="1" s="1"/>
  <c r="AP247" i="1"/>
  <c r="V247" i="1" l="1"/>
  <c r="AB248" i="1" s="1"/>
  <c r="W248" i="1" l="1"/>
  <c r="W249" i="1" s="1"/>
  <c r="AG248" i="1"/>
  <c r="AH248" i="1"/>
  <c r="AB249" i="1"/>
  <c r="X249" i="1" l="1"/>
  <c r="Y249" i="1" s="1"/>
  <c r="AL248" i="1"/>
  <c r="AM248" i="1" s="1"/>
  <c r="AH249" i="1"/>
  <c r="AG249" i="1"/>
  <c r="X250" i="1"/>
  <c r="Y250" i="1" s="1"/>
  <c r="U249" i="1" l="1"/>
  <c r="E249" i="1"/>
  <c r="Z249" i="1"/>
  <c r="AA250" i="1"/>
  <c r="Z250" i="1"/>
  <c r="AP250" i="1"/>
  <c r="U250" i="1"/>
  <c r="V250" i="1" s="1"/>
  <c r="E250" i="1"/>
  <c r="AA251" i="1"/>
  <c r="AP249" i="1"/>
  <c r="AL249" i="1"/>
  <c r="AM249" i="1" s="1"/>
  <c r="V249" i="1" l="1"/>
  <c r="AB250" i="1" s="1"/>
  <c r="W250" i="1" l="1"/>
  <c r="W251" i="1" s="1"/>
  <c r="AG250" i="1"/>
  <c r="AB251" i="1"/>
  <c r="AH250" i="1"/>
  <c r="X251" i="1" l="1"/>
  <c r="Y251" i="1" s="1"/>
  <c r="AL250" i="1"/>
  <c r="AM250" i="1" s="1"/>
  <c r="AH251" i="1"/>
  <c r="AG251" i="1"/>
  <c r="X252" i="1"/>
  <c r="Y252" i="1" s="1"/>
  <c r="AL251" i="1" l="1"/>
  <c r="AM251" i="1" s="1"/>
  <c r="U251" i="1"/>
  <c r="Z251" i="1"/>
  <c r="AA252" i="1"/>
  <c r="E251" i="1"/>
  <c r="AA253" i="1"/>
  <c r="Z252" i="1"/>
  <c r="AP252" i="1"/>
  <c r="U252" i="1"/>
  <c r="V252" i="1" s="1"/>
  <c r="E252" i="1"/>
  <c r="AP251" i="1"/>
  <c r="V251" i="1" l="1"/>
  <c r="W252" i="1" s="1"/>
  <c r="X253" i="1" l="1"/>
  <c r="Y253" i="1" s="1"/>
  <c r="W253" i="1"/>
  <c r="AB252" i="1"/>
  <c r="AG252" i="1" l="1"/>
  <c r="AB253" i="1"/>
  <c r="AH252" i="1"/>
  <c r="X254" i="1"/>
  <c r="Y254" i="1" s="1"/>
  <c r="AP253" i="1"/>
  <c r="Z254" i="1" l="1"/>
  <c r="AP254" i="1"/>
  <c r="AA255" i="1"/>
  <c r="E254" i="1"/>
  <c r="U254" i="1"/>
  <c r="V254" i="1" s="1"/>
  <c r="U253" i="1"/>
  <c r="AA254" i="1"/>
  <c r="Z253" i="1"/>
  <c r="E253" i="1"/>
  <c r="AL252" i="1"/>
  <c r="AM252" i="1" s="1"/>
  <c r="AH253" i="1"/>
  <c r="AG253" i="1"/>
  <c r="AL253" i="1" l="1"/>
  <c r="AM253" i="1" s="1"/>
  <c r="V253" i="1"/>
  <c r="AB254" i="1" s="1"/>
  <c r="AG254" i="1" l="1"/>
  <c r="AB255" i="1"/>
  <c r="AH254" i="1"/>
  <c r="W254" i="1"/>
  <c r="AG255" i="1" l="1"/>
  <c r="X255" i="1"/>
  <c r="Y255" i="1" s="1"/>
  <c r="W255" i="1"/>
  <c r="AL254" i="1"/>
  <c r="AM254" i="1" s="1"/>
  <c r="AH255" i="1"/>
  <c r="X256" i="1" l="1"/>
  <c r="Y256" i="1" s="1"/>
  <c r="AL255" i="1"/>
  <c r="AM255" i="1" s="1"/>
  <c r="AA256" i="1" l="1"/>
  <c r="E255" i="1"/>
  <c r="U255" i="1"/>
  <c r="Z255" i="1"/>
  <c r="AP255" i="1"/>
  <c r="E256" i="1"/>
  <c r="Z256" i="1"/>
  <c r="AP256" i="1"/>
  <c r="AA257" i="1"/>
  <c r="U256" i="1"/>
  <c r="V256" i="1" s="1"/>
  <c r="V255" i="1" l="1"/>
  <c r="W256" i="1" s="1"/>
  <c r="AB256" i="1" l="1"/>
  <c r="AG256" i="1" s="1"/>
  <c r="X257" i="1"/>
  <c r="Y257" i="1" s="1"/>
  <c r="W257" i="1"/>
  <c r="AH256" i="1" l="1"/>
  <c r="AL256" i="1" s="1"/>
  <c r="AM256" i="1" s="1"/>
  <c r="AB257" i="1"/>
  <c r="X258" i="1"/>
  <c r="Y258" i="1" s="1"/>
  <c r="AH257" i="1" l="1"/>
  <c r="AL257" i="1" s="1"/>
  <c r="AM257" i="1" s="1"/>
  <c r="AG257" i="1"/>
  <c r="U257" i="1"/>
  <c r="E257" i="1"/>
  <c r="Z257" i="1"/>
  <c r="AA258" i="1"/>
  <c r="AP257" i="1"/>
  <c r="Z258" i="1"/>
  <c r="E258" i="1"/>
  <c r="AP258" i="1"/>
  <c r="U258" i="1"/>
  <c r="V258" i="1" s="1"/>
  <c r="AA259" i="1"/>
  <c r="V257" i="1" l="1"/>
  <c r="AB258" i="1" s="1"/>
  <c r="AG258" i="1" l="1"/>
  <c r="AB259" i="1"/>
  <c r="AH258" i="1"/>
  <c r="W258" i="1"/>
  <c r="AG259" i="1" l="1"/>
  <c r="X259" i="1"/>
  <c r="Y259" i="1" s="1"/>
  <c r="W259" i="1"/>
  <c r="AL258" i="1"/>
  <c r="AM258" i="1" s="1"/>
  <c r="AH259" i="1"/>
  <c r="X260" i="1" l="1"/>
  <c r="Y260" i="1" s="1"/>
  <c r="AL259" i="1"/>
  <c r="AM259" i="1" s="1"/>
  <c r="Z259" i="1" l="1"/>
  <c r="E259" i="1"/>
  <c r="AA260" i="1"/>
  <c r="U259" i="1"/>
  <c r="AP259" i="1"/>
  <c r="U260" i="1"/>
  <c r="V260" i="1" s="1"/>
  <c r="E260" i="1"/>
  <c r="AP260" i="1"/>
  <c r="Z260" i="1"/>
  <c r="AA261" i="1"/>
  <c r="V259" i="1" l="1"/>
  <c r="AB260" i="1" s="1"/>
  <c r="W260" i="1" l="1"/>
  <c r="W261" i="1" s="1"/>
  <c r="AG260" i="1"/>
  <c r="AH260" i="1"/>
  <c r="AB261" i="1"/>
  <c r="X261" i="1" l="1"/>
  <c r="Y261" i="1" s="1"/>
  <c r="AG261" i="1"/>
  <c r="AL260" i="1"/>
  <c r="AM260" i="1" s="1"/>
  <c r="AH261" i="1"/>
  <c r="X262" i="1"/>
  <c r="Y262" i="1" s="1"/>
  <c r="Z262" i="1" l="1"/>
  <c r="AA263" i="1"/>
  <c r="E262" i="1"/>
  <c r="AP262" i="1"/>
  <c r="U262" i="1"/>
  <c r="V262" i="1" s="1"/>
  <c r="AL261" i="1"/>
  <c r="AM261" i="1" s="1"/>
  <c r="AA262" i="1"/>
  <c r="Z261" i="1"/>
  <c r="U261" i="1"/>
  <c r="E261" i="1"/>
  <c r="AP261" i="1"/>
  <c r="V261" i="1" l="1"/>
  <c r="AB262" i="1" s="1"/>
  <c r="W262" i="1" l="1"/>
  <c r="X263" i="1" s="1"/>
  <c r="Y263" i="1" s="1"/>
  <c r="AA264" i="1" s="1"/>
  <c r="AG262" i="1"/>
  <c r="AB263" i="1"/>
  <c r="AH262" i="1"/>
  <c r="Z263" i="1" l="1"/>
  <c r="U263" i="1"/>
  <c r="V263" i="1" s="1"/>
  <c r="AP263" i="1"/>
  <c r="E263" i="1"/>
  <c r="W263" i="1"/>
  <c r="X264" i="1" s="1"/>
  <c r="Y264" i="1" s="1"/>
  <c r="AP264" i="1" s="1"/>
  <c r="U264" i="1"/>
  <c r="V264" i="1" s="1"/>
  <c r="AL262" i="1"/>
  <c r="AM262" i="1" s="1"/>
  <c r="AH263" i="1"/>
  <c r="AG263" i="1"/>
  <c r="AB264" i="1" l="1"/>
  <c r="AH264" i="1" s="1"/>
  <c r="E264" i="1"/>
  <c r="W264" i="1"/>
  <c r="W265" i="1" s="1"/>
  <c r="Z264" i="1"/>
  <c r="AA265" i="1"/>
  <c r="AL263" i="1"/>
  <c r="AM263" i="1" s="1"/>
  <c r="AG264" i="1" l="1"/>
  <c r="AB265" i="1"/>
  <c r="AG265" i="1" s="1"/>
  <c r="X265" i="1"/>
  <c r="Y265" i="1" s="1"/>
  <c r="AP265" i="1" s="1"/>
  <c r="X266" i="1"/>
  <c r="Y266" i="1" s="1"/>
  <c r="AL264" i="1"/>
  <c r="AM264" i="1" s="1"/>
  <c r="AH265" i="1" l="1"/>
  <c r="Z265" i="1"/>
  <c r="E265" i="1"/>
  <c r="U265" i="1"/>
  <c r="V265" i="1" s="1"/>
  <c r="AA266" i="1"/>
  <c r="AL265" i="1"/>
  <c r="AM265" i="1" s="1"/>
  <c r="U266" i="1"/>
  <c r="V266" i="1" s="1"/>
  <c r="AA267" i="1"/>
  <c r="AP266" i="1"/>
  <c r="Z266" i="1"/>
  <c r="E266" i="1"/>
  <c r="AB266" i="1" l="1"/>
  <c r="AH266" i="1" s="1"/>
  <c r="AL266" i="1" s="1"/>
  <c r="AM266" i="1" s="1"/>
  <c r="W266" i="1"/>
  <c r="W267" i="1" s="1"/>
  <c r="X267" i="1"/>
  <c r="Y267" i="1" s="1"/>
  <c r="AB267" i="1" l="1"/>
  <c r="AH267" i="1" s="1"/>
  <c r="AL267" i="1" s="1"/>
  <c r="AM267" i="1" s="1"/>
  <c r="AG266" i="1"/>
  <c r="X268" i="1"/>
  <c r="Y268" i="1" s="1"/>
  <c r="Z267" i="1"/>
  <c r="AP267" i="1"/>
  <c r="E267" i="1"/>
  <c r="AA268" i="1"/>
  <c r="U267" i="1"/>
  <c r="V267" i="1" s="1"/>
  <c r="AG267" i="1" l="1"/>
  <c r="AB268" i="1"/>
  <c r="AG268" i="1" s="1"/>
  <c r="W268" i="1"/>
  <c r="X269" i="1" s="1"/>
  <c r="Y269" i="1" s="1"/>
  <c r="E268" i="1"/>
  <c r="AA269" i="1"/>
  <c r="U268" i="1"/>
  <c r="V268" i="1" s="1"/>
  <c r="AP268" i="1"/>
  <c r="Z268" i="1"/>
  <c r="AH268" i="1" l="1"/>
  <c r="AL268" i="1" s="1"/>
  <c r="AM268" i="1" s="1"/>
  <c r="W269" i="1"/>
  <c r="AP269" i="1"/>
  <c r="E269" i="1"/>
  <c r="U269" i="1"/>
  <c r="V269" i="1" s="1"/>
  <c r="Z269" i="1"/>
  <c r="AA270" i="1"/>
  <c r="AB269" i="1"/>
  <c r="AH269" i="1" l="1"/>
  <c r="AL269" i="1" s="1"/>
  <c r="AM269" i="1" s="1"/>
  <c r="AG269" i="1"/>
  <c r="AB270" i="1"/>
  <c r="W270" i="1"/>
  <c r="X270" i="1"/>
  <c r="Y270" i="1" s="1"/>
  <c r="AH270" i="1" l="1"/>
  <c r="AL270" i="1" s="1"/>
  <c r="AM270" i="1" s="1"/>
  <c r="E270" i="1"/>
  <c r="Z270" i="1"/>
  <c r="AA271" i="1"/>
  <c r="AP270" i="1"/>
  <c r="U270" i="1"/>
  <c r="V270" i="1" s="1"/>
  <c r="AG270" i="1"/>
  <c r="X271" i="1"/>
  <c r="Y271" i="1" s="1"/>
  <c r="W271" i="1" l="1"/>
  <c r="X272" i="1" s="1"/>
  <c r="Y272" i="1" s="1"/>
  <c r="AA272" i="1"/>
  <c r="AP271" i="1"/>
  <c r="Z271" i="1"/>
  <c r="E271" i="1"/>
  <c r="U271" i="1"/>
  <c r="V271" i="1" s="1"/>
  <c r="AB271" i="1"/>
  <c r="AG271" i="1" l="1"/>
  <c r="AB272" i="1"/>
  <c r="AH271" i="1"/>
  <c r="W272" i="1"/>
  <c r="E272" i="1"/>
  <c r="U272" i="1"/>
  <c r="V272" i="1" s="1"/>
  <c r="Z272" i="1"/>
  <c r="AP272" i="1"/>
  <c r="AA273" i="1"/>
  <c r="X273" i="1" l="1"/>
  <c r="Y273" i="1" s="1"/>
  <c r="W273" i="1"/>
  <c r="AL271" i="1"/>
  <c r="AM271" i="1" s="1"/>
  <c r="AH272" i="1"/>
  <c r="AG272" i="1"/>
  <c r="AB273" i="1"/>
  <c r="AG273" i="1" l="1"/>
  <c r="AL272" i="1"/>
  <c r="AM272" i="1" s="1"/>
  <c r="AH273" i="1"/>
  <c r="X274" i="1"/>
  <c r="Y274" i="1" s="1"/>
  <c r="Z273" i="1"/>
  <c r="AA274" i="1"/>
  <c r="AP273" i="1"/>
  <c r="E273" i="1"/>
  <c r="U273" i="1"/>
  <c r="V273" i="1" s="1"/>
  <c r="AL273" i="1" l="1"/>
  <c r="AM273" i="1" s="1"/>
  <c r="Z274" i="1"/>
  <c r="AA275" i="1"/>
  <c r="E274" i="1"/>
  <c r="AP274" i="1"/>
  <c r="U274" i="1"/>
  <c r="V274" i="1" s="1"/>
  <c r="AB274" i="1"/>
  <c r="W274" i="1"/>
  <c r="AG274" i="1" l="1"/>
  <c r="AB275" i="1"/>
  <c r="AH274" i="1"/>
  <c r="X275" i="1"/>
  <c r="Y275" i="1" s="1"/>
  <c r="W275" i="1"/>
  <c r="AL274" i="1" l="1"/>
  <c r="AM274" i="1" s="1"/>
  <c r="AH275" i="1"/>
  <c r="AG275" i="1"/>
  <c r="U275" i="1"/>
  <c r="V275" i="1" s="1"/>
  <c r="E275" i="1"/>
  <c r="AP275" i="1"/>
  <c r="Z275" i="1"/>
  <c r="AA276" i="1"/>
  <c r="X276" i="1"/>
  <c r="Y276" i="1" s="1"/>
  <c r="W276" i="1" l="1"/>
  <c r="AB276" i="1"/>
  <c r="AH276" i="1" s="1"/>
  <c r="E276" i="1"/>
  <c r="Z276" i="1"/>
  <c r="AA277" i="1"/>
  <c r="AP276" i="1"/>
  <c r="U276" i="1"/>
  <c r="V276" i="1" s="1"/>
  <c r="AL275" i="1"/>
  <c r="AM275" i="1" s="1"/>
  <c r="AG276" i="1" l="1"/>
  <c r="AB277" i="1"/>
  <c r="AH277" i="1" s="1"/>
  <c r="AL276" i="1"/>
  <c r="AM276" i="1" s="1"/>
  <c r="X277" i="1"/>
  <c r="Y277" i="1" s="1"/>
  <c r="W277" i="1"/>
  <c r="AL277" i="1" l="1"/>
  <c r="AM277" i="1" s="1"/>
  <c r="X278" i="1"/>
  <c r="Y278" i="1" s="1"/>
  <c r="AG277" i="1"/>
  <c r="AA278" i="1"/>
  <c r="AP277" i="1"/>
  <c r="E277" i="1"/>
  <c r="Z277" i="1"/>
  <c r="U277" i="1"/>
  <c r="V277" i="1" s="1"/>
  <c r="W278" i="1" l="1"/>
  <c r="Z278" i="1"/>
  <c r="AA279" i="1"/>
  <c r="U278" i="1"/>
  <c r="V278" i="1" s="1"/>
  <c r="AP278" i="1"/>
  <c r="E278" i="1"/>
  <c r="AB278" i="1"/>
  <c r="AG278" i="1" l="1"/>
  <c r="AB279" i="1"/>
  <c r="AH278" i="1"/>
  <c r="W279" i="1"/>
  <c r="X279" i="1"/>
  <c r="Y279" i="1" s="1"/>
  <c r="X280" i="1" l="1"/>
  <c r="Y280" i="1" s="1"/>
  <c r="AL278" i="1"/>
  <c r="AM278" i="1" s="1"/>
  <c r="AH279" i="1"/>
  <c r="AG279" i="1"/>
  <c r="AA280" i="1"/>
  <c r="E279" i="1"/>
  <c r="AP279" i="1"/>
  <c r="Z279" i="1"/>
  <c r="U279" i="1"/>
  <c r="V279" i="1" s="1"/>
  <c r="AL279" i="1" l="1"/>
  <c r="AM279" i="1" s="1"/>
  <c r="W280" i="1"/>
  <c r="AB280" i="1"/>
  <c r="Z280" i="1"/>
  <c r="AP280" i="1"/>
  <c r="AA281" i="1"/>
  <c r="E280" i="1"/>
  <c r="U280" i="1"/>
  <c r="V280" i="1" s="1"/>
  <c r="AG280" i="1" l="1"/>
  <c r="AB281" i="1"/>
  <c r="W281" i="1"/>
  <c r="X281" i="1"/>
  <c r="Y281" i="1" s="1"/>
  <c r="AH280" i="1"/>
  <c r="AA282" i="1" l="1"/>
  <c r="Z281" i="1"/>
  <c r="AP281" i="1"/>
  <c r="E281" i="1"/>
  <c r="U281" i="1"/>
  <c r="V281" i="1" s="1"/>
  <c r="X282" i="1"/>
  <c r="Y282" i="1" s="1"/>
  <c r="AG281" i="1"/>
  <c r="AL280" i="1"/>
  <c r="AM280" i="1" s="1"/>
  <c r="AH281" i="1"/>
  <c r="AB282" i="1" l="1"/>
  <c r="AG282" i="1" s="1"/>
  <c r="AL281" i="1"/>
  <c r="AM281" i="1" s="1"/>
  <c r="W282" i="1"/>
  <c r="Z282" i="1"/>
  <c r="U282" i="1"/>
  <c r="V282" i="1" s="1"/>
  <c r="AA283" i="1"/>
  <c r="AP282" i="1"/>
  <c r="E282" i="1"/>
  <c r="AH282" i="1" l="1"/>
  <c r="AL282" i="1" s="1"/>
  <c r="AM282" i="1" s="1"/>
  <c r="AB283" i="1"/>
  <c r="AG283" i="1" s="1"/>
  <c r="W283" i="1"/>
  <c r="X283" i="1"/>
  <c r="Y283" i="1" s="1"/>
  <c r="AH283" i="1" l="1"/>
  <c r="AL283" i="1" s="1"/>
  <c r="AM283" i="1" s="1"/>
  <c r="U283" i="1"/>
  <c r="AP283" i="1"/>
  <c r="Z283" i="1"/>
  <c r="AA284" i="1"/>
  <c r="E283" i="1"/>
  <c r="X284" i="1"/>
  <c r="Y284" i="1" s="1"/>
  <c r="AA285" i="1" l="1"/>
  <c r="E284" i="1"/>
  <c r="AP284" i="1"/>
  <c r="Z284" i="1"/>
  <c r="U284" i="1"/>
  <c r="V284" i="1" s="1"/>
  <c r="V283" i="1"/>
  <c r="AB284" i="1" s="1"/>
  <c r="W284" i="1" l="1"/>
  <c r="X285" i="1" s="1"/>
  <c r="Y285" i="1" s="1"/>
  <c r="AB285" i="1"/>
  <c r="AG284" i="1"/>
  <c r="AH284" i="1"/>
  <c r="W285" i="1"/>
  <c r="X286" i="1" l="1"/>
  <c r="Y286" i="1" s="1"/>
  <c r="AL284" i="1"/>
  <c r="AM284" i="1" s="1"/>
  <c r="AH285" i="1"/>
  <c r="AA286" i="1"/>
  <c r="AP285" i="1"/>
  <c r="Z285" i="1"/>
  <c r="U285" i="1"/>
  <c r="V285" i="1" s="1"/>
  <c r="E285" i="1"/>
  <c r="AG285" i="1"/>
  <c r="AB286" i="1" l="1"/>
  <c r="AH286" i="1" s="1"/>
  <c r="W286" i="1"/>
  <c r="AL285" i="1"/>
  <c r="AM285" i="1" s="1"/>
  <c r="E286" i="1"/>
  <c r="Z286" i="1"/>
  <c r="AP286" i="1"/>
  <c r="AA287" i="1"/>
  <c r="U286" i="1"/>
  <c r="V286" i="1" s="1"/>
  <c r="W287" i="1" l="1"/>
  <c r="X287" i="1"/>
  <c r="Y287" i="1" s="1"/>
  <c r="AL286" i="1"/>
  <c r="AM286" i="1" s="1"/>
  <c r="AG286" i="1"/>
  <c r="AB287" i="1"/>
  <c r="AH287" i="1" s="1"/>
  <c r="AL287" i="1" l="1"/>
  <c r="AM287" i="1" s="1"/>
  <c r="AG287" i="1"/>
  <c r="AP287" i="1"/>
  <c r="E287" i="1"/>
  <c r="U287" i="1"/>
  <c r="V287" i="1" s="1"/>
  <c r="Z287" i="1"/>
  <c r="AA288" i="1"/>
  <c r="X288" i="1"/>
  <c r="Y288" i="1" s="1"/>
  <c r="AB288" i="1" l="1"/>
  <c r="U288" i="1"/>
  <c r="V288" i="1" s="1"/>
  <c r="E288" i="1"/>
  <c r="Z288" i="1"/>
  <c r="AP288" i="1"/>
  <c r="AA289" i="1"/>
  <c r="W288" i="1"/>
  <c r="X289" i="1" l="1"/>
  <c r="Y289" i="1" s="1"/>
  <c r="W289" i="1"/>
  <c r="AG288" i="1"/>
  <c r="AB289" i="1"/>
  <c r="AH288" i="1"/>
  <c r="AG289" i="1" l="1"/>
  <c r="X290" i="1"/>
  <c r="Y290" i="1" s="1"/>
  <c r="AL288" i="1"/>
  <c r="AM288" i="1" s="1"/>
  <c r="AH289" i="1"/>
  <c r="AP289" i="1"/>
  <c r="U289" i="1"/>
  <c r="V289" i="1" s="1"/>
  <c r="Z289" i="1"/>
  <c r="E289" i="1"/>
  <c r="AA290" i="1"/>
  <c r="AL289" i="1" l="1"/>
  <c r="AM289" i="1" s="1"/>
  <c r="W290" i="1"/>
  <c r="AP290" i="1"/>
  <c r="E290" i="1"/>
  <c r="U290" i="1"/>
  <c r="V290" i="1" s="1"/>
  <c r="Z290" i="1"/>
  <c r="AA291" i="1"/>
  <c r="AB290" i="1"/>
  <c r="AG290" i="1" l="1"/>
  <c r="AB291" i="1"/>
  <c r="X291" i="1"/>
  <c r="Y291" i="1" s="1"/>
  <c r="W291" i="1"/>
  <c r="AH290" i="1"/>
  <c r="E291" i="1" l="1"/>
  <c r="Z291" i="1"/>
  <c r="U291" i="1"/>
  <c r="V291" i="1" s="1"/>
  <c r="AP291" i="1"/>
  <c r="AA292" i="1"/>
  <c r="AG291" i="1"/>
  <c r="X292" i="1"/>
  <c r="Y292" i="1" s="1"/>
  <c r="AL290" i="1"/>
  <c r="AM290" i="1" s="1"/>
  <c r="AH291" i="1"/>
  <c r="AP292" i="1" l="1"/>
  <c r="AA293" i="1"/>
  <c r="Z292" i="1"/>
  <c r="U292" i="1"/>
  <c r="V292" i="1" s="1"/>
  <c r="E292" i="1"/>
  <c r="AL291" i="1"/>
  <c r="AM291" i="1" s="1"/>
  <c r="AB292" i="1"/>
  <c r="AH292" i="1" s="1"/>
  <c r="W292" i="1"/>
  <c r="AL292" i="1" l="1"/>
  <c r="AM292" i="1" s="1"/>
  <c r="AG292" i="1"/>
  <c r="AB293" i="1"/>
  <c r="W293" i="1"/>
  <c r="X293" i="1"/>
  <c r="Y293" i="1" s="1"/>
  <c r="AG293" i="1" l="1"/>
  <c r="AP293" i="1"/>
  <c r="AA294" i="1"/>
  <c r="Z293" i="1"/>
  <c r="E293" i="1"/>
  <c r="U293" i="1"/>
  <c r="V293" i="1" s="1"/>
  <c r="AH293" i="1"/>
  <c r="X294" i="1"/>
  <c r="Y294" i="1" s="1"/>
  <c r="W294" i="1" l="1"/>
  <c r="AB294" i="1"/>
  <c r="AH294" i="1" s="1"/>
  <c r="AL293" i="1"/>
  <c r="AM293" i="1" s="1"/>
  <c r="Z294" i="1"/>
  <c r="AP294" i="1"/>
  <c r="AA295" i="1"/>
  <c r="U294" i="1"/>
  <c r="V294" i="1" s="1"/>
  <c r="E294" i="1"/>
  <c r="AG294" i="1" l="1"/>
  <c r="AB295" i="1"/>
  <c r="AH295" i="1" s="1"/>
  <c r="AL294" i="1"/>
  <c r="AM294" i="1" s="1"/>
  <c r="X295" i="1"/>
  <c r="Y295" i="1" s="1"/>
  <c r="W295" i="1"/>
  <c r="AL295" i="1" l="1"/>
  <c r="AM295" i="1" s="1"/>
  <c r="X296" i="1"/>
  <c r="Y296" i="1" s="1"/>
  <c r="AG295" i="1"/>
  <c r="AA296" i="1" l="1"/>
  <c r="U295" i="1"/>
  <c r="Z295" i="1"/>
  <c r="E295" i="1"/>
  <c r="AP295" i="1"/>
  <c r="U296" i="1" l="1"/>
  <c r="V296" i="1" s="1"/>
  <c r="E296" i="1"/>
  <c r="Z296" i="1"/>
  <c r="AA297" i="1"/>
  <c r="AP296" i="1"/>
  <c r="V295" i="1"/>
  <c r="W296" i="1" s="1"/>
  <c r="AB296" i="1" l="1"/>
  <c r="AG296" i="1" s="1"/>
  <c r="X297" i="1"/>
  <c r="Y297" i="1" s="1"/>
  <c r="W297" i="1"/>
  <c r="AH296" i="1" l="1"/>
  <c r="AL296" i="1" s="1"/>
  <c r="AM296" i="1" s="1"/>
  <c r="AB297" i="1"/>
  <c r="AG297" i="1" s="1"/>
  <c r="X298" i="1"/>
  <c r="Y298" i="1" s="1"/>
  <c r="AH297" i="1" l="1"/>
  <c r="AL297" i="1" s="1"/>
  <c r="AM297" i="1" s="1"/>
  <c r="AA298" i="1"/>
  <c r="U297" i="1"/>
  <c r="Z297" i="1"/>
  <c r="E297" i="1"/>
  <c r="AP297" i="1"/>
  <c r="V297" i="1" l="1"/>
  <c r="AB298" i="1" s="1"/>
  <c r="E298" i="1"/>
  <c r="Z298" i="1"/>
  <c r="AA299" i="1"/>
  <c r="U298" i="1"/>
  <c r="V298" i="1" s="1"/>
  <c r="AP298" i="1"/>
  <c r="W298" i="1" l="1"/>
  <c r="W299" i="1" s="1"/>
  <c r="AG298" i="1"/>
  <c r="AB299" i="1"/>
  <c r="AH298" i="1"/>
  <c r="AL298" i="1" s="1"/>
  <c r="AM298" i="1" s="1"/>
  <c r="X299" i="1"/>
  <c r="Y299" i="1" s="1"/>
  <c r="AH299" i="1" l="1"/>
  <c r="AL299" i="1" s="1"/>
  <c r="AM299" i="1" s="1"/>
  <c r="AG299" i="1"/>
  <c r="X300" i="1"/>
  <c r="Y300" i="1" s="1"/>
  <c r="E299" i="1" l="1"/>
  <c r="U299" i="1"/>
  <c r="AA300" i="1"/>
  <c r="Z299" i="1"/>
  <c r="AP299" i="1"/>
  <c r="V299" i="1" l="1"/>
  <c r="AB300" i="1" s="1"/>
  <c r="E300" i="1"/>
  <c r="Z300" i="1"/>
  <c r="AA301" i="1"/>
  <c r="U300" i="1"/>
  <c r="V300" i="1" s="1"/>
  <c r="AP300" i="1"/>
  <c r="W300" i="1" l="1"/>
  <c r="W301" i="1" s="1"/>
  <c r="AH300" i="1"/>
  <c r="AL300" i="1" s="1"/>
  <c r="AM300" i="1" s="1"/>
  <c r="AG300" i="1"/>
  <c r="AB301" i="1"/>
  <c r="X301" i="1" l="1"/>
  <c r="Y301" i="1" s="1"/>
  <c r="AH301" i="1"/>
  <c r="AL301" i="1" s="1"/>
  <c r="AM301" i="1" s="1"/>
  <c r="AG301" i="1"/>
  <c r="X302" i="1"/>
  <c r="Y302" i="1" s="1"/>
  <c r="E301" i="1" l="1"/>
  <c r="Z301" i="1"/>
  <c r="AA302" i="1"/>
  <c r="U301" i="1"/>
  <c r="AP302" i="1"/>
  <c r="AP301" i="1"/>
  <c r="U302" i="1" l="1"/>
  <c r="V302" i="1" s="1"/>
  <c r="Z302" i="1"/>
  <c r="AA303" i="1"/>
  <c r="E302" i="1"/>
  <c r="V301" i="1"/>
  <c r="AB302" i="1" s="1"/>
  <c r="AH302" i="1" l="1"/>
  <c r="AL302" i="1" s="1"/>
  <c r="AM302" i="1" s="1"/>
  <c r="AG302" i="1"/>
  <c r="AB303" i="1"/>
  <c r="W302" i="1"/>
  <c r="X303" i="1" l="1"/>
  <c r="Y303" i="1" s="1"/>
  <c r="W303" i="1"/>
  <c r="AH303" i="1"/>
  <c r="AL303" i="1" s="1"/>
  <c r="AM303" i="1" s="1"/>
  <c r="AG303" i="1"/>
  <c r="X304" i="1" l="1"/>
  <c r="Y304" i="1" s="1"/>
  <c r="AA304" i="1" l="1"/>
  <c r="E303" i="1"/>
  <c r="Z303" i="1"/>
  <c r="U303" i="1"/>
  <c r="AP303" i="1"/>
  <c r="Z304" i="1" l="1"/>
  <c r="AA305" i="1"/>
  <c r="E304" i="1"/>
  <c r="U304" i="1"/>
  <c r="V304" i="1" s="1"/>
  <c r="AP304" i="1"/>
  <c r="V303" i="1"/>
  <c r="AB304" i="1" s="1"/>
  <c r="W304" i="1" l="1"/>
  <c r="W305" i="1" s="1"/>
  <c r="AH304" i="1"/>
  <c r="AL304" i="1" s="1"/>
  <c r="AM304" i="1" s="1"/>
  <c r="AG304" i="1"/>
  <c r="AB305" i="1"/>
  <c r="X305" i="1" l="1"/>
  <c r="Y305" i="1" s="1"/>
  <c r="AP305" i="1" s="1"/>
  <c r="X306" i="1"/>
  <c r="Y306" i="1" s="1"/>
  <c r="AH305" i="1"/>
  <c r="AL305" i="1" s="1"/>
  <c r="AM305" i="1" s="1"/>
  <c r="AG305" i="1"/>
  <c r="Z305" i="1" l="1"/>
  <c r="AA306" i="1"/>
  <c r="E305" i="1"/>
  <c r="U305" i="1"/>
  <c r="V305" i="1" l="1"/>
  <c r="AB306" i="1" s="1"/>
  <c r="AA307" i="1"/>
  <c r="E306" i="1"/>
  <c r="Z306" i="1"/>
  <c r="U306" i="1"/>
  <c r="V306" i="1" s="1"/>
  <c r="AP306" i="1"/>
  <c r="W306" i="1" l="1"/>
  <c r="W307" i="1" s="1"/>
  <c r="AH306" i="1"/>
  <c r="AL306" i="1" s="1"/>
  <c r="AM306" i="1" s="1"/>
  <c r="AG306" i="1"/>
  <c r="AB307" i="1"/>
  <c r="X307" i="1"/>
  <c r="Y307" i="1" s="1"/>
  <c r="X308" i="1" l="1"/>
  <c r="Y308" i="1" s="1"/>
  <c r="AH307" i="1"/>
  <c r="AL307" i="1" s="1"/>
  <c r="AM307" i="1" s="1"/>
  <c r="AG307" i="1"/>
  <c r="AA308" i="1" l="1"/>
  <c r="E307" i="1"/>
  <c r="Z307" i="1"/>
  <c r="U307" i="1"/>
  <c r="AP307" i="1"/>
  <c r="V307" i="1" l="1"/>
  <c r="AB308" i="1" s="1"/>
  <c r="E308" i="1"/>
  <c r="AA309" i="1"/>
  <c r="Z308" i="1"/>
  <c r="U308" i="1"/>
  <c r="V308" i="1" s="1"/>
  <c r="AP308" i="1"/>
  <c r="W308" i="1" l="1"/>
  <c r="W309" i="1" s="1"/>
  <c r="AH308" i="1"/>
  <c r="AL308" i="1" s="1"/>
  <c r="AM308" i="1" s="1"/>
  <c r="AG308" i="1"/>
  <c r="AB309" i="1"/>
  <c r="X309" i="1"/>
  <c r="Y309" i="1" s="1"/>
  <c r="AH309" i="1" l="1"/>
  <c r="AL309" i="1" s="1"/>
  <c r="AM309" i="1" s="1"/>
  <c r="AG309" i="1"/>
  <c r="AP309" i="1"/>
  <c r="X310" i="1"/>
  <c r="Y310" i="1" s="1"/>
  <c r="U309" i="1" l="1"/>
  <c r="E309" i="1"/>
  <c r="AA310" i="1"/>
  <c r="Z309" i="1"/>
  <c r="V309" i="1" l="1"/>
  <c r="AB310" i="1" s="1"/>
  <c r="AA311" i="1"/>
  <c r="Z310" i="1"/>
  <c r="E310" i="1"/>
  <c r="U310" i="1"/>
  <c r="V310" i="1" s="1"/>
  <c r="AP310" i="1"/>
  <c r="W310" i="1" l="1"/>
  <c r="W311" i="1" s="1"/>
  <c r="AH310" i="1"/>
  <c r="AL310" i="1" s="1"/>
  <c r="AM310" i="1" s="1"/>
  <c r="AG310" i="1"/>
  <c r="AB311" i="1"/>
  <c r="X311" i="1"/>
  <c r="Y311" i="1" s="1"/>
  <c r="AH311" i="1" l="1"/>
  <c r="AG311" i="1"/>
  <c r="X312" i="1"/>
  <c r="Y312" i="1" s="1"/>
  <c r="AL311" i="1" l="1"/>
  <c r="AM311" i="1" s="1"/>
  <c r="U311" i="1"/>
  <c r="E311" i="1"/>
  <c r="Z311" i="1"/>
  <c r="AA312" i="1"/>
  <c r="AP311" i="1"/>
  <c r="AA313" i="1" l="1"/>
  <c r="U312" i="1"/>
  <c r="V312" i="1" s="1"/>
  <c r="Z312" i="1"/>
  <c r="E312" i="1"/>
  <c r="AP312" i="1"/>
  <c r="V311" i="1"/>
  <c r="W312" i="1" s="1"/>
  <c r="AB312" i="1" l="1"/>
  <c r="AH312" i="1" s="1"/>
  <c r="AL312" i="1" s="1"/>
  <c r="AM312" i="1" s="1"/>
  <c r="X313" i="1"/>
  <c r="Y313" i="1" s="1"/>
  <c r="W313" i="1"/>
  <c r="AB313" i="1" l="1"/>
  <c r="AG313" i="1" s="1"/>
  <c r="AG312" i="1"/>
  <c r="X314" i="1"/>
  <c r="Y314" i="1" s="1"/>
  <c r="AH313" i="1" l="1"/>
  <c r="AL313" i="1" s="1"/>
  <c r="AM313" i="1" s="1"/>
  <c r="Z313" i="1"/>
  <c r="AA314" i="1"/>
  <c r="E313" i="1"/>
  <c r="U313" i="1"/>
  <c r="AP313" i="1"/>
  <c r="V313" i="1" l="1"/>
  <c r="W314" i="1" s="1"/>
  <c r="AA315" i="1"/>
  <c r="Z314" i="1"/>
  <c r="U314" i="1"/>
  <c r="V314" i="1" s="1"/>
  <c r="E314" i="1"/>
  <c r="AP314" i="1"/>
  <c r="AB314" i="1" l="1"/>
  <c r="AB315" i="1" s="1"/>
  <c r="X315" i="1"/>
  <c r="Y315" i="1" s="1"/>
  <c r="W315" i="1"/>
  <c r="AG314" i="1" l="1"/>
  <c r="AH314" i="1"/>
  <c r="AL314" i="1" s="1"/>
  <c r="AM314" i="1" s="1"/>
  <c r="X316" i="1"/>
  <c r="Y316" i="1" s="1"/>
  <c r="AG315" i="1"/>
  <c r="AP315" i="1"/>
  <c r="AH315" i="1" l="1"/>
  <c r="AL315" i="1" s="1"/>
  <c r="AM315" i="1" s="1"/>
  <c r="AA316" i="1"/>
  <c r="Z315" i="1"/>
  <c r="U315" i="1"/>
  <c r="E315" i="1"/>
  <c r="AP316" i="1"/>
  <c r="V315" i="1" l="1"/>
  <c r="W316" i="1" s="1"/>
  <c r="U316" i="1"/>
  <c r="V316" i="1" s="1"/>
  <c r="E316" i="1"/>
  <c r="Z316" i="1"/>
  <c r="AA317" i="1"/>
  <c r="AB316" i="1" l="1"/>
  <c r="AB317" i="1" s="1"/>
  <c r="X317" i="1"/>
  <c r="Y317" i="1" s="1"/>
  <c r="W317" i="1"/>
  <c r="AH316" i="1" l="1"/>
  <c r="AL316" i="1" s="1"/>
  <c r="AM316" i="1" s="1"/>
  <c r="AG316" i="1"/>
  <c r="X318" i="1"/>
  <c r="Y318" i="1" s="1"/>
  <c r="AG317" i="1"/>
  <c r="AP317" i="1"/>
  <c r="AH317" i="1" l="1"/>
  <c r="AL317" i="1" s="1"/>
  <c r="AM317" i="1" s="1"/>
  <c r="E317" i="1"/>
  <c r="AA318" i="1"/>
  <c r="Z317" i="1"/>
  <c r="U317" i="1"/>
  <c r="V317" i="1" l="1"/>
  <c r="AB318" i="1" s="1"/>
  <c r="AA319" i="1"/>
  <c r="E318" i="1"/>
  <c r="U318" i="1"/>
  <c r="V318" i="1" s="1"/>
  <c r="Z318" i="1"/>
  <c r="AP318" i="1"/>
  <c r="W318" i="1" l="1"/>
  <c r="W319" i="1" s="1"/>
  <c r="AH318" i="1"/>
  <c r="AL318" i="1" s="1"/>
  <c r="AM318" i="1" s="1"/>
  <c r="AG318" i="1"/>
  <c r="AB319" i="1"/>
  <c r="X319" i="1"/>
  <c r="Y319" i="1" s="1"/>
  <c r="AH319" i="1" l="1"/>
  <c r="AL319" i="1" s="1"/>
  <c r="AM319" i="1" s="1"/>
  <c r="AG319" i="1"/>
  <c r="X320" i="1"/>
  <c r="Y320" i="1" s="1"/>
  <c r="AA320" i="1" l="1"/>
  <c r="Z319" i="1"/>
  <c r="E319" i="1"/>
  <c r="U319" i="1"/>
  <c r="AP319" i="1"/>
  <c r="V319" i="1" l="1"/>
  <c r="W320" i="1" s="1"/>
  <c r="AA321" i="1"/>
  <c r="U320" i="1"/>
  <c r="V320" i="1" s="1"/>
  <c r="E320" i="1"/>
  <c r="Z320" i="1"/>
  <c r="AP320" i="1"/>
  <c r="AB320" i="1" l="1"/>
  <c r="AH320" i="1" s="1"/>
  <c r="AL320" i="1" s="1"/>
  <c r="AM320" i="1" s="1"/>
  <c r="X321" i="1"/>
  <c r="Y321" i="1" s="1"/>
  <c r="W321" i="1"/>
  <c r="AB321" i="1" l="1"/>
  <c r="AH321" i="1" s="1"/>
  <c r="AL321" i="1" s="1"/>
  <c r="AM321" i="1" s="1"/>
  <c r="AG320" i="1"/>
  <c r="X322" i="1"/>
  <c r="Y322" i="1" s="1"/>
  <c r="AP321" i="1"/>
  <c r="AG321" i="1" l="1"/>
  <c r="U321" i="1"/>
  <c r="E321" i="1"/>
  <c r="Z321" i="1"/>
  <c r="AA322" i="1"/>
  <c r="AP322" i="1"/>
  <c r="E322" i="1" l="1"/>
  <c r="AA323" i="1"/>
  <c r="U322" i="1"/>
  <c r="V322" i="1" s="1"/>
  <c r="Z322" i="1"/>
  <c r="V321" i="1"/>
  <c r="AB322" i="1" s="1"/>
  <c r="W322" i="1" l="1"/>
  <c r="W323" i="1" s="1"/>
  <c r="AH322" i="1"/>
  <c r="AL322" i="1" s="1"/>
  <c r="AM322" i="1" s="1"/>
  <c r="AG322" i="1"/>
  <c r="AB323" i="1"/>
  <c r="X323" i="1" l="1"/>
  <c r="Y323" i="1" s="1"/>
  <c r="AH323" i="1"/>
  <c r="AL323" i="1" s="1"/>
  <c r="AM323" i="1" s="1"/>
  <c r="AG323" i="1"/>
  <c r="X324" i="1"/>
  <c r="Y324" i="1" s="1"/>
  <c r="AA324" i="1" l="1"/>
  <c r="Z323" i="1"/>
  <c r="U323" i="1"/>
  <c r="E323" i="1"/>
  <c r="AP323" i="1"/>
  <c r="AA325" i="1" l="1"/>
  <c r="Z324" i="1"/>
  <c r="E324" i="1"/>
  <c r="U324" i="1"/>
  <c r="V324" i="1" s="1"/>
  <c r="V323" i="1"/>
  <c r="AB324" i="1" s="1"/>
  <c r="AP324" i="1"/>
  <c r="W324" i="1" l="1"/>
  <c r="X325" i="1" s="1"/>
  <c r="Y325" i="1" s="1"/>
  <c r="AH324" i="1"/>
  <c r="AL324" i="1" s="1"/>
  <c r="AM324" i="1" s="1"/>
  <c r="AG324" i="1"/>
  <c r="AB325" i="1"/>
  <c r="W325" i="1" l="1"/>
  <c r="AP325" i="1"/>
  <c r="AH325" i="1"/>
  <c r="AL325" i="1" s="1"/>
  <c r="AM325" i="1" s="1"/>
  <c r="AG325" i="1"/>
  <c r="X326" i="1"/>
  <c r="Y326" i="1" s="1"/>
  <c r="U325" i="1" l="1"/>
  <c r="AA326" i="1"/>
  <c r="E325" i="1"/>
  <c r="Z325" i="1"/>
  <c r="AP326" i="1"/>
  <c r="E326" i="1" l="1"/>
  <c r="Z326" i="1"/>
  <c r="U326" i="1"/>
  <c r="V326" i="1" s="1"/>
  <c r="AA327" i="1"/>
  <c r="V325" i="1"/>
  <c r="AB326" i="1" s="1"/>
  <c r="W326" i="1" l="1"/>
  <c r="W327" i="1" s="1"/>
  <c r="AH326" i="1"/>
  <c r="AL326" i="1" s="1"/>
  <c r="AM326" i="1" s="1"/>
  <c r="AG326" i="1"/>
  <c r="AB327" i="1"/>
  <c r="X327" i="1" l="1"/>
  <c r="Y327" i="1" s="1"/>
  <c r="AH327" i="1"/>
  <c r="AL327" i="1" s="1"/>
  <c r="AM327" i="1" s="1"/>
  <c r="AG327" i="1"/>
  <c r="X328" i="1"/>
  <c r="Y328" i="1" s="1"/>
  <c r="AA328" i="1" l="1"/>
  <c r="E327" i="1"/>
  <c r="U327" i="1"/>
  <c r="Z327" i="1"/>
  <c r="AP327" i="1"/>
  <c r="E328" i="1" l="1"/>
  <c r="Z328" i="1"/>
  <c r="AA329" i="1"/>
  <c r="U328" i="1"/>
  <c r="V328" i="1" s="1"/>
  <c r="V327" i="1"/>
  <c r="AB328" i="1" s="1"/>
  <c r="AP328" i="1"/>
  <c r="W328" i="1" l="1"/>
  <c r="W329" i="1" s="1"/>
  <c r="AH328" i="1"/>
  <c r="AL328" i="1" s="1"/>
  <c r="AM328" i="1" s="1"/>
  <c r="AG328" i="1"/>
  <c r="AB329" i="1"/>
  <c r="X329" i="1"/>
  <c r="Y329" i="1" s="1"/>
  <c r="AH329" i="1" l="1"/>
  <c r="AL329" i="1" s="1"/>
  <c r="AM329" i="1" s="1"/>
  <c r="AG329" i="1"/>
  <c r="X330" i="1"/>
  <c r="Y330" i="1" s="1"/>
  <c r="U329" i="1" l="1"/>
  <c r="Z329" i="1"/>
  <c r="AA330" i="1"/>
  <c r="E329" i="1"/>
  <c r="AP329" i="1"/>
  <c r="V329" i="1" l="1"/>
  <c r="W330" i="1" s="1"/>
  <c r="Z330" i="1"/>
  <c r="U330" i="1"/>
  <c r="V330" i="1" s="1"/>
  <c r="AA331" i="1"/>
  <c r="E330" i="1"/>
  <c r="AP330" i="1"/>
  <c r="AB330" i="1" l="1"/>
  <c r="AB331" i="1" s="1"/>
  <c r="X331" i="1"/>
  <c r="Y331" i="1" s="1"/>
  <c r="W331" i="1"/>
  <c r="AG330" i="1" l="1"/>
  <c r="AH330" i="1"/>
  <c r="AL330" i="1" s="1"/>
  <c r="AM330" i="1" s="1"/>
  <c r="X332" i="1"/>
  <c r="Y332" i="1" s="1"/>
  <c r="AG331" i="1"/>
  <c r="AP331" i="1"/>
  <c r="AH331" i="1" l="1"/>
  <c r="AL331" i="1" s="1"/>
  <c r="AM331" i="1" s="1"/>
  <c r="AA332" i="1"/>
  <c r="E331" i="1"/>
  <c r="Z331" i="1"/>
  <c r="U331" i="1"/>
  <c r="AP332" i="1"/>
  <c r="V331" i="1" l="1"/>
  <c r="AB332" i="1" s="1"/>
  <c r="Z332" i="1"/>
  <c r="AA333" i="1"/>
  <c r="U332" i="1"/>
  <c r="V332" i="1" s="1"/>
  <c r="E332" i="1"/>
  <c r="W332" i="1" l="1"/>
  <c r="W333" i="1" s="1"/>
  <c r="AH332" i="1"/>
  <c r="AL332" i="1" s="1"/>
  <c r="AM332" i="1" s="1"/>
  <c r="AG332" i="1"/>
  <c r="AB333" i="1"/>
  <c r="X333" i="1"/>
  <c r="Y333" i="1" s="1"/>
  <c r="AH333" i="1" l="1"/>
  <c r="AG333" i="1"/>
  <c r="AP333" i="1"/>
  <c r="X334" i="1"/>
  <c r="Y334" i="1" s="1"/>
  <c r="E333" i="1" l="1"/>
  <c r="Z333" i="1"/>
  <c r="AA334" i="1"/>
  <c r="U333" i="1"/>
  <c r="AL333" i="1"/>
  <c r="AM333" i="1" s="1"/>
  <c r="V333" i="1" l="1"/>
  <c r="W334" i="1" s="1"/>
  <c r="AA335" i="1"/>
  <c r="E334" i="1"/>
  <c r="U334" i="1"/>
  <c r="V334" i="1" s="1"/>
  <c r="Z334" i="1"/>
  <c r="AP334" i="1"/>
  <c r="AB334" i="1" l="1"/>
  <c r="AB335" i="1" s="1"/>
  <c r="X335" i="1"/>
  <c r="Y335" i="1" s="1"/>
  <c r="W335" i="1"/>
  <c r="AG334" i="1" l="1"/>
  <c r="AH334" i="1"/>
  <c r="AL334" i="1" s="1"/>
  <c r="AM334" i="1" s="1"/>
  <c r="X336" i="1"/>
  <c r="Y336" i="1" s="1"/>
  <c r="AG335" i="1"/>
  <c r="AP335" i="1"/>
  <c r="AH335" i="1" l="1"/>
  <c r="AL335" i="1" s="1"/>
  <c r="AM335" i="1" s="1"/>
  <c r="AA336" i="1"/>
  <c r="U335" i="1"/>
  <c r="Z335" i="1"/>
  <c r="E335" i="1"/>
  <c r="V335" i="1" l="1"/>
  <c r="W336" i="1" s="1"/>
  <c r="AA337" i="1"/>
  <c r="U336" i="1"/>
  <c r="V336" i="1" s="1"/>
  <c r="E336" i="1"/>
  <c r="Z336" i="1"/>
  <c r="AP336" i="1"/>
  <c r="AB336" i="1" l="1"/>
  <c r="AB337" i="1" s="1"/>
  <c r="X337" i="1"/>
  <c r="Y337" i="1" s="1"/>
  <c r="W337" i="1"/>
  <c r="AG336" i="1" l="1"/>
  <c r="AH336" i="1"/>
  <c r="AL336" i="1" s="1"/>
  <c r="AM336" i="1" s="1"/>
  <c r="X338" i="1"/>
  <c r="Y338" i="1" s="1"/>
  <c r="AG337" i="1"/>
  <c r="AH337" i="1" l="1"/>
  <c r="AL337" i="1" s="1"/>
  <c r="AM337" i="1" s="1"/>
  <c r="Z337" i="1"/>
  <c r="AA338" i="1"/>
  <c r="E337" i="1"/>
  <c r="U337" i="1"/>
  <c r="AP337" i="1"/>
  <c r="Z338" i="1" l="1"/>
  <c r="AA339" i="1"/>
  <c r="E338" i="1"/>
  <c r="U338" i="1"/>
  <c r="V338" i="1" s="1"/>
  <c r="AP338" i="1"/>
  <c r="V337" i="1"/>
  <c r="W338" i="1" s="1"/>
  <c r="X339" i="1" l="1"/>
  <c r="Y339" i="1" s="1"/>
  <c r="W339" i="1"/>
  <c r="AB338" i="1"/>
  <c r="X340" i="1" l="1"/>
  <c r="Y340" i="1" s="1"/>
  <c r="AH338" i="1"/>
  <c r="AL338" i="1" s="1"/>
  <c r="AM338" i="1" s="1"/>
  <c r="AG338" i="1"/>
  <c r="AB339" i="1"/>
  <c r="E339" i="1" l="1"/>
  <c r="Z339" i="1"/>
  <c r="AA340" i="1"/>
  <c r="U339" i="1"/>
  <c r="AP339" i="1"/>
  <c r="AP340" i="1"/>
  <c r="AH339" i="1"/>
  <c r="AL339" i="1" s="1"/>
  <c r="AM339" i="1" s="1"/>
  <c r="AG339" i="1"/>
  <c r="AA341" i="1" l="1"/>
  <c r="E340" i="1"/>
  <c r="U340" i="1"/>
  <c r="V340" i="1" s="1"/>
  <c r="Z340" i="1"/>
  <c r="V339" i="1"/>
  <c r="W340" i="1" s="1"/>
  <c r="AB340" i="1" l="1"/>
  <c r="AH340" i="1" s="1"/>
  <c r="AL340" i="1" s="1"/>
  <c r="AM340" i="1" s="1"/>
  <c r="X341" i="1"/>
  <c r="Y341" i="1" s="1"/>
  <c r="W341" i="1"/>
  <c r="AB341" i="1" l="1"/>
  <c r="AG341" i="1" s="1"/>
  <c r="AG340" i="1"/>
  <c r="X342" i="1"/>
  <c r="Y342" i="1" s="1"/>
  <c r="AH341" i="1" l="1"/>
  <c r="AL341" i="1" s="1"/>
  <c r="AM341" i="1" s="1"/>
  <c r="AA342" i="1"/>
  <c r="Z341" i="1"/>
  <c r="E341" i="1"/>
  <c r="U341" i="1"/>
  <c r="AP341" i="1"/>
  <c r="AA343" i="1" l="1"/>
  <c r="Z342" i="1"/>
  <c r="E342" i="1"/>
  <c r="U342" i="1"/>
  <c r="V342" i="1" s="1"/>
  <c r="V341" i="1"/>
  <c r="AB342" i="1" s="1"/>
  <c r="AP342" i="1"/>
  <c r="W342" i="1" l="1"/>
  <c r="W343" i="1" s="1"/>
  <c r="AH342" i="1"/>
  <c r="AL342" i="1" s="1"/>
  <c r="AM342" i="1" s="1"/>
  <c r="AG342" i="1"/>
  <c r="AB343" i="1"/>
  <c r="X343" i="1"/>
  <c r="Y343" i="1" s="1"/>
  <c r="AP343" i="1" l="1"/>
  <c r="AH343" i="1"/>
  <c r="AG343" i="1"/>
  <c r="X344" i="1"/>
  <c r="Y344" i="1" s="1"/>
  <c r="AL343" i="1" l="1"/>
  <c r="AM343" i="1" s="1"/>
  <c r="E343" i="1"/>
  <c r="U343" i="1"/>
  <c r="Z343" i="1"/>
  <c r="AA344" i="1"/>
  <c r="AA345" i="1" l="1"/>
  <c r="E344" i="1"/>
  <c r="U344" i="1"/>
  <c r="V344" i="1" s="1"/>
  <c r="Z344" i="1"/>
  <c r="V343" i="1"/>
  <c r="AB344" i="1" s="1"/>
  <c r="AP344" i="1"/>
  <c r="W344" i="1" l="1"/>
  <c r="W345" i="1" s="1"/>
  <c r="AH344" i="1"/>
  <c r="AL344" i="1" s="1"/>
  <c r="AM344" i="1" s="1"/>
  <c r="AG344" i="1"/>
  <c r="AB345" i="1"/>
  <c r="X345" i="1"/>
  <c r="Y345" i="1" s="1"/>
  <c r="AH345" i="1" l="1"/>
  <c r="AL345" i="1" s="1"/>
  <c r="AM345" i="1" s="1"/>
  <c r="AG345" i="1"/>
  <c r="X346" i="1"/>
  <c r="Y346" i="1" s="1"/>
  <c r="AA346" i="1" l="1"/>
  <c r="E345" i="1"/>
  <c r="U345" i="1"/>
  <c r="Z345" i="1"/>
  <c r="AP345" i="1"/>
  <c r="Z346" i="1" l="1"/>
  <c r="AA347" i="1"/>
  <c r="U346" i="1"/>
  <c r="V346" i="1" s="1"/>
  <c r="E346" i="1"/>
  <c r="V345" i="1"/>
  <c r="AB346" i="1" s="1"/>
  <c r="AP346" i="1"/>
  <c r="W346" i="1" l="1"/>
  <c r="X347" i="1" s="1"/>
  <c r="Y347" i="1" s="1"/>
  <c r="AH346" i="1"/>
  <c r="AL346" i="1" s="1"/>
  <c r="AM346" i="1" s="1"/>
  <c r="AG346" i="1"/>
  <c r="AB347" i="1"/>
  <c r="W347" i="1" l="1"/>
  <c r="X348" i="1" s="1"/>
  <c r="Y348" i="1" s="1"/>
  <c r="AH347" i="1"/>
  <c r="AL347" i="1" s="1"/>
  <c r="AM347" i="1" s="1"/>
  <c r="AG347" i="1"/>
  <c r="AA348" i="1" l="1"/>
  <c r="E347" i="1"/>
  <c r="U347" i="1"/>
  <c r="Z347" i="1"/>
  <c r="AP347" i="1"/>
  <c r="AP348" i="1"/>
  <c r="V347" i="1" l="1"/>
  <c r="AB348" i="1" s="1"/>
  <c r="Z348" i="1"/>
  <c r="U348" i="1"/>
  <c r="V348" i="1" s="1"/>
  <c r="AA349" i="1"/>
  <c r="E348" i="1"/>
  <c r="W348" i="1" l="1"/>
  <c r="W349" i="1" s="1"/>
  <c r="AH348" i="1"/>
  <c r="AL348" i="1" s="1"/>
  <c r="AM348" i="1" s="1"/>
  <c r="AG348" i="1"/>
  <c r="AB349" i="1"/>
  <c r="X349" i="1"/>
  <c r="Y349" i="1" s="1"/>
  <c r="AH349" i="1" l="1"/>
  <c r="AL349" i="1" s="1"/>
  <c r="AM349" i="1" s="1"/>
  <c r="AG349" i="1"/>
  <c r="X350" i="1"/>
  <c r="Y350" i="1" s="1"/>
  <c r="AP350" i="1" l="1"/>
  <c r="AA350" i="1"/>
  <c r="Z349" i="1"/>
  <c r="E349" i="1"/>
  <c r="U349" i="1"/>
  <c r="AP349" i="1"/>
  <c r="V349" i="1" l="1"/>
  <c r="AB350" i="1" s="1"/>
  <c r="AA351" i="1"/>
  <c r="E350" i="1"/>
  <c r="Z350" i="1"/>
  <c r="U350" i="1"/>
  <c r="V350" i="1" s="1"/>
  <c r="W350" i="1" l="1"/>
  <c r="W351" i="1" s="1"/>
  <c r="AH350" i="1"/>
  <c r="AL350" i="1" s="1"/>
  <c r="AM350" i="1" s="1"/>
  <c r="AG350" i="1"/>
  <c r="AB351" i="1"/>
  <c r="X351" i="1"/>
  <c r="Y351" i="1" s="1"/>
  <c r="AH351" i="1" l="1"/>
  <c r="AL351" i="1" s="1"/>
  <c r="AM351" i="1" s="1"/>
  <c r="AG351" i="1"/>
  <c r="X352" i="1"/>
  <c r="Y352" i="1" s="1"/>
  <c r="E351" i="1" l="1"/>
  <c r="U351" i="1"/>
  <c r="Z351" i="1"/>
  <c r="AA352" i="1"/>
  <c r="AP351" i="1"/>
  <c r="V351" i="1" l="1"/>
  <c r="W352" i="1" s="1"/>
  <c r="Z352" i="1"/>
  <c r="AA353" i="1"/>
  <c r="U352" i="1"/>
  <c r="V352" i="1" s="1"/>
  <c r="E352" i="1"/>
  <c r="AP352" i="1"/>
  <c r="AB352" i="1" l="1"/>
  <c r="AB353" i="1" s="1"/>
  <c r="X353" i="1"/>
  <c r="Y353" i="1" s="1"/>
  <c r="W353" i="1"/>
  <c r="AG352" i="1" l="1"/>
  <c r="AH352" i="1"/>
  <c r="AL352" i="1" s="1"/>
  <c r="AM352" i="1" s="1"/>
  <c r="X354" i="1"/>
  <c r="Y354" i="1" s="1"/>
  <c r="AG353" i="1"/>
  <c r="AP353" i="1"/>
  <c r="AH353" i="1" l="1"/>
  <c r="AL353" i="1" s="1"/>
  <c r="AM353" i="1" s="1"/>
  <c r="Z353" i="1"/>
  <c r="AA354" i="1"/>
  <c r="E353" i="1"/>
  <c r="U353" i="1"/>
  <c r="V353" i="1" l="1"/>
  <c r="W354" i="1" s="1"/>
  <c r="U354" i="1"/>
  <c r="V354" i="1" s="1"/>
  <c r="E354" i="1"/>
  <c r="Z354" i="1"/>
  <c r="AA355" i="1"/>
  <c r="AP354" i="1"/>
  <c r="AB354" i="1" l="1"/>
  <c r="AH354" i="1" s="1"/>
  <c r="AL354" i="1" s="1"/>
  <c r="AM354" i="1" s="1"/>
  <c r="X355" i="1"/>
  <c r="Y355" i="1" s="1"/>
  <c r="W355" i="1"/>
  <c r="AB355" i="1" l="1"/>
  <c r="AG355" i="1" s="1"/>
  <c r="AG354" i="1"/>
  <c r="X356" i="1"/>
  <c r="Y356" i="1" s="1"/>
  <c r="AP355" i="1"/>
  <c r="AH355" i="1" l="1"/>
  <c r="AL355" i="1" s="1"/>
  <c r="AM355" i="1" s="1"/>
  <c r="E355" i="1"/>
  <c r="Z355" i="1"/>
  <c r="AA356" i="1"/>
  <c r="U355" i="1"/>
  <c r="AP356" i="1"/>
  <c r="V355" i="1" l="1"/>
  <c r="W356" i="1" s="1"/>
  <c r="E356" i="1"/>
  <c r="U356" i="1"/>
  <c r="V356" i="1" s="1"/>
  <c r="Z356" i="1"/>
  <c r="AA357" i="1"/>
  <c r="AB356" i="1" l="1"/>
  <c r="AH356" i="1" s="1"/>
  <c r="AL356" i="1" s="1"/>
  <c r="AM356" i="1" s="1"/>
  <c r="X357" i="1"/>
  <c r="Y357" i="1" s="1"/>
  <c r="W357" i="1"/>
  <c r="AB357" i="1" l="1"/>
  <c r="AH357" i="1" s="1"/>
  <c r="AL357" i="1" s="1"/>
  <c r="AM357" i="1" s="1"/>
  <c r="AG356" i="1"/>
  <c r="X358" i="1"/>
  <c r="Y358" i="1" s="1"/>
  <c r="AG357" i="1" l="1"/>
  <c r="E357" i="1"/>
  <c r="U357" i="1"/>
  <c r="AA358" i="1"/>
  <c r="Z357" i="1"/>
  <c r="AP357" i="1"/>
  <c r="AP358" i="1"/>
  <c r="AA359" i="1" l="1"/>
  <c r="Z358" i="1"/>
  <c r="E358" i="1"/>
  <c r="U358" i="1"/>
  <c r="V358" i="1" s="1"/>
  <c r="V357" i="1"/>
  <c r="W358" i="1" s="1"/>
  <c r="AB358" i="1" l="1"/>
  <c r="AB359" i="1" s="1"/>
  <c r="X359" i="1"/>
  <c r="Y359" i="1" s="1"/>
  <c r="W359" i="1"/>
  <c r="AG358" i="1" l="1"/>
  <c r="AH358" i="1"/>
  <c r="AL358" i="1" s="1"/>
  <c r="AM358" i="1" s="1"/>
  <c r="X360" i="1"/>
  <c r="Y360" i="1" s="1"/>
  <c r="AG359" i="1"/>
  <c r="AP359" i="1"/>
  <c r="AH359" i="1" l="1"/>
  <c r="AL359" i="1" s="1"/>
  <c r="AM359" i="1" s="1"/>
  <c r="Z359" i="1"/>
  <c r="AA360" i="1"/>
  <c r="U359" i="1"/>
  <c r="E359" i="1"/>
  <c r="V359" i="1" l="1"/>
  <c r="W360" i="1" s="1"/>
  <c r="Z360" i="1"/>
  <c r="AA361" i="1"/>
  <c r="E360" i="1"/>
  <c r="U360" i="1"/>
  <c r="V360" i="1" s="1"/>
  <c r="AP360" i="1"/>
  <c r="AB360" i="1" l="1"/>
  <c r="AB361" i="1" s="1"/>
  <c r="X361" i="1"/>
  <c r="Y361" i="1" s="1"/>
  <c r="W361" i="1"/>
  <c r="AG360" i="1" l="1"/>
  <c r="AH360" i="1"/>
  <c r="AL360" i="1" s="1"/>
  <c r="AM360" i="1" s="1"/>
  <c r="X362" i="1"/>
  <c r="Y362" i="1" s="1"/>
  <c r="AG361" i="1"/>
  <c r="AP361" i="1"/>
  <c r="AH361" i="1" l="1"/>
  <c r="AL361" i="1" s="1"/>
  <c r="AM361" i="1" s="1"/>
  <c r="E361" i="1"/>
  <c r="Z361" i="1"/>
  <c r="AA362" i="1"/>
  <c r="U361" i="1"/>
  <c r="V361" i="1" l="1"/>
  <c r="AB362" i="1" s="1"/>
  <c r="U362" i="1"/>
  <c r="V362" i="1" s="1"/>
  <c r="AA363" i="1"/>
  <c r="E362" i="1"/>
  <c r="Z362" i="1"/>
  <c r="AP362" i="1"/>
  <c r="W362" i="1" l="1"/>
  <c r="W363" i="1" s="1"/>
  <c r="AH362" i="1"/>
  <c r="AL362" i="1" s="1"/>
  <c r="AM362" i="1" s="1"/>
  <c r="AG362" i="1"/>
  <c r="AB363" i="1"/>
  <c r="X363" i="1" l="1"/>
  <c r="Y363" i="1" s="1"/>
  <c r="AP363" i="1"/>
  <c r="AH363" i="1"/>
  <c r="AL363" i="1" s="1"/>
  <c r="AM363" i="1" s="1"/>
  <c r="AG363" i="1"/>
  <c r="X364" i="1"/>
  <c r="Y364" i="1" s="1"/>
  <c r="AP364" i="1" l="1"/>
  <c r="AA364" i="1"/>
  <c r="E363" i="1"/>
  <c r="Z363" i="1"/>
  <c r="U363" i="1"/>
  <c r="V363" i="1" l="1"/>
  <c r="W364" i="1" s="1"/>
  <c r="E364" i="1"/>
  <c r="Z364" i="1"/>
  <c r="U364" i="1"/>
  <c r="V364" i="1" s="1"/>
  <c r="AA365" i="1"/>
  <c r="AB364" i="1" l="1"/>
  <c r="AB365" i="1" s="1"/>
  <c r="X365" i="1"/>
  <c r="Y365" i="1" s="1"/>
  <c r="W365" i="1"/>
  <c r="AG364" i="1" l="1"/>
  <c r="AH364" i="1"/>
  <c r="AL364" i="1" s="1"/>
  <c r="AM364" i="1" s="1"/>
  <c r="X366" i="1"/>
  <c r="Y366" i="1" s="1"/>
  <c r="AG365" i="1"/>
  <c r="AP365" i="1"/>
  <c r="AH365" i="1" l="1"/>
  <c r="AL365" i="1" s="1"/>
  <c r="AM365" i="1" s="1"/>
  <c r="E365" i="1"/>
  <c r="U365" i="1"/>
  <c r="Z365" i="1"/>
  <c r="AA366" i="1"/>
  <c r="V365" i="1" l="1"/>
  <c r="AB366" i="1" s="1"/>
  <c r="AA367" i="1"/>
  <c r="E366" i="1"/>
  <c r="U366" i="1"/>
  <c r="V366" i="1" s="1"/>
  <c r="Z366" i="1"/>
  <c r="AP366" i="1"/>
  <c r="W366" i="1" l="1"/>
  <c r="W367" i="1" s="1"/>
  <c r="AH366" i="1"/>
  <c r="AL366" i="1" s="1"/>
  <c r="AM366" i="1" s="1"/>
  <c r="AG366" i="1"/>
  <c r="AB367" i="1"/>
  <c r="X367" i="1" l="1"/>
  <c r="Y367" i="1" s="1"/>
  <c r="AH367" i="1"/>
  <c r="AG367" i="1"/>
  <c r="X368" i="1"/>
  <c r="Y368" i="1" s="1"/>
  <c r="Z367" i="1" l="1"/>
  <c r="AA368" i="1"/>
  <c r="E367" i="1"/>
  <c r="U367" i="1"/>
  <c r="AL367" i="1"/>
  <c r="AM367" i="1" s="1"/>
  <c r="AP367" i="1"/>
  <c r="V367" i="1" l="1"/>
  <c r="AB368" i="1" s="1"/>
  <c r="Z368" i="1"/>
  <c r="AA369" i="1"/>
  <c r="E368" i="1"/>
  <c r="U368" i="1"/>
  <c r="V368" i="1" s="1"/>
  <c r="AP368" i="1"/>
  <c r="W368" i="1" l="1"/>
  <c r="X369" i="1" s="1"/>
  <c r="Y369" i="1" s="1"/>
  <c r="AH368" i="1"/>
  <c r="AL368" i="1" s="1"/>
  <c r="AM368" i="1" s="1"/>
  <c r="AG368" i="1"/>
  <c r="AB369" i="1"/>
  <c r="W369" i="1"/>
  <c r="AH369" i="1" l="1"/>
  <c r="AL369" i="1" s="1"/>
  <c r="AM369" i="1" s="1"/>
  <c r="AG369" i="1"/>
  <c r="X370" i="1"/>
  <c r="Y370" i="1" s="1"/>
  <c r="E369" i="1" l="1"/>
  <c r="AA370" i="1"/>
  <c r="U369" i="1"/>
  <c r="Z369" i="1"/>
  <c r="AP369" i="1"/>
  <c r="AA371" i="1" l="1"/>
  <c r="Z370" i="1"/>
  <c r="U370" i="1"/>
  <c r="V370" i="1" s="1"/>
  <c r="E370" i="1"/>
  <c r="V369" i="1"/>
  <c r="AB370" i="1" s="1"/>
  <c r="AP370" i="1"/>
  <c r="W370" i="1" l="1"/>
  <c r="X371" i="1" s="1"/>
  <c r="Y371" i="1" s="1"/>
  <c r="AH370" i="1"/>
  <c r="AL370" i="1" s="1"/>
  <c r="AM370" i="1" s="1"/>
  <c r="AG370" i="1"/>
  <c r="AB371" i="1"/>
  <c r="W371" i="1" l="1"/>
  <c r="X372" i="1" s="1"/>
  <c r="Y372" i="1" s="1"/>
  <c r="AH371" i="1"/>
  <c r="AL371" i="1" s="1"/>
  <c r="AM371" i="1" s="1"/>
  <c r="AG371" i="1"/>
  <c r="AP371" i="1"/>
  <c r="AA372" i="1" l="1"/>
  <c r="E371" i="1"/>
  <c r="Z371" i="1"/>
  <c r="U371" i="1"/>
  <c r="AP372" i="1"/>
  <c r="AA373" i="1" l="1"/>
  <c r="Z372" i="1"/>
  <c r="U372" i="1"/>
  <c r="V372" i="1" s="1"/>
  <c r="E372" i="1"/>
  <c r="V371" i="1"/>
  <c r="AB372" i="1" s="1"/>
  <c r="W372" i="1" l="1"/>
  <c r="W373" i="1" s="1"/>
  <c r="AH372" i="1"/>
  <c r="AL372" i="1" s="1"/>
  <c r="AM372" i="1" s="1"/>
  <c r="AG372" i="1"/>
  <c r="AB373" i="1"/>
  <c r="X373" i="1"/>
  <c r="Y373" i="1" s="1"/>
  <c r="AP373" i="1" l="1"/>
  <c r="AH373" i="1"/>
  <c r="AL373" i="1" s="1"/>
  <c r="AM373" i="1" s="1"/>
  <c r="AG373" i="1"/>
  <c r="X374" i="1"/>
  <c r="Y374" i="1" s="1"/>
  <c r="AP374" i="1" l="1"/>
  <c r="AA374" i="1"/>
  <c r="E373" i="1"/>
  <c r="U373" i="1"/>
  <c r="Z373" i="1"/>
  <c r="AA375" i="1" l="1"/>
  <c r="E374" i="1"/>
  <c r="U374" i="1"/>
  <c r="V374" i="1" s="1"/>
  <c r="Z374" i="1"/>
  <c r="V373" i="1"/>
  <c r="AB374" i="1" s="1"/>
  <c r="W374" i="1" l="1"/>
  <c r="W375" i="1" s="1"/>
  <c r="AH374" i="1"/>
  <c r="AL374" i="1" s="1"/>
  <c r="AM374" i="1" s="1"/>
  <c r="AG374" i="1"/>
  <c r="AB375" i="1"/>
  <c r="X375" i="1" l="1"/>
  <c r="Y375" i="1" s="1"/>
  <c r="AP375" i="1" s="1"/>
  <c r="AH375" i="1"/>
  <c r="AL375" i="1" s="1"/>
  <c r="AM375" i="1" s="1"/>
  <c r="AG375" i="1"/>
  <c r="X376" i="1"/>
  <c r="Y376" i="1" s="1"/>
  <c r="U375" i="1" l="1"/>
  <c r="Z375" i="1"/>
  <c r="AA376" i="1"/>
  <c r="E375" i="1"/>
  <c r="V375" i="1" l="1"/>
  <c r="AB376" i="1" s="1"/>
  <c r="U376" i="1"/>
  <c r="V376" i="1" s="1"/>
  <c r="AA377" i="1"/>
  <c r="E376" i="1"/>
  <c r="Z376" i="1"/>
  <c r="AP376" i="1"/>
  <c r="W376" i="1" l="1"/>
  <c r="W377" i="1" s="1"/>
  <c r="AH376" i="1"/>
  <c r="AL376" i="1" s="1"/>
  <c r="AM376" i="1" s="1"/>
  <c r="AG376" i="1"/>
  <c r="AB377" i="1"/>
  <c r="X377" i="1"/>
  <c r="Y377" i="1" s="1"/>
  <c r="AH377" i="1" l="1"/>
  <c r="AL377" i="1" s="1"/>
  <c r="AM377" i="1" s="1"/>
  <c r="AG377" i="1"/>
  <c r="X378" i="1"/>
  <c r="Y378" i="1" s="1"/>
  <c r="E377" i="1" l="1"/>
  <c r="U377" i="1"/>
  <c r="Z377" i="1"/>
  <c r="AA378" i="1"/>
  <c r="AP377" i="1"/>
  <c r="V377" i="1" l="1"/>
  <c r="W378" i="1" s="1"/>
  <c r="AA379" i="1"/>
  <c r="U378" i="1"/>
  <c r="V378" i="1" s="1"/>
  <c r="Z378" i="1"/>
  <c r="E378" i="1"/>
  <c r="AP378" i="1"/>
  <c r="AB378" i="1" l="1"/>
  <c r="AB379" i="1" s="1"/>
  <c r="X379" i="1"/>
  <c r="Y379" i="1" s="1"/>
  <c r="W379" i="1"/>
  <c r="AG378" i="1" l="1"/>
  <c r="AH378" i="1"/>
  <c r="AL378" i="1" s="1"/>
  <c r="AM378" i="1" s="1"/>
  <c r="X380" i="1"/>
  <c r="Y380" i="1" s="1"/>
  <c r="AG379" i="1"/>
  <c r="AH379" i="1" l="1"/>
  <c r="AL379" i="1" s="1"/>
  <c r="AM379" i="1" s="1"/>
  <c r="E379" i="1"/>
  <c r="Z379" i="1"/>
  <c r="U379" i="1"/>
  <c r="AA380" i="1"/>
  <c r="AP379" i="1"/>
  <c r="Z380" i="1" l="1"/>
  <c r="E380" i="1"/>
  <c r="U380" i="1"/>
  <c r="V380" i="1" s="1"/>
  <c r="AA381" i="1"/>
  <c r="V379" i="1"/>
  <c r="W380" i="1" s="1"/>
  <c r="AP380" i="1"/>
  <c r="AB380" i="1" l="1"/>
  <c r="AH380" i="1" s="1"/>
  <c r="AL380" i="1" s="1"/>
  <c r="AM380" i="1" s="1"/>
  <c r="X381" i="1"/>
  <c r="Y381" i="1" s="1"/>
  <c r="W381" i="1"/>
  <c r="AB381" i="1" l="1"/>
  <c r="AH381" i="1" s="1"/>
  <c r="AL381" i="1" s="1"/>
  <c r="AM381" i="1" s="1"/>
  <c r="AG380" i="1"/>
  <c r="AP381" i="1"/>
  <c r="X382" i="1"/>
  <c r="Y382" i="1" s="1"/>
  <c r="AG381" i="1" l="1"/>
  <c r="AA382" i="1"/>
  <c r="E381" i="1"/>
  <c r="Z381" i="1"/>
  <c r="U381" i="1"/>
  <c r="V381" i="1" l="1"/>
  <c r="W382" i="1" s="1"/>
  <c r="AA383" i="1"/>
  <c r="E382" i="1"/>
  <c r="Z382" i="1"/>
  <c r="U382" i="1"/>
  <c r="V382" i="1" s="1"/>
  <c r="AP382" i="1"/>
  <c r="AB382" i="1" l="1"/>
  <c r="AB383" i="1" s="1"/>
  <c r="X383" i="1"/>
  <c r="Y383" i="1" s="1"/>
  <c r="W383" i="1"/>
  <c r="AG382" i="1" l="1"/>
  <c r="AH382" i="1"/>
  <c r="AL382" i="1" s="1"/>
  <c r="AM382" i="1" s="1"/>
  <c r="X384" i="1"/>
  <c r="Y384" i="1" s="1"/>
  <c r="AG383" i="1"/>
  <c r="AP383" i="1"/>
  <c r="AH383" i="1" l="1"/>
  <c r="AL383" i="1" s="1"/>
  <c r="AM383" i="1" s="1"/>
  <c r="Z383" i="1"/>
  <c r="E383" i="1"/>
  <c r="AA384" i="1"/>
  <c r="U383" i="1"/>
  <c r="U384" i="1" l="1"/>
  <c r="V384" i="1" s="1"/>
  <c r="AA385" i="1"/>
  <c r="E384" i="1"/>
  <c r="Z384" i="1"/>
  <c r="V383" i="1"/>
  <c r="AB384" i="1" s="1"/>
  <c r="AP384" i="1"/>
  <c r="AH384" i="1" l="1"/>
  <c r="AL384" i="1" s="1"/>
  <c r="AM384" i="1" s="1"/>
  <c r="AG384" i="1"/>
  <c r="AB385" i="1"/>
  <c r="W384" i="1"/>
  <c r="AH385" i="1" l="1"/>
  <c r="AL385" i="1" s="1"/>
  <c r="AM385" i="1" s="1"/>
  <c r="AG385" i="1"/>
  <c r="X385" i="1"/>
  <c r="Y385" i="1" s="1"/>
  <c r="W385" i="1"/>
  <c r="X386" i="1" l="1"/>
  <c r="Y386" i="1" s="1"/>
  <c r="E385" i="1" l="1"/>
  <c r="U385" i="1"/>
  <c r="Z385" i="1"/>
  <c r="AA386" i="1"/>
  <c r="AP385" i="1"/>
  <c r="V385" i="1" l="1"/>
  <c r="W386" i="1" s="1"/>
  <c r="U386" i="1"/>
  <c r="V386" i="1" s="1"/>
  <c r="E386" i="1"/>
  <c r="Z386" i="1"/>
  <c r="AA387" i="1"/>
  <c r="AP386" i="1"/>
  <c r="AB386" i="1" l="1"/>
  <c r="AB387" i="1" s="1"/>
  <c r="X387" i="1"/>
  <c r="Y387" i="1" s="1"/>
  <c r="W387" i="1"/>
  <c r="AG386" i="1" l="1"/>
  <c r="AH386" i="1"/>
  <c r="AL386" i="1" s="1"/>
  <c r="AM386" i="1" s="1"/>
  <c r="X388" i="1"/>
  <c r="Y388" i="1" s="1"/>
  <c r="AG387" i="1"/>
  <c r="AP387" i="1"/>
  <c r="AH387" i="1" l="1"/>
  <c r="AL387" i="1" s="1"/>
  <c r="AM387" i="1" s="1"/>
  <c r="U387" i="1"/>
  <c r="E387" i="1"/>
  <c r="Z387" i="1"/>
  <c r="AA388" i="1"/>
  <c r="AP388" i="1"/>
  <c r="E388" i="1" l="1"/>
  <c r="Z388" i="1"/>
  <c r="U388" i="1"/>
  <c r="V388" i="1" s="1"/>
  <c r="AA389" i="1"/>
  <c r="V387" i="1"/>
  <c r="W388" i="1" s="1"/>
  <c r="AB388" i="1" l="1"/>
  <c r="AH388" i="1" s="1"/>
  <c r="AL388" i="1" s="1"/>
  <c r="AM388" i="1" s="1"/>
  <c r="X389" i="1"/>
  <c r="Y389" i="1" s="1"/>
  <c r="W389" i="1"/>
  <c r="AB389" i="1" l="1"/>
  <c r="AG389" i="1" s="1"/>
  <c r="AG388" i="1"/>
  <c r="X390" i="1"/>
  <c r="Y390" i="1" s="1"/>
  <c r="AH389" i="1" l="1"/>
  <c r="AL389" i="1" s="1"/>
  <c r="AM389" i="1" s="1"/>
  <c r="Z389" i="1"/>
  <c r="U389" i="1"/>
  <c r="AA390" i="1"/>
  <c r="E389" i="1"/>
  <c r="AP389" i="1"/>
  <c r="V389" i="1" l="1"/>
  <c r="AB390" i="1" s="1"/>
  <c r="E390" i="1"/>
  <c r="Z390" i="1"/>
  <c r="AA391" i="1"/>
  <c r="U390" i="1"/>
  <c r="V390" i="1" s="1"/>
  <c r="AP390" i="1"/>
  <c r="W390" i="1" l="1"/>
  <c r="X391" i="1" s="1"/>
  <c r="Y391" i="1" s="1"/>
  <c r="AH390" i="1"/>
  <c r="AL390" i="1" s="1"/>
  <c r="AM390" i="1" s="1"/>
  <c r="AG390" i="1"/>
  <c r="AB391" i="1"/>
  <c r="W391" i="1"/>
  <c r="AH391" i="1" l="1"/>
  <c r="AL391" i="1" s="1"/>
  <c r="AM391" i="1" s="1"/>
  <c r="AG391" i="1"/>
  <c r="AP391" i="1"/>
  <c r="X392" i="1"/>
  <c r="Y392" i="1" s="1"/>
  <c r="U391" i="1" l="1"/>
  <c r="AA392" i="1"/>
  <c r="E391" i="1"/>
  <c r="Z391" i="1"/>
  <c r="V391" i="1" l="1"/>
  <c r="AB392" i="1" s="1"/>
  <c r="U392" i="1"/>
  <c r="V392" i="1" s="1"/>
  <c r="AA393" i="1"/>
  <c r="E392" i="1"/>
  <c r="Z392" i="1"/>
  <c r="AP392" i="1"/>
  <c r="W392" i="1" l="1"/>
  <c r="X393" i="1" s="1"/>
  <c r="Y393" i="1" s="1"/>
  <c r="AH392" i="1"/>
  <c r="AL392" i="1" s="1"/>
  <c r="AM392" i="1" s="1"/>
  <c r="AG392" i="1"/>
  <c r="AB393" i="1"/>
  <c r="W393" i="1" l="1"/>
  <c r="X394" i="1" s="1"/>
  <c r="Y394" i="1" s="1"/>
  <c r="AH393" i="1"/>
  <c r="AL393" i="1" s="1"/>
  <c r="AM393" i="1" s="1"/>
  <c r="AG393" i="1"/>
  <c r="AP393" i="1"/>
  <c r="U393" i="1" l="1"/>
  <c r="Z393" i="1"/>
  <c r="AA394" i="1"/>
  <c r="E393" i="1"/>
  <c r="U394" i="1" l="1"/>
  <c r="V394" i="1" s="1"/>
  <c r="Z394" i="1"/>
  <c r="AA395" i="1"/>
  <c r="E394" i="1"/>
  <c r="AP394" i="1"/>
  <c r="V393" i="1"/>
  <c r="W394" i="1" s="1"/>
  <c r="X395" i="1" l="1"/>
  <c r="Y395" i="1" s="1"/>
  <c r="W395" i="1"/>
  <c r="AB394" i="1"/>
  <c r="X396" i="1" l="1"/>
  <c r="Y396" i="1" s="1"/>
  <c r="AH394" i="1"/>
  <c r="AL394" i="1" s="1"/>
  <c r="AM394" i="1" s="1"/>
  <c r="AG394" i="1"/>
  <c r="AB395" i="1"/>
  <c r="AA396" i="1" l="1"/>
  <c r="E395" i="1"/>
  <c r="Z395" i="1"/>
  <c r="U395" i="1"/>
  <c r="AH395" i="1"/>
  <c r="AL395" i="1" s="1"/>
  <c r="AM395" i="1" s="1"/>
  <c r="AG395" i="1"/>
  <c r="AP395" i="1"/>
  <c r="V395" i="1" l="1"/>
  <c r="W396" i="1" s="1"/>
  <c r="AA397" i="1"/>
  <c r="Z396" i="1"/>
  <c r="U396" i="1"/>
  <c r="V396" i="1" s="1"/>
  <c r="E396" i="1"/>
  <c r="AP396" i="1"/>
  <c r="AB396" i="1" l="1"/>
  <c r="AB397" i="1" s="1"/>
  <c r="X397" i="1"/>
  <c r="Y397" i="1" s="1"/>
  <c r="W397" i="1"/>
  <c r="AG396" i="1" l="1"/>
  <c r="AH396" i="1"/>
  <c r="AL396" i="1" s="1"/>
  <c r="AM396" i="1" s="1"/>
  <c r="X398" i="1"/>
  <c r="Y398" i="1" s="1"/>
  <c r="AG397" i="1"/>
  <c r="AH397" i="1" l="1"/>
  <c r="AL397" i="1" s="1"/>
  <c r="AM397" i="1" s="1"/>
  <c r="AA398" i="1"/>
  <c r="E397" i="1"/>
  <c r="Z397" i="1"/>
  <c r="U397" i="1"/>
  <c r="AP397" i="1"/>
  <c r="AP398" i="1"/>
  <c r="V397" i="1" l="1"/>
  <c r="AB398" i="1" s="1"/>
  <c r="U398" i="1"/>
  <c r="V398" i="1" s="1"/>
  <c r="Z398" i="1"/>
  <c r="AA399" i="1"/>
  <c r="E398" i="1"/>
  <c r="W398" i="1" l="1"/>
  <c r="W399" i="1" s="1"/>
  <c r="AH398" i="1"/>
  <c r="AL398" i="1" s="1"/>
  <c r="AM398" i="1" s="1"/>
  <c r="AG398" i="1"/>
  <c r="AB399" i="1"/>
  <c r="X399" i="1"/>
  <c r="Y399" i="1" s="1"/>
  <c r="AH399" i="1" l="1"/>
  <c r="AL399" i="1" s="1"/>
  <c r="AM399" i="1" s="1"/>
  <c r="AG399" i="1"/>
  <c r="X400" i="1"/>
  <c r="Y400" i="1" s="1"/>
  <c r="Z399" i="1" l="1"/>
  <c r="E399" i="1"/>
  <c r="U399" i="1"/>
  <c r="AA400" i="1"/>
  <c r="AP399" i="1"/>
  <c r="U400" i="1" l="1"/>
  <c r="V400" i="1" s="1"/>
  <c r="AA401" i="1"/>
  <c r="E400" i="1"/>
  <c r="Z400" i="1"/>
  <c r="V399" i="1"/>
  <c r="W400" i="1" s="1"/>
  <c r="AP400" i="1"/>
  <c r="AB400" i="1" l="1"/>
  <c r="AH400" i="1" s="1"/>
  <c r="AL400" i="1" s="1"/>
  <c r="AM400" i="1" s="1"/>
  <c r="X401" i="1"/>
  <c r="Y401" i="1" s="1"/>
  <c r="W401" i="1"/>
  <c r="AB401" i="1" l="1"/>
  <c r="AH401" i="1" s="1"/>
  <c r="AL401" i="1" s="1"/>
  <c r="AM401" i="1" s="1"/>
  <c r="AG400" i="1"/>
  <c r="X402" i="1"/>
  <c r="Y402" i="1" s="1"/>
  <c r="AG401" i="1" l="1"/>
  <c r="U401" i="1"/>
  <c r="E401" i="1"/>
  <c r="Z401" i="1"/>
  <c r="AA402" i="1"/>
  <c r="AP401" i="1"/>
  <c r="AA403" i="1" l="1"/>
  <c r="U402" i="1"/>
  <c r="V402" i="1" s="1"/>
  <c r="E402" i="1"/>
  <c r="Z402" i="1"/>
  <c r="AP402" i="1"/>
  <c r="V401" i="1"/>
  <c r="AB402" i="1" s="1"/>
  <c r="W402" i="1" l="1"/>
  <c r="X403" i="1" s="1"/>
  <c r="Y403" i="1" s="1"/>
  <c r="AH402" i="1"/>
  <c r="AL402" i="1" s="1"/>
  <c r="AM402" i="1" s="1"/>
  <c r="AG402" i="1"/>
  <c r="AB403" i="1"/>
  <c r="W403" i="1" l="1"/>
  <c r="X404" i="1" s="1"/>
  <c r="Y404" i="1" s="1"/>
  <c r="AH403" i="1"/>
  <c r="AL403" i="1" s="1"/>
  <c r="AM403" i="1" s="1"/>
  <c r="AG403" i="1"/>
  <c r="AP403" i="1"/>
  <c r="AA404" i="1" l="1"/>
  <c r="E403" i="1"/>
  <c r="Z403" i="1"/>
  <c r="U403" i="1"/>
  <c r="AP404" i="1"/>
  <c r="AA405" i="1" l="1"/>
  <c r="E404" i="1"/>
  <c r="Z404" i="1"/>
  <c r="U404" i="1"/>
  <c r="V404" i="1" s="1"/>
  <c r="V403" i="1"/>
  <c r="AB404" i="1" s="1"/>
  <c r="W404" i="1" l="1"/>
  <c r="W405" i="1" s="1"/>
  <c r="AH404" i="1"/>
  <c r="AL404" i="1" s="1"/>
  <c r="AM404" i="1" s="1"/>
  <c r="AG404" i="1"/>
  <c r="AB405" i="1"/>
  <c r="X405" i="1" l="1"/>
  <c r="Y405" i="1" s="1"/>
  <c r="AH405" i="1"/>
  <c r="AL405" i="1" s="1"/>
  <c r="AM405" i="1" s="1"/>
  <c r="AG405" i="1"/>
  <c r="X406" i="1"/>
  <c r="Y406" i="1" s="1"/>
  <c r="E405" i="1" l="1"/>
  <c r="U405" i="1"/>
  <c r="Z405" i="1"/>
  <c r="AA406" i="1"/>
  <c r="AP405" i="1"/>
  <c r="V405" i="1" l="1"/>
  <c r="W406" i="1" s="1"/>
  <c r="AA407" i="1"/>
  <c r="Z406" i="1"/>
  <c r="E406" i="1"/>
  <c r="U406" i="1"/>
  <c r="V406" i="1" s="1"/>
  <c r="AP406" i="1"/>
  <c r="AB406" i="1" l="1"/>
  <c r="AB407" i="1" s="1"/>
  <c r="X407" i="1"/>
  <c r="Y407" i="1" s="1"/>
  <c r="W407" i="1"/>
  <c r="AG406" i="1" l="1"/>
  <c r="AH406" i="1"/>
  <c r="AL406" i="1" s="1"/>
  <c r="AM406" i="1" s="1"/>
  <c r="X408" i="1"/>
  <c r="Y408" i="1" s="1"/>
  <c r="AG407" i="1"/>
  <c r="AH407" i="1" l="1"/>
  <c r="AL407" i="1" s="1"/>
  <c r="AM407" i="1" s="1"/>
  <c r="U407" i="1"/>
  <c r="Z407" i="1"/>
  <c r="AA408" i="1"/>
  <c r="E407" i="1"/>
  <c r="AP407" i="1"/>
  <c r="U408" i="1" l="1"/>
  <c r="V408" i="1" s="1"/>
  <c r="AA409" i="1"/>
  <c r="E408" i="1"/>
  <c r="Z408" i="1"/>
  <c r="AP408" i="1"/>
  <c r="V407" i="1"/>
  <c r="AB408" i="1" s="1"/>
  <c r="W408" i="1" l="1"/>
  <c r="X409" i="1" s="1"/>
  <c r="Y409" i="1" s="1"/>
  <c r="AH408" i="1"/>
  <c r="AL408" i="1" s="1"/>
  <c r="AM408" i="1" s="1"/>
  <c r="AG408" i="1"/>
  <c r="AB409" i="1"/>
  <c r="W409" i="1" l="1"/>
  <c r="X410" i="1" s="1"/>
  <c r="Y410" i="1" s="1"/>
  <c r="AH409" i="1"/>
  <c r="AL409" i="1" s="1"/>
  <c r="AM409" i="1" s="1"/>
  <c r="AG409" i="1"/>
  <c r="U409" i="1" l="1"/>
  <c r="Z409" i="1"/>
  <c r="AA410" i="1"/>
  <c r="E409" i="1"/>
  <c r="AP409" i="1"/>
  <c r="AP410" i="1"/>
  <c r="AA411" i="1" l="1"/>
  <c r="U410" i="1"/>
  <c r="V410" i="1" s="1"/>
  <c r="Z410" i="1"/>
  <c r="E410" i="1"/>
  <c r="V409" i="1"/>
  <c r="AB410" i="1" s="1"/>
  <c r="W410" i="1"/>
  <c r="AH410" i="1" l="1"/>
  <c r="AL410" i="1" s="1"/>
  <c r="AM410" i="1" s="1"/>
  <c r="AG410" i="1"/>
  <c r="AB411" i="1"/>
  <c r="X411" i="1"/>
  <c r="Y411" i="1" s="1"/>
  <c r="W411" i="1"/>
  <c r="AH411" i="1" l="1"/>
  <c r="AL411" i="1" s="1"/>
  <c r="AM411" i="1" s="1"/>
  <c r="AG411" i="1"/>
  <c r="X412" i="1"/>
  <c r="Y412" i="1" s="1"/>
  <c r="AA412" i="1" l="1"/>
  <c r="E411" i="1"/>
  <c r="Z411" i="1"/>
  <c r="U411" i="1"/>
  <c r="AP411" i="1"/>
  <c r="V411" i="1" l="1"/>
  <c r="W412" i="1" s="1"/>
  <c r="AA413" i="1"/>
  <c r="E412" i="1"/>
  <c r="U412" i="1"/>
  <c r="V412" i="1" s="1"/>
  <c r="Z412" i="1"/>
  <c r="AP412" i="1"/>
  <c r="AB412" i="1" l="1"/>
  <c r="AB413" i="1" s="1"/>
  <c r="X413" i="1"/>
  <c r="Y413" i="1" s="1"/>
  <c r="W413" i="1"/>
  <c r="AG412" i="1" l="1"/>
  <c r="AH412" i="1"/>
  <c r="AL412" i="1" s="1"/>
  <c r="AM412" i="1" s="1"/>
  <c r="X414" i="1"/>
  <c r="Y414" i="1" s="1"/>
  <c r="AG413" i="1"/>
  <c r="AH413" i="1" l="1"/>
  <c r="AL413" i="1" s="1"/>
  <c r="AM413" i="1" s="1"/>
  <c r="Z413" i="1"/>
  <c r="U413" i="1"/>
  <c r="AA414" i="1"/>
  <c r="E413" i="1"/>
  <c r="AP413" i="1"/>
  <c r="AP414" i="1"/>
  <c r="AA415" i="1" l="1"/>
  <c r="E414" i="1"/>
  <c r="Z414" i="1"/>
  <c r="U414" i="1"/>
  <c r="V414" i="1" s="1"/>
  <c r="V413" i="1"/>
  <c r="W414" i="1" s="1"/>
  <c r="AB414" i="1" l="1"/>
  <c r="AB415" i="1" s="1"/>
  <c r="X415" i="1"/>
  <c r="Y415" i="1" s="1"/>
  <c r="W415" i="1"/>
  <c r="AG414" i="1" l="1"/>
  <c r="AH414" i="1"/>
  <c r="AL414" i="1" s="1"/>
  <c r="AM414" i="1" s="1"/>
  <c r="X416" i="1"/>
  <c r="Y416" i="1" s="1"/>
  <c r="AG415" i="1"/>
  <c r="AP415" i="1"/>
  <c r="AH415" i="1" l="1"/>
  <c r="AL415" i="1" s="1"/>
  <c r="AM415" i="1" s="1"/>
  <c r="U415" i="1"/>
  <c r="AA416" i="1"/>
  <c r="Z415" i="1"/>
  <c r="E415" i="1"/>
  <c r="AP416" i="1"/>
  <c r="U416" i="1" l="1"/>
  <c r="V416" i="1" s="1"/>
  <c r="AA417" i="1"/>
  <c r="E416" i="1"/>
  <c r="Z416" i="1"/>
  <c r="V415" i="1"/>
  <c r="W416" i="1" s="1"/>
  <c r="X417" i="1" l="1"/>
  <c r="Y417" i="1" s="1"/>
  <c r="W417" i="1"/>
  <c r="AB416" i="1"/>
  <c r="AH416" i="1" l="1"/>
  <c r="AL416" i="1" s="1"/>
  <c r="AM416" i="1" s="1"/>
  <c r="AG416" i="1"/>
  <c r="AB417" i="1"/>
  <c r="X418" i="1"/>
  <c r="Y418" i="1" s="1"/>
  <c r="U417" i="1" l="1"/>
  <c r="AA418" i="1"/>
  <c r="E417" i="1"/>
  <c r="Z417" i="1"/>
  <c r="AH417" i="1"/>
  <c r="AL417" i="1" s="1"/>
  <c r="AM417" i="1" s="1"/>
  <c r="AG417" i="1"/>
  <c r="AP417" i="1"/>
  <c r="V417" i="1" l="1"/>
  <c r="AB418" i="1" s="1"/>
  <c r="U418" i="1"/>
  <c r="V418" i="1" s="1"/>
  <c r="Z418" i="1"/>
  <c r="AA419" i="1"/>
  <c r="E418" i="1"/>
  <c r="AP418" i="1"/>
  <c r="W418" i="1" l="1"/>
  <c r="X419" i="1" s="1"/>
  <c r="Y419" i="1" s="1"/>
  <c r="AH418" i="1"/>
  <c r="AL418" i="1" s="1"/>
  <c r="AM418" i="1" s="1"/>
  <c r="AG418" i="1"/>
  <c r="AB419" i="1"/>
  <c r="W419" i="1" l="1"/>
  <c r="X420" i="1" s="1"/>
  <c r="Y420" i="1" s="1"/>
  <c r="AH419" i="1"/>
  <c r="AL419" i="1" s="1"/>
  <c r="AM419" i="1" s="1"/>
  <c r="AG419" i="1"/>
  <c r="AA420" i="1" l="1"/>
  <c r="E419" i="1"/>
  <c r="Z419" i="1"/>
  <c r="U419" i="1"/>
  <c r="AP419" i="1"/>
  <c r="AP420" i="1"/>
  <c r="V419" i="1" l="1"/>
  <c r="W420" i="1" s="1"/>
  <c r="E420" i="1"/>
  <c r="Z420" i="1"/>
  <c r="U420" i="1"/>
  <c r="V420" i="1" s="1"/>
  <c r="AA421" i="1"/>
  <c r="AB420" i="1" l="1"/>
  <c r="AB421" i="1" s="1"/>
  <c r="X421" i="1"/>
  <c r="Y421" i="1" s="1"/>
  <c r="W421" i="1"/>
  <c r="AG420" i="1" l="1"/>
  <c r="AH420" i="1"/>
  <c r="AL420" i="1" s="1"/>
  <c r="AM420" i="1" s="1"/>
  <c r="X422" i="1"/>
  <c r="Y422" i="1" s="1"/>
  <c r="AG421" i="1"/>
  <c r="AP421" i="1"/>
  <c r="AH421" i="1" l="1"/>
  <c r="AL421" i="1" s="1"/>
  <c r="AM421" i="1" s="1"/>
  <c r="Z421" i="1"/>
  <c r="U421" i="1"/>
  <c r="E421" i="1"/>
  <c r="AA422" i="1"/>
  <c r="AA423" i="1" l="1"/>
  <c r="Z422" i="1"/>
  <c r="E422" i="1"/>
  <c r="U422" i="1"/>
  <c r="V422" i="1" s="1"/>
  <c r="V421" i="1"/>
  <c r="W422" i="1" s="1"/>
  <c r="AP422" i="1"/>
  <c r="AB422" i="1" l="1"/>
  <c r="AB423" i="1" s="1"/>
  <c r="X423" i="1"/>
  <c r="Y423" i="1" s="1"/>
  <c r="W423" i="1"/>
  <c r="AG422" i="1" l="1"/>
  <c r="AH422" i="1"/>
  <c r="AL422" i="1" s="1"/>
  <c r="AM422" i="1" s="1"/>
  <c r="X424" i="1"/>
  <c r="Y424" i="1" s="1"/>
  <c r="AG423" i="1"/>
  <c r="AH423" i="1" l="1"/>
  <c r="AL423" i="1" s="1"/>
  <c r="AM423" i="1" s="1"/>
  <c r="U423" i="1"/>
  <c r="Z423" i="1"/>
  <c r="AA424" i="1"/>
  <c r="E423" i="1"/>
  <c r="AP423" i="1"/>
  <c r="U424" i="1" l="1"/>
  <c r="V424" i="1" s="1"/>
  <c r="AA425" i="1"/>
  <c r="E424" i="1"/>
  <c r="Z424" i="1"/>
  <c r="AP424" i="1"/>
  <c r="V423" i="1"/>
  <c r="W424" i="1" s="1"/>
  <c r="AB424" i="1" l="1"/>
  <c r="AH424" i="1" s="1"/>
  <c r="AL424" i="1" s="1"/>
  <c r="AM424" i="1" s="1"/>
  <c r="X425" i="1"/>
  <c r="Y425" i="1" s="1"/>
  <c r="W425" i="1"/>
  <c r="AB425" i="1" l="1"/>
  <c r="AH425" i="1" s="1"/>
  <c r="AL425" i="1" s="1"/>
  <c r="AM425" i="1" s="1"/>
  <c r="AG424" i="1"/>
  <c r="X426" i="1"/>
  <c r="Y426" i="1" s="1"/>
  <c r="AG425" i="1" l="1"/>
  <c r="Z425" i="1"/>
  <c r="U425" i="1"/>
  <c r="AA426" i="1"/>
  <c r="E425" i="1"/>
  <c r="AP425" i="1"/>
  <c r="V425" i="1" l="1"/>
  <c r="AB426" i="1" s="1"/>
  <c r="U426" i="1"/>
  <c r="V426" i="1" s="1"/>
  <c r="E426" i="1"/>
  <c r="AA427" i="1"/>
  <c r="Z426" i="1"/>
  <c r="AP426" i="1"/>
  <c r="W426" i="1" l="1"/>
  <c r="W427" i="1" s="1"/>
  <c r="AH426" i="1"/>
  <c r="AL426" i="1" s="1"/>
  <c r="AM426" i="1" s="1"/>
  <c r="AG426" i="1"/>
  <c r="AB427" i="1"/>
  <c r="X427" i="1" l="1"/>
  <c r="Y427" i="1" s="1"/>
  <c r="AH427" i="1"/>
  <c r="AL427" i="1" s="1"/>
  <c r="AM427" i="1" s="1"/>
  <c r="AG427" i="1"/>
  <c r="X428" i="1"/>
  <c r="Y428" i="1" s="1"/>
  <c r="AA428" i="1" l="1"/>
  <c r="E427" i="1"/>
  <c r="Z427" i="1"/>
  <c r="U427" i="1"/>
  <c r="AP427" i="1"/>
  <c r="V427" i="1" l="1"/>
  <c r="W428" i="1" s="1"/>
  <c r="AA429" i="1"/>
  <c r="E428" i="1"/>
  <c r="Z428" i="1"/>
  <c r="U428" i="1"/>
  <c r="V428" i="1" s="1"/>
  <c r="AP428" i="1"/>
  <c r="AB428" i="1" l="1"/>
  <c r="AB429" i="1" s="1"/>
  <c r="X429" i="1"/>
  <c r="Y429" i="1" s="1"/>
  <c r="W429" i="1"/>
  <c r="AG428" i="1" l="1"/>
  <c r="AH428" i="1"/>
  <c r="AL428" i="1" s="1"/>
  <c r="AM428" i="1" s="1"/>
  <c r="X430" i="1"/>
  <c r="Y430" i="1" s="1"/>
  <c r="AG429" i="1"/>
  <c r="AP429" i="1"/>
  <c r="AH429" i="1" l="1"/>
  <c r="AL429" i="1" s="1"/>
  <c r="AM429" i="1" s="1"/>
  <c r="AA430" i="1"/>
  <c r="E429" i="1"/>
  <c r="U429" i="1"/>
  <c r="Z429" i="1"/>
  <c r="V429" i="1" l="1"/>
  <c r="W430" i="1" s="1"/>
  <c r="AA431" i="1"/>
  <c r="E430" i="1"/>
  <c r="Z430" i="1"/>
  <c r="U430" i="1"/>
  <c r="V430" i="1" s="1"/>
  <c r="AP430" i="1"/>
  <c r="AB430" i="1" l="1"/>
  <c r="AB431" i="1" s="1"/>
  <c r="X431" i="1"/>
  <c r="Y431" i="1" s="1"/>
  <c r="W431" i="1"/>
  <c r="AG430" i="1" l="1"/>
  <c r="AH430" i="1"/>
  <c r="AL430" i="1" s="1"/>
  <c r="AM430" i="1" s="1"/>
  <c r="X432" i="1"/>
  <c r="Y432" i="1" s="1"/>
  <c r="AG431" i="1"/>
  <c r="AH431" i="1" l="1"/>
  <c r="AL431" i="1" s="1"/>
  <c r="AM431" i="1" s="1"/>
  <c r="Z431" i="1"/>
  <c r="AA432" i="1"/>
  <c r="E431" i="1"/>
  <c r="U431" i="1"/>
  <c r="AP431" i="1"/>
  <c r="AP432" i="1"/>
  <c r="V431" i="1" l="1"/>
  <c r="W432" i="1" s="1"/>
  <c r="U432" i="1"/>
  <c r="V432" i="1" s="1"/>
  <c r="AA433" i="1"/>
  <c r="E432" i="1"/>
  <c r="Z432" i="1"/>
  <c r="AB432" i="1" l="1"/>
  <c r="AB433" i="1" s="1"/>
  <c r="X433" i="1"/>
  <c r="Y433" i="1" s="1"/>
  <c r="W433" i="1"/>
  <c r="AH432" i="1" l="1"/>
  <c r="AL432" i="1" s="1"/>
  <c r="AM432" i="1" s="1"/>
  <c r="AG432" i="1"/>
  <c r="X434" i="1"/>
  <c r="Y434" i="1" s="1"/>
  <c r="AG433" i="1"/>
  <c r="AP433" i="1"/>
  <c r="AH433" i="1" l="1"/>
  <c r="AL433" i="1" s="1"/>
  <c r="AM433" i="1" s="1"/>
  <c r="U433" i="1"/>
  <c r="Z433" i="1"/>
  <c r="AA434" i="1"/>
  <c r="E433" i="1"/>
  <c r="AA435" i="1" l="1"/>
  <c r="Z434" i="1"/>
  <c r="U434" i="1"/>
  <c r="V434" i="1" s="1"/>
  <c r="E434" i="1"/>
  <c r="AP434" i="1"/>
  <c r="V433" i="1"/>
  <c r="W434" i="1" s="1"/>
  <c r="AB434" i="1"/>
  <c r="AH434" i="1" l="1"/>
  <c r="AL434" i="1" s="1"/>
  <c r="AM434" i="1" s="1"/>
  <c r="AG434" i="1"/>
  <c r="AB435" i="1"/>
  <c r="X435" i="1"/>
  <c r="Y435" i="1" s="1"/>
  <c r="W435" i="1"/>
  <c r="AH435" i="1" l="1"/>
  <c r="AL435" i="1" s="1"/>
  <c r="AM435" i="1" s="1"/>
  <c r="AG435" i="1"/>
  <c r="X436" i="1"/>
  <c r="Y436" i="1" s="1"/>
  <c r="E435" i="1" l="1"/>
  <c r="Z435" i="1"/>
  <c r="AA436" i="1"/>
  <c r="U435" i="1"/>
  <c r="AP436" i="1"/>
  <c r="AP435" i="1"/>
  <c r="V435" i="1" l="1"/>
  <c r="W436" i="1" s="1"/>
  <c r="E436" i="1"/>
  <c r="U436" i="1"/>
  <c r="V436" i="1" s="1"/>
  <c r="Z436" i="1"/>
  <c r="AA437" i="1"/>
  <c r="AB436" i="1" l="1"/>
  <c r="AB437" i="1" s="1"/>
  <c r="X437" i="1"/>
  <c r="Y437" i="1" s="1"/>
  <c r="W437" i="1"/>
  <c r="AG436" i="1" l="1"/>
  <c r="AH436" i="1"/>
  <c r="AL436" i="1" s="1"/>
  <c r="AM436" i="1" s="1"/>
  <c r="X438" i="1"/>
  <c r="Y438" i="1" s="1"/>
  <c r="AG437" i="1"/>
  <c r="AP437" i="1"/>
  <c r="AH437" i="1" l="1"/>
  <c r="AL437" i="1" s="1"/>
  <c r="AM437" i="1" s="1"/>
  <c r="AA438" i="1"/>
  <c r="U437" i="1"/>
  <c r="E437" i="1"/>
  <c r="Z437" i="1"/>
  <c r="V437" i="1" l="1"/>
  <c r="AB438" i="1" s="1"/>
  <c r="AA439" i="1"/>
  <c r="E438" i="1"/>
  <c r="Z438" i="1"/>
  <c r="U438" i="1"/>
  <c r="V438" i="1" s="1"/>
  <c r="AP438" i="1"/>
  <c r="W438" i="1" l="1"/>
  <c r="X439" i="1" s="1"/>
  <c r="Y439" i="1" s="1"/>
  <c r="AH438" i="1"/>
  <c r="AL438" i="1" s="1"/>
  <c r="AM438" i="1" s="1"/>
  <c r="AG438" i="1"/>
  <c r="AB439" i="1"/>
  <c r="W439" i="1"/>
  <c r="AH439" i="1" l="1"/>
  <c r="AL439" i="1" s="1"/>
  <c r="AM439" i="1" s="1"/>
  <c r="AG439" i="1"/>
  <c r="X440" i="1"/>
  <c r="Y440" i="1" s="1"/>
  <c r="AP440" i="1" l="1"/>
  <c r="U439" i="1"/>
  <c r="Z439" i="1"/>
  <c r="E439" i="1"/>
  <c r="AA440" i="1"/>
  <c r="AP439" i="1"/>
  <c r="U440" i="1" l="1"/>
  <c r="V440" i="1" s="1"/>
  <c r="AA441" i="1"/>
  <c r="E440" i="1"/>
  <c r="Z440" i="1"/>
  <c r="V439" i="1"/>
  <c r="AB440" i="1" s="1"/>
  <c r="AH440" i="1" l="1"/>
  <c r="AL440" i="1" s="1"/>
  <c r="AM440" i="1" s="1"/>
  <c r="AG440" i="1"/>
  <c r="AB441" i="1"/>
  <c r="W440" i="1"/>
  <c r="X441" i="1" l="1"/>
  <c r="Y441" i="1" s="1"/>
  <c r="W441" i="1"/>
  <c r="AH441" i="1"/>
  <c r="AL441" i="1" s="1"/>
  <c r="AM441" i="1" s="1"/>
  <c r="AG441" i="1"/>
  <c r="X442" i="1" l="1"/>
  <c r="Y442" i="1" s="1"/>
  <c r="E441" i="1" l="1"/>
  <c r="U441" i="1"/>
  <c r="Z441" i="1"/>
  <c r="AA442" i="1"/>
  <c r="AP441" i="1"/>
  <c r="AP442" i="1"/>
  <c r="V441" i="1" l="1"/>
  <c r="AB442" i="1" s="1"/>
  <c r="U442" i="1"/>
  <c r="V442" i="1" s="1"/>
  <c r="AA443" i="1"/>
  <c r="E442" i="1"/>
  <c r="Z442" i="1"/>
  <c r="W442" i="1" l="1"/>
  <c r="W443" i="1" s="1"/>
  <c r="AH442" i="1"/>
  <c r="AL442" i="1" s="1"/>
  <c r="AM442" i="1" s="1"/>
  <c r="AG442" i="1"/>
  <c r="AB443" i="1"/>
  <c r="X443" i="1" l="1"/>
  <c r="Y443" i="1" s="1"/>
  <c r="AH443" i="1"/>
  <c r="AL443" i="1" s="1"/>
  <c r="AM443" i="1" s="1"/>
  <c r="AG443" i="1"/>
  <c r="X444" i="1"/>
  <c r="Y444" i="1" s="1"/>
  <c r="E443" i="1" l="1"/>
  <c r="Z443" i="1"/>
  <c r="U443" i="1"/>
  <c r="AA444" i="1"/>
  <c r="AP443" i="1"/>
  <c r="E444" i="1" l="1"/>
  <c r="U444" i="1"/>
  <c r="V444" i="1" s="1"/>
  <c r="AA445" i="1"/>
  <c r="Z444" i="1"/>
  <c r="V443" i="1"/>
  <c r="W444" i="1" s="1"/>
  <c r="AB444" i="1"/>
  <c r="AP444" i="1"/>
  <c r="X445" i="1" l="1"/>
  <c r="Y445" i="1" s="1"/>
  <c r="W445" i="1"/>
  <c r="AH444" i="1"/>
  <c r="AL444" i="1" s="1"/>
  <c r="AM444" i="1" s="1"/>
  <c r="AG444" i="1"/>
  <c r="AB445" i="1"/>
  <c r="X446" i="1" l="1"/>
  <c r="Y446" i="1" s="1"/>
  <c r="AH445" i="1"/>
  <c r="AL445" i="1" s="1"/>
  <c r="AM445" i="1" s="1"/>
  <c r="AG445" i="1"/>
  <c r="AA446" i="1" l="1"/>
  <c r="E445" i="1"/>
  <c r="U445" i="1"/>
  <c r="Z445" i="1"/>
  <c r="AP445" i="1"/>
  <c r="V445" i="1" l="1"/>
  <c r="W446" i="1" s="1"/>
  <c r="AA447" i="1"/>
  <c r="E446" i="1"/>
  <c r="Z446" i="1"/>
  <c r="U446" i="1"/>
  <c r="V446" i="1" s="1"/>
  <c r="AP446" i="1"/>
  <c r="AB446" i="1" l="1"/>
  <c r="AB447" i="1" s="1"/>
  <c r="X447" i="1"/>
  <c r="Y447" i="1" s="1"/>
  <c r="W447" i="1"/>
  <c r="AG446" i="1" l="1"/>
  <c r="AH446" i="1"/>
  <c r="AL446" i="1" s="1"/>
  <c r="AM446" i="1" s="1"/>
  <c r="X448" i="1"/>
  <c r="Y448" i="1" s="1"/>
  <c r="AG447" i="1"/>
  <c r="AH447" i="1" l="1"/>
  <c r="AL447" i="1" s="1"/>
  <c r="AM447" i="1" s="1"/>
  <c r="E447" i="1"/>
  <c r="U447" i="1"/>
  <c r="Z447" i="1"/>
  <c r="AA448" i="1"/>
  <c r="AP447" i="1"/>
  <c r="AP448" i="1"/>
  <c r="AA449" i="1" l="1"/>
  <c r="E448" i="1"/>
  <c r="U448" i="1"/>
  <c r="V448" i="1" s="1"/>
  <c r="Z448" i="1"/>
  <c r="V447" i="1"/>
  <c r="W448" i="1" s="1"/>
  <c r="AB448" i="1" l="1"/>
  <c r="AH448" i="1" s="1"/>
  <c r="AL448" i="1" s="1"/>
  <c r="AM448" i="1" s="1"/>
  <c r="X449" i="1"/>
  <c r="Y449" i="1" s="1"/>
  <c r="W449" i="1"/>
  <c r="AB449" i="1" l="1"/>
  <c r="AG449" i="1" s="1"/>
  <c r="AG448" i="1"/>
  <c r="X450" i="1"/>
  <c r="Y450" i="1" s="1"/>
  <c r="AH449" i="1" l="1"/>
  <c r="AL449" i="1" s="1"/>
  <c r="AM449" i="1" s="1"/>
  <c r="Z449" i="1"/>
  <c r="AA450" i="1"/>
  <c r="E449" i="1"/>
  <c r="U449" i="1"/>
  <c r="AP449" i="1"/>
  <c r="AA451" i="1" l="1"/>
  <c r="E450" i="1"/>
  <c r="Z450" i="1"/>
  <c r="U450" i="1"/>
  <c r="V450" i="1" s="1"/>
  <c r="V449" i="1"/>
  <c r="W450" i="1" s="1"/>
  <c r="AP450" i="1"/>
  <c r="AB450" i="1" l="1"/>
  <c r="AB451" i="1" s="1"/>
  <c r="X451" i="1"/>
  <c r="Y451" i="1" s="1"/>
  <c r="W451" i="1"/>
  <c r="AG450" i="1" l="1"/>
  <c r="AH450" i="1"/>
  <c r="AL450" i="1" s="1"/>
  <c r="AM450" i="1" s="1"/>
  <c r="X452" i="1"/>
  <c r="Y452" i="1" s="1"/>
  <c r="AG451" i="1"/>
  <c r="AP451" i="1"/>
  <c r="AH451" i="1" l="1"/>
  <c r="AL451" i="1" s="1"/>
  <c r="AM451" i="1" s="1"/>
  <c r="Z451" i="1"/>
  <c r="U451" i="1"/>
  <c r="AA452" i="1"/>
  <c r="E451" i="1"/>
  <c r="AA453" i="1" l="1"/>
  <c r="E452" i="1"/>
  <c r="Z452" i="1"/>
  <c r="U452" i="1"/>
  <c r="V452" i="1" s="1"/>
  <c r="V451" i="1"/>
  <c r="AB452" i="1" s="1"/>
  <c r="AP452" i="1"/>
  <c r="W452" i="1" l="1"/>
  <c r="W453" i="1" s="1"/>
  <c r="AH452" i="1"/>
  <c r="AL452" i="1" s="1"/>
  <c r="AM452" i="1" s="1"/>
  <c r="AG452" i="1"/>
  <c r="AB453" i="1"/>
  <c r="X453" i="1"/>
  <c r="Y453" i="1" s="1"/>
  <c r="AH453" i="1" l="1"/>
  <c r="AL453" i="1" s="1"/>
  <c r="AM453" i="1" s="1"/>
  <c r="AG453" i="1"/>
  <c r="X454" i="1"/>
  <c r="Y454" i="1" s="1"/>
  <c r="AA454" i="1" l="1"/>
  <c r="E453" i="1"/>
  <c r="Z453" i="1"/>
  <c r="U453" i="1"/>
  <c r="AP453" i="1"/>
  <c r="V453" i="1" l="1"/>
  <c r="AB454" i="1" s="1"/>
  <c r="U454" i="1"/>
  <c r="V454" i="1" s="1"/>
  <c r="AA455" i="1"/>
  <c r="E454" i="1"/>
  <c r="Z454" i="1"/>
  <c r="AP454" i="1"/>
  <c r="W454" i="1" l="1"/>
  <c r="W455" i="1" s="1"/>
  <c r="AH454" i="1"/>
  <c r="AL454" i="1" s="1"/>
  <c r="AM454" i="1" s="1"/>
  <c r="AG454" i="1"/>
  <c r="AB455" i="1"/>
  <c r="X455" i="1"/>
  <c r="Y455" i="1" s="1"/>
  <c r="AH455" i="1" l="1"/>
  <c r="AL455" i="1" s="1"/>
  <c r="AM455" i="1" s="1"/>
  <c r="AG455" i="1"/>
  <c r="X456" i="1"/>
  <c r="Y456" i="1" s="1"/>
  <c r="Z455" i="1" l="1"/>
  <c r="AA456" i="1"/>
  <c r="E455" i="1"/>
  <c r="U455" i="1"/>
  <c r="AP455" i="1"/>
  <c r="V455" i="1" l="1"/>
  <c r="W456" i="1" s="1"/>
  <c r="Z456" i="1"/>
  <c r="AA457" i="1"/>
  <c r="E456" i="1"/>
  <c r="U456" i="1"/>
  <c r="V456" i="1" s="1"/>
  <c r="AP456" i="1"/>
  <c r="AB456" i="1" l="1"/>
  <c r="AB457" i="1" s="1"/>
  <c r="X457" i="1"/>
  <c r="Y457" i="1" s="1"/>
  <c r="W457" i="1"/>
  <c r="AG456" i="1" l="1"/>
  <c r="AH456" i="1"/>
  <c r="AL456" i="1" s="1"/>
  <c r="AM456" i="1" s="1"/>
  <c r="X458" i="1"/>
  <c r="Y458" i="1" s="1"/>
  <c r="AG457" i="1"/>
  <c r="AP457" i="1"/>
  <c r="AH457" i="1" l="1"/>
  <c r="AL457" i="1" s="1"/>
  <c r="AM457" i="1" s="1"/>
  <c r="E457" i="1"/>
  <c r="Z457" i="1"/>
  <c r="AA458" i="1"/>
  <c r="U457" i="1"/>
  <c r="V457" i="1" l="1"/>
  <c r="W458" i="1" s="1"/>
  <c r="E458" i="1"/>
  <c r="U458" i="1"/>
  <c r="V458" i="1" s="1"/>
  <c r="Z458" i="1"/>
  <c r="AA459" i="1"/>
  <c r="AP458" i="1"/>
  <c r="AB458" i="1" l="1"/>
  <c r="AB459" i="1" s="1"/>
  <c r="X459" i="1"/>
  <c r="Y459" i="1" s="1"/>
  <c r="W459" i="1"/>
  <c r="AG458" i="1" l="1"/>
  <c r="AH458" i="1"/>
  <c r="AL458" i="1" s="1"/>
  <c r="AM458" i="1" s="1"/>
  <c r="X460" i="1"/>
  <c r="Y460" i="1" s="1"/>
  <c r="AG459" i="1"/>
  <c r="AH459" i="1" l="1"/>
  <c r="AL459" i="1" s="1"/>
  <c r="AM459" i="1" s="1"/>
  <c r="E459" i="1"/>
  <c r="Z459" i="1"/>
  <c r="U459" i="1"/>
  <c r="AA460" i="1"/>
  <c r="AP459" i="1"/>
  <c r="AP460" i="1"/>
  <c r="U460" i="1" l="1"/>
  <c r="V460" i="1" s="1"/>
  <c r="Z460" i="1"/>
  <c r="AA461" i="1"/>
  <c r="E460" i="1"/>
  <c r="V459" i="1"/>
  <c r="W460" i="1" s="1"/>
  <c r="AB460" i="1" l="1"/>
  <c r="AH460" i="1" s="1"/>
  <c r="AL460" i="1" s="1"/>
  <c r="AM460" i="1" s="1"/>
  <c r="X461" i="1"/>
  <c r="Y461" i="1" s="1"/>
  <c r="W461" i="1"/>
  <c r="AB461" i="1" l="1"/>
  <c r="AH461" i="1" s="1"/>
  <c r="AL461" i="1" s="1"/>
  <c r="AM461" i="1" s="1"/>
  <c r="AG460" i="1"/>
  <c r="X462" i="1"/>
  <c r="Y462" i="1" s="1"/>
  <c r="AP461" i="1"/>
  <c r="AG461" i="1" l="1"/>
  <c r="E461" i="1"/>
  <c r="Z461" i="1"/>
  <c r="U461" i="1"/>
  <c r="AA462" i="1"/>
  <c r="V461" i="1" l="1"/>
  <c r="AB462" i="1" s="1"/>
  <c r="U462" i="1"/>
  <c r="V462" i="1" s="1"/>
  <c r="AA463" i="1"/>
  <c r="E462" i="1"/>
  <c r="Z462" i="1"/>
  <c r="AP462" i="1"/>
  <c r="W462" i="1" l="1"/>
  <c r="W463" i="1" s="1"/>
  <c r="AH462" i="1"/>
  <c r="AL462" i="1" s="1"/>
  <c r="AM462" i="1" s="1"/>
  <c r="AG462" i="1"/>
  <c r="AB463" i="1"/>
  <c r="X463" i="1"/>
  <c r="Y463" i="1" s="1"/>
  <c r="AP463" i="1" l="1"/>
  <c r="AH463" i="1"/>
  <c r="AL463" i="1" s="1"/>
  <c r="AM463" i="1" s="1"/>
  <c r="AG463" i="1"/>
  <c r="X464" i="1"/>
  <c r="Y464" i="1" s="1"/>
  <c r="AP464" i="1" l="1"/>
  <c r="Z463" i="1"/>
  <c r="AA464" i="1"/>
  <c r="E463" i="1"/>
  <c r="U463" i="1"/>
  <c r="V463" i="1" l="1"/>
  <c r="AB464" i="1" s="1"/>
  <c r="Z464" i="1"/>
  <c r="AA465" i="1"/>
  <c r="E464" i="1"/>
  <c r="U464" i="1"/>
  <c r="V464" i="1" s="1"/>
  <c r="W464" i="1" l="1"/>
  <c r="W465" i="1" s="1"/>
  <c r="AH464" i="1"/>
  <c r="AL464" i="1" s="1"/>
  <c r="AM464" i="1" s="1"/>
  <c r="AG464" i="1"/>
  <c r="AB465" i="1"/>
  <c r="X465" i="1"/>
  <c r="Y465" i="1" s="1"/>
  <c r="AH465" i="1" l="1"/>
  <c r="AG465" i="1"/>
  <c r="X466" i="1"/>
  <c r="Y466" i="1" s="1"/>
  <c r="AL465" i="1" l="1"/>
  <c r="AM465" i="1" s="1"/>
  <c r="AA466" i="1"/>
  <c r="E465" i="1"/>
  <c r="Z465" i="1"/>
  <c r="U465" i="1"/>
  <c r="AP465" i="1"/>
  <c r="V465" i="1" l="1"/>
  <c r="W466" i="1" s="1"/>
  <c r="AA467" i="1"/>
  <c r="E466" i="1"/>
  <c r="Z466" i="1"/>
  <c r="U466" i="1"/>
  <c r="V466" i="1" s="1"/>
  <c r="AP466" i="1"/>
  <c r="AB466" i="1" l="1"/>
  <c r="AB467" i="1" s="1"/>
  <c r="X467" i="1"/>
  <c r="Y467" i="1" s="1"/>
  <c r="W467" i="1"/>
  <c r="AG466" i="1" l="1"/>
  <c r="AH466" i="1"/>
  <c r="AL466" i="1" s="1"/>
  <c r="AM466" i="1" s="1"/>
  <c r="X468" i="1"/>
  <c r="Y468" i="1" s="1"/>
  <c r="AG467" i="1"/>
  <c r="AP467" i="1"/>
  <c r="AH467" i="1" l="1"/>
  <c r="AL467" i="1" s="1"/>
  <c r="AM467" i="1" s="1"/>
  <c r="Z467" i="1"/>
  <c r="AA468" i="1"/>
  <c r="U467" i="1"/>
  <c r="E467" i="1"/>
  <c r="V467" i="1" l="1"/>
  <c r="W468" i="1" s="1"/>
  <c r="AA469" i="1"/>
  <c r="E468" i="1"/>
  <c r="Z468" i="1"/>
  <c r="U468" i="1"/>
  <c r="V468" i="1" s="1"/>
  <c r="AP468" i="1"/>
  <c r="AB468" i="1" l="1"/>
  <c r="AB469" i="1" s="1"/>
  <c r="X469" i="1"/>
  <c r="Y469" i="1" s="1"/>
  <c r="W469" i="1"/>
  <c r="AG468" i="1" l="1"/>
  <c r="AH468" i="1"/>
  <c r="AL468" i="1" s="1"/>
  <c r="AM468" i="1" s="1"/>
  <c r="X470" i="1"/>
  <c r="Y470" i="1" s="1"/>
  <c r="AG469" i="1"/>
  <c r="AP469" i="1"/>
  <c r="AH469" i="1" l="1"/>
  <c r="AL469" i="1" s="1"/>
  <c r="AM469" i="1" s="1"/>
  <c r="AA470" i="1"/>
  <c r="E469" i="1"/>
  <c r="Z469" i="1"/>
  <c r="U469" i="1"/>
  <c r="V469" i="1" l="1"/>
  <c r="AB470" i="1" s="1"/>
  <c r="U470" i="1"/>
  <c r="V470" i="1" s="1"/>
  <c r="Z470" i="1"/>
  <c r="AA471" i="1"/>
  <c r="E470" i="1"/>
  <c r="AP470" i="1"/>
  <c r="W470" i="1" l="1"/>
  <c r="AH470" i="1"/>
  <c r="AL470" i="1" s="1"/>
  <c r="AM470" i="1" s="1"/>
  <c r="AG470" i="1"/>
  <c r="AB471" i="1"/>
  <c r="X471" i="1"/>
  <c r="Y471" i="1" s="1"/>
  <c r="W471" i="1"/>
  <c r="AH471" i="1" l="1"/>
  <c r="AL471" i="1" s="1"/>
  <c r="AM471" i="1" s="1"/>
  <c r="AG471" i="1"/>
  <c r="AP471" i="1"/>
  <c r="X472" i="1"/>
  <c r="Y472" i="1" s="1"/>
  <c r="E471" i="1" l="1"/>
  <c r="Z471" i="1"/>
  <c r="AA472" i="1"/>
  <c r="U471" i="1"/>
  <c r="V471" i="1" l="1"/>
  <c r="W472" i="1" s="1"/>
  <c r="Z472" i="1"/>
  <c r="AA473" i="1"/>
  <c r="U472" i="1"/>
  <c r="V472" i="1" s="1"/>
  <c r="E472" i="1"/>
  <c r="AP472" i="1"/>
  <c r="AB472" i="1" l="1"/>
  <c r="AB473" i="1" s="1"/>
  <c r="X473" i="1"/>
  <c r="Y473" i="1" s="1"/>
  <c r="W473" i="1"/>
  <c r="AG472" i="1" l="1"/>
  <c r="AH472" i="1"/>
  <c r="AL472" i="1" s="1"/>
  <c r="AM472" i="1" s="1"/>
  <c r="X474" i="1"/>
  <c r="Y474" i="1" s="1"/>
  <c r="AG473" i="1"/>
  <c r="AP473" i="1"/>
  <c r="AH473" i="1" l="1"/>
  <c r="AL473" i="1" s="1"/>
  <c r="AM473" i="1" s="1"/>
  <c r="E473" i="1"/>
  <c r="U473" i="1"/>
  <c r="Z473" i="1"/>
  <c r="AA474" i="1"/>
  <c r="V473" i="1" l="1"/>
  <c r="AB474" i="1" s="1"/>
  <c r="E474" i="1"/>
  <c r="Z474" i="1"/>
  <c r="U474" i="1"/>
  <c r="V474" i="1" s="1"/>
  <c r="AA475" i="1"/>
  <c r="AP474" i="1"/>
  <c r="W474" i="1" l="1"/>
  <c r="W475" i="1" s="1"/>
  <c r="AH474" i="1"/>
  <c r="AL474" i="1" s="1"/>
  <c r="AM474" i="1" s="1"/>
  <c r="AG474" i="1"/>
  <c r="AB475" i="1"/>
  <c r="X475" i="1"/>
  <c r="Y475" i="1" s="1"/>
  <c r="AH475" i="1" l="1"/>
  <c r="AL475" i="1" s="1"/>
  <c r="AM475" i="1" s="1"/>
  <c r="AG475" i="1"/>
  <c r="X476" i="1"/>
  <c r="Y476" i="1" s="1"/>
  <c r="AP476" i="1" l="1"/>
  <c r="U475" i="1"/>
  <c r="Z475" i="1"/>
  <c r="AA476" i="1"/>
  <c r="E475" i="1"/>
  <c r="AP475" i="1"/>
  <c r="V475" i="1" l="1"/>
  <c r="AB476" i="1" s="1"/>
  <c r="AA477" i="1"/>
  <c r="E476" i="1"/>
  <c r="Z476" i="1"/>
  <c r="U476" i="1"/>
  <c r="V476" i="1" s="1"/>
  <c r="W476" i="1" l="1"/>
  <c r="W477" i="1" s="1"/>
  <c r="AH476" i="1"/>
  <c r="AL476" i="1" s="1"/>
  <c r="AM476" i="1" s="1"/>
  <c r="AG476" i="1"/>
  <c r="AB477" i="1"/>
  <c r="X477" i="1"/>
  <c r="Y477" i="1" s="1"/>
  <c r="AH477" i="1" l="1"/>
  <c r="AL477" i="1" s="1"/>
  <c r="AM477" i="1" s="1"/>
  <c r="AG477" i="1"/>
  <c r="X478" i="1"/>
  <c r="Y478" i="1" s="1"/>
  <c r="AP478" i="1" l="1"/>
  <c r="Z477" i="1"/>
  <c r="U477" i="1"/>
  <c r="AA478" i="1"/>
  <c r="E477" i="1"/>
  <c r="AP477" i="1"/>
  <c r="U478" i="1" l="1"/>
  <c r="V478" i="1" s="1"/>
  <c r="Z478" i="1"/>
  <c r="AA479" i="1"/>
  <c r="E478" i="1"/>
  <c r="V477" i="1"/>
  <c r="W478" i="1" s="1"/>
  <c r="AB478" i="1" l="1"/>
  <c r="AH478" i="1" s="1"/>
  <c r="AL478" i="1" s="1"/>
  <c r="AM478" i="1" s="1"/>
  <c r="X479" i="1"/>
  <c r="Y479" i="1" s="1"/>
  <c r="W479" i="1"/>
  <c r="AB479" i="1" l="1"/>
  <c r="AH479" i="1" s="1"/>
  <c r="AL479" i="1" s="1"/>
  <c r="AM479" i="1" s="1"/>
  <c r="AG478" i="1"/>
  <c r="X480" i="1"/>
  <c r="Y480" i="1" s="1"/>
  <c r="AP479" i="1"/>
  <c r="AG479" i="1" l="1"/>
  <c r="Z479" i="1"/>
  <c r="AA480" i="1"/>
  <c r="E479" i="1"/>
  <c r="U479" i="1"/>
  <c r="V479" i="1" l="1"/>
  <c r="AB480" i="1" s="1"/>
  <c r="AA481" i="1"/>
  <c r="E480" i="1"/>
  <c r="Z480" i="1"/>
  <c r="U480" i="1"/>
  <c r="V480" i="1" s="1"/>
  <c r="AP480" i="1"/>
  <c r="W480" i="1" l="1"/>
  <c r="AH480" i="1"/>
  <c r="AL480" i="1" s="1"/>
  <c r="AM480" i="1" s="1"/>
  <c r="AG480" i="1"/>
  <c r="AB481" i="1"/>
  <c r="X481" i="1"/>
  <c r="Y481" i="1" s="1"/>
  <c r="W481" i="1"/>
  <c r="AH481" i="1" l="1"/>
  <c r="AL481" i="1" s="1"/>
  <c r="AM481" i="1" s="1"/>
  <c r="AG481" i="1"/>
  <c r="X482" i="1"/>
  <c r="Y482" i="1" s="1"/>
  <c r="AP482" i="1" l="1"/>
  <c r="AA482" i="1"/>
  <c r="U481" i="1"/>
  <c r="E481" i="1"/>
  <c r="Z481" i="1"/>
  <c r="AP481" i="1"/>
  <c r="AA483" i="1" l="1"/>
  <c r="E482" i="1"/>
  <c r="U482" i="1"/>
  <c r="V482" i="1" s="1"/>
  <c r="Z482" i="1"/>
  <c r="V481" i="1"/>
  <c r="AB482" i="1" s="1"/>
  <c r="W482" i="1" l="1"/>
  <c r="X483" i="1" s="1"/>
  <c r="Y483" i="1" s="1"/>
  <c r="AH482" i="1"/>
  <c r="AL482" i="1" s="1"/>
  <c r="AM482" i="1" s="1"/>
  <c r="AG482" i="1"/>
  <c r="AB483" i="1"/>
  <c r="W483" i="1" l="1"/>
  <c r="X484" i="1" s="1"/>
  <c r="Y484" i="1" s="1"/>
  <c r="AH483" i="1"/>
  <c r="AL483" i="1" s="1"/>
  <c r="AM483" i="1" s="1"/>
  <c r="AG483" i="1"/>
  <c r="AP483" i="1"/>
  <c r="U483" i="1" l="1"/>
  <c r="Z483" i="1"/>
  <c r="AA484" i="1"/>
  <c r="E483" i="1"/>
  <c r="E484" i="1"/>
  <c r="Z484" i="1"/>
  <c r="AA485" i="1"/>
  <c r="U484" i="1"/>
  <c r="V484" i="1" s="1"/>
  <c r="AP484" i="1"/>
  <c r="V483" i="1" l="1"/>
  <c r="W484" i="1" s="1"/>
  <c r="AB484" i="1" l="1"/>
  <c r="AH484" i="1" s="1"/>
  <c r="AL484" i="1" s="1"/>
  <c r="AM484" i="1" s="1"/>
  <c r="X485" i="1"/>
  <c r="Y485" i="1" s="1"/>
  <c r="W485" i="1"/>
  <c r="AG484" i="1" l="1"/>
  <c r="AB485" i="1"/>
  <c r="AG485" i="1" s="1"/>
  <c r="X486" i="1"/>
  <c r="Y486" i="1" s="1"/>
  <c r="AH485" i="1" l="1"/>
  <c r="AL485" i="1" s="1"/>
  <c r="AM485" i="1" s="1"/>
  <c r="AP486" i="1"/>
  <c r="E485" i="1"/>
  <c r="Z485" i="1"/>
  <c r="AA486" i="1"/>
  <c r="U485" i="1"/>
  <c r="AP485" i="1"/>
  <c r="V485" i="1" l="1"/>
  <c r="W486" i="1" s="1"/>
  <c r="Z486" i="1"/>
  <c r="AA487" i="1"/>
  <c r="E486" i="1"/>
  <c r="U486" i="1"/>
  <c r="V486" i="1" s="1"/>
  <c r="AB486" i="1" l="1"/>
  <c r="AB487" i="1" s="1"/>
  <c r="X487" i="1"/>
  <c r="Y487" i="1" s="1"/>
  <c r="W487" i="1"/>
  <c r="AG486" i="1" l="1"/>
  <c r="AH486" i="1"/>
  <c r="AL486" i="1" s="1"/>
  <c r="AM486" i="1" s="1"/>
  <c r="X488" i="1"/>
  <c r="Y488" i="1" s="1"/>
  <c r="AG487" i="1"/>
  <c r="AP487" i="1"/>
  <c r="AH487" i="1" l="1"/>
  <c r="AL487" i="1" s="1"/>
  <c r="AM487" i="1" s="1"/>
  <c r="Z487" i="1"/>
  <c r="AA488" i="1"/>
  <c r="E487" i="1"/>
  <c r="U487" i="1"/>
  <c r="V487" i="1" l="1"/>
  <c r="AB488" i="1" s="1"/>
  <c r="AA489" i="1"/>
  <c r="U488" i="1"/>
  <c r="V488" i="1" s="1"/>
  <c r="Z488" i="1"/>
  <c r="E488" i="1"/>
  <c r="AP488" i="1"/>
  <c r="W488" i="1" l="1"/>
  <c r="W489" i="1" s="1"/>
  <c r="AH488" i="1"/>
  <c r="AL488" i="1" s="1"/>
  <c r="AM488" i="1" s="1"/>
  <c r="AG488" i="1"/>
  <c r="AB489" i="1"/>
  <c r="X489" i="1"/>
  <c r="Y489" i="1" s="1"/>
  <c r="AH489" i="1" l="1"/>
  <c r="AL489" i="1" s="1"/>
  <c r="AM489" i="1" s="1"/>
  <c r="AG489" i="1"/>
  <c r="AP489" i="1"/>
  <c r="X490" i="1"/>
  <c r="Y490" i="1" s="1"/>
  <c r="U489" i="1" l="1"/>
  <c r="AA490" i="1"/>
  <c r="E489" i="1"/>
  <c r="Z489" i="1"/>
  <c r="V489" i="1" l="1"/>
  <c r="AB490" i="1" s="1"/>
  <c r="AA491" i="1"/>
  <c r="E490" i="1"/>
  <c r="Z490" i="1"/>
  <c r="U490" i="1"/>
  <c r="V490" i="1" s="1"/>
  <c r="AP490" i="1"/>
  <c r="W490" i="1" l="1"/>
  <c r="X491" i="1" s="1"/>
  <c r="Y491" i="1" s="1"/>
  <c r="AH490" i="1"/>
  <c r="AL490" i="1" s="1"/>
  <c r="AM490" i="1" s="1"/>
  <c r="AG490" i="1"/>
  <c r="AB491" i="1"/>
  <c r="W491" i="1"/>
  <c r="AH491" i="1" l="1"/>
  <c r="AL491" i="1" s="1"/>
  <c r="AM491" i="1" s="1"/>
  <c r="AG491" i="1"/>
  <c r="X492" i="1"/>
  <c r="Y492" i="1" s="1"/>
  <c r="Z491" i="1" l="1"/>
  <c r="AA492" i="1"/>
  <c r="U491" i="1"/>
  <c r="E491" i="1"/>
  <c r="AP491" i="1"/>
  <c r="E492" i="1" l="1"/>
  <c r="Z492" i="1"/>
  <c r="U492" i="1"/>
  <c r="V492" i="1" s="1"/>
  <c r="AA493" i="1"/>
  <c r="V491" i="1"/>
  <c r="AB492" i="1" s="1"/>
  <c r="AP492" i="1"/>
  <c r="W492" i="1" l="1"/>
  <c r="X493" i="1" s="1"/>
  <c r="Y493" i="1" s="1"/>
  <c r="AH492" i="1"/>
  <c r="AL492" i="1" s="1"/>
  <c r="AM492" i="1" s="1"/>
  <c r="AG492" i="1"/>
  <c r="AB493" i="1"/>
  <c r="W493" i="1" l="1"/>
  <c r="X494" i="1" s="1"/>
  <c r="Y494" i="1" s="1"/>
  <c r="AH493" i="1"/>
  <c r="AL493" i="1" s="1"/>
  <c r="AM493" i="1" s="1"/>
  <c r="AG493" i="1"/>
  <c r="Z493" i="1" l="1"/>
  <c r="U493" i="1"/>
  <c r="AA494" i="1"/>
  <c r="E493" i="1"/>
  <c r="AP493" i="1"/>
  <c r="AA495" i="1" l="1"/>
  <c r="E494" i="1"/>
  <c r="Z494" i="1"/>
  <c r="U494" i="1"/>
  <c r="V494" i="1" s="1"/>
  <c r="AP494" i="1"/>
  <c r="V493" i="1"/>
  <c r="W494" i="1" s="1"/>
  <c r="AB494" i="1" l="1"/>
  <c r="AH494" i="1" s="1"/>
  <c r="AL494" i="1" s="1"/>
  <c r="AM494" i="1" s="1"/>
  <c r="X495" i="1"/>
  <c r="Y495" i="1" s="1"/>
  <c r="W495" i="1"/>
  <c r="AB495" i="1" l="1"/>
  <c r="AH495" i="1" s="1"/>
  <c r="AL495" i="1" s="1"/>
  <c r="AM495" i="1" s="1"/>
  <c r="AG494" i="1"/>
  <c r="X496" i="1"/>
  <c r="Y496" i="1" s="1"/>
  <c r="AG495" i="1" l="1"/>
  <c r="AA496" i="1"/>
  <c r="E495" i="1"/>
  <c r="U495" i="1"/>
  <c r="Z495" i="1"/>
  <c r="AP495" i="1"/>
  <c r="AA497" i="1" l="1"/>
  <c r="E496" i="1"/>
  <c r="Z496" i="1"/>
  <c r="U496" i="1"/>
  <c r="V496" i="1" s="1"/>
  <c r="V495" i="1"/>
  <c r="AB496" i="1" s="1"/>
  <c r="AP496" i="1"/>
  <c r="W496" i="1" l="1"/>
  <c r="AH496" i="1"/>
  <c r="AL496" i="1" s="1"/>
  <c r="AM496" i="1" s="1"/>
  <c r="AG496" i="1"/>
  <c r="AB497" i="1"/>
  <c r="X497" i="1"/>
  <c r="Y497" i="1" s="1"/>
  <c r="W497" i="1"/>
  <c r="AH497" i="1" l="1"/>
  <c r="AL497" i="1" s="1"/>
  <c r="AM497" i="1" s="1"/>
  <c r="AG497" i="1"/>
  <c r="X498" i="1"/>
  <c r="Y498" i="1" s="1"/>
  <c r="Z497" i="1" l="1"/>
  <c r="AA498" i="1"/>
  <c r="E497" i="1"/>
  <c r="U497" i="1"/>
  <c r="AP497" i="1"/>
  <c r="V497" i="1" l="1"/>
  <c r="W498" i="1" s="1"/>
  <c r="AA499" i="1"/>
  <c r="U498" i="1"/>
  <c r="V498" i="1" s="1"/>
  <c r="E498" i="1"/>
  <c r="Z498" i="1"/>
  <c r="AP498" i="1"/>
  <c r="AB498" i="1" l="1"/>
  <c r="AB499" i="1" s="1"/>
  <c r="X499" i="1"/>
  <c r="Y499" i="1" s="1"/>
  <c r="W499" i="1"/>
  <c r="AG498" i="1" l="1"/>
  <c r="AH498" i="1"/>
  <c r="AL498" i="1" s="1"/>
  <c r="AM498" i="1" s="1"/>
  <c r="X500" i="1"/>
  <c r="Y500" i="1" s="1"/>
  <c r="AG499" i="1"/>
  <c r="AH499" i="1" l="1"/>
  <c r="AL499" i="1" s="1"/>
  <c r="AM499" i="1" s="1"/>
  <c r="Z499" i="1"/>
  <c r="AA500" i="1"/>
  <c r="E499" i="1"/>
  <c r="U499" i="1"/>
  <c r="AP499" i="1"/>
  <c r="V499" i="1" l="1"/>
  <c r="AB500" i="1" s="1"/>
  <c r="U500" i="1"/>
  <c r="V500" i="1" s="1"/>
  <c r="AA501" i="1"/>
  <c r="E500" i="1"/>
  <c r="Z500" i="1"/>
  <c r="AP500" i="1"/>
  <c r="W500" i="1" l="1"/>
  <c r="W501" i="1" s="1"/>
  <c r="AH500" i="1"/>
  <c r="AL500" i="1" s="1"/>
  <c r="AM500" i="1" s="1"/>
  <c r="AG500" i="1"/>
  <c r="AB501" i="1"/>
  <c r="X501" i="1" l="1"/>
  <c r="Y501" i="1" s="1"/>
  <c r="AP501" i="1" s="1"/>
  <c r="AH501" i="1"/>
  <c r="AL501" i="1" s="1"/>
  <c r="AM501" i="1" s="1"/>
  <c r="AG501" i="1"/>
  <c r="X502" i="1"/>
  <c r="Y502" i="1" s="1"/>
  <c r="AP502" i="1" l="1"/>
  <c r="Z501" i="1"/>
  <c r="U501" i="1"/>
  <c r="AA502" i="1"/>
  <c r="E501" i="1"/>
  <c r="V501" i="1" l="1"/>
  <c r="AB502" i="1" s="1"/>
  <c r="Z502" i="1"/>
  <c r="AA503" i="1"/>
  <c r="E502" i="1"/>
  <c r="U502" i="1"/>
  <c r="V502" i="1" s="1"/>
  <c r="W502" i="1" l="1"/>
  <c r="W503" i="1" s="1"/>
  <c r="AH502" i="1"/>
  <c r="AL502" i="1" s="1"/>
  <c r="AM502" i="1" s="1"/>
  <c r="AG502" i="1"/>
  <c r="AB503" i="1"/>
  <c r="X503" i="1"/>
  <c r="Y503" i="1" s="1"/>
  <c r="AH503" i="1" l="1"/>
  <c r="AL503" i="1" s="1"/>
  <c r="AM503" i="1" s="1"/>
  <c r="AG503" i="1"/>
  <c r="X504" i="1"/>
  <c r="Y504" i="1" s="1"/>
  <c r="AA504" i="1" l="1"/>
  <c r="E503" i="1"/>
  <c r="Z503" i="1"/>
  <c r="U503" i="1"/>
  <c r="AP503" i="1"/>
  <c r="V503" i="1" l="1"/>
  <c r="AB504" i="1" s="1"/>
  <c r="AA505" i="1"/>
  <c r="E504" i="1"/>
  <c r="U504" i="1"/>
  <c r="V504" i="1" s="1"/>
  <c r="Z504" i="1"/>
  <c r="AP504" i="1"/>
  <c r="W504" i="1" l="1"/>
  <c r="AH504" i="1"/>
  <c r="AL504" i="1" s="1"/>
  <c r="AM504" i="1" s="1"/>
  <c r="AG504" i="1"/>
  <c r="AB505" i="1"/>
  <c r="X505" i="1"/>
  <c r="Y505" i="1" s="1"/>
  <c r="W505" i="1"/>
  <c r="AH505" i="1" l="1"/>
  <c r="AL505" i="1" s="1"/>
  <c r="AM505" i="1" s="1"/>
  <c r="AG505" i="1"/>
  <c r="X506" i="1"/>
  <c r="Y506" i="1" s="1"/>
  <c r="AP506" i="1" l="1"/>
  <c r="U505" i="1"/>
  <c r="E505" i="1"/>
  <c r="Z505" i="1"/>
  <c r="AA506" i="1"/>
  <c r="AP505" i="1"/>
  <c r="V505" i="1" l="1"/>
  <c r="AB506" i="1" s="1"/>
  <c r="AA507" i="1"/>
  <c r="E506" i="1"/>
  <c r="Z506" i="1"/>
  <c r="U506" i="1"/>
  <c r="V506" i="1" s="1"/>
  <c r="W506" i="1" l="1"/>
  <c r="AH506" i="1"/>
  <c r="AL506" i="1" s="1"/>
  <c r="AM506" i="1" s="1"/>
  <c r="AG506" i="1"/>
  <c r="AB507" i="1"/>
  <c r="X507" i="1"/>
  <c r="Y507" i="1" s="1"/>
  <c r="W507" i="1"/>
  <c r="AH507" i="1" l="1"/>
  <c r="AL507" i="1" s="1"/>
  <c r="AM507" i="1" s="1"/>
  <c r="AG507" i="1"/>
  <c r="X508" i="1"/>
  <c r="Y508" i="1" s="1"/>
  <c r="Z507" i="1" l="1"/>
  <c r="AA508" i="1"/>
  <c r="E507" i="1"/>
  <c r="U507" i="1"/>
  <c r="AP507" i="1"/>
  <c r="V507" i="1" l="1"/>
  <c r="W508" i="1" s="1"/>
  <c r="Z508" i="1"/>
  <c r="E508" i="1"/>
  <c r="U508" i="1"/>
  <c r="V508" i="1" s="1"/>
  <c r="AA509" i="1"/>
  <c r="AP508" i="1"/>
  <c r="AB508" i="1" l="1"/>
  <c r="AB509" i="1" s="1"/>
  <c r="X509" i="1"/>
  <c r="Y509" i="1" s="1"/>
  <c r="W509" i="1"/>
  <c r="AH508" i="1" l="1"/>
  <c r="AL508" i="1" s="1"/>
  <c r="AM508" i="1" s="1"/>
  <c r="AG508" i="1"/>
  <c r="X510" i="1"/>
  <c r="Y510" i="1" s="1"/>
  <c r="AG509" i="1"/>
  <c r="AH509" i="1" l="1"/>
  <c r="AL509" i="1" s="1"/>
  <c r="AM509" i="1" s="1"/>
  <c r="E509" i="1"/>
  <c r="AA510" i="1"/>
  <c r="Z509" i="1"/>
  <c r="U509" i="1"/>
  <c r="AP509" i="1"/>
  <c r="V509" i="1" l="1"/>
  <c r="AB510" i="1" s="1"/>
  <c r="Z510" i="1"/>
  <c r="AA511" i="1"/>
  <c r="E510" i="1"/>
  <c r="U510" i="1"/>
  <c r="V510" i="1" s="1"/>
  <c r="AP510" i="1"/>
  <c r="W510" i="1" l="1"/>
  <c r="X511" i="1" s="1"/>
  <c r="Y511" i="1" s="1"/>
  <c r="AH510" i="1"/>
  <c r="AL510" i="1" s="1"/>
  <c r="AM510" i="1" s="1"/>
  <c r="AG510" i="1"/>
  <c r="AB511" i="1"/>
  <c r="W511" i="1"/>
  <c r="AH511" i="1" l="1"/>
  <c r="AL511" i="1" s="1"/>
  <c r="AM511" i="1" s="1"/>
  <c r="AG511" i="1"/>
  <c r="X512" i="1"/>
  <c r="Y512" i="1" s="1"/>
  <c r="AP512" i="1" l="1"/>
  <c r="AA512" i="1"/>
  <c r="E511" i="1"/>
  <c r="Z511" i="1"/>
  <c r="U511" i="1"/>
  <c r="AP511" i="1"/>
  <c r="V511" i="1" l="1"/>
  <c r="AB512" i="1" s="1"/>
  <c r="U512" i="1"/>
  <c r="V512" i="1" s="1"/>
  <c r="E512" i="1"/>
  <c r="Z512" i="1"/>
  <c r="AA513" i="1"/>
  <c r="W512" i="1" l="1"/>
  <c r="W513" i="1" s="1"/>
  <c r="AH512" i="1"/>
  <c r="AL512" i="1" s="1"/>
  <c r="AM512" i="1" s="1"/>
  <c r="AG512" i="1"/>
  <c r="AB513" i="1"/>
  <c r="X513" i="1"/>
  <c r="Y513" i="1" s="1"/>
  <c r="AH513" i="1" l="1"/>
  <c r="AL513" i="1" s="1"/>
  <c r="AM513" i="1" s="1"/>
  <c r="AG513" i="1"/>
  <c r="X514" i="1"/>
  <c r="Y514" i="1" s="1"/>
  <c r="E513" i="1" l="1"/>
  <c r="Z513" i="1"/>
  <c r="AA514" i="1"/>
  <c r="U513" i="1"/>
  <c r="AP513" i="1"/>
  <c r="V513" i="1" l="1"/>
  <c r="W514" i="1" s="1"/>
  <c r="AA515" i="1"/>
  <c r="Z514" i="1"/>
  <c r="E514" i="1"/>
  <c r="U514" i="1"/>
  <c r="V514" i="1" s="1"/>
  <c r="AP514" i="1"/>
  <c r="AB514" i="1" l="1"/>
  <c r="AB515" i="1" s="1"/>
  <c r="X515" i="1"/>
  <c r="Y515" i="1" s="1"/>
  <c r="W515" i="1"/>
  <c r="AG514" i="1" l="1"/>
  <c r="AH514" i="1"/>
  <c r="AL514" i="1" s="1"/>
  <c r="AM514" i="1" s="1"/>
  <c r="X516" i="1"/>
  <c r="Y516" i="1" s="1"/>
  <c r="AG515" i="1"/>
  <c r="AH515" i="1" l="1"/>
  <c r="AL515" i="1" s="1"/>
  <c r="AM515" i="1" s="1"/>
  <c r="Z515" i="1"/>
  <c r="AA516" i="1"/>
  <c r="E515" i="1"/>
  <c r="U515" i="1"/>
  <c r="AP515" i="1"/>
  <c r="Z516" i="1" l="1"/>
  <c r="AA517" i="1"/>
  <c r="E516" i="1"/>
  <c r="U516" i="1"/>
  <c r="V516" i="1" s="1"/>
  <c r="AP516" i="1"/>
  <c r="V515" i="1"/>
  <c r="W516" i="1" s="1"/>
  <c r="AB516" i="1" l="1"/>
  <c r="AB517" i="1" s="1"/>
  <c r="X517" i="1"/>
  <c r="Y517" i="1" s="1"/>
  <c r="W517" i="1"/>
  <c r="AG516" i="1" l="1"/>
  <c r="AH516" i="1"/>
  <c r="AL516" i="1" s="1"/>
  <c r="AM516" i="1" s="1"/>
  <c r="X518" i="1"/>
  <c r="Y518" i="1" s="1"/>
  <c r="AG517" i="1"/>
  <c r="AH517" i="1" l="1"/>
  <c r="AL517" i="1" s="1"/>
  <c r="AM517" i="1" s="1"/>
  <c r="U517" i="1"/>
  <c r="E517" i="1"/>
  <c r="Z517" i="1"/>
  <c r="AA518" i="1"/>
  <c r="AP517" i="1"/>
  <c r="AP518" i="1"/>
  <c r="AA519" i="1" l="1"/>
  <c r="E518" i="1"/>
  <c r="U518" i="1"/>
  <c r="V518" i="1" s="1"/>
  <c r="Z518" i="1"/>
  <c r="V517" i="1"/>
  <c r="W518" i="1" s="1"/>
  <c r="AB518" i="1" l="1"/>
  <c r="AB519" i="1" s="1"/>
  <c r="X519" i="1"/>
  <c r="Y519" i="1" s="1"/>
  <c r="W519" i="1"/>
  <c r="AG518" i="1" l="1"/>
  <c r="AH518" i="1"/>
  <c r="AL518" i="1" s="1"/>
  <c r="AM518" i="1" s="1"/>
  <c r="X520" i="1"/>
  <c r="Y520" i="1" s="1"/>
  <c r="AG519" i="1"/>
  <c r="AP519" i="1"/>
  <c r="AH519" i="1" l="1"/>
  <c r="AL519" i="1" s="1"/>
  <c r="AM519" i="1" s="1"/>
  <c r="U519" i="1"/>
  <c r="AA520" i="1"/>
  <c r="E519" i="1"/>
  <c r="Z519" i="1"/>
  <c r="E520" i="1" l="1"/>
  <c r="AA521" i="1"/>
  <c r="U520" i="1"/>
  <c r="V520" i="1" s="1"/>
  <c r="Z520" i="1"/>
  <c r="AP520" i="1"/>
  <c r="V519" i="1"/>
  <c r="AB520" i="1" s="1"/>
  <c r="W520" i="1" l="1"/>
  <c r="W521" i="1" s="1"/>
  <c r="AH520" i="1"/>
  <c r="AL520" i="1" s="1"/>
  <c r="AM520" i="1" s="1"/>
  <c r="AG520" i="1"/>
  <c r="AB521" i="1"/>
  <c r="X521" i="1" l="1"/>
  <c r="Y521" i="1" s="1"/>
  <c r="AH521" i="1"/>
  <c r="AG521" i="1"/>
  <c r="X522" i="1"/>
  <c r="Y522" i="1" s="1"/>
  <c r="AL521" i="1" l="1"/>
  <c r="AM521" i="1" s="1"/>
  <c r="E521" i="1"/>
  <c r="Z521" i="1"/>
  <c r="AA522" i="1"/>
  <c r="U521" i="1"/>
  <c r="AP521" i="1"/>
  <c r="AA523" i="1" l="1"/>
  <c r="E522" i="1"/>
  <c r="Z522" i="1"/>
  <c r="U522" i="1"/>
  <c r="V522" i="1" s="1"/>
  <c r="AP522" i="1"/>
  <c r="V521" i="1"/>
  <c r="W522" i="1" s="1"/>
  <c r="AB522" i="1" l="1"/>
  <c r="AB523" i="1" s="1"/>
  <c r="X523" i="1"/>
  <c r="Y523" i="1" s="1"/>
  <c r="W523" i="1"/>
  <c r="AG522" i="1" l="1"/>
  <c r="AH522" i="1"/>
  <c r="AL522" i="1" s="1"/>
  <c r="AM522" i="1" s="1"/>
  <c r="X524" i="1"/>
  <c r="Y524" i="1" s="1"/>
  <c r="AG523" i="1"/>
  <c r="AH523" i="1" l="1"/>
  <c r="AL523" i="1" s="1"/>
  <c r="AM523" i="1" s="1"/>
  <c r="E523" i="1"/>
  <c r="U523" i="1"/>
  <c r="Z523" i="1"/>
  <c r="AA524" i="1"/>
  <c r="AP523" i="1"/>
  <c r="AP524" i="1"/>
  <c r="V523" i="1" l="1"/>
  <c r="W524" i="1" s="1"/>
  <c r="U524" i="1"/>
  <c r="V524" i="1" s="1"/>
  <c r="E524" i="1"/>
  <c r="Z524" i="1"/>
  <c r="AA525" i="1"/>
  <c r="AB524" i="1" l="1"/>
  <c r="AB525" i="1" s="1"/>
  <c r="X525" i="1"/>
  <c r="Y525" i="1" s="1"/>
  <c r="W525" i="1"/>
  <c r="AG524" i="1" l="1"/>
  <c r="AH524" i="1"/>
  <c r="AL524" i="1" s="1"/>
  <c r="AM524" i="1" s="1"/>
  <c r="X526" i="1"/>
  <c r="Y526" i="1" s="1"/>
  <c r="AG525" i="1"/>
  <c r="AP525" i="1"/>
  <c r="AH525" i="1" l="1"/>
  <c r="AL525" i="1" s="1"/>
  <c r="AM525" i="1" s="1"/>
  <c r="AA526" i="1"/>
  <c r="E525" i="1"/>
  <c r="Z525" i="1"/>
  <c r="U525" i="1"/>
  <c r="V525" i="1" l="1"/>
  <c r="W526" i="1" s="1"/>
  <c r="Z526" i="1"/>
  <c r="AA527" i="1"/>
  <c r="E526" i="1"/>
  <c r="U526" i="1"/>
  <c r="V526" i="1" s="1"/>
  <c r="AP526" i="1"/>
  <c r="AB526" i="1" l="1"/>
  <c r="AB527" i="1" s="1"/>
  <c r="X527" i="1"/>
  <c r="Y527" i="1" s="1"/>
  <c r="W527" i="1"/>
  <c r="AG526" i="1" l="1"/>
  <c r="AH526" i="1"/>
  <c r="AL526" i="1" s="1"/>
  <c r="AM526" i="1" s="1"/>
  <c r="X528" i="1"/>
  <c r="Y528" i="1" s="1"/>
  <c r="AG527" i="1"/>
  <c r="AP527" i="1"/>
  <c r="AH527" i="1" l="1"/>
  <c r="AL527" i="1" s="1"/>
  <c r="AM527" i="1" s="1"/>
  <c r="U527" i="1"/>
  <c r="Z527" i="1"/>
  <c r="AA528" i="1"/>
  <c r="E527" i="1"/>
  <c r="V527" i="1" l="1"/>
  <c r="W528" i="1" s="1"/>
  <c r="AA529" i="1"/>
  <c r="E528" i="1"/>
  <c r="U528" i="1"/>
  <c r="V528" i="1" s="1"/>
  <c r="Z528" i="1"/>
  <c r="AP528" i="1"/>
  <c r="AB528" i="1" l="1"/>
  <c r="AH528" i="1" s="1"/>
  <c r="AL528" i="1" s="1"/>
  <c r="AM528" i="1" s="1"/>
  <c r="X529" i="1"/>
  <c r="Y529" i="1" s="1"/>
  <c r="W529" i="1"/>
  <c r="AB529" i="1" l="1"/>
  <c r="AH529" i="1" s="1"/>
  <c r="AL529" i="1" s="1"/>
  <c r="AM529" i="1" s="1"/>
  <c r="AG528" i="1"/>
  <c r="X530" i="1"/>
  <c r="Y530" i="1" s="1"/>
  <c r="AG529" i="1" l="1"/>
  <c r="E529" i="1"/>
  <c r="U529" i="1"/>
  <c r="AA530" i="1"/>
  <c r="Z529" i="1"/>
  <c r="AP529" i="1"/>
  <c r="AP530" i="1"/>
  <c r="V529" i="1" l="1"/>
  <c r="AB530" i="1" s="1"/>
  <c r="U530" i="1"/>
  <c r="V530" i="1" s="1"/>
  <c r="Z530" i="1"/>
  <c r="AA531" i="1"/>
  <c r="E530" i="1"/>
  <c r="W530" i="1" l="1"/>
  <c r="W531" i="1" s="1"/>
  <c r="AH530" i="1"/>
  <c r="AL530" i="1" s="1"/>
  <c r="AM530" i="1" s="1"/>
  <c r="AG530" i="1"/>
  <c r="AB531" i="1"/>
  <c r="X531" i="1"/>
  <c r="Y531" i="1" s="1"/>
  <c r="AH531" i="1" l="1"/>
  <c r="AL531" i="1" s="1"/>
  <c r="AM531" i="1" s="1"/>
  <c r="AG531" i="1"/>
  <c r="X532" i="1"/>
  <c r="Y532" i="1" s="1"/>
  <c r="Z531" i="1" l="1"/>
  <c r="U531" i="1"/>
  <c r="AA532" i="1"/>
  <c r="E531" i="1"/>
  <c r="AP531" i="1"/>
  <c r="AA533" i="1" l="1"/>
  <c r="E532" i="1"/>
  <c r="Z532" i="1"/>
  <c r="U532" i="1"/>
  <c r="V532" i="1" s="1"/>
  <c r="V531" i="1"/>
  <c r="W532" i="1" s="1"/>
  <c r="AP532" i="1"/>
  <c r="AB532" i="1" l="1"/>
  <c r="AB533" i="1" s="1"/>
  <c r="X533" i="1"/>
  <c r="Y533" i="1" s="1"/>
  <c r="W533" i="1"/>
  <c r="AG532" i="1" l="1"/>
  <c r="AH532" i="1"/>
  <c r="AL532" i="1" s="1"/>
  <c r="AM532" i="1" s="1"/>
  <c r="X534" i="1"/>
  <c r="Y534" i="1" s="1"/>
  <c r="AG533" i="1"/>
  <c r="AH533" i="1" l="1"/>
  <c r="AL533" i="1" s="1"/>
  <c r="AM533" i="1" s="1"/>
  <c r="U533" i="1"/>
  <c r="E533" i="1"/>
  <c r="Z533" i="1"/>
  <c r="AA534" i="1"/>
  <c r="AP533" i="1"/>
  <c r="AA535" i="1" l="1"/>
  <c r="E534" i="1"/>
  <c r="U534" i="1"/>
  <c r="V534" i="1" s="1"/>
  <c r="Z534" i="1"/>
  <c r="AP534" i="1"/>
  <c r="V533" i="1"/>
  <c r="W534" i="1" s="1"/>
  <c r="AB534" i="1" l="1"/>
  <c r="AH534" i="1" s="1"/>
  <c r="AL534" i="1" s="1"/>
  <c r="AM534" i="1" s="1"/>
  <c r="X535" i="1"/>
  <c r="Y535" i="1" s="1"/>
  <c r="W535" i="1"/>
  <c r="AB535" i="1" l="1"/>
  <c r="AH535" i="1" s="1"/>
  <c r="AL535" i="1" s="1"/>
  <c r="AM535" i="1" s="1"/>
  <c r="AG534" i="1"/>
  <c r="X536" i="1"/>
  <c r="Y536" i="1" s="1"/>
  <c r="AP535" i="1"/>
  <c r="AG535" i="1" l="1"/>
  <c r="E535" i="1"/>
  <c r="U535" i="1"/>
  <c r="Z535" i="1"/>
  <c r="AA536" i="1"/>
  <c r="AA537" i="1" l="1"/>
  <c r="E536" i="1"/>
  <c r="Z536" i="1"/>
  <c r="U536" i="1"/>
  <c r="V536" i="1" s="1"/>
  <c r="V535" i="1"/>
  <c r="AB536" i="1" s="1"/>
  <c r="AP536" i="1"/>
  <c r="W536" i="1" l="1"/>
  <c r="W537" i="1" s="1"/>
  <c r="AH536" i="1"/>
  <c r="AL536" i="1" s="1"/>
  <c r="AM536" i="1" s="1"/>
  <c r="AG536" i="1"/>
  <c r="AB537" i="1"/>
  <c r="X537" i="1" l="1"/>
  <c r="Y537" i="1" s="1"/>
  <c r="AH537" i="1"/>
  <c r="AG537" i="1"/>
  <c r="X538" i="1"/>
  <c r="Y538" i="1" s="1"/>
  <c r="AL537" i="1" l="1"/>
  <c r="AM537" i="1" s="1"/>
  <c r="U537" i="1"/>
  <c r="AA538" i="1"/>
  <c r="E537" i="1"/>
  <c r="Z537" i="1"/>
  <c r="AP537" i="1"/>
  <c r="U538" i="1" l="1"/>
  <c r="V538" i="1" s="1"/>
  <c r="AA539" i="1"/>
  <c r="E538" i="1"/>
  <c r="Z538" i="1"/>
  <c r="AP538" i="1"/>
  <c r="V537" i="1"/>
  <c r="AB538" i="1" s="1"/>
  <c r="AH538" i="1" l="1"/>
  <c r="AL538" i="1" s="1"/>
  <c r="AM538" i="1" s="1"/>
  <c r="AG538" i="1"/>
  <c r="AB539" i="1"/>
  <c r="W538" i="1"/>
  <c r="X539" i="1" l="1"/>
  <c r="Y539" i="1" s="1"/>
  <c r="W539" i="1"/>
  <c r="AH539" i="1"/>
  <c r="AL539" i="1" s="1"/>
  <c r="AM539" i="1" s="1"/>
  <c r="AG539" i="1"/>
  <c r="X540" i="1" l="1"/>
  <c r="Y540" i="1" s="1"/>
  <c r="E539" i="1" l="1"/>
  <c r="AA540" i="1"/>
  <c r="Z539" i="1"/>
  <c r="U539" i="1"/>
  <c r="AP539" i="1"/>
  <c r="AP540" i="1"/>
  <c r="V539" i="1" l="1"/>
  <c r="AB540" i="1" s="1"/>
  <c r="U540" i="1"/>
  <c r="V540" i="1" s="1"/>
  <c r="Z540" i="1"/>
  <c r="AA541" i="1"/>
  <c r="E540" i="1"/>
  <c r="W540" i="1" l="1"/>
  <c r="W541" i="1" s="1"/>
  <c r="AH540" i="1"/>
  <c r="AL540" i="1" s="1"/>
  <c r="AM540" i="1" s="1"/>
  <c r="AG540" i="1"/>
  <c r="AB541" i="1"/>
  <c r="X541" i="1" l="1"/>
  <c r="Y541" i="1" s="1"/>
  <c r="AH541" i="1"/>
  <c r="AL541" i="1" s="1"/>
  <c r="AM541" i="1" s="1"/>
  <c r="AG541" i="1"/>
  <c r="X542" i="1"/>
  <c r="Y542" i="1" s="1"/>
  <c r="AA542" i="1" l="1"/>
  <c r="E541" i="1"/>
  <c r="Z541" i="1"/>
  <c r="U541" i="1"/>
  <c r="AP541" i="1"/>
  <c r="V541" i="1" l="1"/>
  <c r="W542" i="1" s="1"/>
  <c r="AA543" i="1"/>
  <c r="U542" i="1"/>
  <c r="V542" i="1" s="1"/>
  <c r="Z542" i="1"/>
  <c r="E542" i="1"/>
  <c r="AP542" i="1"/>
  <c r="AB542" i="1" l="1"/>
  <c r="AB543" i="1" s="1"/>
  <c r="X543" i="1"/>
  <c r="Y543" i="1" s="1"/>
  <c r="W543" i="1"/>
  <c r="AG542" i="1" l="1"/>
  <c r="AH542" i="1"/>
  <c r="AL542" i="1" s="1"/>
  <c r="AM542" i="1" s="1"/>
  <c r="X544" i="1"/>
  <c r="Y544" i="1" s="1"/>
  <c r="AG543" i="1"/>
  <c r="AH543" i="1" l="1"/>
  <c r="AL543" i="1" s="1"/>
  <c r="AM543" i="1" s="1"/>
  <c r="AA544" i="1"/>
  <c r="E543" i="1"/>
  <c r="Z543" i="1"/>
  <c r="U543" i="1"/>
  <c r="AP543" i="1"/>
  <c r="V543" i="1" l="1"/>
  <c r="W544" i="1" s="1"/>
  <c r="AA545" i="1"/>
  <c r="E544" i="1"/>
  <c r="U544" i="1"/>
  <c r="V544" i="1" s="1"/>
  <c r="Z544" i="1"/>
  <c r="AP544" i="1"/>
  <c r="AB544" i="1" l="1"/>
  <c r="AB545" i="1" s="1"/>
  <c r="X545" i="1"/>
  <c r="Y545" i="1" s="1"/>
  <c r="W545" i="1"/>
  <c r="AG544" i="1" l="1"/>
  <c r="AH544" i="1"/>
  <c r="AL544" i="1" s="1"/>
  <c r="AM544" i="1" s="1"/>
  <c r="X546" i="1"/>
  <c r="Y546" i="1" s="1"/>
  <c r="AG545" i="1"/>
  <c r="AH545" i="1" l="1"/>
  <c r="AL545" i="1" s="1"/>
  <c r="AM545" i="1" s="1"/>
  <c r="Z545" i="1"/>
  <c r="E545" i="1"/>
  <c r="U545" i="1"/>
  <c r="AA546" i="1"/>
  <c r="AP545" i="1"/>
  <c r="AP546" i="1"/>
  <c r="V545" i="1" l="1"/>
  <c r="W546" i="1" s="1"/>
  <c r="U546" i="1"/>
  <c r="V546" i="1" s="1"/>
  <c r="Z546" i="1"/>
  <c r="AA547" i="1"/>
  <c r="E546" i="1"/>
  <c r="AB546" i="1" l="1"/>
  <c r="AB547" i="1" s="1"/>
  <c r="X547" i="1"/>
  <c r="Y547" i="1" s="1"/>
  <c r="W547" i="1"/>
  <c r="AG546" i="1" l="1"/>
  <c r="AH546" i="1"/>
  <c r="AL546" i="1" s="1"/>
  <c r="AM546" i="1" s="1"/>
  <c r="X548" i="1"/>
  <c r="Y548" i="1" s="1"/>
  <c r="AG547" i="1"/>
  <c r="AP547" i="1"/>
  <c r="AH547" i="1" l="1"/>
  <c r="AL547" i="1" s="1"/>
  <c r="AM547" i="1" s="1"/>
  <c r="E547" i="1"/>
  <c r="AA548" i="1"/>
  <c r="Z547" i="1"/>
  <c r="U547" i="1"/>
  <c r="V547" i="1" l="1"/>
  <c r="W548" i="1" s="1"/>
  <c r="AA549" i="1"/>
  <c r="E548" i="1"/>
  <c r="Z548" i="1"/>
  <c r="U548" i="1"/>
  <c r="V548" i="1" s="1"/>
  <c r="AP548" i="1"/>
  <c r="AB548" i="1" l="1"/>
  <c r="AB549" i="1" s="1"/>
  <c r="X549" i="1"/>
  <c r="Y549" i="1" s="1"/>
  <c r="W549" i="1"/>
  <c r="AG548" i="1" l="1"/>
  <c r="AH548" i="1"/>
  <c r="AL548" i="1" s="1"/>
  <c r="AM548" i="1" s="1"/>
  <c r="X550" i="1"/>
  <c r="Y550" i="1" s="1"/>
  <c r="AG549" i="1"/>
  <c r="AP549" i="1"/>
  <c r="AH549" i="1" l="1"/>
  <c r="AL549" i="1" s="1"/>
  <c r="AM549" i="1" s="1"/>
  <c r="U549" i="1"/>
  <c r="E549" i="1"/>
  <c r="Z549" i="1"/>
  <c r="AA550" i="1"/>
  <c r="AA551" i="1" l="1"/>
  <c r="E550" i="1"/>
  <c r="Z550" i="1"/>
  <c r="U550" i="1"/>
  <c r="V550" i="1" s="1"/>
  <c r="AP550" i="1"/>
  <c r="V549" i="1"/>
  <c r="AB550" i="1" s="1"/>
  <c r="W550" i="1" l="1"/>
  <c r="W551" i="1" s="1"/>
  <c r="AH550" i="1"/>
  <c r="AL550" i="1" s="1"/>
  <c r="AM550" i="1" s="1"/>
  <c r="AG550" i="1"/>
  <c r="AB551" i="1"/>
  <c r="X551" i="1" l="1"/>
  <c r="Y551" i="1" s="1"/>
  <c r="AH551" i="1"/>
  <c r="AL551" i="1" s="1"/>
  <c r="AM551" i="1" s="1"/>
  <c r="AG551" i="1"/>
  <c r="X552" i="1"/>
  <c r="Y552" i="1" s="1"/>
  <c r="U551" i="1" l="1"/>
  <c r="AA552" i="1"/>
  <c r="E551" i="1"/>
  <c r="Z551" i="1"/>
  <c r="AP551" i="1"/>
  <c r="V551" i="1" l="1"/>
  <c r="AB552" i="1" s="1"/>
  <c r="AA553" i="1"/>
  <c r="E552" i="1"/>
  <c r="Z552" i="1"/>
  <c r="U552" i="1"/>
  <c r="V552" i="1" s="1"/>
  <c r="AP552" i="1"/>
  <c r="W552" i="1" l="1"/>
  <c r="W553" i="1" s="1"/>
  <c r="AH552" i="1"/>
  <c r="AL552" i="1" s="1"/>
  <c r="AM552" i="1" s="1"/>
  <c r="AG552" i="1"/>
  <c r="AB553" i="1"/>
  <c r="X553" i="1" l="1"/>
  <c r="Y553" i="1" s="1"/>
  <c r="AH553" i="1"/>
  <c r="AL553" i="1" s="1"/>
  <c r="AM553" i="1" s="1"/>
  <c r="AG553" i="1"/>
  <c r="X554" i="1"/>
  <c r="Y554" i="1" s="1"/>
  <c r="Z553" i="1" l="1"/>
  <c r="AA554" i="1"/>
  <c r="E553" i="1"/>
  <c r="U553" i="1"/>
  <c r="AP553" i="1"/>
  <c r="U554" i="1" l="1"/>
  <c r="V554" i="1" s="1"/>
  <c r="AA555" i="1"/>
  <c r="E554" i="1"/>
  <c r="Z554" i="1"/>
  <c r="V553" i="1"/>
  <c r="AB554" i="1" s="1"/>
  <c r="AP554" i="1"/>
  <c r="W554" i="1" l="1"/>
  <c r="W555" i="1" s="1"/>
  <c r="AH554" i="1"/>
  <c r="AL554" i="1" s="1"/>
  <c r="AM554" i="1" s="1"/>
  <c r="AG554" i="1"/>
  <c r="AB555" i="1"/>
  <c r="X555" i="1" l="1"/>
  <c r="Y555" i="1" s="1"/>
  <c r="AP555" i="1" s="1"/>
  <c r="AH555" i="1"/>
  <c r="AL555" i="1" s="1"/>
  <c r="AM555" i="1" s="1"/>
  <c r="AG555" i="1"/>
  <c r="X556" i="1"/>
  <c r="Y556" i="1" s="1"/>
  <c r="Z555" i="1" l="1"/>
  <c r="E555" i="1"/>
  <c r="U555" i="1"/>
  <c r="AA556" i="1"/>
  <c r="E556" i="1" l="1"/>
  <c r="U556" i="1"/>
  <c r="V556" i="1" s="1"/>
  <c r="Z556" i="1"/>
  <c r="AA557" i="1"/>
  <c r="V555" i="1"/>
  <c r="W556" i="1" s="1"/>
  <c r="AP556" i="1"/>
  <c r="AB556" i="1" l="1"/>
  <c r="AH556" i="1" s="1"/>
  <c r="AL556" i="1" s="1"/>
  <c r="AM556" i="1" s="1"/>
  <c r="X557" i="1"/>
  <c r="Y557" i="1" s="1"/>
  <c r="W557" i="1"/>
  <c r="AB557" i="1" l="1"/>
  <c r="AH557" i="1" s="1"/>
  <c r="AL557" i="1" s="1"/>
  <c r="AM557" i="1" s="1"/>
  <c r="AG556" i="1"/>
  <c r="AP557" i="1"/>
  <c r="X558" i="1"/>
  <c r="Y558" i="1" s="1"/>
  <c r="AG557" i="1" l="1"/>
  <c r="AA558" i="1"/>
  <c r="E557" i="1"/>
  <c r="Z557" i="1"/>
  <c r="U557" i="1"/>
  <c r="V557" i="1" l="1"/>
  <c r="AB558" i="1" s="1"/>
  <c r="U558" i="1"/>
  <c r="V558" i="1" s="1"/>
  <c r="AA559" i="1"/>
  <c r="E558" i="1"/>
  <c r="Z558" i="1"/>
  <c r="AP558" i="1"/>
  <c r="W558" i="1" l="1"/>
  <c r="W559" i="1" s="1"/>
  <c r="AH558" i="1"/>
  <c r="AL558" i="1" s="1"/>
  <c r="AM558" i="1" s="1"/>
  <c r="AG558" i="1"/>
  <c r="AB559" i="1"/>
  <c r="X559" i="1" l="1"/>
  <c r="Y559" i="1" s="1"/>
  <c r="AH559" i="1"/>
  <c r="AL559" i="1" s="1"/>
  <c r="AM559" i="1" s="1"/>
  <c r="AG559" i="1"/>
  <c r="X560" i="1"/>
  <c r="Y560" i="1" s="1"/>
  <c r="AA560" i="1" l="1"/>
  <c r="E559" i="1"/>
  <c r="U559" i="1"/>
  <c r="Z559" i="1"/>
  <c r="AP559" i="1"/>
  <c r="AA561" i="1" l="1"/>
  <c r="E560" i="1"/>
  <c r="U560" i="1"/>
  <c r="V560" i="1" s="1"/>
  <c r="Z560" i="1"/>
  <c r="V559" i="1"/>
  <c r="AB560" i="1" s="1"/>
  <c r="AP560" i="1"/>
  <c r="W560" i="1" l="1"/>
  <c r="W561" i="1" s="1"/>
  <c r="AH560" i="1"/>
  <c r="AL560" i="1" s="1"/>
  <c r="AM560" i="1" s="1"/>
  <c r="AG560" i="1"/>
  <c r="AB561" i="1"/>
  <c r="X561" i="1"/>
  <c r="Y561" i="1" s="1"/>
  <c r="AH561" i="1" l="1"/>
  <c r="AL561" i="1" s="1"/>
  <c r="AM561" i="1" s="1"/>
  <c r="AG561" i="1"/>
  <c r="X562" i="1"/>
  <c r="Y562" i="1" s="1"/>
  <c r="U561" i="1" l="1"/>
  <c r="AA562" i="1"/>
  <c r="E561" i="1"/>
  <c r="Z561" i="1"/>
  <c r="AP562" i="1"/>
  <c r="AP561" i="1"/>
  <c r="Z562" i="1" l="1"/>
  <c r="E562" i="1"/>
  <c r="U562" i="1"/>
  <c r="V562" i="1" s="1"/>
  <c r="AA563" i="1"/>
  <c r="V561" i="1"/>
  <c r="W562" i="1" s="1"/>
  <c r="AB562" i="1" l="1"/>
  <c r="AH562" i="1" s="1"/>
  <c r="AL562" i="1" s="1"/>
  <c r="AM562" i="1" s="1"/>
  <c r="X563" i="1"/>
  <c r="Y563" i="1" s="1"/>
  <c r="W563" i="1"/>
  <c r="AG562" i="1" l="1"/>
  <c r="AB563" i="1"/>
  <c r="AH563" i="1" s="1"/>
  <c r="AL563" i="1" s="1"/>
  <c r="AM563" i="1" s="1"/>
  <c r="X564" i="1"/>
  <c r="Y564" i="1" s="1"/>
  <c r="AG563" i="1" l="1"/>
  <c r="E563" i="1"/>
  <c r="AA564" i="1"/>
  <c r="Z563" i="1"/>
  <c r="U563" i="1"/>
  <c r="AP563" i="1"/>
  <c r="V563" i="1" l="1"/>
  <c r="AB564" i="1" s="1"/>
  <c r="U564" i="1"/>
  <c r="V564" i="1" s="1"/>
  <c r="Z564" i="1"/>
  <c r="AA565" i="1"/>
  <c r="E564" i="1"/>
  <c r="AP564" i="1"/>
  <c r="W564" i="1" l="1"/>
  <c r="W565" i="1" s="1"/>
  <c r="AH564" i="1"/>
  <c r="AL564" i="1" s="1"/>
  <c r="AM564" i="1" s="1"/>
  <c r="AG564" i="1"/>
  <c r="AB565" i="1"/>
  <c r="X565" i="1" l="1"/>
  <c r="Y565" i="1" s="1"/>
  <c r="AH565" i="1"/>
  <c r="AG565" i="1"/>
  <c r="X566" i="1"/>
  <c r="Y566" i="1" s="1"/>
  <c r="AL565" i="1" l="1"/>
  <c r="AM565" i="1" s="1"/>
  <c r="AA566" i="1"/>
  <c r="E565" i="1"/>
  <c r="U565" i="1"/>
  <c r="Z565" i="1"/>
  <c r="AP565" i="1"/>
  <c r="U566" i="1" l="1"/>
  <c r="V566" i="1" s="1"/>
  <c r="Z566" i="1"/>
  <c r="AA567" i="1"/>
  <c r="E566" i="1"/>
  <c r="V565" i="1"/>
  <c r="W566" i="1" s="1"/>
  <c r="AP566" i="1"/>
  <c r="X567" i="1" l="1"/>
  <c r="Y567" i="1" s="1"/>
  <c r="W567" i="1"/>
  <c r="AB566" i="1"/>
  <c r="AH566" i="1" l="1"/>
  <c r="AL566" i="1" s="1"/>
  <c r="AM566" i="1" s="1"/>
  <c r="AG566" i="1"/>
  <c r="AB567" i="1"/>
  <c r="X568" i="1"/>
  <c r="Y568" i="1" s="1"/>
  <c r="AP568" i="1" l="1"/>
  <c r="AA568" i="1"/>
  <c r="U567" i="1"/>
  <c r="Z567" i="1"/>
  <c r="E567" i="1"/>
  <c r="AH567" i="1"/>
  <c r="AL567" i="1" s="1"/>
  <c r="AM567" i="1" s="1"/>
  <c r="AG567" i="1"/>
  <c r="AP567" i="1"/>
  <c r="V567" i="1" l="1"/>
  <c r="W568" i="1" s="1"/>
  <c r="AA569" i="1"/>
  <c r="E568" i="1"/>
  <c r="Z568" i="1"/>
  <c r="U568" i="1"/>
  <c r="V568" i="1" s="1"/>
  <c r="AB568" i="1" l="1"/>
  <c r="AH568" i="1" s="1"/>
  <c r="AL568" i="1" s="1"/>
  <c r="AM568" i="1" s="1"/>
  <c r="X569" i="1"/>
  <c r="Y569" i="1" s="1"/>
  <c r="W569" i="1"/>
  <c r="AB569" i="1" l="1"/>
  <c r="AG569" i="1" s="1"/>
  <c r="AG568" i="1"/>
  <c r="X570" i="1"/>
  <c r="Y570" i="1" s="1"/>
  <c r="AH569" i="1" l="1"/>
  <c r="AL569" i="1" s="1"/>
  <c r="AM569" i="1" s="1"/>
  <c r="U569" i="1"/>
  <c r="Z569" i="1"/>
  <c r="AA570" i="1"/>
  <c r="E569" i="1"/>
  <c r="AP569" i="1"/>
  <c r="V569" i="1" l="1"/>
  <c r="AB570" i="1" s="1"/>
  <c r="Z570" i="1"/>
  <c r="U570" i="1"/>
  <c r="V570" i="1" s="1"/>
  <c r="AA571" i="1"/>
  <c r="E570" i="1"/>
  <c r="AP570" i="1"/>
  <c r="W570" i="1" l="1"/>
  <c r="W571" i="1" s="1"/>
  <c r="AH570" i="1"/>
  <c r="AL570" i="1" s="1"/>
  <c r="AM570" i="1" s="1"/>
  <c r="AG570" i="1"/>
  <c r="AB571" i="1"/>
  <c r="X571" i="1" l="1"/>
  <c r="Y571" i="1" s="1"/>
  <c r="AH571" i="1"/>
  <c r="AL571" i="1" s="1"/>
  <c r="AM571" i="1" s="1"/>
  <c r="AG571" i="1"/>
  <c r="X572" i="1"/>
  <c r="Y572" i="1" s="1"/>
  <c r="Z571" i="1" l="1"/>
  <c r="U571" i="1"/>
  <c r="AA572" i="1"/>
  <c r="E571" i="1"/>
  <c r="AP571" i="1"/>
  <c r="V571" i="1" l="1"/>
  <c r="W572" i="1" s="1"/>
  <c r="AA573" i="1"/>
  <c r="U572" i="1"/>
  <c r="V572" i="1" s="1"/>
  <c r="E572" i="1"/>
  <c r="Z572" i="1"/>
  <c r="AP572" i="1"/>
  <c r="AB572" i="1" l="1"/>
  <c r="AH572" i="1" s="1"/>
  <c r="AL572" i="1" s="1"/>
  <c r="AM572" i="1" s="1"/>
  <c r="X573" i="1"/>
  <c r="Y573" i="1" s="1"/>
  <c r="W573" i="1"/>
  <c r="AB573" i="1" l="1"/>
  <c r="AH573" i="1" s="1"/>
  <c r="AL573" i="1" s="1"/>
  <c r="AM573" i="1" s="1"/>
  <c r="AG572" i="1"/>
  <c r="X574" i="1"/>
  <c r="Y574" i="1" s="1"/>
  <c r="AG573" i="1" l="1"/>
  <c r="AA574" i="1"/>
  <c r="E573" i="1"/>
  <c r="Z573" i="1"/>
  <c r="U573" i="1"/>
  <c r="AP573" i="1"/>
  <c r="V573" i="1" l="1"/>
  <c r="W574" i="1" s="1"/>
  <c r="E574" i="1"/>
  <c r="U574" i="1"/>
  <c r="V574" i="1" s="1"/>
  <c r="Z574" i="1"/>
  <c r="AA575" i="1"/>
  <c r="AP574" i="1"/>
  <c r="AB574" i="1" l="1"/>
  <c r="AB575" i="1" s="1"/>
  <c r="X575" i="1"/>
  <c r="Y575" i="1" s="1"/>
  <c r="W575" i="1"/>
  <c r="AG574" i="1" l="1"/>
  <c r="AH574" i="1"/>
  <c r="AL574" i="1" s="1"/>
  <c r="AM574" i="1" s="1"/>
  <c r="X576" i="1"/>
  <c r="Y576" i="1" s="1"/>
  <c r="AG575" i="1"/>
  <c r="AH575" i="1" l="1"/>
  <c r="AL575" i="1" s="1"/>
  <c r="AM575" i="1" s="1"/>
  <c r="E575" i="1"/>
  <c r="Z575" i="1"/>
  <c r="AA576" i="1"/>
  <c r="U575" i="1"/>
  <c r="AP575" i="1"/>
  <c r="AP576" i="1"/>
  <c r="AA577" i="1" l="1"/>
  <c r="E576" i="1"/>
  <c r="Z576" i="1"/>
  <c r="U576" i="1"/>
  <c r="V576" i="1" s="1"/>
  <c r="V575" i="1"/>
  <c r="AB576" i="1" s="1"/>
  <c r="W576" i="1" l="1"/>
  <c r="W577" i="1" s="1"/>
  <c r="AH576" i="1"/>
  <c r="AL576" i="1" s="1"/>
  <c r="AM576" i="1" s="1"/>
  <c r="AG576" i="1"/>
  <c r="AB577" i="1"/>
  <c r="X577" i="1" l="1"/>
  <c r="Y577" i="1" s="1"/>
  <c r="AH577" i="1"/>
  <c r="AL577" i="1" s="1"/>
  <c r="AM577" i="1" s="1"/>
  <c r="AG577" i="1"/>
  <c r="X578" i="1"/>
  <c r="Y578" i="1" s="1"/>
  <c r="Z577" i="1" l="1"/>
  <c r="AA578" i="1"/>
  <c r="U577" i="1"/>
  <c r="E577" i="1"/>
  <c r="AP577" i="1"/>
  <c r="U578" i="1" l="1"/>
  <c r="V578" i="1" s="1"/>
  <c r="AA579" i="1"/>
  <c r="E578" i="1"/>
  <c r="Z578" i="1"/>
  <c r="V577" i="1"/>
  <c r="W578" i="1" s="1"/>
  <c r="AP578" i="1"/>
  <c r="X579" i="1" l="1"/>
  <c r="Y579" i="1" s="1"/>
  <c r="W579" i="1"/>
  <c r="AB578" i="1"/>
  <c r="AH578" i="1" l="1"/>
  <c r="AL578" i="1" s="1"/>
  <c r="AM578" i="1" s="1"/>
  <c r="AG578" i="1"/>
  <c r="AB579" i="1"/>
  <c r="X580" i="1"/>
  <c r="Y580" i="1" s="1"/>
  <c r="AP579" i="1"/>
  <c r="E579" i="1" l="1"/>
  <c r="AA580" i="1"/>
  <c r="U579" i="1"/>
  <c r="Z579" i="1"/>
  <c r="AH579" i="1"/>
  <c r="AL579" i="1" s="1"/>
  <c r="AM579" i="1" s="1"/>
  <c r="AG579" i="1"/>
  <c r="AA581" i="1" l="1"/>
  <c r="E580" i="1"/>
  <c r="Z580" i="1"/>
  <c r="U580" i="1"/>
  <c r="V580" i="1" s="1"/>
  <c r="V579" i="1"/>
  <c r="AB580" i="1" s="1"/>
  <c r="AP580" i="1"/>
  <c r="W580" i="1" l="1"/>
  <c r="X581" i="1" s="1"/>
  <c r="Y581" i="1" s="1"/>
  <c r="AH580" i="1"/>
  <c r="AL580" i="1" s="1"/>
  <c r="AM580" i="1" s="1"/>
  <c r="AG580" i="1"/>
  <c r="AB581" i="1"/>
  <c r="W581" i="1" l="1"/>
  <c r="X582" i="1" s="1"/>
  <c r="Y582" i="1" s="1"/>
  <c r="AH581" i="1"/>
  <c r="AL581" i="1" s="1"/>
  <c r="AM581" i="1" s="1"/>
  <c r="AG581" i="1"/>
  <c r="E581" i="1" l="1"/>
  <c r="Z581" i="1"/>
  <c r="AA582" i="1"/>
  <c r="U581" i="1"/>
  <c r="AP581" i="1"/>
  <c r="AP582" i="1"/>
  <c r="V581" i="1" l="1"/>
  <c r="W582" i="1" s="1"/>
  <c r="U582" i="1"/>
  <c r="V582" i="1" s="1"/>
  <c r="AA583" i="1"/>
  <c r="E582" i="1"/>
  <c r="Z582" i="1"/>
  <c r="AB582" i="1" l="1"/>
  <c r="AB583" i="1" s="1"/>
  <c r="X583" i="1"/>
  <c r="Y583" i="1" s="1"/>
  <c r="W583" i="1"/>
  <c r="AH582" i="1" l="1"/>
  <c r="AL582" i="1" s="1"/>
  <c r="AM582" i="1" s="1"/>
  <c r="AG582" i="1"/>
  <c r="X584" i="1"/>
  <c r="Y584" i="1" s="1"/>
  <c r="AG583" i="1"/>
  <c r="AP583" i="1"/>
  <c r="AH583" i="1" l="1"/>
  <c r="AL583" i="1" s="1"/>
  <c r="AM583" i="1" s="1"/>
  <c r="U583" i="1"/>
  <c r="AA584" i="1"/>
  <c r="E583" i="1"/>
  <c r="Z583" i="1"/>
  <c r="AP584" i="1"/>
  <c r="AA585" i="1" l="1"/>
  <c r="U584" i="1"/>
  <c r="V584" i="1" s="1"/>
  <c r="E584" i="1"/>
  <c r="Z584" i="1"/>
  <c r="V583" i="1"/>
  <c r="W584" i="1" s="1"/>
  <c r="AB584" i="1"/>
  <c r="AH584" i="1" l="1"/>
  <c r="AL584" i="1" s="1"/>
  <c r="AM584" i="1" s="1"/>
  <c r="AG584" i="1"/>
  <c r="AB585" i="1"/>
  <c r="X585" i="1"/>
  <c r="Y585" i="1" s="1"/>
  <c r="W585" i="1"/>
  <c r="AH585" i="1" l="1"/>
  <c r="AL585" i="1" s="1"/>
  <c r="AM585" i="1" s="1"/>
  <c r="AG585" i="1"/>
  <c r="X586" i="1"/>
  <c r="Y586" i="1" s="1"/>
  <c r="Z585" i="1" l="1"/>
  <c r="AA586" i="1"/>
  <c r="U585" i="1"/>
  <c r="E585" i="1"/>
  <c r="AP585" i="1"/>
  <c r="U586" i="1" l="1"/>
  <c r="V586" i="1" s="1"/>
  <c r="Z586" i="1"/>
  <c r="AA587" i="1"/>
  <c r="E586" i="1"/>
  <c r="V585" i="1"/>
  <c r="W586" i="1" s="1"/>
  <c r="AP586" i="1"/>
  <c r="AB586" i="1" l="1"/>
  <c r="AB587" i="1" s="1"/>
  <c r="X587" i="1"/>
  <c r="Y587" i="1" s="1"/>
  <c r="W587" i="1"/>
  <c r="AG586" i="1" l="1"/>
  <c r="AH586" i="1"/>
  <c r="AL586" i="1" s="1"/>
  <c r="AM586" i="1" s="1"/>
  <c r="X588" i="1"/>
  <c r="Y588" i="1" s="1"/>
  <c r="AG587" i="1"/>
  <c r="AH587" i="1" l="1"/>
  <c r="AL587" i="1" s="1"/>
  <c r="AM587" i="1" s="1"/>
  <c r="U587" i="1"/>
  <c r="E587" i="1"/>
  <c r="Z587" i="1"/>
  <c r="AA588" i="1"/>
  <c r="AP587" i="1"/>
  <c r="AP588" i="1"/>
  <c r="U588" i="1" l="1"/>
  <c r="V588" i="1" s="1"/>
  <c r="AA589" i="1"/>
  <c r="E588" i="1"/>
  <c r="Z588" i="1"/>
  <c r="V587" i="1"/>
  <c r="AB588" i="1" s="1"/>
  <c r="W588" i="1" l="1"/>
  <c r="W589" i="1" s="1"/>
  <c r="AH588" i="1"/>
  <c r="AL588" i="1" s="1"/>
  <c r="AM588" i="1" s="1"/>
  <c r="AG588" i="1"/>
  <c r="AB589" i="1"/>
  <c r="X589" i="1" l="1"/>
  <c r="Y589" i="1" s="1"/>
  <c r="X590" i="1"/>
  <c r="Y590" i="1" s="1"/>
  <c r="AH589" i="1"/>
  <c r="AL589" i="1" s="1"/>
  <c r="AM589" i="1" s="1"/>
  <c r="AG589" i="1"/>
  <c r="E589" i="1" l="1"/>
  <c r="Z589" i="1"/>
  <c r="AA590" i="1"/>
  <c r="U589" i="1"/>
  <c r="AP589" i="1"/>
  <c r="AP590" i="1"/>
  <c r="V589" i="1" l="1"/>
  <c r="AB590" i="1" s="1"/>
  <c r="E590" i="1"/>
  <c r="U590" i="1"/>
  <c r="V590" i="1" s="1"/>
  <c r="Z590" i="1"/>
  <c r="AA591" i="1"/>
  <c r="W590" i="1" l="1"/>
  <c r="W591" i="1" s="1"/>
  <c r="AH590" i="1"/>
  <c r="AG590" i="1"/>
  <c r="AB591" i="1"/>
  <c r="AG591" i="1" s="1"/>
  <c r="X591" i="1"/>
  <c r="Y591" i="1" s="1"/>
  <c r="X592" i="1" l="1"/>
  <c r="Y592" i="1" s="1"/>
  <c r="AL590" i="1"/>
  <c r="AM590" i="1" s="1"/>
  <c r="AH591" i="1"/>
  <c r="AL591" i="1" l="1"/>
  <c r="AM591" i="1" s="1"/>
  <c r="U591" i="1"/>
  <c r="E591" i="1"/>
  <c r="Z591" i="1"/>
  <c r="AA592" i="1"/>
  <c r="AP591" i="1"/>
  <c r="AA593" i="1" l="1"/>
  <c r="E592" i="1"/>
  <c r="U592" i="1"/>
  <c r="V592" i="1" s="1"/>
  <c r="Z592" i="1"/>
  <c r="AP592" i="1"/>
  <c r="V591" i="1"/>
  <c r="AB592" i="1" s="1"/>
  <c r="W592" i="1" l="1"/>
  <c r="AB593" i="1"/>
  <c r="AG592" i="1"/>
  <c r="AH592" i="1"/>
  <c r="AL592" i="1" l="1"/>
  <c r="AM592" i="1" s="1"/>
  <c r="AH593" i="1"/>
  <c r="AG593" i="1"/>
  <c r="X593" i="1"/>
  <c r="Y593" i="1" s="1"/>
  <c r="W593" i="1"/>
  <c r="X594" i="1" l="1"/>
  <c r="Y594" i="1" s="1"/>
  <c r="AL593" i="1"/>
  <c r="AM593" i="1" s="1"/>
  <c r="Z593" i="1" l="1"/>
  <c r="AA594" i="1"/>
  <c r="E593" i="1"/>
  <c r="U593" i="1"/>
  <c r="AP593" i="1"/>
  <c r="V593" i="1" l="1"/>
  <c r="W594" i="1" s="1"/>
  <c r="E594" i="1"/>
  <c r="U594" i="1"/>
  <c r="V594" i="1" s="1"/>
  <c r="Z594" i="1"/>
  <c r="AA595" i="1"/>
  <c r="AP594" i="1"/>
  <c r="AB594" i="1" l="1"/>
  <c r="AH594" i="1" s="1"/>
  <c r="X595" i="1"/>
  <c r="Y595" i="1" s="1"/>
  <c r="W595" i="1"/>
  <c r="AB595" i="1" l="1"/>
  <c r="AG595" i="1" s="1"/>
  <c r="AG594" i="1"/>
  <c r="X596" i="1"/>
  <c r="Y596" i="1" s="1"/>
  <c r="AL594" i="1"/>
  <c r="AM594" i="1" s="1"/>
  <c r="AH595" i="1" l="1"/>
  <c r="AL595" i="1" s="1"/>
  <c r="AM595" i="1" s="1"/>
  <c r="E595" i="1"/>
  <c r="U595" i="1"/>
  <c r="Z595" i="1"/>
  <c r="AA596" i="1"/>
  <c r="AP595" i="1"/>
  <c r="AP596" i="1"/>
  <c r="V595" i="1" l="1"/>
  <c r="W596" i="1" s="1"/>
  <c r="X597" i="1" s="1"/>
  <c r="Y597" i="1" s="1"/>
  <c r="AA597" i="1"/>
  <c r="E596" i="1"/>
  <c r="U596" i="1"/>
  <c r="V596" i="1" s="1"/>
  <c r="Z596" i="1"/>
  <c r="AB596" i="1" l="1"/>
  <c r="AG596" i="1" s="1"/>
  <c r="W597" i="1"/>
  <c r="AH596" i="1" l="1"/>
  <c r="AL596" i="1" s="1"/>
  <c r="AM596" i="1" s="1"/>
  <c r="AB597" i="1"/>
  <c r="AG597" i="1" s="1"/>
  <c r="X598" i="1"/>
  <c r="Y598" i="1" s="1"/>
  <c r="AA598" i="1"/>
  <c r="Z597" i="1"/>
  <c r="E597" i="1"/>
  <c r="U597" i="1"/>
  <c r="V597" i="1" s="1"/>
  <c r="AP597" i="1"/>
  <c r="AH597" i="1" l="1"/>
  <c r="AL597" i="1" s="1"/>
  <c r="AM597" i="1" s="1"/>
  <c r="W598" i="1"/>
  <c r="AB598" i="1"/>
  <c r="X599" i="1" l="1"/>
  <c r="Y599" i="1" s="1"/>
  <c r="AG598" i="1"/>
  <c r="U598" i="1"/>
  <c r="V598" i="1" s="1"/>
  <c r="E598" i="1"/>
  <c r="Z598" i="1"/>
  <c r="AA599" i="1"/>
  <c r="AH598" i="1"/>
  <c r="AP598" i="1"/>
  <c r="W599" i="1" l="1"/>
  <c r="X600" i="1" s="1"/>
  <c r="Y600" i="1" s="1"/>
  <c r="AL598" i="1"/>
  <c r="AM598" i="1" s="1"/>
  <c r="AB599" i="1"/>
  <c r="AH599" i="1" s="1"/>
  <c r="AP599" i="1"/>
  <c r="AL599" i="1" l="1"/>
  <c r="AM599" i="1" s="1"/>
  <c r="AA600" i="1"/>
  <c r="U599" i="1"/>
  <c r="E599" i="1"/>
  <c r="Z599" i="1"/>
  <c r="AG599" i="1"/>
  <c r="V599" i="1" l="1"/>
  <c r="AB600" i="1" s="1"/>
  <c r="E600" i="1"/>
  <c r="Z600" i="1"/>
  <c r="AA601" i="1"/>
  <c r="U600" i="1"/>
  <c r="V600" i="1" s="1"/>
  <c r="AP600" i="1"/>
  <c r="W600" i="1" l="1"/>
  <c r="X601" i="1" s="1"/>
  <c r="Y601" i="1" s="1"/>
  <c r="AB601" i="1"/>
  <c r="AG601" i="1" s="1"/>
  <c r="AG600" i="1"/>
  <c r="AH600" i="1"/>
  <c r="W601" i="1" l="1"/>
  <c r="X602" i="1" s="1"/>
  <c r="Y602" i="1" s="1"/>
  <c r="AP601" i="1"/>
  <c r="AL600" i="1"/>
  <c r="AM600" i="1" s="1"/>
  <c r="AH601" i="1"/>
  <c r="E601" i="1" l="1"/>
  <c r="Z601" i="1"/>
  <c r="U601" i="1"/>
  <c r="AA602" i="1"/>
  <c r="AL601" i="1"/>
  <c r="AM601" i="1" s="1"/>
  <c r="U602" i="1" l="1"/>
  <c r="V602" i="1" s="1"/>
  <c r="AA603" i="1"/>
  <c r="E602" i="1"/>
  <c r="Z602" i="1"/>
  <c r="AP602" i="1"/>
  <c r="V601" i="1"/>
  <c r="W602" i="1" s="1"/>
  <c r="AB602" i="1" l="1"/>
  <c r="AB603" i="1" s="1"/>
  <c r="AG603" i="1" s="1"/>
  <c r="X603" i="1"/>
  <c r="Y603" i="1" s="1"/>
  <c r="W603" i="1"/>
  <c r="AG602" i="1" l="1"/>
  <c r="AH602" i="1"/>
  <c r="AL602" i="1" s="1"/>
  <c r="AM602" i="1" s="1"/>
  <c r="X604" i="1"/>
  <c r="Y604" i="1" s="1"/>
  <c r="AP603" i="1"/>
  <c r="AH603" i="1" l="1"/>
  <c r="AL603" i="1" s="1"/>
  <c r="AM603" i="1" s="1"/>
  <c r="E603" i="1"/>
  <c r="U603" i="1"/>
  <c r="Z603" i="1"/>
  <c r="AA604" i="1"/>
  <c r="AP604" i="1"/>
  <c r="V603" i="1" l="1"/>
  <c r="W604" i="1" s="1"/>
  <c r="X605" i="1" s="1"/>
  <c r="Y605" i="1" s="1"/>
  <c r="Z604" i="1"/>
  <c r="AA605" i="1"/>
  <c r="U604" i="1"/>
  <c r="V604" i="1" s="1"/>
  <c r="E604" i="1"/>
  <c r="AB604" i="1" l="1"/>
  <c r="AB605" i="1" s="1"/>
  <c r="W605" i="1"/>
  <c r="AG604" i="1" l="1"/>
  <c r="AH604" i="1"/>
  <c r="AL604" i="1" s="1"/>
  <c r="AM604" i="1" s="1"/>
  <c r="U605" i="1"/>
  <c r="V605" i="1" s="1"/>
  <c r="E605" i="1"/>
  <c r="Z605" i="1"/>
  <c r="AA606" i="1"/>
  <c r="X606" i="1"/>
  <c r="Y606" i="1" s="1"/>
  <c r="AG605" i="1"/>
  <c r="AP605" i="1"/>
  <c r="AH605" i="1" l="1"/>
  <c r="AL605" i="1" s="1"/>
  <c r="AM605" i="1" s="1"/>
  <c r="AB606" i="1"/>
  <c r="W606" i="1"/>
  <c r="X607" i="1" s="1"/>
  <c r="Y607" i="1" s="1"/>
  <c r="AH606" i="1" l="1"/>
  <c r="AL606" i="1" s="1"/>
  <c r="AM606" i="1" s="1"/>
  <c r="AG606" i="1"/>
  <c r="E606" i="1"/>
  <c r="AA607" i="1"/>
  <c r="U606" i="1"/>
  <c r="Z606" i="1"/>
  <c r="AP606" i="1"/>
  <c r="Z607" i="1" l="1"/>
  <c r="AA608" i="1"/>
  <c r="E607" i="1"/>
  <c r="U607" i="1"/>
  <c r="V607" i="1" s="1"/>
  <c r="V606" i="1"/>
  <c r="AB607" i="1" s="1"/>
  <c r="AP607" i="1"/>
  <c r="W607" i="1" l="1"/>
  <c r="W608" i="1" s="1"/>
  <c r="AH607" i="1"/>
  <c r="AL607" i="1" s="1"/>
  <c r="AM607" i="1" s="1"/>
  <c r="AG607" i="1"/>
  <c r="AB608" i="1"/>
  <c r="X608" i="1"/>
  <c r="Y608" i="1" s="1"/>
  <c r="AH608" i="1" l="1"/>
  <c r="AL608" i="1" s="1"/>
  <c r="AM608" i="1" s="1"/>
  <c r="AG608" i="1"/>
  <c r="X609" i="1"/>
  <c r="Y609" i="1" s="1"/>
  <c r="AP609" i="1" l="1"/>
  <c r="Z608" i="1"/>
  <c r="U608" i="1"/>
  <c r="AA609" i="1"/>
  <c r="E608" i="1"/>
  <c r="AP608" i="1"/>
  <c r="V608" i="1" l="1"/>
  <c r="W609" i="1" s="1"/>
  <c r="E609" i="1"/>
  <c r="Z609" i="1"/>
  <c r="U609" i="1"/>
  <c r="V609" i="1" s="1"/>
  <c r="AA610" i="1"/>
  <c r="AB609" i="1" l="1"/>
  <c r="AB610" i="1" s="1"/>
  <c r="X610" i="1"/>
  <c r="Y610" i="1" s="1"/>
  <c r="W610" i="1"/>
  <c r="AG609" i="1" l="1"/>
  <c r="AH609" i="1"/>
  <c r="AL609" i="1" s="1"/>
  <c r="AM609" i="1" s="1"/>
  <c r="X611" i="1"/>
  <c r="Y611" i="1" s="1"/>
  <c r="AG610" i="1"/>
  <c r="AH610" i="1" l="1"/>
  <c r="AL610" i="1" s="1"/>
  <c r="AM610" i="1" s="1"/>
  <c r="Z610" i="1"/>
  <c r="AA611" i="1"/>
  <c r="E610" i="1"/>
  <c r="U610" i="1"/>
  <c r="AP610" i="1"/>
  <c r="AP611" i="1"/>
  <c r="V610" i="1" l="1"/>
  <c r="W611" i="1" s="1"/>
  <c r="E611" i="1"/>
  <c r="U611" i="1"/>
  <c r="V611" i="1" s="1"/>
  <c r="Z611" i="1"/>
  <c r="AA612" i="1"/>
  <c r="AB611" i="1" l="1"/>
  <c r="AB612" i="1" s="1"/>
  <c r="X612" i="1"/>
  <c r="Y612" i="1" s="1"/>
  <c r="W612" i="1"/>
  <c r="AG611" i="1" l="1"/>
  <c r="AH611" i="1"/>
  <c r="AL611" i="1" s="1"/>
  <c r="AM611" i="1" s="1"/>
  <c r="X613" i="1"/>
  <c r="Y613" i="1" s="1"/>
  <c r="AG612" i="1"/>
  <c r="AP612" i="1"/>
  <c r="AH612" i="1" l="1"/>
  <c r="AL612" i="1" s="1"/>
  <c r="AM612" i="1" s="1"/>
  <c r="AA613" i="1"/>
  <c r="U612" i="1"/>
  <c r="E612" i="1"/>
  <c r="Z612" i="1"/>
  <c r="U613" i="1" l="1"/>
  <c r="V613" i="1" s="1"/>
  <c r="AA614" i="1"/>
  <c r="E613" i="1"/>
  <c r="Z613" i="1"/>
  <c r="V612" i="1"/>
  <c r="W613" i="1" s="1"/>
  <c r="AP613" i="1"/>
  <c r="AB613" i="1" l="1"/>
  <c r="AB614" i="1" s="1"/>
  <c r="X614" i="1"/>
  <c r="Y614" i="1" s="1"/>
  <c r="W614" i="1"/>
  <c r="AG613" i="1" l="1"/>
  <c r="AH613" i="1"/>
  <c r="AL613" i="1" s="1"/>
  <c r="AM613" i="1" s="1"/>
  <c r="X615" i="1"/>
  <c r="Y615" i="1" s="1"/>
  <c r="AG614" i="1"/>
  <c r="AH614" i="1" l="1"/>
  <c r="AL614" i="1" s="1"/>
  <c r="AM614" i="1" s="1"/>
  <c r="AA615" i="1"/>
  <c r="E614" i="1"/>
  <c r="U614" i="1"/>
  <c r="Z614" i="1"/>
  <c r="AP614" i="1"/>
  <c r="AP615" i="1"/>
  <c r="V614" i="1" l="1"/>
  <c r="AB615" i="1" s="1"/>
  <c r="E615" i="1"/>
  <c r="Z615" i="1"/>
  <c r="AA616" i="1"/>
  <c r="U615" i="1"/>
  <c r="V615" i="1" s="1"/>
  <c r="W615" i="1" l="1"/>
  <c r="W616" i="1" s="1"/>
  <c r="AH615" i="1"/>
  <c r="AL615" i="1" s="1"/>
  <c r="AM615" i="1" s="1"/>
  <c r="AB616" i="1"/>
  <c r="AG615" i="1"/>
  <c r="X616" i="1" l="1"/>
  <c r="Y616" i="1" s="1"/>
  <c r="AP616" i="1" s="1"/>
  <c r="AH616" i="1"/>
  <c r="AL616" i="1" s="1"/>
  <c r="AM616" i="1" s="1"/>
  <c r="AG616" i="1"/>
  <c r="X617" i="1"/>
  <c r="Y617" i="1" s="1"/>
  <c r="Z616" i="1" l="1"/>
  <c r="AA617" i="1"/>
  <c r="E616" i="1"/>
  <c r="U616" i="1"/>
  <c r="V616" i="1" l="1"/>
  <c r="W617" i="1" s="1"/>
  <c r="Z617" i="1"/>
  <c r="AA618" i="1"/>
  <c r="E617" i="1"/>
  <c r="U617" i="1"/>
  <c r="V617" i="1" s="1"/>
  <c r="AP617" i="1"/>
  <c r="AB617" i="1" l="1"/>
  <c r="AB618" i="1" s="1"/>
  <c r="X618" i="1"/>
  <c r="Y618" i="1" s="1"/>
  <c r="W618" i="1"/>
  <c r="AG617" i="1" l="1"/>
  <c r="AH617" i="1"/>
  <c r="AL617" i="1" s="1"/>
  <c r="AM617" i="1" s="1"/>
  <c r="X619" i="1"/>
  <c r="Y619" i="1" s="1"/>
  <c r="AG618" i="1"/>
  <c r="AH618" i="1" l="1"/>
  <c r="AL618" i="1" s="1"/>
  <c r="AM618" i="1" s="1"/>
  <c r="Z618" i="1"/>
  <c r="AA619" i="1"/>
  <c r="E618" i="1"/>
  <c r="U618" i="1"/>
  <c r="AP618" i="1"/>
  <c r="V618" i="1" l="1"/>
  <c r="W619" i="1" s="1"/>
  <c r="AA620" i="1"/>
  <c r="E619" i="1"/>
  <c r="Z619" i="1"/>
  <c r="U619" i="1"/>
  <c r="V619" i="1" s="1"/>
  <c r="AP619" i="1"/>
  <c r="AB619" i="1" l="1"/>
  <c r="AB620" i="1" s="1"/>
  <c r="X620" i="1"/>
  <c r="Y620" i="1" s="1"/>
  <c r="W620" i="1"/>
  <c r="AG619" i="1" l="1"/>
  <c r="AH619" i="1"/>
  <c r="AL619" i="1" s="1"/>
  <c r="AM619" i="1" s="1"/>
  <c r="X621" i="1"/>
  <c r="Y621" i="1" s="1"/>
  <c r="AG620" i="1"/>
  <c r="AH620" i="1" l="1"/>
  <c r="AL620" i="1" s="1"/>
  <c r="AM620" i="1" s="1"/>
  <c r="AA621" i="1"/>
  <c r="E620" i="1"/>
  <c r="U620" i="1"/>
  <c r="Z620" i="1"/>
  <c r="AP620" i="1"/>
  <c r="AP621" i="1"/>
  <c r="V620" i="1" l="1"/>
  <c r="AB621" i="1" s="1"/>
  <c r="U621" i="1"/>
  <c r="V621" i="1" s="1"/>
  <c r="E621" i="1"/>
  <c r="Z621" i="1"/>
  <c r="AA622" i="1"/>
  <c r="W621" i="1" l="1"/>
  <c r="W622" i="1" s="1"/>
  <c r="AH621" i="1"/>
  <c r="AL621" i="1" s="1"/>
  <c r="AM621" i="1" s="1"/>
  <c r="AG621" i="1"/>
  <c r="AB622" i="1"/>
  <c r="X622" i="1" l="1"/>
  <c r="Y622" i="1" s="1"/>
  <c r="AH622" i="1"/>
  <c r="AL622" i="1" s="1"/>
  <c r="AM622" i="1" s="1"/>
  <c r="AG622" i="1"/>
  <c r="X623" i="1"/>
  <c r="Y623" i="1" s="1"/>
  <c r="AA623" i="1" l="1"/>
  <c r="E622" i="1"/>
  <c r="Z622" i="1"/>
  <c r="U622" i="1"/>
  <c r="AP622" i="1"/>
  <c r="V622" i="1" l="1"/>
  <c r="AB623" i="1" s="1"/>
  <c r="Z623" i="1"/>
  <c r="AA624" i="1"/>
  <c r="E623" i="1"/>
  <c r="U623" i="1"/>
  <c r="V623" i="1" s="1"/>
  <c r="AP623" i="1"/>
  <c r="W623" i="1" l="1"/>
  <c r="AH623" i="1"/>
  <c r="AL623" i="1" s="1"/>
  <c r="AM623" i="1" s="1"/>
  <c r="AB624" i="1"/>
  <c r="AG623" i="1"/>
  <c r="X624" i="1"/>
  <c r="Y624" i="1" s="1"/>
  <c r="W624" i="1"/>
  <c r="AH624" i="1" l="1"/>
  <c r="AL624" i="1" s="1"/>
  <c r="AM624" i="1" s="1"/>
  <c r="AG624" i="1"/>
  <c r="AP624" i="1"/>
  <c r="X625" i="1"/>
  <c r="Y625" i="1" s="1"/>
  <c r="U624" i="1" l="1"/>
  <c r="Z624" i="1"/>
  <c r="AA625" i="1"/>
  <c r="E624" i="1"/>
  <c r="V624" i="1" l="1"/>
  <c r="W625" i="1" s="1"/>
  <c r="Z625" i="1"/>
  <c r="AA626" i="1"/>
  <c r="U625" i="1"/>
  <c r="V625" i="1" s="1"/>
  <c r="E625" i="1"/>
  <c r="AP625" i="1"/>
  <c r="AB625" i="1" l="1"/>
  <c r="AB626" i="1" s="1"/>
  <c r="X626" i="1"/>
  <c r="Y626" i="1" s="1"/>
  <c r="W626" i="1"/>
  <c r="AG625" i="1" l="1"/>
  <c r="AH625" i="1"/>
  <c r="AL625" i="1" s="1"/>
  <c r="AM625" i="1" s="1"/>
  <c r="X627" i="1"/>
  <c r="Y627" i="1" s="1"/>
  <c r="AG626" i="1"/>
  <c r="AH626" i="1" l="1"/>
  <c r="AL626" i="1" s="1"/>
  <c r="AM626" i="1" s="1"/>
  <c r="Z626" i="1"/>
  <c r="AA627" i="1"/>
  <c r="E626" i="1"/>
  <c r="U626" i="1"/>
  <c r="AP626" i="1"/>
  <c r="AP627" i="1"/>
  <c r="V626" i="1" l="1"/>
  <c r="AB627" i="1" s="1"/>
  <c r="Z627" i="1"/>
  <c r="AA628" i="1"/>
  <c r="E627" i="1"/>
  <c r="U627" i="1"/>
  <c r="V627" i="1" s="1"/>
  <c r="W627" i="1" l="1"/>
  <c r="AH627" i="1"/>
  <c r="AL627" i="1" s="1"/>
  <c r="AM627" i="1" s="1"/>
  <c r="AG627" i="1"/>
  <c r="AB628" i="1"/>
  <c r="X628" i="1"/>
  <c r="Y628" i="1" s="1"/>
  <c r="W628" i="1"/>
  <c r="AH628" i="1" l="1"/>
  <c r="AL628" i="1" s="1"/>
  <c r="AM628" i="1" s="1"/>
  <c r="AG628" i="1"/>
  <c r="X629" i="1"/>
  <c r="Y629" i="1" s="1"/>
  <c r="Z628" i="1" l="1"/>
  <c r="AA629" i="1"/>
  <c r="E628" i="1"/>
  <c r="U628" i="1"/>
  <c r="AP628" i="1"/>
  <c r="V628" i="1" l="1"/>
  <c r="W629" i="1" s="1"/>
  <c r="Z629" i="1"/>
  <c r="E629" i="1"/>
  <c r="U629" i="1"/>
  <c r="V629" i="1" s="1"/>
  <c r="AA630" i="1"/>
  <c r="AP629" i="1"/>
  <c r="AB629" i="1" l="1"/>
  <c r="AB630" i="1" s="1"/>
  <c r="X630" i="1"/>
  <c r="Y630" i="1" s="1"/>
  <c r="W630" i="1"/>
  <c r="AG629" i="1" l="1"/>
  <c r="AH629" i="1"/>
  <c r="AL629" i="1" s="1"/>
  <c r="AM629" i="1" s="1"/>
  <c r="X631" i="1"/>
  <c r="Y631" i="1" s="1"/>
  <c r="AG630" i="1"/>
  <c r="AP630" i="1"/>
  <c r="AH630" i="1" l="1"/>
  <c r="AL630" i="1" s="1"/>
  <c r="AM630" i="1" s="1"/>
  <c r="AA631" i="1"/>
  <c r="U630" i="1"/>
  <c r="E630" i="1"/>
  <c r="Z630" i="1"/>
  <c r="AA632" i="1" l="1"/>
  <c r="E631" i="1"/>
  <c r="Z631" i="1"/>
  <c r="U631" i="1"/>
  <c r="V631" i="1" s="1"/>
  <c r="V630" i="1"/>
  <c r="W631" i="1" s="1"/>
  <c r="AP631" i="1"/>
  <c r="AB631" i="1" l="1"/>
  <c r="AH631" i="1" s="1"/>
  <c r="AL631" i="1" s="1"/>
  <c r="AM631" i="1" s="1"/>
  <c r="W632" i="1"/>
  <c r="X632" i="1"/>
  <c r="Y632" i="1" s="1"/>
  <c r="AB632" i="1" l="1"/>
  <c r="AG632" i="1" s="1"/>
  <c r="AG631" i="1"/>
  <c r="X633" i="1"/>
  <c r="Y633" i="1" s="1"/>
  <c r="AH632" i="1" l="1"/>
  <c r="AL632" i="1" s="1"/>
  <c r="AM632" i="1" s="1"/>
  <c r="AP633" i="1"/>
  <c r="U632" i="1"/>
  <c r="AA633" i="1"/>
  <c r="E632" i="1"/>
  <c r="Z632" i="1"/>
  <c r="AP632" i="1"/>
  <c r="V632" i="1" l="1"/>
  <c r="AB633" i="1" s="1"/>
  <c r="E633" i="1"/>
  <c r="U633" i="1"/>
  <c r="V633" i="1" s="1"/>
  <c r="Z633" i="1"/>
  <c r="AA634" i="1"/>
  <c r="W633" i="1" l="1"/>
  <c r="W634" i="1" s="1"/>
  <c r="AH633" i="1"/>
  <c r="AL633" i="1" s="1"/>
  <c r="AM633" i="1" s="1"/>
  <c r="AG633" i="1"/>
  <c r="AB634" i="1"/>
  <c r="X634" i="1" l="1"/>
  <c r="Y634" i="1" s="1"/>
  <c r="AH634" i="1"/>
  <c r="AL634" i="1" s="1"/>
  <c r="AM634" i="1" s="1"/>
  <c r="AG634" i="1"/>
  <c r="X635" i="1"/>
  <c r="Y635" i="1" s="1"/>
  <c r="Z634" i="1" l="1"/>
  <c r="E634" i="1"/>
  <c r="U634" i="1"/>
  <c r="AA635" i="1"/>
  <c r="AP634" i="1"/>
  <c r="AA636" i="1" l="1"/>
  <c r="Z635" i="1"/>
  <c r="E635" i="1"/>
  <c r="U635" i="1"/>
  <c r="V635" i="1" s="1"/>
  <c r="V634" i="1"/>
  <c r="AB635" i="1" s="1"/>
  <c r="AP635" i="1"/>
  <c r="W635" i="1" l="1"/>
  <c r="AH635" i="1"/>
  <c r="AL635" i="1" s="1"/>
  <c r="AM635" i="1" s="1"/>
  <c r="AG635" i="1"/>
  <c r="AB636" i="1"/>
  <c r="X636" i="1"/>
  <c r="Y636" i="1" s="1"/>
  <c r="W636" i="1"/>
  <c r="AH636" i="1" l="1"/>
  <c r="AL636" i="1" s="1"/>
  <c r="AM636" i="1" s="1"/>
  <c r="AG636" i="1"/>
  <c r="X637" i="1"/>
  <c r="Y637" i="1" s="1"/>
  <c r="AP637" i="1" l="1"/>
  <c r="U636" i="1"/>
  <c r="Z636" i="1"/>
  <c r="AA637" i="1"/>
  <c r="E636" i="1"/>
  <c r="AP636" i="1"/>
  <c r="Z637" i="1" l="1"/>
  <c r="E637" i="1"/>
  <c r="AA638" i="1"/>
  <c r="U637" i="1"/>
  <c r="V637" i="1" s="1"/>
  <c r="V636" i="1"/>
  <c r="AB637" i="1" s="1"/>
  <c r="W637" i="1" l="1"/>
  <c r="AH637" i="1"/>
  <c r="AL637" i="1" s="1"/>
  <c r="AM637" i="1" s="1"/>
  <c r="AG637" i="1"/>
  <c r="AB638" i="1"/>
  <c r="X638" i="1"/>
  <c r="Y638" i="1" s="1"/>
  <c r="W638" i="1"/>
  <c r="AH638" i="1" l="1"/>
  <c r="AL638" i="1" s="1"/>
  <c r="AM638" i="1" s="1"/>
  <c r="AG638" i="1"/>
  <c r="X639" i="1"/>
  <c r="Y639" i="1" s="1"/>
  <c r="AA639" i="1" l="1"/>
  <c r="Z638" i="1"/>
  <c r="E638" i="1"/>
  <c r="U638" i="1"/>
  <c r="AP638" i="1"/>
  <c r="V638" i="1" l="1"/>
  <c r="W639" i="1" s="1"/>
  <c r="AA640" i="1"/>
  <c r="Z639" i="1"/>
  <c r="U639" i="1"/>
  <c r="V639" i="1" s="1"/>
  <c r="E639" i="1"/>
  <c r="AP639" i="1"/>
  <c r="AB639" i="1" l="1"/>
  <c r="AH639" i="1" s="1"/>
  <c r="AL639" i="1" s="1"/>
  <c r="AM639" i="1" s="1"/>
  <c r="W640" i="1"/>
  <c r="X640" i="1"/>
  <c r="Y640" i="1" s="1"/>
  <c r="AB640" i="1" l="1"/>
  <c r="AH640" i="1" s="1"/>
  <c r="AL640" i="1" s="1"/>
  <c r="AM640" i="1" s="1"/>
  <c r="AG639" i="1"/>
  <c r="X641" i="1"/>
  <c r="Y641" i="1" s="1"/>
  <c r="AG640" i="1" l="1"/>
  <c r="U640" i="1"/>
  <c r="E640" i="1"/>
  <c r="Z640" i="1"/>
  <c r="AA641" i="1"/>
  <c r="AP640" i="1"/>
  <c r="V640" i="1" l="1"/>
  <c r="W641" i="1" s="1"/>
  <c r="E641" i="1"/>
  <c r="AA642" i="1"/>
  <c r="Z641" i="1"/>
  <c r="U641" i="1"/>
  <c r="V641" i="1" s="1"/>
  <c r="AP641" i="1"/>
  <c r="AB641" i="1" l="1"/>
  <c r="AG641" i="1" s="1"/>
  <c r="X642" i="1"/>
  <c r="Y642" i="1" s="1"/>
  <c r="W642" i="1"/>
  <c r="AB642" i="1" l="1"/>
  <c r="AG642" i="1" s="1"/>
  <c r="AH641" i="1"/>
  <c r="AL641" i="1" s="1"/>
  <c r="AM641" i="1" s="1"/>
  <c r="X643" i="1"/>
  <c r="Y643" i="1" s="1"/>
  <c r="AH642" i="1" l="1"/>
  <c r="AL642" i="1" s="1"/>
  <c r="AM642" i="1" s="1"/>
  <c r="AP643" i="1"/>
  <c r="Z642" i="1"/>
  <c r="E642" i="1"/>
  <c r="U642" i="1"/>
  <c r="AA643" i="1"/>
  <c r="AP642" i="1"/>
  <c r="AA644" i="1" l="1"/>
  <c r="E643" i="1"/>
  <c r="Z643" i="1"/>
  <c r="U643" i="1"/>
  <c r="V643" i="1" s="1"/>
  <c r="V642" i="1"/>
  <c r="AB643" i="1" s="1"/>
  <c r="W643" i="1" l="1"/>
  <c r="AH643" i="1"/>
  <c r="AL643" i="1" s="1"/>
  <c r="AM643" i="1" s="1"/>
  <c r="AG643" i="1"/>
  <c r="AB644" i="1"/>
  <c r="X644" i="1"/>
  <c r="Y644" i="1" s="1"/>
  <c r="W644" i="1"/>
  <c r="AP644" i="1" l="1"/>
  <c r="AH644" i="1"/>
  <c r="AL644" i="1" s="1"/>
  <c r="AM644" i="1" s="1"/>
  <c r="AG644" i="1"/>
  <c r="X645" i="1"/>
  <c r="Y645" i="1" s="1"/>
  <c r="AP645" i="1" l="1"/>
  <c r="U644" i="1"/>
  <c r="Z644" i="1"/>
  <c r="AA645" i="1"/>
  <c r="E644" i="1"/>
  <c r="V644" i="1" l="1"/>
  <c r="AB645" i="1" s="1"/>
  <c r="Z645" i="1"/>
  <c r="AA646" i="1"/>
  <c r="U645" i="1"/>
  <c r="V645" i="1" s="1"/>
  <c r="E645" i="1"/>
  <c r="W645" i="1" l="1"/>
  <c r="W646" i="1" s="1"/>
  <c r="AH645" i="1"/>
  <c r="AL645" i="1" s="1"/>
  <c r="AM645" i="1" s="1"/>
  <c r="AB646" i="1"/>
  <c r="AG645" i="1"/>
  <c r="X646" i="1" l="1"/>
  <c r="Y646" i="1" s="1"/>
  <c r="AH646" i="1"/>
  <c r="AL646" i="1" s="1"/>
  <c r="AM646" i="1" s="1"/>
  <c r="AG646" i="1"/>
  <c r="X647" i="1"/>
  <c r="Y647" i="1" s="1"/>
  <c r="AA647" i="1" l="1"/>
  <c r="U646" i="1"/>
  <c r="E646" i="1"/>
  <c r="Z646" i="1"/>
  <c r="AP646" i="1"/>
  <c r="V646" i="1" l="1"/>
  <c r="W647" i="1" s="1"/>
  <c r="U647" i="1"/>
  <c r="V647" i="1" s="1"/>
  <c r="AA648" i="1"/>
  <c r="E647" i="1"/>
  <c r="Z647" i="1"/>
  <c r="AP647" i="1"/>
  <c r="AB647" i="1" l="1"/>
  <c r="AH647" i="1" s="1"/>
  <c r="AL647" i="1" s="1"/>
  <c r="AM647" i="1" s="1"/>
  <c r="W648" i="1"/>
  <c r="X648" i="1"/>
  <c r="Y648" i="1" s="1"/>
  <c r="AB648" i="1" l="1"/>
  <c r="AH648" i="1" s="1"/>
  <c r="AL648" i="1" s="1"/>
  <c r="AM648" i="1" s="1"/>
  <c r="AG647" i="1"/>
  <c r="X649" i="1"/>
  <c r="Y649" i="1" s="1"/>
  <c r="AG648" i="1" l="1"/>
  <c r="AP649" i="1"/>
  <c r="AA649" i="1"/>
  <c r="E648" i="1"/>
  <c r="Z648" i="1"/>
  <c r="U648" i="1"/>
  <c r="AP648" i="1"/>
  <c r="V648" i="1" l="1"/>
  <c r="W649" i="1" s="1"/>
  <c r="Z649" i="1"/>
  <c r="U649" i="1"/>
  <c r="V649" i="1" s="1"/>
  <c r="AA650" i="1"/>
  <c r="E649" i="1"/>
  <c r="AB649" i="1" l="1"/>
  <c r="AB650" i="1" s="1"/>
  <c r="X650" i="1"/>
  <c r="Y650" i="1" s="1"/>
  <c r="W650" i="1"/>
  <c r="AG649" i="1" l="1"/>
  <c r="AH649" i="1"/>
  <c r="AL649" i="1" s="1"/>
  <c r="AM649" i="1" s="1"/>
  <c r="X651" i="1"/>
  <c r="Y651" i="1" s="1"/>
  <c r="AG650" i="1"/>
  <c r="AH650" i="1" l="1"/>
  <c r="AL650" i="1" s="1"/>
  <c r="AM650" i="1" s="1"/>
  <c r="Z650" i="1"/>
  <c r="E650" i="1"/>
  <c r="U650" i="1"/>
  <c r="AA651" i="1"/>
  <c r="AP650" i="1"/>
  <c r="AP651" i="1"/>
  <c r="V650" i="1" l="1"/>
  <c r="AB651" i="1" s="1"/>
  <c r="Z651" i="1"/>
  <c r="AA652" i="1"/>
  <c r="E651" i="1"/>
  <c r="U651" i="1"/>
  <c r="V651" i="1" s="1"/>
  <c r="W651" i="1" l="1"/>
  <c r="W652" i="1" s="1"/>
  <c r="AH651" i="1"/>
  <c r="AL651" i="1" s="1"/>
  <c r="AM651" i="1" s="1"/>
  <c r="AB652" i="1"/>
  <c r="AG651" i="1"/>
  <c r="X652" i="1"/>
  <c r="Y652" i="1" s="1"/>
  <c r="AH652" i="1" l="1"/>
  <c r="AL652" i="1" s="1"/>
  <c r="AM652" i="1" s="1"/>
  <c r="AG652" i="1"/>
  <c r="X653" i="1"/>
  <c r="Y653" i="1" s="1"/>
  <c r="E652" i="1" l="1"/>
  <c r="Z652" i="1"/>
  <c r="AA653" i="1"/>
  <c r="U652" i="1"/>
  <c r="AP652" i="1"/>
  <c r="V652" i="1" l="1"/>
  <c r="W653" i="1" s="1"/>
  <c r="U653" i="1"/>
  <c r="V653" i="1" s="1"/>
  <c r="Z653" i="1"/>
  <c r="AA654" i="1"/>
  <c r="E653" i="1"/>
  <c r="AP653" i="1"/>
  <c r="AB653" i="1" l="1"/>
  <c r="AB654" i="1" s="1"/>
  <c r="W654" i="1"/>
  <c r="X654" i="1"/>
  <c r="Y654" i="1" s="1"/>
  <c r="AG653" i="1" l="1"/>
  <c r="AH653" i="1"/>
  <c r="AL653" i="1" s="1"/>
  <c r="AM653" i="1" s="1"/>
  <c r="AG654" i="1"/>
  <c r="X655" i="1"/>
  <c r="Y655" i="1" s="1"/>
  <c r="AH654" i="1" l="1"/>
  <c r="AL654" i="1" s="1"/>
  <c r="AM654" i="1" s="1"/>
  <c r="AP655" i="1"/>
  <c r="AA655" i="1"/>
  <c r="E654" i="1"/>
  <c r="U654" i="1"/>
  <c r="Z654" i="1"/>
  <c r="AP654" i="1"/>
  <c r="AA656" i="1" l="1"/>
  <c r="Z655" i="1"/>
  <c r="U655" i="1"/>
  <c r="V655" i="1" s="1"/>
  <c r="E655" i="1"/>
  <c r="V654" i="1"/>
  <c r="W655" i="1" s="1"/>
  <c r="AB655" i="1" l="1"/>
  <c r="AG655" i="1" s="1"/>
  <c r="X656" i="1"/>
  <c r="Y656" i="1" s="1"/>
  <c r="W656" i="1"/>
  <c r="AB656" i="1" l="1"/>
  <c r="AG656" i="1" s="1"/>
  <c r="AH655" i="1"/>
  <c r="AL655" i="1" s="1"/>
  <c r="AM655" i="1" s="1"/>
  <c r="X657" i="1"/>
  <c r="Y657" i="1" s="1"/>
  <c r="AP656" i="1"/>
  <c r="AH656" i="1" l="1"/>
  <c r="AL656" i="1" s="1"/>
  <c r="AM656" i="1" s="1"/>
  <c r="Z656" i="1"/>
  <c r="AA657" i="1"/>
  <c r="E656" i="1"/>
  <c r="U656" i="1"/>
  <c r="V656" i="1" l="1"/>
  <c r="AB657" i="1" s="1"/>
  <c r="Z657" i="1"/>
  <c r="AA658" i="1"/>
  <c r="E657" i="1"/>
  <c r="U657" i="1"/>
  <c r="V657" i="1" s="1"/>
  <c r="AP657" i="1"/>
  <c r="W657" i="1" l="1"/>
  <c r="X658" i="1" s="1"/>
  <c r="Y658" i="1" s="1"/>
  <c r="AH657" i="1"/>
  <c r="AL657" i="1" s="1"/>
  <c r="AM657" i="1" s="1"/>
  <c r="AB658" i="1"/>
  <c r="AG657" i="1"/>
  <c r="W658" i="1"/>
  <c r="AH658" i="1" l="1"/>
  <c r="AL658" i="1" s="1"/>
  <c r="AM658" i="1" s="1"/>
  <c r="AG658" i="1"/>
  <c r="X659" i="1"/>
  <c r="Y659" i="1" s="1"/>
  <c r="AA659" i="1" l="1"/>
  <c r="E658" i="1"/>
  <c r="Z658" i="1"/>
  <c r="U658" i="1"/>
  <c r="AP658" i="1"/>
  <c r="V658" i="1" l="1"/>
  <c r="W659" i="1" s="1"/>
  <c r="U659" i="1"/>
  <c r="V659" i="1" s="1"/>
  <c r="E659" i="1"/>
  <c r="Z659" i="1"/>
  <c r="AA660" i="1"/>
  <c r="AP659" i="1"/>
  <c r="AB659" i="1" l="1"/>
  <c r="AB660" i="1" s="1"/>
  <c r="X660" i="1"/>
  <c r="Y660" i="1" s="1"/>
  <c r="W660" i="1"/>
  <c r="AG659" i="1" l="1"/>
  <c r="AH659" i="1"/>
  <c r="AL659" i="1" s="1"/>
  <c r="AM659" i="1" s="1"/>
  <c r="X661" i="1"/>
  <c r="Y661" i="1" s="1"/>
  <c r="AG660" i="1"/>
  <c r="AP660" i="1"/>
  <c r="AH660" i="1" l="1"/>
  <c r="AL660" i="1" s="1"/>
  <c r="AM660" i="1" s="1"/>
  <c r="U660" i="1"/>
  <c r="Z660" i="1"/>
  <c r="AA661" i="1"/>
  <c r="E660" i="1"/>
  <c r="U661" i="1" l="1"/>
  <c r="V661" i="1" s="1"/>
  <c r="Z661" i="1"/>
  <c r="AA662" i="1"/>
  <c r="E661" i="1"/>
  <c r="AP661" i="1"/>
  <c r="V660" i="1"/>
  <c r="AB661" i="1" s="1"/>
  <c r="AH661" i="1" l="1"/>
  <c r="AL661" i="1" s="1"/>
  <c r="AM661" i="1" s="1"/>
  <c r="AG661" i="1"/>
  <c r="AB662" i="1"/>
  <c r="W661" i="1"/>
  <c r="AH662" i="1" l="1"/>
  <c r="AL662" i="1" s="1"/>
  <c r="AM662" i="1" s="1"/>
  <c r="AG662" i="1"/>
  <c r="X662" i="1"/>
  <c r="Y662" i="1" s="1"/>
  <c r="W662" i="1"/>
  <c r="X663" i="1" l="1"/>
  <c r="Y663" i="1" s="1"/>
  <c r="AP663" i="1" l="1"/>
  <c r="Z662" i="1"/>
  <c r="AA663" i="1"/>
  <c r="E662" i="1"/>
  <c r="U662" i="1"/>
  <c r="AP662" i="1"/>
  <c r="V662" i="1" l="1"/>
  <c r="W663" i="1" s="1"/>
  <c r="U663" i="1"/>
  <c r="V663" i="1" s="1"/>
  <c r="Z663" i="1"/>
  <c r="AA664" i="1"/>
  <c r="E663" i="1"/>
  <c r="AB663" i="1" l="1"/>
  <c r="AB664" i="1" s="1"/>
  <c r="W664" i="1"/>
  <c r="X664" i="1"/>
  <c r="Y664" i="1" s="1"/>
  <c r="AG663" i="1" l="1"/>
  <c r="AH663" i="1"/>
  <c r="AL663" i="1" s="1"/>
  <c r="AM663" i="1" s="1"/>
  <c r="AG664" i="1"/>
  <c r="X665" i="1"/>
  <c r="Y665" i="1" s="1"/>
  <c r="AH664" i="1" l="1"/>
  <c r="AL664" i="1" s="1"/>
  <c r="AM664" i="1" s="1"/>
  <c r="AP665" i="1"/>
  <c r="Z664" i="1"/>
  <c r="E664" i="1"/>
  <c r="U664" i="1"/>
  <c r="AA665" i="1"/>
  <c r="AP664" i="1"/>
  <c r="Z665" i="1" l="1"/>
  <c r="AA666" i="1"/>
  <c r="E665" i="1"/>
  <c r="U665" i="1"/>
  <c r="V665" i="1" s="1"/>
  <c r="V664" i="1"/>
  <c r="AB665" i="1" s="1"/>
  <c r="W665" i="1" l="1"/>
  <c r="AH665" i="1"/>
  <c r="AL665" i="1" s="1"/>
  <c r="AM665" i="1" s="1"/>
  <c r="AG665" i="1"/>
  <c r="AB666" i="1"/>
  <c r="X666" i="1"/>
  <c r="Y666" i="1" s="1"/>
  <c r="W666" i="1"/>
  <c r="AH666" i="1" l="1"/>
  <c r="AL666" i="1" s="1"/>
  <c r="AM666" i="1" s="1"/>
  <c r="AG666" i="1"/>
  <c r="X667" i="1"/>
  <c r="Y667" i="1" s="1"/>
  <c r="AP667" i="1" l="1"/>
  <c r="U666" i="1"/>
  <c r="Z666" i="1"/>
  <c r="AA667" i="1"/>
  <c r="E666" i="1"/>
  <c r="AP666" i="1"/>
  <c r="V666" i="1" l="1"/>
  <c r="AB667" i="1" s="1"/>
  <c r="U667" i="1"/>
  <c r="V667" i="1" s="1"/>
  <c r="E667" i="1"/>
  <c r="Z667" i="1"/>
  <c r="AA668" i="1"/>
  <c r="W667" i="1" l="1"/>
  <c r="AH667" i="1"/>
  <c r="AL667" i="1" s="1"/>
  <c r="AM667" i="1" s="1"/>
  <c r="AG667" i="1"/>
  <c r="AB668" i="1"/>
  <c r="X668" i="1"/>
  <c r="Y668" i="1" s="1"/>
  <c r="W668" i="1"/>
  <c r="AH668" i="1" l="1"/>
  <c r="AL668" i="1" s="1"/>
  <c r="AM668" i="1" s="1"/>
  <c r="AG668" i="1"/>
  <c r="AP668" i="1"/>
  <c r="X669" i="1"/>
  <c r="Y669" i="1" s="1"/>
  <c r="AA669" i="1" l="1"/>
  <c r="E668" i="1"/>
  <c r="Z668" i="1"/>
  <c r="U668" i="1"/>
  <c r="V668" i="1" l="1"/>
  <c r="W669" i="1" s="1"/>
  <c r="AA670" i="1"/>
  <c r="E669" i="1"/>
  <c r="Z669" i="1"/>
  <c r="U669" i="1"/>
  <c r="V669" i="1" s="1"/>
  <c r="AP669" i="1"/>
  <c r="AB669" i="1" l="1"/>
  <c r="AH669" i="1" s="1"/>
  <c r="AL669" i="1" s="1"/>
  <c r="AM669" i="1" s="1"/>
  <c r="W670" i="1"/>
  <c r="X670" i="1"/>
  <c r="Y670" i="1" s="1"/>
  <c r="AG669" i="1" l="1"/>
  <c r="AB670" i="1"/>
  <c r="AH670" i="1" s="1"/>
  <c r="AL670" i="1" s="1"/>
  <c r="AM670" i="1" s="1"/>
  <c r="AP670" i="1"/>
  <c r="X671" i="1"/>
  <c r="Y671" i="1" s="1"/>
  <c r="AG670" i="1" l="1"/>
  <c r="AA671" i="1"/>
  <c r="E670" i="1"/>
  <c r="Z670" i="1"/>
  <c r="U670" i="1"/>
  <c r="U671" i="1" l="1"/>
  <c r="V671" i="1" s="1"/>
  <c r="E671" i="1"/>
  <c r="Z671" i="1"/>
  <c r="AA672" i="1"/>
  <c r="V670" i="1"/>
  <c r="W671" i="1" s="1"/>
  <c r="AP671" i="1"/>
  <c r="AB671" i="1" l="1"/>
  <c r="AH671" i="1" s="1"/>
  <c r="X672" i="1"/>
  <c r="Y672" i="1" s="1"/>
  <c r="W672" i="1"/>
  <c r="AG671" i="1" l="1"/>
  <c r="AB672" i="1"/>
  <c r="AG672" i="1" s="1"/>
  <c r="X673" i="1"/>
  <c r="Y673" i="1" s="1"/>
  <c r="AL671" i="1"/>
  <c r="AM671" i="1" s="1"/>
  <c r="AP672" i="1"/>
  <c r="AH672" i="1" l="1"/>
  <c r="AL672" i="1" s="1"/>
  <c r="AM672" i="1" s="1"/>
  <c r="Z672" i="1"/>
  <c r="AA673" i="1"/>
  <c r="E672" i="1"/>
  <c r="U672" i="1"/>
  <c r="V672" i="1" l="1"/>
  <c r="AB673" i="1" s="1"/>
  <c r="Z673" i="1"/>
  <c r="AA674" i="1"/>
  <c r="E673" i="1"/>
  <c r="U673" i="1"/>
  <c r="V673" i="1" s="1"/>
  <c r="AP673" i="1"/>
  <c r="W673" i="1" l="1"/>
  <c r="AH673" i="1"/>
  <c r="AL673" i="1" s="1"/>
  <c r="AM673" i="1" s="1"/>
  <c r="AG673" i="1"/>
  <c r="AB674" i="1"/>
  <c r="X674" i="1"/>
  <c r="Y674" i="1" s="1"/>
  <c r="W674" i="1"/>
  <c r="AH674" i="1" l="1"/>
  <c r="AL674" i="1" s="1"/>
  <c r="AM674" i="1" s="1"/>
  <c r="AG674" i="1"/>
  <c r="X675" i="1"/>
  <c r="Y675" i="1" s="1"/>
  <c r="AA675" i="1" l="1"/>
  <c r="E674" i="1"/>
  <c r="Z674" i="1"/>
  <c r="U674" i="1"/>
  <c r="AP674" i="1"/>
  <c r="E675" i="1" l="1"/>
  <c r="U675" i="1"/>
  <c r="V675" i="1" s="1"/>
  <c r="Z675" i="1"/>
  <c r="AA676" i="1"/>
  <c r="AP675" i="1"/>
  <c r="V674" i="1"/>
  <c r="AB675" i="1" s="1"/>
  <c r="AH675" i="1" l="1"/>
  <c r="AL675" i="1" s="1"/>
  <c r="AM675" i="1" s="1"/>
  <c r="AG675" i="1"/>
  <c r="AB676" i="1"/>
  <c r="W675" i="1"/>
  <c r="X676" i="1" l="1"/>
  <c r="Y676" i="1" s="1"/>
  <c r="W676" i="1"/>
  <c r="AH676" i="1"/>
  <c r="AL676" i="1" s="1"/>
  <c r="AM676" i="1" s="1"/>
  <c r="AG676" i="1"/>
  <c r="X677" i="1" l="1"/>
  <c r="Y677" i="1" s="1"/>
  <c r="AA677" i="1" l="1"/>
  <c r="E676" i="1"/>
  <c r="Z676" i="1"/>
  <c r="U676" i="1"/>
  <c r="AP676" i="1"/>
  <c r="V676" i="1" l="1"/>
  <c r="W677" i="1" s="1"/>
  <c r="U677" i="1"/>
  <c r="V677" i="1" s="1"/>
  <c r="AA678" i="1"/>
  <c r="E677" i="1"/>
  <c r="Z677" i="1"/>
  <c r="AP677" i="1"/>
  <c r="AB677" i="1" l="1"/>
  <c r="AH677" i="1" s="1"/>
  <c r="AL677" i="1" s="1"/>
  <c r="AM677" i="1" s="1"/>
  <c r="W678" i="1"/>
  <c r="X678" i="1"/>
  <c r="Y678" i="1" s="1"/>
  <c r="AB678" i="1" l="1"/>
  <c r="AH678" i="1" s="1"/>
  <c r="AL678" i="1" s="1"/>
  <c r="AM678" i="1" s="1"/>
  <c r="AG677" i="1"/>
  <c r="X679" i="1"/>
  <c r="Y679" i="1" s="1"/>
  <c r="AG678" i="1" l="1"/>
  <c r="U678" i="1"/>
  <c r="AA679" i="1"/>
  <c r="E678" i="1"/>
  <c r="Z678" i="1"/>
  <c r="AP678" i="1"/>
  <c r="V678" i="1" l="1"/>
  <c r="AB679" i="1" s="1"/>
  <c r="E679" i="1"/>
  <c r="U679" i="1"/>
  <c r="V679" i="1" s="1"/>
  <c r="Z679" i="1"/>
  <c r="AA680" i="1"/>
  <c r="AP679" i="1"/>
  <c r="W679" i="1" l="1"/>
  <c r="X680" i="1" s="1"/>
  <c r="Y680" i="1" s="1"/>
  <c r="AH679" i="1"/>
  <c r="AL679" i="1" s="1"/>
  <c r="AM679" i="1" s="1"/>
  <c r="AG679" i="1"/>
  <c r="AB680" i="1"/>
  <c r="W680" i="1" l="1"/>
  <c r="X681" i="1" s="1"/>
  <c r="Y681" i="1" s="1"/>
  <c r="AH680" i="1"/>
  <c r="AL680" i="1" s="1"/>
  <c r="AM680" i="1" s="1"/>
  <c r="AG680" i="1"/>
  <c r="Z680" i="1" l="1"/>
  <c r="AA681" i="1"/>
  <c r="E680" i="1"/>
  <c r="U680" i="1"/>
  <c r="AP680" i="1"/>
  <c r="AP681" i="1"/>
  <c r="V680" i="1" l="1"/>
  <c r="AB681" i="1" s="1"/>
  <c r="AA682" i="1"/>
  <c r="Z681" i="1"/>
  <c r="E681" i="1"/>
  <c r="U681" i="1"/>
  <c r="V681" i="1" s="1"/>
  <c r="W681" i="1" l="1"/>
  <c r="X682" i="1" s="1"/>
  <c r="Y682" i="1" s="1"/>
  <c r="AH681" i="1"/>
  <c r="AL681" i="1" s="1"/>
  <c r="AM681" i="1" s="1"/>
  <c r="AG681" i="1"/>
  <c r="AB682" i="1"/>
  <c r="W682" i="1" l="1"/>
  <c r="X683" i="1" s="1"/>
  <c r="Y683" i="1" s="1"/>
  <c r="AH682" i="1"/>
  <c r="AL682" i="1" s="1"/>
  <c r="AM682" i="1" s="1"/>
  <c r="AG682" i="1"/>
  <c r="AP682" i="1"/>
  <c r="E682" i="1" l="1"/>
  <c r="Z682" i="1"/>
  <c r="U682" i="1"/>
  <c r="AA683" i="1"/>
  <c r="V682" i="1" l="1"/>
  <c r="AB683" i="1" s="1"/>
  <c r="AA684" i="1"/>
  <c r="Z683" i="1"/>
  <c r="E683" i="1"/>
  <c r="U683" i="1"/>
  <c r="V683" i="1" s="1"/>
  <c r="AP683" i="1"/>
  <c r="W683" i="1" l="1"/>
  <c r="X684" i="1" s="1"/>
  <c r="Y684" i="1" s="1"/>
  <c r="AH683" i="1"/>
  <c r="AL683" i="1" s="1"/>
  <c r="AM683" i="1" s="1"/>
  <c r="AG683" i="1"/>
  <c r="AB684" i="1"/>
  <c r="W684" i="1" l="1"/>
  <c r="X685" i="1" s="1"/>
  <c r="Y685" i="1" s="1"/>
  <c r="AH684" i="1"/>
  <c r="AL684" i="1" s="1"/>
  <c r="AM684" i="1" s="1"/>
  <c r="AG684" i="1"/>
  <c r="AA685" i="1" l="1"/>
  <c r="E684" i="1"/>
  <c r="U684" i="1"/>
  <c r="Z684" i="1"/>
  <c r="AP684" i="1"/>
  <c r="AP685" i="1"/>
  <c r="Z685" i="1" l="1"/>
  <c r="U685" i="1"/>
  <c r="V685" i="1" s="1"/>
  <c r="AA686" i="1"/>
  <c r="E685" i="1"/>
  <c r="V684" i="1"/>
  <c r="AB685" i="1"/>
  <c r="W685" i="1"/>
  <c r="AH685" i="1" l="1"/>
  <c r="AL685" i="1" s="1"/>
  <c r="AM685" i="1" s="1"/>
  <c r="AB686" i="1"/>
  <c r="AG685" i="1"/>
  <c r="W686" i="1"/>
  <c r="X686" i="1"/>
  <c r="Y686" i="1" s="1"/>
  <c r="AH686" i="1" l="1"/>
  <c r="AL686" i="1" s="1"/>
  <c r="AM686" i="1" s="1"/>
  <c r="AG686" i="1"/>
  <c r="AP686" i="1"/>
  <c r="X687" i="1"/>
  <c r="Y687" i="1" s="1"/>
  <c r="Z686" i="1" l="1"/>
  <c r="U686" i="1"/>
  <c r="AA687" i="1"/>
  <c r="E686" i="1"/>
  <c r="V686" i="1" l="1"/>
  <c r="AB687" i="1" s="1"/>
  <c r="U687" i="1"/>
  <c r="V687" i="1" s="1"/>
  <c r="AA688" i="1"/>
  <c r="E687" i="1"/>
  <c r="Z687" i="1"/>
  <c r="AP687" i="1"/>
  <c r="W687" i="1" l="1"/>
  <c r="X688" i="1" s="1"/>
  <c r="Y688" i="1" s="1"/>
  <c r="AH687" i="1"/>
  <c r="AL687" i="1" s="1"/>
  <c r="AM687" i="1" s="1"/>
  <c r="AG687" i="1"/>
  <c r="AB688" i="1"/>
  <c r="W688" i="1" l="1"/>
  <c r="X689" i="1" s="1"/>
  <c r="Y689" i="1" s="1"/>
  <c r="AH688" i="1"/>
  <c r="AL688" i="1" s="1"/>
  <c r="AM688" i="1" s="1"/>
  <c r="AG688" i="1"/>
  <c r="AP688" i="1"/>
  <c r="AA689" i="1" l="1"/>
  <c r="E688" i="1"/>
  <c r="U688" i="1"/>
  <c r="Z688" i="1"/>
  <c r="V688" i="1" l="1"/>
  <c r="W689" i="1" s="1"/>
  <c r="U689" i="1"/>
  <c r="V689" i="1" s="1"/>
  <c r="AA690" i="1"/>
  <c r="E689" i="1"/>
  <c r="Z689" i="1"/>
  <c r="AP689" i="1"/>
  <c r="AB689" i="1" l="1"/>
  <c r="AB690" i="1" s="1"/>
  <c r="X690" i="1"/>
  <c r="Y690" i="1" s="1"/>
  <c r="W690" i="1"/>
  <c r="AG689" i="1" l="1"/>
  <c r="AH689" i="1"/>
  <c r="AL689" i="1" s="1"/>
  <c r="AM689" i="1" s="1"/>
  <c r="X691" i="1"/>
  <c r="Y691" i="1" s="1"/>
  <c r="AG690" i="1"/>
  <c r="AP690" i="1"/>
  <c r="AH690" i="1" l="1"/>
  <c r="AL690" i="1" s="1"/>
  <c r="AM690" i="1" s="1"/>
  <c r="AA691" i="1"/>
  <c r="E690" i="1"/>
  <c r="U690" i="1"/>
  <c r="Z690" i="1"/>
  <c r="V690" i="1" l="1"/>
  <c r="AB691" i="1" s="1"/>
  <c r="AA692" i="1"/>
  <c r="Z691" i="1"/>
  <c r="E691" i="1"/>
  <c r="U691" i="1"/>
  <c r="V691" i="1" s="1"/>
  <c r="AP691" i="1"/>
  <c r="W691" i="1" l="1"/>
  <c r="AH691" i="1"/>
  <c r="AL691" i="1" s="1"/>
  <c r="AM691" i="1" s="1"/>
  <c r="AG691" i="1"/>
  <c r="AB692" i="1"/>
  <c r="X692" i="1"/>
  <c r="Y692" i="1" s="1"/>
  <c r="W692" i="1"/>
  <c r="AH692" i="1" l="1"/>
  <c r="AL692" i="1" s="1"/>
  <c r="AM692" i="1" s="1"/>
  <c r="AG692" i="1"/>
  <c r="X693" i="1"/>
  <c r="Y693" i="1" s="1"/>
  <c r="AA693" i="1" l="1"/>
  <c r="E692" i="1"/>
  <c r="U692" i="1"/>
  <c r="Z692" i="1"/>
  <c r="AP692" i="1"/>
  <c r="E693" i="1" l="1"/>
  <c r="U693" i="1"/>
  <c r="V693" i="1" s="1"/>
  <c r="Z693" i="1"/>
  <c r="AA694" i="1"/>
  <c r="V692" i="1"/>
  <c r="W693" i="1" s="1"/>
  <c r="AB693" i="1"/>
  <c r="AP693" i="1"/>
  <c r="X694" i="1" l="1"/>
  <c r="Y694" i="1" s="1"/>
  <c r="W694" i="1"/>
  <c r="AH693" i="1"/>
  <c r="AL693" i="1" s="1"/>
  <c r="AM693" i="1" s="1"/>
  <c r="AG693" i="1"/>
  <c r="AB694" i="1"/>
  <c r="X695" i="1" l="1"/>
  <c r="Y695" i="1" s="1"/>
  <c r="AH694" i="1"/>
  <c r="AL694" i="1" s="1"/>
  <c r="AM694" i="1" s="1"/>
  <c r="AG694" i="1"/>
  <c r="AA695" i="1" l="1"/>
  <c r="U694" i="1"/>
  <c r="E694" i="1"/>
  <c r="Z694" i="1"/>
  <c r="AP694" i="1"/>
  <c r="U695" i="1" l="1"/>
  <c r="V695" i="1" s="1"/>
  <c r="AA696" i="1"/>
  <c r="E695" i="1"/>
  <c r="Z695" i="1"/>
  <c r="AP695" i="1"/>
  <c r="V694" i="1"/>
  <c r="AB695" i="1" s="1"/>
  <c r="W695" i="1" l="1"/>
  <c r="X696" i="1" s="1"/>
  <c r="Y696" i="1" s="1"/>
  <c r="AH695" i="1"/>
  <c r="AB696" i="1"/>
  <c r="AG695" i="1"/>
  <c r="W696" i="1" l="1"/>
  <c r="AH696" i="1"/>
  <c r="AG696" i="1"/>
  <c r="AL695" i="1"/>
  <c r="AM695" i="1" s="1"/>
  <c r="X697" i="1"/>
  <c r="Y697" i="1" s="1"/>
  <c r="AP696" i="1"/>
  <c r="AA697" i="1" l="1"/>
  <c r="U696" i="1"/>
  <c r="Z696" i="1"/>
  <c r="E696" i="1"/>
  <c r="AL696" i="1"/>
  <c r="AM696" i="1" s="1"/>
  <c r="V696" i="1" l="1"/>
  <c r="W697" i="1" s="1"/>
  <c r="AA698" i="1"/>
  <c r="E697" i="1"/>
  <c r="Z697" i="1"/>
  <c r="U697" i="1"/>
  <c r="V697" i="1" s="1"/>
  <c r="AP697" i="1"/>
  <c r="AB697" i="1" l="1"/>
  <c r="AB698" i="1" s="1"/>
  <c r="X698" i="1"/>
  <c r="Y698" i="1" s="1"/>
  <c r="W698" i="1"/>
  <c r="AG697" i="1" l="1"/>
  <c r="AH697" i="1"/>
  <c r="AL697" i="1" s="1"/>
  <c r="AM697" i="1" s="1"/>
  <c r="X699" i="1"/>
  <c r="Y699" i="1" s="1"/>
  <c r="AG698" i="1"/>
  <c r="AH698" i="1" l="1"/>
  <c r="AL698" i="1" s="1"/>
  <c r="AM698" i="1" s="1"/>
  <c r="AA699" i="1"/>
  <c r="E698" i="1"/>
  <c r="Z698" i="1"/>
  <c r="U698" i="1"/>
  <c r="AP698" i="1"/>
  <c r="E699" i="1" l="1"/>
  <c r="AA700" i="1"/>
  <c r="U699" i="1"/>
  <c r="V699" i="1" s="1"/>
  <c r="Z699" i="1"/>
  <c r="AP699" i="1"/>
  <c r="V698" i="1"/>
  <c r="W699" i="1" s="1"/>
  <c r="AB699" i="1"/>
  <c r="X700" i="1" l="1"/>
  <c r="Y700" i="1" s="1"/>
  <c r="W700" i="1"/>
  <c r="AH699" i="1"/>
  <c r="AL699" i="1" s="1"/>
  <c r="AM699" i="1" s="1"/>
  <c r="AG699" i="1"/>
  <c r="AB700" i="1"/>
  <c r="X701" i="1" l="1"/>
  <c r="Y701" i="1" s="1"/>
  <c r="AH700" i="1"/>
  <c r="AL700" i="1" s="1"/>
  <c r="AM700" i="1" s="1"/>
  <c r="AG700" i="1"/>
  <c r="AP700" i="1"/>
  <c r="AA701" i="1" l="1"/>
  <c r="E700" i="1"/>
  <c r="U700" i="1"/>
  <c r="Z700" i="1"/>
  <c r="V700" i="1" l="1"/>
  <c r="W701" i="1" s="1"/>
  <c r="U701" i="1"/>
  <c r="V701" i="1" s="1"/>
  <c r="AA702" i="1"/>
  <c r="E701" i="1"/>
  <c r="Z701" i="1"/>
  <c r="AP701" i="1"/>
  <c r="AB701" i="1" l="1"/>
  <c r="AB702" i="1" s="1"/>
  <c r="X702" i="1"/>
  <c r="Y702" i="1" s="1"/>
  <c r="W702" i="1"/>
  <c r="AG701" i="1" l="1"/>
  <c r="AH701" i="1"/>
  <c r="AL701" i="1" s="1"/>
  <c r="AM701" i="1" s="1"/>
  <c r="X703" i="1"/>
  <c r="Y703" i="1" s="1"/>
  <c r="AG702" i="1"/>
  <c r="AH702" i="1" l="1"/>
  <c r="AL702" i="1" s="1"/>
  <c r="AM702" i="1" s="1"/>
  <c r="U702" i="1"/>
  <c r="E702" i="1"/>
  <c r="Z702" i="1"/>
  <c r="AA703" i="1"/>
  <c r="AP702" i="1"/>
  <c r="AP703" i="1"/>
  <c r="E703" i="1" l="1"/>
  <c r="Z703" i="1"/>
  <c r="U703" i="1"/>
  <c r="V703" i="1" s="1"/>
  <c r="AA704" i="1"/>
  <c r="V702" i="1"/>
  <c r="AB703" i="1" s="1"/>
  <c r="W703" i="1" l="1"/>
  <c r="X704" i="1" s="1"/>
  <c r="Y704" i="1" s="1"/>
  <c r="AH703" i="1"/>
  <c r="AL703" i="1" s="1"/>
  <c r="AM703" i="1" s="1"/>
  <c r="AB704" i="1"/>
  <c r="AG703" i="1"/>
  <c r="W704" i="1" l="1"/>
  <c r="X705" i="1" s="1"/>
  <c r="Y705" i="1" s="1"/>
  <c r="AH704" i="1"/>
  <c r="AL704" i="1" s="1"/>
  <c r="AM704" i="1" s="1"/>
  <c r="AG704" i="1"/>
  <c r="AA705" i="1" l="1"/>
  <c r="E704" i="1"/>
  <c r="Z704" i="1"/>
  <c r="U704" i="1"/>
  <c r="AP704" i="1"/>
  <c r="U705" i="1" l="1"/>
  <c r="V705" i="1" s="1"/>
  <c r="E705" i="1"/>
  <c r="Z705" i="1"/>
  <c r="AA706" i="1"/>
  <c r="AP705" i="1"/>
  <c r="V704" i="1"/>
  <c r="AB705" i="1" s="1"/>
  <c r="W705" i="1" l="1"/>
  <c r="X706" i="1" s="1"/>
  <c r="Y706" i="1" s="1"/>
  <c r="AH705" i="1"/>
  <c r="AL705" i="1" s="1"/>
  <c r="AM705" i="1" s="1"/>
  <c r="AG705" i="1"/>
  <c r="AB706" i="1"/>
  <c r="W706" i="1" l="1"/>
  <c r="X707" i="1" s="1"/>
  <c r="Y707" i="1" s="1"/>
  <c r="AH706" i="1"/>
  <c r="AL706" i="1" s="1"/>
  <c r="AM706" i="1" s="1"/>
  <c r="AG706" i="1"/>
  <c r="AP706" i="1"/>
  <c r="AA707" i="1" l="1"/>
  <c r="E706" i="1"/>
  <c r="U706" i="1"/>
  <c r="Z706" i="1"/>
  <c r="V706" i="1" l="1"/>
  <c r="W707" i="1" s="1"/>
  <c r="U707" i="1"/>
  <c r="V707" i="1" s="1"/>
  <c r="E707" i="1"/>
  <c r="Z707" i="1"/>
  <c r="AA708" i="1"/>
  <c r="AP707" i="1"/>
  <c r="AB707" i="1" l="1"/>
  <c r="AB708" i="1" s="1"/>
  <c r="X708" i="1"/>
  <c r="Y708" i="1" s="1"/>
  <c r="W708" i="1"/>
  <c r="AG707" i="1" l="1"/>
  <c r="AH707" i="1"/>
  <c r="AL707" i="1" s="1"/>
  <c r="AM707" i="1" s="1"/>
  <c r="X709" i="1"/>
  <c r="Y709" i="1" s="1"/>
  <c r="AG708" i="1"/>
  <c r="AH708" i="1" l="1"/>
  <c r="AL708" i="1" s="1"/>
  <c r="AM708" i="1" s="1"/>
  <c r="AA709" i="1"/>
  <c r="E708" i="1"/>
  <c r="Z708" i="1"/>
  <c r="U708" i="1"/>
  <c r="AP708" i="1"/>
  <c r="AP709" i="1"/>
  <c r="V708" i="1" l="1"/>
  <c r="W709" i="1" s="1"/>
  <c r="U709" i="1"/>
  <c r="V709" i="1" s="1"/>
  <c r="Z709" i="1"/>
  <c r="AA710" i="1"/>
  <c r="E709" i="1"/>
  <c r="AB709" i="1" l="1"/>
  <c r="AB710" i="1" s="1"/>
  <c r="X710" i="1"/>
  <c r="Y710" i="1" s="1"/>
  <c r="W710" i="1"/>
  <c r="AG709" i="1" l="1"/>
  <c r="AH709" i="1"/>
  <c r="AL709" i="1" s="1"/>
  <c r="AM709" i="1" s="1"/>
  <c r="X711" i="1"/>
  <c r="Y711" i="1" s="1"/>
  <c r="AG710" i="1"/>
  <c r="AP710" i="1"/>
  <c r="AH710" i="1" l="1"/>
  <c r="AL710" i="1" s="1"/>
  <c r="AM710" i="1" s="1"/>
  <c r="AA711" i="1"/>
  <c r="U710" i="1"/>
  <c r="E710" i="1"/>
  <c r="Z710" i="1"/>
  <c r="Z711" i="1" l="1"/>
  <c r="AA712" i="1"/>
  <c r="E711" i="1"/>
  <c r="U711" i="1"/>
  <c r="V711" i="1" s="1"/>
  <c r="V710" i="1"/>
  <c r="W711" i="1" s="1"/>
  <c r="AP711" i="1"/>
  <c r="AB711" i="1" l="1"/>
  <c r="AB712" i="1" s="1"/>
  <c r="X712" i="1"/>
  <c r="Y712" i="1" s="1"/>
  <c r="W712" i="1"/>
  <c r="AG711" i="1" l="1"/>
  <c r="AH711" i="1"/>
  <c r="AL711" i="1" s="1"/>
  <c r="AM711" i="1" s="1"/>
  <c r="X713" i="1"/>
  <c r="Y713" i="1" s="1"/>
  <c r="AG712" i="1"/>
  <c r="AP712" i="1"/>
  <c r="AH712" i="1" l="1"/>
  <c r="AL712" i="1" s="1"/>
  <c r="AM712" i="1" s="1"/>
  <c r="AA713" i="1"/>
  <c r="E712" i="1"/>
  <c r="Z712" i="1"/>
  <c r="U712" i="1"/>
  <c r="AP713" i="1"/>
  <c r="V712" i="1" l="1"/>
  <c r="W713" i="1" s="1"/>
  <c r="AA714" i="1"/>
  <c r="U713" i="1"/>
  <c r="V713" i="1" s="1"/>
  <c r="E713" i="1"/>
  <c r="Z713" i="1"/>
  <c r="AB713" i="1" l="1"/>
  <c r="AB714" i="1" s="1"/>
  <c r="X714" i="1"/>
  <c r="Y714" i="1" s="1"/>
  <c r="W714" i="1"/>
  <c r="AG713" i="1" l="1"/>
  <c r="AH713" i="1"/>
  <c r="AL713" i="1" s="1"/>
  <c r="AM713" i="1" s="1"/>
  <c r="X715" i="1"/>
  <c r="Y715" i="1" s="1"/>
  <c r="AG714" i="1"/>
  <c r="AH714" i="1" l="1"/>
  <c r="AL714" i="1" s="1"/>
  <c r="AM714" i="1" s="1"/>
  <c r="AA715" i="1"/>
  <c r="E714" i="1"/>
  <c r="Z714" i="1"/>
  <c r="U714" i="1"/>
  <c r="AP714" i="1"/>
  <c r="AP715" i="1"/>
  <c r="V714" i="1" l="1"/>
  <c r="W715" i="1" s="1"/>
  <c r="Z715" i="1"/>
  <c r="E715" i="1"/>
  <c r="AA716" i="1"/>
  <c r="U715" i="1"/>
  <c r="V715" i="1" s="1"/>
  <c r="AB715" i="1" l="1"/>
  <c r="AB716" i="1" s="1"/>
  <c r="X716" i="1"/>
  <c r="Y716" i="1" s="1"/>
  <c r="W716" i="1"/>
  <c r="AG715" i="1" l="1"/>
  <c r="AH715" i="1"/>
  <c r="AL715" i="1" s="1"/>
  <c r="AM715" i="1" s="1"/>
  <c r="X717" i="1"/>
  <c r="Y717" i="1" s="1"/>
  <c r="AG716" i="1"/>
  <c r="AP716" i="1"/>
  <c r="AH716" i="1" l="1"/>
  <c r="AL716" i="1" s="1"/>
  <c r="AM716" i="1" s="1"/>
  <c r="AA717" i="1"/>
  <c r="E716" i="1"/>
  <c r="Z716" i="1"/>
  <c r="U716" i="1"/>
  <c r="V716" i="1" l="1"/>
  <c r="AB717" i="1" s="1"/>
  <c r="AA718" i="1"/>
  <c r="E717" i="1"/>
  <c r="U717" i="1"/>
  <c r="V717" i="1" s="1"/>
  <c r="Z717" i="1"/>
  <c r="AP717" i="1"/>
  <c r="W717" i="1" l="1"/>
  <c r="W718" i="1" s="1"/>
  <c r="AH717" i="1"/>
  <c r="AL717" i="1" s="1"/>
  <c r="AM717" i="1" s="1"/>
  <c r="AG717" i="1"/>
  <c r="AB718" i="1"/>
  <c r="X718" i="1"/>
  <c r="Y718" i="1" s="1"/>
  <c r="AH718" i="1" l="1"/>
  <c r="AL718" i="1" s="1"/>
  <c r="AM718" i="1" s="1"/>
  <c r="AG718" i="1"/>
  <c r="X719" i="1"/>
  <c r="Y719" i="1" s="1"/>
  <c r="AP719" i="1" l="1"/>
  <c r="U718" i="1"/>
  <c r="Z718" i="1"/>
  <c r="AA719" i="1"/>
  <c r="E718" i="1"/>
  <c r="AP718" i="1"/>
  <c r="V718" i="1" l="1"/>
  <c r="AB719" i="1" s="1"/>
  <c r="Z719" i="1"/>
  <c r="AA720" i="1"/>
  <c r="E719" i="1"/>
  <c r="U719" i="1"/>
  <c r="V719" i="1" s="1"/>
  <c r="W719" i="1" l="1"/>
  <c r="AH719" i="1"/>
  <c r="AL719" i="1" s="1"/>
  <c r="AM719" i="1" s="1"/>
  <c r="AG719" i="1"/>
  <c r="AB720" i="1"/>
  <c r="X720" i="1"/>
  <c r="Y720" i="1" s="1"/>
  <c r="W720" i="1"/>
  <c r="AH720" i="1" l="1"/>
  <c r="AL720" i="1" s="1"/>
  <c r="AM720" i="1" s="1"/>
  <c r="AG720" i="1"/>
  <c r="X721" i="1"/>
  <c r="Y721" i="1" s="1"/>
  <c r="AP721" i="1" l="1"/>
  <c r="E720" i="1"/>
  <c r="Z720" i="1"/>
  <c r="AA721" i="1"/>
  <c r="U720" i="1"/>
  <c r="AP720" i="1"/>
  <c r="V720" i="1" l="1"/>
  <c r="W721" i="1" s="1"/>
  <c r="AA722" i="1"/>
  <c r="E721" i="1"/>
  <c r="Z721" i="1"/>
  <c r="U721" i="1"/>
  <c r="V721" i="1" s="1"/>
  <c r="AB721" i="1" l="1"/>
  <c r="AB722" i="1" s="1"/>
  <c r="X722" i="1"/>
  <c r="Y722" i="1" s="1"/>
  <c r="W722" i="1"/>
  <c r="AG721" i="1" l="1"/>
  <c r="AH721" i="1"/>
  <c r="AL721" i="1" s="1"/>
  <c r="AM721" i="1" s="1"/>
  <c r="X723" i="1"/>
  <c r="Y723" i="1" s="1"/>
  <c r="AG722" i="1"/>
  <c r="AP722" i="1"/>
  <c r="AH722" i="1" l="1"/>
  <c r="AL722" i="1" s="1"/>
  <c r="AM722" i="1" s="1"/>
  <c r="AA723" i="1"/>
  <c r="E722" i="1"/>
  <c r="U722" i="1"/>
  <c r="Z722" i="1"/>
  <c r="AP723" i="1"/>
  <c r="V722" i="1" l="1"/>
  <c r="AB723" i="1" s="1"/>
  <c r="Z723" i="1"/>
  <c r="AA724" i="1"/>
  <c r="E723" i="1"/>
  <c r="U723" i="1"/>
  <c r="V723" i="1" s="1"/>
  <c r="W723" i="1" l="1"/>
  <c r="AH723" i="1"/>
  <c r="AL723" i="1" s="1"/>
  <c r="AM723" i="1" s="1"/>
  <c r="AG723" i="1"/>
  <c r="AB724" i="1"/>
  <c r="X724" i="1"/>
  <c r="Y724" i="1" s="1"/>
  <c r="W724" i="1"/>
  <c r="AH724" i="1" l="1"/>
  <c r="AL724" i="1" s="1"/>
  <c r="AM724" i="1" s="1"/>
  <c r="AG724" i="1"/>
  <c r="X725" i="1"/>
  <c r="Y725" i="1" s="1"/>
  <c r="AA725" i="1" l="1"/>
  <c r="E724" i="1"/>
  <c r="Z724" i="1"/>
  <c r="U724" i="1"/>
  <c r="AP724" i="1"/>
  <c r="V724" i="1" l="1"/>
  <c r="AB725" i="1" s="1"/>
  <c r="Z725" i="1"/>
  <c r="AA726" i="1"/>
  <c r="U725" i="1"/>
  <c r="V725" i="1" s="1"/>
  <c r="E725" i="1"/>
  <c r="AP725" i="1"/>
  <c r="W725" i="1" l="1"/>
  <c r="W726" i="1" s="1"/>
  <c r="AH725" i="1"/>
  <c r="AL725" i="1" s="1"/>
  <c r="AM725" i="1" s="1"/>
  <c r="AB726" i="1"/>
  <c r="AG725" i="1"/>
  <c r="X726" i="1"/>
  <c r="Y726" i="1" s="1"/>
  <c r="AH726" i="1" l="1"/>
  <c r="AL726" i="1" s="1"/>
  <c r="AM726" i="1" s="1"/>
  <c r="AG726" i="1"/>
  <c r="X727" i="1"/>
  <c r="Y727" i="1" s="1"/>
  <c r="Z726" i="1" l="1"/>
  <c r="AA727" i="1"/>
  <c r="E726" i="1"/>
  <c r="U726" i="1"/>
  <c r="AP726" i="1"/>
  <c r="V726" i="1" l="1"/>
  <c r="W727" i="1" s="1"/>
  <c r="Z727" i="1"/>
  <c r="AA728" i="1"/>
  <c r="E727" i="1"/>
  <c r="U727" i="1"/>
  <c r="V727" i="1" s="1"/>
  <c r="AP727" i="1"/>
  <c r="AB727" i="1" l="1"/>
  <c r="AG727" i="1" s="1"/>
  <c r="X728" i="1"/>
  <c r="Y728" i="1" s="1"/>
  <c r="W728" i="1"/>
  <c r="AH727" i="1" l="1"/>
  <c r="AL727" i="1" s="1"/>
  <c r="AM727" i="1" s="1"/>
  <c r="AB728" i="1"/>
  <c r="X729" i="1"/>
  <c r="Y729" i="1" s="1"/>
  <c r="AP728" i="1"/>
  <c r="AH728" i="1" l="1"/>
  <c r="AL728" i="1" s="1"/>
  <c r="AM728" i="1" s="1"/>
  <c r="AG728" i="1"/>
  <c r="AA729" i="1"/>
  <c r="E728" i="1"/>
  <c r="U728" i="1"/>
  <c r="Z728" i="1"/>
  <c r="Z729" i="1" l="1"/>
  <c r="AA730" i="1"/>
  <c r="E729" i="1"/>
  <c r="U729" i="1"/>
  <c r="V729" i="1" s="1"/>
  <c r="V728" i="1"/>
  <c r="AB729" i="1" s="1"/>
  <c r="AP729" i="1"/>
  <c r="W729" i="1" l="1"/>
  <c r="W730" i="1" s="1"/>
  <c r="AH729" i="1"/>
  <c r="AG729" i="1"/>
  <c r="AB730" i="1"/>
  <c r="X730" i="1"/>
  <c r="Y730" i="1" s="1"/>
  <c r="AH730" i="1" l="1"/>
  <c r="AG730" i="1"/>
  <c r="X731" i="1"/>
  <c r="Y731" i="1" s="1"/>
  <c r="AL729" i="1"/>
  <c r="AM729" i="1" s="1"/>
  <c r="AL730" i="1" l="1"/>
  <c r="AM730" i="1" s="1"/>
  <c r="AP731" i="1"/>
  <c r="E730" i="1"/>
  <c r="U730" i="1"/>
  <c r="Z730" i="1"/>
  <c r="AA731" i="1"/>
  <c r="AP730" i="1"/>
  <c r="U731" i="1" l="1"/>
  <c r="V731" i="1" s="1"/>
  <c r="E731" i="1"/>
  <c r="Z731" i="1"/>
  <c r="AA732" i="1"/>
  <c r="V730" i="1"/>
  <c r="W731" i="1" s="1"/>
  <c r="AB731" i="1" l="1"/>
  <c r="AH731" i="1" s="1"/>
  <c r="W732" i="1"/>
  <c r="X732" i="1"/>
  <c r="Y732" i="1" s="1"/>
  <c r="AB732" i="1" l="1"/>
  <c r="AH732" i="1" s="1"/>
  <c r="AG731" i="1"/>
  <c r="AL731" i="1"/>
  <c r="AM731" i="1" s="1"/>
  <c r="X733" i="1"/>
  <c r="Y733" i="1" s="1"/>
  <c r="AL732" i="1" l="1"/>
  <c r="AM732" i="1" s="1"/>
  <c r="AG732" i="1"/>
  <c r="AP733" i="1"/>
  <c r="U732" i="1"/>
  <c r="AA733" i="1"/>
  <c r="E732" i="1"/>
  <c r="Z732" i="1"/>
  <c r="AP732" i="1"/>
  <c r="V732" i="1" l="1"/>
  <c r="AB733" i="1" s="1"/>
  <c r="E733" i="1"/>
  <c r="U733" i="1"/>
  <c r="V733" i="1" s="1"/>
  <c r="Z733" i="1"/>
  <c r="AA734" i="1"/>
  <c r="W733" i="1" l="1"/>
  <c r="W734" i="1" s="1"/>
  <c r="AH733" i="1"/>
  <c r="AL733" i="1" s="1"/>
  <c r="AM733" i="1" s="1"/>
  <c r="AG733" i="1"/>
  <c r="AB734" i="1"/>
  <c r="X734" i="1"/>
  <c r="Y734" i="1" s="1"/>
  <c r="AH734" i="1" l="1"/>
  <c r="AL734" i="1" s="1"/>
  <c r="AM734" i="1" s="1"/>
  <c r="AG734" i="1"/>
  <c r="X735" i="1"/>
  <c r="Y735" i="1" s="1"/>
  <c r="AA735" i="1" l="1"/>
  <c r="E734" i="1"/>
  <c r="Z734" i="1"/>
  <c r="U734" i="1"/>
  <c r="AP734" i="1"/>
  <c r="V734" i="1" l="1"/>
  <c r="W735" i="1" s="1"/>
  <c r="Z735" i="1"/>
  <c r="U735" i="1"/>
  <c r="V735" i="1" s="1"/>
  <c r="AA736" i="1"/>
  <c r="E735" i="1"/>
  <c r="AP735" i="1"/>
  <c r="AB735" i="1" l="1"/>
  <c r="AB736" i="1" s="1"/>
  <c r="W736" i="1"/>
  <c r="X736" i="1"/>
  <c r="Y736" i="1" s="1"/>
  <c r="AG735" i="1" l="1"/>
  <c r="AH735" i="1"/>
  <c r="AL735" i="1" s="1"/>
  <c r="AM735" i="1" s="1"/>
  <c r="AG736" i="1"/>
  <c r="X737" i="1"/>
  <c r="Y737" i="1" s="1"/>
  <c r="AH736" i="1" l="1"/>
  <c r="AL736" i="1" s="1"/>
  <c r="AM736" i="1" s="1"/>
  <c r="E736" i="1"/>
  <c r="Z736" i="1"/>
  <c r="AA737" i="1"/>
  <c r="U736" i="1"/>
  <c r="AP736" i="1"/>
  <c r="V736" i="1" l="1"/>
  <c r="AB737" i="1" s="1"/>
  <c r="Z737" i="1"/>
  <c r="AA738" i="1"/>
  <c r="E737" i="1"/>
  <c r="U737" i="1"/>
  <c r="V737" i="1" s="1"/>
  <c r="AP737" i="1"/>
  <c r="W737" i="1" l="1"/>
  <c r="W738" i="1" s="1"/>
  <c r="AH737" i="1"/>
  <c r="AL737" i="1" s="1"/>
  <c r="AM737" i="1" s="1"/>
  <c r="AG737" i="1"/>
  <c r="AB738" i="1"/>
  <c r="X738" i="1"/>
  <c r="Y738" i="1" s="1"/>
  <c r="AH738" i="1" l="1"/>
  <c r="AL738" i="1" s="1"/>
  <c r="AM738" i="1" s="1"/>
  <c r="AG738" i="1"/>
  <c r="X739" i="1"/>
  <c r="Y739" i="1" s="1"/>
  <c r="E738" i="1" l="1"/>
  <c r="U738" i="1"/>
  <c r="Z738" i="1"/>
  <c r="AA739" i="1"/>
  <c r="AP738" i="1"/>
  <c r="V738" i="1" l="1"/>
  <c r="AB739" i="1" s="1"/>
  <c r="U739" i="1"/>
  <c r="V739" i="1" s="1"/>
  <c r="Z739" i="1"/>
  <c r="AA740" i="1"/>
  <c r="E739" i="1"/>
  <c r="AP739" i="1"/>
  <c r="W739" i="1" l="1"/>
  <c r="W740" i="1" s="1"/>
  <c r="AH739" i="1"/>
  <c r="AL739" i="1" s="1"/>
  <c r="AM739" i="1" s="1"/>
  <c r="AB740" i="1"/>
  <c r="AG739" i="1"/>
  <c r="X740" i="1" l="1"/>
  <c r="Y740" i="1" s="1"/>
  <c r="AH740" i="1"/>
  <c r="AL740" i="1" s="1"/>
  <c r="AM740" i="1" s="1"/>
  <c r="AG740" i="1"/>
  <c r="AP740" i="1"/>
  <c r="X741" i="1"/>
  <c r="Y741" i="1" s="1"/>
  <c r="E740" i="1" l="1"/>
  <c r="Z740" i="1"/>
  <c r="U740" i="1"/>
  <c r="AA741" i="1"/>
  <c r="AA742" i="1" l="1"/>
  <c r="E741" i="1"/>
  <c r="U741" i="1"/>
  <c r="V741" i="1" s="1"/>
  <c r="Z741" i="1"/>
  <c r="V740" i="1"/>
  <c r="AB741" i="1" s="1"/>
  <c r="AP741" i="1"/>
  <c r="W741" i="1" l="1"/>
  <c r="X742" i="1" s="1"/>
  <c r="Y742" i="1" s="1"/>
  <c r="AH741" i="1"/>
  <c r="AL741" i="1" s="1"/>
  <c r="AM741" i="1" s="1"/>
  <c r="AG741" i="1"/>
  <c r="AB742" i="1"/>
  <c r="W742" i="1" l="1"/>
  <c r="X743" i="1" s="1"/>
  <c r="Y743" i="1" s="1"/>
  <c r="AH742" i="1"/>
  <c r="AL742" i="1" s="1"/>
  <c r="AM742" i="1" s="1"/>
  <c r="AG742" i="1"/>
  <c r="E742" i="1" l="1"/>
  <c r="Z742" i="1"/>
  <c r="U742" i="1"/>
  <c r="AA743" i="1"/>
  <c r="AP742" i="1"/>
  <c r="V742" i="1" l="1"/>
  <c r="AB743" i="1" s="1"/>
  <c r="AA744" i="1"/>
  <c r="U743" i="1"/>
  <c r="V743" i="1" s="1"/>
  <c r="E743" i="1"/>
  <c r="Z743" i="1"/>
  <c r="AP743" i="1"/>
  <c r="W743" i="1" l="1"/>
  <c r="X744" i="1" s="1"/>
  <c r="Y744" i="1" s="1"/>
  <c r="AH743" i="1"/>
  <c r="AL743" i="1" s="1"/>
  <c r="AM743" i="1" s="1"/>
  <c r="AG743" i="1"/>
  <c r="AB744" i="1"/>
  <c r="W744" i="1"/>
  <c r="X745" i="1" l="1"/>
  <c r="Y745" i="1" s="1"/>
  <c r="AH744" i="1"/>
  <c r="AL744" i="1" s="1"/>
  <c r="AM744" i="1" s="1"/>
  <c r="AG744" i="1"/>
  <c r="Z744" i="1" l="1"/>
  <c r="U744" i="1"/>
  <c r="AA745" i="1"/>
  <c r="E744" i="1"/>
  <c r="AP744" i="1"/>
  <c r="AP745" i="1"/>
  <c r="U745" i="1" l="1"/>
  <c r="V745" i="1" s="1"/>
  <c r="AA746" i="1"/>
  <c r="E745" i="1"/>
  <c r="Z745" i="1"/>
  <c r="V744" i="1"/>
  <c r="W745" i="1" s="1"/>
  <c r="AB745" i="1" l="1"/>
  <c r="AB746" i="1" s="1"/>
  <c r="X746" i="1"/>
  <c r="Y746" i="1" s="1"/>
  <c r="W746" i="1"/>
  <c r="AG745" i="1" l="1"/>
  <c r="AH745" i="1"/>
  <c r="AL745" i="1" s="1"/>
  <c r="AM745" i="1" s="1"/>
  <c r="X747" i="1"/>
  <c r="Y747" i="1" s="1"/>
  <c r="AG746" i="1"/>
  <c r="AP746" i="1"/>
  <c r="AH746" i="1" l="1"/>
  <c r="AL746" i="1" s="1"/>
  <c r="AM746" i="1" s="1"/>
  <c r="U746" i="1"/>
  <c r="AA747" i="1"/>
  <c r="E746" i="1"/>
  <c r="Z746" i="1"/>
  <c r="E747" i="1" l="1"/>
  <c r="U747" i="1"/>
  <c r="V747" i="1" s="1"/>
  <c r="Z747" i="1"/>
  <c r="AA748" i="1"/>
  <c r="AP747" i="1"/>
  <c r="V746" i="1"/>
  <c r="AB747" i="1" s="1"/>
  <c r="AH747" i="1" l="1"/>
  <c r="AL747" i="1" s="1"/>
  <c r="AM747" i="1" s="1"/>
  <c r="AB748" i="1"/>
  <c r="AG747" i="1"/>
  <c r="W747" i="1"/>
  <c r="X748" i="1" l="1"/>
  <c r="Y748" i="1" s="1"/>
  <c r="W748" i="1"/>
  <c r="AH748" i="1"/>
  <c r="AL748" i="1" s="1"/>
  <c r="AM748" i="1" s="1"/>
  <c r="AG748" i="1"/>
  <c r="X749" i="1" l="1"/>
  <c r="Y749" i="1" s="1"/>
  <c r="U748" i="1" l="1"/>
  <c r="AA749" i="1"/>
  <c r="E748" i="1"/>
  <c r="Z748" i="1"/>
  <c r="AP748" i="1"/>
  <c r="AP749" i="1"/>
  <c r="Z749" i="1" l="1"/>
  <c r="E749" i="1"/>
  <c r="U749" i="1"/>
  <c r="V749" i="1" s="1"/>
  <c r="AA750" i="1"/>
  <c r="V748" i="1"/>
  <c r="AB749" i="1" s="1"/>
  <c r="W749" i="1" l="1"/>
  <c r="W750" i="1" s="1"/>
  <c r="AH749" i="1"/>
  <c r="AL749" i="1" s="1"/>
  <c r="AM749" i="1" s="1"/>
  <c r="AG749" i="1"/>
  <c r="AB750" i="1"/>
  <c r="X750" i="1" l="1"/>
  <c r="Y750" i="1" s="1"/>
  <c r="AH750" i="1"/>
  <c r="AL750" i="1" s="1"/>
  <c r="AM750" i="1" s="1"/>
  <c r="AG750" i="1"/>
  <c r="X751" i="1"/>
  <c r="Y751" i="1" s="1"/>
  <c r="AA751" i="1" l="1"/>
  <c r="U750" i="1"/>
  <c r="Z750" i="1"/>
  <c r="E750" i="1"/>
  <c r="AP750" i="1"/>
  <c r="V750" i="1" l="1"/>
  <c r="AB751" i="1" s="1"/>
  <c r="AA752" i="1"/>
  <c r="E751" i="1"/>
  <c r="Z751" i="1"/>
  <c r="U751" i="1"/>
  <c r="V751" i="1" s="1"/>
  <c r="AP751" i="1"/>
  <c r="W751" i="1" l="1"/>
  <c r="X752" i="1" s="1"/>
  <c r="Y752" i="1" s="1"/>
  <c r="AH751" i="1"/>
  <c r="AL751" i="1" s="1"/>
  <c r="AM751" i="1" s="1"/>
  <c r="AG751" i="1"/>
  <c r="AB752" i="1"/>
  <c r="W752" i="1" l="1"/>
  <c r="X753" i="1" s="1"/>
  <c r="Y753" i="1" s="1"/>
  <c r="AH752" i="1"/>
  <c r="AL752" i="1" s="1"/>
  <c r="AM752" i="1" s="1"/>
  <c r="AG752" i="1"/>
  <c r="AP752" i="1"/>
  <c r="AA753" i="1" l="1"/>
  <c r="E752" i="1"/>
  <c r="Z752" i="1"/>
  <c r="U752" i="1"/>
  <c r="V752" i="1" l="1"/>
  <c r="AB753" i="1" s="1"/>
  <c r="E753" i="1"/>
  <c r="Z753" i="1"/>
  <c r="U753" i="1"/>
  <c r="V753" i="1" s="1"/>
  <c r="AA754" i="1"/>
  <c r="AP753" i="1"/>
  <c r="W753" i="1" l="1"/>
  <c r="X754" i="1" s="1"/>
  <c r="Y754" i="1" s="1"/>
  <c r="AH753" i="1"/>
  <c r="AL753" i="1" s="1"/>
  <c r="AM753" i="1" s="1"/>
  <c r="AG753" i="1"/>
  <c r="AB754" i="1"/>
  <c r="W754" i="1" l="1"/>
  <c r="X755" i="1" s="1"/>
  <c r="Y755" i="1" s="1"/>
  <c r="AH754" i="1"/>
  <c r="AL754" i="1" s="1"/>
  <c r="AM754" i="1" s="1"/>
  <c r="AG754" i="1"/>
  <c r="AA755" i="1" l="1"/>
  <c r="E754" i="1"/>
  <c r="U754" i="1"/>
  <c r="Z754" i="1"/>
  <c r="AP754" i="1"/>
  <c r="Z755" i="1" l="1"/>
  <c r="AA756" i="1"/>
  <c r="E755" i="1"/>
  <c r="U755" i="1"/>
  <c r="V755" i="1" s="1"/>
  <c r="V754" i="1"/>
  <c r="AB755" i="1" s="1"/>
  <c r="W755" i="1"/>
  <c r="AP755" i="1"/>
  <c r="W756" i="1" l="1"/>
  <c r="X756" i="1"/>
  <c r="Y756" i="1" s="1"/>
  <c r="AH755" i="1"/>
  <c r="AL755" i="1" s="1"/>
  <c r="AM755" i="1" s="1"/>
  <c r="AB756" i="1"/>
  <c r="AG755" i="1"/>
  <c r="AH756" i="1" l="1"/>
  <c r="AL756" i="1" s="1"/>
  <c r="AM756" i="1" s="1"/>
  <c r="AG756" i="1"/>
  <c r="AP756" i="1"/>
  <c r="X757" i="1"/>
  <c r="Y757" i="1" s="1"/>
  <c r="Z756" i="1" l="1"/>
  <c r="AA757" i="1"/>
  <c r="E756" i="1"/>
  <c r="U756" i="1"/>
  <c r="V756" i="1" l="1"/>
  <c r="AB757" i="1" s="1"/>
  <c r="E757" i="1"/>
  <c r="U757" i="1"/>
  <c r="V757" i="1" s="1"/>
  <c r="Z757" i="1"/>
  <c r="AA758" i="1"/>
  <c r="AP757" i="1"/>
  <c r="W757" i="1" l="1"/>
  <c r="X758" i="1" s="1"/>
  <c r="Y758" i="1" s="1"/>
  <c r="AH757" i="1"/>
  <c r="AL757" i="1" s="1"/>
  <c r="AM757" i="1" s="1"/>
  <c r="AG757" i="1"/>
  <c r="AB758" i="1"/>
  <c r="W758" i="1" l="1"/>
  <c r="X759" i="1" s="1"/>
  <c r="Y759" i="1" s="1"/>
  <c r="AH758" i="1"/>
  <c r="AL758" i="1" s="1"/>
  <c r="AM758" i="1" s="1"/>
  <c r="AG758" i="1"/>
  <c r="AA759" i="1" l="1"/>
  <c r="E758" i="1"/>
  <c r="Z758" i="1"/>
  <c r="U758" i="1"/>
  <c r="AP758" i="1"/>
  <c r="AP759" i="1"/>
  <c r="V758" i="1" l="1"/>
  <c r="AB759" i="1" s="1"/>
  <c r="AA760" i="1"/>
  <c r="E759" i="1"/>
  <c r="Z759" i="1"/>
  <c r="U759" i="1"/>
  <c r="V759" i="1" s="1"/>
  <c r="W759" i="1" l="1"/>
  <c r="X760" i="1" s="1"/>
  <c r="Y760" i="1" s="1"/>
  <c r="AH759" i="1"/>
  <c r="AG759" i="1"/>
  <c r="AB760" i="1"/>
  <c r="W760" i="1" l="1"/>
  <c r="X761" i="1" s="1"/>
  <c r="Y761" i="1" s="1"/>
  <c r="AL759" i="1"/>
  <c r="AM759" i="1" s="1"/>
  <c r="AH760" i="1"/>
  <c r="AG760" i="1"/>
  <c r="AL760" i="1" l="1"/>
  <c r="AM760" i="1" s="1"/>
  <c r="E760" i="1"/>
  <c r="U760" i="1"/>
  <c r="AA761" i="1"/>
  <c r="Z760" i="1"/>
  <c r="AP760" i="1"/>
  <c r="AP761" i="1"/>
  <c r="AA762" i="1" l="1"/>
  <c r="E761" i="1"/>
  <c r="U761" i="1"/>
  <c r="V761" i="1" s="1"/>
  <c r="Z761" i="1"/>
  <c r="V760" i="1"/>
  <c r="AB761" i="1" s="1"/>
  <c r="W761" i="1" l="1"/>
  <c r="X762" i="1" s="1"/>
  <c r="Y762" i="1" s="1"/>
  <c r="AH761" i="1"/>
  <c r="AL761" i="1" s="1"/>
  <c r="AM761" i="1" s="1"/>
  <c r="AG761" i="1"/>
  <c r="AB762" i="1"/>
  <c r="W762" i="1" l="1"/>
  <c r="X763" i="1" s="1"/>
  <c r="Y763" i="1" s="1"/>
  <c r="AH762" i="1"/>
  <c r="AL762" i="1" s="1"/>
  <c r="AM762" i="1" s="1"/>
  <c r="AG762" i="1"/>
  <c r="AA763" i="1" l="1"/>
  <c r="E762" i="1"/>
  <c r="U762" i="1"/>
  <c r="Z762" i="1"/>
  <c r="AP762" i="1"/>
  <c r="U763" i="1" l="1"/>
  <c r="V763" i="1" s="1"/>
  <c r="E763" i="1"/>
  <c r="Z763" i="1"/>
  <c r="AA764" i="1"/>
  <c r="V762" i="1"/>
  <c r="W763" i="1" s="1"/>
  <c r="AP763" i="1"/>
  <c r="AB763" i="1" l="1"/>
  <c r="AH763" i="1" s="1"/>
  <c r="AL763" i="1" s="1"/>
  <c r="AM763" i="1" s="1"/>
  <c r="W764" i="1"/>
  <c r="X764" i="1"/>
  <c r="Y764" i="1" s="1"/>
  <c r="AB764" i="1" l="1"/>
  <c r="AH764" i="1" s="1"/>
  <c r="AL764" i="1" s="1"/>
  <c r="AM764" i="1" s="1"/>
  <c r="AG763" i="1"/>
  <c r="X765" i="1"/>
  <c r="Y765" i="1" s="1"/>
  <c r="AG764" i="1" l="1"/>
  <c r="Z764" i="1"/>
  <c r="AA765" i="1"/>
  <c r="E764" i="1"/>
  <c r="U764" i="1"/>
  <c r="AP764" i="1"/>
  <c r="V764" i="1" l="1"/>
  <c r="AB765" i="1" s="1"/>
  <c r="E765" i="1"/>
  <c r="U765" i="1"/>
  <c r="V765" i="1" s="1"/>
  <c r="Z765" i="1"/>
  <c r="AA766" i="1"/>
  <c r="AP765" i="1"/>
  <c r="W765" i="1" l="1"/>
  <c r="X766" i="1" s="1"/>
  <c r="Y766" i="1" s="1"/>
  <c r="AH765" i="1"/>
  <c r="AL765" i="1" s="1"/>
  <c r="AM765" i="1" s="1"/>
  <c r="AG765" i="1"/>
  <c r="AB766" i="1"/>
  <c r="W766" i="1" l="1"/>
  <c r="X767" i="1" s="1"/>
  <c r="Y767" i="1" s="1"/>
  <c r="AH766" i="1"/>
  <c r="AL766" i="1" s="1"/>
  <c r="AM766" i="1" s="1"/>
  <c r="AG766" i="1"/>
  <c r="AA767" i="1" l="1"/>
  <c r="U766" i="1"/>
  <c r="Z766" i="1"/>
  <c r="E766" i="1"/>
  <c r="AP766" i="1"/>
  <c r="AA768" i="1" l="1"/>
  <c r="E767" i="1"/>
  <c r="Z767" i="1"/>
  <c r="U767" i="1"/>
  <c r="V767" i="1" s="1"/>
  <c r="AP767" i="1"/>
  <c r="V766" i="1"/>
  <c r="AB767" i="1" s="1"/>
  <c r="W767" i="1"/>
  <c r="X768" i="1" l="1"/>
  <c r="Y768" i="1" s="1"/>
  <c r="W768" i="1"/>
  <c r="AH767" i="1"/>
  <c r="AL767" i="1" s="1"/>
  <c r="AM767" i="1" s="1"/>
  <c r="AG767" i="1"/>
  <c r="AB768" i="1"/>
  <c r="X769" i="1" l="1"/>
  <c r="Y769" i="1" s="1"/>
  <c r="AH768" i="1"/>
  <c r="AL768" i="1" s="1"/>
  <c r="AM768" i="1" s="1"/>
  <c r="AG768" i="1"/>
  <c r="AA769" i="1" l="1"/>
  <c r="U768" i="1"/>
  <c r="E768" i="1"/>
  <c r="Z768" i="1"/>
  <c r="AP768" i="1"/>
  <c r="E769" i="1" l="1"/>
  <c r="U769" i="1"/>
  <c r="V769" i="1" s="1"/>
  <c r="Z769" i="1"/>
  <c r="AA770" i="1"/>
  <c r="AP769" i="1"/>
  <c r="V768" i="1"/>
  <c r="AB769" i="1" s="1"/>
  <c r="W769" i="1" l="1"/>
  <c r="W770" i="1" s="1"/>
  <c r="AH769" i="1"/>
  <c r="AL769" i="1" s="1"/>
  <c r="AM769" i="1" s="1"/>
  <c r="AG769" i="1"/>
  <c r="AB770" i="1"/>
  <c r="X770" i="1" l="1"/>
  <c r="Y770" i="1" s="1"/>
  <c r="AH770" i="1"/>
  <c r="AL770" i="1" s="1"/>
  <c r="AM770" i="1" s="1"/>
  <c r="AG770" i="1"/>
  <c r="X771" i="1"/>
  <c r="Y771" i="1" s="1"/>
  <c r="U770" i="1" l="1"/>
  <c r="AA771" i="1"/>
  <c r="E770" i="1"/>
  <c r="Z770" i="1"/>
  <c r="AP770" i="1"/>
  <c r="V770" i="1" l="1"/>
  <c r="AB771" i="1" s="1"/>
  <c r="AA772" i="1"/>
  <c r="E771" i="1"/>
  <c r="Z771" i="1"/>
  <c r="U771" i="1"/>
  <c r="V771" i="1" s="1"/>
  <c r="AP771" i="1"/>
  <c r="W771" i="1" l="1"/>
  <c r="X772" i="1" s="1"/>
  <c r="Y772" i="1" s="1"/>
  <c r="AH771" i="1"/>
  <c r="AL771" i="1" s="1"/>
  <c r="AM771" i="1" s="1"/>
  <c r="AB772" i="1"/>
  <c r="AG771" i="1"/>
  <c r="W772" i="1" l="1"/>
  <c r="X773" i="1" s="1"/>
  <c r="Y773" i="1" s="1"/>
  <c r="AH772" i="1"/>
  <c r="AL772" i="1" s="1"/>
  <c r="AM772" i="1" s="1"/>
  <c r="AG772" i="1"/>
  <c r="U772" i="1" l="1"/>
  <c r="Z772" i="1"/>
  <c r="AA773" i="1"/>
  <c r="E772" i="1"/>
  <c r="AP772" i="1"/>
  <c r="V772" i="1" l="1"/>
  <c r="W773" i="1" s="1"/>
  <c r="Z773" i="1"/>
  <c r="U773" i="1"/>
  <c r="V773" i="1" s="1"/>
  <c r="AA774" i="1"/>
  <c r="E773" i="1"/>
  <c r="AP773" i="1"/>
  <c r="AB773" i="1" l="1"/>
  <c r="AH773" i="1" s="1"/>
  <c r="AL773" i="1" s="1"/>
  <c r="AM773" i="1" s="1"/>
  <c r="W774" i="1"/>
  <c r="X774" i="1"/>
  <c r="Y774" i="1" s="1"/>
  <c r="AB774" i="1" l="1"/>
  <c r="AH774" i="1" s="1"/>
  <c r="AL774" i="1" s="1"/>
  <c r="AM774" i="1" s="1"/>
  <c r="AG773" i="1"/>
  <c r="X775" i="1"/>
  <c r="Y775" i="1" s="1"/>
  <c r="AG774" i="1" l="1"/>
  <c r="Z774" i="1"/>
  <c r="U774" i="1"/>
  <c r="AA775" i="1"/>
  <c r="E774" i="1"/>
  <c r="AP774" i="1"/>
  <c r="AA776" i="1" l="1"/>
  <c r="E775" i="1"/>
  <c r="Z775" i="1"/>
  <c r="U775" i="1"/>
  <c r="V775" i="1" s="1"/>
  <c r="AP775" i="1"/>
  <c r="V774" i="1"/>
  <c r="AB775" i="1" s="1"/>
  <c r="W775" i="1"/>
  <c r="X776" i="1" l="1"/>
  <c r="Y776" i="1" s="1"/>
  <c r="W776" i="1"/>
  <c r="AH775" i="1"/>
  <c r="AL775" i="1" s="1"/>
  <c r="AM775" i="1" s="1"/>
  <c r="AG775" i="1"/>
  <c r="AB776" i="1"/>
  <c r="X777" i="1" l="1"/>
  <c r="Y777" i="1" s="1"/>
  <c r="AH776" i="1"/>
  <c r="AL776" i="1" s="1"/>
  <c r="AM776" i="1" s="1"/>
  <c r="AG776" i="1"/>
  <c r="Z776" i="1" l="1"/>
  <c r="AA777" i="1"/>
  <c r="E776" i="1"/>
  <c r="U776" i="1"/>
  <c r="AP776" i="1"/>
  <c r="V776" i="1" l="1"/>
  <c r="AB777" i="1" s="1"/>
  <c r="E777" i="1"/>
  <c r="U777" i="1"/>
  <c r="V777" i="1" s="1"/>
  <c r="AA778" i="1"/>
  <c r="Z777" i="1"/>
  <c r="AP777" i="1"/>
  <c r="W777" i="1" l="1"/>
  <c r="X778" i="1" s="1"/>
  <c r="Y778" i="1" s="1"/>
  <c r="AH777" i="1"/>
  <c r="AL777" i="1" s="1"/>
  <c r="AM777" i="1" s="1"/>
  <c r="AG777" i="1"/>
  <c r="AB778" i="1"/>
  <c r="W778" i="1" l="1"/>
  <c r="X779" i="1" s="1"/>
  <c r="Y779" i="1" s="1"/>
  <c r="AH778" i="1"/>
  <c r="AL778" i="1" s="1"/>
  <c r="AM778" i="1" s="1"/>
  <c r="AG778" i="1"/>
  <c r="U778" i="1" l="1"/>
  <c r="AA779" i="1"/>
  <c r="E778" i="1"/>
  <c r="Z778" i="1"/>
  <c r="AP778" i="1"/>
  <c r="Z779" i="1" l="1"/>
  <c r="E779" i="1"/>
  <c r="U779" i="1"/>
  <c r="V779" i="1" s="1"/>
  <c r="AA780" i="1"/>
  <c r="AP779" i="1"/>
  <c r="V778" i="1"/>
  <c r="W779" i="1" s="1"/>
  <c r="AB779" i="1"/>
  <c r="W780" i="1" l="1"/>
  <c r="X780" i="1"/>
  <c r="Y780" i="1" s="1"/>
  <c r="AH779" i="1"/>
  <c r="AL779" i="1" s="1"/>
  <c r="AM779" i="1" s="1"/>
  <c r="AG779" i="1"/>
  <c r="AB780" i="1"/>
  <c r="AH780" i="1" l="1"/>
  <c r="AL780" i="1" s="1"/>
  <c r="AM780" i="1" s="1"/>
  <c r="AG780" i="1"/>
  <c r="X781" i="1"/>
  <c r="Y781" i="1" s="1"/>
  <c r="Z780" i="1" l="1"/>
  <c r="AA781" i="1"/>
  <c r="E780" i="1"/>
  <c r="U780" i="1"/>
  <c r="AP780" i="1"/>
  <c r="V780" i="1" l="1"/>
  <c r="AB781" i="1" s="1"/>
  <c r="E781" i="1"/>
  <c r="U781" i="1"/>
  <c r="V781" i="1" s="1"/>
  <c r="Z781" i="1"/>
  <c r="AA782" i="1"/>
  <c r="AP781" i="1"/>
  <c r="W781" i="1" l="1"/>
  <c r="X782" i="1" s="1"/>
  <c r="Y782" i="1" s="1"/>
  <c r="AH781" i="1"/>
  <c r="AL781" i="1" s="1"/>
  <c r="AM781" i="1" s="1"/>
  <c r="AG781" i="1"/>
  <c r="AB782" i="1"/>
  <c r="W782" i="1" l="1"/>
  <c r="X783" i="1" s="1"/>
  <c r="Y783" i="1" s="1"/>
  <c r="AH782" i="1"/>
  <c r="AL782" i="1" s="1"/>
  <c r="AM782" i="1" s="1"/>
  <c r="AG782" i="1"/>
  <c r="AA783" i="1" l="1"/>
  <c r="E782" i="1"/>
  <c r="U782" i="1"/>
  <c r="Z782" i="1"/>
  <c r="AP782" i="1"/>
  <c r="AA784" i="1" l="1"/>
  <c r="E783" i="1"/>
  <c r="Z783" i="1"/>
  <c r="U783" i="1"/>
  <c r="V783" i="1" s="1"/>
  <c r="V782" i="1"/>
  <c r="W783" i="1" s="1"/>
  <c r="AB783" i="1"/>
  <c r="AP783" i="1"/>
  <c r="X784" i="1" l="1"/>
  <c r="Y784" i="1" s="1"/>
  <c r="W784" i="1"/>
  <c r="AH783" i="1"/>
  <c r="AL783" i="1" s="1"/>
  <c r="AM783" i="1" s="1"/>
  <c r="AG783" i="1"/>
  <c r="AB784" i="1"/>
  <c r="X785" i="1" l="1"/>
  <c r="Y785" i="1" s="1"/>
  <c r="AH784" i="1"/>
  <c r="AL784" i="1" s="1"/>
  <c r="AM784" i="1" s="1"/>
  <c r="AG784" i="1"/>
  <c r="Z784" i="1" l="1"/>
  <c r="AA785" i="1"/>
  <c r="U784" i="1"/>
  <c r="E784" i="1"/>
  <c r="AP784" i="1"/>
  <c r="Z785" i="1" l="1"/>
  <c r="U785" i="1"/>
  <c r="V785" i="1" s="1"/>
  <c r="AA786" i="1"/>
  <c r="E785" i="1"/>
  <c r="V784" i="1"/>
  <c r="W785" i="1" s="1"/>
  <c r="AB785" i="1"/>
  <c r="AP785" i="1"/>
  <c r="W786" i="1" l="1"/>
  <c r="X786" i="1"/>
  <c r="Y786" i="1" s="1"/>
  <c r="AH785" i="1"/>
  <c r="AL785" i="1" s="1"/>
  <c r="AM785" i="1" s="1"/>
  <c r="AG785" i="1"/>
  <c r="AB786" i="1"/>
  <c r="AH786" i="1" l="1"/>
  <c r="AL786" i="1" s="1"/>
  <c r="AM786" i="1" s="1"/>
  <c r="AG786" i="1"/>
  <c r="X787" i="1"/>
  <c r="Y787" i="1" s="1"/>
  <c r="E786" i="1" l="1"/>
  <c r="U786" i="1"/>
  <c r="Z786" i="1"/>
  <c r="AA787" i="1"/>
  <c r="AP786" i="1"/>
  <c r="V786" i="1" l="1"/>
  <c r="AB787" i="1" s="1"/>
  <c r="E787" i="1"/>
  <c r="U787" i="1"/>
  <c r="V787" i="1" s="1"/>
  <c r="Z787" i="1"/>
  <c r="AA788" i="1"/>
  <c r="AP787" i="1"/>
  <c r="W787" i="1" l="1"/>
  <c r="X788" i="1" s="1"/>
  <c r="Y788" i="1" s="1"/>
  <c r="AH787" i="1"/>
  <c r="AL787" i="1" s="1"/>
  <c r="AM787" i="1" s="1"/>
  <c r="AG787" i="1"/>
  <c r="AB788" i="1"/>
  <c r="W788" i="1" l="1"/>
  <c r="X789" i="1" s="1"/>
  <c r="Y789" i="1" s="1"/>
  <c r="AH788" i="1"/>
  <c r="AL788" i="1" s="1"/>
  <c r="AM788" i="1" s="1"/>
  <c r="AG788" i="1"/>
  <c r="U788" i="1" l="1"/>
  <c r="AA789" i="1"/>
  <c r="E788" i="1"/>
  <c r="Z788" i="1"/>
  <c r="AP788" i="1"/>
  <c r="Z789" i="1" l="1"/>
  <c r="AA790" i="1"/>
  <c r="E789" i="1"/>
  <c r="U789" i="1"/>
  <c r="V789" i="1" s="1"/>
  <c r="AP789" i="1"/>
  <c r="V788" i="1"/>
  <c r="AB789" i="1" s="1"/>
  <c r="W789" i="1" l="1"/>
  <c r="W790" i="1" s="1"/>
  <c r="AH789" i="1"/>
  <c r="AL789" i="1" s="1"/>
  <c r="AM789" i="1" s="1"/>
  <c r="AG789" i="1"/>
  <c r="AB790" i="1"/>
  <c r="X790" i="1" l="1"/>
  <c r="Y790" i="1" s="1"/>
  <c r="AH790" i="1"/>
  <c r="AL790" i="1" s="1"/>
  <c r="AM790" i="1" s="1"/>
  <c r="AG790" i="1"/>
  <c r="X791" i="1"/>
  <c r="Y791" i="1" s="1"/>
  <c r="U790" i="1" l="1"/>
  <c r="E790" i="1"/>
  <c r="Z790" i="1"/>
  <c r="AA791" i="1"/>
  <c r="AP790" i="1"/>
  <c r="V790" i="1" l="1"/>
  <c r="AB791" i="1" s="1"/>
  <c r="Z791" i="1"/>
  <c r="AA792" i="1"/>
  <c r="E791" i="1"/>
  <c r="U791" i="1"/>
  <c r="V791" i="1" s="1"/>
  <c r="AP791" i="1"/>
  <c r="W791" i="1" l="1"/>
  <c r="X792" i="1" s="1"/>
  <c r="Y792" i="1" s="1"/>
  <c r="AH791" i="1"/>
  <c r="AL791" i="1" s="1"/>
  <c r="AM791" i="1" s="1"/>
  <c r="AG791" i="1"/>
  <c r="AB792" i="1"/>
  <c r="W792" i="1" l="1"/>
  <c r="X793" i="1" s="1"/>
  <c r="Y793" i="1" s="1"/>
  <c r="AH792" i="1"/>
  <c r="AL792" i="1" s="1"/>
  <c r="AM792" i="1" s="1"/>
  <c r="AG792" i="1"/>
  <c r="AA793" i="1" l="1"/>
  <c r="E792" i="1"/>
  <c r="Z792" i="1"/>
  <c r="U792" i="1"/>
  <c r="AP792" i="1"/>
  <c r="AP793" i="1"/>
  <c r="V792" i="1" l="1"/>
  <c r="W793" i="1" s="1"/>
  <c r="AA794" i="1"/>
  <c r="E793" i="1"/>
  <c r="U793" i="1"/>
  <c r="V793" i="1" s="1"/>
  <c r="Z793" i="1"/>
  <c r="AB793" i="1" l="1"/>
  <c r="AG793" i="1" s="1"/>
  <c r="X794" i="1"/>
  <c r="Y794" i="1" s="1"/>
  <c r="W794" i="1"/>
  <c r="AB794" i="1" l="1"/>
  <c r="AG794" i="1" s="1"/>
  <c r="AH793" i="1"/>
  <c r="AL793" i="1" s="1"/>
  <c r="AM793" i="1" s="1"/>
  <c r="X795" i="1"/>
  <c r="Y795" i="1" s="1"/>
  <c r="AF794" i="1" l="1"/>
  <c r="AH794" i="1"/>
  <c r="AL794" i="1" s="1"/>
  <c r="AM794" i="1" s="1"/>
  <c r="U794" i="1"/>
  <c r="Z794" i="1"/>
  <c r="AA795" i="1"/>
  <c r="E794" i="1"/>
  <c r="AP794" i="1"/>
  <c r="AP795" i="1"/>
  <c r="Z795" i="1" l="1"/>
  <c r="AA796" i="1"/>
  <c r="E795" i="1"/>
  <c r="U795" i="1"/>
  <c r="V795" i="1" s="1"/>
  <c r="V794" i="1"/>
  <c r="AB795" i="1" s="1"/>
  <c r="W795" i="1" l="1"/>
  <c r="W796" i="1" s="1"/>
  <c r="AH795" i="1"/>
  <c r="AL795" i="1" s="1"/>
  <c r="AM795" i="1" s="1"/>
  <c r="AG795" i="1"/>
  <c r="AB796" i="1"/>
  <c r="X796" i="1" l="1"/>
  <c r="Y796" i="1" s="1"/>
  <c r="AH796" i="1"/>
  <c r="AL796" i="1" s="1"/>
  <c r="AM796" i="1" s="1"/>
  <c r="AF796" i="1"/>
  <c r="AG796" i="1"/>
  <c r="X797" i="1"/>
  <c r="Y797" i="1" s="1"/>
  <c r="Z796" i="1" l="1"/>
  <c r="AA797" i="1"/>
  <c r="E796" i="1"/>
  <c r="U796" i="1"/>
  <c r="AP796" i="1"/>
  <c r="V796" i="1" l="1"/>
  <c r="W797" i="1" s="1"/>
  <c r="U797" i="1"/>
  <c r="V797" i="1" s="1"/>
  <c r="Z797" i="1"/>
  <c r="AA798" i="1"/>
  <c r="E797" i="1"/>
  <c r="AP797" i="1"/>
  <c r="AB797" i="1" l="1"/>
  <c r="AG797" i="1" s="1"/>
  <c r="W798" i="1"/>
  <c r="X798" i="1"/>
  <c r="Y798" i="1" s="1"/>
  <c r="AB798" i="1" l="1"/>
  <c r="AF798" i="1" s="1"/>
  <c r="AH797" i="1"/>
  <c r="AL797" i="1" s="1"/>
  <c r="AM797" i="1" s="1"/>
  <c r="X799" i="1"/>
  <c r="Y799" i="1" s="1"/>
  <c r="AG798" i="1" l="1"/>
  <c r="AH798" i="1"/>
  <c r="AL798" i="1" s="1"/>
  <c r="AM798" i="1" s="1"/>
  <c r="Z798" i="1"/>
  <c r="AA799" i="1"/>
  <c r="U798" i="1"/>
  <c r="E798" i="1"/>
  <c r="AP798" i="1"/>
  <c r="E799" i="1" l="1"/>
  <c r="Z799" i="1"/>
  <c r="U799" i="1"/>
  <c r="V799" i="1" s="1"/>
  <c r="AA800" i="1"/>
  <c r="V798" i="1"/>
  <c r="AB799" i="1" s="1"/>
  <c r="AP799" i="1"/>
  <c r="W799" i="1" l="1"/>
  <c r="X800" i="1" s="1"/>
  <c r="Y800" i="1" s="1"/>
  <c r="AH799" i="1"/>
  <c r="AL799" i="1" s="1"/>
  <c r="AM799" i="1" s="1"/>
  <c r="AG799" i="1"/>
  <c r="AB800" i="1"/>
  <c r="W800" i="1" l="1"/>
  <c r="X801" i="1" s="1"/>
  <c r="Y801" i="1" s="1"/>
  <c r="AH800" i="1"/>
  <c r="AL800" i="1" s="1"/>
  <c r="AM800" i="1" s="1"/>
  <c r="AG800" i="1"/>
  <c r="AF800" i="1"/>
  <c r="U800" i="1" l="1"/>
  <c r="AA801" i="1"/>
  <c r="E800" i="1"/>
  <c r="Z800" i="1"/>
  <c r="AP800" i="1"/>
  <c r="AP801" i="1"/>
  <c r="Z801" i="1" l="1"/>
  <c r="U801" i="1"/>
  <c r="V801" i="1" s="1"/>
  <c r="AA802" i="1"/>
  <c r="E801" i="1"/>
  <c r="V800" i="1"/>
  <c r="W801" i="1"/>
  <c r="AB801" i="1"/>
  <c r="X802" i="1" l="1"/>
  <c r="Y802" i="1" s="1"/>
  <c r="W802" i="1"/>
  <c r="AH801" i="1"/>
  <c r="AL801" i="1" s="1"/>
  <c r="AM801" i="1" s="1"/>
  <c r="AG801" i="1"/>
  <c r="AB802" i="1"/>
  <c r="X803" i="1" l="1"/>
  <c r="Y803" i="1" s="1"/>
  <c r="AH802" i="1"/>
  <c r="AL802" i="1" s="1"/>
  <c r="AM802" i="1" s="1"/>
  <c r="AG802" i="1"/>
  <c r="AF802" i="1"/>
  <c r="AP802" i="1"/>
  <c r="Z802" i="1" l="1"/>
  <c r="AA803" i="1"/>
  <c r="E802" i="1"/>
  <c r="U802" i="1"/>
  <c r="V802" i="1" l="1"/>
  <c r="W803" i="1" s="1"/>
  <c r="Z803" i="1"/>
  <c r="AA804" i="1"/>
  <c r="E803" i="1"/>
  <c r="U803" i="1"/>
  <c r="V803" i="1" s="1"/>
  <c r="AP803" i="1"/>
  <c r="AB803" i="1" l="1"/>
  <c r="AH803" i="1" s="1"/>
  <c r="AL803" i="1" s="1"/>
  <c r="AM803" i="1" s="1"/>
  <c r="X804" i="1"/>
  <c r="Y804" i="1" s="1"/>
  <c r="W804" i="1"/>
  <c r="AB804" i="1" l="1"/>
  <c r="AH804" i="1" s="1"/>
  <c r="AL804" i="1" s="1"/>
  <c r="AM804" i="1" s="1"/>
  <c r="AG803" i="1"/>
  <c r="X805" i="1"/>
  <c r="Y805" i="1" s="1"/>
  <c r="AG804" i="1" l="1"/>
  <c r="AF804" i="1"/>
  <c r="Z804" i="1"/>
  <c r="AA805" i="1"/>
  <c r="E804" i="1"/>
  <c r="U804" i="1"/>
  <c r="AP804" i="1"/>
  <c r="V804" i="1" l="1"/>
  <c r="AB805" i="1" s="1"/>
  <c r="E805" i="1"/>
  <c r="Z805" i="1"/>
  <c r="AA806" i="1"/>
  <c r="U805" i="1"/>
  <c r="V805" i="1" s="1"/>
  <c r="AP805" i="1"/>
  <c r="W805" i="1" l="1"/>
  <c r="X806" i="1" s="1"/>
  <c r="Y806" i="1" s="1"/>
  <c r="AH805" i="1"/>
  <c r="AL805" i="1" s="1"/>
  <c r="AM805" i="1" s="1"/>
  <c r="AB806" i="1"/>
  <c r="AG805" i="1"/>
  <c r="W806" i="1" l="1"/>
  <c r="AH806" i="1"/>
  <c r="AL806" i="1" s="1"/>
  <c r="AM806" i="1" s="1"/>
  <c r="AG806" i="1"/>
  <c r="AF806" i="1"/>
  <c r="X807" i="1"/>
  <c r="Y807" i="1" s="1"/>
  <c r="U806" i="1" l="1"/>
  <c r="E806" i="1"/>
  <c r="AA807" i="1"/>
  <c r="Z806" i="1"/>
  <c r="AP806" i="1"/>
  <c r="AP807" i="1"/>
  <c r="AA808" i="1" l="1"/>
  <c r="E807" i="1"/>
  <c r="Z807" i="1"/>
  <c r="U807" i="1"/>
  <c r="V807" i="1" s="1"/>
  <c r="V806" i="1"/>
  <c r="AB807" i="1" s="1"/>
  <c r="W807" i="1" l="1"/>
  <c r="W808" i="1" s="1"/>
  <c r="AH807" i="1"/>
  <c r="AL807" i="1" s="1"/>
  <c r="AM807" i="1" s="1"/>
  <c r="AG807" i="1"/>
  <c r="AB808" i="1"/>
  <c r="X808" i="1" l="1"/>
  <c r="Y808" i="1" s="1"/>
  <c r="AH808" i="1"/>
  <c r="AL808" i="1" s="1"/>
  <c r="AM808" i="1" s="1"/>
  <c r="AG808" i="1"/>
  <c r="X809" i="1"/>
  <c r="Y809" i="1" s="1"/>
  <c r="Z808" i="1" l="1"/>
  <c r="U808" i="1"/>
  <c r="AA809" i="1"/>
  <c r="E808" i="1"/>
  <c r="AP808" i="1"/>
  <c r="V808" i="1" l="1"/>
  <c r="W809" i="1" s="1"/>
  <c r="E809" i="1"/>
  <c r="Z809" i="1"/>
  <c r="U809" i="1"/>
  <c r="V809" i="1" s="1"/>
  <c r="AA810" i="1"/>
  <c r="AP809" i="1"/>
  <c r="AB809" i="1" l="1"/>
  <c r="AH809" i="1" s="1"/>
  <c r="AL809" i="1" s="1"/>
  <c r="AM809" i="1" s="1"/>
  <c r="W810" i="1"/>
  <c r="X810" i="1"/>
  <c r="Y810" i="1" s="1"/>
  <c r="AB810" i="1" l="1"/>
  <c r="AH810" i="1" s="1"/>
  <c r="AL810" i="1" s="1"/>
  <c r="AM810" i="1" s="1"/>
  <c r="AG809" i="1"/>
  <c r="X811" i="1"/>
  <c r="Y811" i="1" s="1"/>
  <c r="AG810" i="1" l="1"/>
  <c r="AP811" i="1"/>
  <c r="Z810" i="1"/>
  <c r="AA811" i="1"/>
  <c r="E810" i="1"/>
  <c r="U810" i="1"/>
  <c r="AP810" i="1"/>
  <c r="V810" i="1" l="1"/>
  <c r="W811" i="1" s="1"/>
  <c r="AA812" i="1"/>
  <c r="E811" i="1"/>
  <c r="U811" i="1"/>
  <c r="V811" i="1" s="1"/>
  <c r="Z811" i="1"/>
  <c r="AB811" i="1" l="1"/>
  <c r="AB812" i="1" s="1"/>
  <c r="X812" i="1"/>
  <c r="Y812" i="1" s="1"/>
  <c r="W812" i="1"/>
  <c r="AG811" i="1" l="1"/>
  <c r="AH811" i="1"/>
  <c r="AL811" i="1" s="1"/>
  <c r="AM811" i="1" s="1"/>
  <c r="X813" i="1"/>
  <c r="Y813" i="1" s="1"/>
  <c r="AG812" i="1"/>
  <c r="AP812" i="1"/>
  <c r="AH812" i="1" l="1"/>
  <c r="AL812" i="1" s="1"/>
  <c r="AM812" i="1" s="1"/>
  <c r="U812" i="1"/>
  <c r="AA813" i="1"/>
  <c r="E812" i="1"/>
  <c r="Z812" i="1"/>
  <c r="AP813" i="1"/>
  <c r="U813" i="1" l="1"/>
  <c r="V813" i="1" s="1"/>
  <c r="AA814" i="1"/>
  <c r="E813" i="1"/>
  <c r="Z813" i="1"/>
  <c r="V812" i="1"/>
  <c r="W813" i="1" s="1"/>
  <c r="AB813" i="1" l="1"/>
  <c r="AH813" i="1" s="1"/>
  <c r="AL813" i="1" s="1"/>
  <c r="AM813" i="1" s="1"/>
  <c r="W814" i="1"/>
  <c r="X814" i="1"/>
  <c r="Y814" i="1" s="1"/>
  <c r="AB814" i="1" l="1"/>
  <c r="AH814" i="1" s="1"/>
  <c r="AL814" i="1" s="1"/>
  <c r="AM814" i="1" s="1"/>
  <c r="AG813" i="1"/>
  <c r="X815" i="1"/>
  <c r="Y815" i="1" s="1"/>
  <c r="AG814" i="1" l="1"/>
  <c r="Z814" i="1"/>
  <c r="AA815" i="1"/>
  <c r="U814" i="1"/>
  <c r="E814" i="1"/>
  <c r="AP814" i="1"/>
  <c r="AA816" i="1" l="1"/>
  <c r="E815" i="1"/>
  <c r="Z815" i="1"/>
  <c r="U815" i="1"/>
  <c r="V815" i="1" s="1"/>
  <c r="V814" i="1"/>
  <c r="W815" i="1" s="1"/>
  <c r="AP815" i="1"/>
  <c r="AB815" i="1" l="1"/>
  <c r="AB816" i="1" s="1"/>
  <c r="X816" i="1"/>
  <c r="Y816" i="1" s="1"/>
  <c r="W816" i="1"/>
  <c r="AG815" i="1" l="1"/>
  <c r="AH815" i="1"/>
  <c r="AL815" i="1" s="1"/>
  <c r="AM815" i="1" s="1"/>
  <c r="X817" i="1"/>
  <c r="Y817" i="1" s="1"/>
  <c r="AG816" i="1"/>
  <c r="AP816" i="1"/>
  <c r="AH816" i="1" l="1"/>
  <c r="AL816" i="1" s="1"/>
  <c r="AM816" i="1" s="1"/>
  <c r="AA817" i="1"/>
  <c r="U816" i="1"/>
  <c r="Z816" i="1"/>
  <c r="E816" i="1"/>
  <c r="AA818" i="1" l="1"/>
  <c r="E817" i="1"/>
  <c r="U817" i="1"/>
  <c r="V817" i="1" s="1"/>
  <c r="Z817" i="1"/>
  <c r="V816" i="1"/>
  <c r="AB817" i="1" s="1"/>
  <c r="AP817" i="1"/>
  <c r="W817" i="1" l="1"/>
  <c r="X818" i="1" s="1"/>
  <c r="Y818" i="1" s="1"/>
  <c r="AH817" i="1"/>
  <c r="AL817" i="1" s="1"/>
  <c r="AM817" i="1" s="1"/>
  <c r="AG817" i="1"/>
  <c r="AB818" i="1"/>
  <c r="W818" i="1" l="1"/>
  <c r="X819" i="1" s="1"/>
  <c r="Y819" i="1" s="1"/>
  <c r="AH818" i="1"/>
  <c r="AL818" i="1" s="1"/>
  <c r="AM818" i="1" s="1"/>
  <c r="AG818" i="1"/>
  <c r="AP818" i="1"/>
  <c r="AA819" i="1" l="1"/>
  <c r="E818" i="1"/>
  <c r="Z818" i="1"/>
  <c r="U818" i="1"/>
  <c r="AP819" i="1"/>
  <c r="V818" i="1" l="1"/>
  <c r="W819" i="1" s="1"/>
  <c r="Z819" i="1"/>
  <c r="E819" i="1"/>
  <c r="U819" i="1"/>
  <c r="V819" i="1" s="1"/>
  <c r="AA820" i="1"/>
  <c r="AB819" i="1" l="1"/>
  <c r="AG819" i="1" s="1"/>
  <c r="X820" i="1"/>
  <c r="Y820" i="1" s="1"/>
  <c r="W820" i="1"/>
  <c r="AH819" i="1" l="1"/>
  <c r="AL819" i="1" s="1"/>
  <c r="AM819" i="1" s="1"/>
  <c r="AB820" i="1"/>
  <c r="X821" i="1"/>
  <c r="Y821" i="1" s="1"/>
  <c r="AP820" i="1"/>
  <c r="AH820" i="1" l="1"/>
  <c r="AL820" i="1" s="1"/>
  <c r="AM820" i="1" s="1"/>
  <c r="AG820" i="1"/>
  <c r="AA821" i="1"/>
  <c r="E820" i="1"/>
  <c r="U820" i="1"/>
  <c r="Z820" i="1"/>
  <c r="Z821" i="1" l="1"/>
  <c r="AA822" i="1"/>
  <c r="E821" i="1"/>
  <c r="U821" i="1"/>
  <c r="V821" i="1" s="1"/>
  <c r="V820" i="1"/>
  <c r="AB821" i="1" s="1"/>
  <c r="AP821" i="1"/>
  <c r="W821" i="1" l="1"/>
  <c r="X822" i="1" s="1"/>
  <c r="Y822" i="1" s="1"/>
  <c r="AH821" i="1"/>
  <c r="AL821" i="1" s="1"/>
  <c r="AM821" i="1" s="1"/>
  <c r="AB822" i="1"/>
  <c r="AG821" i="1"/>
  <c r="W822" i="1"/>
  <c r="X823" i="1" l="1"/>
  <c r="Y823" i="1" s="1"/>
  <c r="AH822" i="1"/>
  <c r="AL822" i="1" s="1"/>
  <c r="AM822" i="1" s="1"/>
  <c r="AG822" i="1"/>
  <c r="AA823" i="1" l="1"/>
  <c r="E822" i="1"/>
  <c r="U822" i="1"/>
  <c r="Z822" i="1"/>
  <c r="AP822" i="1"/>
  <c r="AP823" i="1"/>
  <c r="Z823" i="1" l="1"/>
  <c r="U823" i="1"/>
  <c r="V823" i="1" s="1"/>
  <c r="AA824" i="1"/>
  <c r="E823" i="1"/>
  <c r="V822" i="1"/>
  <c r="AB823" i="1"/>
  <c r="W823" i="1"/>
  <c r="AH823" i="1" l="1"/>
  <c r="AL823" i="1" s="1"/>
  <c r="AM823" i="1" s="1"/>
  <c r="AG823" i="1"/>
  <c r="AB824" i="1"/>
  <c r="X824" i="1"/>
  <c r="Y824" i="1" s="1"/>
  <c r="W824" i="1"/>
  <c r="AH824" i="1" l="1"/>
  <c r="AL824" i="1" s="1"/>
  <c r="AM824" i="1" s="1"/>
  <c r="AG824" i="1"/>
  <c r="X825" i="1"/>
  <c r="Y825" i="1" s="1"/>
  <c r="AA825" i="1" l="1"/>
  <c r="E824" i="1"/>
  <c r="Z824" i="1"/>
  <c r="U824" i="1"/>
  <c r="AP824" i="1"/>
  <c r="V824" i="1" l="1"/>
  <c r="AB825" i="1" s="1"/>
  <c r="E825" i="1"/>
  <c r="AA826" i="1"/>
  <c r="Z825" i="1"/>
  <c r="U825" i="1"/>
  <c r="V825" i="1" s="1"/>
  <c r="AP825" i="1"/>
  <c r="AH825" i="1" l="1"/>
  <c r="AL825" i="1" s="1"/>
  <c r="AM825" i="1" s="1"/>
  <c r="AG825" i="1"/>
  <c r="AB826" i="1"/>
  <c r="W825" i="1"/>
  <c r="W826" i="1" l="1"/>
  <c r="X826" i="1"/>
  <c r="Y826" i="1" s="1"/>
  <c r="AH826" i="1"/>
  <c r="AL826" i="1" s="1"/>
  <c r="AM826" i="1" s="1"/>
  <c r="AG826" i="1"/>
  <c r="AP826" i="1" l="1"/>
  <c r="X827" i="1"/>
  <c r="Y827" i="1" s="1"/>
  <c r="U826" i="1" l="1"/>
  <c r="AA827" i="1"/>
  <c r="E826" i="1"/>
  <c r="Z826" i="1"/>
  <c r="V826" i="1" l="1"/>
  <c r="AB827" i="1" s="1"/>
  <c r="E827" i="1"/>
  <c r="Z827" i="1"/>
  <c r="AA828" i="1"/>
  <c r="U827" i="1"/>
  <c r="V827" i="1" s="1"/>
  <c r="AP827" i="1"/>
  <c r="W827" i="1" l="1"/>
  <c r="AH827" i="1"/>
  <c r="AL827" i="1" s="1"/>
  <c r="AM827" i="1" s="1"/>
  <c r="AF827" i="1"/>
  <c r="AG827" i="1"/>
  <c r="AB828" i="1"/>
  <c r="X828" i="1"/>
  <c r="Y828" i="1" s="1"/>
  <c r="W828" i="1"/>
  <c r="AH828" i="1" l="1"/>
  <c r="AL828" i="1" s="1"/>
  <c r="AM828" i="1" s="1"/>
  <c r="AG828" i="1"/>
  <c r="X829" i="1"/>
  <c r="Y829" i="1" s="1"/>
  <c r="AP828" i="1"/>
  <c r="AA829" i="1" l="1"/>
  <c r="U828" i="1"/>
  <c r="Z828" i="1"/>
  <c r="E828" i="1"/>
  <c r="V828" i="1" l="1"/>
  <c r="W829" i="1" s="1"/>
  <c r="AA830" i="1"/>
  <c r="E829" i="1"/>
  <c r="U829" i="1"/>
  <c r="V829" i="1" s="1"/>
  <c r="Z829" i="1"/>
  <c r="AP829" i="1"/>
  <c r="AB829" i="1" l="1"/>
  <c r="AB830" i="1" s="1"/>
  <c r="X830" i="1"/>
  <c r="Y830" i="1" s="1"/>
  <c r="W830" i="1"/>
  <c r="AH829" i="1" l="1"/>
  <c r="AL829" i="1" s="1"/>
  <c r="AM829" i="1" s="1"/>
  <c r="AG829" i="1"/>
  <c r="X831" i="1"/>
  <c r="Y831" i="1" s="1"/>
  <c r="AG830" i="1"/>
  <c r="AP830" i="1"/>
  <c r="AH830" i="1" l="1"/>
  <c r="AL830" i="1" s="1"/>
  <c r="AM830" i="1" s="1"/>
  <c r="Z830" i="1"/>
  <c r="U830" i="1"/>
  <c r="AA831" i="1"/>
  <c r="E830" i="1"/>
  <c r="AP831" i="1"/>
  <c r="AA832" i="1" l="1"/>
  <c r="E831" i="1"/>
  <c r="U831" i="1"/>
  <c r="V831" i="1" s="1"/>
  <c r="Z831" i="1"/>
  <c r="V830" i="1"/>
  <c r="W831" i="1" s="1"/>
  <c r="AB831" i="1" l="1"/>
  <c r="AB832" i="1" s="1"/>
  <c r="X832" i="1"/>
  <c r="Y832" i="1" s="1"/>
  <c r="W832" i="1"/>
  <c r="AH831" i="1" l="1"/>
  <c r="AL831" i="1" s="1"/>
  <c r="AM831" i="1" s="1"/>
  <c r="AG831" i="1"/>
  <c r="X833" i="1"/>
  <c r="Y833" i="1" s="1"/>
  <c r="AG832" i="1"/>
  <c r="AH832" i="1" l="1"/>
  <c r="AL832" i="1" s="1"/>
  <c r="AM832" i="1" s="1"/>
  <c r="AA833" i="1"/>
  <c r="E832" i="1"/>
  <c r="Z832" i="1"/>
  <c r="U832" i="1"/>
  <c r="AP832" i="1"/>
  <c r="AP833" i="1"/>
  <c r="V832" i="1" l="1"/>
  <c r="W833" i="1" s="1"/>
  <c r="U833" i="1"/>
  <c r="V833" i="1" s="1"/>
  <c r="AA834" i="1"/>
  <c r="E833" i="1"/>
  <c r="Z833" i="1"/>
  <c r="AB833" i="1" l="1"/>
  <c r="AB834" i="1" s="1"/>
  <c r="W834" i="1"/>
  <c r="X834" i="1"/>
  <c r="Y834" i="1" s="1"/>
  <c r="AG833" i="1" l="1"/>
  <c r="AH833" i="1"/>
  <c r="AL833" i="1" s="1"/>
  <c r="AM833" i="1" s="1"/>
  <c r="AG834" i="1"/>
  <c r="X835" i="1"/>
  <c r="Y835" i="1" s="1"/>
  <c r="AH834" i="1" l="1"/>
  <c r="AL834" i="1" s="1"/>
  <c r="AM834" i="1" s="1"/>
  <c r="AP835" i="1"/>
  <c r="U834" i="1"/>
  <c r="AA835" i="1"/>
  <c r="E834" i="1"/>
  <c r="Z834" i="1"/>
  <c r="AP834" i="1"/>
  <c r="V834" i="1" l="1"/>
  <c r="AB835" i="1" s="1"/>
  <c r="U835" i="1"/>
  <c r="V835" i="1" s="1"/>
  <c r="AA836" i="1"/>
  <c r="E835" i="1"/>
  <c r="Z835" i="1"/>
  <c r="W835" i="1" l="1"/>
  <c r="AH835" i="1"/>
  <c r="AL835" i="1" s="1"/>
  <c r="AM835" i="1" s="1"/>
  <c r="AB836" i="1"/>
  <c r="AG835" i="1"/>
  <c r="W836" i="1"/>
  <c r="X836" i="1"/>
  <c r="Y836" i="1" s="1"/>
  <c r="X837" i="1" l="1"/>
  <c r="Y837" i="1" s="1"/>
  <c r="AH836" i="1"/>
  <c r="AL836" i="1" s="1"/>
  <c r="AM836" i="1" s="1"/>
  <c r="AG836" i="1"/>
  <c r="E836" i="1" l="1"/>
  <c r="AA837" i="1"/>
  <c r="Z836" i="1"/>
  <c r="U836" i="1"/>
  <c r="AP836" i="1"/>
  <c r="V836" i="1" l="1"/>
  <c r="W837" i="1" s="1"/>
  <c r="E837" i="1"/>
  <c r="Z837" i="1"/>
  <c r="U837" i="1"/>
  <c r="V837" i="1" s="1"/>
  <c r="AA838" i="1"/>
  <c r="AP837" i="1"/>
  <c r="AB837" i="1" l="1"/>
  <c r="AB838" i="1" s="1"/>
  <c r="X838" i="1"/>
  <c r="Y838" i="1" s="1"/>
  <c r="W838" i="1"/>
  <c r="AH837" i="1" l="1"/>
  <c r="AL837" i="1" s="1"/>
  <c r="AM837" i="1" s="1"/>
  <c r="AG837" i="1"/>
  <c r="X839" i="1"/>
  <c r="Y839" i="1" s="1"/>
  <c r="AG838" i="1"/>
  <c r="AH838" i="1" l="1"/>
  <c r="AL838" i="1" s="1"/>
  <c r="AM838" i="1" s="1"/>
  <c r="Z838" i="1"/>
  <c r="AA839" i="1"/>
  <c r="U838" i="1"/>
  <c r="E838" i="1"/>
  <c r="AP838" i="1"/>
  <c r="E839" i="1" l="1"/>
  <c r="Z839" i="1"/>
  <c r="AA840" i="1"/>
  <c r="U839" i="1"/>
  <c r="V839" i="1" s="1"/>
  <c r="V838" i="1"/>
  <c r="AB839" i="1" s="1"/>
  <c r="AP839" i="1"/>
  <c r="W839" i="1" l="1"/>
  <c r="W840" i="1" s="1"/>
  <c r="AH839" i="1"/>
  <c r="AL839" i="1" s="1"/>
  <c r="AM839" i="1" s="1"/>
  <c r="AG839" i="1"/>
  <c r="AB840" i="1"/>
  <c r="X840" i="1" l="1"/>
  <c r="Y840" i="1" s="1"/>
  <c r="AH840" i="1"/>
  <c r="AL840" i="1" s="1"/>
  <c r="AM840" i="1" s="1"/>
  <c r="AG840" i="1"/>
  <c r="X841" i="1"/>
  <c r="Y841" i="1" s="1"/>
  <c r="AP841" i="1" l="1"/>
  <c r="U840" i="1"/>
  <c r="AA841" i="1"/>
  <c r="E840" i="1"/>
  <c r="Z840" i="1"/>
  <c r="AP840" i="1"/>
  <c r="V840" i="1" l="1"/>
  <c r="AB841" i="1" s="1"/>
  <c r="E841" i="1"/>
  <c r="U841" i="1"/>
  <c r="V841" i="1" s="1"/>
  <c r="Z841" i="1"/>
  <c r="AA842" i="1"/>
  <c r="W841" i="1" l="1"/>
  <c r="W842" i="1" s="1"/>
  <c r="AH841" i="1"/>
  <c r="AL841" i="1" s="1"/>
  <c r="AM841" i="1" s="1"/>
  <c r="AG841" i="1"/>
  <c r="AB842" i="1"/>
  <c r="X842" i="1"/>
  <c r="Y842" i="1" s="1"/>
  <c r="AH842" i="1" l="1"/>
  <c r="AL842" i="1" s="1"/>
  <c r="AM842" i="1" s="1"/>
  <c r="AG842" i="1"/>
  <c r="X843" i="1"/>
  <c r="Y843" i="1" s="1"/>
  <c r="Z842" i="1" l="1"/>
  <c r="AA843" i="1"/>
  <c r="U842" i="1"/>
  <c r="E842" i="1"/>
  <c r="AP842" i="1"/>
  <c r="AA844" i="1" l="1"/>
  <c r="E843" i="1"/>
  <c r="Z843" i="1"/>
  <c r="U843" i="1"/>
  <c r="V843" i="1" s="1"/>
  <c r="V842" i="1"/>
  <c r="AB843" i="1" s="1"/>
  <c r="AP843" i="1"/>
  <c r="W843" i="1" l="1"/>
  <c r="X844" i="1" s="1"/>
  <c r="Y844" i="1" s="1"/>
  <c r="AH843" i="1"/>
  <c r="AL843" i="1" s="1"/>
  <c r="AM843" i="1" s="1"/>
  <c r="AG843" i="1"/>
  <c r="AB844" i="1"/>
  <c r="W844" i="1" l="1"/>
  <c r="X845" i="1" s="1"/>
  <c r="Y845" i="1" s="1"/>
  <c r="AH844" i="1"/>
  <c r="AL844" i="1" s="1"/>
  <c r="AM844" i="1" s="1"/>
  <c r="AG844" i="1"/>
  <c r="AP845" i="1" l="1"/>
  <c r="AA845" i="1"/>
  <c r="E844" i="1"/>
  <c r="Z844" i="1"/>
  <c r="U844" i="1"/>
  <c r="AP844" i="1"/>
  <c r="V844" i="1" l="1"/>
  <c r="W845" i="1" s="1"/>
  <c r="AA846" i="1"/>
  <c r="Z845" i="1"/>
  <c r="U845" i="1"/>
  <c r="V845" i="1" s="1"/>
  <c r="E845" i="1"/>
  <c r="AB845" i="1" l="1"/>
  <c r="AH845" i="1" s="1"/>
  <c r="AL845" i="1" s="1"/>
  <c r="AM845" i="1" s="1"/>
  <c r="X846" i="1"/>
  <c r="Y846" i="1" s="1"/>
  <c r="W846" i="1"/>
  <c r="AB846" i="1" l="1"/>
  <c r="AH846" i="1" s="1"/>
  <c r="AL846" i="1" s="1"/>
  <c r="AM846" i="1" s="1"/>
  <c r="AG845" i="1"/>
  <c r="X847" i="1"/>
  <c r="Y847" i="1" s="1"/>
  <c r="AG846" i="1" l="1"/>
  <c r="AA847" i="1"/>
  <c r="E846" i="1"/>
  <c r="Z846" i="1"/>
  <c r="U846" i="1"/>
  <c r="AP846" i="1"/>
  <c r="E847" i="1" l="1"/>
  <c r="U847" i="1"/>
  <c r="V847" i="1" s="1"/>
  <c r="Z847" i="1"/>
  <c r="AA848" i="1"/>
  <c r="AP847" i="1"/>
  <c r="V846" i="1"/>
  <c r="AB847" i="1" s="1"/>
  <c r="AH847" i="1" l="1"/>
  <c r="AL847" i="1" s="1"/>
  <c r="AM847" i="1" s="1"/>
  <c r="AG847" i="1"/>
  <c r="AB848" i="1"/>
  <c r="W847" i="1"/>
  <c r="AH848" i="1" l="1"/>
  <c r="AL848" i="1" s="1"/>
  <c r="AM848" i="1" s="1"/>
  <c r="AF848" i="1"/>
  <c r="AG848" i="1"/>
  <c r="X848" i="1"/>
  <c r="Y848" i="1" s="1"/>
  <c r="W848" i="1"/>
  <c r="X849" i="1" l="1"/>
  <c r="Y849" i="1" s="1"/>
  <c r="Z848" i="1" l="1"/>
  <c r="AA849" i="1"/>
  <c r="E848" i="1"/>
  <c r="U848" i="1"/>
  <c r="AP848" i="1"/>
  <c r="V848" i="1" l="1"/>
  <c r="W849" i="1" s="1"/>
  <c r="E849" i="1"/>
  <c r="U849" i="1"/>
  <c r="V849" i="1" s="1"/>
  <c r="Z849" i="1"/>
  <c r="AA850" i="1"/>
  <c r="AP849" i="1"/>
  <c r="AB849" i="1" l="1"/>
  <c r="AH849" i="1" s="1"/>
  <c r="AL849" i="1" s="1"/>
  <c r="AM849" i="1" s="1"/>
  <c r="W850" i="1"/>
  <c r="X850" i="1"/>
  <c r="Y850" i="1" s="1"/>
  <c r="AB850" i="1" l="1"/>
  <c r="AG850" i="1" s="1"/>
  <c r="AG849" i="1"/>
  <c r="X851" i="1"/>
  <c r="Y851" i="1" s="1"/>
  <c r="AH850" i="1" l="1"/>
  <c r="AL850" i="1" s="1"/>
  <c r="AM850" i="1" s="1"/>
  <c r="U850" i="1"/>
  <c r="E850" i="1"/>
  <c r="Z850" i="1"/>
  <c r="AA851" i="1"/>
  <c r="AP850" i="1"/>
  <c r="V850" i="1" l="1"/>
  <c r="W851" i="1" s="1"/>
  <c r="E851" i="1"/>
  <c r="U851" i="1"/>
  <c r="V851" i="1" s="1"/>
  <c r="Z851" i="1"/>
  <c r="AA852" i="1"/>
  <c r="AP851" i="1"/>
  <c r="AB851" i="1" l="1"/>
  <c r="AG851" i="1" s="1"/>
  <c r="X852" i="1"/>
  <c r="Y852" i="1" s="1"/>
  <c r="W852" i="1"/>
  <c r="AB852" i="1" l="1"/>
  <c r="AG852" i="1" s="1"/>
  <c r="AH851" i="1"/>
  <c r="AL851" i="1" s="1"/>
  <c r="AM851" i="1" s="1"/>
  <c r="X853" i="1"/>
  <c r="Y853" i="1" s="1"/>
  <c r="AP852" i="1"/>
  <c r="AH852" i="1" l="1"/>
  <c r="AL852" i="1" s="1"/>
  <c r="AM852" i="1" s="1"/>
  <c r="AP853" i="1"/>
  <c r="AA853" i="1"/>
  <c r="E852" i="1"/>
  <c r="U852" i="1"/>
  <c r="Z852" i="1"/>
  <c r="Z853" i="1" l="1"/>
  <c r="AA854" i="1"/>
  <c r="E853" i="1"/>
  <c r="U853" i="1"/>
  <c r="V853" i="1" s="1"/>
  <c r="V852" i="1"/>
  <c r="W853" i="1" s="1"/>
  <c r="AB853" i="1" l="1"/>
  <c r="AB854" i="1" s="1"/>
  <c r="X854" i="1"/>
  <c r="Y854" i="1" s="1"/>
  <c r="W854" i="1"/>
  <c r="AG853" i="1" l="1"/>
  <c r="AH853" i="1"/>
  <c r="AL853" i="1" s="1"/>
  <c r="AM853" i="1" s="1"/>
  <c r="X855" i="1"/>
  <c r="Y855" i="1" s="1"/>
  <c r="AG854" i="1"/>
  <c r="AP854" i="1"/>
  <c r="AH854" i="1" l="1"/>
  <c r="AL854" i="1" s="1"/>
  <c r="AM854" i="1" s="1"/>
  <c r="AA855" i="1"/>
  <c r="E854" i="1"/>
  <c r="U854" i="1"/>
  <c r="Z854" i="1"/>
  <c r="V854" i="1" l="1"/>
  <c r="AB855" i="1" s="1"/>
  <c r="U855" i="1"/>
  <c r="V855" i="1" s="1"/>
  <c r="AA856" i="1"/>
  <c r="E855" i="1"/>
  <c r="Z855" i="1"/>
  <c r="AP855" i="1"/>
  <c r="W855" i="1" l="1"/>
  <c r="AH855" i="1"/>
  <c r="AL855" i="1" s="1"/>
  <c r="AM855" i="1" s="1"/>
  <c r="AB856" i="1"/>
  <c r="AG855" i="1"/>
  <c r="X856" i="1"/>
  <c r="Y856" i="1" s="1"/>
  <c r="W856" i="1"/>
  <c r="AH856" i="1" l="1"/>
  <c r="AL856" i="1" s="1"/>
  <c r="AM856" i="1" s="1"/>
  <c r="AG856" i="1"/>
  <c r="X857" i="1"/>
  <c r="Y857" i="1" s="1"/>
  <c r="AP856" i="1"/>
  <c r="U856" i="1" l="1"/>
  <c r="AA857" i="1"/>
  <c r="E856" i="1"/>
  <c r="Z856" i="1"/>
  <c r="V856" i="1" l="1"/>
  <c r="W857" i="1" s="1"/>
  <c r="U857" i="1"/>
  <c r="V857" i="1" s="1"/>
  <c r="AA858" i="1"/>
  <c r="E857" i="1"/>
  <c r="Z857" i="1"/>
  <c r="AP857" i="1"/>
  <c r="AB857" i="1" l="1"/>
  <c r="AG857" i="1" s="1"/>
  <c r="X858" i="1"/>
  <c r="Y858" i="1" s="1"/>
  <c r="W858" i="1"/>
  <c r="AB858" i="1" l="1"/>
  <c r="AG858" i="1" s="1"/>
  <c r="AH857" i="1"/>
  <c r="AL857" i="1" s="1"/>
  <c r="AM857" i="1" s="1"/>
  <c r="X859" i="1"/>
  <c r="Y859" i="1" s="1"/>
  <c r="AP858" i="1"/>
  <c r="AH858" i="1" l="1"/>
  <c r="AL858" i="1" s="1"/>
  <c r="AM858" i="1" s="1"/>
  <c r="Z858" i="1"/>
  <c r="AA859" i="1"/>
  <c r="E858" i="1"/>
  <c r="U858" i="1"/>
  <c r="V858" i="1" l="1"/>
  <c r="AB859" i="1" s="1"/>
  <c r="U859" i="1"/>
  <c r="V859" i="1" s="1"/>
  <c r="AA860" i="1"/>
  <c r="E859" i="1"/>
  <c r="Z859" i="1"/>
  <c r="AP859" i="1"/>
  <c r="W859" i="1" l="1"/>
  <c r="AH859" i="1"/>
  <c r="AL859" i="1" s="1"/>
  <c r="AM859" i="1" s="1"/>
  <c r="AG859" i="1"/>
  <c r="AB860" i="1"/>
  <c r="X860" i="1"/>
  <c r="Y860" i="1" s="1"/>
  <c r="W860" i="1"/>
  <c r="AH860" i="1" l="1"/>
  <c r="AL860" i="1" s="1"/>
  <c r="AM860" i="1" s="1"/>
  <c r="AG860" i="1"/>
  <c r="X861" i="1"/>
  <c r="Y861" i="1" s="1"/>
  <c r="E860" i="1" l="1"/>
  <c r="U860" i="1"/>
  <c r="Z860" i="1"/>
  <c r="AA861" i="1"/>
  <c r="AP860" i="1"/>
  <c r="V860" i="1" l="1"/>
  <c r="W861" i="1" s="1"/>
  <c r="Z861" i="1"/>
  <c r="U861" i="1"/>
  <c r="V861" i="1" s="1"/>
  <c r="AA862" i="1"/>
  <c r="E861" i="1"/>
  <c r="AP861" i="1"/>
  <c r="AB861" i="1" l="1"/>
  <c r="AB862" i="1" s="1"/>
  <c r="X862" i="1"/>
  <c r="Y862" i="1" s="1"/>
  <c r="W862" i="1"/>
  <c r="AG861" i="1" l="1"/>
  <c r="AH861" i="1"/>
  <c r="AL861" i="1" s="1"/>
  <c r="AM861" i="1" s="1"/>
  <c r="X863" i="1"/>
  <c r="Y863" i="1" s="1"/>
  <c r="AG862" i="1"/>
  <c r="AH862" i="1" l="1"/>
  <c r="AL862" i="1" s="1"/>
  <c r="AM862" i="1" s="1"/>
  <c r="E862" i="1"/>
  <c r="Z862" i="1"/>
  <c r="AA863" i="1"/>
  <c r="U862" i="1"/>
  <c r="AP862" i="1"/>
  <c r="E863" i="1" l="1"/>
  <c r="U863" i="1"/>
  <c r="V863" i="1" s="1"/>
  <c r="Z863" i="1"/>
  <c r="AA864" i="1"/>
  <c r="AP863" i="1"/>
  <c r="V862" i="1"/>
  <c r="AB863" i="1" s="1"/>
  <c r="W863" i="1" l="1"/>
  <c r="W864" i="1" s="1"/>
  <c r="AH863" i="1"/>
  <c r="AL863" i="1" s="1"/>
  <c r="AM863" i="1" s="1"/>
  <c r="AB864" i="1"/>
  <c r="AG863" i="1"/>
  <c r="X864" i="1" l="1"/>
  <c r="Y864" i="1" s="1"/>
  <c r="AH864" i="1"/>
  <c r="AL864" i="1" s="1"/>
  <c r="AM864" i="1" s="1"/>
  <c r="AG864" i="1"/>
  <c r="X865" i="1"/>
  <c r="Y865" i="1" s="1"/>
  <c r="AP864" i="1"/>
  <c r="U864" i="1" l="1"/>
  <c r="Z864" i="1"/>
  <c r="AA865" i="1"/>
  <c r="E864" i="1"/>
  <c r="V864" i="1" l="1"/>
  <c r="AB865" i="1" s="1"/>
  <c r="U865" i="1"/>
  <c r="V865" i="1" s="1"/>
  <c r="Z865" i="1"/>
  <c r="AA866" i="1"/>
  <c r="E865" i="1"/>
  <c r="AP865" i="1"/>
  <c r="W865" i="1" l="1"/>
  <c r="AH865" i="1"/>
  <c r="AL865" i="1" s="1"/>
  <c r="AM865" i="1" s="1"/>
  <c r="AG865" i="1"/>
  <c r="AB866" i="1"/>
  <c r="X866" i="1"/>
  <c r="Y866" i="1" s="1"/>
  <c r="W866" i="1"/>
  <c r="AH866" i="1" l="1"/>
  <c r="AL866" i="1" s="1"/>
  <c r="AM866" i="1" s="1"/>
  <c r="AG866" i="1"/>
  <c r="X867" i="1"/>
  <c r="Y867" i="1" s="1"/>
  <c r="AA867" i="1" l="1"/>
  <c r="E866" i="1"/>
  <c r="Z866" i="1"/>
  <c r="U866" i="1"/>
  <c r="AP866" i="1"/>
  <c r="V866" i="1" l="1"/>
  <c r="W867" i="1" s="1"/>
  <c r="U867" i="1"/>
  <c r="V867" i="1" s="1"/>
  <c r="AA868" i="1"/>
  <c r="E867" i="1"/>
  <c r="Z867" i="1"/>
  <c r="AP867" i="1"/>
  <c r="AB867" i="1" l="1"/>
  <c r="AB868" i="1" s="1"/>
  <c r="W868" i="1"/>
  <c r="X868" i="1"/>
  <c r="Y868" i="1" s="1"/>
  <c r="AG867" i="1" l="1"/>
  <c r="AH867" i="1"/>
  <c r="AL867" i="1" s="1"/>
  <c r="AM867" i="1" s="1"/>
  <c r="AG868" i="1"/>
  <c r="AF868" i="1"/>
  <c r="X869" i="1"/>
  <c r="Y869" i="1" s="1"/>
  <c r="AH868" i="1" l="1"/>
  <c r="AL868" i="1" s="1"/>
  <c r="AM868" i="1" s="1"/>
  <c r="Z868" i="1"/>
  <c r="U868" i="1"/>
  <c r="AA869" i="1"/>
  <c r="E868" i="1"/>
  <c r="AP868" i="1"/>
  <c r="V868" i="1" l="1"/>
  <c r="AB869" i="1" s="1"/>
  <c r="Z869" i="1"/>
  <c r="U869" i="1"/>
  <c r="V869" i="1" s="1"/>
  <c r="AA870" i="1"/>
  <c r="E869" i="1"/>
  <c r="AP869" i="1"/>
  <c r="W869" i="1" l="1"/>
  <c r="AH869" i="1"/>
  <c r="AL869" i="1" s="1"/>
  <c r="AM869" i="1" s="1"/>
  <c r="AG869" i="1"/>
  <c r="AB870" i="1"/>
  <c r="X870" i="1"/>
  <c r="Y870" i="1" s="1"/>
  <c r="W870" i="1"/>
  <c r="AH870" i="1" l="1"/>
  <c r="AL870" i="1" s="1"/>
  <c r="AM870" i="1" s="1"/>
  <c r="AG870" i="1"/>
  <c r="AF870" i="1"/>
  <c r="X871" i="1"/>
  <c r="Y871" i="1" s="1"/>
  <c r="Z870" i="1" l="1"/>
  <c r="AA871" i="1"/>
  <c r="U870" i="1"/>
  <c r="E870" i="1"/>
  <c r="AP870" i="1"/>
  <c r="Z871" i="1" l="1"/>
  <c r="E871" i="1"/>
  <c r="AA872" i="1"/>
  <c r="U871" i="1"/>
  <c r="V871" i="1" s="1"/>
  <c r="V870" i="1"/>
  <c r="AB871" i="1" s="1"/>
  <c r="AP871" i="1"/>
  <c r="W871" i="1" l="1"/>
  <c r="AH871" i="1"/>
  <c r="AL871" i="1" s="1"/>
  <c r="AM871" i="1" s="1"/>
  <c r="AB872" i="1"/>
  <c r="AG871" i="1"/>
  <c r="AF871" i="1"/>
  <c r="X872" i="1"/>
  <c r="Y872" i="1" s="1"/>
  <c r="AE871" i="1"/>
  <c r="W872" i="1"/>
  <c r="AH872" i="1" l="1"/>
  <c r="AL872" i="1" s="1"/>
  <c r="AM872" i="1" s="1"/>
  <c r="AG872" i="1"/>
  <c r="AF872" i="1"/>
  <c r="X873" i="1"/>
  <c r="Y873" i="1" s="1"/>
  <c r="AA873" i="1" l="1"/>
  <c r="U872" i="1"/>
  <c r="E872" i="1"/>
  <c r="Z872" i="1"/>
  <c r="AP872" i="1"/>
  <c r="AP873" i="1"/>
  <c r="U873" i="1" l="1"/>
  <c r="V873" i="1" s="1"/>
  <c r="AA874" i="1"/>
  <c r="E873" i="1"/>
  <c r="Z873" i="1"/>
  <c r="V872" i="1"/>
  <c r="W873" i="1" s="1"/>
  <c r="AE873" i="1" l="1"/>
  <c r="X874" i="1"/>
  <c r="Y874" i="1" s="1"/>
  <c r="W874" i="1"/>
  <c r="AB873" i="1"/>
  <c r="AH873" i="1" l="1"/>
  <c r="AL873" i="1" s="1"/>
  <c r="AM873" i="1" s="1"/>
  <c r="AB874" i="1"/>
  <c r="AF873" i="1"/>
  <c r="AG873" i="1"/>
  <c r="X875" i="1"/>
  <c r="Y875" i="1" s="1"/>
  <c r="E874" i="1" l="1"/>
  <c r="Z874" i="1"/>
  <c r="U874" i="1"/>
  <c r="AA875" i="1"/>
  <c r="AP874" i="1"/>
  <c r="AH874" i="1"/>
  <c r="AL874" i="1" s="1"/>
  <c r="AM874" i="1" s="1"/>
  <c r="AG874" i="1"/>
  <c r="AF874" i="1"/>
  <c r="AP875" i="1"/>
  <c r="V874" i="1" l="1"/>
  <c r="W875" i="1" s="1"/>
  <c r="U875" i="1"/>
  <c r="V875" i="1" s="1"/>
  <c r="E875" i="1"/>
  <c r="Z875" i="1"/>
  <c r="AA876" i="1"/>
  <c r="AB875" i="1"/>
  <c r="X876" i="1" l="1"/>
  <c r="Y876" i="1" s="1"/>
  <c r="W876" i="1"/>
  <c r="AE875" i="1"/>
  <c r="AH875" i="1"/>
  <c r="AL875" i="1" s="1"/>
  <c r="AM875" i="1" s="1"/>
  <c r="AB876" i="1"/>
  <c r="AF875" i="1"/>
  <c r="AG875" i="1"/>
  <c r="X877" i="1" l="1"/>
  <c r="Y877" i="1" s="1"/>
  <c r="AH876" i="1"/>
  <c r="AL876" i="1" s="1"/>
  <c r="AM876" i="1" s="1"/>
  <c r="AG876" i="1"/>
  <c r="AF876" i="1"/>
  <c r="AA877" i="1" l="1"/>
  <c r="E876" i="1"/>
  <c r="Z876" i="1"/>
  <c r="U876" i="1"/>
  <c r="AP876" i="1"/>
  <c r="V876" i="1" l="1"/>
  <c r="W877" i="1" s="1"/>
  <c r="E877" i="1"/>
  <c r="Z877" i="1"/>
  <c r="U877" i="1"/>
  <c r="V877" i="1" s="1"/>
  <c r="AA878" i="1"/>
  <c r="AP877" i="1"/>
  <c r="AB877" i="1" l="1"/>
  <c r="AB878" i="1" s="1"/>
  <c r="X878" i="1"/>
  <c r="Y878" i="1" s="1"/>
  <c r="W878" i="1"/>
  <c r="AG877" i="1" l="1"/>
  <c r="AH877" i="1"/>
  <c r="AL877" i="1" s="1"/>
  <c r="AM877" i="1" s="1"/>
  <c r="X879" i="1"/>
  <c r="Y879" i="1" s="1"/>
  <c r="AE878" i="1"/>
  <c r="AF878" i="1"/>
  <c r="AG878" i="1"/>
  <c r="AP878" i="1"/>
  <c r="AH878" i="1" l="1"/>
  <c r="AL878" i="1" s="1"/>
  <c r="AM878" i="1" s="1"/>
  <c r="U878" i="1"/>
  <c r="Z878" i="1"/>
  <c r="AA879" i="1"/>
  <c r="E878" i="1"/>
  <c r="AP879" i="1"/>
  <c r="Z879" i="1" l="1"/>
  <c r="AA880" i="1"/>
  <c r="E879" i="1"/>
  <c r="U879" i="1"/>
  <c r="V879" i="1" s="1"/>
  <c r="V878" i="1"/>
  <c r="W879" i="1" s="1"/>
  <c r="AB879" i="1" l="1"/>
  <c r="AB880" i="1" s="1"/>
  <c r="W880" i="1"/>
  <c r="X880" i="1"/>
  <c r="Y880" i="1" s="1"/>
  <c r="AG879" i="1" l="1"/>
  <c r="AH879" i="1"/>
  <c r="AL879" i="1" s="1"/>
  <c r="AM879" i="1" s="1"/>
  <c r="AF879" i="1"/>
  <c r="AF880" i="1"/>
  <c r="AG880" i="1"/>
  <c r="X881" i="1"/>
  <c r="Y881" i="1" s="1"/>
  <c r="AE880" i="1"/>
  <c r="AH880" i="1" l="1"/>
  <c r="AL880" i="1" s="1"/>
  <c r="AM880" i="1" s="1"/>
  <c r="AA881" i="1"/>
  <c r="E880" i="1"/>
  <c r="Z880" i="1"/>
  <c r="U880" i="1"/>
  <c r="AP880" i="1"/>
  <c r="U881" i="1" l="1"/>
  <c r="V881" i="1" s="1"/>
  <c r="AA882" i="1"/>
  <c r="E881" i="1"/>
  <c r="Z881" i="1"/>
  <c r="V880" i="1"/>
  <c r="W881" i="1" s="1"/>
  <c r="AP881" i="1"/>
  <c r="W882" i="1" l="1"/>
  <c r="X882" i="1"/>
  <c r="Y882" i="1" s="1"/>
  <c r="AB881" i="1"/>
  <c r="AH881" i="1" l="1"/>
  <c r="AL881" i="1" s="1"/>
  <c r="AM881" i="1" s="1"/>
  <c r="AB882" i="1"/>
  <c r="AF881" i="1"/>
  <c r="AG881" i="1"/>
  <c r="AP882" i="1"/>
  <c r="AE882" i="1"/>
  <c r="X883" i="1"/>
  <c r="Y883" i="1" s="1"/>
  <c r="AG48" i="1"/>
  <c r="AG49" i="1"/>
  <c r="E882" i="1" l="1"/>
  <c r="Z882" i="1"/>
  <c r="U882" i="1"/>
  <c r="AA883" i="1"/>
  <c r="AH882" i="1"/>
  <c r="AL882" i="1" s="1"/>
  <c r="AM882" i="1" s="1"/>
  <c r="AG882" i="1"/>
  <c r="AF882" i="1"/>
  <c r="U883" i="1" l="1"/>
  <c r="V883" i="1" s="1"/>
  <c r="E883" i="1"/>
  <c r="Z883" i="1"/>
  <c r="AA884" i="1"/>
  <c r="V882" i="1"/>
  <c r="AB883" i="1" s="1"/>
  <c r="AP883" i="1"/>
  <c r="AH883" i="1" l="1"/>
  <c r="AL883" i="1" s="1"/>
  <c r="AM883" i="1" s="1"/>
  <c r="AG883" i="1"/>
  <c r="AB884" i="1"/>
  <c r="AF883" i="1"/>
  <c r="W883" i="1"/>
  <c r="AH884" i="1" l="1"/>
  <c r="AL884" i="1" s="1"/>
  <c r="AM884" i="1" s="1"/>
  <c r="AG884" i="1"/>
  <c r="AF884" i="1"/>
  <c r="W884" i="1"/>
  <c r="X884" i="1"/>
  <c r="Y884" i="1" s="1"/>
  <c r="X885" i="1" l="1"/>
  <c r="Y885" i="1" s="1"/>
  <c r="AE884" i="1"/>
  <c r="Z884" i="1" l="1"/>
  <c r="U884" i="1"/>
  <c r="AA885" i="1"/>
  <c r="E884" i="1"/>
  <c r="AP884" i="1"/>
  <c r="E885" i="1" l="1"/>
  <c r="Z885" i="1"/>
  <c r="U885" i="1"/>
  <c r="V885" i="1" s="1"/>
  <c r="AA886" i="1"/>
  <c r="V884" i="1"/>
  <c r="AB885" i="1" s="1"/>
  <c r="AP885" i="1"/>
  <c r="W885" i="1" l="1"/>
  <c r="AH885" i="1"/>
  <c r="AL885" i="1" s="1"/>
  <c r="AM885" i="1" s="1"/>
  <c r="AF885" i="1"/>
  <c r="AG885" i="1"/>
  <c r="AB886" i="1"/>
  <c r="X886" i="1"/>
  <c r="Y886" i="1" s="1"/>
  <c r="W886" i="1"/>
  <c r="AH886" i="1" l="1"/>
  <c r="AL886" i="1" s="1"/>
  <c r="AM886" i="1" s="1"/>
  <c r="AG886" i="1"/>
  <c r="AF886" i="1"/>
  <c r="X887" i="1"/>
  <c r="Y887" i="1" s="1"/>
  <c r="U886" i="1" l="1"/>
  <c r="AA887" i="1"/>
  <c r="E886" i="1"/>
  <c r="Z886" i="1"/>
  <c r="AP886" i="1"/>
  <c r="AP887" i="1"/>
  <c r="Z887" i="1" l="1"/>
  <c r="E887" i="1"/>
  <c r="U887" i="1"/>
  <c r="V887" i="1" s="1"/>
  <c r="AA888" i="1"/>
  <c r="V886" i="1"/>
  <c r="W887" i="1" s="1"/>
  <c r="AB887" i="1"/>
  <c r="AH887" i="1" l="1"/>
  <c r="AL887" i="1" s="1"/>
  <c r="AM887" i="1" s="1"/>
  <c r="AG887" i="1"/>
  <c r="AF887" i="1"/>
  <c r="AB888" i="1"/>
  <c r="X888" i="1"/>
  <c r="Y888" i="1" s="1"/>
  <c r="W888" i="1"/>
  <c r="AH888" i="1" l="1"/>
  <c r="AL888" i="1" s="1"/>
  <c r="AM888" i="1" s="1"/>
  <c r="AG888" i="1"/>
  <c r="AF888" i="1"/>
  <c r="X889" i="1"/>
  <c r="Y889" i="1" s="1"/>
  <c r="AA889" i="1" l="1"/>
  <c r="E888" i="1"/>
  <c r="Z888" i="1"/>
  <c r="U888" i="1"/>
  <c r="AP888" i="1"/>
  <c r="AP889" i="1"/>
  <c r="V888" i="1" l="1"/>
  <c r="W889" i="1" s="1"/>
  <c r="U889" i="1"/>
  <c r="V889" i="1" s="1"/>
  <c r="Z889" i="1"/>
  <c r="AA890" i="1"/>
  <c r="E889" i="1"/>
  <c r="AB889" i="1" l="1"/>
  <c r="AG889" i="1" s="1"/>
  <c r="W890" i="1"/>
  <c r="X890" i="1"/>
  <c r="Y890" i="1" s="1"/>
  <c r="AF889" i="1" l="1"/>
  <c r="AB890" i="1"/>
  <c r="AG890" i="1" s="1"/>
  <c r="AH889" i="1"/>
  <c r="AL889" i="1" s="1"/>
  <c r="AM889" i="1" s="1"/>
  <c r="AP890" i="1"/>
  <c r="X891" i="1"/>
  <c r="Y891" i="1" s="1"/>
  <c r="AH890" i="1" l="1"/>
  <c r="AL890" i="1" s="1"/>
  <c r="AM890" i="1" s="1"/>
  <c r="AF890" i="1"/>
  <c r="AP891" i="1"/>
  <c r="Z890" i="1"/>
  <c r="AA891" i="1"/>
  <c r="E890" i="1"/>
  <c r="U890" i="1"/>
  <c r="V890" i="1" l="1"/>
  <c r="AB891" i="1" s="1"/>
  <c r="AA892" i="1"/>
  <c r="E891" i="1"/>
  <c r="Z891" i="1"/>
  <c r="U891" i="1"/>
  <c r="V891" i="1" s="1"/>
  <c r="W891" i="1" l="1"/>
  <c r="W892" i="1" s="1"/>
  <c r="AH891" i="1"/>
  <c r="AL891" i="1" s="1"/>
  <c r="AM891" i="1" s="1"/>
  <c r="AG891" i="1"/>
  <c r="AB892" i="1"/>
  <c r="AF891" i="1"/>
  <c r="X892" i="1"/>
  <c r="Y892" i="1" s="1"/>
  <c r="AH892" i="1" l="1"/>
  <c r="AL892" i="1" s="1"/>
  <c r="AM892" i="1" s="1"/>
  <c r="AG892" i="1"/>
  <c r="AP892" i="1"/>
  <c r="X893" i="1"/>
  <c r="Y893" i="1" s="1"/>
  <c r="Z892" i="1" l="1"/>
  <c r="U892" i="1"/>
  <c r="AA893" i="1"/>
  <c r="E892" i="1"/>
  <c r="V892" i="1" l="1"/>
  <c r="AB893" i="1" s="1"/>
  <c r="Z893" i="1"/>
  <c r="U893" i="1"/>
  <c r="V893" i="1" s="1"/>
  <c r="AA894" i="1"/>
  <c r="E893" i="1"/>
  <c r="AP893" i="1"/>
  <c r="W893" i="1" l="1"/>
  <c r="X894" i="1" s="1"/>
  <c r="Y894" i="1" s="1"/>
  <c r="AH893" i="1"/>
  <c r="AL893" i="1" s="1"/>
  <c r="AM893" i="1" s="1"/>
  <c r="AG893" i="1"/>
  <c r="AB894" i="1"/>
  <c r="W894" i="1"/>
  <c r="AP894" i="1" l="1"/>
  <c r="AH894" i="1"/>
  <c r="AL894" i="1" s="1"/>
  <c r="AM894" i="1" s="1"/>
  <c r="AG894" i="1"/>
  <c r="X895" i="1"/>
  <c r="Y895" i="1" s="1"/>
  <c r="AA895" i="1" l="1"/>
  <c r="Z894" i="1"/>
  <c r="E894" i="1"/>
  <c r="U894" i="1"/>
  <c r="V894" i="1" l="1"/>
  <c r="AB895" i="1" s="1"/>
  <c r="Z895" i="1"/>
  <c r="AA896" i="1"/>
  <c r="U895" i="1"/>
  <c r="V895" i="1" s="1"/>
  <c r="E895" i="1"/>
  <c r="AP895" i="1"/>
  <c r="W895" i="1" l="1"/>
  <c r="AH895" i="1"/>
  <c r="AL895" i="1" s="1"/>
  <c r="AM895" i="1" s="1"/>
  <c r="AB896" i="1"/>
  <c r="AG895" i="1"/>
  <c r="X896" i="1"/>
  <c r="Y896" i="1" s="1"/>
  <c r="W896" i="1"/>
  <c r="AH896" i="1" l="1"/>
  <c r="AL896" i="1" s="1"/>
  <c r="AM896" i="1" s="1"/>
  <c r="AG896" i="1"/>
  <c r="AP896" i="1"/>
  <c r="X897" i="1"/>
  <c r="Y897" i="1" s="1"/>
  <c r="U896" i="1" l="1"/>
  <c r="AA897" i="1"/>
  <c r="E896" i="1"/>
  <c r="Z896" i="1"/>
  <c r="V896" i="1" l="1"/>
  <c r="W897" i="1" s="1"/>
  <c r="U897" i="1"/>
  <c r="V897" i="1" s="1"/>
  <c r="E897" i="1"/>
  <c r="Z897" i="1"/>
  <c r="AA898" i="1"/>
  <c r="AP897" i="1"/>
  <c r="AB897" i="1" l="1"/>
  <c r="AB898" i="1" s="1"/>
  <c r="X898" i="1"/>
  <c r="Y898" i="1" s="1"/>
  <c r="W898" i="1"/>
  <c r="AG897" i="1" l="1"/>
  <c r="AH897" i="1"/>
  <c r="AL897" i="1" s="1"/>
  <c r="AM897" i="1" s="1"/>
  <c r="X899" i="1"/>
  <c r="Y899" i="1" s="1"/>
  <c r="AG898" i="1"/>
  <c r="AP898" i="1"/>
  <c r="AH898" i="1" l="1"/>
  <c r="AL898" i="1" s="1"/>
  <c r="AM898" i="1" s="1"/>
  <c r="E898" i="1"/>
  <c r="U898" i="1"/>
  <c r="Z898" i="1"/>
  <c r="AA899" i="1"/>
  <c r="U899" i="1" l="1"/>
  <c r="V899" i="1" s="1"/>
  <c r="E899" i="1"/>
  <c r="Z899" i="1"/>
  <c r="AA900" i="1"/>
  <c r="V898" i="1"/>
  <c r="W899" i="1" s="1"/>
  <c r="AP899" i="1"/>
  <c r="AB899" i="1" l="1"/>
  <c r="AB900" i="1" s="1"/>
  <c r="X900" i="1"/>
  <c r="Y900" i="1" s="1"/>
  <c r="W900" i="1"/>
  <c r="AG899" i="1" l="1"/>
  <c r="AH899" i="1"/>
  <c r="AL899" i="1" s="1"/>
  <c r="AM899" i="1" s="1"/>
  <c r="X901" i="1"/>
  <c r="Y901" i="1" s="1"/>
  <c r="AG900" i="1"/>
  <c r="AH900" i="1" l="1"/>
  <c r="AL900" i="1" s="1"/>
  <c r="AM900" i="1" s="1"/>
  <c r="AA901" i="1"/>
  <c r="Z900" i="1"/>
  <c r="E900" i="1"/>
  <c r="U900" i="1"/>
  <c r="AP900" i="1"/>
  <c r="Z901" i="1" l="1"/>
  <c r="U901" i="1"/>
  <c r="V901" i="1" s="1"/>
  <c r="AA902" i="1"/>
  <c r="E901" i="1"/>
  <c r="AP901" i="1"/>
  <c r="V900" i="1"/>
  <c r="AB901" i="1" s="1"/>
  <c r="W901" i="1" l="1"/>
  <c r="X902" i="1" s="1"/>
  <c r="Y902" i="1" s="1"/>
  <c r="AH901" i="1"/>
  <c r="AL901" i="1" s="1"/>
  <c r="AM901" i="1" s="1"/>
  <c r="AG901" i="1"/>
  <c r="AB902" i="1"/>
  <c r="W902" i="1" l="1"/>
  <c r="X903" i="1" s="1"/>
  <c r="Y903" i="1" s="1"/>
  <c r="AH902" i="1"/>
  <c r="AL902" i="1" s="1"/>
  <c r="AM902" i="1" s="1"/>
  <c r="AG902" i="1"/>
  <c r="AP902" i="1"/>
  <c r="AA903" i="1" l="1"/>
  <c r="E902" i="1"/>
  <c r="Z902" i="1"/>
  <c r="U902" i="1"/>
  <c r="V902" i="1" l="1"/>
  <c r="W903" i="1" s="1"/>
  <c r="U903" i="1"/>
  <c r="V903" i="1" s="1"/>
  <c r="E903" i="1"/>
  <c r="Z903" i="1"/>
  <c r="AA904" i="1"/>
  <c r="AP903" i="1"/>
  <c r="AB903" i="1" l="1"/>
  <c r="AH903" i="1" s="1"/>
  <c r="AL903" i="1" s="1"/>
  <c r="AM903" i="1" s="1"/>
  <c r="X904" i="1"/>
  <c r="Y904" i="1" s="1"/>
  <c r="W904" i="1"/>
  <c r="AB904" i="1" l="1"/>
  <c r="AH904" i="1" s="1"/>
  <c r="AL904" i="1" s="1"/>
  <c r="AM904" i="1" s="1"/>
  <c r="AG903" i="1"/>
  <c r="X905" i="1"/>
  <c r="Y905" i="1" s="1"/>
  <c r="AG904" i="1" l="1"/>
  <c r="U904" i="1"/>
  <c r="AA905" i="1"/>
  <c r="E904" i="1"/>
  <c r="Z904" i="1"/>
  <c r="AP904" i="1"/>
  <c r="U905" i="1" l="1"/>
  <c r="V905" i="1" s="1"/>
  <c r="E905" i="1"/>
  <c r="Z905" i="1"/>
  <c r="AA906" i="1"/>
  <c r="AP905" i="1"/>
  <c r="V904" i="1"/>
  <c r="AB905" i="1" s="1"/>
  <c r="W905" i="1" l="1"/>
  <c r="W906" i="1" s="1"/>
  <c r="AH905" i="1"/>
  <c r="AL905" i="1" s="1"/>
  <c r="AM905" i="1" s="1"/>
  <c r="AG905" i="1"/>
  <c r="AB906" i="1"/>
  <c r="X906" i="1" l="1"/>
  <c r="Y906" i="1" s="1"/>
  <c r="AH906" i="1"/>
  <c r="AL906" i="1" s="1"/>
  <c r="AM906" i="1" s="1"/>
  <c r="AG906" i="1"/>
  <c r="X907" i="1"/>
  <c r="Y907" i="1" s="1"/>
  <c r="U906" i="1" l="1"/>
  <c r="E906" i="1"/>
  <c r="Z906" i="1"/>
  <c r="AA907" i="1"/>
  <c r="AP906" i="1"/>
  <c r="V906" i="1" l="1"/>
  <c r="AB907" i="1" s="1"/>
  <c r="AA908" i="1"/>
  <c r="E907" i="1"/>
  <c r="Z907" i="1"/>
  <c r="U907" i="1"/>
  <c r="V907" i="1" s="1"/>
  <c r="AP907" i="1"/>
  <c r="W907" i="1" l="1"/>
  <c r="AH907" i="1"/>
  <c r="AL907" i="1" s="1"/>
  <c r="AM907" i="1" s="1"/>
  <c r="AB908" i="1"/>
  <c r="AG907" i="1"/>
  <c r="X908" i="1"/>
  <c r="Y908" i="1" s="1"/>
  <c r="W908" i="1"/>
  <c r="AH908" i="1" l="1"/>
  <c r="AL908" i="1" s="1"/>
  <c r="AM908" i="1" s="1"/>
  <c r="AG908" i="1"/>
  <c r="X909" i="1"/>
  <c r="Y909" i="1" s="1"/>
  <c r="AP908" i="1"/>
  <c r="AP909" i="1" l="1"/>
  <c r="AA909" i="1"/>
  <c r="Z908" i="1"/>
  <c r="U908" i="1"/>
  <c r="E908" i="1"/>
  <c r="E909" i="1" l="1"/>
  <c r="Z909" i="1"/>
  <c r="AA910" i="1"/>
  <c r="U909" i="1"/>
  <c r="V909" i="1" s="1"/>
  <c r="V908" i="1"/>
  <c r="AB909" i="1" s="1"/>
  <c r="W909" i="1" l="1"/>
  <c r="AH909" i="1"/>
  <c r="AL909" i="1" s="1"/>
  <c r="AM909" i="1" s="1"/>
  <c r="AB910" i="1"/>
  <c r="AG909" i="1"/>
  <c r="X910" i="1"/>
  <c r="Y910" i="1" s="1"/>
  <c r="W910" i="1"/>
  <c r="AH910" i="1" l="1"/>
  <c r="AL910" i="1" s="1"/>
  <c r="AM910" i="1" s="1"/>
  <c r="AG910" i="1"/>
  <c r="X911" i="1"/>
  <c r="Y911" i="1" s="1"/>
  <c r="AP911" i="1" l="1"/>
  <c r="AA911" i="1"/>
  <c r="E910" i="1"/>
  <c r="U910" i="1"/>
  <c r="Z910" i="1"/>
  <c r="AP910" i="1"/>
  <c r="Z911" i="1" l="1"/>
  <c r="E911" i="1"/>
  <c r="U911" i="1"/>
  <c r="V911" i="1" s="1"/>
  <c r="AA912" i="1"/>
  <c r="V910" i="1"/>
  <c r="AB911" i="1" s="1"/>
  <c r="W911" i="1" l="1"/>
  <c r="AH911" i="1"/>
  <c r="AL911" i="1" s="1"/>
  <c r="AM911" i="1" s="1"/>
  <c r="AB912" i="1"/>
  <c r="AG911" i="1"/>
  <c r="X912" i="1"/>
  <c r="Y912" i="1" s="1"/>
  <c r="W912" i="1"/>
  <c r="AH912" i="1" l="1"/>
  <c r="AL912" i="1" s="1"/>
  <c r="AM912" i="1" s="1"/>
  <c r="AG912" i="1"/>
  <c r="X913" i="1"/>
  <c r="Y913" i="1" s="1"/>
  <c r="U912" i="1" l="1"/>
  <c r="Z912" i="1"/>
  <c r="AA913" i="1"/>
  <c r="E912" i="1"/>
  <c r="AP912" i="1"/>
  <c r="V912" i="1" l="1"/>
  <c r="W913" i="1" s="1"/>
  <c r="E913" i="1"/>
  <c r="Z913" i="1"/>
  <c r="AA914" i="1"/>
  <c r="U913" i="1"/>
  <c r="V913" i="1" s="1"/>
  <c r="AP913" i="1"/>
  <c r="AB913" i="1" l="1"/>
  <c r="AH913" i="1" s="1"/>
  <c r="AL913" i="1" s="1"/>
  <c r="AM913" i="1" s="1"/>
  <c r="W914" i="1"/>
  <c r="X914" i="1"/>
  <c r="Y914" i="1" s="1"/>
  <c r="AB914" i="1" l="1"/>
  <c r="AG914" i="1" s="1"/>
  <c r="AG913" i="1"/>
  <c r="X915" i="1"/>
  <c r="Y915" i="1" s="1"/>
  <c r="AH914" i="1" l="1"/>
  <c r="AL914" i="1" s="1"/>
  <c r="AM914" i="1" s="1"/>
  <c r="AF914" i="1"/>
  <c r="AP915" i="1"/>
  <c r="U914" i="1"/>
  <c r="E914" i="1"/>
  <c r="Z914" i="1"/>
  <c r="AA915" i="1"/>
  <c r="AP914" i="1"/>
  <c r="V914" i="1" l="1"/>
  <c r="AB915" i="1" s="1"/>
  <c r="E915" i="1"/>
  <c r="Z915" i="1"/>
  <c r="U915" i="1"/>
  <c r="V915" i="1" s="1"/>
  <c r="AA916" i="1"/>
  <c r="W915" i="1" l="1"/>
  <c r="AH915" i="1"/>
  <c r="AL915" i="1" s="1"/>
  <c r="AM915" i="1" s="1"/>
  <c r="AG915" i="1"/>
  <c r="AB916" i="1"/>
  <c r="X916" i="1"/>
  <c r="Y916" i="1" s="1"/>
  <c r="W916" i="1"/>
  <c r="AH916" i="1" l="1"/>
  <c r="AL916" i="1" s="1"/>
  <c r="AM916" i="1" s="1"/>
  <c r="AG916" i="1"/>
  <c r="X917" i="1"/>
  <c r="Y917" i="1" s="1"/>
  <c r="AA917" i="1" l="1"/>
  <c r="Z916" i="1"/>
  <c r="U916" i="1"/>
  <c r="E916" i="1"/>
  <c r="AP916" i="1"/>
  <c r="AA918" i="1" l="1"/>
  <c r="E917" i="1"/>
  <c r="Z917" i="1"/>
  <c r="U917" i="1"/>
  <c r="V917" i="1" s="1"/>
  <c r="V916" i="1"/>
  <c r="W917" i="1" s="1"/>
  <c r="AP917" i="1"/>
  <c r="AB917" i="1" l="1"/>
  <c r="AB918" i="1" s="1"/>
  <c r="X918" i="1"/>
  <c r="Y918" i="1" s="1"/>
  <c r="W918" i="1"/>
  <c r="AG917" i="1" l="1"/>
  <c r="AH917" i="1"/>
  <c r="AL917" i="1" s="1"/>
  <c r="AM917" i="1" s="1"/>
  <c r="X919" i="1"/>
  <c r="Y919" i="1" s="1"/>
  <c r="AG918" i="1"/>
  <c r="AH918" i="1" l="1"/>
  <c r="AL918" i="1" s="1"/>
  <c r="AM918" i="1" s="1"/>
  <c r="AA919" i="1"/>
  <c r="E918" i="1"/>
  <c r="Z918" i="1"/>
  <c r="U918" i="1"/>
  <c r="AP918" i="1"/>
  <c r="AP919" i="1"/>
  <c r="V918" i="1" l="1"/>
  <c r="W919" i="1" s="1"/>
  <c r="E919" i="1"/>
  <c r="U919" i="1"/>
  <c r="V919" i="1" s="1"/>
  <c r="Z919" i="1"/>
  <c r="AA920" i="1"/>
  <c r="AB919" i="1" l="1"/>
  <c r="AB920" i="1" s="1"/>
  <c r="W920" i="1"/>
  <c r="X920" i="1"/>
  <c r="Y920" i="1" s="1"/>
  <c r="AG919" i="1" l="1"/>
  <c r="AH919" i="1"/>
  <c r="AL919" i="1" s="1"/>
  <c r="AM919" i="1" s="1"/>
  <c r="AG920" i="1"/>
  <c r="X921" i="1"/>
  <c r="Y921" i="1" s="1"/>
  <c r="AH920" i="1" l="1"/>
  <c r="AL920" i="1" s="1"/>
  <c r="AM920" i="1" s="1"/>
  <c r="AA921" i="1"/>
  <c r="E920" i="1"/>
  <c r="U920" i="1"/>
  <c r="Z920" i="1"/>
  <c r="AP920" i="1"/>
  <c r="AA922" i="1" l="1"/>
  <c r="E921" i="1"/>
  <c r="U921" i="1"/>
  <c r="V921" i="1" s="1"/>
  <c r="Z921" i="1"/>
  <c r="V920" i="1"/>
  <c r="AB921" i="1" s="1"/>
  <c r="AP921" i="1"/>
  <c r="W921" i="1" l="1"/>
  <c r="AH921" i="1"/>
  <c r="AL921" i="1" s="1"/>
  <c r="AM921" i="1" s="1"/>
  <c r="AG921" i="1"/>
  <c r="AB922" i="1"/>
  <c r="X922" i="1"/>
  <c r="Y922" i="1" s="1"/>
  <c r="W922" i="1"/>
  <c r="AP922" i="1" l="1"/>
  <c r="AH922" i="1"/>
  <c r="AL922" i="1" s="1"/>
  <c r="AM922" i="1" s="1"/>
  <c r="AG922" i="1"/>
  <c r="X923" i="1"/>
  <c r="Y923" i="1" s="1"/>
  <c r="U922" i="1" l="1"/>
  <c r="E922" i="1"/>
  <c r="Z922" i="1"/>
  <c r="AA923" i="1"/>
  <c r="V922" i="1" l="1"/>
  <c r="W923" i="1" s="1"/>
  <c r="AA924" i="1"/>
  <c r="E923" i="1"/>
  <c r="Z923" i="1"/>
  <c r="U923" i="1"/>
  <c r="V923" i="1" s="1"/>
  <c r="AP923" i="1"/>
  <c r="AB923" i="1" l="1"/>
  <c r="AH923" i="1" s="1"/>
  <c r="AL923" i="1" s="1"/>
  <c r="AM923" i="1" s="1"/>
  <c r="X924" i="1"/>
  <c r="Y924" i="1" s="1"/>
  <c r="W924" i="1"/>
  <c r="AB924" i="1" l="1"/>
  <c r="AH924" i="1" s="1"/>
  <c r="AL924" i="1" s="1"/>
  <c r="AM924" i="1" s="1"/>
  <c r="AG923" i="1"/>
  <c r="X925" i="1"/>
  <c r="Y925" i="1" s="1"/>
  <c r="AP924" i="1"/>
  <c r="AG924" i="1" l="1"/>
  <c r="E924" i="1"/>
  <c r="Z924" i="1"/>
  <c r="U924" i="1"/>
  <c r="AA925" i="1"/>
  <c r="V924" i="1" l="1"/>
  <c r="AB925" i="1" s="1"/>
  <c r="Z925" i="1"/>
  <c r="U925" i="1"/>
  <c r="V925" i="1" s="1"/>
  <c r="AA926" i="1"/>
  <c r="E925" i="1"/>
  <c r="AP925" i="1"/>
  <c r="W925" i="1" l="1"/>
  <c r="AH925" i="1"/>
  <c r="AL925" i="1" s="1"/>
  <c r="AM925" i="1" s="1"/>
  <c r="AG925" i="1"/>
  <c r="AB926" i="1"/>
  <c r="X926" i="1"/>
  <c r="Y926" i="1" s="1"/>
  <c r="W926" i="1"/>
  <c r="AH926" i="1" l="1"/>
  <c r="AL926" i="1" s="1"/>
  <c r="AM926" i="1" s="1"/>
  <c r="AG926" i="1"/>
  <c r="X927" i="1"/>
  <c r="Y927" i="1" s="1"/>
  <c r="AP927" i="1" l="1"/>
  <c r="AA927" i="1"/>
  <c r="E926" i="1"/>
  <c r="Z926" i="1"/>
  <c r="U926" i="1"/>
  <c r="AP926" i="1"/>
  <c r="V926" i="1" l="1"/>
  <c r="AB927" i="1" s="1"/>
  <c r="Z927" i="1"/>
  <c r="AA928" i="1"/>
  <c r="E927" i="1"/>
  <c r="U927" i="1"/>
  <c r="V927" i="1" s="1"/>
  <c r="W927" i="1" l="1"/>
  <c r="AH927" i="1"/>
  <c r="AL927" i="1" s="1"/>
  <c r="AM927" i="1" s="1"/>
  <c r="AG927" i="1"/>
  <c r="AB928" i="1"/>
  <c r="W928" i="1"/>
  <c r="X928" i="1"/>
  <c r="Y928" i="1" s="1"/>
  <c r="X929" i="1" l="1"/>
  <c r="Y929" i="1" s="1"/>
  <c r="AH928" i="1"/>
  <c r="AL928" i="1" s="1"/>
  <c r="AM928" i="1" s="1"/>
  <c r="AG928" i="1"/>
  <c r="U928" i="1" l="1"/>
  <c r="AA929" i="1"/>
  <c r="E928" i="1"/>
  <c r="Z928" i="1"/>
  <c r="AP928" i="1"/>
  <c r="E929" i="1" l="1"/>
  <c r="U929" i="1"/>
  <c r="V929" i="1" s="1"/>
  <c r="Z929" i="1"/>
  <c r="AA930" i="1"/>
  <c r="AP929" i="1"/>
  <c r="V928" i="1"/>
  <c r="AB929" i="1" s="1"/>
  <c r="W929" i="1" l="1"/>
  <c r="X930" i="1" s="1"/>
  <c r="Y930" i="1" s="1"/>
  <c r="AH929" i="1"/>
  <c r="AL929" i="1" s="1"/>
  <c r="AM929" i="1" s="1"/>
  <c r="AG929" i="1"/>
  <c r="AB930" i="1"/>
  <c r="W930" i="1" l="1"/>
  <c r="X931" i="1" s="1"/>
  <c r="Y931" i="1" s="1"/>
  <c r="AH930" i="1"/>
  <c r="AL930" i="1" s="1"/>
  <c r="AM930" i="1" s="1"/>
  <c r="AG930" i="1"/>
  <c r="U930" i="1" l="1"/>
  <c r="E930" i="1"/>
  <c r="Z930" i="1"/>
  <c r="AA931" i="1"/>
  <c r="AP930" i="1"/>
  <c r="AP931" i="1"/>
  <c r="AA932" i="1" l="1"/>
  <c r="E931" i="1"/>
  <c r="Z931" i="1"/>
  <c r="U931" i="1"/>
  <c r="V931" i="1" s="1"/>
  <c r="V930" i="1"/>
  <c r="W931" i="1" s="1"/>
  <c r="AB931" i="1" l="1"/>
  <c r="AH931" i="1" s="1"/>
  <c r="AL931" i="1" s="1"/>
  <c r="AM931" i="1" s="1"/>
  <c r="X932" i="1"/>
  <c r="Y932" i="1" s="1"/>
  <c r="W932" i="1"/>
  <c r="AB932" i="1" l="1"/>
  <c r="AH932" i="1" s="1"/>
  <c r="AL932" i="1" s="1"/>
  <c r="AM932" i="1" s="1"/>
  <c r="AG931" i="1"/>
  <c r="X933" i="1"/>
  <c r="Y933" i="1" s="1"/>
  <c r="AP932" i="1"/>
  <c r="AG932" i="1" l="1"/>
  <c r="AA933" i="1"/>
  <c r="E932" i="1"/>
  <c r="Z932" i="1"/>
  <c r="U932" i="1"/>
  <c r="AP933" i="1"/>
  <c r="E933" i="1" l="1"/>
  <c r="U933" i="1"/>
  <c r="V933" i="1" s="1"/>
  <c r="AA934" i="1"/>
  <c r="Z933" i="1"/>
  <c r="V932" i="1"/>
  <c r="AB933" i="1"/>
  <c r="W933" i="1"/>
  <c r="AH933" i="1" l="1"/>
  <c r="AL933" i="1" s="1"/>
  <c r="AM933" i="1" s="1"/>
  <c r="AG933" i="1"/>
  <c r="AF933" i="1"/>
  <c r="AB934" i="1"/>
  <c r="X934" i="1"/>
  <c r="Y934" i="1" s="1"/>
  <c r="W934" i="1"/>
  <c r="AH934" i="1" l="1"/>
  <c r="AL934" i="1" s="1"/>
  <c r="AM934" i="1" s="1"/>
  <c r="AG934" i="1"/>
  <c r="X935" i="1"/>
  <c r="Y935" i="1" s="1"/>
  <c r="E934" i="1" l="1"/>
  <c r="U934" i="1"/>
  <c r="Z934" i="1"/>
  <c r="AA935" i="1"/>
  <c r="AP934" i="1"/>
  <c r="AP935" i="1"/>
  <c r="AA936" i="1" l="1"/>
  <c r="U935" i="1"/>
  <c r="V935" i="1" s="1"/>
  <c r="Z935" i="1"/>
  <c r="E935" i="1"/>
  <c r="V934" i="1"/>
  <c r="AB935" i="1" s="1"/>
  <c r="W935" i="1" l="1"/>
  <c r="W936" i="1" s="1"/>
  <c r="AH935" i="1"/>
  <c r="AL935" i="1" s="1"/>
  <c r="AM935" i="1" s="1"/>
  <c r="AB936" i="1"/>
  <c r="AG935" i="1"/>
  <c r="X936" i="1" l="1"/>
  <c r="Y936" i="1" s="1"/>
  <c r="AH936" i="1"/>
  <c r="AL936" i="1" s="1"/>
  <c r="AM936" i="1" s="1"/>
  <c r="AG936" i="1"/>
  <c r="X937" i="1"/>
  <c r="Y937" i="1" s="1"/>
  <c r="AA937" i="1" l="1"/>
  <c r="E936" i="1"/>
  <c r="U936" i="1"/>
  <c r="Z936" i="1"/>
  <c r="AP936" i="1"/>
  <c r="AA938" i="1" l="1"/>
  <c r="E937" i="1"/>
  <c r="Z937" i="1"/>
  <c r="U937" i="1"/>
  <c r="V937" i="1" s="1"/>
  <c r="V936" i="1"/>
  <c r="AB937" i="1" s="1"/>
  <c r="AP937" i="1"/>
  <c r="W937" i="1" l="1"/>
  <c r="AH937" i="1"/>
  <c r="AL937" i="1" s="1"/>
  <c r="AM937" i="1" s="1"/>
  <c r="AG937" i="1"/>
  <c r="AB938" i="1"/>
  <c r="W938" i="1"/>
  <c r="X938" i="1"/>
  <c r="Y938" i="1" s="1"/>
  <c r="X939" i="1" l="1"/>
  <c r="Y939" i="1" s="1"/>
  <c r="AH938" i="1"/>
  <c r="AL938" i="1" s="1"/>
  <c r="AM938" i="1" s="1"/>
  <c r="AG938" i="1"/>
  <c r="AP938" i="1"/>
  <c r="E938" i="1" l="1"/>
  <c r="U938" i="1"/>
  <c r="AA939" i="1"/>
  <c r="Z938" i="1"/>
  <c r="V938" i="1" l="1"/>
  <c r="W939" i="1" s="1"/>
  <c r="E939" i="1"/>
  <c r="Z939" i="1"/>
  <c r="U939" i="1"/>
  <c r="V939" i="1" s="1"/>
  <c r="AA940" i="1"/>
  <c r="AP939" i="1"/>
  <c r="AB939" i="1" l="1"/>
  <c r="AB940" i="1" s="1"/>
  <c r="X940" i="1"/>
  <c r="Y940" i="1" s="1"/>
  <c r="W940" i="1"/>
  <c r="AG939" i="1" l="1"/>
  <c r="AH939" i="1"/>
  <c r="AL939" i="1" s="1"/>
  <c r="AM939" i="1" s="1"/>
  <c r="X941" i="1"/>
  <c r="Y941" i="1" s="1"/>
  <c r="AG940" i="1"/>
  <c r="AP940" i="1"/>
  <c r="AH940" i="1" l="1"/>
  <c r="AL940" i="1" s="1"/>
  <c r="AM940" i="1" s="1"/>
  <c r="E940" i="1"/>
  <c r="Z940" i="1"/>
  <c r="U940" i="1"/>
  <c r="AA941" i="1"/>
  <c r="AP941" i="1"/>
  <c r="V940" i="1" l="1"/>
  <c r="AB941" i="1" s="1"/>
  <c r="U941" i="1"/>
  <c r="V941" i="1" s="1"/>
  <c r="AA942" i="1"/>
  <c r="E941" i="1"/>
  <c r="Z941" i="1"/>
  <c r="W941" i="1" l="1"/>
  <c r="AH941" i="1"/>
  <c r="AL941" i="1" s="1"/>
  <c r="AM941" i="1" s="1"/>
  <c r="AB942" i="1"/>
  <c r="AG941" i="1"/>
  <c r="X942" i="1"/>
  <c r="Y942" i="1" s="1"/>
  <c r="W942" i="1"/>
  <c r="AH942" i="1" l="1"/>
  <c r="AL942" i="1" s="1"/>
  <c r="AM942" i="1" s="1"/>
  <c r="AG942" i="1"/>
  <c r="X943" i="1"/>
  <c r="Y943" i="1" s="1"/>
  <c r="Z942" i="1" l="1"/>
  <c r="AA943" i="1"/>
  <c r="E942" i="1"/>
  <c r="U942" i="1"/>
  <c r="AP942" i="1"/>
  <c r="V942" i="1" l="1"/>
  <c r="AB943" i="1" s="1"/>
  <c r="U943" i="1"/>
  <c r="V943" i="1" s="1"/>
  <c r="AA944" i="1"/>
  <c r="E943" i="1"/>
  <c r="Z943" i="1"/>
  <c r="AP943" i="1"/>
  <c r="W943" i="1" l="1"/>
  <c r="X944" i="1" s="1"/>
  <c r="Y944" i="1" s="1"/>
  <c r="AH943" i="1"/>
  <c r="AG943" i="1"/>
  <c r="AB944" i="1"/>
  <c r="W944" i="1"/>
  <c r="X945" i="1" l="1"/>
  <c r="Y945" i="1" s="1"/>
  <c r="AH944" i="1"/>
  <c r="AG944" i="1"/>
  <c r="AP944" i="1"/>
  <c r="AL943" i="1"/>
  <c r="AM943" i="1" s="1"/>
  <c r="Z944" i="1" l="1"/>
  <c r="E944" i="1"/>
  <c r="U944" i="1"/>
  <c r="AA945" i="1"/>
  <c r="AL944" i="1"/>
  <c r="AM944" i="1" s="1"/>
  <c r="AA946" i="1" l="1"/>
  <c r="E945" i="1"/>
  <c r="Z945" i="1"/>
  <c r="U945" i="1"/>
  <c r="V945" i="1" s="1"/>
  <c r="V944" i="1"/>
  <c r="AB945" i="1" s="1"/>
  <c r="AP945" i="1"/>
  <c r="W945" i="1" l="1"/>
  <c r="AH945" i="1"/>
  <c r="AL945" i="1" s="1"/>
  <c r="AM945" i="1" s="1"/>
  <c r="AB946" i="1"/>
  <c r="AG945" i="1"/>
  <c r="X946" i="1"/>
  <c r="Y946" i="1" s="1"/>
  <c r="W946" i="1"/>
  <c r="AH946" i="1" l="1"/>
  <c r="AL946" i="1" s="1"/>
  <c r="AM946" i="1" s="1"/>
  <c r="AG946" i="1"/>
  <c r="X947" i="1"/>
  <c r="Y947" i="1" s="1"/>
  <c r="AA947" i="1" l="1"/>
  <c r="E946" i="1"/>
  <c r="Z946" i="1"/>
  <c r="U946" i="1"/>
  <c r="AP946" i="1"/>
  <c r="V946" i="1" l="1"/>
  <c r="AB947" i="1" s="1"/>
  <c r="AA948" i="1"/>
  <c r="E947" i="1"/>
  <c r="Z947" i="1"/>
  <c r="U947" i="1"/>
  <c r="V947" i="1" s="1"/>
  <c r="AP947" i="1"/>
  <c r="W947" i="1" l="1"/>
  <c r="W948" i="1" s="1"/>
  <c r="AH947" i="1"/>
  <c r="AL947" i="1" s="1"/>
  <c r="AM947" i="1" s="1"/>
  <c r="AG947" i="1"/>
  <c r="AB948" i="1"/>
  <c r="X948" i="1"/>
  <c r="Y948" i="1" s="1"/>
  <c r="AH948" i="1" l="1"/>
  <c r="AL948" i="1" s="1"/>
  <c r="AM948" i="1" s="1"/>
  <c r="AG948" i="1"/>
  <c r="X949" i="1"/>
  <c r="Y949" i="1" s="1"/>
  <c r="Z948" i="1" l="1"/>
  <c r="U948" i="1"/>
  <c r="AA949" i="1"/>
  <c r="E948" i="1"/>
  <c r="AP948" i="1"/>
  <c r="U949" i="1" l="1"/>
  <c r="V949" i="1" s="1"/>
  <c r="AA950" i="1"/>
  <c r="E949" i="1"/>
  <c r="Z949" i="1"/>
  <c r="V948" i="1"/>
  <c r="AB949" i="1" s="1"/>
  <c r="AP949" i="1"/>
  <c r="AH949" i="1" l="1"/>
  <c r="AL949" i="1" s="1"/>
  <c r="AM949" i="1" s="1"/>
  <c r="AG949" i="1"/>
  <c r="AB950" i="1"/>
  <c r="W949" i="1"/>
  <c r="W950" i="1" l="1"/>
  <c r="X950" i="1"/>
  <c r="Y950" i="1" s="1"/>
  <c r="AH950" i="1"/>
  <c r="AL950" i="1" s="1"/>
  <c r="AM950" i="1" s="1"/>
  <c r="AG950" i="1"/>
  <c r="X951" i="1" l="1"/>
  <c r="Y951" i="1" s="1"/>
  <c r="AA951" i="1" l="1"/>
  <c r="E950" i="1"/>
  <c r="U950" i="1"/>
  <c r="Z950" i="1"/>
  <c r="AP951" i="1"/>
  <c r="AP950" i="1"/>
  <c r="V950" i="1" l="1"/>
  <c r="AB951" i="1" s="1"/>
  <c r="U951" i="1"/>
  <c r="V951" i="1" s="1"/>
  <c r="Z951" i="1"/>
  <c r="AA952" i="1"/>
  <c r="E951" i="1"/>
  <c r="W951" i="1" l="1"/>
  <c r="AH951" i="1"/>
  <c r="AL951" i="1" s="1"/>
  <c r="AM951" i="1" s="1"/>
  <c r="AG951" i="1"/>
  <c r="AB952" i="1"/>
  <c r="W952" i="1"/>
  <c r="X952" i="1"/>
  <c r="Y952" i="1" s="1"/>
  <c r="X953" i="1" l="1"/>
  <c r="Y953" i="1" s="1"/>
  <c r="AH952" i="1"/>
  <c r="AL952" i="1" s="1"/>
  <c r="AM952" i="1" s="1"/>
  <c r="AG952" i="1"/>
  <c r="AA953" i="1" l="1"/>
  <c r="E952" i="1"/>
  <c r="Z952" i="1"/>
  <c r="U952" i="1"/>
  <c r="AP952" i="1"/>
  <c r="AP953" i="1"/>
  <c r="V952" i="1" l="1"/>
  <c r="AB953" i="1" s="1"/>
  <c r="Z953" i="1"/>
  <c r="AA954" i="1"/>
  <c r="E953" i="1"/>
  <c r="U953" i="1"/>
  <c r="V953" i="1" s="1"/>
  <c r="W953" i="1" l="1"/>
  <c r="AH953" i="1"/>
  <c r="AL953" i="1" s="1"/>
  <c r="AM953" i="1" s="1"/>
  <c r="AG953" i="1"/>
  <c r="AB954" i="1"/>
  <c r="X954" i="1"/>
  <c r="Y954" i="1" s="1"/>
  <c r="W954" i="1"/>
  <c r="AH954" i="1" l="1"/>
  <c r="AL954" i="1" s="1"/>
  <c r="AM954" i="1" s="1"/>
  <c r="AG954" i="1"/>
  <c r="X955" i="1"/>
  <c r="Y955" i="1" s="1"/>
  <c r="AP955" i="1" l="1"/>
  <c r="AA955" i="1"/>
  <c r="Z954" i="1"/>
  <c r="U954" i="1"/>
  <c r="E954" i="1"/>
  <c r="AP954" i="1"/>
  <c r="E955" i="1" l="1"/>
  <c r="Z955" i="1"/>
  <c r="U955" i="1"/>
  <c r="V955" i="1" s="1"/>
  <c r="AA956" i="1"/>
  <c r="V954" i="1"/>
  <c r="AB955" i="1" s="1"/>
  <c r="W955" i="1" l="1"/>
  <c r="X956" i="1" s="1"/>
  <c r="Y956" i="1" s="1"/>
  <c r="AH955" i="1"/>
  <c r="AL955" i="1" s="1"/>
  <c r="AM955" i="1" s="1"/>
  <c r="AF955" i="1"/>
  <c r="AG955" i="1"/>
  <c r="AB956" i="1"/>
  <c r="W956" i="1" l="1"/>
  <c r="AH956" i="1"/>
  <c r="AL956" i="1" s="1"/>
  <c r="AM956" i="1" s="1"/>
  <c r="AG956" i="1"/>
  <c r="X957" i="1"/>
  <c r="Y957" i="1" s="1"/>
  <c r="Z956" i="1" l="1"/>
  <c r="U956" i="1"/>
  <c r="AA957" i="1"/>
  <c r="E956" i="1"/>
  <c r="AP956" i="1"/>
  <c r="AP957" i="1"/>
  <c r="Z957" i="1" l="1"/>
  <c r="U957" i="1"/>
  <c r="V957" i="1" s="1"/>
  <c r="E957" i="1"/>
  <c r="AA958" i="1"/>
  <c r="V956" i="1"/>
  <c r="W957" i="1"/>
  <c r="AB957" i="1"/>
  <c r="X958" i="1" l="1"/>
  <c r="Y958" i="1" s="1"/>
  <c r="W958" i="1"/>
  <c r="AH957" i="1"/>
  <c r="AL957" i="1" s="1"/>
  <c r="AM957" i="1" s="1"/>
  <c r="AG957" i="1"/>
  <c r="AB958" i="1"/>
  <c r="X959" i="1" l="1"/>
  <c r="Y959" i="1" s="1"/>
  <c r="AH958" i="1"/>
  <c r="AL958" i="1" s="1"/>
  <c r="AM958" i="1" s="1"/>
  <c r="AG958" i="1"/>
  <c r="AP958" i="1"/>
  <c r="U958" i="1" l="1"/>
  <c r="AA959" i="1"/>
  <c r="E958" i="1"/>
  <c r="Z958" i="1"/>
  <c r="AP959" i="1"/>
  <c r="E959" i="1" l="1"/>
  <c r="U959" i="1"/>
  <c r="V959" i="1" s="1"/>
  <c r="Z959" i="1"/>
  <c r="AA960" i="1"/>
  <c r="V958" i="1"/>
  <c r="AB959" i="1"/>
  <c r="W959" i="1"/>
  <c r="X960" i="1" l="1"/>
  <c r="Y960" i="1" s="1"/>
  <c r="W960" i="1"/>
  <c r="AH959" i="1"/>
  <c r="AL959" i="1" s="1"/>
  <c r="AM959" i="1" s="1"/>
  <c r="AG959" i="1"/>
  <c r="AB960" i="1"/>
  <c r="X961" i="1" l="1"/>
  <c r="Y961" i="1" s="1"/>
  <c r="AH960" i="1"/>
  <c r="AL960" i="1" s="1"/>
  <c r="AM960" i="1" s="1"/>
  <c r="AG960" i="1"/>
  <c r="AP960" i="1"/>
  <c r="AA961" i="1" l="1"/>
  <c r="E960" i="1"/>
  <c r="U960" i="1"/>
  <c r="Z960" i="1"/>
  <c r="V960" i="1" l="1"/>
  <c r="W961" i="1" s="1"/>
  <c r="AA962" i="1"/>
  <c r="E961" i="1"/>
  <c r="U961" i="1"/>
  <c r="V961" i="1" s="1"/>
  <c r="Z961" i="1"/>
  <c r="AP961" i="1"/>
  <c r="AB961" i="1" l="1"/>
  <c r="AB962" i="1" s="1"/>
  <c r="X962" i="1"/>
  <c r="Y962" i="1" s="1"/>
  <c r="W962" i="1"/>
  <c r="AG961" i="1" l="1"/>
  <c r="AH961" i="1"/>
  <c r="AL961" i="1" s="1"/>
  <c r="AM961" i="1" s="1"/>
  <c r="X963" i="1"/>
  <c r="Y963" i="1" s="1"/>
  <c r="AG962" i="1"/>
  <c r="AP962" i="1"/>
  <c r="AH962" i="1" l="1"/>
  <c r="AL962" i="1" s="1"/>
  <c r="AM962" i="1" s="1"/>
  <c r="E962" i="1"/>
  <c r="Z962" i="1"/>
  <c r="U962" i="1"/>
  <c r="AA963" i="1"/>
  <c r="V962" i="1" l="1"/>
  <c r="AB963" i="1" s="1"/>
  <c r="AA964" i="1"/>
  <c r="E963" i="1"/>
  <c r="Z963" i="1"/>
  <c r="U963" i="1"/>
  <c r="V963" i="1" s="1"/>
  <c r="AP963" i="1"/>
  <c r="W963" i="1" l="1"/>
  <c r="X964" i="1" s="1"/>
  <c r="Y964" i="1" s="1"/>
  <c r="AH963" i="1"/>
  <c r="AL963" i="1" s="1"/>
  <c r="AM963" i="1" s="1"/>
  <c r="AG963" i="1"/>
  <c r="AB964" i="1"/>
  <c r="W964" i="1" l="1"/>
  <c r="X965" i="1" s="1"/>
  <c r="Y965" i="1" s="1"/>
  <c r="AH964" i="1"/>
  <c r="AL964" i="1" s="1"/>
  <c r="AM964" i="1" s="1"/>
  <c r="AG964" i="1"/>
  <c r="AA965" i="1" l="1"/>
  <c r="E964" i="1"/>
  <c r="Z964" i="1"/>
  <c r="U964" i="1"/>
  <c r="AP964" i="1"/>
  <c r="AP965" i="1"/>
  <c r="V964" i="1" l="1"/>
  <c r="W965" i="1" s="1"/>
  <c r="U965" i="1"/>
  <c r="V965" i="1" s="1"/>
  <c r="AA966" i="1"/>
  <c r="E965" i="1"/>
  <c r="Z965" i="1"/>
  <c r="AB965" i="1" l="1"/>
  <c r="AH965" i="1" s="1"/>
  <c r="AL965" i="1" s="1"/>
  <c r="AM965" i="1" s="1"/>
  <c r="W966" i="1"/>
  <c r="X966" i="1"/>
  <c r="Y966" i="1" s="1"/>
  <c r="AB966" i="1" l="1"/>
  <c r="AG966" i="1" s="1"/>
  <c r="AG965" i="1"/>
  <c r="X967" i="1"/>
  <c r="Y967" i="1" s="1"/>
  <c r="AH966" i="1" l="1"/>
  <c r="AL966" i="1" s="1"/>
  <c r="AM966" i="1" s="1"/>
  <c r="AP967" i="1"/>
  <c r="U966" i="1"/>
  <c r="Z966" i="1"/>
  <c r="AA967" i="1"/>
  <c r="E966" i="1"/>
  <c r="AP966" i="1"/>
  <c r="V966" i="1" l="1"/>
  <c r="AB967" i="1" s="1"/>
  <c r="E967" i="1"/>
  <c r="U967" i="1"/>
  <c r="V967" i="1" s="1"/>
  <c r="Z967" i="1"/>
  <c r="AA968" i="1"/>
  <c r="W967" i="1" l="1"/>
  <c r="AH967" i="1"/>
  <c r="AL967" i="1" s="1"/>
  <c r="AM967" i="1" s="1"/>
  <c r="AG967" i="1"/>
  <c r="AB968" i="1"/>
  <c r="X968" i="1"/>
  <c r="Y968" i="1" s="1"/>
  <c r="W968" i="1"/>
  <c r="AH968" i="1" l="1"/>
  <c r="AL968" i="1" s="1"/>
  <c r="AM968" i="1" s="1"/>
  <c r="AG968" i="1"/>
  <c r="X969" i="1"/>
  <c r="Y969" i="1" s="1"/>
  <c r="Z968" i="1" l="1"/>
  <c r="AA969" i="1"/>
  <c r="E968" i="1"/>
  <c r="U968" i="1"/>
  <c r="AP968" i="1"/>
  <c r="V968" i="1" l="1"/>
  <c r="W969" i="1" s="1"/>
  <c r="AA970" i="1"/>
  <c r="E969" i="1"/>
  <c r="U969" i="1"/>
  <c r="V969" i="1" s="1"/>
  <c r="Z969" i="1"/>
  <c r="AP969" i="1"/>
  <c r="AB969" i="1" l="1"/>
  <c r="AB970" i="1" s="1"/>
  <c r="X970" i="1"/>
  <c r="Y970" i="1" s="1"/>
  <c r="W970" i="1"/>
  <c r="AG969" i="1" l="1"/>
  <c r="AH969" i="1"/>
  <c r="AL969" i="1" s="1"/>
  <c r="AM969" i="1" s="1"/>
  <c r="X971" i="1"/>
  <c r="Y971" i="1" s="1"/>
  <c r="AG970" i="1"/>
  <c r="AP970" i="1"/>
  <c r="AH970" i="1" l="1"/>
  <c r="AL970" i="1" s="1"/>
  <c r="AM970" i="1" s="1"/>
  <c r="AA971" i="1"/>
  <c r="E970" i="1"/>
  <c r="U970" i="1"/>
  <c r="Z970" i="1"/>
  <c r="V970" i="1" l="1"/>
  <c r="AB971" i="1" s="1"/>
  <c r="E971" i="1"/>
  <c r="Z971" i="1"/>
  <c r="U971" i="1"/>
  <c r="V971" i="1" s="1"/>
  <c r="AA972" i="1"/>
  <c r="AP971" i="1"/>
  <c r="W971" i="1" l="1"/>
  <c r="AH971" i="1"/>
  <c r="AL971" i="1" s="1"/>
  <c r="AM971" i="1" s="1"/>
  <c r="AG971" i="1"/>
  <c r="AB972" i="1"/>
  <c r="X972" i="1"/>
  <c r="Y972" i="1" s="1"/>
  <c r="W972" i="1"/>
  <c r="AH972" i="1" l="1"/>
  <c r="AL972" i="1" s="1"/>
  <c r="AM972" i="1" s="1"/>
  <c r="AG972" i="1"/>
  <c r="X973" i="1"/>
  <c r="Y973" i="1" s="1"/>
  <c r="AP973" i="1" l="1"/>
  <c r="AA973" i="1"/>
  <c r="E972" i="1"/>
  <c r="Z972" i="1"/>
  <c r="U972" i="1"/>
  <c r="AP972" i="1"/>
  <c r="V972" i="1" l="1"/>
  <c r="AB973" i="1" s="1"/>
  <c r="U973" i="1"/>
  <c r="V973" i="1" s="1"/>
  <c r="AA974" i="1"/>
  <c r="E973" i="1"/>
  <c r="Z973" i="1"/>
  <c r="W973" i="1" l="1"/>
  <c r="AH973" i="1"/>
  <c r="AL973" i="1" s="1"/>
  <c r="AM973" i="1" s="1"/>
  <c r="AB974" i="1"/>
  <c r="AG973" i="1"/>
  <c r="X974" i="1"/>
  <c r="Y974" i="1" s="1"/>
  <c r="W974" i="1"/>
  <c r="AH974" i="1" l="1"/>
  <c r="AL974" i="1" s="1"/>
  <c r="AM974" i="1" s="1"/>
  <c r="AG974" i="1"/>
  <c r="AP974" i="1"/>
  <c r="X975" i="1"/>
  <c r="Y975" i="1" s="1"/>
  <c r="U974" i="1" l="1"/>
  <c r="Z974" i="1"/>
  <c r="AA975" i="1"/>
  <c r="E974" i="1"/>
  <c r="V974" i="1" l="1"/>
  <c r="W975" i="1" s="1"/>
  <c r="Z975" i="1"/>
  <c r="AA976" i="1"/>
  <c r="E975" i="1"/>
  <c r="U975" i="1"/>
  <c r="V975" i="1" s="1"/>
  <c r="AP975" i="1"/>
  <c r="AB975" i="1" l="1"/>
  <c r="AH975" i="1" s="1"/>
  <c r="AL975" i="1" s="1"/>
  <c r="AM975" i="1" s="1"/>
  <c r="X976" i="1"/>
  <c r="Y976" i="1" s="1"/>
  <c r="W976" i="1"/>
  <c r="AB976" i="1" l="1"/>
  <c r="AH976" i="1" s="1"/>
  <c r="AL976" i="1" s="1"/>
  <c r="AM976" i="1" s="1"/>
  <c r="AG975" i="1"/>
  <c r="X977" i="1"/>
  <c r="Y977" i="1" s="1"/>
  <c r="AF976" i="1" l="1"/>
  <c r="AG976" i="1"/>
  <c r="U976" i="1"/>
  <c r="Z976" i="1"/>
  <c r="AA977" i="1"/>
  <c r="E976" i="1"/>
  <c r="AP976" i="1"/>
  <c r="Z977" i="1" l="1"/>
  <c r="AA978" i="1"/>
  <c r="E977" i="1"/>
  <c r="U977" i="1"/>
  <c r="V977" i="1" s="1"/>
  <c r="AP977" i="1"/>
  <c r="V976" i="1"/>
  <c r="W977" i="1" s="1"/>
  <c r="AB977" i="1" l="1"/>
  <c r="AH977" i="1" s="1"/>
  <c r="AL977" i="1" s="1"/>
  <c r="AM977" i="1" s="1"/>
  <c r="X978" i="1"/>
  <c r="Y978" i="1" s="1"/>
  <c r="W978" i="1"/>
  <c r="AB978" i="1" l="1"/>
  <c r="AH978" i="1" s="1"/>
  <c r="AL978" i="1" s="1"/>
  <c r="AM978" i="1" s="1"/>
  <c r="AG977" i="1"/>
  <c r="AP978" i="1"/>
  <c r="X979" i="1"/>
  <c r="Y979" i="1" s="1"/>
  <c r="AG978" i="1" l="1"/>
  <c r="AP979" i="1"/>
  <c r="AA979" i="1"/>
  <c r="E978" i="1"/>
  <c r="Z978" i="1"/>
  <c r="U978" i="1"/>
  <c r="V978" i="1" l="1"/>
  <c r="AB979" i="1" s="1"/>
  <c r="AA980" i="1"/>
  <c r="E979" i="1"/>
  <c r="Z979" i="1"/>
  <c r="U979" i="1"/>
  <c r="V979" i="1" s="1"/>
  <c r="W979" i="1" l="1"/>
  <c r="AH979" i="1"/>
  <c r="AL979" i="1" s="1"/>
  <c r="AM979" i="1" s="1"/>
  <c r="AG979" i="1"/>
  <c r="AB980" i="1"/>
  <c r="X980" i="1"/>
  <c r="Y980" i="1" s="1"/>
  <c r="W980" i="1"/>
  <c r="AH980" i="1" l="1"/>
  <c r="AL980" i="1" s="1"/>
  <c r="AM980" i="1" s="1"/>
  <c r="AG980" i="1"/>
  <c r="X981" i="1"/>
  <c r="Y981" i="1" s="1"/>
  <c r="Z980" i="1" l="1"/>
  <c r="U980" i="1"/>
  <c r="AA981" i="1"/>
  <c r="E980" i="1"/>
  <c r="AP980" i="1"/>
  <c r="V980" i="1" l="1"/>
  <c r="W981" i="1" s="1"/>
  <c r="Z981" i="1"/>
  <c r="U981" i="1"/>
  <c r="V981" i="1" s="1"/>
  <c r="AA982" i="1"/>
  <c r="E981" i="1"/>
  <c r="AP981" i="1"/>
  <c r="AB981" i="1" l="1"/>
  <c r="AH981" i="1" s="1"/>
  <c r="AL981" i="1" s="1"/>
  <c r="AM981" i="1" s="1"/>
  <c r="W982" i="1"/>
  <c r="X982" i="1"/>
  <c r="Y982" i="1" s="1"/>
  <c r="AB982" i="1" l="1"/>
  <c r="AH982" i="1" s="1"/>
  <c r="AL982" i="1" s="1"/>
  <c r="AM982" i="1" s="1"/>
  <c r="AG981" i="1"/>
  <c r="X983" i="1"/>
  <c r="Y983" i="1" s="1"/>
  <c r="AG982" i="1" l="1"/>
  <c r="U982" i="1"/>
  <c r="Z982" i="1"/>
  <c r="AA983" i="1"/>
  <c r="E982" i="1"/>
  <c r="AP982" i="1"/>
  <c r="V982" i="1" l="1"/>
  <c r="W983" i="1" s="1"/>
  <c r="E983" i="1"/>
  <c r="U983" i="1"/>
  <c r="V983" i="1" s="1"/>
  <c r="Z983" i="1"/>
  <c r="AA984" i="1"/>
  <c r="AP983" i="1"/>
  <c r="AB983" i="1" l="1"/>
  <c r="AB984" i="1" s="1"/>
  <c r="X984" i="1"/>
  <c r="Y984" i="1" s="1"/>
  <c r="W984" i="1"/>
  <c r="AG983" i="1" l="1"/>
  <c r="AH983" i="1"/>
  <c r="AL983" i="1" s="1"/>
  <c r="AM983" i="1" s="1"/>
  <c r="X985" i="1"/>
  <c r="Y985" i="1" s="1"/>
  <c r="AG984" i="1"/>
  <c r="AH984" i="1" l="1"/>
  <c r="AL984" i="1" s="1"/>
  <c r="AM984" i="1" s="1"/>
  <c r="Z984" i="1"/>
  <c r="AA985" i="1"/>
  <c r="E984" i="1"/>
  <c r="U984" i="1"/>
  <c r="AP984" i="1"/>
  <c r="V984" i="1" l="1"/>
  <c r="AB985" i="1" s="1"/>
  <c r="AA986" i="1"/>
  <c r="E985" i="1"/>
  <c r="Z985" i="1"/>
  <c r="U985" i="1"/>
  <c r="V985" i="1" s="1"/>
  <c r="AP985" i="1"/>
  <c r="W985" i="1" l="1"/>
  <c r="X986" i="1" s="1"/>
  <c r="Y986" i="1" s="1"/>
  <c r="AH985" i="1"/>
  <c r="AL985" i="1" s="1"/>
  <c r="AM985" i="1" s="1"/>
  <c r="AG985" i="1"/>
  <c r="AB986" i="1"/>
  <c r="W986" i="1" l="1"/>
  <c r="X987" i="1" s="1"/>
  <c r="Y987" i="1" s="1"/>
  <c r="AH986" i="1"/>
  <c r="AL986" i="1" s="1"/>
  <c r="AM986" i="1" s="1"/>
  <c r="AG986" i="1"/>
  <c r="AP986" i="1"/>
  <c r="U986" i="1" l="1"/>
  <c r="Z986" i="1"/>
  <c r="AA987" i="1"/>
  <c r="E986" i="1"/>
  <c r="AP987" i="1"/>
  <c r="AA988" i="1" l="1"/>
  <c r="E987" i="1"/>
  <c r="U987" i="1"/>
  <c r="V987" i="1" s="1"/>
  <c r="Z987" i="1"/>
  <c r="V986" i="1"/>
  <c r="AB987" i="1" s="1"/>
  <c r="W987" i="1" l="1"/>
  <c r="AH987" i="1"/>
  <c r="AL987" i="1" s="1"/>
  <c r="AM987" i="1" s="1"/>
  <c r="AG987" i="1"/>
  <c r="AB988" i="1"/>
  <c r="X988" i="1"/>
  <c r="Y988" i="1" s="1"/>
  <c r="W988" i="1"/>
  <c r="AH988" i="1" l="1"/>
  <c r="AL988" i="1" s="1"/>
  <c r="AM988" i="1" s="1"/>
  <c r="AG988" i="1"/>
  <c r="X989" i="1"/>
  <c r="Y989" i="1" s="1"/>
  <c r="AA989" i="1" l="1"/>
  <c r="E988" i="1"/>
  <c r="U988" i="1"/>
  <c r="Z988" i="1"/>
  <c r="AP988" i="1"/>
  <c r="V988" i="1" l="1"/>
  <c r="AB989" i="1" s="1"/>
  <c r="Z989" i="1"/>
  <c r="AA990" i="1"/>
  <c r="E989" i="1"/>
  <c r="U989" i="1"/>
  <c r="V989" i="1" s="1"/>
  <c r="AP989" i="1"/>
  <c r="W989" i="1" l="1"/>
  <c r="X990" i="1" s="1"/>
  <c r="Y990" i="1" s="1"/>
  <c r="AH989" i="1"/>
  <c r="AL989" i="1" s="1"/>
  <c r="AM989" i="1" s="1"/>
  <c r="AB990" i="1"/>
  <c r="AG989" i="1"/>
  <c r="W990" i="1" l="1"/>
  <c r="AH990" i="1"/>
  <c r="AL990" i="1" s="1"/>
  <c r="AM990" i="1" s="1"/>
  <c r="AG990" i="1"/>
  <c r="X991" i="1"/>
  <c r="Y991" i="1" s="1"/>
  <c r="Z990" i="1" l="1"/>
  <c r="U990" i="1"/>
  <c r="AA991" i="1"/>
  <c r="E990" i="1"/>
  <c r="AP990" i="1"/>
  <c r="E991" i="1" l="1"/>
  <c r="Z991" i="1"/>
  <c r="U991" i="1"/>
  <c r="V991" i="1" s="1"/>
  <c r="AA992" i="1"/>
  <c r="V990" i="1"/>
  <c r="W991" i="1" s="1"/>
  <c r="AP991" i="1"/>
  <c r="AB991" i="1" l="1"/>
  <c r="AB992" i="1" s="1"/>
  <c r="X992" i="1"/>
  <c r="Y992" i="1" s="1"/>
  <c r="W992" i="1"/>
  <c r="AG991" i="1" l="1"/>
  <c r="AH991" i="1"/>
  <c r="AL991" i="1" s="1"/>
  <c r="AM991" i="1" s="1"/>
  <c r="X993" i="1"/>
  <c r="Y993" i="1" s="1"/>
  <c r="AG992" i="1"/>
  <c r="AP992" i="1"/>
  <c r="AH992" i="1" l="1"/>
  <c r="AL992" i="1" s="1"/>
  <c r="AM992" i="1" s="1"/>
  <c r="E992" i="1"/>
  <c r="Z992" i="1"/>
  <c r="AA993" i="1"/>
  <c r="U992" i="1"/>
  <c r="E993" i="1" l="1"/>
  <c r="Z993" i="1"/>
  <c r="U993" i="1"/>
  <c r="V993" i="1" s="1"/>
  <c r="AA994" i="1"/>
  <c r="V992" i="1"/>
  <c r="AB993" i="1" s="1"/>
  <c r="AP993" i="1"/>
  <c r="W993" i="1" l="1"/>
  <c r="X994" i="1" s="1"/>
  <c r="Y994" i="1" s="1"/>
  <c r="AH993" i="1"/>
  <c r="AL993" i="1" s="1"/>
  <c r="AM993" i="1" s="1"/>
  <c r="AB994" i="1"/>
  <c r="AG993" i="1"/>
  <c r="W994" i="1" l="1"/>
  <c r="X995" i="1" s="1"/>
  <c r="Y995" i="1" s="1"/>
  <c r="AH994" i="1"/>
  <c r="AL994" i="1" s="1"/>
  <c r="AM994" i="1" s="1"/>
  <c r="AG994" i="1"/>
  <c r="AP994" i="1"/>
  <c r="AA995" i="1" l="1"/>
  <c r="E994" i="1"/>
  <c r="Z994" i="1"/>
  <c r="U994" i="1"/>
  <c r="V994" i="1" l="1"/>
  <c r="AB995" i="1" s="1"/>
  <c r="E995" i="1"/>
  <c r="U995" i="1"/>
  <c r="V995" i="1" s="1"/>
  <c r="Z995" i="1"/>
  <c r="AA996" i="1"/>
  <c r="AP995" i="1"/>
  <c r="W995" i="1" l="1"/>
  <c r="X996" i="1" s="1"/>
  <c r="Y996" i="1" s="1"/>
  <c r="AH995" i="1"/>
  <c r="AL995" i="1" s="1"/>
  <c r="AM995" i="1" s="1"/>
  <c r="AG995" i="1"/>
  <c r="AB996" i="1"/>
  <c r="W996" i="1" l="1"/>
  <c r="X997" i="1" s="1"/>
  <c r="Y997" i="1" s="1"/>
  <c r="AH996" i="1"/>
  <c r="AL996" i="1" s="1"/>
  <c r="AM996" i="1" s="1"/>
  <c r="AG996" i="1"/>
  <c r="AP996" i="1"/>
  <c r="E996" i="1" l="1"/>
  <c r="U996" i="1"/>
  <c r="Z996" i="1"/>
  <c r="AA997" i="1"/>
  <c r="E997" i="1" l="1"/>
  <c r="U997" i="1"/>
  <c r="V997" i="1" s="1"/>
  <c r="Z997" i="1"/>
  <c r="AA998" i="1"/>
  <c r="V996" i="1"/>
  <c r="W997" i="1" s="1"/>
  <c r="AB997" i="1"/>
  <c r="AP997" i="1"/>
  <c r="X998" i="1" l="1"/>
  <c r="Y998" i="1" s="1"/>
  <c r="W998" i="1"/>
  <c r="AH997" i="1"/>
  <c r="AL997" i="1" s="1"/>
  <c r="AM997" i="1" s="1"/>
  <c r="AB998" i="1"/>
  <c r="AG997" i="1"/>
  <c r="AH998" i="1" l="1"/>
  <c r="AL998" i="1" s="1"/>
  <c r="AM998" i="1" s="1"/>
  <c r="AG998" i="1"/>
  <c r="X999" i="1"/>
  <c r="Y999" i="1" s="1"/>
  <c r="E998" i="1" l="1"/>
  <c r="U998" i="1"/>
  <c r="AA999" i="1"/>
  <c r="Z998" i="1"/>
  <c r="AP998" i="1"/>
  <c r="AP999" i="1"/>
  <c r="U999" i="1" l="1"/>
  <c r="V999" i="1" s="1"/>
  <c r="Z999" i="1"/>
  <c r="AA1000" i="1"/>
  <c r="E999" i="1"/>
  <c r="V998" i="1"/>
  <c r="AB999" i="1" s="1"/>
  <c r="AH999" i="1" l="1"/>
  <c r="AL999" i="1" s="1"/>
  <c r="AM999" i="1" s="1"/>
  <c r="AG999" i="1"/>
  <c r="AF999" i="1"/>
  <c r="AB1000" i="1"/>
  <c r="W999" i="1"/>
  <c r="AH1000" i="1" l="1"/>
  <c r="AL1000" i="1" s="1"/>
  <c r="AM1000" i="1" s="1"/>
  <c r="AG1000" i="1"/>
  <c r="X1000" i="1"/>
  <c r="Y1000" i="1" s="1"/>
  <c r="W1000" i="1"/>
  <c r="X1001" i="1" l="1"/>
  <c r="Y1001" i="1" s="1"/>
  <c r="Z1000" i="1" l="1"/>
  <c r="AA1001" i="1"/>
  <c r="E1000" i="1"/>
  <c r="U1000" i="1"/>
  <c r="AP1000" i="1"/>
  <c r="Z1001" i="1" l="1"/>
  <c r="U1001" i="1"/>
  <c r="V1001" i="1" s="1"/>
  <c r="AA1002" i="1"/>
  <c r="E1001" i="1"/>
  <c r="V1000" i="1"/>
  <c r="AB1001" i="1"/>
  <c r="W1001" i="1"/>
  <c r="AP1001" i="1"/>
  <c r="X1002" i="1" l="1"/>
  <c r="Y1002" i="1" s="1"/>
  <c r="W1002" i="1"/>
  <c r="AH1001" i="1"/>
  <c r="AL1001" i="1" s="1"/>
  <c r="AM1001" i="1" s="1"/>
  <c r="AG1001" i="1"/>
  <c r="AB1002" i="1"/>
  <c r="X1003" i="1" l="1"/>
  <c r="Y1003" i="1" s="1"/>
  <c r="AH1002" i="1"/>
  <c r="AL1002" i="1" s="1"/>
  <c r="AM1002" i="1" s="1"/>
  <c r="AG1002" i="1"/>
  <c r="E1002" i="1" l="1"/>
  <c r="Z1002" i="1"/>
  <c r="AA1003" i="1"/>
  <c r="U1002" i="1"/>
  <c r="AP1002" i="1"/>
  <c r="E1003" i="1" l="1"/>
  <c r="U1003" i="1"/>
  <c r="V1003" i="1" s="1"/>
  <c r="Z1003" i="1"/>
  <c r="AA1004" i="1"/>
  <c r="V1002" i="1"/>
  <c r="W1003" i="1" s="1"/>
  <c r="AP1003" i="1"/>
  <c r="AB1003" i="1" l="1"/>
  <c r="AB1004" i="1" s="1"/>
  <c r="X1004" i="1"/>
  <c r="Y1004" i="1" s="1"/>
  <c r="W1004" i="1"/>
  <c r="AG1003" i="1" l="1"/>
  <c r="AH1003" i="1"/>
  <c r="AL1003" i="1" s="1"/>
  <c r="AM1003" i="1" s="1"/>
  <c r="X1005" i="1"/>
  <c r="Y1005" i="1" s="1"/>
  <c r="AG1004" i="1"/>
  <c r="AH1004" i="1" l="1"/>
  <c r="AL1004" i="1" s="1"/>
  <c r="AM1004" i="1" s="1"/>
  <c r="AA1005" i="1"/>
  <c r="E1004" i="1"/>
  <c r="U1004" i="1"/>
  <c r="Z1004" i="1"/>
  <c r="AP1004" i="1"/>
  <c r="V1004" i="1" l="1"/>
  <c r="W1005" i="1" s="1"/>
  <c r="U1005" i="1"/>
  <c r="V1005" i="1" s="1"/>
  <c r="Z1005" i="1"/>
  <c r="AA1006" i="1"/>
  <c r="E1005" i="1"/>
  <c r="AP1005" i="1"/>
  <c r="AB1005" i="1" l="1"/>
  <c r="AH1005" i="1" s="1"/>
  <c r="AL1005" i="1" s="1"/>
  <c r="AM1005" i="1" s="1"/>
  <c r="X1006" i="1"/>
  <c r="Y1006" i="1" s="1"/>
  <c r="W1006" i="1"/>
  <c r="AB1006" i="1" l="1"/>
  <c r="AH1006" i="1" s="1"/>
  <c r="AL1006" i="1" s="1"/>
  <c r="AM1006" i="1" s="1"/>
  <c r="AG1005" i="1"/>
  <c r="AP1006" i="1"/>
  <c r="X1007" i="1"/>
  <c r="Y1007" i="1" s="1"/>
  <c r="AG1006" i="1" l="1"/>
  <c r="E1006" i="1"/>
  <c r="Z1006" i="1"/>
  <c r="U1006" i="1"/>
  <c r="AA1007" i="1"/>
  <c r="Z1007" i="1" l="1"/>
  <c r="AA1008" i="1"/>
  <c r="E1007" i="1"/>
  <c r="U1007" i="1"/>
  <c r="V1007" i="1" s="1"/>
  <c r="V1006" i="1"/>
  <c r="AB1007" i="1"/>
  <c r="W1007" i="1"/>
  <c r="AP1007" i="1"/>
  <c r="X1008" i="1" l="1"/>
  <c r="Y1008" i="1" s="1"/>
  <c r="W1008" i="1"/>
  <c r="AH1007" i="1"/>
  <c r="AL1007" i="1" s="1"/>
  <c r="AM1007" i="1" s="1"/>
  <c r="AG1007" i="1"/>
  <c r="AB1008" i="1"/>
  <c r="X1009" i="1" l="1"/>
  <c r="Y1009" i="1" s="1"/>
  <c r="AH1008" i="1"/>
  <c r="AL1008" i="1" s="1"/>
  <c r="AM1008" i="1" s="1"/>
  <c r="AG1008" i="1"/>
  <c r="E1008" i="1" l="1"/>
  <c r="U1008" i="1"/>
  <c r="AA1009" i="1"/>
  <c r="Z1008" i="1"/>
  <c r="AP1008" i="1"/>
  <c r="AP1009" i="1"/>
  <c r="Z1009" i="1" l="1"/>
  <c r="U1009" i="1"/>
  <c r="V1009" i="1" s="1"/>
  <c r="AA1010" i="1"/>
  <c r="E1009" i="1"/>
  <c r="V1008" i="1"/>
  <c r="AB1009" i="1"/>
  <c r="W1009" i="1"/>
  <c r="X1010" i="1" l="1"/>
  <c r="Y1010" i="1" s="1"/>
  <c r="W1010" i="1"/>
  <c r="AH1009" i="1"/>
  <c r="AL1009" i="1" s="1"/>
  <c r="AM1009" i="1" s="1"/>
  <c r="AG1009" i="1"/>
  <c r="AB1010" i="1"/>
  <c r="X1011" i="1" l="1"/>
  <c r="Y1011" i="1" s="1"/>
  <c r="AH1010" i="1"/>
  <c r="AL1010" i="1" s="1"/>
  <c r="AM1010" i="1" s="1"/>
  <c r="AG1010" i="1"/>
  <c r="E1010" i="1" l="1"/>
  <c r="Z1010" i="1"/>
  <c r="U1010" i="1"/>
  <c r="AA1011" i="1"/>
  <c r="AP1010" i="1"/>
  <c r="V1010" i="1" l="1"/>
  <c r="AB1011" i="1" s="1"/>
  <c r="Z1011" i="1"/>
  <c r="AA1012" i="1"/>
  <c r="E1011" i="1"/>
  <c r="U1011" i="1"/>
  <c r="V1011" i="1" s="1"/>
  <c r="AP1011" i="1"/>
  <c r="W1011" i="1" l="1"/>
  <c r="X1012" i="1" s="1"/>
  <c r="Y1012" i="1" s="1"/>
  <c r="AH1011" i="1"/>
  <c r="AL1011" i="1" s="1"/>
  <c r="AM1011" i="1" s="1"/>
  <c r="AG1011" i="1"/>
  <c r="AB1012" i="1"/>
  <c r="W1012" i="1" l="1"/>
  <c r="X1013" i="1" s="1"/>
  <c r="Y1013" i="1" s="1"/>
  <c r="AH1012" i="1"/>
  <c r="AL1012" i="1" s="1"/>
  <c r="AM1012" i="1" s="1"/>
  <c r="AG1012" i="1"/>
  <c r="AP1012" i="1"/>
  <c r="U1012" i="1" l="1"/>
  <c r="E1012" i="1"/>
  <c r="Z1012" i="1"/>
  <c r="AA1013" i="1"/>
  <c r="AA1014" i="1" l="1"/>
  <c r="E1013" i="1"/>
  <c r="Z1013" i="1"/>
  <c r="U1013" i="1"/>
  <c r="V1013" i="1" s="1"/>
  <c r="AP1013" i="1"/>
  <c r="V1012" i="1"/>
  <c r="AB1013" i="1" s="1"/>
  <c r="W1013" i="1" l="1"/>
  <c r="W1014" i="1" s="1"/>
  <c r="AH1013" i="1"/>
  <c r="AL1013" i="1" s="1"/>
  <c r="AM1013" i="1" s="1"/>
  <c r="AG1013" i="1"/>
  <c r="AB1014" i="1"/>
  <c r="X1014" i="1"/>
  <c r="Y1014" i="1" s="1"/>
  <c r="AH1014" i="1" l="1"/>
  <c r="AG1014" i="1"/>
  <c r="X1015" i="1"/>
  <c r="Y1015" i="1" s="1"/>
  <c r="E1014" i="1" l="1"/>
  <c r="U1014" i="1"/>
  <c r="Z1014" i="1"/>
  <c r="AA1015" i="1"/>
  <c r="AL1014" i="1"/>
  <c r="AM1014" i="1" s="1"/>
  <c r="AP1014" i="1"/>
  <c r="V1014" i="1" l="1"/>
  <c r="W1015" i="1" s="1"/>
  <c r="AA1016" i="1"/>
  <c r="E1015" i="1"/>
  <c r="Z1015" i="1"/>
  <c r="U1015" i="1"/>
  <c r="V1015" i="1" s="1"/>
  <c r="AP1015" i="1"/>
  <c r="AB1015" i="1" l="1"/>
  <c r="AH1015" i="1" s="1"/>
  <c r="AL1015" i="1" s="1"/>
  <c r="AM1015" i="1" s="1"/>
  <c r="X1016" i="1"/>
  <c r="Y1016" i="1" s="1"/>
  <c r="W1016" i="1"/>
  <c r="AG1015" i="1" l="1"/>
  <c r="AB1016" i="1"/>
  <c r="AH1016" i="1" s="1"/>
  <c r="AL1016" i="1" s="1"/>
  <c r="AM1016" i="1" s="1"/>
  <c r="X1017" i="1"/>
  <c r="Y1017" i="1" s="1"/>
  <c r="AG1016" i="1" l="1"/>
  <c r="E1016" i="1"/>
  <c r="U1016" i="1"/>
  <c r="AA1017" i="1"/>
  <c r="Z1016" i="1"/>
  <c r="AP1016" i="1"/>
  <c r="V1016" i="1" l="1"/>
  <c r="AB1017" i="1" s="1"/>
  <c r="AA1018" i="1"/>
  <c r="E1017" i="1"/>
  <c r="Z1017" i="1"/>
  <c r="U1017" i="1"/>
  <c r="V1017" i="1" s="1"/>
  <c r="AP1017" i="1"/>
  <c r="W1017" i="1" l="1"/>
  <c r="AH1017" i="1"/>
  <c r="AL1017" i="1" s="1"/>
  <c r="AM1017" i="1" s="1"/>
  <c r="AG1017" i="1"/>
  <c r="AB1018" i="1"/>
  <c r="X1018" i="1"/>
  <c r="Y1018" i="1" s="1"/>
  <c r="W1018" i="1"/>
  <c r="AH1018" i="1" l="1"/>
  <c r="AL1018" i="1" s="1"/>
  <c r="AM1018" i="1" s="1"/>
  <c r="AF1018" i="1"/>
  <c r="AG1018" i="1"/>
  <c r="X1019" i="1"/>
  <c r="Y1019" i="1" s="1"/>
  <c r="E1018" i="1" l="1"/>
  <c r="U1018" i="1"/>
  <c r="Z1018" i="1"/>
  <c r="AA1019" i="1"/>
  <c r="AP1018" i="1"/>
  <c r="AA1020" i="1" l="1"/>
  <c r="U1019" i="1"/>
  <c r="V1019" i="1" s="1"/>
  <c r="Z1019" i="1"/>
  <c r="E1019" i="1"/>
  <c r="V1018" i="1"/>
  <c r="W1019" i="1" s="1"/>
  <c r="AB1019" i="1"/>
  <c r="AP1019" i="1"/>
  <c r="X1020" i="1" l="1"/>
  <c r="Y1020" i="1" s="1"/>
  <c r="W1020" i="1"/>
  <c r="AH1019" i="1"/>
  <c r="AL1019" i="1" s="1"/>
  <c r="AM1019" i="1" s="1"/>
  <c r="AG1019" i="1"/>
  <c r="AB1020" i="1"/>
  <c r="X1021" i="1" l="1"/>
  <c r="Y1021" i="1" s="1"/>
  <c r="AH1020" i="1"/>
  <c r="AL1020" i="1" s="1"/>
  <c r="AM1020" i="1" s="1"/>
  <c r="AG1020" i="1"/>
  <c r="AP1020" i="1"/>
  <c r="E1020" i="1" l="1"/>
  <c r="U1020" i="1"/>
  <c r="Z1020" i="1"/>
  <c r="AA1021" i="1"/>
  <c r="V1020" i="1" l="1"/>
  <c r="AB1021" i="1" s="1"/>
  <c r="AA1022" i="1"/>
  <c r="U1021" i="1"/>
  <c r="V1021" i="1" s="1"/>
  <c r="E1021" i="1"/>
  <c r="Z1021" i="1"/>
  <c r="AP1021" i="1"/>
  <c r="W1021" i="1" l="1"/>
  <c r="X1022" i="1" s="1"/>
  <c r="Y1022" i="1" s="1"/>
  <c r="AH1021" i="1"/>
  <c r="AL1021" i="1" s="1"/>
  <c r="AM1021" i="1" s="1"/>
  <c r="AG1021" i="1"/>
  <c r="AB1022" i="1"/>
  <c r="W1022" i="1" l="1"/>
  <c r="X1023" i="1" s="1"/>
  <c r="Y1023" i="1" s="1"/>
  <c r="AH1022" i="1"/>
  <c r="AL1022" i="1" s="1"/>
  <c r="AM1022" i="1" s="1"/>
  <c r="AG1022" i="1"/>
  <c r="AP1022" i="1"/>
  <c r="E1022" i="1" l="1"/>
  <c r="U1022" i="1"/>
  <c r="AA1023" i="1"/>
  <c r="Z1022" i="1"/>
  <c r="AA1024" i="1" l="1"/>
  <c r="E1023" i="1"/>
  <c r="Z1023" i="1"/>
  <c r="U1023" i="1"/>
  <c r="V1023" i="1" s="1"/>
  <c r="V1022" i="1"/>
  <c r="AB1023" i="1" s="1"/>
  <c r="AP1023" i="1"/>
  <c r="W1023" i="1" l="1"/>
  <c r="X1024" i="1" s="1"/>
  <c r="Y1024" i="1" s="1"/>
  <c r="AH1023" i="1"/>
  <c r="AL1023" i="1" s="1"/>
  <c r="AM1023" i="1" s="1"/>
  <c r="AG1023" i="1"/>
  <c r="AB1024" i="1"/>
  <c r="W1024" i="1" l="1"/>
  <c r="X1025" i="1" s="1"/>
  <c r="Y1025" i="1" s="1"/>
  <c r="AH1024" i="1"/>
  <c r="AL1024" i="1" s="1"/>
  <c r="AM1024" i="1" s="1"/>
  <c r="AG1024" i="1"/>
  <c r="AP1024" i="1"/>
  <c r="AA1025" i="1" l="1"/>
  <c r="E1024" i="1"/>
  <c r="Z1024" i="1"/>
  <c r="U1024" i="1"/>
  <c r="V1024" i="1" l="1"/>
  <c r="W1025" i="1" s="1"/>
  <c r="AA1026" i="1"/>
  <c r="E1025" i="1"/>
  <c r="U1025" i="1"/>
  <c r="V1025" i="1" s="1"/>
  <c r="Z1025" i="1"/>
  <c r="AP1025" i="1"/>
  <c r="AB1025" i="1" l="1"/>
  <c r="AH1025" i="1" s="1"/>
  <c r="AL1025" i="1" s="1"/>
  <c r="AM1025" i="1" s="1"/>
  <c r="X1026" i="1"/>
  <c r="Y1026" i="1" s="1"/>
  <c r="W1026" i="1"/>
  <c r="AB1026" i="1" l="1"/>
  <c r="AH1026" i="1" s="1"/>
  <c r="AL1026" i="1" s="1"/>
  <c r="AM1026" i="1" s="1"/>
  <c r="AG1025" i="1"/>
  <c r="AP1026" i="1"/>
  <c r="X1027" i="1"/>
  <c r="Y1027" i="1" s="1"/>
  <c r="AG1026" i="1" l="1"/>
  <c r="Z1026" i="1"/>
  <c r="AA1027" i="1"/>
  <c r="E1026" i="1"/>
  <c r="U1026" i="1"/>
  <c r="V1026" i="1" l="1"/>
  <c r="AB1027" i="1" s="1"/>
  <c r="E1027" i="1"/>
  <c r="Z1027" i="1"/>
  <c r="AA1028" i="1"/>
  <c r="U1027" i="1"/>
  <c r="V1027" i="1" s="1"/>
  <c r="AP1027" i="1"/>
  <c r="W1027" i="1" l="1"/>
  <c r="X1028" i="1" s="1"/>
  <c r="Y1028" i="1" s="1"/>
  <c r="AH1027" i="1"/>
  <c r="AL1027" i="1" s="1"/>
  <c r="AM1027" i="1" s="1"/>
  <c r="AG1027" i="1"/>
  <c r="AB1028" i="1"/>
  <c r="W1028" i="1" l="1"/>
  <c r="X1029" i="1" s="1"/>
  <c r="Y1029" i="1" s="1"/>
  <c r="AH1028" i="1"/>
  <c r="AL1028" i="1" s="1"/>
  <c r="AM1028" i="1" s="1"/>
  <c r="AG1028" i="1"/>
  <c r="AP1028" i="1"/>
  <c r="AA1029" i="1" l="1"/>
  <c r="E1028" i="1"/>
  <c r="Z1028" i="1"/>
  <c r="U1028" i="1"/>
  <c r="E1029" i="1" l="1"/>
  <c r="Z1029" i="1"/>
  <c r="U1029" i="1"/>
  <c r="V1029" i="1" s="1"/>
  <c r="AA1030" i="1"/>
  <c r="V1028" i="1"/>
  <c r="W1029" i="1" s="1"/>
  <c r="AP1029" i="1"/>
  <c r="AB1029" i="1" l="1"/>
  <c r="AH1029" i="1" s="1"/>
  <c r="AL1029" i="1" s="1"/>
  <c r="AM1029" i="1" s="1"/>
  <c r="X1030" i="1"/>
  <c r="Y1030" i="1" s="1"/>
  <c r="W1030" i="1"/>
  <c r="AB1030" i="1" l="1"/>
  <c r="AH1030" i="1" s="1"/>
  <c r="AL1030" i="1" s="1"/>
  <c r="AM1030" i="1" s="1"/>
  <c r="AG1029" i="1"/>
  <c r="X1031" i="1"/>
  <c r="Y1031" i="1" s="1"/>
  <c r="AP1030" i="1"/>
  <c r="AG1030" i="1" l="1"/>
  <c r="AA1031" i="1"/>
  <c r="E1030" i="1"/>
  <c r="Z1030" i="1"/>
  <c r="U1030" i="1"/>
  <c r="V1030" i="1" l="1"/>
  <c r="AB1031" i="1" s="1"/>
  <c r="AA1032" i="1"/>
  <c r="E1031" i="1"/>
  <c r="Z1031" i="1"/>
  <c r="U1031" i="1"/>
  <c r="V1031" i="1" s="1"/>
  <c r="AP1031" i="1"/>
  <c r="W1031" i="1" l="1"/>
  <c r="X1032" i="1" s="1"/>
  <c r="Y1032" i="1" s="1"/>
  <c r="AH1031" i="1"/>
  <c r="AL1031" i="1" s="1"/>
  <c r="AM1031" i="1" s="1"/>
  <c r="AG1031" i="1"/>
  <c r="AB1032" i="1"/>
  <c r="W1032" i="1" l="1"/>
  <c r="X1033" i="1" s="1"/>
  <c r="Y1033" i="1" s="1"/>
  <c r="AH1032" i="1"/>
  <c r="AL1032" i="1" s="1"/>
  <c r="AM1032" i="1" s="1"/>
  <c r="AG1032" i="1"/>
  <c r="AP1032" i="1"/>
  <c r="Z1032" i="1" l="1"/>
  <c r="AA1033" i="1"/>
  <c r="E1032" i="1"/>
  <c r="U1032" i="1"/>
  <c r="Z1033" i="1" l="1"/>
  <c r="AA1034" i="1"/>
  <c r="U1033" i="1"/>
  <c r="V1033" i="1" s="1"/>
  <c r="E1033" i="1"/>
  <c r="V1032" i="1"/>
  <c r="W1033" i="1" s="1"/>
  <c r="AB1033" i="1"/>
  <c r="AP1033" i="1"/>
  <c r="X1034" i="1" l="1"/>
  <c r="Y1034" i="1" s="1"/>
  <c r="W1034" i="1"/>
  <c r="AH1033" i="1"/>
  <c r="AL1033" i="1" s="1"/>
  <c r="AM1033" i="1" s="1"/>
  <c r="AG1033" i="1"/>
  <c r="AB1034" i="1"/>
  <c r="X1035" i="1" l="1"/>
  <c r="Y1035" i="1" s="1"/>
  <c r="AH1034" i="1"/>
  <c r="AL1034" i="1" s="1"/>
  <c r="AM1034" i="1" s="1"/>
  <c r="AG1034" i="1"/>
  <c r="AP1034" i="1"/>
  <c r="E1034" i="1" l="1"/>
  <c r="U1034" i="1"/>
  <c r="Z1034" i="1"/>
  <c r="AA1035" i="1"/>
  <c r="V1034" i="1" l="1"/>
  <c r="W1035" i="1" s="1"/>
  <c r="E1035" i="1"/>
  <c r="Z1035" i="1"/>
  <c r="U1035" i="1"/>
  <c r="V1035" i="1" s="1"/>
  <c r="AA1036" i="1"/>
  <c r="AP1035" i="1"/>
  <c r="AB1035" i="1" l="1"/>
  <c r="AH1035" i="1" s="1"/>
  <c r="AL1035" i="1" s="1"/>
  <c r="AM1035" i="1" s="1"/>
  <c r="X1036" i="1"/>
  <c r="Y1036" i="1" s="1"/>
  <c r="W1036" i="1"/>
  <c r="AB1036" i="1" l="1"/>
  <c r="AG1036" i="1" s="1"/>
  <c r="AG1035" i="1"/>
  <c r="X1037" i="1"/>
  <c r="Y1037" i="1" s="1"/>
  <c r="AH1036" i="1" l="1"/>
  <c r="AL1036" i="1" s="1"/>
  <c r="AM1036" i="1" s="1"/>
  <c r="Z1036" i="1"/>
  <c r="AA1037" i="1"/>
  <c r="E1036" i="1"/>
  <c r="U1036" i="1"/>
  <c r="AP1036" i="1"/>
  <c r="V1036" i="1" l="1"/>
  <c r="AB1037" i="1" s="1"/>
  <c r="AA1038" i="1"/>
  <c r="E1037" i="1"/>
  <c r="Z1037" i="1"/>
  <c r="U1037" i="1"/>
  <c r="V1037" i="1" s="1"/>
  <c r="AP1037" i="1"/>
  <c r="W1037" i="1" l="1"/>
  <c r="X1038" i="1" s="1"/>
  <c r="Y1038" i="1" s="1"/>
  <c r="AH1037" i="1"/>
  <c r="AL1037" i="1" s="1"/>
  <c r="AM1037" i="1" s="1"/>
  <c r="AG1037" i="1"/>
  <c r="AB1038" i="1"/>
  <c r="W1038" i="1" l="1"/>
  <c r="X1039" i="1" s="1"/>
  <c r="Y1039" i="1" s="1"/>
  <c r="AH1038" i="1"/>
  <c r="AF1038" i="1"/>
  <c r="AG1038" i="1"/>
  <c r="Z1038" i="1" l="1"/>
  <c r="AA1039" i="1"/>
  <c r="E1038" i="1"/>
  <c r="U1038" i="1"/>
  <c r="AP1038" i="1"/>
  <c r="AL1038" i="1"/>
  <c r="AM1038" i="1" s="1"/>
  <c r="AP1039" i="1"/>
  <c r="V1038" i="1" l="1"/>
  <c r="AB1039" i="1" s="1"/>
  <c r="U1039" i="1"/>
  <c r="V1039" i="1" s="1"/>
  <c r="E1039" i="1"/>
  <c r="Z1039" i="1"/>
  <c r="AA1040" i="1"/>
  <c r="W1039" i="1" l="1"/>
  <c r="X1040" i="1" s="1"/>
  <c r="Y1040" i="1" s="1"/>
  <c r="AB1040" i="1"/>
  <c r="AG1040" i="1" s="1"/>
  <c r="AG1039" i="1"/>
  <c r="AH1039" i="1"/>
  <c r="W1040" i="1" l="1"/>
  <c r="X1041" i="1" s="1"/>
  <c r="Y1041" i="1" s="1"/>
  <c r="AH1040" i="1"/>
  <c r="AL1039" i="1"/>
  <c r="AM1039" i="1" s="1"/>
  <c r="E1040" i="1" l="1"/>
  <c r="U1040" i="1"/>
  <c r="Z1040" i="1"/>
  <c r="AA1041" i="1"/>
  <c r="AP1040" i="1"/>
  <c r="AL1040" i="1"/>
  <c r="AM1040" i="1" s="1"/>
  <c r="V1040" i="1" l="1"/>
  <c r="AB1041" i="1" s="1"/>
  <c r="Z1041" i="1"/>
  <c r="AA1042" i="1"/>
  <c r="E1041" i="1"/>
  <c r="U1041" i="1"/>
  <c r="V1041" i="1" s="1"/>
  <c r="AP1041" i="1"/>
  <c r="W1041" i="1" l="1"/>
  <c r="X1042" i="1" s="1"/>
  <c r="Y1042" i="1" s="1"/>
  <c r="AH1041" i="1"/>
  <c r="AL1041" i="1" s="1"/>
  <c r="AM1041" i="1" s="1"/>
  <c r="AG1041" i="1"/>
  <c r="AB1042" i="1"/>
  <c r="W1042" i="1" l="1"/>
  <c r="X1043" i="1" s="1"/>
  <c r="Y1043" i="1" s="1"/>
  <c r="AH1042" i="1"/>
  <c r="AL1042" i="1" s="1"/>
  <c r="AM1042" i="1" s="1"/>
  <c r="AG1042" i="1"/>
  <c r="AP1042" i="1"/>
  <c r="E1042" i="1" l="1"/>
  <c r="Z1042" i="1"/>
  <c r="AA1043" i="1"/>
  <c r="U1042" i="1"/>
  <c r="V1042" i="1" l="1"/>
  <c r="W1043" i="1" s="1"/>
  <c r="Z1043" i="1"/>
  <c r="E1043" i="1"/>
  <c r="U1043" i="1"/>
  <c r="V1043" i="1" s="1"/>
  <c r="AA1044" i="1"/>
  <c r="AP1043" i="1"/>
  <c r="AB1043" i="1" l="1"/>
  <c r="AH1043" i="1" s="1"/>
  <c r="AL1043" i="1" s="1"/>
  <c r="AM1043" i="1" s="1"/>
  <c r="X1044" i="1"/>
  <c r="Y1044" i="1" s="1"/>
  <c r="W1044" i="1"/>
  <c r="AB1044" i="1" l="1"/>
  <c r="AH1044" i="1" s="1"/>
  <c r="AL1044" i="1" s="1"/>
  <c r="AM1044" i="1" s="1"/>
  <c r="AG1043" i="1"/>
  <c r="X1045" i="1"/>
  <c r="Y1045" i="1" s="1"/>
  <c r="AG1044" i="1" l="1"/>
  <c r="E1044" i="1"/>
  <c r="Z1044" i="1"/>
  <c r="U1044" i="1"/>
  <c r="AA1045" i="1"/>
  <c r="AP1044" i="1"/>
  <c r="Z1045" i="1" l="1"/>
  <c r="AA1046" i="1"/>
  <c r="E1045" i="1"/>
  <c r="U1045" i="1"/>
  <c r="V1045" i="1" s="1"/>
  <c r="V1044" i="1"/>
  <c r="AB1045" i="1"/>
  <c r="W1045" i="1"/>
  <c r="AP1045" i="1"/>
  <c r="X1046" i="1" l="1"/>
  <c r="Y1046" i="1" s="1"/>
  <c r="W1046" i="1"/>
  <c r="AH1045" i="1"/>
  <c r="AL1045" i="1" s="1"/>
  <c r="AM1045" i="1" s="1"/>
  <c r="AG1045" i="1"/>
  <c r="AB1046" i="1"/>
  <c r="X1047" i="1" l="1"/>
  <c r="Y1047" i="1" s="1"/>
  <c r="AH1046" i="1"/>
  <c r="AL1046" i="1" s="1"/>
  <c r="AM1046" i="1" s="1"/>
  <c r="AG1046" i="1"/>
  <c r="Z1046" i="1" l="1"/>
  <c r="AA1047" i="1"/>
  <c r="U1046" i="1"/>
  <c r="E1046" i="1"/>
  <c r="AP1046" i="1"/>
  <c r="V1046" i="1" l="1"/>
  <c r="W1047" i="1" s="1"/>
  <c r="Z1047" i="1"/>
  <c r="AA1048" i="1"/>
  <c r="E1047" i="1"/>
  <c r="U1047" i="1"/>
  <c r="V1047" i="1" s="1"/>
  <c r="AP1047" i="1"/>
  <c r="AB1047" i="1" l="1"/>
  <c r="AH1047" i="1" s="1"/>
  <c r="AL1047" i="1" s="1"/>
  <c r="AM1047" i="1" s="1"/>
  <c r="X1048" i="1"/>
  <c r="Y1048" i="1" s="1"/>
  <c r="W1048" i="1"/>
  <c r="AB1048" i="1" l="1"/>
  <c r="AH1048" i="1" s="1"/>
  <c r="AL1048" i="1" s="1"/>
  <c r="AM1048" i="1" s="1"/>
  <c r="AG1047" i="1"/>
  <c r="AP1048" i="1"/>
  <c r="X1049" i="1"/>
  <c r="Y1049" i="1" s="1"/>
  <c r="AG1048" i="1" l="1"/>
  <c r="Z1048" i="1"/>
  <c r="AA1049" i="1"/>
  <c r="E1048" i="1"/>
  <c r="U1048" i="1"/>
  <c r="AA1050" i="1" l="1"/>
  <c r="U1049" i="1"/>
  <c r="V1049" i="1" s="1"/>
  <c r="E1049" i="1"/>
  <c r="Z1049" i="1"/>
  <c r="V1048" i="1"/>
  <c r="W1049" i="1" s="1"/>
  <c r="AB1049" i="1"/>
  <c r="AP1049" i="1"/>
  <c r="AH1049" i="1" l="1"/>
  <c r="AL1049" i="1" s="1"/>
  <c r="AM1049" i="1" s="1"/>
  <c r="AG1049" i="1"/>
  <c r="AB1050" i="1"/>
  <c r="X1050" i="1"/>
  <c r="Y1050" i="1" s="1"/>
  <c r="W1050" i="1"/>
  <c r="AH1050" i="1" l="1"/>
  <c r="AL1050" i="1" s="1"/>
  <c r="AM1050" i="1" s="1"/>
  <c r="AG1050" i="1"/>
  <c r="AP1050" i="1"/>
  <c r="X1051" i="1"/>
  <c r="Y1051" i="1" s="1"/>
  <c r="U1050" i="1" l="1"/>
  <c r="E1050" i="1"/>
  <c r="Z1050" i="1"/>
  <c r="AA1051" i="1"/>
  <c r="V1050" i="1" l="1"/>
  <c r="W1051" i="1" s="1"/>
  <c r="E1051" i="1"/>
  <c r="U1051" i="1"/>
  <c r="V1051" i="1" s="1"/>
  <c r="Z1051" i="1"/>
  <c r="AA1052" i="1"/>
  <c r="AP1051" i="1"/>
  <c r="AB1051" i="1" l="1"/>
  <c r="AH1051" i="1" s="1"/>
  <c r="AL1051" i="1" s="1"/>
  <c r="AM1051" i="1" s="1"/>
  <c r="X1052" i="1"/>
  <c r="Y1052" i="1" s="1"/>
  <c r="W1052" i="1"/>
  <c r="AB1052" i="1" l="1"/>
  <c r="AH1052" i="1" s="1"/>
  <c r="AL1052" i="1" s="1"/>
  <c r="AM1052" i="1" s="1"/>
  <c r="AG1051" i="1"/>
  <c r="AP1052" i="1"/>
  <c r="X1053" i="1"/>
  <c r="Y1053" i="1" s="1"/>
  <c r="AG1052" i="1" l="1"/>
  <c r="Z1052" i="1"/>
  <c r="AA1053" i="1"/>
  <c r="U1052" i="1"/>
  <c r="E1052" i="1"/>
  <c r="AA1054" i="1" l="1"/>
  <c r="E1053" i="1"/>
  <c r="Z1053" i="1"/>
  <c r="U1053" i="1"/>
  <c r="V1053" i="1" s="1"/>
  <c r="V1052" i="1"/>
  <c r="W1053" i="1" s="1"/>
  <c r="AP1053" i="1"/>
  <c r="AB1053" i="1" l="1"/>
  <c r="AH1053" i="1" s="1"/>
  <c r="AL1053" i="1" s="1"/>
  <c r="AM1053" i="1" s="1"/>
  <c r="X1054" i="1"/>
  <c r="Y1054" i="1" s="1"/>
  <c r="W1054" i="1"/>
  <c r="AB1054" i="1" l="1"/>
  <c r="AH1054" i="1" s="1"/>
  <c r="AL1054" i="1" s="1"/>
  <c r="AM1054" i="1" s="1"/>
  <c r="AG1053" i="1"/>
  <c r="AP1054" i="1"/>
  <c r="X1055" i="1"/>
  <c r="Y1055" i="1" s="1"/>
  <c r="AG1054" i="1" l="1"/>
  <c r="E1054" i="1"/>
  <c r="U1054" i="1"/>
  <c r="Z1054" i="1"/>
  <c r="AA1055" i="1"/>
  <c r="V1054" i="1" l="1"/>
  <c r="AB1055" i="1" s="1"/>
  <c r="AA1056" i="1"/>
  <c r="E1055" i="1"/>
  <c r="Z1055" i="1"/>
  <c r="U1055" i="1"/>
  <c r="V1055" i="1" s="1"/>
  <c r="AP1055" i="1"/>
  <c r="W1055" i="1" l="1"/>
  <c r="X1056" i="1" s="1"/>
  <c r="Y1056" i="1" s="1"/>
  <c r="AH1055" i="1"/>
  <c r="AL1055" i="1" s="1"/>
  <c r="AM1055" i="1" s="1"/>
  <c r="AG1055" i="1"/>
  <c r="AB1056" i="1"/>
  <c r="W1056" i="1" l="1"/>
  <c r="X1057" i="1" s="1"/>
  <c r="Y1057" i="1" s="1"/>
  <c r="AH1056" i="1"/>
  <c r="AL1056" i="1" s="1"/>
  <c r="AM1056" i="1" s="1"/>
  <c r="AG1056" i="1"/>
  <c r="U1056" i="1" l="1"/>
  <c r="E1056" i="1"/>
  <c r="Z1056" i="1"/>
  <c r="AA1057" i="1"/>
  <c r="AP1056" i="1"/>
  <c r="U1057" i="1" l="1"/>
  <c r="V1057" i="1" s="1"/>
  <c r="Z1057" i="1"/>
  <c r="AA1058" i="1"/>
  <c r="E1057" i="1"/>
  <c r="AP1057" i="1"/>
  <c r="V1056" i="1"/>
  <c r="W1057" i="1" s="1"/>
  <c r="AB1057" i="1"/>
  <c r="AH1057" i="1" l="1"/>
  <c r="AL1057" i="1" s="1"/>
  <c r="AM1057" i="1" s="1"/>
  <c r="AG1057" i="1"/>
  <c r="AF1057" i="1"/>
  <c r="AB1058" i="1"/>
  <c r="X1058" i="1"/>
  <c r="Y1058" i="1" s="1"/>
  <c r="W1058" i="1"/>
  <c r="AH1058" i="1" l="1"/>
  <c r="AL1058" i="1" s="1"/>
  <c r="AM1058" i="1" s="1"/>
  <c r="AG1058" i="1"/>
  <c r="X1059" i="1"/>
  <c r="Y1059" i="1" s="1"/>
  <c r="U1058" i="1" l="1"/>
  <c r="E1058" i="1"/>
  <c r="Z1058" i="1"/>
  <c r="AA1059" i="1"/>
  <c r="AP1058" i="1"/>
  <c r="E1059" i="1" l="1"/>
  <c r="U1059" i="1"/>
  <c r="V1059" i="1" s="1"/>
  <c r="Z1059" i="1"/>
  <c r="AA1060" i="1"/>
  <c r="AP1059" i="1"/>
  <c r="V1058" i="1"/>
  <c r="W1059" i="1" s="1"/>
  <c r="AB1059" i="1" l="1"/>
  <c r="AH1059" i="1" s="1"/>
  <c r="AL1059" i="1" s="1"/>
  <c r="AM1059" i="1" s="1"/>
  <c r="X1060" i="1"/>
  <c r="Y1060" i="1" s="1"/>
  <c r="W1060" i="1"/>
  <c r="AB1060" i="1" l="1"/>
  <c r="AH1060" i="1" s="1"/>
  <c r="AL1060" i="1" s="1"/>
  <c r="AM1060" i="1" s="1"/>
  <c r="AG1059" i="1"/>
  <c r="X1061" i="1"/>
  <c r="Y1061" i="1" s="1"/>
  <c r="AG1060" i="1" l="1"/>
  <c r="AA1061" i="1"/>
  <c r="E1060" i="1"/>
  <c r="U1060" i="1"/>
  <c r="Z1060" i="1"/>
  <c r="AP1060" i="1"/>
  <c r="V1060" i="1" l="1"/>
  <c r="W1061" i="1" s="1"/>
  <c r="Z1061" i="1"/>
  <c r="AA1062" i="1"/>
  <c r="E1061" i="1"/>
  <c r="U1061" i="1"/>
  <c r="V1061" i="1" s="1"/>
  <c r="AP1061" i="1"/>
  <c r="AB1061" i="1" l="1"/>
  <c r="AH1061" i="1" s="1"/>
  <c r="AL1061" i="1" s="1"/>
  <c r="AM1061" i="1" s="1"/>
  <c r="X1062" i="1"/>
  <c r="Y1062" i="1" s="1"/>
  <c r="W1062" i="1"/>
  <c r="AG1061" i="1" l="1"/>
  <c r="AB1062" i="1"/>
  <c r="AH1062" i="1" s="1"/>
  <c r="AP1062" i="1"/>
  <c r="X1063" i="1"/>
  <c r="Y1063" i="1" s="1"/>
  <c r="AG1062" i="1" l="1"/>
  <c r="U1062" i="1"/>
  <c r="AA1063" i="1"/>
  <c r="Z1062" i="1"/>
  <c r="E1062" i="1"/>
  <c r="AL1062" i="1"/>
  <c r="AM1062" i="1" s="1"/>
  <c r="V1062" i="1" l="1"/>
  <c r="AB1063" i="1" s="1"/>
  <c r="U1063" i="1"/>
  <c r="V1063" i="1" s="1"/>
  <c r="E1063" i="1"/>
  <c r="Z1063" i="1"/>
  <c r="AA1064" i="1"/>
  <c r="AP1063" i="1"/>
  <c r="W1063" i="1" l="1"/>
  <c r="X1064" i="1" s="1"/>
  <c r="Y1064" i="1" s="1"/>
  <c r="AH1063" i="1"/>
  <c r="AL1063" i="1" s="1"/>
  <c r="AM1063" i="1" s="1"/>
  <c r="AG1063" i="1"/>
  <c r="AB1064" i="1"/>
  <c r="W1064" i="1" l="1"/>
  <c r="X1065" i="1" s="1"/>
  <c r="Y1065" i="1" s="1"/>
  <c r="AH1064" i="1"/>
  <c r="AL1064" i="1" s="1"/>
  <c r="AM1064" i="1" s="1"/>
  <c r="AG1064" i="1"/>
  <c r="E1064" i="1" l="1"/>
  <c r="Z1064" i="1"/>
  <c r="AA1065" i="1"/>
  <c r="U1064" i="1"/>
  <c r="AP1064" i="1"/>
  <c r="E1065" i="1" l="1"/>
  <c r="Z1065" i="1"/>
  <c r="U1065" i="1"/>
  <c r="V1065" i="1" s="1"/>
  <c r="AA1066" i="1"/>
  <c r="AP1065" i="1"/>
  <c r="V1064" i="1"/>
  <c r="AB1065" i="1" s="1"/>
  <c r="W1065" i="1"/>
  <c r="AH1065" i="1" l="1"/>
  <c r="AL1065" i="1" s="1"/>
  <c r="AM1065" i="1" s="1"/>
  <c r="AG1065" i="1"/>
  <c r="AB1066" i="1"/>
  <c r="X1066" i="1"/>
  <c r="Y1066" i="1" s="1"/>
  <c r="W1066" i="1"/>
  <c r="AH1066" i="1" l="1"/>
  <c r="AL1066" i="1" s="1"/>
  <c r="AM1066" i="1" s="1"/>
  <c r="AG1066" i="1"/>
  <c r="X1067" i="1"/>
  <c r="Y1067" i="1" s="1"/>
  <c r="AA1067" i="1" l="1"/>
  <c r="E1066" i="1"/>
  <c r="Z1066" i="1"/>
  <c r="U1066" i="1"/>
  <c r="AP1066" i="1"/>
  <c r="U1067" i="1" l="1"/>
  <c r="V1067" i="1" s="1"/>
  <c r="Z1067" i="1"/>
  <c r="AA1068" i="1"/>
  <c r="E1067" i="1"/>
  <c r="V1066" i="1"/>
  <c r="AB1067" i="1" s="1"/>
  <c r="AP1067" i="1"/>
  <c r="AH1067" i="1" l="1"/>
  <c r="AL1067" i="1" s="1"/>
  <c r="AM1067" i="1" s="1"/>
  <c r="AG1067" i="1"/>
  <c r="AB1068" i="1"/>
  <c r="W1067" i="1"/>
  <c r="AH1068" i="1" l="1"/>
  <c r="AL1068" i="1" s="1"/>
  <c r="AM1068" i="1" s="1"/>
  <c r="AG1068" i="1"/>
  <c r="X1068" i="1"/>
  <c r="Y1068" i="1" s="1"/>
  <c r="W1068" i="1"/>
  <c r="X1069" i="1" l="1"/>
  <c r="Y1069" i="1" s="1"/>
  <c r="Z1068" i="1" l="1"/>
  <c r="U1068" i="1"/>
  <c r="AA1069" i="1"/>
  <c r="E1068" i="1"/>
  <c r="AP1068" i="1"/>
  <c r="V1068" i="1" l="1"/>
  <c r="AB1069" i="1" s="1"/>
  <c r="Z1069" i="1"/>
  <c r="AA1070" i="1"/>
  <c r="E1069" i="1"/>
  <c r="U1069" i="1"/>
  <c r="V1069" i="1" s="1"/>
  <c r="AP1069" i="1"/>
  <c r="W1069" i="1" l="1"/>
  <c r="X1070" i="1" s="1"/>
  <c r="Y1070" i="1" s="1"/>
  <c r="AH1069" i="1"/>
  <c r="AL1069" i="1" s="1"/>
  <c r="AM1069" i="1" s="1"/>
  <c r="AG1069" i="1"/>
  <c r="AB1070" i="1"/>
  <c r="W1070" i="1" l="1"/>
  <c r="X1071" i="1" s="1"/>
  <c r="Y1071" i="1" s="1"/>
  <c r="AH1070" i="1"/>
  <c r="AL1070" i="1" s="1"/>
  <c r="AM1070" i="1" s="1"/>
  <c r="AG1070" i="1"/>
  <c r="AP1070" i="1"/>
  <c r="Z1070" i="1" l="1"/>
  <c r="AA1071" i="1"/>
  <c r="U1070" i="1"/>
  <c r="E1070" i="1"/>
  <c r="E1071" i="1" l="1"/>
  <c r="Z1071" i="1"/>
  <c r="AA1072" i="1"/>
  <c r="U1071" i="1"/>
  <c r="V1071" i="1" s="1"/>
  <c r="V1070" i="1"/>
  <c r="W1071" i="1" s="1"/>
  <c r="AP1071" i="1"/>
  <c r="AB1071" i="1" l="1"/>
  <c r="AH1071" i="1" s="1"/>
  <c r="AL1071" i="1" s="1"/>
  <c r="AM1071" i="1" s="1"/>
  <c r="X1072" i="1"/>
  <c r="Y1072" i="1" s="1"/>
  <c r="W1072" i="1"/>
  <c r="AB1072" i="1" l="1"/>
  <c r="AG1072" i="1" s="1"/>
  <c r="AG1071" i="1"/>
  <c r="X1073" i="1"/>
  <c r="Y1073" i="1" s="1"/>
  <c r="AH1072" i="1" l="1"/>
  <c r="AL1072" i="1" s="1"/>
  <c r="AM1072" i="1" s="1"/>
  <c r="U1072" i="1"/>
  <c r="Z1072" i="1"/>
  <c r="AA1073" i="1"/>
  <c r="E1072" i="1"/>
  <c r="AP1073" i="1"/>
  <c r="AP1072" i="1"/>
  <c r="U1073" i="1" l="1"/>
  <c r="V1073" i="1" s="1"/>
  <c r="E1073" i="1"/>
  <c r="Z1073" i="1"/>
  <c r="AA1074" i="1"/>
  <c r="V1072" i="1"/>
  <c r="AB1073" i="1" s="1"/>
  <c r="AH1073" i="1" l="1"/>
  <c r="AL1073" i="1" s="1"/>
  <c r="AM1073" i="1" s="1"/>
  <c r="AG1073" i="1"/>
  <c r="AB1074" i="1"/>
  <c r="W1073" i="1"/>
  <c r="AH1074" i="1" l="1"/>
  <c r="AL1074" i="1" s="1"/>
  <c r="AM1074" i="1" s="1"/>
  <c r="AG1074" i="1"/>
  <c r="X1074" i="1"/>
  <c r="Y1074" i="1" s="1"/>
  <c r="W1074" i="1"/>
  <c r="X1075" i="1" l="1"/>
  <c r="Y1075" i="1" s="1"/>
  <c r="U1074" i="1" l="1"/>
  <c r="Z1074" i="1"/>
  <c r="AA1075" i="1"/>
  <c r="E1074" i="1"/>
  <c r="AP1074" i="1"/>
  <c r="V1074" i="1" l="1"/>
  <c r="AB1075" i="1" s="1"/>
  <c r="U1075" i="1"/>
  <c r="V1075" i="1" s="1"/>
  <c r="AA1076" i="1"/>
  <c r="E1075" i="1"/>
  <c r="Z1075" i="1"/>
  <c r="AP1075" i="1"/>
  <c r="W1075" i="1" l="1"/>
  <c r="X1076" i="1" s="1"/>
  <c r="Y1076" i="1" s="1"/>
  <c r="AH1075" i="1"/>
  <c r="AL1075" i="1" s="1"/>
  <c r="AM1075" i="1" s="1"/>
  <c r="AG1075" i="1"/>
  <c r="AB1076" i="1"/>
  <c r="W1076" i="1" l="1"/>
  <c r="X1077" i="1" s="1"/>
  <c r="Y1077" i="1" s="1"/>
  <c r="AH1076" i="1"/>
  <c r="AL1076" i="1" s="1"/>
  <c r="AM1076" i="1" s="1"/>
  <c r="AG1076" i="1"/>
  <c r="AP1076" i="1"/>
  <c r="U1076" i="1" l="1"/>
  <c r="Z1076" i="1"/>
  <c r="AA1077" i="1"/>
  <c r="E1076" i="1"/>
  <c r="V1076" i="1" l="1"/>
  <c r="AB1077" i="1" s="1"/>
  <c r="W1077" i="1"/>
  <c r="AA1078" i="1"/>
  <c r="E1077" i="1"/>
  <c r="Z1077" i="1"/>
  <c r="U1077" i="1"/>
  <c r="V1077" i="1" s="1"/>
  <c r="AP1077" i="1"/>
  <c r="AH1077" i="1" l="1"/>
  <c r="AL1077" i="1" s="1"/>
  <c r="AM1077" i="1" s="1"/>
  <c r="AG1077" i="1"/>
  <c r="AB1078" i="1"/>
  <c r="X1078" i="1"/>
  <c r="Y1078" i="1" s="1"/>
  <c r="W1078" i="1"/>
  <c r="AH1078" i="1" l="1"/>
  <c r="AL1078" i="1" s="1"/>
  <c r="AM1078" i="1" s="1"/>
  <c r="AG1078" i="1"/>
  <c r="X1079" i="1"/>
  <c r="Y1079" i="1" s="1"/>
  <c r="E1078" i="1" l="1"/>
  <c r="U1078" i="1"/>
  <c r="Z1078" i="1"/>
  <c r="AA1079" i="1"/>
  <c r="AP1078" i="1"/>
  <c r="V1078" i="1" l="1"/>
  <c r="AB1079" i="1" s="1"/>
  <c r="AA1080" i="1"/>
  <c r="U1079" i="1"/>
  <c r="V1079" i="1" s="1"/>
  <c r="E1079" i="1"/>
  <c r="Z1079" i="1"/>
  <c r="AP1079" i="1"/>
  <c r="W1079" i="1" l="1"/>
  <c r="X1080" i="1" s="1"/>
  <c r="Y1080" i="1" s="1"/>
  <c r="AH1079" i="1"/>
  <c r="AL1079" i="1" s="1"/>
  <c r="AM1079" i="1" s="1"/>
  <c r="AG1079" i="1"/>
  <c r="AB1080" i="1"/>
  <c r="W1080" i="1" l="1"/>
  <c r="X1081" i="1" s="1"/>
  <c r="Y1081" i="1" s="1"/>
  <c r="AH1080" i="1"/>
  <c r="AL1080" i="1" s="1"/>
  <c r="AM1080" i="1" s="1"/>
  <c r="AG1080" i="1"/>
  <c r="AF1080" i="1"/>
  <c r="Z1080" i="1" l="1"/>
  <c r="AA1081" i="1"/>
  <c r="E1080" i="1"/>
  <c r="U1080" i="1"/>
  <c r="AP1080" i="1"/>
  <c r="E1081" i="1" l="1"/>
  <c r="U1081" i="1"/>
  <c r="V1081" i="1" s="1"/>
  <c r="Z1081" i="1"/>
  <c r="AA1082" i="1"/>
  <c r="V1080" i="1"/>
  <c r="W1081" i="1" s="1"/>
  <c r="AB1081" i="1"/>
  <c r="AP1081" i="1"/>
  <c r="X1082" i="1" l="1"/>
  <c r="Y1082" i="1" s="1"/>
  <c r="W1082" i="1"/>
  <c r="AH1081" i="1"/>
  <c r="AL1081" i="1" s="1"/>
  <c r="AM1081" i="1" s="1"/>
  <c r="AG1081" i="1"/>
  <c r="AB1082" i="1"/>
  <c r="X1083" i="1" l="1"/>
  <c r="Y1083" i="1" s="1"/>
  <c r="AH1082" i="1"/>
  <c r="AL1082" i="1" s="1"/>
  <c r="AM1082" i="1" s="1"/>
  <c r="AG1082" i="1"/>
  <c r="AA1083" i="1" l="1"/>
  <c r="Z1082" i="1"/>
  <c r="E1082" i="1"/>
  <c r="U1082" i="1"/>
  <c r="AP1082" i="1"/>
  <c r="AA1084" i="1" l="1"/>
  <c r="E1083" i="1"/>
  <c r="U1083" i="1"/>
  <c r="V1083" i="1" s="1"/>
  <c r="Z1083" i="1"/>
  <c r="V1082" i="1"/>
  <c r="AB1083" i="1" s="1"/>
  <c r="AP1083" i="1"/>
  <c r="W1083" i="1" l="1"/>
  <c r="W1084" i="1" s="1"/>
  <c r="AH1083" i="1"/>
  <c r="AL1083" i="1" s="1"/>
  <c r="AM1083" i="1" s="1"/>
  <c r="AG1083" i="1"/>
  <c r="AB1084" i="1"/>
  <c r="X1084" i="1" l="1"/>
  <c r="Y1084" i="1" s="1"/>
  <c r="AH1084" i="1"/>
  <c r="AG1084" i="1"/>
  <c r="X1085" i="1"/>
  <c r="Y1085" i="1" s="1"/>
  <c r="AL1084" i="1" l="1"/>
  <c r="AM1084" i="1" s="1"/>
  <c r="Z1084" i="1"/>
  <c r="AA1085" i="1"/>
  <c r="U1084" i="1"/>
  <c r="E1084" i="1"/>
  <c r="AP1084" i="1"/>
  <c r="V1084" i="1" l="1"/>
  <c r="AB1085" i="1" s="1"/>
  <c r="AA1086" i="1"/>
  <c r="E1085" i="1"/>
  <c r="U1085" i="1"/>
  <c r="V1085" i="1" s="1"/>
  <c r="Z1085" i="1"/>
  <c r="AP1085" i="1"/>
  <c r="W1085" i="1" l="1"/>
  <c r="X1086" i="1" s="1"/>
  <c r="Y1086" i="1" s="1"/>
  <c r="AH1085" i="1"/>
  <c r="AL1085" i="1" s="1"/>
  <c r="AM1085" i="1" s="1"/>
  <c r="AG1085" i="1"/>
  <c r="AB1086" i="1"/>
  <c r="W1086" i="1" l="1"/>
  <c r="X1087" i="1" s="1"/>
  <c r="Y1087" i="1" s="1"/>
  <c r="AH1086" i="1"/>
  <c r="AL1086" i="1" s="1"/>
  <c r="AM1086" i="1" s="1"/>
  <c r="AG1086" i="1"/>
  <c r="AP1086" i="1"/>
  <c r="U1086" i="1" l="1"/>
  <c r="AA1087" i="1"/>
  <c r="E1086" i="1"/>
  <c r="Z1086" i="1"/>
  <c r="AP1087" i="1"/>
  <c r="U1087" i="1" l="1"/>
  <c r="V1087" i="1" s="1"/>
  <c r="AA1088" i="1"/>
  <c r="E1087" i="1"/>
  <c r="Z1087" i="1"/>
  <c r="V1086" i="1"/>
  <c r="W1087" i="1" s="1"/>
  <c r="X1088" i="1" l="1"/>
  <c r="Y1088" i="1" s="1"/>
  <c r="W1088" i="1"/>
  <c r="AB1087" i="1"/>
  <c r="AH1087" i="1" l="1"/>
  <c r="AL1087" i="1" s="1"/>
  <c r="AM1087" i="1" s="1"/>
  <c r="AG1087" i="1"/>
  <c r="AB1088" i="1"/>
  <c r="X1089" i="1"/>
  <c r="Y1089" i="1" s="1"/>
  <c r="Z1088" i="1" l="1"/>
  <c r="AA1089" i="1"/>
  <c r="E1088" i="1"/>
  <c r="U1088" i="1"/>
  <c r="AH1088" i="1"/>
  <c r="AL1088" i="1" s="1"/>
  <c r="AM1088" i="1" s="1"/>
  <c r="AG1088" i="1"/>
  <c r="AP1088" i="1"/>
  <c r="V1088" i="1" l="1"/>
  <c r="W1089" i="1" s="1"/>
  <c r="E1089" i="1"/>
  <c r="U1089" i="1"/>
  <c r="V1089" i="1" s="1"/>
  <c r="Z1089" i="1"/>
  <c r="AA1090" i="1"/>
  <c r="AP1089" i="1"/>
  <c r="AB1089" i="1" l="1"/>
  <c r="AH1089" i="1" s="1"/>
  <c r="AL1089" i="1" s="1"/>
  <c r="AM1089" i="1" s="1"/>
  <c r="X1090" i="1"/>
  <c r="Y1090" i="1" s="1"/>
  <c r="W1090" i="1"/>
  <c r="AB1090" i="1" l="1"/>
  <c r="AH1090" i="1" s="1"/>
  <c r="AL1090" i="1" s="1"/>
  <c r="AM1090" i="1" s="1"/>
  <c r="AG1089" i="1"/>
  <c r="AP1090" i="1"/>
  <c r="X1091" i="1"/>
  <c r="Y1091" i="1" s="1"/>
  <c r="AG1090" i="1" l="1"/>
  <c r="AA1091" i="1"/>
  <c r="E1090" i="1"/>
  <c r="U1090" i="1"/>
  <c r="Z1090" i="1"/>
  <c r="E1091" i="1" l="1"/>
  <c r="U1091" i="1"/>
  <c r="V1091" i="1" s="1"/>
  <c r="Z1091" i="1"/>
  <c r="AA1092" i="1"/>
  <c r="V1090" i="1"/>
  <c r="AB1091" i="1" s="1"/>
  <c r="W1091" i="1"/>
  <c r="AP1091" i="1"/>
  <c r="AH1091" i="1" l="1"/>
  <c r="AL1091" i="1" s="1"/>
  <c r="AM1091" i="1" s="1"/>
  <c r="AG1091" i="1"/>
  <c r="AB1092" i="1"/>
  <c r="X1092" i="1"/>
  <c r="Y1092" i="1" s="1"/>
  <c r="W1092" i="1"/>
  <c r="AH1092" i="1" l="1"/>
  <c r="AL1092" i="1" s="1"/>
  <c r="AM1092" i="1" s="1"/>
  <c r="AG1092" i="1"/>
  <c r="X1093" i="1"/>
  <c r="Y1093" i="1" s="1"/>
  <c r="Z1092" i="1" l="1"/>
  <c r="E1092" i="1"/>
  <c r="AA1093" i="1"/>
  <c r="U1092" i="1"/>
  <c r="AP1092" i="1"/>
  <c r="V1092" i="1" l="1"/>
  <c r="W1093" i="1" s="1"/>
  <c r="Z1093" i="1"/>
  <c r="E1093" i="1"/>
  <c r="U1093" i="1"/>
  <c r="V1093" i="1" s="1"/>
  <c r="AA1094" i="1"/>
  <c r="AP1093" i="1"/>
  <c r="AB1093" i="1" l="1"/>
  <c r="AH1093" i="1" s="1"/>
  <c r="AL1093" i="1" s="1"/>
  <c r="AM1093" i="1" s="1"/>
  <c r="X1094" i="1"/>
  <c r="Y1094" i="1" s="1"/>
  <c r="W1094" i="1"/>
  <c r="AB1094" i="1" l="1"/>
  <c r="AH1094" i="1" s="1"/>
  <c r="AL1094" i="1" s="1"/>
  <c r="AM1094" i="1" s="1"/>
  <c r="AG1093" i="1"/>
  <c r="AP1094" i="1"/>
  <c r="X1095" i="1"/>
  <c r="Y1095" i="1" s="1"/>
  <c r="AG1094" i="1" l="1"/>
  <c r="E1094" i="1"/>
  <c r="AA1095" i="1"/>
  <c r="U1094" i="1"/>
  <c r="Z1094" i="1"/>
  <c r="Z1095" i="1" l="1"/>
  <c r="AA1096" i="1"/>
  <c r="E1095" i="1"/>
  <c r="U1095" i="1"/>
  <c r="V1095" i="1" s="1"/>
  <c r="V1094" i="1"/>
  <c r="AB1095" i="1"/>
  <c r="W1095" i="1"/>
  <c r="AP1095" i="1"/>
  <c r="X1096" i="1" l="1"/>
  <c r="Y1096" i="1" s="1"/>
  <c r="W1096" i="1"/>
  <c r="AH1095" i="1"/>
  <c r="AL1095" i="1" s="1"/>
  <c r="AM1095" i="1" s="1"/>
  <c r="AG1095" i="1"/>
  <c r="AB1096" i="1"/>
  <c r="X1097" i="1" l="1"/>
  <c r="Y1097" i="1" s="1"/>
  <c r="AH1096" i="1"/>
  <c r="AL1096" i="1" s="1"/>
  <c r="AM1096" i="1" s="1"/>
  <c r="AG1096" i="1"/>
  <c r="Z1096" i="1" l="1"/>
  <c r="AA1097" i="1"/>
  <c r="E1096" i="1"/>
  <c r="U1096" i="1"/>
  <c r="AP1096" i="1"/>
  <c r="AA1098" i="1" l="1"/>
  <c r="U1097" i="1"/>
  <c r="V1097" i="1" s="1"/>
  <c r="Z1097" i="1"/>
  <c r="E1097" i="1"/>
  <c r="AP1097" i="1"/>
  <c r="V1096" i="1"/>
  <c r="AB1097" i="1" s="1"/>
  <c r="W1097" i="1" l="1"/>
  <c r="X1098" i="1" s="1"/>
  <c r="Y1098" i="1" s="1"/>
  <c r="AH1097" i="1"/>
  <c r="AL1097" i="1" s="1"/>
  <c r="AM1097" i="1" s="1"/>
  <c r="AG1097" i="1"/>
  <c r="AB1098" i="1"/>
  <c r="W1098" i="1"/>
  <c r="AH1098" i="1" l="1"/>
  <c r="AL1098" i="1" s="1"/>
  <c r="AM1098" i="1" s="1"/>
  <c r="AG1098" i="1"/>
  <c r="X1099" i="1"/>
  <c r="Y1099" i="1" s="1"/>
  <c r="E1098" i="1" l="1"/>
  <c r="U1098" i="1"/>
  <c r="Z1098" i="1"/>
  <c r="AA1099" i="1"/>
  <c r="AP1098" i="1"/>
  <c r="V1098" i="1" l="1"/>
  <c r="W1099" i="1" s="1"/>
  <c r="AB1099" i="1"/>
  <c r="AA1100" i="1"/>
  <c r="E1099" i="1"/>
  <c r="Z1099" i="1"/>
  <c r="U1099" i="1"/>
  <c r="V1099" i="1" s="1"/>
  <c r="AP1099" i="1"/>
  <c r="X1100" i="1" l="1"/>
  <c r="Y1100" i="1" s="1"/>
  <c r="W1100" i="1"/>
  <c r="AH1099" i="1"/>
  <c r="AL1099" i="1" s="1"/>
  <c r="AM1099" i="1" s="1"/>
  <c r="AG1099" i="1"/>
  <c r="AB1100" i="1"/>
  <c r="X1101" i="1" l="1"/>
  <c r="Y1101" i="1" s="1"/>
  <c r="AH1100" i="1"/>
  <c r="AL1100" i="1" s="1"/>
  <c r="AM1100" i="1" s="1"/>
  <c r="AG1100" i="1"/>
  <c r="AP1100" i="1"/>
  <c r="E1100" i="1" l="1"/>
  <c r="Z1100" i="1"/>
  <c r="U1100" i="1"/>
  <c r="AA1101" i="1"/>
  <c r="V1100" i="1" l="1"/>
  <c r="AB1101" i="1" s="1"/>
  <c r="AA1102" i="1"/>
  <c r="E1101" i="1"/>
  <c r="Z1101" i="1"/>
  <c r="U1101" i="1"/>
  <c r="V1101" i="1" s="1"/>
  <c r="AP1101" i="1"/>
  <c r="W1101" i="1" l="1"/>
  <c r="X1102" i="1" s="1"/>
  <c r="Y1102" i="1" s="1"/>
  <c r="AH1101" i="1"/>
  <c r="AL1101" i="1" s="1"/>
  <c r="AM1101" i="1" s="1"/>
  <c r="AF1101" i="1"/>
  <c r="AG1101" i="1"/>
  <c r="AB1102" i="1"/>
  <c r="W1102" i="1" l="1"/>
  <c r="AH1102" i="1"/>
  <c r="AL1102" i="1" s="1"/>
  <c r="AM1102" i="1" s="1"/>
  <c r="AG1102" i="1"/>
  <c r="AF1102" i="1"/>
  <c r="X1103" i="1"/>
  <c r="Y1103" i="1" s="1"/>
  <c r="AP1102" i="1"/>
  <c r="U1102" i="1" l="1"/>
  <c r="E1102" i="1"/>
  <c r="Z1102" i="1"/>
  <c r="AA1103" i="1"/>
  <c r="AP1103" i="1"/>
  <c r="E1103" i="1" l="1"/>
  <c r="AA1104" i="1"/>
  <c r="U1103" i="1"/>
  <c r="V1103" i="1" s="1"/>
  <c r="Z1103" i="1"/>
  <c r="V1102" i="1"/>
  <c r="W1103" i="1"/>
  <c r="AB1103" i="1"/>
  <c r="AH1103" i="1" l="1"/>
  <c r="AL1103" i="1" s="1"/>
  <c r="AM1103" i="1" s="1"/>
  <c r="AG1103" i="1"/>
  <c r="AB1104" i="1"/>
  <c r="X1104" i="1"/>
  <c r="Y1104" i="1" s="1"/>
  <c r="W1104" i="1"/>
  <c r="AH1104" i="1" l="1"/>
  <c r="AL1104" i="1" s="1"/>
  <c r="AM1104" i="1" s="1"/>
  <c r="AG1104" i="1"/>
  <c r="AF1104" i="1"/>
  <c r="X1105" i="1"/>
  <c r="Y1105" i="1" s="1"/>
  <c r="U1104" i="1" l="1"/>
  <c r="E1104" i="1"/>
  <c r="Z1104" i="1"/>
  <c r="AA1105" i="1"/>
  <c r="AP1104" i="1"/>
  <c r="V1104" i="1" l="1"/>
  <c r="W1105" i="1" s="1"/>
  <c r="AA1106" i="1"/>
  <c r="U1105" i="1"/>
  <c r="V1105" i="1" s="1"/>
  <c r="Z1105" i="1"/>
  <c r="E1105" i="1"/>
  <c r="AP1105" i="1"/>
  <c r="AB1105" i="1" l="1"/>
  <c r="AH1105" i="1" s="1"/>
  <c r="AL1105" i="1" s="1"/>
  <c r="AM1105" i="1" s="1"/>
  <c r="X1106" i="1"/>
  <c r="Y1106" i="1" s="1"/>
  <c r="W1106" i="1"/>
  <c r="AB1106" i="1" l="1"/>
  <c r="AF1106" i="1" s="1"/>
  <c r="AG1105" i="1"/>
  <c r="X1107" i="1"/>
  <c r="Y1107" i="1" s="1"/>
  <c r="AH1106" i="1" l="1"/>
  <c r="AL1106" i="1" s="1"/>
  <c r="AM1106" i="1" s="1"/>
  <c r="AG1106" i="1"/>
  <c r="E1106" i="1"/>
  <c r="Z1106" i="1"/>
  <c r="U1106" i="1"/>
  <c r="AA1107" i="1"/>
  <c r="AP1106" i="1"/>
  <c r="Z1107" i="1" l="1"/>
  <c r="AA1108" i="1"/>
  <c r="E1107" i="1"/>
  <c r="U1107" i="1"/>
  <c r="V1107" i="1" s="1"/>
  <c r="V1106" i="1"/>
  <c r="AB1107" i="1"/>
  <c r="W1107" i="1"/>
  <c r="AP1107" i="1"/>
  <c r="X1108" i="1" l="1"/>
  <c r="Y1108" i="1" s="1"/>
  <c r="W1108" i="1"/>
  <c r="AH1107" i="1"/>
  <c r="AL1107" i="1" s="1"/>
  <c r="AM1107" i="1" s="1"/>
  <c r="AG1107" i="1"/>
  <c r="AB1108" i="1"/>
  <c r="X1109" i="1" l="1"/>
  <c r="Y1109" i="1" s="1"/>
  <c r="AH1108" i="1"/>
  <c r="AG1108" i="1"/>
  <c r="AF1108" i="1"/>
  <c r="U1108" i="1" l="1"/>
  <c r="Z1108" i="1"/>
  <c r="AA1109" i="1"/>
  <c r="E1108" i="1"/>
  <c r="AP1108" i="1"/>
  <c r="AL1108" i="1"/>
  <c r="AM1108" i="1" s="1"/>
  <c r="U1109" i="1" l="1"/>
  <c r="V1109" i="1" s="1"/>
  <c r="Z1109" i="1"/>
  <c r="AA1110" i="1"/>
  <c r="E1109" i="1"/>
  <c r="AP1109" i="1"/>
  <c r="V1108" i="1"/>
  <c r="AB1109" i="1" s="1"/>
  <c r="W1109" i="1"/>
  <c r="X1110" i="1" l="1"/>
  <c r="Y1110" i="1" s="1"/>
  <c r="W1110" i="1"/>
  <c r="AG1109" i="1"/>
  <c r="AH1109" i="1"/>
  <c r="AB1110" i="1"/>
  <c r="X1111" i="1" l="1"/>
  <c r="Y1111" i="1" s="1"/>
  <c r="AL1109" i="1"/>
  <c r="AM1109" i="1" s="1"/>
  <c r="AH1110" i="1"/>
  <c r="AG1110" i="1"/>
  <c r="AF1110" i="1"/>
  <c r="AP1110" i="1"/>
  <c r="AL1110" i="1" l="1"/>
  <c r="AM1110" i="1" s="1"/>
  <c r="AA1111" i="1"/>
  <c r="E1110" i="1"/>
  <c r="U1110" i="1"/>
  <c r="Z1110" i="1"/>
  <c r="V1110" i="1" l="1"/>
  <c r="W1111" i="1" s="1"/>
  <c r="Z1111" i="1"/>
  <c r="AA1112" i="1"/>
  <c r="E1111" i="1"/>
  <c r="U1111" i="1"/>
  <c r="V1111" i="1" s="1"/>
  <c r="AP1111" i="1"/>
  <c r="AB1111" i="1" l="1"/>
  <c r="AH1111" i="1" s="1"/>
  <c r="AL1111" i="1" s="1"/>
  <c r="AM1111" i="1" s="1"/>
  <c r="X1112" i="1"/>
  <c r="Y1112" i="1" s="1"/>
  <c r="W1112" i="1"/>
  <c r="AG1111" i="1" l="1"/>
  <c r="AB1112" i="1"/>
  <c r="AH1112" i="1" s="1"/>
  <c r="AL1112" i="1" s="1"/>
  <c r="AM1112" i="1" s="1"/>
  <c r="X1113" i="1"/>
  <c r="Y1113" i="1" s="1"/>
  <c r="AF1112" i="1" l="1"/>
  <c r="AG1112" i="1"/>
  <c r="Z1112" i="1"/>
  <c r="AA1113" i="1"/>
  <c r="E1112" i="1"/>
  <c r="U1112" i="1"/>
  <c r="AP1112" i="1"/>
  <c r="V1112" i="1" l="1"/>
  <c r="AB1113" i="1" s="1"/>
  <c r="E1113" i="1"/>
  <c r="Z1113" i="1"/>
  <c r="AA1114" i="1"/>
  <c r="U1113" i="1"/>
  <c r="V1113" i="1" s="1"/>
  <c r="AP1113" i="1"/>
  <c r="W1113" i="1" l="1"/>
  <c r="X1114" i="1" s="1"/>
  <c r="Y1114" i="1" s="1"/>
  <c r="AH1113" i="1"/>
  <c r="AL1113" i="1" s="1"/>
  <c r="AM1113" i="1" s="1"/>
  <c r="AG1113" i="1"/>
  <c r="AB1114" i="1"/>
  <c r="W1114" i="1" l="1"/>
  <c r="X1115" i="1" s="1"/>
  <c r="Y1115" i="1" s="1"/>
  <c r="AH1114" i="1"/>
  <c r="AL1114" i="1" s="1"/>
  <c r="AM1114" i="1" s="1"/>
  <c r="AG1114" i="1"/>
  <c r="AF1114" i="1"/>
  <c r="U1114" i="1" l="1"/>
  <c r="E1114" i="1"/>
  <c r="Z1114" i="1"/>
  <c r="AA1115" i="1"/>
  <c r="AP1114" i="1"/>
  <c r="AA1116" i="1" l="1"/>
  <c r="E1115" i="1"/>
  <c r="Z1115" i="1"/>
  <c r="U1115" i="1"/>
  <c r="V1115" i="1" s="1"/>
  <c r="AP1115" i="1"/>
  <c r="V1114" i="1"/>
  <c r="AB1115" i="1" s="1"/>
  <c r="W1115" i="1" l="1"/>
  <c r="AH1115" i="1"/>
  <c r="AL1115" i="1" s="1"/>
  <c r="AM1115" i="1" s="1"/>
  <c r="AG1115" i="1"/>
  <c r="AB1116" i="1"/>
  <c r="X1116" i="1"/>
  <c r="Y1116" i="1" s="1"/>
  <c r="W1116" i="1"/>
  <c r="AH1116" i="1" l="1"/>
  <c r="AL1116" i="1" s="1"/>
  <c r="AM1116" i="1" s="1"/>
  <c r="AG1116" i="1"/>
  <c r="AF1116" i="1"/>
  <c r="X1117" i="1"/>
  <c r="Y1117" i="1" s="1"/>
  <c r="U1116" i="1" l="1"/>
  <c r="AA1117" i="1"/>
  <c r="E1116" i="1"/>
  <c r="Z1116" i="1"/>
  <c r="AP1116" i="1"/>
  <c r="V1116" i="1" l="1"/>
  <c r="AB1117" i="1" s="1"/>
  <c r="U1117" i="1"/>
  <c r="V1117" i="1" s="1"/>
  <c r="Z1117" i="1"/>
  <c r="AA1118" i="1"/>
  <c r="E1117" i="1"/>
  <c r="AP1117" i="1"/>
  <c r="W1117" i="1" l="1"/>
  <c r="X1118" i="1" s="1"/>
  <c r="Y1118" i="1" s="1"/>
  <c r="AH1117" i="1"/>
  <c r="AL1117" i="1" s="1"/>
  <c r="AM1117" i="1" s="1"/>
  <c r="AG1117" i="1"/>
  <c r="AB1118" i="1"/>
  <c r="W1118" i="1" l="1"/>
  <c r="X1119" i="1" s="1"/>
  <c r="Y1119" i="1" s="1"/>
  <c r="AH1118" i="1"/>
  <c r="AL1118" i="1" s="1"/>
  <c r="AM1118" i="1" s="1"/>
  <c r="AF1118" i="1"/>
  <c r="AG1118" i="1"/>
  <c r="AP1118" i="1"/>
  <c r="Z1118" i="1" l="1"/>
  <c r="U1118" i="1"/>
  <c r="AA1119" i="1"/>
  <c r="E1118" i="1"/>
  <c r="E1119" i="1" l="1"/>
  <c r="Z1119" i="1"/>
  <c r="AA1120" i="1"/>
  <c r="U1119" i="1"/>
  <c r="V1119" i="1" s="1"/>
  <c r="V1118" i="1"/>
  <c r="W1119" i="1" s="1"/>
  <c r="AP1119" i="1"/>
  <c r="AB1119" i="1" l="1"/>
  <c r="AB1120" i="1" s="1"/>
  <c r="X1120" i="1"/>
  <c r="Y1120" i="1" s="1"/>
  <c r="W1120" i="1"/>
  <c r="AG1119" i="1" l="1"/>
  <c r="AH1119" i="1"/>
  <c r="AL1119" i="1" s="1"/>
  <c r="AM1119" i="1" s="1"/>
  <c r="X1121" i="1"/>
  <c r="Y1121" i="1" s="1"/>
  <c r="AF1120" i="1"/>
  <c r="AG1120" i="1"/>
  <c r="AH1120" i="1" l="1"/>
  <c r="AL1120" i="1" s="1"/>
  <c r="AM1120" i="1" s="1"/>
  <c r="AA1121" i="1"/>
  <c r="E1120" i="1"/>
  <c r="Z1120" i="1"/>
  <c r="U1120" i="1"/>
  <c r="AP1120" i="1"/>
  <c r="AP1121" i="1"/>
  <c r="V1120" i="1" l="1"/>
  <c r="AB1121" i="1" s="1"/>
  <c r="U1121" i="1"/>
  <c r="V1121" i="1" s="1"/>
  <c r="Z1121" i="1"/>
  <c r="AA1122" i="1"/>
  <c r="E1121" i="1"/>
  <c r="W1121" i="1" l="1"/>
  <c r="AH1121" i="1"/>
  <c r="AL1121" i="1" s="1"/>
  <c r="AM1121" i="1" s="1"/>
  <c r="AG1121" i="1"/>
  <c r="AB1122" i="1"/>
  <c r="X1122" i="1"/>
  <c r="Y1122" i="1" s="1"/>
  <c r="W1122" i="1"/>
  <c r="AH1122" i="1" l="1"/>
  <c r="AL1122" i="1" s="1"/>
  <c r="AM1122" i="1" s="1"/>
  <c r="AG1122" i="1"/>
  <c r="AF1122" i="1"/>
  <c r="X1123" i="1"/>
  <c r="Y1123" i="1" s="1"/>
  <c r="E1122" i="1" l="1"/>
  <c r="Z1122" i="1"/>
  <c r="U1122" i="1"/>
  <c r="AA1123" i="1"/>
  <c r="AP1122" i="1"/>
  <c r="AA1124" i="1" l="1"/>
  <c r="E1123" i="1"/>
  <c r="Z1123" i="1"/>
  <c r="U1123" i="1"/>
  <c r="V1123" i="1" s="1"/>
  <c r="V1122" i="1"/>
  <c r="W1123" i="1" s="1"/>
  <c r="AP1123" i="1"/>
  <c r="AB1123" i="1" l="1"/>
  <c r="AH1123" i="1" s="1"/>
  <c r="AL1123" i="1" s="1"/>
  <c r="AM1123" i="1" s="1"/>
  <c r="X1124" i="1"/>
  <c r="Y1124" i="1" s="1"/>
  <c r="W1124" i="1"/>
  <c r="AG1123" i="1" l="1"/>
  <c r="AF1123" i="1"/>
  <c r="AB1124" i="1"/>
  <c r="AG1124" i="1" s="1"/>
  <c r="X1125" i="1"/>
  <c r="Y1125" i="1" s="1"/>
  <c r="AH1124" i="1" l="1"/>
  <c r="AL1124" i="1" s="1"/>
  <c r="AM1124" i="1" s="1"/>
  <c r="AA1125" i="1"/>
  <c r="E1124" i="1"/>
  <c r="Z1124" i="1"/>
  <c r="U1124" i="1"/>
  <c r="AP1124" i="1"/>
  <c r="AP1125" i="1"/>
  <c r="V1124" i="1" l="1"/>
  <c r="W1125" i="1" s="1"/>
  <c r="AA1126" i="1"/>
  <c r="E1125" i="1"/>
  <c r="Z1125" i="1"/>
  <c r="U1125" i="1"/>
  <c r="V1125" i="1" s="1"/>
  <c r="AB1125" i="1" l="1"/>
  <c r="AH1125" i="1" s="1"/>
  <c r="AL1125" i="1" s="1"/>
  <c r="AM1125" i="1" s="1"/>
  <c r="X1126" i="1"/>
  <c r="Y1126" i="1" s="1"/>
  <c r="W1126" i="1"/>
  <c r="AB1126" i="1" l="1"/>
  <c r="AG1126" i="1" s="1"/>
  <c r="AG1125" i="1"/>
  <c r="X1127" i="1"/>
  <c r="Y1127" i="1" s="1"/>
  <c r="AH1126" i="1" l="1"/>
  <c r="AL1126" i="1" s="1"/>
  <c r="AM1126" i="1" s="1"/>
  <c r="U1126" i="1"/>
  <c r="AA1127" i="1"/>
  <c r="E1126" i="1"/>
  <c r="Z1126" i="1"/>
  <c r="AP1126" i="1"/>
  <c r="V1126" i="1" l="1"/>
  <c r="W1127" i="1" s="1"/>
  <c r="AA1128" i="1"/>
  <c r="E1127" i="1"/>
  <c r="U1127" i="1"/>
  <c r="V1127" i="1" s="1"/>
  <c r="Z1127" i="1"/>
  <c r="AP1127" i="1"/>
  <c r="AB1127" i="1" l="1"/>
  <c r="AH1127" i="1" s="1"/>
  <c r="AL1127" i="1" s="1"/>
  <c r="AM1127" i="1" s="1"/>
  <c r="X1128" i="1"/>
  <c r="Y1128" i="1" s="1"/>
  <c r="W1128" i="1"/>
  <c r="AB1128" i="1" l="1"/>
  <c r="AH1128" i="1" s="1"/>
  <c r="AL1128" i="1" s="1"/>
  <c r="AM1128" i="1" s="1"/>
  <c r="AG1127" i="1"/>
  <c r="X1129" i="1"/>
  <c r="Y1129" i="1" s="1"/>
  <c r="AG1128" i="1" l="1"/>
  <c r="E1128" i="1"/>
  <c r="U1128" i="1"/>
  <c r="AA1129" i="1"/>
  <c r="Z1128" i="1"/>
  <c r="AP1128" i="1"/>
  <c r="AP1129" i="1"/>
  <c r="V1128" i="1" l="1"/>
  <c r="W1129" i="1" s="1"/>
  <c r="U1129" i="1"/>
  <c r="V1129" i="1" s="1"/>
  <c r="AA1130" i="1"/>
  <c r="E1129" i="1"/>
  <c r="Z1129" i="1"/>
  <c r="AB1129" i="1" l="1"/>
  <c r="AB1130" i="1" s="1"/>
  <c r="X1130" i="1"/>
  <c r="Y1130" i="1" s="1"/>
  <c r="W1130" i="1"/>
  <c r="AG1129" i="1" l="1"/>
  <c r="AH1129" i="1"/>
  <c r="AL1129" i="1" s="1"/>
  <c r="AM1129" i="1" s="1"/>
  <c r="AG1130" i="1"/>
  <c r="AP1130" i="1"/>
  <c r="X1131" i="1"/>
  <c r="Y1131" i="1" s="1"/>
  <c r="AH1130" i="1" l="1"/>
  <c r="AL1130" i="1" s="1"/>
  <c r="AM1130" i="1" s="1"/>
  <c r="U1130" i="1"/>
  <c r="AA1131" i="1"/>
  <c r="E1130" i="1"/>
  <c r="Z1130" i="1"/>
  <c r="V1130" i="1" l="1"/>
  <c r="AB1131" i="1" s="1"/>
  <c r="E1131" i="1"/>
  <c r="Z1131" i="1"/>
  <c r="AA1132" i="1"/>
  <c r="U1131" i="1"/>
  <c r="V1131" i="1" s="1"/>
  <c r="AP1131" i="1"/>
  <c r="W1131" i="1" l="1"/>
  <c r="X1132" i="1" s="1"/>
  <c r="Y1132" i="1" s="1"/>
  <c r="AH1131" i="1"/>
  <c r="AL1131" i="1" s="1"/>
  <c r="AM1131" i="1" s="1"/>
  <c r="AG1131" i="1"/>
  <c r="AB1132" i="1"/>
  <c r="W1132" i="1" l="1"/>
  <c r="X1133" i="1" s="1"/>
  <c r="Y1133" i="1" s="1"/>
  <c r="AH1132" i="1"/>
  <c r="AL1132" i="1" s="1"/>
  <c r="AM1132" i="1" s="1"/>
  <c r="AG1132" i="1"/>
  <c r="AP1132" i="1"/>
  <c r="E1132" i="1" l="1"/>
  <c r="Z1132" i="1"/>
  <c r="AA1133" i="1"/>
  <c r="U1132" i="1"/>
  <c r="V1132" i="1" l="1"/>
  <c r="W1133" i="1" s="1"/>
  <c r="U1133" i="1"/>
  <c r="V1133" i="1" s="1"/>
  <c r="AA1134" i="1"/>
  <c r="E1133" i="1"/>
  <c r="Z1133" i="1"/>
  <c r="AP1133" i="1"/>
  <c r="AB1133" i="1" l="1"/>
  <c r="AH1133" i="1" s="1"/>
  <c r="AL1133" i="1" s="1"/>
  <c r="AM1133" i="1" s="1"/>
  <c r="X1134" i="1"/>
  <c r="Y1134" i="1" s="1"/>
  <c r="W1134" i="1"/>
  <c r="AG1133" i="1" l="1"/>
  <c r="AB1134" i="1"/>
  <c r="AH1134" i="1" s="1"/>
  <c r="AL1134" i="1" s="1"/>
  <c r="AM1134" i="1" s="1"/>
  <c r="AP1134" i="1"/>
  <c r="X1135" i="1"/>
  <c r="Y1135" i="1" s="1"/>
  <c r="AG1134" i="1" l="1"/>
  <c r="Z1134" i="1"/>
  <c r="AA1135" i="1"/>
  <c r="E1134" i="1"/>
  <c r="U1134" i="1"/>
  <c r="E1135" i="1" l="1"/>
  <c r="U1135" i="1"/>
  <c r="V1135" i="1" s="1"/>
  <c r="AA1136" i="1"/>
  <c r="Z1135" i="1"/>
  <c r="V1134" i="1"/>
  <c r="AB1135" i="1"/>
  <c r="W1135" i="1"/>
  <c r="AP1135" i="1"/>
  <c r="X1136" i="1" l="1"/>
  <c r="Y1136" i="1" s="1"/>
  <c r="W1136" i="1"/>
  <c r="AH1135" i="1"/>
  <c r="AL1135" i="1" s="1"/>
  <c r="AM1135" i="1" s="1"/>
  <c r="AG1135" i="1"/>
  <c r="AB1136" i="1"/>
  <c r="X1137" i="1" l="1"/>
  <c r="Y1137" i="1" s="1"/>
  <c r="AH1136" i="1"/>
  <c r="AL1136" i="1" s="1"/>
  <c r="AM1136" i="1" s="1"/>
  <c r="AG1136" i="1"/>
  <c r="E1136" i="1" l="1"/>
  <c r="U1136" i="1"/>
  <c r="AA1137" i="1"/>
  <c r="Z1136" i="1"/>
  <c r="AP1136" i="1"/>
  <c r="U1137" i="1" l="1"/>
  <c r="V1137" i="1" s="1"/>
  <c r="AA1138" i="1"/>
  <c r="E1137" i="1"/>
  <c r="Z1137" i="1"/>
  <c r="V1136" i="1"/>
  <c r="AB1137" i="1" s="1"/>
  <c r="AP1137" i="1"/>
  <c r="AH1137" i="1" l="1"/>
  <c r="AL1137" i="1" s="1"/>
  <c r="AM1137" i="1" s="1"/>
  <c r="AG1137" i="1"/>
  <c r="AB1138" i="1"/>
  <c r="W1137" i="1"/>
  <c r="AH1138" i="1" l="1"/>
  <c r="AL1138" i="1" s="1"/>
  <c r="AM1138" i="1" s="1"/>
  <c r="AG1138" i="1"/>
  <c r="X1138" i="1"/>
  <c r="Y1138" i="1" s="1"/>
  <c r="W1138" i="1"/>
  <c r="X1139" i="1" l="1"/>
  <c r="Y1139" i="1" s="1"/>
  <c r="AP1138" i="1"/>
  <c r="AA1139" i="1" l="1"/>
  <c r="E1138" i="1"/>
  <c r="U1138" i="1"/>
  <c r="Z1138" i="1"/>
  <c r="U1139" i="1" l="1"/>
  <c r="V1139" i="1" s="1"/>
  <c r="AA1140" i="1"/>
  <c r="E1139" i="1"/>
  <c r="Z1139" i="1"/>
  <c r="V1138" i="1"/>
  <c r="AB1139" i="1" s="1"/>
  <c r="AP1139" i="1"/>
  <c r="AH1139" i="1" l="1"/>
  <c r="AL1139" i="1" s="1"/>
  <c r="AM1139" i="1" s="1"/>
  <c r="AG1139" i="1"/>
  <c r="AB1140" i="1"/>
  <c r="W1139" i="1"/>
  <c r="AH1140" i="1" l="1"/>
  <c r="AL1140" i="1" s="1"/>
  <c r="AM1140" i="1" s="1"/>
  <c r="AG1140" i="1"/>
  <c r="X1140" i="1"/>
  <c r="Y1140" i="1" s="1"/>
  <c r="W1140" i="1"/>
  <c r="X1141" i="1" l="1"/>
  <c r="Y1141" i="1" s="1"/>
  <c r="E1140" i="1" l="1"/>
  <c r="AA1141" i="1"/>
  <c r="Z1140" i="1"/>
  <c r="U1140" i="1"/>
  <c r="AP1140" i="1"/>
  <c r="V1140" i="1" l="1"/>
  <c r="AB1141" i="1" s="1"/>
  <c r="AA1142" i="1"/>
  <c r="E1141" i="1"/>
  <c r="Z1141" i="1"/>
  <c r="U1141" i="1"/>
  <c r="V1141" i="1" s="1"/>
  <c r="AP1141" i="1"/>
  <c r="W1141" i="1" l="1"/>
  <c r="X1142" i="1" s="1"/>
  <c r="Y1142" i="1" s="1"/>
  <c r="AH1141" i="1"/>
  <c r="AL1141" i="1" s="1"/>
  <c r="AM1141" i="1" s="1"/>
  <c r="AG1141" i="1"/>
  <c r="AB1142" i="1"/>
  <c r="W1142" i="1" l="1"/>
  <c r="X1143" i="1" s="1"/>
  <c r="Y1143" i="1" s="1"/>
  <c r="AH1142" i="1"/>
  <c r="AL1142" i="1" s="1"/>
  <c r="AM1142" i="1" s="1"/>
  <c r="AG1142" i="1"/>
  <c r="U1142" i="1" l="1"/>
  <c r="AA1143" i="1"/>
  <c r="E1142" i="1"/>
  <c r="Z1142" i="1"/>
  <c r="AP1142" i="1"/>
  <c r="AA1144" i="1" l="1"/>
  <c r="E1143" i="1"/>
  <c r="U1143" i="1"/>
  <c r="V1143" i="1" s="1"/>
  <c r="Z1143" i="1"/>
  <c r="AP1143" i="1"/>
  <c r="V1142" i="1"/>
  <c r="W1143" i="1" s="1"/>
  <c r="AB1143" i="1"/>
  <c r="X1144" i="1" l="1"/>
  <c r="Y1144" i="1" s="1"/>
  <c r="W1144" i="1"/>
  <c r="AH1143" i="1"/>
  <c r="AL1143" i="1" s="1"/>
  <c r="AM1143" i="1" s="1"/>
  <c r="AG1143" i="1"/>
  <c r="AB1144" i="1"/>
  <c r="X1145" i="1" l="1"/>
  <c r="Y1145" i="1" s="1"/>
  <c r="AH1144" i="1"/>
  <c r="AL1144" i="1" s="1"/>
  <c r="AM1144" i="1" s="1"/>
  <c r="AG1144" i="1"/>
  <c r="AF1144" i="1"/>
  <c r="AA1145" i="1" l="1"/>
  <c r="U1144" i="1"/>
  <c r="E1144" i="1"/>
  <c r="Z1144" i="1"/>
  <c r="AP1144" i="1"/>
  <c r="AP1145" i="1"/>
  <c r="E1145" i="1" l="1"/>
  <c r="AA1146" i="1"/>
  <c r="Z1145" i="1"/>
  <c r="U1145" i="1"/>
  <c r="V1145" i="1" s="1"/>
  <c r="V1144" i="1"/>
  <c r="W1145" i="1" s="1"/>
  <c r="AB1145" i="1" l="1"/>
  <c r="AH1145" i="1" s="1"/>
  <c r="AL1145" i="1" s="1"/>
  <c r="AM1145" i="1" s="1"/>
  <c r="X1146" i="1"/>
  <c r="Y1146" i="1" s="1"/>
  <c r="W1146" i="1"/>
  <c r="AB1146" i="1" l="1"/>
  <c r="AH1146" i="1" s="1"/>
  <c r="AL1146" i="1" s="1"/>
  <c r="AM1146" i="1" s="1"/>
  <c r="AG1145" i="1"/>
  <c r="AP1146" i="1"/>
  <c r="X1147" i="1"/>
  <c r="Y1147" i="1" s="1"/>
  <c r="AG1146" i="1" l="1"/>
  <c r="U1146" i="1"/>
  <c r="AA1147" i="1"/>
  <c r="E1146" i="1"/>
  <c r="Z1146" i="1"/>
  <c r="V1146" i="1" l="1"/>
  <c r="W1147" i="1" s="1"/>
  <c r="Z1147" i="1"/>
  <c r="U1147" i="1"/>
  <c r="V1147" i="1" s="1"/>
  <c r="AA1148" i="1"/>
  <c r="E1147" i="1"/>
  <c r="AP1147" i="1"/>
  <c r="AB1147" i="1" l="1"/>
  <c r="AH1147" i="1" s="1"/>
  <c r="AL1147" i="1" s="1"/>
  <c r="AM1147" i="1" s="1"/>
  <c r="X1148" i="1"/>
  <c r="Y1148" i="1" s="1"/>
  <c r="W1148" i="1"/>
  <c r="AB1148" i="1" l="1"/>
  <c r="AG1148" i="1" s="1"/>
  <c r="AG1147" i="1"/>
  <c r="AP1148" i="1"/>
  <c r="X1149" i="1"/>
  <c r="Y1149" i="1" s="1"/>
  <c r="AH1148" i="1" l="1"/>
  <c r="AL1148" i="1" s="1"/>
  <c r="AM1148" i="1" s="1"/>
  <c r="E1148" i="1"/>
  <c r="Z1148" i="1"/>
  <c r="U1148" i="1"/>
  <c r="AA1149" i="1"/>
  <c r="U1149" i="1" l="1"/>
  <c r="V1149" i="1" s="1"/>
  <c r="AA1150" i="1"/>
  <c r="E1149" i="1"/>
  <c r="Z1149" i="1"/>
  <c r="V1148" i="1"/>
  <c r="W1149" i="1" s="1"/>
  <c r="AP1149" i="1"/>
  <c r="X1150" i="1" l="1"/>
  <c r="Y1150" i="1" s="1"/>
  <c r="W1150" i="1"/>
  <c r="AB1149" i="1"/>
  <c r="AH1149" i="1" l="1"/>
  <c r="AL1149" i="1" s="1"/>
  <c r="AM1149" i="1" s="1"/>
  <c r="AG1149" i="1"/>
  <c r="AB1150" i="1"/>
  <c r="X1151" i="1"/>
  <c r="Y1151" i="1" s="1"/>
  <c r="AH1150" i="1" l="1"/>
  <c r="AL1150" i="1" s="1"/>
  <c r="AM1150" i="1" s="1"/>
  <c r="AG1150" i="1"/>
  <c r="E1150" i="1"/>
  <c r="U1150" i="1"/>
  <c r="Z1150" i="1"/>
  <c r="AA1151" i="1"/>
  <c r="AP1150" i="1"/>
  <c r="V1150" i="1" l="1"/>
  <c r="W1151" i="1" s="1"/>
  <c r="AA1152" i="1"/>
  <c r="U1151" i="1"/>
  <c r="V1151" i="1" s="1"/>
  <c r="E1151" i="1"/>
  <c r="Z1151" i="1"/>
  <c r="AP1151" i="1"/>
  <c r="AB1151" i="1" l="1"/>
  <c r="AB1152" i="1" s="1"/>
  <c r="X1152" i="1"/>
  <c r="Y1152" i="1" s="1"/>
  <c r="W1152" i="1"/>
  <c r="AG1151" i="1" l="1"/>
  <c r="AH1151" i="1"/>
  <c r="AL1151" i="1" s="1"/>
  <c r="AM1151" i="1" s="1"/>
  <c r="AG1152" i="1"/>
  <c r="X1153" i="1"/>
  <c r="Y1153" i="1" s="1"/>
  <c r="AH1152" i="1" l="1"/>
  <c r="AL1152" i="1" s="1"/>
  <c r="AM1152" i="1" s="1"/>
  <c r="AA1153" i="1"/>
  <c r="U1152" i="1"/>
  <c r="E1152" i="1"/>
  <c r="Z1152" i="1"/>
  <c r="AP1152" i="1"/>
  <c r="Z1153" i="1" l="1"/>
  <c r="U1153" i="1"/>
  <c r="V1153" i="1" s="1"/>
  <c r="AA1154" i="1"/>
  <c r="E1153" i="1"/>
  <c r="V1152" i="1"/>
  <c r="AB1153" i="1" s="1"/>
  <c r="AP1153" i="1"/>
  <c r="W1153" i="1" l="1"/>
  <c r="X1154" i="1" s="1"/>
  <c r="Y1154" i="1" s="1"/>
  <c r="AH1153" i="1"/>
  <c r="AL1153" i="1" s="1"/>
  <c r="AM1153" i="1" s="1"/>
  <c r="AG1153" i="1"/>
  <c r="AB1154" i="1"/>
  <c r="W1154" i="1" l="1"/>
  <c r="X1155" i="1" s="1"/>
  <c r="Y1155" i="1" s="1"/>
  <c r="AH1154" i="1"/>
  <c r="AL1154" i="1" s="1"/>
  <c r="AM1154" i="1" s="1"/>
  <c r="AG1154" i="1"/>
  <c r="Z1154" i="1" l="1"/>
  <c r="AA1155" i="1"/>
  <c r="E1154" i="1"/>
  <c r="U1154" i="1"/>
  <c r="AP1154" i="1"/>
  <c r="Z1155" i="1" l="1"/>
  <c r="AA1156" i="1"/>
  <c r="E1155" i="1"/>
  <c r="U1155" i="1"/>
  <c r="V1155" i="1" s="1"/>
  <c r="AP1155" i="1"/>
  <c r="V1154" i="1"/>
  <c r="AB1155" i="1" s="1"/>
  <c r="W1155" i="1" l="1"/>
  <c r="X1156" i="1" s="1"/>
  <c r="Y1156" i="1" s="1"/>
  <c r="AH1155" i="1"/>
  <c r="AL1155" i="1" s="1"/>
  <c r="AM1155" i="1" s="1"/>
  <c r="AG1155" i="1"/>
  <c r="AB1156" i="1"/>
  <c r="W1156" i="1"/>
  <c r="AH1156" i="1" l="1"/>
  <c r="AL1156" i="1" s="1"/>
  <c r="AM1156" i="1" s="1"/>
  <c r="AG1156" i="1"/>
  <c r="AP1156" i="1"/>
  <c r="X1157" i="1"/>
  <c r="Y1157" i="1" s="1"/>
  <c r="E1156" i="1" l="1"/>
  <c r="Z1156" i="1"/>
  <c r="U1156" i="1"/>
  <c r="AA1157" i="1"/>
  <c r="AA1158" i="1" l="1"/>
  <c r="Z1157" i="1"/>
  <c r="U1157" i="1"/>
  <c r="V1157" i="1" s="1"/>
  <c r="E1157" i="1"/>
  <c r="V1156" i="1"/>
  <c r="AB1157" i="1" s="1"/>
  <c r="AP1157" i="1"/>
  <c r="W1157" i="1" l="1"/>
  <c r="W1158" i="1" s="1"/>
  <c r="AH1157" i="1"/>
  <c r="AL1157" i="1" s="1"/>
  <c r="AM1157" i="1" s="1"/>
  <c r="AG1157" i="1"/>
  <c r="AB1158" i="1"/>
  <c r="X1158" i="1"/>
  <c r="Y1158" i="1" s="1"/>
  <c r="AH1158" i="1" l="1"/>
  <c r="AL1158" i="1" s="1"/>
  <c r="AM1158" i="1" s="1"/>
  <c r="AG1158" i="1"/>
  <c r="AP1158" i="1"/>
  <c r="X1159" i="1"/>
  <c r="Y1159" i="1" s="1"/>
  <c r="AA1159" i="1" l="1"/>
  <c r="E1158" i="1"/>
  <c r="Z1158" i="1"/>
  <c r="U1158" i="1"/>
  <c r="AA1160" i="1" l="1"/>
  <c r="E1159" i="1"/>
  <c r="U1159" i="1"/>
  <c r="V1159" i="1" s="1"/>
  <c r="Z1159" i="1"/>
  <c r="V1158" i="1"/>
  <c r="AB1159" i="1" s="1"/>
  <c r="AP1159" i="1"/>
  <c r="W1159" i="1" l="1"/>
  <c r="W1160" i="1" s="1"/>
  <c r="AH1159" i="1"/>
  <c r="AL1159" i="1" s="1"/>
  <c r="AM1159" i="1" s="1"/>
  <c r="AG1159" i="1"/>
  <c r="AB1160" i="1"/>
  <c r="X1160" i="1"/>
  <c r="Y1160" i="1" s="1"/>
  <c r="AH1160" i="1" l="1"/>
  <c r="AL1160" i="1" s="1"/>
  <c r="AM1160" i="1" s="1"/>
  <c r="AG1160" i="1"/>
  <c r="AP1160" i="1"/>
  <c r="X1161" i="1"/>
  <c r="Y1161" i="1" s="1"/>
  <c r="E1160" i="1" l="1"/>
  <c r="U1160" i="1"/>
  <c r="Z1160" i="1"/>
  <c r="AA1161" i="1"/>
  <c r="V1160" i="1" l="1"/>
  <c r="AB1161" i="1" s="1"/>
  <c r="Z1161" i="1"/>
  <c r="AA1162" i="1"/>
  <c r="E1161" i="1"/>
  <c r="U1161" i="1"/>
  <c r="V1161" i="1" s="1"/>
  <c r="AP1161" i="1"/>
  <c r="W1161" i="1" l="1"/>
  <c r="X1162" i="1" s="1"/>
  <c r="Y1162" i="1" s="1"/>
  <c r="AH1161" i="1"/>
  <c r="AL1161" i="1" s="1"/>
  <c r="AM1161" i="1" s="1"/>
  <c r="AG1161" i="1"/>
  <c r="AB1162" i="1"/>
  <c r="W1162" i="1" l="1"/>
  <c r="X1163" i="1" s="1"/>
  <c r="Y1163" i="1" s="1"/>
  <c r="AH1162" i="1"/>
  <c r="AL1162" i="1" s="1"/>
  <c r="AM1162" i="1" s="1"/>
  <c r="AG1162" i="1"/>
  <c r="AP1162" i="1"/>
  <c r="U1162" i="1" l="1"/>
  <c r="E1162" i="1"/>
  <c r="Z1162" i="1"/>
  <c r="AA1163" i="1"/>
  <c r="AP1163" i="1"/>
  <c r="U1163" i="1" l="1"/>
  <c r="V1163" i="1" s="1"/>
  <c r="E1163" i="1"/>
  <c r="Z1163" i="1"/>
  <c r="AA1164" i="1"/>
  <c r="V1162" i="1"/>
  <c r="W1163" i="1" s="1"/>
  <c r="X1164" i="1" l="1"/>
  <c r="Y1164" i="1" s="1"/>
  <c r="W1164" i="1"/>
  <c r="AB1163" i="1"/>
  <c r="AH1163" i="1" l="1"/>
  <c r="AL1163" i="1" s="1"/>
  <c r="AM1163" i="1" s="1"/>
  <c r="AG1163" i="1"/>
  <c r="AB1164" i="1"/>
  <c r="X1165" i="1"/>
  <c r="Y1165" i="1" s="1"/>
  <c r="AH1164" i="1" l="1"/>
  <c r="AL1164" i="1" s="1"/>
  <c r="AM1164" i="1" s="1"/>
  <c r="AG1164" i="1"/>
  <c r="Z1164" i="1"/>
  <c r="AA1165" i="1"/>
  <c r="E1164" i="1"/>
  <c r="U1164" i="1"/>
  <c r="AP1164" i="1"/>
  <c r="AP1165" i="1"/>
  <c r="V1164" i="1" l="1"/>
  <c r="W1165" i="1" s="1"/>
  <c r="Z1165" i="1"/>
  <c r="U1165" i="1"/>
  <c r="V1165" i="1" s="1"/>
  <c r="AA1166" i="1"/>
  <c r="E1165" i="1"/>
  <c r="AB1165" i="1" l="1"/>
  <c r="AF1165" i="1" s="1"/>
  <c r="X1166" i="1"/>
  <c r="Y1166" i="1" s="1"/>
  <c r="W1166" i="1"/>
  <c r="AG1165" i="1" l="1"/>
  <c r="AH1165" i="1"/>
  <c r="AL1165" i="1" s="1"/>
  <c r="AM1165" i="1" s="1"/>
  <c r="AB1166" i="1"/>
  <c r="AG1166" i="1" s="1"/>
  <c r="X1167" i="1"/>
  <c r="Y1167" i="1" s="1"/>
  <c r="AH1166" i="1" l="1"/>
  <c r="AL1166" i="1" s="1"/>
  <c r="AM1166" i="1" s="1"/>
  <c r="U1166" i="1"/>
  <c r="E1166" i="1"/>
  <c r="Z1166" i="1"/>
  <c r="AA1167" i="1"/>
  <c r="AP1167" i="1"/>
  <c r="AP1166" i="1"/>
  <c r="Z1167" i="1" l="1"/>
  <c r="U1167" i="1"/>
  <c r="V1167" i="1" s="1"/>
  <c r="AA1168" i="1"/>
  <c r="E1167" i="1"/>
  <c r="V1166" i="1"/>
  <c r="W1167" i="1" s="1"/>
  <c r="AB1167" i="1" l="1"/>
  <c r="AH1167" i="1" s="1"/>
  <c r="AL1167" i="1" s="1"/>
  <c r="AM1167" i="1" s="1"/>
  <c r="X1168" i="1"/>
  <c r="Y1168" i="1" s="1"/>
  <c r="W1168" i="1"/>
  <c r="AB1168" i="1" l="1"/>
  <c r="AH1168" i="1" s="1"/>
  <c r="AL1168" i="1" s="1"/>
  <c r="AM1168" i="1" s="1"/>
  <c r="AG1167" i="1"/>
  <c r="AP1168" i="1"/>
  <c r="X1169" i="1"/>
  <c r="Y1169" i="1" s="1"/>
  <c r="AG1168" i="1" l="1"/>
  <c r="U1168" i="1"/>
  <c r="AA1169" i="1"/>
  <c r="E1168" i="1"/>
  <c r="Z1168" i="1"/>
  <c r="V1168" i="1" l="1"/>
  <c r="AB1169" i="1" s="1"/>
  <c r="AA1170" i="1"/>
  <c r="E1169" i="1"/>
  <c r="Z1169" i="1"/>
  <c r="U1169" i="1"/>
  <c r="V1169" i="1" s="1"/>
  <c r="AP1169" i="1"/>
  <c r="W1169" i="1" l="1"/>
  <c r="X1170" i="1" s="1"/>
  <c r="Y1170" i="1" s="1"/>
  <c r="AH1169" i="1"/>
  <c r="AL1169" i="1" s="1"/>
  <c r="AM1169" i="1" s="1"/>
  <c r="AG1169" i="1"/>
  <c r="AB1170" i="1"/>
  <c r="W1170" i="1" l="1"/>
  <c r="X1171" i="1" s="1"/>
  <c r="Y1171" i="1" s="1"/>
  <c r="AH1170" i="1"/>
  <c r="AL1170" i="1" s="1"/>
  <c r="AM1170" i="1" s="1"/>
  <c r="AG1170" i="1"/>
  <c r="Z1170" i="1" l="1"/>
  <c r="U1170" i="1"/>
  <c r="AA1171" i="1"/>
  <c r="E1170" i="1"/>
  <c r="AP1170" i="1"/>
  <c r="AP1171" i="1"/>
  <c r="U1171" i="1" l="1"/>
  <c r="V1171" i="1" s="1"/>
  <c r="E1171" i="1"/>
  <c r="Z1171" i="1"/>
  <c r="AA1172" i="1"/>
  <c r="V1170" i="1"/>
  <c r="W1171" i="1" s="1"/>
  <c r="X1172" i="1" l="1"/>
  <c r="Y1172" i="1" s="1"/>
  <c r="W1172" i="1"/>
  <c r="AB1171" i="1"/>
  <c r="AH1171" i="1" l="1"/>
  <c r="AL1171" i="1" s="1"/>
  <c r="AM1171" i="1" s="1"/>
  <c r="AG1171" i="1"/>
  <c r="AB1172" i="1"/>
  <c r="X1173" i="1"/>
  <c r="Y1173" i="1" s="1"/>
  <c r="AH1172" i="1" l="1"/>
  <c r="AL1172" i="1" s="1"/>
  <c r="AM1172" i="1" s="1"/>
  <c r="AG1172" i="1"/>
  <c r="Z1172" i="1"/>
  <c r="E1172" i="1"/>
  <c r="U1172" i="1"/>
  <c r="AA1173" i="1"/>
  <c r="AP1172" i="1"/>
  <c r="V1172" i="1" l="1"/>
  <c r="AB1173" i="1" s="1"/>
  <c r="U1173" i="1"/>
  <c r="V1173" i="1" s="1"/>
  <c r="E1173" i="1"/>
  <c r="Z1173" i="1"/>
  <c r="AA1174" i="1"/>
  <c r="AP1173" i="1"/>
  <c r="W1173" i="1" l="1"/>
  <c r="W1174" i="1" s="1"/>
  <c r="AH1173" i="1"/>
  <c r="AL1173" i="1" s="1"/>
  <c r="AM1173" i="1" s="1"/>
  <c r="AG1173" i="1"/>
  <c r="AB1174" i="1"/>
  <c r="X1174" i="1"/>
  <c r="Y1174" i="1" s="1"/>
  <c r="AH1174" i="1" l="1"/>
  <c r="AL1174" i="1" s="1"/>
  <c r="AM1174" i="1" s="1"/>
  <c r="AG1174" i="1"/>
  <c r="X1175" i="1"/>
  <c r="Y1175" i="1" s="1"/>
  <c r="E1174" i="1" l="1"/>
  <c r="U1174" i="1"/>
  <c r="Z1174" i="1"/>
  <c r="AA1175" i="1"/>
  <c r="AP1174" i="1"/>
  <c r="E1175" i="1" l="1"/>
  <c r="Z1175" i="1"/>
  <c r="U1175" i="1"/>
  <c r="V1175" i="1" s="1"/>
  <c r="AA1176" i="1"/>
  <c r="V1174" i="1"/>
  <c r="AB1175" i="1" s="1"/>
  <c r="AP1175" i="1"/>
  <c r="W1175" i="1" l="1"/>
  <c r="W1176" i="1" s="1"/>
  <c r="AH1175" i="1"/>
  <c r="AL1175" i="1" s="1"/>
  <c r="AM1175" i="1" s="1"/>
  <c r="AG1175" i="1"/>
  <c r="AB1176" i="1"/>
  <c r="X1176" i="1"/>
  <c r="Y1176" i="1" s="1"/>
  <c r="AH1176" i="1" l="1"/>
  <c r="AL1176" i="1" s="1"/>
  <c r="AM1176" i="1" s="1"/>
  <c r="AG1176" i="1"/>
  <c r="X1177" i="1"/>
  <c r="Y1177" i="1" s="1"/>
  <c r="AA1177" i="1" l="1"/>
  <c r="E1176" i="1"/>
  <c r="Z1176" i="1"/>
  <c r="U1176" i="1"/>
  <c r="AP1176" i="1"/>
  <c r="E1177" i="1" l="1"/>
  <c r="U1177" i="1"/>
  <c r="V1177" i="1" s="1"/>
  <c r="Z1177" i="1"/>
  <c r="AA1178" i="1"/>
  <c r="V1176" i="1"/>
  <c r="AB1177" i="1" s="1"/>
  <c r="AP1177" i="1"/>
  <c r="W1177" i="1" l="1"/>
  <c r="W1178" i="1" s="1"/>
  <c r="AH1177" i="1"/>
  <c r="AL1177" i="1" s="1"/>
  <c r="AM1177" i="1" s="1"/>
  <c r="AG1177" i="1"/>
  <c r="AB1178" i="1"/>
  <c r="X1178" i="1"/>
  <c r="Y1178" i="1" s="1"/>
  <c r="AH1178" i="1" l="1"/>
  <c r="AL1178" i="1" s="1"/>
  <c r="AM1178" i="1" s="1"/>
  <c r="AG1178" i="1"/>
  <c r="AP1178" i="1"/>
  <c r="X1179" i="1"/>
  <c r="Y1179" i="1" s="1"/>
  <c r="E1178" i="1" l="1"/>
  <c r="Z1178" i="1"/>
  <c r="AA1179" i="1"/>
  <c r="U1178" i="1"/>
  <c r="V1178" i="1" l="1"/>
  <c r="AB1179" i="1" s="1"/>
  <c r="U1179" i="1"/>
  <c r="V1179" i="1" s="1"/>
  <c r="AA1180" i="1"/>
  <c r="E1179" i="1"/>
  <c r="Z1179" i="1"/>
  <c r="AP1179" i="1"/>
  <c r="W1179" i="1" l="1"/>
  <c r="X1180" i="1" s="1"/>
  <c r="Y1180" i="1" s="1"/>
  <c r="AH1179" i="1"/>
  <c r="AL1179" i="1" s="1"/>
  <c r="AM1179" i="1" s="1"/>
  <c r="AG1179" i="1"/>
  <c r="AB1180" i="1"/>
  <c r="W1180" i="1" l="1"/>
  <c r="X1181" i="1" s="1"/>
  <c r="Y1181" i="1" s="1"/>
  <c r="AH1180" i="1"/>
  <c r="AL1180" i="1" s="1"/>
  <c r="AM1180" i="1" s="1"/>
  <c r="AG1180" i="1"/>
  <c r="E1180" i="1" l="1"/>
  <c r="U1180" i="1"/>
  <c r="Z1180" i="1"/>
  <c r="AA1181" i="1"/>
  <c r="AP1180" i="1"/>
  <c r="AP1181" i="1"/>
  <c r="U1181" i="1" l="1"/>
  <c r="V1181" i="1" s="1"/>
  <c r="AA1182" i="1"/>
  <c r="E1181" i="1"/>
  <c r="Z1181" i="1"/>
  <c r="V1180" i="1"/>
  <c r="AB1181" i="1" s="1"/>
  <c r="AH1181" i="1" l="1"/>
  <c r="AL1181" i="1" s="1"/>
  <c r="AM1181" i="1" s="1"/>
  <c r="AG1181" i="1"/>
  <c r="AB1182" i="1"/>
  <c r="W1181" i="1"/>
  <c r="AH1182" i="1" l="1"/>
  <c r="AL1182" i="1" s="1"/>
  <c r="AM1182" i="1" s="1"/>
  <c r="AG1182" i="1"/>
  <c r="X1182" i="1"/>
  <c r="Y1182" i="1" s="1"/>
  <c r="W1182" i="1"/>
  <c r="X1183" i="1" l="1"/>
  <c r="Y1183" i="1" s="1"/>
  <c r="E1182" i="1" l="1"/>
  <c r="Z1182" i="1"/>
  <c r="AA1183" i="1"/>
  <c r="U1182" i="1"/>
  <c r="AP1182" i="1"/>
  <c r="V1182" i="1" l="1"/>
  <c r="AB1183" i="1" s="1"/>
  <c r="AA1184" i="1"/>
  <c r="Z1183" i="1"/>
  <c r="U1183" i="1"/>
  <c r="V1183" i="1" s="1"/>
  <c r="E1183" i="1"/>
  <c r="AP1183" i="1"/>
  <c r="W1183" i="1" l="1"/>
  <c r="X1184" i="1" s="1"/>
  <c r="Y1184" i="1" s="1"/>
  <c r="AH1183" i="1"/>
  <c r="AL1183" i="1" s="1"/>
  <c r="AM1183" i="1" s="1"/>
  <c r="AG1183" i="1"/>
  <c r="AB1184" i="1"/>
  <c r="W1184" i="1" l="1"/>
  <c r="X1185" i="1" s="1"/>
  <c r="Y1185" i="1" s="1"/>
  <c r="AH1184" i="1"/>
  <c r="AL1184" i="1" s="1"/>
  <c r="AM1184" i="1" s="1"/>
  <c r="AG1184" i="1"/>
  <c r="AP1184" i="1"/>
  <c r="E1184" i="1" l="1"/>
  <c r="U1184" i="1"/>
  <c r="Z1184" i="1"/>
  <c r="AA1185" i="1"/>
  <c r="V1184" i="1" l="1"/>
  <c r="AB1185" i="1" s="1"/>
  <c r="Z1185" i="1"/>
  <c r="U1185" i="1"/>
  <c r="V1185" i="1" s="1"/>
  <c r="AA1186" i="1"/>
  <c r="E1185" i="1"/>
  <c r="AP1185" i="1"/>
  <c r="W1185" i="1" l="1"/>
  <c r="X1186" i="1" s="1"/>
  <c r="Y1186" i="1" s="1"/>
  <c r="AH1185" i="1"/>
  <c r="AL1185" i="1" s="1"/>
  <c r="AM1185" i="1" s="1"/>
  <c r="AG1185" i="1"/>
  <c r="AB1186" i="1"/>
  <c r="W1186" i="1" l="1"/>
  <c r="X1187" i="1" s="1"/>
  <c r="Y1187" i="1" s="1"/>
  <c r="AH1186" i="1"/>
  <c r="AL1186" i="1" s="1"/>
  <c r="AM1186" i="1" s="1"/>
  <c r="AG1186" i="1"/>
  <c r="AF1186" i="1"/>
  <c r="Z1186" i="1" l="1"/>
  <c r="AA1187" i="1"/>
  <c r="U1186" i="1"/>
  <c r="E1186" i="1"/>
  <c r="AP1186" i="1"/>
  <c r="V1186" i="1" l="1"/>
  <c r="W1187" i="1" s="1"/>
  <c r="U1187" i="1"/>
  <c r="V1187" i="1" s="1"/>
  <c r="Z1187" i="1"/>
  <c r="AA1188" i="1"/>
  <c r="E1187" i="1"/>
  <c r="AP1187" i="1"/>
  <c r="AB1187" i="1" l="1"/>
  <c r="AH1187" i="1" s="1"/>
  <c r="AL1187" i="1" s="1"/>
  <c r="AM1187" i="1" s="1"/>
  <c r="X1188" i="1"/>
  <c r="Y1188" i="1" s="1"/>
  <c r="W1188" i="1"/>
  <c r="AG1187" i="1" l="1"/>
  <c r="AB1188" i="1"/>
  <c r="AH1188" i="1" s="1"/>
  <c r="AL1188" i="1" s="1"/>
  <c r="AM1188" i="1" s="1"/>
  <c r="X1189" i="1"/>
  <c r="Y1189" i="1" s="1"/>
  <c r="AG1188" i="1" l="1"/>
  <c r="Z1188" i="1"/>
  <c r="E1188" i="1"/>
  <c r="AA1189" i="1"/>
  <c r="U1188" i="1"/>
  <c r="AP1188" i="1"/>
  <c r="V1188" i="1" l="1"/>
  <c r="AB1189" i="1" s="1"/>
  <c r="AA1190" i="1"/>
  <c r="E1189" i="1"/>
  <c r="Z1189" i="1"/>
  <c r="U1189" i="1"/>
  <c r="V1189" i="1" s="1"/>
  <c r="AP1189" i="1"/>
  <c r="W1189" i="1" l="1"/>
  <c r="X1190" i="1" s="1"/>
  <c r="Y1190" i="1" s="1"/>
  <c r="AH1189" i="1"/>
  <c r="AL1189" i="1" s="1"/>
  <c r="AM1189" i="1" s="1"/>
  <c r="AG1189" i="1"/>
  <c r="AB1190" i="1"/>
  <c r="W1190" i="1" l="1"/>
  <c r="X1191" i="1" s="1"/>
  <c r="Y1191" i="1" s="1"/>
  <c r="AH1190" i="1"/>
  <c r="AL1190" i="1" s="1"/>
  <c r="AM1190" i="1" s="1"/>
  <c r="AG1190" i="1"/>
  <c r="U1190" i="1" l="1"/>
  <c r="E1190" i="1"/>
  <c r="Z1190" i="1"/>
  <c r="AA1191" i="1"/>
  <c r="AP1190" i="1"/>
  <c r="U1191" i="1" l="1"/>
  <c r="V1191" i="1" s="1"/>
  <c r="AA1192" i="1"/>
  <c r="E1191" i="1"/>
  <c r="Z1191" i="1"/>
  <c r="AP1191" i="1"/>
  <c r="V1190" i="1"/>
  <c r="AB1191" i="1" s="1"/>
  <c r="W1191" i="1" l="1"/>
  <c r="W1192" i="1" s="1"/>
  <c r="AH1191" i="1"/>
  <c r="AL1191" i="1" s="1"/>
  <c r="AM1191" i="1" s="1"/>
  <c r="AG1191" i="1"/>
  <c r="AB1192" i="1"/>
  <c r="X1192" i="1"/>
  <c r="Y1192" i="1" s="1"/>
  <c r="AH1192" i="1" l="1"/>
  <c r="AL1192" i="1" s="1"/>
  <c r="AM1192" i="1" s="1"/>
  <c r="AG1192" i="1"/>
  <c r="AP1192" i="1"/>
  <c r="X1193" i="1"/>
  <c r="Y1193" i="1" s="1"/>
  <c r="E1192" i="1" l="1"/>
  <c r="U1192" i="1"/>
  <c r="Z1192" i="1"/>
  <c r="AA1193" i="1"/>
  <c r="V1192" i="1" l="1"/>
  <c r="AB1193" i="1" s="1"/>
  <c r="AA1194" i="1"/>
  <c r="E1193" i="1"/>
  <c r="Z1193" i="1"/>
  <c r="U1193" i="1"/>
  <c r="V1193" i="1" s="1"/>
  <c r="AP1193" i="1"/>
  <c r="W1193" i="1" l="1"/>
  <c r="X1194" i="1" s="1"/>
  <c r="Y1194" i="1" s="1"/>
  <c r="AH1193" i="1"/>
  <c r="AL1193" i="1" s="1"/>
  <c r="AM1193" i="1" s="1"/>
  <c r="AG1193" i="1"/>
  <c r="AB1194" i="1"/>
  <c r="W1194" i="1" l="1"/>
  <c r="X1195" i="1" s="1"/>
  <c r="Y1195" i="1" s="1"/>
  <c r="AH1194" i="1"/>
  <c r="AL1194" i="1" s="1"/>
  <c r="AM1194" i="1" s="1"/>
  <c r="AG1194" i="1"/>
  <c r="AP1194" i="1"/>
  <c r="U1194" i="1" l="1"/>
  <c r="AA1195" i="1"/>
  <c r="E1194" i="1"/>
  <c r="Z1194" i="1"/>
  <c r="V1194" i="1" l="1"/>
  <c r="W1195" i="1" s="1"/>
  <c r="AA1196" i="1"/>
  <c r="E1195" i="1"/>
  <c r="Z1195" i="1"/>
  <c r="U1195" i="1"/>
  <c r="V1195" i="1" s="1"/>
  <c r="AP1195" i="1"/>
  <c r="AB1195" i="1" l="1"/>
  <c r="AH1195" i="1" s="1"/>
  <c r="AL1195" i="1" s="1"/>
  <c r="AM1195" i="1" s="1"/>
  <c r="X1196" i="1"/>
  <c r="Y1196" i="1" s="1"/>
  <c r="W1196" i="1"/>
  <c r="AB1196" i="1" l="1"/>
  <c r="AH1196" i="1" s="1"/>
  <c r="AL1196" i="1" s="1"/>
  <c r="AM1196" i="1" s="1"/>
  <c r="AG1195" i="1"/>
  <c r="AP1196" i="1"/>
  <c r="X1197" i="1"/>
  <c r="Y1197" i="1" s="1"/>
  <c r="AG1196" i="1" l="1"/>
  <c r="U1196" i="1"/>
  <c r="AA1197" i="1"/>
  <c r="E1196" i="1"/>
  <c r="Z1196" i="1"/>
  <c r="V1196" i="1" l="1"/>
  <c r="AB1197" i="1" s="1"/>
  <c r="AA1198" i="1"/>
  <c r="E1197" i="1"/>
  <c r="U1197" i="1"/>
  <c r="V1197" i="1" s="1"/>
  <c r="Z1197" i="1"/>
  <c r="AP1197" i="1"/>
  <c r="W1197" i="1" l="1"/>
  <c r="X1198" i="1" s="1"/>
  <c r="Y1198" i="1" s="1"/>
  <c r="AH1197" i="1"/>
  <c r="AL1197" i="1" s="1"/>
  <c r="AM1197" i="1" s="1"/>
  <c r="AG1197" i="1"/>
  <c r="AB1198" i="1"/>
  <c r="W1198" i="1" l="1"/>
  <c r="X1199" i="1" s="1"/>
  <c r="Y1199" i="1" s="1"/>
  <c r="AH1198" i="1"/>
  <c r="AL1198" i="1" s="1"/>
  <c r="AM1198" i="1" s="1"/>
  <c r="AG1198" i="1"/>
  <c r="Z1198" i="1" l="1"/>
  <c r="AA1199" i="1"/>
  <c r="E1198" i="1"/>
  <c r="U1198" i="1"/>
  <c r="AP1198" i="1"/>
  <c r="AA1200" i="1" l="1"/>
  <c r="U1199" i="1"/>
  <c r="V1199" i="1" s="1"/>
  <c r="Z1199" i="1"/>
  <c r="E1199" i="1"/>
  <c r="AP1199" i="1"/>
  <c r="V1198" i="1"/>
  <c r="AB1199" i="1" s="1"/>
  <c r="W1199" i="1" l="1"/>
  <c r="W1200" i="1" s="1"/>
  <c r="AH1199" i="1"/>
  <c r="AL1199" i="1" s="1"/>
  <c r="AM1199" i="1" s="1"/>
  <c r="AG1199" i="1"/>
  <c r="AB1200" i="1"/>
  <c r="X1200" i="1"/>
  <c r="Y1200" i="1" s="1"/>
  <c r="AH1200" i="1" l="1"/>
  <c r="AL1200" i="1" s="1"/>
  <c r="AM1200" i="1" s="1"/>
  <c r="AG1200" i="1"/>
  <c r="AP1200" i="1"/>
  <c r="X1201" i="1"/>
  <c r="Y1201" i="1" s="1"/>
  <c r="AA1201" i="1" l="1"/>
  <c r="Z1200" i="1"/>
  <c r="E1200" i="1"/>
  <c r="U1200" i="1"/>
  <c r="Z1201" i="1" l="1"/>
  <c r="U1201" i="1"/>
  <c r="V1201" i="1" s="1"/>
  <c r="AA1202" i="1"/>
  <c r="E1201" i="1"/>
  <c r="V1200" i="1"/>
  <c r="AB1201" i="1" s="1"/>
  <c r="AP1201" i="1"/>
  <c r="W1201" i="1" l="1"/>
  <c r="W1202" i="1" s="1"/>
  <c r="AH1201" i="1"/>
  <c r="AL1201" i="1" s="1"/>
  <c r="AM1201" i="1" s="1"/>
  <c r="AG1201" i="1"/>
  <c r="AB1202" i="1"/>
  <c r="X1202" i="1" l="1"/>
  <c r="Y1202" i="1" s="1"/>
  <c r="X1203" i="1"/>
  <c r="Y1203" i="1" s="1"/>
  <c r="AH1202" i="1"/>
  <c r="AL1202" i="1" s="1"/>
  <c r="AM1202" i="1" s="1"/>
  <c r="AG1202" i="1"/>
  <c r="AP1202" i="1"/>
  <c r="U1202" i="1" l="1"/>
  <c r="E1202" i="1"/>
  <c r="AA1203" i="1"/>
  <c r="Z1202" i="1"/>
  <c r="AP1203" i="1"/>
  <c r="Z1203" i="1" l="1"/>
  <c r="AA1204" i="1"/>
  <c r="E1203" i="1"/>
  <c r="U1203" i="1"/>
  <c r="V1203" i="1" s="1"/>
  <c r="V1202" i="1"/>
  <c r="W1203" i="1" s="1"/>
  <c r="AB1203" i="1" l="1"/>
  <c r="AB1204" i="1" s="1"/>
  <c r="X1204" i="1"/>
  <c r="Y1204" i="1" s="1"/>
  <c r="W1204" i="1"/>
  <c r="AG1203" i="1" l="1"/>
  <c r="AH1203" i="1"/>
  <c r="AL1203" i="1" s="1"/>
  <c r="AM1203" i="1" s="1"/>
  <c r="AG1204" i="1"/>
  <c r="X1205" i="1"/>
  <c r="Y1205" i="1" s="1"/>
  <c r="AH1204" i="1" l="1"/>
  <c r="AL1204" i="1" s="1"/>
  <c r="AM1204" i="1" s="1"/>
  <c r="E1204" i="1"/>
  <c r="U1204" i="1"/>
  <c r="Z1204" i="1"/>
  <c r="AA1205" i="1"/>
  <c r="AP1204" i="1"/>
  <c r="E1205" i="1" l="1"/>
  <c r="Z1205" i="1"/>
  <c r="U1205" i="1"/>
  <c r="V1205" i="1" s="1"/>
  <c r="AA1206" i="1"/>
  <c r="V1204" i="1"/>
  <c r="AB1205" i="1" s="1"/>
  <c r="AP1205" i="1"/>
  <c r="W1205" i="1" l="1"/>
  <c r="W1206" i="1" s="1"/>
  <c r="AH1205" i="1"/>
  <c r="AL1205" i="1" s="1"/>
  <c r="AM1205" i="1" s="1"/>
  <c r="AG1205" i="1"/>
  <c r="AB1206" i="1"/>
  <c r="X1206" i="1"/>
  <c r="Y1206" i="1" s="1"/>
  <c r="AH1206" i="1" l="1"/>
  <c r="AL1206" i="1" s="1"/>
  <c r="AM1206" i="1" s="1"/>
  <c r="AG1206" i="1"/>
  <c r="X1207" i="1"/>
  <c r="Y1207" i="1" s="1"/>
  <c r="Z1206" i="1" l="1"/>
  <c r="AA1207" i="1"/>
  <c r="E1206" i="1"/>
  <c r="U1206" i="1"/>
  <c r="AP1206" i="1"/>
  <c r="V1206" i="1" l="1"/>
  <c r="AB1207" i="1" s="1"/>
  <c r="AA1208" i="1"/>
  <c r="Z1207" i="1"/>
  <c r="E1207" i="1"/>
  <c r="U1207" i="1"/>
  <c r="V1207" i="1" s="1"/>
  <c r="AP1207" i="1"/>
  <c r="W1207" i="1" l="1"/>
  <c r="X1208" i="1" s="1"/>
  <c r="Y1208" i="1" s="1"/>
  <c r="AH1207" i="1"/>
  <c r="AL1207" i="1" s="1"/>
  <c r="AM1207" i="1" s="1"/>
  <c r="AG1207" i="1"/>
  <c r="AB1208" i="1"/>
  <c r="W1208" i="1" l="1"/>
  <c r="X1209" i="1" s="1"/>
  <c r="Y1209" i="1" s="1"/>
  <c r="AH1208" i="1"/>
  <c r="AL1208" i="1" s="1"/>
  <c r="AM1208" i="1" s="1"/>
  <c r="AG1208" i="1"/>
  <c r="AF1208" i="1"/>
  <c r="AA1209" i="1" l="1"/>
  <c r="E1208" i="1"/>
  <c r="U1208" i="1"/>
  <c r="Z1208" i="1"/>
  <c r="AP1208" i="1"/>
  <c r="AP1209" i="1"/>
  <c r="V1208" i="1" l="1"/>
  <c r="AB1209" i="1" s="1"/>
  <c r="Z1209" i="1"/>
  <c r="U1209" i="1"/>
  <c r="V1209" i="1" s="1"/>
  <c r="AA1210" i="1"/>
  <c r="E1209" i="1"/>
  <c r="W1209" i="1" l="1"/>
  <c r="X1210" i="1" s="1"/>
  <c r="Y1210" i="1" s="1"/>
  <c r="AH1209" i="1"/>
  <c r="AL1209" i="1" s="1"/>
  <c r="AM1209" i="1" s="1"/>
  <c r="AG1209" i="1"/>
  <c r="AB1210" i="1"/>
  <c r="W1210" i="1" l="1"/>
  <c r="X1211" i="1" s="1"/>
  <c r="Y1211" i="1" s="1"/>
  <c r="AH1210" i="1"/>
  <c r="AL1210" i="1" s="1"/>
  <c r="AM1210" i="1" s="1"/>
  <c r="AG1210" i="1"/>
  <c r="Z1210" i="1" l="1"/>
  <c r="AA1211" i="1"/>
  <c r="E1210" i="1"/>
  <c r="U1210" i="1"/>
  <c r="AP1210" i="1"/>
  <c r="AA1212" i="1" l="1"/>
  <c r="E1211" i="1"/>
  <c r="U1211" i="1"/>
  <c r="V1211" i="1" s="1"/>
  <c r="Z1211" i="1"/>
  <c r="AP1211" i="1"/>
  <c r="V1210" i="1"/>
  <c r="W1211" i="1" s="1"/>
  <c r="AB1211" i="1"/>
  <c r="X1212" i="1" l="1"/>
  <c r="Y1212" i="1" s="1"/>
  <c r="W1212" i="1"/>
  <c r="AH1211" i="1"/>
  <c r="AL1211" i="1" s="1"/>
  <c r="AM1211" i="1" s="1"/>
  <c r="AG1211" i="1"/>
  <c r="AB1212" i="1"/>
  <c r="X1213" i="1" l="1"/>
  <c r="Y1213" i="1" s="1"/>
  <c r="AH1212" i="1"/>
  <c r="AL1212" i="1" s="1"/>
  <c r="AM1212" i="1" s="1"/>
  <c r="AG1212" i="1"/>
  <c r="AP1212" i="1"/>
  <c r="Z1212" i="1" l="1"/>
  <c r="AA1213" i="1"/>
  <c r="E1212" i="1"/>
  <c r="U1212" i="1"/>
  <c r="V1212" i="1" l="1"/>
  <c r="AB1213" i="1" s="1"/>
  <c r="AA1214" i="1"/>
  <c r="E1213" i="1"/>
  <c r="U1213" i="1"/>
  <c r="V1213" i="1" s="1"/>
  <c r="Z1213" i="1"/>
  <c r="AP1213" i="1"/>
  <c r="W1213" i="1" l="1"/>
  <c r="X1214" i="1" s="1"/>
  <c r="Y1214" i="1" s="1"/>
  <c r="AH1213" i="1"/>
  <c r="AL1213" i="1" s="1"/>
  <c r="AM1213" i="1" s="1"/>
  <c r="AG1213" i="1"/>
  <c r="AB1214" i="1"/>
  <c r="W1214" i="1" l="1"/>
  <c r="X1215" i="1" s="1"/>
  <c r="Y1215" i="1" s="1"/>
  <c r="AH1214" i="1"/>
  <c r="AL1214" i="1" s="1"/>
  <c r="AM1214" i="1" s="1"/>
  <c r="AG1214" i="1"/>
  <c r="AP1214" i="1"/>
  <c r="Z1214" i="1" l="1"/>
  <c r="E1214" i="1"/>
  <c r="U1214" i="1"/>
  <c r="AA1215" i="1"/>
  <c r="V1214" i="1" l="1"/>
  <c r="AB1215" i="1" s="1"/>
  <c r="AA1216" i="1"/>
  <c r="E1215" i="1"/>
  <c r="Z1215" i="1"/>
  <c r="U1215" i="1"/>
  <c r="V1215" i="1" s="1"/>
  <c r="AP1215" i="1"/>
  <c r="W1215" i="1" l="1"/>
  <c r="X1216" i="1" s="1"/>
  <c r="Y1216" i="1" s="1"/>
  <c r="AH1215" i="1"/>
  <c r="AL1215" i="1" s="1"/>
  <c r="AM1215" i="1" s="1"/>
  <c r="AG1215" i="1"/>
  <c r="AB1216" i="1"/>
  <c r="W1216" i="1" l="1"/>
  <c r="X1217" i="1" s="1"/>
  <c r="Y1217" i="1" s="1"/>
  <c r="AH1216" i="1"/>
  <c r="AL1216" i="1" s="1"/>
  <c r="AM1216" i="1" s="1"/>
  <c r="AG1216" i="1"/>
  <c r="AA1217" i="1" l="1"/>
  <c r="E1216" i="1"/>
  <c r="Z1216" i="1"/>
  <c r="U1216" i="1"/>
  <c r="AP1216" i="1"/>
  <c r="E1217" i="1" l="1"/>
  <c r="Z1217" i="1"/>
  <c r="AA1218" i="1"/>
  <c r="U1217" i="1"/>
  <c r="V1217" i="1" s="1"/>
  <c r="AP1217" i="1"/>
  <c r="V1216" i="1"/>
  <c r="AB1217" i="1"/>
  <c r="W1217" i="1"/>
  <c r="AH1217" i="1" l="1"/>
  <c r="AL1217" i="1" s="1"/>
  <c r="AM1217" i="1" s="1"/>
  <c r="AG1217" i="1"/>
  <c r="AB1218" i="1"/>
  <c r="X1218" i="1"/>
  <c r="Y1218" i="1" s="1"/>
  <c r="W1218" i="1"/>
  <c r="AH1218" i="1" l="1"/>
  <c r="AL1218" i="1" s="1"/>
  <c r="AM1218" i="1" s="1"/>
  <c r="AG1218" i="1"/>
  <c r="X1219" i="1"/>
  <c r="Y1219" i="1" s="1"/>
  <c r="E1218" i="1" l="1"/>
  <c r="AA1219" i="1"/>
  <c r="Z1218" i="1"/>
  <c r="U1218" i="1"/>
  <c r="AP1218" i="1"/>
  <c r="V1218" i="1" l="1"/>
  <c r="AB1219" i="1" s="1"/>
  <c r="AA1220" i="1"/>
  <c r="E1219" i="1"/>
  <c r="Z1219" i="1"/>
  <c r="U1219" i="1"/>
  <c r="V1219" i="1" s="1"/>
  <c r="AP1219" i="1"/>
  <c r="W1219" i="1" l="1"/>
  <c r="X1220" i="1" s="1"/>
  <c r="Y1220" i="1" s="1"/>
  <c r="AH1219" i="1"/>
  <c r="AL1219" i="1" s="1"/>
  <c r="AM1219" i="1" s="1"/>
  <c r="AG1219" i="1"/>
  <c r="AB1220" i="1"/>
  <c r="W1220" i="1" l="1"/>
  <c r="X1221" i="1" s="1"/>
  <c r="Y1221" i="1" s="1"/>
  <c r="AH1220" i="1"/>
  <c r="AL1220" i="1" s="1"/>
  <c r="AM1220" i="1" s="1"/>
  <c r="AG1220" i="1"/>
  <c r="U1220" i="1" l="1"/>
  <c r="AA1221" i="1"/>
  <c r="E1220" i="1"/>
  <c r="Z1220" i="1"/>
  <c r="AP1220" i="1"/>
  <c r="U1221" i="1" l="1"/>
  <c r="V1221" i="1" s="1"/>
  <c r="AA1222" i="1"/>
  <c r="E1221" i="1"/>
  <c r="Z1221" i="1"/>
  <c r="AP1221" i="1"/>
  <c r="V1220" i="1"/>
  <c r="AB1221" i="1" s="1"/>
  <c r="W1221" i="1" l="1"/>
  <c r="W1222" i="1" s="1"/>
  <c r="AH1221" i="1"/>
  <c r="AL1221" i="1" s="1"/>
  <c r="AM1221" i="1" s="1"/>
  <c r="AG1221" i="1"/>
  <c r="AB1222" i="1"/>
  <c r="X1222" i="1"/>
  <c r="Y1222" i="1" s="1"/>
  <c r="AH1222" i="1" l="1"/>
  <c r="AL1222" i="1" s="1"/>
  <c r="AM1222" i="1" s="1"/>
  <c r="AG1222" i="1"/>
  <c r="AP1222" i="1"/>
  <c r="X1223" i="1"/>
  <c r="Y1223" i="1" s="1"/>
  <c r="Z1222" i="1" l="1"/>
  <c r="AA1223" i="1"/>
  <c r="E1222" i="1"/>
  <c r="U1222" i="1"/>
  <c r="AA1224" i="1" l="1"/>
  <c r="U1223" i="1"/>
  <c r="V1223" i="1" s="1"/>
  <c r="E1223" i="1"/>
  <c r="Z1223" i="1"/>
  <c r="V1222" i="1"/>
  <c r="W1223" i="1" s="1"/>
  <c r="AP1223" i="1"/>
  <c r="AB1223" i="1" l="1"/>
  <c r="AB1224" i="1" s="1"/>
  <c r="X1224" i="1"/>
  <c r="Y1224" i="1" s="1"/>
  <c r="W1224" i="1"/>
  <c r="AG1223" i="1" l="1"/>
  <c r="AH1223" i="1"/>
  <c r="AL1223" i="1" s="1"/>
  <c r="AM1223" i="1" s="1"/>
  <c r="X1225" i="1"/>
  <c r="Y1225" i="1" s="1"/>
  <c r="AG1224" i="1"/>
  <c r="AP1224" i="1"/>
  <c r="AH1224" i="1" l="1"/>
  <c r="AL1224" i="1" s="1"/>
  <c r="AM1224" i="1" s="1"/>
  <c r="AA1225" i="1"/>
  <c r="E1224" i="1"/>
  <c r="U1224" i="1"/>
  <c r="Z1224" i="1"/>
  <c r="U1225" i="1" l="1"/>
  <c r="V1225" i="1" s="1"/>
  <c r="Z1225" i="1"/>
  <c r="AA1226" i="1"/>
  <c r="E1225" i="1"/>
  <c r="V1224" i="1"/>
  <c r="W1225" i="1" s="1"/>
  <c r="AP1225" i="1"/>
  <c r="X1226" i="1" l="1"/>
  <c r="Y1226" i="1" s="1"/>
  <c r="W1226" i="1"/>
  <c r="AB1225" i="1"/>
  <c r="AH1225" i="1" l="1"/>
  <c r="AG1225" i="1"/>
  <c r="AB1226" i="1"/>
  <c r="AG1226" i="1" s="1"/>
  <c r="X1227" i="1"/>
  <c r="Y1227" i="1" s="1"/>
  <c r="U1226" i="1" l="1"/>
  <c r="AA1227" i="1"/>
  <c r="E1226" i="1"/>
  <c r="Z1226" i="1"/>
  <c r="AP1226" i="1"/>
  <c r="AL1225" i="1"/>
  <c r="AM1225" i="1" s="1"/>
  <c r="AH1226" i="1"/>
  <c r="V1226" i="1" l="1"/>
  <c r="AB1227" i="1" s="1"/>
  <c r="AH1227" i="1" s="1"/>
  <c r="Z1227" i="1"/>
  <c r="AA1228" i="1"/>
  <c r="E1227" i="1"/>
  <c r="U1227" i="1"/>
  <c r="V1227" i="1" s="1"/>
  <c r="AL1226" i="1"/>
  <c r="AM1226" i="1" s="1"/>
  <c r="AP1227" i="1"/>
  <c r="W1227" i="1" l="1"/>
  <c r="X1228" i="1" s="1"/>
  <c r="Y1228" i="1" s="1"/>
  <c r="AL1227" i="1"/>
  <c r="AM1227" i="1" s="1"/>
  <c r="AG1227" i="1"/>
  <c r="AB1228" i="1"/>
  <c r="W1228" i="1" l="1"/>
  <c r="X1229" i="1" s="1"/>
  <c r="Y1229" i="1" s="1"/>
  <c r="AG1228" i="1"/>
  <c r="AA1229" i="1"/>
  <c r="E1228" i="1"/>
  <c r="Z1228" i="1"/>
  <c r="U1228" i="1"/>
  <c r="AH1228" i="1"/>
  <c r="AP1228" i="1"/>
  <c r="V1228" i="1" l="1"/>
  <c r="W1229" i="1" s="1"/>
  <c r="U1229" i="1"/>
  <c r="V1229" i="1" s="1"/>
  <c r="Z1229" i="1"/>
  <c r="AA1230" i="1"/>
  <c r="E1229" i="1"/>
  <c r="AL1228" i="1"/>
  <c r="AM1228" i="1" s="1"/>
  <c r="AP1229" i="1"/>
  <c r="AB1229" i="1" l="1"/>
  <c r="AH1229" i="1" s="1"/>
  <c r="AL1229" i="1" s="1"/>
  <c r="AM1229" i="1" s="1"/>
  <c r="X1230" i="1"/>
  <c r="Y1230" i="1" s="1"/>
  <c r="W1230" i="1"/>
  <c r="AB1230" i="1" l="1"/>
  <c r="AH1230" i="1" s="1"/>
  <c r="AL1230" i="1" s="1"/>
  <c r="AM1230" i="1" s="1"/>
  <c r="AG1229" i="1"/>
  <c r="AF1229" i="1"/>
  <c r="X1231" i="1"/>
  <c r="Y1231" i="1" s="1"/>
  <c r="AG1230" i="1" l="1"/>
  <c r="U1230" i="1"/>
  <c r="AA1231" i="1"/>
  <c r="E1230" i="1"/>
  <c r="Z1230" i="1"/>
  <c r="AP1230" i="1"/>
  <c r="V1230" i="1" l="1"/>
  <c r="AB1231" i="1" s="1"/>
  <c r="AA1232" i="1"/>
  <c r="E1231" i="1"/>
  <c r="Z1231" i="1"/>
  <c r="U1231" i="1"/>
  <c r="V1231" i="1" s="1"/>
  <c r="AP1231" i="1"/>
  <c r="W1231" i="1" l="1"/>
  <c r="X1232" i="1" s="1"/>
  <c r="Y1232" i="1" s="1"/>
  <c r="AG1231" i="1"/>
  <c r="AB1232" i="1"/>
  <c r="AH1231" i="1"/>
  <c r="W1232" i="1" l="1"/>
  <c r="X1233" i="1" s="1"/>
  <c r="Y1233" i="1" s="1"/>
  <c r="U1232" i="1"/>
  <c r="AA1233" i="1"/>
  <c r="Z1232" i="1"/>
  <c r="E1232" i="1"/>
  <c r="AL1231" i="1"/>
  <c r="AM1231" i="1" s="1"/>
  <c r="AH1232" i="1"/>
  <c r="AP1232" i="1"/>
  <c r="AG1232" i="1"/>
  <c r="E1233" i="1" l="1"/>
  <c r="U1233" i="1"/>
  <c r="V1233" i="1" s="1"/>
  <c r="Z1233" i="1"/>
  <c r="AA1234" i="1"/>
  <c r="AP1233" i="1"/>
  <c r="AL1232" i="1"/>
  <c r="AM1232" i="1" s="1"/>
  <c r="V1232" i="1"/>
  <c r="AB1233" i="1" s="1"/>
  <c r="AG1233" i="1" l="1"/>
  <c r="AB1234" i="1"/>
  <c r="AH1233" i="1"/>
  <c r="W1233" i="1"/>
  <c r="X1234" i="1" l="1"/>
  <c r="Y1234" i="1" s="1"/>
  <c r="W1234" i="1"/>
  <c r="AL1233" i="1"/>
  <c r="AM1233" i="1" s="1"/>
  <c r="AH1234" i="1"/>
  <c r="AG1234" i="1"/>
  <c r="X1235" i="1" l="1"/>
  <c r="Y1235" i="1" s="1"/>
  <c r="AL1234" i="1"/>
  <c r="AM1234" i="1" s="1"/>
  <c r="E1234" i="1" l="1"/>
  <c r="Z1234" i="1"/>
  <c r="AA1235" i="1"/>
  <c r="U1234" i="1"/>
  <c r="AP1234" i="1"/>
  <c r="V1234" i="1" l="1"/>
  <c r="AB1235" i="1" s="1"/>
  <c r="U1235" i="1"/>
  <c r="V1235" i="1" s="1"/>
  <c r="E1235" i="1"/>
  <c r="Z1235" i="1"/>
  <c r="AA1236" i="1"/>
  <c r="AP1235" i="1"/>
  <c r="W1235" i="1" l="1"/>
  <c r="X1236" i="1" s="1"/>
  <c r="Y1236" i="1" s="1"/>
  <c r="AG1235" i="1"/>
  <c r="AB1236" i="1"/>
  <c r="AH1235" i="1"/>
  <c r="W1236" i="1" l="1"/>
  <c r="X1237" i="1" s="1"/>
  <c r="Y1237" i="1" s="1"/>
  <c r="AG1236" i="1"/>
  <c r="Z1236" i="1"/>
  <c r="AA1237" i="1"/>
  <c r="E1236" i="1"/>
  <c r="U1236" i="1"/>
  <c r="AL1235" i="1"/>
  <c r="AM1235" i="1" s="1"/>
  <c r="AH1236" i="1"/>
  <c r="AP1236" i="1"/>
  <c r="V1236" i="1" l="1"/>
  <c r="W1237" i="1" s="1"/>
  <c r="AL1236" i="1"/>
  <c r="AM1236" i="1" s="1"/>
  <c r="E1237" i="1"/>
  <c r="Z1237" i="1"/>
  <c r="AA1238" i="1"/>
  <c r="U1237" i="1"/>
  <c r="V1237" i="1" s="1"/>
  <c r="AP1237" i="1"/>
  <c r="AB1237" i="1" l="1"/>
  <c r="AG1237" i="1" s="1"/>
  <c r="X1238" i="1"/>
  <c r="Y1238" i="1" s="1"/>
  <c r="W1238" i="1"/>
  <c r="AB1238" i="1" l="1"/>
  <c r="AG1238" i="1" s="1"/>
  <c r="AH1237" i="1"/>
  <c r="AL1237" i="1" s="1"/>
  <c r="AM1237" i="1" s="1"/>
  <c r="X1239" i="1"/>
  <c r="Y1239" i="1" s="1"/>
  <c r="AH1238" i="1" l="1"/>
  <c r="AL1238" i="1" s="1"/>
  <c r="AM1238" i="1" s="1"/>
  <c r="E1238" i="1"/>
  <c r="U1238" i="1"/>
  <c r="AA1239" i="1"/>
  <c r="Z1238" i="1"/>
  <c r="AP1238" i="1"/>
  <c r="AA1240" i="1" l="1"/>
  <c r="E1239" i="1"/>
  <c r="Z1239" i="1"/>
  <c r="U1239" i="1"/>
  <c r="V1239" i="1" s="1"/>
  <c r="AP1239" i="1"/>
  <c r="V1238" i="1"/>
  <c r="W1239" i="1" s="1"/>
  <c r="AB1239" i="1" l="1"/>
  <c r="AB1240" i="1" s="1"/>
  <c r="AG1240" i="1" s="1"/>
  <c r="X1240" i="1"/>
  <c r="Y1240" i="1" s="1"/>
  <c r="W1240" i="1"/>
  <c r="AG1239" i="1" l="1"/>
  <c r="AH1239" i="1"/>
  <c r="AL1239" i="1" s="1"/>
  <c r="AM1239" i="1" s="1"/>
  <c r="X1241" i="1"/>
  <c r="Y1241" i="1" s="1"/>
  <c r="AH1240" i="1" l="1"/>
  <c r="AL1240" i="1" s="1"/>
  <c r="AM1240" i="1" s="1"/>
  <c r="E1240" i="1"/>
  <c r="U1240" i="1"/>
  <c r="Z1240" i="1"/>
  <c r="AA1241" i="1"/>
  <c r="AP1240" i="1"/>
  <c r="U1241" i="1" l="1"/>
  <c r="V1241" i="1" s="1"/>
  <c r="E1241" i="1"/>
  <c r="Z1241" i="1"/>
  <c r="AA1242" i="1"/>
  <c r="V1240" i="1"/>
  <c r="AB1241" i="1" s="1"/>
  <c r="AP1241" i="1"/>
  <c r="AH1241" i="1" l="1"/>
  <c r="AL1241" i="1" s="1"/>
  <c r="AM1241" i="1" s="1"/>
  <c r="AG1241" i="1"/>
  <c r="AB1242" i="1"/>
  <c r="W1241" i="1"/>
  <c r="AH1242" i="1" l="1"/>
  <c r="AL1242" i="1" s="1"/>
  <c r="AM1242" i="1" s="1"/>
  <c r="AG1242" i="1"/>
  <c r="X1242" i="1"/>
  <c r="Y1242" i="1" s="1"/>
  <c r="W1242" i="1"/>
  <c r="X1243" i="1" l="1"/>
  <c r="Y1243" i="1" s="1"/>
  <c r="Z1242" i="1" l="1"/>
  <c r="AA1243" i="1"/>
  <c r="E1242" i="1"/>
  <c r="U1242" i="1"/>
  <c r="AP1242" i="1"/>
  <c r="Z1243" i="1" l="1"/>
  <c r="AA1244" i="1"/>
  <c r="U1243" i="1"/>
  <c r="V1243" i="1" s="1"/>
  <c r="E1243" i="1"/>
  <c r="V1242" i="1"/>
  <c r="AB1243" i="1" s="1"/>
  <c r="AP1243" i="1"/>
  <c r="W1243" i="1" l="1"/>
  <c r="X1244" i="1" s="1"/>
  <c r="Y1244" i="1" s="1"/>
  <c r="AH1243" i="1"/>
  <c r="AL1243" i="1" s="1"/>
  <c r="AM1243" i="1" s="1"/>
  <c r="AG1243" i="1"/>
  <c r="AB1244" i="1"/>
  <c r="W1244" i="1" l="1"/>
  <c r="X1245" i="1" s="1"/>
  <c r="Y1245" i="1" s="1"/>
  <c r="AH1244" i="1"/>
  <c r="AL1244" i="1" s="1"/>
  <c r="AM1244" i="1" s="1"/>
  <c r="AG1244" i="1"/>
  <c r="E1244" i="1" l="1"/>
  <c r="U1244" i="1"/>
  <c r="Z1244" i="1"/>
  <c r="AA1245" i="1"/>
  <c r="AP1244" i="1"/>
  <c r="AP1245" i="1"/>
  <c r="AA1246" i="1" l="1"/>
  <c r="E1245" i="1"/>
  <c r="Z1245" i="1"/>
  <c r="U1245" i="1"/>
  <c r="V1245" i="1" s="1"/>
  <c r="V1244" i="1"/>
  <c r="AB1245" i="1" s="1"/>
  <c r="W1245" i="1" l="1"/>
  <c r="W1246" i="1" s="1"/>
  <c r="AH1245" i="1"/>
  <c r="AL1245" i="1" s="1"/>
  <c r="AM1245" i="1" s="1"/>
  <c r="AG1245" i="1"/>
  <c r="AB1246" i="1"/>
  <c r="X1246" i="1"/>
  <c r="Y1246" i="1" s="1"/>
  <c r="AH1246" i="1" l="1"/>
  <c r="AL1246" i="1" s="1"/>
  <c r="AM1246" i="1" s="1"/>
  <c r="AG1246" i="1"/>
  <c r="AP1246" i="1"/>
  <c r="X1247" i="1"/>
  <c r="Y1247" i="1" s="1"/>
  <c r="Z1246" i="1" l="1"/>
  <c r="U1246" i="1"/>
  <c r="AA1247" i="1"/>
  <c r="E1246" i="1"/>
  <c r="V1246" i="1" l="1"/>
  <c r="W1247" i="1" s="1"/>
  <c r="E1247" i="1"/>
  <c r="U1247" i="1"/>
  <c r="V1247" i="1" s="1"/>
  <c r="Z1247" i="1"/>
  <c r="AA1248" i="1"/>
  <c r="AP1247" i="1"/>
  <c r="AB1247" i="1" l="1"/>
  <c r="AH1247" i="1" s="1"/>
  <c r="AL1247" i="1" s="1"/>
  <c r="AM1247" i="1" s="1"/>
  <c r="X1248" i="1"/>
  <c r="Y1248" i="1" s="1"/>
  <c r="W1248" i="1"/>
  <c r="AB1248" i="1" l="1"/>
  <c r="AH1248" i="1" s="1"/>
  <c r="AL1248" i="1" s="1"/>
  <c r="AM1248" i="1" s="1"/>
  <c r="AG1247" i="1"/>
  <c r="AP1248" i="1"/>
  <c r="X1249" i="1"/>
  <c r="Y1249" i="1" s="1"/>
  <c r="AG1248" i="1" l="1"/>
  <c r="AA1249" i="1"/>
  <c r="E1248" i="1"/>
  <c r="Z1248" i="1"/>
  <c r="U1248" i="1"/>
  <c r="U1249" i="1" l="1"/>
  <c r="V1249" i="1" s="1"/>
  <c r="AA1250" i="1"/>
  <c r="E1249" i="1"/>
  <c r="Z1249" i="1"/>
  <c r="V1248" i="1"/>
  <c r="AB1249" i="1" s="1"/>
  <c r="AP1249" i="1"/>
  <c r="AH1249" i="1" l="1"/>
  <c r="AL1249" i="1" s="1"/>
  <c r="AM1249" i="1" s="1"/>
  <c r="AG1249" i="1"/>
  <c r="AB1250" i="1"/>
  <c r="W1249" i="1"/>
  <c r="X1250" i="1" l="1"/>
  <c r="Y1250" i="1" s="1"/>
  <c r="W1250" i="1"/>
  <c r="AH1250" i="1"/>
  <c r="AL1250" i="1" s="1"/>
  <c r="AM1250" i="1" s="1"/>
  <c r="AG1250" i="1"/>
  <c r="AF1250" i="1"/>
  <c r="X1251" i="1" l="1"/>
  <c r="Y1251" i="1" s="1"/>
  <c r="AP1250" i="1"/>
  <c r="E1250" i="1" l="1"/>
  <c r="Z1250" i="1"/>
  <c r="AA1251" i="1"/>
  <c r="U1250" i="1"/>
  <c r="V1250" i="1" l="1"/>
  <c r="AB1251" i="1" s="1"/>
  <c r="AA1252" i="1"/>
  <c r="E1251" i="1"/>
  <c r="Z1251" i="1"/>
  <c r="U1251" i="1"/>
  <c r="V1251" i="1" s="1"/>
  <c r="AP1251" i="1"/>
  <c r="W1251" i="1" l="1"/>
  <c r="X1252" i="1" s="1"/>
  <c r="Y1252" i="1" s="1"/>
  <c r="AH1251" i="1"/>
  <c r="AL1251" i="1" s="1"/>
  <c r="AM1251" i="1" s="1"/>
  <c r="AG1251" i="1"/>
  <c r="AB1252" i="1"/>
  <c r="W1252" i="1" l="1"/>
  <c r="X1253" i="1" s="1"/>
  <c r="Y1253" i="1" s="1"/>
  <c r="AH1252" i="1"/>
  <c r="AL1252" i="1" s="1"/>
  <c r="AM1252" i="1" s="1"/>
  <c r="AG1252" i="1"/>
  <c r="AP1252" i="1"/>
  <c r="AA1253" i="1" l="1"/>
  <c r="E1252" i="1"/>
  <c r="Z1252" i="1"/>
  <c r="U1252" i="1"/>
  <c r="V1252" i="1" l="1"/>
  <c r="AB1253" i="1" s="1"/>
  <c r="E1253" i="1"/>
  <c r="U1253" i="1"/>
  <c r="V1253" i="1" s="1"/>
  <c r="Z1253" i="1"/>
  <c r="AA1254" i="1"/>
  <c r="AP1253" i="1"/>
  <c r="W1253" i="1" l="1"/>
  <c r="X1254" i="1" s="1"/>
  <c r="Y1254" i="1" s="1"/>
  <c r="AH1253" i="1"/>
  <c r="AL1253" i="1" s="1"/>
  <c r="AM1253" i="1" s="1"/>
  <c r="AG1253" i="1"/>
  <c r="AB1254" i="1"/>
  <c r="W1254" i="1" l="1"/>
  <c r="X1255" i="1" s="1"/>
  <c r="Y1255" i="1" s="1"/>
  <c r="AH1254" i="1"/>
  <c r="AL1254" i="1" s="1"/>
  <c r="AM1254" i="1" s="1"/>
  <c r="AG1254" i="1"/>
  <c r="AP1254" i="1"/>
  <c r="AA1255" i="1" l="1"/>
  <c r="U1254" i="1"/>
  <c r="Z1254" i="1"/>
  <c r="E1254" i="1"/>
  <c r="V1254" i="1" l="1"/>
  <c r="AB1255" i="1" s="1"/>
  <c r="AA1256" i="1"/>
  <c r="E1255" i="1"/>
  <c r="Z1255" i="1"/>
  <c r="U1255" i="1"/>
  <c r="V1255" i="1" s="1"/>
  <c r="AP1255" i="1"/>
  <c r="W1255" i="1" l="1"/>
  <c r="W1256" i="1" s="1"/>
  <c r="AH1255" i="1"/>
  <c r="AL1255" i="1" s="1"/>
  <c r="AM1255" i="1" s="1"/>
  <c r="AG1255" i="1"/>
  <c r="AB1256" i="1"/>
  <c r="X1256" i="1" l="1"/>
  <c r="Y1256" i="1" s="1"/>
  <c r="X1257" i="1"/>
  <c r="Y1257" i="1" s="1"/>
  <c r="AH1256" i="1"/>
  <c r="AL1256" i="1" s="1"/>
  <c r="AM1256" i="1" s="1"/>
  <c r="AG1256" i="1"/>
  <c r="E1256" i="1" l="1"/>
  <c r="AA1257" i="1"/>
  <c r="U1256" i="1"/>
  <c r="Z1256" i="1"/>
  <c r="AP1256" i="1"/>
  <c r="AP1257" i="1"/>
  <c r="V1256" i="1" l="1"/>
  <c r="W1257" i="1" s="1"/>
  <c r="U1257" i="1"/>
  <c r="V1257" i="1" s="1"/>
  <c r="Z1257" i="1"/>
  <c r="AA1258" i="1"/>
  <c r="E1257" i="1"/>
  <c r="AB1257" i="1" l="1"/>
  <c r="AH1257" i="1" s="1"/>
  <c r="AL1257" i="1" s="1"/>
  <c r="AM1257" i="1" s="1"/>
  <c r="X1258" i="1"/>
  <c r="Y1258" i="1" s="1"/>
  <c r="W1258" i="1"/>
  <c r="AB1258" i="1" l="1"/>
  <c r="AG1258" i="1" s="1"/>
  <c r="AG1257" i="1"/>
  <c r="AP1258" i="1"/>
  <c r="X1259" i="1"/>
  <c r="Y1259" i="1" s="1"/>
  <c r="AH1258" i="1" l="1"/>
  <c r="AL1258" i="1" s="1"/>
  <c r="AM1258" i="1" s="1"/>
  <c r="E1258" i="1"/>
  <c r="U1258" i="1"/>
  <c r="Z1258" i="1"/>
  <c r="AA1259" i="1"/>
  <c r="E1259" i="1" l="1"/>
  <c r="Z1259" i="1"/>
  <c r="AA1260" i="1"/>
  <c r="U1259" i="1"/>
  <c r="V1259" i="1" s="1"/>
  <c r="V1258" i="1"/>
  <c r="AB1259" i="1" s="1"/>
  <c r="AP1259" i="1"/>
  <c r="W1259" i="1" l="1"/>
  <c r="X1260" i="1" s="1"/>
  <c r="Y1260" i="1" s="1"/>
  <c r="AH1259" i="1"/>
  <c r="AL1259" i="1" s="1"/>
  <c r="AM1259" i="1" s="1"/>
  <c r="AG1259" i="1"/>
  <c r="AB1260" i="1"/>
  <c r="W1260" i="1" l="1"/>
  <c r="X1261" i="1" s="1"/>
  <c r="Y1261" i="1" s="1"/>
  <c r="AH1260" i="1"/>
  <c r="AL1260" i="1" s="1"/>
  <c r="AM1260" i="1" s="1"/>
  <c r="AG1260" i="1"/>
  <c r="AP1260" i="1"/>
  <c r="E1260" i="1" l="1"/>
  <c r="U1260" i="1"/>
  <c r="Z1260" i="1"/>
  <c r="AA1261" i="1"/>
  <c r="V1260" i="1" l="1"/>
  <c r="AB1261" i="1" s="1"/>
  <c r="E1261" i="1"/>
  <c r="Z1261" i="1"/>
  <c r="U1261" i="1"/>
  <c r="V1261" i="1" s="1"/>
  <c r="AA1262" i="1"/>
  <c r="AP1261" i="1"/>
  <c r="W1261" i="1" l="1"/>
  <c r="X1262" i="1" s="1"/>
  <c r="Y1262" i="1" s="1"/>
  <c r="AH1261" i="1"/>
  <c r="AL1261" i="1" s="1"/>
  <c r="AM1261" i="1" s="1"/>
  <c r="AG1261" i="1"/>
  <c r="AB1262" i="1"/>
  <c r="W1262" i="1" l="1"/>
  <c r="X1263" i="1" s="1"/>
  <c r="Y1263" i="1" s="1"/>
  <c r="AH1262" i="1"/>
  <c r="AL1262" i="1" s="1"/>
  <c r="AM1262" i="1" s="1"/>
  <c r="AG1262" i="1"/>
  <c r="AA1263" i="1" l="1"/>
  <c r="Z1262" i="1"/>
  <c r="U1262" i="1"/>
  <c r="E1262" i="1"/>
  <c r="AP1262" i="1"/>
  <c r="V1262" i="1" l="1"/>
  <c r="AB1263" i="1" s="1"/>
  <c r="U1263" i="1"/>
  <c r="V1263" i="1" s="1"/>
  <c r="Z1263" i="1"/>
  <c r="AA1264" i="1"/>
  <c r="E1263" i="1"/>
  <c r="AP1263" i="1"/>
  <c r="W1263" i="1" l="1"/>
  <c r="X1264" i="1" s="1"/>
  <c r="Y1264" i="1" s="1"/>
  <c r="AH1263" i="1"/>
  <c r="AL1263" i="1" s="1"/>
  <c r="AM1263" i="1" s="1"/>
  <c r="AG1263" i="1"/>
  <c r="AB1264" i="1"/>
  <c r="W1264" i="1" l="1"/>
  <c r="X1265" i="1" s="1"/>
  <c r="Y1265" i="1" s="1"/>
  <c r="AH1264" i="1"/>
  <c r="AL1264" i="1" s="1"/>
  <c r="AM1264" i="1" s="1"/>
  <c r="AG1264" i="1"/>
  <c r="AP1264" i="1"/>
  <c r="Z1264" i="1" l="1"/>
  <c r="U1264" i="1"/>
  <c r="AA1265" i="1"/>
  <c r="E1264" i="1"/>
  <c r="V1264" i="1" l="1"/>
  <c r="W1265" i="1" s="1"/>
  <c r="Z1265" i="1"/>
  <c r="AA1266" i="1"/>
  <c r="E1265" i="1"/>
  <c r="U1265" i="1"/>
  <c r="V1265" i="1" s="1"/>
  <c r="AP1265" i="1"/>
  <c r="AB1265" i="1" l="1"/>
  <c r="AH1265" i="1" s="1"/>
  <c r="AL1265" i="1" s="1"/>
  <c r="AM1265" i="1" s="1"/>
  <c r="X1266" i="1"/>
  <c r="Y1266" i="1" s="1"/>
  <c r="W1266" i="1"/>
  <c r="AB1266" i="1" l="1"/>
  <c r="AH1266" i="1" s="1"/>
  <c r="AL1266" i="1" s="1"/>
  <c r="AM1266" i="1" s="1"/>
  <c r="AG1265" i="1"/>
  <c r="X1267" i="1"/>
  <c r="Y1267" i="1" s="1"/>
  <c r="AG1266" i="1" l="1"/>
  <c r="E1266" i="1"/>
  <c r="U1266" i="1"/>
  <c r="Z1266" i="1"/>
  <c r="AA1267" i="1"/>
  <c r="AP1266" i="1"/>
  <c r="U1267" i="1" l="1"/>
  <c r="V1267" i="1" s="1"/>
  <c r="Z1267" i="1"/>
  <c r="AA1268" i="1"/>
  <c r="E1267" i="1"/>
  <c r="V1266" i="1"/>
  <c r="W1267" i="1" s="1"/>
  <c r="AP1267" i="1"/>
  <c r="X1268" i="1" l="1"/>
  <c r="Y1268" i="1" s="1"/>
  <c r="W1268" i="1"/>
  <c r="AB1267" i="1"/>
  <c r="AH1267" i="1" l="1"/>
  <c r="AL1267" i="1" s="1"/>
  <c r="AM1267" i="1" s="1"/>
  <c r="AG1267" i="1"/>
  <c r="AB1268" i="1"/>
  <c r="X1269" i="1"/>
  <c r="Y1269" i="1" s="1"/>
  <c r="AA1269" i="1" l="1"/>
  <c r="E1268" i="1"/>
  <c r="U1268" i="1"/>
  <c r="Z1268" i="1"/>
  <c r="AH1268" i="1"/>
  <c r="AL1268" i="1" s="1"/>
  <c r="AM1268" i="1" s="1"/>
  <c r="AG1268" i="1"/>
  <c r="AP1268" i="1"/>
  <c r="V1268" i="1" l="1"/>
  <c r="AB1269" i="1" s="1"/>
  <c r="Z1269" i="1"/>
  <c r="AA1270" i="1"/>
  <c r="U1269" i="1"/>
  <c r="V1269" i="1" s="1"/>
  <c r="E1269" i="1"/>
  <c r="AP1269" i="1"/>
  <c r="W1269" i="1" l="1"/>
  <c r="X1270" i="1" s="1"/>
  <c r="Y1270" i="1" s="1"/>
  <c r="AH1269" i="1"/>
  <c r="AL1269" i="1" s="1"/>
  <c r="AM1269" i="1" s="1"/>
  <c r="AG1269" i="1"/>
  <c r="AB1270" i="1"/>
  <c r="W1270" i="1" l="1"/>
  <c r="X1271" i="1" s="1"/>
  <c r="Y1271" i="1" s="1"/>
  <c r="AH1270" i="1"/>
  <c r="AL1270" i="1" s="1"/>
  <c r="AM1270" i="1" s="1"/>
  <c r="AG1270" i="1"/>
  <c r="AP1270" i="1"/>
  <c r="E1270" i="1" l="1"/>
  <c r="Z1270" i="1"/>
  <c r="AA1271" i="1"/>
  <c r="U1270" i="1"/>
  <c r="Z1271" i="1" l="1"/>
  <c r="U1271" i="1"/>
  <c r="V1271" i="1" s="1"/>
  <c r="AA1272" i="1"/>
  <c r="E1271" i="1"/>
  <c r="V1270" i="1"/>
  <c r="W1271" i="1" s="1"/>
  <c r="AP1271" i="1"/>
  <c r="AB1271" i="1" l="1"/>
  <c r="AH1271" i="1" s="1"/>
  <c r="AL1271" i="1" s="1"/>
  <c r="AM1271" i="1" s="1"/>
  <c r="X1272" i="1"/>
  <c r="Y1272" i="1" s="1"/>
  <c r="W1272" i="1"/>
  <c r="AB1272" i="1" l="1"/>
  <c r="AH1272" i="1" s="1"/>
  <c r="AL1272" i="1" s="1"/>
  <c r="AM1272" i="1" s="1"/>
  <c r="AG1271" i="1"/>
  <c r="AP1272" i="1"/>
  <c r="X1273" i="1"/>
  <c r="Y1273" i="1" s="1"/>
  <c r="AG1272" i="1" l="1"/>
  <c r="U1272" i="1"/>
  <c r="Z1272" i="1"/>
  <c r="AA1273" i="1"/>
  <c r="E1272" i="1"/>
  <c r="V1272" i="1" l="1"/>
  <c r="AB1273" i="1" s="1"/>
  <c r="Z1273" i="1"/>
  <c r="AA1274" i="1"/>
  <c r="E1273" i="1"/>
  <c r="U1273" i="1"/>
  <c r="V1273" i="1" s="1"/>
  <c r="AP1273" i="1"/>
  <c r="W1273" i="1" l="1"/>
  <c r="X1274" i="1" s="1"/>
  <c r="Y1274" i="1" s="1"/>
  <c r="AH1273" i="1"/>
  <c r="AG1273" i="1"/>
  <c r="AB1274" i="1"/>
  <c r="W1274" i="1" l="1"/>
  <c r="X1275" i="1" s="1"/>
  <c r="Y1275" i="1" s="1"/>
  <c r="AL1273" i="1"/>
  <c r="AM1273" i="1" s="1"/>
  <c r="AH1274" i="1"/>
  <c r="AG1274" i="1"/>
  <c r="AP1274" i="1"/>
  <c r="U1274" i="1" l="1"/>
  <c r="Z1274" i="1"/>
  <c r="AA1275" i="1"/>
  <c r="E1274" i="1"/>
  <c r="AL1274" i="1"/>
  <c r="AM1274" i="1" s="1"/>
  <c r="V1274" i="1" l="1"/>
  <c r="AB1275" i="1" s="1"/>
  <c r="E1275" i="1"/>
  <c r="Z1275" i="1"/>
  <c r="AA1276" i="1"/>
  <c r="U1275" i="1"/>
  <c r="V1275" i="1" s="1"/>
  <c r="AP1275" i="1"/>
  <c r="W1275" i="1" l="1"/>
  <c r="X1276" i="1" s="1"/>
  <c r="Y1276" i="1" s="1"/>
  <c r="AG1275" i="1"/>
  <c r="AB1276" i="1"/>
  <c r="AH1275" i="1"/>
  <c r="W1276" i="1" l="1"/>
  <c r="X1277" i="1" s="1"/>
  <c r="Y1277" i="1" s="1"/>
  <c r="AG1276" i="1"/>
  <c r="AL1275" i="1"/>
  <c r="AM1275" i="1" s="1"/>
  <c r="AH1276" i="1"/>
  <c r="AP1276" i="1"/>
  <c r="AL1276" i="1" l="1"/>
  <c r="AM1276" i="1" s="1"/>
  <c r="AA1277" i="1"/>
  <c r="Z1276" i="1"/>
  <c r="E1276" i="1"/>
  <c r="U1276" i="1"/>
  <c r="U1277" i="1" l="1"/>
  <c r="V1277" i="1" s="1"/>
  <c r="AA1278" i="1"/>
  <c r="E1277" i="1"/>
  <c r="Z1277" i="1"/>
  <c r="AP1277" i="1"/>
  <c r="V1276" i="1"/>
  <c r="AB1277" i="1" s="1"/>
  <c r="W1277" i="1" l="1"/>
  <c r="X1278" i="1" s="1"/>
  <c r="Y1278" i="1" s="1"/>
  <c r="AG1277" i="1"/>
  <c r="AB1278" i="1"/>
  <c r="AH1277" i="1"/>
  <c r="W1278" i="1" l="1"/>
  <c r="X1279" i="1" s="1"/>
  <c r="Y1279" i="1" s="1"/>
  <c r="AG1278" i="1"/>
  <c r="E1278" i="1"/>
  <c r="U1278" i="1"/>
  <c r="Z1278" i="1"/>
  <c r="AA1279" i="1"/>
  <c r="AL1277" i="1"/>
  <c r="AM1277" i="1" s="1"/>
  <c r="AH1278" i="1"/>
  <c r="AP1278" i="1"/>
  <c r="AA1280" i="1" l="1"/>
  <c r="E1279" i="1"/>
  <c r="Z1279" i="1"/>
  <c r="U1279" i="1"/>
  <c r="V1279" i="1" s="1"/>
  <c r="AP1279" i="1"/>
  <c r="V1278" i="1"/>
  <c r="W1279" i="1" s="1"/>
  <c r="AL1278" i="1"/>
  <c r="AM1278" i="1" s="1"/>
  <c r="AB1279" i="1" l="1"/>
  <c r="AB1280" i="1" s="1"/>
  <c r="AE1279" i="1"/>
  <c r="X1280" i="1"/>
  <c r="Y1280" i="1" s="1"/>
  <c r="W1280" i="1"/>
  <c r="AH1279" i="1" l="1"/>
  <c r="AL1279" i="1" s="1"/>
  <c r="AM1279" i="1" s="1"/>
  <c r="AF1279" i="1"/>
  <c r="AG1279" i="1"/>
  <c r="X1281" i="1"/>
  <c r="Y1281" i="1" s="1"/>
  <c r="AE1280" i="1"/>
  <c r="AG1280" i="1"/>
  <c r="AH1280" i="1" l="1"/>
  <c r="AL1280" i="1" s="1"/>
  <c r="AM1280" i="1" s="1"/>
  <c r="E1280" i="1"/>
  <c r="AA1281" i="1"/>
  <c r="Z1280" i="1"/>
  <c r="U1280" i="1"/>
  <c r="AP1280" i="1"/>
  <c r="V1280" i="1" l="1"/>
  <c r="W1281" i="1" s="1"/>
  <c r="U1281" i="1"/>
  <c r="V1281" i="1" s="1"/>
  <c r="AA1282" i="1"/>
  <c r="E1281" i="1"/>
  <c r="Z1281" i="1"/>
  <c r="AP1281" i="1"/>
  <c r="AB1281" i="1" l="1"/>
  <c r="AB1282" i="1" s="1"/>
  <c r="AG1282" i="1" s="1"/>
  <c r="X1282" i="1"/>
  <c r="Y1282" i="1" s="1"/>
  <c r="AE1281" i="1"/>
  <c r="W1282" i="1"/>
  <c r="AH1281" i="1" l="1"/>
  <c r="AH1282" i="1" s="1"/>
  <c r="AG1281" i="1"/>
  <c r="AF1281" i="1"/>
  <c r="AE1282" i="1"/>
  <c r="X1283" i="1"/>
  <c r="Y1283" i="1" s="1"/>
  <c r="AP1282" i="1"/>
  <c r="AL1281" i="1" l="1"/>
  <c r="AM1281" i="1" s="1"/>
  <c r="AP1283" i="1"/>
  <c r="Z1282" i="1"/>
  <c r="E1282" i="1"/>
  <c r="AA1283" i="1"/>
  <c r="U1282" i="1"/>
  <c r="AL1282" i="1" l="1"/>
  <c r="AM1282" i="1" s="1"/>
  <c r="V1282" i="1"/>
  <c r="AB1283" i="1" s="1"/>
  <c r="U1283" i="1"/>
  <c r="V1283" i="1" s="1"/>
  <c r="Z1283" i="1"/>
  <c r="E1283" i="1"/>
  <c r="AA1284" i="1"/>
  <c r="W1283" i="1" l="1"/>
  <c r="W1284" i="1" s="1"/>
  <c r="AF1283" i="1"/>
  <c r="AG1283" i="1"/>
  <c r="AB1284" i="1"/>
  <c r="AH1283" i="1"/>
  <c r="AE1283" i="1" l="1"/>
  <c r="X1285" i="1"/>
  <c r="Y1285" i="1" s="1"/>
  <c r="AE1284" i="1"/>
  <c r="X1284" i="1"/>
  <c r="Y1284" i="1" s="1"/>
  <c r="AG1284" i="1"/>
  <c r="AL1283" i="1"/>
  <c r="AM1283" i="1" s="1"/>
  <c r="AH1284" i="1"/>
  <c r="Z1285" i="1" l="1"/>
  <c r="U1285" i="1"/>
  <c r="V1285" i="1" s="1"/>
  <c r="AA1286" i="1"/>
  <c r="E1285" i="1"/>
  <c r="AP1285" i="1"/>
  <c r="AL1284" i="1"/>
  <c r="AM1284" i="1" s="1"/>
  <c r="E1284" i="1"/>
  <c r="U1284" i="1"/>
  <c r="Z1284" i="1"/>
  <c r="AA1285" i="1"/>
  <c r="AP1284" i="1"/>
  <c r="V1284" i="1" l="1"/>
  <c r="W1285" i="1" s="1"/>
  <c r="AB1285" i="1" l="1"/>
  <c r="AB1286" i="1" s="1"/>
  <c r="AE1285" i="1"/>
  <c r="X1286" i="1"/>
  <c r="Y1286" i="1" s="1"/>
  <c r="W1286" i="1"/>
  <c r="AH1285" i="1" l="1"/>
  <c r="AL1285" i="1" s="1"/>
  <c r="AM1285" i="1" s="1"/>
  <c r="AF1285" i="1"/>
  <c r="AG1285" i="1"/>
  <c r="X1287" i="1"/>
  <c r="Y1287" i="1" s="1"/>
  <c r="AE1286" i="1"/>
  <c r="AF1286" i="1"/>
  <c r="AG1286" i="1"/>
  <c r="AH1286" i="1" l="1"/>
  <c r="AL1286" i="1" s="1"/>
  <c r="AM1286" i="1" s="1"/>
  <c r="Z1286" i="1"/>
  <c r="U1286" i="1"/>
  <c r="AA1287" i="1"/>
  <c r="E1286" i="1"/>
  <c r="AP1286" i="1"/>
  <c r="AP1287" i="1"/>
  <c r="V1286" i="1" l="1"/>
  <c r="W1287" i="1" s="1"/>
  <c r="Z1287" i="1"/>
  <c r="AA1288" i="1"/>
  <c r="U1287" i="1"/>
  <c r="V1287" i="1" s="1"/>
  <c r="E1287" i="1"/>
  <c r="AB1287" i="1" l="1"/>
  <c r="AH1287" i="1" s="1"/>
  <c r="AL1287" i="1" s="1"/>
  <c r="AM1287" i="1" s="1"/>
  <c r="W1288" i="1"/>
  <c r="AE1288" i="1" s="1"/>
  <c r="X1288" i="1"/>
  <c r="Y1288" i="1" s="1"/>
  <c r="AE1287" i="1"/>
  <c r="AB1288" i="1" l="1"/>
  <c r="AG1288" i="1" s="1"/>
  <c r="AF1287" i="1"/>
  <c r="AG1287" i="1"/>
  <c r="X1289" i="1"/>
  <c r="Y1289" i="1" s="1"/>
  <c r="AH1288" i="1"/>
  <c r="AL1288" i="1" s="1"/>
  <c r="AM1288" i="1" s="1"/>
  <c r="AF1288" i="1" l="1"/>
  <c r="U1288" i="1"/>
  <c r="Z1288" i="1"/>
  <c r="AA1289" i="1"/>
  <c r="E1288" i="1"/>
  <c r="AP1288" i="1"/>
  <c r="U1289" i="1"/>
  <c r="V1289" i="1" s="1"/>
  <c r="E1289" i="1"/>
  <c r="Z1289" i="1"/>
  <c r="AA1290" i="1"/>
  <c r="AP1289" i="1"/>
  <c r="V1288" i="1" l="1"/>
  <c r="W1289" i="1" s="1"/>
  <c r="AB1289" i="1" l="1"/>
  <c r="AH1289" i="1" s="1"/>
  <c r="AL1289" i="1" s="1"/>
  <c r="AM1289" i="1" s="1"/>
  <c r="X1290" i="1"/>
  <c r="Y1290" i="1" s="1"/>
  <c r="AE1289" i="1"/>
  <c r="W1290" i="1"/>
  <c r="AG1289" i="1" l="1"/>
  <c r="AB1290" i="1"/>
  <c r="AH1290" i="1" s="1"/>
  <c r="AL1290" i="1" s="1"/>
  <c r="AM1290" i="1" s="1"/>
  <c r="AF1289" i="1"/>
  <c r="X1291" i="1"/>
  <c r="Y1291" i="1" s="1"/>
  <c r="AE1290" i="1"/>
  <c r="AP1290" i="1"/>
  <c r="AG1290" i="1" l="1"/>
  <c r="AF1290" i="1"/>
  <c r="U1290" i="1"/>
  <c r="AA1291" i="1"/>
  <c r="E1290" i="1"/>
  <c r="Z1290" i="1"/>
  <c r="AP1291" i="1"/>
  <c r="E1291" i="1" l="1"/>
  <c r="Z1291" i="1"/>
  <c r="U1291" i="1"/>
  <c r="V1291" i="1" s="1"/>
  <c r="AA1292" i="1"/>
  <c r="V1290" i="1"/>
  <c r="W1291" i="1" s="1"/>
  <c r="AB1291" i="1" l="1"/>
  <c r="AG1291" i="1" s="1"/>
  <c r="W1292" i="1"/>
  <c r="X1292" i="1"/>
  <c r="Y1292" i="1" s="1"/>
  <c r="AE1291" i="1"/>
  <c r="AB1292" i="1" l="1"/>
  <c r="AG1292" i="1" s="1"/>
  <c r="AF1291" i="1"/>
  <c r="AH1291" i="1"/>
  <c r="AL1291" i="1" s="1"/>
  <c r="AM1291" i="1" s="1"/>
  <c r="AE1292" i="1"/>
  <c r="X1293" i="1"/>
  <c r="Y1293" i="1" s="1"/>
  <c r="AF1292" i="1" l="1"/>
  <c r="AH1292" i="1"/>
  <c r="AL1292" i="1" s="1"/>
  <c r="AM1292" i="1" s="1"/>
  <c r="Z1292" i="1"/>
  <c r="E1292" i="1"/>
  <c r="U1292" i="1"/>
  <c r="AA1293" i="1"/>
  <c r="AP1292" i="1"/>
  <c r="U1293" i="1" l="1"/>
  <c r="V1293" i="1" s="1"/>
  <c r="AA1294" i="1"/>
  <c r="E1293" i="1"/>
  <c r="Z1293" i="1"/>
  <c r="V1292" i="1"/>
  <c r="W1293" i="1" s="1"/>
  <c r="AP1293" i="1"/>
  <c r="X1294" i="1" l="1"/>
  <c r="Y1294" i="1" s="1"/>
  <c r="W1294" i="1"/>
  <c r="AE1293" i="1"/>
  <c r="AB1293" i="1"/>
  <c r="X1295" i="1" l="1"/>
  <c r="Y1295" i="1" s="1"/>
  <c r="AH1293" i="1"/>
  <c r="AL1293" i="1" s="1"/>
  <c r="AM1293" i="1" s="1"/>
  <c r="AG1293" i="1"/>
  <c r="AF1293" i="1"/>
  <c r="AB1294" i="1"/>
  <c r="E1294" i="1" l="1"/>
  <c r="U1294" i="1"/>
  <c r="Z1294" i="1"/>
  <c r="AA1295" i="1"/>
  <c r="AH1294" i="1"/>
  <c r="AL1294" i="1" s="1"/>
  <c r="AM1294" i="1" s="1"/>
  <c r="AG1294" i="1"/>
  <c r="AP1294" i="1"/>
  <c r="V1294" i="1" l="1"/>
  <c r="AB1295" i="1" s="1"/>
  <c r="AA1296" i="1"/>
  <c r="Z1295" i="1"/>
  <c r="E1295" i="1"/>
  <c r="U1295" i="1"/>
  <c r="V1295" i="1" s="1"/>
  <c r="AP1295" i="1"/>
  <c r="W1295" i="1" l="1"/>
  <c r="X1296" i="1" s="1"/>
  <c r="Y1296" i="1" s="1"/>
  <c r="AH1295" i="1"/>
  <c r="AL1295" i="1" s="1"/>
  <c r="AM1295" i="1" s="1"/>
  <c r="AG1295" i="1"/>
  <c r="AB1296" i="1"/>
  <c r="W1296" i="1"/>
  <c r="X1297" i="1" l="1"/>
  <c r="Y1297" i="1" s="1"/>
  <c r="AH1296" i="1"/>
  <c r="AL1296" i="1" s="1"/>
  <c r="AM1296" i="1" s="1"/>
  <c r="AG1296" i="1"/>
  <c r="Z1296" i="1" l="1"/>
  <c r="AA1297" i="1"/>
  <c r="E1296" i="1"/>
  <c r="U1296" i="1"/>
  <c r="AP1296" i="1"/>
  <c r="V1296" i="1" l="1"/>
  <c r="AB1297" i="1" s="1"/>
  <c r="U1297" i="1"/>
  <c r="V1297" i="1" s="1"/>
  <c r="Z1297" i="1"/>
  <c r="AA1298" i="1"/>
  <c r="E1297" i="1"/>
  <c r="AP1297" i="1"/>
  <c r="W1297" i="1" l="1"/>
  <c r="X1298" i="1" s="1"/>
  <c r="Y1298" i="1" s="1"/>
  <c r="AH1297" i="1"/>
  <c r="AL1297" i="1" s="1"/>
  <c r="AM1297" i="1" s="1"/>
  <c r="AB1298" i="1"/>
  <c r="AG1297" i="1"/>
  <c r="W1298" i="1" l="1"/>
  <c r="X1299" i="1" s="1"/>
  <c r="Y1299" i="1" s="1"/>
  <c r="AH1298" i="1"/>
  <c r="AL1298" i="1" s="1"/>
  <c r="AM1298" i="1" s="1"/>
  <c r="AG1298" i="1"/>
  <c r="Z1298" i="1" l="1"/>
  <c r="U1298" i="1"/>
  <c r="AA1299" i="1"/>
  <c r="E1298" i="1"/>
  <c r="AP1298" i="1"/>
  <c r="Z1299" i="1" l="1"/>
  <c r="AA1300" i="1"/>
  <c r="U1299" i="1"/>
  <c r="V1299" i="1" s="1"/>
  <c r="E1299" i="1"/>
  <c r="V1298" i="1"/>
  <c r="W1299" i="1" s="1"/>
  <c r="AP1299" i="1"/>
  <c r="AB1299" i="1" l="1"/>
  <c r="AH1299" i="1" s="1"/>
  <c r="AL1299" i="1" s="1"/>
  <c r="AM1299" i="1" s="1"/>
  <c r="X1300" i="1"/>
  <c r="Y1300" i="1" s="1"/>
  <c r="W1300" i="1"/>
  <c r="AB1300" i="1" l="1"/>
  <c r="AH1300" i="1" s="1"/>
  <c r="AL1300" i="1" s="1"/>
  <c r="AM1300" i="1" s="1"/>
  <c r="AG1299" i="1"/>
  <c r="AP1300" i="1"/>
  <c r="X1301" i="1"/>
  <c r="Y1301" i="1" s="1"/>
  <c r="AG1300" i="1" l="1"/>
  <c r="Z1300" i="1"/>
  <c r="E1300" i="1"/>
  <c r="U1300" i="1"/>
  <c r="AA1301" i="1"/>
  <c r="U1301" i="1" l="1"/>
  <c r="V1301" i="1" s="1"/>
  <c r="AA1302" i="1"/>
  <c r="E1301" i="1"/>
  <c r="Z1301" i="1"/>
  <c r="V1300" i="1"/>
  <c r="AB1301" i="1" s="1"/>
  <c r="AP1301" i="1"/>
  <c r="AH1301" i="1" l="1"/>
  <c r="AL1301" i="1" s="1"/>
  <c r="AM1301" i="1" s="1"/>
  <c r="AB1302" i="1"/>
  <c r="AG1301" i="1"/>
  <c r="W1301" i="1"/>
  <c r="X1302" i="1" l="1"/>
  <c r="Y1302" i="1" s="1"/>
  <c r="W1302" i="1"/>
  <c r="AH1302" i="1"/>
  <c r="AL1302" i="1" s="1"/>
  <c r="AM1302" i="1" s="1"/>
  <c r="AG1302" i="1"/>
  <c r="X1303" i="1" l="1"/>
  <c r="Y1303" i="1" s="1"/>
  <c r="E1302" i="1" l="1"/>
  <c r="Z1302" i="1"/>
  <c r="U1302" i="1"/>
  <c r="AA1303" i="1"/>
  <c r="AP1302" i="1"/>
  <c r="V1302" i="1" l="1"/>
  <c r="AB1303" i="1" s="1"/>
  <c r="Z1303" i="1"/>
  <c r="U1303" i="1"/>
  <c r="V1303" i="1" s="1"/>
  <c r="AA1304" i="1"/>
  <c r="E1303" i="1"/>
  <c r="AP1303" i="1"/>
  <c r="W1303" i="1" l="1"/>
  <c r="W1304" i="1" s="1"/>
  <c r="AH1303" i="1"/>
  <c r="AL1303" i="1" s="1"/>
  <c r="AM1303" i="1" s="1"/>
  <c r="AG1303" i="1"/>
  <c r="AB1304" i="1"/>
  <c r="X1304" i="1" l="1"/>
  <c r="Y1304" i="1" s="1"/>
  <c r="AH1304" i="1"/>
  <c r="AL1304" i="1" s="1"/>
  <c r="AM1304" i="1" s="1"/>
  <c r="AG1304" i="1"/>
  <c r="X1305" i="1"/>
  <c r="Y1305" i="1" s="1"/>
  <c r="E1304" i="1" l="1"/>
  <c r="AA1305" i="1"/>
  <c r="Z1304" i="1"/>
  <c r="U1304" i="1"/>
  <c r="AP1304" i="1"/>
  <c r="U1305" i="1" l="1"/>
  <c r="V1305" i="1" s="1"/>
  <c r="AA1306" i="1"/>
  <c r="E1305" i="1"/>
  <c r="Z1305" i="1"/>
  <c r="V1304" i="1"/>
  <c r="AB1305" i="1" s="1"/>
  <c r="AP1305" i="1"/>
  <c r="AH1305" i="1" l="1"/>
  <c r="AL1305" i="1" s="1"/>
  <c r="AM1305" i="1" s="1"/>
  <c r="AG1305" i="1"/>
  <c r="AB1306" i="1"/>
  <c r="W1305" i="1"/>
  <c r="AH1306" i="1" l="1"/>
  <c r="AL1306" i="1" s="1"/>
  <c r="AM1306" i="1" s="1"/>
  <c r="AG1306" i="1"/>
  <c r="W1306" i="1"/>
  <c r="X1306" i="1"/>
  <c r="Y1306" i="1" s="1"/>
  <c r="X1307" i="1" l="1"/>
  <c r="Y1307" i="1" s="1"/>
  <c r="Z1306" i="1" l="1"/>
  <c r="E1306" i="1"/>
  <c r="U1306" i="1"/>
  <c r="AA1307" i="1"/>
  <c r="AP1306" i="1"/>
  <c r="V1306" i="1" l="1"/>
  <c r="AB1307" i="1" s="1"/>
  <c r="E1307" i="1"/>
  <c r="U1307" i="1"/>
  <c r="V1307" i="1" s="1"/>
  <c r="Z1307" i="1"/>
  <c r="AA1308" i="1"/>
  <c r="AP1307" i="1"/>
  <c r="W1307" i="1" l="1"/>
  <c r="W1308" i="1" s="1"/>
  <c r="AH1307" i="1"/>
  <c r="AL1307" i="1" s="1"/>
  <c r="AM1307" i="1" s="1"/>
  <c r="AB1308" i="1"/>
  <c r="AG1307" i="1"/>
  <c r="X1308" i="1" l="1"/>
  <c r="Y1308" i="1" s="1"/>
  <c r="AP1308" i="1" s="1"/>
  <c r="AH1308" i="1"/>
  <c r="AL1308" i="1" s="1"/>
  <c r="AM1308" i="1" s="1"/>
  <c r="AG1308" i="1"/>
  <c r="X1309" i="1"/>
  <c r="Y1309" i="1" s="1"/>
  <c r="E1308" i="1" l="1"/>
  <c r="AA1309" i="1"/>
  <c r="U1308" i="1"/>
  <c r="Z1308" i="1"/>
  <c r="E1309" i="1" l="1"/>
  <c r="U1309" i="1"/>
  <c r="V1309" i="1" s="1"/>
  <c r="Z1309" i="1"/>
  <c r="AA1310" i="1"/>
  <c r="V1308" i="1"/>
  <c r="W1309" i="1" s="1"/>
  <c r="AP1309" i="1"/>
  <c r="AB1309" i="1" l="1"/>
  <c r="AB1310" i="1" s="1"/>
  <c r="W1310" i="1"/>
  <c r="X1310" i="1"/>
  <c r="Y1310" i="1" s="1"/>
  <c r="AG1309" i="1" l="1"/>
  <c r="AH1309" i="1"/>
  <c r="AL1309" i="1" s="1"/>
  <c r="AM1309" i="1" s="1"/>
  <c r="AG1310" i="1"/>
  <c r="X1311" i="1"/>
  <c r="Y1311" i="1" s="1"/>
  <c r="AH1310" i="1" l="1"/>
  <c r="AL1310" i="1" s="1"/>
  <c r="AM1310" i="1" s="1"/>
  <c r="U1310" i="1"/>
  <c r="Z1310" i="1"/>
  <c r="AA1311" i="1"/>
  <c r="E1310" i="1"/>
  <c r="AP1310" i="1"/>
  <c r="V1310" i="1" l="1"/>
  <c r="AB1311" i="1" s="1"/>
  <c r="U1311" i="1"/>
  <c r="V1311" i="1" s="1"/>
  <c r="Z1311" i="1"/>
  <c r="AA1312" i="1"/>
  <c r="E1311" i="1"/>
  <c r="AP1311" i="1"/>
  <c r="W1311" i="1" l="1"/>
  <c r="X1312" i="1" s="1"/>
  <c r="Y1312" i="1" s="1"/>
  <c r="AH1311" i="1"/>
  <c r="AL1311" i="1" s="1"/>
  <c r="AM1311" i="1" s="1"/>
  <c r="AG1311" i="1"/>
  <c r="AB1312" i="1"/>
  <c r="W1312" i="1" l="1"/>
  <c r="X1313" i="1" s="1"/>
  <c r="Y1313" i="1" s="1"/>
  <c r="AH1312" i="1"/>
  <c r="AL1312" i="1" s="1"/>
  <c r="AM1312" i="1" s="1"/>
  <c r="AG1312" i="1"/>
  <c r="AF1312" i="1"/>
  <c r="AA1313" i="1" l="1"/>
  <c r="Z1312" i="1"/>
  <c r="E1312" i="1"/>
  <c r="U1312" i="1"/>
  <c r="AP1312" i="1"/>
  <c r="AA1314" i="1" l="1"/>
  <c r="E1313" i="1"/>
  <c r="U1313" i="1"/>
  <c r="V1313" i="1" s="1"/>
  <c r="Z1313" i="1"/>
  <c r="V1312" i="1"/>
  <c r="W1313" i="1" s="1"/>
  <c r="AP1313" i="1"/>
  <c r="AB1313" i="1" l="1"/>
  <c r="AH1313" i="1" s="1"/>
  <c r="AL1313" i="1" s="1"/>
  <c r="AM1313" i="1" s="1"/>
  <c r="W1314" i="1"/>
  <c r="X1314" i="1"/>
  <c r="Y1314" i="1" s="1"/>
  <c r="AG1313" i="1" l="1"/>
  <c r="AB1314" i="1"/>
  <c r="AG1314" i="1" s="1"/>
  <c r="X1315" i="1"/>
  <c r="Y1315" i="1" s="1"/>
  <c r="AH1314" i="1" l="1"/>
  <c r="AL1314" i="1" s="1"/>
  <c r="AM1314" i="1" s="1"/>
  <c r="AA1315" i="1"/>
  <c r="U1314" i="1"/>
  <c r="E1314" i="1"/>
  <c r="Z1314" i="1"/>
  <c r="AP1314" i="1"/>
  <c r="AP1315" i="1"/>
  <c r="E1315" i="1" l="1"/>
  <c r="U1315" i="1"/>
  <c r="V1315" i="1" s="1"/>
  <c r="Z1315" i="1"/>
  <c r="AA1316" i="1"/>
  <c r="V1314" i="1"/>
  <c r="AB1315" i="1" s="1"/>
  <c r="W1315" i="1" l="1"/>
  <c r="W1316" i="1" s="1"/>
  <c r="AH1315" i="1"/>
  <c r="AL1315" i="1" s="1"/>
  <c r="AM1315" i="1" s="1"/>
  <c r="AG1315" i="1"/>
  <c r="AB1316" i="1"/>
  <c r="X1316" i="1" l="1"/>
  <c r="Y1316" i="1" s="1"/>
  <c r="AH1316" i="1"/>
  <c r="AL1316" i="1" s="1"/>
  <c r="AM1316" i="1" s="1"/>
  <c r="AG1316" i="1"/>
  <c r="X1317" i="1"/>
  <c r="Y1317" i="1" s="1"/>
  <c r="AA1317" i="1" l="1"/>
  <c r="E1316" i="1"/>
  <c r="U1316" i="1"/>
  <c r="Z1316" i="1"/>
  <c r="AP1316" i="1"/>
  <c r="U1317" i="1" l="1"/>
  <c r="V1317" i="1" s="1"/>
  <c r="AA1318" i="1"/>
  <c r="E1317" i="1"/>
  <c r="Z1317" i="1"/>
  <c r="V1316" i="1"/>
  <c r="AB1317" i="1" s="1"/>
  <c r="AP1317" i="1"/>
  <c r="AH1317" i="1" l="1"/>
  <c r="AL1317" i="1" s="1"/>
  <c r="AM1317" i="1" s="1"/>
  <c r="AG1317" i="1"/>
  <c r="AB1318" i="1"/>
  <c r="W1317" i="1"/>
  <c r="AH1318" i="1" l="1"/>
  <c r="AL1318" i="1" s="1"/>
  <c r="AM1318" i="1" s="1"/>
  <c r="AG1318" i="1"/>
  <c r="W1318" i="1"/>
  <c r="X1318" i="1"/>
  <c r="Y1318" i="1" s="1"/>
  <c r="X1319" i="1" l="1"/>
  <c r="Y1319" i="1" s="1"/>
  <c r="U1318" i="1" l="1"/>
  <c r="Z1318" i="1"/>
  <c r="E1318" i="1"/>
  <c r="AA1319" i="1"/>
  <c r="AP1318" i="1"/>
  <c r="Z1319" i="1" l="1"/>
  <c r="AA1320" i="1"/>
  <c r="E1319" i="1"/>
  <c r="U1319" i="1"/>
  <c r="V1319" i="1" s="1"/>
  <c r="AP1319" i="1"/>
  <c r="V1318" i="1"/>
  <c r="AB1319" i="1" s="1"/>
  <c r="W1319" i="1" l="1"/>
  <c r="W1320" i="1" s="1"/>
  <c r="AH1319" i="1"/>
  <c r="AL1319" i="1" s="1"/>
  <c r="AM1319" i="1" s="1"/>
  <c r="AG1319" i="1"/>
  <c r="AB1320" i="1"/>
  <c r="X1320" i="1"/>
  <c r="Y1320" i="1" s="1"/>
  <c r="AH1320" i="1" l="1"/>
  <c r="AL1320" i="1" s="1"/>
  <c r="AM1320" i="1" s="1"/>
  <c r="AG1320" i="1"/>
  <c r="AP1320" i="1"/>
  <c r="X1321" i="1"/>
  <c r="Y1321" i="1" s="1"/>
  <c r="E1320" i="1" l="1"/>
  <c r="Z1320" i="1"/>
  <c r="U1320" i="1"/>
  <c r="AA1321" i="1"/>
  <c r="Z1321" i="1" l="1"/>
  <c r="AA1322" i="1"/>
  <c r="E1321" i="1"/>
  <c r="U1321" i="1"/>
  <c r="V1321" i="1" s="1"/>
  <c r="V1320" i="1"/>
  <c r="AB1321" i="1" s="1"/>
  <c r="AP1321" i="1"/>
  <c r="W1321" i="1" l="1"/>
  <c r="W1322" i="1" s="1"/>
  <c r="AH1321" i="1"/>
  <c r="AL1321" i="1" s="1"/>
  <c r="AM1321" i="1" s="1"/>
  <c r="AG1321" i="1"/>
  <c r="AB1322" i="1"/>
  <c r="X1322" i="1" l="1"/>
  <c r="Y1322" i="1" s="1"/>
  <c r="AH1322" i="1"/>
  <c r="AL1322" i="1" s="1"/>
  <c r="AM1322" i="1" s="1"/>
  <c r="AG1322" i="1"/>
  <c r="X1323" i="1"/>
  <c r="Y1323" i="1" s="1"/>
  <c r="U1322" i="1" l="1"/>
  <c r="Z1322" i="1"/>
  <c r="AA1323" i="1"/>
  <c r="E1322" i="1"/>
  <c r="AP1323" i="1"/>
  <c r="AP1322" i="1"/>
  <c r="E1323" i="1" l="1"/>
  <c r="Z1323" i="1"/>
  <c r="U1323" i="1"/>
  <c r="V1323" i="1" s="1"/>
  <c r="AA1324" i="1"/>
  <c r="V1322" i="1"/>
  <c r="AB1323" i="1" s="1"/>
  <c r="W1323" i="1" l="1"/>
  <c r="X1324" i="1" s="1"/>
  <c r="Y1324" i="1" s="1"/>
  <c r="AH1323" i="1"/>
  <c r="AL1323" i="1" s="1"/>
  <c r="AM1323" i="1" s="1"/>
  <c r="AB1324" i="1"/>
  <c r="AG1323" i="1"/>
  <c r="W1324" i="1"/>
  <c r="X1325" i="1" l="1"/>
  <c r="Y1325" i="1" s="1"/>
  <c r="AH1324" i="1"/>
  <c r="AL1324" i="1" s="1"/>
  <c r="AM1324" i="1" s="1"/>
  <c r="AG1324" i="1"/>
  <c r="AP1324" i="1"/>
  <c r="Z1324" i="1" l="1"/>
  <c r="AA1325" i="1"/>
  <c r="U1324" i="1"/>
  <c r="E1324" i="1"/>
  <c r="V1324" i="1" l="1"/>
  <c r="AB1325" i="1" s="1"/>
  <c r="U1325" i="1"/>
  <c r="V1325" i="1" s="1"/>
  <c r="AA1326" i="1"/>
  <c r="Z1325" i="1"/>
  <c r="E1325" i="1"/>
  <c r="AP1325" i="1"/>
  <c r="W1325" i="1" l="1"/>
  <c r="X1326" i="1" s="1"/>
  <c r="Y1326" i="1" s="1"/>
  <c r="AH1325" i="1"/>
  <c r="AL1325" i="1" s="1"/>
  <c r="AM1325" i="1" s="1"/>
  <c r="AG1325" i="1"/>
  <c r="AB1326" i="1"/>
  <c r="W1326" i="1" l="1"/>
  <c r="X1327" i="1" s="1"/>
  <c r="Y1327" i="1" s="1"/>
  <c r="AH1326" i="1"/>
  <c r="AL1326" i="1" s="1"/>
  <c r="AM1326" i="1" s="1"/>
  <c r="AG1326" i="1"/>
  <c r="E1326" i="1" l="1"/>
  <c r="U1326" i="1"/>
  <c r="AA1327" i="1"/>
  <c r="Z1326" i="1"/>
  <c r="AP1326" i="1"/>
  <c r="AP1327" i="1"/>
  <c r="AA1328" i="1" l="1"/>
  <c r="U1327" i="1"/>
  <c r="V1327" i="1" s="1"/>
  <c r="E1327" i="1"/>
  <c r="Z1327" i="1"/>
  <c r="V1326" i="1"/>
  <c r="W1327" i="1" s="1"/>
  <c r="AB1327" i="1" l="1"/>
  <c r="AB1328" i="1" s="1"/>
  <c r="X1328" i="1"/>
  <c r="Y1328" i="1" s="1"/>
  <c r="W1328" i="1"/>
  <c r="AG1327" i="1" l="1"/>
  <c r="AH1327" i="1"/>
  <c r="AL1327" i="1" s="1"/>
  <c r="AM1327" i="1" s="1"/>
  <c r="X1329" i="1"/>
  <c r="Y1329" i="1" s="1"/>
  <c r="AG1328" i="1"/>
  <c r="AP1328" i="1"/>
  <c r="AH1328" i="1" l="1"/>
  <c r="AL1328" i="1" s="1"/>
  <c r="AM1328" i="1" s="1"/>
  <c r="U1328" i="1"/>
  <c r="AA1329" i="1"/>
  <c r="Z1328" i="1"/>
  <c r="E1328" i="1"/>
  <c r="AP1329" i="1"/>
  <c r="E1329" i="1" l="1"/>
  <c r="U1329" i="1"/>
  <c r="V1329" i="1" s="1"/>
  <c r="AA1330" i="1"/>
  <c r="Z1329" i="1"/>
  <c r="V1328" i="1"/>
  <c r="AB1329" i="1" s="1"/>
  <c r="W1329" i="1" l="1"/>
  <c r="X1330" i="1" s="1"/>
  <c r="Y1330" i="1" s="1"/>
  <c r="AH1329" i="1"/>
  <c r="AL1329" i="1" s="1"/>
  <c r="AM1329" i="1" s="1"/>
  <c r="AG1329" i="1"/>
  <c r="AB1330" i="1"/>
  <c r="W1330" i="1" l="1"/>
  <c r="X1331" i="1" s="1"/>
  <c r="Y1331" i="1" s="1"/>
  <c r="AH1330" i="1"/>
  <c r="AL1330" i="1" s="1"/>
  <c r="AM1330" i="1" s="1"/>
  <c r="AG1330" i="1"/>
  <c r="E1330" i="1" l="1"/>
  <c r="U1330" i="1"/>
  <c r="Z1330" i="1"/>
  <c r="AA1331" i="1"/>
  <c r="AP1330" i="1"/>
  <c r="AP1331" i="1"/>
  <c r="Z1331" i="1" l="1"/>
  <c r="U1331" i="1"/>
  <c r="V1331" i="1" s="1"/>
  <c r="AA1332" i="1"/>
  <c r="E1331" i="1"/>
  <c r="V1330" i="1"/>
  <c r="AB1331" i="1" s="1"/>
  <c r="W1331" i="1" l="1"/>
  <c r="X1332" i="1" s="1"/>
  <c r="Y1332" i="1" s="1"/>
  <c r="AH1331" i="1"/>
  <c r="AL1331" i="1" s="1"/>
  <c r="AM1331" i="1" s="1"/>
  <c r="AB1332" i="1"/>
  <c r="AF1331" i="1"/>
  <c r="AG1331" i="1"/>
  <c r="W1332" i="1" l="1"/>
  <c r="X1333" i="1" s="1"/>
  <c r="Y1333" i="1" s="1"/>
  <c r="AH1332" i="1"/>
  <c r="AL1332" i="1" s="1"/>
  <c r="AM1332" i="1" s="1"/>
  <c r="AG1332" i="1"/>
  <c r="U1332" i="1" l="1"/>
  <c r="AA1333" i="1"/>
  <c r="E1332" i="1"/>
  <c r="Z1332" i="1"/>
  <c r="AP1333" i="1"/>
  <c r="AP1332" i="1"/>
  <c r="U1333" i="1" l="1"/>
  <c r="V1333" i="1" s="1"/>
  <c r="AA1334" i="1"/>
  <c r="E1333" i="1"/>
  <c r="Z1333" i="1"/>
  <c r="V1332" i="1"/>
  <c r="W1333" i="1" s="1"/>
  <c r="W1334" i="1" l="1"/>
  <c r="X1334" i="1"/>
  <c r="Y1334" i="1" s="1"/>
  <c r="AB1333" i="1"/>
  <c r="AH1333" i="1" l="1"/>
  <c r="AL1333" i="1" s="1"/>
  <c r="AM1333" i="1" s="1"/>
  <c r="AG1333" i="1"/>
  <c r="AB1334" i="1"/>
  <c r="AP1334" i="1"/>
  <c r="X1335" i="1"/>
  <c r="Y1335" i="1" s="1"/>
  <c r="AH1334" i="1" l="1"/>
  <c r="AL1334" i="1" s="1"/>
  <c r="AM1334" i="1" s="1"/>
  <c r="AG1334" i="1"/>
  <c r="AP1335" i="1"/>
  <c r="U1334" i="1"/>
  <c r="AA1335" i="1"/>
  <c r="E1334" i="1"/>
  <c r="Z1334" i="1"/>
  <c r="V1334" i="1" l="1"/>
  <c r="AB1335" i="1" s="1"/>
  <c r="AA1336" i="1"/>
  <c r="E1335" i="1"/>
  <c r="Z1335" i="1"/>
  <c r="U1335" i="1"/>
  <c r="V1335" i="1" s="1"/>
  <c r="W1335" i="1" l="1"/>
  <c r="W1336" i="1" s="1"/>
  <c r="AH1335" i="1"/>
  <c r="AL1335" i="1" s="1"/>
  <c r="AM1335" i="1" s="1"/>
  <c r="AG1335" i="1"/>
  <c r="AB1336" i="1"/>
  <c r="X1336" i="1"/>
  <c r="Y1336" i="1" s="1"/>
  <c r="AH1336" i="1" l="1"/>
  <c r="AL1336" i="1" s="1"/>
  <c r="AM1336" i="1" s="1"/>
  <c r="AG1336" i="1"/>
  <c r="X1337" i="1"/>
  <c r="Y1337" i="1" s="1"/>
  <c r="AA1337" i="1" l="1"/>
  <c r="Z1336" i="1"/>
  <c r="E1336" i="1"/>
  <c r="U1336" i="1"/>
  <c r="AP1336" i="1"/>
  <c r="E1337" i="1" l="1"/>
  <c r="U1337" i="1"/>
  <c r="V1337" i="1" s="1"/>
  <c r="Z1337" i="1"/>
  <c r="AA1338" i="1"/>
  <c r="V1336" i="1"/>
  <c r="W1337" i="1" s="1"/>
  <c r="AP1337" i="1"/>
  <c r="AB1337" i="1" l="1"/>
  <c r="AB1338" i="1" s="1"/>
  <c r="X1338" i="1"/>
  <c r="Y1338" i="1" s="1"/>
  <c r="W1338" i="1"/>
  <c r="AG1337" i="1" l="1"/>
  <c r="AH1337" i="1"/>
  <c r="AL1337" i="1" s="1"/>
  <c r="AM1337" i="1" s="1"/>
  <c r="X1339" i="1"/>
  <c r="Y1339" i="1" s="1"/>
  <c r="AG1338" i="1"/>
  <c r="AH1338" i="1" l="1"/>
  <c r="AL1338" i="1" s="1"/>
  <c r="AM1338" i="1" s="1"/>
  <c r="Z1338" i="1"/>
  <c r="E1338" i="1"/>
  <c r="AA1339" i="1"/>
  <c r="U1338" i="1"/>
  <c r="AP1338" i="1"/>
  <c r="E1339" i="1" l="1"/>
  <c r="U1339" i="1"/>
  <c r="V1339" i="1" s="1"/>
  <c r="Z1339" i="1"/>
  <c r="AA1340" i="1"/>
  <c r="V1338" i="1"/>
  <c r="W1339" i="1" s="1"/>
  <c r="AP1339" i="1"/>
  <c r="AB1339" i="1" l="1"/>
  <c r="AB1340" i="1" s="1"/>
  <c r="X1340" i="1"/>
  <c r="Y1340" i="1" s="1"/>
  <c r="W1340" i="1"/>
  <c r="AG1339" i="1" l="1"/>
  <c r="AH1339" i="1"/>
  <c r="AL1339" i="1" s="1"/>
  <c r="AM1339" i="1" s="1"/>
  <c r="X1341" i="1"/>
  <c r="Y1341" i="1" s="1"/>
  <c r="AG1340" i="1"/>
  <c r="AH1340" i="1" l="1"/>
  <c r="AL1340" i="1" s="1"/>
  <c r="AM1340" i="1" s="1"/>
  <c r="AA1341" i="1"/>
  <c r="Z1340" i="1"/>
  <c r="E1340" i="1"/>
  <c r="U1340" i="1"/>
  <c r="AP1340" i="1"/>
  <c r="AA1342" i="1" l="1"/>
  <c r="E1341" i="1"/>
  <c r="Z1341" i="1"/>
  <c r="U1341" i="1"/>
  <c r="V1341" i="1" s="1"/>
  <c r="V1340" i="1"/>
  <c r="AB1341" i="1" s="1"/>
  <c r="AP1341" i="1"/>
  <c r="W1341" i="1" l="1"/>
  <c r="W1342" i="1" s="1"/>
  <c r="AH1341" i="1"/>
  <c r="AL1341" i="1" s="1"/>
  <c r="AM1341" i="1" s="1"/>
  <c r="AG1341" i="1"/>
  <c r="AB1342" i="1"/>
  <c r="X1342" i="1" l="1"/>
  <c r="Y1342" i="1" s="1"/>
  <c r="AH1342" i="1"/>
  <c r="AL1342" i="1" s="1"/>
  <c r="AM1342" i="1" s="1"/>
  <c r="AG1342" i="1"/>
  <c r="X1343" i="1"/>
  <c r="Y1343" i="1" s="1"/>
  <c r="E1342" i="1" l="1"/>
  <c r="U1342" i="1"/>
  <c r="Z1342" i="1"/>
  <c r="AA1343" i="1"/>
  <c r="AP1342" i="1"/>
  <c r="U1343" i="1" l="1"/>
  <c r="V1343" i="1" s="1"/>
  <c r="Z1343" i="1"/>
  <c r="AA1344" i="1"/>
  <c r="E1343" i="1"/>
  <c r="V1342" i="1"/>
  <c r="AB1343" i="1" s="1"/>
  <c r="AP1343" i="1"/>
  <c r="AH1343" i="1" l="1"/>
  <c r="AL1343" i="1" s="1"/>
  <c r="AM1343" i="1" s="1"/>
  <c r="AG1343" i="1"/>
  <c r="AB1344" i="1"/>
  <c r="W1343" i="1"/>
  <c r="AH1344" i="1" l="1"/>
  <c r="AL1344" i="1" s="1"/>
  <c r="AM1344" i="1" s="1"/>
  <c r="AG1344" i="1"/>
  <c r="W1344" i="1"/>
  <c r="X1344" i="1"/>
  <c r="Y1344" i="1" s="1"/>
  <c r="X1345" i="1" l="1"/>
  <c r="Y1345" i="1" s="1"/>
  <c r="AP1344" i="1"/>
  <c r="E1344" i="1" l="1"/>
  <c r="Z1344" i="1"/>
  <c r="AA1345" i="1"/>
  <c r="U1344" i="1"/>
  <c r="V1344" i="1" l="1"/>
  <c r="AB1345" i="1" s="1"/>
  <c r="Z1345" i="1"/>
  <c r="U1345" i="1"/>
  <c r="V1345" i="1" s="1"/>
  <c r="AA1346" i="1"/>
  <c r="E1345" i="1"/>
  <c r="AP1345" i="1"/>
  <c r="W1345" i="1" l="1"/>
  <c r="W1346" i="1" s="1"/>
  <c r="AH1345" i="1"/>
  <c r="AL1345" i="1" s="1"/>
  <c r="AM1345" i="1" s="1"/>
  <c r="AG1345" i="1"/>
  <c r="AB1346" i="1"/>
  <c r="X1346" i="1" l="1"/>
  <c r="Y1346" i="1" s="1"/>
  <c r="AH1346" i="1"/>
  <c r="AL1346" i="1" s="1"/>
  <c r="AM1346" i="1" s="1"/>
  <c r="AG1346" i="1"/>
  <c r="X1347" i="1"/>
  <c r="Y1347" i="1" s="1"/>
  <c r="Z1346" i="1" l="1"/>
  <c r="AA1347" i="1"/>
  <c r="E1346" i="1"/>
  <c r="U1346" i="1"/>
  <c r="AP1346" i="1"/>
  <c r="Z1347" i="1" l="1"/>
  <c r="AA1348" i="1"/>
  <c r="E1347" i="1"/>
  <c r="U1347" i="1"/>
  <c r="V1347" i="1" s="1"/>
  <c r="V1346" i="1"/>
  <c r="AB1347" i="1" s="1"/>
  <c r="AP1347" i="1"/>
  <c r="W1347" i="1" l="1"/>
  <c r="W1348" i="1" s="1"/>
  <c r="AH1347" i="1"/>
  <c r="AL1347" i="1" s="1"/>
  <c r="AM1347" i="1" s="1"/>
  <c r="AG1347" i="1"/>
  <c r="AB1348" i="1"/>
  <c r="X1348" i="1" l="1"/>
  <c r="Y1348" i="1" s="1"/>
  <c r="AH1348" i="1"/>
  <c r="AL1348" i="1" s="1"/>
  <c r="AM1348" i="1" s="1"/>
  <c r="AG1348" i="1"/>
  <c r="X1349" i="1"/>
  <c r="Y1349" i="1" s="1"/>
  <c r="AA1349" i="1" l="1"/>
  <c r="E1348" i="1"/>
  <c r="Z1348" i="1"/>
  <c r="U1348" i="1"/>
  <c r="AP1348" i="1"/>
  <c r="V1348" i="1" l="1"/>
  <c r="AB1349" i="1" s="1"/>
  <c r="E1349" i="1"/>
  <c r="Z1349" i="1"/>
  <c r="AA1350" i="1"/>
  <c r="U1349" i="1"/>
  <c r="V1349" i="1" s="1"/>
  <c r="AP1349" i="1"/>
  <c r="W1349" i="1" l="1"/>
  <c r="X1350" i="1" s="1"/>
  <c r="Y1350" i="1" s="1"/>
  <c r="AH1349" i="1"/>
  <c r="AL1349" i="1" s="1"/>
  <c r="AM1349" i="1" s="1"/>
  <c r="AB1350" i="1"/>
  <c r="AG1349" i="1"/>
  <c r="W1350" i="1" l="1"/>
  <c r="X1351" i="1" s="1"/>
  <c r="Y1351" i="1" s="1"/>
  <c r="AH1350" i="1"/>
  <c r="AL1350" i="1" s="1"/>
  <c r="AM1350" i="1" s="1"/>
  <c r="AG1350" i="1"/>
  <c r="E1350" i="1" l="1"/>
  <c r="AA1351" i="1"/>
  <c r="U1350" i="1"/>
  <c r="Z1350" i="1"/>
  <c r="AP1350" i="1"/>
  <c r="AP1351" i="1"/>
  <c r="V1350" i="1" l="1"/>
  <c r="W1351" i="1" s="1"/>
  <c r="AA1352" i="1"/>
  <c r="Z1351" i="1"/>
  <c r="E1351" i="1"/>
  <c r="U1351" i="1"/>
  <c r="V1351" i="1" s="1"/>
  <c r="AB1351" i="1" l="1"/>
  <c r="AH1351" i="1" s="1"/>
  <c r="AL1351" i="1" s="1"/>
  <c r="AM1351" i="1" s="1"/>
  <c r="W1352" i="1"/>
  <c r="X1352" i="1"/>
  <c r="Y1352" i="1" s="1"/>
  <c r="AB1352" i="1" l="1"/>
  <c r="AG1352" i="1" s="1"/>
  <c r="AG1351" i="1"/>
  <c r="X1353" i="1"/>
  <c r="Y1353" i="1" s="1"/>
  <c r="AH1352" i="1" l="1"/>
  <c r="AL1352" i="1" s="1"/>
  <c r="AM1352" i="1" s="1"/>
  <c r="Z1352" i="1"/>
  <c r="AA1353" i="1"/>
  <c r="U1352" i="1"/>
  <c r="E1352" i="1"/>
  <c r="AP1352" i="1"/>
  <c r="V1352" i="1" l="1"/>
  <c r="AB1353" i="1" s="1"/>
  <c r="U1353" i="1"/>
  <c r="V1353" i="1" s="1"/>
  <c r="E1353" i="1"/>
  <c r="Z1353" i="1"/>
  <c r="AA1354" i="1"/>
  <c r="AP1353" i="1"/>
  <c r="W1353" i="1" l="1"/>
  <c r="W1354" i="1" s="1"/>
  <c r="AH1353" i="1"/>
  <c r="AL1353" i="1" s="1"/>
  <c r="AM1353" i="1" s="1"/>
  <c r="AB1354" i="1"/>
  <c r="AG1353" i="1"/>
  <c r="X1354" i="1" l="1"/>
  <c r="Y1354" i="1" s="1"/>
  <c r="AH1354" i="1"/>
  <c r="AL1354" i="1" s="1"/>
  <c r="AM1354" i="1" s="1"/>
  <c r="AF1354" i="1"/>
  <c r="AG1354" i="1"/>
  <c r="X1355" i="1"/>
  <c r="Y1355" i="1" s="1"/>
  <c r="Z1354" i="1" l="1"/>
  <c r="AA1355" i="1"/>
  <c r="U1354" i="1"/>
  <c r="E1354" i="1"/>
  <c r="AP1354" i="1"/>
  <c r="Z1355" i="1" l="1"/>
  <c r="E1355" i="1"/>
  <c r="U1355" i="1"/>
  <c r="V1355" i="1" s="1"/>
  <c r="AA1356" i="1"/>
  <c r="V1354" i="1"/>
  <c r="AB1355" i="1" s="1"/>
  <c r="AP1355" i="1"/>
  <c r="W1355" i="1" l="1"/>
  <c r="X1356" i="1" s="1"/>
  <c r="Y1356" i="1" s="1"/>
  <c r="AH1355" i="1"/>
  <c r="AL1355" i="1" s="1"/>
  <c r="AM1355" i="1" s="1"/>
  <c r="AB1356" i="1"/>
  <c r="AG1355" i="1"/>
  <c r="W1356" i="1" l="1"/>
  <c r="X1357" i="1" s="1"/>
  <c r="Y1357" i="1" s="1"/>
  <c r="AH1356" i="1"/>
  <c r="AL1356" i="1" s="1"/>
  <c r="AM1356" i="1" s="1"/>
  <c r="AG1356" i="1"/>
  <c r="AA1357" i="1" l="1"/>
  <c r="E1356" i="1"/>
  <c r="U1356" i="1"/>
  <c r="Z1356" i="1"/>
  <c r="AP1356" i="1"/>
  <c r="AP1357" i="1"/>
  <c r="V1356" i="1" l="1"/>
  <c r="W1357" i="1" s="1"/>
  <c r="Z1357" i="1"/>
  <c r="E1357" i="1"/>
  <c r="AA1358" i="1"/>
  <c r="U1357" i="1"/>
  <c r="V1357" i="1" s="1"/>
  <c r="AB1357" i="1" l="1"/>
  <c r="AH1357" i="1" s="1"/>
  <c r="AL1357" i="1" s="1"/>
  <c r="AM1357" i="1" s="1"/>
  <c r="X1358" i="1"/>
  <c r="Y1358" i="1" s="1"/>
  <c r="W1358" i="1"/>
  <c r="AB1358" i="1" l="1"/>
  <c r="AH1358" i="1" s="1"/>
  <c r="AL1358" i="1" s="1"/>
  <c r="AM1358" i="1" s="1"/>
  <c r="AG1357" i="1"/>
  <c r="AP1358" i="1"/>
  <c r="X1359" i="1"/>
  <c r="Y1359" i="1" s="1"/>
  <c r="AG1358" i="1" l="1"/>
  <c r="AA1359" i="1"/>
  <c r="U1358" i="1"/>
  <c r="E1358" i="1"/>
  <c r="Z1358" i="1"/>
  <c r="E1359" i="1" l="1"/>
  <c r="U1359" i="1"/>
  <c r="V1359" i="1" s="1"/>
  <c r="Z1359" i="1"/>
  <c r="AA1360" i="1"/>
  <c r="V1358" i="1"/>
  <c r="AB1359" i="1" s="1"/>
  <c r="AP1359" i="1"/>
  <c r="W1359" i="1" l="1"/>
  <c r="W1360" i="1" s="1"/>
  <c r="AH1359" i="1"/>
  <c r="AL1359" i="1" s="1"/>
  <c r="AM1359" i="1" s="1"/>
  <c r="AG1359" i="1"/>
  <c r="AB1360" i="1"/>
  <c r="X1360" i="1" l="1"/>
  <c r="Y1360" i="1" s="1"/>
  <c r="AH1360" i="1"/>
  <c r="AL1360" i="1" s="1"/>
  <c r="AM1360" i="1" s="1"/>
  <c r="AG1360" i="1"/>
  <c r="X1361" i="1"/>
  <c r="Y1361" i="1" s="1"/>
  <c r="AA1361" i="1" l="1"/>
  <c r="E1360" i="1"/>
  <c r="Z1360" i="1"/>
  <c r="U1360" i="1"/>
  <c r="AP1360" i="1"/>
  <c r="V1360" i="1" l="1"/>
  <c r="AB1361" i="1" s="1"/>
  <c r="AA1362" i="1"/>
  <c r="E1361" i="1"/>
  <c r="U1361" i="1"/>
  <c r="V1361" i="1" s="1"/>
  <c r="Z1361" i="1"/>
  <c r="AP1361" i="1"/>
  <c r="W1361" i="1" l="1"/>
  <c r="W1362" i="1" s="1"/>
  <c r="AH1361" i="1"/>
  <c r="AL1361" i="1" s="1"/>
  <c r="AM1361" i="1" s="1"/>
  <c r="AG1361" i="1"/>
  <c r="AB1362" i="1"/>
  <c r="X1362" i="1" l="1"/>
  <c r="Y1362" i="1" s="1"/>
  <c r="AH1362" i="1"/>
  <c r="AL1362" i="1" s="1"/>
  <c r="AM1362" i="1" s="1"/>
  <c r="AG1362" i="1"/>
  <c r="X1363" i="1"/>
  <c r="Y1363" i="1" s="1"/>
  <c r="U1362" i="1" l="1"/>
  <c r="AA1363" i="1"/>
  <c r="E1362" i="1"/>
  <c r="Z1362" i="1"/>
  <c r="AP1362" i="1"/>
  <c r="V1362" i="1" l="1"/>
  <c r="AB1363" i="1" s="1"/>
  <c r="E1363" i="1"/>
  <c r="U1363" i="1"/>
  <c r="V1363" i="1" s="1"/>
  <c r="Z1363" i="1"/>
  <c r="AA1364" i="1"/>
  <c r="AP1363" i="1"/>
  <c r="W1363" i="1" l="1"/>
  <c r="X1364" i="1" s="1"/>
  <c r="Y1364" i="1" s="1"/>
  <c r="AH1363" i="1"/>
  <c r="AL1363" i="1" s="1"/>
  <c r="AM1363" i="1" s="1"/>
  <c r="AG1363" i="1"/>
  <c r="AB1364" i="1"/>
  <c r="W1364" i="1" l="1"/>
  <c r="X1365" i="1" s="1"/>
  <c r="Y1365" i="1" s="1"/>
  <c r="AH1364" i="1"/>
  <c r="AL1364" i="1" s="1"/>
  <c r="AM1364" i="1" s="1"/>
  <c r="AG1364" i="1"/>
  <c r="AP1364" i="1"/>
  <c r="U1364" i="1" l="1"/>
  <c r="AA1365" i="1"/>
  <c r="Z1364" i="1"/>
  <c r="E1364" i="1"/>
  <c r="AP1365" i="1"/>
  <c r="E1365" i="1" l="1"/>
  <c r="Z1365" i="1"/>
  <c r="U1365" i="1"/>
  <c r="V1365" i="1" s="1"/>
  <c r="AA1366" i="1"/>
  <c r="V1364" i="1"/>
  <c r="AB1365" i="1" s="1"/>
  <c r="W1365" i="1" l="1"/>
  <c r="W1366" i="1" s="1"/>
  <c r="AH1365" i="1"/>
  <c r="AL1365" i="1" s="1"/>
  <c r="AM1365" i="1" s="1"/>
  <c r="AB1366" i="1"/>
  <c r="AG1365" i="1"/>
  <c r="X1366" i="1" l="1"/>
  <c r="Y1366" i="1" s="1"/>
  <c r="AP1366" i="1" s="1"/>
  <c r="AH1366" i="1"/>
  <c r="AL1366" i="1" s="1"/>
  <c r="AM1366" i="1" s="1"/>
  <c r="AG1366" i="1"/>
  <c r="X1367" i="1"/>
  <c r="Y1367" i="1" s="1"/>
  <c r="E1366" i="1" l="1"/>
  <c r="Z1366" i="1"/>
  <c r="AA1367" i="1"/>
  <c r="U1366" i="1"/>
  <c r="V1366" i="1" l="1"/>
  <c r="AB1367" i="1" s="1"/>
  <c r="AA1368" i="1"/>
  <c r="E1367" i="1"/>
  <c r="Z1367" i="1"/>
  <c r="U1367" i="1"/>
  <c r="V1367" i="1" s="1"/>
  <c r="AP1367" i="1"/>
  <c r="W1367" i="1" l="1"/>
  <c r="X1368" i="1" s="1"/>
  <c r="Y1368" i="1" s="1"/>
  <c r="AH1367" i="1"/>
  <c r="AL1367" i="1" s="1"/>
  <c r="AM1367" i="1" s="1"/>
  <c r="AB1368" i="1"/>
  <c r="AG1367" i="1"/>
  <c r="W1368" i="1" l="1"/>
  <c r="X1369" i="1" s="1"/>
  <c r="Y1369" i="1" s="1"/>
  <c r="AH1368" i="1"/>
  <c r="AL1368" i="1" s="1"/>
  <c r="AM1368" i="1" s="1"/>
  <c r="AG1368" i="1"/>
  <c r="U1368" i="1" l="1"/>
  <c r="AA1369" i="1"/>
  <c r="Z1368" i="1"/>
  <c r="E1368" i="1"/>
  <c r="AP1368" i="1"/>
  <c r="AA1370" i="1" l="1"/>
  <c r="E1369" i="1"/>
  <c r="Z1369" i="1"/>
  <c r="U1369" i="1"/>
  <c r="V1369" i="1" s="1"/>
  <c r="AP1369" i="1"/>
  <c r="V1368" i="1"/>
  <c r="W1369" i="1" s="1"/>
  <c r="AB1369" i="1"/>
  <c r="W1370" i="1" l="1"/>
  <c r="X1370" i="1"/>
  <c r="Y1370" i="1" s="1"/>
  <c r="AH1369" i="1"/>
  <c r="AL1369" i="1" s="1"/>
  <c r="AM1369" i="1" s="1"/>
  <c r="AG1369" i="1"/>
  <c r="AB1370" i="1"/>
  <c r="AH1370" i="1" l="1"/>
  <c r="AL1370" i="1" s="1"/>
  <c r="AM1370" i="1" s="1"/>
  <c r="AG1370" i="1"/>
  <c r="X1371" i="1"/>
  <c r="Y1371" i="1" s="1"/>
  <c r="E1370" i="1" l="1"/>
  <c r="Z1370" i="1"/>
  <c r="AA1371" i="1"/>
  <c r="U1370" i="1"/>
  <c r="AP1370" i="1"/>
  <c r="E1371" i="1" l="1"/>
  <c r="U1371" i="1"/>
  <c r="V1371" i="1" s="1"/>
  <c r="Z1371" i="1"/>
  <c r="AA1372" i="1"/>
  <c r="V1370" i="1"/>
  <c r="AB1371" i="1" s="1"/>
  <c r="AP1371" i="1"/>
  <c r="W1371" i="1" l="1"/>
  <c r="W1372" i="1" s="1"/>
  <c r="AH1371" i="1"/>
  <c r="AL1371" i="1" s="1"/>
  <c r="AM1371" i="1" s="1"/>
  <c r="AG1371" i="1"/>
  <c r="AB1372" i="1"/>
  <c r="X1372" i="1" l="1"/>
  <c r="Y1372" i="1" s="1"/>
  <c r="AH1372" i="1"/>
  <c r="AL1372" i="1" s="1"/>
  <c r="AM1372" i="1" s="1"/>
  <c r="AG1372" i="1"/>
  <c r="X1373" i="1"/>
  <c r="Y1373" i="1" s="1"/>
  <c r="Z1372" i="1" l="1"/>
  <c r="AA1373" i="1"/>
  <c r="E1372" i="1"/>
  <c r="U1372" i="1"/>
  <c r="AP1372" i="1"/>
  <c r="V1372" i="1" l="1"/>
  <c r="AB1373" i="1" s="1"/>
  <c r="Z1373" i="1"/>
  <c r="AA1374" i="1"/>
  <c r="E1373" i="1"/>
  <c r="U1373" i="1"/>
  <c r="V1373" i="1" s="1"/>
  <c r="AP1373" i="1"/>
  <c r="W1373" i="1" l="1"/>
  <c r="W1374" i="1" s="1"/>
  <c r="AH1373" i="1"/>
  <c r="AL1373" i="1" s="1"/>
  <c r="AM1373" i="1" s="1"/>
  <c r="AB1374" i="1"/>
  <c r="AG1373" i="1"/>
  <c r="X1374" i="1" l="1"/>
  <c r="Y1374" i="1" s="1"/>
  <c r="AH1374" i="1"/>
  <c r="AL1374" i="1" s="1"/>
  <c r="AM1374" i="1" s="1"/>
  <c r="AG1374" i="1"/>
  <c r="AF1374" i="1"/>
  <c r="X1375" i="1"/>
  <c r="Y1375" i="1" s="1"/>
  <c r="Z1374" i="1" l="1"/>
  <c r="AA1375" i="1"/>
  <c r="E1374" i="1"/>
  <c r="U1374" i="1"/>
  <c r="AP1374" i="1"/>
  <c r="V1374" i="1" l="1"/>
  <c r="W1375" i="1" s="1"/>
  <c r="U1375" i="1"/>
  <c r="V1375" i="1" s="1"/>
  <c r="Z1375" i="1"/>
  <c r="AA1376" i="1"/>
  <c r="E1375" i="1"/>
  <c r="AP1375" i="1"/>
  <c r="AB1375" i="1" l="1"/>
  <c r="AH1375" i="1" s="1"/>
  <c r="AL1375" i="1" s="1"/>
  <c r="AM1375" i="1" s="1"/>
  <c r="W1376" i="1"/>
  <c r="X1376" i="1"/>
  <c r="Y1376" i="1" s="1"/>
  <c r="AB1376" i="1" l="1"/>
  <c r="AH1376" i="1" s="1"/>
  <c r="AL1376" i="1" s="1"/>
  <c r="AM1376" i="1" s="1"/>
  <c r="AG1375" i="1"/>
  <c r="X1377" i="1"/>
  <c r="Y1377" i="1" s="1"/>
  <c r="AG1376" i="1" l="1"/>
  <c r="AA1377" i="1"/>
  <c r="Z1376" i="1"/>
  <c r="E1376" i="1"/>
  <c r="U1376" i="1"/>
  <c r="AP1376" i="1"/>
  <c r="AA1378" i="1" l="1"/>
  <c r="Z1377" i="1"/>
  <c r="E1377" i="1"/>
  <c r="U1377" i="1"/>
  <c r="V1377" i="1" s="1"/>
  <c r="V1376" i="1"/>
  <c r="AB1377" i="1" s="1"/>
  <c r="AP1377" i="1"/>
  <c r="W1377" i="1" l="1"/>
  <c r="W1378" i="1" s="1"/>
  <c r="AH1377" i="1"/>
  <c r="AL1377" i="1" s="1"/>
  <c r="AM1377" i="1" s="1"/>
  <c r="AG1377" i="1"/>
  <c r="AB1378" i="1"/>
  <c r="X1378" i="1" l="1"/>
  <c r="Y1378" i="1" s="1"/>
  <c r="AH1378" i="1"/>
  <c r="AL1378" i="1" s="1"/>
  <c r="AM1378" i="1" s="1"/>
  <c r="AG1378" i="1"/>
  <c r="X1379" i="1"/>
  <c r="Y1379" i="1" s="1"/>
  <c r="E1378" i="1" l="1"/>
  <c r="U1378" i="1"/>
  <c r="Z1378" i="1"/>
  <c r="AA1379" i="1"/>
  <c r="AP1378" i="1"/>
  <c r="V1378" i="1" l="1"/>
  <c r="AB1379" i="1" s="1"/>
  <c r="E1379" i="1"/>
  <c r="U1379" i="1"/>
  <c r="V1379" i="1" s="1"/>
  <c r="AA1380" i="1"/>
  <c r="Z1379" i="1"/>
  <c r="AP1379" i="1"/>
  <c r="W1379" i="1" l="1"/>
  <c r="X1380" i="1" s="1"/>
  <c r="Y1380" i="1" s="1"/>
  <c r="AH1379" i="1"/>
  <c r="AL1379" i="1" s="1"/>
  <c r="AM1379" i="1" s="1"/>
  <c r="AG1379" i="1"/>
  <c r="AB1380" i="1"/>
  <c r="W1380" i="1" l="1"/>
  <c r="X1381" i="1" s="1"/>
  <c r="Y1381" i="1" s="1"/>
  <c r="AH1380" i="1"/>
  <c r="AL1380" i="1" s="1"/>
  <c r="AM1380" i="1" s="1"/>
  <c r="AG1380" i="1"/>
  <c r="E1380" i="1" l="1"/>
  <c r="U1380" i="1"/>
  <c r="Z1380" i="1"/>
  <c r="AA1381" i="1"/>
  <c r="AP1380" i="1"/>
  <c r="U1381" i="1" l="1"/>
  <c r="V1381" i="1" s="1"/>
  <c r="Z1381" i="1"/>
  <c r="AA1382" i="1"/>
  <c r="E1381" i="1"/>
  <c r="V1380" i="1"/>
  <c r="AB1381" i="1" s="1"/>
  <c r="AP1381" i="1"/>
  <c r="AH1381" i="1" l="1"/>
  <c r="AL1381" i="1" s="1"/>
  <c r="AM1381" i="1" s="1"/>
  <c r="AB1382" i="1"/>
  <c r="AG1381" i="1"/>
  <c r="W1381" i="1"/>
  <c r="W1382" i="1" l="1"/>
  <c r="X1382" i="1"/>
  <c r="Y1382" i="1" s="1"/>
  <c r="AH1382" i="1"/>
  <c r="AL1382" i="1" s="1"/>
  <c r="AM1382" i="1" s="1"/>
  <c r="AG1382" i="1"/>
  <c r="X1383" i="1" l="1"/>
  <c r="Y1383" i="1" s="1"/>
  <c r="Z1382" i="1" l="1"/>
  <c r="AA1383" i="1"/>
  <c r="U1382" i="1"/>
  <c r="E1382" i="1"/>
  <c r="AP1382" i="1"/>
  <c r="E1383" i="1" l="1"/>
  <c r="U1383" i="1"/>
  <c r="V1383" i="1" s="1"/>
  <c r="AA1384" i="1"/>
  <c r="Z1383" i="1"/>
  <c r="V1382" i="1"/>
  <c r="AB1383" i="1" s="1"/>
  <c r="AP1383" i="1"/>
  <c r="W1383" i="1" l="1"/>
  <c r="X1384" i="1" s="1"/>
  <c r="Y1384" i="1" s="1"/>
  <c r="AH1383" i="1"/>
  <c r="AL1383" i="1" s="1"/>
  <c r="AM1383" i="1" s="1"/>
  <c r="AG1383" i="1"/>
  <c r="AB1384" i="1"/>
  <c r="W1384" i="1" l="1"/>
  <c r="X1385" i="1" s="1"/>
  <c r="Y1385" i="1" s="1"/>
  <c r="AH1384" i="1"/>
  <c r="AL1384" i="1" s="1"/>
  <c r="AM1384" i="1" s="1"/>
  <c r="AG1384" i="1"/>
  <c r="AP1384" i="1"/>
  <c r="E1384" i="1" l="1"/>
  <c r="Z1384" i="1"/>
  <c r="U1384" i="1"/>
  <c r="AA1385" i="1"/>
  <c r="V1384" i="1" l="1"/>
  <c r="AB1385" i="1" s="1"/>
  <c r="Z1385" i="1"/>
  <c r="E1385" i="1"/>
  <c r="AA1386" i="1"/>
  <c r="U1385" i="1"/>
  <c r="V1385" i="1" s="1"/>
  <c r="AP1385" i="1"/>
  <c r="W1385" i="1" l="1"/>
  <c r="X1386" i="1" s="1"/>
  <c r="Y1386" i="1" s="1"/>
  <c r="AH1385" i="1"/>
  <c r="AL1385" i="1" s="1"/>
  <c r="AM1385" i="1" s="1"/>
  <c r="AB1386" i="1"/>
  <c r="AG1385" i="1"/>
  <c r="W1386" i="1" l="1"/>
  <c r="X1387" i="1" s="1"/>
  <c r="Y1387" i="1" s="1"/>
  <c r="AH1386" i="1"/>
  <c r="AL1386" i="1" s="1"/>
  <c r="AM1386" i="1" s="1"/>
  <c r="AG1386" i="1"/>
  <c r="E1386" i="1" l="1"/>
  <c r="U1386" i="1"/>
  <c r="Z1386" i="1"/>
  <c r="AA1387" i="1"/>
  <c r="AP1386" i="1"/>
  <c r="AP1387" i="1"/>
  <c r="E1387" i="1" l="1"/>
  <c r="Z1387" i="1"/>
  <c r="AA1388" i="1"/>
  <c r="U1387" i="1"/>
  <c r="V1387" i="1" s="1"/>
  <c r="V1386" i="1"/>
  <c r="W1387" i="1" s="1"/>
  <c r="AB1387" i="1" l="1"/>
  <c r="AH1387" i="1" s="1"/>
  <c r="AL1387" i="1" s="1"/>
  <c r="AM1387" i="1" s="1"/>
  <c r="X1388" i="1"/>
  <c r="Y1388" i="1" s="1"/>
  <c r="W1388" i="1"/>
  <c r="AB1388" i="1" l="1"/>
  <c r="AH1388" i="1" s="1"/>
  <c r="AL1388" i="1" s="1"/>
  <c r="AM1388" i="1" s="1"/>
  <c r="AG1387" i="1"/>
  <c r="AP1388" i="1"/>
  <c r="X1389" i="1"/>
  <c r="Y1389" i="1" s="1"/>
  <c r="AG1388" i="1" l="1"/>
  <c r="AA1389" i="1"/>
  <c r="Z1388" i="1"/>
  <c r="U1388" i="1"/>
  <c r="E1388" i="1"/>
  <c r="U1389" i="1" l="1"/>
  <c r="V1389" i="1" s="1"/>
  <c r="AA1390" i="1"/>
  <c r="E1389" i="1"/>
  <c r="Z1389" i="1"/>
  <c r="V1388" i="1"/>
  <c r="AB1389" i="1" s="1"/>
  <c r="AP1389" i="1"/>
  <c r="AH1389" i="1" l="1"/>
  <c r="AL1389" i="1" s="1"/>
  <c r="AM1389" i="1" s="1"/>
  <c r="AG1389" i="1"/>
  <c r="AB1390" i="1"/>
  <c r="W1389" i="1"/>
  <c r="AH1390" i="1" l="1"/>
  <c r="AL1390" i="1" s="1"/>
  <c r="AM1390" i="1" s="1"/>
  <c r="AG1390" i="1"/>
  <c r="W1390" i="1"/>
  <c r="X1390" i="1"/>
  <c r="Y1390" i="1" s="1"/>
  <c r="X1391" i="1" l="1"/>
  <c r="Y1391" i="1" s="1"/>
  <c r="U1390" i="1" l="1"/>
  <c r="Z1390" i="1"/>
  <c r="AA1391" i="1"/>
  <c r="E1390" i="1"/>
  <c r="AP1390" i="1"/>
  <c r="E1391" i="1" l="1"/>
  <c r="Z1391" i="1"/>
  <c r="AA1392" i="1"/>
  <c r="U1391" i="1"/>
  <c r="V1391" i="1" s="1"/>
  <c r="AP1391" i="1"/>
  <c r="V1390" i="1"/>
  <c r="AB1391" i="1" s="1"/>
  <c r="W1391" i="1"/>
  <c r="X1392" i="1" l="1"/>
  <c r="Y1392" i="1" s="1"/>
  <c r="W1392" i="1"/>
  <c r="AH1391" i="1"/>
  <c r="AL1391" i="1" s="1"/>
  <c r="AM1391" i="1" s="1"/>
  <c r="AG1391" i="1"/>
  <c r="AB1392" i="1"/>
  <c r="X1393" i="1" l="1"/>
  <c r="Y1393" i="1" s="1"/>
  <c r="AH1392" i="1"/>
  <c r="AL1392" i="1" s="1"/>
  <c r="AM1392" i="1" s="1"/>
  <c r="AG1392" i="1"/>
  <c r="AP1392" i="1"/>
  <c r="Z1392" i="1" l="1"/>
  <c r="AA1393" i="1"/>
  <c r="U1392" i="1"/>
  <c r="E1392" i="1"/>
  <c r="Z1393" i="1" l="1"/>
  <c r="E1393" i="1"/>
  <c r="AA1394" i="1"/>
  <c r="U1393" i="1"/>
  <c r="V1393" i="1" s="1"/>
  <c r="V1392" i="1"/>
  <c r="AB1393" i="1" s="1"/>
  <c r="AP1393" i="1"/>
  <c r="W1393" i="1" l="1"/>
  <c r="X1394" i="1" s="1"/>
  <c r="Y1394" i="1" s="1"/>
  <c r="AH1393" i="1"/>
  <c r="AL1393" i="1" s="1"/>
  <c r="AM1393" i="1" s="1"/>
  <c r="AG1393" i="1"/>
  <c r="AB1394" i="1"/>
  <c r="W1394" i="1" l="1"/>
  <c r="X1395" i="1" s="1"/>
  <c r="Y1395" i="1" s="1"/>
  <c r="AH1394" i="1"/>
  <c r="AL1394" i="1" s="1"/>
  <c r="AM1394" i="1" s="1"/>
  <c r="AG1394" i="1"/>
  <c r="Z1394" i="1" l="1"/>
  <c r="U1394" i="1"/>
  <c r="AA1395" i="1"/>
  <c r="E1394" i="1"/>
  <c r="AP1394" i="1"/>
  <c r="Z1395" i="1" l="1"/>
  <c r="AA1396" i="1"/>
  <c r="E1395" i="1"/>
  <c r="U1395" i="1"/>
  <c r="V1395" i="1" s="1"/>
  <c r="V1394" i="1"/>
  <c r="AB1395" i="1" s="1"/>
  <c r="AP1395" i="1"/>
  <c r="W1395" i="1" l="1"/>
  <c r="X1396" i="1" s="1"/>
  <c r="Y1396" i="1" s="1"/>
  <c r="AH1395" i="1"/>
  <c r="AL1395" i="1" s="1"/>
  <c r="AM1395" i="1" s="1"/>
  <c r="AF1395" i="1"/>
  <c r="AG1395" i="1"/>
  <c r="AB1396" i="1"/>
  <c r="W1396" i="1" l="1"/>
  <c r="X1397" i="1" s="1"/>
  <c r="Y1397" i="1" s="1"/>
  <c r="AH1396" i="1"/>
  <c r="AL1396" i="1" s="1"/>
  <c r="AM1396" i="1" s="1"/>
  <c r="AG1396" i="1"/>
  <c r="E1396" i="1" l="1"/>
  <c r="U1396" i="1"/>
  <c r="Z1396" i="1"/>
  <c r="AA1397" i="1"/>
  <c r="AP1396" i="1"/>
  <c r="V1396" i="1" l="1"/>
  <c r="W1397" i="1" s="1"/>
  <c r="U1397" i="1"/>
  <c r="V1397" i="1" s="1"/>
  <c r="Z1397" i="1"/>
  <c r="E1397" i="1"/>
  <c r="AA1398" i="1"/>
  <c r="AP1397" i="1"/>
  <c r="AB1397" i="1" l="1"/>
  <c r="AH1397" i="1" s="1"/>
  <c r="AL1397" i="1" s="1"/>
  <c r="AM1397" i="1" s="1"/>
  <c r="X1398" i="1"/>
  <c r="Y1398" i="1" s="1"/>
  <c r="W1398" i="1"/>
  <c r="AB1398" i="1" l="1"/>
  <c r="AH1398" i="1" s="1"/>
  <c r="AL1398" i="1" s="1"/>
  <c r="AM1398" i="1" s="1"/>
  <c r="AG1397" i="1"/>
  <c r="AP1398" i="1"/>
  <c r="X1399" i="1"/>
  <c r="Y1399" i="1" s="1"/>
  <c r="AG1398" i="1" l="1"/>
  <c r="Z1398" i="1"/>
  <c r="E1398" i="1"/>
  <c r="U1398" i="1"/>
  <c r="AA1399" i="1"/>
  <c r="Z1399" i="1" l="1"/>
  <c r="U1399" i="1"/>
  <c r="V1399" i="1" s="1"/>
  <c r="AA1400" i="1"/>
  <c r="E1399" i="1"/>
  <c r="V1398" i="1"/>
  <c r="AB1399" i="1"/>
  <c r="W1399" i="1"/>
  <c r="AP1399" i="1"/>
  <c r="X1400" i="1" l="1"/>
  <c r="Y1400" i="1" s="1"/>
  <c r="W1400" i="1"/>
  <c r="AH1399" i="1"/>
  <c r="AL1399" i="1" s="1"/>
  <c r="AM1399" i="1" s="1"/>
  <c r="AG1399" i="1"/>
  <c r="AB1400" i="1"/>
  <c r="X1401" i="1" l="1"/>
  <c r="Y1401" i="1" s="1"/>
  <c r="AH1400" i="1"/>
  <c r="AL1400" i="1" s="1"/>
  <c r="AM1400" i="1" s="1"/>
  <c r="AG1400" i="1"/>
  <c r="Z1400" i="1" l="1"/>
  <c r="AA1401" i="1"/>
  <c r="E1400" i="1"/>
  <c r="U1400" i="1"/>
  <c r="AP1400" i="1"/>
  <c r="E1401" i="1" l="1"/>
  <c r="U1401" i="1"/>
  <c r="V1401" i="1" s="1"/>
  <c r="Z1401" i="1"/>
  <c r="AA1402" i="1"/>
  <c r="AP1401" i="1"/>
  <c r="V1400" i="1"/>
  <c r="AB1401" i="1" s="1"/>
  <c r="W1401" i="1" l="1"/>
  <c r="X1402" i="1" s="1"/>
  <c r="Y1402" i="1" s="1"/>
  <c r="AH1401" i="1"/>
  <c r="AL1401" i="1" s="1"/>
  <c r="AM1401" i="1" s="1"/>
  <c r="AG1401" i="1"/>
  <c r="AB1402" i="1"/>
  <c r="W1402" i="1" l="1"/>
  <c r="X1403" i="1" s="1"/>
  <c r="Y1403" i="1" s="1"/>
  <c r="AH1402" i="1"/>
  <c r="AL1402" i="1" s="1"/>
  <c r="AM1402" i="1" s="1"/>
  <c r="AG1402" i="1"/>
  <c r="AA1403" i="1" l="1"/>
  <c r="E1402" i="1"/>
  <c r="U1402" i="1"/>
  <c r="Z1402" i="1"/>
  <c r="AP1402" i="1"/>
  <c r="AA1404" i="1" l="1"/>
  <c r="E1403" i="1"/>
  <c r="Z1403" i="1"/>
  <c r="U1403" i="1"/>
  <c r="V1403" i="1" s="1"/>
  <c r="V1402" i="1"/>
  <c r="AB1403" i="1" s="1"/>
  <c r="AP1403" i="1"/>
  <c r="W1403" i="1" l="1"/>
  <c r="W1404" i="1" s="1"/>
  <c r="AH1403" i="1"/>
  <c r="AL1403" i="1" s="1"/>
  <c r="AM1403" i="1" s="1"/>
  <c r="AG1403" i="1"/>
  <c r="AB1404" i="1"/>
  <c r="X1404" i="1" l="1"/>
  <c r="Y1404" i="1" s="1"/>
  <c r="AH1404" i="1"/>
  <c r="AL1404" i="1" s="1"/>
  <c r="AM1404" i="1" s="1"/>
  <c r="AG1404" i="1"/>
  <c r="X1405" i="1"/>
  <c r="Y1405" i="1" s="1"/>
  <c r="AA1405" i="1" l="1"/>
  <c r="E1404" i="1"/>
  <c r="Z1404" i="1"/>
  <c r="U1404" i="1"/>
  <c r="AP1404" i="1"/>
  <c r="AA1406" i="1" l="1"/>
  <c r="Z1405" i="1"/>
  <c r="E1405" i="1"/>
  <c r="U1405" i="1"/>
  <c r="V1405" i="1" s="1"/>
  <c r="V1404" i="1"/>
  <c r="AB1405" i="1" s="1"/>
  <c r="AP1405" i="1"/>
  <c r="W1405" i="1" l="1"/>
  <c r="W1406" i="1" s="1"/>
  <c r="AH1405" i="1"/>
  <c r="AL1405" i="1" s="1"/>
  <c r="AM1405" i="1" s="1"/>
  <c r="AG1405" i="1"/>
  <c r="AB1406" i="1"/>
  <c r="X1406" i="1" l="1"/>
  <c r="Y1406" i="1" s="1"/>
  <c r="AH1406" i="1"/>
  <c r="AL1406" i="1" s="1"/>
  <c r="AM1406" i="1" s="1"/>
  <c r="AG1406" i="1"/>
  <c r="X1407" i="1"/>
  <c r="Y1407" i="1" s="1"/>
  <c r="Z1406" i="1" l="1"/>
  <c r="E1406" i="1"/>
  <c r="AA1407" i="1"/>
  <c r="U1406" i="1"/>
  <c r="AP1406" i="1"/>
  <c r="V1406" i="1" l="1"/>
  <c r="AB1407" i="1" s="1"/>
  <c r="E1407" i="1"/>
  <c r="U1407" i="1"/>
  <c r="V1407" i="1" s="1"/>
  <c r="Z1407" i="1"/>
  <c r="AA1408" i="1"/>
  <c r="AP1407" i="1"/>
  <c r="W1407" i="1" l="1"/>
  <c r="X1408" i="1" s="1"/>
  <c r="Y1408" i="1" s="1"/>
  <c r="AH1407" i="1"/>
  <c r="AL1407" i="1" s="1"/>
  <c r="AM1407" i="1" s="1"/>
  <c r="AG1407" i="1"/>
  <c r="AB1408" i="1"/>
  <c r="W1408" i="1" l="1"/>
  <c r="X1409" i="1" s="1"/>
  <c r="Y1409" i="1" s="1"/>
  <c r="AH1408" i="1"/>
  <c r="AL1408" i="1" s="1"/>
  <c r="AM1408" i="1" s="1"/>
  <c r="AG1408" i="1"/>
  <c r="AP1408" i="1"/>
  <c r="AA1409" i="1" l="1"/>
  <c r="E1408" i="1"/>
  <c r="Z1408" i="1"/>
  <c r="U1408" i="1"/>
  <c r="V1408" i="1" l="1"/>
  <c r="AB1409" i="1" s="1"/>
  <c r="Z1409" i="1"/>
  <c r="AA1410" i="1"/>
  <c r="U1409" i="1"/>
  <c r="V1409" i="1" s="1"/>
  <c r="E1409" i="1"/>
  <c r="AP1409" i="1"/>
  <c r="W1409" i="1" l="1"/>
  <c r="X1410" i="1" s="1"/>
  <c r="Y1410" i="1" s="1"/>
  <c r="AH1409" i="1"/>
  <c r="AL1409" i="1" s="1"/>
  <c r="AM1409" i="1" s="1"/>
  <c r="AG1409" i="1"/>
  <c r="AB1410" i="1"/>
  <c r="W1410" i="1" l="1"/>
  <c r="X1411" i="1" s="1"/>
  <c r="Y1411" i="1" s="1"/>
  <c r="AH1410" i="1"/>
  <c r="AL1410" i="1" s="1"/>
  <c r="AM1410" i="1" s="1"/>
  <c r="AG1410" i="1"/>
  <c r="AA1411" i="1" l="1"/>
  <c r="E1410" i="1"/>
  <c r="U1410" i="1"/>
  <c r="Z1410" i="1"/>
  <c r="AP1410" i="1"/>
  <c r="V1410" i="1" l="1"/>
  <c r="AB1411" i="1" s="1"/>
  <c r="U1411" i="1"/>
  <c r="V1411" i="1" s="1"/>
  <c r="Z1411" i="1"/>
  <c r="AA1412" i="1"/>
  <c r="E1411" i="1"/>
  <c r="AP1411" i="1"/>
  <c r="W1411" i="1" l="1"/>
  <c r="X1412" i="1" s="1"/>
  <c r="Y1412" i="1" s="1"/>
  <c r="AH1411" i="1"/>
  <c r="AL1411" i="1" s="1"/>
  <c r="AM1411" i="1" s="1"/>
  <c r="AG1411" i="1"/>
  <c r="AB1412" i="1"/>
  <c r="W1412" i="1" l="1"/>
  <c r="X1413" i="1" s="1"/>
  <c r="Y1413" i="1" s="1"/>
  <c r="AH1412" i="1"/>
  <c r="AL1412" i="1" s="1"/>
  <c r="AM1412" i="1" s="1"/>
  <c r="AG1412" i="1"/>
  <c r="E1412" i="1" l="1"/>
  <c r="U1412" i="1"/>
  <c r="Z1412" i="1"/>
  <c r="AA1413" i="1"/>
  <c r="AP1412" i="1"/>
  <c r="AP1413" i="1"/>
  <c r="U1413" i="1" l="1"/>
  <c r="V1413" i="1" s="1"/>
  <c r="Z1413" i="1"/>
  <c r="AA1414" i="1"/>
  <c r="E1413" i="1"/>
  <c r="V1412" i="1"/>
  <c r="AB1413" i="1" s="1"/>
  <c r="AH1413" i="1" l="1"/>
  <c r="AL1413" i="1" s="1"/>
  <c r="AM1413" i="1" s="1"/>
  <c r="AB1414" i="1"/>
  <c r="AG1413" i="1"/>
  <c r="W1413" i="1"/>
  <c r="X1414" i="1" l="1"/>
  <c r="Y1414" i="1" s="1"/>
  <c r="W1414" i="1"/>
  <c r="AH1414" i="1"/>
  <c r="AL1414" i="1" s="1"/>
  <c r="AM1414" i="1" s="1"/>
  <c r="AG1414" i="1"/>
  <c r="X1415" i="1" l="1"/>
  <c r="Y1415" i="1" s="1"/>
  <c r="AP1414" i="1"/>
  <c r="U1414" i="1" l="1"/>
  <c r="E1414" i="1"/>
  <c r="AA1415" i="1"/>
  <c r="Z1414" i="1"/>
  <c r="AP1415" i="1"/>
  <c r="U1415" i="1" l="1"/>
  <c r="V1415" i="1" s="1"/>
  <c r="E1415" i="1"/>
  <c r="AA1416" i="1"/>
  <c r="Z1415" i="1"/>
  <c r="V1414" i="1"/>
  <c r="AB1415" i="1" s="1"/>
  <c r="AH1415" i="1" l="1"/>
  <c r="AB1416" i="1"/>
  <c r="AG1415" i="1"/>
  <c r="W1415" i="1"/>
  <c r="X1416" i="1" l="1"/>
  <c r="Y1416" i="1" s="1"/>
  <c r="W1416" i="1"/>
  <c r="X1417" i="1" s="1"/>
  <c r="Y1417" i="1" s="1"/>
  <c r="AG1416" i="1"/>
  <c r="AL1415" i="1"/>
  <c r="AM1415" i="1" s="1"/>
  <c r="AH1416" i="1"/>
  <c r="AL1416" i="1" l="1"/>
  <c r="AM1416" i="1" s="1"/>
  <c r="AP1416" i="1"/>
  <c r="AA1418" i="1" l="1"/>
  <c r="E1417" i="1"/>
  <c r="Z1417" i="1"/>
  <c r="U1417" i="1"/>
  <c r="V1417" i="1" s="1"/>
  <c r="E1416" i="1"/>
  <c r="U1416" i="1"/>
  <c r="Z1416" i="1"/>
  <c r="AA1417" i="1"/>
  <c r="AP1417" i="1"/>
  <c r="V1416" i="1" l="1"/>
  <c r="W1417" i="1" s="1"/>
  <c r="AB1417" i="1" l="1"/>
  <c r="AH1417" i="1" s="1"/>
  <c r="AL1417" i="1" s="1"/>
  <c r="AM1417" i="1" s="1"/>
  <c r="X1418" i="1"/>
  <c r="Y1418" i="1" s="1"/>
  <c r="W1418" i="1"/>
  <c r="AB1418" i="1" l="1"/>
  <c r="AH1418" i="1" s="1"/>
  <c r="AL1418" i="1" s="1"/>
  <c r="AM1418" i="1" s="1"/>
  <c r="AG1417" i="1"/>
  <c r="X1419" i="1"/>
  <c r="Y1419" i="1" s="1"/>
  <c r="AG1418" i="1" l="1"/>
  <c r="AF1418" i="1"/>
  <c r="AA1419" i="1"/>
  <c r="Z1418" i="1"/>
  <c r="E1418" i="1"/>
  <c r="U1418" i="1"/>
  <c r="AP1418" i="1"/>
  <c r="V1418" i="1" l="1"/>
  <c r="AB1419" i="1" s="1"/>
  <c r="E1419" i="1"/>
  <c r="AA1420" i="1"/>
  <c r="Z1419" i="1"/>
  <c r="U1419" i="1"/>
  <c r="V1419" i="1" s="1"/>
  <c r="AP1419" i="1"/>
  <c r="W1419" i="1" l="1"/>
  <c r="W1420" i="1" s="1"/>
  <c r="AH1419" i="1"/>
  <c r="AL1419" i="1" s="1"/>
  <c r="AM1419" i="1" s="1"/>
  <c r="AG1419" i="1"/>
  <c r="AB1420" i="1"/>
  <c r="AF1419" i="1"/>
  <c r="X1420" i="1" l="1"/>
  <c r="Y1420" i="1" s="1"/>
  <c r="AH1420" i="1"/>
  <c r="AL1420" i="1" s="1"/>
  <c r="AM1420" i="1" s="1"/>
  <c r="AG1420" i="1"/>
  <c r="AF1420" i="1"/>
  <c r="X1421" i="1"/>
  <c r="Y1421" i="1" s="1"/>
  <c r="AA1421" i="1" l="1"/>
  <c r="E1420" i="1"/>
  <c r="Z1420" i="1"/>
  <c r="U1420" i="1"/>
  <c r="AP1420" i="1"/>
  <c r="E1421" i="1" l="1"/>
  <c r="Z1421" i="1"/>
  <c r="AA1422" i="1"/>
  <c r="U1421" i="1"/>
  <c r="V1421" i="1" s="1"/>
  <c r="V1420" i="1"/>
  <c r="AB1421" i="1" s="1"/>
  <c r="AP1421" i="1"/>
  <c r="W1421" i="1" l="1"/>
  <c r="X1422" i="1" s="1"/>
  <c r="Y1422" i="1" s="1"/>
  <c r="AH1421" i="1"/>
  <c r="AL1421" i="1" s="1"/>
  <c r="AM1421" i="1" s="1"/>
  <c r="AG1421" i="1"/>
  <c r="AB1422" i="1"/>
  <c r="W1422" i="1" l="1"/>
  <c r="X1423" i="1" s="1"/>
  <c r="Y1423" i="1" s="1"/>
  <c r="AH1422" i="1"/>
  <c r="AL1422" i="1" s="1"/>
  <c r="AM1422" i="1" s="1"/>
  <c r="AG1422" i="1"/>
  <c r="AF1422" i="1"/>
  <c r="Z1422" i="1" l="1"/>
  <c r="E1422" i="1"/>
  <c r="U1422" i="1"/>
  <c r="AA1423" i="1"/>
  <c r="AP1422" i="1"/>
  <c r="V1422" i="1" l="1"/>
  <c r="W1423" i="1" s="1"/>
  <c r="U1423" i="1"/>
  <c r="V1423" i="1" s="1"/>
  <c r="Z1423" i="1"/>
  <c r="E1423" i="1"/>
  <c r="AA1424" i="1"/>
  <c r="AP1423" i="1"/>
  <c r="AB1423" i="1" l="1"/>
  <c r="AH1423" i="1" s="1"/>
  <c r="AL1423" i="1" s="1"/>
  <c r="AM1423" i="1" s="1"/>
  <c r="W1424" i="1"/>
  <c r="X1424" i="1"/>
  <c r="Y1424" i="1" s="1"/>
  <c r="AB1424" i="1" l="1"/>
  <c r="AF1424" i="1" s="1"/>
  <c r="AG1423" i="1"/>
  <c r="AF1423" i="1"/>
  <c r="X1425" i="1"/>
  <c r="Y1425" i="1" s="1"/>
  <c r="AH1424" i="1" l="1"/>
  <c r="AL1424" i="1" s="1"/>
  <c r="AM1424" i="1" s="1"/>
  <c r="AG1424" i="1"/>
  <c r="Z1424" i="1"/>
  <c r="E1424" i="1"/>
  <c r="AA1425" i="1"/>
  <c r="U1424" i="1"/>
  <c r="AP1424" i="1"/>
  <c r="V1424" i="1" l="1"/>
  <c r="AB1425" i="1" s="1"/>
  <c r="Z1425" i="1"/>
  <c r="E1425" i="1"/>
  <c r="AA1426" i="1"/>
  <c r="U1425" i="1"/>
  <c r="V1425" i="1" s="1"/>
  <c r="AP1425" i="1"/>
  <c r="W1425" i="1" l="1"/>
  <c r="W1426" i="1" s="1"/>
  <c r="AH1425" i="1"/>
  <c r="AL1425" i="1" s="1"/>
  <c r="AM1425" i="1" s="1"/>
  <c r="AG1425" i="1"/>
  <c r="AF1425" i="1"/>
  <c r="AB1426" i="1"/>
  <c r="X1426" i="1" l="1"/>
  <c r="AH1426" i="1"/>
  <c r="AL1426" i="1" s="1"/>
  <c r="AM1426" i="1" s="1"/>
  <c r="AG1426" i="1"/>
  <c r="X1427" i="1"/>
  <c r="Y1427" i="1" s="1"/>
  <c r="Y1426" i="1" l="1"/>
  <c r="AP1426" i="1" s="1"/>
  <c r="E1426" i="1" l="1"/>
  <c r="AA1427" i="1"/>
  <c r="Z1426" i="1"/>
  <c r="U1426" i="1"/>
  <c r="V1426" i="1" s="1"/>
  <c r="AB1427" i="1" s="1"/>
  <c r="AA1428" i="1"/>
  <c r="E1427" i="1"/>
  <c r="Z1427" i="1"/>
  <c r="U1427" i="1"/>
  <c r="V1427" i="1" s="1"/>
  <c r="AP1427" i="1"/>
  <c r="W1427" i="1" l="1"/>
  <c r="X1428" i="1" s="1"/>
  <c r="Y1428" i="1" s="1"/>
  <c r="AH1427" i="1"/>
  <c r="AL1427" i="1" s="1"/>
  <c r="AM1427" i="1" s="1"/>
  <c r="AB1428" i="1"/>
  <c r="AG1427" i="1"/>
  <c r="AF1427" i="1"/>
  <c r="W1428" i="1" l="1"/>
  <c r="X1429" i="1" s="1"/>
  <c r="Y1429" i="1" s="1"/>
  <c r="AH1428" i="1"/>
  <c r="AL1428" i="1" s="1"/>
  <c r="AM1428" i="1" s="1"/>
  <c r="AG1428" i="1"/>
  <c r="AA1429" i="1" l="1"/>
  <c r="E1428" i="1"/>
  <c r="Z1428" i="1"/>
  <c r="U1428" i="1"/>
  <c r="AP1428" i="1"/>
  <c r="Z1429" i="1" l="1"/>
  <c r="E1429" i="1"/>
  <c r="U1429" i="1"/>
  <c r="V1429" i="1" s="1"/>
  <c r="AA1430" i="1"/>
  <c r="AP1429" i="1"/>
  <c r="V1428" i="1"/>
  <c r="W1429" i="1" s="1"/>
  <c r="AB1429" i="1"/>
  <c r="AH1429" i="1" l="1"/>
  <c r="AL1429" i="1" s="1"/>
  <c r="AM1429" i="1" s="1"/>
  <c r="AG1429" i="1"/>
  <c r="AB1430" i="1"/>
  <c r="X1430" i="1"/>
  <c r="Y1430" i="1" s="1"/>
  <c r="W1430" i="1"/>
  <c r="AH1430" i="1" l="1"/>
  <c r="AL1430" i="1" s="1"/>
  <c r="AM1430" i="1" s="1"/>
  <c r="AG1430" i="1"/>
  <c r="X1431" i="1"/>
  <c r="Y1431" i="1" s="1"/>
  <c r="AA1431" i="1" l="1"/>
  <c r="U1430" i="1"/>
  <c r="Z1430" i="1"/>
  <c r="E1430" i="1"/>
  <c r="AP1430" i="1"/>
  <c r="AA1432" i="1" l="1"/>
  <c r="Z1431" i="1"/>
  <c r="E1431" i="1"/>
  <c r="U1431" i="1"/>
  <c r="V1431" i="1" s="1"/>
  <c r="V1430" i="1"/>
  <c r="AB1431" i="1" s="1"/>
  <c r="AP1431" i="1"/>
  <c r="W1431" i="1" l="1"/>
  <c r="X1432" i="1" s="1"/>
  <c r="Y1432" i="1" s="1"/>
  <c r="AH1431" i="1"/>
  <c r="AL1431" i="1" s="1"/>
  <c r="AM1431" i="1" s="1"/>
  <c r="AB1432" i="1"/>
  <c r="AG1431" i="1"/>
  <c r="W1432" i="1" l="1"/>
  <c r="X1433" i="1" s="1"/>
  <c r="Y1433" i="1" s="1"/>
  <c r="AH1432" i="1"/>
  <c r="AL1432" i="1" s="1"/>
  <c r="AM1432" i="1" s="1"/>
  <c r="AG1432" i="1"/>
  <c r="AF1432" i="1"/>
  <c r="AP1432" i="1"/>
  <c r="AA1433" i="1" l="1"/>
  <c r="U1432" i="1"/>
  <c r="E1432" i="1"/>
  <c r="Z1432" i="1"/>
  <c r="AA1434" i="1" l="1"/>
  <c r="Z1433" i="1"/>
  <c r="E1433" i="1"/>
  <c r="U1433" i="1"/>
  <c r="V1433" i="1" s="1"/>
  <c r="V1432" i="1"/>
  <c r="W1433" i="1" s="1"/>
  <c r="AP1433" i="1"/>
  <c r="AB1433" i="1" l="1"/>
  <c r="AB1434" i="1" s="1"/>
  <c r="X1434" i="1"/>
  <c r="Y1434" i="1" s="1"/>
  <c r="W1434" i="1"/>
  <c r="AF1433" i="1" l="1"/>
  <c r="AG1433" i="1"/>
  <c r="AH1433" i="1"/>
  <c r="AL1433" i="1" s="1"/>
  <c r="AM1433" i="1" s="1"/>
  <c r="X1435" i="1"/>
  <c r="Y1435" i="1" s="1"/>
  <c r="AG1434" i="1"/>
  <c r="AF1434" i="1"/>
  <c r="AH1434" i="1" l="1"/>
  <c r="AL1434" i="1" s="1"/>
  <c r="AM1434" i="1" s="1"/>
  <c r="E1434" i="1"/>
  <c r="Z1434" i="1"/>
  <c r="U1434" i="1"/>
  <c r="AA1435" i="1"/>
  <c r="AP1434" i="1"/>
  <c r="V1434" i="1" l="1"/>
  <c r="W1435" i="1" s="1"/>
  <c r="AA1436" i="1"/>
  <c r="E1435" i="1"/>
  <c r="U1435" i="1"/>
  <c r="V1435" i="1" s="1"/>
  <c r="Z1435" i="1"/>
  <c r="AP1435" i="1"/>
  <c r="AB1435" i="1" l="1"/>
  <c r="AH1435" i="1" s="1"/>
  <c r="AL1435" i="1" s="1"/>
  <c r="AM1435" i="1" s="1"/>
  <c r="X1436" i="1"/>
  <c r="Y1436" i="1" s="1"/>
  <c r="W1436" i="1"/>
  <c r="AF1435" i="1" l="1"/>
  <c r="AG1435" i="1"/>
  <c r="AB1436" i="1"/>
  <c r="AH1436" i="1" s="1"/>
  <c r="AL1436" i="1" s="1"/>
  <c r="AM1436" i="1" s="1"/>
  <c r="X1437" i="1"/>
  <c r="Y1437" i="1" s="1"/>
  <c r="AG1436" i="1" l="1"/>
  <c r="AA1437" i="1"/>
  <c r="Z1436" i="1"/>
  <c r="E1436" i="1"/>
  <c r="U1436" i="1"/>
  <c r="AP1436" i="1"/>
  <c r="V1436" i="1" l="1"/>
  <c r="AB1437" i="1" s="1"/>
  <c r="U1437" i="1"/>
  <c r="V1437" i="1" s="1"/>
  <c r="AA1438" i="1"/>
  <c r="Z1437" i="1"/>
  <c r="E1437" i="1"/>
  <c r="AP1437" i="1"/>
  <c r="W1437" i="1" l="1"/>
  <c r="X1438" i="1" s="1"/>
  <c r="Y1438" i="1" s="1"/>
  <c r="AH1437" i="1"/>
  <c r="AL1437" i="1" s="1"/>
  <c r="AM1437" i="1" s="1"/>
  <c r="AG1437" i="1"/>
  <c r="AF1437" i="1"/>
  <c r="AB1438" i="1"/>
  <c r="W1438" i="1" l="1"/>
  <c r="X1439" i="1" s="1"/>
  <c r="Y1439" i="1" s="1"/>
  <c r="AH1438" i="1"/>
  <c r="AL1438" i="1" s="1"/>
  <c r="AM1438" i="1" s="1"/>
  <c r="AG1438" i="1"/>
  <c r="Z1438" i="1" l="1"/>
  <c r="E1438" i="1"/>
  <c r="AA1439" i="1"/>
  <c r="U1438" i="1"/>
  <c r="AP1438" i="1"/>
  <c r="V1438" i="1" l="1"/>
  <c r="W1439" i="1" s="1"/>
  <c r="U1439" i="1"/>
  <c r="V1439" i="1" s="1"/>
  <c r="AA1440" i="1"/>
  <c r="Z1439" i="1"/>
  <c r="E1439" i="1"/>
  <c r="AP1439" i="1"/>
  <c r="AB1439" i="1" l="1"/>
  <c r="AH1439" i="1" s="1"/>
  <c r="AL1439" i="1" s="1"/>
  <c r="AM1439" i="1" s="1"/>
  <c r="X1440" i="1"/>
  <c r="Y1440" i="1" s="1"/>
  <c r="W1440" i="1"/>
  <c r="AG1439" i="1" l="1"/>
  <c r="AB1440" i="1"/>
  <c r="AH1440" i="1" s="1"/>
  <c r="AL1440" i="1" s="1"/>
  <c r="AM1440" i="1" s="1"/>
  <c r="X1441" i="1"/>
  <c r="Y1441" i="1" s="1"/>
  <c r="AG1440" i="1" l="1"/>
  <c r="E1440" i="1"/>
  <c r="U1440" i="1"/>
  <c r="Z1440" i="1"/>
  <c r="AA1441" i="1"/>
  <c r="AP1440" i="1"/>
  <c r="V1440" i="1" l="1"/>
  <c r="AB1441" i="1" s="1"/>
  <c r="U1441" i="1"/>
  <c r="V1441" i="1" s="1"/>
  <c r="AA1442" i="1"/>
  <c r="E1441" i="1"/>
  <c r="Z1441" i="1"/>
  <c r="AP1441" i="1"/>
  <c r="W1441" i="1" l="1"/>
  <c r="X1442" i="1" s="1"/>
  <c r="Y1442" i="1" s="1"/>
  <c r="AH1441" i="1"/>
  <c r="AL1441" i="1" s="1"/>
  <c r="AM1441" i="1" s="1"/>
  <c r="AG1441" i="1"/>
  <c r="AB1442" i="1"/>
  <c r="W1442" i="1" l="1"/>
  <c r="X1443" i="1" s="1"/>
  <c r="Y1443" i="1" s="1"/>
  <c r="AH1442" i="1"/>
  <c r="AL1442" i="1" s="1"/>
  <c r="AM1442" i="1" s="1"/>
  <c r="AG1442" i="1"/>
  <c r="AA1443" i="1" l="1"/>
  <c r="Z1442" i="1"/>
  <c r="E1442" i="1"/>
  <c r="U1442" i="1"/>
  <c r="AP1442" i="1"/>
  <c r="V1442" i="1" l="1"/>
  <c r="AB1443" i="1" s="1"/>
  <c r="E1443" i="1"/>
  <c r="AA1444" i="1"/>
  <c r="Z1443" i="1"/>
  <c r="U1443" i="1"/>
  <c r="V1443" i="1" s="1"/>
  <c r="AP1443" i="1"/>
  <c r="W1443" i="1" l="1"/>
  <c r="W1444" i="1" s="1"/>
  <c r="AH1443" i="1"/>
  <c r="AL1443" i="1" s="1"/>
  <c r="AM1443" i="1" s="1"/>
  <c r="AG1443" i="1"/>
  <c r="AB1444" i="1"/>
  <c r="X1444" i="1" l="1"/>
  <c r="Y1444" i="1" s="1"/>
  <c r="AH1444" i="1"/>
  <c r="AG1444" i="1"/>
  <c r="X1445" i="1"/>
  <c r="Y1445" i="1" s="1"/>
  <c r="AL1444" i="1" l="1"/>
  <c r="AM1444" i="1" s="1"/>
  <c r="Z1444" i="1"/>
  <c r="U1444" i="1"/>
  <c r="AA1445" i="1"/>
  <c r="E1444" i="1"/>
  <c r="AP1445" i="1"/>
  <c r="AP1444" i="1"/>
  <c r="V1444" i="1" l="1"/>
  <c r="AB1445" i="1" s="1"/>
  <c r="Z1445" i="1"/>
  <c r="AA1446" i="1"/>
  <c r="U1445" i="1"/>
  <c r="V1445" i="1" s="1"/>
  <c r="E1445" i="1"/>
  <c r="W1445" i="1" l="1"/>
  <c r="X1446" i="1" s="1"/>
  <c r="Y1446" i="1" s="1"/>
  <c r="AG1445" i="1"/>
  <c r="AB1446" i="1"/>
  <c r="AH1445" i="1"/>
  <c r="W1446" i="1" l="1"/>
  <c r="X1447" i="1" s="1"/>
  <c r="Y1447" i="1" s="1"/>
  <c r="AP1447" i="1" s="1"/>
  <c r="AG1446" i="1"/>
  <c r="AH1446" i="1"/>
  <c r="AL1445" i="1"/>
  <c r="AM1445" i="1" s="1"/>
  <c r="AP1446" i="1"/>
  <c r="AA1448" i="1" l="1"/>
  <c r="U1447" i="1"/>
  <c r="V1447" i="1" s="1"/>
  <c r="Z1447" i="1"/>
  <c r="E1447" i="1"/>
  <c r="AL1446" i="1"/>
  <c r="AM1446" i="1" s="1"/>
  <c r="E1446" i="1"/>
  <c r="U1446" i="1"/>
  <c r="Z1446" i="1"/>
  <c r="AA1447" i="1"/>
  <c r="V1446" i="1" l="1"/>
  <c r="W1447" i="1" s="1"/>
  <c r="AB1447" i="1" l="1"/>
  <c r="AB1448" i="1" s="1"/>
  <c r="X1448" i="1"/>
  <c r="Y1448" i="1" s="1"/>
  <c r="W1448" i="1"/>
  <c r="AH1447" i="1" l="1"/>
  <c r="AL1447" i="1" s="1"/>
  <c r="AM1447" i="1" s="1"/>
  <c r="AG1447" i="1"/>
  <c r="X1449" i="1"/>
  <c r="Y1449" i="1" s="1"/>
  <c r="AG1448" i="1"/>
  <c r="AH1448" i="1" l="1"/>
  <c r="AL1448" i="1" s="1"/>
  <c r="AM1448" i="1" s="1"/>
  <c r="Z1448" i="1"/>
  <c r="E1448" i="1"/>
  <c r="AA1449" i="1"/>
  <c r="U1448" i="1"/>
  <c r="AP1448" i="1"/>
  <c r="AP1449" i="1"/>
  <c r="U1449" i="1"/>
  <c r="V1449" i="1" s="1"/>
  <c r="AA1450" i="1"/>
  <c r="E1449" i="1"/>
  <c r="Z1449" i="1"/>
  <c r="V1448" i="1" l="1"/>
  <c r="W1449" i="1" s="1"/>
  <c r="AB1449" i="1" l="1"/>
  <c r="AB1450" i="1" s="1"/>
  <c r="X1450" i="1"/>
  <c r="Y1450" i="1" s="1"/>
  <c r="W1450" i="1"/>
  <c r="X1451" i="1" s="1"/>
  <c r="Y1451" i="1" s="1"/>
  <c r="AG1449" i="1" l="1"/>
  <c r="AH1449" i="1"/>
  <c r="AL1449" i="1" s="1"/>
  <c r="AM1449" i="1" s="1"/>
  <c r="AP1450" i="1"/>
  <c r="AP1451" i="1"/>
  <c r="AA1452" i="1"/>
  <c r="E1451" i="1"/>
  <c r="Z1451" i="1"/>
  <c r="U1451" i="1"/>
  <c r="V1451" i="1" s="1"/>
  <c r="AG1450" i="1"/>
  <c r="AH1450" i="1" l="1"/>
  <c r="AL1450" i="1" s="1"/>
  <c r="AM1450" i="1" s="1"/>
  <c r="AA1451" i="1"/>
  <c r="E1450" i="1"/>
  <c r="Z1450" i="1"/>
  <c r="U1450" i="1"/>
  <c r="V1450" i="1" l="1"/>
  <c r="W1451" i="1" s="1"/>
  <c r="AB1451" i="1" l="1"/>
  <c r="AB1452" i="1" s="1"/>
  <c r="AG1452" i="1" s="1"/>
  <c r="X1452" i="1"/>
  <c r="Y1452" i="1" s="1"/>
  <c r="W1452" i="1"/>
  <c r="AG1451" i="1" l="1"/>
  <c r="AH1451" i="1"/>
  <c r="AL1451" i="1" s="1"/>
  <c r="AM1451" i="1" s="1"/>
  <c r="X1453" i="1"/>
  <c r="Y1453" i="1" s="1"/>
  <c r="AH1452" i="1" l="1"/>
  <c r="AL1452" i="1" s="1"/>
  <c r="AM1452" i="1" s="1"/>
  <c r="U1452" i="1"/>
  <c r="E1452" i="1"/>
  <c r="Z1452" i="1"/>
  <c r="AA1453" i="1"/>
  <c r="AA1454" i="1"/>
  <c r="E1453" i="1"/>
  <c r="AP1453" i="1"/>
  <c r="Z1453" i="1"/>
  <c r="U1453" i="1"/>
  <c r="V1453" i="1" s="1"/>
  <c r="AP1452" i="1"/>
  <c r="V1452" i="1" l="1"/>
  <c r="AB1453" i="1" s="1"/>
  <c r="W1453" i="1" l="1"/>
  <c r="W1454" i="1" s="1"/>
  <c r="X1455" i="1" s="1"/>
  <c r="Y1455" i="1" s="1"/>
  <c r="AG1453" i="1"/>
  <c r="AB1454" i="1"/>
  <c r="AH1453" i="1"/>
  <c r="X1454" i="1" l="1"/>
  <c r="Y1454" i="1" s="1"/>
  <c r="AP1454" i="1" s="1"/>
  <c r="AG1454" i="1"/>
  <c r="AL1453" i="1"/>
  <c r="AM1453" i="1" s="1"/>
  <c r="AH1454" i="1"/>
  <c r="U1455" i="1"/>
  <c r="V1455" i="1" s="1"/>
  <c r="E1455" i="1"/>
  <c r="Z1455" i="1"/>
  <c r="AP1455" i="1"/>
  <c r="AA1456" i="1"/>
  <c r="AL1454" i="1" l="1"/>
  <c r="AM1454" i="1" s="1"/>
  <c r="Z1454" i="1"/>
  <c r="AA1455" i="1"/>
  <c r="E1454" i="1"/>
  <c r="U1454" i="1"/>
  <c r="V1454" i="1" l="1"/>
  <c r="W1455" i="1" s="1"/>
  <c r="AB1455" i="1" l="1"/>
  <c r="AG1455" i="1" s="1"/>
  <c r="X1456" i="1"/>
  <c r="Y1456" i="1" s="1"/>
  <c r="W1456" i="1"/>
  <c r="X1457" i="1" s="1"/>
  <c r="Y1457" i="1" s="1"/>
  <c r="AH1455" i="1" l="1"/>
  <c r="AL1455" i="1" s="1"/>
  <c r="AM1455" i="1" s="1"/>
  <c r="AB1456" i="1"/>
  <c r="U1457" i="1"/>
  <c r="V1457" i="1" s="1"/>
  <c r="AP1457" i="1"/>
  <c r="E1457" i="1"/>
  <c r="Z1457" i="1"/>
  <c r="AA1458" i="1"/>
  <c r="AH1456" i="1" l="1"/>
  <c r="AL1456" i="1" s="1"/>
  <c r="AM1456" i="1" s="1"/>
  <c r="AG1456" i="1"/>
  <c r="U1456" i="1"/>
  <c r="AA1457" i="1"/>
  <c r="E1456" i="1"/>
  <c r="Z1456" i="1"/>
  <c r="AP1456" i="1"/>
  <c r="V1456" i="1" l="1"/>
  <c r="W1457" i="1" s="1"/>
  <c r="AB1457" i="1" l="1"/>
  <c r="AG1457" i="1" s="1"/>
  <c r="X1458" i="1"/>
  <c r="Y1458" i="1" s="1"/>
  <c r="W1458" i="1"/>
  <c r="X1459" i="1" s="1"/>
  <c r="Y1459" i="1" s="1"/>
  <c r="AH1457" i="1" l="1"/>
  <c r="AL1457" i="1" s="1"/>
  <c r="AM1457" i="1" s="1"/>
  <c r="AB1458" i="1"/>
  <c r="Z1459" i="1"/>
  <c r="AH1458" i="1" l="1"/>
  <c r="AL1458" i="1" s="1"/>
  <c r="AM1458" i="1" s="1"/>
  <c r="AG1458" i="1"/>
  <c r="Z1458" i="1"/>
  <c r="U1458" i="1"/>
  <c r="AA1459" i="1"/>
  <c r="E1458" i="1"/>
  <c r="U1459" i="1"/>
  <c r="V1459" i="1" s="1"/>
  <c r="AA1460" i="1"/>
  <c r="AP1459" i="1"/>
  <c r="E1459" i="1"/>
  <c r="AP1458" i="1"/>
  <c r="V1458" i="1" l="1"/>
  <c r="W1459" i="1" s="1"/>
  <c r="AB1459" i="1" l="1"/>
  <c r="AB1460" i="1" s="1"/>
  <c r="W1460" i="1"/>
  <c r="X1461" i="1" s="1"/>
  <c r="Y1461" i="1" s="1"/>
  <c r="X1460" i="1"/>
  <c r="Y1460" i="1" s="1"/>
  <c r="AH1459" i="1" l="1"/>
  <c r="AL1459" i="1" s="1"/>
  <c r="AM1459" i="1" s="1"/>
  <c r="AF1459" i="1"/>
  <c r="AG1459" i="1"/>
  <c r="AA1462" i="1"/>
  <c r="Z1461" i="1"/>
  <c r="E1461" i="1"/>
  <c r="AP1461" i="1"/>
  <c r="U1461" i="1"/>
  <c r="V1461" i="1" s="1"/>
  <c r="AG1460" i="1"/>
  <c r="AH1460" i="1" l="1"/>
  <c r="AL1460" i="1" s="1"/>
  <c r="AM1460" i="1" s="1"/>
  <c r="AA1461" i="1"/>
  <c r="U1460" i="1"/>
  <c r="E1460" i="1"/>
  <c r="Z1460" i="1"/>
  <c r="AP1460" i="1"/>
  <c r="V1460" i="1" l="1"/>
  <c r="W1461" i="1" s="1"/>
  <c r="AB1461" i="1" l="1"/>
  <c r="AB1462" i="1" s="1"/>
  <c r="AG1462" i="1" s="1"/>
  <c r="W1462" i="1"/>
  <c r="X1462" i="1"/>
  <c r="Y1462" i="1" s="1"/>
  <c r="AH1461" i="1" l="1"/>
  <c r="AH1462" i="1" s="1"/>
  <c r="AG1461" i="1"/>
  <c r="X1463" i="1"/>
  <c r="Y1463" i="1" s="1"/>
  <c r="AL1461" i="1" l="1"/>
  <c r="AM1461" i="1" s="1"/>
  <c r="AP1463" i="1"/>
  <c r="E1463" i="1"/>
  <c r="Z1463" i="1"/>
  <c r="AA1464" i="1"/>
  <c r="U1463" i="1"/>
  <c r="V1463" i="1" s="1"/>
  <c r="AA1463" i="1"/>
  <c r="E1462" i="1"/>
  <c r="Z1462" i="1"/>
  <c r="U1462" i="1"/>
  <c r="AP1462" i="1"/>
  <c r="AL1462" i="1" l="1"/>
  <c r="AM1462" i="1" s="1"/>
  <c r="V1462" i="1"/>
  <c r="AB1463" i="1" s="1"/>
  <c r="W1463" i="1" l="1"/>
  <c r="W1464" i="1" s="1"/>
  <c r="AG1463" i="1"/>
  <c r="AB1464" i="1"/>
  <c r="AG1464" i="1" s="1"/>
  <c r="AH1463" i="1"/>
  <c r="X1464" i="1" l="1"/>
  <c r="Y1464" i="1" s="1"/>
  <c r="AL1463" i="1"/>
  <c r="AM1463" i="1" s="1"/>
  <c r="AH1464" i="1"/>
  <c r="X1465" i="1"/>
  <c r="Y1465" i="1" s="1"/>
  <c r="AL1464" i="1" l="1"/>
  <c r="AM1464" i="1" s="1"/>
  <c r="AA1465" i="1"/>
  <c r="E1464" i="1"/>
  <c r="Z1464" i="1"/>
  <c r="U1464" i="1"/>
  <c r="U1465" i="1"/>
  <c r="V1465" i="1" s="1"/>
  <c r="AA1466" i="1"/>
  <c r="AP1465" i="1"/>
  <c r="E1465" i="1"/>
  <c r="Z1465" i="1"/>
  <c r="AP1464" i="1"/>
  <c r="V1464" i="1" l="1"/>
  <c r="AB1465" i="1" s="1"/>
  <c r="W1465" i="1" l="1"/>
  <c r="X1466" i="1" s="1"/>
  <c r="Y1466" i="1" s="1"/>
  <c r="AG1465" i="1"/>
  <c r="AB1466" i="1"/>
  <c r="AH1465" i="1"/>
  <c r="W1466" i="1" l="1"/>
  <c r="X1467" i="1" s="1"/>
  <c r="Y1467" i="1" s="1"/>
  <c r="AP1467" i="1" s="1"/>
  <c r="AG1466" i="1"/>
  <c r="AL1465" i="1"/>
  <c r="AM1465" i="1" s="1"/>
  <c r="AH1466" i="1"/>
  <c r="U1467" i="1" l="1"/>
  <c r="V1467" i="1" s="1"/>
  <c r="E1467" i="1"/>
  <c r="AA1468" i="1"/>
  <c r="Z1467" i="1"/>
  <c r="AA1467" i="1"/>
  <c r="E1466" i="1"/>
  <c r="Z1466" i="1"/>
  <c r="U1466" i="1"/>
  <c r="AP1466" i="1"/>
  <c r="AL1466" i="1"/>
  <c r="AM1466" i="1" s="1"/>
  <c r="V1466" i="1" l="1"/>
  <c r="W1467" i="1" s="1"/>
  <c r="AB1467" i="1" l="1"/>
  <c r="AB1468" i="1" s="1"/>
  <c r="X1468" i="1"/>
  <c r="Y1468" i="1" s="1"/>
  <c r="W1468" i="1"/>
  <c r="X1469" i="1" s="1"/>
  <c r="Y1469" i="1" s="1"/>
  <c r="AH1467" i="1" l="1"/>
  <c r="AH1468" i="1" s="1"/>
  <c r="AG1467" i="1"/>
  <c r="U1469" i="1"/>
  <c r="V1469" i="1" s="1"/>
  <c r="AA1470" i="1"/>
  <c r="Z1469" i="1"/>
  <c r="AP1469" i="1"/>
  <c r="E1469" i="1"/>
  <c r="AG1468" i="1"/>
  <c r="AL1467" i="1" l="1"/>
  <c r="AM1467" i="1" s="1"/>
  <c r="E1468" i="1"/>
  <c r="U1468" i="1"/>
  <c r="Z1468" i="1"/>
  <c r="AA1469" i="1"/>
  <c r="AP1468" i="1"/>
  <c r="AL1468" i="1" l="1"/>
  <c r="AM1468" i="1" s="1"/>
  <c r="V1468" i="1"/>
  <c r="W1469" i="1" s="1"/>
  <c r="AB1469" i="1" l="1"/>
  <c r="AB1470" i="1" s="1"/>
  <c r="AG1470" i="1" s="1"/>
  <c r="X1470" i="1"/>
  <c r="Y1470" i="1" s="1"/>
  <c r="W1470" i="1"/>
  <c r="AH1469" i="1" l="1"/>
  <c r="AL1469" i="1" s="1"/>
  <c r="AM1469" i="1" s="1"/>
  <c r="AG1469" i="1"/>
  <c r="X1471" i="1"/>
  <c r="Y1471" i="1" s="1"/>
  <c r="AH1470" i="1" l="1"/>
  <c r="AL1470" i="1" s="1"/>
  <c r="AM1470" i="1" s="1"/>
  <c r="Z1470" i="1"/>
  <c r="U1470" i="1"/>
  <c r="E1470" i="1"/>
  <c r="AA1471" i="1"/>
  <c r="AP1470" i="1"/>
  <c r="AP1471" i="1"/>
  <c r="U1471" i="1"/>
  <c r="V1471" i="1" s="1"/>
  <c r="Z1471" i="1"/>
  <c r="E1471" i="1"/>
  <c r="AA1472" i="1"/>
  <c r="V1470" i="1" l="1"/>
  <c r="AB1471" i="1" s="1"/>
  <c r="W1471" i="1" l="1"/>
  <c r="W1472" i="1" s="1"/>
  <c r="X1473" i="1" s="1"/>
  <c r="Y1473" i="1" s="1"/>
  <c r="AG1471" i="1"/>
  <c r="AB1472" i="1"/>
  <c r="AH1471" i="1"/>
  <c r="X1472" i="1" l="1"/>
  <c r="Y1472" i="1" s="1"/>
  <c r="AP1472" i="1" s="1"/>
  <c r="AG1472" i="1"/>
  <c r="AL1471" i="1"/>
  <c r="AM1471" i="1" s="1"/>
  <c r="AH1472" i="1"/>
  <c r="U1473" i="1"/>
  <c r="V1473" i="1" s="1"/>
  <c r="E1473" i="1"/>
  <c r="AP1473" i="1"/>
  <c r="Z1473" i="1"/>
  <c r="AA1474" i="1"/>
  <c r="AL1472" i="1" l="1"/>
  <c r="AM1472" i="1" s="1"/>
  <c r="E1472" i="1"/>
  <c r="Z1472" i="1"/>
  <c r="AA1473" i="1"/>
  <c r="U1472" i="1"/>
  <c r="V1472" i="1" l="1"/>
  <c r="W1473" i="1" s="1"/>
  <c r="AB1473" i="1" l="1"/>
  <c r="AH1473" i="1" s="1"/>
  <c r="W1474" i="1"/>
  <c r="X1475" i="1" s="1"/>
  <c r="Y1475" i="1" s="1"/>
  <c r="X1474" i="1"/>
  <c r="Y1474" i="1" s="1"/>
  <c r="AG1473" i="1" l="1"/>
  <c r="AB1474" i="1"/>
  <c r="AG1474" i="1" s="1"/>
  <c r="Z1475" i="1"/>
  <c r="U1475" i="1"/>
  <c r="V1475" i="1" s="1"/>
  <c r="AP1475" i="1"/>
  <c r="E1475" i="1"/>
  <c r="AA1476" i="1"/>
  <c r="AP1474" i="1"/>
  <c r="AL1473" i="1"/>
  <c r="AM1473" i="1" s="1"/>
  <c r="AH1474" i="1" l="1"/>
  <c r="AL1474" i="1" s="1"/>
  <c r="AM1474" i="1" s="1"/>
  <c r="Z1474" i="1"/>
  <c r="U1474" i="1"/>
  <c r="AA1475" i="1"/>
  <c r="E1474" i="1"/>
  <c r="V1474" i="1" l="1"/>
  <c r="W1475" i="1" s="1"/>
  <c r="AB1475" i="1" l="1"/>
  <c r="AG1475" i="1" s="1"/>
  <c r="X1476" i="1"/>
  <c r="Y1476" i="1" s="1"/>
  <c r="W1476" i="1"/>
  <c r="AH1475" i="1" l="1"/>
  <c r="AL1475" i="1" s="1"/>
  <c r="AM1475" i="1" s="1"/>
  <c r="AB1476" i="1"/>
  <c r="X1477" i="1"/>
  <c r="Y1477" i="1" s="1"/>
  <c r="AH1476" i="1" l="1"/>
  <c r="AL1476" i="1" s="1"/>
  <c r="AM1476" i="1" s="1"/>
  <c r="AG1476" i="1"/>
  <c r="Z1477" i="1"/>
  <c r="AA1478" i="1"/>
  <c r="E1477" i="1"/>
  <c r="AP1477" i="1"/>
  <c r="U1477" i="1"/>
  <c r="V1477" i="1" s="1"/>
  <c r="E1476" i="1"/>
  <c r="Z1476" i="1"/>
  <c r="AA1477" i="1"/>
  <c r="U1476" i="1"/>
  <c r="AP1476" i="1"/>
  <c r="V1476" i="1" l="1"/>
  <c r="AB1477" i="1" s="1"/>
  <c r="W1477" i="1" l="1"/>
  <c r="W1478" i="1" s="1"/>
  <c r="AG1477" i="1"/>
  <c r="AB1478" i="1"/>
  <c r="AG1478" i="1" s="1"/>
  <c r="AH1477" i="1"/>
  <c r="X1478" i="1" l="1"/>
  <c r="Y1478" i="1" s="1"/>
  <c r="AL1477" i="1"/>
  <c r="AM1477" i="1" s="1"/>
  <c r="AH1478" i="1"/>
  <c r="X1479" i="1"/>
  <c r="Y1479" i="1" s="1"/>
  <c r="AL1478" i="1" l="1"/>
  <c r="AM1478" i="1" s="1"/>
  <c r="Z1478" i="1"/>
  <c r="AA1479" i="1"/>
  <c r="U1478" i="1"/>
  <c r="E1478" i="1"/>
  <c r="AP1479" i="1"/>
  <c r="AP1478" i="1"/>
  <c r="E1479" i="1" l="1"/>
  <c r="U1479" i="1"/>
  <c r="V1479" i="1" s="1"/>
  <c r="Z1479" i="1"/>
  <c r="AA1480" i="1"/>
  <c r="V1478" i="1"/>
  <c r="AB1479" i="1" s="1"/>
  <c r="W1479" i="1"/>
  <c r="X1480" i="1" l="1"/>
  <c r="Y1480" i="1" s="1"/>
  <c r="W1480" i="1"/>
  <c r="X1481" i="1" s="1"/>
  <c r="Y1481" i="1" s="1"/>
  <c r="AG1479" i="1"/>
  <c r="AB1480" i="1"/>
  <c r="AH1479" i="1"/>
  <c r="AG1480" i="1" l="1"/>
  <c r="Z1481" i="1"/>
  <c r="E1481" i="1"/>
  <c r="U1481" i="1"/>
  <c r="V1481" i="1" s="1"/>
  <c r="AP1481" i="1"/>
  <c r="AA1482" i="1"/>
  <c r="AL1479" i="1"/>
  <c r="AM1479" i="1" s="1"/>
  <c r="AH1480" i="1"/>
  <c r="U1480" i="1" l="1"/>
  <c r="E1480" i="1"/>
  <c r="Z1480" i="1"/>
  <c r="AA1481" i="1"/>
  <c r="AP1480" i="1"/>
  <c r="AL1480" i="1"/>
  <c r="AM1480" i="1" s="1"/>
  <c r="V1480" i="1" l="1"/>
  <c r="W1481" i="1" s="1"/>
  <c r="AB1481" i="1" l="1"/>
  <c r="AG1481" i="1" s="1"/>
  <c r="X1482" i="1"/>
  <c r="Y1482" i="1" s="1"/>
  <c r="W1482" i="1"/>
  <c r="AH1481" i="1" l="1"/>
  <c r="AL1481" i="1" s="1"/>
  <c r="AM1481" i="1" s="1"/>
  <c r="AB1482" i="1"/>
  <c r="AG1482" i="1" s="1"/>
  <c r="X1483" i="1"/>
  <c r="Y1483" i="1" s="1"/>
  <c r="AF1482" i="1" l="1"/>
  <c r="AH1482" i="1"/>
  <c r="AL1482" i="1" s="1"/>
  <c r="AM1482" i="1" s="1"/>
  <c r="E1483" i="1"/>
  <c r="U1483" i="1"/>
  <c r="V1483" i="1" s="1"/>
  <c r="Z1483" i="1"/>
  <c r="AA1484" i="1"/>
  <c r="AP1483" i="1"/>
  <c r="U1482" i="1"/>
  <c r="Z1482" i="1"/>
  <c r="E1482" i="1"/>
  <c r="AA1483" i="1"/>
  <c r="AP1482" i="1"/>
  <c r="V1482" i="1" l="1"/>
  <c r="AB1483" i="1" s="1"/>
  <c r="W1483" i="1" l="1"/>
  <c r="X1484" i="1" s="1"/>
  <c r="Y1484" i="1" s="1"/>
  <c r="AG1483" i="1"/>
  <c r="AB1484" i="1"/>
  <c r="AH1483" i="1"/>
  <c r="W1484" i="1" l="1"/>
  <c r="X1485" i="1" s="1"/>
  <c r="AG1484" i="1"/>
  <c r="AL1483" i="1"/>
  <c r="AM1483" i="1" s="1"/>
  <c r="AH1484" i="1"/>
  <c r="Y1485" i="1" l="1"/>
  <c r="U1485" i="1" s="1"/>
  <c r="V1485" i="1" s="1"/>
  <c r="AA1485" i="1"/>
  <c r="E1484" i="1"/>
  <c r="U1484" i="1"/>
  <c r="Z1484" i="1"/>
  <c r="AP1484" i="1"/>
  <c r="AL1484" i="1"/>
  <c r="AM1484" i="1" s="1"/>
  <c r="Z1485" i="1" l="1"/>
  <c r="AP1485" i="1"/>
  <c r="E1485" i="1"/>
  <c r="AA1486" i="1"/>
  <c r="V1484" i="1"/>
  <c r="W1485" i="1" s="1"/>
  <c r="AB1485" i="1" l="1"/>
  <c r="AG1485" i="1" s="1"/>
  <c r="X1486" i="1"/>
  <c r="Y1486" i="1" s="1"/>
  <c r="W1486" i="1"/>
  <c r="X1487" i="1" s="1"/>
  <c r="Y1487" i="1" s="1"/>
  <c r="AH1485" i="1" l="1"/>
  <c r="AL1485" i="1" s="1"/>
  <c r="AM1485" i="1" s="1"/>
  <c r="AB1486" i="1"/>
  <c r="AG1486" i="1" s="1"/>
  <c r="AP1487" i="1"/>
  <c r="AA1488" i="1"/>
  <c r="Z1487" i="1"/>
  <c r="E1487" i="1"/>
  <c r="U1487" i="1"/>
  <c r="V1487" i="1" s="1"/>
  <c r="AH1486" i="1" l="1"/>
  <c r="AL1486" i="1" s="1"/>
  <c r="AM1486" i="1" s="1"/>
  <c r="AA1487" i="1"/>
  <c r="E1486" i="1"/>
  <c r="U1486" i="1"/>
  <c r="Z1486" i="1"/>
  <c r="AP1486" i="1"/>
  <c r="V1486" i="1" l="1"/>
  <c r="W1487" i="1" s="1"/>
  <c r="AB1487" i="1" l="1"/>
  <c r="AG1487" i="1" s="1"/>
  <c r="X1488" i="1"/>
  <c r="Y1488" i="1" s="1"/>
  <c r="W1488" i="1"/>
  <c r="X1489" i="1" s="1"/>
  <c r="Y1489" i="1" s="1"/>
  <c r="AH1487" i="1" l="1"/>
  <c r="AL1487" i="1" s="1"/>
  <c r="AM1487" i="1" s="1"/>
  <c r="AB1488" i="1"/>
  <c r="AG1488" i="1" s="1"/>
  <c r="Z1489" i="1"/>
  <c r="U1489" i="1"/>
  <c r="V1489" i="1" s="1"/>
  <c r="E1489" i="1"/>
  <c r="AA1490" i="1"/>
  <c r="AP1489" i="1"/>
  <c r="AH1488" i="1" l="1"/>
  <c r="AL1488" i="1" s="1"/>
  <c r="AM1488" i="1" s="1"/>
  <c r="Z1488" i="1"/>
  <c r="E1488" i="1"/>
  <c r="U1488" i="1"/>
  <c r="AA1489" i="1"/>
  <c r="AP1488" i="1"/>
  <c r="V1488" i="1" l="1"/>
  <c r="W1489" i="1" s="1"/>
  <c r="AB1489" i="1" l="1"/>
  <c r="AB1490" i="1" s="1"/>
  <c r="AG1490" i="1" s="1"/>
  <c r="W1490" i="1"/>
  <c r="X1490" i="1"/>
  <c r="Y1490" i="1" s="1"/>
  <c r="AH1489" i="1" l="1"/>
  <c r="AL1489" i="1" s="1"/>
  <c r="AM1489" i="1" s="1"/>
  <c r="AG1489" i="1"/>
  <c r="X1491" i="1"/>
  <c r="Y1491" i="1" s="1"/>
  <c r="AH1490" i="1" l="1"/>
  <c r="AL1490" i="1" s="1"/>
  <c r="AM1490" i="1" s="1"/>
  <c r="Z1490" i="1"/>
  <c r="U1490" i="1"/>
  <c r="E1490" i="1"/>
  <c r="AA1491" i="1"/>
  <c r="AP1490" i="1"/>
  <c r="AP1491" i="1"/>
  <c r="E1491" i="1"/>
  <c r="AA1492" i="1"/>
  <c r="U1491" i="1"/>
  <c r="V1491" i="1" s="1"/>
  <c r="Z1491" i="1"/>
  <c r="V1490" i="1" l="1"/>
  <c r="AB1491" i="1" s="1"/>
  <c r="W1491" i="1" l="1"/>
  <c r="X1492" i="1" s="1"/>
  <c r="Y1492" i="1" s="1"/>
  <c r="AB1492" i="1"/>
  <c r="AG1492" i="1" s="1"/>
  <c r="AG1491" i="1"/>
  <c r="AH1491" i="1"/>
  <c r="W1492" i="1" l="1"/>
  <c r="X1493" i="1" s="1"/>
  <c r="Y1493" i="1" s="1"/>
  <c r="AL1491" i="1"/>
  <c r="AM1491" i="1" s="1"/>
  <c r="AH1492" i="1"/>
  <c r="AP1492" i="1"/>
  <c r="AL1492" i="1" l="1"/>
  <c r="AM1492" i="1" s="1"/>
  <c r="AA1493" i="1"/>
  <c r="Z1492" i="1"/>
  <c r="E1492" i="1"/>
  <c r="U1492" i="1"/>
  <c r="U1493" i="1"/>
  <c r="V1493" i="1" s="1"/>
  <c r="AA1494" i="1"/>
  <c r="Z1493" i="1"/>
  <c r="AP1493" i="1"/>
  <c r="E1493" i="1"/>
  <c r="V1492" i="1" l="1"/>
  <c r="AB1493" i="1" s="1"/>
  <c r="W1493" i="1" l="1"/>
  <c r="W1494" i="1" s="1"/>
  <c r="AB1494" i="1"/>
  <c r="AG1494" i="1" s="1"/>
  <c r="AG1493" i="1"/>
  <c r="AH1493" i="1"/>
  <c r="X1494" i="1" l="1"/>
  <c r="Y1494" i="1" s="1"/>
  <c r="AL1493" i="1"/>
  <c r="AM1493" i="1" s="1"/>
  <c r="AH1494" i="1"/>
  <c r="X1495" i="1"/>
  <c r="Y1495" i="1" s="1"/>
  <c r="Z1494" i="1" l="1"/>
  <c r="AA1495" i="1"/>
  <c r="U1494" i="1"/>
  <c r="E1494" i="1"/>
  <c r="AL1494" i="1"/>
  <c r="AM1494" i="1" s="1"/>
  <c r="AP1495" i="1"/>
  <c r="Z1495" i="1"/>
  <c r="AA1496" i="1"/>
  <c r="U1495" i="1"/>
  <c r="V1495" i="1" s="1"/>
  <c r="E1495" i="1"/>
  <c r="AP1494" i="1"/>
  <c r="V1494" i="1" l="1"/>
  <c r="AB1495" i="1" s="1"/>
  <c r="W1495" i="1" l="1"/>
  <c r="X1496" i="1" s="1"/>
  <c r="Y1496" i="1" s="1"/>
  <c r="AB1496" i="1"/>
  <c r="AG1495" i="1"/>
  <c r="AH1495" i="1"/>
  <c r="W1496" i="1" l="1"/>
  <c r="X1497" i="1" s="1"/>
  <c r="Y1497" i="1" s="1"/>
  <c r="E1497" i="1" s="1"/>
  <c r="AG1496" i="1"/>
  <c r="AL1495" i="1"/>
  <c r="AM1495" i="1" s="1"/>
  <c r="AH1496" i="1"/>
  <c r="U1497" i="1" l="1"/>
  <c r="V1497" i="1" s="1"/>
  <c r="AP1497" i="1"/>
  <c r="AA1498" i="1"/>
  <c r="Z1497" i="1"/>
  <c r="E1496" i="1"/>
  <c r="Z1496" i="1"/>
  <c r="U1496" i="1"/>
  <c r="AA1497" i="1"/>
  <c r="AP1496" i="1"/>
  <c r="AL1496" i="1"/>
  <c r="AM1496" i="1" s="1"/>
  <c r="V1496" i="1" l="1"/>
  <c r="W1497" i="1" s="1"/>
  <c r="AB1497" i="1" l="1"/>
  <c r="AG1497" i="1" s="1"/>
  <c r="X1498" i="1"/>
  <c r="Y1498" i="1" s="1"/>
  <c r="W1498" i="1"/>
  <c r="X1499" i="1" s="1"/>
  <c r="Y1499" i="1" s="1"/>
  <c r="AH1497" i="1" l="1"/>
  <c r="AB1498" i="1"/>
  <c r="AG1498" i="1" s="1"/>
  <c r="U1499" i="1"/>
  <c r="V1499" i="1" s="1"/>
  <c r="AA1500" i="1"/>
  <c r="Z1499" i="1"/>
  <c r="E1499" i="1"/>
  <c r="AP1499" i="1"/>
  <c r="AH1498" i="1" l="1"/>
  <c r="AL1497" i="1"/>
  <c r="AM1497" i="1" s="1"/>
  <c r="E1498" i="1"/>
  <c r="Z1498" i="1"/>
  <c r="U1498" i="1"/>
  <c r="AA1499" i="1"/>
  <c r="AP1498" i="1"/>
  <c r="AL1498" i="1" l="1"/>
  <c r="AM1498" i="1" s="1"/>
  <c r="V1498" i="1"/>
  <c r="W1499" i="1" s="1"/>
  <c r="AB1499" i="1" l="1"/>
  <c r="AB1500" i="1" s="1"/>
  <c r="X1500" i="1"/>
  <c r="Y1500" i="1" s="1"/>
  <c r="W1500" i="1"/>
  <c r="AH1499" i="1" l="1"/>
  <c r="AH1500" i="1" s="1"/>
  <c r="AG1499" i="1"/>
  <c r="X1501" i="1"/>
  <c r="Y1501" i="1" s="1"/>
  <c r="AG1500" i="1"/>
  <c r="AL1499" i="1" l="1"/>
  <c r="AM1499" i="1" s="1"/>
  <c r="AA1501" i="1"/>
  <c r="E1500" i="1"/>
  <c r="Z1500" i="1"/>
  <c r="U1500" i="1"/>
  <c r="E1501" i="1"/>
  <c r="Z1501" i="1"/>
  <c r="AP1501" i="1"/>
  <c r="AA1502" i="1"/>
  <c r="U1501" i="1"/>
  <c r="V1501" i="1" s="1"/>
  <c r="AP1500" i="1"/>
  <c r="AL1500" i="1" l="1"/>
  <c r="AM1500" i="1" s="1"/>
  <c r="V1500" i="1"/>
  <c r="W1501" i="1" s="1"/>
  <c r="AB1501" i="1" l="1"/>
  <c r="AF1501" i="1" s="1"/>
  <c r="X1502" i="1"/>
  <c r="Y1502" i="1" s="1"/>
  <c r="W1502" i="1"/>
  <c r="AB1502" i="1" l="1"/>
  <c r="AG1502" i="1" s="1"/>
  <c r="AG1501" i="1"/>
  <c r="AH1501" i="1"/>
  <c r="AL1501" i="1" s="1"/>
  <c r="AM1501" i="1" s="1"/>
  <c r="X1503" i="1"/>
  <c r="Y1503" i="1" s="1"/>
  <c r="AA1503" i="1"/>
  <c r="U1502" i="1"/>
  <c r="V1502" i="1" s="1"/>
  <c r="Z1502" i="1"/>
  <c r="AP1502" i="1"/>
  <c r="E1502" i="1"/>
  <c r="AH1502" i="1" l="1"/>
  <c r="AL1502" i="1" s="1"/>
  <c r="AM1502" i="1" s="1"/>
  <c r="W1503" i="1"/>
  <c r="X1504" i="1" s="1"/>
  <c r="Y1504" i="1" s="1"/>
  <c r="AP1503" i="1"/>
  <c r="U1503" i="1"/>
  <c r="V1503" i="1" s="1"/>
  <c r="W1504" i="1" s="1"/>
  <c r="E1503" i="1"/>
  <c r="AA1504" i="1"/>
  <c r="Z1503" i="1"/>
  <c r="AB1503" i="1"/>
  <c r="AG1503" i="1" l="1"/>
  <c r="AB1504" i="1"/>
  <c r="AP1504" i="1"/>
  <c r="AH1503" i="1"/>
  <c r="X1505" i="1"/>
  <c r="Y1505" i="1" s="1"/>
  <c r="E1504" i="1" l="1"/>
  <c r="Z1504" i="1"/>
  <c r="AA1505" i="1"/>
  <c r="U1504" i="1"/>
  <c r="AG1504" i="1"/>
  <c r="AL1503" i="1"/>
  <c r="AM1503" i="1" s="1"/>
  <c r="AH1504" i="1"/>
  <c r="AL1504" i="1" l="1"/>
  <c r="AM1504" i="1" s="1"/>
  <c r="V1504" i="1"/>
  <c r="W1505" i="1" s="1"/>
  <c r="E1505" i="1"/>
  <c r="U1505" i="1"/>
  <c r="V1505" i="1" s="1"/>
  <c r="Z1505" i="1"/>
  <c r="AA1506" i="1"/>
  <c r="AB1505" i="1"/>
  <c r="AP1505" i="1"/>
  <c r="AH1505" i="1" l="1"/>
  <c r="AG1505" i="1"/>
  <c r="AB1506" i="1"/>
  <c r="X1506" i="1"/>
  <c r="Y1506" i="1" s="1"/>
  <c r="W1506" i="1"/>
  <c r="AG1506" i="1" l="1"/>
  <c r="AP1506" i="1"/>
  <c r="X1507" i="1"/>
  <c r="Y1507" i="1" s="1"/>
  <c r="AL1505" i="1"/>
  <c r="AM1505" i="1" s="1"/>
  <c r="AH1506" i="1"/>
  <c r="AL1506" i="1" l="1"/>
  <c r="AM1506" i="1" s="1"/>
  <c r="AA1507" i="1"/>
  <c r="E1506" i="1"/>
  <c r="Z1506" i="1"/>
  <c r="U1506" i="1"/>
  <c r="AP1507" i="1"/>
  <c r="AA1508" i="1"/>
  <c r="Z1507" i="1"/>
  <c r="E1507" i="1"/>
  <c r="U1507" i="1"/>
  <c r="V1507" i="1" s="1"/>
  <c r="V1506" i="1" l="1"/>
  <c r="AB1507" i="1" s="1"/>
  <c r="W1507" i="1" l="1"/>
  <c r="X1508" i="1" s="1"/>
  <c r="Y1508" i="1" s="1"/>
  <c r="AG1507" i="1"/>
  <c r="AB1508" i="1"/>
  <c r="AH1507" i="1"/>
  <c r="W1508" i="1" l="1"/>
  <c r="X1509" i="1" s="1"/>
  <c r="Y1509" i="1" s="1"/>
  <c r="AG1508" i="1"/>
  <c r="AL1507" i="1"/>
  <c r="AM1507" i="1" s="1"/>
  <c r="AH1508" i="1"/>
  <c r="AL1508" i="1" l="1"/>
  <c r="AM1508" i="1" s="1"/>
  <c r="AA1509" i="1"/>
  <c r="U1508" i="1"/>
  <c r="E1508" i="1"/>
  <c r="Z1508" i="1"/>
  <c r="AP1508" i="1"/>
  <c r="AP1509" i="1"/>
  <c r="E1509" i="1" l="1"/>
  <c r="Z1509" i="1"/>
  <c r="U1509" i="1"/>
  <c r="V1509" i="1" s="1"/>
  <c r="AA1510" i="1"/>
  <c r="V1508" i="1"/>
  <c r="AB1509" i="1" s="1"/>
  <c r="W1509" i="1" l="1"/>
  <c r="AH1509" i="1"/>
  <c r="AL1509" i="1" s="1"/>
  <c r="AM1509" i="1" s="1"/>
  <c r="AG1509" i="1"/>
  <c r="AB1510" i="1"/>
  <c r="X1510" i="1"/>
  <c r="Y1510" i="1" s="1"/>
  <c r="W1510" i="1"/>
  <c r="AH1510" i="1" l="1"/>
  <c r="AL1510" i="1" s="1"/>
  <c r="AM1510" i="1" s="1"/>
  <c r="AG1510" i="1"/>
  <c r="X1511" i="1"/>
  <c r="Y1511" i="1" s="1"/>
  <c r="E1510" i="1" l="1"/>
  <c r="Z1510" i="1"/>
  <c r="U1510" i="1"/>
  <c r="AA1511" i="1"/>
  <c r="AP1510" i="1"/>
  <c r="AA1512" i="1" l="1"/>
  <c r="E1511" i="1"/>
  <c r="Z1511" i="1"/>
  <c r="U1511" i="1"/>
  <c r="V1511" i="1" s="1"/>
  <c r="V1510" i="1"/>
  <c r="AB1511" i="1" s="1"/>
  <c r="AP1511" i="1"/>
  <c r="W1511" i="1" l="1"/>
  <c r="X1512" i="1" s="1"/>
  <c r="Y1512" i="1" s="1"/>
  <c r="AH1511" i="1"/>
  <c r="AL1511" i="1" s="1"/>
  <c r="AM1511" i="1" s="1"/>
  <c r="AG1511" i="1"/>
  <c r="AB1512" i="1"/>
  <c r="W1512" i="1" l="1"/>
  <c r="X1513" i="1" s="1"/>
  <c r="Y1513" i="1" s="1"/>
  <c r="AH1512" i="1"/>
  <c r="AL1512" i="1" s="1"/>
  <c r="AM1512" i="1" s="1"/>
  <c r="AG1512" i="1"/>
  <c r="AA1513" i="1" l="1"/>
  <c r="E1512" i="1"/>
  <c r="U1512" i="1"/>
  <c r="Z1512" i="1"/>
  <c r="AP1512" i="1"/>
  <c r="V1512" i="1" l="1"/>
  <c r="AB1513" i="1" s="1"/>
  <c r="U1513" i="1"/>
  <c r="V1513" i="1" s="1"/>
  <c r="AA1514" i="1"/>
  <c r="E1513" i="1"/>
  <c r="Z1513" i="1"/>
  <c r="AP1513" i="1"/>
  <c r="W1513" i="1" l="1"/>
  <c r="W1514" i="1" s="1"/>
  <c r="AH1513" i="1"/>
  <c r="AL1513" i="1" s="1"/>
  <c r="AM1513" i="1" s="1"/>
  <c r="AG1513" i="1"/>
  <c r="AB1514" i="1"/>
  <c r="X1514" i="1" l="1"/>
  <c r="Y1514" i="1" s="1"/>
  <c r="AH1514" i="1"/>
  <c r="AL1514" i="1" s="1"/>
  <c r="AM1514" i="1" s="1"/>
  <c r="AG1514" i="1"/>
  <c r="X1515" i="1"/>
  <c r="Y1515" i="1" s="1"/>
  <c r="Z1514" i="1" l="1"/>
  <c r="E1514" i="1"/>
  <c r="U1514" i="1"/>
  <c r="AA1515" i="1"/>
  <c r="AP1514" i="1"/>
  <c r="E1515" i="1" l="1"/>
  <c r="AA1516" i="1"/>
  <c r="Z1515" i="1"/>
  <c r="U1515" i="1"/>
  <c r="V1515" i="1" s="1"/>
  <c r="V1514" i="1"/>
  <c r="AB1515" i="1" s="1"/>
  <c r="AP1515" i="1"/>
  <c r="W1515" i="1" l="1"/>
  <c r="AH1515" i="1"/>
  <c r="AL1515" i="1" s="1"/>
  <c r="AM1515" i="1" s="1"/>
  <c r="AG1515" i="1"/>
  <c r="AB1516" i="1"/>
  <c r="X1516" i="1"/>
  <c r="Y1516" i="1" s="1"/>
  <c r="W1516" i="1"/>
  <c r="AH1516" i="1" l="1"/>
  <c r="AL1516" i="1" s="1"/>
  <c r="AM1516" i="1" s="1"/>
  <c r="AG1516" i="1"/>
  <c r="AP1516" i="1"/>
  <c r="X1517" i="1"/>
  <c r="Y1517" i="1" s="1"/>
  <c r="Z1516" i="1" l="1"/>
  <c r="AA1517" i="1"/>
  <c r="E1516" i="1"/>
  <c r="U1516" i="1"/>
  <c r="U1517" i="1" l="1"/>
  <c r="V1517" i="1" s="1"/>
  <c r="AA1518" i="1"/>
  <c r="E1517" i="1"/>
  <c r="Z1517" i="1"/>
  <c r="V1516" i="1"/>
  <c r="AB1517" i="1" s="1"/>
  <c r="AP1517" i="1"/>
  <c r="AH1517" i="1" l="1"/>
  <c r="AL1517" i="1" s="1"/>
  <c r="AM1517" i="1" s="1"/>
  <c r="AB1518" i="1"/>
  <c r="AG1517" i="1"/>
  <c r="W1517" i="1"/>
  <c r="X1518" i="1" l="1"/>
  <c r="Y1518" i="1" s="1"/>
  <c r="W1518" i="1"/>
  <c r="AH1518" i="1"/>
  <c r="AL1518" i="1" s="1"/>
  <c r="AM1518" i="1" s="1"/>
  <c r="AG1518" i="1"/>
  <c r="X1519" i="1" l="1"/>
  <c r="Y1519" i="1" s="1"/>
  <c r="E1518" i="1" l="1"/>
  <c r="Z1518" i="1"/>
  <c r="AA1519" i="1"/>
  <c r="U1518" i="1"/>
  <c r="AP1518" i="1"/>
  <c r="V1518" i="1" l="1"/>
  <c r="AB1519" i="1" s="1"/>
  <c r="AA1520" i="1"/>
  <c r="E1519" i="1"/>
  <c r="Z1519" i="1"/>
  <c r="U1519" i="1"/>
  <c r="V1519" i="1" s="1"/>
  <c r="AP1519" i="1"/>
  <c r="W1519" i="1" l="1"/>
  <c r="X1520" i="1" s="1"/>
  <c r="Y1520" i="1" s="1"/>
  <c r="AH1519" i="1"/>
  <c r="AL1519" i="1" s="1"/>
  <c r="AM1519" i="1" s="1"/>
  <c r="AG1519" i="1"/>
  <c r="AB1520" i="1"/>
  <c r="W1520" i="1" l="1"/>
  <c r="X1521" i="1" s="1"/>
  <c r="Y1521" i="1" s="1"/>
  <c r="AH1520" i="1"/>
  <c r="AL1520" i="1" s="1"/>
  <c r="AM1520" i="1" s="1"/>
  <c r="AG1520" i="1"/>
  <c r="AF1520" i="1"/>
  <c r="E1520" i="1" l="1"/>
  <c r="Z1520" i="1"/>
  <c r="U1520" i="1"/>
  <c r="AA1521" i="1"/>
  <c r="AP1520" i="1"/>
  <c r="V1520" i="1" l="1"/>
  <c r="W1521" i="1" s="1"/>
  <c r="AB1521" i="1"/>
  <c r="E1521" i="1"/>
  <c r="Z1521" i="1"/>
  <c r="AA1522" i="1"/>
  <c r="U1521" i="1"/>
  <c r="V1521" i="1" s="1"/>
  <c r="AP1521" i="1"/>
  <c r="AH1521" i="1" l="1"/>
  <c r="AL1521" i="1" s="1"/>
  <c r="AM1521" i="1" s="1"/>
  <c r="AB1522" i="1"/>
  <c r="AG1521" i="1"/>
  <c r="W1522" i="1"/>
  <c r="X1522" i="1"/>
  <c r="Y1522" i="1" s="1"/>
  <c r="X1523" i="1" l="1"/>
  <c r="Y1523" i="1" s="1"/>
  <c r="AH1522" i="1"/>
  <c r="AL1522" i="1" s="1"/>
  <c r="AM1522" i="1" s="1"/>
  <c r="AG1522" i="1"/>
  <c r="AP1522" i="1"/>
  <c r="AA1523" i="1" l="1"/>
  <c r="E1522" i="1"/>
  <c r="Z1522" i="1"/>
  <c r="U1522" i="1"/>
  <c r="AA1524" i="1" l="1"/>
  <c r="Z1523" i="1"/>
  <c r="U1523" i="1"/>
  <c r="V1523" i="1" s="1"/>
  <c r="E1523" i="1"/>
  <c r="V1522" i="1"/>
  <c r="AB1523" i="1" s="1"/>
  <c r="AP1523" i="1"/>
  <c r="W1523" i="1" l="1"/>
  <c r="W1524" i="1" s="1"/>
  <c r="AH1523" i="1"/>
  <c r="AL1523" i="1" s="1"/>
  <c r="AM1523" i="1" s="1"/>
  <c r="AB1524" i="1"/>
  <c r="AG1523" i="1"/>
  <c r="X1524" i="1"/>
  <c r="Y1524" i="1" s="1"/>
  <c r="AH1524" i="1" l="1"/>
  <c r="AL1524" i="1" s="1"/>
  <c r="AM1524" i="1" s="1"/>
  <c r="AG1524" i="1"/>
  <c r="X1525" i="1"/>
  <c r="Y1525" i="1" s="1"/>
  <c r="U1524" i="1" l="1"/>
  <c r="AA1525" i="1"/>
  <c r="E1524" i="1"/>
  <c r="Z1524" i="1"/>
  <c r="AP1525" i="1"/>
  <c r="AP1524" i="1"/>
  <c r="AA1526" i="1" l="1"/>
  <c r="E1525" i="1"/>
  <c r="Z1525" i="1"/>
  <c r="U1525" i="1"/>
  <c r="V1525" i="1" s="1"/>
  <c r="V1524" i="1"/>
  <c r="AB1525" i="1" s="1"/>
  <c r="W1525" i="1" l="1"/>
  <c r="W1526" i="1" s="1"/>
  <c r="AH1525" i="1"/>
  <c r="AL1525" i="1" s="1"/>
  <c r="AM1525" i="1" s="1"/>
  <c r="AG1525" i="1"/>
  <c r="AB1526" i="1"/>
  <c r="X1526" i="1" l="1"/>
  <c r="Y1526" i="1" s="1"/>
  <c r="AH1526" i="1"/>
  <c r="AL1526" i="1" s="1"/>
  <c r="AM1526" i="1" s="1"/>
  <c r="AG1526" i="1"/>
  <c r="X1527" i="1"/>
  <c r="Y1527" i="1" s="1"/>
  <c r="E1526" i="1" l="1"/>
  <c r="U1526" i="1"/>
  <c r="Z1526" i="1"/>
  <c r="AA1527" i="1"/>
  <c r="AP1526" i="1"/>
  <c r="V1526" i="1" l="1"/>
  <c r="AB1527" i="1" s="1"/>
  <c r="Z1527" i="1"/>
  <c r="U1527" i="1"/>
  <c r="V1527" i="1" s="1"/>
  <c r="AA1528" i="1"/>
  <c r="E1527" i="1"/>
  <c r="AP1527" i="1"/>
  <c r="W1527" i="1" l="1"/>
  <c r="X1528" i="1" s="1"/>
  <c r="Y1528" i="1" s="1"/>
  <c r="AH1527" i="1"/>
  <c r="AL1527" i="1" s="1"/>
  <c r="AM1527" i="1" s="1"/>
  <c r="AG1527" i="1"/>
  <c r="AB1528" i="1"/>
  <c r="W1528" i="1" l="1"/>
  <c r="X1529" i="1" s="1"/>
  <c r="Y1529" i="1" s="1"/>
  <c r="AH1528" i="1"/>
  <c r="AL1528" i="1" s="1"/>
  <c r="AM1528" i="1" s="1"/>
  <c r="AG1528" i="1"/>
  <c r="AP1528" i="1"/>
  <c r="Z1528" i="1" l="1"/>
  <c r="AA1529" i="1"/>
  <c r="U1528" i="1"/>
  <c r="E1528" i="1"/>
  <c r="U1529" i="1" l="1"/>
  <c r="V1529" i="1" s="1"/>
  <c r="Z1529" i="1"/>
  <c r="AA1530" i="1"/>
  <c r="E1529" i="1"/>
  <c r="V1528" i="1"/>
  <c r="W1529" i="1" s="1"/>
  <c r="AP1529" i="1"/>
  <c r="AB1529" i="1" l="1"/>
  <c r="AB1530" i="1" s="1"/>
  <c r="X1530" i="1"/>
  <c r="Y1530" i="1" s="1"/>
  <c r="W1530" i="1"/>
  <c r="AG1529" i="1" l="1"/>
  <c r="AH1529" i="1"/>
  <c r="AL1529" i="1" s="1"/>
  <c r="AM1529" i="1" s="1"/>
  <c r="X1531" i="1"/>
  <c r="Y1531" i="1" s="1"/>
  <c r="AG1530" i="1"/>
  <c r="AP1530" i="1"/>
  <c r="AH1530" i="1" l="1"/>
  <c r="AL1530" i="1" s="1"/>
  <c r="AM1530" i="1" s="1"/>
  <c r="E1530" i="1"/>
  <c r="U1530" i="1"/>
  <c r="Z1530" i="1"/>
  <c r="AA1531" i="1"/>
  <c r="E1531" i="1" l="1"/>
  <c r="AA1532" i="1"/>
  <c r="Z1531" i="1"/>
  <c r="U1531" i="1"/>
  <c r="V1531" i="1" s="1"/>
  <c r="V1530" i="1"/>
  <c r="AB1531" i="1"/>
  <c r="W1531" i="1"/>
  <c r="AP1531" i="1"/>
  <c r="X1532" i="1" l="1"/>
  <c r="Y1532" i="1" s="1"/>
  <c r="W1532" i="1"/>
  <c r="AH1531" i="1"/>
  <c r="AL1531" i="1" s="1"/>
  <c r="AM1531" i="1" s="1"/>
  <c r="AG1531" i="1"/>
  <c r="AB1532" i="1"/>
  <c r="X1533" i="1" l="1"/>
  <c r="Y1533" i="1" s="1"/>
  <c r="AH1532" i="1"/>
  <c r="AL1532" i="1" s="1"/>
  <c r="AM1532" i="1" s="1"/>
  <c r="AG1532" i="1"/>
  <c r="E1532" i="1" l="1"/>
  <c r="AA1533" i="1"/>
  <c r="Z1532" i="1"/>
  <c r="U1532" i="1"/>
  <c r="AP1532" i="1"/>
  <c r="V1532" i="1" l="1"/>
  <c r="AB1533" i="1" s="1"/>
  <c r="AA1534" i="1"/>
  <c r="U1533" i="1"/>
  <c r="V1533" i="1" s="1"/>
  <c r="E1533" i="1"/>
  <c r="Z1533" i="1"/>
  <c r="AP1533" i="1"/>
  <c r="W1533" i="1" l="1"/>
  <c r="X1534" i="1" s="1"/>
  <c r="Y1534" i="1" s="1"/>
  <c r="AH1533" i="1"/>
  <c r="AL1533" i="1" s="1"/>
  <c r="AM1533" i="1" s="1"/>
  <c r="AG1533" i="1"/>
  <c r="AB1534" i="1"/>
  <c r="W1534" i="1" l="1"/>
  <c r="X1535" i="1" s="1"/>
  <c r="Y1535" i="1" s="1"/>
  <c r="AH1534" i="1"/>
  <c r="AL1534" i="1" s="1"/>
  <c r="AM1534" i="1" s="1"/>
  <c r="AG1534" i="1"/>
  <c r="E1534" i="1" l="1"/>
  <c r="Z1534" i="1"/>
  <c r="AA1535" i="1"/>
  <c r="U1534" i="1"/>
  <c r="AP1534" i="1"/>
  <c r="Z1535" i="1" l="1"/>
  <c r="AA1536" i="1"/>
  <c r="E1535" i="1"/>
  <c r="U1535" i="1"/>
  <c r="V1535" i="1" s="1"/>
  <c r="AP1535" i="1"/>
  <c r="V1534" i="1"/>
  <c r="AB1535" i="1" s="1"/>
  <c r="W1535" i="1" l="1"/>
  <c r="W1536" i="1" s="1"/>
  <c r="AH1535" i="1"/>
  <c r="AL1535" i="1" s="1"/>
  <c r="AM1535" i="1" s="1"/>
  <c r="AB1536" i="1"/>
  <c r="AG1535" i="1"/>
  <c r="X1536" i="1"/>
  <c r="Y1536" i="1" s="1"/>
  <c r="AH1536" i="1" l="1"/>
  <c r="AL1536" i="1" s="1"/>
  <c r="AM1536" i="1" s="1"/>
  <c r="AG1536" i="1"/>
  <c r="X1537" i="1"/>
  <c r="Y1537" i="1" s="1"/>
  <c r="Z1536" i="1" l="1"/>
  <c r="E1536" i="1"/>
  <c r="U1536" i="1"/>
  <c r="AA1537" i="1"/>
  <c r="AP1536" i="1"/>
  <c r="V1536" i="1" l="1"/>
  <c r="AB1537" i="1" s="1"/>
  <c r="U1537" i="1"/>
  <c r="V1537" i="1" s="1"/>
  <c r="Z1537" i="1"/>
  <c r="AA1538" i="1"/>
  <c r="E1537" i="1"/>
  <c r="AP1537" i="1"/>
  <c r="W1537" i="1" l="1"/>
  <c r="X1538" i="1" s="1"/>
  <c r="Y1538" i="1" s="1"/>
  <c r="AH1537" i="1"/>
  <c r="AL1537" i="1" s="1"/>
  <c r="AM1537" i="1" s="1"/>
  <c r="AB1538" i="1"/>
  <c r="AG1537" i="1"/>
  <c r="W1538" i="1" l="1"/>
  <c r="X1539" i="1" s="1"/>
  <c r="Y1539" i="1" s="1"/>
  <c r="AH1538" i="1"/>
  <c r="AL1538" i="1" s="1"/>
  <c r="AM1538" i="1" s="1"/>
  <c r="AG1538" i="1"/>
  <c r="E1538" i="1" l="1"/>
  <c r="Z1538" i="1"/>
  <c r="AA1539" i="1"/>
  <c r="U1538" i="1"/>
  <c r="AP1538" i="1"/>
  <c r="U1539" i="1" l="1"/>
  <c r="V1539" i="1" s="1"/>
  <c r="AA1540" i="1"/>
  <c r="E1539" i="1"/>
  <c r="Z1539" i="1"/>
  <c r="V1538" i="1"/>
  <c r="W1539" i="1" s="1"/>
  <c r="AP1539" i="1"/>
  <c r="X1540" i="1" l="1"/>
  <c r="Y1540" i="1" s="1"/>
  <c r="W1540" i="1"/>
  <c r="AB1539" i="1"/>
  <c r="AH1539" i="1" l="1"/>
  <c r="AL1539" i="1" s="1"/>
  <c r="AM1539" i="1" s="1"/>
  <c r="AG1539" i="1"/>
  <c r="AB1540" i="1"/>
  <c r="X1541" i="1"/>
  <c r="Y1541" i="1" s="1"/>
  <c r="AH1540" i="1" l="1"/>
  <c r="AL1540" i="1" s="1"/>
  <c r="AM1540" i="1" s="1"/>
  <c r="AF1540" i="1"/>
  <c r="AG1540" i="1"/>
  <c r="AA1541" i="1"/>
  <c r="E1540" i="1"/>
  <c r="Z1540" i="1"/>
  <c r="U1540" i="1"/>
  <c r="AP1540" i="1"/>
  <c r="E1541" i="1" l="1"/>
  <c r="U1541" i="1"/>
  <c r="V1541" i="1" s="1"/>
  <c r="Z1541" i="1"/>
  <c r="AA1542" i="1"/>
  <c r="V1540" i="1"/>
  <c r="AB1541" i="1" s="1"/>
  <c r="W1541" i="1"/>
  <c r="AP1541" i="1"/>
  <c r="AH1541" i="1" l="1"/>
  <c r="AL1541" i="1" s="1"/>
  <c r="AM1541" i="1" s="1"/>
  <c r="AB1542" i="1"/>
  <c r="AG1541" i="1"/>
  <c r="X1542" i="1"/>
  <c r="Y1542" i="1" s="1"/>
  <c r="W1542" i="1"/>
  <c r="AH1542" i="1" l="1"/>
  <c r="AL1542" i="1" s="1"/>
  <c r="AM1542" i="1" s="1"/>
  <c r="AG1542" i="1"/>
  <c r="X1543" i="1"/>
  <c r="Y1543" i="1" s="1"/>
  <c r="E1542" i="1" l="1"/>
  <c r="AA1543" i="1"/>
  <c r="Z1542" i="1"/>
  <c r="U1542" i="1"/>
  <c r="AP1542" i="1"/>
  <c r="V1542" i="1" l="1"/>
  <c r="AB1543" i="1" s="1"/>
  <c r="U1543" i="1"/>
  <c r="V1543" i="1" s="1"/>
  <c r="E1543" i="1"/>
  <c r="Z1543" i="1"/>
  <c r="AA1544" i="1"/>
  <c r="AP1543" i="1"/>
  <c r="W1543" i="1" l="1"/>
  <c r="W1544" i="1" s="1"/>
  <c r="AH1543" i="1"/>
  <c r="AL1543" i="1" s="1"/>
  <c r="AM1543" i="1" s="1"/>
  <c r="AG1543" i="1"/>
  <c r="AB1544" i="1"/>
  <c r="X1544" i="1" l="1"/>
  <c r="Y1544" i="1" s="1"/>
  <c r="AH1544" i="1"/>
  <c r="AL1544" i="1" s="1"/>
  <c r="AM1544" i="1" s="1"/>
  <c r="AG1544" i="1"/>
  <c r="X1545" i="1"/>
  <c r="Y1545" i="1" s="1"/>
  <c r="Z1544" i="1" l="1"/>
  <c r="E1544" i="1"/>
  <c r="U1544" i="1"/>
  <c r="AA1545" i="1"/>
  <c r="AP1544" i="1"/>
  <c r="E1545" i="1" l="1"/>
  <c r="U1545" i="1"/>
  <c r="V1545" i="1" s="1"/>
  <c r="Z1545" i="1"/>
  <c r="AA1546" i="1"/>
  <c r="V1544" i="1"/>
  <c r="W1545" i="1" s="1"/>
  <c r="AB1545" i="1"/>
  <c r="AP1545" i="1"/>
  <c r="X1546" i="1" l="1"/>
  <c r="Y1546" i="1" s="1"/>
  <c r="W1546" i="1"/>
  <c r="AH1545" i="1"/>
  <c r="AL1545" i="1" s="1"/>
  <c r="AM1545" i="1" s="1"/>
  <c r="AG1545" i="1"/>
  <c r="AB1546" i="1"/>
  <c r="X1547" i="1" l="1"/>
  <c r="Y1547" i="1" s="1"/>
  <c r="AH1546" i="1"/>
  <c r="AL1546" i="1" s="1"/>
  <c r="AM1546" i="1" s="1"/>
  <c r="AG1546" i="1"/>
  <c r="AP1546" i="1"/>
  <c r="E1546" i="1" l="1"/>
  <c r="U1546" i="1"/>
  <c r="Z1546" i="1"/>
  <c r="AA1547" i="1"/>
  <c r="V1546" i="1" l="1"/>
  <c r="AB1547" i="1" s="1"/>
  <c r="E1547" i="1"/>
  <c r="Z1547" i="1"/>
  <c r="AA1548" i="1"/>
  <c r="U1547" i="1"/>
  <c r="V1547" i="1" s="1"/>
  <c r="AP1547" i="1"/>
  <c r="W1547" i="1" l="1"/>
  <c r="W1548" i="1" s="1"/>
  <c r="AH1547" i="1"/>
  <c r="AL1547" i="1" s="1"/>
  <c r="AM1547" i="1" s="1"/>
  <c r="AG1547" i="1"/>
  <c r="AB1548" i="1"/>
  <c r="X1548" i="1" l="1"/>
  <c r="Y1548" i="1" s="1"/>
  <c r="AH1548" i="1"/>
  <c r="AL1548" i="1" s="1"/>
  <c r="AM1548" i="1" s="1"/>
  <c r="AG1548" i="1"/>
  <c r="X1549" i="1"/>
  <c r="Y1549" i="1" s="1"/>
  <c r="E1548" i="1" l="1"/>
  <c r="Z1548" i="1"/>
  <c r="AA1549" i="1"/>
  <c r="U1548" i="1"/>
  <c r="AP1548" i="1"/>
  <c r="V1548" i="1" l="1"/>
  <c r="AB1549" i="1" s="1"/>
  <c r="U1549" i="1"/>
  <c r="V1549" i="1" s="1"/>
  <c r="Z1549" i="1"/>
  <c r="AA1550" i="1"/>
  <c r="E1549" i="1"/>
  <c r="AP1549" i="1"/>
  <c r="W1549" i="1" l="1"/>
  <c r="X1550" i="1" s="1"/>
  <c r="Y1550" i="1" s="1"/>
  <c r="AH1549" i="1"/>
  <c r="AL1549" i="1" s="1"/>
  <c r="AM1549" i="1" s="1"/>
  <c r="AG1549" i="1"/>
  <c r="AB1550" i="1"/>
  <c r="W1550" i="1" l="1"/>
  <c r="X1551" i="1" s="1"/>
  <c r="Y1551" i="1" s="1"/>
  <c r="AH1550" i="1"/>
  <c r="AL1550" i="1" s="1"/>
  <c r="AM1550" i="1" s="1"/>
  <c r="AG1550" i="1"/>
  <c r="E1550" i="1" l="1"/>
  <c r="AA1551" i="1"/>
  <c r="U1550" i="1"/>
  <c r="Z1550" i="1"/>
  <c r="AP1550" i="1"/>
  <c r="V1550" i="1" l="1"/>
  <c r="AB1551" i="1" s="1"/>
  <c r="Z1551" i="1"/>
  <c r="U1551" i="1"/>
  <c r="V1551" i="1" s="1"/>
  <c r="AA1552" i="1"/>
  <c r="E1551" i="1"/>
  <c r="AP1551" i="1"/>
  <c r="W1551" i="1" l="1"/>
  <c r="X1552" i="1" s="1"/>
  <c r="Y1552" i="1" s="1"/>
  <c r="AH1551" i="1"/>
  <c r="AL1551" i="1" s="1"/>
  <c r="AM1551" i="1" s="1"/>
  <c r="AG1551" i="1"/>
  <c r="AB1552" i="1"/>
  <c r="W1552" i="1" l="1"/>
  <c r="X1553" i="1" s="1"/>
  <c r="Y1553" i="1" s="1"/>
  <c r="AH1552" i="1"/>
  <c r="AL1552" i="1" s="1"/>
  <c r="AM1552" i="1" s="1"/>
  <c r="AG1552" i="1"/>
  <c r="U1552" i="1" l="1"/>
  <c r="Z1552" i="1"/>
  <c r="AA1553" i="1"/>
  <c r="E1552" i="1"/>
  <c r="AP1552" i="1"/>
  <c r="Z1553" i="1" l="1"/>
  <c r="AA1554" i="1"/>
  <c r="U1553" i="1"/>
  <c r="V1553" i="1" s="1"/>
  <c r="E1553" i="1"/>
  <c r="AP1553" i="1"/>
  <c r="V1552" i="1"/>
  <c r="W1553" i="1" s="1"/>
  <c r="AB1553" i="1"/>
  <c r="X1554" i="1" l="1"/>
  <c r="Y1554" i="1" s="1"/>
  <c r="W1554" i="1"/>
  <c r="AH1553" i="1"/>
  <c r="AL1553" i="1" s="1"/>
  <c r="AM1553" i="1" s="1"/>
  <c r="AB1554" i="1"/>
  <c r="AG1553" i="1"/>
  <c r="AH1554" i="1" l="1"/>
  <c r="AL1554" i="1" s="1"/>
  <c r="AM1554" i="1" s="1"/>
  <c r="AG1554" i="1"/>
  <c r="X1555" i="1"/>
  <c r="Y1555" i="1" s="1"/>
  <c r="Z1554" i="1" l="1"/>
  <c r="E1554" i="1"/>
  <c r="AA1555" i="1"/>
  <c r="U1554" i="1"/>
  <c r="AP1554" i="1"/>
  <c r="V1554" i="1" l="1"/>
  <c r="W1555" i="1" s="1"/>
  <c r="E1555" i="1"/>
  <c r="AA1556" i="1"/>
  <c r="U1555" i="1"/>
  <c r="V1555" i="1" s="1"/>
  <c r="Z1555" i="1"/>
  <c r="AP1555" i="1"/>
  <c r="AB1555" i="1" l="1"/>
  <c r="AH1555" i="1" s="1"/>
  <c r="AL1555" i="1" s="1"/>
  <c r="AM1555" i="1" s="1"/>
  <c r="X1556" i="1"/>
  <c r="Y1556" i="1" s="1"/>
  <c r="W1556" i="1"/>
  <c r="AB1556" i="1" l="1"/>
  <c r="AG1556" i="1" s="1"/>
  <c r="AG1555" i="1"/>
  <c r="AP1556" i="1"/>
  <c r="X1557" i="1"/>
  <c r="Y1557" i="1" s="1"/>
  <c r="AH1556" i="1" l="1"/>
  <c r="AL1556" i="1" s="1"/>
  <c r="AM1556" i="1" s="1"/>
  <c r="AA1557" i="1"/>
  <c r="U1556" i="1"/>
  <c r="E1556" i="1"/>
  <c r="Z1556" i="1"/>
  <c r="V1556" i="1" l="1"/>
  <c r="AB1557" i="1" s="1"/>
  <c r="AA1558" i="1"/>
  <c r="Z1557" i="1"/>
  <c r="E1557" i="1"/>
  <c r="U1557" i="1"/>
  <c r="V1557" i="1" s="1"/>
  <c r="AP1557" i="1"/>
  <c r="W1557" i="1" l="1"/>
  <c r="X1558" i="1" s="1"/>
  <c r="Y1558" i="1" s="1"/>
  <c r="AH1557" i="1"/>
  <c r="AL1557" i="1" s="1"/>
  <c r="AM1557" i="1" s="1"/>
  <c r="AG1557" i="1"/>
  <c r="AB1558" i="1"/>
  <c r="W1558" i="1" l="1"/>
  <c r="X1559" i="1" s="1"/>
  <c r="Y1559" i="1" s="1"/>
  <c r="AH1558" i="1"/>
  <c r="AL1558" i="1" s="1"/>
  <c r="AM1558" i="1" s="1"/>
  <c r="AG1558" i="1"/>
  <c r="AP1558" i="1"/>
  <c r="Z1558" i="1" l="1"/>
  <c r="E1558" i="1"/>
  <c r="AA1559" i="1"/>
  <c r="U1558" i="1"/>
  <c r="Z1559" i="1" l="1"/>
  <c r="E1559" i="1"/>
  <c r="U1559" i="1"/>
  <c r="V1559" i="1" s="1"/>
  <c r="AA1560" i="1"/>
  <c r="V1558" i="1"/>
  <c r="AB1559" i="1" s="1"/>
  <c r="W1559" i="1"/>
  <c r="AP1559" i="1"/>
  <c r="AH1559" i="1" l="1"/>
  <c r="AL1559" i="1" s="1"/>
  <c r="AM1559" i="1" s="1"/>
  <c r="AB1560" i="1"/>
  <c r="AG1559" i="1"/>
  <c r="X1560" i="1"/>
  <c r="Y1560" i="1" s="1"/>
  <c r="W1560" i="1"/>
  <c r="AH1560" i="1" l="1"/>
  <c r="AL1560" i="1" s="1"/>
  <c r="AM1560" i="1" s="1"/>
  <c r="AG1560" i="1"/>
  <c r="X1561" i="1"/>
  <c r="Y1561" i="1" s="1"/>
  <c r="U1560" i="1" l="1"/>
  <c r="Z1560" i="1"/>
  <c r="E1560" i="1"/>
  <c r="AA1561" i="1"/>
  <c r="AP1561" i="1"/>
  <c r="AP1560" i="1"/>
  <c r="E1561" i="1" l="1"/>
  <c r="U1561" i="1"/>
  <c r="V1561" i="1" s="1"/>
  <c r="Z1561" i="1"/>
  <c r="AA1562" i="1"/>
  <c r="V1560" i="1"/>
  <c r="AB1561" i="1"/>
  <c r="W1561" i="1"/>
  <c r="X1562" i="1" l="1"/>
  <c r="Y1562" i="1" s="1"/>
  <c r="W1562" i="1"/>
  <c r="AH1561" i="1"/>
  <c r="AL1561" i="1" s="1"/>
  <c r="AM1561" i="1" s="1"/>
  <c r="AG1561" i="1"/>
  <c r="AB1562" i="1"/>
  <c r="X1563" i="1" l="1"/>
  <c r="Y1563" i="1" s="1"/>
  <c r="AH1562" i="1"/>
  <c r="AL1562" i="1" s="1"/>
  <c r="AM1562" i="1" s="1"/>
  <c r="AG1562" i="1"/>
  <c r="AP1562" i="1"/>
  <c r="U1562" i="1" l="1"/>
  <c r="AA1563" i="1"/>
  <c r="E1562" i="1"/>
  <c r="Z1562" i="1"/>
  <c r="AP1563" i="1"/>
  <c r="Z1563" i="1" l="1"/>
  <c r="E1563" i="1"/>
  <c r="AA1564" i="1"/>
  <c r="U1563" i="1"/>
  <c r="V1563" i="1" s="1"/>
  <c r="V1562" i="1"/>
  <c r="AB1563" i="1" s="1"/>
  <c r="W1563" i="1" l="1"/>
  <c r="X1564" i="1" s="1"/>
  <c r="Y1564" i="1" s="1"/>
  <c r="AH1563" i="1"/>
  <c r="AL1563" i="1" s="1"/>
  <c r="AM1563" i="1" s="1"/>
  <c r="AG1563" i="1"/>
  <c r="AB1564" i="1"/>
  <c r="AF1563" i="1"/>
  <c r="W1564" i="1" l="1"/>
  <c r="X1565" i="1" s="1"/>
  <c r="Y1565" i="1" s="1"/>
  <c r="AH1564" i="1"/>
  <c r="AL1564" i="1" s="1"/>
  <c r="AM1564" i="1" s="1"/>
  <c r="AG1564" i="1"/>
  <c r="E1564" i="1" l="1"/>
  <c r="U1564" i="1"/>
  <c r="AA1565" i="1"/>
  <c r="Z1564" i="1"/>
  <c r="AP1564" i="1"/>
  <c r="V1564" i="1" l="1"/>
  <c r="AB1565" i="1" s="1"/>
  <c r="W1565" i="1"/>
  <c r="AA1566" i="1"/>
  <c r="E1565" i="1"/>
  <c r="Z1565" i="1"/>
  <c r="U1565" i="1"/>
  <c r="V1565" i="1" s="1"/>
  <c r="AP1565" i="1"/>
  <c r="X1566" i="1" l="1"/>
  <c r="Y1566" i="1" s="1"/>
  <c r="W1566" i="1"/>
  <c r="AH1565" i="1"/>
  <c r="AL1565" i="1" s="1"/>
  <c r="AM1565" i="1" s="1"/>
  <c r="AG1565" i="1"/>
  <c r="AB1566" i="1"/>
  <c r="X1567" i="1" l="1"/>
  <c r="Y1567" i="1" s="1"/>
  <c r="AH1566" i="1"/>
  <c r="AL1566" i="1" s="1"/>
  <c r="AM1566" i="1" s="1"/>
  <c r="AG1566" i="1"/>
  <c r="E1566" i="1" l="1"/>
  <c r="AA1567" i="1"/>
  <c r="Z1566" i="1"/>
  <c r="U1566" i="1"/>
  <c r="AP1566" i="1"/>
  <c r="Z1567" i="1" l="1"/>
  <c r="U1567" i="1"/>
  <c r="V1567" i="1" s="1"/>
  <c r="AA1568" i="1"/>
  <c r="E1567" i="1"/>
  <c r="AP1567" i="1"/>
  <c r="V1566" i="1"/>
  <c r="AB1567" i="1" s="1"/>
  <c r="AH1567" i="1" l="1"/>
  <c r="AL1567" i="1" s="1"/>
  <c r="AM1567" i="1" s="1"/>
  <c r="AG1567" i="1"/>
  <c r="AB1568" i="1"/>
  <c r="W1567" i="1"/>
  <c r="AH1568" i="1" l="1"/>
  <c r="AL1568" i="1" s="1"/>
  <c r="AM1568" i="1" s="1"/>
  <c r="AG1568" i="1"/>
  <c r="W1568" i="1"/>
  <c r="X1568" i="1"/>
  <c r="Y1568" i="1" s="1"/>
  <c r="X1569" i="1" l="1"/>
  <c r="Y1569" i="1" s="1"/>
  <c r="AP1568" i="1"/>
  <c r="U1568" i="1" l="1"/>
  <c r="Z1568" i="1"/>
  <c r="E1568" i="1"/>
  <c r="AA1569" i="1"/>
  <c r="AP1569" i="1"/>
  <c r="E1569" i="1" l="1"/>
  <c r="U1569" i="1"/>
  <c r="V1569" i="1" s="1"/>
  <c r="Z1569" i="1"/>
  <c r="AA1570" i="1"/>
  <c r="V1568" i="1"/>
  <c r="W1569" i="1" s="1"/>
  <c r="AB1569" i="1"/>
  <c r="X1570" i="1" l="1"/>
  <c r="Y1570" i="1" s="1"/>
  <c r="W1570" i="1"/>
  <c r="AH1569" i="1"/>
  <c r="AL1569" i="1" s="1"/>
  <c r="AM1569" i="1" s="1"/>
  <c r="AG1569" i="1"/>
  <c r="AB1570" i="1"/>
  <c r="X1571" i="1" l="1"/>
  <c r="Y1571" i="1" s="1"/>
  <c r="AH1570" i="1"/>
  <c r="AL1570" i="1" s="1"/>
  <c r="AM1570" i="1" s="1"/>
  <c r="AG1570" i="1"/>
  <c r="AP1570" i="1"/>
  <c r="AA1571" i="1" l="1"/>
  <c r="E1570" i="1"/>
  <c r="Z1570" i="1"/>
  <c r="U1570" i="1"/>
  <c r="V1570" i="1" l="1"/>
  <c r="AB1571" i="1" s="1"/>
  <c r="U1571" i="1"/>
  <c r="V1571" i="1" s="1"/>
  <c r="AA1572" i="1"/>
  <c r="Z1571" i="1"/>
  <c r="E1571" i="1"/>
  <c r="AP1571" i="1"/>
  <c r="W1571" i="1" l="1"/>
  <c r="X1572" i="1" s="1"/>
  <c r="Y1572" i="1" s="1"/>
  <c r="AH1571" i="1"/>
  <c r="AL1571" i="1" s="1"/>
  <c r="AM1571" i="1" s="1"/>
  <c r="AG1571" i="1"/>
  <c r="AB1572" i="1"/>
  <c r="W1572" i="1" l="1"/>
  <c r="X1573" i="1" s="1"/>
  <c r="Y1573" i="1" s="1"/>
  <c r="AH1572" i="1"/>
  <c r="AL1572" i="1" s="1"/>
  <c r="AM1572" i="1" s="1"/>
  <c r="AG1572" i="1"/>
  <c r="AP1572" i="1"/>
  <c r="AA1573" i="1" l="1"/>
  <c r="E1572" i="1"/>
  <c r="Z1572" i="1"/>
  <c r="U1572" i="1"/>
  <c r="AA1574" i="1" l="1"/>
  <c r="U1573" i="1"/>
  <c r="V1573" i="1" s="1"/>
  <c r="E1573" i="1"/>
  <c r="Z1573" i="1"/>
  <c r="V1572" i="1"/>
  <c r="W1573" i="1" s="1"/>
  <c r="AB1573" i="1"/>
  <c r="AP1573" i="1"/>
  <c r="X1574" i="1" l="1"/>
  <c r="Y1574" i="1" s="1"/>
  <c r="W1574" i="1"/>
  <c r="AH1573" i="1"/>
  <c r="AL1573" i="1" s="1"/>
  <c r="AM1573" i="1" s="1"/>
  <c r="AG1573" i="1"/>
  <c r="AB1574" i="1"/>
  <c r="X1575" i="1" l="1"/>
  <c r="Y1575" i="1" s="1"/>
  <c r="AH1574" i="1"/>
  <c r="AL1574" i="1" s="1"/>
  <c r="AM1574" i="1" s="1"/>
  <c r="AG1574" i="1"/>
  <c r="AP1574" i="1"/>
  <c r="AA1575" i="1" l="1"/>
  <c r="Z1574" i="1"/>
  <c r="U1574" i="1"/>
  <c r="E1574" i="1"/>
  <c r="V1574" i="1" l="1"/>
  <c r="AB1575" i="1" s="1"/>
  <c r="AA1576" i="1"/>
  <c r="U1575" i="1"/>
  <c r="V1575" i="1" s="1"/>
  <c r="E1575" i="1"/>
  <c r="Z1575" i="1"/>
  <c r="AP1575" i="1"/>
  <c r="W1575" i="1" l="1"/>
  <c r="X1576" i="1" s="1"/>
  <c r="Y1576" i="1" s="1"/>
  <c r="AH1575" i="1"/>
  <c r="AL1575" i="1" s="1"/>
  <c r="AM1575" i="1" s="1"/>
  <c r="AG1575" i="1"/>
  <c r="AB1576" i="1"/>
  <c r="W1576" i="1" l="1"/>
  <c r="X1577" i="1" s="1"/>
  <c r="Y1577" i="1" s="1"/>
  <c r="AH1576" i="1"/>
  <c r="AL1576" i="1" s="1"/>
  <c r="AM1576" i="1" s="1"/>
  <c r="AG1576" i="1"/>
  <c r="AP1576" i="1"/>
  <c r="AA1577" i="1" l="1"/>
  <c r="E1576" i="1"/>
  <c r="Z1576" i="1"/>
  <c r="U1576" i="1"/>
  <c r="V1576" i="1" l="1"/>
  <c r="AB1577" i="1" s="1"/>
  <c r="AA1578" i="1"/>
  <c r="E1577" i="1"/>
  <c r="Z1577" i="1"/>
  <c r="U1577" i="1"/>
  <c r="V1577" i="1" s="1"/>
  <c r="AP1577" i="1"/>
  <c r="W1577" i="1" l="1"/>
  <c r="W1578" i="1" s="1"/>
  <c r="AH1577" i="1"/>
  <c r="AL1577" i="1" s="1"/>
  <c r="AM1577" i="1" s="1"/>
  <c r="AG1577" i="1"/>
  <c r="AB1578" i="1"/>
  <c r="X1578" i="1" l="1"/>
  <c r="Y1578" i="1" s="1"/>
  <c r="AH1578" i="1"/>
  <c r="AL1578" i="1" s="1"/>
  <c r="AM1578" i="1" s="1"/>
  <c r="AG1578" i="1"/>
  <c r="X1579" i="1"/>
  <c r="Y1579" i="1" s="1"/>
  <c r="E1578" i="1" l="1"/>
  <c r="Z1578" i="1"/>
  <c r="U1578" i="1"/>
  <c r="AA1579" i="1"/>
  <c r="AP1578" i="1"/>
  <c r="AA1580" i="1" l="1"/>
  <c r="E1579" i="1"/>
  <c r="Z1579" i="1"/>
  <c r="U1579" i="1"/>
  <c r="V1579" i="1" s="1"/>
  <c r="V1578" i="1"/>
  <c r="AB1579" i="1" s="1"/>
  <c r="AP1579" i="1"/>
  <c r="W1579" i="1" l="1"/>
  <c r="X1580" i="1" s="1"/>
  <c r="Y1580" i="1" s="1"/>
  <c r="AH1579" i="1"/>
  <c r="AL1579" i="1" s="1"/>
  <c r="AM1579" i="1" s="1"/>
  <c r="AG1579" i="1"/>
  <c r="AB1580" i="1"/>
  <c r="W1580" i="1" l="1"/>
  <c r="X1581" i="1" s="1"/>
  <c r="Y1581" i="1" s="1"/>
  <c r="AH1580" i="1"/>
  <c r="AL1580" i="1" s="1"/>
  <c r="AM1580" i="1" s="1"/>
  <c r="AG1580" i="1"/>
  <c r="U1580" i="1" l="1"/>
  <c r="Z1580" i="1"/>
  <c r="AA1581" i="1"/>
  <c r="E1580" i="1"/>
  <c r="AP1580" i="1"/>
  <c r="E1581" i="1" l="1"/>
  <c r="Z1581" i="1"/>
  <c r="AA1582" i="1"/>
  <c r="U1581" i="1"/>
  <c r="V1581" i="1" s="1"/>
  <c r="AP1581" i="1"/>
  <c r="V1580" i="1"/>
  <c r="AB1581" i="1"/>
  <c r="W1581" i="1"/>
  <c r="AH1581" i="1" l="1"/>
  <c r="AL1581" i="1" s="1"/>
  <c r="AM1581" i="1" s="1"/>
  <c r="AG1581" i="1"/>
  <c r="AB1582" i="1"/>
  <c r="X1582" i="1"/>
  <c r="Y1582" i="1" s="1"/>
  <c r="W1582" i="1"/>
  <c r="AH1582" i="1" l="1"/>
  <c r="AL1582" i="1" s="1"/>
  <c r="AM1582" i="1" s="1"/>
  <c r="AG1582" i="1"/>
  <c r="AP1582" i="1"/>
  <c r="X1583" i="1"/>
  <c r="Y1583" i="1" s="1"/>
  <c r="AA1583" i="1" l="1"/>
  <c r="E1582" i="1"/>
  <c r="Z1582" i="1"/>
  <c r="U1582" i="1"/>
  <c r="AA1584" i="1" l="1"/>
  <c r="Z1583" i="1"/>
  <c r="E1583" i="1"/>
  <c r="U1583" i="1"/>
  <c r="V1583" i="1" s="1"/>
  <c r="V1582" i="1"/>
  <c r="AB1583" i="1" s="1"/>
  <c r="AP1583" i="1"/>
  <c r="W1583" i="1" l="1"/>
  <c r="AH1583" i="1"/>
  <c r="AL1583" i="1" s="1"/>
  <c r="AM1583" i="1" s="1"/>
  <c r="AB1584" i="1"/>
  <c r="AG1583" i="1"/>
  <c r="X1584" i="1"/>
  <c r="Y1584" i="1" s="1"/>
  <c r="W1584" i="1"/>
  <c r="AH1584" i="1" l="1"/>
  <c r="AL1584" i="1" s="1"/>
  <c r="AM1584" i="1" s="1"/>
  <c r="AG1584" i="1"/>
  <c r="AF1584" i="1"/>
  <c r="X1585" i="1"/>
  <c r="Y1585" i="1" s="1"/>
  <c r="U1584" i="1" l="1"/>
  <c r="Z1584" i="1"/>
  <c r="AA1585" i="1"/>
  <c r="E1584" i="1"/>
  <c r="AP1584" i="1"/>
  <c r="V1584" i="1" l="1"/>
  <c r="AB1585" i="1" s="1"/>
  <c r="U1585" i="1"/>
  <c r="V1585" i="1" s="1"/>
  <c r="AA1586" i="1"/>
  <c r="Z1585" i="1"/>
  <c r="E1585" i="1"/>
  <c r="AP1585" i="1"/>
  <c r="W1585" i="1" l="1"/>
  <c r="X1586" i="1" s="1"/>
  <c r="Y1586" i="1" s="1"/>
  <c r="AH1585" i="1"/>
  <c r="AL1585" i="1" s="1"/>
  <c r="AM1585" i="1" s="1"/>
  <c r="AB1586" i="1"/>
  <c r="AG1585" i="1"/>
  <c r="W1586" i="1" l="1"/>
  <c r="X1587" i="1" s="1"/>
  <c r="Y1587" i="1" s="1"/>
  <c r="AH1586" i="1"/>
  <c r="AL1586" i="1" s="1"/>
  <c r="AM1586" i="1" s="1"/>
  <c r="AG1586" i="1"/>
  <c r="AA1587" i="1" l="1"/>
  <c r="E1586" i="1"/>
  <c r="Z1586" i="1"/>
  <c r="U1586" i="1"/>
  <c r="AP1586" i="1"/>
  <c r="E1587" i="1" l="1"/>
  <c r="AA1588" i="1"/>
  <c r="Z1587" i="1"/>
  <c r="U1587" i="1"/>
  <c r="V1587" i="1" s="1"/>
  <c r="V1586" i="1"/>
  <c r="W1587" i="1" s="1"/>
  <c r="AP1587" i="1"/>
  <c r="AB1587" i="1" l="1"/>
  <c r="AH1587" i="1" s="1"/>
  <c r="AL1587" i="1" s="1"/>
  <c r="AM1587" i="1" s="1"/>
  <c r="W1588" i="1"/>
  <c r="X1588" i="1"/>
  <c r="Y1588" i="1" s="1"/>
  <c r="AB1588" i="1" l="1"/>
  <c r="AH1588" i="1" s="1"/>
  <c r="AL1588" i="1" s="1"/>
  <c r="AM1588" i="1" s="1"/>
  <c r="AG1587" i="1"/>
  <c r="X1589" i="1"/>
  <c r="Y1589" i="1" s="1"/>
  <c r="AG1588" i="1" l="1"/>
  <c r="Z1588" i="1"/>
  <c r="E1588" i="1"/>
  <c r="U1588" i="1"/>
  <c r="AA1589" i="1"/>
  <c r="AP1588" i="1"/>
  <c r="V1588" i="1" l="1"/>
  <c r="W1589" i="1" s="1"/>
  <c r="E1589" i="1"/>
  <c r="Z1589" i="1"/>
  <c r="U1589" i="1"/>
  <c r="V1589" i="1" s="1"/>
  <c r="AA1590" i="1"/>
  <c r="AP1589" i="1"/>
  <c r="AB1589" i="1" l="1"/>
  <c r="AH1589" i="1" s="1"/>
  <c r="AL1589" i="1" s="1"/>
  <c r="AM1589" i="1" s="1"/>
  <c r="W1590" i="1"/>
  <c r="X1590" i="1"/>
  <c r="Y1590" i="1" s="1"/>
  <c r="AB1590" i="1" l="1"/>
  <c r="AH1590" i="1" s="1"/>
  <c r="AL1590" i="1" s="1"/>
  <c r="AM1590" i="1" s="1"/>
  <c r="AG1589" i="1"/>
  <c r="X1591" i="1"/>
  <c r="Y1591" i="1" s="1"/>
  <c r="AG1590" i="1" l="1"/>
  <c r="Z1590" i="1"/>
  <c r="U1590" i="1"/>
  <c r="AA1591" i="1"/>
  <c r="E1590" i="1"/>
  <c r="AP1590" i="1"/>
  <c r="V1590" i="1" l="1"/>
  <c r="W1591" i="1" s="1"/>
  <c r="AA1592" i="1"/>
  <c r="U1591" i="1"/>
  <c r="V1591" i="1" s="1"/>
  <c r="E1591" i="1"/>
  <c r="Z1591" i="1"/>
  <c r="AP1591" i="1"/>
  <c r="AB1591" i="1" l="1"/>
  <c r="AH1591" i="1" s="1"/>
  <c r="AL1591" i="1" s="1"/>
  <c r="AM1591" i="1" s="1"/>
  <c r="X1592" i="1"/>
  <c r="Y1592" i="1" s="1"/>
  <c r="W1592" i="1"/>
  <c r="AG1591" i="1" l="1"/>
  <c r="AB1592" i="1"/>
  <c r="AH1592" i="1" s="1"/>
  <c r="AL1592" i="1" s="1"/>
  <c r="AM1592" i="1" s="1"/>
  <c r="X1593" i="1"/>
  <c r="Y1593" i="1" s="1"/>
  <c r="AG1592" i="1" l="1"/>
  <c r="E1592" i="1"/>
  <c r="U1592" i="1"/>
  <c r="AA1593" i="1"/>
  <c r="Z1592" i="1"/>
  <c r="AP1592" i="1"/>
  <c r="V1592" i="1" l="1"/>
  <c r="AB1593" i="1" s="1"/>
  <c r="U1593" i="1"/>
  <c r="V1593" i="1" s="1"/>
  <c r="Z1593" i="1"/>
  <c r="AA1594" i="1"/>
  <c r="E1593" i="1"/>
  <c r="AP1593" i="1"/>
  <c r="W1593" i="1" l="1"/>
  <c r="W1594" i="1" s="1"/>
  <c r="AH1593" i="1"/>
  <c r="AL1593" i="1" s="1"/>
  <c r="AM1593" i="1" s="1"/>
  <c r="AG1593" i="1"/>
  <c r="AB1594" i="1"/>
  <c r="X1594" i="1" l="1"/>
  <c r="Y1594" i="1" s="1"/>
  <c r="AH1594" i="1"/>
  <c r="AL1594" i="1" s="1"/>
  <c r="AM1594" i="1" s="1"/>
  <c r="AG1594" i="1"/>
  <c r="X1595" i="1"/>
  <c r="Y1595" i="1" s="1"/>
  <c r="AA1595" i="1" l="1"/>
  <c r="E1594" i="1"/>
  <c r="Z1594" i="1"/>
  <c r="U1594" i="1"/>
  <c r="AP1594" i="1"/>
  <c r="V1594" i="1" l="1"/>
  <c r="AB1595" i="1" s="1"/>
  <c r="E1595" i="1"/>
  <c r="U1595" i="1"/>
  <c r="V1595" i="1" s="1"/>
  <c r="AA1596" i="1"/>
  <c r="Z1595" i="1"/>
  <c r="AP1595" i="1"/>
  <c r="W1595" i="1" l="1"/>
  <c r="X1596" i="1" s="1"/>
  <c r="Y1596" i="1" s="1"/>
  <c r="AH1595" i="1"/>
  <c r="AL1595" i="1" s="1"/>
  <c r="AM1595" i="1" s="1"/>
  <c r="AG1595" i="1"/>
  <c r="AB1596" i="1"/>
  <c r="W1596" i="1" l="1"/>
  <c r="X1597" i="1" s="1"/>
  <c r="Y1597" i="1" s="1"/>
  <c r="AH1596" i="1"/>
  <c r="AL1596" i="1" s="1"/>
  <c r="AM1596" i="1" s="1"/>
  <c r="AG1596" i="1"/>
  <c r="Z1596" i="1" l="1"/>
  <c r="U1596" i="1"/>
  <c r="AA1597" i="1"/>
  <c r="E1596" i="1"/>
  <c r="AP1596" i="1"/>
  <c r="AP1597" i="1"/>
  <c r="U1597" i="1" l="1"/>
  <c r="V1597" i="1" s="1"/>
  <c r="Z1597" i="1"/>
  <c r="AA1598" i="1"/>
  <c r="E1597" i="1"/>
  <c r="V1596" i="1"/>
  <c r="AB1597" i="1" s="1"/>
  <c r="AH1597" i="1" l="1"/>
  <c r="AL1597" i="1" s="1"/>
  <c r="AM1597" i="1" s="1"/>
  <c r="AG1597" i="1"/>
  <c r="AB1598" i="1"/>
  <c r="W1597" i="1"/>
  <c r="AH1598" i="1" l="1"/>
  <c r="AL1598" i="1" s="1"/>
  <c r="AM1598" i="1" s="1"/>
  <c r="AG1598" i="1"/>
  <c r="X1598" i="1"/>
  <c r="Y1598" i="1" s="1"/>
  <c r="W1598" i="1"/>
  <c r="X1599" i="1" l="1"/>
  <c r="Y1599" i="1" s="1"/>
  <c r="U1598" i="1" l="1"/>
  <c r="AA1599" i="1"/>
  <c r="Z1598" i="1"/>
  <c r="E1598" i="1"/>
  <c r="AP1598" i="1"/>
  <c r="V1598" i="1" l="1"/>
  <c r="AB1599" i="1" s="1"/>
  <c r="E1599" i="1"/>
  <c r="AA1600" i="1"/>
  <c r="Z1599" i="1"/>
  <c r="U1599" i="1"/>
  <c r="V1599" i="1" s="1"/>
  <c r="AP1599" i="1"/>
  <c r="W1599" i="1" l="1"/>
  <c r="X1600" i="1" s="1"/>
  <c r="Y1600" i="1" s="1"/>
  <c r="AH1599" i="1"/>
  <c r="AL1599" i="1" s="1"/>
  <c r="AM1599" i="1" s="1"/>
  <c r="AG1599" i="1"/>
  <c r="AB1600" i="1"/>
  <c r="W1600" i="1" l="1"/>
  <c r="X1601" i="1" s="1"/>
  <c r="Y1601" i="1" s="1"/>
  <c r="AH1600" i="1"/>
  <c r="AL1600" i="1" s="1"/>
  <c r="AM1600" i="1" s="1"/>
  <c r="AG1600" i="1"/>
  <c r="E1600" i="1" l="1"/>
  <c r="Z1600" i="1"/>
  <c r="U1600" i="1"/>
  <c r="AA1601" i="1"/>
  <c r="AP1600" i="1"/>
  <c r="V1600" i="1" l="1"/>
  <c r="AB1601" i="1" s="1"/>
  <c r="AA1602" i="1"/>
  <c r="E1601" i="1"/>
  <c r="Z1601" i="1"/>
  <c r="U1601" i="1"/>
  <c r="V1601" i="1" s="1"/>
  <c r="AP1601" i="1"/>
  <c r="W1601" i="1" l="1"/>
  <c r="X1602" i="1" s="1"/>
  <c r="Y1602" i="1" s="1"/>
  <c r="AH1601" i="1"/>
  <c r="AL1601" i="1" s="1"/>
  <c r="AM1601" i="1" s="1"/>
  <c r="AB1602" i="1"/>
  <c r="AG1601" i="1"/>
  <c r="W1602" i="1" l="1"/>
  <c r="X1603" i="1" s="1"/>
  <c r="Y1603" i="1" s="1"/>
  <c r="AH1602" i="1"/>
  <c r="AL1602" i="1" s="1"/>
  <c r="AM1602" i="1" s="1"/>
  <c r="AG1602" i="1"/>
  <c r="U1602" i="1" l="1"/>
  <c r="AA1603" i="1"/>
  <c r="Z1602" i="1"/>
  <c r="E1602" i="1"/>
  <c r="AP1602" i="1"/>
  <c r="AA1604" i="1" l="1"/>
  <c r="E1603" i="1"/>
  <c r="Z1603" i="1"/>
  <c r="U1603" i="1"/>
  <c r="V1603" i="1" s="1"/>
  <c r="AP1603" i="1"/>
  <c r="V1602" i="1"/>
  <c r="AB1603" i="1" s="1"/>
  <c r="W1603" i="1" l="1"/>
  <c r="W1604" i="1" s="1"/>
  <c r="AH1603" i="1"/>
  <c r="AL1603" i="1" s="1"/>
  <c r="AM1603" i="1" s="1"/>
  <c r="AG1603" i="1"/>
  <c r="AB1604" i="1"/>
  <c r="X1604" i="1"/>
  <c r="Y1604" i="1" s="1"/>
  <c r="AH1604" i="1" l="1"/>
  <c r="AL1604" i="1" s="1"/>
  <c r="AM1604" i="1" s="1"/>
  <c r="AG1604" i="1"/>
  <c r="AP1604" i="1"/>
  <c r="X1605" i="1"/>
  <c r="Y1605" i="1" s="1"/>
  <c r="U1604" i="1" l="1"/>
  <c r="Z1604" i="1"/>
  <c r="AA1605" i="1"/>
  <c r="E1604" i="1"/>
  <c r="V1604" i="1" l="1"/>
  <c r="AB1605" i="1" s="1"/>
  <c r="W1605" i="1"/>
  <c r="E1605" i="1"/>
  <c r="U1605" i="1"/>
  <c r="V1605" i="1" s="1"/>
  <c r="Z1605" i="1"/>
  <c r="AA1606" i="1"/>
  <c r="AP1605" i="1"/>
  <c r="X1606" i="1" l="1"/>
  <c r="Y1606" i="1" s="1"/>
  <c r="W1606" i="1"/>
  <c r="AH1605" i="1"/>
  <c r="AL1605" i="1" s="1"/>
  <c r="AM1605" i="1" s="1"/>
  <c r="AF1605" i="1"/>
  <c r="AG1605" i="1"/>
  <c r="AB1606" i="1"/>
  <c r="AH1606" i="1" l="1"/>
  <c r="AL1606" i="1" s="1"/>
  <c r="AM1606" i="1" s="1"/>
  <c r="AG1606" i="1"/>
  <c r="X1607" i="1"/>
  <c r="Y1607" i="1" s="1"/>
  <c r="AA1607" i="1" l="1"/>
  <c r="E1606" i="1"/>
  <c r="Z1606" i="1"/>
  <c r="U1606" i="1"/>
  <c r="AP1606" i="1"/>
  <c r="Z1607" i="1" l="1"/>
  <c r="U1607" i="1"/>
  <c r="V1607" i="1" s="1"/>
  <c r="AA1608" i="1"/>
  <c r="E1607" i="1"/>
  <c r="V1606" i="1"/>
  <c r="W1607" i="1"/>
  <c r="AB1607" i="1"/>
  <c r="AP1607" i="1"/>
  <c r="AH1607" i="1" l="1"/>
  <c r="AL1607" i="1" s="1"/>
  <c r="AM1607" i="1" s="1"/>
  <c r="AG1607" i="1"/>
  <c r="AB1608" i="1"/>
  <c r="X1608" i="1"/>
  <c r="Y1608" i="1" s="1"/>
  <c r="W1608" i="1"/>
  <c r="AH1608" i="1" l="1"/>
  <c r="AL1608" i="1" s="1"/>
  <c r="AM1608" i="1" s="1"/>
  <c r="AG1608" i="1"/>
  <c r="AP1608" i="1"/>
  <c r="X1609" i="1"/>
  <c r="Y1609" i="1" s="1"/>
  <c r="Z1608" i="1" l="1"/>
  <c r="AA1609" i="1"/>
  <c r="E1608" i="1"/>
  <c r="U1608" i="1"/>
  <c r="U1609" i="1" l="1"/>
  <c r="V1609" i="1" s="1"/>
  <c r="Z1609" i="1"/>
  <c r="E1609" i="1"/>
  <c r="AA1610" i="1"/>
  <c r="V1608" i="1"/>
  <c r="AB1609" i="1" s="1"/>
  <c r="AP1609" i="1"/>
  <c r="AH1609" i="1" l="1"/>
  <c r="AL1609" i="1" s="1"/>
  <c r="AM1609" i="1" s="1"/>
  <c r="AB1610" i="1"/>
  <c r="AG1609" i="1"/>
  <c r="W1609" i="1"/>
  <c r="X1610" i="1" l="1"/>
  <c r="Y1610" i="1" s="1"/>
  <c r="W1610" i="1"/>
  <c r="AH1610" i="1"/>
  <c r="AL1610" i="1" s="1"/>
  <c r="AM1610" i="1" s="1"/>
  <c r="AG1610" i="1"/>
  <c r="X1611" i="1" l="1"/>
  <c r="Y1611" i="1" s="1"/>
  <c r="Z1610" i="1" l="1"/>
  <c r="U1610" i="1"/>
  <c r="AA1611" i="1"/>
  <c r="E1610" i="1"/>
  <c r="AP1610" i="1"/>
  <c r="AP1611" i="1"/>
  <c r="Z1611" i="1" l="1"/>
  <c r="U1611" i="1"/>
  <c r="V1611" i="1" s="1"/>
  <c r="AA1612" i="1"/>
  <c r="E1611" i="1"/>
  <c r="V1610" i="1"/>
  <c r="AB1611" i="1"/>
  <c r="W1611" i="1"/>
  <c r="X1612" i="1" l="1"/>
  <c r="Y1612" i="1" s="1"/>
  <c r="W1612" i="1"/>
  <c r="AH1611" i="1"/>
  <c r="AL1611" i="1" s="1"/>
  <c r="AM1611" i="1" s="1"/>
  <c r="AB1612" i="1"/>
  <c r="AG1611" i="1"/>
  <c r="AH1612" i="1" l="1"/>
  <c r="AL1612" i="1" s="1"/>
  <c r="AM1612" i="1" s="1"/>
  <c r="AG1612" i="1"/>
  <c r="X1613" i="1"/>
  <c r="Y1613" i="1" s="1"/>
  <c r="Z1612" i="1" l="1"/>
  <c r="AA1613" i="1"/>
  <c r="U1612" i="1"/>
  <c r="E1612" i="1"/>
  <c r="AP1612" i="1"/>
  <c r="V1612" i="1" l="1"/>
  <c r="W1613" i="1" s="1"/>
  <c r="AA1614" i="1"/>
  <c r="E1613" i="1"/>
  <c r="Z1613" i="1"/>
  <c r="U1613" i="1"/>
  <c r="V1613" i="1" s="1"/>
  <c r="AP1613" i="1"/>
  <c r="AB1613" i="1" l="1"/>
  <c r="AH1613" i="1" s="1"/>
  <c r="AL1613" i="1" s="1"/>
  <c r="AM1613" i="1" s="1"/>
  <c r="X1614" i="1"/>
  <c r="Y1614" i="1" s="1"/>
  <c r="W1614" i="1"/>
  <c r="AG1613" i="1" l="1"/>
  <c r="AB1614" i="1"/>
  <c r="AH1614" i="1" s="1"/>
  <c r="AL1614" i="1" s="1"/>
  <c r="AM1614" i="1" s="1"/>
  <c r="X1615" i="1"/>
  <c r="Y1615" i="1" s="1"/>
  <c r="AG1614" i="1" l="1"/>
  <c r="AA1615" i="1"/>
  <c r="E1614" i="1"/>
  <c r="Z1614" i="1"/>
  <c r="U1614" i="1"/>
  <c r="AP1614" i="1"/>
  <c r="Z1615" i="1" l="1"/>
  <c r="U1615" i="1"/>
  <c r="V1615" i="1" s="1"/>
  <c r="AA1616" i="1"/>
  <c r="E1615" i="1"/>
  <c r="V1614" i="1"/>
  <c r="AB1615" i="1"/>
  <c r="W1615" i="1"/>
  <c r="AP1615" i="1"/>
  <c r="W1616" i="1" l="1"/>
  <c r="X1616" i="1"/>
  <c r="Y1616" i="1" s="1"/>
  <c r="AH1615" i="1"/>
  <c r="AL1615" i="1" s="1"/>
  <c r="AM1615" i="1" s="1"/>
  <c r="AG1615" i="1"/>
  <c r="AB1616" i="1"/>
  <c r="AH1616" i="1" l="1"/>
  <c r="AL1616" i="1" s="1"/>
  <c r="AM1616" i="1" s="1"/>
  <c r="AG1616" i="1"/>
  <c r="X1617" i="1"/>
  <c r="Y1617" i="1" s="1"/>
  <c r="U1616" i="1" l="1"/>
  <c r="AA1617" i="1"/>
  <c r="E1616" i="1"/>
  <c r="Z1616" i="1"/>
  <c r="AP1616" i="1"/>
  <c r="V1616" i="1" l="1"/>
  <c r="AB1617" i="1" s="1"/>
  <c r="E1617" i="1"/>
  <c r="U1617" i="1"/>
  <c r="V1617" i="1" s="1"/>
  <c r="Z1617" i="1"/>
  <c r="AA1618" i="1"/>
  <c r="AP1617" i="1"/>
  <c r="W1617" i="1" l="1"/>
  <c r="W1618" i="1" s="1"/>
  <c r="AH1617" i="1"/>
  <c r="AL1617" i="1" s="1"/>
  <c r="AM1617" i="1" s="1"/>
  <c r="AG1617" i="1"/>
  <c r="AB1618" i="1"/>
  <c r="X1618" i="1" l="1"/>
  <c r="Y1618" i="1" s="1"/>
  <c r="AH1618" i="1"/>
  <c r="AL1618" i="1" s="1"/>
  <c r="AM1618" i="1" s="1"/>
  <c r="AG1618" i="1"/>
  <c r="X1619" i="1"/>
  <c r="Y1619" i="1" s="1"/>
  <c r="E1618" i="1" l="1"/>
  <c r="AA1619" i="1"/>
  <c r="Z1618" i="1"/>
  <c r="U1618" i="1"/>
  <c r="AP1618" i="1"/>
  <c r="V1618" i="1" l="1"/>
  <c r="AB1619" i="1" s="1"/>
  <c r="Z1619" i="1"/>
  <c r="AA1620" i="1"/>
  <c r="E1619" i="1"/>
  <c r="U1619" i="1"/>
  <c r="V1619" i="1" s="1"/>
  <c r="AP1619" i="1"/>
  <c r="W1619" i="1" l="1"/>
  <c r="X1620" i="1" s="1"/>
  <c r="Y1620" i="1" s="1"/>
  <c r="AH1619" i="1"/>
  <c r="AL1619" i="1" s="1"/>
  <c r="AM1619" i="1" s="1"/>
  <c r="AG1619" i="1"/>
  <c r="AB1620" i="1"/>
  <c r="W1620" i="1" l="1"/>
  <c r="X1621" i="1" s="1"/>
  <c r="Y1621" i="1" s="1"/>
  <c r="AH1620" i="1"/>
  <c r="AL1620" i="1" s="1"/>
  <c r="AM1620" i="1" s="1"/>
  <c r="AG1620" i="1"/>
  <c r="Z1620" i="1" l="1"/>
  <c r="AA1621" i="1"/>
  <c r="E1620" i="1"/>
  <c r="U1620" i="1"/>
  <c r="AP1620" i="1"/>
  <c r="V1620" i="1" l="1"/>
  <c r="AB1621" i="1" s="1"/>
  <c r="U1621" i="1"/>
  <c r="V1621" i="1" s="1"/>
  <c r="Z1621" i="1"/>
  <c r="AA1622" i="1"/>
  <c r="E1621" i="1"/>
  <c r="AP1621" i="1"/>
  <c r="W1621" i="1" l="1"/>
  <c r="X1622" i="1" s="1"/>
  <c r="Y1622" i="1" s="1"/>
  <c r="AH1621" i="1"/>
  <c r="AL1621" i="1" s="1"/>
  <c r="AM1621" i="1" s="1"/>
  <c r="AG1621" i="1"/>
  <c r="AB1622" i="1"/>
  <c r="W1622" i="1" l="1"/>
  <c r="X1623" i="1" s="1"/>
  <c r="Y1623" i="1" s="1"/>
  <c r="AH1622" i="1"/>
  <c r="AL1622" i="1" s="1"/>
  <c r="AM1622" i="1" s="1"/>
  <c r="AG1622" i="1"/>
  <c r="AA1623" i="1" l="1"/>
  <c r="Z1622" i="1"/>
  <c r="U1622" i="1"/>
  <c r="E1622" i="1"/>
  <c r="AP1622" i="1"/>
  <c r="AP1623" i="1"/>
  <c r="V1622" i="1" l="1"/>
  <c r="AB1623" i="1" s="1"/>
  <c r="E1623" i="1"/>
  <c r="U1623" i="1"/>
  <c r="V1623" i="1" s="1"/>
  <c r="Z1623" i="1"/>
  <c r="AA1624" i="1"/>
  <c r="W1623" i="1" l="1"/>
  <c r="X1624" i="1" s="1"/>
  <c r="Y1624" i="1" s="1"/>
  <c r="AH1623" i="1"/>
  <c r="AL1623" i="1" s="1"/>
  <c r="AM1623" i="1" s="1"/>
  <c r="AG1623" i="1"/>
  <c r="AB1624" i="1"/>
  <c r="W1624" i="1" l="1"/>
  <c r="X1625" i="1" s="1"/>
  <c r="Y1625" i="1" s="1"/>
  <c r="AH1624" i="1"/>
  <c r="AL1624" i="1" s="1"/>
  <c r="AM1624" i="1" s="1"/>
  <c r="AG1624" i="1"/>
  <c r="U1624" i="1" l="1"/>
  <c r="Z1624" i="1"/>
  <c r="E1624" i="1"/>
  <c r="AA1625" i="1"/>
  <c r="AP1624" i="1"/>
  <c r="AA1626" i="1" l="1"/>
  <c r="Z1625" i="1"/>
  <c r="U1625" i="1"/>
  <c r="V1625" i="1" s="1"/>
  <c r="E1625" i="1"/>
  <c r="AP1625" i="1"/>
  <c r="V1624" i="1"/>
  <c r="W1625" i="1" s="1"/>
  <c r="AB1625" i="1"/>
  <c r="W1626" i="1" l="1"/>
  <c r="X1626" i="1"/>
  <c r="Y1626" i="1" s="1"/>
  <c r="AH1625" i="1"/>
  <c r="AL1625" i="1" s="1"/>
  <c r="AM1625" i="1" s="1"/>
  <c r="AG1625" i="1"/>
  <c r="AB1626" i="1"/>
  <c r="AH1626" i="1" l="1"/>
  <c r="AL1626" i="1" s="1"/>
  <c r="AM1626" i="1" s="1"/>
  <c r="AF1626" i="1"/>
  <c r="AG1626" i="1"/>
  <c r="X1627" i="1"/>
  <c r="Y1627" i="1" s="1"/>
  <c r="Z1626" i="1" l="1"/>
  <c r="U1626" i="1"/>
  <c r="AA1627" i="1"/>
  <c r="E1626" i="1"/>
  <c r="AP1626" i="1"/>
  <c r="V1626" i="1" l="1"/>
  <c r="AB1627" i="1" s="1"/>
  <c r="AA1628" i="1"/>
  <c r="E1627" i="1"/>
  <c r="U1627" i="1"/>
  <c r="V1627" i="1" s="1"/>
  <c r="Z1627" i="1"/>
  <c r="AP1627" i="1"/>
  <c r="W1627" i="1" l="1"/>
  <c r="X1628" i="1" s="1"/>
  <c r="Y1628" i="1" s="1"/>
  <c r="AH1627" i="1"/>
  <c r="AL1627" i="1" s="1"/>
  <c r="AM1627" i="1" s="1"/>
  <c r="AG1627" i="1"/>
  <c r="AB1628" i="1"/>
  <c r="W1628" i="1" l="1"/>
  <c r="X1629" i="1" s="1"/>
  <c r="Y1629" i="1" s="1"/>
  <c r="AH1628" i="1"/>
  <c r="AL1628" i="1" s="1"/>
  <c r="AM1628" i="1" s="1"/>
  <c r="AG1628" i="1"/>
  <c r="AP1628" i="1"/>
  <c r="Z1628" i="1" l="1"/>
  <c r="AA1629" i="1"/>
  <c r="E1628" i="1"/>
  <c r="U1628" i="1"/>
  <c r="V1628" i="1" l="1"/>
  <c r="W1629" i="1" s="1"/>
  <c r="U1629" i="1"/>
  <c r="V1629" i="1" s="1"/>
  <c r="E1629" i="1"/>
  <c r="Z1629" i="1"/>
  <c r="AA1630" i="1"/>
  <c r="AP1629" i="1"/>
  <c r="AB1629" i="1" l="1"/>
  <c r="AH1629" i="1" s="1"/>
  <c r="AL1629" i="1" s="1"/>
  <c r="AM1629" i="1" s="1"/>
  <c r="X1630" i="1"/>
  <c r="Y1630" i="1" s="1"/>
  <c r="W1630" i="1"/>
  <c r="AB1630" i="1" l="1"/>
  <c r="AH1630" i="1" s="1"/>
  <c r="AL1630" i="1" s="1"/>
  <c r="AM1630" i="1" s="1"/>
  <c r="AG1629" i="1"/>
  <c r="X1631" i="1"/>
  <c r="Y1631" i="1" s="1"/>
  <c r="AG1630" i="1" l="1"/>
  <c r="Z1630" i="1"/>
  <c r="U1630" i="1"/>
  <c r="AA1631" i="1"/>
  <c r="E1630" i="1"/>
  <c r="AP1630" i="1"/>
  <c r="V1630" i="1" l="1"/>
  <c r="AB1631" i="1" s="1"/>
  <c r="AA1632" i="1"/>
  <c r="U1631" i="1"/>
  <c r="V1631" i="1" s="1"/>
  <c r="E1631" i="1"/>
  <c r="Z1631" i="1"/>
  <c r="AP1631" i="1"/>
  <c r="W1631" i="1" l="1"/>
  <c r="X1632" i="1" s="1"/>
  <c r="Y1632" i="1" s="1"/>
  <c r="AH1631" i="1"/>
  <c r="AL1631" i="1" s="1"/>
  <c r="AM1631" i="1" s="1"/>
  <c r="AG1631" i="1"/>
  <c r="AB1632" i="1"/>
  <c r="W1632" i="1" l="1"/>
  <c r="X1633" i="1" s="1"/>
  <c r="Y1633" i="1" s="1"/>
  <c r="AH1632" i="1"/>
  <c r="AL1632" i="1" s="1"/>
  <c r="AM1632" i="1" s="1"/>
  <c r="AG1632" i="1"/>
  <c r="Z1632" i="1" l="1"/>
  <c r="U1632" i="1"/>
  <c r="AA1633" i="1"/>
  <c r="E1632" i="1"/>
  <c r="AP1632" i="1"/>
  <c r="Z1633" i="1" l="1"/>
  <c r="E1633" i="1"/>
  <c r="U1633" i="1"/>
  <c r="V1633" i="1" s="1"/>
  <c r="AA1634" i="1"/>
  <c r="V1632" i="1"/>
  <c r="AB1633" i="1" s="1"/>
  <c r="W1633" i="1"/>
  <c r="AP1633" i="1"/>
  <c r="X1634" i="1" l="1"/>
  <c r="Y1634" i="1" s="1"/>
  <c r="W1634" i="1"/>
  <c r="AH1633" i="1"/>
  <c r="AL1633" i="1" s="1"/>
  <c r="AM1633" i="1" s="1"/>
  <c r="AG1633" i="1"/>
  <c r="AB1634" i="1"/>
  <c r="X1635" i="1" l="1"/>
  <c r="Y1635" i="1" s="1"/>
  <c r="AH1634" i="1"/>
  <c r="AL1634" i="1" s="1"/>
  <c r="AM1634" i="1" s="1"/>
  <c r="AG1634" i="1"/>
  <c r="AP1634" i="1"/>
  <c r="Z1634" i="1" l="1"/>
  <c r="AA1635" i="1"/>
  <c r="E1634" i="1"/>
  <c r="U1634" i="1"/>
  <c r="V1634" i="1" l="1"/>
  <c r="W1635" i="1" s="1"/>
  <c r="Z1635" i="1"/>
  <c r="AA1636" i="1"/>
  <c r="E1635" i="1"/>
  <c r="U1635" i="1"/>
  <c r="V1635" i="1" s="1"/>
  <c r="AP1635" i="1"/>
  <c r="AB1635" i="1" l="1"/>
  <c r="AH1635" i="1" s="1"/>
  <c r="AL1635" i="1" s="1"/>
  <c r="AM1635" i="1" s="1"/>
  <c r="X1636" i="1"/>
  <c r="Y1636" i="1" s="1"/>
  <c r="W1636" i="1"/>
  <c r="AG1635" i="1" l="1"/>
  <c r="AB1636" i="1"/>
  <c r="AH1636" i="1" s="1"/>
  <c r="AL1636" i="1" s="1"/>
  <c r="AM1636" i="1" s="1"/>
  <c r="AP1636" i="1"/>
  <c r="X1637" i="1"/>
  <c r="Y1637" i="1" s="1"/>
  <c r="AG1636" i="1" l="1"/>
  <c r="U1636" i="1"/>
  <c r="AA1637" i="1"/>
  <c r="Z1636" i="1"/>
  <c r="E1636" i="1"/>
  <c r="V1636" i="1" l="1"/>
  <c r="W1637" i="1" s="1"/>
  <c r="AA1638" i="1"/>
  <c r="Z1637" i="1"/>
  <c r="U1637" i="1"/>
  <c r="V1637" i="1" s="1"/>
  <c r="E1637" i="1"/>
  <c r="AP1637" i="1"/>
  <c r="AB1637" i="1" l="1"/>
  <c r="AB1638" i="1" s="1"/>
  <c r="X1638" i="1"/>
  <c r="Y1638" i="1" s="1"/>
  <c r="W1638" i="1"/>
  <c r="AG1637" i="1" l="1"/>
  <c r="AH1637" i="1"/>
  <c r="AL1637" i="1" s="1"/>
  <c r="AM1637" i="1" s="1"/>
  <c r="X1639" i="1"/>
  <c r="Y1639" i="1" s="1"/>
  <c r="AG1638" i="1"/>
  <c r="AH1638" i="1" l="1"/>
  <c r="AL1638" i="1" s="1"/>
  <c r="AM1638" i="1" s="1"/>
  <c r="E1638" i="1"/>
  <c r="U1638" i="1"/>
  <c r="Z1638" i="1"/>
  <c r="AA1639" i="1"/>
  <c r="AP1638" i="1"/>
  <c r="AP1639" i="1"/>
  <c r="E1639" i="1" l="1"/>
  <c r="AA1640" i="1"/>
  <c r="U1639" i="1"/>
  <c r="V1639" i="1" s="1"/>
  <c r="Z1639" i="1"/>
  <c r="V1638" i="1"/>
  <c r="W1639" i="1" s="1"/>
  <c r="AB1639" i="1" l="1"/>
  <c r="AH1639" i="1" s="1"/>
  <c r="AL1639" i="1" s="1"/>
  <c r="AM1639" i="1" s="1"/>
  <c r="X1640" i="1"/>
  <c r="Y1640" i="1" s="1"/>
  <c r="W1640" i="1"/>
  <c r="AB1640" i="1" l="1"/>
  <c r="AH1640" i="1" s="1"/>
  <c r="AG1639" i="1"/>
  <c r="AP1640" i="1"/>
  <c r="X1641" i="1"/>
  <c r="Y1641" i="1" s="1"/>
  <c r="AG1640" i="1" l="1"/>
  <c r="U1640" i="1"/>
  <c r="Z1640" i="1"/>
  <c r="AA1641" i="1"/>
  <c r="E1640" i="1"/>
  <c r="AL1640" i="1"/>
  <c r="AM1640" i="1" s="1"/>
  <c r="V1640" i="1" l="1"/>
  <c r="AB1641" i="1" s="1"/>
  <c r="E1641" i="1"/>
  <c r="AA1642" i="1"/>
  <c r="Z1641" i="1"/>
  <c r="U1641" i="1"/>
  <c r="V1641" i="1" s="1"/>
  <c r="AP1641" i="1"/>
  <c r="W1641" i="1" l="1"/>
  <c r="X1642" i="1" s="1"/>
  <c r="Y1642" i="1" s="1"/>
  <c r="AH1641" i="1"/>
  <c r="AL1641" i="1" s="1"/>
  <c r="AM1641" i="1" s="1"/>
  <c r="AG1641" i="1"/>
  <c r="AB1642" i="1"/>
  <c r="W1642" i="1" l="1"/>
  <c r="X1643" i="1" s="1"/>
  <c r="Y1643" i="1" s="1"/>
  <c r="AH1642" i="1"/>
  <c r="AL1642" i="1" s="1"/>
  <c r="AM1642" i="1" s="1"/>
  <c r="AG1642" i="1"/>
  <c r="Z1642" i="1" l="1"/>
  <c r="U1642" i="1"/>
  <c r="AA1643" i="1"/>
  <c r="E1642" i="1"/>
  <c r="AP1642" i="1"/>
  <c r="U1643" i="1" l="1"/>
  <c r="V1643" i="1" s="1"/>
  <c r="Z1643" i="1"/>
  <c r="AA1644" i="1"/>
  <c r="E1643" i="1"/>
  <c r="V1642" i="1"/>
  <c r="W1643" i="1" s="1"/>
  <c r="AP1643" i="1"/>
  <c r="X1644" i="1" l="1"/>
  <c r="Y1644" i="1" s="1"/>
  <c r="W1644" i="1"/>
  <c r="AB1643" i="1"/>
  <c r="AH1643" i="1" l="1"/>
  <c r="AL1643" i="1" s="1"/>
  <c r="AM1643" i="1" s="1"/>
  <c r="AG1643" i="1"/>
  <c r="AB1644" i="1"/>
  <c r="X1645" i="1"/>
  <c r="Y1645" i="1" s="1"/>
  <c r="AH1644" i="1" l="1"/>
  <c r="AL1644" i="1" s="1"/>
  <c r="AM1644" i="1" s="1"/>
  <c r="AG1644" i="1"/>
  <c r="E1644" i="1"/>
  <c r="U1644" i="1"/>
  <c r="Z1644" i="1"/>
  <c r="AA1645" i="1"/>
  <c r="AP1644" i="1"/>
  <c r="AP1645" i="1"/>
  <c r="U1645" i="1" l="1"/>
  <c r="V1645" i="1" s="1"/>
  <c r="AA1646" i="1"/>
  <c r="E1645" i="1"/>
  <c r="Z1645" i="1"/>
  <c r="V1644" i="1"/>
  <c r="AB1645" i="1" s="1"/>
  <c r="AH1645" i="1" l="1"/>
  <c r="AL1645" i="1" s="1"/>
  <c r="AM1645" i="1" s="1"/>
  <c r="AG1645" i="1"/>
  <c r="AB1646" i="1"/>
  <c r="W1645" i="1"/>
  <c r="AH1646" i="1" l="1"/>
  <c r="AL1646" i="1" s="1"/>
  <c r="AM1646" i="1" s="1"/>
  <c r="AG1646" i="1"/>
  <c r="X1646" i="1"/>
  <c r="Y1646" i="1" s="1"/>
  <c r="W1646" i="1"/>
  <c r="X1647" i="1" l="1"/>
  <c r="Y1647" i="1" s="1"/>
  <c r="AP1646" i="1"/>
  <c r="Z1646" i="1" l="1"/>
  <c r="AA1647" i="1"/>
  <c r="E1646" i="1"/>
  <c r="U1646" i="1"/>
  <c r="V1646" i="1" l="1"/>
  <c r="AB1647" i="1" s="1"/>
  <c r="AA1648" i="1"/>
  <c r="U1647" i="1"/>
  <c r="V1647" i="1" s="1"/>
  <c r="E1647" i="1"/>
  <c r="Z1647" i="1"/>
  <c r="AP1647" i="1"/>
  <c r="W1647" i="1" l="1"/>
  <c r="X1648" i="1" s="1"/>
  <c r="Y1648" i="1" s="1"/>
  <c r="AH1647" i="1"/>
  <c r="AL1647" i="1" s="1"/>
  <c r="AM1647" i="1" s="1"/>
  <c r="AG1647" i="1"/>
  <c r="AB1648" i="1"/>
  <c r="W1648" i="1" l="1"/>
  <c r="X1649" i="1" s="1"/>
  <c r="Y1649" i="1" s="1"/>
  <c r="AH1648" i="1"/>
  <c r="AL1648" i="1" s="1"/>
  <c r="AM1648" i="1" s="1"/>
  <c r="AF1648" i="1"/>
  <c r="AG1648" i="1"/>
  <c r="AA1649" i="1" l="1"/>
  <c r="E1648" i="1"/>
  <c r="Z1648" i="1"/>
  <c r="U1648" i="1"/>
  <c r="AP1648" i="1"/>
  <c r="E1649" i="1" l="1"/>
  <c r="Z1649" i="1"/>
  <c r="AA1650" i="1"/>
  <c r="U1649" i="1"/>
  <c r="V1649" i="1" s="1"/>
  <c r="V1648" i="1"/>
  <c r="AB1649" i="1" s="1"/>
  <c r="AP1649" i="1"/>
  <c r="W1649" i="1" l="1"/>
  <c r="X1650" i="1" s="1"/>
  <c r="Y1650" i="1" s="1"/>
  <c r="AH1649" i="1"/>
  <c r="AL1649" i="1" s="1"/>
  <c r="AM1649" i="1" s="1"/>
  <c r="AG1649" i="1"/>
  <c r="AB1650" i="1"/>
  <c r="W1650" i="1" l="1"/>
  <c r="X1651" i="1" s="1"/>
  <c r="Y1651" i="1" s="1"/>
  <c r="AH1650" i="1"/>
  <c r="AL1650" i="1" s="1"/>
  <c r="AM1650" i="1" s="1"/>
  <c r="AG1650" i="1"/>
  <c r="AA1651" i="1" l="1"/>
  <c r="E1650" i="1"/>
  <c r="U1650" i="1"/>
  <c r="Z1650" i="1"/>
  <c r="AP1650" i="1"/>
  <c r="V1650" i="1" l="1"/>
  <c r="W1651" i="1" s="1"/>
  <c r="AA1652" i="1"/>
  <c r="Z1651" i="1"/>
  <c r="E1651" i="1"/>
  <c r="U1651" i="1"/>
  <c r="V1651" i="1" s="1"/>
  <c r="AP1651" i="1"/>
  <c r="AB1651" i="1" l="1"/>
  <c r="AH1651" i="1" s="1"/>
  <c r="AL1651" i="1" s="1"/>
  <c r="AM1651" i="1" s="1"/>
  <c r="X1652" i="1"/>
  <c r="Y1652" i="1" s="1"/>
  <c r="W1652" i="1"/>
  <c r="AB1652" i="1" l="1"/>
  <c r="AG1652" i="1" s="1"/>
  <c r="AG1651" i="1"/>
  <c r="X1653" i="1"/>
  <c r="Y1653" i="1" s="1"/>
  <c r="AH1652" i="1" l="1"/>
  <c r="AL1652" i="1" s="1"/>
  <c r="AM1652" i="1" s="1"/>
  <c r="Z1652" i="1"/>
  <c r="AA1653" i="1"/>
  <c r="U1652" i="1"/>
  <c r="E1652" i="1"/>
  <c r="AP1652" i="1"/>
  <c r="E1653" i="1" l="1"/>
  <c r="AA1654" i="1"/>
  <c r="Z1653" i="1"/>
  <c r="U1653" i="1"/>
  <c r="V1653" i="1" s="1"/>
  <c r="V1652" i="1"/>
  <c r="W1653" i="1" s="1"/>
  <c r="AP1653" i="1"/>
  <c r="AB1653" i="1" l="1"/>
  <c r="AB1654" i="1" s="1"/>
  <c r="X1654" i="1"/>
  <c r="Y1654" i="1" s="1"/>
  <c r="W1654" i="1"/>
  <c r="AH1653" i="1" l="1"/>
  <c r="AL1653" i="1" s="1"/>
  <c r="AM1653" i="1" s="1"/>
  <c r="AG1653" i="1"/>
  <c r="X1655" i="1"/>
  <c r="Y1655" i="1" s="1"/>
  <c r="AG1654" i="1"/>
  <c r="AH1654" i="1" l="1"/>
  <c r="AL1654" i="1" s="1"/>
  <c r="AM1654" i="1" s="1"/>
  <c r="U1654" i="1"/>
  <c r="AA1655" i="1"/>
  <c r="E1654" i="1"/>
  <c r="Z1654" i="1"/>
  <c r="AP1654" i="1"/>
  <c r="Z1655" i="1" l="1"/>
  <c r="AA1656" i="1"/>
  <c r="U1655" i="1"/>
  <c r="V1655" i="1" s="1"/>
  <c r="E1655" i="1"/>
  <c r="AP1655" i="1"/>
  <c r="V1654" i="1"/>
  <c r="W1655" i="1" s="1"/>
  <c r="AB1655" i="1"/>
  <c r="AH1655" i="1" l="1"/>
  <c r="AL1655" i="1" s="1"/>
  <c r="AM1655" i="1" s="1"/>
  <c r="AG1655" i="1"/>
  <c r="AB1656" i="1"/>
  <c r="X1656" i="1"/>
  <c r="Y1656" i="1" s="1"/>
  <c r="W1656" i="1"/>
  <c r="AH1656" i="1" l="1"/>
  <c r="AL1656" i="1" s="1"/>
  <c r="AM1656" i="1" s="1"/>
  <c r="AG1656" i="1"/>
  <c r="AP1656" i="1"/>
  <c r="X1657" i="1"/>
  <c r="Y1657" i="1" s="1"/>
  <c r="U1656" i="1" l="1"/>
  <c r="Z1656" i="1"/>
  <c r="AA1657" i="1"/>
  <c r="E1656" i="1"/>
  <c r="V1656" i="1" l="1"/>
  <c r="W1657" i="1" s="1"/>
  <c r="AA1658" i="1"/>
  <c r="E1657" i="1"/>
  <c r="U1657" i="1"/>
  <c r="V1657" i="1" s="1"/>
  <c r="Z1657" i="1"/>
  <c r="AP1657" i="1"/>
  <c r="AB1657" i="1" l="1"/>
  <c r="AH1657" i="1" s="1"/>
  <c r="AL1657" i="1" s="1"/>
  <c r="AM1657" i="1" s="1"/>
  <c r="X1658" i="1"/>
  <c r="Y1658" i="1" s="1"/>
  <c r="W1658" i="1"/>
  <c r="AB1658" i="1" l="1"/>
  <c r="AH1658" i="1" s="1"/>
  <c r="AL1658" i="1" s="1"/>
  <c r="AM1658" i="1" s="1"/>
  <c r="AG1657" i="1"/>
  <c r="AP1658" i="1"/>
  <c r="X1659" i="1"/>
  <c r="Y1659" i="1" s="1"/>
  <c r="AG1658" i="1" l="1"/>
  <c r="E1658" i="1"/>
  <c r="Z1658" i="1"/>
  <c r="U1658" i="1"/>
  <c r="AA1659" i="1"/>
  <c r="E1659" i="1" l="1"/>
  <c r="U1659" i="1"/>
  <c r="V1659" i="1" s="1"/>
  <c r="AA1660" i="1"/>
  <c r="Z1659" i="1"/>
  <c r="V1658" i="1"/>
  <c r="AB1659" i="1"/>
  <c r="W1659" i="1"/>
  <c r="AP1659" i="1"/>
  <c r="X1660" i="1" l="1"/>
  <c r="Y1660" i="1" s="1"/>
  <c r="W1660" i="1"/>
  <c r="AH1659" i="1"/>
  <c r="AL1659" i="1" s="1"/>
  <c r="AM1659" i="1" s="1"/>
  <c r="AG1659" i="1"/>
  <c r="AB1660" i="1"/>
  <c r="X1661" i="1" l="1"/>
  <c r="Y1661" i="1" s="1"/>
  <c r="AH1660" i="1"/>
  <c r="AL1660" i="1" s="1"/>
  <c r="AM1660" i="1" s="1"/>
  <c r="AG1660" i="1"/>
  <c r="U1660" i="1" l="1"/>
  <c r="AA1661" i="1"/>
  <c r="E1660" i="1"/>
  <c r="Z1660" i="1"/>
  <c r="AP1660" i="1"/>
  <c r="AA1662" i="1" l="1"/>
  <c r="E1661" i="1"/>
  <c r="Z1661" i="1"/>
  <c r="U1661" i="1"/>
  <c r="V1661" i="1" s="1"/>
  <c r="AP1661" i="1"/>
  <c r="V1660" i="1"/>
  <c r="AB1661" i="1" s="1"/>
  <c r="W1661" i="1" l="1"/>
  <c r="AH1661" i="1"/>
  <c r="AL1661" i="1" s="1"/>
  <c r="AM1661" i="1" s="1"/>
  <c r="AG1661" i="1"/>
  <c r="AB1662" i="1"/>
  <c r="X1662" i="1"/>
  <c r="Y1662" i="1" s="1"/>
  <c r="W1662" i="1"/>
  <c r="AH1662" i="1" l="1"/>
  <c r="AL1662" i="1" s="1"/>
  <c r="AM1662" i="1" s="1"/>
  <c r="AG1662" i="1"/>
  <c r="AP1662" i="1"/>
  <c r="X1663" i="1"/>
  <c r="Y1663" i="1" s="1"/>
  <c r="Z1662" i="1" l="1"/>
  <c r="E1662" i="1"/>
  <c r="U1662" i="1"/>
  <c r="AA1663" i="1"/>
  <c r="E1663" i="1" l="1"/>
  <c r="U1663" i="1"/>
  <c r="V1663" i="1" s="1"/>
  <c r="Z1663" i="1"/>
  <c r="AA1664" i="1"/>
  <c r="V1662" i="1"/>
  <c r="AB1663" i="1"/>
  <c r="W1663" i="1"/>
  <c r="AP1663" i="1"/>
  <c r="X1664" i="1" l="1"/>
  <c r="Y1664" i="1" s="1"/>
  <c r="W1664" i="1"/>
  <c r="AH1663" i="1"/>
  <c r="AL1663" i="1" s="1"/>
  <c r="AM1663" i="1" s="1"/>
  <c r="AG1663" i="1"/>
  <c r="AB1664" i="1"/>
  <c r="X1665" i="1" l="1"/>
  <c r="Y1665" i="1" s="1"/>
  <c r="AH1664" i="1"/>
  <c r="AL1664" i="1" s="1"/>
  <c r="AM1664" i="1" s="1"/>
  <c r="AG1664" i="1"/>
  <c r="Z1664" i="1" l="1"/>
  <c r="E1664" i="1"/>
  <c r="U1664" i="1"/>
  <c r="AA1665" i="1"/>
  <c r="AP1664" i="1"/>
  <c r="AP1665" i="1"/>
  <c r="V1664" i="1" l="1"/>
  <c r="AB1665" i="1" s="1"/>
  <c r="E1665" i="1"/>
  <c r="Z1665" i="1"/>
  <c r="AA1666" i="1"/>
  <c r="U1665" i="1"/>
  <c r="V1665" i="1" s="1"/>
  <c r="W1665" i="1" l="1"/>
  <c r="X1666" i="1" s="1"/>
  <c r="Y1666" i="1" s="1"/>
  <c r="AH1665" i="1"/>
  <c r="AL1665" i="1" s="1"/>
  <c r="AM1665" i="1" s="1"/>
  <c r="AG1665" i="1"/>
  <c r="AB1666" i="1"/>
  <c r="W1666" i="1" l="1"/>
  <c r="X1667" i="1" s="1"/>
  <c r="Y1667" i="1" s="1"/>
  <c r="AH1666" i="1"/>
  <c r="AG1666" i="1"/>
  <c r="AJ1666" i="1" l="1"/>
  <c r="AL1666" i="1"/>
  <c r="AM1666" i="1" s="1"/>
  <c r="Z1666" i="1"/>
  <c r="AA1667" i="1"/>
  <c r="U1666" i="1"/>
  <c r="E1666" i="1"/>
  <c r="AP1666" i="1"/>
  <c r="U1667" i="1" l="1"/>
  <c r="V1667" i="1" s="1"/>
  <c r="Z1667" i="1"/>
  <c r="AA1668" i="1"/>
  <c r="E1667" i="1"/>
  <c r="V1666" i="1"/>
  <c r="W1667" i="1" s="1"/>
  <c r="AB1667" i="1" l="1"/>
  <c r="AH1667" i="1" s="1"/>
  <c r="X1668" i="1"/>
  <c r="Y1668" i="1" s="1"/>
  <c r="W1668" i="1"/>
  <c r="AB1668" i="1" l="1"/>
  <c r="AH1668" i="1" s="1"/>
  <c r="AG1667" i="1"/>
  <c r="X1669" i="1"/>
  <c r="Y1669" i="1" s="1"/>
  <c r="AL1667" i="1"/>
  <c r="AM1667" i="1" s="1"/>
  <c r="AJ1667" i="1"/>
  <c r="AP1667" i="1" s="1"/>
  <c r="AG1668" i="1" l="1"/>
  <c r="Z1668" i="1"/>
  <c r="E1668" i="1"/>
  <c r="AA1669" i="1"/>
  <c r="U1668" i="1"/>
  <c r="AJ1668" i="1"/>
  <c r="AP1668" i="1" s="1"/>
  <c r="AL1668" i="1"/>
  <c r="AM1668" i="1" s="1"/>
  <c r="E1669" i="1" l="1"/>
  <c r="AA1670" i="1"/>
  <c r="Z1669" i="1"/>
  <c r="U1669" i="1"/>
  <c r="V1669" i="1" s="1"/>
  <c r="V1668" i="1"/>
  <c r="AB1669" i="1" s="1"/>
  <c r="W1669" i="1" l="1"/>
  <c r="X1670" i="1" s="1"/>
  <c r="Y1670" i="1" s="1"/>
  <c r="AH1669" i="1"/>
  <c r="AG1669" i="1"/>
  <c r="AB1670" i="1"/>
  <c r="W1670" i="1" l="1"/>
  <c r="X1671" i="1" s="1"/>
  <c r="Y1671" i="1" s="1"/>
  <c r="AJ1669" i="1"/>
  <c r="AP1669" i="1" s="1"/>
  <c r="AL1669" i="1"/>
  <c r="AM1669" i="1" s="1"/>
  <c r="AH1670" i="1"/>
  <c r="AG1670" i="1"/>
  <c r="U1670" i="1" l="1"/>
  <c r="AA1671" i="1"/>
  <c r="E1670" i="1"/>
  <c r="Z1670" i="1"/>
  <c r="AL1670" i="1"/>
  <c r="AM1670" i="1" s="1"/>
  <c r="AJ1670" i="1"/>
  <c r="AP1670" i="1" s="1"/>
  <c r="V1670" i="1" l="1"/>
  <c r="W1671" i="1" s="1"/>
  <c r="Z1671" i="1"/>
  <c r="U1671" i="1"/>
  <c r="V1671" i="1" s="1"/>
  <c r="AA1672" i="1"/>
  <c r="E1671" i="1"/>
  <c r="AB1671" i="1" l="1"/>
  <c r="AH1671" i="1" s="1"/>
  <c r="X1672" i="1"/>
  <c r="Y1672" i="1" s="1"/>
  <c r="W1672" i="1"/>
  <c r="AB1672" i="1" l="1"/>
  <c r="AH1672" i="1" s="1"/>
  <c r="AG1671" i="1"/>
  <c r="X1673" i="1"/>
  <c r="Y1673" i="1" s="1"/>
  <c r="AL1671" i="1"/>
  <c r="AM1671" i="1" s="1"/>
  <c r="AJ1671" i="1"/>
  <c r="AP1671" i="1" s="1"/>
  <c r="AG1672" i="1" l="1"/>
  <c r="AA1673" i="1"/>
  <c r="E1672" i="1"/>
  <c r="Z1672" i="1"/>
  <c r="U1672" i="1"/>
  <c r="AL1672" i="1"/>
  <c r="AM1672" i="1" s="1"/>
  <c r="AJ1672" i="1"/>
  <c r="AP1672" i="1" s="1"/>
  <c r="Z1673" i="1" l="1"/>
  <c r="AA1674" i="1"/>
  <c r="E1673" i="1"/>
  <c r="U1673" i="1"/>
  <c r="V1673" i="1" s="1"/>
  <c r="V1672" i="1"/>
  <c r="W1673" i="1" s="1"/>
  <c r="AB1673" i="1" l="1"/>
  <c r="AH1673" i="1" s="1"/>
  <c r="X1674" i="1"/>
  <c r="Y1674" i="1" s="1"/>
  <c r="W1674" i="1"/>
  <c r="AF1673" i="1" l="1"/>
  <c r="AB1674" i="1"/>
  <c r="AG1674" i="1" s="1"/>
  <c r="AG1673" i="1"/>
  <c r="AL1673" i="1"/>
  <c r="AM1673" i="1" s="1"/>
  <c r="AJ1673" i="1"/>
  <c r="AP1673" i="1" s="1"/>
  <c r="X1675" i="1"/>
  <c r="Y1675" i="1" s="1"/>
  <c r="AH1674" i="1" l="1"/>
  <c r="AL1674" i="1" s="1"/>
  <c r="AM1674" i="1" s="1"/>
  <c r="E1674" i="1"/>
  <c r="Z1674" i="1"/>
  <c r="U1674" i="1"/>
  <c r="AA1675" i="1"/>
  <c r="AJ1674" i="1" l="1"/>
  <c r="AP1674" i="1" s="1"/>
  <c r="E1675" i="1"/>
  <c r="Z1675" i="1"/>
  <c r="AA1676" i="1"/>
  <c r="U1675" i="1"/>
  <c r="V1675" i="1" s="1"/>
  <c r="V1674" i="1"/>
  <c r="AB1675" i="1" s="1"/>
  <c r="W1675" i="1" l="1"/>
  <c r="X1676" i="1" s="1"/>
  <c r="Y1676" i="1" s="1"/>
  <c r="AH1675" i="1"/>
  <c r="AG1675" i="1"/>
  <c r="AB1676" i="1"/>
  <c r="W1676" i="1" l="1"/>
  <c r="X1677" i="1" s="1"/>
  <c r="Y1677" i="1" s="1"/>
  <c r="AJ1675" i="1"/>
  <c r="AP1675" i="1" s="1"/>
  <c r="AL1675" i="1"/>
  <c r="AM1675" i="1" s="1"/>
  <c r="AH1676" i="1"/>
  <c r="AG1676" i="1"/>
  <c r="U1676" i="1" l="1"/>
  <c r="AA1677" i="1"/>
  <c r="Z1676" i="1"/>
  <c r="E1676" i="1"/>
  <c r="AL1676" i="1"/>
  <c r="AM1676" i="1" s="1"/>
  <c r="AJ1676" i="1"/>
  <c r="AP1676" i="1" s="1"/>
  <c r="V1676" i="1" l="1"/>
  <c r="AB1677" i="1" s="1"/>
  <c r="E1677" i="1"/>
  <c r="U1677" i="1"/>
  <c r="V1677" i="1" s="1"/>
  <c r="Z1677" i="1"/>
  <c r="AA1678" i="1"/>
  <c r="W1677" i="1" l="1"/>
  <c r="X1678" i="1" s="1"/>
  <c r="Y1678" i="1" s="1"/>
  <c r="AH1677" i="1"/>
  <c r="AG1677" i="1"/>
  <c r="AB1678" i="1"/>
  <c r="W1678" i="1" l="1"/>
  <c r="X1679" i="1" s="1"/>
  <c r="Y1679" i="1" s="1"/>
  <c r="AJ1677" i="1"/>
  <c r="AP1677" i="1" s="1"/>
  <c r="AL1677" i="1"/>
  <c r="AM1677" i="1" s="1"/>
  <c r="AH1678" i="1"/>
  <c r="AG1678" i="1"/>
  <c r="U1678" i="1" l="1"/>
  <c r="Z1678" i="1"/>
  <c r="AA1679" i="1"/>
  <c r="E1678" i="1"/>
  <c r="AJ1678" i="1"/>
  <c r="AP1678" i="1" s="1"/>
  <c r="AL1678" i="1"/>
  <c r="AM1678" i="1" s="1"/>
  <c r="V1678" i="1" l="1"/>
  <c r="AB1679" i="1" s="1"/>
  <c r="U1679" i="1"/>
  <c r="V1679" i="1" s="1"/>
  <c r="Z1679" i="1"/>
  <c r="AA1680" i="1"/>
  <c r="E1679" i="1"/>
  <c r="W1679" i="1" l="1"/>
  <c r="X1680" i="1" s="1"/>
  <c r="Y1680" i="1" s="1"/>
  <c r="AH1679" i="1"/>
  <c r="AG1679" i="1"/>
  <c r="AB1680" i="1"/>
  <c r="W1680" i="1" l="1"/>
  <c r="X1681" i="1" s="1"/>
  <c r="Y1681" i="1" s="1"/>
  <c r="AL1679" i="1"/>
  <c r="AM1679" i="1" s="1"/>
  <c r="AJ1679" i="1"/>
  <c r="AP1679" i="1" s="1"/>
  <c r="AH1680" i="1"/>
  <c r="AG1680" i="1"/>
  <c r="U1680" i="1" l="1"/>
  <c r="AA1681" i="1"/>
  <c r="E1680" i="1"/>
  <c r="Z1680" i="1"/>
  <c r="AL1680" i="1"/>
  <c r="AM1680" i="1" s="1"/>
  <c r="AJ1680" i="1"/>
  <c r="AP1680" i="1" s="1"/>
  <c r="V1680" i="1" l="1"/>
  <c r="AB1681" i="1" s="1"/>
  <c r="Z1681" i="1"/>
  <c r="U1681" i="1"/>
  <c r="V1681" i="1" s="1"/>
  <c r="AA1682" i="1"/>
  <c r="E1681" i="1"/>
  <c r="W1681" i="1" l="1"/>
  <c r="X1682" i="1" s="1"/>
  <c r="Y1682" i="1" s="1"/>
  <c r="AH1681" i="1"/>
  <c r="AG1681" i="1"/>
  <c r="AB1682" i="1"/>
  <c r="W1682" i="1" l="1"/>
  <c r="X1683" i="1" s="1"/>
  <c r="Y1683" i="1" s="1"/>
  <c r="AL1681" i="1"/>
  <c r="AM1681" i="1" s="1"/>
  <c r="AJ1681" i="1"/>
  <c r="AP1681" i="1" s="1"/>
  <c r="AH1682" i="1"/>
  <c r="AG1682" i="1"/>
  <c r="E1682" i="1" l="1"/>
  <c r="Z1682" i="1"/>
  <c r="AA1683" i="1"/>
  <c r="U1682" i="1"/>
  <c r="AL1682" i="1"/>
  <c r="AM1682" i="1" s="1"/>
  <c r="AJ1682" i="1"/>
  <c r="AP1682" i="1" s="1"/>
  <c r="Z1683" i="1" l="1"/>
  <c r="AA1684" i="1"/>
  <c r="U1683" i="1"/>
  <c r="V1683" i="1" s="1"/>
  <c r="E1683" i="1"/>
  <c r="V1682" i="1"/>
  <c r="AB1683" i="1" s="1"/>
  <c r="W1683" i="1"/>
  <c r="AH1683" i="1" l="1"/>
  <c r="AG1683" i="1"/>
  <c r="AB1684" i="1"/>
  <c r="X1684" i="1"/>
  <c r="Y1684" i="1" s="1"/>
  <c r="W1684" i="1"/>
  <c r="AH1684" i="1" l="1"/>
  <c r="AG1684" i="1"/>
  <c r="X1685" i="1"/>
  <c r="Y1685" i="1" s="1"/>
  <c r="AJ1683" i="1"/>
  <c r="AP1683" i="1" s="1"/>
  <c r="AL1683" i="1"/>
  <c r="AM1683" i="1" s="1"/>
  <c r="AA1685" i="1" l="1"/>
  <c r="E1684" i="1"/>
  <c r="U1684" i="1"/>
  <c r="Z1684" i="1"/>
  <c r="AJ1684" i="1"/>
  <c r="AP1684" i="1" s="1"/>
  <c r="AL1684" i="1"/>
  <c r="AM1684" i="1" s="1"/>
  <c r="AA1686" i="1" l="1"/>
  <c r="E1685" i="1"/>
  <c r="U1685" i="1"/>
  <c r="V1685" i="1" s="1"/>
  <c r="Z1685" i="1"/>
  <c r="V1684" i="1"/>
  <c r="AB1685" i="1" s="1"/>
  <c r="W1685" i="1" l="1"/>
  <c r="X1686" i="1" s="1"/>
  <c r="Y1686" i="1" s="1"/>
  <c r="AH1685" i="1"/>
  <c r="AG1685" i="1"/>
  <c r="AB1686" i="1"/>
  <c r="W1686" i="1" l="1"/>
  <c r="X1687" i="1" s="1"/>
  <c r="Y1687" i="1" s="1"/>
  <c r="AJ1685" i="1"/>
  <c r="AP1685" i="1" s="1"/>
  <c r="AL1685" i="1"/>
  <c r="AM1685" i="1" s="1"/>
  <c r="AH1686" i="1"/>
  <c r="AG1686" i="1"/>
  <c r="U1686" i="1" l="1"/>
  <c r="AA1687" i="1"/>
  <c r="E1686" i="1"/>
  <c r="Z1686" i="1"/>
  <c r="AJ1686" i="1"/>
  <c r="AP1686" i="1" s="1"/>
  <c r="AL1686" i="1"/>
  <c r="AM1686" i="1" s="1"/>
  <c r="V1686" i="1" l="1"/>
  <c r="AB1687" i="1" s="1"/>
  <c r="E1687" i="1"/>
  <c r="Z1687" i="1"/>
  <c r="AA1688" i="1"/>
  <c r="U1687" i="1"/>
  <c r="V1687" i="1" s="1"/>
  <c r="W1687" i="1" l="1"/>
  <c r="X1688" i="1" s="1"/>
  <c r="Y1688" i="1" s="1"/>
  <c r="AH1687" i="1"/>
  <c r="AG1687" i="1"/>
  <c r="AB1688" i="1"/>
  <c r="W1688" i="1" l="1"/>
  <c r="X1689" i="1" s="1"/>
  <c r="Y1689" i="1" s="1"/>
  <c r="AJ1687" i="1"/>
  <c r="AP1687" i="1" s="1"/>
  <c r="AL1687" i="1"/>
  <c r="AM1687" i="1" s="1"/>
  <c r="AH1688" i="1"/>
  <c r="AG1688" i="1"/>
  <c r="AA1689" i="1" l="1"/>
  <c r="E1688" i="1"/>
  <c r="Z1688" i="1"/>
  <c r="U1688" i="1"/>
  <c r="AL1688" i="1"/>
  <c r="AM1688" i="1" s="1"/>
  <c r="AJ1688" i="1"/>
  <c r="AP1688" i="1" s="1"/>
  <c r="Z1689" i="1" l="1"/>
  <c r="E1689" i="1"/>
  <c r="U1689" i="1"/>
  <c r="V1689" i="1" s="1"/>
  <c r="AA1690" i="1"/>
  <c r="V1688" i="1"/>
  <c r="W1689" i="1" s="1"/>
  <c r="AB1689" i="1" l="1"/>
  <c r="AB1690" i="1" s="1"/>
  <c r="X1690" i="1"/>
  <c r="Y1690" i="1" s="1"/>
  <c r="W1690" i="1"/>
  <c r="AG1689" i="1" l="1"/>
  <c r="AH1689" i="1"/>
  <c r="AH1690" i="1" s="1"/>
  <c r="X1691" i="1"/>
  <c r="Y1691" i="1" s="1"/>
  <c r="AG1690" i="1"/>
  <c r="AL1689" i="1" l="1"/>
  <c r="AM1689" i="1" s="1"/>
  <c r="AJ1689" i="1"/>
  <c r="AP1689" i="1" s="1"/>
  <c r="AA1691" i="1"/>
  <c r="E1690" i="1"/>
  <c r="U1690" i="1"/>
  <c r="Z1690" i="1"/>
  <c r="AJ1690" i="1"/>
  <c r="AP1690" i="1" s="1"/>
  <c r="AL1690" i="1" l="1"/>
  <c r="AM1690" i="1" s="1"/>
  <c r="U1691" i="1"/>
  <c r="V1691" i="1" s="1"/>
  <c r="AA1692" i="1"/>
  <c r="E1691" i="1"/>
  <c r="Z1691" i="1"/>
  <c r="V1690" i="1"/>
  <c r="AB1691" i="1" s="1"/>
  <c r="AH1691" i="1" l="1"/>
  <c r="AG1691" i="1"/>
  <c r="AB1692" i="1"/>
  <c r="W1691" i="1"/>
  <c r="AH1692" i="1" l="1"/>
  <c r="AG1692" i="1"/>
  <c r="AF1692" i="1"/>
  <c r="X1692" i="1"/>
  <c r="Y1692" i="1" s="1"/>
  <c r="W1692" i="1"/>
  <c r="AL1691" i="1"/>
  <c r="AM1691" i="1" s="1"/>
  <c r="AJ1691" i="1"/>
  <c r="AP1691" i="1" s="1"/>
  <c r="X1693" i="1" l="1"/>
  <c r="Y1693" i="1" s="1"/>
  <c r="AJ1692" i="1"/>
  <c r="AP1692" i="1" s="1"/>
  <c r="AL1692" i="1"/>
  <c r="AM1692" i="1" s="1"/>
  <c r="U1692" i="1" l="1"/>
  <c r="AA1693" i="1"/>
  <c r="E1692" i="1"/>
  <c r="Z1692" i="1"/>
  <c r="E1693" i="1" l="1"/>
  <c r="U1693" i="1"/>
  <c r="V1693" i="1" s="1"/>
  <c r="Z1693" i="1"/>
  <c r="AA1694" i="1"/>
  <c r="V1692" i="1"/>
  <c r="AB1693" i="1"/>
  <c r="W1693" i="1"/>
  <c r="X1694" i="1" l="1"/>
  <c r="Y1694" i="1" s="1"/>
  <c r="W1694" i="1"/>
  <c r="AH1693" i="1"/>
  <c r="AG1693" i="1"/>
  <c r="AB1694" i="1"/>
  <c r="AL1693" i="1" l="1"/>
  <c r="AM1693" i="1" s="1"/>
  <c r="AJ1693" i="1"/>
  <c r="AP1693" i="1" s="1"/>
  <c r="X1695" i="1"/>
  <c r="Y1695" i="1" s="1"/>
  <c r="AH1694" i="1"/>
  <c r="AG1694" i="1"/>
  <c r="AA1695" i="1" l="1"/>
  <c r="E1694" i="1"/>
  <c r="Z1694" i="1"/>
  <c r="U1694" i="1"/>
  <c r="AL1694" i="1"/>
  <c r="AM1694" i="1" s="1"/>
  <c r="AJ1694" i="1"/>
  <c r="AP1694" i="1" s="1"/>
  <c r="AA1696" i="1" l="1"/>
  <c r="E1695" i="1"/>
  <c r="U1695" i="1"/>
  <c r="V1695" i="1" s="1"/>
  <c r="Z1695" i="1"/>
  <c r="V1694" i="1"/>
  <c r="AB1695" i="1" s="1"/>
  <c r="W1695" i="1" l="1"/>
  <c r="X1696" i="1" s="1"/>
  <c r="Y1696" i="1" s="1"/>
  <c r="AH1695" i="1"/>
  <c r="AG1695" i="1"/>
  <c r="AB1696" i="1"/>
  <c r="W1696" i="1" l="1"/>
  <c r="X1697" i="1" s="1"/>
  <c r="Y1697" i="1" s="1"/>
  <c r="AJ1695" i="1"/>
  <c r="AP1695" i="1" s="1"/>
  <c r="AL1695" i="1"/>
  <c r="AM1695" i="1" s="1"/>
  <c r="AH1696" i="1"/>
  <c r="AG1696" i="1"/>
  <c r="E1696" i="1" l="1"/>
  <c r="Z1696" i="1"/>
  <c r="AA1697" i="1"/>
  <c r="U1696" i="1"/>
  <c r="AL1696" i="1"/>
  <c r="AM1696" i="1" s="1"/>
  <c r="AJ1696" i="1"/>
  <c r="AP1696" i="1" s="1"/>
  <c r="V1696" i="1" l="1"/>
  <c r="AB1697" i="1" s="1"/>
  <c r="U1697" i="1"/>
  <c r="V1697" i="1" s="1"/>
  <c r="AA1698" i="1"/>
  <c r="Z1697" i="1"/>
  <c r="E1697" i="1"/>
  <c r="W1697" i="1" l="1"/>
  <c r="X1698" i="1" s="1"/>
  <c r="Y1698" i="1" s="1"/>
  <c r="AH1697" i="1"/>
  <c r="AG1697" i="1"/>
  <c r="AB1698" i="1"/>
  <c r="W1698" i="1" l="1"/>
  <c r="X1699" i="1" s="1"/>
  <c r="Y1699" i="1" s="1"/>
  <c r="AL1697" i="1"/>
  <c r="AM1697" i="1" s="1"/>
  <c r="AJ1697" i="1"/>
  <c r="AP1697" i="1" s="1"/>
  <c r="AH1698" i="1"/>
  <c r="AG1698" i="1"/>
  <c r="E1698" i="1" l="1"/>
  <c r="AA1699" i="1"/>
  <c r="U1698" i="1"/>
  <c r="Z1698" i="1"/>
  <c r="AJ1698" i="1"/>
  <c r="AP1698" i="1" s="1"/>
  <c r="AL1698" i="1"/>
  <c r="AM1698" i="1" s="1"/>
  <c r="AA1700" i="1" l="1"/>
  <c r="Z1699" i="1"/>
  <c r="E1699" i="1"/>
  <c r="U1699" i="1"/>
  <c r="V1699" i="1" s="1"/>
  <c r="V1698" i="1"/>
  <c r="W1699" i="1" s="1"/>
  <c r="X1700" i="1" l="1"/>
  <c r="Y1700" i="1" s="1"/>
  <c r="W1700" i="1"/>
  <c r="AB1699" i="1"/>
  <c r="AH1699" i="1" l="1"/>
  <c r="AG1699" i="1"/>
  <c r="AB1700" i="1"/>
  <c r="X1701" i="1"/>
  <c r="Y1701" i="1" s="1"/>
  <c r="AH1700" i="1" l="1"/>
  <c r="AG1700" i="1"/>
  <c r="Z1700" i="1"/>
  <c r="AA1701" i="1"/>
  <c r="E1700" i="1"/>
  <c r="U1700" i="1"/>
  <c r="AL1699" i="1"/>
  <c r="AM1699" i="1" s="1"/>
  <c r="AJ1699" i="1"/>
  <c r="AP1699" i="1" s="1"/>
  <c r="V1700" i="1" l="1"/>
  <c r="W1701" i="1" s="1"/>
  <c r="AA1702" i="1"/>
  <c r="E1701" i="1"/>
  <c r="Z1701" i="1"/>
  <c r="U1701" i="1"/>
  <c r="V1701" i="1" s="1"/>
  <c r="AJ1700" i="1"/>
  <c r="AP1700" i="1" s="1"/>
  <c r="AL1700" i="1"/>
  <c r="AM1700" i="1" s="1"/>
  <c r="AB1701" i="1" l="1"/>
  <c r="AB1702" i="1" s="1"/>
  <c r="X1702" i="1"/>
  <c r="Y1702" i="1" s="1"/>
  <c r="W1702" i="1"/>
  <c r="AG1701" i="1" l="1"/>
  <c r="AH1701" i="1"/>
  <c r="AJ1701" i="1" s="1"/>
  <c r="AP1701" i="1" s="1"/>
  <c r="AG1702" i="1"/>
  <c r="X1703" i="1"/>
  <c r="Y1703" i="1" s="1"/>
  <c r="AL1701" i="1" l="1"/>
  <c r="AM1701" i="1" s="1"/>
  <c r="AH1702" i="1"/>
  <c r="AJ1702" i="1" s="1"/>
  <c r="AP1702" i="1" s="1"/>
  <c r="E1702" i="1"/>
  <c r="Z1702" i="1"/>
  <c r="AA1703" i="1"/>
  <c r="U1702" i="1"/>
  <c r="AL1702" i="1" l="1"/>
  <c r="AM1702" i="1" s="1"/>
  <c r="AA1704" i="1"/>
  <c r="E1703" i="1"/>
  <c r="Z1703" i="1"/>
  <c r="U1703" i="1"/>
  <c r="V1703" i="1" s="1"/>
  <c r="V1702" i="1"/>
  <c r="AB1703" i="1" s="1"/>
  <c r="W1703" i="1" l="1"/>
  <c r="X1704" i="1" s="1"/>
  <c r="Y1704" i="1" s="1"/>
  <c r="AH1703" i="1"/>
  <c r="AG1703" i="1"/>
  <c r="AB1704" i="1"/>
  <c r="W1704" i="1" l="1"/>
  <c r="X1705" i="1" s="1"/>
  <c r="Y1705" i="1" s="1"/>
  <c r="AJ1703" i="1"/>
  <c r="AP1703" i="1" s="1"/>
  <c r="AL1703" i="1"/>
  <c r="AM1703" i="1" s="1"/>
  <c r="AH1704" i="1"/>
  <c r="AG1704" i="1"/>
  <c r="AA1705" i="1" l="1"/>
  <c r="U1704" i="1"/>
  <c r="E1704" i="1"/>
  <c r="Z1704" i="1"/>
  <c r="AJ1704" i="1"/>
  <c r="AP1704" i="1" s="1"/>
  <c r="AL1704" i="1"/>
  <c r="AM1704" i="1" s="1"/>
  <c r="V1704" i="1" l="1"/>
  <c r="AB1705" i="1" s="1"/>
  <c r="AA1706" i="1"/>
  <c r="E1705" i="1"/>
  <c r="Z1705" i="1"/>
  <c r="U1705" i="1"/>
  <c r="V1705" i="1" s="1"/>
  <c r="W1705" i="1" l="1"/>
  <c r="X1706" i="1" s="1"/>
  <c r="Y1706" i="1" s="1"/>
  <c r="AH1705" i="1"/>
  <c r="AG1705" i="1"/>
  <c r="AB1706" i="1"/>
  <c r="W1706" i="1" l="1"/>
  <c r="X1707" i="1" s="1"/>
  <c r="Y1707" i="1" s="1"/>
  <c r="AL1705" i="1"/>
  <c r="AM1705" i="1" s="1"/>
  <c r="AJ1705" i="1"/>
  <c r="AP1705" i="1" s="1"/>
  <c r="AH1706" i="1"/>
  <c r="AG1706" i="1"/>
  <c r="AA1707" i="1" l="1"/>
  <c r="E1706" i="1"/>
  <c r="U1706" i="1"/>
  <c r="Z1706" i="1"/>
  <c r="AL1706" i="1"/>
  <c r="AM1706" i="1" s="1"/>
  <c r="AJ1706" i="1"/>
  <c r="AP1706" i="1" s="1"/>
  <c r="E1707" i="1" l="1"/>
  <c r="Z1707" i="1"/>
  <c r="AA1708" i="1"/>
  <c r="U1707" i="1"/>
  <c r="V1707" i="1" s="1"/>
  <c r="V1706" i="1"/>
  <c r="W1707" i="1" s="1"/>
  <c r="AB1707" i="1" l="1"/>
  <c r="AH1707" i="1" s="1"/>
  <c r="X1708" i="1"/>
  <c r="Y1708" i="1" s="1"/>
  <c r="W1708" i="1"/>
  <c r="AB1708" i="1" l="1"/>
  <c r="AG1708" i="1" s="1"/>
  <c r="AG1707" i="1"/>
  <c r="X1709" i="1"/>
  <c r="Y1709" i="1" s="1"/>
  <c r="AL1707" i="1"/>
  <c r="AM1707" i="1" s="1"/>
  <c r="AJ1707" i="1"/>
  <c r="AP1707" i="1" s="1"/>
  <c r="AH1708" i="1" l="1"/>
  <c r="AL1708" i="1" s="1"/>
  <c r="AM1708" i="1" s="1"/>
  <c r="AA1709" i="1"/>
  <c r="Z1708" i="1"/>
  <c r="E1708" i="1"/>
  <c r="U1708" i="1"/>
  <c r="AJ1708" i="1" l="1"/>
  <c r="AP1708" i="1" s="1"/>
  <c r="E1709" i="1"/>
  <c r="AA1710" i="1"/>
  <c r="Z1709" i="1"/>
  <c r="U1709" i="1"/>
  <c r="V1709" i="1" s="1"/>
  <c r="V1708" i="1"/>
  <c r="AB1709" i="1" s="1"/>
  <c r="W1709" i="1" l="1"/>
  <c r="X1710" i="1" s="1"/>
  <c r="Y1710" i="1" s="1"/>
  <c r="AH1709" i="1"/>
  <c r="AG1709" i="1"/>
  <c r="AB1710" i="1"/>
  <c r="W1710" i="1" l="1"/>
  <c r="X1711" i="1" s="1"/>
  <c r="Y1711" i="1" s="1"/>
  <c r="AJ1709" i="1"/>
  <c r="AP1709" i="1" s="1"/>
  <c r="AL1709" i="1"/>
  <c r="AM1709" i="1" s="1"/>
  <c r="AH1710" i="1"/>
  <c r="AF1710" i="1"/>
  <c r="AG1710" i="1"/>
  <c r="U1710" i="1" l="1"/>
  <c r="AA1711" i="1"/>
  <c r="E1710" i="1"/>
  <c r="Z1710" i="1"/>
  <c r="AL1710" i="1"/>
  <c r="AM1710" i="1" s="1"/>
  <c r="AJ1710" i="1"/>
  <c r="AP1710" i="1" s="1"/>
  <c r="E1711" i="1" l="1"/>
  <c r="U1711" i="1"/>
  <c r="V1711" i="1" s="1"/>
  <c r="Z1711" i="1"/>
  <c r="AA1712" i="1"/>
  <c r="V1710" i="1"/>
  <c r="AB1711" i="1" s="1"/>
  <c r="W1711" i="1"/>
  <c r="AH1711" i="1" l="1"/>
  <c r="AG1711" i="1"/>
  <c r="AB1712" i="1"/>
  <c r="X1712" i="1"/>
  <c r="Y1712" i="1" s="1"/>
  <c r="W1712" i="1"/>
  <c r="AH1712" i="1" l="1"/>
  <c r="AG1712" i="1"/>
  <c r="X1713" i="1"/>
  <c r="Y1713" i="1" s="1"/>
  <c r="AL1711" i="1"/>
  <c r="AM1711" i="1" s="1"/>
  <c r="AJ1711" i="1"/>
  <c r="AP1711" i="1" s="1"/>
  <c r="E1712" i="1" l="1"/>
  <c r="Z1712" i="1"/>
  <c r="AA1713" i="1"/>
  <c r="U1712" i="1"/>
  <c r="AL1712" i="1"/>
  <c r="AM1712" i="1" s="1"/>
  <c r="AJ1712" i="1"/>
  <c r="AP1712" i="1" s="1"/>
  <c r="AA1714" i="1" l="1"/>
  <c r="Z1713" i="1"/>
  <c r="E1713" i="1"/>
  <c r="U1713" i="1"/>
  <c r="V1713" i="1" s="1"/>
  <c r="V1712" i="1"/>
  <c r="AB1713" i="1" s="1"/>
  <c r="W1713" i="1" l="1"/>
  <c r="W1714" i="1" s="1"/>
  <c r="AH1713" i="1"/>
  <c r="AG1713" i="1"/>
  <c r="AB1714" i="1"/>
  <c r="X1714" i="1"/>
  <c r="Y1714" i="1" s="1"/>
  <c r="AH1714" i="1" l="1"/>
  <c r="AG1714" i="1"/>
  <c r="X1715" i="1"/>
  <c r="Y1715" i="1" s="1"/>
  <c r="AJ1713" i="1"/>
  <c r="AP1713" i="1" s="1"/>
  <c r="AL1713" i="1"/>
  <c r="AM1713" i="1" s="1"/>
  <c r="Z1714" i="1" l="1"/>
  <c r="U1714" i="1"/>
  <c r="AA1715" i="1"/>
  <c r="E1714" i="1"/>
  <c r="AJ1714" i="1"/>
  <c r="AP1714" i="1" s="1"/>
  <c r="AL1714" i="1"/>
  <c r="AM1714" i="1" s="1"/>
  <c r="V1714" i="1" l="1"/>
  <c r="AB1715" i="1" s="1"/>
  <c r="Z1715" i="1"/>
  <c r="U1715" i="1"/>
  <c r="V1715" i="1" s="1"/>
  <c r="AA1716" i="1"/>
  <c r="E1715" i="1"/>
  <c r="W1715" i="1" l="1"/>
  <c r="X1716" i="1" s="1"/>
  <c r="Y1716" i="1" s="1"/>
  <c r="AH1715" i="1"/>
  <c r="AG1715" i="1"/>
  <c r="AB1716" i="1"/>
  <c r="W1716" i="1" l="1"/>
  <c r="X1717" i="1" s="1"/>
  <c r="Y1717" i="1" s="1"/>
  <c r="AL1715" i="1"/>
  <c r="AM1715" i="1" s="1"/>
  <c r="AJ1715" i="1"/>
  <c r="AP1715" i="1" s="1"/>
  <c r="AH1716" i="1"/>
  <c r="AG1716" i="1"/>
  <c r="E1716" i="1" l="1"/>
  <c r="U1716" i="1"/>
  <c r="Z1716" i="1"/>
  <c r="AA1717" i="1"/>
  <c r="AJ1716" i="1"/>
  <c r="AP1716" i="1" s="1"/>
  <c r="AL1716" i="1"/>
  <c r="AM1716" i="1" s="1"/>
  <c r="V1716" i="1" l="1"/>
  <c r="AB1717" i="1" s="1"/>
  <c r="U1717" i="1"/>
  <c r="V1717" i="1" s="1"/>
  <c r="AA1718" i="1"/>
  <c r="E1717" i="1"/>
  <c r="Z1717" i="1"/>
  <c r="W1717" i="1" l="1"/>
  <c r="X1718" i="1" s="1"/>
  <c r="Y1718" i="1" s="1"/>
  <c r="AH1717" i="1"/>
  <c r="AG1717" i="1"/>
  <c r="AB1718" i="1"/>
  <c r="W1718" i="1" l="1"/>
  <c r="X1719" i="1" s="1"/>
  <c r="Y1719" i="1" s="1"/>
  <c r="AJ1717" i="1"/>
  <c r="AP1717" i="1" s="1"/>
  <c r="AL1717" i="1"/>
  <c r="AM1717" i="1" s="1"/>
  <c r="AH1718" i="1"/>
  <c r="AG1718" i="1"/>
  <c r="E1718" i="1" l="1"/>
  <c r="Z1718" i="1"/>
  <c r="AA1719" i="1"/>
  <c r="U1718" i="1"/>
  <c r="AJ1718" i="1"/>
  <c r="AP1718" i="1" s="1"/>
  <c r="AL1718" i="1"/>
  <c r="AM1718" i="1" s="1"/>
  <c r="V1718" i="1" l="1"/>
  <c r="W1719" i="1" s="1"/>
  <c r="Z1719" i="1"/>
  <c r="E1719" i="1"/>
  <c r="AA1720" i="1"/>
  <c r="U1719" i="1"/>
  <c r="V1719" i="1" s="1"/>
  <c r="AB1719" i="1" l="1"/>
  <c r="AH1719" i="1" s="1"/>
  <c r="X1720" i="1"/>
  <c r="Y1720" i="1" s="1"/>
  <c r="W1720" i="1"/>
  <c r="AB1720" i="1" l="1"/>
  <c r="AH1720" i="1" s="1"/>
  <c r="AG1719" i="1"/>
  <c r="AL1719" i="1"/>
  <c r="AM1719" i="1" s="1"/>
  <c r="AJ1719" i="1"/>
  <c r="AP1719" i="1" s="1"/>
  <c r="X1721" i="1"/>
  <c r="Y1721" i="1" s="1"/>
  <c r="AG1720" i="1" l="1"/>
  <c r="E1720" i="1"/>
  <c r="U1720" i="1"/>
  <c r="Z1720" i="1"/>
  <c r="AA1721" i="1"/>
  <c r="AL1720" i="1"/>
  <c r="AM1720" i="1" s="1"/>
  <c r="AJ1720" i="1"/>
  <c r="AP1720" i="1" s="1"/>
  <c r="V1720" i="1" l="1"/>
  <c r="W1721" i="1" s="1"/>
  <c r="AA1722" i="1"/>
  <c r="E1721" i="1"/>
  <c r="Z1721" i="1"/>
  <c r="U1721" i="1"/>
  <c r="V1721" i="1" s="1"/>
  <c r="AB1721" i="1" l="1"/>
  <c r="AB1722" i="1" s="1"/>
  <c r="X1722" i="1"/>
  <c r="Y1722" i="1" s="1"/>
  <c r="W1722" i="1"/>
  <c r="AG1721" i="1" l="1"/>
  <c r="AH1721" i="1"/>
  <c r="AL1721" i="1" s="1"/>
  <c r="AM1721" i="1" s="1"/>
  <c r="X1723" i="1"/>
  <c r="Y1723" i="1" s="1"/>
  <c r="AG1722" i="1"/>
  <c r="AJ1721" i="1" l="1"/>
  <c r="AP1721" i="1" s="1"/>
  <c r="AH1722" i="1"/>
  <c r="AJ1722" i="1" s="1"/>
  <c r="AP1722" i="1" s="1"/>
  <c r="U1722" i="1"/>
  <c r="AA1723" i="1"/>
  <c r="E1722" i="1"/>
  <c r="Z1722" i="1"/>
  <c r="AL1722" i="1" l="1"/>
  <c r="AM1722" i="1" s="1"/>
  <c r="V1722" i="1"/>
  <c r="AB1723" i="1" s="1"/>
  <c r="AA1724" i="1"/>
  <c r="E1723" i="1"/>
  <c r="Z1723" i="1"/>
  <c r="U1723" i="1"/>
  <c r="V1723" i="1" s="1"/>
  <c r="W1723" i="1" l="1"/>
  <c r="X1724" i="1" s="1"/>
  <c r="Y1724" i="1" s="1"/>
  <c r="AH1723" i="1"/>
  <c r="AG1723" i="1"/>
  <c r="AB1724" i="1"/>
  <c r="W1724" i="1" l="1"/>
  <c r="X1725" i="1" s="1"/>
  <c r="Y1725" i="1" s="1"/>
  <c r="AJ1723" i="1"/>
  <c r="AP1723" i="1" s="1"/>
  <c r="AL1723" i="1"/>
  <c r="AM1723" i="1" s="1"/>
  <c r="AH1724" i="1"/>
  <c r="AG1724" i="1"/>
  <c r="U1724" i="1" l="1"/>
  <c r="AA1725" i="1"/>
  <c r="E1724" i="1"/>
  <c r="Z1724" i="1"/>
  <c r="AJ1724" i="1"/>
  <c r="AP1724" i="1" s="1"/>
  <c r="AL1724" i="1"/>
  <c r="AM1724" i="1" s="1"/>
  <c r="V1724" i="1" l="1"/>
  <c r="AB1725" i="1" s="1"/>
  <c r="Z1725" i="1"/>
  <c r="AA1726" i="1"/>
  <c r="E1725" i="1"/>
  <c r="U1725" i="1"/>
  <c r="V1725" i="1" s="1"/>
  <c r="W1725" i="1" l="1"/>
  <c r="W1726" i="1" s="1"/>
  <c r="AH1725" i="1"/>
  <c r="AG1725" i="1"/>
  <c r="AB1726" i="1"/>
  <c r="X1726" i="1" l="1"/>
  <c r="Y1726" i="1" s="1"/>
  <c r="AJ1725" i="1"/>
  <c r="AP1725" i="1" s="1"/>
  <c r="AL1725" i="1"/>
  <c r="AM1725" i="1" s="1"/>
  <c r="AH1726" i="1"/>
  <c r="AG1726" i="1"/>
  <c r="X1727" i="1"/>
  <c r="Y1727" i="1" s="1"/>
  <c r="AA1727" i="1" l="1"/>
  <c r="E1726" i="1"/>
  <c r="Z1726" i="1"/>
  <c r="U1726" i="1"/>
  <c r="AL1726" i="1"/>
  <c r="AM1726" i="1" s="1"/>
  <c r="AJ1726" i="1"/>
  <c r="AP1726" i="1" s="1"/>
  <c r="Z1727" i="1" l="1"/>
  <c r="E1727" i="1"/>
  <c r="U1727" i="1"/>
  <c r="V1727" i="1" s="1"/>
  <c r="AA1728" i="1"/>
  <c r="V1726" i="1"/>
  <c r="W1727" i="1" s="1"/>
  <c r="AB1727" i="1" l="1"/>
  <c r="AH1727" i="1" s="1"/>
  <c r="W1728" i="1"/>
  <c r="X1728" i="1"/>
  <c r="Y1728" i="1" s="1"/>
  <c r="AB1728" i="1" l="1"/>
  <c r="AG1728" i="1" s="1"/>
  <c r="AG1727" i="1"/>
  <c r="X1729" i="1"/>
  <c r="Y1729" i="1" s="1"/>
  <c r="AJ1727" i="1"/>
  <c r="AP1727" i="1" s="1"/>
  <c r="AL1727" i="1"/>
  <c r="AM1727" i="1" s="1"/>
  <c r="AH1728" i="1" l="1"/>
  <c r="AJ1728" i="1" s="1"/>
  <c r="AP1728" i="1" s="1"/>
  <c r="AA1729" i="1"/>
  <c r="E1728" i="1"/>
  <c r="U1728" i="1"/>
  <c r="Z1728" i="1"/>
  <c r="AL1728" i="1" l="1"/>
  <c r="AM1728" i="1" s="1"/>
  <c r="V1728" i="1"/>
  <c r="W1729" i="1" s="1"/>
  <c r="AA1730" i="1"/>
  <c r="E1729" i="1"/>
  <c r="Z1729" i="1"/>
  <c r="U1729" i="1"/>
  <c r="V1729" i="1" s="1"/>
  <c r="AB1729" i="1" l="1"/>
  <c r="AH1729" i="1" s="1"/>
  <c r="W1730" i="1"/>
  <c r="X1730" i="1"/>
  <c r="Y1730" i="1" s="1"/>
  <c r="AG1729" i="1" l="1"/>
  <c r="AB1730" i="1"/>
  <c r="AG1730" i="1" s="1"/>
  <c r="X1731" i="1"/>
  <c r="Y1731" i="1" s="1"/>
  <c r="AJ1729" i="1"/>
  <c r="AP1729" i="1" s="1"/>
  <c r="AL1729" i="1"/>
  <c r="AM1729" i="1" s="1"/>
  <c r="AH1730" i="1" l="1"/>
  <c r="AL1730" i="1" s="1"/>
  <c r="AM1730" i="1" s="1"/>
  <c r="E1730" i="1"/>
  <c r="Z1730" i="1"/>
  <c r="U1730" i="1"/>
  <c r="AA1731" i="1"/>
  <c r="AJ1730" i="1" l="1"/>
  <c r="AP1730" i="1" s="1"/>
  <c r="Z1731" i="1"/>
  <c r="AA1732" i="1"/>
  <c r="U1731" i="1"/>
  <c r="V1731" i="1" s="1"/>
  <c r="E1731" i="1"/>
  <c r="V1730" i="1"/>
  <c r="AB1731" i="1" s="1"/>
  <c r="W1731" i="1" l="1"/>
  <c r="X1732" i="1" s="1"/>
  <c r="Y1732" i="1" s="1"/>
  <c r="AH1731" i="1"/>
  <c r="AB1732" i="1"/>
  <c r="AF1731" i="1"/>
  <c r="AG1731" i="1"/>
  <c r="W1732" i="1" l="1"/>
  <c r="X1733" i="1" s="1"/>
  <c r="Y1733" i="1" s="1"/>
  <c r="AJ1731" i="1"/>
  <c r="AP1731" i="1" s="1"/>
  <c r="AL1731" i="1"/>
  <c r="AM1731" i="1" s="1"/>
  <c r="AH1732" i="1"/>
  <c r="AG1732" i="1"/>
  <c r="AA1733" i="1" l="1"/>
  <c r="E1732" i="1"/>
  <c r="U1732" i="1"/>
  <c r="Z1732" i="1"/>
  <c r="AL1732" i="1"/>
  <c r="AM1732" i="1" s="1"/>
  <c r="AJ1732" i="1"/>
  <c r="AP1732" i="1" s="1"/>
  <c r="U1733" i="1" l="1"/>
  <c r="V1733" i="1" s="1"/>
  <c r="AA1734" i="1"/>
  <c r="E1733" i="1"/>
  <c r="Z1733" i="1"/>
  <c r="V1732" i="1"/>
  <c r="W1733" i="1" s="1"/>
  <c r="W1734" i="1" l="1"/>
  <c r="X1734" i="1"/>
  <c r="Y1734" i="1" s="1"/>
  <c r="AB1733" i="1"/>
  <c r="AH1733" i="1" l="1"/>
  <c r="AB1734" i="1"/>
  <c r="AG1733" i="1"/>
  <c r="X1735" i="1"/>
  <c r="Y1735" i="1" s="1"/>
  <c r="AH1734" i="1" l="1"/>
  <c r="AG1734" i="1"/>
  <c r="U1734" i="1"/>
  <c r="AA1735" i="1"/>
  <c r="E1734" i="1"/>
  <c r="Z1734" i="1"/>
  <c r="AJ1733" i="1"/>
  <c r="AP1733" i="1" s="1"/>
  <c r="AL1733" i="1"/>
  <c r="AM1733" i="1" s="1"/>
  <c r="AJ1734" i="1" l="1"/>
  <c r="AP1734" i="1" s="1"/>
  <c r="AL1734" i="1"/>
  <c r="AM1734" i="1" s="1"/>
  <c r="V1734" i="1"/>
  <c r="AB1735" i="1" s="1"/>
  <c r="E1735" i="1"/>
  <c r="Z1735" i="1"/>
  <c r="AA1736" i="1"/>
  <c r="U1735" i="1"/>
  <c r="V1735" i="1" s="1"/>
  <c r="W1735" i="1" l="1"/>
  <c r="X1736" i="1" s="1"/>
  <c r="Y1736" i="1" s="1"/>
  <c r="AH1735" i="1"/>
  <c r="AG1735" i="1"/>
  <c r="AB1736" i="1"/>
  <c r="W1736" i="1"/>
  <c r="AH1736" i="1" l="1"/>
  <c r="AG1736" i="1"/>
  <c r="X1737" i="1"/>
  <c r="Y1737" i="1" s="1"/>
  <c r="AJ1735" i="1"/>
  <c r="AP1735" i="1" s="1"/>
  <c r="AL1735" i="1"/>
  <c r="AM1735" i="1" s="1"/>
  <c r="U1736" i="1" l="1"/>
  <c r="AA1737" i="1"/>
  <c r="E1736" i="1"/>
  <c r="Z1736" i="1"/>
  <c r="AJ1736" i="1"/>
  <c r="AP1736" i="1" s="1"/>
  <c r="AL1736" i="1"/>
  <c r="AM1736" i="1" s="1"/>
  <c r="U1737" i="1" l="1"/>
  <c r="V1737" i="1" s="1"/>
  <c r="AA1738" i="1"/>
  <c r="E1737" i="1"/>
  <c r="Z1737" i="1"/>
  <c r="V1736" i="1"/>
  <c r="W1737" i="1" s="1"/>
  <c r="W1738" i="1" l="1"/>
  <c r="X1738" i="1"/>
  <c r="Y1738" i="1" s="1"/>
  <c r="AB1737" i="1"/>
  <c r="AH1737" i="1" l="1"/>
  <c r="AG1737" i="1"/>
  <c r="AB1738" i="1"/>
  <c r="X1739" i="1"/>
  <c r="Y1739" i="1" s="1"/>
  <c r="AH1738" i="1" l="1"/>
  <c r="AG1738" i="1"/>
  <c r="U1738" i="1"/>
  <c r="Z1738" i="1"/>
  <c r="AA1739" i="1"/>
  <c r="E1738" i="1"/>
  <c r="AL1737" i="1"/>
  <c r="AM1737" i="1" s="1"/>
  <c r="AJ1737" i="1"/>
  <c r="AP1737" i="1" s="1"/>
  <c r="V1738" i="1" l="1"/>
  <c r="AB1739" i="1" s="1"/>
  <c r="U1739" i="1"/>
  <c r="V1739" i="1" s="1"/>
  <c r="AA1740" i="1"/>
  <c r="E1739" i="1"/>
  <c r="Z1739" i="1"/>
  <c r="AL1738" i="1"/>
  <c r="AM1738" i="1" s="1"/>
  <c r="AJ1738" i="1"/>
  <c r="AP1738" i="1" s="1"/>
  <c r="W1739" i="1" l="1"/>
  <c r="X1740" i="1" s="1"/>
  <c r="Y1740" i="1" s="1"/>
  <c r="AH1739" i="1"/>
  <c r="AG1739" i="1"/>
  <c r="AB1740" i="1"/>
  <c r="W1740" i="1"/>
  <c r="AH1740" i="1" l="1"/>
  <c r="AG1740" i="1"/>
  <c r="X1741" i="1"/>
  <c r="Y1741" i="1" s="1"/>
  <c r="AJ1739" i="1"/>
  <c r="AP1739" i="1" s="1"/>
  <c r="AL1739" i="1"/>
  <c r="AM1739" i="1" s="1"/>
  <c r="AA1741" i="1" l="1"/>
  <c r="E1740" i="1"/>
  <c r="Z1740" i="1"/>
  <c r="U1740" i="1"/>
  <c r="AL1740" i="1"/>
  <c r="AM1740" i="1" s="1"/>
  <c r="AJ1740" i="1"/>
  <c r="AP1740" i="1" s="1"/>
  <c r="Z1741" i="1" l="1"/>
  <c r="U1741" i="1"/>
  <c r="V1741" i="1" s="1"/>
  <c r="AA1742" i="1"/>
  <c r="E1741" i="1"/>
  <c r="V1740" i="1"/>
  <c r="W1741" i="1"/>
  <c r="AB1741" i="1"/>
  <c r="AH1741" i="1" l="1"/>
  <c r="AB1742" i="1"/>
  <c r="AG1741" i="1"/>
  <c r="X1742" i="1"/>
  <c r="Y1742" i="1" s="1"/>
  <c r="W1742" i="1"/>
  <c r="AH1742" i="1" l="1"/>
  <c r="AG1742" i="1"/>
  <c r="X1743" i="1"/>
  <c r="Y1743" i="1" s="1"/>
  <c r="AL1741" i="1"/>
  <c r="AM1741" i="1" s="1"/>
  <c r="AJ1741" i="1"/>
  <c r="AP1741" i="1" s="1"/>
  <c r="AL1742" i="1" l="1"/>
  <c r="AM1742" i="1" s="1"/>
  <c r="AJ1742" i="1"/>
  <c r="AP1742" i="1" s="1"/>
  <c r="AA1743" i="1"/>
  <c r="U1742" i="1"/>
  <c r="E1742" i="1"/>
  <c r="Z1742" i="1"/>
  <c r="AA1744" i="1" l="1"/>
  <c r="E1743" i="1"/>
  <c r="Z1743" i="1"/>
  <c r="U1743" i="1"/>
  <c r="V1743" i="1" s="1"/>
  <c r="V1742" i="1"/>
  <c r="AB1743" i="1" s="1"/>
  <c r="W1743" i="1" l="1"/>
  <c r="AH1743" i="1"/>
  <c r="AB1744" i="1"/>
  <c r="AG1743" i="1"/>
  <c r="W1744" i="1"/>
  <c r="X1744" i="1"/>
  <c r="Y1744" i="1" s="1"/>
  <c r="AH1744" i="1" l="1"/>
  <c r="AG1744" i="1"/>
  <c r="X1745" i="1"/>
  <c r="Y1745" i="1" s="1"/>
  <c r="AJ1743" i="1"/>
  <c r="AP1743" i="1" s="1"/>
  <c r="AL1743" i="1"/>
  <c r="AM1743" i="1" s="1"/>
  <c r="Z1744" i="1" l="1"/>
  <c r="AA1745" i="1"/>
  <c r="E1744" i="1"/>
  <c r="U1744" i="1"/>
  <c r="AL1744" i="1"/>
  <c r="AM1744" i="1" s="1"/>
  <c r="AJ1744" i="1"/>
  <c r="AP1744" i="1" s="1"/>
  <c r="U1745" i="1" l="1"/>
  <c r="V1745" i="1" s="1"/>
  <c r="AA1746" i="1"/>
  <c r="E1745" i="1"/>
  <c r="Z1745" i="1"/>
  <c r="V1744" i="1"/>
  <c r="W1745" i="1" s="1"/>
  <c r="AB1745" i="1" l="1"/>
  <c r="AB1746" i="1" s="1"/>
  <c r="W1746" i="1"/>
  <c r="X1746" i="1"/>
  <c r="Y1746" i="1" s="1"/>
  <c r="AG1745" i="1" l="1"/>
  <c r="AH1745" i="1"/>
  <c r="AH1746" i="1" s="1"/>
  <c r="AG1746" i="1"/>
  <c r="X1747" i="1"/>
  <c r="Y1747" i="1" s="1"/>
  <c r="AJ1745" i="1" l="1"/>
  <c r="AP1745" i="1" s="1"/>
  <c r="AL1745" i="1"/>
  <c r="AM1745" i="1" s="1"/>
  <c r="AA1747" i="1"/>
  <c r="E1746" i="1"/>
  <c r="U1746" i="1"/>
  <c r="Z1746" i="1"/>
  <c r="AJ1746" i="1"/>
  <c r="AP1746" i="1" s="1"/>
  <c r="AL1746" i="1" l="1"/>
  <c r="AM1746" i="1" s="1"/>
  <c r="V1746" i="1"/>
  <c r="W1747" i="1" s="1"/>
  <c r="E1747" i="1"/>
  <c r="Z1747" i="1"/>
  <c r="U1747" i="1"/>
  <c r="V1747" i="1" s="1"/>
  <c r="AA1748" i="1"/>
  <c r="AB1747" i="1" l="1"/>
  <c r="AH1747" i="1" s="1"/>
  <c r="X1748" i="1"/>
  <c r="Y1748" i="1" s="1"/>
  <c r="W1748" i="1"/>
  <c r="AG1747" i="1" l="1"/>
  <c r="AB1748" i="1"/>
  <c r="AH1748" i="1" s="1"/>
  <c r="X1749" i="1"/>
  <c r="Y1749" i="1" s="1"/>
  <c r="AJ1747" i="1"/>
  <c r="AP1747" i="1" s="1"/>
  <c r="AL1747" i="1"/>
  <c r="AM1747" i="1" s="1"/>
  <c r="AG1748" i="1" l="1"/>
  <c r="AJ1748" i="1"/>
  <c r="AP1748" i="1" s="1"/>
  <c r="AL1748" i="1"/>
  <c r="AM1748" i="1" s="1"/>
  <c r="U1748" i="1"/>
  <c r="AA1749" i="1"/>
  <c r="Z1748" i="1"/>
  <c r="E1748" i="1"/>
  <c r="V1748" i="1" l="1"/>
  <c r="AB1749" i="1" s="1"/>
  <c r="E1749" i="1"/>
  <c r="Z1749" i="1"/>
  <c r="U1749" i="1"/>
  <c r="V1749" i="1" s="1"/>
  <c r="AA1750" i="1"/>
  <c r="W1749" i="1" l="1"/>
  <c r="W1750" i="1" s="1"/>
  <c r="AH1749" i="1"/>
  <c r="AB1750" i="1"/>
  <c r="AG1749" i="1"/>
  <c r="X1750" i="1" l="1"/>
  <c r="Y1750" i="1" s="1"/>
  <c r="AL1749" i="1"/>
  <c r="AM1749" i="1" s="1"/>
  <c r="AJ1749" i="1"/>
  <c r="AP1749" i="1" s="1"/>
  <c r="AH1750" i="1"/>
  <c r="AG1750" i="1"/>
  <c r="X1751" i="1"/>
  <c r="Y1751" i="1" s="1"/>
  <c r="Z1750" i="1" l="1"/>
  <c r="E1750" i="1"/>
  <c r="AA1751" i="1"/>
  <c r="U1750" i="1"/>
  <c r="AJ1750" i="1"/>
  <c r="AP1750" i="1" s="1"/>
  <c r="AL1750" i="1"/>
  <c r="AM1750" i="1" s="1"/>
  <c r="Z1751" i="1" l="1"/>
  <c r="E1751" i="1"/>
  <c r="U1751" i="1"/>
  <c r="V1751" i="1" s="1"/>
  <c r="AA1752" i="1"/>
  <c r="V1750" i="1"/>
  <c r="W1751" i="1" s="1"/>
  <c r="AB1751" i="1"/>
  <c r="W1752" i="1" l="1"/>
  <c r="X1752" i="1"/>
  <c r="Y1752" i="1" s="1"/>
  <c r="AH1751" i="1"/>
  <c r="AB1752" i="1"/>
  <c r="AG1751" i="1"/>
  <c r="AJ1751" i="1" l="1"/>
  <c r="AP1751" i="1" s="1"/>
  <c r="AL1751" i="1"/>
  <c r="AM1751" i="1" s="1"/>
  <c r="AH1752" i="1"/>
  <c r="AG1752" i="1"/>
  <c r="X1753" i="1"/>
  <c r="Y1753" i="1" s="1"/>
  <c r="E1752" i="1" l="1"/>
  <c r="AA1753" i="1"/>
  <c r="Z1752" i="1"/>
  <c r="U1752" i="1"/>
  <c r="AL1752" i="1"/>
  <c r="AM1752" i="1" s="1"/>
  <c r="AJ1752" i="1"/>
  <c r="AP1752" i="1" s="1"/>
  <c r="U1753" i="1" l="1"/>
  <c r="V1753" i="1" s="1"/>
  <c r="AA1754" i="1"/>
  <c r="E1753" i="1"/>
  <c r="Z1753" i="1"/>
  <c r="V1752" i="1"/>
  <c r="AB1753" i="1" s="1"/>
  <c r="W1753" i="1" l="1"/>
  <c r="AH1753" i="1"/>
  <c r="AB1754" i="1"/>
  <c r="AG1753" i="1"/>
  <c r="W1754" i="1"/>
  <c r="X1754" i="1"/>
  <c r="Y1754" i="1" s="1"/>
  <c r="X1755" i="1" l="1"/>
  <c r="Y1755" i="1" s="1"/>
  <c r="AH1754" i="1"/>
  <c r="AF1754" i="1"/>
  <c r="AG1754" i="1"/>
  <c r="AJ1753" i="1"/>
  <c r="AP1753" i="1" s="1"/>
  <c r="AL1753" i="1"/>
  <c r="AM1753" i="1" s="1"/>
  <c r="AL1754" i="1" l="1"/>
  <c r="AM1754" i="1" s="1"/>
  <c r="AJ1754" i="1"/>
  <c r="AP1754" i="1" s="1"/>
  <c r="E1754" i="1"/>
  <c r="Z1754" i="1"/>
  <c r="AA1755" i="1"/>
  <c r="U1754" i="1"/>
  <c r="Z1755" i="1" l="1"/>
  <c r="E1755" i="1"/>
  <c r="U1755" i="1"/>
  <c r="V1755" i="1" s="1"/>
  <c r="AA1756" i="1"/>
  <c r="V1754" i="1"/>
  <c r="W1755" i="1" s="1"/>
  <c r="AB1755" i="1"/>
  <c r="X1756" i="1" l="1"/>
  <c r="Y1756" i="1" s="1"/>
  <c r="W1756" i="1"/>
  <c r="AH1755" i="1"/>
  <c r="AG1755" i="1"/>
  <c r="AB1756" i="1"/>
  <c r="AL1755" i="1" l="1"/>
  <c r="AM1755" i="1" s="1"/>
  <c r="AJ1755" i="1"/>
  <c r="AP1755" i="1" s="1"/>
  <c r="X1757" i="1"/>
  <c r="Y1757" i="1" s="1"/>
  <c r="AH1756" i="1"/>
  <c r="AG1756" i="1"/>
  <c r="Z1756" i="1" l="1"/>
  <c r="AA1757" i="1"/>
  <c r="U1756" i="1"/>
  <c r="E1756" i="1"/>
  <c r="AJ1756" i="1"/>
  <c r="AP1756" i="1" s="1"/>
  <c r="AL1756" i="1"/>
  <c r="AM1756" i="1" s="1"/>
  <c r="U1757" i="1" l="1"/>
  <c r="V1757" i="1" s="1"/>
  <c r="E1757" i="1"/>
  <c r="Z1757" i="1"/>
  <c r="AA1758" i="1"/>
  <c r="V1756" i="1"/>
  <c r="AB1757" i="1" s="1"/>
  <c r="AH1757" i="1" l="1"/>
  <c r="AB1758" i="1"/>
  <c r="AG1757" i="1"/>
  <c r="W1757" i="1"/>
  <c r="X1758" i="1" l="1"/>
  <c r="Y1758" i="1" s="1"/>
  <c r="W1758" i="1"/>
  <c r="AH1758" i="1"/>
  <c r="AG1758" i="1"/>
  <c r="AJ1757" i="1"/>
  <c r="AP1757" i="1" s="1"/>
  <c r="AL1757" i="1"/>
  <c r="AM1757" i="1" s="1"/>
  <c r="AJ1758" i="1" l="1"/>
  <c r="AP1758" i="1" s="1"/>
  <c r="AL1758" i="1"/>
  <c r="AM1758" i="1" s="1"/>
  <c r="X1759" i="1"/>
  <c r="Y1759" i="1" s="1"/>
  <c r="Z1758" i="1" l="1"/>
  <c r="E1758" i="1"/>
  <c r="AA1759" i="1"/>
  <c r="U1758" i="1"/>
  <c r="V1758" i="1" l="1"/>
  <c r="AB1759" i="1" s="1"/>
  <c r="Z1759" i="1"/>
  <c r="E1759" i="1"/>
  <c r="U1759" i="1"/>
  <c r="V1759" i="1" s="1"/>
  <c r="AA1760" i="1"/>
  <c r="W1759" i="1" l="1"/>
  <c r="X1760" i="1" s="1"/>
  <c r="Y1760" i="1" s="1"/>
  <c r="AH1759" i="1"/>
  <c r="AB1760" i="1"/>
  <c r="AG1759" i="1"/>
  <c r="W1760" i="1" l="1"/>
  <c r="AH1760" i="1"/>
  <c r="AG1760" i="1"/>
  <c r="AJ1759" i="1"/>
  <c r="AP1759" i="1" s="1"/>
  <c r="AL1759" i="1"/>
  <c r="AM1759" i="1" s="1"/>
  <c r="X1761" i="1"/>
  <c r="Y1761" i="1" s="1"/>
  <c r="E1760" i="1" l="1"/>
  <c r="AA1761" i="1"/>
  <c r="Z1760" i="1"/>
  <c r="U1760" i="1"/>
  <c r="AL1760" i="1"/>
  <c r="AM1760" i="1" s="1"/>
  <c r="AJ1760" i="1"/>
  <c r="AP1760" i="1" s="1"/>
  <c r="V1760" i="1" l="1"/>
  <c r="AB1761" i="1" s="1"/>
  <c r="AA1762" i="1"/>
  <c r="Z1761" i="1"/>
  <c r="U1761" i="1"/>
  <c r="V1761" i="1" s="1"/>
  <c r="E1761" i="1"/>
  <c r="W1761" i="1" l="1"/>
  <c r="W1762" i="1" s="1"/>
  <c r="AH1761" i="1"/>
  <c r="AG1761" i="1"/>
  <c r="AB1762" i="1"/>
  <c r="X1762" i="1"/>
  <c r="Y1762" i="1" s="1"/>
  <c r="AH1762" i="1" l="1"/>
  <c r="AG1762" i="1"/>
  <c r="X1763" i="1"/>
  <c r="Y1763" i="1" s="1"/>
  <c r="AL1761" i="1"/>
  <c r="AM1761" i="1" s="1"/>
  <c r="AJ1761" i="1"/>
  <c r="AP1761" i="1" s="1"/>
  <c r="AL1762" i="1" l="1"/>
  <c r="AM1762" i="1" s="1"/>
  <c r="AJ1762" i="1"/>
  <c r="AP1762" i="1" s="1"/>
  <c r="Z1762" i="1"/>
  <c r="U1762" i="1"/>
  <c r="AA1763" i="1"/>
  <c r="E1762" i="1"/>
  <c r="V1762" i="1" l="1"/>
  <c r="AB1763" i="1" s="1"/>
  <c r="AA1764" i="1"/>
  <c r="E1763" i="1"/>
  <c r="Z1763" i="1"/>
  <c r="U1763" i="1"/>
  <c r="V1763" i="1" s="1"/>
  <c r="W1763" i="1" l="1"/>
  <c r="AH1763" i="1"/>
  <c r="AB1764" i="1"/>
  <c r="AG1763" i="1"/>
  <c r="W1764" i="1"/>
  <c r="X1764" i="1"/>
  <c r="Y1764" i="1" s="1"/>
  <c r="X1765" i="1" l="1"/>
  <c r="Y1765" i="1" s="1"/>
  <c r="AH1764" i="1"/>
  <c r="AG1764" i="1"/>
  <c r="AJ1763" i="1"/>
  <c r="AP1763" i="1" s="1"/>
  <c r="AL1763" i="1"/>
  <c r="AM1763" i="1" s="1"/>
  <c r="Z1764" i="1" l="1"/>
  <c r="AA1765" i="1"/>
  <c r="U1764" i="1"/>
  <c r="E1764" i="1"/>
  <c r="AJ1764" i="1"/>
  <c r="AP1764" i="1" s="1"/>
  <c r="AL1764" i="1"/>
  <c r="AM1764" i="1" s="1"/>
  <c r="E1765" i="1" l="1"/>
  <c r="Z1765" i="1"/>
  <c r="AA1766" i="1"/>
  <c r="U1765" i="1"/>
  <c r="V1765" i="1" s="1"/>
  <c r="V1764" i="1"/>
  <c r="AB1765" i="1" s="1"/>
  <c r="W1765" i="1" l="1"/>
  <c r="W1766" i="1" s="1"/>
  <c r="AH1765" i="1"/>
  <c r="AB1766" i="1"/>
  <c r="AG1765" i="1"/>
  <c r="X1766" i="1" l="1"/>
  <c r="Y1766" i="1" s="1"/>
  <c r="X1767" i="1"/>
  <c r="Y1767" i="1" s="1"/>
  <c r="AH1766" i="1"/>
  <c r="AG1766" i="1"/>
  <c r="AL1765" i="1"/>
  <c r="AM1765" i="1" s="1"/>
  <c r="AJ1765" i="1"/>
  <c r="AP1765" i="1" s="1"/>
  <c r="AA1767" i="1" l="1"/>
  <c r="E1766" i="1"/>
  <c r="Z1766" i="1"/>
  <c r="U1766" i="1"/>
  <c r="AJ1766" i="1"/>
  <c r="AP1766" i="1" s="1"/>
  <c r="AL1766" i="1"/>
  <c r="AM1766" i="1" s="1"/>
  <c r="V1766" i="1" l="1"/>
  <c r="AB1767" i="1" s="1"/>
  <c r="U1767" i="1"/>
  <c r="V1767" i="1" s="1"/>
  <c r="AA1768" i="1"/>
  <c r="Z1767" i="1"/>
  <c r="E1767" i="1"/>
  <c r="W1767" i="1" l="1"/>
  <c r="W1768" i="1" s="1"/>
  <c r="AH1767" i="1"/>
  <c r="AG1767" i="1"/>
  <c r="AB1768" i="1"/>
  <c r="X1768" i="1"/>
  <c r="Y1768" i="1" s="1"/>
  <c r="AH1768" i="1" l="1"/>
  <c r="AG1768" i="1"/>
  <c r="X1769" i="1"/>
  <c r="Y1769" i="1" s="1"/>
  <c r="AL1767" i="1"/>
  <c r="AM1767" i="1" s="1"/>
  <c r="AJ1767" i="1"/>
  <c r="AP1767" i="1" s="1"/>
  <c r="AL1768" i="1" l="1"/>
  <c r="AM1768" i="1" s="1"/>
  <c r="AJ1768" i="1"/>
  <c r="AP1768" i="1" s="1"/>
  <c r="Z1768" i="1"/>
  <c r="AA1769" i="1"/>
  <c r="E1768" i="1"/>
  <c r="U1768" i="1"/>
  <c r="V1768" i="1" l="1"/>
  <c r="AB1769" i="1" s="1"/>
  <c r="Z1769" i="1"/>
  <c r="U1769" i="1"/>
  <c r="V1769" i="1" s="1"/>
  <c r="AA1770" i="1"/>
  <c r="E1769" i="1"/>
  <c r="W1769" i="1" l="1"/>
  <c r="X1770" i="1" s="1"/>
  <c r="Y1770" i="1" s="1"/>
  <c r="AH1769" i="1"/>
  <c r="AG1769" i="1"/>
  <c r="AB1770" i="1"/>
  <c r="W1770" i="1" l="1"/>
  <c r="X1771" i="1" s="1"/>
  <c r="Y1771" i="1" s="1"/>
  <c r="AH1770" i="1"/>
  <c r="AG1770" i="1"/>
  <c r="AL1769" i="1"/>
  <c r="AM1769" i="1" s="1"/>
  <c r="AJ1769" i="1"/>
  <c r="AP1769" i="1" s="1"/>
  <c r="Z1770" i="1" l="1"/>
  <c r="AA1771" i="1"/>
  <c r="U1770" i="1"/>
  <c r="E1770" i="1"/>
  <c r="AJ1770" i="1"/>
  <c r="AP1770" i="1" s="1"/>
  <c r="AL1770" i="1"/>
  <c r="AM1770" i="1" s="1"/>
  <c r="U1771" i="1" l="1"/>
  <c r="V1771" i="1" s="1"/>
  <c r="AA1772" i="1"/>
  <c r="E1771" i="1"/>
  <c r="Z1771" i="1"/>
  <c r="V1770" i="1"/>
  <c r="W1771" i="1" s="1"/>
  <c r="X1772" i="1" l="1"/>
  <c r="Y1772" i="1" s="1"/>
  <c r="W1772" i="1"/>
  <c r="AB1771" i="1"/>
  <c r="AH1771" i="1" l="1"/>
  <c r="AB1772" i="1"/>
  <c r="AG1771" i="1"/>
  <c r="X1773" i="1"/>
  <c r="Y1773" i="1" s="1"/>
  <c r="AA1773" i="1" l="1"/>
  <c r="E1772" i="1"/>
  <c r="Z1772" i="1"/>
  <c r="U1772" i="1"/>
  <c r="AH1772" i="1"/>
  <c r="AG1772" i="1"/>
  <c r="AL1771" i="1"/>
  <c r="AM1771" i="1" s="1"/>
  <c r="AJ1771" i="1"/>
  <c r="AP1771" i="1" s="1"/>
  <c r="V1772" i="1" l="1"/>
  <c r="AB1773" i="1" s="1"/>
  <c r="E1773" i="1"/>
  <c r="AA1774" i="1"/>
  <c r="Z1773" i="1"/>
  <c r="U1773" i="1"/>
  <c r="V1773" i="1" s="1"/>
  <c r="AJ1772" i="1"/>
  <c r="AP1772" i="1" s="1"/>
  <c r="AL1772" i="1"/>
  <c r="AM1772" i="1" s="1"/>
  <c r="W1773" i="1" l="1"/>
  <c r="W1774" i="1" s="1"/>
  <c r="AH1773" i="1"/>
  <c r="AB1774" i="1"/>
  <c r="AG1773" i="1"/>
  <c r="X1774" i="1"/>
  <c r="Y1774" i="1" s="1"/>
  <c r="AH1774" i="1" l="1"/>
  <c r="AG1774" i="1"/>
  <c r="AF1774" i="1"/>
  <c r="X1775" i="1"/>
  <c r="Y1775" i="1" s="1"/>
  <c r="AL1773" i="1"/>
  <c r="AM1773" i="1" s="1"/>
  <c r="AJ1773" i="1"/>
  <c r="AP1773" i="1" s="1"/>
  <c r="AJ1774" i="1" l="1"/>
  <c r="AP1774" i="1" s="1"/>
  <c r="AL1774" i="1"/>
  <c r="AM1774" i="1" s="1"/>
  <c r="E1774" i="1"/>
  <c r="U1774" i="1"/>
  <c r="Z1774" i="1"/>
  <c r="AA1775" i="1"/>
  <c r="V1774" i="1" l="1"/>
  <c r="W1775" i="1" s="1"/>
  <c r="Z1775" i="1"/>
  <c r="U1775" i="1"/>
  <c r="V1775" i="1" s="1"/>
  <c r="AA1776" i="1"/>
  <c r="E1775" i="1"/>
  <c r="AB1775" i="1" l="1"/>
  <c r="AH1775" i="1" s="1"/>
  <c r="X1776" i="1"/>
  <c r="Y1776" i="1" s="1"/>
  <c r="W1776" i="1"/>
  <c r="AG1775" i="1" l="1"/>
  <c r="AB1776" i="1"/>
  <c r="AG1776" i="1" s="1"/>
  <c r="X1777" i="1"/>
  <c r="Y1777" i="1" s="1"/>
  <c r="AL1775" i="1"/>
  <c r="AM1775" i="1" s="1"/>
  <c r="AJ1775" i="1"/>
  <c r="AP1775" i="1" s="1"/>
  <c r="AH1776" i="1" l="1"/>
  <c r="AL1776" i="1" s="1"/>
  <c r="AM1776" i="1" s="1"/>
  <c r="Z1776" i="1"/>
  <c r="E1776" i="1"/>
  <c r="U1776" i="1"/>
  <c r="AA1777" i="1"/>
  <c r="AJ1776" i="1" l="1"/>
  <c r="AP1776" i="1" s="1"/>
  <c r="U1777" i="1"/>
  <c r="V1777" i="1" s="1"/>
  <c r="AA1778" i="1"/>
  <c r="Z1777" i="1"/>
  <c r="E1777" i="1"/>
  <c r="V1776" i="1"/>
  <c r="AB1777" i="1" s="1"/>
  <c r="AH1777" i="1" l="1"/>
  <c r="AB1778" i="1"/>
  <c r="AG1777" i="1"/>
  <c r="W1777" i="1"/>
  <c r="X1778" i="1" l="1"/>
  <c r="Y1778" i="1" s="1"/>
  <c r="W1778" i="1"/>
  <c r="AH1778" i="1"/>
  <c r="AG1778" i="1"/>
  <c r="AJ1777" i="1"/>
  <c r="AP1777" i="1" s="1"/>
  <c r="AL1777" i="1"/>
  <c r="AM1777" i="1" s="1"/>
  <c r="AL1778" i="1" l="1"/>
  <c r="AM1778" i="1" s="1"/>
  <c r="AJ1778" i="1"/>
  <c r="AP1778" i="1" s="1"/>
  <c r="X1779" i="1"/>
  <c r="Y1779" i="1" s="1"/>
  <c r="Z1778" i="1" l="1"/>
  <c r="U1778" i="1"/>
  <c r="AA1779" i="1"/>
  <c r="E1778" i="1"/>
  <c r="V1778" i="1" l="1"/>
  <c r="AB1779" i="1" s="1"/>
  <c r="AA1780" i="1"/>
  <c r="E1779" i="1"/>
  <c r="Z1779" i="1"/>
  <c r="U1779" i="1"/>
  <c r="V1779" i="1" s="1"/>
  <c r="W1779" i="1" l="1"/>
  <c r="W1780" i="1" s="1"/>
  <c r="AH1779" i="1"/>
  <c r="AG1779" i="1"/>
  <c r="AB1780" i="1"/>
  <c r="X1780" i="1" l="1"/>
  <c r="Y1780" i="1" s="1"/>
  <c r="AJ1779" i="1"/>
  <c r="AP1779" i="1" s="1"/>
  <c r="AL1779" i="1"/>
  <c r="AM1779" i="1" s="1"/>
  <c r="AH1780" i="1"/>
  <c r="AG1780" i="1"/>
  <c r="X1781" i="1"/>
  <c r="Y1781" i="1" s="1"/>
  <c r="Z1780" i="1" l="1"/>
  <c r="AA1781" i="1"/>
  <c r="U1780" i="1"/>
  <c r="E1780" i="1"/>
  <c r="AJ1780" i="1"/>
  <c r="AP1780" i="1" s="1"/>
  <c r="AL1780" i="1"/>
  <c r="AM1780" i="1" s="1"/>
  <c r="V1780" i="1" l="1"/>
  <c r="W1781" i="1" s="1"/>
  <c r="E1781" i="1"/>
  <c r="Z1781" i="1"/>
  <c r="U1781" i="1"/>
  <c r="V1781" i="1" s="1"/>
  <c r="AA1782" i="1"/>
  <c r="AB1781" i="1" l="1"/>
  <c r="AH1781" i="1" s="1"/>
  <c r="W1782" i="1"/>
  <c r="X1782" i="1"/>
  <c r="Y1782" i="1" s="1"/>
  <c r="AB1782" i="1" l="1"/>
  <c r="AH1782" i="1" s="1"/>
  <c r="AG1781" i="1"/>
  <c r="X1783" i="1"/>
  <c r="Y1783" i="1" s="1"/>
  <c r="AJ1781" i="1"/>
  <c r="AP1781" i="1" s="1"/>
  <c r="AL1781" i="1"/>
  <c r="AM1781" i="1" s="1"/>
  <c r="AG1782" i="1" l="1"/>
  <c r="U1782" i="1"/>
  <c r="Z1782" i="1"/>
  <c r="E1782" i="1"/>
  <c r="AA1783" i="1"/>
  <c r="AL1782" i="1"/>
  <c r="AM1782" i="1" s="1"/>
  <c r="AJ1782" i="1"/>
  <c r="AP1782" i="1" s="1"/>
  <c r="U1783" i="1" l="1"/>
  <c r="V1783" i="1" s="1"/>
  <c r="AA1784" i="1"/>
  <c r="E1783" i="1"/>
  <c r="Z1783" i="1"/>
  <c r="V1782" i="1"/>
  <c r="W1783" i="1" s="1"/>
  <c r="X1784" i="1" l="1"/>
  <c r="Y1784" i="1" s="1"/>
  <c r="W1784" i="1"/>
  <c r="AB1783" i="1"/>
  <c r="X1785" i="1" l="1"/>
  <c r="Y1785" i="1" s="1"/>
  <c r="AH1783" i="1"/>
  <c r="AG1783" i="1"/>
  <c r="AB1784" i="1"/>
  <c r="E1784" i="1" l="1"/>
  <c r="AA1785" i="1"/>
  <c r="U1784" i="1"/>
  <c r="Z1784" i="1"/>
  <c r="AL1783" i="1"/>
  <c r="AM1783" i="1" s="1"/>
  <c r="AJ1783" i="1"/>
  <c r="AP1783" i="1" s="1"/>
  <c r="AH1784" i="1"/>
  <c r="AG1784" i="1"/>
  <c r="V1784" i="1" l="1"/>
  <c r="W1785" i="1" s="1"/>
  <c r="AL1784" i="1"/>
  <c r="AM1784" i="1" s="1"/>
  <c r="AJ1784" i="1"/>
  <c r="AP1784" i="1" s="1"/>
  <c r="U1785" i="1"/>
  <c r="V1785" i="1" s="1"/>
  <c r="AA1786" i="1"/>
  <c r="E1785" i="1"/>
  <c r="Z1785" i="1"/>
  <c r="AB1785" i="1" l="1"/>
  <c r="AB1786" i="1" s="1"/>
  <c r="W1786" i="1"/>
  <c r="X1786" i="1"/>
  <c r="Y1786" i="1" s="1"/>
  <c r="AG1785" i="1" l="1"/>
  <c r="AH1785" i="1"/>
  <c r="AH1786" i="1" s="1"/>
  <c r="AG1786" i="1"/>
  <c r="X1787" i="1"/>
  <c r="Y1787" i="1" s="1"/>
  <c r="AJ1785" i="1" l="1"/>
  <c r="AP1785" i="1" s="1"/>
  <c r="AL1785" i="1"/>
  <c r="AM1785" i="1" s="1"/>
  <c r="AA1787" i="1"/>
  <c r="E1786" i="1"/>
  <c r="Z1786" i="1"/>
  <c r="U1786" i="1"/>
  <c r="AJ1786" i="1"/>
  <c r="AP1786" i="1" s="1"/>
  <c r="AL1786" i="1" l="1"/>
  <c r="AM1786" i="1" s="1"/>
  <c r="AA1788" i="1"/>
  <c r="E1787" i="1"/>
  <c r="Z1787" i="1"/>
  <c r="U1787" i="1"/>
  <c r="V1787" i="1" s="1"/>
  <c r="V1786" i="1"/>
  <c r="W1787" i="1" s="1"/>
  <c r="AB1787" i="1" l="1"/>
  <c r="AH1787" i="1" s="1"/>
  <c r="W1788" i="1"/>
  <c r="X1788" i="1"/>
  <c r="Y1788" i="1" s="1"/>
  <c r="AB1788" i="1" l="1"/>
  <c r="AG1788" i="1" s="1"/>
  <c r="AG1787" i="1"/>
  <c r="X1789" i="1"/>
  <c r="Y1789" i="1" s="1"/>
  <c r="AJ1787" i="1"/>
  <c r="AP1787" i="1" s="1"/>
  <c r="AL1787" i="1"/>
  <c r="AM1787" i="1" s="1"/>
  <c r="AH1788" i="1" l="1"/>
  <c r="AJ1788" i="1" s="1"/>
  <c r="AP1788" i="1" s="1"/>
  <c r="Z1788" i="1"/>
  <c r="AA1789" i="1"/>
  <c r="E1788" i="1"/>
  <c r="U1788" i="1"/>
  <c r="AL1788" i="1" l="1"/>
  <c r="AM1788" i="1" s="1"/>
  <c r="V1788" i="1"/>
  <c r="W1789" i="1" s="1"/>
  <c r="E1789" i="1"/>
  <c r="AA1790" i="1"/>
  <c r="Z1789" i="1"/>
  <c r="U1789" i="1"/>
  <c r="V1789" i="1" s="1"/>
  <c r="AB1789" i="1" l="1"/>
  <c r="AH1789" i="1" s="1"/>
  <c r="W1790" i="1"/>
  <c r="X1790" i="1"/>
  <c r="Y1790" i="1" s="1"/>
  <c r="AG1789" i="1" l="1"/>
  <c r="AB1790" i="1"/>
  <c r="AG1790" i="1" s="1"/>
  <c r="X1791" i="1"/>
  <c r="Y1791" i="1" s="1"/>
  <c r="AL1789" i="1"/>
  <c r="AM1789" i="1" s="1"/>
  <c r="AJ1789" i="1"/>
  <c r="AP1789" i="1" s="1"/>
  <c r="AH1790" i="1" l="1"/>
  <c r="AJ1790" i="1" s="1"/>
  <c r="AP1790" i="1" s="1"/>
  <c r="E1790" i="1"/>
  <c r="U1790" i="1"/>
  <c r="Z1790" i="1"/>
  <c r="AA1791" i="1"/>
  <c r="AL1790" i="1"/>
  <c r="AM1790" i="1" s="1"/>
  <c r="V1790" i="1" l="1"/>
  <c r="AB1791" i="1" s="1"/>
  <c r="Z1791" i="1"/>
  <c r="U1791" i="1"/>
  <c r="V1791" i="1" s="1"/>
  <c r="AA1792" i="1"/>
  <c r="E1791" i="1"/>
  <c r="W1791" i="1" l="1"/>
  <c r="W1792" i="1" s="1"/>
  <c r="AH1791" i="1"/>
  <c r="AG1791" i="1"/>
  <c r="AB1792" i="1"/>
  <c r="X1792" i="1" l="1"/>
  <c r="Y1792" i="1" s="1"/>
  <c r="AL1791" i="1"/>
  <c r="AM1791" i="1" s="1"/>
  <c r="AJ1791" i="1"/>
  <c r="AP1791" i="1" s="1"/>
  <c r="AH1792" i="1"/>
  <c r="AG1792" i="1"/>
  <c r="X1793" i="1"/>
  <c r="Y1793" i="1" s="1"/>
  <c r="U1792" i="1" l="1"/>
  <c r="Z1792" i="1"/>
  <c r="AA1793" i="1"/>
  <c r="E1792" i="1"/>
  <c r="AL1792" i="1"/>
  <c r="AM1792" i="1" s="1"/>
  <c r="AJ1792" i="1"/>
  <c r="AP1792" i="1" s="1"/>
  <c r="V1792" i="1" l="1"/>
  <c r="W1793" i="1" s="1"/>
  <c r="AA1794" i="1"/>
  <c r="U1793" i="1"/>
  <c r="V1793" i="1" s="1"/>
  <c r="E1793" i="1"/>
  <c r="Z1793" i="1"/>
  <c r="AB1793" i="1" l="1"/>
  <c r="AH1793" i="1" s="1"/>
  <c r="X1794" i="1"/>
  <c r="Y1794" i="1" s="1"/>
  <c r="W1794" i="1"/>
  <c r="AB1794" i="1" l="1"/>
  <c r="AH1794" i="1" s="1"/>
  <c r="AF1793" i="1"/>
  <c r="AG1793" i="1"/>
  <c r="X1795" i="1"/>
  <c r="Y1795" i="1" s="1"/>
  <c r="AL1793" i="1"/>
  <c r="AM1793" i="1" s="1"/>
  <c r="AJ1793" i="1"/>
  <c r="AP1793" i="1" s="1"/>
  <c r="AG1794" i="1" l="1"/>
  <c r="AA1795" i="1"/>
  <c r="Z1794" i="1"/>
  <c r="E1794" i="1"/>
  <c r="U1794" i="1"/>
  <c r="AJ1794" i="1"/>
  <c r="AP1794" i="1" s="1"/>
  <c r="AL1794" i="1"/>
  <c r="AM1794" i="1" s="1"/>
  <c r="AA1796" i="1" l="1"/>
  <c r="E1795" i="1"/>
  <c r="Z1795" i="1"/>
  <c r="U1795" i="1"/>
  <c r="V1795" i="1" s="1"/>
  <c r="V1794" i="1"/>
  <c r="W1795" i="1" s="1"/>
  <c r="AB1795" i="1" l="1"/>
  <c r="AG1795" i="1" s="1"/>
  <c r="W1796" i="1"/>
  <c r="X1796" i="1"/>
  <c r="Y1796" i="1" s="1"/>
  <c r="AH1795" i="1" l="1"/>
  <c r="AL1795" i="1" s="1"/>
  <c r="AM1795" i="1" s="1"/>
  <c r="AB1796" i="1"/>
  <c r="X1797" i="1"/>
  <c r="Y1797" i="1" s="1"/>
  <c r="AH1796" i="1" l="1"/>
  <c r="AJ1796" i="1" s="1"/>
  <c r="AP1796" i="1" s="1"/>
  <c r="AJ1795" i="1"/>
  <c r="AP1795" i="1" s="1"/>
  <c r="AG1796" i="1"/>
  <c r="E1796" i="1"/>
  <c r="Z1796" i="1"/>
  <c r="U1796" i="1"/>
  <c r="AA1797" i="1"/>
  <c r="AL1796" i="1" l="1"/>
  <c r="AM1796" i="1" s="1"/>
  <c r="V1796" i="1"/>
  <c r="AB1797" i="1" s="1"/>
  <c r="U1797" i="1"/>
  <c r="V1797" i="1" s="1"/>
  <c r="AA1798" i="1"/>
  <c r="E1797" i="1"/>
  <c r="Z1797" i="1"/>
  <c r="W1797" i="1" l="1"/>
  <c r="X1798" i="1" s="1"/>
  <c r="Y1798" i="1" s="1"/>
  <c r="AH1797" i="1"/>
  <c r="AG1797" i="1"/>
  <c r="AB1798" i="1"/>
  <c r="W1798" i="1" l="1"/>
  <c r="AL1797" i="1"/>
  <c r="AM1797" i="1" s="1"/>
  <c r="AJ1797" i="1"/>
  <c r="AP1797" i="1" s="1"/>
  <c r="X1799" i="1"/>
  <c r="Y1799" i="1" s="1"/>
  <c r="AH1798" i="1"/>
  <c r="AG1798" i="1"/>
  <c r="U1798" i="1" l="1"/>
  <c r="AA1799" i="1"/>
  <c r="Z1798" i="1"/>
  <c r="E1798" i="1"/>
  <c r="AL1798" i="1"/>
  <c r="AM1798" i="1" s="1"/>
  <c r="AJ1798" i="1"/>
  <c r="AP1798" i="1" s="1"/>
  <c r="V1798" i="1" l="1"/>
  <c r="W1799" i="1" s="1"/>
  <c r="Z1799" i="1"/>
  <c r="U1799" i="1"/>
  <c r="V1799" i="1" s="1"/>
  <c r="AA1800" i="1"/>
  <c r="E1799" i="1"/>
  <c r="AB1799" i="1" l="1"/>
  <c r="AH1799" i="1" s="1"/>
  <c r="W1800" i="1"/>
  <c r="X1800" i="1"/>
  <c r="Y1800" i="1" s="1"/>
  <c r="AB1800" i="1" l="1"/>
  <c r="AG1800" i="1" s="1"/>
  <c r="AG1799" i="1"/>
  <c r="AJ1799" i="1"/>
  <c r="AP1799" i="1" s="1"/>
  <c r="AL1799" i="1"/>
  <c r="AM1799" i="1" s="1"/>
  <c r="AH1800" i="1"/>
  <c r="X1801" i="1"/>
  <c r="Y1801" i="1" s="1"/>
  <c r="Z1800" i="1" l="1"/>
  <c r="AA1801" i="1"/>
  <c r="U1800" i="1"/>
  <c r="E1800" i="1"/>
  <c r="AJ1800" i="1"/>
  <c r="AP1800" i="1" s="1"/>
  <c r="AL1800" i="1"/>
  <c r="AM1800" i="1" s="1"/>
  <c r="V1800" i="1" l="1"/>
  <c r="W1801" i="1" s="1"/>
  <c r="U1801" i="1"/>
  <c r="V1801" i="1" s="1"/>
  <c r="AA1802" i="1"/>
  <c r="E1801" i="1"/>
  <c r="Z1801" i="1"/>
  <c r="AB1801" i="1" l="1"/>
  <c r="AH1801" i="1" s="1"/>
  <c r="X1802" i="1"/>
  <c r="Y1802" i="1" s="1"/>
  <c r="W1802" i="1"/>
  <c r="AB1802" i="1" l="1"/>
  <c r="AH1802" i="1" s="1"/>
  <c r="AG1801" i="1"/>
  <c r="X1803" i="1"/>
  <c r="Y1803" i="1" s="1"/>
  <c r="AL1801" i="1"/>
  <c r="AM1801" i="1" s="1"/>
  <c r="AJ1801" i="1"/>
  <c r="AP1801" i="1" s="1"/>
  <c r="AG1802" i="1" l="1"/>
  <c r="AJ1802" i="1"/>
  <c r="AP1802" i="1" s="1"/>
  <c r="AL1802" i="1"/>
  <c r="AM1802" i="1" s="1"/>
  <c r="E1802" i="1"/>
  <c r="AA1803" i="1"/>
  <c r="Z1802" i="1"/>
  <c r="U1802" i="1"/>
  <c r="E1803" i="1" l="1"/>
  <c r="Z1803" i="1"/>
  <c r="AA1804" i="1"/>
  <c r="U1803" i="1"/>
  <c r="V1803" i="1" s="1"/>
  <c r="V1802" i="1"/>
  <c r="AB1803" i="1" s="1"/>
  <c r="W1803" i="1" l="1"/>
  <c r="W1804" i="1" s="1"/>
  <c r="AH1803" i="1"/>
  <c r="AG1803" i="1"/>
  <c r="AB1804" i="1"/>
  <c r="X1804" i="1" l="1"/>
  <c r="Y1804" i="1" s="1"/>
  <c r="AH1804" i="1"/>
  <c r="AG1804" i="1"/>
  <c r="X1805" i="1"/>
  <c r="Y1805" i="1" s="1"/>
  <c r="AL1803" i="1"/>
  <c r="AM1803" i="1" s="1"/>
  <c r="AJ1803" i="1"/>
  <c r="AP1803" i="1" s="1"/>
  <c r="E1804" i="1" l="1"/>
  <c r="U1804" i="1"/>
  <c r="Z1804" i="1"/>
  <c r="AA1805" i="1"/>
  <c r="AL1804" i="1"/>
  <c r="AM1804" i="1" s="1"/>
  <c r="AJ1804" i="1"/>
  <c r="AP1804" i="1" s="1"/>
  <c r="Z1805" i="1" l="1"/>
  <c r="U1805" i="1"/>
  <c r="V1805" i="1" s="1"/>
  <c r="AA1806" i="1"/>
  <c r="E1805" i="1"/>
  <c r="V1804" i="1"/>
  <c r="W1805" i="1" s="1"/>
  <c r="AB1805" i="1"/>
  <c r="X1806" i="1" l="1"/>
  <c r="Y1806" i="1" s="1"/>
  <c r="W1806" i="1"/>
  <c r="AH1805" i="1"/>
  <c r="AG1805" i="1"/>
  <c r="AB1806" i="1"/>
  <c r="AL1805" i="1" l="1"/>
  <c r="AM1805" i="1" s="1"/>
  <c r="AJ1805" i="1"/>
  <c r="AP1805" i="1" s="1"/>
  <c r="X1807" i="1"/>
  <c r="Y1807" i="1" s="1"/>
  <c r="AH1806" i="1"/>
  <c r="AG1806" i="1"/>
  <c r="Z1806" i="1" l="1"/>
  <c r="AA1807" i="1"/>
  <c r="U1806" i="1"/>
  <c r="E1806" i="1"/>
  <c r="AL1806" i="1"/>
  <c r="AM1806" i="1" s="1"/>
  <c r="AJ1806" i="1"/>
  <c r="AP1806" i="1" s="1"/>
  <c r="E1807" i="1" l="1"/>
  <c r="U1807" i="1"/>
  <c r="V1807" i="1" s="1"/>
  <c r="Z1807" i="1"/>
  <c r="AA1808" i="1"/>
  <c r="V1806" i="1"/>
  <c r="AB1807" i="1" s="1"/>
  <c r="W1807" i="1"/>
  <c r="AH1807" i="1" l="1"/>
  <c r="AB1808" i="1"/>
  <c r="AG1807" i="1"/>
  <c r="X1808" i="1"/>
  <c r="Y1808" i="1" s="1"/>
  <c r="W1808" i="1"/>
  <c r="AH1808" i="1" l="1"/>
  <c r="AG1808" i="1"/>
  <c r="X1809" i="1"/>
  <c r="Y1809" i="1" s="1"/>
  <c r="AJ1807" i="1"/>
  <c r="AP1807" i="1" s="1"/>
  <c r="AL1807" i="1"/>
  <c r="AM1807" i="1" s="1"/>
  <c r="AJ1808" i="1" l="1"/>
  <c r="AP1808" i="1" s="1"/>
  <c r="AL1808" i="1"/>
  <c r="AM1808" i="1" s="1"/>
  <c r="AA1809" i="1"/>
  <c r="E1808" i="1"/>
  <c r="Z1808" i="1"/>
  <c r="U1808" i="1"/>
  <c r="E1809" i="1" l="1"/>
  <c r="Z1809" i="1"/>
  <c r="U1809" i="1"/>
  <c r="V1809" i="1" s="1"/>
  <c r="AA1810" i="1"/>
  <c r="V1808" i="1"/>
  <c r="AB1809" i="1" s="1"/>
  <c r="W1809" i="1"/>
  <c r="AH1809" i="1" l="1"/>
  <c r="AB1810" i="1"/>
  <c r="AG1809" i="1"/>
  <c r="X1810" i="1"/>
  <c r="Y1810" i="1" s="1"/>
  <c r="W1810" i="1"/>
  <c r="AH1810" i="1" l="1"/>
  <c r="AG1810" i="1"/>
  <c r="X1811" i="1"/>
  <c r="Y1811" i="1" s="1"/>
  <c r="AJ1809" i="1"/>
  <c r="AP1809" i="1" s="1"/>
  <c r="AL1809" i="1"/>
  <c r="AM1809" i="1" s="1"/>
  <c r="AJ1810" i="1" l="1"/>
  <c r="AP1810" i="1" s="1"/>
  <c r="AL1810" i="1"/>
  <c r="AM1810" i="1" s="1"/>
  <c r="U1810" i="1"/>
  <c r="AA1811" i="1"/>
  <c r="E1810" i="1"/>
  <c r="Z1810" i="1"/>
  <c r="E1811" i="1" l="1"/>
  <c r="Z1811" i="1"/>
  <c r="AA1812" i="1"/>
  <c r="U1811" i="1"/>
  <c r="V1811" i="1" s="1"/>
  <c r="V1810" i="1"/>
  <c r="AB1811" i="1" s="1"/>
  <c r="W1811" i="1" l="1"/>
  <c r="AH1811" i="1"/>
  <c r="AG1811" i="1"/>
  <c r="AB1812" i="1"/>
  <c r="X1812" i="1"/>
  <c r="Y1812" i="1" s="1"/>
  <c r="W1812" i="1"/>
  <c r="AH1812" i="1" l="1"/>
  <c r="AG1812" i="1"/>
  <c r="X1813" i="1"/>
  <c r="Y1813" i="1" s="1"/>
  <c r="AL1811" i="1"/>
  <c r="AM1811" i="1" s="1"/>
  <c r="AJ1811" i="1"/>
  <c r="AP1811" i="1" s="1"/>
  <c r="AA1813" i="1" l="1"/>
  <c r="E1812" i="1"/>
  <c r="Z1812" i="1"/>
  <c r="U1812" i="1"/>
  <c r="AJ1812" i="1"/>
  <c r="AP1812" i="1" s="1"/>
  <c r="AL1812" i="1"/>
  <c r="AM1812" i="1" s="1"/>
  <c r="E1813" i="1" l="1"/>
  <c r="Z1813" i="1"/>
  <c r="U1813" i="1"/>
  <c r="V1813" i="1" s="1"/>
  <c r="AA1814" i="1"/>
  <c r="V1812" i="1"/>
  <c r="AB1813" i="1" s="1"/>
  <c r="W1813" i="1" l="1"/>
  <c r="X1814" i="1" s="1"/>
  <c r="Y1814" i="1" s="1"/>
  <c r="AH1813" i="1"/>
  <c r="AG1813" i="1"/>
  <c r="AB1814" i="1"/>
  <c r="W1814" i="1" l="1"/>
  <c r="X1815" i="1" s="1"/>
  <c r="Y1815" i="1" s="1"/>
  <c r="AH1814" i="1"/>
  <c r="AG1814" i="1"/>
  <c r="AJ1813" i="1"/>
  <c r="AP1813" i="1" s="1"/>
  <c r="AL1813" i="1"/>
  <c r="AM1813" i="1" s="1"/>
  <c r="U1814" i="1" l="1"/>
  <c r="Z1814" i="1"/>
  <c r="AA1815" i="1"/>
  <c r="E1814" i="1"/>
  <c r="AL1814" i="1"/>
  <c r="AM1814" i="1" s="1"/>
  <c r="AJ1814" i="1"/>
  <c r="AP1814" i="1" s="1"/>
  <c r="AA1816" i="1" l="1"/>
  <c r="E1815" i="1"/>
  <c r="Z1815" i="1"/>
  <c r="U1815" i="1"/>
  <c r="V1815" i="1" s="1"/>
  <c r="V1814" i="1"/>
  <c r="AB1815" i="1" s="1"/>
  <c r="W1815" i="1" l="1"/>
  <c r="W1816" i="1" s="1"/>
  <c r="AH1815" i="1"/>
  <c r="AF1815" i="1"/>
  <c r="AG1815" i="1"/>
  <c r="AB1816" i="1"/>
  <c r="X1816" i="1"/>
  <c r="Y1816" i="1" s="1"/>
  <c r="X1817" i="1" l="1"/>
  <c r="Y1817" i="1" s="1"/>
  <c r="AH1816" i="1"/>
  <c r="AG1816" i="1"/>
  <c r="AL1815" i="1"/>
  <c r="AM1815" i="1" s="1"/>
  <c r="AJ1815" i="1"/>
  <c r="AP1815" i="1" s="1"/>
  <c r="AL1816" i="1" l="1"/>
  <c r="AM1816" i="1" s="1"/>
  <c r="AJ1816" i="1"/>
  <c r="AP1816" i="1" s="1"/>
  <c r="E1816" i="1"/>
  <c r="AA1817" i="1"/>
  <c r="Z1816" i="1"/>
  <c r="U1816" i="1"/>
  <c r="Z1817" i="1" l="1"/>
  <c r="U1817" i="1"/>
  <c r="V1817" i="1" s="1"/>
  <c r="AA1818" i="1"/>
  <c r="E1817" i="1"/>
  <c r="V1816" i="1"/>
  <c r="AB1817" i="1"/>
  <c r="W1817" i="1"/>
  <c r="AH1817" i="1" l="1"/>
  <c r="AG1817" i="1"/>
  <c r="AB1818" i="1"/>
  <c r="W1818" i="1"/>
  <c r="X1818" i="1"/>
  <c r="Y1818" i="1" s="1"/>
  <c r="AH1818" i="1" l="1"/>
  <c r="AG1818" i="1"/>
  <c r="X1819" i="1"/>
  <c r="Y1819" i="1" s="1"/>
  <c r="AJ1817" i="1"/>
  <c r="AP1817" i="1" s="1"/>
  <c r="AL1817" i="1"/>
  <c r="AM1817" i="1" s="1"/>
  <c r="U1818" i="1" l="1"/>
  <c r="AA1819" i="1"/>
  <c r="E1818" i="1"/>
  <c r="Z1818" i="1"/>
  <c r="AJ1818" i="1"/>
  <c r="AP1818" i="1" s="1"/>
  <c r="AL1818" i="1"/>
  <c r="AM1818" i="1" s="1"/>
  <c r="Z1819" i="1" l="1"/>
  <c r="E1819" i="1"/>
  <c r="AA1820" i="1"/>
  <c r="U1819" i="1"/>
  <c r="V1819" i="1" s="1"/>
  <c r="V1818" i="1"/>
  <c r="W1819" i="1" s="1"/>
  <c r="AB1819" i="1" l="1"/>
  <c r="AB1820" i="1" s="1"/>
  <c r="X1820" i="1"/>
  <c r="Y1820" i="1" s="1"/>
  <c r="W1820" i="1"/>
  <c r="AH1819" i="1" l="1"/>
  <c r="AL1819" i="1" s="1"/>
  <c r="AM1819" i="1" s="1"/>
  <c r="AG1819" i="1"/>
  <c r="X1821" i="1"/>
  <c r="Y1821" i="1" s="1"/>
  <c r="AG1820" i="1"/>
  <c r="AH1820" i="1" l="1"/>
  <c r="AL1820" i="1" s="1"/>
  <c r="AM1820" i="1" s="1"/>
  <c r="AJ1819" i="1"/>
  <c r="AP1819" i="1" s="1"/>
  <c r="Z1820" i="1"/>
  <c r="AA1821" i="1"/>
  <c r="U1820" i="1"/>
  <c r="E1820" i="1"/>
  <c r="AJ1820" i="1" l="1"/>
  <c r="AP1820" i="1" s="1"/>
  <c r="U1821" i="1"/>
  <c r="V1821" i="1" s="1"/>
  <c r="AA1822" i="1"/>
  <c r="E1821" i="1"/>
  <c r="Z1821" i="1"/>
  <c r="V1820" i="1"/>
  <c r="AB1821" i="1" s="1"/>
  <c r="AH1821" i="1" l="1"/>
  <c r="AG1821" i="1"/>
  <c r="AB1822" i="1"/>
  <c r="W1821" i="1"/>
  <c r="AH1822" i="1" l="1"/>
  <c r="AG1822" i="1"/>
  <c r="W1822" i="1"/>
  <c r="X1822" i="1"/>
  <c r="Y1822" i="1" s="1"/>
  <c r="AL1821" i="1"/>
  <c r="AM1821" i="1" s="1"/>
  <c r="AJ1821" i="1"/>
  <c r="AP1821" i="1" s="1"/>
  <c r="X1823" i="1" l="1"/>
  <c r="Y1823" i="1" s="1"/>
  <c r="AL1822" i="1"/>
  <c r="AM1822" i="1" s="1"/>
  <c r="AJ1822" i="1"/>
  <c r="AP1822" i="1" s="1"/>
  <c r="AA1823" i="1" l="1"/>
  <c r="E1822" i="1"/>
  <c r="Z1822" i="1"/>
  <c r="U1822" i="1"/>
  <c r="V1822" i="1" l="1"/>
  <c r="AB1823" i="1" s="1"/>
  <c r="AA1824" i="1"/>
  <c r="E1823" i="1"/>
  <c r="Z1823" i="1"/>
  <c r="U1823" i="1"/>
  <c r="V1823" i="1" s="1"/>
  <c r="W1823" i="1" l="1"/>
  <c r="W1824" i="1" s="1"/>
  <c r="AH1823" i="1"/>
  <c r="AG1823" i="1"/>
  <c r="AB1824" i="1"/>
  <c r="X1824" i="1" l="1"/>
  <c r="Y1824" i="1" s="1"/>
  <c r="AJ1823" i="1"/>
  <c r="AP1823" i="1" s="1"/>
  <c r="AL1823" i="1"/>
  <c r="AM1823" i="1" s="1"/>
  <c r="AH1824" i="1"/>
  <c r="AG1824" i="1"/>
  <c r="X1825" i="1"/>
  <c r="Y1825" i="1" s="1"/>
  <c r="AA1825" i="1" l="1"/>
  <c r="E1824" i="1"/>
  <c r="Z1824" i="1"/>
  <c r="U1824" i="1"/>
  <c r="AJ1824" i="1"/>
  <c r="AP1824" i="1" s="1"/>
  <c r="AL1824" i="1"/>
  <c r="AM1824" i="1" s="1"/>
  <c r="AA1826" i="1" l="1"/>
  <c r="E1825" i="1"/>
  <c r="U1825" i="1"/>
  <c r="V1825" i="1" s="1"/>
  <c r="Z1825" i="1"/>
  <c r="V1824" i="1"/>
  <c r="W1825" i="1" s="1"/>
  <c r="AB1825" i="1" l="1"/>
  <c r="AB1826" i="1" s="1"/>
  <c r="W1826" i="1"/>
  <c r="X1826" i="1"/>
  <c r="Y1826" i="1" s="1"/>
  <c r="AH1825" i="1" l="1"/>
  <c r="AJ1825" i="1" s="1"/>
  <c r="AP1825" i="1" s="1"/>
  <c r="AG1825" i="1"/>
  <c r="AG1826" i="1"/>
  <c r="X1827" i="1"/>
  <c r="Y1827" i="1" s="1"/>
  <c r="AL1825" i="1" l="1"/>
  <c r="AM1825" i="1" s="1"/>
  <c r="AH1826" i="1"/>
  <c r="AJ1826" i="1" s="1"/>
  <c r="AP1826" i="1" s="1"/>
  <c r="Z1826" i="1"/>
  <c r="AA1827" i="1"/>
  <c r="E1826" i="1"/>
  <c r="U1826" i="1"/>
  <c r="AL1826" i="1" l="1"/>
  <c r="AM1826" i="1" s="1"/>
  <c r="U1827" i="1"/>
  <c r="V1827" i="1" s="1"/>
  <c r="AA1828" i="1"/>
  <c r="Z1827" i="1"/>
  <c r="E1827" i="1"/>
  <c r="V1826" i="1"/>
  <c r="W1827" i="1" s="1"/>
  <c r="W1828" i="1" l="1"/>
  <c r="X1828" i="1"/>
  <c r="Y1828" i="1" s="1"/>
  <c r="AB1827" i="1"/>
  <c r="AH1827" i="1" l="1"/>
  <c r="AG1827" i="1"/>
  <c r="AB1828" i="1"/>
  <c r="X1829" i="1"/>
  <c r="Y1829" i="1" s="1"/>
  <c r="AH1828" i="1" l="1"/>
  <c r="AG1828" i="1"/>
  <c r="U1828" i="1"/>
  <c r="Z1828" i="1"/>
  <c r="AA1829" i="1"/>
  <c r="E1828" i="1"/>
  <c r="AJ1827" i="1"/>
  <c r="AP1827" i="1" s="1"/>
  <c r="AL1827" i="1"/>
  <c r="AM1827" i="1" s="1"/>
  <c r="V1828" i="1" l="1"/>
  <c r="AB1829" i="1" s="1"/>
  <c r="Z1829" i="1"/>
  <c r="E1829" i="1"/>
  <c r="U1829" i="1"/>
  <c r="V1829" i="1" s="1"/>
  <c r="AA1830" i="1"/>
  <c r="AL1828" i="1"/>
  <c r="AM1828" i="1" s="1"/>
  <c r="AJ1828" i="1"/>
  <c r="AP1828" i="1" s="1"/>
  <c r="W1829" i="1" l="1"/>
  <c r="W1830" i="1" s="1"/>
  <c r="AH1829" i="1"/>
  <c r="AB1830" i="1"/>
  <c r="AG1829" i="1"/>
  <c r="X1830" i="1" l="1"/>
  <c r="Y1830" i="1" s="1"/>
  <c r="AH1830" i="1"/>
  <c r="AG1830" i="1"/>
  <c r="X1831" i="1"/>
  <c r="Y1831" i="1" s="1"/>
  <c r="AJ1829" i="1"/>
  <c r="AP1829" i="1" s="1"/>
  <c r="AL1829" i="1"/>
  <c r="AM1829" i="1" s="1"/>
  <c r="AL1830" i="1" l="1"/>
  <c r="AM1830" i="1" s="1"/>
  <c r="AJ1830" i="1"/>
  <c r="AP1830" i="1" s="1"/>
  <c r="U1830" i="1"/>
  <c r="AA1831" i="1"/>
  <c r="E1830" i="1"/>
  <c r="Z1830" i="1"/>
  <c r="E1831" i="1" l="1"/>
  <c r="U1831" i="1"/>
  <c r="V1831" i="1" s="1"/>
  <c r="Z1831" i="1"/>
  <c r="AA1832" i="1"/>
  <c r="V1830" i="1"/>
  <c r="AB1831" i="1" s="1"/>
  <c r="W1831" i="1"/>
  <c r="AH1831" i="1" l="1"/>
  <c r="AB1832" i="1"/>
  <c r="AG1831" i="1"/>
  <c r="W1832" i="1"/>
  <c r="X1832" i="1"/>
  <c r="Y1832" i="1" s="1"/>
  <c r="X1833" i="1" l="1"/>
  <c r="Y1833" i="1" s="1"/>
  <c r="AH1832" i="1"/>
  <c r="AG1832" i="1"/>
  <c r="AJ1831" i="1"/>
  <c r="AP1831" i="1" s="1"/>
  <c r="AL1831" i="1"/>
  <c r="AM1831" i="1" s="1"/>
  <c r="U1832" i="1" l="1"/>
  <c r="AA1833" i="1"/>
  <c r="E1832" i="1"/>
  <c r="Z1832" i="1"/>
  <c r="AJ1832" i="1"/>
  <c r="AP1832" i="1" s="1"/>
  <c r="AL1832" i="1"/>
  <c r="AM1832" i="1" s="1"/>
  <c r="E1833" i="1" l="1"/>
  <c r="Z1833" i="1"/>
  <c r="AA1834" i="1"/>
  <c r="U1833" i="1"/>
  <c r="V1833" i="1" s="1"/>
  <c r="V1832" i="1"/>
  <c r="AB1833" i="1" s="1"/>
  <c r="W1833" i="1"/>
  <c r="X1834" i="1" l="1"/>
  <c r="Y1834" i="1" s="1"/>
  <c r="W1834" i="1"/>
  <c r="AH1833" i="1"/>
  <c r="AB1834" i="1"/>
  <c r="AG1833" i="1"/>
  <c r="AH1834" i="1" l="1"/>
  <c r="AG1834" i="1"/>
  <c r="X1835" i="1"/>
  <c r="Y1835" i="1" s="1"/>
  <c r="AJ1833" i="1"/>
  <c r="AP1833" i="1" s="1"/>
  <c r="AL1833" i="1"/>
  <c r="AM1833" i="1" s="1"/>
  <c r="U1834" i="1" l="1"/>
  <c r="AA1835" i="1"/>
  <c r="E1834" i="1"/>
  <c r="Z1834" i="1"/>
  <c r="AJ1834" i="1"/>
  <c r="AP1834" i="1" s="1"/>
  <c r="AL1834" i="1"/>
  <c r="AM1834" i="1" s="1"/>
  <c r="E1835" i="1" l="1"/>
  <c r="U1835" i="1"/>
  <c r="V1835" i="1" s="1"/>
  <c r="Z1835" i="1"/>
  <c r="AA1836" i="1"/>
  <c r="V1834" i="1"/>
  <c r="AB1835" i="1" s="1"/>
  <c r="W1835" i="1"/>
  <c r="AH1835" i="1" l="1"/>
  <c r="AG1835" i="1"/>
  <c r="AB1836" i="1"/>
  <c r="X1836" i="1"/>
  <c r="Y1836" i="1" s="1"/>
  <c r="W1836" i="1"/>
  <c r="AH1836" i="1" l="1"/>
  <c r="AG1836" i="1"/>
  <c r="X1837" i="1"/>
  <c r="Y1837" i="1" s="1"/>
  <c r="AJ1835" i="1"/>
  <c r="AP1835" i="1" s="1"/>
  <c r="AL1835" i="1"/>
  <c r="AM1835" i="1" s="1"/>
  <c r="AL1836" i="1" l="1"/>
  <c r="AM1836" i="1" s="1"/>
  <c r="AJ1836" i="1"/>
  <c r="AP1836" i="1" s="1"/>
  <c r="Z1836" i="1"/>
  <c r="U1836" i="1"/>
  <c r="E1836" i="1"/>
  <c r="AA1837" i="1"/>
  <c r="Z1837" i="1" l="1"/>
  <c r="AA1838" i="1"/>
  <c r="U1837" i="1"/>
  <c r="V1837" i="1" s="1"/>
  <c r="E1837" i="1"/>
  <c r="V1836" i="1"/>
  <c r="AB1837" i="1"/>
  <c r="W1837" i="1"/>
  <c r="X1838" i="1" l="1"/>
  <c r="Y1838" i="1" s="1"/>
  <c r="W1838" i="1"/>
  <c r="AH1837" i="1"/>
  <c r="AG1837" i="1"/>
  <c r="AF1837" i="1"/>
  <c r="AB1838" i="1"/>
  <c r="AH1838" i="1" l="1"/>
  <c r="AG1838" i="1"/>
  <c r="X1839" i="1"/>
  <c r="Y1839" i="1" s="1"/>
  <c r="AL1837" i="1"/>
  <c r="AM1837" i="1" s="1"/>
  <c r="AJ1837" i="1"/>
  <c r="AP1837" i="1" s="1"/>
  <c r="E1838" i="1" l="1"/>
  <c r="AA1839" i="1"/>
  <c r="Z1838" i="1"/>
  <c r="U1838" i="1"/>
  <c r="AL1838" i="1"/>
  <c r="AM1838" i="1" s="1"/>
  <c r="AJ1838" i="1"/>
  <c r="AP1838" i="1" s="1"/>
  <c r="V1838" i="1" l="1"/>
  <c r="W1839" i="1" s="1"/>
  <c r="E1839" i="1"/>
  <c r="U1839" i="1"/>
  <c r="V1839" i="1" s="1"/>
  <c r="Z1839" i="1"/>
  <c r="AA1840" i="1"/>
  <c r="AB1839" i="1" l="1"/>
  <c r="AG1839" i="1" s="1"/>
  <c r="X1840" i="1"/>
  <c r="Y1840" i="1" s="1"/>
  <c r="W1840" i="1"/>
  <c r="AB1840" i="1" l="1"/>
  <c r="AH1839" i="1"/>
  <c r="AJ1839" i="1" s="1"/>
  <c r="AP1839" i="1" s="1"/>
  <c r="X1841" i="1"/>
  <c r="Y1841" i="1" s="1"/>
  <c r="AL1839" i="1" l="1"/>
  <c r="AM1839" i="1" s="1"/>
  <c r="AH1840" i="1"/>
  <c r="AG1840" i="1"/>
  <c r="AA1841" i="1"/>
  <c r="E1840" i="1"/>
  <c r="Z1840" i="1"/>
  <c r="U1840" i="1"/>
  <c r="AL1840" i="1" l="1"/>
  <c r="AM1840" i="1" s="1"/>
  <c r="AJ1840" i="1"/>
  <c r="AP1840" i="1" s="1"/>
  <c r="AA1842" i="1"/>
  <c r="E1841" i="1"/>
  <c r="Z1841" i="1"/>
  <c r="U1841" i="1"/>
  <c r="V1841" i="1" s="1"/>
  <c r="V1840" i="1"/>
  <c r="W1841" i="1" s="1"/>
  <c r="AB1841" i="1" l="1"/>
  <c r="AG1841" i="1" s="1"/>
  <c r="W1842" i="1"/>
  <c r="X1842" i="1"/>
  <c r="Y1842" i="1" s="1"/>
  <c r="AB1842" i="1" l="1"/>
  <c r="AG1842" i="1" s="1"/>
  <c r="AH1841" i="1"/>
  <c r="AL1841" i="1" s="1"/>
  <c r="AM1841" i="1" s="1"/>
  <c r="X1843" i="1"/>
  <c r="Y1843" i="1" s="1"/>
  <c r="AJ1841" i="1" l="1"/>
  <c r="AP1841" i="1" s="1"/>
  <c r="AH1842" i="1"/>
  <c r="AL1842" i="1" s="1"/>
  <c r="AM1842" i="1" s="1"/>
  <c r="AA1843" i="1"/>
  <c r="E1842" i="1"/>
  <c r="Z1842" i="1"/>
  <c r="U1842" i="1"/>
  <c r="AJ1842" i="1" l="1"/>
  <c r="AP1842" i="1" s="1"/>
  <c r="V1842" i="1"/>
  <c r="AB1843" i="1" s="1"/>
  <c r="U1843" i="1"/>
  <c r="V1843" i="1" s="1"/>
  <c r="AA1844" i="1"/>
  <c r="Z1843" i="1"/>
  <c r="E1843" i="1"/>
  <c r="W1843" i="1" l="1"/>
  <c r="X1844" i="1" s="1"/>
  <c r="Y1844" i="1" s="1"/>
  <c r="AH1843" i="1"/>
  <c r="AG1843" i="1"/>
  <c r="AB1844" i="1"/>
  <c r="W1844" i="1" l="1"/>
  <c r="X1845" i="1" s="1"/>
  <c r="Y1845" i="1" s="1"/>
  <c r="AL1843" i="1"/>
  <c r="AM1843" i="1" s="1"/>
  <c r="AJ1843" i="1"/>
  <c r="AP1843" i="1" s="1"/>
  <c r="AH1844" i="1"/>
  <c r="AG1844" i="1"/>
  <c r="U1844" i="1" l="1"/>
  <c r="E1844" i="1"/>
  <c r="Z1844" i="1"/>
  <c r="AA1845" i="1"/>
  <c r="AJ1844" i="1"/>
  <c r="AP1844" i="1" s="1"/>
  <c r="AL1844" i="1"/>
  <c r="AM1844" i="1" s="1"/>
  <c r="V1844" i="1" l="1"/>
  <c r="W1845" i="1" s="1"/>
  <c r="Z1845" i="1"/>
  <c r="AA1846" i="1"/>
  <c r="E1845" i="1"/>
  <c r="U1845" i="1"/>
  <c r="V1845" i="1" s="1"/>
  <c r="AB1845" i="1" l="1"/>
  <c r="AH1845" i="1" s="1"/>
  <c r="X1846" i="1"/>
  <c r="Y1846" i="1" s="1"/>
  <c r="W1846" i="1"/>
  <c r="AB1846" i="1" l="1"/>
  <c r="AH1846" i="1" s="1"/>
  <c r="AG1845" i="1"/>
  <c r="X1847" i="1"/>
  <c r="Y1847" i="1" s="1"/>
  <c r="AJ1845" i="1"/>
  <c r="AP1845" i="1" s="1"/>
  <c r="AL1845" i="1"/>
  <c r="AM1845" i="1" s="1"/>
  <c r="AG1846" i="1" l="1"/>
  <c r="AA1847" i="1"/>
  <c r="E1846" i="1"/>
  <c r="Z1846" i="1"/>
  <c r="U1846" i="1"/>
  <c r="AL1846" i="1"/>
  <c r="AM1846" i="1" s="1"/>
  <c r="AJ1846" i="1"/>
  <c r="AP1846" i="1" s="1"/>
  <c r="E1847" i="1" l="1"/>
  <c r="U1847" i="1"/>
  <c r="V1847" i="1" s="1"/>
  <c r="Z1847" i="1"/>
  <c r="AA1848" i="1"/>
  <c r="V1846" i="1"/>
  <c r="W1847" i="1" s="1"/>
  <c r="AB1847" i="1"/>
  <c r="X1848" i="1" l="1"/>
  <c r="Y1848" i="1" s="1"/>
  <c r="W1848" i="1"/>
  <c r="AH1847" i="1"/>
  <c r="AG1847" i="1"/>
  <c r="AB1848" i="1"/>
  <c r="AL1847" i="1" l="1"/>
  <c r="AM1847" i="1" s="1"/>
  <c r="AJ1847" i="1"/>
  <c r="AP1847" i="1" s="1"/>
  <c r="X1849" i="1"/>
  <c r="Y1849" i="1" s="1"/>
  <c r="AH1848" i="1"/>
  <c r="AG1848" i="1"/>
  <c r="E1848" i="1" l="1"/>
  <c r="AA1849" i="1"/>
  <c r="Z1848" i="1"/>
  <c r="U1848" i="1"/>
  <c r="AL1848" i="1"/>
  <c r="AM1848" i="1" s="1"/>
  <c r="AJ1848" i="1"/>
  <c r="AP1848" i="1" s="1"/>
  <c r="AA1850" i="1" l="1"/>
  <c r="Z1849" i="1"/>
  <c r="E1849" i="1"/>
  <c r="U1849" i="1"/>
  <c r="V1849" i="1" s="1"/>
  <c r="V1848" i="1"/>
  <c r="AB1849" i="1" s="1"/>
  <c r="AH1849" i="1" l="1"/>
  <c r="AB1850" i="1"/>
  <c r="AG1849" i="1"/>
  <c r="W1849" i="1"/>
  <c r="AH1850" i="1" l="1"/>
  <c r="AG1850" i="1"/>
  <c r="W1850" i="1"/>
  <c r="X1850" i="1"/>
  <c r="Y1850" i="1" s="1"/>
  <c r="AJ1849" i="1"/>
  <c r="AP1849" i="1" s="1"/>
  <c r="AL1849" i="1"/>
  <c r="AM1849" i="1" s="1"/>
  <c r="X1851" i="1" l="1"/>
  <c r="Y1851" i="1" s="1"/>
  <c r="AL1850" i="1"/>
  <c r="AM1850" i="1" s="1"/>
  <c r="AJ1850" i="1"/>
  <c r="AP1850" i="1" s="1"/>
  <c r="AA1851" i="1" l="1"/>
  <c r="E1850" i="1"/>
  <c r="Z1850" i="1"/>
  <c r="U1850" i="1"/>
  <c r="V1850" i="1" l="1"/>
  <c r="AB1851" i="1" s="1"/>
  <c r="Z1851" i="1"/>
  <c r="E1851" i="1"/>
  <c r="U1851" i="1"/>
  <c r="V1851" i="1" s="1"/>
  <c r="AA1852" i="1"/>
  <c r="W1851" i="1" l="1"/>
  <c r="X1852" i="1" s="1"/>
  <c r="Y1852" i="1" s="1"/>
  <c r="AH1851" i="1"/>
  <c r="AG1851" i="1"/>
  <c r="AB1852" i="1"/>
  <c r="W1852" i="1" l="1"/>
  <c r="X1853" i="1" s="1"/>
  <c r="Y1853" i="1" s="1"/>
  <c r="AL1851" i="1"/>
  <c r="AM1851" i="1" s="1"/>
  <c r="AJ1851" i="1"/>
  <c r="AP1851" i="1" s="1"/>
  <c r="AH1852" i="1"/>
  <c r="AG1852" i="1"/>
  <c r="U1852" i="1" l="1"/>
  <c r="E1852" i="1"/>
  <c r="Z1852" i="1"/>
  <c r="AA1853" i="1"/>
  <c r="AJ1852" i="1"/>
  <c r="AP1852" i="1" s="1"/>
  <c r="AL1852" i="1"/>
  <c r="AM1852" i="1" s="1"/>
  <c r="V1852" i="1" l="1"/>
  <c r="AB1853" i="1" s="1"/>
  <c r="E1853" i="1"/>
  <c r="U1853" i="1"/>
  <c r="V1853" i="1" s="1"/>
  <c r="Z1853" i="1"/>
  <c r="AA1854" i="1"/>
  <c r="W1853" i="1" l="1"/>
  <c r="X1854" i="1" s="1"/>
  <c r="Y1854" i="1" s="1"/>
  <c r="AH1853" i="1"/>
  <c r="AG1853" i="1"/>
  <c r="AB1854" i="1"/>
  <c r="W1854" i="1" l="1"/>
  <c r="X1855" i="1" s="1"/>
  <c r="Y1855" i="1" s="1"/>
  <c r="AH1854" i="1"/>
  <c r="AG1854" i="1"/>
  <c r="AL1853" i="1"/>
  <c r="AM1853" i="1" s="1"/>
  <c r="AJ1853" i="1"/>
  <c r="AP1853" i="1" s="1"/>
  <c r="AA1855" i="1" l="1"/>
  <c r="Z1854" i="1"/>
  <c r="U1854" i="1"/>
  <c r="E1854" i="1"/>
  <c r="AL1854" i="1"/>
  <c r="AM1854" i="1" s="1"/>
  <c r="AJ1854" i="1"/>
  <c r="AP1854" i="1" s="1"/>
  <c r="V1854" i="1" l="1"/>
  <c r="W1855" i="1" s="1"/>
  <c r="Z1855" i="1"/>
  <c r="U1855" i="1"/>
  <c r="V1855" i="1" s="1"/>
  <c r="AA1856" i="1"/>
  <c r="E1855" i="1"/>
  <c r="AB1855" i="1" l="1"/>
  <c r="AH1855" i="1" s="1"/>
  <c r="W1856" i="1"/>
  <c r="X1856" i="1"/>
  <c r="Y1856" i="1" s="1"/>
  <c r="AB1856" i="1" l="1"/>
  <c r="AG1856" i="1" s="1"/>
  <c r="AG1855" i="1"/>
  <c r="X1857" i="1"/>
  <c r="Y1857" i="1" s="1"/>
  <c r="AL1855" i="1"/>
  <c r="AM1855" i="1" s="1"/>
  <c r="AJ1855" i="1"/>
  <c r="AP1855" i="1" s="1"/>
  <c r="AH1856" i="1" l="1"/>
  <c r="AL1856" i="1" s="1"/>
  <c r="AM1856" i="1" s="1"/>
  <c r="E1856" i="1"/>
  <c r="AA1857" i="1"/>
  <c r="Z1856" i="1"/>
  <c r="U1856" i="1"/>
  <c r="AJ1856" i="1" l="1"/>
  <c r="AP1856" i="1" s="1"/>
  <c r="E1857" i="1"/>
  <c r="Z1857" i="1"/>
  <c r="U1857" i="1"/>
  <c r="V1857" i="1" s="1"/>
  <c r="AA1858" i="1"/>
  <c r="V1856" i="1"/>
  <c r="W1857" i="1" s="1"/>
  <c r="AB1857" i="1" l="1"/>
  <c r="AH1857" i="1" s="1"/>
  <c r="X1858" i="1"/>
  <c r="Y1858" i="1" s="1"/>
  <c r="W1858" i="1"/>
  <c r="AG1857" i="1" l="1"/>
  <c r="AB1858" i="1"/>
  <c r="AG1858" i="1" s="1"/>
  <c r="X1859" i="1"/>
  <c r="Y1859" i="1" s="1"/>
  <c r="AJ1857" i="1"/>
  <c r="AP1857" i="1" s="1"/>
  <c r="AL1857" i="1"/>
  <c r="AM1857" i="1" s="1"/>
  <c r="AH1858" i="1" l="1"/>
  <c r="AL1858" i="1" s="1"/>
  <c r="AM1858" i="1" s="1"/>
  <c r="AF1858" i="1"/>
  <c r="AJ1858" i="1"/>
  <c r="AP1858" i="1" s="1"/>
  <c r="AA1859" i="1"/>
  <c r="Z1858" i="1"/>
  <c r="U1858" i="1"/>
  <c r="E1858" i="1"/>
  <c r="V1858" i="1" l="1"/>
  <c r="W1859" i="1" s="1"/>
  <c r="U1859" i="1"/>
  <c r="V1859" i="1" s="1"/>
  <c r="AA1860" i="1"/>
  <c r="Z1859" i="1"/>
  <c r="E1859" i="1"/>
  <c r="AB1859" i="1" l="1"/>
  <c r="AH1859" i="1" s="1"/>
  <c r="X1860" i="1"/>
  <c r="Y1860" i="1" s="1"/>
  <c r="W1860" i="1"/>
  <c r="AG1859" i="1" l="1"/>
  <c r="AB1860" i="1"/>
  <c r="AH1860" i="1" s="1"/>
  <c r="AJ1859" i="1"/>
  <c r="AP1859" i="1" s="1"/>
  <c r="AL1859" i="1"/>
  <c r="AM1859" i="1" s="1"/>
  <c r="X1861" i="1"/>
  <c r="Y1861" i="1" s="1"/>
  <c r="AG1860" i="1" l="1"/>
  <c r="U1860" i="1"/>
  <c r="AA1861" i="1"/>
  <c r="E1860" i="1"/>
  <c r="Z1860" i="1"/>
  <c r="AJ1860" i="1"/>
  <c r="AP1860" i="1" s="1"/>
  <c r="AL1860" i="1"/>
  <c r="AM1860" i="1" s="1"/>
  <c r="V1860" i="1" l="1"/>
  <c r="AB1861" i="1" s="1"/>
  <c r="AA1862" i="1"/>
  <c r="E1861" i="1"/>
  <c r="Z1861" i="1"/>
  <c r="U1861" i="1"/>
  <c r="V1861" i="1" s="1"/>
  <c r="W1861" i="1" l="1"/>
  <c r="X1862" i="1" s="1"/>
  <c r="Y1862" i="1" s="1"/>
  <c r="AH1861" i="1"/>
  <c r="AB1862" i="1"/>
  <c r="AG1861" i="1"/>
  <c r="W1862" i="1" l="1"/>
  <c r="X1863" i="1" s="1"/>
  <c r="Y1863" i="1" s="1"/>
  <c r="AL1861" i="1"/>
  <c r="AM1861" i="1" s="1"/>
  <c r="AJ1861" i="1"/>
  <c r="AP1861" i="1" s="1"/>
  <c r="AH1862" i="1"/>
  <c r="AG1862" i="1"/>
  <c r="AA1863" i="1" l="1"/>
  <c r="E1862" i="1"/>
  <c r="Z1862" i="1"/>
  <c r="U1862" i="1"/>
  <c r="AL1862" i="1"/>
  <c r="AM1862" i="1" s="1"/>
  <c r="AJ1862" i="1"/>
  <c r="AP1862" i="1" s="1"/>
  <c r="U1863" i="1" l="1"/>
  <c r="V1863" i="1" s="1"/>
  <c r="E1863" i="1"/>
  <c r="Z1863" i="1"/>
  <c r="AA1864" i="1"/>
  <c r="V1862" i="1"/>
  <c r="AB1863" i="1" s="1"/>
  <c r="AH1863" i="1" l="1"/>
  <c r="AG1863" i="1"/>
  <c r="AB1864" i="1"/>
  <c r="W1863" i="1"/>
  <c r="AH1864" i="1" l="1"/>
  <c r="AG1864" i="1"/>
  <c r="X1864" i="1"/>
  <c r="Y1864" i="1" s="1"/>
  <c r="W1864" i="1"/>
  <c r="AL1863" i="1"/>
  <c r="AM1863" i="1" s="1"/>
  <c r="AJ1863" i="1"/>
  <c r="AP1863" i="1" s="1"/>
  <c r="X1865" i="1" l="1"/>
  <c r="Y1865" i="1" s="1"/>
  <c r="AL1864" i="1"/>
  <c r="AM1864" i="1" s="1"/>
  <c r="AJ1864" i="1"/>
  <c r="AP1864" i="1" s="1"/>
  <c r="E1864" i="1" l="1"/>
  <c r="AA1865" i="1"/>
  <c r="Z1864" i="1"/>
  <c r="U1864" i="1"/>
  <c r="E1865" i="1" l="1"/>
  <c r="AA1866" i="1"/>
  <c r="Z1865" i="1"/>
  <c r="U1865" i="1"/>
  <c r="V1865" i="1" s="1"/>
  <c r="V1864" i="1"/>
  <c r="AB1865" i="1" s="1"/>
  <c r="W1865" i="1" l="1"/>
  <c r="X1866" i="1" s="1"/>
  <c r="Y1866" i="1" s="1"/>
  <c r="AH1865" i="1"/>
  <c r="AB1866" i="1"/>
  <c r="AG1865" i="1"/>
  <c r="W1866" i="1" l="1"/>
  <c r="AJ1865" i="1"/>
  <c r="AP1865" i="1" s="1"/>
  <c r="AL1865" i="1"/>
  <c r="AM1865" i="1" s="1"/>
  <c r="AH1866" i="1"/>
  <c r="AG1866" i="1"/>
  <c r="X1867" i="1"/>
  <c r="Y1867" i="1" s="1"/>
  <c r="AL1866" i="1" l="1"/>
  <c r="AM1866" i="1" s="1"/>
  <c r="AJ1866" i="1"/>
  <c r="AP1866" i="1" s="1"/>
  <c r="Z1866" i="1"/>
  <c r="U1866" i="1"/>
  <c r="AA1867" i="1"/>
  <c r="E1866" i="1"/>
  <c r="V1866" i="1" l="1"/>
  <c r="AB1867" i="1" s="1"/>
  <c r="Z1867" i="1"/>
  <c r="E1867" i="1"/>
  <c r="U1867" i="1"/>
  <c r="V1867" i="1" s="1"/>
  <c r="AA1868" i="1"/>
  <c r="W1867" i="1" l="1"/>
  <c r="W1868" i="1" s="1"/>
  <c r="AH1867" i="1"/>
  <c r="AB1868" i="1"/>
  <c r="AG1867" i="1"/>
  <c r="X1868" i="1" l="1"/>
  <c r="Y1868" i="1" s="1"/>
  <c r="AH1868" i="1"/>
  <c r="AG1868" i="1"/>
  <c r="AJ1867" i="1"/>
  <c r="AP1867" i="1" s="1"/>
  <c r="AL1867" i="1"/>
  <c r="AM1867" i="1" s="1"/>
  <c r="X1869" i="1"/>
  <c r="Y1869" i="1" s="1"/>
  <c r="U1868" i="1" l="1"/>
  <c r="AA1869" i="1"/>
  <c r="E1868" i="1"/>
  <c r="Z1868" i="1"/>
  <c r="AJ1868" i="1"/>
  <c r="AP1868" i="1" s="1"/>
  <c r="AL1868" i="1"/>
  <c r="AM1868" i="1" s="1"/>
  <c r="AA1870" i="1" l="1"/>
  <c r="E1869" i="1"/>
  <c r="U1869" i="1"/>
  <c r="V1869" i="1" s="1"/>
  <c r="Z1869" i="1"/>
  <c r="V1868" i="1"/>
  <c r="W1869" i="1" s="1"/>
  <c r="AB1869" i="1" l="1"/>
  <c r="AH1869" i="1" s="1"/>
  <c r="X1870" i="1"/>
  <c r="Y1870" i="1" s="1"/>
  <c r="W1870" i="1"/>
  <c r="AB1870" i="1" l="1"/>
  <c r="AH1870" i="1" s="1"/>
  <c r="AG1869" i="1"/>
  <c r="AL1869" i="1"/>
  <c r="AM1869" i="1" s="1"/>
  <c r="AJ1869" i="1"/>
  <c r="AP1869" i="1" s="1"/>
  <c r="X1871" i="1"/>
  <c r="Y1871" i="1" s="1"/>
  <c r="AG1870" i="1" l="1"/>
  <c r="AA1871" i="1"/>
  <c r="E1870" i="1"/>
  <c r="Z1870" i="1"/>
  <c r="U1870" i="1"/>
  <c r="AJ1870" i="1"/>
  <c r="AP1870" i="1" s="1"/>
  <c r="AL1870" i="1"/>
  <c r="AM1870" i="1" s="1"/>
  <c r="E1871" i="1" l="1"/>
  <c r="Z1871" i="1"/>
  <c r="U1871" i="1"/>
  <c r="V1871" i="1" s="1"/>
  <c r="AA1872" i="1"/>
  <c r="V1870" i="1"/>
  <c r="AB1871" i="1" s="1"/>
  <c r="W1871" i="1" l="1"/>
  <c r="W1872" i="1" s="1"/>
  <c r="AH1871" i="1"/>
  <c r="AG1871" i="1"/>
  <c r="AB1872" i="1"/>
  <c r="X1872" i="1"/>
  <c r="Y1872" i="1" s="1"/>
  <c r="AH1872" i="1" l="1"/>
  <c r="AG1872" i="1"/>
  <c r="X1873" i="1"/>
  <c r="Y1873" i="1" s="1"/>
  <c r="AL1871" i="1"/>
  <c r="AM1871" i="1" s="1"/>
  <c r="AJ1871" i="1"/>
  <c r="AP1871" i="1" s="1"/>
  <c r="E1872" i="1" l="1"/>
  <c r="AA1873" i="1"/>
  <c r="Z1872" i="1"/>
  <c r="U1872" i="1"/>
  <c r="AL1872" i="1"/>
  <c r="AM1872" i="1" s="1"/>
  <c r="AJ1872" i="1"/>
  <c r="AP1872" i="1" s="1"/>
  <c r="E1873" i="1" l="1"/>
  <c r="Z1873" i="1"/>
  <c r="U1873" i="1"/>
  <c r="V1873" i="1" s="1"/>
  <c r="AA1874" i="1"/>
  <c r="V1872" i="1"/>
  <c r="AB1873" i="1" s="1"/>
  <c r="W1873" i="1" l="1"/>
  <c r="AH1873" i="1"/>
  <c r="AB1874" i="1"/>
  <c r="AG1873" i="1"/>
  <c r="W1874" i="1"/>
  <c r="X1874" i="1"/>
  <c r="Y1874" i="1" s="1"/>
  <c r="X1875" i="1" l="1"/>
  <c r="Y1875" i="1" s="1"/>
  <c r="AH1874" i="1"/>
  <c r="AG1874" i="1"/>
  <c r="AJ1873" i="1"/>
  <c r="AP1873" i="1" s="1"/>
  <c r="AL1873" i="1"/>
  <c r="AM1873" i="1" s="1"/>
  <c r="Z1874" i="1" l="1"/>
  <c r="U1874" i="1"/>
  <c r="AA1875" i="1"/>
  <c r="E1874" i="1"/>
  <c r="AL1874" i="1"/>
  <c r="AM1874" i="1" s="1"/>
  <c r="AJ1874" i="1"/>
  <c r="AP1874" i="1" s="1"/>
  <c r="V1874" i="1" l="1"/>
  <c r="AB1875" i="1" s="1"/>
  <c r="U1875" i="1"/>
  <c r="V1875" i="1" s="1"/>
  <c r="AA1876" i="1"/>
  <c r="Z1875" i="1"/>
  <c r="E1875" i="1"/>
  <c r="W1875" i="1" l="1"/>
  <c r="X1876" i="1" s="1"/>
  <c r="Y1876" i="1" s="1"/>
  <c r="AH1875" i="1"/>
  <c r="AG1875" i="1"/>
  <c r="AB1876" i="1"/>
  <c r="W1876" i="1" l="1"/>
  <c r="X1877" i="1" s="1"/>
  <c r="Y1877" i="1" s="1"/>
  <c r="AL1875" i="1"/>
  <c r="AM1875" i="1" s="1"/>
  <c r="AJ1875" i="1"/>
  <c r="AP1875" i="1" s="1"/>
  <c r="AH1876" i="1"/>
  <c r="AG1876" i="1"/>
  <c r="E1876" i="1" l="1"/>
  <c r="AA1877" i="1"/>
  <c r="Z1876" i="1"/>
  <c r="U1876" i="1"/>
  <c r="AJ1876" i="1"/>
  <c r="AP1876" i="1" s="1"/>
  <c r="AL1876" i="1"/>
  <c r="AM1876" i="1" s="1"/>
  <c r="Z1877" i="1" l="1"/>
  <c r="U1877" i="1"/>
  <c r="V1877" i="1" s="1"/>
  <c r="AA1878" i="1"/>
  <c r="E1877" i="1"/>
  <c r="V1876" i="1"/>
  <c r="W1877" i="1"/>
  <c r="AB1877" i="1"/>
  <c r="AH1877" i="1" l="1"/>
  <c r="AB1878" i="1"/>
  <c r="AG1877" i="1"/>
  <c r="W1878" i="1"/>
  <c r="X1878" i="1"/>
  <c r="Y1878" i="1" s="1"/>
  <c r="X1879" i="1" l="1"/>
  <c r="Y1879" i="1" s="1"/>
  <c r="AH1878" i="1"/>
  <c r="AG1878" i="1"/>
  <c r="AL1877" i="1"/>
  <c r="AM1877" i="1" s="1"/>
  <c r="AJ1877" i="1"/>
  <c r="AP1877" i="1" s="1"/>
  <c r="AA1879" i="1" l="1"/>
  <c r="E1878" i="1"/>
  <c r="Z1878" i="1"/>
  <c r="U1878" i="1"/>
  <c r="AL1878" i="1"/>
  <c r="AM1878" i="1" s="1"/>
  <c r="AJ1878" i="1"/>
  <c r="AP1878" i="1" s="1"/>
  <c r="V1878" i="1" l="1"/>
  <c r="AB1879" i="1" s="1"/>
  <c r="U1879" i="1"/>
  <c r="V1879" i="1" s="1"/>
  <c r="AA1880" i="1"/>
  <c r="Z1879" i="1"/>
  <c r="E1879" i="1"/>
  <c r="W1879" i="1" l="1"/>
  <c r="W1880" i="1" s="1"/>
  <c r="AH1879" i="1"/>
  <c r="AB1880" i="1"/>
  <c r="AG1879" i="1"/>
  <c r="X1880" i="1" l="1"/>
  <c r="Y1880" i="1" s="1"/>
  <c r="AJ1879" i="1"/>
  <c r="AP1879" i="1" s="1"/>
  <c r="AL1879" i="1"/>
  <c r="AM1879" i="1" s="1"/>
  <c r="AH1880" i="1"/>
  <c r="AG1880" i="1"/>
  <c r="X1881" i="1"/>
  <c r="Y1881" i="1" s="1"/>
  <c r="E1880" i="1" l="1"/>
  <c r="Z1880" i="1"/>
  <c r="AA1881" i="1"/>
  <c r="U1880" i="1"/>
  <c r="AL1880" i="1"/>
  <c r="AM1880" i="1" s="1"/>
  <c r="AJ1880" i="1"/>
  <c r="AP1880" i="1" s="1"/>
  <c r="E1881" i="1" l="1"/>
  <c r="AA1882" i="1"/>
  <c r="U1881" i="1"/>
  <c r="V1881" i="1" s="1"/>
  <c r="Z1881" i="1"/>
  <c r="V1880" i="1"/>
  <c r="W1881" i="1" s="1"/>
  <c r="AB1881" i="1"/>
  <c r="W1882" i="1" l="1"/>
  <c r="X1882" i="1"/>
  <c r="Y1882" i="1" s="1"/>
  <c r="AH1881" i="1"/>
  <c r="AG1881" i="1"/>
  <c r="AB1882" i="1"/>
  <c r="AF1881" i="1"/>
  <c r="AJ1881" i="1" l="1"/>
  <c r="AP1881" i="1" s="1"/>
  <c r="AL1881" i="1"/>
  <c r="AM1881" i="1" s="1"/>
  <c r="AH1882" i="1"/>
  <c r="AG1882" i="1"/>
  <c r="X1883" i="1"/>
  <c r="Y1883" i="1" s="1"/>
  <c r="Z1882" i="1" l="1"/>
  <c r="U1882" i="1"/>
  <c r="AA1883" i="1"/>
  <c r="E1882" i="1"/>
  <c r="AL1882" i="1"/>
  <c r="AM1882" i="1" s="1"/>
  <c r="AJ1882" i="1"/>
  <c r="AP1882" i="1" s="1"/>
  <c r="E1883" i="1" l="1"/>
  <c r="AA1884" i="1"/>
  <c r="Z1883" i="1"/>
  <c r="U1883" i="1"/>
  <c r="V1883" i="1" s="1"/>
  <c r="V1882" i="1"/>
  <c r="W1883" i="1" s="1"/>
  <c r="AB1883" i="1" l="1"/>
  <c r="AG1883" i="1" s="1"/>
  <c r="W1884" i="1"/>
  <c r="X1884" i="1"/>
  <c r="Y1884" i="1" s="1"/>
  <c r="AB1884" i="1" l="1"/>
  <c r="AG1884" i="1" s="1"/>
  <c r="AH1883" i="1"/>
  <c r="AJ1883" i="1" s="1"/>
  <c r="AP1883" i="1" s="1"/>
  <c r="X1885" i="1"/>
  <c r="Y1885" i="1" s="1"/>
  <c r="AL1883" i="1" l="1"/>
  <c r="AM1883" i="1" s="1"/>
  <c r="AH1884" i="1"/>
  <c r="Z1884" i="1"/>
  <c r="U1884" i="1"/>
  <c r="E1884" i="1"/>
  <c r="AA1885" i="1"/>
  <c r="AL1884" i="1" l="1"/>
  <c r="AM1884" i="1" s="1"/>
  <c r="AJ1884" i="1"/>
  <c r="AP1884" i="1" s="1"/>
  <c r="V1884" i="1"/>
  <c r="AB1885" i="1" s="1"/>
  <c r="Z1885" i="1"/>
  <c r="U1885" i="1"/>
  <c r="V1885" i="1" s="1"/>
  <c r="AA1886" i="1"/>
  <c r="E1885" i="1"/>
  <c r="W1885" i="1" l="1"/>
  <c r="X1886" i="1" s="1"/>
  <c r="Y1886" i="1" s="1"/>
  <c r="AH1885" i="1"/>
  <c r="AG1885" i="1"/>
  <c r="AB1886" i="1"/>
  <c r="W1886" i="1" l="1"/>
  <c r="X1887" i="1" s="1"/>
  <c r="Y1887" i="1" s="1"/>
  <c r="AL1885" i="1"/>
  <c r="AM1885" i="1" s="1"/>
  <c r="AJ1885" i="1"/>
  <c r="AP1885" i="1" s="1"/>
  <c r="AH1886" i="1"/>
  <c r="AG1886" i="1"/>
  <c r="Z1886" i="1" l="1"/>
  <c r="E1886" i="1"/>
  <c r="U1886" i="1"/>
  <c r="AA1887" i="1"/>
  <c r="AJ1886" i="1"/>
  <c r="AP1886" i="1" s="1"/>
  <c r="AL1886" i="1"/>
  <c r="AM1886" i="1" s="1"/>
  <c r="Z1887" i="1" l="1"/>
  <c r="U1887" i="1"/>
  <c r="V1887" i="1" s="1"/>
  <c r="AA1888" i="1"/>
  <c r="E1887" i="1"/>
  <c r="V1886" i="1"/>
  <c r="W1887" i="1"/>
  <c r="AB1887" i="1"/>
  <c r="AH1887" i="1" l="1"/>
  <c r="AG1887" i="1"/>
  <c r="AB1888" i="1"/>
  <c r="X1888" i="1"/>
  <c r="Y1888" i="1" s="1"/>
  <c r="W1888" i="1"/>
  <c r="AH1888" i="1" l="1"/>
  <c r="AG1888" i="1"/>
  <c r="X1889" i="1"/>
  <c r="Y1889" i="1" s="1"/>
  <c r="AL1887" i="1"/>
  <c r="AM1887" i="1" s="1"/>
  <c r="AJ1887" i="1"/>
  <c r="AP1887" i="1" s="1"/>
  <c r="E1888" i="1" l="1"/>
  <c r="U1888" i="1"/>
  <c r="Z1888" i="1"/>
  <c r="AA1889" i="1"/>
  <c r="AL1888" i="1"/>
  <c r="AM1888" i="1" s="1"/>
  <c r="AJ1888" i="1"/>
  <c r="AP1888" i="1" s="1"/>
  <c r="Z1889" i="1" l="1"/>
  <c r="AA1890" i="1"/>
  <c r="E1889" i="1"/>
  <c r="U1889" i="1"/>
  <c r="V1889" i="1" s="1"/>
  <c r="V1888" i="1"/>
  <c r="AB1889" i="1" s="1"/>
  <c r="W1889" i="1"/>
  <c r="AH1889" i="1" l="1"/>
  <c r="AG1889" i="1"/>
  <c r="AB1890" i="1"/>
  <c r="W1890" i="1"/>
  <c r="X1890" i="1"/>
  <c r="Y1890" i="1" s="1"/>
  <c r="AH1890" i="1" l="1"/>
  <c r="AG1890" i="1"/>
  <c r="X1891" i="1"/>
  <c r="Y1891" i="1" s="1"/>
  <c r="AJ1889" i="1"/>
  <c r="AP1889" i="1" s="1"/>
  <c r="AL1889" i="1"/>
  <c r="AM1889" i="1" s="1"/>
  <c r="Z1890" i="1" l="1"/>
  <c r="U1890" i="1"/>
  <c r="AA1891" i="1"/>
  <c r="E1890" i="1"/>
  <c r="AL1890" i="1"/>
  <c r="AM1890" i="1" s="1"/>
  <c r="AJ1890" i="1"/>
  <c r="AP1890" i="1" s="1"/>
  <c r="V1890" i="1" l="1"/>
  <c r="W1891" i="1" s="1"/>
  <c r="AA1892" i="1"/>
  <c r="Z1891" i="1"/>
  <c r="U1891" i="1"/>
  <c r="V1891" i="1" s="1"/>
  <c r="E1891" i="1"/>
  <c r="AB1891" i="1" l="1"/>
  <c r="AH1891" i="1" s="1"/>
  <c r="X1892" i="1"/>
  <c r="Y1892" i="1" s="1"/>
  <c r="W1892" i="1"/>
  <c r="AB1892" i="1" l="1"/>
  <c r="AH1892" i="1" s="1"/>
  <c r="AG1891" i="1"/>
  <c r="X1893" i="1"/>
  <c r="Y1893" i="1" s="1"/>
  <c r="AJ1891" i="1"/>
  <c r="AP1891" i="1" s="1"/>
  <c r="AL1891" i="1"/>
  <c r="AM1891" i="1" s="1"/>
  <c r="AG1892" i="1" l="1"/>
  <c r="AL1892" i="1"/>
  <c r="AM1892" i="1" s="1"/>
  <c r="AJ1892" i="1"/>
  <c r="AP1892" i="1" s="1"/>
  <c r="AA1893" i="1"/>
  <c r="E1892" i="1"/>
  <c r="Z1892" i="1"/>
  <c r="U1892" i="1"/>
  <c r="V1892" i="1" l="1"/>
  <c r="AB1893" i="1" s="1"/>
  <c r="W1893" i="1"/>
  <c r="U1893" i="1"/>
  <c r="V1893" i="1" s="1"/>
  <c r="AA1894" i="1"/>
  <c r="E1893" i="1"/>
  <c r="Z1893" i="1"/>
  <c r="X1894" i="1" l="1"/>
  <c r="Y1894" i="1" s="1"/>
  <c r="W1894" i="1"/>
  <c r="AH1893" i="1"/>
  <c r="AG1893" i="1"/>
  <c r="AB1894" i="1"/>
  <c r="AL1893" i="1" l="1"/>
  <c r="AM1893" i="1" s="1"/>
  <c r="AJ1893" i="1"/>
  <c r="AP1893" i="1" s="1"/>
  <c r="X1895" i="1"/>
  <c r="Y1895" i="1" s="1"/>
  <c r="AH1894" i="1"/>
  <c r="AG1894" i="1"/>
  <c r="U1894" i="1" l="1"/>
  <c r="AA1895" i="1"/>
  <c r="Z1894" i="1"/>
  <c r="E1894" i="1"/>
  <c r="AJ1894" i="1"/>
  <c r="AP1894" i="1" s="1"/>
  <c r="AL1894" i="1"/>
  <c r="AM1894" i="1" s="1"/>
  <c r="V1894" i="1" l="1"/>
  <c r="W1895" i="1" s="1"/>
  <c r="AB1895" i="1"/>
  <c r="E1895" i="1"/>
  <c r="U1895" i="1"/>
  <c r="V1895" i="1" s="1"/>
  <c r="Z1895" i="1"/>
  <c r="AA1896" i="1"/>
  <c r="AH1895" i="1" l="1"/>
  <c r="AG1895" i="1"/>
  <c r="AB1896" i="1"/>
  <c r="X1896" i="1"/>
  <c r="Y1896" i="1" s="1"/>
  <c r="W1896" i="1"/>
  <c r="AH1896" i="1" l="1"/>
  <c r="AG1896" i="1"/>
  <c r="X1897" i="1"/>
  <c r="Y1897" i="1" s="1"/>
  <c r="AL1895" i="1"/>
  <c r="AM1895" i="1" s="1"/>
  <c r="AJ1895" i="1"/>
  <c r="AP1895" i="1" s="1"/>
  <c r="E1896" i="1" l="1"/>
  <c r="U1896" i="1"/>
  <c r="Z1896" i="1"/>
  <c r="AA1897" i="1"/>
  <c r="AL1896" i="1"/>
  <c r="AM1896" i="1" s="1"/>
  <c r="AJ1896" i="1"/>
  <c r="AP1896" i="1" s="1"/>
  <c r="AA1898" i="1" l="1"/>
  <c r="E1897" i="1"/>
  <c r="U1897" i="1"/>
  <c r="V1897" i="1" s="1"/>
  <c r="Z1897" i="1"/>
  <c r="V1896" i="1"/>
  <c r="AB1897" i="1" s="1"/>
  <c r="W1897" i="1" l="1"/>
  <c r="X1898" i="1" s="1"/>
  <c r="Y1898" i="1" s="1"/>
  <c r="AH1897" i="1"/>
  <c r="AB1898" i="1"/>
  <c r="AG1897" i="1"/>
  <c r="W1898" i="1"/>
  <c r="X1899" i="1" l="1"/>
  <c r="Y1899" i="1" s="1"/>
  <c r="AH1898" i="1"/>
  <c r="AG1898" i="1"/>
  <c r="AJ1897" i="1"/>
  <c r="AP1897" i="1" s="1"/>
  <c r="AL1897" i="1"/>
  <c r="AM1897" i="1" s="1"/>
  <c r="AL1898" i="1" l="1"/>
  <c r="AM1898" i="1" s="1"/>
  <c r="AJ1898" i="1"/>
  <c r="AP1898" i="1" s="1"/>
  <c r="AA1899" i="1"/>
  <c r="E1898" i="1"/>
  <c r="Z1898" i="1"/>
  <c r="U1898" i="1"/>
  <c r="V1898" i="1" l="1"/>
  <c r="AB1899" i="1" s="1"/>
  <c r="E1899" i="1"/>
  <c r="U1899" i="1"/>
  <c r="V1899" i="1" s="1"/>
  <c r="Z1899" i="1"/>
  <c r="AA1900" i="1"/>
  <c r="W1899" i="1" l="1"/>
  <c r="X1900" i="1" s="1"/>
  <c r="Y1900" i="1" s="1"/>
  <c r="AH1899" i="1"/>
  <c r="AF1899" i="1"/>
  <c r="AG1899" i="1"/>
  <c r="AB1900" i="1"/>
  <c r="W1900" i="1" l="1"/>
  <c r="X1901" i="1" s="1"/>
  <c r="Y1901" i="1" s="1"/>
  <c r="AL1899" i="1"/>
  <c r="AM1899" i="1" s="1"/>
  <c r="AJ1899" i="1"/>
  <c r="AP1899" i="1" s="1"/>
  <c r="AH1900" i="1"/>
  <c r="AG1900" i="1"/>
  <c r="E1900" i="1" l="1"/>
  <c r="U1900" i="1"/>
  <c r="Z1900" i="1"/>
  <c r="AA1901" i="1"/>
  <c r="AJ1900" i="1"/>
  <c r="AP1900" i="1" s="1"/>
  <c r="AL1900" i="1"/>
  <c r="AM1900" i="1" s="1"/>
  <c r="V1900" i="1" l="1"/>
  <c r="W1901" i="1" s="1"/>
  <c r="AA1902" i="1"/>
  <c r="E1901" i="1"/>
  <c r="Z1901" i="1"/>
  <c r="U1901" i="1"/>
  <c r="V1901" i="1" s="1"/>
  <c r="AB1901" i="1" l="1"/>
  <c r="AH1901" i="1" s="1"/>
  <c r="X1902" i="1"/>
  <c r="Y1902" i="1" s="1"/>
  <c r="W1902" i="1"/>
  <c r="AG1901" i="1" l="1"/>
  <c r="AB1902" i="1"/>
  <c r="AG1902" i="1" s="1"/>
  <c r="X1903" i="1"/>
  <c r="Y1903" i="1" s="1"/>
  <c r="AL1901" i="1"/>
  <c r="AM1901" i="1" s="1"/>
  <c r="AJ1901" i="1"/>
  <c r="AP1901" i="1" s="1"/>
  <c r="AH1902" i="1" l="1"/>
  <c r="AJ1902" i="1" s="1"/>
  <c r="AP1902" i="1" s="1"/>
  <c r="Z1902" i="1"/>
  <c r="U1902" i="1"/>
  <c r="AA1903" i="1"/>
  <c r="E1902" i="1"/>
  <c r="AL1902" i="1" l="1"/>
  <c r="AM1902" i="1" s="1"/>
  <c r="V1902" i="1"/>
  <c r="AB1903" i="1" s="1"/>
  <c r="AA1904" i="1"/>
  <c r="E1903" i="1"/>
  <c r="U1903" i="1"/>
  <c r="V1903" i="1" s="1"/>
  <c r="Z1903" i="1"/>
  <c r="W1903" i="1" l="1"/>
  <c r="W1904" i="1" s="1"/>
  <c r="AH1903" i="1"/>
  <c r="AG1903" i="1"/>
  <c r="AB1904" i="1"/>
  <c r="X1904" i="1" l="1"/>
  <c r="Y1904" i="1" s="1"/>
  <c r="AL1903" i="1"/>
  <c r="AM1903" i="1" s="1"/>
  <c r="AJ1903" i="1"/>
  <c r="AP1903" i="1" s="1"/>
  <c r="X1905" i="1"/>
  <c r="Y1905" i="1" s="1"/>
  <c r="AH1904" i="1"/>
  <c r="AG1904" i="1"/>
  <c r="E1904" i="1" l="1"/>
  <c r="AA1905" i="1"/>
  <c r="U1904" i="1"/>
  <c r="Z1904" i="1"/>
  <c r="AL1904" i="1"/>
  <c r="AM1904" i="1" s="1"/>
  <c r="AJ1904" i="1"/>
  <c r="AP1904" i="1" s="1"/>
  <c r="U1905" i="1" l="1"/>
  <c r="V1905" i="1" s="1"/>
  <c r="AA1906" i="1"/>
  <c r="Z1905" i="1"/>
  <c r="E1905" i="1"/>
  <c r="V1904" i="1"/>
  <c r="W1905" i="1" s="1"/>
  <c r="X1906" i="1" l="1"/>
  <c r="Y1906" i="1" s="1"/>
  <c r="W1906" i="1"/>
  <c r="AB1905" i="1"/>
  <c r="AH1905" i="1" l="1"/>
  <c r="AG1905" i="1"/>
  <c r="AB1906" i="1"/>
  <c r="X1907" i="1"/>
  <c r="Y1907" i="1" s="1"/>
  <c r="AH1906" i="1" l="1"/>
  <c r="AG1906" i="1"/>
  <c r="U1906" i="1"/>
  <c r="Z1906" i="1"/>
  <c r="AA1907" i="1"/>
  <c r="E1906" i="1"/>
  <c r="AL1905" i="1"/>
  <c r="AM1905" i="1" s="1"/>
  <c r="AJ1905" i="1"/>
  <c r="AP1905" i="1" s="1"/>
  <c r="V1906" i="1" l="1"/>
  <c r="AB1907" i="1" s="1"/>
  <c r="U1907" i="1"/>
  <c r="V1907" i="1" s="1"/>
  <c r="E1907" i="1"/>
  <c r="Z1907" i="1"/>
  <c r="AA1908" i="1"/>
  <c r="AL1906" i="1"/>
  <c r="AM1906" i="1" s="1"/>
  <c r="AJ1906" i="1"/>
  <c r="AP1906" i="1" s="1"/>
  <c r="W1907" i="1" l="1"/>
  <c r="W1908" i="1" s="1"/>
  <c r="AH1907" i="1"/>
  <c r="AG1907" i="1"/>
  <c r="AB1908" i="1"/>
  <c r="X1908" i="1"/>
  <c r="Y1908" i="1" s="1"/>
  <c r="AH1908" i="1" l="1"/>
  <c r="AG1908" i="1"/>
  <c r="X1909" i="1"/>
  <c r="Y1909" i="1" s="1"/>
  <c r="AL1907" i="1"/>
  <c r="AM1907" i="1" s="1"/>
  <c r="AJ1907" i="1"/>
  <c r="AP1907" i="1" s="1"/>
  <c r="U1908" i="1" l="1"/>
  <c r="AA1909" i="1"/>
  <c r="Z1908" i="1"/>
  <c r="E1908" i="1"/>
  <c r="AJ1908" i="1"/>
  <c r="AP1908" i="1" s="1"/>
  <c r="AL1908" i="1"/>
  <c r="AM1908" i="1" s="1"/>
  <c r="V1908" i="1" l="1"/>
  <c r="AB1909" i="1" s="1"/>
  <c r="AA1910" i="1"/>
  <c r="E1909" i="1"/>
  <c r="Z1909" i="1"/>
  <c r="U1909" i="1"/>
  <c r="V1909" i="1" s="1"/>
  <c r="W1909" i="1" l="1"/>
  <c r="W1910" i="1" s="1"/>
  <c r="X1910" i="1"/>
  <c r="Y1910" i="1" s="1"/>
  <c r="AH1909" i="1"/>
  <c r="AG1909" i="1"/>
  <c r="AB1910" i="1"/>
  <c r="AL1909" i="1" l="1"/>
  <c r="AM1909" i="1" s="1"/>
  <c r="AJ1909" i="1"/>
  <c r="AP1909" i="1" s="1"/>
  <c r="X1911" i="1"/>
  <c r="Y1911" i="1" s="1"/>
  <c r="AH1910" i="1"/>
  <c r="AG1910" i="1"/>
  <c r="E1910" i="1" l="1"/>
  <c r="AA1911" i="1"/>
  <c r="Z1910" i="1"/>
  <c r="U1910" i="1"/>
  <c r="AJ1910" i="1"/>
  <c r="AP1910" i="1" s="1"/>
  <c r="AL1910" i="1"/>
  <c r="AM1910" i="1" s="1"/>
  <c r="Z1911" i="1" l="1"/>
  <c r="AA1912" i="1"/>
  <c r="E1911" i="1"/>
  <c r="U1911" i="1"/>
  <c r="V1911" i="1" s="1"/>
  <c r="V1910" i="1"/>
  <c r="W1911" i="1" s="1"/>
  <c r="AB1911" i="1"/>
  <c r="W1912" i="1" l="1"/>
  <c r="X1912" i="1"/>
  <c r="Y1912" i="1" s="1"/>
  <c r="AH1911" i="1"/>
  <c r="AG1911" i="1"/>
  <c r="AB1912" i="1"/>
  <c r="AL1911" i="1" l="1"/>
  <c r="AM1911" i="1" s="1"/>
  <c r="AJ1911" i="1"/>
  <c r="AP1911" i="1" s="1"/>
  <c r="AH1912" i="1"/>
  <c r="AG1912" i="1"/>
  <c r="X1913" i="1"/>
  <c r="Y1913" i="1" s="1"/>
  <c r="E1912" i="1" l="1"/>
  <c r="Z1912" i="1"/>
  <c r="AA1913" i="1"/>
  <c r="U1912" i="1"/>
  <c r="AL1912" i="1"/>
  <c r="AM1912" i="1" s="1"/>
  <c r="AJ1912" i="1"/>
  <c r="AP1912" i="1" s="1"/>
  <c r="Z1913" i="1" l="1"/>
  <c r="E1913" i="1"/>
  <c r="U1913" i="1"/>
  <c r="V1913" i="1" s="1"/>
  <c r="AA1914" i="1"/>
  <c r="V1912" i="1"/>
  <c r="W1913" i="1" s="1"/>
  <c r="AB1913" i="1" l="1"/>
  <c r="AH1913" i="1" s="1"/>
  <c r="X1914" i="1"/>
  <c r="Y1914" i="1" s="1"/>
  <c r="W1914" i="1"/>
  <c r="AG1913" i="1" l="1"/>
  <c r="AB1914" i="1"/>
  <c r="AH1914" i="1" s="1"/>
  <c r="X1915" i="1"/>
  <c r="Y1915" i="1" s="1"/>
  <c r="AL1913" i="1"/>
  <c r="AM1913" i="1" s="1"/>
  <c r="AJ1913" i="1"/>
  <c r="AP1913" i="1" s="1"/>
  <c r="AG1914" i="1" l="1"/>
  <c r="AA1915" i="1"/>
  <c r="E1914" i="1"/>
  <c r="Z1914" i="1"/>
  <c r="U1914" i="1"/>
  <c r="AJ1914" i="1"/>
  <c r="AP1914" i="1" s="1"/>
  <c r="AL1914" i="1"/>
  <c r="AM1914" i="1" s="1"/>
  <c r="Z1915" i="1" l="1"/>
  <c r="E1915" i="1"/>
  <c r="U1915" i="1"/>
  <c r="V1915" i="1" s="1"/>
  <c r="AA1916" i="1"/>
  <c r="V1914" i="1"/>
  <c r="AB1915" i="1" s="1"/>
  <c r="W1915" i="1" l="1"/>
  <c r="W1916" i="1" s="1"/>
  <c r="AH1915" i="1"/>
  <c r="AB1916" i="1"/>
  <c r="AG1915" i="1"/>
  <c r="X1916" i="1" l="1"/>
  <c r="Y1916" i="1" s="1"/>
  <c r="X1917" i="1"/>
  <c r="Y1917" i="1" s="1"/>
  <c r="AH1916" i="1"/>
  <c r="AG1916" i="1"/>
  <c r="AJ1915" i="1"/>
  <c r="AP1915" i="1" s="1"/>
  <c r="AL1915" i="1"/>
  <c r="AM1915" i="1" s="1"/>
  <c r="AL1916" i="1" l="1"/>
  <c r="AM1916" i="1" s="1"/>
  <c r="AJ1916" i="1"/>
  <c r="AP1916" i="1" s="1"/>
  <c r="U1916" i="1"/>
  <c r="AA1917" i="1"/>
  <c r="E1916" i="1"/>
  <c r="Z1916" i="1"/>
  <c r="V1916" i="1" l="1"/>
  <c r="AB1917" i="1" s="1"/>
  <c r="U1917" i="1"/>
  <c r="V1917" i="1" s="1"/>
  <c r="Z1917" i="1"/>
  <c r="E1917" i="1"/>
  <c r="AA1918" i="1"/>
  <c r="W1917" i="1" l="1"/>
  <c r="W1918" i="1" s="1"/>
  <c r="AH1917" i="1"/>
  <c r="AG1917" i="1"/>
  <c r="AB1918" i="1"/>
  <c r="X1918" i="1" l="1"/>
  <c r="Y1918" i="1" s="1"/>
  <c r="AL1917" i="1"/>
  <c r="AM1917" i="1" s="1"/>
  <c r="AJ1917" i="1"/>
  <c r="AP1917" i="1" s="1"/>
  <c r="AH1918" i="1"/>
  <c r="AG1918" i="1"/>
  <c r="X1919" i="1"/>
  <c r="Y1919" i="1" s="1"/>
  <c r="Z1918" i="1" l="1"/>
  <c r="AA1919" i="1"/>
  <c r="U1918" i="1"/>
  <c r="E1918" i="1"/>
  <c r="AJ1918" i="1"/>
  <c r="AP1918" i="1" s="1"/>
  <c r="AL1918" i="1"/>
  <c r="AM1918" i="1" s="1"/>
  <c r="V1918" i="1" l="1"/>
  <c r="AB1919" i="1" s="1"/>
  <c r="AA1920" i="1"/>
  <c r="E1919" i="1"/>
  <c r="U1919" i="1"/>
  <c r="V1919" i="1" s="1"/>
  <c r="Z1919" i="1"/>
  <c r="W1919" i="1" l="1"/>
  <c r="AH1919" i="1"/>
  <c r="AG1919" i="1"/>
  <c r="AB1920" i="1"/>
  <c r="X1920" i="1"/>
  <c r="Y1920" i="1" s="1"/>
  <c r="W1920" i="1"/>
  <c r="AH1920" i="1" l="1"/>
  <c r="AG1920" i="1"/>
  <c r="X1921" i="1"/>
  <c r="Y1921" i="1" s="1"/>
  <c r="AL1919" i="1"/>
  <c r="AM1919" i="1" s="1"/>
  <c r="AJ1919" i="1"/>
  <c r="AP1919" i="1" s="1"/>
  <c r="U1920" i="1" l="1"/>
  <c r="AA1921" i="1"/>
  <c r="E1920" i="1"/>
  <c r="Z1920" i="1"/>
  <c r="AL1920" i="1"/>
  <c r="AM1920" i="1" s="1"/>
  <c r="AJ1920" i="1"/>
  <c r="AP1920" i="1" s="1"/>
  <c r="V1920" i="1" l="1"/>
  <c r="AB1921" i="1" s="1"/>
  <c r="E1921" i="1"/>
  <c r="Z1921" i="1"/>
  <c r="AA1922" i="1"/>
  <c r="U1921" i="1"/>
  <c r="V1921" i="1" s="1"/>
  <c r="W1921" i="1" l="1"/>
  <c r="W1922" i="1" s="1"/>
  <c r="AH1921" i="1"/>
  <c r="AG1921" i="1"/>
  <c r="AB1922" i="1"/>
  <c r="X1922" i="1" l="1"/>
  <c r="Y1922" i="1" s="1"/>
  <c r="AL1921" i="1"/>
  <c r="AM1921" i="1" s="1"/>
  <c r="AJ1921" i="1"/>
  <c r="AP1921" i="1" s="1"/>
  <c r="AH1922" i="1"/>
  <c r="AF1922" i="1"/>
  <c r="AG1922" i="1"/>
  <c r="X1923" i="1"/>
  <c r="Y1923" i="1" s="1"/>
  <c r="U1922" i="1" l="1"/>
  <c r="Z1922" i="1"/>
  <c r="AA1923" i="1"/>
  <c r="E1922" i="1"/>
  <c r="AJ1922" i="1"/>
  <c r="AP1922" i="1" s="1"/>
  <c r="AL1922" i="1"/>
  <c r="AM1922" i="1" s="1"/>
  <c r="E1923" i="1" l="1"/>
  <c r="Z1923" i="1"/>
  <c r="AA1924" i="1"/>
  <c r="U1923" i="1"/>
  <c r="V1923" i="1" s="1"/>
  <c r="V1922" i="1"/>
  <c r="AB1923" i="1" s="1"/>
  <c r="W1923" i="1" l="1"/>
  <c r="X1924" i="1" s="1"/>
  <c r="Y1924" i="1" s="1"/>
  <c r="AH1923" i="1"/>
  <c r="AG1923" i="1"/>
  <c r="AB1924" i="1"/>
  <c r="W1924" i="1" l="1"/>
  <c r="X1925" i="1" s="1"/>
  <c r="Y1925" i="1" s="1"/>
  <c r="AL1923" i="1"/>
  <c r="AM1923" i="1" s="1"/>
  <c r="AJ1923" i="1"/>
  <c r="AP1923" i="1" s="1"/>
  <c r="AH1924" i="1"/>
  <c r="AG1924" i="1"/>
  <c r="U1924" i="1" l="1"/>
  <c r="AA1925" i="1"/>
  <c r="E1924" i="1"/>
  <c r="Z1924" i="1"/>
  <c r="AL1924" i="1"/>
  <c r="AM1924" i="1" s="1"/>
  <c r="AJ1924" i="1"/>
  <c r="AP1924" i="1" s="1"/>
  <c r="V1924" i="1" l="1"/>
  <c r="W1925" i="1" s="1"/>
  <c r="Z1925" i="1"/>
  <c r="AA1926" i="1"/>
  <c r="E1925" i="1"/>
  <c r="U1925" i="1"/>
  <c r="V1925" i="1" s="1"/>
  <c r="AB1925" i="1" l="1"/>
  <c r="AG1925" i="1" s="1"/>
  <c r="X1926" i="1"/>
  <c r="Y1926" i="1" s="1"/>
  <c r="W1926" i="1"/>
  <c r="AB1926" i="1" l="1"/>
  <c r="AG1926" i="1" s="1"/>
  <c r="AH1925" i="1"/>
  <c r="X1927" i="1"/>
  <c r="Y1927" i="1" s="1"/>
  <c r="AH1926" i="1" l="1"/>
  <c r="AJ1926" i="1" s="1"/>
  <c r="AP1926" i="1" s="1"/>
  <c r="AJ1925" i="1"/>
  <c r="AP1925" i="1" s="1"/>
  <c r="AL1925" i="1"/>
  <c r="AM1925" i="1" s="1"/>
  <c r="AA1927" i="1"/>
  <c r="E1926" i="1"/>
  <c r="U1926" i="1"/>
  <c r="Z1926" i="1"/>
  <c r="AL1926" i="1" l="1"/>
  <c r="AM1926" i="1" s="1"/>
  <c r="V1926" i="1"/>
  <c r="W1927" i="1" s="1"/>
  <c r="AA1928" i="1"/>
  <c r="U1927" i="1"/>
  <c r="V1927" i="1" s="1"/>
  <c r="E1927" i="1"/>
  <c r="Z1927" i="1"/>
  <c r="AB1927" i="1" l="1"/>
  <c r="AG1927" i="1" s="1"/>
  <c r="X1928" i="1"/>
  <c r="Y1928" i="1" s="1"/>
  <c r="W1928" i="1"/>
  <c r="AH1927" i="1" l="1"/>
  <c r="AJ1927" i="1" s="1"/>
  <c r="AP1927" i="1" s="1"/>
  <c r="AB1928" i="1"/>
  <c r="X1929" i="1"/>
  <c r="Y1929" i="1" s="1"/>
  <c r="AH1928" i="1" l="1"/>
  <c r="AJ1928" i="1" s="1"/>
  <c r="AP1928" i="1" s="1"/>
  <c r="AL1927" i="1"/>
  <c r="AM1927" i="1" s="1"/>
  <c r="AG1928" i="1"/>
  <c r="E1928" i="1"/>
  <c r="Z1928" i="1"/>
  <c r="AA1929" i="1"/>
  <c r="U1928" i="1"/>
  <c r="AL1928" i="1" l="1"/>
  <c r="AM1928" i="1" s="1"/>
  <c r="E1929" i="1"/>
  <c r="Z1929" i="1"/>
  <c r="U1929" i="1"/>
  <c r="V1929" i="1" s="1"/>
  <c r="AA1930" i="1"/>
  <c r="V1928" i="1"/>
  <c r="W1929" i="1" s="1"/>
  <c r="AB1929" i="1" l="1"/>
  <c r="AB1930" i="1" s="1"/>
  <c r="X1930" i="1"/>
  <c r="Y1930" i="1" s="1"/>
  <c r="W1930" i="1"/>
  <c r="AG1929" i="1" l="1"/>
  <c r="AH1929" i="1"/>
  <c r="AH1930" i="1" s="1"/>
  <c r="X1931" i="1"/>
  <c r="Y1931" i="1" s="1"/>
  <c r="AG1930" i="1"/>
  <c r="AJ1929" i="1" l="1"/>
  <c r="AP1929" i="1" s="1"/>
  <c r="AL1929" i="1"/>
  <c r="AM1929" i="1" s="1"/>
  <c r="AA1931" i="1"/>
  <c r="E1930" i="1"/>
  <c r="Z1930" i="1"/>
  <c r="U1930" i="1"/>
  <c r="AJ1930" i="1"/>
  <c r="AP1930" i="1" s="1"/>
  <c r="AL1930" i="1" l="1"/>
  <c r="AM1930" i="1" s="1"/>
  <c r="U1931" i="1"/>
  <c r="V1931" i="1" s="1"/>
  <c r="AA1932" i="1"/>
  <c r="E1931" i="1"/>
  <c r="Z1931" i="1"/>
  <c r="V1930" i="1"/>
  <c r="W1931" i="1" s="1"/>
  <c r="W1932" i="1" l="1"/>
  <c r="X1932" i="1"/>
  <c r="Y1932" i="1" s="1"/>
  <c r="AB1931" i="1"/>
  <c r="AH1931" i="1" l="1"/>
  <c r="AB1932" i="1"/>
  <c r="AG1931" i="1"/>
  <c r="X1933" i="1"/>
  <c r="Y1933" i="1" s="1"/>
  <c r="AH1932" i="1" l="1"/>
  <c r="AG1932" i="1"/>
  <c r="U1932" i="1"/>
  <c r="AA1933" i="1"/>
  <c r="E1932" i="1"/>
  <c r="Z1932" i="1"/>
  <c r="AJ1931" i="1"/>
  <c r="AP1931" i="1" s="1"/>
  <c r="AL1931" i="1"/>
  <c r="AM1931" i="1" s="1"/>
  <c r="AJ1932" i="1" l="1"/>
  <c r="AP1932" i="1" s="1"/>
  <c r="AL1932" i="1"/>
  <c r="AM1932" i="1" s="1"/>
  <c r="AA1934" i="1"/>
  <c r="E1933" i="1"/>
  <c r="Z1933" i="1"/>
  <c r="U1933" i="1"/>
  <c r="V1933" i="1" s="1"/>
  <c r="V1932" i="1"/>
  <c r="AB1933" i="1" s="1"/>
  <c r="W1933" i="1" l="1"/>
  <c r="W1934" i="1" s="1"/>
  <c r="AH1933" i="1"/>
  <c r="AG1933" i="1"/>
  <c r="AB1934" i="1"/>
  <c r="X1934" i="1"/>
  <c r="Y1934" i="1" s="1"/>
  <c r="AH1934" i="1" l="1"/>
  <c r="AG1934" i="1"/>
  <c r="X1935" i="1"/>
  <c r="Y1935" i="1" s="1"/>
  <c r="AL1933" i="1"/>
  <c r="AM1933" i="1" s="1"/>
  <c r="AJ1933" i="1"/>
  <c r="AP1933" i="1" s="1"/>
  <c r="E1934" i="1" l="1"/>
  <c r="Z1934" i="1"/>
  <c r="U1934" i="1"/>
  <c r="AA1935" i="1"/>
  <c r="AJ1934" i="1"/>
  <c r="AP1934" i="1" s="1"/>
  <c r="AL1934" i="1"/>
  <c r="AM1934" i="1" s="1"/>
  <c r="U1935" i="1" l="1"/>
  <c r="V1935" i="1" s="1"/>
  <c r="AA1936" i="1"/>
  <c r="E1935" i="1"/>
  <c r="Z1935" i="1"/>
  <c r="V1934" i="1"/>
  <c r="W1935" i="1" s="1"/>
  <c r="W1936" i="1" l="1"/>
  <c r="X1936" i="1"/>
  <c r="Y1936" i="1" s="1"/>
  <c r="AB1935" i="1"/>
  <c r="AH1935" i="1" l="1"/>
  <c r="AG1935" i="1"/>
  <c r="AB1936" i="1"/>
  <c r="X1937" i="1"/>
  <c r="Y1937" i="1" s="1"/>
  <c r="AH1936" i="1" l="1"/>
  <c r="AG1936" i="1"/>
  <c r="E1936" i="1"/>
  <c r="U1936" i="1"/>
  <c r="Z1936" i="1"/>
  <c r="AA1937" i="1"/>
  <c r="AL1935" i="1"/>
  <c r="AM1935" i="1" s="1"/>
  <c r="AJ1935" i="1"/>
  <c r="AP1935" i="1" s="1"/>
  <c r="V1936" i="1" l="1"/>
  <c r="W1937" i="1" s="1"/>
  <c r="U1937" i="1"/>
  <c r="V1937" i="1" s="1"/>
  <c r="Z1937" i="1"/>
  <c r="E1937" i="1"/>
  <c r="AA1938" i="1"/>
  <c r="AL1936" i="1"/>
  <c r="AM1936" i="1" s="1"/>
  <c r="AJ1936" i="1"/>
  <c r="AP1936" i="1" s="1"/>
  <c r="AB1937" i="1" l="1"/>
  <c r="AH1937" i="1" s="1"/>
  <c r="X1938" i="1"/>
  <c r="Y1938" i="1" s="1"/>
  <c r="W1938" i="1"/>
  <c r="AB1938" i="1" l="1"/>
  <c r="AH1938" i="1" s="1"/>
  <c r="AG1937" i="1"/>
  <c r="X1939" i="1"/>
  <c r="Y1939" i="1" s="1"/>
  <c r="AL1937" i="1"/>
  <c r="AM1937" i="1" s="1"/>
  <c r="AJ1937" i="1"/>
  <c r="AP1937" i="1" s="1"/>
  <c r="AG1938" i="1" l="1"/>
  <c r="AA1939" i="1"/>
  <c r="E1938" i="1"/>
  <c r="Z1938" i="1"/>
  <c r="U1938" i="1"/>
  <c r="AL1938" i="1"/>
  <c r="AM1938" i="1" s="1"/>
  <c r="AJ1938" i="1"/>
  <c r="AP1938" i="1" s="1"/>
  <c r="AA1940" i="1" l="1"/>
  <c r="Z1939" i="1"/>
  <c r="E1939" i="1"/>
  <c r="U1939" i="1"/>
  <c r="V1939" i="1" s="1"/>
  <c r="V1938" i="1"/>
  <c r="AB1939" i="1" s="1"/>
  <c r="W1939" i="1" l="1"/>
  <c r="X1940" i="1" s="1"/>
  <c r="Y1940" i="1" s="1"/>
  <c r="AH1939" i="1"/>
  <c r="AG1939" i="1"/>
  <c r="AB1940" i="1"/>
  <c r="W1940" i="1" l="1"/>
  <c r="X1941" i="1" s="1"/>
  <c r="Y1941" i="1" s="1"/>
  <c r="AH1940" i="1"/>
  <c r="AG1940" i="1"/>
  <c r="AJ1939" i="1"/>
  <c r="AP1939" i="1" s="1"/>
  <c r="AL1939" i="1"/>
  <c r="AM1939" i="1" s="1"/>
  <c r="U1940" i="1" l="1"/>
  <c r="AA1941" i="1"/>
  <c r="E1940" i="1"/>
  <c r="Z1940" i="1"/>
  <c r="AL1940" i="1"/>
  <c r="AM1940" i="1" s="1"/>
  <c r="AJ1940" i="1"/>
  <c r="AP1940" i="1" s="1"/>
  <c r="Z1941" i="1" l="1"/>
  <c r="E1941" i="1"/>
  <c r="U1941" i="1"/>
  <c r="V1941" i="1" s="1"/>
  <c r="AA1942" i="1"/>
  <c r="V1940" i="1"/>
  <c r="W1941" i="1" s="1"/>
  <c r="AB1941" i="1"/>
  <c r="W1942" i="1" l="1"/>
  <c r="X1942" i="1"/>
  <c r="Y1942" i="1" s="1"/>
  <c r="AH1941" i="1"/>
  <c r="AG1941" i="1"/>
  <c r="AB1942" i="1"/>
  <c r="AJ1941" i="1" l="1"/>
  <c r="AP1941" i="1" s="1"/>
  <c r="AL1941" i="1"/>
  <c r="AM1941" i="1" s="1"/>
  <c r="AH1942" i="1"/>
  <c r="AG1942" i="1"/>
  <c r="X1943" i="1"/>
  <c r="Y1943" i="1" s="1"/>
  <c r="Z1942" i="1" l="1"/>
  <c r="U1942" i="1"/>
  <c r="AA1943" i="1"/>
  <c r="E1942" i="1"/>
  <c r="AJ1942" i="1"/>
  <c r="AP1942" i="1" s="1"/>
  <c r="AL1942" i="1"/>
  <c r="AM1942" i="1" s="1"/>
  <c r="Z1943" i="1" l="1"/>
  <c r="AA1944" i="1"/>
  <c r="U1943" i="1"/>
  <c r="V1943" i="1" s="1"/>
  <c r="E1943" i="1"/>
  <c r="V1942" i="1"/>
  <c r="W1943" i="1" s="1"/>
  <c r="AB1943" i="1"/>
  <c r="AH1943" i="1" l="1"/>
  <c r="AG1943" i="1"/>
  <c r="AB1944" i="1"/>
  <c r="X1944" i="1"/>
  <c r="Y1944" i="1" s="1"/>
  <c r="W1944" i="1"/>
  <c r="AH1944" i="1" l="1"/>
  <c r="AF1944" i="1"/>
  <c r="AG1944" i="1"/>
  <c r="X1945" i="1"/>
  <c r="Y1945" i="1" s="1"/>
  <c r="AL1943" i="1"/>
  <c r="AM1943" i="1" s="1"/>
  <c r="AJ1943" i="1"/>
  <c r="AP1943" i="1" s="1"/>
  <c r="U1944" i="1" l="1"/>
  <c r="AA1945" i="1"/>
  <c r="Z1944" i="1"/>
  <c r="E1944" i="1"/>
  <c r="AL1944" i="1"/>
  <c r="AM1944" i="1" s="1"/>
  <c r="AJ1944" i="1"/>
  <c r="AP1944" i="1" s="1"/>
  <c r="V1944" i="1" l="1"/>
  <c r="AB1945" i="1" s="1"/>
  <c r="W1945" i="1"/>
  <c r="Z1945" i="1"/>
  <c r="U1945" i="1"/>
  <c r="V1945" i="1" s="1"/>
  <c r="AA1946" i="1"/>
  <c r="E1945" i="1"/>
  <c r="AH1945" i="1" l="1"/>
  <c r="AB1946" i="1"/>
  <c r="AG1945" i="1"/>
  <c r="X1946" i="1"/>
  <c r="Y1946" i="1" s="1"/>
  <c r="W1946" i="1"/>
  <c r="AH1946" i="1" l="1"/>
  <c r="AG1946" i="1"/>
  <c r="X1947" i="1"/>
  <c r="Y1947" i="1" s="1"/>
  <c r="AL1945" i="1"/>
  <c r="AM1945" i="1" s="1"/>
  <c r="AJ1945" i="1"/>
  <c r="AP1945" i="1" s="1"/>
  <c r="AJ1946" i="1" l="1"/>
  <c r="AP1946" i="1" s="1"/>
  <c r="AL1946" i="1"/>
  <c r="AM1946" i="1" s="1"/>
  <c r="E1946" i="1"/>
  <c r="Z1946" i="1"/>
  <c r="AA1947" i="1"/>
  <c r="U1946" i="1"/>
  <c r="U1947" i="1" l="1"/>
  <c r="V1947" i="1" s="1"/>
  <c r="AA1948" i="1"/>
  <c r="E1947" i="1"/>
  <c r="Z1947" i="1"/>
  <c r="V1946" i="1"/>
  <c r="AB1947" i="1" s="1"/>
  <c r="W1947" i="1" l="1"/>
  <c r="W1948" i="1" s="1"/>
  <c r="AH1947" i="1"/>
  <c r="AB1948" i="1"/>
  <c r="AG1947" i="1"/>
  <c r="X1948" i="1" l="1"/>
  <c r="Y1948" i="1" s="1"/>
  <c r="AH1948" i="1"/>
  <c r="AG1948" i="1"/>
  <c r="X1949" i="1"/>
  <c r="Y1949" i="1" s="1"/>
  <c r="AJ1947" i="1"/>
  <c r="AP1947" i="1" s="1"/>
  <c r="AL1947" i="1"/>
  <c r="AM1947" i="1" s="1"/>
  <c r="U1948" i="1" l="1"/>
  <c r="AA1949" i="1"/>
  <c r="E1948" i="1"/>
  <c r="Z1948" i="1"/>
  <c r="AJ1948" i="1"/>
  <c r="AP1948" i="1" s="1"/>
  <c r="AL1948" i="1"/>
  <c r="AM1948" i="1" s="1"/>
  <c r="V1948" i="1" l="1"/>
  <c r="AB1949" i="1" s="1"/>
  <c r="AA1950" i="1"/>
  <c r="Z1949" i="1"/>
  <c r="E1949" i="1"/>
  <c r="U1949" i="1"/>
  <c r="V1949" i="1" s="1"/>
  <c r="W1949" i="1" l="1"/>
  <c r="AH1949" i="1"/>
  <c r="AG1949" i="1"/>
  <c r="AB1950" i="1"/>
  <c r="W1950" i="1"/>
  <c r="X1950" i="1"/>
  <c r="Y1950" i="1" s="1"/>
  <c r="AH1950" i="1" l="1"/>
  <c r="AG1950" i="1"/>
  <c r="X1951" i="1"/>
  <c r="Y1951" i="1" s="1"/>
  <c r="AL1949" i="1"/>
  <c r="AM1949" i="1" s="1"/>
  <c r="AJ1949" i="1"/>
  <c r="AP1949" i="1" s="1"/>
  <c r="U1950" i="1" l="1"/>
  <c r="AA1951" i="1"/>
  <c r="E1950" i="1"/>
  <c r="Z1950" i="1"/>
  <c r="AJ1950" i="1"/>
  <c r="AP1950" i="1" s="1"/>
  <c r="AL1950" i="1"/>
  <c r="AM1950" i="1" s="1"/>
  <c r="E1951" i="1" l="1"/>
  <c r="Z1951" i="1"/>
  <c r="AA1952" i="1"/>
  <c r="U1951" i="1"/>
  <c r="V1951" i="1" s="1"/>
  <c r="V1950" i="1"/>
  <c r="W1951" i="1" s="1"/>
  <c r="AB1951" i="1" l="1"/>
  <c r="AB1952" i="1" s="1"/>
  <c r="X1952" i="1"/>
  <c r="Y1952" i="1" s="1"/>
  <c r="W1952" i="1"/>
  <c r="AH1951" i="1" l="1"/>
  <c r="AJ1951" i="1" s="1"/>
  <c r="AP1951" i="1" s="1"/>
  <c r="AG1951" i="1"/>
  <c r="X1953" i="1"/>
  <c r="Y1953" i="1" s="1"/>
  <c r="AG1952" i="1"/>
  <c r="AL1951" i="1" l="1"/>
  <c r="AM1951" i="1" s="1"/>
  <c r="AH1952" i="1"/>
  <c r="E1952" i="1"/>
  <c r="U1952" i="1"/>
  <c r="Z1952" i="1"/>
  <c r="AA1953" i="1"/>
  <c r="AL1952" i="1" l="1"/>
  <c r="AM1952" i="1" s="1"/>
  <c r="AJ1952" i="1"/>
  <c r="AP1952" i="1" s="1"/>
  <c r="V1952" i="1"/>
  <c r="W1953" i="1" s="1"/>
  <c r="AA1954" i="1"/>
  <c r="Z1953" i="1"/>
  <c r="E1953" i="1"/>
  <c r="U1953" i="1"/>
  <c r="V1953" i="1" s="1"/>
  <c r="AB1953" i="1" l="1"/>
  <c r="AH1953" i="1" s="1"/>
  <c r="W1954" i="1"/>
  <c r="X1954" i="1"/>
  <c r="Y1954" i="1" s="1"/>
  <c r="AG1953" i="1" l="1"/>
  <c r="AB1954" i="1"/>
  <c r="AH1954" i="1" s="1"/>
  <c r="X1955" i="1"/>
  <c r="Y1955" i="1" s="1"/>
  <c r="AL1953" i="1"/>
  <c r="AM1953" i="1" s="1"/>
  <c r="AJ1953" i="1"/>
  <c r="AP1953" i="1" s="1"/>
  <c r="AG1954" i="1" l="1"/>
  <c r="U1954" i="1"/>
  <c r="AA1955" i="1"/>
  <c r="E1954" i="1"/>
  <c r="Z1954" i="1"/>
  <c r="AJ1954" i="1"/>
  <c r="AP1954" i="1" s="1"/>
  <c r="AL1954" i="1"/>
  <c r="AM1954" i="1" s="1"/>
  <c r="Z1955" i="1" l="1"/>
  <c r="E1955" i="1"/>
  <c r="U1955" i="1"/>
  <c r="V1955" i="1" s="1"/>
  <c r="AA1956" i="1"/>
  <c r="V1954" i="1"/>
  <c r="W1955" i="1" s="1"/>
  <c r="AB1955" i="1"/>
  <c r="AH1955" i="1" l="1"/>
  <c r="AG1955" i="1"/>
  <c r="AB1956" i="1"/>
  <c r="W1956" i="1"/>
  <c r="X1956" i="1"/>
  <c r="Y1956" i="1" s="1"/>
  <c r="AH1956" i="1" l="1"/>
  <c r="AG1956" i="1"/>
  <c r="X1957" i="1"/>
  <c r="Y1957" i="1" s="1"/>
  <c r="AJ1955" i="1"/>
  <c r="AP1955" i="1" s="1"/>
  <c r="AL1955" i="1"/>
  <c r="AM1955" i="1" s="1"/>
  <c r="AA1957" i="1" l="1"/>
  <c r="Z1956" i="1"/>
  <c r="U1956" i="1"/>
  <c r="E1956" i="1"/>
  <c r="AL1956" i="1"/>
  <c r="AM1956" i="1" s="1"/>
  <c r="AJ1956" i="1"/>
  <c r="AP1956" i="1" s="1"/>
  <c r="V1956" i="1" l="1"/>
  <c r="AB1957" i="1" s="1"/>
  <c r="E1957" i="1"/>
  <c r="Z1957" i="1"/>
  <c r="AA1958" i="1"/>
  <c r="U1957" i="1"/>
  <c r="V1957" i="1" s="1"/>
  <c r="W1957" i="1" l="1"/>
  <c r="W1958" i="1" s="1"/>
  <c r="AH1957" i="1"/>
  <c r="AB1958" i="1"/>
  <c r="AG1957" i="1"/>
  <c r="X1958" i="1"/>
  <c r="Y1958" i="1" s="1"/>
  <c r="AH1958" i="1" l="1"/>
  <c r="AG1958" i="1"/>
  <c r="X1959" i="1"/>
  <c r="Y1959" i="1" s="1"/>
  <c r="AJ1957" i="1"/>
  <c r="AP1957" i="1" s="1"/>
  <c r="AL1957" i="1"/>
  <c r="AM1957" i="1" s="1"/>
  <c r="AL1958" i="1" l="1"/>
  <c r="AM1958" i="1" s="1"/>
  <c r="AJ1958" i="1"/>
  <c r="AP1958" i="1" s="1"/>
  <c r="Z1958" i="1"/>
  <c r="U1958" i="1"/>
  <c r="AA1959" i="1"/>
  <c r="E1958" i="1"/>
  <c r="AA1960" i="1" l="1"/>
  <c r="E1959" i="1"/>
  <c r="Z1959" i="1"/>
  <c r="U1959" i="1"/>
  <c r="V1959" i="1" s="1"/>
  <c r="V1958" i="1"/>
  <c r="AB1959" i="1" s="1"/>
  <c r="W1959" i="1" l="1"/>
  <c r="W1960" i="1" s="1"/>
  <c r="AH1959" i="1"/>
  <c r="AB1960" i="1"/>
  <c r="AG1959" i="1"/>
  <c r="X1960" i="1"/>
  <c r="Y1960" i="1" s="1"/>
  <c r="AH1960" i="1" l="1"/>
  <c r="AG1960" i="1"/>
  <c r="X1961" i="1"/>
  <c r="Y1961" i="1" s="1"/>
  <c r="AL1959" i="1"/>
  <c r="AM1959" i="1" s="1"/>
  <c r="AJ1959" i="1"/>
  <c r="AP1959" i="1" s="1"/>
  <c r="AJ1960" i="1" l="1"/>
  <c r="AP1960" i="1" s="1"/>
  <c r="AL1960" i="1"/>
  <c r="AM1960" i="1" s="1"/>
  <c r="U1960" i="1"/>
  <c r="AA1961" i="1"/>
  <c r="E1960" i="1"/>
  <c r="Z1960" i="1"/>
  <c r="V1960" i="1" l="1"/>
  <c r="W1961" i="1" s="1"/>
  <c r="E1961" i="1"/>
  <c r="U1961" i="1"/>
  <c r="V1961" i="1" s="1"/>
  <c r="Z1961" i="1"/>
  <c r="AA1962" i="1"/>
  <c r="AB1961" i="1" l="1"/>
  <c r="AG1961" i="1" s="1"/>
  <c r="X1962" i="1"/>
  <c r="Y1962" i="1" s="1"/>
  <c r="W1962" i="1"/>
  <c r="AB1962" i="1" l="1"/>
  <c r="AH1961" i="1"/>
  <c r="AL1961" i="1" s="1"/>
  <c r="AM1961" i="1" s="1"/>
  <c r="X1963" i="1"/>
  <c r="Y1963" i="1" s="1"/>
  <c r="AJ1961" i="1" l="1"/>
  <c r="AP1961" i="1" s="1"/>
  <c r="AH1962" i="1"/>
  <c r="AL1962" i="1" s="1"/>
  <c r="AM1962" i="1" s="1"/>
  <c r="AG1962" i="1"/>
  <c r="Z1962" i="1"/>
  <c r="U1962" i="1"/>
  <c r="E1962" i="1"/>
  <c r="AA1963" i="1"/>
  <c r="AJ1962" i="1" l="1"/>
  <c r="AP1962" i="1" s="1"/>
  <c r="V1962" i="1"/>
  <c r="W1963" i="1" s="1"/>
  <c r="E1963" i="1"/>
  <c r="Z1963" i="1"/>
  <c r="AA1964" i="1"/>
  <c r="U1963" i="1"/>
  <c r="V1963" i="1" s="1"/>
  <c r="AB1963" i="1" l="1"/>
  <c r="AH1963" i="1" s="1"/>
  <c r="W1964" i="1"/>
  <c r="X1964" i="1"/>
  <c r="Y1964" i="1" s="1"/>
  <c r="AB1964" i="1" l="1"/>
  <c r="AF1964" i="1" s="1"/>
  <c r="AG1963" i="1"/>
  <c r="X1965" i="1"/>
  <c r="Y1965" i="1" s="1"/>
  <c r="AJ1963" i="1"/>
  <c r="AP1963" i="1" s="1"/>
  <c r="AL1963" i="1"/>
  <c r="AM1963" i="1" s="1"/>
  <c r="AG1964" i="1" l="1"/>
  <c r="AH1964" i="1"/>
  <c r="AJ1964" i="1" s="1"/>
  <c r="AP1964" i="1" s="1"/>
  <c r="U1964" i="1"/>
  <c r="AA1965" i="1"/>
  <c r="Z1964" i="1"/>
  <c r="E1964" i="1"/>
  <c r="AL1964" i="1" l="1"/>
  <c r="AM1964" i="1" s="1"/>
  <c r="U1965" i="1"/>
  <c r="V1965" i="1" s="1"/>
  <c r="AA1966" i="1"/>
  <c r="E1965" i="1"/>
  <c r="Z1965" i="1"/>
  <c r="V1964" i="1"/>
  <c r="W1965" i="1" s="1"/>
  <c r="W1966" i="1" l="1"/>
  <c r="X1966" i="1"/>
  <c r="Y1966" i="1" s="1"/>
  <c r="AB1965" i="1"/>
  <c r="AH1965" i="1" l="1"/>
  <c r="AG1965" i="1"/>
  <c r="AB1966" i="1"/>
  <c r="X1967" i="1"/>
  <c r="Y1967" i="1" s="1"/>
  <c r="AH1966" i="1" l="1"/>
  <c r="AG1966" i="1"/>
  <c r="Z1966" i="1"/>
  <c r="U1966" i="1"/>
  <c r="AA1967" i="1"/>
  <c r="E1966" i="1"/>
  <c r="AL1965" i="1"/>
  <c r="AM1965" i="1" s="1"/>
  <c r="AJ1965" i="1"/>
  <c r="AP1965" i="1" s="1"/>
  <c r="V1966" i="1" l="1"/>
  <c r="W1967" i="1" s="1"/>
  <c r="U1967" i="1"/>
  <c r="V1967" i="1" s="1"/>
  <c r="AA1968" i="1"/>
  <c r="Z1967" i="1"/>
  <c r="E1967" i="1"/>
  <c r="AL1966" i="1"/>
  <c r="AM1966" i="1" s="1"/>
  <c r="AJ1966" i="1"/>
  <c r="AP1966" i="1" s="1"/>
  <c r="AB1967" i="1" l="1"/>
  <c r="AH1967" i="1" s="1"/>
  <c r="W1968" i="1"/>
  <c r="X1968" i="1"/>
  <c r="Y1968" i="1" s="1"/>
  <c r="AG1967" i="1" l="1"/>
  <c r="AB1968" i="1"/>
  <c r="AG1968" i="1" s="1"/>
  <c r="X1969" i="1"/>
  <c r="Y1969" i="1" s="1"/>
  <c r="AJ1967" i="1"/>
  <c r="AP1967" i="1" s="1"/>
  <c r="AL1967" i="1"/>
  <c r="AM1967" i="1" s="1"/>
  <c r="AH1968" i="1" l="1"/>
  <c r="AJ1968" i="1" s="1"/>
  <c r="AP1968" i="1" s="1"/>
  <c r="E1968" i="1"/>
  <c r="U1968" i="1"/>
  <c r="Z1968" i="1"/>
  <c r="AA1969" i="1"/>
  <c r="AL1968" i="1" l="1"/>
  <c r="AM1968" i="1" s="1"/>
  <c r="V1968" i="1"/>
  <c r="AB1969" i="1" s="1"/>
  <c r="E1969" i="1"/>
  <c r="AA1970" i="1"/>
  <c r="Z1969" i="1"/>
  <c r="U1969" i="1"/>
  <c r="V1969" i="1" s="1"/>
  <c r="W1969" i="1" l="1"/>
  <c r="W1970" i="1" s="1"/>
  <c r="AH1969" i="1"/>
  <c r="AB1970" i="1"/>
  <c r="AG1969" i="1"/>
  <c r="X1970" i="1" l="1"/>
  <c r="Y1970" i="1" s="1"/>
  <c r="AL1969" i="1"/>
  <c r="AM1969" i="1" s="1"/>
  <c r="AJ1969" i="1"/>
  <c r="AP1969" i="1" s="1"/>
  <c r="X1971" i="1"/>
  <c r="Y1971" i="1" s="1"/>
  <c r="AH1970" i="1"/>
  <c r="AG1970" i="1"/>
  <c r="AA1971" i="1" l="1"/>
  <c r="U1970" i="1"/>
  <c r="E1970" i="1"/>
  <c r="Z1970" i="1"/>
  <c r="AJ1970" i="1"/>
  <c r="AP1970" i="1" s="1"/>
  <c r="AL1970" i="1"/>
  <c r="AM1970" i="1" s="1"/>
  <c r="E1971" i="1" l="1"/>
  <c r="AA1972" i="1"/>
  <c r="Z1971" i="1"/>
  <c r="U1971" i="1"/>
  <c r="V1971" i="1" s="1"/>
  <c r="V1970" i="1"/>
  <c r="AB1971" i="1" s="1"/>
  <c r="W1971" i="1" l="1"/>
  <c r="W1972" i="1" s="1"/>
  <c r="AH1971" i="1"/>
  <c r="AG1971" i="1"/>
  <c r="AB1972" i="1"/>
  <c r="X1972" i="1" l="1"/>
  <c r="Y1972" i="1" s="1"/>
  <c r="AH1972" i="1"/>
  <c r="AG1972" i="1"/>
  <c r="X1973" i="1"/>
  <c r="Y1973" i="1" s="1"/>
  <c r="AL1971" i="1"/>
  <c r="AM1971" i="1" s="1"/>
  <c r="AJ1971" i="1"/>
  <c r="AP1971" i="1" s="1"/>
  <c r="U1972" i="1" l="1"/>
  <c r="AA1973" i="1"/>
  <c r="E1972" i="1"/>
  <c r="Z1972" i="1"/>
  <c r="AL1972" i="1"/>
  <c r="AM1972" i="1" s="1"/>
  <c r="AJ1972" i="1"/>
  <c r="AP1972" i="1" s="1"/>
  <c r="V1972" i="1" l="1"/>
  <c r="AB1973" i="1" s="1"/>
  <c r="U1973" i="1"/>
  <c r="V1973" i="1" s="1"/>
  <c r="Z1973" i="1"/>
  <c r="AA1974" i="1"/>
  <c r="E1973" i="1"/>
  <c r="W1973" i="1" l="1"/>
  <c r="AH1973" i="1"/>
  <c r="AG1973" i="1"/>
  <c r="AB1974" i="1"/>
  <c r="X1974" i="1"/>
  <c r="Y1974" i="1" s="1"/>
  <c r="W1974" i="1"/>
  <c r="AH1974" i="1" l="1"/>
  <c r="AG1974" i="1"/>
  <c r="X1975" i="1"/>
  <c r="Y1975" i="1" s="1"/>
  <c r="AJ1973" i="1"/>
  <c r="AP1973" i="1" s="1"/>
  <c r="AL1973" i="1"/>
  <c r="AM1973" i="1" s="1"/>
  <c r="Z1974" i="1" l="1"/>
  <c r="U1974" i="1"/>
  <c r="AA1975" i="1"/>
  <c r="E1974" i="1"/>
  <c r="AL1974" i="1"/>
  <c r="AM1974" i="1" s="1"/>
  <c r="AJ1974" i="1"/>
  <c r="AP1974" i="1" s="1"/>
  <c r="V1974" i="1" l="1"/>
  <c r="W1975" i="1" s="1"/>
  <c r="AA1976" i="1"/>
  <c r="E1975" i="1"/>
  <c r="U1975" i="1"/>
  <c r="V1975" i="1" s="1"/>
  <c r="Z1975" i="1"/>
  <c r="AB1975" i="1" l="1"/>
  <c r="AG1975" i="1" s="1"/>
  <c r="X1976" i="1"/>
  <c r="Y1976" i="1" s="1"/>
  <c r="W1976" i="1"/>
  <c r="AB1976" i="1" l="1"/>
  <c r="AG1976" i="1" s="1"/>
  <c r="AH1975" i="1"/>
  <c r="AL1975" i="1" s="1"/>
  <c r="AM1975" i="1" s="1"/>
  <c r="X1977" i="1"/>
  <c r="Y1977" i="1" s="1"/>
  <c r="AH1976" i="1" l="1"/>
  <c r="AJ1975" i="1"/>
  <c r="AP1975" i="1" s="1"/>
  <c r="AA1977" i="1"/>
  <c r="E1976" i="1"/>
  <c r="U1976" i="1"/>
  <c r="Z1976" i="1"/>
  <c r="AL1976" i="1"/>
  <c r="AM1976" i="1" s="1"/>
  <c r="AJ1976" i="1"/>
  <c r="AP1976" i="1" s="1"/>
  <c r="U1977" i="1" l="1"/>
  <c r="V1977" i="1" s="1"/>
  <c r="AA1978" i="1"/>
  <c r="E1977" i="1"/>
  <c r="Z1977" i="1"/>
  <c r="V1976" i="1"/>
  <c r="W1977" i="1" s="1"/>
  <c r="X1978" i="1" l="1"/>
  <c r="Y1978" i="1" s="1"/>
  <c r="W1978" i="1"/>
  <c r="AB1977" i="1"/>
  <c r="AH1977" i="1" l="1"/>
  <c r="AG1977" i="1"/>
  <c r="AB1978" i="1"/>
  <c r="X1979" i="1"/>
  <c r="Y1979" i="1" s="1"/>
  <c r="AH1978" i="1" l="1"/>
  <c r="AG1978" i="1"/>
  <c r="U1978" i="1"/>
  <c r="Z1978" i="1"/>
  <c r="E1978" i="1"/>
  <c r="AA1979" i="1"/>
  <c r="AL1977" i="1"/>
  <c r="AM1977" i="1" s="1"/>
  <c r="AJ1977" i="1"/>
  <c r="AP1977" i="1" s="1"/>
  <c r="V1978" i="1" l="1"/>
  <c r="W1979" i="1" s="1"/>
  <c r="Z1979" i="1"/>
  <c r="U1979" i="1"/>
  <c r="V1979" i="1" s="1"/>
  <c r="AA1980" i="1"/>
  <c r="E1979" i="1"/>
  <c r="AL1978" i="1"/>
  <c r="AM1978" i="1" s="1"/>
  <c r="AJ1978" i="1"/>
  <c r="AP1978" i="1" s="1"/>
  <c r="AB1979" i="1" l="1"/>
  <c r="AH1979" i="1" s="1"/>
  <c r="W1980" i="1"/>
  <c r="X1980" i="1"/>
  <c r="Y1980" i="1" s="1"/>
  <c r="AG1979" i="1" l="1"/>
  <c r="AB1980" i="1"/>
  <c r="AG1980" i="1" s="1"/>
  <c r="X1981" i="1"/>
  <c r="Y1981" i="1" s="1"/>
  <c r="AJ1979" i="1"/>
  <c r="AP1979" i="1" s="1"/>
  <c r="AL1979" i="1"/>
  <c r="AM1979" i="1" s="1"/>
  <c r="AH1980" i="1" l="1"/>
  <c r="AL1980" i="1" s="1"/>
  <c r="AM1980" i="1" s="1"/>
  <c r="Z1980" i="1"/>
  <c r="AA1981" i="1"/>
  <c r="E1980" i="1"/>
  <c r="U1980" i="1"/>
  <c r="AJ1980" i="1" l="1"/>
  <c r="AP1980" i="1" s="1"/>
  <c r="V1980" i="1"/>
  <c r="AB1981" i="1" s="1"/>
  <c r="U1981" i="1"/>
  <c r="V1981" i="1" s="1"/>
  <c r="AA1982" i="1"/>
  <c r="Z1981" i="1"/>
  <c r="E1981" i="1"/>
  <c r="W1981" i="1" l="1"/>
  <c r="W1982" i="1" s="1"/>
  <c r="AH1981" i="1"/>
  <c r="AG1981" i="1"/>
  <c r="AB1982" i="1"/>
  <c r="X1982" i="1" l="1"/>
  <c r="Y1982" i="1" s="1"/>
  <c r="AJ1981" i="1"/>
  <c r="AP1981" i="1" s="1"/>
  <c r="AL1981" i="1"/>
  <c r="AM1981" i="1" s="1"/>
  <c r="AH1982" i="1"/>
  <c r="AG1982" i="1"/>
  <c r="X1983" i="1"/>
  <c r="Y1983" i="1" s="1"/>
  <c r="E1982" i="1" l="1"/>
  <c r="Z1982" i="1"/>
  <c r="AA1983" i="1"/>
  <c r="U1982" i="1"/>
  <c r="AJ1982" i="1"/>
  <c r="AP1982" i="1" s="1"/>
  <c r="AL1982" i="1"/>
  <c r="AM1982" i="1" s="1"/>
  <c r="E1983" i="1" l="1"/>
  <c r="AA1984" i="1"/>
  <c r="Z1983" i="1"/>
  <c r="U1983" i="1"/>
  <c r="V1983" i="1" s="1"/>
  <c r="V1982" i="1"/>
  <c r="W1983" i="1" s="1"/>
  <c r="AB1983" i="1"/>
  <c r="AH1983" i="1" l="1"/>
  <c r="AG1983" i="1"/>
  <c r="AB1984" i="1"/>
  <c r="W1984" i="1"/>
  <c r="X1984" i="1"/>
  <c r="Y1984" i="1" s="1"/>
  <c r="AH1984" i="1" l="1"/>
  <c r="AG1984" i="1"/>
  <c r="AF1984" i="1"/>
  <c r="X1985" i="1"/>
  <c r="Y1985" i="1" s="1"/>
  <c r="AL1983" i="1"/>
  <c r="AM1983" i="1" s="1"/>
  <c r="AJ1983" i="1"/>
  <c r="AP1983" i="1" s="1"/>
  <c r="Z1984" i="1" l="1"/>
  <c r="U1984" i="1"/>
  <c r="AA1985" i="1"/>
  <c r="E1984" i="1"/>
  <c r="AJ1984" i="1"/>
  <c r="AP1984" i="1" s="1"/>
  <c r="AL1984" i="1"/>
  <c r="AM1984" i="1" s="1"/>
  <c r="V1984" i="1" l="1"/>
  <c r="AB1985" i="1" s="1"/>
  <c r="E1985" i="1"/>
  <c r="Z1985" i="1"/>
  <c r="AA1986" i="1"/>
  <c r="U1985" i="1"/>
  <c r="V1985" i="1" s="1"/>
  <c r="W1985" i="1" l="1"/>
  <c r="W1986" i="1" s="1"/>
  <c r="AH1985" i="1"/>
  <c r="AG1985" i="1"/>
  <c r="AF1985" i="1"/>
  <c r="AB1986" i="1"/>
  <c r="X1986" i="1"/>
  <c r="Y1986" i="1" s="1"/>
  <c r="AH1986" i="1" l="1"/>
  <c r="AF1986" i="1"/>
  <c r="AG1986" i="1"/>
  <c r="X1987" i="1"/>
  <c r="Y1987" i="1" s="1"/>
  <c r="AJ1985" i="1"/>
  <c r="AP1985" i="1" s="1"/>
  <c r="AL1985" i="1"/>
  <c r="AM1985" i="1" s="1"/>
  <c r="AA1987" i="1" l="1"/>
  <c r="E1986" i="1"/>
  <c r="Z1986" i="1"/>
  <c r="U1986" i="1"/>
  <c r="AL1986" i="1"/>
  <c r="AM1986" i="1" s="1"/>
  <c r="AJ1986" i="1"/>
  <c r="AP1986" i="1" s="1"/>
  <c r="Z1987" i="1" l="1"/>
  <c r="E1987" i="1"/>
  <c r="U1987" i="1"/>
  <c r="V1987" i="1" s="1"/>
  <c r="AA1988" i="1"/>
  <c r="V1986" i="1"/>
  <c r="W1987" i="1" s="1"/>
  <c r="AB1987" i="1" l="1"/>
  <c r="AH1987" i="1" s="1"/>
  <c r="W1988" i="1"/>
  <c r="X1988" i="1"/>
  <c r="Y1988" i="1" s="1"/>
  <c r="AF1987" i="1" l="1"/>
  <c r="AG1987" i="1"/>
  <c r="AB1988" i="1"/>
  <c r="AF1988" i="1" s="1"/>
  <c r="X1989" i="1"/>
  <c r="Y1989" i="1" s="1"/>
  <c r="AJ1987" i="1"/>
  <c r="AP1987" i="1" s="1"/>
  <c r="AL1987" i="1"/>
  <c r="AM1987" i="1" s="1"/>
  <c r="AG1988" i="1" l="1"/>
  <c r="AH1988" i="1"/>
  <c r="AL1988" i="1" s="1"/>
  <c r="AM1988" i="1" s="1"/>
  <c r="U1988" i="1"/>
  <c r="Z1988" i="1"/>
  <c r="AA1989" i="1"/>
  <c r="E1988" i="1"/>
  <c r="AJ1988" i="1" l="1"/>
  <c r="AP1988" i="1" s="1"/>
  <c r="E1989" i="1"/>
  <c r="Z1989" i="1"/>
  <c r="U1989" i="1"/>
  <c r="V1989" i="1" s="1"/>
  <c r="AA1990" i="1"/>
  <c r="V1988" i="1"/>
  <c r="AB1989" i="1" s="1"/>
  <c r="W1989" i="1" l="1"/>
  <c r="X1990" i="1" s="1"/>
  <c r="Y1990" i="1" s="1"/>
  <c r="AH1989" i="1"/>
  <c r="AB1990" i="1"/>
  <c r="AF1989" i="1"/>
  <c r="AG1989" i="1"/>
  <c r="W1990" i="1" l="1"/>
  <c r="X1991" i="1" s="1"/>
  <c r="Y1991" i="1" s="1"/>
  <c r="AH1990" i="1"/>
  <c r="AG1990" i="1"/>
  <c r="AF1990" i="1"/>
  <c r="AL1989" i="1"/>
  <c r="AM1989" i="1" s="1"/>
  <c r="AJ1989" i="1"/>
  <c r="AP1989" i="1" s="1"/>
  <c r="U1990" i="1" l="1"/>
  <c r="E1990" i="1"/>
  <c r="Z1990" i="1"/>
  <c r="AA1991" i="1"/>
  <c r="AJ1990" i="1"/>
  <c r="AP1990" i="1" s="1"/>
  <c r="AL1990" i="1"/>
  <c r="AM1990" i="1" s="1"/>
  <c r="AA1992" i="1"/>
  <c r="Z1991" i="1"/>
  <c r="U1991" i="1"/>
  <c r="V1991" i="1" s="1"/>
  <c r="E1991" i="1"/>
  <c r="V1990" i="1" l="1"/>
  <c r="W1991" i="1" s="1"/>
  <c r="AB1991" i="1" l="1"/>
  <c r="X1992" i="1"/>
  <c r="Y1992" i="1" s="1"/>
  <c r="W1992" i="1"/>
  <c r="X1993" i="1" l="1"/>
  <c r="Y1993" i="1" s="1"/>
  <c r="AB1992" i="1"/>
  <c r="AG1991" i="1"/>
  <c r="AF1991" i="1"/>
  <c r="AH1991" i="1"/>
  <c r="AA1993" i="1" l="1"/>
  <c r="E1992" i="1"/>
  <c r="Z1992" i="1"/>
  <c r="U1992" i="1"/>
  <c r="AH1992" i="1"/>
  <c r="AJ1991" i="1"/>
  <c r="AP1991" i="1" s="1"/>
  <c r="AL1991" i="1"/>
  <c r="AM1991" i="1" s="1"/>
  <c r="AG1992" i="1"/>
  <c r="AF1992" i="1"/>
  <c r="V1992" i="1" l="1"/>
  <c r="AB1993" i="1" s="1"/>
  <c r="AH1993" i="1" s="1"/>
  <c r="U1993" i="1"/>
  <c r="V1993" i="1" s="1"/>
  <c r="E1993" i="1"/>
  <c r="Z1993" i="1"/>
  <c r="AA1994" i="1"/>
  <c r="AJ1992" i="1"/>
  <c r="AP1992" i="1" s="1"/>
  <c r="AL1992" i="1"/>
  <c r="AM1992" i="1" s="1"/>
  <c r="W1993" i="1" l="1"/>
  <c r="X1994" i="1" s="1"/>
  <c r="Y1994" i="1" s="1"/>
  <c r="AL1993" i="1"/>
  <c r="AM1993" i="1" s="1"/>
  <c r="AJ1993" i="1"/>
  <c r="AP1993" i="1" s="1"/>
  <c r="AG1993" i="1"/>
  <c r="AF1993" i="1"/>
  <c r="AB1994" i="1"/>
  <c r="W1994" i="1" l="1"/>
  <c r="AH1994" i="1"/>
  <c r="AF1994" i="1"/>
  <c r="AG1994" i="1"/>
  <c r="X1995" i="1"/>
  <c r="Y1995" i="1" s="1"/>
  <c r="U1994" i="1" l="1"/>
  <c r="Z1994" i="1"/>
  <c r="AA1995" i="1"/>
  <c r="E1994" i="1"/>
  <c r="AL1994" i="1"/>
  <c r="AM1994" i="1" s="1"/>
  <c r="AJ1994" i="1"/>
  <c r="AP1994" i="1" s="1"/>
  <c r="U1995" i="1" l="1"/>
  <c r="V1995" i="1" s="1"/>
  <c r="AA1996" i="1"/>
  <c r="E1995" i="1"/>
  <c r="Z1995" i="1"/>
  <c r="V1994" i="1"/>
  <c r="AB1995" i="1" s="1"/>
  <c r="AH1995" i="1" l="1"/>
  <c r="AG1995" i="1"/>
  <c r="AF1995" i="1"/>
  <c r="AB1996" i="1"/>
  <c r="W1995" i="1"/>
  <c r="AH1996" i="1" l="1"/>
  <c r="AF1996" i="1"/>
  <c r="AG1996" i="1"/>
  <c r="X1996" i="1"/>
  <c r="Y1996" i="1" s="1"/>
  <c r="W1996" i="1"/>
  <c r="AJ1995" i="1"/>
  <c r="AP1995" i="1" s="1"/>
  <c r="AL1995" i="1"/>
  <c r="AM1995" i="1" s="1"/>
  <c r="X1997" i="1" l="1"/>
  <c r="Y1997" i="1" s="1"/>
  <c r="AJ1996" i="1"/>
  <c r="AP1996" i="1" s="1"/>
  <c r="AL1996" i="1"/>
  <c r="AM1996" i="1" s="1"/>
  <c r="U1996" i="1" l="1"/>
  <c r="AA1997" i="1"/>
  <c r="Z1996" i="1"/>
  <c r="E1996" i="1"/>
  <c r="AA1998" i="1" l="1"/>
  <c r="E1997" i="1"/>
  <c r="Z1997" i="1"/>
  <c r="U1997" i="1"/>
  <c r="V1997" i="1" s="1"/>
  <c r="V1996" i="1"/>
  <c r="AB1997" i="1" s="1"/>
  <c r="W1997" i="1" l="1"/>
  <c r="W1998" i="1" s="1"/>
  <c r="AH1997" i="1"/>
  <c r="AG1997" i="1"/>
  <c r="AF1997" i="1"/>
  <c r="AB1998" i="1"/>
  <c r="X1998" i="1" l="1"/>
  <c r="Y1998" i="1" s="1"/>
  <c r="AH1998" i="1"/>
  <c r="AF1998" i="1"/>
  <c r="AG1998" i="1"/>
  <c r="X1999" i="1"/>
  <c r="Y1999" i="1" s="1"/>
  <c r="AL1997" i="1"/>
  <c r="AM1997" i="1" s="1"/>
  <c r="AJ1997" i="1"/>
  <c r="AP1997" i="1" s="1"/>
  <c r="E1998" i="1" l="1"/>
  <c r="U1998" i="1"/>
  <c r="Z1998" i="1"/>
  <c r="AA1999" i="1"/>
  <c r="AJ1998" i="1"/>
  <c r="AP1998" i="1" s="1"/>
  <c r="AL1998" i="1"/>
  <c r="AM1998" i="1" s="1"/>
  <c r="V1998" i="1" l="1"/>
  <c r="AB1999" i="1" s="1"/>
  <c r="Z1999" i="1"/>
  <c r="AA2000" i="1"/>
  <c r="U1999" i="1"/>
  <c r="V1999" i="1" s="1"/>
  <c r="E1999" i="1"/>
  <c r="W1999" i="1" l="1"/>
  <c r="X2000" i="1" s="1"/>
  <c r="Y2000" i="1" s="1"/>
  <c r="AH1999" i="1"/>
  <c r="AF1999" i="1"/>
  <c r="AG1999" i="1"/>
  <c r="AB2000" i="1"/>
  <c r="W2000" i="1" l="1"/>
  <c r="X2001" i="1" s="1"/>
  <c r="Y2001" i="1" s="1"/>
  <c r="AL1999" i="1"/>
  <c r="AM1999" i="1" s="1"/>
  <c r="AJ1999" i="1"/>
  <c r="AP1999" i="1" s="1"/>
  <c r="AH2000" i="1"/>
  <c r="AG2000" i="1"/>
  <c r="AF2000" i="1"/>
  <c r="Z2000" i="1" l="1"/>
  <c r="AA2001" i="1"/>
  <c r="E2000" i="1"/>
  <c r="U2000" i="1"/>
  <c r="AJ2000" i="1"/>
  <c r="AP2000" i="1" s="1"/>
  <c r="AL2000" i="1"/>
  <c r="AM2000" i="1" s="1"/>
  <c r="U2001" i="1" l="1"/>
  <c r="V2001" i="1" s="1"/>
  <c r="Z2001" i="1"/>
  <c r="E2001" i="1"/>
  <c r="AA2002" i="1"/>
  <c r="V2000" i="1"/>
  <c r="AB2001" i="1" s="1"/>
  <c r="AH2001" i="1" l="1"/>
  <c r="AG2001" i="1"/>
  <c r="AF2001" i="1"/>
  <c r="AB2002" i="1"/>
  <c r="W2001" i="1"/>
  <c r="AH2002" i="1" l="1"/>
  <c r="AF2002" i="1"/>
  <c r="AG2002" i="1"/>
  <c r="X2002" i="1"/>
  <c r="Y2002" i="1" s="1"/>
  <c r="W2002" i="1"/>
  <c r="AJ2001" i="1"/>
  <c r="AP2001" i="1" s="1"/>
  <c r="AL2001" i="1"/>
  <c r="AM2001" i="1" s="1"/>
  <c r="X2003" i="1" l="1"/>
  <c r="Y2003" i="1" s="1"/>
  <c r="AL2002" i="1"/>
  <c r="AM2002" i="1" s="1"/>
  <c r="AJ2002" i="1"/>
  <c r="AP2002" i="1" s="1"/>
  <c r="E2002" i="1" l="1"/>
  <c r="U2002" i="1"/>
  <c r="AA2003" i="1"/>
  <c r="Z2002" i="1"/>
  <c r="V2002" i="1" l="1"/>
  <c r="AB2003" i="1" s="1"/>
  <c r="E2003" i="1"/>
  <c r="Z2003" i="1"/>
  <c r="U2003" i="1"/>
  <c r="V2003" i="1" s="1"/>
  <c r="AA2004" i="1"/>
  <c r="W2003" i="1" l="1"/>
  <c r="X2004" i="1" s="1"/>
  <c r="Y2004" i="1" s="1"/>
  <c r="AH2003" i="1"/>
  <c r="AF2003" i="1"/>
  <c r="AG2003" i="1"/>
  <c r="AB2004" i="1"/>
  <c r="W2004" i="1" l="1"/>
  <c r="AJ2003" i="1"/>
  <c r="AP2003" i="1" s="1"/>
  <c r="AL2003" i="1"/>
  <c r="AM2003" i="1" s="1"/>
  <c r="AH2004" i="1"/>
  <c r="AF2004" i="1"/>
  <c r="AG2004" i="1"/>
  <c r="X2005" i="1"/>
  <c r="Y2005" i="1" s="1"/>
  <c r="AJ2004" i="1" l="1"/>
  <c r="AP2004" i="1" s="1"/>
  <c r="AL2004" i="1"/>
  <c r="AM2004" i="1" s="1"/>
  <c r="Z2004" i="1"/>
  <c r="E2004" i="1"/>
  <c r="AA2005" i="1"/>
  <c r="U2004" i="1"/>
  <c r="U2005" i="1" l="1"/>
  <c r="V2005" i="1" s="1"/>
  <c r="AA2006" i="1"/>
  <c r="E2005" i="1"/>
  <c r="Z2005" i="1"/>
  <c r="V2004" i="1"/>
  <c r="AB2005" i="1" s="1"/>
  <c r="AH2005" i="1" l="1"/>
  <c r="AG2005" i="1"/>
  <c r="AB2006" i="1"/>
  <c r="W2005" i="1"/>
  <c r="AH2006" i="1" l="1"/>
  <c r="AG2006" i="1"/>
  <c r="AF2006" i="1"/>
  <c r="X2006" i="1"/>
  <c r="Y2006" i="1" s="1"/>
  <c r="W2006" i="1"/>
  <c r="AJ2005" i="1"/>
  <c r="AP2005" i="1" s="1"/>
  <c r="AL2005" i="1"/>
  <c r="AM2005" i="1" s="1"/>
  <c r="X2007" i="1" l="1"/>
  <c r="Y2007" i="1" s="1"/>
  <c r="AJ2006" i="1"/>
  <c r="AP2006" i="1" s="1"/>
  <c r="AL2006" i="1"/>
  <c r="AM2006" i="1" s="1"/>
  <c r="E2006" i="1" l="1"/>
  <c r="AA2007" i="1"/>
  <c r="Z2006" i="1"/>
  <c r="U2006" i="1"/>
  <c r="AA2008" i="1" l="1"/>
  <c r="Z2007" i="1"/>
  <c r="E2007" i="1"/>
  <c r="U2007" i="1"/>
  <c r="V2007" i="1" s="1"/>
  <c r="V2006" i="1"/>
  <c r="AB2007" i="1" s="1"/>
  <c r="W2007" i="1" l="1"/>
  <c r="W2008" i="1" s="1"/>
  <c r="AH2007" i="1"/>
  <c r="AG2007" i="1"/>
  <c r="AB2008" i="1"/>
  <c r="X2008" i="1" l="1"/>
  <c r="Y2008" i="1" s="1"/>
  <c r="AH2008" i="1"/>
  <c r="AG2008" i="1"/>
  <c r="X2009" i="1"/>
  <c r="Y2009" i="1" s="1"/>
  <c r="AL2007" i="1"/>
  <c r="AM2007" i="1" s="1"/>
  <c r="AJ2007" i="1"/>
  <c r="AP2007" i="1" s="1"/>
  <c r="E2008" i="1" l="1"/>
  <c r="U2008" i="1"/>
  <c r="Z2008" i="1"/>
  <c r="AA2009" i="1"/>
  <c r="AJ2008" i="1"/>
  <c r="AP2008" i="1" s="1"/>
  <c r="AL2008" i="1"/>
  <c r="AM2008" i="1" s="1"/>
  <c r="V2008" i="1" l="1"/>
  <c r="W2009" i="1" s="1"/>
  <c r="U2009" i="1"/>
  <c r="V2009" i="1" s="1"/>
  <c r="AA2010" i="1"/>
  <c r="Z2009" i="1"/>
  <c r="E2009" i="1"/>
  <c r="AB2009" i="1" l="1"/>
  <c r="AB2010" i="1" s="1"/>
  <c r="X2010" i="1"/>
  <c r="Y2010" i="1" s="1"/>
  <c r="W2010" i="1"/>
  <c r="AG2009" i="1" l="1"/>
  <c r="AH2009" i="1"/>
  <c r="AH2010" i="1" s="1"/>
  <c r="X2011" i="1"/>
  <c r="Y2011" i="1" s="1"/>
  <c r="AG2010" i="1"/>
  <c r="AJ2009" i="1" l="1"/>
  <c r="AP2009" i="1" s="1"/>
  <c r="AL2009" i="1"/>
  <c r="AM2009" i="1" s="1"/>
  <c r="Z2010" i="1"/>
  <c r="U2010" i="1"/>
  <c r="AA2011" i="1"/>
  <c r="E2010" i="1"/>
  <c r="AJ2010" i="1"/>
  <c r="AP2010" i="1" s="1"/>
  <c r="AL2010" i="1" l="1"/>
  <c r="AM2010" i="1" s="1"/>
  <c r="E2011" i="1"/>
  <c r="Z2011" i="1"/>
  <c r="U2011" i="1"/>
  <c r="V2011" i="1" s="1"/>
  <c r="AA2012" i="1"/>
  <c r="V2010" i="1"/>
  <c r="AB2011" i="1" s="1"/>
  <c r="W2011" i="1" l="1"/>
  <c r="W2012" i="1" s="1"/>
  <c r="AH2011" i="1"/>
  <c r="AG2011" i="1"/>
  <c r="AB2012" i="1"/>
  <c r="X2012" i="1"/>
  <c r="Y2012" i="1" s="1"/>
  <c r="AH2012" i="1" l="1"/>
  <c r="AG2012" i="1"/>
  <c r="X2013" i="1"/>
  <c r="Y2013" i="1" s="1"/>
  <c r="AJ2011" i="1"/>
  <c r="AP2011" i="1" s="1"/>
  <c r="AL2011" i="1"/>
  <c r="AM2011" i="1" s="1"/>
  <c r="U2012" i="1" l="1"/>
  <c r="Z2012" i="1"/>
  <c r="AA2013" i="1"/>
  <c r="E2012" i="1"/>
  <c r="AL2012" i="1"/>
  <c r="AM2012" i="1" s="1"/>
  <c r="AJ2012" i="1"/>
  <c r="AP2012" i="1" s="1"/>
  <c r="V2012" i="1" l="1"/>
  <c r="AB2013" i="1" s="1"/>
  <c r="E2013" i="1"/>
  <c r="U2013" i="1"/>
  <c r="V2013" i="1" s="1"/>
  <c r="Z2013" i="1"/>
  <c r="AA2014" i="1"/>
  <c r="W2013" i="1" l="1"/>
  <c r="X2014" i="1"/>
  <c r="Y2014" i="1" s="1"/>
  <c r="W2014" i="1"/>
  <c r="AH2013" i="1"/>
  <c r="AG2013" i="1"/>
  <c r="AB2014" i="1"/>
  <c r="AJ2013" i="1" l="1"/>
  <c r="AP2013" i="1" s="1"/>
  <c r="AL2013" i="1"/>
  <c r="AM2013" i="1" s="1"/>
  <c r="X2015" i="1"/>
  <c r="Y2015" i="1" s="1"/>
  <c r="AH2014" i="1"/>
  <c r="AG2014" i="1"/>
  <c r="Z2014" i="1" l="1"/>
  <c r="U2014" i="1"/>
  <c r="AA2015" i="1"/>
  <c r="E2014" i="1"/>
  <c r="AL2014" i="1"/>
  <c r="AM2014" i="1" s="1"/>
  <c r="AJ2014" i="1"/>
  <c r="AP2014" i="1" s="1"/>
  <c r="U2015" i="1" l="1"/>
  <c r="V2015" i="1" s="1"/>
  <c r="Z2015" i="1"/>
  <c r="AA2016" i="1"/>
  <c r="E2015" i="1"/>
  <c r="V2014" i="1"/>
  <c r="AB2015" i="1" s="1"/>
  <c r="AH2015" i="1" l="1"/>
  <c r="AG2015" i="1"/>
  <c r="AB2016" i="1"/>
  <c r="W2015" i="1"/>
  <c r="AH2016" i="1" l="1"/>
  <c r="AG2016" i="1"/>
  <c r="AF2016" i="1"/>
  <c r="X2016" i="1"/>
  <c r="Y2016" i="1" s="1"/>
  <c r="W2016" i="1"/>
  <c r="AL2015" i="1"/>
  <c r="AM2015" i="1" s="1"/>
  <c r="AJ2015" i="1"/>
  <c r="AP2015" i="1" s="1"/>
  <c r="X2017" i="1" l="1"/>
  <c r="Y2017" i="1" s="1"/>
  <c r="AJ2016" i="1"/>
  <c r="AP2016" i="1" s="1"/>
  <c r="AL2016" i="1"/>
  <c r="AM2016" i="1" s="1"/>
  <c r="AA2017" i="1" l="1"/>
  <c r="E2016" i="1"/>
  <c r="U2016" i="1"/>
  <c r="Z2016" i="1"/>
  <c r="V2016" i="1" l="1"/>
  <c r="AB2017" i="1" s="1"/>
  <c r="AA2018" i="1"/>
  <c r="U2017" i="1"/>
  <c r="V2017" i="1" s="1"/>
  <c r="E2017" i="1"/>
  <c r="Z2017" i="1"/>
  <c r="W2017" i="1" l="1"/>
  <c r="X2018" i="1" s="1"/>
  <c r="Y2018" i="1" s="1"/>
  <c r="AH2017" i="1"/>
  <c r="AG2017" i="1"/>
  <c r="AB2018" i="1"/>
  <c r="W2018" i="1" l="1"/>
  <c r="X2019" i="1" s="1"/>
  <c r="Y2019" i="1" s="1"/>
  <c r="AJ2017" i="1"/>
  <c r="AP2017" i="1" s="1"/>
  <c r="AL2017" i="1"/>
  <c r="AM2017" i="1" s="1"/>
  <c r="AH2018" i="1"/>
  <c r="AG2018" i="1"/>
  <c r="E2018" i="1" l="1"/>
  <c r="AA2019" i="1"/>
  <c r="Z2018" i="1"/>
  <c r="U2018" i="1"/>
  <c r="AJ2018" i="1"/>
  <c r="AP2018" i="1" s="1"/>
  <c r="AL2018" i="1"/>
  <c r="AM2018" i="1" s="1"/>
  <c r="U2019" i="1" l="1"/>
  <c r="V2019" i="1" s="1"/>
  <c r="AA2020" i="1"/>
  <c r="E2019" i="1"/>
  <c r="Z2019" i="1"/>
  <c r="V2018" i="1"/>
  <c r="AB2019" i="1" s="1"/>
  <c r="AH2019" i="1" l="1"/>
  <c r="AG2019" i="1"/>
  <c r="AB2020" i="1"/>
  <c r="W2019" i="1"/>
  <c r="AH2020" i="1" l="1"/>
  <c r="AG2020" i="1"/>
  <c r="X2020" i="1"/>
  <c r="Y2020" i="1" s="1"/>
  <c r="W2020" i="1"/>
  <c r="AJ2019" i="1"/>
  <c r="AP2019" i="1" s="1"/>
  <c r="AL2019" i="1"/>
  <c r="AM2019" i="1" s="1"/>
  <c r="X2021" i="1" l="1"/>
  <c r="Y2021" i="1" s="1"/>
  <c r="AJ2020" i="1"/>
  <c r="AP2020" i="1" s="1"/>
  <c r="AL2020" i="1"/>
  <c r="AM2020" i="1" s="1"/>
  <c r="E2020" i="1" l="1"/>
  <c r="U2020" i="1"/>
  <c r="Z2020" i="1"/>
  <c r="AA2021" i="1"/>
  <c r="E2021" i="1" l="1"/>
  <c r="Z2021" i="1"/>
  <c r="AA2022" i="1"/>
  <c r="U2021" i="1"/>
  <c r="V2021" i="1" s="1"/>
  <c r="V2020" i="1"/>
  <c r="AB2021" i="1" s="1"/>
  <c r="W2021" i="1" l="1"/>
  <c r="AH2021" i="1"/>
  <c r="AG2021" i="1"/>
  <c r="AB2022" i="1"/>
  <c r="X2022" i="1"/>
  <c r="Y2022" i="1" s="1"/>
  <c r="W2022" i="1"/>
  <c r="AH2022" i="1" l="1"/>
  <c r="AG2022" i="1"/>
  <c r="X2023" i="1"/>
  <c r="Y2023" i="1" s="1"/>
  <c r="AL2021" i="1"/>
  <c r="AM2021" i="1" s="1"/>
  <c r="AJ2021" i="1"/>
  <c r="AP2021" i="1" s="1"/>
  <c r="U2022" i="1" l="1"/>
  <c r="Z2022" i="1"/>
  <c r="AA2023" i="1"/>
  <c r="E2022" i="1"/>
  <c r="AL2022" i="1"/>
  <c r="AM2022" i="1" s="1"/>
  <c r="AJ2022" i="1"/>
  <c r="AP2022" i="1" s="1"/>
  <c r="V2022" i="1" l="1"/>
  <c r="W2023" i="1" s="1"/>
  <c r="AB2023" i="1"/>
  <c r="U2023" i="1"/>
  <c r="V2023" i="1" s="1"/>
  <c r="Z2023" i="1"/>
  <c r="AA2024" i="1"/>
  <c r="E2023" i="1"/>
  <c r="AH2023" i="1" l="1"/>
  <c r="AG2023" i="1"/>
  <c r="AB2024" i="1"/>
  <c r="X2024" i="1"/>
  <c r="Y2024" i="1" s="1"/>
  <c r="W2024" i="1"/>
  <c r="AH2024" i="1" l="1"/>
  <c r="AG2024" i="1"/>
  <c r="X2025" i="1"/>
  <c r="Y2025" i="1" s="1"/>
  <c r="AL2023" i="1"/>
  <c r="AM2023" i="1" s="1"/>
  <c r="AJ2023" i="1"/>
  <c r="AP2023" i="1" s="1"/>
  <c r="U2024" i="1" l="1"/>
  <c r="AA2025" i="1"/>
  <c r="E2024" i="1"/>
  <c r="Z2024" i="1"/>
  <c r="AJ2024" i="1"/>
  <c r="AP2024" i="1" s="1"/>
  <c r="AL2024" i="1"/>
  <c r="AM2024" i="1" s="1"/>
  <c r="V2024" i="1" l="1"/>
  <c r="AB2025" i="1" s="1"/>
  <c r="Z2025" i="1"/>
  <c r="AA2026" i="1"/>
  <c r="E2025" i="1"/>
  <c r="U2025" i="1"/>
  <c r="V2025" i="1" s="1"/>
  <c r="W2025" i="1" l="1"/>
  <c r="AH2025" i="1"/>
  <c r="AG2025" i="1"/>
  <c r="AB2026" i="1"/>
  <c r="X2026" i="1"/>
  <c r="Y2026" i="1" s="1"/>
  <c r="W2026" i="1"/>
  <c r="AH2026" i="1" l="1"/>
  <c r="AG2026" i="1"/>
  <c r="X2027" i="1"/>
  <c r="Y2027" i="1" s="1"/>
  <c r="AJ2025" i="1"/>
  <c r="AP2025" i="1" s="1"/>
  <c r="AL2025" i="1"/>
  <c r="AM2025" i="1" s="1"/>
  <c r="AA2027" i="1" l="1"/>
  <c r="E2026" i="1"/>
  <c r="Z2026" i="1"/>
  <c r="U2026" i="1"/>
  <c r="AL2026" i="1"/>
  <c r="AM2026" i="1" s="1"/>
  <c r="AJ2026" i="1"/>
  <c r="AP2026" i="1" s="1"/>
  <c r="E2027" i="1" l="1"/>
  <c r="Z2027" i="1"/>
  <c r="AA2028" i="1"/>
  <c r="U2027" i="1"/>
  <c r="V2027" i="1" s="1"/>
  <c r="V2026" i="1"/>
  <c r="AB2027" i="1" s="1"/>
  <c r="W2027" i="1" l="1"/>
  <c r="AH2027" i="1"/>
  <c r="AG2027" i="1"/>
  <c r="AB2028" i="1"/>
  <c r="X2028" i="1"/>
  <c r="Y2028" i="1" s="1"/>
  <c r="W2028" i="1"/>
  <c r="AH2028" i="1" l="1"/>
  <c r="AG2028" i="1"/>
  <c r="X2029" i="1"/>
  <c r="Y2029" i="1" s="1"/>
  <c r="AJ2027" i="1"/>
  <c r="AP2027" i="1" s="1"/>
  <c r="AL2027" i="1"/>
  <c r="AM2027" i="1" s="1"/>
  <c r="Z2028" i="1" l="1"/>
  <c r="U2028" i="1"/>
  <c r="AA2029" i="1"/>
  <c r="E2028" i="1"/>
  <c r="AL2028" i="1"/>
  <c r="AM2028" i="1" s="1"/>
  <c r="AJ2028" i="1"/>
  <c r="AP2028" i="1" s="1"/>
  <c r="V2028" i="1" l="1"/>
  <c r="AB2029" i="1" s="1"/>
  <c r="U2029" i="1"/>
  <c r="V2029" i="1" s="1"/>
  <c r="Z2029" i="1"/>
  <c r="AA2030" i="1"/>
  <c r="E2029" i="1"/>
  <c r="W2029" i="1" l="1"/>
  <c r="W2030" i="1" s="1"/>
  <c r="AH2029" i="1"/>
  <c r="AG2029" i="1"/>
  <c r="AB2030" i="1"/>
  <c r="X2030" i="1"/>
  <c r="Y2030" i="1" s="1"/>
  <c r="AH2030" i="1" l="1"/>
  <c r="AG2030" i="1"/>
  <c r="X2031" i="1"/>
  <c r="Y2031" i="1" s="1"/>
  <c r="AL2029" i="1"/>
  <c r="AM2029" i="1" s="1"/>
  <c r="AJ2029" i="1"/>
  <c r="AP2029" i="1" s="1"/>
  <c r="E2030" i="1" l="1"/>
  <c r="U2030" i="1"/>
  <c r="Z2030" i="1"/>
  <c r="AA2031" i="1"/>
  <c r="AL2030" i="1"/>
  <c r="AM2030" i="1" s="1"/>
  <c r="AJ2030" i="1"/>
  <c r="AP2030" i="1" s="1"/>
  <c r="E2031" i="1" l="1"/>
  <c r="Z2031" i="1"/>
  <c r="U2031" i="1"/>
  <c r="V2031" i="1" s="1"/>
  <c r="AA2032" i="1"/>
  <c r="V2030" i="1"/>
  <c r="AB2031" i="1" s="1"/>
  <c r="W2031" i="1" l="1"/>
  <c r="X2032" i="1" s="1"/>
  <c r="Y2032" i="1" s="1"/>
  <c r="AH2031" i="1"/>
  <c r="AG2031" i="1"/>
  <c r="AF2031" i="1"/>
  <c r="AB2032" i="1"/>
  <c r="W2032" i="1"/>
  <c r="AH2032" i="1" l="1"/>
  <c r="AG2032" i="1"/>
  <c r="AF2032" i="1"/>
  <c r="X2033" i="1"/>
  <c r="Y2033" i="1" s="1"/>
  <c r="AL2031" i="1"/>
  <c r="AM2031" i="1" s="1"/>
  <c r="AJ2031" i="1"/>
  <c r="AP2031" i="1" s="1"/>
  <c r="E2032" i="1" l="1"/>
  <c r="U2032" i="1"/>
  <c r="Z2032" i="1"/>
  <c r="AA2033" i="1"/>
  <c r="AJ2032" i="1"/>
  <c r="AP2032" i="1" s="1"/>
  <c r="AL2032" i="1"/>
  <c r="AM2032" i="1" s="1"/>
  <c r="AA2034" i="1" l="1"/>
  <c r="Z2033" i="1"/>
  <c r="E2033" i="1"/>
  <c r="U2033" i="1"/>
  <c r="V2033" i="1" s="1"/>
  <c r="V2032" i="1"/>
  <c r="AB2033" i="1" s="1"/>
  <c r="W2033" i="1" l="1"/>
  <c r="W2034" i="1" s="1"/>
  <c r="AH2033" i="1"/>
  <c r="AG2033" i="1"/>
  <c r="AB2034" i="1"/>
  <c r="X2034" i="1"/>
  <c r="Y2034" i="1" s="1"/>
  <c r="AH2034" i="1" l="1"/>
  <c r="AG2034" i="1"/>
  <c r="X2035" i="1"/>
  <c r="Y2035" i="1" s="1"/>
  <c r="AJ2033" i="1"/>
  <c r="AP2033" i="1" s="1"/>
  <c r="AL2033" i="1"/>
  <c r="AM2033" i="1" s="1"/>
  <c r="E2034" i="1" l="1"/>
  <c r="U2034" i="1"/>
  <c r="Z2034" i="1"/>
  <c r="AA2035" i="1"/>
  <c r="AJ2034" i="1"/>
  <c r="AP2034" i="1" s="1"/>
  <c r="AL2034" i="1"/>
  <c r="AM2034" i="1" s="1"/>
  <c r="V2034" i="1" l="1"/>
  <c r="W2035" i="1" s="1"/>
  <c r="Z2035" i="1"/>
  <c r="AA2036" i="1"/>
  <c r="E2035" i="1"/>
  <c r="U2035" i="1"/>
  <c r="V2035" i="1" s="1"/>
  <c r="AB2035" i="1" l="1"/>
  <c r="AH2035" i="1" s="1"/>
  <c r="X2036" i="1"/>
  <c r="Y2036" i="1" s="1"/>
  <c r="W2036" i="1"/>
  <c r="AB2036" i="1" l="1"/>
  <c r="AH2036" i="1" s="1"/>
  <c r="AG2035" i="1"/>
  <c r="X2037" i="1"/>
  <c r="Y2037" i="1" s="1"/>
  <c r="AJ2035" i="1"/>
  <c r="AP2035" i="1" s="1"/>
  <c r="AL2035" i="1"/>
  <c r="AM2035" i="1" s="1"/>
  <c r="AG2036" i="1" l="1"/>
  <c r="Z2036" i="1"/>
  <c r="E2036" i="1"/>
  <c r="AA2037" i="1"/>
  <c r="U2036" i="1"/>
  <c r="AJ2036" i="1"/>
  <c r="AP2036" i="1" s="1"/>
  <c r="AL2036" i="1"/>
  <c r="AM2036" i="1" s="1"/>
  <c r="V2036" i="1" l="1"/>
  <c r="AB2037" i="1" s="1"/>
  <c r="AA2038" i="1"/>
  <c r="E2037" i="1"/>
  <c r="U2037" i="1"/>
  <c r="V2037" i="1" s="1"/>
  <c r="Z2037" i="1"/>
  <c r="W2037" i="1" l="1"/>
  <c r="X2038" i="1" s="1"/>
  <c r="Y2038" i="1" s="1"/>
  <c r="AH2037" i="1"/>
  <c r="AG2037" i="1"/>
  <c r="AB2038" i="1"/>
  <c r="W2038" i="1" l="1"/>
  <c r="X2039" i="1" s="1"/>
  <c r="Y2039" i="1" s="1"/>
  <c r="AL2037" i="1"/>
  <c r="AM2037" i="1" s="1"/>
  <c r="AJ2037" i="1"/>
  <c r="AP2037" i="1" s="1"/>
  <c r="AH2038" i="1"/>
  <c r="AG2038" i="1"/>
  <c r="Z2038" i="1" l="1"/>
  <c r="U2038" i="1"/>
  <c r="AA2039" i="1"/>
  <c r="E2038" i="1"/>
  <c r="AJ2038" i="1"/>
  <c r="AP2038" i="1" s="1"/>
  <c r="AL2038" i="1"/>
  <c r="AM2038" i="1" s="1"/>
  <c r="V2038" i="1" l="1"/>
  <c r="W2039" i="1" s="1"/>
  <c r="U2039" i="1"/>
  <c r="V2039" i="1" s="1"/>
  <c r="Z2039" i="1"/>
  <c r="AA2040" i="1"/>
  <c r="E2039" i="1"/>
  <c r="AB2039" i="1" l="1"/>
  <c r="AH2039" i="1" s="1"/>
  <c r="X2040" i="1"/>
  <c r="Y2040" i="1" s="1"/>
  <c r="W2040" i="1"/>
  <c r="AB2040" i="1" l="1"/>
  <c r="AG2040" i="1" s="1"/>
  <c r="AG2039" i="1"/>
  <c r="X2041" i="1"/>
  <c r="Y2041" i="1" s="1"/>
  <c r="AL2039" i="1"/>
  <c r="AM2039" i="1" s="1"/>
  <c r="AJ2039" i="1"/>
  <c r="AP2039" i="1" s="1"/>
  <c r="AH2040" i="1" l="1"/>
  <c r="AJ2040" i="1" s="1"/>
  <c r="AP2040" i="1" s="1"/>
  <c r="Z2040" i="1"/>
  <c r="E2040" i="1"/>
  <c r="AA2041" i="1"/>
  <c r="U2040" i="1"/>
  <c r="AL2040" i="1" l="1"/>
  <c r="AM2040" i="1" s="1"/>
  <c r="AA2042" i="1"/>
  <c r="E2041" i="1"/>
  <c r="U2041" i="1"/>
  <c r="V2041" i="1" s="1"/>
  <c r="Z2041" i="1"/>
  <c r="V2040" i="1"/>
  <c r="AB2041" i="1" s="1"/>
  <c r="W2041" i="1" l="1"/>
  <c r="W2042" i="1" s="1"/>
  <c r="AH2041" i="1"/>
  <c r="AG2041" i="1"/>
  <c r="AB2042" i="1"/>
  <c r="X2042" i="1"/>
  <c r="Y2042" i="1" s="1"/>
  <c r="AH2042" i="1" l="1"/>
  <c r="AG2042" i="1"/>
  <c r="X2043" i="1"/>
  <c r="Y2043" i="1" s="1"/>
  <c r="AJ2041" i="1"/>
  <c r="AP2041" i="1" s="1"/>
  <c r="AL2041" i="1"/>
  <c r="AM2041" i="1" s="1"/>
  <c r="AA2043" i="1" l="1"/>
  <c r="E2042" i="1"/>
  <c r="Z2042" i="1"/>
  <c r="U2042" i="1"/>
  <c r="AL2042" i="1"/>
  <c r="AM2042" i="1" s="1"/>
  <c r="AJ2042" i="1"/>
  <c r="AP2042" i="1" s="1"/>
  <c r="E2043" i="1" l="1"/>
  <c r="U2043" i="1"/>
  <c r="V2043" i="1" s="1"/>
  <c r="Z2043" i="1"/>
  <c r="AA2044" i="1"/>
  <c r="V2042" i="1"/>
  <c r="W2043" i="1" s="1"/>
  <c r="AB2043" i="1"/>
  <c r="X2044" i="1" l="1"/>
  <c r="Y2044" i="1" s="1"/>
  <c r="W2044" i="1"/>
  <c r="AH2043" i="1"/>
  <c r="AG2043" i="1"/>
  <c r="AB2044" i="1"/>
  <c r="AL2043" i="1" l="1"/>
  <c r="AM2043" i="1" s="1"/>
  <c r="AJ2043" i="1"/>
  <c r="AP2043" i="1" s="1"/>
  <c r="X2045" i="1"/>
  <c r="Y2045" i="1" s="1"/>
  <c r="AH2044" i="1"/>
  <c r="AG2044" i="1"/>
  <c r="AA2045" i="1" l="1"/>
  <c r="Z2044" i="1"/>
  <c r="E2044" i="1"/>
  <c r="U2044" i="1"/>
  <c r="AJ2044" i="1"/>
  <c r="AP2044" i="1" s="1"/>
  <c r="AL2044" i="1"/>
  <c r="AM2044" i="1" s="1"/>
  <c r="E2045" i="1" l="1"/>
  <c r="Z2045" i="1"/>
  <c r="AA2046" i="1"/>
  <c r="U2045" i="1"/>
  <c r="V2045" i="1" s="1"/>
  <c r="V2044" i="1"/>
  <c r="AB2045" i="1" s="1"/>
  <c r="W2045" i="1" l="1"/>
  <c r="W2046" i="1" s="1"/>
  <c r="AH2045" i="1"/>
  <c r="AF2045" i="1"/>
  <c r="AG2045" i="1"/>
  <c r="AB2046" i="1"/>
  <c r="X2046" i="1"/>
  <c r="Y2046" i="1" s="1"/>
  <c r="AE2045" i="1"/>
  <c r="X2047" i="1" l="1"/>
  <c r="Y2047" i="1" s="1"/>
  <c r="AH2046" i="1"/>
  <c r="AG2046" i="1"/>
  <c r="AF2046" i="1"/>
  <c r="AJ2045" i="1"/>
  <c r="AP2045" i="1" s="1"/>
  <c r="AL2045" i="1"/>
  <c r="AM2045" i="1" s="1"/>
  <c r="U2046" i="1" l="1"/>
  <c r="AA2047" i="1"/>
  <c r="E2046" i="1"/>
  <c r="Z2046" i="1"/>
  <c r="AJ2046" i="1"/>
  <c r="AP2046" i="1" s="1"/>
  <c r="AL2046" i="1"/>
  <c r="AM2046" i="1" s="1"/>
  <c r="E2047" i="1" l="1"/>
  <c r="Z2047" i="1"/>
  <c r="AA2048" i="1"/>
  <c r="U2047" i="1"/>
  <c r="V2047" i="1" s="1"/>
  <c r="V2046" i="1"/>
  <c r="AB2047" i="1" s="1"/>
  <c r="W2047" i="1" l="1"/>
  <c r="AH2047" i="1"/>
  <c r="AG2047" i="1"/>
  <c r="AF2047" i="1"/>
  <c r="AB2048" i="1"/>
  <c r="X2048" i="1"/>
  <c r="Y2048" i="1" s="1"/>
  <c r="W2048" i="1"/>
  <c r="AH2048" i="1" l="1"/>
  <c r="AG2048" i="1"/>
  <c r="X2049" i="1"/>
  <c r="Y2049" i="1" s="1"/>
  <c r="AJ2047" i="1"/>
  <c r="AP2047" i="1" s="1"/>
  <c r="AL2047" i="1"/>
  <c r="AM2047" i="1" s="1"/>
  <c r="AA2049" i="1" l="1"/>
  <c r="Z2048" i="1"/>
  <c r="E2048" i="1"/>
  <c r="U2048" i="1"/>
  <c r="AL2048" i="1"/>
  <c r="AM2048" i="1" s="1"/>
  <c r="AJ2048" i="1"/>
  <c r="AP2048" i="1" s="1"/>
  <c r="Z2049" i="1" l="1"/>
  <c r="U2049" i="1"/>
  <c r="V2049" i="1" s="1"/>
  <c r="AA2050" i="1"/>
  <c r="E2049" i="1"/>
  <c r="V2048" i="1"/>
  <c r="W2049" i="1"/>
  <c r="AB2049" i="1"/>
  <c r="AH2049" i="1" l="1"/>
  <c r="AG2049" i="1"/>
  <c r="AB2050" i="1"/>
  <c r="X2050" i="1"/>
  <c r="Y2050" i="1" s="1"/>
  <c r="W2050" i="1"/>
  <c r="AG2050" i="1" l="1"/>
  <c r="X2051" i="1"/>
  <c r="Y2051" i="1" s="1"/>
  <c r="AJ2049" i="1"/>
  <c r="AP2049" i="1" s="1"/>
  <c r="AL2049" i="1"/>
  <c r="AM2049" i="1" s="1"/>
  <c r="AH2050" i="1"/>
  <c r="Z2050" i="1" l="1"/>
  <c r="E2050" i="1"/>
  <c r="U2050" i="1"/>
  <c r="AA2051" i="1"/>
  <c r="AL2050" i="1"/>
  <c r="AM2050" i="1" s="1"/>
  <c r="AJ2050" i="1"/>
  <c r="AP2050" i="1" s="1"/>
  <c r="V2050" i="1" l="1"/>
  <c r="W2051" i="1" s="1"/>
  <c r="E2051" i="1"/>
  <c r="Z2051" i="1"/>
  <c r="U2051" i="1"/>
  <c r="V2051" i="1" s="1"/>
  <c r="AA2052" i="1"/>
  <c r="AB2051" i="1" l="1"/>
  <c r="AB2052" i="1" s="1"/>
  <c r="AG2052" i="1" s="1"/>
  <c r="X2052" i="1"/>
  <c r="Y2052" i="1" s="1"/>
  <c r="W2052" i="1"/>
  <c r="AH2051" i="1" l="1"/>
  <c r="AH2052" i="1" s="1"/>
  <c r="AG2051" i="1"/>
  <c r="X2053" i="1"/>
  <c r="Y2053" i="1" s="1"/>
  <c r="AL2051" i="1" l="1"/>
  <c r="AM2051" i="1" s="1"/>
  <c r="AJ2051" i="1"/>
  <c r="AP2051" i="1" s="1"/>
  <c r="AJ2052" i="1"/>
  <c r="AP2052" i="1" s="1"/>
  <c r="Z2052" i="1"/>
  <c r="E2052" i="1"/>
  <c r="AA2053" i="1"/>
  <c r="U2052" i="1"/>
  <c r="AL2052" i="1" l="1"/>
  <c r="AM2052" i="1" s="1"/>
  <c r="V2052" i="1"/>
  <c r="W2053" i="1" s="1"/>
  <c r="E2053" i="1"/>
  <c r="Z2053" i="1"/>
  <c r="AA2054" i="1"/>
  <c r="U2053" i="1"/>
  <c r="V2053" i="1" s="1"/>
  <c r="AB2053" i="1" l="1"/>
  <c r="AH2053" i="1" s="1"/>
  <c r="X2054" i="1"/>
  <c r="Y2054" i="1" s="1"/>
  <c r="W2054" i="1"/>
  <c r="AB2054" i="1" l="1"/>
  <c r="AH2054" i="1" s="1"/>
  <c r="AG2053" i="1"/>
  <c r="AL2053" i="1"/>
  <c r="AM2053" i="1" s="1"/>
  <c r="AJ2053" i="1"/>
  <c r="AP2053" i="1" s="1"/>
  <c r="X2055" i="1"/>
  <c r="Y2055" i="1" s="1"/>
  <c r="AG2054" i="1" l="1"/>
  <c r="AA2055" i="1"/>
  <c r="U2054" i="1"/>
  <c r="Z2054" i="1"/>
  <c r="E2054" i="1"/>
  <c r="AJ2054" i="1"/>
  <c r="AP2054" i="1" s="1"/>
  <c r="AL2054" i="1"/>
  <c r="AM2054" i="1" s="1"/>
  <c r="V2054" i="1" l="1"/>
  <c r="W2055" i="1" s="1"/>
  <c r="U2055" i="1"/>
  <c r="V2055" i="1" s="1"/>
  <c r="Z2055" i="1"/>
  <c r="AA2056" i="1"/>
  <c r="E2055" i="1"/>
  <c r="AB2055" i="1" l="1"/>
  <c r="AB2056" i="1" s="1"/>
  <c r="X2056" i="1"/>
  <c r="Y2056" i="1" s="1"/>
  <c r="W2056" i="1"/>
  <c r="AH2055" i="1" l="1"/>
  <c r="AH2056" i="1" s="1"/>
  <c r="AG2055" i="1"/>
  <c r="X2057" i="1"/>
  <c r="Y2057" i="1" s="1"/>
  <c r="AG2056" i="1"/>
  <c r="AL2055" i="1" l="1"/>
  <c r="AM2055" i="1" s="1"/>
  <c r="AJ2055" i="1"/>
  <c r="AP2055" i="1" s="1"/>
  <c r="Z2056" i="1"/>
  <c r="U2056" i="1"/>
  <c r="E2056" i="1"/>
  <c r="AA2057" i="1"/>
  <c r="AJ2056" i="1"/>
  <c r="AP2056" i="1" s="1"/>
  <c r="AL2056" i="1" l="1"/>
  <c r="AM2056" i="1" s="1"/>
  <c r="Z2057" i="1"/>
  <c r="AA2058" i="1"/>
  <c r="E2057" i="1"/>
  <c r="U2057" i="1"/>
  <c r="V2057" i="1" s="1"/>
  <c r="V2056" i="1"/>
  <c r="W2057" i="1" s="1"/>
  <c r="AB2057" i="1"/>
  <c r="X2058" i="1" l="1"/>
  <c r="Y2058" i="1" s="1"/>
  <c r="W2058" i="1"/>
  <c r="AH2057" i="1"/>
  <c r="AG2057" i="1"/>
  <c r="AB2058" i="1"/>
  <c r="AJ2057" i="1" l="1"/>
  <c r="AP2057" i="1" s="1"/>
  <c r="AL2057" i="1"/>
  <c r="AM2057" i="1" s="1"/>
  <c r="X2059" i="1"/>
  <c r="Y2059" i="1" s="1"/>
  <c r="AH2058" i="1"/>
  <c r="AG2058" i="1"/>
  <c r="E2058" i="1" l="1"/>
  <c r="U2058" i="1"/>
  <c r="AA2059" i="1"/>
  <c r="Z2058" i="1"/>
  <c r="AL2058" i="1"/>
  <c r="AM2058" i="1" s="1"/>
  <c r="AJ2058" i="1"/>
  <c r="AP2058" i="1" s="1"/>
  <c r="AA2060" i="1" l="1"/>
  <c r="E2059" i="1"/>
  <c r="U2059" i="1"/>
  <c r="V2059" i="1" s="1"/>
  <c r="Z2059" i="1"/>
  <c r="V2058" i="1"/>
  <c r="W2059" i="1" s="1"/>
  <c r="AB2059" i="1" l="1"/>
  <c r="AB2060" i="1" s="1"/>
  <c r="X2060" i="1"/>
  <c r="Y2060" i="1" s="1"/>
  <c r="W2060" i="1"/>
  <c r="AG2059" i="1" l="1"/>
  <c r="AH2059" i="1"/>
  <c r="AL2059" i="1" s="1"/>
  <c r="AM2059" i="1" s="1"/>
  <c r="X2061" i="1"/>
  <c r="Y2061" i="1" s="1"/>
  <c r="AG2060" i="1"/>
  <c r="AJ2059" i="1" l="1"/>
  <c r="AP2059" i="1" s="1"/>
  <c r="AH2060" i="1"/>
  <c r="AL2060" i="1" s="1"/>
  <c r="AM2060" i="1" s="1"/>
  <c r="AA2061" i="1"/>
  <c r="E2060" i="1"/>
  <c r="Z2060" i="1"/>
  <c r="U2060" i="1"/>
  <c r="AJ2060" i="1" l="1"/>
  <c r="AP2060" i="1" s="1"/>
  <c r="E2061" i="1"/>
  <c r="AA2062" i="1"/>
  <c r="Z2061" i="1"/>
  <c r="U2061" i="1"/>
  <c r="V2061" i="1" s="1"/>
  <c r="V2060" i="1"/>
  <c r="AB2061" i="1" s="1"/>
  <c r="W2061" i="1" l="1"/>
  <c r="W2062" i="1" s="1"/>
  <c r="AH2061" i="1"/>
  <c r="AG2061" i="1"/>
  <c r="AB2062" i="1"/>
  <c r="X2062" i="1"/>
  <c r="Y2062" i="1" s="1"/>
  <c r="AH2062" i="1" l="1"/>
  <c r="AG2062" i="1"/>
  <c r="X2063" i="1"/>
  <c r="Y2063" i="1" s="1"/>
  <c r="AL2061" i="1"/>
  <c r="AM2061" i="1" s="1"/>
  <c r="AJ2061" i="1"/>
  <c r="AP2061" i="1" s="1"/>
  <c r="Z2062" i="1" l="1"/>
  <c r="E2062" i="1"/>
  <c r="U2062" i="1"/>
  <c r="AA2063" i="1"/>
  <c r="AL2062" i="1"/>
  <c r="AM2062" i="1" s="1"/>
  <c r="AJ2062" i="1"/>
  <c r="AP2062" i="1" s="1"/>
  <c r="E2063" i="1" l="1"/>
  <c r="U2063" i="1"/>
  <c r="V2063" i="1" s="1"/>
  <c r="Z2063" i="1"/>
  <c r="AA2064" i="1"/>
  <c r="V2062" i="1"/>
  <c r="W2063" i="1" s="1"/>
  <c r="AB2063" i="1"/>
  <c r="X2064" i="1" l="1"/>
  <c r="Y2064" i="1" s="1"/>
  <c r="W2064" i="1"/>
  <c r="AH2063" i="1"/>
  <c r="AG2063" i="1"/>
  <c r="AB2064" i="1"/>
  <c r="AL2063" i="1" l="1"/>
  <c r="AM2063" i="1" s="1"/>
  <c r="AJ2063" i="1"/>
  <c r="AP2063" i="1" s="1"/>
  <c r="X2065" i="1"/>
  <c r="Y2065" i="1" s="1"/>
  <c r="AH2064" i="1"/>
  <c r="AG2064" i="1"/>
  <c r="Z2064" i="1" l="1"/>
  <c r="E2064" i="1"/>
  <c r="U2064" i="1"/>
  <c r="AA2065" i="1"/>
  <c r="AL2064" i="1"/>
  <c r="AM2064" i="1" s="1"/>
  <c r="AJ2064" i="1"/>
  <c r="AP2064" i="1" s="1"/>
  <c r="AA2066" i="1" l="1"/>
  <c r="U2065" i="1"/>
  <c r="V2065" i="1" s="1"/>
  <c r="Z2065" i="1"/>
  <c r="E2065" i="1"/>
  <c r="V2064" i="1"/>
  <c r="W2065" i="1" s="1"/>
  <c r="AB2065" i="1" l="1"/>
  <c r="AH2065" i="1" s="1"/>
  <c r="X2066" i="1"/>
  <c r="Y2066" i="1" s="1"/>
  <c r="W2066" i="1"/>
  <c r="AB2066" i="1" l="1"/>
  <c r="AH2066" i="1" s="1"/>
  <c r="AG2065" i="1"/>
  <c r="AL2065" i="1"/>
  <c r="AM2065" i="1" s="1"/>
  <c r="AJ2065" i="1"/>
  <c r="AP2065" i="1" s="1"/>
  <c r="X2067" i="1"/>
  <c r="Y2067" i="1" s="1"/>
  <c r="AG2066" i="1" l="1"/>
  <c r="AA2067" i="1"/>
  <c r="E2066" i="1"/>
  <c r="Z2066" i="1"/>
  <c r="U2066" i="1"/>
  <c r="AL2066" i="1"/>
  <c r="AM2066" i="1" s="1"/>
  <c r="AJ2066" i="1"/>
  <c r="AP2066" i="1" s="1"/>
  <c r="U2067" i="1" l="1"/>
  <c r="V2067" i="1" s="1"/>
  <c r="Z2067" i="1"/>
  <c r="E2067" i="1"/>
  <c r="AA2068" i="1"/>
  <c r="V2066" i="1"/>
  <c r="W2067" i="1" s="1"/>
  <c r="X2068" i="1" l="1"/>
  <c r="Y2068" i="1" s="1"/>
  <c r="W2068" i="1"/>
  <c r="AB2067" i="1"/>
  <c r="AH2067" i="1" l="1"/>
  <c r="AG2067" i="1"/>
  <c r="AB2068" i="1"/>
  <c r="X2069" i="1"/>
  <c r="Y2069" i="1" s="1"/>
  <c r="AH2068" i="1" l="1"/>
  <c r="AG2068" i="1"/>
  <c r="U2068" i="1"/>
  <c r="E2068" i="1"/>
  <c r="Z2068" i="1"/>
  <c r="AA2069" i="1"/>
  <c r="AL2067" i="1"/>
  <c r="AM2067" i="1" s="1"/>
  <c r="AJ2067" i="1"/>
  <c r="AP2067" i="1" s="1"/>
  <c r="V2068" i="1" l="1"/>
  <c r="W2069" i="1" s="1"/>
  <c r="AA2070" i="1"/>
  <c r="Z2069" i="1"/>
  <c r="E2069" i="1"/>
  <c r="U2069" i="1"/>
  <c r="V2069" i="1" s="1"/>
  <c r="AB2069" i="1"/>
  <c r="AJ2068" i="1"/>
  <c r="AP2068" i="1" s="1"/>
  <c r="AL2068" i="1"/>
  <c r="AM2068" i="1" s="1"/>
  <c r="AH2069" i="1" l="1"/>
  <c r="AG2069" i="1"/>
  <c r="AB2070" i="1"/>
  <c r="X2070" i="1"/>
  <c r="Y2070" i="1" s="1"/>
  <c r="W2070" i="1"/>
  <c r="AH2070" i="1" l="1"/>
  <c r="AG2070" i="1"/>
  <c r="X2071" i="1"/>
  <c r="Y2071" i="1" s="1"/>
  <c r="AL2069" i="1"/>
  <c r="AM2069" i="1" s="1"/>
  <c r="AJ2069" i="1"/>
  <c r="AP2069" i="1" s="1"/>
  <c r="E2070" i="1" l="1"/>
  <c r="Z2070" i="1"/>
  <c r="AA2071" i="1"/>
  <c r="U2070" i="1"/>
  <c r="AJ2070" i="1"/>
  <c r="AP2070" i="1" s="1"/>
  <c r="AL2070" i="1"/>
  <c r="AM2070" i="1" s="1"/>
  <c r="V2070" i="1" l="1"/>
  <c r="AB2071" i="1" s="1"/>
  <c r="Z2071" i="1"/>
  <c r="AA2072" i="1"/>
  <c r="E2071" i="1"/>
  <c r="U2071" i="1"/>
  <c r="V2071" i="1" s="1"/>
  <c r="W2071" i="1" l="1"/>
  <c r="X2072" i="1" s="1"/>
  <c r="Y2072" i="1" s="1"/>
  <c r="AH2071" i="1"/>
  <c r="AG2071" i="1"/>
  <c r="AB2072" i="1"/>
  <c r="W2072" i="1" l="1"/>
  <c r="X2073" i="1" s="1"/>
  <c r="Y2073" i="1" s="1"/>
  <c r="AJ2071" i="1"/>
  <c r="AP2071" i="1" s="1"/>
  <c r="AL2071" i="1"/>
  <c r="AM2071" i="1" s="1"/>
  <c r="AH2072" i="1"/>
  <c r="AG2072" i="1"/>
  <c r="AA2073" i="1" l="1"/>
  <c r="U2072" i="1"/>
  <c r="E2072" i="1"/>
  <c r="Z2072" i="1"/>
  <c r="AL2072" i="1"/>
  <c r="AM2072" i="1" s="1"/>
  <c r="AJ2072" i="1"/>
  <c r="AP2072" i="1" s="1"/>
  <c r="AA2074" i="1" l="1"/>
  <c r="Z2073" i="1"/>
  <c r="E2073" i="1"/>
  <c r="U2073" i="1"/>
  <c r="V2073" i="1" s="1"/>
  <c r="V2072" i="1"/>
  <c r="AB2073" i="1" s="1"/>
  <c r="W2073" i="1" l="1"/>
  <c r="W2074" i="1" s="1"/>
  <c r="AH2073" i="1"/>
  <c r="AG2073" i="1"/>
  <c r="AB2074" i="1"/>
  <c r="X2074" i="1"/>
  <c r="Y2074" i="1" s="1"/>
  <c r="AG2074" i="1" l="1"/>
  <c r="X2075" i="1"/>
  <c r="Y2075" i="1" s="1"/>
  <c r="AJ2073" i="1"/>
  <c r="AP2073" i="1" s="1"/>
  <c r="AL2073" i="1"/>
  <c r="AM2073" i="1" s="1"/>
  <c r="AH2074" i="1"/>
  <c r="Z2074" i="1" l="1"/>
  <c r="AA2075" i="1"/>
  <c r="E2074" i="1"/>
  <c r="U2074" i="1"/>
  <c r="AL2074" i="1"/>
  <c r="AM2074" i="1" s="1"/>
  <c r="AJ2074" i="1"/>
  <c r="AP2074" i="1" s="1"/>
  <c r="V2074" i="1" l="1"/>
  <c r="AB2075" i="1" s="1"/>
  <c r="AA2076" i="1"/>
  <c r="U2075" i="1"/>
  <c r="V2075" i="1" s="1"/>
  <c r="Z2075" i="1"/>
  <c r="E2075" i="1"/>
  <c r="W2075" i="1" l="1"/>
  <c r="X2076" i="1" s="1"/>
  <c r="Y2076" i="1" s="1"/>
  <c r="AG2075" i="1"/>
  <c r="AB2076" i="1"/>
  <c r="AH2075" i="1"/>
  <c r="W2076" i="1" l="1"/>
  <c r="X2077" i="1" s="1"/>
  <c r="Y2077" i="1" s="1"/>
  <c r="AH2076" i="1"/>
  <c r="AG2076" i="1"/>
  <c r="AJ2075" i="1"/>
  <c r="AP2075" i="1" s="1"/>
  <c r="AL2075" i="1"/>
  <c r="AM2075" i="1" s="1"/>
  <c r="Z2076" i="1" l="1"/>
  <c r="E2076" i="1"/>
  <c r="U2076" i="1"/>
  <c r="AA2077" i="1"/>
  <c r="AJ2076" i="1"/>
  <c r="AP2076" i="1" s="1"/>
  <c r="AL2076" i="1"/>
  <c r="AM2076" i="1" s="1"/>
  <c r="V2076" i="1" l="1"/>
  <c r="AB2077" i="1" s="1"/>
  <c r="E2077" i="1"/>
  <c r="Z2077" i="1"/>
  <c r="AA2078" i="1"/>
  <c r="U2077" i="1"/>
  <c r="V2077" i="1" s="1"/>
  <c r="W2077" i="1" l="1"/>
  <c r="X2078" i="1" s="1"/>
  <c r="Y2078" i="1" s="1"/>
  <c r="AH2077" i="1"/>
  <c r="AG2077" i="1"/>
  <c r="AB2078" i="1"/>
  <c r="W2078" i="1" l="1"/>
  <c r="X2079" i="1" s="1"/>
  <c r="Y2079" i="1" s="1"/>
  <c r="AL2077" i="1"/>
  <c r="AM2077" i="1" s="1"/>
  <c r="AJ2077" i="1"/>
  <c r="AP2077" i="1" s="1"/>
  <c r="AH2078" i="1"/>
  <c r="AG2078" i="1"/>
  <c r="U2078" i="1" l="1"/>
  <c r="AA2079" i="1"/>
  <c r="Z2078" i="1"/>
  <c r="E2078" i="1"/>
  <c r="AJ2078" i="1"/>
  <c r="AP2078" i="1" s="1"/>
  <c r="AL2078" i="1"/>
  <c r="AM2078" i="1" s="1"/>
  <c r="V2078" i="1" l="1"/>
  <c r="AB2079" i="1" s="1"/>
  <c r="Z2079" i="1"/>
  <c r="E2079" i="1"/>
  <c r="AA2080" i="1"/>
  <c r="U2079" i="1"/>
  <c r="V2079" i="1" s="1"/>
  <c r="W2079" i="1" l="1"/>
  <c r="X2080" i="1" s="1"/>
  <c r="Y2080" i="1" s="1"/>
  <c r="AH2079" i="1"/>
  <c r="AG2079" i="1"/>
  <c r="AB2080" i="1"/>
  <c r="W2080" i="1" l="1"/>
  <c r="X2081" i="1" s="1"/>
  <c r="Y2081" i="1" s="1"/>
  <c r="AJ2079" i="1"/>
  <c r="AP2079" i="1" s="1"/>
  <c r="AL2079" i="1"/>
  <c r="AM2079" i="1" s="1"/>
  <c r="AH2080" i="1"/>
  <c r="AG2080" i="1"/>
  <c r="E2080" i="1" l="1"/>
  <c r="Z2080" i="1"/>
  <c r="AA2081" i="1"/>
  <c r="U2080" i="1"/>
  <c r="AL2080" i="1"/>
  <c r="AM2080" i="1" s="1"/>
  <c r="AJ2080" i="1"/>
  <c r="AP2080" i="1" s="1"/>
  <c r="E2081" i="1" l="1"/>
  <c r="AA2082" i="1"/>
  <c r="Z2081" i="1"/>
  <c r="U2081" i="1"/>
  <c r="V2081" i="1" s="1"/>
  <c r="V2080" i="1"/>
  <c r="AB2081" i="1" s="1"/>
  <c r="W2081" i="1" l="1"/>
  <c r="W2082" i="1" s="1"/>
  <c r="AH2081" i="1"/>
  <c r="AG2081" i="1"/>
  <c r="AB2082" i="1"/>
  <c r="X2082" i="1" l="1"/>
  <c r="Y2082" i="1" s="1"/>
  <c r="AJ2081" i="1"/>
  <c r="AP2081" i="1" s="1"/>
  <c r="AL2081" i="1"/>
  <c r="AM2081" i="1" s="1"/>
  <c r="X2083" i="1"/>
  <c r="Y2083" i="1" s="1"/>
  <c r="AH2082" i="1"/>
  <c r="AG2082" i="1"/>
  <c r="E2082" i="1" l="1"/>
  <c r="AA2083" i="1"/>
  <c r="Z2082" i="1"/>
  <c r="U2082" i="1"/>
  <c r="AL2082" i="1"/>
  <c r="AM2082" i="1" s="1"/>
  <c r="AJ2082" i="1"/>
  <c r="AP2082" i="1" s="1"/>
  <c r="Z2083" i="1" l="1"/>
  <c r="AA2084" i="1"/>
  <c r="E2083" i="1"/>
  <c r="U2083" i="1"/>
  <c r="V2083" i="1" s="1"/>
  <c r="V2082" i="1"/>
  <c r="AB2083" i="1" s="1"/>
  <c r="W2083" i="1"/>
  <c r="X2084" i="1" l="1"/>
  <c r="Y2084" i="1" s="1"/>
  <c r="W2084" i="1"/>
  <c r="AH2083" i="1"/>
  <c r="AG2083" i="1"/>
  <c r="AB2084" i="1"/>
  <c r="AL2083" i="1" l="1"/>
  <c r="AM2083" i="1" s="1"/>
  <c r="AJ2083" i="1"/>
  <c r="AP2083" i="1" s="1"/>
  <c r="X2085" i="1"/>
  <c r="Y2085" i="1" s="1"/>
  <c r="AH2084" i="1"/>
  <c r="AG2084" i="1"/>
  <c r="AA2085" i="1" l="1"/>
  <c r="Z2084" i="1"/>
  <c r="E2084" i="1"/>
  <c r="U2084" i="1"/>
  <c r="AL2084" i="1"/>
  <c r="AM2084" i="1" s="1"/>
  <c r="AJ2084" i="1"/>
  <c r="AP2084" i="1" s="1"/>
  <c r="AA2086" i="1" l="1"/>
  <c r="E2085" i="1"/>
  <c r="Z2085" i="1"/>
  <c r="U2085" i="1"/>
  <c r="V2085" i="1" s="1"/>
  <c r="V2084" i="1"/>
  <c r="W2085" i="1" s="1"/>
  <c r="AB2085" i="1" l="1"/>
  <c r="AB2086" i="1" s="1"/>
  <c r="X2086" i="1"/>
  <c r="Y2086" i="1" s="1"/>
  <c r="W2086" i="1"/>
  <c r="AH2085" i="1" l="1"/>
  <c r="AJ2085" i="1" s="1"/>
  <c r="AP2085" i="1" s="1"/>
  <c r="AG2085" i="1"/>
  <c r="X2087" i="1"/>
  <c r="Y2087" i="1" s="1"/>
  <c r="AG2086" i="1"/>
  <c r="AH2086" i="1" l="1"/>
  <c r="AJ2086" i="1" s="1"/>
  <c r="AP2086" i="1" s="1"/>
  <c r="AL2085" i="1"/>
  <c r="AM2085" i="1" s="1"/>
  <c r="AA2087" i="1"/>
  <c r="U2086" i="1"/>
  <c r="Z2086" i="1"/>
  <c r="E2086" i="1"/>
  <c r="AL2086" i="1" l="1"/>
  <c r="AM2086" i="1" s="1"/>
  <c r="AA2088" i="1"/>
  <c r="E2087" i="1"/>
  <c r="U2087" i="1"/>
  <c r="V2087" i="1" s="1"/>
  <c r="Z2087" i="1"/>
  <c r="V2086" i="1"/>
  <c r="AB2087" i="1" s="1"/>
  <c r="W2087" i="1" l="1"/>
  <c r="W2088" i="1" s="1"/>
  <c r="AH2087" i="1"/>
  <c r="AG2087" i="1"/>
  <c r="AB2088" i="1"/>
  <c r="X2088" i="1"/>
  <c r="Y2088" i="1" s="1"/>
  <c r="AH2088" i="1" l="1"/>
  <c r="AG2088" i="1"/>
  <c r="X2089" i="1"/>
  <c r="Y2089" i="1" s="1"/>
  <c r="AJ2087" i="1"/>
  <c r="AP2087" i="1" s="1"/>
  <c r="AL2087" i="1"/>
  <c r="AM2087" i="1" s="1"/>
  <c r="Z2088" i="1" l="1"/>
  <c r="U2088" i="1"/>
  <c r="AA2089" i="1"/>
  <c r="E2088" i="1"/>
  <c r="AL2088" i="1"/>
  <c r="AM2088" i="1" s="1"/>
  <c r="AJ2088" i="1"/>
  <c r="AP2088" i="1" s="1"/>
  <c r="V2088" i="1" l="1"/>
  <c r="AB2089" i="1" s="1"/>
  <c r="Z2089" i="1"/>
  <c r="E2089" i="1"/>
  <c r="AA2090" i="1"/>
  <c r="U2089" i="1"/>
  <c r="V2089" i="1" s="1"/>
  <c r="W2089" i="1" l="1"/>
  <c r="X2090" i="1" s="1"/>
  <c r="Y2090" i="1" s="1"/>
  <c r="AH2089" i="1"/>
  <c r="AG2089" i="1"/>
  <c r="AB2090" i="1"/>
  <c r="W2090" i="1" l="1"/>
  <c r="AJ2089" i="1"/>
  <c r="AP2089" i="1" s="1"/>
  <c r="AL2089" i="1"/>
  <c r="AM2089" i="1" s="1"/>
  <c r="AH2090" i="1"/>
  <c r="X2091" i="1"/>
  <c r="Y2091" i="1" s="1"/>
  <c r="AG2090" i="1"/>
  <c r="AL2090" i="1" l="1"/>
  <c r="AM2090" i="1" s="1"/>
  <c r="AJ2090" i="1"/>
  <c r="AP2090" i="1" s="1"/>
  <c r="U2090" i="1"/>
  <c r="E2090" i="1"/>
  <c r="Z2090" i="1"/>
  <c r="AA2091" i="1"/>
  <c r="E2091" i="1" l="1"/>
  <c r="U2091" i="1"/>
  <c r="V2091" i="1" s="1"/>
  <c r="AA2092" i="1"/>
  <c r="Z2091" i="1"/>
  <c r="V2090" i="1"/>
  <c r="W2091" i="1"/>
  <c r="AB2091" i="1"/>
  <c r="AG2091" i="1" l="1"/>
  <c r="AB2092" i="1"/>
  <c r="AH2091" i="1"/>
  <c r="Y2092" i="1"/>
  <c r="W2092" i="1"/>
  <c r="AL2091" i="1" l="1"/>
  <c r="AM2091" i="1" s="1"/>
  <c r="AJ2091" i="1"/>
  <c r="AP2091" i="1" s="1"/>
  <c r="AH2092" i="1"/>
  <c r="AG2092" i="1"/>
  <c r="Y2093" i="1"/>
  <c r="AJ2092" i="1" l="1"/>
  <c r="AP2092" i="1" s="1"/>
  <c r="AL2092" i="1"/>
  <c r="AM2092" i="1" s="1"/>
  <c r="Z2092" i="1"/>
  <c r="AA2093" i="1"/>
  <c r="E2092" i="1"/>
  <c r="U2092" i="1"/>
  <c r="V2092" i="1" l="1"/>
  <c r="W2093" i="1" s="1"/>
  <c r="X2094" i="1" s="1"/>
  <c r="AA2094" i="1"/>
  <c r="Z2093" i="1"/>
  <c r="E2093" i="1"/>
  <c r="U2093" i="1"/>
  <c r="V2093" i="1" s="1"/>
  <c r="AB2093" i="1" l="1"/>
  <c r="AH2093" i="1" s="1"/>
  <c r="Y2094" i="1"/>
  <c r="W2094" i="1"/>
  <c r="X2095" i="1" s="1"/>
  <c r="AG2093" i="1" l="1"/>
  <c r="AB2094" i="1"/>
  <c r="AH2094" i="1" s="1"/>
  <c r="AD2094" i="1"/>
  <c r="Y2095" i="1"/>
  <c r="AL2093" i="1"/>
  <c r="AM2093" i="1" s="1"/>
  <c r="AJ2093" i="1"/>
  <c r="AP2093" i="1" s="1"/>
  <c r="AG2094" i="1" l="1"/>
  <c r="E2094" i="1"/>
  <c r="U2094" i="1"/>
  <c r="AA2095" i="1"/>
  <c r="Z2094" i="1"/>
  <c r="AL2094" i="1"/>
  <c r="AM2094" i="1" s="1"/>
  <c r="AJ2094" i="1"/>
  <c r="AP2094" i="1" s="1"/>
  <c r="V2094" i="1" l="1"/>
  <c r="W2095" i="1" s="1"/>
  <c r="X2096" i="1" s="1"/>
  <c r="E2095" i="1"/>
  <c r="Z2095" i="1"/>
  <c r="U2095" i="1"/>
  <c r="V2095" i="1" s="1"/>
  <c r="AA2096" i="1"/>
  <c r="AB2095" i="1" l="1"/>
  <c r="AH2095" i="1" s="1"/>
  <c r="Y2096" i="1"/>
  <c r="W2096" i="1"/>
  <c r="X2097" i="1" s="1"/>
  <c r="AB2096" i="1" l="1"/>
  <c r="AH2096" i="1" s="1"/>
  <c r="AG2095" i="1"/>
  <c r="Y2097" i="1"/>
  <c r="AL2095" i="1"/>
  <c r="AM2095" i="1" s="1"/>
  <c r="AJ2095" i="1"/>
  <c r="AP2095" i="1" s="1"/>
  <c r="AG2096" i="1" l="1"/>
  <c r="AL2096" i="1"/>
  <c r="AM2096" i="1" s="1"/>
  <c r="AJ2096" i="1"/>
  <c r="AP2096" i="1" s="1"/>
  <c r="U2096" i="1"/>
  <c r="E2096" i="1"/>
  <c r="Z2096" i="1"/>
  <c r="AA2097" i="1"/>
  <c r="V2096" i="1" l="1"/>
  <c r="AB2097" i="1" s="1"/>
  <c r="AA2098" i="1"/>
  <c r="Z2097" i="1"/>
  <c r="U2097" i="1"/>
  <c r="V2097" i="1" s="1"/>
  <c r="E2097" i="1"/>
  <c r="W2097" i="1" l="1"/>
  <c r="AH2097" i="1"/>
  <c r="AG2097" i="1"/>
  <c r="AB2098" i="1"/>
  <c r="X2098" i="1" l="1"/>
  <c r="Y2098" i="1" s="1"/>
  <c r="W2098" i="1"/>
  <c r="X2099" i="1" s="1"/>
  <c r="Y2099" i="1" s="1"/>
  <c r="AL2097" i="1"/>
  <c r="AM2097" i="1" s="1"/>
  <c r="AJ2097" i="1"/>
  <c r="AP2097" i="1" s="1"/>
  <c r="AH2098" i="1"/>
  <c r="AG2098" i="1"/>
  <c r="AA2099" i="1" l="1"/>
  <c r="E2098" i="1"/>
  <c r="Z2098" i="1"/>
  <c r="U2098" i="1"/>
  <c r="AJ2098" i="1"/>
  <c r="AP2098" i="1" s="1"/>
  <c r="AL2098" i="1"/>
  <c r="AM2098" i="1" s="1"/>
  <c r="Z2099" i="1" l="1"/>
  <c r="AA2100" i="1"/>
  <c r="E2099" i="1"/>
  <c r="U2099" i="1"/>
  <c r="V2099" i="1" s="1"/>
  <c r="V2098" i="1"/>
  <c r="AB2099" i="1" s="1"/>
  <c r="W2099" i="1" l="1"/>
  <c r="AH2099" i="1"/>
  <c r="AG2099" i="1"/>
  <c r="AB2100" i="1"/>
  <c r="X2100" i="1"/>
  <c r="Y2100" i="1" s="1"/>
  <c r="W2100" i="1"/>
  <c r="AH2100" i="1" l="1"/>
  <c r="AG2100" i="1"/>
  <c r="X2101" i="1"/>
  <c r="Y2101" i="1" s="1"/>
  <c r="AL2099" i="1"/>
  <c r="AM2099" i="1" s="1"/>
  <c r="AJ2099" i="1"/>
  <c r="AP2099" i="1" s="1"/>
  <c r="E2100" i="1" l="1"/>
  <c r="U2100" i="1"/>
  <c r="Z2100" i="1"/>
  <c r="AA2101" i="1"/>
  <c r="AL2100" i="1"/>
  <c r="AM2100" i="1" s="1"/>
  <c r="AJ2100" i="1"/>
  <c r="AP2100" i="1" s="1"/>
  <c r="U2101" i="1" l="1"/>
  <c r="V2101" i="1" s="1"/>
  <c r="AA2102" i="1"/>
  <c r="E2101" i="1"/>
  <c r="Z2101" i="1"/>
  <c r="V2100" i="1"/>
  <c r="W2101" i="1" s="1"/>
  <c r="X2102" i="1" l="1"/>
  <c r="Y2102" i="1" s="1"/>
  <c r="W2102" i="1"/>
  <c r="AB2101" i="1"/>
  <c r="AH2101" i="1" l="1"/>
  <c r="AG2101" i="1"/>
  <c r="AB2102" i="1"/>
  <c r="X2103" i="1"/>
  <c r="Y2103" i="1" s="1"/>
  <c r="AH2102" i="1" l="1"/>
  <c r="AG2102" i="1"/>
  <c r="Z2102" i="1"/>
  <c r="E2102" i="1"/>
  <c r="AA2103" i="1"/>
  <c r="U2102" i="1"/>
  <c r="AL2101" i="1"/>
  <c r="AM2101" i="1" s="1"/>
  <c r="AJ2101" i="1"/>
  <c r="AP2101" i="1" s="1"/>
  <c r="V2102" i="1" l="1"/>
  <c r="AB2103" i="1" s="1"/>
  <c r="U2103" i="1"/>
  <c r="V2103" i="1" s="1"/>
  <c r="AA2104" i="1"/>
  <c r="Z2103" i="1"/>
  <c r="E2103" i="1"/>
  <c r="AJ2102" i="1"/>
  <c r="AP2102" i="1" s="1"/>
  <c r="AL2102" i="1"/>
  <c r="AM2102" i="1" s="1"/>
  <c r="W2103" i="1" l="1"/>
  <c r="W2104" i="1" s="1"/>
  <c r="AH2103" i="1"/>
  <c r="AG2103" i="1"/>
  <c r="AB2104" i="1"/>
  <c r="X2104" i="1"/>
  <c r="Y2104" i="1" s="1"/>
  <c r="AH2104" i="1" l="1"/>
  <c r="AG2104" i="1"/>
  <c r="X2105" i="1"/>
  <c r="Y2105" i="1" s="1"/>
  <c r="AL2103" i="1"/>
  <c r="AM2103" i="1" s="1"/>
  <c r="AJ2103" i="1"/>
  <c r="AP2103" i="1" s="1"/>
  <c r="U2104" i="1" l="1"/>
  <c r="E2104" i="1"/>
  <c r="Z2104" i="1"/>
  <c r="AA2105" i="1"/>
  <c r="AJ2104" i="1"/>
  <c r="AP2104" i="1" s="1"/>
  <c r="AL2104" i="1"/>
  <c r="AM2104" i="1" s="1"/>
  <c r="V2104" i="1" l="1"/>
  <c r="AB2105" i="1" s="1"/>
  <c r="E2105" i="1"/>
  <c r="U2105" i="1"/>
  <c r="V2105" i="1" s="1"/>
  <c r="AA2106" i="1"/>
  <c r="Z2105" i="1"/>
  <c r="W2105" i="1" l="1"/>
  <c r="W2106" i="1" s="1"/>
  <c r="AH2105" i="1"/>
  <c r="AG2105" i="1"/>
  <c r="AB2106" i="1"/>
  <c r="X2106" i="1" l="1"/>
  <c r="Y2106" i="1" s="1"/>
  <c r="AH2106" i="1"/>
  <c r="AG2106" i="1"/>
  <c r="X2107" i="1"/>
  <c r="Y2107" i="1" s="1"/>
  <c r="AL2105" i="1"/>
  <c r="AM2105" i="1" s="1"/>
  <c r="AJ2105" i="1"/>
  <c r="AP2105" i="1" s="1"/>
  <c r="Z2106" i="1" l="1"/>
  <c r="AA2107" i="1"/>
  <c r="E2106" i="1"/>
  <c r="U2106" i="1"/>
  <c r="AJ2106" i="1"/>
  <c r="AP2106" i="1" s="1"/>
  <c r="AL2106" i="1"/>
  <c r="AM2106" i="1" s="1"/>
  <c r="AA2108" i="1" l="1"/>
  <c r="E2107" i="1"/>
  <c r="Z2107" i="1"/>
  <c r="U2107" i="1"/>
  <c r="V2107" i="1" s="1"/>
  <c r="V2106" i="1"/>
  <c r="W2107" i="1" s="1"/>
  <c r="AB2107" i="1" l="1"/>
  <c r="AB2108" i="1" s="1"/>
  <c r="X2108" i="1"/>
  <c r="Y2108" i="1" s="1"/>
  <c r="W2108" i="1"/>
  <c r="AG2107" i="1" l="1"/>
  <c r="AH2107" i="1"/>
  <c r="AJ2107" i="1" s="1"/>
  <c r="AP2107" i="1" s="1"/>
  <c r="X2109" i="1"/>
  <c r="Y2109" i="1" s="1"/>
  <c r="AG2108" i="1"/>
  <c r="AL2107" i="1" l="1"/>
  <c r="AM2107" i="1" s="1"/>
  <c r="AH2108" i="1"/>
  <c r="E2108" i="1"/>
  <c r="Z2108" i="1"/>
  <c r="U2108" i="1"/>
  <c r="AA2109" i="1"/>
  <c r="AL2108" i="1" l="1"/>
  <c r="AM2108" i="1" s="1"/>
  <c r="AJ2108" i="1"/>
  <c r="AP2108" i="1" s="1"/>
  <c r="E2109" i="1"/>
  <c r="U2109" i="1"/>
  <c r="V2109" i="1" s="1"/>
  <c r="Z2109" i="1"/>
  <c r="AA2110" i="1"/>
  <c r="V2108" i="1"/>
  <c r="W2109" i="1" s="1"/>
  <c r="AB2109" i="1"/>
  <c r="X2110" i="1" l="1"/>
  <c r="Y2110" i="1" s="1"/>
  <c r="W2110" i="1"/>
  <c r="AH2109" i="1"/>
  <c r="AG2109" i="1"/>
  <c r="AB2110" i="1"/>
  <c r="AJ2109" i="1" l="1"/>
  <c r="AP2109" i="1" s="1"/>
  <c r="AL2109" i="1"/>
  <c r="AM2109" i="1" s="1"/>
  <c r="X2111" i="1"/>
  <c r="Y2111" i="1" s="1"/>
  <c r="AH2110" i="1"/>
  <c r="AG2110" i="1"/>
  <c r="AA2111" i="1" l="1"/>
  <c r="U2110" i="1"/>
  <c r="Z2110" i="1"/>
  <c r="E2110" i="1"/>
  <c r="AJ2110" i="1"/>
  <c r="AP2110" i="1" s="1"/>
  <c r="AL2110" i="1"/>
  <c r="AM2110" i="1" s="1"/>
  <c r="U2111" i="1" l="1"/>
  <c r="V2111" i="1" s="1"/>
  <c r="Z2111" i="1"/>
  <c r="AA2112" i="1"/>
  <c r="E2111" i="1"/>
  <c r="V2110" i="1"/>
  <c r="AB2111" i="1" s="1"/>
  <c r="AH2111" i="1" l="1"/>
  <c r="AG2111" i="1"/>
  <c r="AB2112" i="1"/>
  <c r="W2111" i="1"/>
  <c r="AH2112" i="1" l="1"/>
  <c r="AG2112" i="1"/>
  <c r="X2112" i="1"/>
  <c r="Y2112" i="1" s="1"/>
  <c r="W2112" i="1"/>
  <c r="AL2111" i="1"/>
  <c r="AM2111" i="1" s="1"/>
  <c r="AJ2111" i="1"/>
  <c r="AP2111" i="1" s="1"/>
  <c r="X2113" i="1" l="1"/>
  <c r="Y2113" i="1" s="1"/>
  <c r="AJ2112" i="1"/>
  <c r="AP2112" i="1" s="1"/>
  <c r="AL2112" i="1"/>
  <c r="AM2112" i="1" s="1"/>
  <c r="Z2112" i="1" l="1"/>
  <c r="E2112" i="1"/>
  <c r="U2112" i="1"/>
  <c r="AA2113" i="1"/>
  <c r="E2113" i="1" l="1"/>
  <c r="Z2113" i="1"/>
  <c r="AA2114" i="1"/>
  <c r="U2113" i="1"/>
  <c r="V2113" i="1" s="1"/>
  <c r="V2112" i="1"/>
  <c r="AB2113" i="1" s="1"/>
  <c r="W2113" i="1" l="1"/>
  <c r="X2114" i="1" s="1"/>
  <c r="Y2114" i="1" s="1"/>
  <c r="AH2113" i="1"/>
  <c r="AG2113" i="1"/>
  <c r="AB2114" i="1"/>
  <c r="W2114" i="1" l="1"/>
  <c r="X2115" i="1" s="1"/>
  <c r="Y2115" i="1" s="1"/>
  <c r="AH2114" i="1"/>
  <c r="AG2114" i="1"/>
  <c r="AL2113" i="1"/>
  <c r="AM2113" i="1" s="1"/>
  <c r="AJ2113" i="1"/>
  <c r="AP2113" i="1" s="1"/>
  <c r="E2114" i="1" l="1"/>
  <c r="AA2115" i="1"/>
  <c r="U2114" i="1"/>
  <c r="Z2114" i="1"/>
  <c r="AJ2114" i="1"/>
  <c r="AP2114" i="1" s="1"/>
  <c r="AL2114" i="1"/>
  <c r="AM2114" i="1" s="1"/>
  <c r="U2115" i="1" l="1"/>
  <c r="V2115" i="1" s="1"/>
  <c r="Z2115" i="1"/>
  <c r="E2115" i="1"/>
  <c r="AA2116" i="1"/>
  <c r="V2114" i="1"/>
  <c r="AB2115" i="1" s="1"/>
  <c r="AH2115" i="1" l="1"/>
  <c r="AG2115" i="1"/>
  <c r="AB2116" i="1"/>
  <c r="W2115" i="1"/>
  <c r="AH2116" i="1" l="1"/>
  <c r="AG2116" i="1"/>
  <c r="X2116" i="1"/>
  <c r="Y2116" i="1" s="1"/>
  <c r="W2116" i="1"/>
  <c r="AJ2115" i="1"/>
  <c r="AP2115" i="1" s="1"/>
  <c r="AL2115" i="1"/>
  <c r="AM2115" i="1" s="1"/>
  <c r="X2117" i="1" l="1"/>
  <c r="Y2117" i="1" s="1"/>
  <c r="AL2116" i="1"/>
  <c r="AM2116" i="1" s="1"/>
  <c r="AJ2116" i="1"/>
  <c r="AP2116" i="1" s="1"/>
  <c r="AA2117" i="1" l="1"/>
  <c r="U2116" i="1"/>
  <c r="E2116" i="1"/>
  <c r="Z2116" i="1"/>
  <c r="U2117" i="1" l="1"/>
  <c r="V2117" i="1" s="1"/>
  <c r="Z2117" i="1"/>
  <c r="AA2118" i="1"/>
  <c r="E2117" i="1"/>
  <c r="V2116" i="1"/>
  <c r="AB2117" i="1" s="1"/>
  <c r="AH2117" i="1" l="1"/>
  <c r="AG2117" i="1"/>
  <c r="AB2118" i="1"/>
  <c r="W2117" i="1"/>
  <c r="AH2118" i="1" l="1"/>
  <c r="AG2118" i="1"/>
  <c r="X2118" i="1"/>
  <c r="Y2118" i="1" s="1"/>
  <c r="W2118" i="1"/>
  <c r="AJ2117" i="1"/>
  <c r="AP2117" i="1" s="1"/>
  <c r="AL2117" i="1"/>
  <c r="AM2117" i="1" s="1"/>
  <c r="X2119" i="1" l="1"/>
  <c r="Y2119" i="1" s="1"/>
  <c r="AJ2118" i="1"/>
  <c r="AP2118" i="1" s="1"/>
  <c r="AL2118" i="1"/>
  <c r="AM2118" i="1" s="1"/>
  <c r="AA2119" i="1" l="1"/>
  <c r="E2118" i="1"/>
  <c r="U2118" i="1"/>
  <c r="Z2118" i="1"/>
  <c r="E2119" i="1" l="1"/>
  <c r="AA2120" i="1"/>
  <c r="U2119" i="1"/>
  <c r="V2119" i="1" s="1"/>
  <c r="Z2119" i="1"/>
  <c r="V2118" i="1"/>
  <c r="AB2119" i="1" s="1"/>
  <c r="W2119" i="1"/>
  <c r="AH2119" i="1" l="1"/>
  <c r="AG2119" i="1"/>
  <c r="AB2120" i="1"/>
  <c r="X2120" i="1"/>
  <c r="Y2120" i="1" s="1"/>
  <c r="W2120" i="1"/>
  <c r="AH2120" i="1" l="1"/>
  <c r="AG2120" i="1"/>
  <c r="X2121" i="1"/>
  <c r="Y2121" i="1" s="1"/>
  <c r="AL2119" i="1"/>
  <c r="AM2119" i="1" s="1"/>
  <c r="AJ2119" i="1"/>
  <c r="AP2119" i="1" s="1"/>
  <c r="U2120" i="1" l="1"/>
  <c r="Z2120" i="1"/>
  <c r="E2120" i="1"/>
  <c r="AA2121" i="1"/>
  <c r="AL2120" i="1"/>
  <c r="AM2120" i="1" s="1"/>
  <c r="AJ2120" i="1"/>
  <c r="AP2120" i="1" s="1"/>
  <c r="V2120" i="1" l="1"/>
  <c r="W2121" i="1" s="1"/>
  <c r="U2121" i="1"/>
  <c r="V2121" i="1" s="1"/>
  <c r="E2121" i="1"/>
  <c r="AA2122" i="1"/>
  <c r="Z2121" i="1"/>
  <c r="AB2121" i="1" l="1"/>
  <c r="AB2122" i="1" s="1"/>
  <c r="X2122" i="1"/>
  <c r="Y2122" i="1" s="1"/>
  <c r="W2122" i="1"/>
  <c r="AG2121" i="1" l="1"/>
  <c r="AH2121" i="1"/>
  <c r="AL2121" i="1" s="1"/>
  <c r="AM2121" i="1" s="1"/>
  <c r="X2123" i="1"/>
  <c r="Y2123" i="1" s="1"/>
  <c r="AG2122" i="1"/>
  <c r="AJ2121" i="1" l="1"/>
  <c r="AP2121" i="1" s="1"/>
  <c r="AH2122" i="1"/>
  <c r="AL2122" i="1" s="1"/>
  <c r="AM2122" i="1" s="1"/>
  <c r="U2122" i="1"/>
  <c r="AA2123" i="1"/>
  <c r="E2122" i="1"/>
  <c r="Z2122" i="1"/>
  <c r="AJ2122" i="1" l="1"/>
  <c r="AP2122" i="1" s="1"/>
  <c r="V2122" i="1"/>
  <c r="AB2123" i="1" s="1"/>
  <c r="Z2123" i="1"/>
  <c r="AA2124" i="1"/>
  <c r="E2123" i="1"/>
  <c r="U2123" i="1"/>
  <c r="V2123" i="1" s="1"/>
  <c r="W2123" i="1" l="1"/>
  <c r="X2124" i="1" s="1"/>
  <c r="Y2124" i="1" s="1"/>
  <c r="AH2123" i="1"/>
  <c r="AG2123" i="1"/>
  <c r="AB2124" i="1"/>
  <c r="W2124" i="1" l="1"/>
  <c r="X2125" i="1" s="1"/>
  <c r="Y2125" i="1" s="1"/>
  <c r="AJ2123" i="1"/>
  <c r="AP2123" i="1" s="1"/>
  <c r="AL2123" i="1"/>
  <c r="AM2123" i="1" s="1"/>
  <c r="AH2124" i="1"/>
  <c r="AG2124" i="1"/>
  <c r="U2124" i="1" l="1"/>
  <c r="Z2124" i="1"/>
  <c r="E2124" i="1"/>
  <c r="AA2125" i="1"/>
  <c r="AL2124" i="1"/>
  <c r="AM2124" i="1" s="1"/>
  <c r="AJ2124" i="1"/>
  <c r="AP2124" i="1" s="1"/>
  <c r="V2124" i="1" l="1"/>
  <c r="W2125" i="1" s="1"/>
  <c r="E2125" i="1"/>
  <c r="U2125" i="1"/>
  <c r="V2125" i="1" s="1"/>
  <c r="Z2125" i="1"/>
  <c r="AA2126" i="1"/>
  <c r="AB2125" i="1" l="1"/>
  <c r="AB2126" i="1" s="1"/>
  <c r="X2126" i="1"/>
  <c r="Y2126" i="1" s="1"/>
  <c r="W2126" i="1"/>
  <c r="AG2125" i="1" l="1"/>
  <c r="AH2125" i="1"/>
  <c r="AL2125" i="1" s="1"/>
  <c r="AM2125" i="1" s="1"/>
  <c r="X2127" i="1"/>
  <c r="Y2127" i="1" s="1"/>
  <c r="AG2126" i="1"/>
  <c r="AJ2125" i="1" l="1"/>
  <c r="AP2125" i="1" s="1"/>
  <c r="AH2126" i="1"/>
  <c r="AJ2126" i="1" s="1"/>
  <c r="AP2126" i="1" s="1"/>
  <c r="AA2127" i="1"/>
  <c r="Z2126" i="1"/>
  <c r="U2126" i="1"/>
  <c r="E2126" i="1"/>
  <c r="AL2126" i="1" l="1"/>
  <c r="AM2126" i="1" s="1"/>
  <c r="E2127" i="1"/>
  <c r="U2127" i="1"/>
  <c r="V2127" i="1" s="1"/>
  <c r="Z2127" i="1"/>
  <c r="AA2128" i="1"/>
  <c r="V2126" i="1"/>
  <c r="W2127" i="1" s="1"/>
  <c r="AB2127" i="1"/>
  <c r="X2128" i="1" l="1"/>
  <c r="Y2128" i="1" s="1"/>
  <c r="W2128" i="1"/>
  <c r="AH2127" i="1"/>
  <c r="AG2127" i="1"/>
  <c r="AB2128" i="1"/>
  <c r="AL2127" i="1" l="1"/>
  <c r="AM2127" i="1" s="1"/>
  <c r="AJ2127" i="1"/>
  <c r="AP2127" i="1" s="1"/>
  <c r="X2129" i="1"/>
  <c r="Y2129" i="1" s="1"/>
  <c r="AH2128" i="1"/>
  <c r="AG2128" i="1"/>
  <c r="AA2129" i="1" l="1"/>
  <c r="Z2128" i="1"/>
  <c r="E2128" i="1"/>
  <c r="U2128" i="1"/>
  <c r="AJ2128" i="1"/>
  <c r="AP2128" i="1" s="1"/>
  <c r="AL2128" i="1"/>
  <c r="AM2128" i="1" s="1"/>
  <c r="AA2130" i="1" l="1"/>
  <c r="E2129" i="1"/>
  <c r="Z2129" i="1"/>
  <c r="U2129" i="1"/>
  <c r="V2129" i="1" s="1"/>
  <c r="V2128" i="1"/>
  <c r="AB2129" i="1" s="1"/>
  <c r="W2129" i="1" l="1"/>
  <c r="W2130" i="1" s="1"/>
  <c r="AH2129" i="1"/>
  <c r="AG2129" i="1"/>
  <c r="AB2130" i="1"/>
  <c r="X2130" i="1" l="1"/>
  <c r="Y2130" i="1" s="1"/>
  <c r="AH2130" i="1"/>
  <c r="AG2130" i="1"/>
  <c r="X2131" i="1"/>
  <c r="Y2131" i="1" s="1"/>
  <c r="AL2129" i="1"/>
  <c r="AM2129" i="1" s="1"/>
  <c r="AJ2129" i="1"/>
  <c r="AP2129" i="1" s="1"/>
  <c r="AA2131" i="1" l="1"/>
  <c r="U2130" i="1"/>
  <c r="Z2130" i="1"/>
  <c r="E2130" i="1"/>
  <c r="AJ2130" i="1"/>
  <c r="AP2130" i="1" s="1"/>
  <c r="AL2130" i="1"/>
  <c r="AM2130" i="1" s="1"/>
  <c r="E2131" i="1" l="1"/>
  <c r="AA2132" i="1"/>
  <c r="Z2131" i="1"/>
  <c r="U2131" i="1"/>
  <c r="V2131" i="1" s="1"/>
  <c r="V2130" i="1"/>
  <c r="AB2131" i="1" s="1"/>
  <c r="W2131" i="1" l="1"/>
  <c r="W2132" i="1" s="1"/>
  <c r="AH2131" i="1"/>
  <c r="AG2131" i="1"/>
  <c r="AB2132" i="1"/>
  <c r="X2132" i="1" l="1"/>
  <c r="Y2132" i="1" s="1"/>
  <c r="AA2133" i="1" s="1"/>
  <c r="AG2132" i="1"/>
  <c r="X2133" i="1"/>
  <c r="Y2133" i="1" s="1"/>
  <c r="AJ2131" i="1"/>
  <c r="AP2131" i="1" s="1"/>
  <c r="AL2131" i="1"/>
  <c r="AM2131" i="1" s="1"/>
  <c r="AH2132" i="1"/>
  <c r="Z2133" i="1" l="1"/>
  <c r="AA2134" i="1"/>
  <c r="E2133" i="1"/>
  <c r="U2133" i="1"/>
  <c r="V2133" i="1" s="1"/>
  <c r="U2132" i="1"/>
  <c r="E2132" i="1"/>
  <c r="Z2132" i="1"/>
  <c r="AJ2132" i="1"/>
  <c r="AP2132" i="1" s="1"/>
  <c r="AL2132" i="1"/>
  <c r="AM2132" i="1" s="1"/>
  <c r="V2132" i="1" l="1"/>
  <c r="AB2133" i="1" s="1"/>
  <c r="W2133" i="1" l="1"/>
  <c r="W2134" i="1" s="1"/>
  <c r="AG2133" i="1"/>
  <c r="AB2134" i="1"/>
  <c r="AH2133" i="1"/>
  <c r="AJ2133" i="1" s="1"/>
  <c r="AP2133" i="1" s="1"/>
  <c r="X2134" i="1" l="1"/>
  <c r="Y2134" i="1" s="1"/>
  <c r="AA2135" i="1" s="1"/>
  <c r="AG2134" i="1"/>
  <c r="AH2134" i="1"/>
  <c r="AJ2134" i="1" s="1"/>
  <c r="AP2134" i="1" s="1"/>
  <c r="AL2133" i="1"/>
  <c r="X2135" i="1"/>
  <c r="Y2135" i="1" s="1"/>
  <c r="U2134" i="1" l="1"/>
  <c r="V2134" i="1" s="1"/>
  <c r="E2134" i="1"/>
  <c r="Z2134" i="1"/>
  <c r="AL2134" i="1"/>
  <c r="AM2134" i="1" s="1"/>
  <c r="E2135" i="1"/>
  <c r="Z2135" i="1"/>
  <c r="AA2136" i="1"/>
  <c r="U2135" i="1"/>
  <c r="V2135" i="1" s="1"/>
  <c r="AM2133" i="1"/>
  <c r="AB2135" i="1" l="1"/>
  <c r="AB2136" i="1" s="1"/>
  <c r="W2135" i="1"/>
  <c r="X2136" i="1"/>
  <c r="Y2136" i="1" s="1"/>
  <c r="W2136" i="1"/>
  <c r="AH2135" i="1" l="1"/>
  <c r="AJ2135" i="1" s="1"/>
  <c r="AP2135" i="1" s="1"/>
  <c r="AG2135" i="1"/>
  <c r="Z2136" i="1"/>
  <c r="E2136" i="1"/>
  <c r="AA2137" i="1"/>
  <c r="U2136" i="1"/>
  <c r="V2136" i="1" s="1"/>
  <c r="X2137" i="1"/>
  <c r="Y2137" i="1" s="1"/>
  <c r="AG2136" i="1"/>
  <c r="AL2135" i="1"/>
  <c r="AM2135" i="1" s="1"/>
  <c r="AH2136" i="1" l="1"/>
  <c r="AJ2136" i="1" s="1"/>
  <c r="AP2136" i="1" s="1"/>
  <c r="W2137" i="1"/>
  <c r="AB2137" i="1"/>
  <c r="AA2138" i="1"/>
  <c r="U2137" i="1"/>
  <c r="V2137" i="1" s="1"/>
  <c r="E2137" i="1"/>
  <c r="Z2137" i="1"/>
  <c r="AH2137" i="1" l="1"/>
  <c r="AJ2137" i="1" s="1"/>
  <c r="AP2137" i="1" s="1"/>
  <c r="AL2136" i="1"/>
  <c r="AM2136" i="1" s="1"/>
  <c r="AG2137" i="1"/>
  <c r="AB2138" i="1"/>
  <c r="X2138" i="1"/>
  <c r="Y2138" i="1" s="1"/>
  <c r="W2138" i="1"/>
  <c r="AL2137" i="1" l="1"/>
  <c r="AM2137" i="1" s="1"/>
  <c r="AH2138" i="1"/>
  <c r="AJ2138" i="1" s="1"/>
  <c r="AP2138" i="1" s="1"/>
  <c r="AG2138" i="1"/>
  <c r="X2139" i="1"/>
  <c r="Y2139" i="1" s="1"/>
  <c r="E2138" i="1"/>
  <c r="Z2138" i="1"/>
  <c r="U2138" i="1"/>
  <c r="V2138" i="1" s="1"/>
  <c r="AA2139" i="1"/>
  <c r="W2139" i="1" l="1"/>
  <c r="AB2139" i="1"/>
  <c r="AH2139" i="1" s="1"/>
  <c r="AJ2139" i="1" s="1"/>
  <c r="AP2139" i="1" s="1"/>
  <c r="Z2139" i="1"/>
  <c r="AA2140" i="1"/>
  <c r="U2139" i="1"/>
  <c r="V2139" i="1" s="1"/>
  <c r="E2139" i="1"/>
  <c r="AL2138" i="1"/>
  <c r="AM2138" i="1" s="1"/>
  <c r="AL2139" i="1" l="1"/>
  <c r="AM2139" i="1" s="1"/>
  <c r="AG2139" i="1"/>
  <c r="AB2140" i="1"/>
  <c r="X2140" i="1"/>
  <c r="Y2140" i="1" s="1"/>
  <c r="W2140" i="1"/>
  <c r="AH2140" i="1" l="1"/>
  <c r="AJ2140" i="1" s="1"/>
  <c r="AP2140" i="1" s="1"/>
  <c r="AG2140" i="1"/>
  <c r="X2141" i="1"/>
  <c r="Y2141" i="1" s="1"/>
  <c r="Z2140" i="1"/>
  <c r="U2140" i="1"/>
  <c r="V2140" i="1" s="1"/>
  <c r="AA2141" i="1"/>
  <c r="E2140" i="1"/>
  <c r="W2141" i="1" l="1"/>
  <c r="AB2141" i="1"/>
  <c r="AH2141" i="1" s="1"/>
  <c r="AJ2141" i="1" s="1"/>
  <c r="AP2141" i="1" s="1"/>
  <c r="E2141" i="1"/>
  <c r="U2141" i="1"/>
  <c r="V2141" i="1" s="1"/>
  <c r="Z2141" i="1"/>
  <c r="AA2142" i="1"/>
  <c r="AL2140" i="1"/>
  <c r="AM2140" i="1" s="1"/>
  <c r="AL2141" i="1" l="1"/>
  <c r="AM2141" i="1" s="1"/>
  <c r="AG2141" i="1"/>
  <c r="AB2142" i="1"/>
  <c r="X2142" i="1"/>
  <c r="Y2142" i="1" s="1"/>
  <c r="W2142" i="1"/>
  <c r="AA2143" i="1" l="1"/>
  <c r="U2142" i="1"/>
  <c r="V2142" i="1" s="1"/>
  <c r="E2142" i="1"/>
  <c r="Z2142" i="1"/>
  <c r="X2143" i="1"/>
  <c r="Y2143" i="1" s="1"/>
  <c r="AG2142" i="1"/>
  <c r="AH2142" i="1"/>
  <c r="AJ2142" i="1" s="1"/>
  <c r="AP2142" i="1" s="1"/>
  <c r="AB2143" i="1" l="1"/>
  <c r="AH2143" i="1" s="1"/>
  <c r="AJ2143" i="1" s="1"/>
  <c r="AP2143" i="1" s="1"/>
  <c r="W2143" i="1"/>
  <c r="AL2142" i="1"/>
  <c r="AM2142" i="1" s="1"/>
  <c r="E2143" i="1"/>
  <c r="Z2143" i="1"/>
  <c r="AA2144" i="1"/>
  <c r="U2143" i="1"/>
  <c r="V2143" i="1" s="1"/>
  <c r="AL2143" i="1" l="1"/>
  <c r="AM2143" i="1" s="1"/>
  <c r="X2144" i="1"/>
  <c r="Y2144" i="1" s="1"/>
  <c r="W2144" i="1"/>
  <c r="AB2144" i="1"/>
  <c r="AG2143" i="1"/>
  <c r="AA2145" i="1" l="1"/>
  <c r="Z2144" i="1"/>
  <c r="E2144" i="1"/>
  <c r="U2144" i="1"/>
  <c r="V2144" i="1" s="1"/>
  <c r="AG2144" i="1"/>
  <c r="X2145" i="1"/>
  <c r="Y2145" i="1" s="1"/>
  <c r="AH2144" i="1"/>
  <c r="AJ2144" i="1" s="1"/>
  <c r="AP2144" i="1" s="1"/>
  <c r="E2145" i="1" l="1"/>
  <c r="Z2145" i="1"/>
  <c r="AA2146" i="1"/>
  <c r="U2145" i="1"/>
  <c r="V2145" i="1" s="1"/>
  <c r="W2146" i="1" s="1"/>
  <c r="AB2145" i="1"/>
  <c r="W2145" i="1"/>
  <c r="X2146" i="1" s="1"/>
  <c r="Y2146" i="1" s="1"/>
  <c r="AL2144" i="1"/>
  <c r="AM2144" i="1" s="1"/>
  <c r="Z2146" i="1" l="1"/>
  <c r="U2146" i="1"/>
  <c r="V2146" i="1" s="1"/>
  <c r="AA2147" i="1"/>
  <c r="E2146" i="1"/>
  <c r="X2147" i="1"/>
  <c r="Y2147" i="1" s="1"/>
  <c r="AH2145" i="1"/>
  <c r="AJ2145" i="1" s="1"/>
  <c r="AP2145" i="1" s="1"/>
  <c r="AB2146" i="1"/>
  <c r="AG2145" i="1"/>
  <c r="AH2146" i="1" l="1"/>
  <c r="AJ2146" i="1" s="1"/>
  <c r="AP2146" i="1" s="1"/>
  <c r="AL2145" i="1"/>
  <c r="AM2145" i="1" s="1"/>
  <c r="AG2146" i="1"/>
  <c r="AB2147" i="1"/>
  <c r="W2147" i="1"/>
  <c r="U2147" i="1"/>
  <c r="V2147" i="1" s="1"/>
  <c r="E2147" i="1"/>
  <c r="Z2147" i="1"/>
  <c r="AA2148" i="1"/>
  <c r="X2148" i="1" l="1"/>
  <c r="Y2148" i="1" s="1"/>
  <c r="W2148" i="1"/>
  <c r="AH2147" i="1"/>
  <c r="AJ2147" i="1" s="1"/>
  <c r="AP2147" i="1" s="1"/>
  <c r="AB2148" i="1"/>
  <c r="AG2147" i="1"/>
  <c r="AL2146" i="1"/>
  <c r="AM2146" i="1" s="1"/>
  <c r="AG2148" i="1" l="1"/>
  <c r="X2149" i="1"/>
  <c r="Y2149" i="1" s="1"/>
  <c r="AH2148" i="1"/>
  <c r="AJ2148" i="1" s="1"/>
  <c r="AP2148" i="1" s="1"/>
  <c r="AL2147" i="1"/>
  <c r="AM2147" i="1" s="1"/>
  <c r="U2148" i="1"/>
  <c r="V2148" i="1" s="1"/>
  <c r="AA2149" i="1"/>
  <c r="E2148" i="1"/>
  <c r="Z2148" i="1"/>
  <c r="W2149" i="1" l="1"/>
  <c r="E2149" i="1"/>
  <c r="Z2149" i="1"/>
  <c r="AA2150" i="1"/>
  <c r="U2149" i="1"/>
  <c r="V2149" i="1" s="1"/>
  <c r="AB2149" i="1"/>
  <c r="AH2149" i="1" s="1"/>
  <c r="AJ2149" i="1" s="1"/>
  <c r="AP2149" i="1" s="1"/>
  <c r="AL2148" i="1"/>
  <c r="AM2148" i="1" s="1"/>
  <c r="AG2149" i="1" l="1"/>
  <c r="AB2150" i="1"/>
  <c r="AH2150" i="1" s="1"/>
  <c r="AJ2150" i="1" s="1"/>
  <c r="AP2150" i="1" s="1"/>
  <c r="AL2149" i="1"/>
  <c r="AM2149" i="1" s="1"/>
  <c r="X2150" i="1"/>
  <c r="Y2150" i="1" s="1"/>
  <c r="W2150" i="1"/>
  <c r="AL2150" i="1" l="1"/>
  <c r="AM2150" i="1" s="1"/>
  <c r="U2150" i="1"/>
  <c r="V2150" i="1" s="1"/>
  <c r="AA2151" i="1"/>
  <c r="E2150" i="1"/>
  <c r="Z2150" i="1"/>
  <c r="X2151" i="1"/>
  <c r="Y2151" i="1" s="1"/>
  <c r="AG2150" i="1"/>
  <c r="W2151" i="1" l="1"/>
  <c r="E2151" i="1"/>
  <c r="Z2151" i="1"/>
  <c r="AA2152" i="1"/>
  <c r="U2151" i="1"/>
  <c r="V2151" i="1" s="1"/>
  <c r="AB2151" i="1"/>
  <c r="AH2151" i="1" l="1"/>
  <c r="AJ2151" i="1" s="1"/>
  <c r="AP2151" i="1" s="1"/>
  <c r="AB2152" i="1"/>
  <c r="AG2151" i="1"/>
  <c r="X2152" i="1"/>
  <c r="Y2152" i="1" s="1"/>
  <c r="W2152" i="1"/>
  <c r="U2152" i="1" l="1"/>
  <c r="V2152" i="1" s="1"/>
  <c r="AA2153" i="1"/>
  <c r="Z2152" i="1"/>
  <c r="E2152" i="1"/>
  <c r="AG2152" i="1"/>
  <c r="X2153" i="1"/>
  <c r="Y2153" i="1" s="1"/>
  <c r="AH2152" i="1"/>
  <c r="AJ2152" i="1" s="1"/>
  <c r="AP2152" i="1" s="1"/>
  <c r="AL2151" i="1"/>
  <c r="AM2151" i="1" s="1"/>
  <c r="AL2152" i="1" l="1"/>
  <c r="AM2152" i="1" s="1"/>
  <c r="W2153" i="1"/>
  <c r="E2153" i="1"/>
  <c r="Z2153" i="1"/>
  <c r="AA2154" i="1"/>
  <c r="U2153" i="1"/>
  <c r="V2153" i="1" s="1"/>
  <c r="AB2153" i="1"/>
  <c r="AH2153" i="1" l="1"/>
  <c r="AJ2153" i="1" s="1"/>
  <c r="AP2153" i="1" s="1"/>
  <c r="AG2153" i="1"/>
  <c r="AB2154" i="1"/>
  <c r="X2154" i="1"/>
  <c r="Y2154" i="1" s="1"/>
  <c r="W2154" i="1"/>
  <c r="Z2154" i="1" l="1"/>
  <c r="U2154" i="1"/>
  <c r="V2154" i="1" s="1"/>
  <c r="AA2155" i="1"/>
  <c r="E2154" i="1"/>
  <c r="AG2154" i="1"/>
  <c r="X2155" i="1"/>
  <c r="Y2155" i="1" s="1"/>
  <c r="AH2154" i="1"/>
  <c r="AJ2154" i="1" s="1"/>
  <c r="AP2154" i="1" s="1"/>
  <c r="AL2153" i="1"/>
  <c r="AM2153" i="1" s="1"/>
  <c r="E2155" i="1" l="1"/>
  <c r="Z2155" i="1"/>
  <c r="AA2156" i="1"/>
  <c r="U2155" i="1"/>
  <c r="V2155" i="1" s="1"/>
  <c r="W2155" i="1"/>
  <c r="AB2155" i="1"/>
  <c r="AH2155" i="1" s="1"/>
  <c r="AJ2155" i="1" s="1"/>
  <c r="AP2155" i="1" s="1"/>
  <c r="AL2154" i="1"/>
  <c r="AM2154" i="1" s="1"/>
  <c r="AL2155" i="1" l="1"/>
  <c r="AM2155" i="1" s="1"/>
  <c r="AB2156" i="1"/>
  <c r="AG2155" i="1"/>
  <c r="W2156" i="1"/>
  <c r="X2156" i="1"/>
  <c r="Y2156" i="1" s="1"/>
  <c r="AG2156" i="1" l="1"/>
  <c r="E2156" i="1"/>
  <c r="AA2157" i="1"/>
  <c r="U2156" i="1"/>
  <c r="V2156" i="1" s="1"/>
  <c r="Z2156" i="1"/>
  <c r="X2157" i="1"/>
  <c r="Y2157" i="1" s="1"/>
  <c r="AH2156" i="1"/>
  <c r="AJ2156" i="1" s="1"/>
  <c r="AP2156" i="1" s="1"/>
  <c r="AL2156" i="1" l="1"/>
  <c r="AM2156" i="1" s="1"/>
  <c r="W2157" i="1"/>
  <c r="U2157" i="1"/>
  <c r="V2157" i="1" s="1"/>
  <c r="E2157" i="1"/>
  <c r="AA2158" i="1"/>
  <c r="Z2157" i="1"/>
  <c r="AB2157" i="1"/>
  <c r="AG2157" i="1" l="1"/>
  <c r="AB2158" i="1"/>
  <c r="X2158" i="1"/>
  <c r="Y2158" i="1" s="1"/>
  <c r="W2158" i="1"/>
  <c r="AH2157" i="1"/>
  <c r="AJ2157" i="1" s="1"/>
  <c r="AP2157" i="1" s="1"/>
  <c r="X2159" i="1" l="1"/>
  <c r="Y2159" i="1" s="1"/>
  <c r="Z2158" i="1"/>
  <c r="U2158" i="1"/>
  <c r="V2158" i="1" s="1"/>
  <c r="AA2159" i="1"/>
  <c r="E2158" i="1"/>
  <c r="AG2158" i="1"/>
  <c r="AH2158" i="1"/>
  <c r="AJ2158" i="1" s="1"/>
  <c r="AP2158" i="1" s="1"/>
  <c r="AL2157" i="1"/>
  <c r="AM2157" i="1" s="1"/>
  <c r="AB2159" i="1" l="1"/>
  <c r="W2159" i="1"/>
  <c r="AL2158" i="1"/>
  <c r="AM2158" i="1" s="1"/>
  <c r="E2159" i="1"/>
  <c r="Z2159" i="1"/>
  <c r="AA2160" i="1"/>
  <c r="U2159" i="1"/>
  <c r="V2159" i="1" s="1"/>
  <c r="X2160" i="1" l="1"/>
  <c r="Y2160" i="1" s="1"/>
  <c r="W2160" i="1"/>
  <c r="AH2159" i="1"/>
  <c r="AJ2159" i="1" s="1"/>
  <c r="AP2159" i="1" s="1"/>
  <c r="AB2160" i="1"/>
  <c r="AG2159" i="1"/>
  <c r="AG2160" i="1" l="1"/>
  <c r="X2161" i="1"/>
  <c r="Y2161" i="1" s="1"/>
  <c r="AH2160" i="1"/>
  <c r="AJ2160" i="1" s="1"/>
  <c r="AP2160" i="1" s="1"/>
  <c r="AL2159" i="1"/>
  <c r="AM2159" i="1" s="1"/>
  <c r="AA2161" i="1"/>
  <c r="E2160" i="1"/>
  <c r="Z2160" i="1"/>
  <c r="U2160" i="1"/>
  <c r="V2160" i="1" s="1"/>
  <c r="W2161" i="1" l="1"/>
  <c r="AB2161" i="1"/>
  <c r="AH2161" i="1" s="1"/>
  <c r="AJ2161" i="1" s="1"/>
  <c r="AP2161" i="1" s="1"/>
  <c r="U2161" i="1"/>
  <c r="V2161" i="1" s="1"/>
  <c r="E2161" i="1"/>
  <c r="Z2161" i="1"/>
  <c r="AA2162" i="1"/>
  <c r="AL2160" i="1"/>
  <c r="AM2160" i="1" s="1"/>
  <c r="AL2161" i="1" l="1"/>
  <c r="AM2161" i="1" s="1"/>
  <c r="AB2162" i="1"/>
  <c r="AG2161" i="1"/>
  <c r="W2162" i="1"/>
  <c r="X2162" i="1"/>
  <c r="Y2162" i="1" s="1"/>
  <c r="AG2162" i="1" l="1"/>
  <c r="AA2163" i="1"/>
  <c r="E2162" i="1"/>
  <c r="Z2162" i="1"/>
  <c r="U2162" i="1"/>
  <c r="V2162" i="1" s="1"/>
  <c r="X2163" i="1"/>
  <c r="Y2163" i="1" s="1"/>
  <c r="AH2162" i="1"/>
  <c r="AJ2162" i="1" s="1"/>
  <c r="AP2162" i="1" s="1"/>
  <c r="E2163" i="1" l="1"/>
  <c r="Z2163" i="1"/>
  <c r="AA2164" i="1"/>
  <c r="U2163" i="1"/>
  <c r="V2163" i="1" s="1"/>
  <c r="W2163" i="1"/>
  <c r="AB2163" i="1"/>
  <c r="AH2163" i="1" s="1"/>
  <c r="AJ2163" i="1" s="1"/>
  <c r="AP2163" i="1" s="1"/>
  <c r="AL2162" i="1"/>
  <c r="AM2162" i="1" s="1"/>
  <c r="AB2164" i="1" l="1"/>
  <c r="AH2164" i="1" s="1"/>
  <c r="AJ2164" i="1" s="1"/>
  <c r="AP2164" i="1" s="1"/>
  <c r="AG2163" i="1"/>
  <c r="AL2163" i="1"/>
  <c r="AM2163" i="1" s="1"/>
  <c r="X2164" i="1"/>
  <c r="Y2164" i="1" s="1"/>
  <c r="W2164" i="1"/>
  <c r="X2165" i="1" l="1"/>
  <c r="Y2165" i="1" s="1"/>
  <c r="AA2165" i="1"/>
  <c r="U2164" i="1"/>
  <c r="V2164" i="1" s="1"/>
  <c r="E2164" i="1"/>
  <c r="Z2164" i="1"/>
  <c r="AL2164" i="1"/>
  <c r="AM2164" i="1" s="1"/>
  <c r="AG2164" i="1"/>
  <c r="AB2165" i="1" l="1"/>
  <c r="W2165" i="1"/>
  <c r="E2165" i="1"/>
  <c r="AA2166" i="1"/>
  <c r="Z2165" i="1"/>
  <c r="U2165" i="1"/>
  <c r="V2165" i="1" s="1"/>
  <c r="X2166" i="1" l="1"/>
  <c r="Y2166" i="1" s="1"/>
  <c r="W2166" i="1"/>
  <c r="AB2166" i="1"/>
  <c r="AG2165" i="1"/>
  <c r="AH2165" i="1"/>
  <c r="AJ2165" i="1" s="1"/>
  <c r="AP2165" i="1" s="1"/>
  <c r="X2167" i="1" l="1"/>
  <c r="Y2167" i="1" s="1"/>
  <c r="AG2166" i="1"/>
  <c r="AH2166" i="1"/>
  <c r="AJ2166" i="1" s="1"/>
  <c r="AP2166" i="1" s="1"/>
  <c r="AL2165" i="1"/>
  <c r="AM2165" i="1" s="1"/>
  <c r="AA2167" i="1"/>
  <c r="U2166" i="1"/>
  <c r="V2166" i="1" s="1"/>
  <c r="E2166" i="1"/>
  <c r="Z2166" i="1"/>
  <c r="AB2167" i="1" l="1"/>
  <c r="AH2167" i="1" s="1"/>
  <c r="AJ2167" i="1" s="1"/>
  <c r="AP2167" i="1" s="1"/>
  <c r="W2167" i="1"/>
  <c r="AL2166" i="1"/>
  <c r="AM2166" i="1" s="1"/>
  <c r="E2167" i="1"/>
  <c r="Z2167" i="1"/>
  <c r="AA2168" i="1"/>
  <c r="U2167" i="1"/>
  <c r="V2167" i="1" s="1"/>
  <c r="AL2167" i="1" l="1"/>
  <c r="AM2167" i="1" s="1"/>
  <c r="X2168" i="1"/>
  <c r="Y2168" i="1" s="1"/>
  <c r="W2168" i="1"/>
  <c r="AB2168" i="1"/>
  <c r="AG2167" i="1"/>
  <c r="AA2169" i="1" l="1"/>
  <c r="E2168" i="1"/>
  <c r="Z2168" i="1"/>
  <c r="U2168" i="1"/>
  <c r="V2168" i="1" s="1"/>
  <c r="AG2168" i="1"/>
  <c r="X2169" i="1"/>
  <c r="Y2169" i="1" s="1"/>
  <c r="AH2168" i="1"/>
  <c r="AJ2168" i="1" s="1"/>
  <c r="AP2168" i="1" s="1"/>
  <c r="E2169" i="1" l="1"/>
  <c r="Z2169" i="1"/>
  <c r="AA2170" i="1"/>
  <c r="U2169" i="1"/>
  <c r="V2169" i="1" s="1"/>
  <c r="AB2169" i="1"/>
  <c r="AH2169" i="1" s="1"/>
  <c r="AJ2169" i="1" s="1"/>
  <c r="AP2169" i="1" s="1"/>
  <c r="W2169" i="1"/>
  <c r="AL2168" i="1"/>
  <c r="AM2168" i="1" s="1"/>
  <c r="W2170" i="1" l="1"/>
  <c r="X2170" i="1"/>
  <c r="Y2170" i="1" s="1"/>
  <c r="AL2169" i="1"/>
  <c r="AM2169" i="1" s="1"/>
  <c r="AB2170" i="1"/>
  <c r="AH2170" i="1" s="1"/>
  <c r="AJ2170" i="1" s="1"/>
  <c r="AP2170" i="1" s="1"/>
  <c r="AG2169" i="1"/>
  <c r="AL2170" i="1" l="1"/>
  <c r="AM2170" i="1" s="1"/>
  <c r="AA2171" i="1"/>
  <c r="Z2170" i="1"/>
  <c r="U2170" i="1"/>
  <c r="V2170" i="1" s="1"/>
  <c r="E2170" i="1"/>
  <c r="AG2170" i="1"/>
  <c r="X2171" i="1"/>
  <c r="Y2171" i="1" s="1"/>
  <c r="E2171" i="1" l="1"/>
  <c r="Z2171" i="1"/>
  <c r="AA2172" i="1"/>
  <c r="U2171" i="1"/>
  <c r="V2171" i="1" s="1"/>
  <c r="AB2171" i="1"/>
  <c r="W2171" i="1"/>
  <c r="X2172" i="1" l="1"/>
  <c r="Y2172" i="1" s="1"/>
  <c r="W2172" i="1"/>
  <c r="AH2171" i="1"/>
  <c r="AJ2171" i="1" s="1"/>
  <c r="AP2171" i="1" s="1"/>
  <c r="AB2172" i="1"/>
  <c r="AG2171" i="1"/>
  <c r="AG2172" i="1" l="1"/>
  <c r="AH2172" i="1"/>
  <c r="AJ2172" i="1" s="1"/>
  <c r="AP2172" i="1" s="1"/>
  <c r="AL2171" i="1"/>
  <c r="AM2171" i="1" s="1"/>
  <c r="X2173" i="1"/>
  <c r="Y2173" i="1" s="1"/>
  <c r="AA2173" i="1"/>
  <c r="Z2172" i="1"/>
  <c r="U2172" i="1"/>
  <c r="V2172" i="1" s="1"/>
  <c r="E2172" i="1"/>
  <c r="W2173" i="1" l="1"/>
  <c r="AL2172" i="1"/>
  <c r="AM2172" i="1" s="1"/>
  <c r="U2173" i="1"/>
  <c r="V2173" i="1" s="1"/>
  <c r="E2173" i="1"/>
  <c r="Z2173" i="1"/>
  <c r="AA2174" i="1"/>
  <c r="AB2173" i="1"/>
  <c r="AH2173" i="1" s="1"/>
  <c r="AJ2173" i="1" s="1"/>
  <c r="AP2173" i="1" s="1"/>
  <c r="AL2173" i="1" l="1"/>
  <c r="AM2173" i="1" s="1"/>
  <c r="AB2174" i="1"/>
  <c r="AG2173" i="1"/>
  <c r="W2174" i="1"/>
  <c r="X2174" i="1"/>
  <c r="Y2174" i="1" s="1"/>
  <c r="U2174" i="1" l="1"/>
  <c r="V2174" i="1" s="1"/>
  <c r="E2174" i="1"/>
  <c r="AA2175" i="1"/>
  <c r="Z2174" i="1"/>
  <c r="X2175" i="1"/>
  <c r="Y2175" i="1" s="1"/>
  <c r="AG2174" i="1"/>
  <c r="AH2174" i="1"/>
  <c r="AJ2174" i="1" s="1"/>
  <c r="AP2174" i="1" s="1"/>
  <c r="W2175" i="1" l="1"/>
  <c r="AL2174" i="1"/>
  <c r="AM2174" i="1" s="1"/>
  <c r="E2175" i="1"/>
  <c r="U2175" i="1"/>
  <c r="V2175" i="1" s="1"/>
  <c r="Z2175" i="1"/>
  <c r="AA2176" i="1"/>
  <c r="AB2175" i="1"/>
  <c r="AH2175" i="1" l="1"/>
  <c r="AJ2175" i="1" s="1"/>
  <c r="AP2175" i="1" s="1"/>
  <c r="AB2176" i="1"/>
  <c r="AG2175" i="1"/>
  <c r="W2176" i="1"/>
  <c r="X2176" i="1"/>
  <c r="Y2176" i="1" s="1"/>
  <c r="AA2177" i="1" l="1"/>
  <c r="Z2176" i="1"/>
  <c r="E2176" i="1"/>
  <c r="U2176" i="1"/>
  <c r="V2176" i="1" s="1"/>
  <c r="X2177" i="1"/>
  <c r="Y2177" i="1" s="1"/>
  <c r="AG2176" i="1"/>
  <c r="AH2176" i="1"/>
  <c r="AJ2176" i="1" s="1"/>
  <c r="AP2176" i="1" s="1"/>
  <c r="AL2175" i="1"/>
  <c r="AM2175" i="1" s="1"/>
  <c r="W2177" i="1" l="1"/>
  <c r="X2178" i="1" s="1"/>
  <c r="Y2178" i="1" s="1"/>
  <c r="AB2177" i="1"/>
  <c r="AH2177" i="1" s="1"/>
  <c r="AJ2177" i="1" s="1"/>
  <c r="AP2177" i="1" s="1"/>
  <c r="AL2176" i="1"/>
  <c r="AM2176" i="1" s="1"/>
  <c r="E2177" i="1"/>
  <c r="Z2177" i="1"/>
  <c r="AA2178" i="1"/>
  <c r="U2177" i="1"/>
  <c r="V2177" i="1" s="1"/>
  <c r="AG2177" i="1" l="1"/>
  <c r="AA2179" i="1"/>
  <c r="E2178" i="1"/>
  <c r="Z2178" i="1"/>
  <c r="U2178" i="1"/>
  <c r="V2178" i="1" s="1"/>
  <c r="W2178" i="1"/>
  <c r="AL2177" i="1"/>
  <c r="AM2177" i="1" s="1"/>
  <c r="AB2178" i="1"/>
  <c r="AH2178" i="1" s="1"/>
  <c r="AJ2178" i="1" s="1"/>
  <c r="AP2178" i="1" s="1"/>
  <c r="AL2178" i="1" l="1"/>
  <c r="AM2178" i="1" s="1"/>
  <c r="AG2178" i="1"/>
  <c r="AB2179" i="1"/>
  <c r="X2179" i="1"/>
  <c r="Y2179" i="1" s="1"/>
  <c r="W2179" i="1"/>
  <c r="X2180" i="1" l="1"/>
  <c r="Y2180" i="1" s="1"/>
  <c r="E2179" i="1"/>
  <c r="Z2179" i="1"/>
  <c r="AA2180" i="1"/>
  <c r="U2179" i="1"/>
  <c r="V2179" i="1" s="1"/>
  <c r="AG2179" i="1"/>
  <c r="AH2179" i="1"/>
  <c r="AJ2179" i="1" s="1"/>
  <c r="AP2179" i="1" s="1"/>
  <c r="W2180" i="1" l="1"/>
  <c r="AB2180" i="1"/>
  <c r="AH2180" i="1" s="1"/>
  <c r="AJ2180" i="1" s="1"/>
  <c r="AP2180" i="1" s="1"/>
  <c r="AL2179" i="1"/>
  <c r="AM2179" i="1" s="1"/>
  <c r="AA2181" i="1"/>
  <c r="E2180" i="1"/>
  <c r="Z2180" i="1"/>
  <c r="U2180" i="1"/>
  <c r="V2180" i="1" s="1"/>
  <c r="AL2180" i="1" l="1"/>
  <c r="AM2180" i="1" s="1"/>
  <c r="AG2180" i="1"/>
  <c r="AB2181" i="1"/>
  <c r="X2181" i="1"/>
  <c r="Y2181" i="1" s="1"/>
  <c r="W2181" i="1"/>
  <c r="E2181" i="1" l="1"/>
  <c r="Z2181" i="1"/>
  <c r="AA2182" i="1"/>
  <c r="U2181" i="1"/>
  <c r="V2181" i="1" s="1"/>
  <c r="X2182" i="1"/>
  <c r="Y2182" i="1" s="1"/>
  <c r="AG2181" i="1"/>
  <c r="AH2181" i="1"/>
  <c r="AJ2181" i="1" s="1"/>
  <c r="AP2181" i="1" s="1"/>
  <c r="AB2182" i="1" l="1"/>
  <c r="AH2182" i="1" s="1"/>
  <c r="AJ2182" i="1" s="1"/>
  <c r="AP2182" i="1" s="1"/>
  <c r="W2182" i="1"/>
  <c r="AL2181" i="1"/>
  <c r="AM2181" i="1" s="1"/>
  <c r="AA2183" i="1"/>
  <c r="E2182" i="1"/>
  <c r="Z2182" i="1"/>
  <c r="U2182" i="1"/>
  <c r="V2182" i="1" s="1"/>
  <c r="AL2182" i="1" l="1"/>
  <c r="AM2182" i="1" s="1"/>
  <c r="X2183" i="1"/>
  <c r="Y2183" i="1" s="1"/>
  <c r="W2183" i="1"/>
  <c r="AG2182" i="1"/>
  <c r="AB2183" i="1"/>
  <c r="U2183" i="1" l="1"/>
  <c r="V2183" i="1" s="1"/>
  <c r="E2183" i="1"/>
  <c r="Z2183" i="1"/>
  <c r="AA2184" i="1"/>
  <c r="AG2183" i="1"/>
  <c r="X2184" i="1"/>
  <c r="Y2184" i="1" s="1"/>
  <c r="AH2183" i="1"/>
  <c r="AJ2183" i="1" s="1"/>
  <c r="AP2183" i="1" s="1"/>
  <c r="W2184" i="1" l="1"/>
  <c r="AL2183" i="1"/>
  <c r="AM2183" i="1" s="1"/>
  <c r="AB2184" i="1"/>
  <c r="AH2184" i="1" s="1"/>
  <c r="AJ2184" i="1" s="1"/>
  <c r="AP2184" i="1" s="1"/>
  <c r="AA2185" i="1"/>
  <c r="E2184" i="1"/>
  <c r="Z2184" i="1"/>
  <c r="U2184" i="1"/>
  <c r="V2184" i="1" s="1"/>
  <c r="AL2184" i="1" l="1"/>
  <c r="AM2184" i="1" s="1"/>
  <c r="AG2184" i="1"/>
  <c r="AB2185" i="1"/>
  <c r="X2185" i="1"/>
  <c r="Y2185" i="1" s="1"/>
  <c r="W2185" i="1"/>
  <c r="X2186" i="1" l="1"/>
  <c r="Y2186" i="1" s="1"/>
  <c r="E2185" i="1"/>
  <c r="Z2185" i="1"/>
  <c r="AA2186" i="1"/>
  <c r="U2185" i="1"/>
  <c r="V2185" i="1" s="1"/>
  <c r="AG2185" i="1"/>
  <c r="AH2185" i="1"/>
  <c r="AJ2185" i="1" s="1"/>
  <c r="AP2185" i="1" s="1"/>
  <c r="AA2187" i="1" l="1"/>
  <c r="U2186" i="1"/>
  <c r="V2186" i="1" s="1"/>
  <c r="E2186" i="1"/>
  <c r="Z2186" i="1"/>
  <c r="AB2186" i="1"/>
  <c r="AH2186" i="1" s="1"/>
  <c r="AJ2186" i="1" s="1"/>
  <c r="AP2186" i="1" s="1"/>
  <c r="AL2185" i="1"/>
  <c r="AM2185" i="1" s="1"/>
  <c r="W2186" i="1"/>
  <c r="AG2186" i="1" l="1"/>
  <c r="AB2187" i="1"/>
  <c r="AH2187" i="1" s="1"/>
  <c r="AJ2187" i="1" s="1"/>
  <c r="AP2187" i="1" s="1"/>
  <c r="AL2186" i="1"/>
  <c r="AM2186" i="1" s="1"/>
  <c r="X2187" i="1"/>
  <c r="Y2187" i="1" s="1"/>
  <c r="W2187" i="1"/>
  <c r="E2187" i="1" l="1"/>
  <c r="Z2187" i="1"/>
  <c r="AA2188" i="1"/>
  <c r="U2187" i="1"/>
  <c r="V2187" i="1" s="1"/>
  <c r="X2188" i="1"/>
  <c r="Y2188" i="1" s="1"/>
  <c r="AL2187" i="1"/>
  <c r="AM2187" i="1" s="1"/>
  <c r="AG2187" i="1"/>
  <c r="AB2188" i="1" l="1"/>
  <c r="AH2188" i="1" s="1"/>
  <c r="AA2189" i="1"/>
  <c r="U2188" i="1"/>
  <c r="V2188" i="1" s="1"/>
  <c r="E2188" i="1"/>
  <c r="Z2188" i="1"/>
  <c r="W2188" i="1"/>
  <c r="AG2188" i="1" l="1"/>
  <c r="AL2188" i="1"/>
  <c r="AM2188" i="1" s="1"/>
  <c r="AJ2188" i="1"/>
  <c r="AP2188" i="1" s="1"/>
  <c r="X2189" i="1"/>
  <c r="Y2189" i="1" s="1"/>
  <c r="W2189" i="1"/>
  <c r="AB2189" i="1"/>
  <c r="X2190" i="1" l="1"/>
  <c r="Y2190" i="1" s="1"/>
  <c r="AG2189" i="1"/>
  <c r="AH2189" i="1"/>
  <c r="AJ2189" i="1" s="1"/>
  <c r="AP2189" i="1" s="1"/>
  <c r="E2189" i="1"/>
  <c r="Z2189" i="1"/>
  <c r="AA2190" i="1"/>
  <c r="U2189" i="1"/>
  <c r="V2189" i="1" s="1"/>
  <c r="AB2190" i="1" l="1"/>
  <c r="AG2190" i="1" s="1"/>
  <c r="AA2191" i="1"/>
  <c r="U2190" i="1"/>
  <c r="V2190" i="1" s="1"/>
  <c r="E2190" i="1"/>
  <c r="Z2190" i="1"/>
  <c r="AL2189" i="1"/>
  <c r="AM2189" i="1" s="1"/>
  <c r="W2190" i="1"/>
  <c r="AH2190" i="1" l="1"/>
  <c r="AJ2190" i="1" s="1"/>
  <c r="AP2190" i="1" s="1"/>
  <c r="X2191" i="1"/>
  <c r="Y2191" i="1" s="1"/>
  <c r="W2191" i="1"/>
  <c r="AB2191" i="1"/>
  <c r="AL2190" i="1" l="1"/>
  <c r="AM2190" i="1" s="1"/>
  <c r="X2192" i="1"/>
  <c r="Y2192" i="1" s="1"/>
  <c r="E2191" i="1"/>
  <c r="Z2191" i="1"/>
  <c r="AA2192" i="1"/>
  <c r="U2191" i="1"/>
  <c r="V2191" i="1" s="1"/>
  <c r="AH2191" i="1"/>
  <c r="AJ2191" i="1" s="1"/>
  <c r="AP2191" i="1" s="1"/>
  <c r="AG2191" i="1"/>
  <c r="AB2192" i="1" l="1"/>
  <c r="AG2192" i="1" s="1"/>
  <c r="AL2191" i="1"/>
  <c r="AM2191" i="1" s="1"/>
  <c r="AA2193" i="1"/>
  <c r="Z2192" i="1"/>
  <c r="E2192" i="1"/>
  <c r="U2192" i="1"/>
  <c r="V2192" i="1" s="1"/>
  <c r="W2192" i="1"/>
  <c r="AB2193" i="1" l="1"/>
  <c r="AG2193" i="1" s="1"/>
  <c r="AH2192" i="1"/>
  <c r="X2193" i="1"/>
  <c r="Y2193" i="1" s="1"/>
  <c r="W2193" i="1"/>
  <c r="AL2192" i="1" l="1"/>
  <c r="AM2192" i="1" s="1"/>
  <c r="AJ2192" i="1"/>
  <c r="AP2192" i="1" s="1"/>
  <c r="AH2193" i="1"/>
  <c r="X2194" i="1"/>
  <c r="Y2194" i="1" s="1"/>
  <c r="U2193" i="1"/>
  <c r="Z2193" i="1"/>
  <c r="AA2194" i="1"/>
  <c r="E2193" i="1"/>
  <c r="AL2193" i="1" l="1"/>
  <c r="AM2193" i="1" s="1"/>
  <c r="AJ2193" i="1"/>
  <c r="AP2193" i="1" s="1"/>
  <c r="V2193" i="1"/>
  <c r="W2194" i="1" s="1"/>
  <c r="Z2194" i="1"/>
  <c r="AA2195" i="1"/>
  <c r="U2194" i="1"/>
  <c r="V2194" i="1" s="1"/>
  <c r="E2194" i="1"/>
  <c r="AB2194" i="1" l="1"/>
  <c r="AH2194" i="1" s="1"/>
  <c r="AJ2194" i="1" s="1"/>
  <c r="AP2194" i="1" s="1"/>
  <c r="X2195" i="1"/>
  <c r="Y2195" i="1" s="1"/>
  <c r="W2195" i="1"/>
  <c r="AB2195" i="1" l="1"/>
  <c r="AG2195" i="1" s="1"/>
  <c r="AG2194" i="1"/>
  <c r="X2196" i="1"/>
  <c r="Y2196" i="1" s="1"/>
  <c r="AL2194" i="1"/>
  <c r="AM2194" i="1" s="1"/>
  <c r="E2195" i="1"/>
  <c r="Z2195" i="1"/>
  <c r="AA2196" i="1"/>
  <c r="U2195" i="1"/>
  <c r="V2195" i="1" s="1"/>
  <c r="AH2195" i="1" l="1"/>
  <c r="AJ2195" i="1" s="1"/>
  <c r="AP2195" i="1" s="1"/>
  <c r="W2196" i="1"/>
  <c r="AB2196" i="1"/>
  <c r="AA2197" i="1"/>
  <c r="Z2196" i="1"/>
  <c r="E2196" i="1"/>
  <c r="U2196" i="1"/>
  <c r="V2196" i="1" s="1"/>
  <c r="AL2195" i="1" l="1"/>
  <c r="AM2195" i="1" s="1"/>
  <c r="AH2196" i="1"/>
  <c r="AJ2196" i="1" s="1"/>
  <c r="AP2196" i="1" s="1"/>
  <c r="AG2196" i="1"/>
  <c r="AB2197" i="1"/>
  <c r="X2197" i="1"/>
  <c r="Y2197" i="1" s="1"/>
  <c r="W2197" i="1"/>
  <c r="AL2196" i="1" l="1"/>
  <c r="AM2196" i="1" s="1"/>
  <c r="X2198" i="1"/>
  <c r="Y2198" i="1" s="1"/>
  <c r="AH2197" i="1"/>
  <c r="AJ2197" i="1" s="1"/>
  <c r="AP2197" i="1" s="1"/>
  <c r="AG2197" i="1"/>
  <c r="E2197" i="1"/>
  <c r="Z2197" i="1"/>
  <c r="AA2198" i="1"/>
  <c r="U2197" i="1"/>
  <c r="V2197" i="1" s="1"/>
  <c r="AB2198" i="1" l="1"/>
  <c r="AH2198" i="1" s="1"/>
  <c r="AJ2198" i="1" s="1"/>
  <c r="AP2198" i="1" s="1"/>
  <c r="AL2197" i="1"/>
  <c r="AM2197" i="1" s="1"/>
  <c r="W2198" i="1"/>
  <c r="AA2199" i="1"/>
  <c r="E2198" i="1"/>
  <c r="Z2198" i="1"/>
  <c r="U2198" i="1"/>
  <c r="V2198" i="1" s="1"/>
  <c r="X2199" i="1" l="1"/>
  <c r="Y2199" i="1" s="1"/>
  <c r="W2199" i="1"/>
  <c r="AL2198" i="1"/>
  <c r="AM2198" i="1" s="1"/>
  <c r="AG2198" i="1"/>
  <c r="AB2199" i="1"/>
  <c r="AG2199" i="1" l="1"/>
  <c r="AH2199" i="1"/>
  <c r="AJ2199" i="1" s="1"/>
  <c r="AP2199" i="1" s="1"/>
  <c r="X2200" i="1"/>
  <c r="Y2200" i="1" s="1"/>
  <c r="E2199" i="1"/>
  <c r="Z2199" i="1"/>
  <c r="AA2200" i="1"/>
  <c r="U2199" i="1"/>
  <c r="V2199" i="1" s="1"/>
  <c r="AA2201" i="1" l="1"/>
  <c r="E2200" i="1"/>
  <c r="Z2200" i="1"/>
  <c r="U2200" i="1"/>
  <c r="V2200" i="1" s="1"/>
  <c r="AL2199" i="1"/>
  <c r="AM2199" i="1" s="1"/>
  <c r="W2200" i="1"/>
  <c r="AB2200" i="1"/>
  <c r="X2201" i="1" l="1"/>
  <c r="Y2201" i="1" s="1"/>
  <c r="W2201" i="1"/>
  <c r="AG2200" i="1"/>
  <c r="AB2201" i="1"/>
  <c r="AH2200" i="1"/>
  <c r="AJ2200" i="1" s="1"/>
  <c r="AP2200" i="1" s="1"/>
  <c r="X2202" i="1" l="1"/>
  <c r="Y2202" i="1" s="1"/>
  <c r="AG2201" i="1"/>
  <c r="AH2201" i="1"/>
  <c r="AJ2201" i="1" s="1"/>
  <c r="AP2201" i="1" s="1"/>
  <c r="AL2200" i="1"/>
  <c r="AM2200" i="1" s="1"/>
  <c r="E2201" i="1"/>
  <c r="Z2201" i="1"/>
  <c r="U2201" i="1"/>
  <c r="V2201" i="1" s="1"/>
  <c r="AA2202" i="1"/>
  <c r="AB2202" i="1" l="1"/>
  <c r="AH2202" i="1" s="1"/>
  <c r="AJ2202" i="1" s="1"/>
  <c r="AP2202" i="1" s="1"/>
  <c r="W2202" i="1"/>
  <c r="AL2201" i="1"/>
  <c r="AM2201" i="1" s="1"/>
  <c r="AA2203" i="1"/>
  <c r="E2202" i="1"/>
  <c r="Z2202" i="1"/>
  <c r="U2202" i="1"/>
  <c r="V2202" i="1" s="1"/>
  <c r="AL2202" i="1" l="1"/>
  <c r="AM2202" i="1" s="1"/>
  <c r="X2203" i="1"/>
  <c r="Y2203" i="1" s="1"/>
  <c r="W2203" i="1"/>
  <c r="AG2202" i="1"/>
  <c r="AB2203" i="1"/>
  <c r="AG2203" i="1" l="1"/>
  <c r="Z2203" i="1"/>
  <c r="AA2204" i="1"/>
  <c r="E2203" i="1"/>
  <c r="U2203" i="1"/>
  <c r="V2203" i="1" s="1"/>
  <c r="X2204" i="1"/>
  <c r="Y2204" i="1" s="1"/>
  <c r="AH2203" i="1"/>
  <c r="AJ2203" i="1" s="1"/>
  <c r="AP2203" i="1" s="1"/>
  <c r="W2204" i="1" l="1"/>
  <c r="X2205" i="1" s="1"/>
  <c r="Y2205" i="1" s="1"/>
  <c r="AA2205" i="1"/>
  <c r="U2204" i="1"/>
  <c r="V2204" i="1" s="1"/>
  <c r="E2204" i="1"/>
  <c r="Z2204" i="1"/>
  <c r="AL2203" i="1"/>
  <c r="AM2203" i="1" s="1"/>
  <c r="AB2204" i="1"/>
  <c r="AH2204" i="1" s="1"/>
  <c r="AJ2204" i="1" s="1"/>
  <c r="AP2204" i="1" s="1"/>
  <c r="AL2204" i="1" l="1"/>
  <c r="AM2204" i="1" s="1"/>
  <c r="W2205" i="1"/>
  <c r="AG2204" i="1"/>
  <c r="AB2205" i="1"/>
  <c r="Z2205" i="1"/>
  <c r="AA2206" i="1"/>
  <c r="E2205" i="1"/>
  <c r="U2205" i="1"/>
  <c r="V2205" i="1" s="1"/>
  <c r="AB2206" i="1" l="1"/>
  <c r="AG2205" i="1"/>
  <c r="X2206" i="1"/>
  <c r="Y2206" i="1" s="1"/>
  <c r="W2206" i="1"/>
  <c r="AH2205" i="1"/>
  <c r="AJ2205" i="1" s="1"/>
  <c r="AP2205" i="1" s="1"/>
  <c r="AA2207" i="1" l="1"/>
  <c r="U2206" i="1"/>
  <c r="V2206" i="1" s="1"/>
  <c r="E2206" i="1"/>
  <c r="Z2206" i="1"/>
  <c r="AH2206" i="1"/>
  <c r="AJ2206" i="1" s="1"/>
  <c r="AP2206" i="1" s="1"/>
  <c r="AL2205" i="1"/>
  <c r="AM2205" i="1" s="1"/>
  <c r="X2207" i="1"/>
  <c r="Y2207" i="1" s="1"/>
  <c r="AG2206" i="1"/>
  <c r="Z2207" i="1" l="1"/>
  <c r="E2207" i="1"/>
  <c r="AA2208" i="1"/>
  <c r="U2207" i="1"/>
  <c r="V2207" i="1" s="1"/>
  <c r="AB2207" i="1"/>
  <c r="AH2207" i="1" s="1"/>
  <c r="AJ2207" i="1" s="1"/>
  <c r="AP2207" i="1" s="1"/>
  <c r="W2207" i="1"/>
  <c r="AL2206" i="1"/>
  <c r="AM2206" i="1" s="1"/>
  <c r="AL2207" i="1" l="1"/>
  <c r="AM2207" i="1" s="1"/>
  <c r="X2208" i="1"/>
  <c r="Y2208" i="1" s="1"/>
  <c r="W2208" i="1"/>
  <c r="AB2208" i="1"/>
  <c r="AG2207" i="1"/>
  <c r="AG2208" i="1" l="1"/>
  <c r="AA2209" i="1"/>
  <c r="E2208" i="1"/>
  <c r="Z2208" i="1"/>
  <c r="U2208" i="1"/>
  <c r="V2208" i="1" s="1"/>
  <c r="X2209" i="1"/>
  <c r="Y2209" i="1" s="1"/>
  <c r="AH2208" i="1"/>
  <c r="AJ2208" i="1" s="1"/>
  <c r="AP2208" i="1" s="1"/>
  <c r="AB2209" i="1" l="1"/>
  <c r="AH2209" i="1" s="1"/>
  <c r="AJ2209" i="1" s="1"/>
  <c r="AP2209" i="1" s="1"/>
  <c r="W2209" i="1"/>
  <c r="Z2209" i="1"/>
  <c r="AA2210" i="1"/>
  <c r="E2209" i="1"/>
  <c r="U2209" i="1"/>
  <c r="V2209" i="1" s="1"/>
  <c r="AL2208" i="1"/>
  <c r="AM2208" i="1" s="1"/>
  <c r="AL2209" i="1" l="1"/>
  <c r="AM2209" i="1" s="1"/>
  <c r="X2210" i="1"/>
  <c r="Y2210" i="1" s="1"/>
  <c r="W2210" i="1"/>
  <c r="AB2210" i="1"/>
  <c r="AG2209" i="1"/>
  <c r="AA2211" i="1" l="1"/>
  <c r="E2210" i="1"/>
  <c r="Z2210" i="1"/>
  <c r="U2210" i="1"/>
  <c r="V2210" i="1" s="1"/>
  <c r="AG2210" i="1"/>
  <c r="X2211" i="1"/>
  <c r="Y2211" i="1" s="1"/>
  <c r="AH2210" i="1"/>
  <c r="AJ2210" i="1" s="1"/>
  <c r="AP2210" i="1" s="1"/>
  <c r="W2211" i="1" l="1"/>
  <c r="Z2211" i="1"/>
  <c r="E2211" i="1"/>
  <c r="U2211" i="1"/>
  <c r="V2211" i="1" s="1"/>
  <c r="AA2212" i="1"/>
  <c r="AB2211" i="1"/>
  <c r="AH2211" i="1" s="1"/>
  <c r="AJ2211" i="1" s="1"/>
  <c r="AP2211" i="1" s="1"/>
  <c r="AL2210" i="1"/>
  <c r="AM2210" i="1" s="1"/>
  <c r="AL2211" i="1" l="1"/>
  <c r="AM2211" i="1" s="1"/>
  <c r="AB2212" i="1"/>
  <c r="AG2211" i="1"/>
  <c r="W2212" i="1"/>
  <c r="X2212" i="1"/>
  <c r="Y2212" i="1" s="1"/>
  <c r="AA2213" i="1" l="1"/>
  <c r="Z2212" i="1"/>
  <c r="E2212" i="1"/>
  <c r="U2212" i="1"/>
  <c r="V2212" i="1" s="1"/>
  <c r="X2213" i="1"/>
  <c r="Y2213" i="1" s="1"/>
  <c r="AG2212" i="1"/>
  <c r="AH2212" i="1"/>
  <c r="AJ2212" i="1" s="1"/>
  <c r="AP2212" i="1" s="1"/>
  <c r="W2213" i="1" l="1"/>
  <c r="X2214" i="1" s="1"/>
  <c r="Y2214" i="1" s="1"/>
  <c r="AB2213" i="1"/>
  <c r="AH2213" i="1" s="1"/>
  <c r="AJ2213" i="1" s="1"/>
  <c r="AP2213" i="1" s="1"/>
  <c r="AL2212" i="1"/>
  <c r="AM2212" i="1" s="1"/>
  <c r="Z2213" i="1"/>
  <c r="AA2214" i="1"/>
  <c r="U2213" i="1"/>
  <c r="V2213" i="1" s="1"/>
  <c r="E2213" i="1"/>
  <c r="AG2213" i="1" l="1"/>
  <c r="AA2215" i="1"/>
  <c r="E2214" i="1"/>
  <c r="Z2214" i="1"/>
  <c r="U2214" i="1"/>
  <c r="V2214" i="1" s="1"/>
  <c r="W2214" i="1"/>
  <c r="AL2213" i="1"/>
  <c r="AM2213" i="1" s="1"/>
  <c r="AB2214" i="1"/>
  <c r="AH2214" i="1" s="1"/>
  <c r="AJ2214" i="1" s="1"/>
  <c r="AP2214" i="1" s="1"/>
  <c r="AL2214" i="1" l="1"/>
  <c r="AM2214" i="1" s="1"/>
  <c r="AG2214" i="1"/>
  <c r="AB2215" i="1"/>
  <c r="X2215" i="1"/>
  <c r="Y2215" i="1" s="1"/>
  <c r="W2215" i="1"/>
  <c r="Z2215" i="1" l="1"/>
  <c r="E2215" i="1"/>
  <c r="AA2216" i="1"/>
  <c r="U2215" i="1"/>
  <c r="V2215" i="1" s="1"/>
  <c r="X2216" i="1"/>
  <c r="Y2216" i="1" s="1"/>
  <c r="AG2215" i="1"/>
  <c r="AH2215" i="1"/>
  <c r="AJ2215" i="1" s="1"/>
  <c r="AP2215" i="1" s="1"/>
  <c r="AA2217" i="1" l="1"/>
  <c r="U2216" i="1"/>
  <c r="V2216" i="1" s="1"/>
  <c r="E2216" i="1"/>
  <c r="Z2216" i="1"/>
  <c r="AB2216" i="1"/>
  <c r="AH2216" i="1" s="1"/>
  <c r="AJ2216" i="1" s="1"/>
  <c r="AP2216" i="1" s="1"/>
  <c r="AL2215" i="1"/>
  <c r="AM2215" i="1" s="1"/>
  <c r="W2216" i="1"/>
  <c r="X2217" i="1" l="1"/>
  <c r="Y2217" i="1" s="1"/>
  <c r="W2217" i="1"/>
  <c r="AL2216" i="1"/>
  <c r="AM2216" i="1" s="1"/>
  <c r="AG2216" i="1"/>
  <c r="AB2217" i="1"/>
  <c r="AG2217" i="1" l="1"/>
  <c r="AH2217" i="1"/>
  <c r="AJ2217" i="1" s="1"/>
  <c r="AP2217" i="1" s="1"/>
  <c r="X2218" i="1"/>
  <c r="Y2218" i="1" s="1"/>
  <c r="U2217" i="1"/>
  <c r="V2217" i="1" s="1"/>
  <c r="Z2217" i="1"/>
  <c r="E2217" i="1"/>
  <c r="AA2218" i="1"/>
  <c r="W2218" i="1" l="1"/>
  <c r="AL2217" i="1"/>
  <c r="AM2217" i="1" s="1"/>
  <c r="AA2219" i="1"/>
  <c r="E2218" i="1"/>
  <c r="Z2218" i="1"/>
  <c r="U2218" i="1"/>
  <c r="V2218" i="1" s="1"/>
  <c r="AB2218" i="1"/>
  <c r="AH2218" i="1" s="1"/>
  <c r="AJ2218" i="1" s="1"/>
  <c r="AP2218" i="1" s="1"/>
  <c r="AL2218" i="1" l="1"/>
  <c r="AM2218" i="1" s="1"/>
  <c r="AG2218" i="1"/>
  <c r="AB2219" i="1"/>
  <c r="X2219" i="1"/>
  <c r="Y2219" i="1" s="1"/>
  <c r="W2219" i="1"/>
  <c r="X2220" i="1" l="1"/>
  <c r="Y2220" i="1" s="1"/>
  <c r="E2219" i="1"/>
  <c r="U2219" i="1"/>
  <c r="V2219" i="1" s="1"/>
  <c r="Z2219" i="1"/>
  <c r="AA2220" i="1"/>
  <c r="AG2219" i="1"/>
  <c r="AH2219" i="1"/>
  <c r="AJ2219" i="1" s="1"/>
  <c r="AP2219" i="1" s="1"/>
  <c r="AB2220" i="1" l="1"/>
  <c r="AG2220" i="1" s="1"/>
  <c r="AA2221" i="1"/>
  <c r="E2220" i="1"/>
  <c r="Z2220" i="1"/>
  <c r="U2220" i="1"/>
  <c r="V2220" i="1" s="1"/>
  <c r="AL2219" i="1"/>
  <c r="AM2219" i="1" s="1"/>
  <c r="W2220" i="1"/>
  <c r="AH2220" i="1" l="1"/>
  <c r="AJ2220" i="1" s="1"/>
  <c r="AP2220" i="1" s="1"/>
  <c r="X2221" i="1"/>
  <c r="Y2221" i="1" s="1"/>
  <c r="W2221" i="1"/>
  <c r="AB2221" i="1"/>
  <c r="AL2220" i="1" l="1"/>
  <c r="AM2220" i="1" s="1"/>
  <c r="E2221" i="1"/>
  <c r="Z2221" i="1"/>
  <c r="AA2222" i="1"/>
  <c r="U2221" i="1"/>
  <c r="V2221" i="1" s="1"/>
  <c r="AG2221" i="1"/>
  <c r="X2222" i="1"/>
  <c r="Y2222" i="1" s="1"/>
  <c r="AH2221" i="1"/>
  <c r="AJ2221" i="1" s="1"/>
  <c r="AP2221" i="1" s="1"/>
  <c r="W2222" i="1" l="1"/>
  <c r="X2223" i="1" s="1"/>
  <c r="Y2223" i="1" s="1"/>
  <c r="AA2223" i="1"/>
  <c r="E2222" i="1"/>
  <c r="Z2222" i="1"/>
  <c r="U2222" i="1"/>
  <c r="V2222" i="1" s="1"/>
  <c r="AL2221" i="1"/>
  <c r="AM2221" i="1" s="1"/>
  <c r="AB2222" i="1"/>
  <c r="AH2222" i="1" s="1"/>
  <c r="AJ2222" i="1" s="1"/>
  <c r="AP2222" i="1" s="1"/>
  <c r="AL2222" i="1" l="1"/>
  <c r="AM2222" i="1" s="1"/>
  <c r="AG2222" i="1"/>
  <c r="AB2223" i="1"/>
  <c r="W2223" i="1"/>
  <c r="U2223" i="1"/>
  <c r="V2223" i="1" s="1"/>
  <c r="E2223" i="1"/>
  <c r="Z2223" i="1"/>
  <c r="AA2224" i="1"/>
  <c r="X2224" i="1" l="1"/>
  <c r="Y2224" i="1" s="1"/>
  <c r="W2224" i="1"/>
  <c r="AB2224" i="1"/>
  <c r="AG2223" i="1"/>
  <c r="AH2223" i="1"/>
  <c r="AJ2223" i="1" s="1"/>
  <c r="AP2223" i="1" s="1"/>
  <c r="AG2224" i="1" l="1"/>
  <c r="AH2224" i="1"/>
  <c r="AJ2224" i="1" s="1"/>
  <c r="AP2224" i="1" s="1"/>
  <c r="AL2223" i="1"/>
  <c r="AM2223" i="1" s="1"/>
  <c r="X2225" i="1"/>
  <c r="Y2225" i="1" s="1"/>
  <c r="AA2225" i="1"/>
  <c r="Z2224" i="1"/>
  <c r="E2224" i="1"/>
  <c r="U2224" i="1"/>
  <c r="V2224" i="1" s="1"/>
  <c r="AL2224" i="1" l="1"/>
  <c r="AM2224" i="1" s="1"/>
  <c r="W2225" i="1"/>
  <c r="U2225" i="1"/>
  <c r="V2225" i="1" s="1"/>
  <c r="E2225" i="1"/>
  <c r="Z2225" i="1"/>
  <c r="AA2226" i="1"/>
  <c r="AB2225" i="1"/>
  <c r="AB2226" i="1" l="1"/>
  <c r="AG2225" i="1"/>
  <c r="W2226" i="1"/>
  <c r="X2226" i="1"/>
  <c r="Y2226" i="1" s="1"/>
  <c r="AH2225" i="1"/>
  <c r="AJ2225" i="1" s="1"/>
  <c r="AP2225" i="1" s="1"/>
  <c r="X2227" i="1" l="1"/>
  <c r="Y2227" i="1" s="1"/>
  <c r="AH2226" i="1"/>
  <c r="AJ2226" i="1" s="1"/>
  <c r="AP2226" i="1" s="1"/>
  <c r="AL2225" i="1"/>
  <c r="AM2225" i="1" s="1"/>
  <c r="AA2227" i="1"/>
  <c r="E2226" i="1"/>
  <c r="Z2226" i="1"/>
  <c r="U2226" i="1"/>
  <c r="V2226" i="1" s="1"/>
  <c r="AG2226" i="1"/>
  <c r="AB2227" i="1" l="1"/>
  <c r="AH2227" i="1" s="1"/>
  <c r="AJ2227" i="1" s="1"/>
  <c r="AP2227" i="1" s="1"/>
  <c r="AL2226" i="1"/>
  <c r="AM2226" i="1" s="1"/>
  <c r="W2227" i="1"/>
  <c r="E2227" i="1"/>
  <c r="Z2227" i="1"/>
  <c r="AA2228" i="1"/>
  <c r="U2227" i="1"/>
  <c r="V2227" i="1" s="1"/>
  <c r="AL2227" i="1" l="1"/>
  <c r="AM2227" i="1" s="1"/>
  <c r="X2228" i="1"/>
  <c r="Y2228" i="1" s="1"/>
  <c r="W2228" i="1"/>
  <c r="AB2228" i="1"/>
  <c r="AG2227" i="1"/>
  <c r="AA2229" i="1" l="1"/>
  <c r="E2228" i="1"/>
  <c r="Z2228" i="1"/>
  <c r="U2228" i="1"/>
  <c r="V2228" i="1" s="1"/>
  <c r="AG2228" i="1"/>
  <c r="X2229" i="1"/>
  <c r="Y2229" i="1" s="1"/>
  <c r="AH2228" i="1"/>
  <c r="AJ2228" i="1" s="1"/>
  <c r="AP2228" i="1" s="1"/>
  <c r="W2229" i="1" l="1"/>
  <c r="X2230" i="1" s="1"/>
  <c r="Y2230" i="1" s="1"/>
  <c r="E2229" i="1"/>
  <c r="Z2229" i="1"/>
  <c r="AA2230" i="1"/>
  <c r="U2229" i="1"/>
  <c r="V2229" i="1" s="1"/>
  <c r="AB2229" i="1"/>
  <c r="AH2229" i="1" s="1"/>
  <c r="AJ2229" i="1" s="1"/>
  <c r="AP2229" i="1" s="1"/>
  <c r="AL2228" i="1"/>
  <c r="AM2228" i="1" s="1"/>
  <c r="AL2229" i="1" l="1"/>
  <c r="AM2229" i="1" s="1"/>
  <c r="AB2230" i="1"/>
  <c r="AG2229" i="1"/>
  <c r="AA2231" i="1"/>
  <c r="E2230" i="1"/>
  <c r="Z2230" i="1"/>
  <c r="U2230" i="1"/>
  <c r="V2230" i="1" s="1"/>
  <c r="W2230" i="1"/>
  <c r="AG2230" i="1" l="1"/>
  <c r="AB2231" i="1"/>
  <c r="X2231" i="1"/>
  <c r="Y2231" i="1" s="1"/>
  <c r="W2231" i="1"/>
  <c r="AH2230" i="1"/>
  <c r="AJ2230" i="1" s="1"/>
  <c r="AP2230" i="1" s="1"/>
  <c r="AH2231" i="1" l="1"/>
  <c r="AJ2231" i="1" s="1"/>
  <c r="AP2231" i="1" s="1"/>
  <c r="AG2231" i="1"/>
  <c r="X2232" i="1"/>
  <c r="Y2232" i="1" s="1"/>
  <c r="E2231" i="1"/>
  <c r="AA2232" i="1"/>
  <c r="U2231" i="1"/>
  <c r="V2231" i="1" s="1"/>
  <c r="Z2231" i="1"/>
  <c r="AL2230" i="1"/>
  <c r="AM2230" i="1" s="1"/>
  <c r="AA2233" i="1" l="1"/>
  <c r="E2232" i="1"/>
  <c r="Z2232" i="1"/>
  <c r="U2232" i="1"/>
  <c r="V2232" i="1" s="1"/>
  <c r="AB2232" i="1"/>
  <c r="AH2232" i="1" s="1"/>
  <c r="AJ2232" i="1" s="1"/>
  <c r="AP2232" i="1" s="1"/>
  <c r="W2232" i="1"/>
  <c r="AL2231" i="1"/>
  <c r="AM2231" i="1" s="1"/>
  <c r="AL2232" i="1" l="1"/>
  <c r="AM2232" i="1" s="1"/>
  <c r="X2233" i="1"/>
  <c r="Y2233" i="1" s="1"/>
  <c r="W2233" i="1"/>
  <c r="AG2232" i="1"/>
  <c r="AB2233" i="1"/>
  <c r="AH2233" i="1" l="1"/>
  <c r="AJ2233" i="1" s="1"/>
  <c r="AP2233" i="1" s="1"/>
  <c r="AG2233" i="1"/>
  <c r="X2234" i="1"/>
  <c r="Y2234" i="1" s="1"/>
  <c r="E2233" i="1"/>
  <c r="U2233" i="1"/>
  <c r="V2233" i="1" s="1"/>
  <c r="Z2233" i="1"/>
  <c r="AA2234" i="1"/>
  <c r="AA2235" i="1" l="1"/>
  <c r="E2234" i="1"/>
  <c r="Z2234" i="1"/>
  <c r="U2234" i="1"/>
  <c r="V2234" i="1" s="1"/>
  <c r="AB2234" i="1"/>
  <c r="AH2234" i="1" s="1"/>
  <c r="AJ2234" i="1" s="1"/>
  <c r="AP2234" i="1" s="1"/>
  <c r="W2234" i="1"/>
  <c r="AL2233" i="1"/>
  <c r="AM2233" i="1" s="1"/>
  <c r="AL2234" i="1" l="1"/>
  <c r="AM2234" i="1" s="1"/>
  <c r="X2235" i="1"/>
  <c r="Y2235" i="1" s="1"/>
  <c r="W2235" i="1"/>
  <c r="AG2234" i="1"/>
  <c r="AB2235" i="1"/>
  <c r="AG2235" i="1" l="1"/>
  <c r="U2235" i="1"/>
  <c r="V2235" i="1" s="1"/>
  <c r="E2235" i="1"/>
  <c r="Z2235" i="1"/>
  <c r="AA2236" i="1"/>
  <c r="X2236" i="1"/>
  <c r="Y2236" i="1" s="1"/>
  <c r="AH2235" i="1"/>
  <c r="AJ2235" i="1" s="1"/>
  <c r="AP2235" i="1" s="1"/>
  <c r="W2236" i="1" l="1"/>
  <c r="X2237" i="1" s="1"/>
  <c r="Y2237" i="1" s="1"/>
  <c r="AA2237" i="1"/>
  <c r="U2236" i="1"/>
  <c r="V2236" i="1" s="1"/>
  <c r="Z2236" i="1"/>
  <c r="E2236" i="1"/>
  <c r="AL2235" i="1"/>
  <c r="AM2235" i="1" s="1"/>
  <c r="AB2236" i="1"/>
  <c r="AH2236" i="1" s="1"/>
  <c r="AJ2236" i="1" s="1"/>
  <c r="AP2236" i="1" s="1"/>
  <c r="AL2236" i="1" l="1"/>
  <c r="AM2236" i="1" s="1"/>
  <c r="AG2236" i="1"/>
  <c r="AB2237" i="1"/>
  <c r="W2237" i="1"/>
  <c r="E2237" i="1"/>
  <c r="Z2237" i="1"/>
  <c r="AA2238" i="1"/>
  <c r="U2237" i="1"/>
  <c r="V2237" i="1" s="1"/>
  <c r="X2238" i="1" l="1"/>
  <c r="Y2238" i="1" s="1"/>
  <c r="W2238" i="1"/>
  <c r="AB2238" i="1"/>
  <c r="AG2237" i="1"/>
  <c r="AH2237" i="1"/>
  <c r="AJ2237" i="1" s="1"/>
  <c r="AP2237" i="1" s="1"/>
  <c r="X2239" i="1" l="1"/>
  <c r="Y2239" i="1" s="1"/>
  <c r="AG2238" i="1"/>
  <c r="AH2238" i="1"/>
  <c r="AJ2238" i="1" s="1"/>
  <c r="AP2238" i="1" s="1"/>
  <c r="AL2237" i="1"/>
  <c r="AM2237" i="1" s="1"/>
  <c r="AA2239" i="1"/>
  <c r="E2238" i="1"/>
  <c r="U2238" i="1"/>
  <c r="V2238" i="1" s="1"/>
  <c r="Z2238" i="1"/>
  <c r="W2239" i="1" l="1"/>
  <c r="AB2239" i="1"/>
  <c r="AH2239" i="1" s="1"/>
  <c r="AJ2239" i="1" s="1"/>
  <c r="AP2239" i="1" s="1"/>
  <c r="AL2238" i="1"/>
  <c r="AM2238" i="1" s="1"/>
  <c r="E2239" i="1"/>
  <c r="Z2239" i="1"/>
  <c r="AA2240" i="1"/>
  <c r="U2239" i="1"/>
  <c r="V2239" i="1" s="1"/>
  <c r="AL2239" i="1" l="1"/>
  <c r="AM2239" i="1" s="1"/>
  <c r="AB2240" i="1"/>
  <c r="AG2239" i="1"/>
  <c r="W2240" i="1"/>
  <c r="X2240" i="1"/>
  <c r="Y2240" i="1" s="1"/>
  <c r="X2241" i="1" l="1"/>
  <c r="Y2241" i="1" s="1"/>
  <c r="AG2240" i="1"/>
  <c r="E2240" i="1"/>
  <c r="Z2240" i="1"/>
  <c r="U2240" i="1"/>
  <c r="V2240" i="1" s="1"/>
  <c r="AA2241" i="1"/>
  <c r="AH2240" i="1"/>
  <c r="AJ2240" i="1" s="1"/>
  <c r="AP2240" i="1" s="1"/>
  <c r="AL2240" i="1" l="1"/>
  <c r="AM2240" i="1" s="1"/>
  <c r="AB2241" i="1"/>
  <c r="W2241" i="1"/>
  <c r="E2241" i="1"/>
  <c r="Z2241" i="1"/>
  <c r="AA2242" i="1"/>
  <c r="U2241" i="1"/>
  <c r="V2241" i="1" s="1"/>
  <c r="AB2242" i="1" l="1"/>
  <c r="AG2241" i="1"/>
  <c r="X2242" i="1"/>
  <c r="Y2242" i="1" s="1"/>
  <c r="W2242" i="1"/>
  <c r="AH2241" i="1"/>
  <c r="AJ2241" i="1" s="1"/>
  <c r="AP2241" i="1" s="1"/>
  <c r="AA2243" i="1" l="1"/>
  <c r="E2242" i="1"/>
  <c r="Z2242" i="1"/>
  <c r="U2242" i="1"/>
  <c r="V2242" i="1" s="1"/>
  <c r="AH2242" i="1"/>
  <c r="AJ2242" i="1" s="1"/>
  <c r="AP2242" i="1" s="1"/>
  <c r="AL2241" i="1"/>
  <c r="AM2241" i="1" s="1"/>
  <c r="X2243" i="1"/>
  <c r="Y2243" i="1" s="1"/>
  <c r="AG2242" i="1"/>
  <c r="AB2243" i="1" l="1"/>
  <c r="AG2243" i="1" s="1"/>
  <c r="E2243" i="1"/>
  <c r="AA2244" i="1"/>
  <c r="Z2243" i="1"/>
  <c r="U2243" i="1"/>
  <c r="V2243" i="1" s="1"/>
  <c r="W2243" i="1"/>
  <c r="AL2242" i="1"/>
  <c r="AM2242" i="1" s="1"/>
  <c r="AH2243" i="1" l="1"/>
  <c r="AJ2243" i="1" s="1"/>
  <c r="AP2243" i="1" s="1"/>
  <c r="W2244" i="1"/>
  <c r="X2244" i="1"/>
  <c r="Y2244" i="1" s="1"/>
  <c r="AB2244" i="1"/>
  <c r="AL2243" i="1" l="1"/>
  <c r="AM2243" i="1" s="1"/>
  <c r="AG2244" i="1"/>
  <c r="X2245" i="1"/>
  <c r="Y2245" i="1" s="1"/>
  <c r="AA2245" i="1"/>
  <c r="Z2244" i="1"/>
  <c r="U2244" i="1"/>
  <c r="V2244" i="1" s="1"/>
  <c r="E2244" i="1"/>
  <c r="AH2244" i="1"/>
  <c r="AJ2244" i="1" s="1"/>
  <c r="AP2244" i="1" s="1"/>
  <c r="U2245" i="1" l="1"/>
  <c r="V2245" i="1" s="1"/>
  <c r="Z2245" i="1"/>
  <c r="AA2246" i="1"/>
  <c r="E2245" i="1"/>
  <c r="AL2244" i="1"/>
  <c r="AM2244" i="1" s="1"/>
  <c r="W2245" i="1"/>
  <c r="AB2245" i="1"/>
  <c r="AB2246" i="1" l="1"/>
  <c r="AG2245" i="1"/>
  <c r="AH2245" i="1"/>
  <c r="AJ2245" i="1" s="1"/>
  <c r="AP2245" i="1" s="1"/>
  <c r="X2246" i="1"/>
  <c r="Y2246" i="1" s="1"/>
  <c r="W2246" i="1"/>
  <c r="X2247" i="1" l="1"/>
  <c r="Y2247" i="1" s="1"/>
  <c r="AA2247" i="1"/>
  <c r="U2246" i="1"/>
  <c r="V2246" i="1" s="1"/>
  <c r="E2246" i="1"/>
  <c r="Z2246" i="1"/>
  <c r="AH2246" i="1"/>
  <c r="AJ2246" i="1" s="1"/>
  <c r="AP2246" i="1" s="1"/>
  <c r="AL2245" i="1"/>
  <c r="AM2245" i="1" s="1"/>
  <c r="AG2246" i="1"/>
  <c r="AL2246" i="1" l="1"/>
  <c r="AM2246" i="1" s="1"/>
  <c r="AB2247" i="1"/>
  <c r="W2247" i="1"/>
  <c r="AA2248" i="1"/>
  <c r="Z2247" i="1"/>
  <c r="E2247" i="1"/>
  <c r="U2247" i="1"/>
  <c r="V2247" i="1" s="1"/>
  <c r="AB2248" i="1" l="1"/>
  <c r="AG2247" i="1"/>
  <c r="W2248" i="1"/>
  <c r="X2249" i="1" s="1"/>
  <c r="Y2249" i="1" s="1"/>
  <c r="X2248" i="1"/>
  <c r="Y2248" i="1" s="1"/>
  <c r="AH2247" i="1"/>
  <c r="AJ2247" i="1" s="1"/>
  <c r="AP2247" i="1" s="1"/>
  <c r="U2248" i="1" l="1"/>
  <c r="V2248" i="1" s="1"/>
  <c r="W2249" i="1" s="1"/>
  <c r="AA2249" i="1"/>
  <c r="E2248" i="1"/>
  <c r="Z2248" i="1"/>
  <c r="AA2250" i="1"/>
  <c r="U2249" i="1"/>
  <c r="V2249" i="1" s="1"/>
  <c r="Z2249" i="1"/>
  <c r="E2249" i="1"/>
  <c r="AH2248" i="1"/>
  <c r="AJ2248" i="1" s="1"/>
  <c r="AP2248" i="1" s="1"/>
  <c r="AL2247" i="1"/>
  <c r="AM2247" i="1" s="1"/>
  <c r="AG2248" i="1"/>
  <c r="AB2249" i="1" l="1"/>
  <c r="AB2250" i="1" s="1"/>
  <c r="AL2248" i="1"/>
  <c r="AM2248" i="1" s="1"/>
  <c r="W2250" i="1"/>
  <c r="X2250" i="1"/>
  <c r="Y2250" i="1" s="1"/>
  <c r="AH2249" i="1" l="1"/>
  <c r="AJ2249" i="1" s="1"/>
  <c r="AP2249" i="1" s="1"/>
  <c r="AG2249" i="1"/>
  <c r="E2250" i="1"/>
  <c r="U2250" i="1"/>
  <c r="V2250" i="1" s="1"/>
  <c r="Z2250" i="1"/>
  <c r="AA2251" i="1"/>
  <c r="X2251" i="1"/>
  <c r="Y2251" i="1" s="1"/>
  <c r="AG2250" i="1"/>
  <c r="AH2250" i="1" l="1"/>
  <c r="AJ2250" i="1" s="1"/>
  <c r="AP2250" i="1" s="1"/>
  <c r="AL2249" i="1"/>
  <c r="AM2249" i="1" s="1"/>
  <c r="Z2251" i="1"/>
  <c r="E2251" i="1"/>
  <c r="AA2252" i="1"/>
  <c r="U2251" i="1"/>
  <c r="V2251" i="1" s="1"/>
  <c r="W2251" i="1"/>
  <c r="AB2251" i="1"/>
  <c r="AL2250" i="1" l="1"/>
  <c r="AM2250" i="1" s="1"/>
  <c r="AH2251" i="1"/>
  <c r="AJ2251" i="1" s="1"/>
  <c r="AP2251" i="1" s="1"/>
  <c r="AB2252" i="1"/>
  <c r="AG2251" i="1"/>
  <c r="X2252" i="1"/>
  <c r="Y2252" i="1" s="1"/>
  <c r="W2252" i="1"/>
  <c r="AL2251" i="1" l="1"/>
  <c r="AM2251" i="1" s="1"/>
  <c r="AG2252" i="1"/>
  <c r="X2253" i="1"/>
  <c r="Y2253" i="1" s="1"/>
  <c r="AA2253" i="1"/>
  <c r="E2252" i="1"/>
  <c r="Z2252" i="1"/>
  <c r="U2252" i="1"/>
  <c r="V2252" i="1" s="1"/>
  <c r="AH2252" i="1"/>
  <c r="AJ2252" i="1" s="1"/>
  <c r="AP2252" i="1" s="1"/>
  <c r="U2253" i="1" l="1"/>
  <c r="V2253" i="1" s="1"/>
  <c r="Z2253" i="1"/>
  <c r="AA2254" i="1"/>
  <c r="E2253" i="1"/>
  <c r="W2253" i="1"/>
  <c r="AB2253" i="1"/>
  <c r="AH2253" i="1" s="1"/>
  <c r="AJ2253" i="1" s="1"/>
  <c r="AP2253" i="1" s="1"/>
  <c r="AL2252" i="1"/>
  <c r="AM2252" i="1" s="1"/>
  <c r="AL2253" i="1" l="1"/>
  <c r="AM2253" i="1" s="1"/>
  <c r="AG2253" i="1"/>
  <c r="AB2254" i="1"/>
  <c r="X2254" i="1"/>
  <c r="Y2254" i="1" s="1"/>
  <c r="W2254" i="1"/>
  <c r="X2255" i="1" l="1"/>
  <c r="Y2255" i="1" s="1"/>
  <c r="U2254" i="1"/>
  <c r="V2254" i="1" s="1"/>
  <c r="AA2255" i="1"/>
  <c r="E2254" i="1"/>
  <c r="Z2254" i="1"/>
  <c r="AG2254" i="1"/>
  <c r="AH2254" i="1"/>
  <c r="AJ2254" i="1" s="1"/>
  <c r="AP2254" i="1" s="1"/>
  <c r="W2255" i="1" l="1"/>
  <c r="AB2255" i="1"/>
  <c r="AH2255" i="1" s="1"/>
  <c r="AJ2255" i="1" s="1"/>
  <c r="AP2255" i="1" s="1"/>
  <c r="AL2254" i="1"/>
  <c r="AM2254" i="1" s="1"/>
  <c r="AA2256" i="1"/>
  <c r="Z2255" i="1"/>
  <c r="E2255" i="1"/>
  <c r="U2255" i="1"/>
  <c r="V2255" i="1" s="1"/>
  <c r="AL2255" i="1" l="1"/>
  <c r="AM2255" i="1" s="1"/>
  <c r="AG2255" i="1"/>
  <c r="AB2256" i="1"/>
  <c r="X2256" i="1"/>
  <c r="Y2256" i="1" s="1"/>
  <c r="W2256" i="1"/>
  <c r="AH2256" i="1" l="1"/>
  <c r="AJ2256" i="1" s="1"/>
  <c r="AP2256" i="1" s="1"/>
  <c r="AG2256" i="1"/>
  <c r="X2257" i="1"/>
  <c r="Y2257" i="1" s="1"/>
  <c r="Z2256" i="1"/>
  <c r="U2256" i="1"/>
  <c r="V2256" i="1" s="1"/>
  <c r="AA2257" i="1"/>
  <c r="E2256" i="1"/>
  <c r="W2257" i="1" l="1"/>
  <c r="AB2257" i="1"/>
  <c r="AH2257" i="1" s="1"/>
  <c r="AJ2257" i="1" s="1"/>
  <c r="AP2257" i="1" s="1"/>
  <c r="Z2257" i="1"/>
  <c r="E2257" i="1"/>
  <c r="AA2258" i="1"/>
  <c r="U2257" i="1"/>
  <c r="V2257" i="1" s="1"/>
  <c r="AL2256" i="1"/>
  <c r="AM2256" i="1" s="1"/>
  <c r="AG2257" i="1" l="1"/>
  <c r="AB2258" i="1"/>
  <c r="AL2257" i="1"/>
  <c r="AM2257" i="1" s="1"/>
  <c r="X2258" i="1"/>
  <c r="Y2258" i="1" s="1"/>
  <c r="W2258" i="1"/>
  <c r="AH2258" i="1" l="1"/>
  <c r="AJ2258" i="1" s="1"/>
  <c r="AP2258" i="1" s="1"/>
  <c r="AG2258" i="1"/>
  <c r="X2259" i="1"/>
  <c r="Y2259" i="1" s="1"/>
  <c r="Z2258" i="1"/>
  <c r="AA2259" i="1"/>
  <c r="E2258" i="1"/>
  <c r="U2258" i="1"/>
  <c r="V2258" i="1" s="1"/>
  <c r="W2259" i="1" l="1"/>
  <c r="AB2259" i="1"/>
  <c r="AH2259" i="1" s="1"/>
  <c r="AJ2259" i="1" s="1"/>
  <c r="AP2259" i="1" s="1"/>
  <c r="U2259" i="1"/>
  <c r="V2259" i="1" s="1"/>
  <c r="AA2260" i="1"/>
  <c r="E2259" i="1"/>
  <c r="Z2259" i="1"/>
  <c r="AL2258" i="1"/>
  <c r="AM2258" i="1" s="1"/>
  <c r="AG2259" i="1" l="1"/>
  <c r="AB2260" i="1"/>
  <c r="AL2259" i="1"/>
  <c r="AM2259" i="1" s="1"/>
  <c r="X2260" i="1"/>
  <c r="Y2260" i="1" s="1"/>
  <c r="W2260" i="1"/>
  <c r="AH2260" i="1" l="1"/>
  <c r="AJ2260" i="1" s="1"/>
  <c r="AP2260" i="1" s="1"/>
  <c r="AG2260" i="1"/>
  <c r="X2261" i="1"/>
  <c r="Y2261" i="1" s="1"/>
  <c r="Z2260" i="1"/>
  <c r="AA2261" i="1"/>
  <c r="E2260" i="1"/>
  <c r="U2260" i="1"/>
  <c r="V2260" i="1" s="1"/>
  <c r="E2261" i="1" l="1"/>
  <c r="AA2262" i="1"/>
  <c r="U2261" i="1"/>
  <c r="V2261" i="1" s="1"/>
  <c r="Z2261" i="1"/>
  <c r="AB2261" i="1"/>
  <c r="AH2261" i="1" s="1"/>
  <c r="AJ2261" i="1" s="1"/>
  <c r="AP2261" i="1" s="1"/>
  <c r="W2261" i="1"/>
  <c r="AL2260" i="1"/>
  <c r="AM2260" i="1" s="1"/>
  <c r="AL2261" i="1" l="1"/>
  <c r="AM2261" i="1" s="1"/>
  <c r="X2262" i="1"/>
  <c r="Y2262" i="1" s="1"/>
  <c r="W2262" i="1"/>
  <c r="AG2261" i="1"/>
  <c r="AB2262" i="1"/>
  <c r="AG2262" i="1" l="1"/>
  <c r="U2262" i="1"/>
  <c r="V2262" i="1" s="1"/>
  <c r="Z2262" i="1"/>
  <c r="AA2263" i="1"/>
  <c r="E2262" i="1"/>
  <c r="X2263" i="1"/>
  <c r="Y2263" i="1" s="1"/>
  <c r="AH2262" i="1"/>
  <c r="AJ2262" i="1" s="1"/>
  <c r="AP2262" i="1" s="1"/>
  <c r="W2263" i="1" l="1"/>
  <c r="E2263" i="1"/>
  <c r="U2263" i="1"/>
  <c r="V2263" i="1" s="1"/>
  <c r="Z2263" i="1"/>
  <c r="AA2264" i="1"/>
  <c r="AB2263" i="1"/>
  <c r="AH2263" i="1" s="1"/>
  <c r="AJ2263" i="1" s="1"/>
  <c r="AP2263" i="1" s="1"/>
  <c r="AL2262" i="1"/>
  <c r="AM2262" i="1" s="1"/>
  <c r="AG2263" i="1" l="1"/>
  <c r="AB2264" i="1"/>
  <c r="AH2264" i="1" s="1"/>
  <c r="AJ2264" i="1" s="1"/>
  <c r="AP2264" i="1" s="1"/>
  <c r="AL2263" i="1"/>
  <c r="AM2263" i="1" s="1"/>
  <c r="X2264" i="1"/>
  <c r="Y2264" i="1" s="1"/>
  <c r="W2264" i="1"/>
  <c r="AL2264" i="1" l="1"/>
  <c r="AM2264" i="1" s="1"/>
  <c r="X2265" i="1"/>
  <c r="Y2265" i="1" s="1"/>
  <c r="AG2264" i="1"/>
  <c r="Z2264" i="1"/>
  <c r="AA2265" i="1"/>
  <c r="U2264" i="1"/>
  <c r="V2264" i="1" s="1"/>
  <c r="E2264" i="1"/>
  <c r="AB2265" i="1" l="1"/>
  <c r="AA2266" i="1"/>
  <c r="U2265" i="1"/>
  <c r="V2265" i="1" s="1"/>
  <c r="E2265" i="1"/>
  <c r="Z2265" i="1"/>
  <c r="W2265" i="1"/>
  <c r="X2266" i="1" l="1"/>
  <c r="Y2266" i="1" s="1"/>
  <c r="W2266" i="1"/>
  <c r="AG2265" i="1"/>
  <c r="AB2266" i="1"/>
  <c r="AH2265" i="1"/>
  <c r="AJ2265" i="1" s="1"/>
  <c r="AP2265" i="1" s="1"/>
  <c r="X2267" i="1" l="1"/>
  <c r="Y2267" i="1" s="1"/>
  <c r="AG2266" i="1"/>
  <c r="AH2266" i="1"/>
  <c r="AJ2266" i="1" s="1"/>
  <c r="AP2266" i="1" s="1"/>
  <c r="AL2265" i="1"/>
  <c r="AM2265" i="1" s="1"/>
  <c r="U2266" i="1"/>
  <c r="V2266" i="1" s="1"/>
  <c r="AA2267" i="1"/>
  <c r="E2266" i="1"/>
  <c r="Z2266" i="1"/>
  <c r="AB2267" i="1" l="1"/>
  <c r="AH2267" i="1" s="1"/>
  <c r="AJ2267" i="1" s="1"/>
  <c r="AP2267" i="1" s="1"/>
  <c r="U2267" i="1"/>
  <c r="V2267" i="1" s="1"/>
  <c r="Z2267" i="1"/>
  <c r="AA2268" i="1"/>
  <c r="E2267" i="1"/>
  <c r="AL2266" i="1"/>
  <c r="AM2266" i="1" s="1"/>
  <c r="W2267" i="1"/>
  <c r="AL2267" i="1" l="1"/>
  <c r="AM2267" i="1" s="1"/>
  <c r="X2268" i="1"/>
  <c r="Y2268" i="1" s="1"/>
  <c r="W2268" i="1"/>
  <c r="AG2267" i="1"/>
  <c r="AB2268" i="1"/>
  <c r="AG2268" i="1" l="1"/>
  <c r="AA2269" i="1"/>
  <c r="Z2268" i="1"/>
  <c r="E2268" i="1"/>
  <c r="U2268" i="1"/>
  <c r="V2268" i="1" s="1"/>
  <c r="X2269" i="1"/>
  <c r="Y2269" i="1" s="1"/>
  <c r="AH2268" i="1"/>
  <c r="AJ2268" i="1" s="1"/>
  <c r="AP2268" i="1" s="1"/>
  <c r="W2269" i="1" l="1"/>
  <c r="AB2269" i="1"/>
  <c r="AH2269" i="1" s="1"/>
  <c r="AJ2269" i="1" s="1"/>
  <c r="AP2269" i="1" s="1"/>
  <c r="Z2269" i="1"/>
  <c r="E2269" i="1"/>
  <c r="AA2270" i="1"/>
  <c r="U2269" i="1"/>
  <c r="V2269" i="1" s="1"/>
  <c r="AL2268" i="1"/>
  <c r="AM2268" i="1" s="1"/>
  <c r="AL2269" i="1" l="1"/>
  <c r="AM2269" i="1" s="1"/>
  <c r="AG2269" i="1"/>
  <c r="AB2270" i="1"/>
  <c r="X2270" i="1"/>
  <c r="Y2270" i="1" s="1"/>
  <c r="W2270" i="1"/>
  <c r="Z2270" i="1" l="1"/>
  <c r="AA2271" i="1"/>
  <c r="U2270" i="1"/>
  <c r="V2270" i="1" s="1"/>
  <c r="E2270" i="1"/>
  <c r="X2271" i="1"/>
  <c r="Y2271" i="1" s="1"/>
  <c r="AG2270" i="1"/>
  <c r="AH2270" i="1"/>
  <c r="AJ2270" i="1" s="1"/>
  <c r="AP2270" i="1" s="1"/>
  <c r="AB2271" i="1" l="1"/>
  <c r="AH2271" i="1" s="1"/>
  <c r="AJ2271" i="1" s="1"/>
  <c r="AP2271" i="1" s="1"/>
  <c r="U2271" i="1"/>
  <c r="V2271" i="1" s="1"/>
  <c r="Z2271" i="1"/>
  <c r="AA2272" i="1"/>
  <c r="E2271" i="1"/>
  <c r="AL2270" i="1"/>
  <c r="AM2270" i="1" s="1"/>
  <c r="W2271" i="1"/>
  <c r="AL2271" i="1" l="1"/>
  <c r="AM2271" i="1" s="1"/>
  <c r="X2272" i="1"/>
  <c r="Y2272" i="1" s="1"/>
  <c r="W2272" i="1"/>
  <c r="AG2271" i="1"/>
  <c r="AB2272" i="1"/>
  <c r="AA2273" i="1" l="1"/>
  <c r="Z2272" i="1"/>
  <c r="E2272" i="1"/>
  <c r="U2272" i="1"/>
  <c r="V2272" i="1" s="1"/>
  <c r="AG2272" i="1"/>
  <c r="X2273" i="1"/>
  <c r="Y2273" i="1" s="1"/>
  <c r="AH2272" i="1"/>
  <c r="AJ2272" i="1" s="1"/>
  <c r="AP2272" i="1" s="1"/>
  <c r="W2273" i="1" l="1"/>
  <c r="AB2273" i="1"/>
  <c r="AH2273" i="1" s="1"/>
  <c r="AJ2273" i="1" s="1"/>
  <c r="AP2273" i="1" s="1"/>
  <c r="Z2273" i="1"/>
  <c r="E2273" i="1"/>
  <c r="AA2274" i="1"/>
  <c r="U2273" i="1"/>
  <c r="V2273" i="1" s="1"/>
  <c r="AL2272" i="1"/>
  <c r="AM2272" i="1" s="1"/>
  <c r="AL2273" i="1" l="1"/>
  <c r="AM2273" i="1" s="1"/>
  <c r="AG2273" i="1"/>
  <c r="AB2274" i="1"/>
  <c r="X2274" i="1"/>
  <c r="Y2274" i="1" s="1"/>
  <c r="W2274" i="1"/>
  <c r="X2275" i="1" l="1"/>
  <c r="Y2275" i="1" s="1"/>
  <c r="Z2274" i="1"/>
  <c r="U2274" i="1"/>
  <c r="V2274" i="1" s="1"/>
  <c r="E2274" i="1"/>
  <c r="AA2275" i="1"/>
  <c r="AG2274" i="1"/>
  <c r="AH2274" i="1"/>
  <c r="AJ2274" i="1" s="1"/>
  <c r="AP2274" i="1" s="1"/>
  <c r="AB2275" i="1" l="1"/>
  <c r="AH2275" i="1" s="1"/>
  <c r="AJ2275" i="1" s="1"/>
  <c r="AP2275" i="1" s="1"/>
  <c r="U2275" i="1"/>
  <c r="V2275" i="1" s="1"/>
  <c r="E2275" i="1"/>
  <c r="Z2275" i="1"/>
  <c r="AA2276" i="1"/>
  <c r="AL2274" i="1"/>
  <c r="AM2274" i="1" s="1"/>
  <c r="W2275" i="1"/>
  <c r="X2276" i="1" l="1"/>
  <c r="Y2276" i="1" s="1"/>
  <c r="W2276" i="1"/>
  <c r="AL2275" i="1"/>
  <c r="AM2275" i="1" s="1"/>
  <c r="AG2275" i="1"/>
  <c r="AB2276" i="1"/>
  <c r="AG2276" i="1" l="1"/>
  <c r="X2277" i="1"/>
  <c r="Y2277" i="1" s="1"/>
  <c r="AH2276" i="1"/>
  <c r="AJ2276" i="1" s="1"/>
  <c r="AP2276" i="1" s="1"/>
  <c r="AA2277" i="1"/>
  <c r="U2276" i="1"/>
  <c r="V2276" i="1" s="1"/>
  <c r="E2276" i="1"/>
  <c r="Z2276" i="1"/>
  <c r="AA2278" i="1" l="1"/>
  <c r="E2277" i="1"/>
  <c r="Z2277" i="1"/>
  <c r="U2277" i="1"/>
  <c r="V2277" i="1" s="1"/>
  <c r="AB2277" i="1"/>
  <c r="AH2277" i="1" s="1"/>
  <c r="AJ2277" i="1" s="1"/>
  <c r="AP2277" i="1" s="1"/>
  <c r="W2277" i="1"/>
  <c r="AL2276" i="1"/>
  <c r="AM2276" i="1" s="1"/>
  <c r="X2278" i="1" l="1"/>
  <c r="Y2278" i="1" s="1"/>
  <c r="W2278" i="1"/>
  <c r="AL2277" i="1"/>
  <c r="AM2277" i="1" s="1"/>
  <c r="AG2277" i="1"/>
  <c r="AB2278" i="1"/>
  <c r="AG2278" i="1" l="1"/>
  <c r="X2279" i="1"/>
  <c r="Y2279" i="1" s="1"/>
  <c r="AH2278" i="1"/>
  <c r="AJ2278" i="1" s="1"/>
  <c r="AP2278" i="1" s="1"/>
  <c r="Z2278" i="1"/>
  <c r="AA2279" i="1"/>
  <c r="U2278" i="1"/>
  <c r="V2278" i="1" s="1"/>
  <c r="E2278" i="1"/>
  <c r="W2279" i="1" l="1"/>
  <c r="AB2279" i="1"/>
  <c r="AH2279" i="1" s="1"/>
  <c r="AJ2279" i="1" s="1"/>
  <c r="AP2279" i="1" s="1"/>
  <c r="U2279" i="1"/>
  <c r="V2279" i="1" s="1"/>
  <c r="E2279" i="1"/>
  <c r="Z2279" i="1"/>
  <c r="AA2280" i="1"/>
  <c r="AL2278" i="1"/>
  <c r="AM2278" i="1" s="1"/>
  <c r="AG2279" i="1" l="1"/>
  <c r="AB2280" i="1"/>
  <c r="AH2280" i="1" s="1"/>
  <c r="AJ2280" i="1" s="1"/>
  <c r="AP2280" i="1" s="1"/>
  <c r="AL2279" i="1"/>
  <c r="AM2279" i="1" s="1"/>
  <c r="X2280" i="1"/>
  <c r="Y2280" i="1" s="1"/>
  <c r="W2280" i="1"/>
  <c r="AL2280" i="1" l="1"/>
  <c r="AM2280" i="1" s="1"/>
  <c r="X2281" i="1"/>
  <c r="Y2281" i="1" s="1"/>
  <c r="AG2280" i="1"/>
  <c r="AA2281" i="1"/>
  <c r="Z2280" i="1"/>
  <c r="E2280" i="1"/>
  <c r="U2280" i="1"/>
  <c r="V2280" i="1" s="1"/>
  <c r="W2281" i="1" l="1"/>
  <c r="AB2281" i="1"/>
  <c r="U2281" i="1"/>
  <c r="V2281" i="1" s="1"/>
  <c r="E2281" i="1"/>
  <c r="Z2281" i="1"/>
  <c r="AA2282" i="1"/>
  <c r="AG2281" i="1" l="1"/>
  <c r="AB2282" i="1"/>
  <c r="AH2281" i="1"/>
  <c r="AJ2281" i="1" s="1"/>
  <c r="AP2281" i="1" s="1"/>
  <c r="X2282" i="1"/>
  <c r="Y2282" i="1" s="1"/>
  <c r="W2282" i="1"/>
  <c r="AA2283" i="1" l="1"/>
  <c r="U2282" i="1"/>
  <c r="V2282" i="1" s="1"/>
  <c r="E2282" i="1"/>
  <c r="Z2282" i="1"/>
  <c r="AG2282" i="1"/>
  <c r="AH2282" i="1"/>
  <c r="AJ2282" i="1" s="1"/>
  <c r="AP2282" i="1" s="1"/>
  <c r="AL2281" i="1"/>
  <c r="AM2281" i="1" s="1"/>
  <c r="X2283" i="1"/>
  <c r="Y2283" i="1" s="1"/>
  <c r="Z2283" i="1" l="1"/>
  <c r="AA2284" i="1"/>
  <c r="E2283" i="1"/>
  <c r="U2283" i="1"/>
  <c r="V2283" i="1" s="1"/>
  <c r="AL2282" i="1"/>
  <c r="AM2282" i="1" s="1"/>
  <c r="W2283" i="1"/>
  <c r="AB2283" i="1"/>
  <c r="X2284" i="1" l="1"/>
  <c r="Y2284" i="1" s="1"/>
  <c r="W2284" i="1"/>
  <c r="AG2283" i="1"/>
  <c r="AB2284" i="1"/>
  <c r="AH2283" i="1"/>
  <c r="AJ2283" i="1" s="1"/>
  <c r="AP2283" i="1" s="1"/>
  <c r="X2285" i="1" l="1"/>
  <c r="Y2285" i="1" s="1"/>
  <c r="AG2284" i="1"/>
  <c r="AH2284" i="1"/>
  <c r="AJ2284" i="1" s="1"/>
  <c r="AP2284" i="1" s="1"/>
  <c r="AL2283" i="1"/>
  <c r="AM2283" i="1" s="1"/>
  <c r="Z2284" i="1"/>
  <c r="AA2285" i="1"/>
  <c r="E2284" i="1"/>
  <c r="U2284" i="1"/>
  <c r="V2284" i="1" s="1"/>
  <c r="AB2285" i="1" l="1"/>
  <c r="AH2285" i="1" s="1"/>
  <c r="AJ2285" i="1" s="1"/>
  <c r="AP2285" i="1" s="1"/>
  <c r="U2285" i="1"/>
  <c r="V2285" i="1" s="1"/>
  <c r="Z2285" i="1"/>
  <c r="E2285" i="1"/>
  <c r="AA2286" i="1"/>
  <c r="AL2284" i="1"/>
  <c r="AM2284" i="1" s="1"/>
  <c r="W2285" i="1"/>
  <c r="X2286" i="1" l="1"/>
  <c r="Y2286" i="1" s="1"/>
  <c r="W2286" i="1"/>
  <c r="AL2285" i="1"/>
  <c r="AM2285" i="1" s="1"/>
  <c r="AG2285" i="1"/>
  <c r="AB2286" i="1"/>
  <c r="AH2286" i="1" s="1"/>
  <c r="AJ2286" i="1" s="1"/>
  <c r="AP2286" i="1" s="1"/>
  <c r="AL2286" i="1" l="1"/>
  <c r="AM2286" i="1" s="1"/>
  <c r="X2287" i="1"/>
  <c r="Y2287" i="1" s="1"/>
  <c r="AG2286" i="1"/>
  <c r="AA2287" i="1"/>
  <c r="E2286" i="1"/>
  <c r="Z2286" i="1"/>
  <c r="U2286" i="1"/>
  <c r="V2286" i="1" s="1"/>
  <c r="Z2287" i="1" l="1"/>
  <c r="AA2288" i="1"/>
  <c r="E2287" i="1"/>
  <c r="U2287" i="1"/>
  <c r="V2287" i="1" s="1"/>
  <c r="AB2287" i="1"/>
  <c r="W2287" i="1"/>
  <c r="X2288" i="1" l="1"/>
  <c r="Y2288" i="1" s="1"/>
  <c r="W2288" i="1"/>
  <c r="AG2287" i="1"/>
  <c r="AB2288" i="1"/>
  <c r="AH2287" i="1"/>
  <c r="AJ2287" i="1" s="1"/>
  <c r="AP2287" i="1" s="1"/>
  <c r="AG2288" i="1" l="1"/>
  <c r="X2289" i="1"/>
  <c r="Y2289" i="1" s="1"/>
  <c r="AH2288" i="1"/>
  <c r="AJ2288" i="1" s="1"/>
  <c r="AP2288" i="1" s="1"/>
  <c r="AL2287" i="1"/>
  <c r="AM2287" i="1" s="1"/>
  <c r="Z2288" i="1"/>
  <c r="U2288" i="1"/>
  <c r="V2288" i="1" s="1"/>
  <c r="AA2289" i="1"/>
  <c r="E2288" i="1"/>
  <c r="W2289" i="1" l="1"/>
  <c r="Z2289" i="1"/>
  <c r="AA2290" i="1"/>
  <c r="E2289" i="1"/>
  <c r="U2289" i="1"/>
  <c r="V2289" i="1" s="1"/>
  <c r="AB2289" i="1"/>
  <c r="AH2289" i="1" s="1"/>
  <c r="AJ2289" i="1" s="1"/>
  <c r="AP2289" i="1" s="1"/>
  <c r="AL2288" i="1"/>
  <c r="AM2288" i="1" s="1"/>
  <c r="AL2289" i="1" l="1"/>
  <c r="AM2289" i="1" s="1"/>
  <c r="AG2289" i="1"/>
  <c r="AB2290" i="1"/>
  <c r="X2290" i="1"/>
  <c r="Y2290" i="1" s="1"/>
  <c r="W2290" i="1"/>
  <c r="AA2291" i="1" l="1"/>
  <c r="E2290" i="1"/>
  <c r="Z2290" i="1"/>
  <c r="U2290" i="1"/>
  <c r="V2290" i="1" s="1"/>
  <c r="X2291" i="1"/>
  <c r="Y2291" i="1" s="1"/>
  <c r="AG2290" i="1"/>
  <c r="AH2290" i="1"/>
  <c r="AJ2290" i="1" s="1"/>
  <c r="AP2290" i="1" s="1"/>
  <c r="AB2291" i="1" l="1"/>
  <c r="AH2291" i="1" s="1"/>
  <c r="AJ2291" i="1" s="1"/>
  <c r="AP2291" i="1" s="1"/>
  <c r="W2291" i="1"/>
  <c r="AL2290" i="1"/>
  <c r="AM2290" i="1" s="1"/>
  <c r="AA2292" i="1"/>
  <c r="Z2291" i="1"/>
  <c r="E2291" i="1"/>
  <c r="U2291" i="1"/>
  <c r="V2291" i="1" s="1"/>
  <c r="AL2291" i="1" l="1"/>
  <c r="AM2291" i="1" s="1"/>
  <c r="X2292" i="1"/>
  <c r="Y2292" i="1" s="1"/>
  <c r="W2292" i="1"/>
  <c r="AB2292" i="1"/>
  <c r="AG2291" i="1"/>
  <c r="U2292" i="1" l="1"/>
  <c r="V2292" i="1" s="1"/>
  <c r="E2292" i="1"/>
  <c r="Z2292" i="1"/>
  <c r="AA2293" i="1"/>
  <c r="AG2292" i="1"/>
  <c r="X2293" i="1"/>
  <c r="Y2293" i="1" s="1"/>
  <c r="AH2292" i="1"/>
  <c r="AJ2292" i="1" s="1"/>
  <c r="AP2292" i="1" s="1"/>
  <c r="Z2293" i="1" l="1"/>
  <c r="E2293" i="1"/>
  <c r="AA2294" i="1"/>
  <c r="U2293" i="1"/>
  <c r="V2293" i="1" s="1"/>
  <c r="AL2292" i="1"/>
  <c r="AM2292" i="1" s="1"/>
  <c r="W2293" i="1"/>
  <c r="AB2293" i="1"/>
  <c r="X2294" i="1" l="1"/>
  <c r="Y2294" i="1" s="1"/>
  <c r="W2294" i="1"/>
  <c r="AG2293" i="1"/>
  <c r="AB2294" i="1"/>
  <c r="AH2293" i="1"/>
  <c r="AJ2293" i="1" s="1"/>
  <c r="AP2293" i="1" s="1"/>
  <c r="AH2294" i="1" l="1"/>
  <c r="AJ2294" i="1" s="1"/>
  <c r="AP2294" i="1" s="1"/>
  <c r="AG2294" i="1"/>
  <c r="X2295" i="1"/>
  <c r="Y2295" i="1" s="1"/>
  <c r="AL2293" i="1"/>
  <c r="AM2293" i="1" s="1"/>
  <c r="Z2294" i="1"/>
  <c r="AA2295" i="1"/>
  <c r="E2294" i="1"/>
  <c r="U2294" i="1"/>
  <c r="V2294" i="1" s="1"/>
  <c r="W2295" i="1" l="1"/>
  <c r="AB2295" i="1"/>
  <c r="AH2295" i="1" s="1"/>
  <c r="AJ2295" i="1" s="1"/>
  <c r="AP2295" i="1" s="1"/>
  <c r="U2295" i="1"/>
  <c r="V2295" i="1" s="1"/>
  <c r="AA2296" i="1"/>
  <c r="E2295" i="1"/>
  <c r="Z2295" i="1"/>
  <c r="AL2294" i="1"/>
  <c r="AM2294" i="1" s="1"/>
  <c r="AL2295" i="1" l="1"/>
  <c r="AM2295" i="1" s="1"/>
  <c r="AG2295" i="1"/>
  <c r="AB2296" i="1"/>
  <c r="X2296" i="1"/>
  <c r="Y2296" i="1" s="1"/>
  <c r="W2296" i="1"/>
  <c r="E2296" i="1" l="1"/>
  <c r="Z2296" i="1"/>
  <c r="AA2297" i="1"/>
  <c r="U2296" i="1"/>
  <c r="V2296" i="1" s="1"/>
  <c r="X2297" i="1"/>
  <c r="Y2297" i="1" s="1"/>
  <c r="AG2296" i="1"/>
  <c r="AH2296" i="1"/>
  <c r="AJ2296" i="1" s="1"/>
  <c r="AP2296" i="1" s="1"/>
  <c r="AB2297" i="1" l="1"/>
  <c r="AH2297" i="1" s="1"/>
  <c r="AJ2297" i="1" s="1"/>
  <c r="AP2297" i="1" s="1"/>
  <c r="W2297" i="1"/>
  <c r="AL2296" i="1"/>
  <c r="AM2296" i="1" s="1"/>
  <c r="E2297" i="1"/>
  <c r="Z2297" i="1"/>
  <c r="U2297" i="1"/>
  <c r="V2297" i="1" s="1"/>
  <c r="AA2298" i="1"/>
  <c r="AL2297" i="1" l="1"/>
  <c r="AM2297" i="1" s="1"/>
  <c r="X2298" i="1"/>
  <c r="Y2298" i="1" s="1"/>
  <c r="W2298" i="1"/>
  <c r="AG2297" i="1"/>
  <c r="AB2298" i="1"/>
  <c r="X2299" i="1" l="1"/>
  <c r="Y2299" i="1" s="1"/>
  <c r="AH2298" i="1"/>
  <c r="AJ2298" i="1" s="1"/>
  <c r="AP2298" i="1" s="1"/>
  <c r="AG2298" i="1"/>
  <c r="Z2298" i="1"/>
  <c r="U2298" i="1"/>
  <c r="V2298" i="1" s="1"/>
  <c r="E2298" i="1"/>
  <c r="AA2299" i="1"/>
  <c r="AL2298" i="1" l="1"/>
  <c r="AM2298" i="1" s="1"/>
  <c r="Z2299" i="1"/>
  <c r="U2299" i="1"/>
  <c r="V2299" i="1" s="1"/>
  <c r="AA2300" i="1"/>
  <c r="E2299" i="1"/>
  <c r="AB2299" i="1"/>
  <c r="W2299" i="1"/>
  <c r="X2300" i="1" l="1"/>
  <c r="Y2300" i="1" s="1"/>
  <c r="W2300" i="1"/>
  <c r="AG2299" i="1"/>
  <c r="AB2300" i="1"/>
  <c r="AH2299" i="1"/>
  <c r="AJ2299" i="1" s="1"/>
  <c r="AP2299" i="1" s="1"/>
  <c r="AH2300" i="1" l="1"/>
  <c r="AJ2300" i="1" s="1"/>
  <c r="AP2300" i="1" s="1"/>
  <c r="AG2300" i="1"/>
  <c r="X2301" i="1"/>
  <c r="Y2301" i="1" s="1"/>
  <c r="AL2299" i="1"/>
  <c r="AM2299" i="1" s="1"/>
  <c r="Z2300" i="1"/>
  <c r="AA2301" i="1"/>
  <c r="U2300" i="1"/>
  <c r="V2300" i="1" s="1"/>
  <c r="E2300" i="1"/>
  <c r="AB2301" i="1" l="1"/>
  <c r="AH2301" i="1" s="1"/>
  <c r="AJ2301" i="1" s="1"/>
  <c r="AP2301" i="1" s="1"/>
  <c r="W2301" i="1"/>
  <c r="U2301" i="1"/>
  <c r="V2301" i="1" s="1"/>
  <c r="AA2302" i="1"/>
  <c r="Z2301" i="1"/>
  <c r="E2301" i="1"/>
  <c r="AL2300" i="1"/>
  <c r="AM2300" i="1" s="1"/>
  <c r="X2302" i="1" l="1"/>
  <c r="Y2302" i="1" s="1"/>
  <c r="W2302" i="1"/>
  <c r="AL2301" i="1"/>
  <c r="AM2301" i="1" s="1"/>
  <c r="AG2301" i="1"/>
  <c r="AB2302" i="1"/>
  <c r="AH2302" i="1" s="1"/>
  <c r="AJ2302" i="1" s="1"/>
  <c r="AP2302" i="1" s="1"/>
  <c r="AL2302" i="1" l="1"/>
  <c r="AM2302" i="1" s="1"/>
  <c r="X2303" i="1"/>
  <c r="Y2303" i="1" s="1"/>
  <c r="AG2302" i="1"/>
  <c r="Z2302" i="1"/>
  <c r="U2302" i="1"/>
  <c r="V2302" i="1" s="1"/>
  <c r="AA2303" i="1"/>
  <c r="E2302" i="1"/>
  <c r="AB2303" i="1" l="1"/>
  <c r="Z2303" i="1"/>
  <c r="U2303" i="1"/>
  <c r="V2303" i="1" s="1"/>
  <c r="AA2304" i="1"/>
  <c r="E2303" i="1"/>
  <c r="W2303" i="1"/>
  <c r="X2304" i="1" l="1"/>
  <c r="Y2304" i="1" s="1"/>
  <c r="W2304" i="1"/>
  <c r="AG2303" i="1"/>
  <c r="AB2304" i="1"/>
  <c r="AH2303" i="1"/>
  <c r="AJ2303" i="1" s="1"/>
  <c r="AP2303" i="1" s="1"/>
  <c r="AG2304" i="1" l="1"/>
  <c r="X2305" i="1"/>
  <c r="Y2305" i="1" s="1"/>
  <c r="AH2304" i="1"/>
  <c r="AJ2304" i="1" s="1"/>
  <c r="AP2304" i="1" s="1"/>
  <c r="AL2303" i="1"/>
  <c r="AM2303" i="1" s="1"/>
  <c r="Z2304" i="1"/>
  <c r="U2304" i="1"/>
  <c r="V2304" i="1" s="1"/>
  <c r="AA2305" i="1"/>
  <c r="E2304" i="1"/>
  <c r="Z2305" i="1" l="1"/>
  <c r="E2305" i="1"/>
  <c r="AA2306" i="1"/>
  <c r="U2305" i="1"/>
  <c r="V2305" i="1" s="1"/>
  <c r="W2305" i="1"/>
  <c r="AB2305" i="1"/>
  <c r="AH2305" i="1" s="1"/>
  <c r="AJ2305" i="1" s="1"/>
  <c r="AP2305" i="1" s="1"/>
  <c r="AL2304" i="1"/>
  <c r="AM2304" i="1" s="1"/>
  <c r="AL2305" i="1" l="1"/>
  <c r="AM2305" i="1" s="1"/>
  <c r="AG2305" i="1"/>
  <c r="AB2306" i="1"/>
  <c r="X2306" i="1"/>
  <c r="Y2306" i="1" s="1"/>
  <c r="W2306" i="1"/>
  <c r="AA2307" i="1" l="1"/>
  <c r="E2306" i="1"/>
  <c r="Z2306" i="1"/>
  <c r="U2306" i="1"/>
  <c r="V2306" i="1" s="1"/>
  <c r="X2307" i="1"/>
  <c r="Y2307" i="1" s="1"/>
  <c r="AG2306" i="1"/>
  <c r="AH2306" i="1"/>
  <c r="AJ2306" i="1" s="1"/>
  <c r="AP2306" i="1" s="1"/>
  <c r="AB2307" i="1" l="1"/>
  <c r="AH2307" i="1" s="1"/>
  <c r="AJ2307" i="1" s="1"/>
  <c r="AP2307" i="1" s="1"/>
  <c r="W2307" i="1"/>
  <c r="AL2306" i="1"/>
  <c r="AM2306" i="1" s="1"/>
  <c r="AA2308" i="1"/>
  <c r="E2307" i="1"/>
  <c r="Z2307" i="1"/>
  <c r="U2307" i="1"/>
  <c r="V2307" i="1" s="1"/>
  <c r="AL2307" i="1" l="1"/>
  <c r="AM2307" i="1" s="1"/>
  <c r="X2308" i="1"/>
  <c r="Y2308" i="1" s="1"/>
  <c r="W2308" i="1"/>
  <c r="AG2307" i="1"/>
  <c r="AB2308" i="1"/>
  <c r="X2309" i="1" l="1"/>
  <c r="Y2309" i="1" s="1"/>
  <c r="AH2308" i="1"/>
  <c r="AJ2308" i="1" s="1"/>
  <c r="AP2308" i="1" s="1"/>
  <c r="AG2308" i="1"/>
  <c r="Z2308" i="1"/>
  <c r="U2308" i="1"/>
  <c r="V2308" i="1" s="1"/>
  <c r="E2308" i="1"/>
  <c r="AA2309" i="1"/>
  <c r="AL2308" i="1" l="1"/>
  <c r="AM2308" i="1" s="1"/>
  <c r="E2309" i="1"/>
  <c r="Z2309" i="1"/>
  <c r="AA2310" i="1"/>
  <c r="U2309" i="1"/>
  <c r="V2309" i="1" s="1"/>
  <c r="AB2309" i="1"/>
  <c r="W2309" i="1"/>
  <c r="AG2309" i="1" l="1"/>
  <c r="AB2310" i="1"/>
  <c r="X2310" i="1"/>
  <c r="Y2310" i="1" s="1"/>
  <c r="W2310" i="1"/>
  <c r="AH2309" i="1"/>
  <c r="AJ2309" i="1" s="1"/>
  <c r="AP2309" i="1" s="1"/>
  <c r="Z2310" i="1" l="1"/>
  <c r="AA2311" i="1"/>
  <c r="E2310" i="1"/>
  <c r="U2310" i="1"/>
  <c r="V2310" i="1" s="1"/>
  <c r="AH2310" i="1"/>
  <c r="AJ2310" i="1" s="1"/>
  <c r="AP2310" i="1" s="1"/>
  <c r="AG2310" i="1"/>
  <c r="X2311" i="1"/>
  <c r="Y2311" i="1" s="1"/>
  <c r="AL2309" i="1"/>
  <c r="AM2309" i="1" s="1"/>
  <c r="W2311" i="1" l="1"/>
  <c r="AB2311" i="1"/>
  <c r="AH2311" i="1" s="1"/>
  <c r="AJ2311" i="1" s="1"/>
  <c r="AP2311" i="1" s="1"/>
  <c r="U2311" i="1"/>
  <c r="V2311" i="1" s="1"/>
  <c r="Z2311" i="1"/>
  <c r="E2311" i="1"/>
  <c r="AA2312" i="1"/>
  <c r="AL2310" i="1"/>
  <c r="AM2310" i="1" s="1"/>
  <c r="AG2311" i="1" l="1"/>
  <c r="AB2312" i="1"/>
  <c r="AL2311" i="1"/>
  <c r="AM2311" i="1" s="1"/>
  <c r="X2312" i="1"/>
  <c r="Y2312" i="1" s="1"/>
  <c r="W2312" i="1"/>
  <c r="X2313" i="1" l="1"/>
  <c r="Y2313" i="1" s="1"/>
  <c r="AH2312" i="1"/>
  <c r="AJ2312" i="1" s="1"/>
  <c r="AP2312" i="1" s="1"/>
  <c r="AG2312" i="1"/>
  <c r="Z2312" i="1"/>
  <c r="AA2313" i="1"/>
  <c r="U2312" i="1"/>
  <c r="V2312" i="1" s="1"/>
  <c r="E2312" i="1"/>
  <c r="AL2312" i="1" l="1"/>
  <c r="AM2312" i="1" s="1"/>
  <c r="E2313" i="1"/>
  <c r="U2313" i="1"/>
  <c r="V2313" i="1" s="1"/>
  <c r="AA2314" i="1"/>
  <c r="Z2313" i="1"/>
  <c r="AB2313" i="1"/>
  <c r="W2313" i="1"/>
  <c r="X2314" i="1" l="1"/>
  <c r="Y2314" i="1" s="1"/>
  <c r="W2314" i="1"/>
  <c r="AG2313" i="1"/>
  <c r="AB2314" i="1"/>
  <c r="AH2313" i="1"/>
  <c r="AJ2313" i="1" s="1"/>
  <c r="AP2313" i="1" s="1"/>
  <c r="AH2314" i="1" l="1"/>
  <c r="AJ2314" i="1" s="1"/>
  <c r="AP2314" i="1" s="1"/>
  <c r="AG2314" i="1"/>
  <c r="X2315" i="1"/>
  <c r="Y2315" i="1" s="1"/>
  <c r="AL2313" i="1"/>
  <c r="AM2313" i="1" s="1"/>
  <c r="Z2314" i="1"/>
  <c r="AA2315" i="1"/>
  <c r="E2314" i="1"/>
  <c r="U2314" i="1"/>
  <c r="V2314" i="1" s="1"/>
  <c r="W2315" i="1" l="1"/>
  <c r="X2316" i="1" s="1"/>
  <c r="Y2316" i="1" s="1"/>
  <c r="AB2315" i="1"/>
  <c r="AH2315" i="1" s="1"/>
  <c r="AJ2315" i="1" s="1"/>
  <c r="AP2315" i="1" s="1"/>
  <c r="Z2315" i="1"/>
  <c r="AA2316" i="1"/>
  <c r="E2315" i="1"/>
  <c r="U2315" i="1"/>
  <c r="V2315" i="1" s="1"/>
  <c r="W2316" i="1" s="1"/>
  <c r="AL2314" i="1"/>
  <c r="AM2314" i="1" s="1"/>
  <c r="X2317" i="1" l="1"/>
  <c r="Y2317" i="1" s="1"/>
  <c r="AG2315" i="1"/>
  <c r="AB2316" i="1"/>
  <c r="AL2315" i="1"/>
  <c r="AM2315" i="1" s="1"/>
  <c r="AA2317" i="1"/>
  <c r="E2316" i="1"/>
  <c r="Z2316" i="1"/>
  <c r="U2316" i="1"/>
  <c r="V2316" i="1" s="1"/>
  <c r="AG2316" i="1" l="1"/>
  <c r="AB2317" i="1"/>
  <c r="W2317" i="1"/>
  <c r="AH2316" i="1"/>
  <c r="AJ2316" i="1" s="1"/>
  <c r="AP2316" i="1" s="1"/>
  <c r="E2317" i="1"/>
  <c r="U2317" i="1"/>
  <c r="V2317" i="1" s="1"/>
  <c r="Z2317" i="1"/>
  <c r="AA2318" i="1"/>
  <c r="W2318" i="1" l="1"/>
  <c r="X2318" i="1"/>
  <c r="Y2318" i="1" s="1"/>
  <c r="AH2317" i="1"/>
  <c r="AJ2317" i="1" s="1"/>
  <c r="AP2317" i="1" s="1"/>
  <c r="AL2316" i="1"/>
  <c r="AM2316" i="1" s="1"/>
  <c r="AB2318" i="1"/>
  <c r="AG2317" i="1"/>
  <c r="AG2318" i="1" l="1"/>
  <c r="AA2319" i="1"/>
  <c r="E2318" i="1"/>
  <c r="Z2318" i="1"/>
  <c r="U2318" i="1"/>
  <c r="V2318" i="1" s="1"/>
  <c r="AH2318" i="1"/>
  <c r="AJ2318" i="1" s="1"/>
  <c r="AP2318" i="1" s="1"/>
  <c r="AL2317" i="1"/>
  <c r="AM2317" i="1" s="1"/>
  <c r="X2319" i="1"/>
  <c r="Y2319" i="1" s="1"/>
  <c r="W2319" i="1" l="1"/>
  <c r="AB2319" i="1"/>
  <c r="AH2319" i="1" s="1"/>
  <c r="AJ2319" i="1" s="1"/>
  <c r="AP2319" i="1" s="1"/>
  <c r="AL2318" i="1"/>
  <c r="AM2318" i="1" s="1"/>
  <c r="U2319" i="1"/>
  <c r="V2319" i="1" s="1"/>
  <c r="AA2320" i="1"/>
  <c r="E2319" i="1"/>
  <c r="Z2319" i="1"/>
  <c r="AL2319" i="1" l="1"/>
  <c r="AM2319" i="1" s="1"/>
  <c r="AG2319" i="1"/>
  <c r="AB2320" i="1"/>
  <c r="W2320" i="1"/>
  <c r="X2320" i="1"/>
  <c r="Y2320" i="1" s="1"/>
  <c r="U2320" i="1" l="1"/>
  <c r="V2320" i="1" s="1"/>
  <c r="Z2320" i="1"/>
  <c r="E2320" i="1"/>
  <c r="AA2321" i="1"/>
  <c r="X2321" i="1"/>
  <c r="Y2321" i="1" s="1"/>
  <c r="AG2320" i="1"/>
  <c r="AH2320" i="1"/>
  <c r="AJ2320" i="1" s="1"/>
  <c r="AP2320" i="1" s="1"/>
  <c r="AL2320" i="1" l="1"/>
  <c r="AM2320" i="1" s="1"/>
  <c r="AA2322" i="1"/>
  <c r="U2321" i="1"/>
  <c r="V2321" i="1" s="1"/>
  <c r="Z2321" i="1"/>
  <c r="E2321" i="1"/>
  <c r="AB2321" i="1"/>
  <c r="W2321" i="1"/>
  <c r="W2322" i="1" l="1"/>
  <c r="X2322" i="1"/>
  <c r="Y2322" i="1" s="1"/>
  <c r="AB2322" i="1"/>
  <c r="AG2321" i="1"/>
  <c r="AH2321" i="1"/>
  <c r="AJ2321" i="1" s="1"/>
  <c r="AP2321" i="1" s="1"/>
  <c r="AG2322" i="1" l="1"/>
  <c r="U2322" i="1"/>
  <c r="V2322" i="1" s="1"/>
  <c r="E2322" i="1"/>
  <c r="AA2323" i="1"/>
  <c r="Z2322" i="1"/>
  <c r="AH2322" i="1"/>
  <c r="AJ2322" i="1" s="1"/>
  <c r="AP2322" i="1" s="1"/>
  <c r="AL2321" i="1"/>
  <c r="AM2321" i="1" s="1"/>
  <c r="X2323" i="1"/>
  <c r="Y2323" i="1" s="1"/>
  <c r="W2323" i="1" l="1"/>
  <c r="AL2322" i="1"/>
  <c r="AM2322" i="1" s="1"/>
  <c r="Z2323" i="1"/>
  <c r="U2323" i="1"/>
  <c r="V2323" i="1" s="1"/>
  <c r="AA2324" i="1"/>
  <c r="E2323" i="1"/>
  <c r="AB2323" i="1"/>
  <c r="AH2323" i="1" s="1"/>
  <c r="AJ2323" i="1" s="1"/>
  <c r="AP2323" i="1" s="1"/>
  <c r="AL2323" i="1" l="1"/>
  <c r="AM2323" i="1" s="1"/>
  <c r="AB2324" i="1"/>
  <c r="AG2323" i="1"/>
  <c r="W2324" i="1"/>
  <c r="X2324" i="1"/>
  <c r="Y2324" i="1" s="1"/>
  <c r="AH2324" i="1" l="1"/>
  <c r="AJ2324" i="1" s="1"/>
  <c r="AP2324" i="1" s="1"/>
  <c r="AG2324" i="1"/>
  <c r="E2324" i="1"/>
  <c r="Z2324" i="1"/>
  <c r="AA2325" i="1"/>
  <c r="U2324" i="1"/>
  <c r="V2324" i="1" s="1"/>
  <c r="X2325" i="1"/>
  <c r="Y2325" i="1" s="1"/>
  <c r="AB2325" i="1" l="1"/>
  <c r="AH2325" i="1" s="1"/>
  <c r="AJ2325" i="1" s="1"/>
  <c r="AP2325" i="1" s="1"/>
  <c r="W2325" i="1"/>
  <c r="E2325" i="1"/>
  <c r="Z2325" i="1"/>
  <c r="AA2326" i="1"/>
  <c r="U2325" i="1"/>
  <c r="V2325" i="1" s="1"/>
  <c r="AL2324" i="1"/>
  <c r="AM2324" i="1" s="1"/>
  <c r="AL2325" i="1" l="1"/>
  <c r="AM2325" i="1" s="1"/>
  <c r="X2326" i="1"/>
  <c r="Y2326" i="1" s="1"/>
  <c r="W2326" i="1"/>
  <c r="AB2326" i="1"/>
  <c r="AG2325" i="1"/>
  <c r="AA2327" i="1" l="1"/>
  <c r="Z2326" i="1"/>
  <c r="E2326" i="1"/>
  <c r="U2326" i="1"/>
  <c r="V2326" i="1" s="1"/>
  <c r="AG2326" i="1"/>
  <c r="X2327" i="1"/>
  <c r="Y2327" i="1" s="1"/>
  <c r="AH2326" i="1"/>
  <c r="AJ2326" i="1" s="1"/>
  <c r="AP2326" i="1" s="1"/>
  <c r="AA2328" i="1" l="1"/>
  <c r="E2327" i="1"/>
  <c r="U2327" i="1"/>
  <c r="V2327" i="1" s="1"/>
  <c r="Z2327" i="1"/>
  <c r="W2327" i="1"/>
  <c r="AL2326" i="1"/>
  <c r="AM2326" i="1" s="1"/>
  <c r="AB2327" i="1"/>
  <c r="AG2327" i="1" l="1"/>
  <c r="AB2328" i="1"/>
  <c r="AH2327" i="1"/>
  <c r="AJ2327" i="1" s="1"/>
  <c r="AP2327" i="1" s="1"/>
  <c r="X2328" i="1"/>
  <c r="Y2328" i="1" s="1"/>
  <c r="W2328" i="1"/>
  <c r="E2328" i="1" l="1"/>
  <c r="U2328" i="1"/>
  <c r="V2328" i="1" s="1"/>
  <c r="Z2328" i="1"/>
  <c r="AA2329" i="1"/>
  <c r="AH2328" i="1"/>
  <c r="AJ2328" i="1" s="1"/>
  <c r="AP2328" i="1" s="1"/>
  <c r="AG2328" i="1"/>
  <c r="AL2327" i="1"/>
  <c r="AM2327" i="1" s="1"/>
  <c r="X2329" i="1"/>
  <c r="Y2329" i="1" s="1"/>
  <c r="AB2329" i="1" l="1"/>
  <c r="AH2329" i="1" s="1"/>
  <c r="AJ2329" i="1" s="1"/>
  <c r="AP2329" i="1" s="1"/>
  <c r="U2329" i="1"/>
  <c r="V2329" i="1" s="1"/>
  <c r="Z2329" i="1"/>
  <c r="AA2330" i="1"/>
  <c r="E2329" i="1"/>
  <c r="W2329" i="1"/>
  <c r="AL2328" i="1"/>
  <c r="AM2328" i="1" s="1"/>
  <c r="X2330" i="1" l="1"/>
  <c r="Y2330" i="1" s="1"/>
  <c r="W2330" i="1"/>
  <c r="AL2329" i="1"/>
  <c r="AM2329" i="1" s="1"/>
  <c r="AG2329" i="1"/>
  <c r="AB2330" i="1"/>
  <c r="AG2330" i="1" l="1"/>
  <c r="X2331" i="1"/>
  <c r="Y2331" i="1" s="1"/>
  <c r="AH2330" i="1"/>
  <c r="AJ2330" i="1" s="1"/>
  <c r="AP2330" i="1" s="1"/>
  <c r="U2330" i="1"/>
  <c r="V2330" i="1" s="1"/>
  <c r="AA2331" i="1"/>
  <c r="Z2330" i="1"/>
  <c r="E2330" i="1"/>
  <c r="U2331" i="1" l="1"/>
  <c r="V2331" i="1" s="1"/>
  <c r="Z2331" i="1"/>
  <c r="AA2332" i="1"/>
  <c r="E2331" i="1"/>
  <c r="W2331" i="1"/>
  <c r="AL2330" i="1"/>
  <c r="AM2330" i="1" s="1"/>
  <c r="AB2331" i="1"/>
  <c r="AG2331" i="1" l="1"/>
  <c r="AB2332" i="1"/>
  <c r="X2332" i="1"/>
  <c r="Y2332" i="1" s="1"/>
  <c r="W2332" i="1"/>
  <c r="AH2331" i="1"/>
  <c r="AJ2331" i="1" s="1"/>
  <c r="AP2331" i="1" s="1"/>
  <c r="X2333" i="1" l="1"/>
  <c r="Y2333" i="1" s="1"/>
  <c r="AG2332" i="1"/>
  <c r="U2332" i="1"/>
  <c r="V2332" i="1" s="1"/>
  <c r="AA2333" i="1"/>
  <c r="E2332" i="1"/>
  <c r="Z2332" i="1"/>
  <c r="AH2332" i="1"/>
  <c r="AJ2332" i="1" s="1"/>
  <c r="AP2332" i="1" s="1"/>
  <c r="AL2331" i="1"/>
  <c r="AM2331" i="1" s="1"/>
  <c r="AL2332" i="1" l="1"/>
  <c r="AM2332" i="1" s="1"/>
  <c r="AB2333" i="1"/>
  <c r="E2333" i="1"/>
  <c r="Z2333" i="1"/>
  <c r="U2333" i="1"/>
  <c r="V2333" i="1" s="1"/>
  <c r="AA2334" i="1"/>
  <c r="W2333" i="1"/>
  <c r="AG2333" i="1" l="1"/>
  <c r="AB2334" i="1"/>
  <c r="X2334" i="1"/>
  <c r="Y2334" i="1" s="1"/>
  <c r="W2334" i="1"/>
  <c r="AH2333" i="1"/>
  <c r="AJ2333" i="1" s="1"/>
  <c r="AP2333" i="1" s="1"/>
  <c r="X2335" i="1" l="1"/>
  <c r="Y2335" i="1" s="1"/>
  <c r="AH2334" i="1"/>
  <c r="AJ2334" i="1" s="1"/>
  <c r="AP2334" i="1" s="1"/>
  <c r="AG2334" i="1"/>
  <c r="E2334" i="1"/>
  <c r="AA2335" i="1"/>
  <c r="U2334" i="1"/>
  <c r="V2334" i="1" s="1"/>
  <c r="Z2334" i="1"/>
  <c r="AL2333" i="1"/>
  <c r="AM2333" i="1" s="1"/>
  <c r="W2335" i="1" l="1"/>
  <c r="AL2334" i="1"/>
  <c r="AM2334" i="1" s="1"/>
  <c r="AB2335" i="1"/>
  <c r="AH2335" i="1" s="1"/>
  <c r="AJ2335" i="1" s="1"/>
  <c r="AP2335" i="1" s="1"/>
  <c r="U2335" i="1"/>
  <c r="V2335" i="1" s="1"/>
  <c r="Z2335" i="1"/>
  <c r="AA2336" i="1"/>
  <c r="E2335" i="1"/>
  <c r="AL2335" i="1" l="1"/>
  <c r="AM2335" i="1" s="1"/>
  <c r="AG2335" i="1"/>
  <c r="AB2336" i="1"/>
  <c r="X2336" i="1"/>
  <c r="Y2336" i="1" s="1"/>
  <c r="W2336" i="1"/>
  <c r="AH2336" i="1" l="1"/>
  <c r="AJ2336" i="1" s="1"/>
  <c r="AP2336" i="1" s="1"/>
  <c r="AG2336" i="1"/>
  <c r="X2337" i="1"/>
  <c r="Y2337" i="1" s="1"/>
  <c r="Z2336" i="1"/>
  <c r="U2336" i="1"/>
  <c r="V2336" i="1" s="1"/>
  <c r="AA2337" i="1"/>
  <c r="E2336" i="1"/>
  <c r="AB2337" i="1" l="1"/>
  <c r="AH2337" i="1" s="1"/>
  <c r="AJ2337" i="1" s="1"/>
  <c r="AP2337" i="1" s="1"/>
  <c r="E2337" i="1"/>
  <c r="Z2337" i="1"/>
  <c r="U2337" i="1"/>
  <c r="V2337" i="1" s="1"/>
  <c r="AA2338" i="1"/>
  <c r="W2337" i="1"/>
  <c r="AL2336" i="1"/>
  <c r="AM2336" i="1" s="1"/>
  <c r="AL2337" i="1" l="1"/>
  <c r="AM2337" i="1" s="1"/>
  <c r="X2338" i="1"/>
  <c r="Y2338" i="1" s="1"/>
  <c r="W2338" i="1"/>
  <c r="AG2337" i="1"/>
  <c r="AB2338" i="1"/>
  <c r="X2339" i="1" l="1"/>
  <c r="Y2339" i="1" s="1"/>
  <c r="AH2338" i="1"/>
  <c r="AJ2338" i="1" s="1"/>
  <c r="AP2338" i="1" s="1"/>
  <c r="AG2338" i="1"/>
  <c r="E2338" i="1"/>
  <c r="AA2339" i="1"/>
  <c r="U2338" i="1"/>
  <c r="V2338" i="1" s="1"/>
  <c r="Z2338" i="1"/>
  <c r="AL2338" i="1" l="1"/>
  <c r="AM2338" i="1" s="1"/>
  <c r="W2339" i="1"/>
  <c r="AB2339" i="1"/>
  <c r="Z2339" i="1"/>
  <c r="AA2340" i="1"/>
  <c r="E2339" i="1"/>
  <c r="U2339" i="1"/>
  <c r="V2339" i="1" s="1"/>
  <c r="X2340" i="1" l="1"/>
  <c r="Y2340" i="1" s="1"/>
  <c r="W2340" i="1"/>
  <c r="AG2339" i="1"/>
  <c r="AB2340" i="1"/>
  <c r="AH2339" i="1"/>
  <c r="AJ2339" i="1" s="1"/>
  <c r="AP2339" i="1" s="1"/>
  <c r="AH2340" i="1" l="1"/>
  <c r="AJ2340" i="1" s="1"/>
  <c r="AP2340" i="1" s="1"/>
  <c r="AG2340" i="1"/>
  <c r="X2341" i="1"/>
  <c r="Y2341" i="1" s="1"/>
  <c r="AL2339" i="1"/>
  <c r="AM2339" i="1" s="1"/>
  <c r="AA2341" i="1"/>
  <c r="E2340" i="1"/>
  <c r="U2340" i="1"/>
  <c r="V2340" i="1" s="1"/>
  <c r="Z2340" i="1"/>
  <c r="AB2341" i="1" l="1"/>
  <c r="AH2341" i="1" s="1"/>
  <c r="AJ2341" i="1" s="1"/>
  <c r="AP2341" i="1" s="1"/>
  <c r="W2341" i="1"/>
  <c r="U2341" i="1"/>
  <c r="V2341" i="1" s="1"/>
  <c r="Z2341" i="1"/>
  <c r="AA2342" i="1"/>
  <c r="E2341" i="1"/>
  <c r="AL2340" i="1"/>
  <c r="AM2340" i="1" s="1"/>
  <c r="X2342" i="1" l="1"/>
  <c r="Y2342" i="1" s="1"/>
  <c r="W2342" i="1"/>
  <c r="AL2341" i="1"/>
  <c r="AM2341" i="1" s="1"/>
  <c r="AG2341" i="1"/>
  <c r="AB2342" i="1"/>
  <c r="AH2342" i="1" s="1"/>
  <c r="AJ2342" i="1" s="1"/>
  <c r="AP2342" i="1" s="1"/>
  <c r="AL2342" i="1" l="1"/>
  <c r="AM2342" i="1" s="1"/>
  <c r="X2343" i="1"/>
  <c r="Y2343" i="1" s="1"/>
  <c r="AG2342" i="1"/>
  <c r="U2342" i="1"/>
  <c r="V2342" i="1" s="1"/>
  <c r="AA2343" i="1"/>
  <c r="Z2342" i="1"/>
  <c r="E2342" i="1"/>
  <c r="Z2343" i="1" l="1"/>
  <c r="U2343" i="1"/>
  <c r="V2343" i="1" s="1"/>
  <c r="AA2344" i="1"/>
  <c r="E2343" i="1"/>
  <c r="AB2343" i="1"/>
  <c r="W2343" i="1"/>
  <c r="X2344" i="1" l="1"/>
  <c r="Y2344" i="1" s="1"/>
  <c r="W2344" i="1"/>
  <c r="AG2343" i="1"/>
  <c r="AB2344" i="1"/>
  <c r="AH2343" i="1"/>
  <c r="AJ2343" i="1" s="1"/>
  <c r="AP2343" i="1" s="1"/>
  <c r="AG2344" i="1" l="1"/>
  <c r="X2345" i="1"/>
  <c r="Y2345" i="1" s="1"/>
  <c r="AH2344" i="1"/>
  <c r="AJ2344" i="1" s="1"/>
  <c r="AP2344" i="1" s="1"/>
  <c r="AL2343" i="1"/>
  <c r="AM2343" i="1" s="1"/>
  <c r="E2344" i="1"/>
  <c r="U2344" i="1"/>
  <c r="V2344" i="1" s="1"/>
  <c r="Z2344" i="1"/>
  <c r="AA2345" i="1"/>
  <c r="E2345" i="1" l="1"/>
  <c r="U2345" i="1"/>
  <c r="V2345" i="1" s="1"/>
  <c r="Z2345" i="1"/>
  <c r="AA2346" i="1"/>
  <c r="W2345" i="1"/>
  <c r="AL2344" i="1"/>
  <c r="AM2344" i="1" s="1"/>
  <c r="AB2345" i="1"/>
  <c r="AH2345" i="1" s="1"/>
  <c r="AJ2345" i="1" s="1"/>
  <c r="AP2345" i="1" s="1"/>
  <c r="AL2345" i="1" l="1"/>
  <c r="AM2345" i="1" s="1"/>
  <c r="AG2345" i="1"/>
  <c r="AB2346" i="1"/>
  <c r="X2346" i="1"/>
  <c r="Y2346" i="1" s="1"/>
  <c r="W2346" i="1"/>
  <c r="Z2346" i="1" l="1"/>
  <c r="AA2347" i="1"/>
  <c r="E2346" i="1"/>
  <c r="U2346" i="1"/>
  <c r="V2346" i="1" s="1"/>
  <c r="X2347" i="1"/>
  <c r="Y2347" i="1" s="1"/>
  <c r="AG2346" i="1"/>
  <c r="AH2346" i="1"/>
  <c r="AJ2346" i="1" s="1"/>
  <c r="AP2346" i="1" s="1"/>
  <c r="AB2347" i="1" l="1"/>
  <c r="AH2347" i="1" s="1"/>
  <c r="AJ2347" i="1" s="1"/>
  <c r="AP2347" i="1" s="1"/>
  <c r="W2347" i="1"/>
  <c r="AL2346" i="1"/>
  <c r="AM2346" i="1" s="1"/>
  <c r="E2347" i="1"/>
  <c r="AA2348" i="1"/>
  <c r="U2347" i="1"/>
  <c r="V2347" i="1" s="1"/>
  <c r="Z2347" i="1"/>
  <c r="AL2347" i="1" l="1"/>
  <c r="AM2347" i="1" s="1"/>
  <c r="X2348" i="1"/>
  <c r="Y2348" i="1" s="1"/>
  <c r="W2348" i="1"/>
  <c r="AG2347" i="1"/>
  <c r="AB2348" i="1"/>
  <c r="U2348" i="1" l="1"/>
  <c r="V2348" i="1" s="1"/>
  <c r="E2348" i="1"/>
  <c r="Z2348" i="1"/>
  <c r="AA2349" i="1"/>
  <c r="AG2348" i="1"/>
  <c r="X2349" i="1"/>
  <c r="Y2349" i="1" s="1"/>
  <c r="AH2348" i="1"/>
  <c r="AJ2348" i="1" s="1"/>
  <c r="AP2348" i="1" s="1"/>
  <c r="AB2349" i="1" l="1"/>
  <c r="AH2349" i="1" s="1"/>
  <c r="AJ2349" i="1" s="1"/>
  <c r="AP2349" i="1" s="1"/>
  <c r="AL2348" i="1"/>
  <c r="AM2348" i="1" s="1"/>
  <c r="Z2349" i="1"/>
  <c r="U2349" i="1"/>
  <c r="V2349" i="1" s="1"/>
  <c r="AA2350" i="1"/>
  <c r="E2349" i="1"/>
  <c r="W2349" i="1"/>
  <c r="AL2349" i="1" l="1"/>
  <c r="AM2349" i="1" s="1"/>
  <c r="X2350" i="1"/>
  <c r="Y2350" i="1" s="1"/>
  <c r="W2350" i="1"/>
  <c r="AG2349" i="1"/>
  <c r="AB2350" i="1"/>
  <c r="AG2350" i="1" l="1"/>
  <c r="AA2351" i="1"/>
  <c r="U2350" i="1"/>
  <c r="V2350" i="1" s="1"/>
  <c r="Z2350" i="1"/>
  <c r="E2350" i="1"/>
  <c r="X2351" i="1"/>
  <c r="Y2351" i="1" s="1"/>
  <c r="AH2350" i="1"/>
  <c r="AJ2350" i="1" s="1"/>
  <c r="AP2350" i="1" s="1"/>
  <c r="Z2351" i="1" l="1"/>
  <c r="AA2352" i="1"/>
  <c r="E2351" i="1"/>
  <c r="U2351" i="1"/>
  <c r="V2351" i="1" s="1"/>
  <c r="AB2351" i="1"/>
  <c r="AH2351" i="1" s="1"/>
  <c r="AJ2351" i="1" s="1"/>
  <c r="AP2351" i="1" s="1"/>
  <c r="W2351" i="1"/>
  <c r="AL2350" i="1"/>
  <c r="AM2350" i="1" s="1"/>
  <c r="AL2351" i="1" l="1"/>
  <c r="AM2351" i="1" s="1"/>
  <c r="X2352" i="1"/>
  <c r="Y2352" i="1" s="1"/>
  <c r="W2352" i="1"/>
  <c r="AG2351" i="1"/>
  <c r="AB2352" i="1"/>
  <c r="X2353" i="1" l="1"/>
  <c r="Y2353" i="1" s="1"/>
  <c r="AH2352" i="1"/>
  <c r="AJ2352" i="1" s="1"/>
  <c r="AP2352" i="1" s="1"/>
  <c r="AG2352" i="1"/>
  <c r="E2352" i="1"/>
  <c r="AA2353" i="1"/>
  <c r="Z2352" i="1"/>
  <c r="U2352" i="1"/>
  <c r="V2352" i="1" s="1"/>
  <c r="AL2352" i="1" l="1"/>
  <c r="AM2352" i="1" s="1"/>
  <c r="AB2353" i="1"/>
  <c r="U2353" i="1"/>
  <c r="V2353" i="1" s="1"/>
  <c r="AA2354" i="1"/>
  <c r="Z2353" i="1"/>
  <c r="E2353" i="1"/>
  <c r="W2353" i="1"/>
  <c r="AG2353" i="1" l="1"/>
  <c r="AB2354" i="1"/>
  <c r="X2354" i="1"/>
  <c r="Y2354" i="1" s="1"/>
  <c r="W2354" i="1"/>
  <c r="AH2353" i="1"/>
  <c r="AJ2353" i="1" s="1"/>
  <c r="AP2353" i="1" s="1"/>
  <c r="X2355" i="1" l="1"/>
  <c r="Y2355" i="1" s="1"/>
  <c r="AG2354" i="1"/>
  <c r="U2354" i="1"/>
  <c r="V2354" i="1" s="1"/>
  <c r="Z2354" i="1"/>
  <c r="E2354" i="1"/>
  <c r="AA2355" i="1"/>
  <c r="AH2354" i="1"/>
  <c r="AJ2354" i="1" s="1"/>
  <c r="AP2354" i="1" s="1"/>
  <c r="AL2353" i="1"/>
  <c r="AM2353" i="1" s="1"/>
  <c r="AL2354" i="1" l="1"/>
  <c r="AM2354" i="1" s="1"/>
  <c r="AB2355" i="1"/>
  <c r="W2355" i="1"/>
  <c r="Z2355" i="1"/>
  <c r="AA2356" i="1"/>
  <c r="E2355" i="1"/>
  <c r="U2355" i="1"/>
  <c r="V2355" i="1" s="1"/>
  <c r="AG2355" i="1" l="1"/>
  <c r="AB2356" i="1"/>
  <c r="X2356" i="1"/>
  <c r="Y2356" i="1" s="1"/>
  <c r="W2356" i="1"/>
  <c r="AH2355" i="1"/>
  <c r="AJ2355" i="1" s="1"/>
  <c r="AP2355" i="1" s="1"/>
  <c r="AH2356" i="1" l="1"/>
  <c r="AJ2356" i="1" s="1"/>
  <c r="AP2356" i="1" s="1"/>
  <c r="AL2355" i="1"/>
  <c r="AM2355" i="1" s="1"/>
  <c r="X2357" i="1"/>
  <c r="Y2357" i="1" s="1"/>
  <c r="E2356" i="1"/>
  <c r="Z2356" i="1"/>
  <c r="U2356" i="1"/>
  <c r="V2356" i="1" s="1"/>
  <c r="AA2357" i="1"/>
  <c r="AG2356" i="1"/>
  <c r="E2357" i="1" l="1"/>
  <c r="Z2357" i="1"/>
  <c r="U2357" i="1"/>
  <c r="V2357" i="1" s="1"/>
  <c r="AA2358" i="1"/>
  <c r="AB2357" i="1"/>
  <c r="AH2357" i="1" s="1"/>
  <c r="AJ2357" i="1" s="1"/>
  <c r="AP2357" i="1" s="1"/>
  <c r="W2357" i="1"/>
  <c r="AL2356" i="1"/>
  <c r="AM2356" i="1" s="1"/>
  <c r="AL2357" i="1" l="1"/>
  <c r="AM2357" i="1" s="1"/>
  <c r="X2358" i="1"/>
  <c r="Y2358" i="1" s="1"/>
  <c r="W2358" i="1"/>
  <c r="AG2357" i="1"/>
  <c r="AB2358" i="1"/>
  <c r="AG2358" i="1" l="1"/>
  <c r="E2358" i="1"/>
  <c r="AA2359" i="1"/>
  <c r="Z2358" i="1"/>
  <c r="U2358" i="1"/>
  <c r="V2358" i="1" s="1"/>
  <c r="X2359" i="1"/>
  <c r="Y2359" i="1" s="1"/>
  <c r="AH2358" i="1"/>
  <c r="AJ2358" i="1" s="1"/>
  <c r="AP2358" i="1" s="1"/>
  <c r="AA2360" i="1" l="1"/>
  <c r="Z2359" i="1"/>
  <c r="E2359" i="1"/>
  <c r="U2359" i="1"/>
  <c r="V2359" i="1" s="1"/>
  <c r="W2359" i="1"/>
  <c r="AB2359" i="1"/>
  <c r="AH2359" i="1" s="1"/>
  <c r="AJ2359" i="1" s="1"/>
  <c r="AP2359" i="1" s="1"/>
  <c r="AL2358" i="1"/>
  <c r="AM2358" i="1" s="1"/>
  <c r="AL2359" i="1" l="1"/>
  <c r="AM2359" i="1" s="1"/>
  <c r="AG2359" i="1"/>
  <c r="AB2360" i="1"/>
  <c r="X2360" i="1"/>
  <c r="Y2360" i="1" s="1"/>
  <c r="W2360" i="1"/>
  <c r="U2360" i="1" l="1"/>
  <c r="V2360" i="1" s="1"/>
  <c r="Z2360" i="1"/>
  <c r="E2360" i="1"/>
  <c r="AA2361" i="1"/>
  <c r="X2361" i="1"/>
  <c r="Y2361" i="1" s="1"/>
  <c r="AG2360" i="1"/>
  <c r="AH2360" i="1"/>
  <c r="AJ2360" i="1" s="1"/>
  <c r="AP2360" i="1" s="1"/>
  <c r="AL2360" i="1" l="1"/>
  <c r="AM2360" i="1" s="1"/>
  <c r="E2361" i="1"/>
  <c r="Z2361" i="1"/>
  <c r="U2361" i="1"/>
  <c r="V2361" i="1" s="1"/>
  <c r="AA2362" i="1"/>
  <c r="AB2361" i="1"/>
  <c r="W2361" i="1"/>
  <c r="AG2361" i="1" l="1"/>
  <c r="AB2362" i="1"/>
  <c r="X2362" i="1"/>
  <c r="Y2362" i="1" s="1"/>
  <c r="W2362" i="1"/>
  <c r="AH2361" i="1"/>
  <c r="AJ2361" i="1" s="1"/>
  <c r="AP2361" i="1" s="1"/>
  <c r="X2363" i="1" l="1"/>
  <c r="Y2363" i="1" s="1"/>
  <c r="AH2362" i="1"/>
  <c r="AJ2362" i="1" s="1"/>
  <c r="AP2362" i="1" s="1"/>
  <c r="AG2362" i="1"/>
  <c r="E2362" i="1"/>
  <c r="AA2363" i="1"/>
  <c r="U2362" i="1"/>
  <c r="V2362" i="1" s="1"/>
  <c r="Z2362" i="1"/>
  <c r="AL2361" i="1"/>
  <c r="AM2361" i="1" s="1"/>
  <c r="AB2363" i="1" l="1"/>
  <c r="AH2363" i="1" s="1"/>
  <c r="AJ2363" i="1" s="1"/>
  <c r="AP2363" i="1" s="1"/>
  <c r="AL2362" i="1"/>
  <c r="AM2362" i="1" s="1"/>
  <c r="W2363" i="1"/>
  <c r="E2363" i="1"/>
  <c r="Z2363" i="1"/>
  <c r="U2363" i="1"/>
  <c r="V2363" i="1" s="1"/>
  <c r="AA2364" i="1"/>
  <c r="AL2363" i="1" l="1"/>
  <c r="AM2363" i="1" s="1"/>
  <c r="X2364" i="1"/>
  <c r="Y2364" i="1" s="1"/>
  <c r="W2364" i="1"/>
  <c r="AG2363" i="1"/>
  <c r="AB2364" i="1"/>
  <c r="U2364" i="1" l="1"/>
  <c r="V2364" i="1" s="1"/>
  <c r="E2364" i="1"/>
  <c r="Z2364" i="1"/>
  <c r="AA2365" i="1"/>
  <c r="AG2364" i="1"/>
  <c r="X2365" i="1"/>
  <c r="Y2365" i="1" s="1"/>
  <c r="AH2364" i="1"/>
  <c r="AJ2364" i="1" s="1"/>
  <c r="AP2364" i="1" s="1"/>
  <c r="AL2364" i="1" l="1"/>
  <c r="AM2364" i="1" s="1"/>
  <c r="AB2365" i="1"/>
  <c r="E2365" i="1"/>
  <c r="Z2365" i="1"/>
  <c r="U2365" i="1"/>
  <c r="V2365" i="1" s="1"/>
  <c r="AA2366" i="1"/>
  <c r="W2365" i="1"/>
  <c r="AG2365" i="1" l="1"/>
  <c r="AB2366" i="1"/>
  <c r="X2366" i="1"/>
  <c r="Y2366" i="1" s="1"/>
  <c r="W2366" i="1"/>
  <c r="AH2365" i="1"/>
  <c r="AJ2365" i="1" s="1"/>
  <c r="AP2365" i="1" s="1"/>
  <c r="X2367" i="1" l="1"/>
  <c r="Y2367" i="1" s="1"/>
  <c r="AH2366" i="1"/>
  <c r="AJ2366" i="1" s="1"/>
  <c r="AP2366" i="1" s="1"/>
  <c r="AG2366" i="1"/>
  <c r="E2366" i="1"/>
  <c r="AA2367" i="1"/>
  <c r="U2366" i="1"/>
  <c r="V2366" i="1" s="1"/>
  <c r="Z2366" i="1"/>
  <c r="AL2365" i="1"/>
  <c r="AM2365" i="1" s="1"/>
  <c r="AL2366" i="1" l="1"/>
  <c r="AM2366" i="1" s="1"/>
  <c r="W2367" i="1"/>
  <c r="AB2367" i="1"/>
  <c r="U2367" i="1"/>
  <c r="V2367" i="1" s="1"/>
  <c r="Z2367" i="1"/>
  <c r="AA2368" i="1"/>
  <c r="E2367" i="1"/>
  <c r="X2368" i="1" l="1"/>
  <c r="Y2368" i="1" s="1"/>
  <c r="W2368" i="1"/>
  <c r="AG2367" i="1"/>
  <c r="AB2368" i="1"/>
  <c r="AH2367" i="1"/>
  <c r="AJ2367" i="1" s="1"/>
  <c r="AP2367" i="1" s="1"/>
  <c r="AH2368" i="1" l="1"/>
  <c r="AJ2368" i="1" s="1"/>
  <c r="AP2368" i="1" s="1"/>
  <c r="AG2368" i="1"/>
  <c r="X2369" i="1"/>
  <c r="Y2369" i="1" s="1"/>
  <c r="AL2367" i="1"/>
  <c r="AM2367" i="1" s="1"/>
  <c r="Z2368" i="1"/>
  <c r="E2368" i="1"/>
  <c r="U2368" i="1"/>
  <c r="V2368" i="1" s="1"/>
  <c r="AA2369" i="1"/>
  <c r="AB2369" i="1" l="1"/>
  <c r="AH2369" i="1" s="1"/>
  <c r="AJ2369" i="1" s="1"/>
  <c r="AP2369" i="1" s="1"/>
  <c r="E2369" i="1"/>
  <c r="AA2370" i="1"/>
  <c r="U2369" i="1"/>
  <c r="V2369" i="1" s="1"/>
  <c r="Z2369" i="1"/>
  <c r="W2369" i="1"/>
  <c r="AL2368" i="1"/>
  <c r="AM2368" i="1" s="1"/>
  <c r="X2370" i="1" l="1"/>
  <c r="Y2370" i="1" s="1"/>
  <c r="W2370" i="1"/>
  <c r="AL2369" i="1"/>
  <c r="AM2369" i="1" s="1"/>
  <c r="AG2369" i="1"/>
  <c r="AB2370" i="1"/>
  <c r="AH2370" i="1" l="1"/>
  <c r="AJ2370" i="1" s="1"/>
  <c r="AP2370" i="1" s="1"/>
  <c r="AG2370" i="1"/>
  <c r="X2371" i="1"/>
  <c r="Y2371" i="1" s="1"/>
  <c r="E2370" i="1"/>
  <c r="AA2371" i="1"/>
  <c r="U2370" i="1"/>
  <c r="V2370" i="1" s="1"/>
  <c r="Z2370" i="1"/>
  <c r="AB2371" i="1" l="1"/>
  <c r="AH2371" i="1" s="1"/>
  <c r="AJ2371" i="1" s="1"/>
  <c r="AP2371" i="1" s="1"/>
  <c r="Z2371" i="1"/>
  <c r="U2371" i="1"/>
  <c r="V2371" i="1" s="1"/>
  <c r="AA2372" i="1"/>
  <c r="E2371" i="1"/>
  <c r="W2371" i="1"/>
  <c r="AL2370" i="1"/>
  <c r="AM2370" i="1" s="1"/>
  <c r="AL2371" i="1" l="1"/>
  <c r="AM2371" i="1" s="1"/>
  <c r="X2372" i="1"/>
  <c r="Y2372" i="1" s="1"/>
  <c r="W2372" i="1"/>
  <c r="AG2371" i="1"/>
  <c r="AB2372" i="1"/>
  <c r="X2373" i="1" l="1"/>
  <c r="Y2373" i="1" s="1"/>
  <c r="AH2372" i="1"/>
  <c r="AJ2372" i="1" s="1"/>
  <c r="AP2372" i="1" s="1"/>
  <c r="AG2372" i="1"/>
  <c r="AA2373" i="1"/>
  <c r="U2372" i="1"/>
  <c r="V2372" i="1" s="1"/>
  <c r="Z2372" i="1"/>
  <c r="E2372" i="1"/>
  <c r="AL2372" i="1" l="1"/>
  <c r="AM2372" i="1" s="1"/>
  <c r="U2373" i="1"/>
  <c r="V2373" i="1" s="1"/>
  <c r="Z2373" i="1"/>
  <c r="AA2374" i="1"/>
  <c r="E2373" i="1"/>
  <c r="AB2373" i="1"/>
  <c r="W2373" i="1"/>
  <c r="AG2373" i="1" l="1"/>
  <c r="AB2374" i="1"/>
  <c r="X2374" i="1"/>
  <c r="Y2374" i="1" s="1"/>
  <c r="W2374" i="1"/>
  <c r="AH2373" i="1"/>
  <c r="AJ2373" i="1" s="1"/>
  <c r="AP2373" i="1" s="1"/>
  <c r="X2375" i="1" l="1"/>
  <c r="Y2375" i="1" s="1"/>
  <c r="AG2374" i="1"/>
  <c r="U2374" i="1"/>
  <c r="V2374" i="1" s="1"/>
  <c r="AA2375" i="1"/>
  <c r="Z2374" i="1"/>
  <c r="E2374" i="1"/>
  <c r="AH2374" i="1"/>
  <c r="AJ2374" i="1" s="1"/>
  <c r="AP2374" i="1" s="1"/>
  <c r="AL2373" i="1"/>
  <c r="AM2373" i="1" s="1"/>
  <c r="AB2375" i="1" l="1"/>
  <c r="AH2375" i="1" s="1"/>
  <c r="AJ2375" i="1" s="1"/>
  <c r="AP2375" i="1" s="1"/>
  <c r="AL2374" i="1"/>
  <c r="AM2374" i="1" s="1"/>
  <c r="W2375" i="1"/>
  <c r="Z2375" i="1"/>
  <c r="AA2376" i="1"/>
  <c r="E2375" i="1"/>
  <c r="U2375" i="1"/>
  <c r="V2375" i="1" s="1"/>
  <c r="AL2375" i="1" l="1"/>
  <c r="AM2375" i="1" s="1"/>
  <c r="X2376" i="1"/>
  <c r="Y2376" i="1" s="1"/>
  <c r="W2376" i="1"/>
  <c r="AG2375" i="1"/>
  <c r="AB2376" i="1"/>
  <c r="E2376" i="1" l="1"/>
  <c r="Z2376" i="1"/>
  <c r="AA2377" i="1"/>
  <c r="U2376" i="1"/>
  <c r="V2376" i="1" s="1"/>
  <c r="AG2376" i="1"/>
  <c r="X2377" i="1"/>
  <c r="Y2377" i="1" s="1"/>
  <c r="AH2376" i="1"/>
  <c r="AJ2376" i="1" s="1"/>
  <c r="AP2376" i="1" s="1"/>
  <c r="E2377" i="1" l="1"/>
  <c r="AA2378" i="1"/>
  <c r="U2377" i="1"/>
  <c r="V2377" i="1" s="1"/>
  <c r="Z2377" i="1"/>
  <c r="W2377" i="1"/>
  <c r="AL2376" i="1"/>
  <c r="AM2376" i="1" s="1"/>
  <c r="AB2377" i="1"/>
  <c r="AG2377" i="1" l="1"/>
  <c r="AB2378" i="1"/>
  <c r="AH2377" i="1"/>
  <c r="AJ2377" i="1" s="1"/>
  <c r="AP2377" i="1" s="1"/>
  <c r="X2378" i="1"/>
  <c r="Y2378" i="1" s="1"/>
  <c r="W2378" i="1"/>
  <c r="Z2378" i="1" l="1"/>
  <c r="E2378" i="1"/>
  <c r="AA2379" i="1"/>
  <c r="U2378" i="1"/>
  <c r="V2378" i="1" s="1"/>
  <c r="AG2378" i="1"/>
  <c r="AH2378" i="1"/>
  <c r="AJ2378" i="1" s="1"/>
  <c r="AP2378" i="1" s="1"/>
  <c r="AL2377" i="1"/>
  <c r="AM2377" i="1" s="1"/>
  <c r="X2379" i="1"/>
  <c r="Y2379" i="1" s="1"/>
  <c r="W2379" i="1" l="1"/>
  <c r="E2379" i="1"/>
  <c r="Z2379" i="1"/>
  <c r="U2379" i="1"/>
  <c r="V2379" i="1" s="1"/>
  <c r="AA2380" i="1"/>
  <c r="AB2379" i="1"/>
  <c r="AL2378" i="1"/>
  <c r="AM2378" i="1" s="1"/>
  <c r="AG2379" i="1" l="1"/>
  <c r="AB2380" i="1"/>
  <c r="AH2379" i="1"/>
  <c r="AJ2379" i="1" s="1"/>
  <c r="AP2379" i="1" s="1"/>
  <c r="X2380" i="1"/>
  <c r="Y2380" i="1" s="1"/>
  <c r="W2380" i="1"/>
  <c r="U2380" i="1" l="1"/>
  <c r="V2380" i="1" s="1"/>
  <c r="Z2380" i="1"/>
  <c r="AA2381" i="1"/>
  <c r="E2380" i="1"/>
  <c r="AG2380" i="1"/>
  <c r="AH2380" i="1"/>
  <c r="AJ2380" i="1" s="1"/>
  <c r="AP2380" i="1" s="1"/>
  <c r="AL2379" i="1"/>
  <c r="AM2379" i="1" s="1"/>
  <c r="X2381" i="1"/>
  <c r="Y2381" i="1" s="1"/>
  <c r="Z2381" i="1" l="1"/>
  <c r="AA2382" i="1"/>
  <c r="E2381" i="1"/>
  <c r="U2381" i="1"/>
  <c r="V2381" i="1" s="1"/>
  <c r="AB2381" i="1"/>
  <c r="AH2381" i="1" s="1"/>
  <c r="AJ2381" i="1" s="1"/>
  <c r="AP2381" i="1" s="1"/>
  <c r="AL2380" i="1"/>
  <c r="AM2380" i="1" s="1"/>
  <c r="W2381" i="1"/>
  <c r="AL2381" i="1" l="1"/>
  <c r="AM2381" i="1" s="1"/>
  <c r="X2382" i="1"/>
  <c r="Y2382" i="1" s="1"/>
  <c r="W2382" i="1"/>
  <c r="AG2381" i="1"/>
  <c r="AB2382" i="1"/>
  <c r="AA2383" i="1" l="1"/>
  <c r="Z2382" i="1"/>
  <c r="E2382" i="1"/>
  <c r="U2382" i="1"/>
  <c r="V2382" i="1" s="1"/>
  <c r="AG2382" i="1"/>
  <c r="X2383" i="1"/>
  <c r="Y2383" i="1" s="1"/>
  <c r="AH2382" i="1"/>
  <c r="AJ2382" i="1" s="1"/>
  <c r="AP2382" i="1" s="1"/>
  <c r="Z2383" i="1" l="1"/>
  <c r="AA2384" i="1"/>
  <c r="E2383" i="1"/>
  <c r="U2383" i="1"/>
  <c r="V2383" i="1" s="1"/>
  <c r="W2383" i="1"/>
  <c r="AL2382" i="1"/>
  <c r="AM2382" i="1" s="1"/>
  <c r="AB2383" i="1"/>
  <c r="AH2383" i="1" s="1"/>
  <c r="AJ2383" i="1" s="1"/>
  <c r="AP2383" i="1" s="1"/>
  <c r="AL2383" i="1" l="1"/>
  <c r="AM2383" i="1" s="1"/>
  <c r="AB2384" i="1"/>
  <c r="AG2383" i="1"/>
  <c r="X2384" i="1"/>
  <c r="Y2384" i="1" s="1"/>
  <c r="W2384" i="1"/>
  <c r="AG2384" i="1" l="1"/>
  <c r="X2385" i="1"/>
  <c r="Y2385" i="1" s="1"/>
  <c r="Z2384" i="1"/>
  <c r="E2384" i="1"/>
  <c r="AA2385" i="1"/>
  <c r="U2384" i="1"/>
  <c r="V2384" i="1" s="1"/>
  <c r="AH2384" i="1"/>
  <c r="AJ2384" i="1" s="1"/>
  <c r="AP2384" i="1" s="1"/>
  <c r="Z2385" i="1" l="1"/>
  <c r="U2385" i="1"/>
  <c r="V2385" i="1" s="1"/>
  <c r="AA2386" i="1"/>
  <c r="E2385" i="1"/>
  <c r="W2385" i="1"/>
  <c r="AB2385" i="1"/>
  <c r="AH2385" i="1" s="1"/>
  <c r="AJ2385" i="1" s="1"/>
  <c r="AP2385" i="1" s="1"/>
  <c r="AL2384" i="1"/>
  <c r="AM2384" i="1" s="1"/>
  <c r="AL2385" i="1" l="1"/>
  <c r="AM2385" i="1" s="1"/>
  <c r="AG2385" i="1"/>
  <c r="AB2386" i="1"/>
  <c r="X2386" i="1"/>
  <c r="Y2386" i="1" s="1"/>
  <c r="W2386" i="1"/>
  <c r="X2387" i="1" l="1"/>
  <c r="Y2387" i="1" s="1"/>
  <c r="AH2386" i="1"/>
  <c r="AJ2386" i="1" s="1"/>
  <c r="AP2386" i="1" s="1"/>
  <c r="AG2386" i="1"/>
  <c r="E2386" i="1"/>
  <c r="AA2387" i="1"/>
  <c r="Z2386" i="1"/>
  <c r="U2386" i="1"/>
  <c r="V2386" i="1" s="1"/>
  <c r="AL2386" i="1" l="1"/>
  <c r="AM2386" i="1" s="1"/>
  <c r="W2387" i="1"/>
  <c r="X2388" i="1" s="1"/>
  <c r="Y2388" i="1" s="1"/>
  <c r="AB2387" i="1"/>
  <c r="Z2387" i="1"/>
  <c r="AA2388" i="1"/>
  <c r="E2387" i="1"/>
  <c r="U2387" i="1"/>
  <c r="V2387" i="1" s="1"/>
  <c r="W2388" i="1" s="1"/>
  <c r="Z2388" i="1" l="1"/>
  <c r="E2388" i="1"/>
  <c r="AA2389" i="1"/>
  <c r="U2388" i="1"/>
  <c r="V2388" i="1" s="1"/>
  <c r="X2389" i="1"/>
  <c r="Y2389" i="1" s="1"/>
  <c r="AG2387" i="1"/>
  <c r="AB2388" i="1"/>
  <c r="AH2387" i="1"/>
  <c r="AJ2387" i="1" s="1"/>
  <c r="AP2387" i="1" s="1"/>
  <c r="AB2389" i="1" l="1"/>
  <c r="AG2388" i="1"/>
  <c r="W2389" i="1"/>
  <c r="AH2388" i="1"/>
  <c r="AJ2388" i="1" s="1"/>
  <c r="AP2388" i="1" s="1"/>
  <c r="AL2387" i="1"/>
  <c r="AM2387" i="1" s="1"/>
  <c r="E2389" i="1"/>
  <c r="Z2389" i="1"/>
  <c r="U2389" i="1"/>
  <c r="V2389" i="1" s="1"/>
  <c r="AA2390" i="1"/>
  <c r="AL2388" i="1" l="1"/>
  <c r="AM2388" i="1" s="1"/>
  <c r="X2390" i="1"/>
  <c r="Y2390" i="1" s="1"/>
  <c r="W2390" i="1"/>
  <c r="AH2389" i="1"/>
  <c r="AJ2389" i="1" s="1"/>
  <c r="AP2389" i="1" s="1"/>
  <c r="AB2390" i="1"/>
  <c r="AG2389" i="1"/>
  <c r="E2390" i="1" l="1"/>
  <c r="AA2391" i="1"/>
  <c r="Z2390" i="1"/>
  <c r="U2390" i="1"/>
  <c r="V2390" i="1" s="1"/>
  <c r="X2391" i="1"/>
  <c r="Y2391" i="1" s="1"/>
  <c r="AG2390" i="1"/>
  <c r="AH2390" i="1"/>
  <c r="AJ2390" i="1" s="1"/>
  <c r="AP2390" i="1" s="1"/>
  <c r="AL2389" i="1"/>
  <c r="AM2389" i="1" s="1"/>
  <c r="AB2391" i="1" l="1"/>
  <c r="AH2391" i="1" s="1"/>
  <c r="AJ2391" i="1" s="1"/>
  <c r="AP2391" i="1" s="1"/>
  <c r="W2391" i="1"/>
  <c r="AL2390" i="1"/>
  <c r="AM2390" i="1" s="1"/>
  <c r="U2391" i="1"/>
  <c r="V2391" i="1" s="1"/>
  <c r="Z2391" i="1"/>
  <c r="E2391" i="1"/>
  <c r="AA2392" i="1"/>
  <c r="AL2391" i="1" l="1"/>
  <c r="AM2391" i="1" s="1"/>
  <c r="W2392" i="1"/>
  <c r="X2392" i="1"/>
  <c r="Y2392" i="1" s="1"/>
  <c r="AB2392" i="1"/>
  <c r="AG2391" i="1"/>
  <c r="X2393" i="1" l="1"/>
  <c r="Y2393" i="1" s="1"/>
  <c r="AG2392" i="1"/>
  <c r="Z2392" i="1"/>
  <c r="U2392" i="1"/>
  <c r="V2392" i="1" s="1"/>
  <c r="E2392" i="1"/>
  <c r="AA2393" i="1"/>
  <c r="AH2392" i="1"/>
  <c r="AJ2392" i="1" s="1"/>
  <c r="AP2392" i="1" s="1"/>
  <c r="W2393" i="1" l="1"/>
  <c r="AB2393" i="1"/>
  <c r="AL2392" i="1"/>
  <c r="AM2392" i="1" s="1"/>
  <c r="Z2393" i="1"/>
  <c r="AA2394" i="1"/>
  <c r="E2393" i="1"/>
  <c r="U2393" i="1"/>
  <c r="V2393" i="1" s="1"/>
  <c r="AH2393" i="1" l="1"/>
  <c r="AJ2393" i="1" s="1"/>
  <c r="AP2393" i="1" s="1"/>
  <c r="AG2393" i="1"/>
  <c r="AB2394" i="1"/>
  <c r="X2394" i="1"/>
  <c r="Y2394" i="1" s="1"/>
  <c r="W2394" i="1"/>
  <c r="E2394" i="1" l="1"/>
  <c r="AA2395" i="1"/>
  <c r="U2394" i="1"/>
  <c r="V2394" i="1" s="1"/>
  <c r="Z2394" i="1"/>
  <c r="AG2394" i="1"/>
  <c r="X2395" i="1"/>
  <c r="Y2395" i="1" s="1"/>
  <c r="AH2394" i="1"/>
  <c r="AJ2394" i="1" s="1"/>
  <c r="AP2394" i="1" s="1"/>
  <c r="AL2393" i="1"/>
  <c r="AM2393" i="1" s="1"/>
  <c r="W2395" i="1" l="1"/>
  <c r="AB2395" i="1"/>
  <c r="AH2395" i="1" s="1"/>
  <c r="AJ2395" i="1" s="1"/>
  <c r="AP2395" i="1" s="1"/>
  <c r="U2395" i="1"/>
  <c r="V2395" i="1" s="1"/>
  <c r="Z2395" i="1"/>
  <c r="AA2396" i="1"/>
  <c r="E2395" i="1"/>
  <c r="AL2394" i="1"/>
  <c r="AM2394" i="1" s="1"/>
  <c r="AB2396" i="1" l="1"/>
  <c r="AH2396" i="1" s="1"/>
  <c r="AJ2396" i="1" s="1"/>
  <c r="AP2396" i="1" s="1"/>
  <c r="AG2395" i="1"/>
  <c r="AL2395" i="1"/>
  <c r="AM2395" i="1" s="1"/>
  <c r="X2396" i="1"/>
  <c r="Y2396" i="1" s="1"/>
  <c r="W2396" i="1"/>
  <c r="X2397" i="1" l="1"/>
  <c r="Y2397" i="1" s="1"/>
  <c r="U2396" i="1"/>
  <c r="V2396" i="1" s="1"/>
  <c r="E2396" i="1"/>
  <c r="Z2396" i="1"/>
  <c r="AA2397" i="1"/>
  <c r="AL2396" i="1"/>
  <c r="AM2396" i="1" s="1"/>
  <c r="AG2396" i="1"/>
  <c r="W2397" i="1" l="1"/>
  <c r="AB2397" i="1"/>
  <c r="U2397" i="1"/>
  <c r="V2397" i="1" s="1"/>
  <c r="Z2397" i="1"/>
  <c r="AA2398" i="1"/>
  <c r="E2397" i="1"/>
  <c r="AB2398" i="1" l="1"/>
  <c r="AG2397" i="1"/>
  <c r="AH2397" i="1"/>
  <c r="AJ2397" i="1" s="1"/>
  <c r="AP2397" i="1" s="1"/>
  <c r="X2398" i="1"/>
  <c r="Y2398" i="1" s="1"/>
  <c r="W2398" i="1"/>
  <c r="X2399" i="1" l="1"/>
  <c r="Y2399" i="1" s="1"/>
  <c r="U2398" i="1"/>
  <c r="V2398" i="1" s="1"/>
  <c r="AA2399" i="1"/>
  <c r="Z2398" i="1"/>
  <c r="E2398" i="1"/>
  <c r="AL2397" i="1"/>
  <c r="AM2397" i="1" s="1"/>
  <c r="AH2398" i="1"/>
  <c r="AJ2398" i="1" s="1"/>
  <c r="AP2398" i="1" s="1"/>
  <c r="AG2398" i="1"/>
  <c r="AB2399" i="1" l="1"/>
  <c r="AH2399" i="1" s="1"/>
  <c r="AJ2399" i="1" s="1"/>
  <c r="AP2399" i="1" s="1"/>
  <c r="W2399" i="1"/>
  <c r="AL2398" i="1"/>
  <c r="AM2398" i="1" s="1"/>
  <c r="E2399" i="1"/>
  <c r="U2399" i="1"/>
  <c r="V2399" i="1" s="1"/>
  <c r="Z2399" i="1"/>
  <c r="AA2400" i="1"/>
  <c r="AL2399" i="1" l="1"/>
  <c r="AM2399" i="1" s="1"/>
  <c r="X2400" i="1"/>
  <c r="Y2400" i="1" s="1"/>
  <c r="W2400" i="1"/>
  <c r="AG2399" i="1"/>
  <c r="AB2400" i="1"/>
  <c r="AG2400" i="1" l="1"/>
  <c r="E2400" i="1"/>
  <c r="Z2400" i="1"/>
  <c r="U2400" i="1"/>
  <c r="V2400" i="1" s="1"/>
  <c r="AA2401" i="1"/>
  <c r="X2401" i="1"/>
  <c r="Y2401" i="1" s="1"/>
  <c r="AH2400" i="1"/>
  <c r="AJ2400" i="1" s="1"/>
  <c r="AP2400" i="1" s="1"/>
  <c r="AL2400" i="1" l="1"/>
  <c r="AM2400" i="1" s="1"/>
  <c r="W2401" i="1"/>
  <c r="E2401" i="1"/>
  <c r="U2401" i="1"/>
  <c r="V2401" i="1" s="1"/>
  <c r="Z2401" i="1"/>
  <c r="AA2402" i="1"/>
  <c r="AB2401" i="1"/>
  <c r="X2402" i="1" l="1"/>
  <c r="Y2402" i="1" s="1"/>
  <c r="W2402" i="1"/>
  <c r="AB2402" i="1"/>
  <c r="AG2401" i="1"/>
  <c r="AH2401" i="1"/>
  <c r="AJ2401" i="1" s="1"/>
  <c r="AP2401" i="1" s="1"/>
  <c r="AL2401" i="1" l="1"/>
  <c r="AM2401" i="1" s="1"/>
  <c r="X2403" i="1"/>
  <c r="Y2403" i="1" s="1"/>
  <c r="AH2402" i="1"/>
  <c r="AJ2402" i="1" s="1"/>
  <c r="AP2402" i="1" s="1"/>
  <c r="AG2402" i="1"/>
  <c r="AA2403" i="1"/>
  <c r="Z2402" i="1"/>
  <c r="E2402" i="1"/>
  <c r="U2402" i="1"/>
  <c r="V2402" i="1" s="1"/>
  <c r="W2403" i="1" l="1"/>
  <c r="Z2403" i="1"/>
  <c r="AA2404" i="1"/>
  <c r="E2403" i="1"/>
  <c r="U2403" i="1"/>
  <c r="V2403" i="1" s="1"/>
  <c r="AB2403" i="1"/>
  <c r="AH2403" i="1" s="1"/>
  <c r="AJ2403" i="1" s="1"/>
  <c r="AP2403" i="1" s="1"/>
  <c r="AL2402" i="1"/>
  <c r="AM2402" i="1" s="1"/>
  <c r="AL2403" i="1" l="1"/>
  <c r="AM2403" i="1" s="1"/>
  <c r="AB2404" i="1"/>
  <c r="AG2403" i="1"/>
  <c r="X2404" i="1"/>
  <c r="Y2404" i="1" s="1"/>
  <c r="W2404" i="1"/>
  <c r="AG2404" i="1" l="1"/>
  <c r="X2405" i="1"/>
  <c r="Y2405" i="1" s="1"/>
  <c r="AA2405" i="1"/>
  <c r="U2404" i="1"/>
  <c r="V2404" i="1" s="1"/>
  <c r="Z2404" i="1"/>
  <c r="E2404" i="1"/>
  <c r="AH2404" i="1"/>
  <c r="AJ2404" i="1" s="1"/>
  <c r="AP2404" i="1" s="1"/>
  <c r="Z2405" i="1" l="1"/>
  <c r="AA2406" i="1"/>
  <c r="E2405" i="1"/>
  <c r="U2405" i="1"/>
  <c r="V2405" i="1" s="1"/>
  <c r="AB2405" i="1"/>
  <c r="AH2405" i="1" s="1"/>
  <c r="AJ2405" i="1" s="1"/>
  <c r="AP2405" i="1" s="1"/>
  <c r="W2405" i="1"/>
  <c r="AL2404" i="1"/>
  <c r="AM2404" i="1" s="1"/>
  <c r="AL2405" i="1" l="1"/>
  <c r="AM2405" i="1" s="1"/>
  <c r="X2406" i="1"/>
  <c r="Y2406" i="1" s="1"/>
  <c r="W2406" i="1"/>
  <c r="AB2406" i="1"/>
  <c r="AG2405" i="1"/>
  <c r="E2406" i="1" l="1"/>
  <c r="U2406" i="1"/>
  <c r="V2406" i="1" s="1"/>
  <c r="AA2407" i="1"/>
  <c r="Z2406" i="1"/>
  <c r="AG2406" i="1"/>
  <c r="X2407" i="1"/>
  <c r="Y2407" i="1" s="1"/>
  <c r="AH2406" i="1"/>
  <c r="AJ2406" i="1" s="1"/>
  <c r="AP2406" i="1" s="1"/>
  <c r="W2407" i="1" l="1"/>
  <c r="E2407" i="1"/>
  <c r="U2407" i="1"/>
  <c r="V2407" i="1" s="1"/>
  <c r="Z2407" i="1"/>
  <c r="AA2408" i="1"/>
  <c r="AB2407" i="1"/>
  <c r="AH2407" i="1" s="1"/>
  <c r="AJ2407" i="1" s="1"/>
  <c r="AP2407" i="1" s="1"/>
  <c r="AL2406" i="1"/>
  <c r="AM2406" i="1" s="1"/>
  <c r="AB2408" i="1" l="1"/>
  <c r="AH2408" i="1" s="1"/>
  <c r="AJ2408" i="1" s="1"/>
  <c r="AP2408" i="1" s="1"/>
  <c r="AG2407" i="1"/>
  <c r="AL2407" i="1"/>
  <c r="AM2407" i="1" s="1"/>
  <c r="W2408" i="1"/>
  <c r="X2408" i="1"/>
  <c r="Y2408" i="1" s="1"/>
  <c r="AL2408" i="1" l="1"/>
  <c r="AM2408" i="1" s="1"/>
  <c r="E2408" i="1"/>
  <c r="AA2409" i="1"/>
  <c r="U2408" i="1"/>
  <c r="V2408" i="1" s="1"/>
  <c r="Z2408" i="1"/>
  <c r="X2409" i="1"/>
  <c r="Y2409" i="1" s="1"/>
  <c r="AG2408" i="1"/>
  <c r="W2409" i="1" l="1"/>
  <c r="Z2409" i="1"/>
  <c r="AA2410" i="1"/>
  <c r="E2409" i="1"/>
  <c r="U2409" i="1"/>
  <c r="V2409" i="1" s="1"/>
  <c r="AB2409" i="1"/>
  <c r="AH2409" i="1" l="1"/>
  <c r="AJ2409" i="1" s="1"/>
  <c r="AP2409" i="1" s="1"/>
  <c r="AG2409" i="1"/>
  <c r="AB2410" i="1"/>
  <c r="X2410" i="1"/>
  <c r="Y2410" i="1" s="1"/>
  <c r="W2410" i="1"/>
  <c r="E2410" i="1" l="1"/>
  <c r="AA2411" i="1"/>
  <c r="U2410" i="1"/>
  <c r="V2410" i="1" s="1"/>
  <c r="Z2410" i="1"/>
  <c r="AG2410" i="1"/>
  <c r="X2411" i="1"/>
  <c r="Y2411" i="1" s="1"/>
  <c r="AH2410" i="1"/>
  <c r="AJ2410" i="1" s="1"/>
  <c r="AP2410" i="1" s="1"/>
  <c r="AL2409" i="1"/>
  <c r="AM2409" i="1" s="1"/>
  <c r="U2411" i="1" l="1"/>
  <c r="V2411" i="1" s="1"/>
  <c r="Z2411" i="1"/>
  <c r="AA2412" i="1"/>
  <c r="E2411" i="1"/>
  <c r="AB2411" i="1"/>
  <c r="W2411" i="1"/>
  <c r="AL2410" i="1"/>
  <c r="AM2410" i="1" s="1"/>
  <c r="AB2412" i="1" l="1"/>
  <c r="AG2411" i="1"/>
  <c r="AH2411" i="1"/>
  <c r="AJ2411" i="1" s="1"/>
  <c r="AP2411" i="1" s="1"/>
  <c r="W2412" i="1"/>
  <c r="X2412" i="1"/>
  <c r="Y2412" i="1" s="1"/>
  <c r="X2413" i="1" l="1"/>
  <c r="Y2413" i="1" s="1"/>
  <c r="AH2412" i="1"/>
  <c r="AJ2412" i="1" s="1"/>
  <c r="AP2412" i="1" s="1"/>
  <c r="AL2411" i="1"/>
  <c r="AM2411" i="1" s="1"/>
  <c r="U2412" i="1"/>
  <c r="V2412" i="1" s="1"/>
  <c r="Z2412" i="1"/>
  <c r="AA2413" i="1"/>
  <c r="E2412" i="1"/>
  <c r="AG2412" i="1"/>
  <c r="AB2413" i="1" l="1"/>
  <c r="AH2413" i="1" s="1"/>
  <c r="AJ2413" i="1" s="1"/>
  <c r="AP2413" i="1" s="1"/>
  <c r="W2413" i="1"/>
  <c r="AL2412" i="1"/>
  <c r="AM2412" i="1" s="1"/>
  <c r="Z2413" i="1"/>
  <c r="U2413" i="1"/>
  <c r="V2413" i="1" s="1"/>
  <c r="AA2414" i="1"/>
  <c r="E2413" i="1"/>
  <c r="AL2413" i="1" l="1"/>
  <c r="AM2413" i="1" s="1"/>
  <c r="X2414" i="1"/>
  <c r="Y2414" i="1" s="1"/>
  <c r="W2414" i="1"/>
  <c r="AB2414" i="1"/>
  <c r="AG2413" i="1"/>
  <c r="X2415" i="1" l="1"/>
  <c r="Y2415" i="1" s="1"/>
  <c r="U2414" i="1"/>
  <c r="V2414" i="1" s="1"/>
  <c r="E2414" i="1"/>
  <c r="AA2415" i="1"/>
  <c r="Z2414" i="1"/>
  <c r="AH2414" i="1"/>
  <c r="AJ2414" i="1" s="1"/>
  <c r="AP2414" i="1" s="1"/>
  <c r="AG2414" i="1"/>
  <c r="AB2415" i="1" l="1"/>
  <c r="AH2415" i="1" s="1"/>
  <c r="AJ2415" i="1" s="1"/>
  <c r="AP2415" i="1" s="1"/>
  <c r="W2415" i="1"/>
  <c r="AL2414" i="1"/>
  <c r="AM2414" i="1" s="1"/>
  <c r="E2415" i="1"/>
  <c r="Z2415" i="1"/>
  <c r="AA2416" i="1"/>
  <c r="U2415" i="1"/>
  <c r="V2415" i="1" s="1"/>
  <c r="AL2415" i="1" l="1"/>
  <c r="AM2415" i="1" s="1"/>
  <c r="X2416" i="1"/>
  <c r="Y2416" i="1" s="1"/>
  <c r="W2416" i="1"/>
  <c r="AG2415" i="1"/>
  <c r="AB2416" i="1"/>
  <c r="AG2416" i="1" l="1"/>
  <c r="AA2417" i="1"/>
  <c r="U2416" i="1"/>
  <c r="V2416" i="1" s="1"/>
  <c r="E2416" i="1"/>
  <c r="Z2416" i="1"/>
  <c r="X2417" i="1"/>
  <c r="Y2417" i="1" s="1"/>
  <c r="AH2416" i="1"/>
  <c r="AJ2416" i="1" s="1"/>
  <c r="AP2416" i="1" s="1"/>
  <c r="E2417" i="1" l="1"/>
  <c r="Z2417" i="1"/>
  <c r="U2417" i="1"/>
  <c r="V2417" i="1" s="1"/>
  <c r="AA2418" i="1"/>
  <c r="AB2417" i="1"/>
  <c r="AH2417" i="1" s="1"/>
  <c r="AJ2417" i="1" s="1"/>
  <c r="AP2417" i="1" s="1"/>
  <c r="W2417" i="1"/>
  <c r="AL2416" i="1"/>
  <c r="AM2416" i="1" s="1"/>
  <c r="AL2417" i="1" l="1"/>
  <c r="AM2417" i="1" s="1"/>
  <c r="W2418" i="1"/>
  <c r="X2418" i="1"/>
  <c r="Y2418" i="1" s="1"/>
  <c r="AB2418" i="1"/>
  <c r="AG2417" i="1"/>
  <c r="AA2419" i="1" l="1"/>
  <c r="Z2418" i="1"/>
  <c r="E2418" i="1"/>
  <c r="U2418" i="1"/>
  <c r="V2418" i="1" s="1"/>
  <c r="X2419" i="1"/>
  <c r="Y2419" i="1" s="1"/>
  <c r="AH2418" i="1"/>
  <c r="AJ2418" i="1" s="1"/>
  <c r="AP2418" i="1" s="1"/>
  <c r="AG2418" i="1"/>
  <c r="AL2418" i="1" l="1"/>
  <c r="AM2418" i="1" s="1"/>
  <c r="W2419" i="1"/>
  <c r="AB2419" i="1"/>
  <c r="Z2419" i="1"/>
  <c r="AA2420" i="1"/>
  <c r="U2419" i="1"/>
  <c r="V2419" i="1" s="1"/>
  <c r="E2419" i="1"/>
  <c r="X2420" i="1" l="1"/>
  <c r="Y2420" i="1" s="1"/>
  <c r="W2420" i="1"/>
  <c r="AB2420" i="1"/>
  <c r="AG2419" i="1"/>
  <c r="AH2419" i="1"/>
  <c r="AJ2419" i="1" s="1"/>
  <c r="AP2419" i="1" s="1"/>
  <c r="AG2420" i="1" l="1"/>
  <c r="X2421" i="1"/>
  <c r="Y2421" i="1" s="1"/>
  <c r="AH2420" i="1"/>
  <c r="AJ2420" i="1" s="1"/>
  <c r="AP2420" i="1" s="1"/>
  <c r="AL2419" i="1"/>
  <c r="AM2419" i="1" s="1"/>
  <c r="Z2420" i="1"/>
  <c r="U2420" i="1"/>
  <c r="V2420" i="1" s="1"/>
  <c r="AA2421" i="1"/>
  <c r="E2420" i="1"/>
  <c r="W2421" i="1" l="1"/>
  <c r="AB2421" i="1"/>
  <c r="AH2421" i="1" s="1"/>
  <c r="AJ2421" i="1" s="1"/>
  <c r="AP2421" i="1" s="1"/>
  <c r="Z2421" i="1"/>
  <c r="AA2422" i="1"/>
  <c r="E2421" i="1"/>
  <c r="U2421" i="1"/>
  <c r="V2421" i="1" s="1"/>
  <c r="AG2421" i="1" l="1"/>
  <c r="AB2422" i="1"/>
  <c r="X2422" i="1"/>
  <c r="Y2422" i="1" s="1"/>
  <c r="W2422" i="1"/>
  <c r="E2422" i="1" l="1"/>
  <c r="AA2423" i="1"/>
  <c r="U2422" i="1"/>
  <c r="V2422" i="1" s="1"/>
  <c r="Z2422" i="1"/>
  <c r="AG2422" i="1"/>
  <c r="X2423" i="1"/>
  <c r="Y2423" i="1" s="1"/>
  <c r="AH2422" i="1"/>
  <c r="AJ2422" i="1" s="1"/>
  <c r="AP2422" i="1" s="1"/>
  <c r="W2423" i="1" l="1"/>
  <c r="E2423" i="1"/>
  <c r="Z2423" i="1"/>
  <c r="U2423" i="1"/>
  <c r="V2423" i="1" s="1"/>
  <c r="AA2424" i="1"/>
  <c r="AB2423" i="1"/>
  <c r="AB2424" i="1" l="1"/>
  <c r="AG2423" i="1"/>
  <c r="AH2423" i="1"/>
  <c r="AJ2423" i="1" s="1"/>
  <c r="AP2423" i="1" s="1"/>
  <c r="W2424" i="1"/>
  <c r="X2424" i="1"/>
  <c r="Y2424" i="1" s="1"/>
  <c r="AH2424" i="1" l="1"/>
  <c r="AJ2424" i="1" s="1"/>
  <c r="AP2424" i="1" s="1"/>
  <c r="U2424" i="1"/>
  <c r="V2424" i="1" s="1"/>
  <c r="E2424" i="1"/>
  <c r="Z2424" i="1"/>
  <c r="AA2425" i="1"/>
  <c r="X2425" i="1"/>
  <c r="Y2425" i="1" s="1"/>
  <c r="AG2424" i="1"/>
  <c r="Z2425" i="1" l="1"/>
  <c r="U2425" i="1"/>
  <c r="V2425" i="1" s="1"/>
  <c r="AA2426" i="1"/>
  <c r="E2425" i="1"/>
  <c r="AB2425" i="1"/>
  <c r="W2425" i="1"/>
  <c r="X2426" i="1" l="1"/>
  <c r="Y2426" i="1" s="1"/>
  <c r="W2426" i="1"/>
  <c r="AH2425" i="1"/>
  <c r="AJ2425" i="1" s="1"/>
  <c r="AP2425" i="1" s="1"/>
  <c r="AG2425" i="1"/>
  <c r="AB2426" i="1"/>
  <c r="AH2426" i="1" l="1"/>
  <c r="AJ2426" i="1" s="1"/>
  <c r="AP2426" i="1" s="1"/>
  <c r="AG2426" i="1"/>
  <c r="X2427" i="1"/>
  <c r="Y2427" i="1" s="1"/>
  <c r="E2426" i="1"/>
  <c r="U2426" i="1"/>
  <c r="V2426" i="1" s="1"/>
  <c r="Z2426" i="1"/>
  <c r="AA2427" i="1"/>
  <c r="W2427" i="1" l="1"/>
  <c r="AB2427" i="1"/>
  <c r="Z2427" i="1"/>
  <c r="E2427" i="1"/>
  <c r="AA2428" i="1"/>
  <c r="U2427" i="1"/>
  <c r="V2427" i="1" s="1"/>
  <c r="AB2428" i="1" l="1"/>
  <c r="AG2427" i="1"/>
  <c r="AH2427" i="1"/>
  <c r="AJ2427" i="1" s="1"/>
  <c r="AP2427" i="1" s="1"/>
  <c r="X2428" i="1"/>
  <c r="Y2428" i="1" s="1"/>
  <c r="W2428" i="1"/>
  <c r="AA2429" i="1" l="1"/>
  <c r="U2428" i="1"/>
  <c r="V2428" i="1" s="1"/>
  <c r="Z2428" i="1"/>
  <c r="E2428" i="1"/>
  <c r="X2429" i="1"/>
  <c r="Y2429" i="1" s="1"/>
  <c r="AH2428" i="1"/>
  <c r="AJ2428" i="1" s="1"/>
  <c r="AP2428" i="1" s="1"/>
  <c r="AG2428" i="1"/>
  <c r="W2429" i="1" l="1"/>
  <c r="AB2429" i="1"/>
  <c r="E2429" i="1"/>
  <c r="Z2429" i="1"/>
  <c r="AA2430" i="1"/>
  <c r="U2429" i="1"/>
  <c r="V2429" i="1" s="1"/>
  <c r="AB2430" i="1" l="1"/>
  <c r="AG2429" i="1"/>
  <c r="W2430" i="1"/>
  <c r="X2430" i="1"/>
  <c r="Y2430" i="1" s="1"/>
  <c r="AH2429" i="1"/>
  <c r="AH2430" i="1" l="1"/>
  <c r="AJ2430" i="1" s="1"/>
  <c r="AP2430" i="1" s="1"/>
  <c r="AJ2429" i="1"/>
  <c r="AP2429" i="1" s="1"/>
  <c r="AA2431" i="1"/>
  <c r="Z2430" i="1"/>
  <c r="E2430" i="1"/>
  <c r="U2430" i="1"/>
  <c r="V2430" i="1" s="1"/>
  <c r="X2431" i="1"/>
  <c r="Y2431" i="1" s="1"/>
  <c r="AG2430" i="1"/>
  <c r="AB2431" i="1" l="1"/>
  <c r="W2431" i="1"/>
  <c r="Z2431" i="1"/>
  <c r="E2431" i="1"/>
  <c r="AA2432" i="1"/>
  <c r="U2431" i="1"/>
  <c r="V2431" i="1" s="1"/>
  <c r="X2432" i="1" l="1"/>
  <c r="Y2432" i="1" s="1"/>
  <c r="W2432" i="1"/>
  <c r="AH2431" i="1"/>
  <c r="AJ2431" i="1" s="1"/>
  <c r="AP2431" i="1" s="1"/>
  <c r="AB2432" i="1"/>
  <c r="AG2431" i="1"/>
  <c r="AH2432" i="1" l="1"/>
  <c r="AJ2432" i="1" s="1"/>
  <c r="AP2432" i="1" s="1"/>
  <c r="AG2432" i="1"/>
  <c r="X2433" i="1"/>
  <c r="Y2433" i="1" s="1"/>
  <c r="E2432" i="1"/>
  <c r="U2432" i="1"/>
  <c r="V2432" i="1" s="1"/>
  <c r="Z2432" i="1"/>
  <c r="AA2433" i="1"/>
  <c r="W2433" i="1" l="1"/>
  <c r="Z2433" i="1"/>
  <c r="AA2434" i="1"/>
  <c r="E2433" i="1"/>
  <c r="U2433" i="1"/>
  <c r="V2433" i="1" s="1"/>
  <c r="AB2433" i="1"/>
  <c r="AB2434" i="1" l="1"/>
  <c r="AG2433" i="1"/>
  <c r="AH2433" i="1"/>
  <c r="AJ2433" i="1" s="1"/>
  <c r="AP2433" i="1" s="1"/>
  <c r="W2434" i="1"/>
  <c r="X2434" i="1"/>
  <c r="Y2434" i="1" s="1"/>
  <c r="X2435" i="1" l="1"/>
  <c r="Y2435" i="1" s="1"/>
  <c r="U2434" i="1"/>
  <c r="V2434" i="1" s="1"/>
  <c r="Z2434" i="1"/>
  <c r="E2434" i="1"/>
  <c r="AA2435" i="1"/>
  <c r="AH2434" i="1"/>
  <c r="AJ2434" i="1" s="1"/>
  <c r="AP2434" i="1" s="1"/>
  <c r="AG2434" i="1"/>
  <c r="W2435" i="1" l="1"/>
  <c r="AB2435" i="1"/>
  <c r="AA2436" i="1"/>
  <c r="Z2435" i="1"/>
  <c r="E2435" i="1"/>
  <c r="U2435" i="1"/>
  <c r="V2435" i="1" s="1"/>
  <c r="X2436" i="1" l="1"/>
  <c r="Y2436" i="1" s="1"/>
  <c r="W2436" i="1"/>
  <c r="AB2436" i="1"/>
  <c r="AG2435" i="1"/>
  <c r="AH2435" i="1"/>
  <c r="AJ2435" i="1" s="1"/>
  <c r="AP2435" i="1" s="1"/>
  <c r="AG2436" i="1" l="1"/>
  <c r="X2437" i="1"/>
  <c r="Y2437" i="1" s="1"/>
  <c r="AH2436" i="1"/>
  <c r="AJ2436" i="1" s="1"/>
  <c r="AP2436" i="1" s="1"/>
  <c r="E2436" i="1"/>
  <c r="U2436" i="1"/>
  <c r="V2436" i="1" s="1"/>
  <c r="AA2437" i="1"/>
  <c r="Z2436" i="1"/>
  <c r="W2437" i="1" l="1"/>
  <c r="Z2437" i="1"/>
  <c r="E2437" i="1"/>
  <c r="U2437" i="1"/>
  <c r="V2437" i="1" s="1"/>
  <c r="AA2438" i="1"/>
  <c r="AB2437" i="1"/>
  <c r="AH2437" i="1" s="1"/>
  <c r="AJ2437" i="1" s="1"/>
  <c r="AP2437" i="1" s="1"/>
  <c r="AG2437" i="1" l="1"/>
  <c r="AB2438" i="1"/>
  <c r="X2438" i="1"/>
  <c r="Y2438" i="1" s="1"/>
  <c r="W2438" i="1"/>
  <c r="AG2438" i="1" l="1"/>
  <c r="U2438" i="1"/>
  <c r="V2438" i="1" s="1"/>
  <c r="AA2439" i="1"/>
  <c r="Z2438" i="1"/>
  <c r="E2438" i="1"/>
  <c r="X2439" i="1"/>
  <c r="Y2439" i="1" s="1"/>
  <c r="AH2438" i="1"/>
  <c r="AJ2438" i="1" s="1"/>
  <c r="AP2438" i="1" s="1"/>
  <c r="U2439" i="1" l="1"/>
  <c r="V2439" i="1" s="1"/>
  <c r="AA2440" i="1"/>
  <c r="Z2439" i="1"/>
  <c r="E2439" i="1"/>
  <c r="W2439" i="1"/>
  <c r="AB2439" i="1"/>
  <c r="AH2439" i="1" s="1"/>
  <c r="AJ2439" i="1" s="1"/>
  <c r="AP2439" i="1" s="1"/>
  <c r="X2440" i="1" l="1"/>
  <c r="Y2440" i="1" s="1"/>
  <c r="W2440" i="1"/>
  <c r="AG2439" i="1"/>
  <c r="AB2440" i="1"/>
  <c r="X2441" i="1" l="1"/>
  <c r="Y2441" i="1" s="1"/>
  <c r="AA2441" i="1"/>
  <c r="Z2440" i="1"/>
  <c r="E2440" i="1"/>
  <c r="U2440" i="1"/>
  <c r="V2440" i="1" s="1"/>
  <c r="AG2440" i="1"/>
  <c r="AH2440" i="1"/>
  <c r="AJ2440" i="1" s="1"/>
  <c r="AP2440" i="1" s="1"/>
  <c r="AB2441" i="1" l="1"/>
  <c r="W2441" i="1"/>
  <c r="U2441" i="1"/>
  <c r="V2441" i="1" s="1"/>
  <c r="Z2441" i="1"/>
  <c r="E2441" i="1"/>
  <c r="AA2442" i="1"/>
  <c r="AG2441" i="1" l="1"/>
  <c r="AB2442" i="1"/>
  <c r="X2442" i="1"/>
  <c r="Y2442" i="1" s="1"/>
  <c r="W2442" i="1"/>
  <c r="AH2441" i="1"/>
  <c r="AJ2441" i="1" s="1"/>
  <c r="AP2441" i="1" s="1"/>
  <c r="E2442" i="1" l="1"/>
  <c r="U2442" i="1"/>
  <c r="V2442" i="1" s="1"/>
  <c r="Z2442" i="1"/>
  <c r="AA2443" i="1"/>
  <c r="X2443" i="1"/>
  <c r="Y2443" i="1" s="1"/>
  <c r="AG2442" i="1"/>
  <c r="AH2442" i="1"/>
  <c r="AJ2442" i="1" s="1"/>
  <c r="AP2442" i="1" s="1"/>
  <c r="W2443" i="1" l="1"/>
  <c r="AB2443" i="1"/>
  <c r="E2443" i="1"/>
  <c r="Z2443" i="1"/>
  <c r="AA2444" i="1"/>
  <c r="U2443" i="1"/>
  <c r="V2443" i="1" s="1"/>
  <c r="AH2443" i="1" l="1"/>
  <c r="AJ2443" i="1" s="1"/>
  <c r="AP2443" i="1" s="1"/>
  <c r="AB2444" i="1"/>
  <c r="AG2443" i="1"/>
  <c r="X2444" i="1"/>
  <c r="Y2444" i="1" s="1"/>
  <c r="W2444" i="1"/>
  <c r="E2444" i="1" l="1"/>
  <c r="AA2445" i="1"/>
  <c r="U2444" i="1"/>
  <c r="V2444" i="1" s="1"/>
  <c r="Z2444" i="1"/>
  <c r="AG2444" i="1"/>
  <c r="X2445" i="1"/>
  <c r="Y2445" i="1" s="1"/>
  <c r="AH2444" i="1"/>
  <c r="AJ2444" i="1" s="1"/>
  <c r="AP2444" i="1" s="1"/>
  <c r="Z2445" i="1" l="1"/>
  <c r="AA2446" i="1"/>
  <c r="E2445" i="1"/>
  <c r="U2445" i="1"/>
  <c r="V2445" i="1" s="1"/>
  <c r="W2445" i="1"/>
  <c r="AB2445" i="1"/>
  <c r="AH2445" i="1" l="1"/>
  <c r="AJ2445" i="1" s="1"/>
  <c r="AP2445" i="1" s="1"/>
  <c r="AB2446" i="1"/>
  <c r="AG2445" i="1"/>
  <c r="X2446" i="1"/>
  <c r="Y2446" i="1" s="1"/>
  <c r="W2446" i="1"/>
  <c r="AA2447" i="1" l="1"/>
  <c r="Z2446" i="1"/>
  <c r="E2446" i="1"/>
  <c r="U2446" i="1"/>
  <c r="V2446" i="1" s="1"/>
  <c r="AG2446" i="1"/>
  <c r="X2447" i="1"/>
  <c r="Y2447" i="1" s="1"/>
  <c r="AH2446" i="1"/>
  <c r="AJ2446" i="1" s="1"/>
  <c r="AP2446" i="1" s="1"/>
  <c r="U2447" i="1" l="1"/>
  <c r="V2447" i="1" s="1"/>
  <c r="Z2447" i="1"/>
  <c r="E2447" i="1"/>
  <c r="AA2448" i="1"/>
  <c r="AB2447" i="1"/>
  <c r="W2447" i="1"/>
  <c r="AB2448" i="1" l="1"/>
  <c r="AG2447" i="1"/>
  <c r="AH2447" i="1"/>
  <c r="AJ2447" i="1" s="1"/>
  <c r="AP2447" i="1" s="1"/>
  <c r="W2448" i="1"/>
  <c r="X2448" i="1"/>
  <c r="Y2448" i="1" s="1"/>
  <c r="AH2448" i="1" l="1"/>
  <c r="AJ2448" i="1" s="1"/>
  <c r="AP2448" i="1" s="1"/>
  <c r="X2449" i="1"/>
  <c r="Y2449" i="1" s="1"/>
  <c r="AA2449" i="1"/>
  <c r="U2448" i="1"/>
  <c r="V2448" i="1" s="1"/>
  <c r="Z2448" i="1"/>
  <c r="E2448" i="1"/>
  <c r="AG2448" i="1"/>
  <c r="W2449" i="1" l="1"/>
  <c r="AB2449" i="1"/>
  <c r="Z2449" i="1"/>
  <c r="U2449" i="1"/>
  <c r="V2449" i="1" s="1"/>
  <c r="AA2450" i="1"/>
  <c r="E2449" i="1"/>
  <c r="AH2449" i="1" l="1"/>
  <c r="AJ2449" i="1" s="1"/>
  <c r="AP2449" i="1" s="1"/>
  <c r="AB2450" i="1"/>
  <c r="AG2449" i="1"/>
  <c r="X2450" i="1"/>
  <c r="Y2450" i="1" s="1"/>
  <c r="W2450" i="1"/>
  <c r="AA2451" i="1" l="1"/>
  <c r="E2450" i="1"/>
  <c r="U2450" i="1"/>
  <c r="V2450" i="1" s="1"/>
  <c r="Z2450" i="1"/>
  <c r="AG2450" i="1"/>
  <c r="X2451" i="1"/>
  <c r="Y2451" i="1" s="1"/>
  <c r="AH2450" i="1"/>
  <c r="AJ2450" i="1" s="1"/>
  <c r="AP2450" i="1" s="1"/>
  <c r="U2451" i="1" l="1"/>
  <c r="V2451" i="1" s="1"/>
  <c r="Z2451" i="1"/>
  <c r="AA2452" i="1"/>
  <c r="E2451" i="1"/>
  <c r="AB2451" i="1"/>
  <c r="AH2451" i="1" s="1"/>
  <c r="AJ2451" i="1" s="1"/>
  <c r="AP2451" i="1" s="1"/>
  <c r="W2451" i="1"/>
  <c r="AB2452" i="1" l="1"/>
  <c r="AG2451" i="1"/>
  <c r="W2452" i="1"/>
  <c r="X2452" i="1"/>
  <c r="Y2452" i="1" s="1"/>
  <c r="X2453" i="1" l="1"/>
  <c r="Y2453" i="1" s="1"/>
  <c r="AG2452" i="1"/>
  <c r="U2452" i="1"/>
  <c r="V2452" i="1" s="1"/>
  <c r="AA2453" i="1"/>
  <c r="Z2452" i="1"/>
  <c r="E2452" i="1"/>
  <c r="AH2452" i="1"/>
  <c r="AJ2452" i="1" s="1"/>
  <c r="AP2452" i="1" s="1"/>
  <c r="AB2453" i="1" l="1"/>
  <c r="W2453" i="1"/>
  <c r="Z2453" i="1"/>
  <c r="AA2454" i="1"/>
  <c r="E2453" i="1"/>
  <c r="U2453" i="1"/>
  <c r="V2453" i="1" s="1"/>
  <c r="X2454" i="1" l="1"/>
  <c r="Y2454" i="1" s="1"/>
  <c r="W2454" i="1"/>
  <c r="AB2454" i="1"/>
  <c r="AG2453" i="1"/>
  <c r="AH2453" i="1"/>
  <c r="AJ2453" i="1" s="1"/>
  <c r="AP2453" i="1" s="1"/>
  <c r="AG2454" i="1" l="1"/>
  <c r="X2455" i="1"/>
  <c r="Y2455" i="1" s="1"/>
  <c r="AH2454" i="1"/>
  <c r="AJ2454" i="1" s="1"/>
  <c r="AP2454" i="1" s="1"/>
  <c r="U2454" i="1"/>
  <c r="V2454" i="1" s="1"/>
  <c r="AA2455" i="1"/>
  <c r="Z2454" i="1"/>
  <c r="E2454" i="1"/>
  <c r="Z2455" i="1" l="1"/>
  <c r="U2455" i="1"/>
  <c r="V2455" i="1" s="1"/>
  <c r="E2455" i="1"/>
  <c r="AA2456" i="1"/>
  <c r="AB2455" i="1"/>
  <c r="AH2455" i="1" s="1"/>
  <c r="AJ2455" i="1" s="1"/>
  <c r="AP2455" i="1" s="1"/>
  <c r="W2455" i="1"/>
  <c r="X2456" i="1" l="1"/>
  <c r="Y2456" i="1" s="1"/>
  <c r="W2456" i="1"/>
  <c r="AB2456" i="1"/>
  <c r="AG2455" i="1"/>
  <c r="AG2456" i="1" l="1"/>
  <c r="E2456" i="1"/>
  <c r="Z2456" i="1"/>
  <c r="U2456" i="1"/>
  <c r="V2456" i="1" s="1"/>
  <c r="AA2457" i="1"/>
  <c r="X2457" i="1"/>
  <c r="Y2457" i="1" s="1"/>
  <c r="AH2456" i="1"/>
  <c r="AJ2456" i="1" s="1"/>
  <c r="AP2456" i="1" s="1"/>
  <c r="W2457" i="1" l="1"/>
  <c r="Z2457" i="1"/>
  <c r="U2457" i="1"/>
  <c r="V2457" i="1" s="1"/>
  <c r="AA2458" i="1"/>
  <c r="E2457" i="1"/>
  <c r="AB2457" i="1"/>
  <c r="AB2458" i="1" l="1"/>
  <c r="AG2457" i="1"/>
  <c r="X2458" i="1"/>
  <c r="Y2458" i="1" s="1"/>
  <c r="W2458" i="1"/>
  <c r="AH2457" i="1"/>
  <c r="AH2458" i="1" l="1"/>
  <c r="AJ2458" i="1" s="1"/>
  <c r="AP2458" i="1" s="1"/>
  <c r="AJ2457" i="1"/>
  <c r="AP2457" i="1" s="1"/>
  <c r="X2459" i="1"/>
  <c r="Y2459" i="1" s="1"/>
  <c r="E2458" i="1"/>
  <c r="AA2459" i="1"/>
  <c r="U2458" i="1"/>
  <c r="V2458" i="1" s="1"/>
  <c r="Z2458" i="1"/>
  <c r="AG2458" i="1"/>
  <c r="AB2459" i="1" l="1"/>
  <c r="W2459" i="1"/>
  <c r="Z2459" i="1"/>
  <c r="AA2460" i="1"/>
  <c r="E2459" i="1"/>
  <c r="U2459" i="1"/>
  <c r="V2459" i="1" s="1"/>
  <c r="X2460" i="1" l="1"/>
  <c r="Y2460" i="1" s="1"/>
  <c r="W2460" i="1"/>
  <c r="AB2460" i="1"/>
  <c r="AG2459" i="1"/>
  <c r="AH2459" i="1"/>
  <c r="AJ2459" i="1" s="1"/>
  <c r="AP2459" i="1" s="1"/>
  <c r="AG2460" i="1" l="1"/>
  <c r="X2461" i="1"/>
  <c r="Y2461" i="1" s="1"/>
  <c r="AH2460" i="1"/>
  <c r="AJ2460" i="1" s="1"/>
  <c r="AP2460" i="1" s="1"/>
  <c r="E2460" i="1"/>
  <c r="U2460" i="1"/>
  <c r="V2460" i="1" s="1"/>
  <c r="AA2461" i="1"/>
  <c r="Z2460" i="1"/>
  <c r="U2461" i="1" l="1"/>
  <c r="V2461" i="1" s="1"/>
  <c r="Z2461" i="1"/>
  <c r="AA2462" i="1"/>
  <c r="E2461" i="1"/>
  <c r="W2461" i="1"/>
  <c r="AB2461" i="1"/>
  <c r="AH2461" i="1" s="1"/>
  <c r="AJ2461" i="1" s="1"/>
  <c r="AP2461" i="1" s="1"/>
  <c r="X2462" i="1" l="1"/>
  <c r="Y2462" i="1" s="1"/>
  <c r="W2462" i="1"/>
  <c r="AB2462" i="1"/>
  <c r="AG2461" i="1"/>
  <c r="AG2462" i="1" l="1"/>
  <c r="Z2462" i="1"/>
  <c r="AA2463" i="1"/>
  <c r="E2462" i="1"/>
  <c r="U2462" i="1"/>
  <c r="V2462" i="1" s="1"/>
  <c r="X2463" i="1"/>
  <c r="Y2463" i="1" s="1"/>
  <c r="AH2462" i="1"/>
  <c r="AJ2462" i="1" s="1"/>
  <c r="AP2462" i="1" s="1"/>
  <c r="U2463" i="1" l="1"/>
  <c r="V2463" i="1" s="1"/>
  <c r="Z2463" i="1"/>
  <c r="E2463" i="1"/>
  <c r="AA2464" i="1"/>
  <c r="W2463" i="1"/>
  <c r="AB2463" i="1"/>
  <c r="AH2463" i="1" s="1"/>
  <c r="AJ2463" i="1" s="1"/>
  <c r="AP2463" i="1" s="1"/>
  <c r="X2464" i="1" l="1"/>
  <c r="Y2464" i="1" s="1"/>
  <c r="W2464" i="1"/>
  <c r="AB2464" i="1"/>
  <c r="AG2463" i="1"/>
  <c r="X2465" i="1" l="1"/>
  <c r="Y2465" i="1" s="1"/>
  <c r="AH2464" i="1"/>
  <c r="AJ2464" i="1" s="1"/>
  <c r="AP2464" i="1" s="1"/>
  <c r="AG2464" i="1"/>
  <c r="U2464" i="1"/>
  <c r="V2464" i="1" s="1"/>
  <c r="AA2465" i="1"/>
  <c r="Z2464" i="1"/>
  <c r="E2464" i="1"/>
  <c r="W2465" i="1" l="1"/>
  <c r="AB2465" i="1"/>
  <c r="Z2465" i="1"/>
  <c r="E2465" i="1"/>
  <c r="AA2466" i="1"/>
  <c r="U2465" i="1"/>
  <c r="V2465" i="1" s="1"/>
  <c r="AB2466" i="1" l="1"/>
  <c r="AG2465" i="1"/>
  <c r="W2466" i="1"/>
  <c r="X2466" i="1"/>
  <c r="Y2466" i="1" s="1"/>
  <c r="AH2465" i="1"/>
  <c r="AH2466" i="1" l="1"/>
  <c r="AJ2466" i="1" s="1"/>
  <c r="AP2466" i="1" s="1"/>
  <c r="AJ2465" i="1"/>
  <c r="AP2465" i="1" s="1"/>
  <c r="AA2467" i="1"/>
  <c r="E2466" i="1"/>
  <c r="U2466" i="1"/>
  <c r="V2466" i="1" s="1"/>
  <c r="Z2466" i="1"/>
  <c r="X2467" i="1"/>
  <c r="Y2467" i="1" s="1"/>
  <c r="AG2466" i="1"/>
  <c r="AB2467" i="1" l="1"/>
  <c r="W2467" i="1"/>
  <c r="Z2467" i="1"/>
  <c r="AA2468" i="1"/>
  <c r="E2467" i="1"/>
  <c r="U2467" i="1"/>
  <c r="V2467" i="1" s="1"/>
  <c r="X2468" i="1" l="1"/>
  <c r="Y2468" i="1" s="1"/>
  <c r="W2468" i="1"/>
  <c r="AH2467" i="1"/>
  <c r="AJ2467" i="1" s="1"/>
  <c r="AP2467" i="1" s="1"/>
  <c r="AB2468" i="1"/>
  <c r="AG2467" i="1"/>
  <c r="AH2468" i="1" l="1"/>
  <c r="AJ2468" i="1" s="1"/>
  <c r="AP2468" i="1" s="1"/>
  <c r="AG2468" i="1"/>
  <c r="X2469" i="1"/>
  <c r="Y2469" i="1" s="1"/>
  <c r="U2468" i="1"/>
  <c r="V2468" i="1" s="1"/>
  <c r="AA2469" i="1"/>
  <c r="Z2468" i="1"/>
  <c r="E2468" i="1"/>
  <c r="Z2469" i="1" l="1"/>
  <c r="E2469" i="1"/>
  <c r="AA2470" i="1"/>
  <c r="U2469" i="1"/>
  <c r="V2469" i="1" s="1"/>
  <c r="AB2469" i="1"/>
  <c r="W2469" i="1"/>
  <c r="X2470" i="1" l="1"/>
  <c r="Y2470" i="1" s="1"/>
  <c r="W2470" i="1"/>
  <c r="AB2470" i="1"/>
  <c r="AG2469" i="1"/>
  <c r="AH2469" i="1"/>
  <c r="AJ2469" i="1" s="1"/>
  <c r="AP2469" i="1" s="1"/>
  <c r="AH2470" i="1" l="1"/>
  <c r="AJ2470" i="1" s="1"/>
  <c r="AP2470" i="1" s="1"/>
  <c r="AG2470" i="1"/>
  <c r="X2471" i="1"/>
  <c r="Y2471" i="1" s="1"/>
  <c r="U2470" i="1"/>
  <c r="V2470" i="1" s="1"/>
  <c r="Z2470" i="1"/>
  <c r="E2470" i="1"/>
  <c r="AA2471" i="1"/>
  <c r="AB2471" i="1" l="1"/>
  <c r="AH2471" i="1" s="1"/>
  <c r="AJ2471" i="1" s="1"/>
  <c r="AP2471" i="1" s="1"/>
  <c r="Z2471" i="1"/>
  <c r="E2471" i="1"/>
  <c r="AA2472" i="1"/>
  <c r="U2471" i="1"/>
  <c r="V2471" i="1" s="1"/>
  <c r="W2471" i="1"/>
  <c r="X2472" i="1" l="1"/>
  <c r="Y2472" i="1" s="1"/>
  <c r="W2472" i="1"/>
  <c r="AB2472" i="1"/>
  <c r="AH2472" i="1" s="1"/>
  <c r="AJ2472" i="1" s="1"/>
  <c r="AP2472" i="1" s="1"/>
  <c r="AG2471" i="1"/>
  <c r="X2473" i="1" l="1"/>
  <c r="Y2473" i="1" s="1"/>
  <c r="AG2472" i="1"/>
  <c r="AA2473" i="1"/>
  <c r="U2472" i="1"/>
  <c r="V2472" i="1" s="1"/>
  <c r="Z2472" i="1"/>
  <c r="E2472" i="1"/>
  <c r="W2473" i="1" l="1"/>
  <c r="Z2473" i="1"/>
  <c r="U2473" i="1"/>
  <c r="V2473" i="1" s="1"/>
  <c r="AA2474" i="1"/>
  <c r="E2473" i="1"/>
  <c r="AB2473" i="1"/>
  <c r="AB2474" i="1" l="1"/>
  <c r="AG2473" i="1"/>
  <c r="AH2473" i="1"/>
  <c r="AJ2473" i="1" s="1"/>
  <c r="AP2473" i="1" s="1"/>
  <c r="X2474" i="1"/>
  <c r="Y2474" i="1" s="1"/>
  <c r="W2474" i="1"/>
  <c r="AH2474" i="1" l="1"/>
  <c r="AJ2474" i="1" s="1"/>
  <c r="AP2474" i="1" s="1"/>
  <c r="X2475" i="1"/>
  <c r="Y2475" i="1" s="1"/>
  <c r="U2474" i="1"/>
  <c r="V2474" i="1" s="1"/>
  <c r="Z2474" i="1"/>
  <c r="E2474" i="1"/>
  <c r="AA2475" i="1"/>
  <c r="AG2474" i="1"/>
  <c r="AB2475" i="1" l="1"/>
  <c r="W2475" i="1"/>
  <c r="Z2475" i="1"/>
  <c r="E2475" i="1"/>
  <c r="AA2476" i="1"/>
  <c r="U2475" i="1"/>
  <c r="V2475" i="1" s="1"/>
  <c r="X2476" i="1" l="1"/>
  <c r="Y2476" i="1" s="1"/>
  <c r="W2476" i="1"/>
  <c r="AH2475" i="1"/>
  <c r="AJ2475" i="1" s="1"/>
  <c r="AP2475" i="1" s="1"/>
  <c r="AB2476" i="1"/>
  <c r="AG2475" i="1"/>
  <c r="AH2476" i="1" l="1"/>
  <c r="AJ2476" i="1" s="1"/>
  <c r="AP2476" i="1" s="1"/>
  <c r="AG2476" i="1"/>
  <c r="X2477" i="1"/>
  <c r="Y2477" i="1" s="1"/>
  <c r="U2476" i="1"/>
  <c r="V2476" i="1" s="1"/>
  <c r="E2476" i="1"/>
  <c r="AA2477" i="1"/>
  <c r="Z2476" i="1"/>
  <c r="E2477" i="1" l="1"/>
  <c r="AA2478" i="1"/>
  <c r="U2477" i="1"/>
  <c r="V2477" i="1" s="1"/>
  <c r="Z2477" i="1"/>
  <c r="AB2477" i="1"/>
  <c r="W2477" i="1"/>
  <c r="X2478" i="1" l="1"/>
  <c r="Y2478" i="1" s="1"/>
  <c r="W2478" i="1"/>
  <c r="AB2478" i="1"/>
  <c r="AG2477" i="1"/>
  <c r="AH2477" i="1"/>
  <c r="AJ2477" i="1" s="1"/>
  <c r="AP2477" i="1" s="1"/>
  <c r="X2479" i="1" l="1"/>
  <c r="Y2479" i="1" s="1"/>
  <c r="AH2478" i="1"/>
  <c r="AJ2478" i="1" s="1"/>
  <c r="AP2478" i="1" s="1"/>
  <c r="AG2478" i="1"/>
  <c r="Z2478" i="1"/>
  <c r="U2478" i="1"/>
  <c r="V2478" i="1" s="1"/>
  <c r="E2478" i="1"/>
  <c r="AA2479" i="1"/>
  <c r="Z2479" i="1" l="1"/>
  <c r="U2479" i="1"/>
  <c r="V2479" i="1" s="1"/>
  <c r="E2479" i="1"/>
  <c r="AA2480" i="1"/>
  <c r="AB2479" i="1"/>
  <c r="W2479" i="1"/>
  <c r="X2480" i="1" l="1"/>
  <c r="Y2480" i="1" s="1"/>
  <c r="W2480" i="1"/>
  <c r="AG2479" i="1"/>
  <c r="AB2480" i="1"/>
  <c r="AH2479" i="1"/>
  <c r="AJ2479" i="1" s="1"/>
  <c r="AP2479" i="1" s="1"/>
  <c r="AH2480" i="1" l="1"/>
  <c r="AJ2480" i="1" s="1"/>
  <c r="AP2480" i="1" s="1"/>
  <c r="AG2480" i="1"/>
  <c r="X2481" i="1"/>
  <c r="Y2481" i="1" s="1"/>
  <c r="E2480" i="1"/>
  <c r="U2480" i="1"/>
  <c r="V2480" i="1" s="1"/>
  <c r="Z2480" i="1"/>
  <c r="AA2481" i="1"/>
  <c r="Z2481" i="1" l="1"/>
  <c r="AA2482" i="1"/>
  <c r="E2481" i="1"/>
  <c r="U2481" i="1"/>
  <c r="V2481" i="1" s="1"/>
  <c r="W2481" i="1"/>
  <c r="AB2481" i="1"/>
  <c r="AG2481" i="1" l="1"/>
  <c r="AB2482" i="1"/>
  <c r="AH2481" i="1"/>
  <c r="AJ2481" i="1" s="1"/>
  <c r="AP2481" i="1" s="1"/>
  <c r="X2482" i="1"/>
  <c r="Y2482" i="1" s="1"/>
  <c r="W2482" i="1"/>
  <c r="AH2482" i="1" l="1"/>
  <c r="AJ2482" i="1" s="1"/>
  <c r="AP2482" i="1" s="1"/>
  <c r="AG2482" i="1"/>
  <c r="AA2483" i="1"/>
  <c r="Z2482" i="1"/>
  <c r="E2482" i="1"/>
  <c r="U2482" i="1"/>
  <c r="V2482" i="1" s="1"/>
  <c r="X2483" i="1"/>
  <c r="Y2483" i="1" s="1"/>
  <c r="W2483" i="1" l="1"/>
  <c r="AB2483" i="1"/>
  <c r="E2483" i="1"/>
  <c r="U2483" i="1"/>
  <c r="V2483" i="1" s="1"/>
  <c r="Z2483" i="1"/>
  <c r="AA2484" i="1"/>
  <c r="AG2483" i="1" l="1"/>
  <c r="AB2484" i="1"/>
  <c r="AH2483" i="1"/>
  <c r="AJ2483" i="1" s="1"/>
  <c r="AP2483" i="1" s="1"/>
  <c r="X2484" i="1"/>
  <c r="Y2484" i="1" s="1"/>
  <c r="W2484" i="1"/>
  <c r="AH2484" i="1" l="1"/>
  <c r="AJ2484" i="1" s="1"/>
  <c r="AP2484" i="1" s="1"/>
  <c r="AG2484" i="1"/>
  <c r="AA2485" i="1"/>
  <c r="U2484" i="1"/>
  <c r="V2484" i="1" s="1"/>
  <c r="Z2484" i="1"/>
  <c r="E2484" i="1"/>
  <c r="X2485" i="1"/>
  <c r="Y2485" i="1" s="1"/>
  <c r="U2485" i="1" l="1"/>
  <c r="V2485" i="1" s="1"/>
  <c r="Z2485" i="1"/>
  <c r="AA2486" i="1"/>
  <c r="E2485" i="1"/>
  <c r="W2485" i="1"/>
  <c r="AB2485" i="1"/>
  <c r="X2486" i="1" l="1"/>
  <c r="Y2486" i="1" s="1"/>
  <c r="W2486" i="1"/>
  <c r="AG2485" i="1"/>
  <c r="AB2486" i="1"/>
  <c r="AH2485" i="1"/>
  <c r="AJ2485" i="1" s="1"/>
  <c r="AP2485" i="1" s="1"/>
  <c r="AH2486" i="1" l="1"/>
  <c r="AJ2486" i="1" s="1"/>
  <c r="AP2486" i="1" s="1"/>
  <c r="AG2486" i="1"/>
  <c r="X2487" i="1"/>
  <c r="Y2487" i="1" s="1"/>
  <c r="AA2487" i="1"/>
  <c r="E2486" i="1"/>
  <c r="Z2486" i="1"/>
  <c r="U2486" i="1"/>
  <c r="V2486" i="1" s="1"/>
  <c r="Z2487" i="1" l="1"/>
  <c r="AA2488" i="1"/>
  <c r="U2487" i="1"/>
  <c r="V2487" i="1" s="1"/>
  <c r="E2487" i="1"/>
  <c r="W2487" i="1"/>
  <c r="AB2487" i="1"/>
  <c r="AG2487" i="1" l="1"/>
  <c r="AB2488" i="1"/>
  <c r="AH2487" i="1"/>
  <c r="AJ2487" i="1" s="1"/>
  <c r="AP2487" i="1" s="1"/>
  <c r="AP2492" i="1" s="1"/>
  <c r="X2488" i="1"/>
  <c r="Y2488" i="1" s="1"/>
  <c r="W2488" i="1"/>
  <c r="AH2488" i="1" l="1"/>
  <c r="AJ2488" i="1" s="1"/>
  <c r="E2488" i="1"/>
  <c r="AA2489" i="1"/>
  <c r="Z2488" i="1"/>
  <c r="U2488" i="1"/>
  <c r="V2488" i="1" s="1"/>
  <c r="AG2488" i="1"/>
  <c r="X2489" i="1"/>
  <c r="Y2489" i="1" s="1"/>
  <c r="W2489" i="1" l="1"/>
  <c r="AB2489" i="1"/>
  <c r="U2489" i="1"/>
  <c r="V2489" i="1" s="1"/>
  <c r="Z2489" i="1"/>
  <c r="AA2490" i="1"/>
  <c r="E2489" i="1"/>
  <c r="AG2489" i="1" l="1"/>
  <c r="AB2490" i="1"/>
  <c r="AH2489" i="1"/>
  <c r="AJ2489" i="1" s="1"/>
  <c r="X2490" i="1"/>
  <c r="Y2490" i="1" s="1"/>
  <c r="W2490" i="1"/>
  <c r="AH2490" i="1" l="1"/>
  <c r="AJ2490" i="1" s="1"/>
  <c r="AG2490" i="1"/>
  <c r="AA2491" i="1"/>
  <c r="U2490" i="1"/>
  <c r="V2490" i="1" s="1"/>
  <c r="Z2490" i="1"/>
  <c r="E2490" i="1"/>
  <c r="X2491" i="1"/>
  <c r="Y2491" i="1" s="1"/>
  <c r="W2491" i="1" l="1"/>
  <c r="Z2491" i="1"/>
  <c r="AA2492" i="1"/>
  <c r="U2491" i="1"/>
  <c r="V2491" i="1" s="1"/>
  <c r="E2491" i="1"/>
  <c r="AB2491" i="1"/>
  <c r="AG2491" i="1" l="1"/>
  <c r="AB2492" i="1"/>
  <c r="AH2491" i="1"/>
  <c r="AJ2491" i="1" s="1"/>
  <c r="X2492" i="1"/>
  <c r="Y2492" i="1" s="1"/>
  <c r="W2492" i="1"/>
  <c r="AH2492" i="1" l="1"/>
  <c r="AJ2492" i="1" s="1"/>
  <c r="Z2492" i="1"/>
  <c r="E2492" i="1"/>
  <c r="AA2493" i="1"/>
  <c r="U2492" i="1"/>
  <c r="V2492" i="1" s="1"/>
  <c r="AG2492" i="1"/>
  <c r="X2493" i="1"/>
  <c r="Y2493" i="1" s="1"/>
  <c r="AB2493" i="1" l="1"/>
  <c r="E2493" i="1"/>
  <c r="AA2494" i="1"/>
  <c r="U2493" i="1"/>
  <c r="V2493" i="1" s="1"/>
  <c r="Z2493" i="1"/>
  <c r="W2493" i="1"/>
  <c r="X2494" i="1" l="1"/>
  <c r="Y2494" i="1" s="1"/>
  <c r="W2494" i="1"/>
  <c r="AG2493" i="1"/>
  <c r="AB2494" i="1"/>
  <c r="AH2493" i="1"/>
  <c r="AJ2493" i="1" s="1"/>
  <c r="AG2494" i="1" l="1"/>
  <c r="X2495" i="1"/>
  <c r="Y2495" i="1" s="1"/>
  <c r="AH2494" i="1"/>
  <c r="AJ2494" i="1" s="1"/>
  <c r="U2494" i="1"/>
  <c r="V2494" i="1" s="1"/>
  <c r="AA2495" i="1"/>
  <c r="Z2494" i="1"/>
  <c r="E2494" i="1"/>
  <c r="W2495" i="1" l="1"/>
  <c r="Z2495" i="1"/>
  <c r="E2495" i="1"/>
  <c r="AA2496" i="1"/>
  <c r="U2495" i="1"/>
  <c r="V2495" i="1" s="1"/>
  <c r="AB2495" i="1"/>
  <c r="AG2495" i="1" l="1"/>
  <c r="AB2496" i="1"/>
  <c r="AH2495" i="1"/>
  <c r="AJ2495" i="1" s="1"/>
  <c r="X2496" i="1"/>
  <c r="Y2496" i="1" s="1"/>
  <c r="W2496" i="1"/>
  <c r="AH2496" i="1" l="1"/>
  <c r="AJ2496" i="1" s="1"/>
  <c r="AA2497" i="1"/>
  <c r="Z2496" i="1"/>
  <c r="E2496" i="1"/>
  <c r="U2496" i="1"/>
  <c r="V2496" i="1" s="1"/>
  <c r="AG2496" i="1"/>
  <c r="X2497" i="1"/>
  <c r="Y2497" i="1" s="1"/>
  <c r="W2497" i="1" l="1"/>
  <c r="AB2497" i="1"/>
  <c r="Z2497" i="1"/>
  <c r="AA2498" i="1"/>
  <c r="E2497" i="1"/>
  <c r="U2497" i="1"/>
  <c r="V2497" i="1" s="1"/>
  <c r="AG2497" i="1" l="1"/>
  <c r="AB2498" i="1"/>
  <c r="AH2497" i="1"/>
  <c r="X2498" i="1"/>
  <c r="Y2498" i="1" s="1"/>
  <c r="W2498" i="1"/>
  <c r="AH2498" i="1" l="1"/>
  <c r="AJ2498" i="1" s="1"/>
  <c r="AJ2497" i="1"/>
  <c r="AG2498" i="1"/>
  <c r="E2498" i="1"/>
  <c r="AA2499" i="1"/>
  <c r="U2498" i="1"/>
  <c r="V2498" i="1" s="1"/>
  <c r="Z2498" i="1"/>
  <c r="X2499" i="1"/>
  <c r="Y2499" i="1" s="1"/>
  <c r="U2499" i="1" l="1"/>
  <c r="V2499" i="1" s="1"/>
  <c r="E2499" i="1"/>
  <c r="Z2499" i="1"/>
  <c r="AA2500" i="1"/>
  <c r="W2499" i="1"/>
  <c r="AB2499" i="1"/>
  <c r="X2500" i="1" l="1"/>
  <c r="Y2500" i="1" s="1"/>
  <c r="W2500" i="1"/>
  <c r="AG2499" i="1"/>
  <c r="AB2500" i="1"/>
  <c r="AH2499" i="1"/>
  <c r="AJ2499" i="1" s="1"/>
  <c r="AH2500" i="1" l="1"/>
  <c r="AJ2500" i="1" s="1"/>
  <c r="AG2500" i="1"/>
  <c r="X2501" i="1"/>
  <c r="Y2501" i="1" s="1"/>
  <c r="AA2501" i="1"/>
  <c r="U2500" i="1"/>
  <c r="V2500" i="1" s="1"/>
  <c r="Z2500" i="1"/>
  <c r="E2500" i="1"/>
  <c r="Z2501" i="1" l="1"/>
  <c r="AA2502" i="1"/>
  <c r="E2501" i="1"/>
  <c r="U2501" i="1"/>
  <c r="V2501" i="1" s="1"/>
  <c r="AB2501" i="1"/>
  <c r="W2501" i="1"/>
  <c r="X2502" i="1" l="1"/>
  <c r="Y2502" i="1" s="1"/>
  <c r="W2502" i="1"/>
  <c r="AG2501" i="1"/>
  <c r="AB2502" i="1"/>
  <c r="AH2501" i="1"/>
  <c r="AJ2501" i="1" s="1"/>
  <c r="AG2502" i="1" l="1"/>
  <c r="X2503" i="1"/>
  <c r="Y2503" i="1" s="1"/>
  <c r="AH2502" i="1"/>
  <c r="AJ2502" i="1" s="1"/>
  <c r="Z2502" i="1"/>
  <c r="U2502" i="1"/>
  <c r="V2502" i="1" s="1"/>
  <c r="AA2503" i="1"/>
  <c r="E2502" i="1"/>
  <c r="U2503" i="1" l="1"/>
  <c r="V2503" i="1" s="1"/>
  <c r="Z2503" i="1"/>
  <c r="E2503" i="1"/>
  <c r="AA2504" i="1"/>
  <c r="W2503" i="1"/>
  <c r="AB2503" i="1"/>
  <c r="X2504" i="1" l="1"/>
  <c r="Y2504" i="1" s="1"/>
  <c r="W2504" i="1"/>
  <c r="AG2503" i="1"/>
  <c r="AB2504" i="1"/>
  <c r="AH2503" i="1"/>
  <c r="AJ2503" i="1" s="1"/>
  <c r="AH2504" i="1" l="1"/>
  <c r="AJ2504" i="1" s="1"/>
  <c r="AG2504" i="1"/>
  <c r="X2505" i="1"/>
  <c r="Y2505" i="1" s="1"/>
  <c r="AA2505" i="1"/>
  <c r="Z2504" i="1"/>
  <c r="E2504" i="1"/>
  <c r="U2504" i="1"/>
  <c r="V2504" i="1" s="1"/>
  <c r="W2505" i="1" l="1"/>
  <c r="Z2505" i="1"/>
  <c r="AA2506" i="1"/>
  <c r="E2505" i="1"/>
  <c r="U2505" i="1"/>
  <c r="V2505" i="1" s="1"/>
  <c r="AB2505" i="1"/>
  <c r="AG2505" i="1" l="1"/>
  <c r="AB2506" i="1"/>
  <c r="AH2505" i="1"/>
  <c r="AJ2505" i="1" s="1"/>
  <c r="X2506" i="1"/>
  <c r="Y2506" i="1" s="1"/>
  <c r="W2506" i="1"/>
  <c r="AH2506" i="1" l="1"/>
  <c r="AJ2506" i="1" s="1"/>
  <c r="AG2506" i="1"/>
  <c r="E2506" i="1"/>
  <c r="AA2507" i="1"/>
  <c r="Z2506" i="1"/>
  <c r="U2506" i="1"/>
  <c r="V2506" i="1" s="1"/>
  <c r="X2507" i="1"/>
  <c r="Y2507" i="1" s="1"/>
  <c r="U2507" i="1" l="1"/>
  <c r="V2507" i="1" s="1"/>
  <c r="E2507" i="1"/>
  <c r="Z2507" i="1"/>
  <c r="AA2508" i="1"/>
  <c r="W2507" i="1"/>
  <c r="AB2507" i="1"/>
  <c r="X2508" i="1" l="1"/>
  <c r="Y2508" i="1" s="1"/>
  <c r="W2508" i="1"/>
  <c r="AG2507" i="1"/>
  <c r="AB2508" i="1"/>
  <c r="AH2507" i="1"/>
  <c r="AJ2507" i="1" s="1"/>
  <c r="AH2508" i="1" l="1"/>
  <c r="AJ2508" i="1" s="1"/>
  <c r="AG2508" i="1"/>
  <c r="X2509" i="1"/>
  <c r="Y2509" i="1" s="1"/>
  <c r="AA2509" i="1"/>
  <c r="U2508" i="1"/>
  <c r="V2508" i="1" s="1"/>
  <c r="Z2508" i="1"/>
  <c r="E2508" i="1"/>
  <c r="Z2509" i="1" l="1"/>
  <c r="E2509" i="1"/>
  <c r="U2509" i="1"/>
  <c r="V2509" i="1" s="1"/>
  <c r="AA2510" i="1"/>
  <c r="AB2509" i="1"/>
  <c r="W2509" i="1"/>
  <c r="X2510" i="1" l="1"/>
  <c r="Y2510" i="1" s="1"/>
  <c r="W2510" i="1"/>
  <c r="AG2509" i="1"/>
  <c r="AB2510" i="1"/>
  <c r="AH2509" i="1"/>
  <c r="AH2510" i="1" l="1"/>
  <c r="AJ2510" i="1" s="1"/>
  <c r="AJ2509" i="1"/>
  <c r="AG2510" i="1"/>
  <c r="X2511" i="1"/>
  <c r="Y2511" i="1" s="1"/>
  <c r="E2510" i="1"/>
  <c r="U2510" i="1"/>
  <c r="V2510" i="1" s="1"/>
  <c r="Z2510" i="1"/>
  <c r="AA2511" i="1"/>
  <c r="Z2511" i="1" l="1"/>
  <c r="AA2512" i="1"/>
  <c r="E2511" i="1"/>
  <c r="U2511" i="1"/>
  <c r="V2511" i="1" s="1"/>
  <c r="W2511" i="1"/>
  <c r="AB2511" i="1"/>
  <c r="AG2511" i="1" l="1"/>
  <c r="AB2512" i="1"/>
  <c r="AH2511" i="1"/>
  <c r="AJ2511" i="1" s="1"/>
  <c r="X2512" i="1"/>
  <c r="Y2512" i="1" s="1"/>
  <c r="W2512" i="1"/>
  <c r="AH2512" i="1" l="1"/>
  <c r="AJ2512" i="1" s="1"/>
  <c r="AG2512" i="1"/>
  <c r="AA2513" i="1"/>
  <c r="Z2512" i="1"/>
  <c r="E2512" i="1"/>
  <c r="U2512" i="1"/>
  <c r="V2512" i="1" s="1"/>
  <c r="X2513" i="1"/>
  <c r="Y2513" i="1" s="1"/>
  <c r="AA2514" i="1" l="1"/>
  <c r="E2513" i="1"/>
  <c r="U2513" i="1"/>
  <c r="V2513" i="1" s="1"/>
  <c r="Z2513" i="1"/>
  <c r="AB2513" i="1"/>
  <c r="W2513" i="1"/>
  <c r="X2514" i="1" l="1"/>
  <c r="Y2514" i="1" s="1"/>
  <c r="W2514" i="1"/>
  <c r="AB2514" i="1"/>
  <c r="AG2513" i="1"/>
  <c r="AH2513" i="1"/>
  <c r="AJ2513" i="1" s="1"/>
  <c r="AG2514" i="1" l="1"/>
  <c r="X2515" i="1"/>
  <c r="Y2515" i="1" s="1"/>
  <c r="AH2514" i="1"/>
  <c r="AJ2514" i="1" s="1"/>
  <c r="E2514" i="1"/>
  <c r="AA2515" i="1"/>
  <c r="Z2514" i="1"/>
  <c r="U2514" i="1"/>
  <c r="V2514" i="1" s="1"/>
  <c r="Z2515" i="1" l="1"/>
  <c r="AA2516" i="1"/>
  <c r="E2515" i="1"/>
  <c r="U2515" i="1"/>
  <c r="V2515" i="1" s="1"/>
  <c r="W2515" i="1"/>
  <c r="AB2515" i="1"/>
  <c r="AH2515" i="1" s="1"/>
  <c r="AJ2515" i="1" s="1"/>
  <c r="AG2515" i="1" l="1"/>
  <c r="AB2516" i="1"/>
  <c r="X2516" i="1"/>
  <c r="Y2516" i="1" s="1"/>
  <c r="W2516" i="1"/>
  <c r="AH2516" i="1" l="1"/>
  <c r="AJ2516" i="1" s="1"/>
  <c r="AG2516" i="1"/>
  <c r="X2517" i="1"/>
  <c r="Y2517" i="1" s="1"/>
  <c r="E2516" i="1"/>
  <c r="AA2517" i="1"/>
  <c r="Z2516" i="1"/>
  <c r="U2516" i="1"/>
  <c r="V2516" i="1" s="1"/>
  <c r="Z2517" i="1" l="1"/>
  <c r="AA2518" i="1"/>
  <c r="E2517" i="1"/>
  <c r="U2517" i="1"/>
  <c r="V2517" i="1" s="1"/>
  <c r="AB2517" i="1"/>
  <c r="AH2517" i="1" s="1"/>
  <c r="AJ2517" i="1" s="1"/>
  <c r="W2517" i="1"/>
  <c r="X2518" i="1" l="1"/>
  <c r="Y2518" i="1" s="1"/>
  <c r="W2518" i="1"/>
  <c r="AG2517" i="1"/>
  <c r="AB2518" i="1"/>
  <c r="X2519" i="1" l="1"/>
  <c r="Y2519" i="1" s="1"/>
  <c r="E2518" i="1"/>
  <c r="Z2518" i="1"/>
  <c r="U2518" i="1"/>
  <c r="V2518" i="1" s="1"/>
  <c r="AA2519" i="1"/>
  <c r="AG2518" i="1"/>
  <c r="AH2518" i="1"/>
  <c r="AJ2518" i="1" s="1"/>
  <c r="AB2519" i="1" l="1"/>
  <c r="W2519" i="1"/>
  <c r="Z2519" i="1"/>
  <c r="E2519" i="1"/>
  <c r="AA2520" i="1"/>
  <c r="U2519" i="1"/>
  <c r="V2519" i="1" s="1"/>
  <c r="X2520" i="1" l="1"/>
  <c r="Y2520" i="1" s="1"/>
  <c r="W2520" i="1"/>
  <c r="AG2519" i="1"/>
  <c r="AB2520" i="1"/>
  <c r="AH2519" i="1"/>
  <c r="AJ2519" i="1" s="1"/>
  <c r="AG2520" i="1" l="1"/>
  <c r="X2521" i="1"/>
  <c r="Y2521" i="1" s="1"/>
  <c r="AH2520" i="1"/>
  <c r="AJ2520" i="1" s="1"/>
  <c r="E2520" i="1"/>
  <c r="Z2520" i="1"/>
  <c r="U2520" i="1"/>
  <c r="V2520" i="1" s="1"/>
  <c r="AA2521" i="1"/>
  <c r="W2521" i="1" l="1"/>
  <c r="U2521" i="1"/>
  <c r="V2521" i="1" s="1"/>
  <c r="E2521" i="1"/>
  <c r="Z2521" i="1"/>
  <c r="AA2522" i="1"/>
  <c r="AB2521" i="1"/>
  <c r="AH2521" i="1" s="1"/>
  <c r="AJ2521" i="1" s="1"/>
  <c r="AB2522" i="1" l="1"/>
  <c r="AG2521" i="1"/>
  <c r="X2522" i="1"/>
  <c r="Y2522" i="1" s="1"/>
  <c r="W2522" i="1"/>
  <c r="Z2522" i="1" l="1"/>
  <c r="E2522" i="1"/>
  <c r="U2522" i="1"/>
  <c r="V2522" i="1" s="1"/>
  <c r="AA2523" i="1"/>
  <c r="AG2522" i="1"/>
  <c r="X2523" i="1"/>
  <c r="Y2523" i="1" s="1"/>
  <c r="AH2522" i="1"/>
  <c r="AJ2522" i="1" s="1"/>
  <c r="Z2523" i="1" l="1"/>
  <c r="E2523" i="1"/>
  <c r="U2523" i="1"/>
  <c r="V2523" i="1" s="1"/>
  <c r="AA2524" i="1"/>
  <c r="AB2523" i="1"/>
  <c r="AH2523" i="1" s="1"/>
  <c r="AJ2523" i="1" s="1"/>
  <c r="W2523" i="1"/>
  <c r="W2524" i="1" l="1"/>
  <c r="X2524" i="1"/>
  <c r="Y2524" i="1" s="1"/>
  <c r="AB2524" i="1"/>
  <c r="AG2523" i="1"/>
  <c r="AG2524" i="1" l="1"/>
  <c r="U2524" i="1"/>
  <c r="V2524" i="1" s="1"/>
  <c r="AA2525" i="1"/>
  <c r="E2524" i="1"/>
  <c r="Z2524" i="1"/>
  <c r="AH2524" i="1"/>
  <c r="AJ2524" i="1" s="1"/>
  <c r="X2525" i="1"/>
  <c r="Y2525" i="1" s="1"/>
  <c r="U2525" i="1" l="1"/>
  <c r="V2525" i="1" s="1"/>
  <c r="E2525" i="1"/>
  <c r="Z2525" i="1"/>
  <c r="AA2526" i="1"/>
  <c r="AB2525" i="1"/>
  <c r="W2525" i="1"/>
  <c r="AH2525" i="1" l="1"/>
  <c r="AJ2525" i="1" s="1"/>
  <c r="AB2526" i="1"/>
  <c r="AG2525" i="1"/>
  <c r="X2526" i="1"/>
  <c r="Y2526" i="1" s="1"/>
  <c r="W2526" i="1"/>
  <c r="E2526" i="1" l="1"/>
  <c r="U2526" i="1"/>
  <c r="V2526" i="1" s="1"/>
  <c r="AA2527" i="1"/>
  <c r="Z2526" i="1"/>
  <c r="AG2526" i="1"/>
  <c r="X2527" i="1"/>
  <c r="Y2527" i="1" s="1"/>
  <c r="AH2526" i="1"/>
  <c r="AJ2526" i="1" s="1"/>
  <c r="Z2527" i="1" l="1"/>
  <c r="U2527" i="1"/>
  <c r="V2527" i="1" s="1"/>
  <c r="AA2528" i="1"/>
  <c r="E2527" i="1"/>
  <c r="W2527" i="1"/>
  <c r="AB2527" i="1"/>
  <c r="AH2527" i="1" s="1"/>
  <c r="AJ2527" i="1" s="1"/>
  <c r="AB2528" i="1" l="1"/>
  <c r="AG2527" i="1"/>
  <c r="X2528" i="1"/>
  <c r="Y2528" i="1" s="1"/>
  <c r="W2528" i="1"/>
  <c r="AA2529" i="1" l="1"/>
  <c r="U2528" i="1"/>
  <c r="V2528" i="1" s="1"/>
  <c r="Z2528" i="1"/>
  <c r="E2528" i="1"/>
  <c r="AG2528" i="1"/>
  <c r="X2529" i="1"/>
  <c r="Y2529" i="1" s="1"/>
  <c r="AH2528" i="1"/>
  <c r="AJ2528" i="1" s="1"/>
  <c r="E2529" i="1" l="1"/>
  <c r="U2529" i="1"/>
  <c r="V2529" i="1" s="1"/>
  <c r="Z2529" i="1"/>
  <c r="AA2530" i="1"/>
  <c r="W2529" i="1"/>
  <c r="AB2529" i="1"/>
  <c r="AH2529" i="1" s="1"/>
  <c r="AJ2529" i="1" s="1"/>
  <c r="AB2530" i="1" l="1"/>
  <c r="AG2529" i="1"/>
  <c r="W2530" i="1"/>
  <c r="X2530" i="1"/>
  <c r="Y2530" i="1" s="1"/>
  <c r="U2530" i="1" l="1"/>
  <c r="V2530" i="1" s="1"/>
  <c r="AA2531" i="1"/>
  <c r="Z2530" i="1"/>
  <c r="E2530" i="1"/>
  <c r="X2531" i="1"/>
  <c r="Y2531" i="1" s="1"/>
  <c r="AH2530" i="1"/>
  <c r="AJ2530" i="1" s="1"/>
  <c r="AG2530" i="1"/>
  <c r="AB2531" i="1" l="1"/>
  <c r="AH2531" i="1" s="1"/>
  <c r="AJ2531" i="1" s="1"/>
  <c r="Z2531" i="1"/>
  <c r="AA2532" i="1"/>
  <c r="E2531" i="1"/>
  <c r="U2531" i="1"/>
  <c r="V2531" i="1" s="1"/>
  <c r="W2531" i="1"/>
  <c r="W2532" i="1" l="1"/>
  <c r="X2532" i="1"/>
  <c r="Y2532" i="1" s="1"/>
  <c r="AB2532" i="1"/>
  <c r="AG2531" i="1"/>
  <c r="AG2532" i="1" l="1"/>
  <c r="X2533" i="1"/>
  <c r="Y2533" i="1" s="1"/>
  <c r="AA2533" i="1"/>
  <c r="Z2532" i="1"/>
  <c r="E2532" i="1"/>
  <c r="U2532" i="1"/>
  <c r="V2532" i="1" s="1"/>
  <c r="AH2532" i="1"/>
  <c r="AJ2532" i="1" s="1"/>
  <c r="Z2533" i="1" l="1"/>
  <c r="AA2534" i="1"/>
  <c r="E2533" i="1"/>
  <c r="U2533" i="1"/>
  <c r="V2533" i="1" s="1"/>
  <c r="AB2533" i="1"/>
  <c r="W2533" i="1"/>
  <c r="W2534" i="1" l="1"/>
  <c r="X2534" i="1"/>
  <c r="Y2534" i="1" s="1"/>
  <c r="AH2533" i="1"/>
  <c r="AJ2533" i="1" s="1"/>
  <c r="AB2534" i="1"/>
  <c r="AG2533" i="1"/>
  <c r="AH2534" i="1" l="1"/>
  <c r="AJ2534" i="1" s="1"/>
  <c r="AG2534" i="1"/>
  <c r="AA2535" i="1"/>
  <c r="Z2534" i="1"/>
  <c r="U2534" i="1"/>
  <c r="V2534" i="1" s="1"/>
  <c r="E2534" i="1"/>
  <c r="X2535" i="1"/>
  <c r="Y2535" i="1" s="1"/>
  <c r="W2535" i="1" l="1"/>
  <c r="U2535" i="1"/>
  <c r="V2535" i="1" s="1"/>
  <c r="Z2535" i="1"/>
  <c r="AA2536" i="1"/>
  <c r="E2535" i="1"/>
  <c r="AB2535" i="1"/>
  <c r="AB2536" i="1" l="1"/>
  <c r="AG2535" i="1"/>
  <c r="AH2535" i="1"/>
  <c r="AJ2535" i="1" s="1"/>
  <c r="X2536" i="1"/>
  <c r="Y2536" i="1" s="1"/>
  <c r="W2536" i="1"/>
  <c r="AH2536" i="1" l="1"/>
  <c r="AJ2536" i="1" s="1"/>
  <c r="U2536" i="1"/>
  <c r="V2536" i="1" s="1"/>
  <c r="AA2537" i="1"/>
  <c r="Z2536" i="1"/>
  <c r="E2536" i="1"/>
  <c r="X2537" i="1"/>
  <c r="Y2537" i="1" s="1"/>
  <c r="AG2536" i="1"/>
  <c r="AB2537" i="1" l="1"/>
  <c r="E2537" i="1"/>
  <c r="U2537" i="1"/>
  <c r="V2537" i="1" s="1"/>
  <c r="Z2537" i="1"/>
  <c r="AA2538" i="1"/>
  <c r="W2537" i="1"/>
  <c r="X2538" i="1" l="1"/>
  <c r="Y2538" i="1" s="1"/>
  <c r="W2538" i="1"/>
  <c r="AB2538" i="1"/>
  <c r="AG2537" i="1"/>
  <c r="AH2537" i="1"/>
  <c r="AJ2537" i="1" s="1"/>
  <c r="AH2538" i="1" l="1"/>
  <c r="AJ2538" i="1" s="1"/>
  <c r="AG2538" i="1"/>
  <c r="X2539" i="1"/>
  <c r="Y2539" i="1" s="1"/>
  <c r="Z2538" i="1"/>
  <c r="AA2539" i="1"/>
  <c r="E2538" i="1"/>
  <c r="U2538" i="1"/>
  <c r="V2538" i="1" s="1"/>
  <c r="U2539" i="1" l="1"/>
  <c r="V2539" i="1" s="1"/>
  <c r="Z2539" i="1"/>
  <c r="AA2540" i="1"/>
  <c r="E2539" i="1"/>
  <c r="W2539" i="1"/>
  <c r="AB2539" i="1"/>
  <c r="AH2539" i="1" s="1"/>
  <c r="AJ2539" i="1" s="1"/>
  <c r="X2540" i="1" l="1"/>
  <c r="Y2540" i="1" s="1"/>
  <c r="W2540" i="1"/>
  <c r="AB2540" i="1"/>
  <c r="AG2539" i="1"/>
  <c r="AG2540" i="1" l="1"/>
  <c r="X2541" i="1"/>
  <c r="Y2541" i="1" s="1"/>
  <c r="AH2540" i="1"/>
  <c r="AJ2540" i="1" s="1"/>
  <c r="Z2540" i="1"/>
  <c r="E2540" i="1"/>
  <c r="U2540" i="1"/>
  <c r="V2540" i="1" s="1"/>
  <c r="AA2541" i="1"/>
  <c r="Z2541" i="1" l="1"/>
  <c r="AA2542" i="1"/>
  <c r="E2541" i="1"/>
  <c r="U2541" i="1"/>
  <c r="V2541" i="1" s="1"/>
  <c r="W2542" i="1" s="1"/>
  <c r="W2541" i="1"/>
  <c r="X2542" i="1" s="1"/>
  <c r="Y2542" i="1" s="1"/>
  <c r="AB2541" i="1"/>
  <c r="X2543" i="1" l="1"/>
  <c r="Y2543" i="1" s="1"/>
  <c r="AG2541" i="1"/>
  <c r="AB2542" i="1"/>
  <c r="AH2541" i="1"/>
  <c r="AJ2541" i="1" s="1"/>
  <c r="U2542" i="1"/>
  <c r="V2542" i="1" s="1"/>
  <c r="E2542" i="1"/>
  <c r="AA2543" i="1"/>
  <c r="Z2542" i="1"/>
  <c r="AH2542" i="1" l="1"/>
  <c r="AJ2542" i="1" s="1"/>
  <c r="AG2542" i="1"/>
  <c r="AB2543" i="1"/>
  <c r="W2543" i="1"/>
  <c r="AA2544" i="1"/>
  <c r="E2543" i="1"/>
  <c r="Z2543" i="1"/>
  <c r="U2543" i="1"/>
  <c r="V2543" i="1" s="1"/>
  <c r="AH2543" i="1" l="1"/>
  <c r="AJ2543" i="1" s="1"/>
  <c r="AG2543" i="1"/>
  <c r="AB2544" i="1"/>
  <c r="X2544" i="1"/>
  <c r="Y2544" i="1" s="1"/>
  <c r="W2544" i="1"/>
  <c r="AG2544" i="1" l="1"/>
  <c r="E2544" i="1"/>
  <c r="U2544" i="1"/>
  <c r="V2544" i="1" s="1"/>
  <c r="Z2544" i="1"/>
  <c r="AA2545" i="1"/>
  <c r="X2545" i="1"/>
  <c r="Y2545" i="1" s="1"/>
  <c r="AH2544" i="1"/>
  <c r="AJ2544" i="1" s="1"/>
  <c r="Z2545" i="1" l="1"/>
  <c r="AA2546" i="1"/>
  <c r="E2545" i="1"/>
  <c r="U2545" i="1"/>
  <c r="V2545" i="1" s="1"/>
  <c r="AB2545" i="1"/>
  <c r="W2545" i="1"/>
  <c r="X2546" i="1" l="1"/>
  <c r="Y2546" i="1" s="1"/>
  <c r="W2546" i="1"/>
  <c r="AH2545" i="1"/>
  <c r="AJ2545" i="1" s="1"/>
  <c r="AB2546" i="1"/>
  <c r="AG2545" i="1"/>
  <c r="AH2546" i="1" l="1"/>
  <c r="AJ2546" i="1" s="1"/>
  <c r="AG2546" i="1"/>
  <c r="X2547" i="1"/>
  <c r="Y2547" i="1" s="1"/>
  <c r="AA2547" i="1"/>
  <c r="Z2546" i="1"/>
  <c r="E2546" i="1"/>
  <c r="U2546" i="1"/>
  <c r="V2546" i="1" s="1"/>
  <c r="U2547" i="1" l="1"/>
  <c r="V2547" i="1" s="1"/>
  <c r="Z2547" i="1"/>
  <c r="AA2548" i="1"/>
  <c r="E2547" i="1"/>
  <c r="W2547" i="1"/>
  <c r="AB2547" i="1"/>
  <c r="W2548" i="1" l="1"/>
  <c r="X2548" i="1"/>
  <c r="Y2548" i="1" s="1"/>
  <c r="AB2548" i="1"/>
  <c r="AG2547" i="1"/>
  <c r="AH2547" i="1"/>
  <c r="AJ2547" i="1" s="1"/>
  <c r="AG2548" i="1" l="1"/>
  <c r="U2548" i="1"/>
  <c r="V2548" i="1" s="1"/>
  <c r="AA2549" i="1"/>
  <c r="Z2548" i="1"/>
  <c r="E2548" i="1"/>
  <c r="AH2548" i="1"/>
  <c r="AJ2548" i="1" s="1"/>
  <c r="X2549" i="1"/>
  <c r="Y2549" i="1" s="1"/>
  <c r="W2549" i="1" l="1"/>
  <c r="AB2549" i="1"/>
  <c r="Z2549" i="1"/>
  <c r="E2549" i="1"/>
  <c r="U2549" i="1"/>
  <c r="V2549" i="1" s="1"/>
  <c r="AA2550" i="1"/>
  <c r="AB2550" i="1" l="1"/>
  <c r="AG2549" i="1"/>
  <c r="AH2549" i="1"/>
  <c r="AJ2549" i="1" s="1"/>
  <c r="X2550" i="1"/>
  <c r="Y2550" i="1" s="1"/>
  <c r="W2550" i="1"/>
  <c r="Z2550" i="1" l="1"/>
  <c r="AA2551" i="1"/>
  <c r="E2550" i="1"/>
  <c r="U2550" i="1"/>
  <c r="V2550" i="1" s="1"/>
  <c r="X2551" i="1"/>
  <c r="Y2551" i="1" s="1"/>
  <c r="AH2550" i="1"/>
  <c r="AJ2550" i="1" s="1"/>
  <c r="AG2550" i="1"/>
  <c r="U2551" i="1" l="1"/>
  <c r="V2551" i="1" s="1"/>
  <c r="E2551" i="1"/>
  <c r="Z2551" i="1"/>
  <c r="AA2552" i="1"/>
  <c r="AB2551" i="1"/>
  <c r="AH2551" i="1" s="1"/>
  <c r="AJ2551" i="1" s="1"/>
  <c r="W2551" i="1"/>
  <c r="X2552" i="1" l="1"/>
  <c r="Y2552" i="1" s="1"/>
  <c r="W2552" i="1"/>
  <c r="AG2551" i="1"/>
  <c r="AB2552" i="1"/>
  <c r="X2553" i="1" l="1"/>
  <c r="Y2553" i="1" s="1"/>
  <c r="E2552" i="1"/>
  <c r="Z2552" i="1"/>
  <c r="U2552" i="1"/>
  <c r="V2552" i="1" s="1"/>
  <c r="AA2553" i="1"/>
  <c r="AG2552" i="1"/>
  <c r="AH2552" i="1"/>
  <c r="AJ2552" i="1" s="1"/>
  <c r="AB2553" i="1" l="1"/>
  <c r="E2553" i="1"/>
  <c r="Z2553" i="1"/>
  <c r="U2553" i="1"/>
  <c r="V2553" i="1" s="1"/>
  <c r="AA2554" i="1"/>
  <c r="W2553" i="1"/>
  <c r="X2554" i="1" l="1"/>
  <c r="Y2554" i="1" s="1"/>
  <c r="W2554" i="1"/>
  <c r="AG2553" i="1"/>
  <c r="AB2554" i="1"/>
  <c r="AH2553" i="1"/>
  <c r="AJ2553" i="1" s="1"/>
  <c r="AH2554" i="1" l="1"/>
  <c r="AJ2554" i="1" s="1"/>
  <c r="AG2554" i="1"/>
  <c r="X2555" i="1"/>
  <c r="Y2555" i="1" s="1"/>
  <c r="E2554" i="1"/>
  <c r="AA2555" i="1"/>
  <c r="U2554" i="1"/>
  <c r="V2554" i="1" s="1"/>
  <c r="Z2554" i="1"/>
  <c r="W2555" i="1" l="1"/>
  <c r="AB2555" i="1"/>
  <c r="AH2555" i="1" s="1"/>
  <c r="AJ2555" i="1" s="1"/>
  <c r="U2555" i="1"/>
  <c r="V2555" i="1" s="1"/>
  <c r="Z2555" i="1"/>
  <c r="E2555" i="1"/>
  <c r="AA2556" i="1"/>
  <c r="AG2555" i="1" l="1"/>
  <c r="AB2556" i="1"/>
  <c r="X2556" i="1"/>
  <c r="Y2556" i="1" s="1"/>
  <c r="W2556" i="1"/>
  <c r="Z2556" i="1" l="1"/>
  <c r="AA2557" i="1"/>
  <c r="E2556" i="1"/>
  <c r="U2556" i="1"/>
  <c r="V2556" i="1" s="1"/>
  <c r="AG2556" i="1"/>
  <c r="X2557" i="1"/>
  <c r="Y2557" i="1" s="1"/>
  <c r="AH2556" i="1"/>
  <c r="AJ2556" i="1" s="1"/>
  <c r="W2557" i="1" l="1"/>
  <c r="AB2557" i="1"/>
  <c r="AH2557" i="1" s="1"/>
  <c r="AJ2557" i="1" s="1"/>
  <c r="E2557" i="1"/>
  <c r="Z2557" i="1"/>
  <c r="AA2558" i="1"/>
  <c r="U2557" i="1"/>
  <c r="V2557" i="1" s="1"/>
  <c r="AG2557" i="1" l="1"/>
  <c r="AB2558" i="1"/>
  <c r="X2558" i="1"/>
  <c r="Y2558" i="1" s="1"/>
  <c r="W2558" i="1"/>
  <c r="X2559" i="1" l="1"/>
  <c r="Y2559" i="1" s="1"/>
  <c r="AH2558" i="1"/>
  <c r="AJ2558" i="1" s="1"/>
  <c r="AG2558" i="1"/>
  <c r="E2558" i="1"/>
  <c r="AA2559" i="1"/>
  <c r="Z2558" i="1"/>
  <c r="U2558" i="1"/>
  <c r="V2558" i="1" s="1"/>
  <c r="U2559" i="1" l="1"/>
  <c r="V2559" i="1" s="1"/>
  <c r="E2559" i="1"/>
  <c r="Z2559" i="1"/>
  <c r="AA2560" i="1"/>
  <c r="AB2559" i="1"/>
  <c r="W2559" i="1"/>
  <c r="AG2559" i="1" l="1"/>
  <c r="AB2560" i="1"/>
  <c r="X2560" i="1"/>
  <c r="Y2560" i="1" s="1"/>
  <c r="W2560" i="1"/>
  <c r="AH2559" i="1"/>
  <c r="AJ2559" i="1" s="1"/>
  <c r="Z2560" i="1" l="1"/>
  <c r="E2560" i="1"/>
  <c r="U2560" i="1"/>
  <c r="V2560" i="1" s="1"/>
  <c r="AA2561" i="1"/>
  <c r="X2561" i="1"/>
  <c r="Y2561" i="1" s="1"/>
  <c r="AG2560" i="1"/>
  <c r="AH2560" i="1"/>
  <c r="AJ2560" i="1" s="1"/>
  <c r="AB2561" i="1" l="1"/>
  <c r="AH2561" i="1" s="1"/>
  <c r="AJ2561" i="1" s="1"/>
  <c r="E2561" i="1"/>
  <c r="Z2561" i="1"/>
  <c r="U2561" i="1"/>
  <c r="V2561" i="1" s="1"/>
  <c r="AA2562" i="1"/>
  <c r="W2561" i="1"/>
  <c r="X2562" i="1" l="1"/>
  <c r="Y2562" i="1" s="1"/>
  <c r="W2562" i="1"/>
  <c r="AG2561" i="1"/>
  <c r="AB2562" i="1"/>
  <c r="X2563" i="1" l="1"/>
  <c r="Y2563" i="1" s="1"/>
  <c r="AH2562" i="1"/>
  <c r="AJ2562" i="1" s="1"/>
  <c r="AG2562" i="1"/>
  <c r="E2562" i="1"/>
  <c r="Z2562" i="1"/>
  <c r="U2562" i="1"/>
  <c r="V2562" i="1" s="1"/>
  <c r="AA2563" i="1"/>
  <c r="Z2563" i="1" l="1"/>
  <c r="U2563" i="1"/>
  <c r="V2563" i="1" s="1"/>
  <c r="AA2564" i="1"/>
  <c r="E2563" i="1"/>
  <c r="AB2563" i="1"/>
  <c r="W2563" i="1"/>
  <c r="AG2563" i="1" l="1"/>
  <c r="AB2564" i="1"/>
  <c r="X2564" i="1"/>
  <c r="Y2564" i="1" s="1"/>
  <c r="W2564" i="1"/>
  <c r="AH2563" i="1"/>
  <c r="AJ2563" i="1" s="1"/>
  <c r="X2565" i="1" l="1"/>
  <c r="Y2565" i="1" s="1"/>
  <c r="AH2564" i="1"/>
  <c r="AJ2564" i="1" s="1"/>
  <c r="AG2564" i="1"/>
  <c r="E2564" i="1"/>
  <c r="AA2565" i="1"/>
  <c r="Z2564" i="1"/>
  <c r="U2564" i="1"/>
  <c r="V2564" i="1" s="1"/>
  <c r="AB2565" i="1" l="1"/>
  <c r="U2565" i="1"/>
  <c r="V2565" i="1" s="1"/>
  <c r="Z2565" i="1"/>
  <c r="AA2566" i="1"/>
  <c r="E2565" i="1"/>
  <c r="W2565" i="1"/>
  <c r="X2566" i="1" l="1"/>
  <c r="Y2566" i="1" s="1"/>
  <c r="W2566" i="1"/>
  <c r="AG2565" i="1"/>
  <c r="AB2566" i="1"/>
  <c r="AH2565" i="1"/>
  <c r="AJ2565" i="1" s="1"/>
  <c r="AH2566" i="1" l="1"/>
  <c r="AJ2566" i="1" s="1"/>
  <c r="AG2566" i="1"/>
  <c r="X2567" i="1"/>
  <c r="Y2567" i="1" s="1"/>
  <c r="E2566" i="1"/>
  <c r="AA2567" i="1"/>
  <c r="Z2566" i="1"/>
  <c r="U2566" i="1"/>
  <c r="V2566" i="1" s="1"/>
  <c r="U2567" i="1" l="1"/>
  <c r="V2567" i="1" s="1"/>
  <c r="Z2567" i="1"/>
  <c r="AA2568" i="1"/>
  <c r="E2567" i="1"/>
  <c r="W2567" i="1"/>
  <c r="AB2567" i="1"/>
  <c r="X2568" i="1" l="1"/>
  <c r="Y2568" i="1" s="1"/>
  <c r="W2568" i="1"/>
  <c r="AG2567" i="1"/>
  <c r="AB2568" i="1"/>
  <c r="AH2567" i="1"/>
  <c r="AJ2567" i="1" s="1"/>
  <c r="AH2568" i="1" l="1"/>
  <c r="AJ2568" i="1" s="1"/>
  <c r="AG2568" i="1"/>
  <c r="X2569" i="1"/>
  <c r="Y2569" i="1" s="1"/>
  <c r="AA2569" i="1"/>
  <c r="U2568" i="1"/>
  <c r="V2568" i="1" s="1"/>
  <c r="E2568" i="1"/>
  <c r="Z2568" i="1"/>
  <c r="W2569" i="1" l="1"/>
  <c r="AB2569" i="1"/>
  <c r="AA2570" i="1"/>
  <c r="E2569" i="1"/>
  <c r="U2569" i="1"/>
  <c r="V2569" i="1" s="1"/>
  <c r="Z2569" i="1"/>
  <c r="AG2569" i="1" l="1"/>
  <c r="AB2570" i="1"/>
  <c r="AH2569" i="1"/>
  <c r="AJ2569" i="1" s="1"/>
  <c r="X2570" i="1"/>
  <c r="Y2570" i="1" s="1"/>
  <c r="W2570" i="1"/>
  <c r="AH2570" i="1" l="1"/>
  <c r="AJ2570" i="1" s="1"/>
  <c r="AG2570" i="1"/>
  <c r="E2570" i="1"/>
  <c r="Z2570" i="1"/>
  <c r="U2570" i="1"/>
  <c r="V2570" i="1" s="1"/>
  <c r="AA2571" i="1"/>
  <c r="X2571" i="1"/>
  <c r="Y2571" i="1" s="1"/>
  <c r="AA2572" i="1" l="1"/>
  <c r="Z2571" i="1"/>
  <c r="E2571" i="1"/>
  <c r="U2571" i="1"/>
  <c r="V2571" i="1" s="1"/>
  <c r="W2571" i="1"/>
  <c r="AB2571" i="1"/>
  <c r="AH2571" i="1" s="1"/>
  <c r="AJ2571" i="1" s="1"/>
  <c r="AG2571" i="1" l="1"/>
  <c r="AB2572" i="1"/>
  <c r="X2572" i="1"/>
  <c r="Y2572" i="1" s="1"/>
  <c r="W2572" i="1"/>
  <c r="Z2572" i="1" l="1"/>
  <c r="U2572" i="1"/>
  <c r="V2572" i="1" s="1"/>
  <c r="AA2573" i="1"/>
  <c r="E2572" i="1"/>
  <c r="AG2572" i="1"/>
  <c r="X2573" i="1"/>
  <c r="Y2573" i="1" s="1"/>
  <c r="AH2572" i="1"/>
  <c r="AJ2572" i="1" s="1"/>
  <c r="Z2573" i="1" l="1"/>
  <c r="U2573" i="1"/>
  <c r="V2573" i="1" s="1"/>
  <c r="AA2574" i="1"/>
  <c r="E2573" i="1"/>
  <c r="W2573" i="1"/>
  <c r="AB2573" i="1"/>
  <c r="AH2573" i="1" s="1"/>
  <c r="AJ2573" i="1" s="1"/>
  <c r="AG2573" i="1" l="1"/>
  <c r="AB2574" i="1"/>
  <c r="X2574" i="1"/>
  <c r="Y2574" i="1" s="1"/>
  <c r="W2574" i="1"/>
  <c r="E2574" i="1" l="1"/>
  <c r="AA2575" i="1"/>
  <c r="U2574" i="1"/>
  <c r="V2574" i="1" s="1"/>
  <c r="Z2574" i="1"/>
  <c r="AG2574" i="1"/>
  <c r="X2575" i="1"/>
  <c r="Y2575" i="1" s="1"/>
  <c r="AH2574" i="1"/>
  <c r="AJ2574" i="1" s="1"/>
  <c r="W2575" i="1" l="1"/>
  <c r="AB2575" i="1"/>
  <c r="AH2575" i="1" s="1"/>
  <c r="AJ2575" i="1" s="1"/>
  <c r="U2575" i="1"/>
  <c r="V2575" i="1" s="1"/>
  <c r="AA2576" i="1"/>
  <c r="Z2575" i="1"/>
  <c r="E2575" i="1"/>
  <c r="AB2576" i="1" l="1"/>
  <c r="AG2575" i="1"/>
  <c r="W2576" i="1"/>
  <c r="X2576" i="1"/>
  <c r="Y2576" i="1" s="1"/>
  <c r="X2577" i="1" l="1"/>
  <c r="Y2577" i="1" s="1"/>
  <c r="AG2576" i="1"/>
  <c r="U2576" i="1"/>
  <c r="V2576" i="1" s="1"/>
  <c r="AA2577" i="1"/>
  <c r="E2576" i="1"/>
  <c r="Z2576" i="1"/>
  <c r="AH2576" i="1"/>
  <c r="AJ2576" i="1" s="1"/>
  <c r="AB2577" i="1" l="1"/>
  <c r="W2577" i="1"/>
  <c r="AA2578" i="1"/>
  <c r="U2577" i="1"/>
  <c r="V2577" i="1" s="1"/>
  <c r="Z2577" i="1"/>
  <c r="E2577" i="1"/>
  <c r="X2578" i="1" l="1"/>
  <c r="Y2578" i="1" s="1"/>
  <c r="W2578" i="1"/>
  <c r="AB2578" i="1"/>
  <c r="AG2577" i="1"/>
  <c r="AH2577" i="1"/>
  <c r="AJ2577" i="1" s="1"/>
  <c r="AG2578" i="1" l="1"/>
  <c r="X2579" i="1"/>
  <c r="Y2579" i="1" s="1"/>
  <c r="AH2578" i="1"/>
  <c r="AJ2578" i="1" s="1"/>
  <c r="U2578" i="1"/>
  <c r="V2578" i="1" s="1"/>
  <c r="E2578" i="1"/>
  <c r="Z2578" i="1"/>
  <c r="AA2579" i="1"/>
  <c r="W2579" i="1" l="1"/>
  <c r="AB2579" i="1"/>
  <c r="AH2579" i="1" s="1"/>
  <c r="AJ2579" i="1" s="1"/>
  <c r="E2579" i="1"/>
  <c r="Z2579" i="1"/>
  <c r="AA2580" i="1"/>
  <c r="U2579" i="1"/>
  <c r="V2579" i="1" s="1"/>
  <c r="AB2580" i="1" l="1"/>
  <c r="AG2579" i="1"/>
  <c r="X2580" i="1"/>
  <c r="Y2580" i="1" s="1"/>
  <c r="W2580" i="1"/>
  <c r="Z2580" i="1" l="1"/>
  <c r="U2580" i="1"/>
  <c r="V2580" i="1" s="1"/>
  <c r="E2580" i="1"/>
  <c r="AA2581" i="1"/>
  <c r="AG2580" i="1"/>
  <c r="X2581" i="1"/>
  <c r="Y2581" i="1" s="1"/>
  <c r="AH2580" i="1"/>
  <c r="AJ2580" i="1" s="1"/>
  <c r="Z2581" i="1" l="1"/>
  <c r="E2581" i="1"/>
  <c r="U2581" i="1"/>
  <c r="V2581" i="1" s="1"/>
  <c r="AA2582" i="1"/>
  <c r="W2581" i="1"/>
  <c r="AB2581" i="1"/>
  <c r="AH2581" i="1" l="1"/>
  <c r="AJ2581" i="1" s="1"/>
  <c r="AB2582" i="1"/>
  <c r="AG2581" i="1"/>
  <c r="X2582" i="1"/>
  <c r="Y2582" i="1" s="1"/>
  <c r="W2582" i="1"/>
  <c r="U2582" i="1" l="1"/>
  <c r="V2582" i="1" s="1"/>
  <c r="Z2582" i="1"/>
  <c r="E2582" i="1"/>
  <c r="AA2583" i="1"/>
  <c r="AH2582" i="1"/>
  <c r="AJ2582" i="1" s="1"/>
  <c r="AG2582" i="1"/>
  <c r="X2583" i="1"/>
  <c r="Y2583" i="1" s="1"/>
  <c r="U2583" i="1" l="1"/>
  <c r="V2583" i="1" s="1"/>
  <c r="Z2583" i="1"/>
  <c r="AA2584" i="1"/>
  <c r="E2583" i="1"/>
  <c r="W2583" i="1"/>
  <c r="AB2583" i="1"/>
  <c r="AB2584" i="1" l="1"/>
  <c r="AG2583" i="1"/>
  <c r="W2584" i="1"/>
  <c r="X2584" i="1"/>
  <c r="Y2584" i="1" s="1"/>
  <c r="AH2583" i="1"/>
  <c r="AJ2583" i="1" s="1"/>
  <c r="AH2584" i="1" l="1"/>
  <c r="AJ2584" i="1" s="1"/>
  <c r="AA2585" i="1"/>
  <c r="U2584" i="1"/>
  <c r="V2584" i="1" s="1"/>
  <c r="Z2584" i="1"/>
  <c r="E2584" i="1"/>
  <c r="X2585" i="1"/>
  <c r="Y2585" i="1" s="1"/>
  <c r="AG2584" i="1"/>
  <c r="W2585" i="1" l="1"/>
  <c r="AB2585" i="1"/>
  <c r="E2585" i="1"/>
  <c r="Z2585" i="1"/>
  <c r="AA2586" i="1"/>
  <c r="U2585" i="1"/>
  <c r="V2585" i="1" s="1"/>
  <c r="AG2585" i="1" l="1"/>
  <c r="AB2586" i="1"/>
  <c r="AH2585" i="1"/>
  <c r="AJ2585" i="1" s="1"/>
  <c r="X2586" i="1"/>
  <c r="Y2586" i="1" s="1"/>
  <c r="W2586" i="1"/>
  <c r="AH2586" i="1" l="1"/>
  <c r="AJ2586" i="1" s="1"/>
  <c r="Z2586" i="1"/>
  <c r="AA2587" i="1"/>
  <c r="E2586" i="1"/>
  <c r="U2586" i="1"/>
  <c r="V2586" i="1" s="1"/>
  <c r="AG2586" i="1"/>
  <c r="X2587" i="1"/>
  <c r="Y2587" i="1" s="1"/>
  <c r="AB2587" i="1" l="1"/>
  <c r="W2587" i="1"/>
  <c r="U2587" i="1"/>
  <c r="V2587" i="1" s="1"/>
  <c r="Z2587" i="1"/>
  <c r="AA2588" i="1"/>
  <c r="E2587" i="1"/>
  <c r="X2588" i="1" l="1"/>
  <c r="Y2588" i="1" s="1"/>
  <c r="W2588" i="1"/>
  <c r="AG2587" i="1"/>
  <c r="AB2588" i="1"/>
  <c r="AH2587" i="1"/>
  <c r="AJ2587" i="1" s="1"/>
  <c r="AH2588" i="1" l="1"/>
  <c r="AJ2588" i="1" s="1"/>
  <c r="AG2588" i="1"/>
  <c r="X2589" i="1"/>
  <c r="Y2589" i="1" s="1"/>
  <c r="Z2588" i="1"/>
  <c r="AA2589" i="1"/>
  <c r="E2588" i="1"/>
  <c r="U2588" i="1"/>
  <c r="V2588" i="1" s="1"/>
  <c r="W2589" i="1" l="1"/>
  <c r="Z2589" i="1"/>
  <c r="U2589" i="1"/>
  <c r="V2589" i="1" s="1"/>
  <c r="AA2590" i="1"/>
  <c r="E2589" i="1"/>
  <c r="AB2589" i="1"/>
  <c r="AG2589" i="1" l="1"/>
  <c r="AB2590" i="1"/>
  <c r="AH2589" i="1"/>
  <c r="AJ2589" i="1" s="1"/>
  <c r="X2590" i="1"/>
  <c r="Y2590" i="1" s="1"/>
  <c r="W2590" i="1"/>
  <c r="AH2590" i="1" l="1"/>
  <c r="AJ2590" i="1" s="1"/>
  <c r="AG2590" i="1"/>
  <c r="Z2590" i="1"/>
  <c r="E2590" i="1"/>
  <c r="U2590" i="1"/>
  <c r="V2590" i="1" s="1"/>
  <c r="AA2591" i="1"/>
  <c r="X2591" i="1"/>
  <c r="Y2591" i="1" s="1"/>
  <c r="W2591" i="1" l="1"/>
  <c r="U2591" i="1"/>
  <c r="V2591" i="1" s="1"/>
  <c r="AA2592" i="1"/>
  <c r="E2591" i="1"/>
  <c r="Z2591" i="1"/>
  <c r="AB2591" i="1"/>
  <c r="AH2591" i="1" l="1"/>
  <c r="AJ2591" i="1" s="1"/>
  <c r="AB2592" i="1"/>
  <c r="AG2591" i="1"/>
  <c r="X2592" i="1"/>
  <c r="Y2592" i="1" s="1"/>
  <c r="W2592" i="1"/>
  <c r="U2592" i="1" l="1"/>
  <c r="V2592" i="1" s="1"/>
  <c r="Z2592" i="1"/>
  <c r="E2592" i="1"/>
  <c r="AA2593" i="1"/>
  <c r="AG2592" i="1"/>
  <c r="X2593" i="1"/>
  <c r="Y2593" i="1" s="1"/>
  <c r="AH2592" i="1"/>
  <c r="AJ2592" i="1" s="1"/>
  <c r="W2593" i="1" l="1"/>
  <c r="U2593" i="1"/>
  <c r="V2593" i="1" s="1"/>
  <c r="AA2594" i="1"/>
  <c r="E2593" i="1"/>
  <c r="Z2593" i="1"/>
  <c r="X2594" i="1"/>
  <c r="Y2594" i="1" s="1"/>
  <c r="AB2593" i="1"/>
  <c r="AH2593" i="1" s="1"/>
  <c r="AJ2593" i="1" s="1"/>
  <c r="AA2595" i="1" l="1"/>
  <c r="E2594" i="1"/>
  <c r="Z2594" i="1"/>
  <c r="U2594" i="1"/>
  <c r="V2594" i="1" s="1"/>
  <c r="AB2594" i="1"/>
  <c r="AG2593" i="1"/>
  <c r="W2594" i="1"/>
  <c r="X2595" i="1" l="1"/>
  <c r="Y2595" i="1" s="1"/>
  <c r="W2595" i="1"/>
  <c r="AG2594" i="1"/>
  <c r="AB2595" i="1"/>
  <c r="AH2594" i="1"/>
  <c r="AJ2594" i="1" s="1"/>
  <c r="AH2595" i="1" l="1"/>
  <c r="AJ2595" i="1" s="1"/>
  <c r="AG2595" i="1"/>
  <c r="X2596" i="1"/>
  <c r="Y2596" i="1" s="1"/>
  <c r="U2595" i="1"/>
  <c r="V2595" i="1" s="1"/>
  <c r="E2595" i="1"/>
  <c r="Z2595" i="1"/>
  <c r="AA2596" i="1"/>
  <c r="Z2596" i="1" l="1"/>
  <c r="E2596" i="1"/>
  <c r="U2596" i="1"/>
  <c r="V2596" i="1" s="1"/>
  <c r="AA2597" i="1"/>
  <c r="W2596" i="1"/>
  <c r="AB2596" i="1"/>
  <c r="AB2597" i="1" l="1"/>
  <c r="AG2596" i="1"/>
  <c r="AH2596" i="1"/>
  <c r="AJ2596" i="1" s="1"/>
  <c r="X2597" i="1"/>
  <c r="Y2597" i="1" s="1"/>
  <c r="W2597" i="1"/>
  <c r="AH2597" i="1" l="1"/>
  <c r="AJ2597" i="1" s="1"/>
  <c r="E2597" i="1"/>
  <c r="U2597" i="1"/>
  <c r="V2597" i="1" s="1"/>
  <c r="Z2597" i="1"/>
  <c r="AA2598" i="1"/>
  <c r="X2598" i="1"/>
  <c r="Y2598" i="1" s="1"/>
  <c r="AG2597" i="1"/>
  <c r="AB2598" i="1" l="1"/>
  <c r="W2598" i="1"/>
  <c r="E2598" i="1"/>
  <c r="Z2598" i="1"/>
  <c r="U2598" i="1"/>
  <c r="V2598" i="1" s="1"/>
  <c r="AA2599" i="1"/>
  <c r="X2599" i="1" l="1"/>
  <c r="Y2599" i="1" s="1"/>
  <c r="W2599" i="1"/>
  <c r="AH2598" i="1"/>
  <c r="AJ2598" i="1" s="1"/>
  <c r="AG2598" i="1"/>
  <c r="AB2599" i="1"/>
  <c r="AH2599" i="1" l="1"/>
  <c r="AJ2599" i="1" s="1"/>
  <c r="X2600" i="1"/>
  <c r="Y2600" i="1" s="1"/>
  <c r="AA2601" i="1" s="1"/>
  <c r="AG2599" i="1"/>
  <c r="U2599" i="1"/>
  <c r="V2599" i="1" s="1"/>
  <c r="Z2599" i="1"/>
  <c r="AA2600" i="1"/>
  <c r="E2599" i="1"/>
  <c r="E2600" i="1" l="1"/>
  <c r="Z2600" i="1"/>
  <c r="U2600" i="1"/>
  <c r="V2600" i="1" s="1"/>
  <c r="W2600" i="1"/>
  <c r="AB2600" i="1"/>
  <c r="X2601" i="1" l="1"/>
  <c r="Y2601" i="1" s="1"/>
  <c r="W2601" i="1"/>
  <c r="AB2601" i="1"/>
  <c r="AG2600" i="1"/>
  <c r="AH2600" i="1"/>
  <c r="AJ2600" i="1" s="1"/>
  <c r="AH2601" i="1" l="1"/>
  <c r="AJ2601" i="1" s="1"/>
  <c r="AG2601" i="1"/>
  <c r="X2602" i="1"/>
  <c r="Y2602" i="1" s="1"/>
  <c r="Z2601" i="1"/>
  <c r="E2601" i="1"/>
  <c r="AA2602" i="1"/>
  <c r="U2601" i="1"/>
  <c r="V2601" i="1" s="1"/>
  <c r="AB2602" i="1" l="1"/>
  <c r="AG2602" i="1" s="1"/>
  <c r="Z2602" i="1"/>
  <c r="E2602" i="1"/>
  <c r="AA2603" i="1"/>
  <c r="U2602" i="1"/>
  <c r="V2602" i="1" s="1"/>
  <c r="W2602" i="1"/>
  <c r="AH2602" i="1" l="1"/>
  <c r="AJ2602" i="1" s="1"/>
  <c r="AB2603" i="1"/>
  <c r="AG2603" i="1" s="1"/>
  <c r="W2603" i="1"/>
  <c r="X2603" i="1"/>
  <c r="Y2603" i="1" s="1"/>
  <c r="AH2603" i="1" l="1"/>
  <c r="AJ2603" i="1" s="1"/>
  <c r="X2604" i="1"/>
  <c r="Y2604" i="1" s="1"/>
  <c r="E2603" i="1"/>
  <c r="Z2603" i="1"/>
  <c r="AA2604" i="1"/>
  <c r="U2603" i="1"/>
  <c r="Z2604" i="1" l="1"/>
  <c r="E2604" i="1"/>
  <c r="AA2605" i="1"/>
  <c r="U2604" i="1"/>
  <c r="V2604" i="1" s="1"/>
  <c r="V2603" i="1"/>
  <c r="W2604" i="1" s="1"/>
  <c r="AB2604" i="1" l="1"/>
  <c r="AH2604" i="1" s="1"/>
  <c r="AJ2604" i="1" s="1"/>
  <c r="W2605" i="1"/>
  <c r="X2605" i="1"/>
  <c r="Y2605" i="1" s="1"/>
  <c r="AB2605" i="1" l="1"/>
  <c r="AH2605" i="1" s="1"/>
  <c r="AJ2605" i="1" s="1"/>
  <c r="AG2604" i="1"/>
  <c r="AA2606" i="1"/>
  <c r="E2605" i="1"/>
  <c r="Z2605" i="1"/>
  <c r="U2605" i="1"/>
  <c r="V2605" i="1" s="1"/>
  <c r="X2606" i="1"/>
  <c r="Y2606" i="1" s="1"/>
  <c r="AG2605" i="1" l="1"/>
  <c r="W2606" i="1"/>
  <c r="AB2606" i="1"/>
  <c r="Z2606" i="1"/>
  <c r="E2606" i="1"/>
  <c r="AA2607" i="1"/>
  <c r="U2606" i="1"/>
  <c r="V2606" i="1" s="1"/>
  <c r="AB2607" i="1" l="1"/>
  <c r="AG2606" i="1"/>
  <c r="W2607" i="1"/>
  <c r="X2607" i="1"/>
  <c r="Y2607" i="1" s="1"/>
  <c r="AH2606" i="1"/>
  <c r="AH2607" i="1" l="1"/>
  <c r="AJ2607" i="1" s="1"/>
  <c r="AJ2606" i="1"/>
  <c r="X2608" i="1"/>
  <c r="Y2608" i="1" s="1"/>
  <c r="Z2607" i="1"/>
  <c r="E2607" i="1"/>
  <c r="AA2608" i="1"/>
  <c r="U2607" i="1"/>
  <c r="V2607" i="1" s="1"/>
  <c r="AG2607" i="1"/>
  <c r="AB2608" i="1" l="1"/>
  <c r="W2608" i="1"/>
  <c r="AA2609" i="1"/>
  <c r="E2608" i="1"/>
  <c r="Z2608" i="1"/>
  <c r="U2608" i="1"/>
  <c r="V2608" i="1" s="1"/>
  <c r="X2609" i="1" l="1"/>
  <c r="Y2609" i="1" s="1"/>
  <c r="W2609" i="1"/>
  <c r="AG2608" i="1"/>
  <c r="AB2609" i="1"/>
  <c r="AH2608" i="1"/>
  <c r="AJ2608" i="1" s="1"/>
  <c r="AG2609" i="1" l="1"/>
  <c r="X2610" i="1"/>
  <c r="Y2610" i="1" s="1"/>
  <c r="AH2609" i="1"/>
  <c r="AJ2609" i="1" s="1"/>
  <c r="AA2610" i="1"/>
  <c r="Z2609" i="1"/>
  <c r="E2609" i="1"/>
  <c r="U2609" i="1"/>
  <c r="V2609" i="1" s="1"/>
  <c r="Z2610" i="1" l="1"/>
  <c r="E2610" i="1"/>
  <c r="AA2611" i="1"/>
  <c r="U2610" i="1"/>
  <c r="V2610" i="1" s="1"/>
  <c r="W2610" i="1"/>
  <c r="AB2610" i="1"/>
  <c r="AH2610" i="1" s="1"/>
  <c r="AJ2610" i="1" s="1"/>
  <c r="AB2611" i="1" l="1"/>
  <c r="AG2610" i="1"/>
  <c r="X2611" i="1"/>
  <c r="Y2611" i="1" s="1"/>
  <c r="W2611" i="1"/>
  <c r="Z2611" i="1" l="1"/>
  <c r="E2611" i="1"/>
  <c r="AA2612" i="1"/>
  <c r="U2611" i="1"/>
  <c r="V2611" i="1" s="1"/>
  <c r="AG2611" i="1"/>
  <c r="X2612" i="1"/>
  <c r="Y2612" i="1" s="1"/>
  <c r="AH2611" i="1"/>
  <c r="AJ2611" i="1" s="1"/>
  <c r="AA2613" i="1" l="1"/>
  <c r="Z2612" i="1"/>
  <c r="E2612" i="1"/>
  <c r="U2612" i="1"/>
  <c r="V2612" i="1" s="1"/>
  <c r="W2612" i="1"/>
  <c r="AB2612" i="1"/>
  <c r="AG2612" i="1" l="1"/>
  <c r="AB2613" i="1"/>
  <c r="AH2612" i="1"/>
  <c r="AJ2612" i="1" s="1"/>
  <c r="X2613" i="1"/>
  <c r="Y2613" i="1" s="1"/>
  <c r="W2613" i="1"/>
  <c r="AA2614" i="1" l="1"/>
  <c r="Z2613" i="1"/>
  <c r="E2613" i="1"/>
  <c r="U2613" i="1"/>
  <c r="V2613" i="1" s="1"/>
  <c r="AH2613" i="1"/>
  <c r="AJ2613" i="1" s="1"/>
  <c r="AG2613" i="1"/>
  <c r="X2614" i="1"/>
  <c r="Y2614" i="1" s="1"/>
  <c r="AB2614" i="1" l="1"/>
  <c r="AH2614" i="1" s="1"/>
  <c r="AJ2614" i="1" s="1"/>
  <c r="W2614" i="1"/>
  <c r="Z2614" i="1"/>
  <c r="E2614" i="1"/>
  <c r="AA2615" i="1"/>
  <c r="U2614" i="1"/>
  <c r="V2614" i="1" s="1"/>
  <c r="X2615" i="1" l="1"/>
  <c r="Y2615" i="1" s="1"/>
  <c r="W2615" i="1"/>
  <c r="AB2615" i="1"/>
  <c r="AG2614" i="1"/>
  <c r="AG2615" i="1" l="1"/>
  <c r="AH2615" i="1"/>
  <c r="AJ2615" i="1" s="1"/>
  <c r="X2616" i="1"/>
  <c r="Y2616" i="1" s="1"/>
  <c r="Z2615" i="1"/>
  <c r="E2615" i="1"/>
  <c r="AA2616" i="1"/>
  <c r="U2615" i="1"/>
  <c r="V2615" i="1" s="1"/>
  <c r="AA2617" i="1" l="1"/>
  <c r="Z2616" i="1"/>
  <c r="E2616" i="1"/>
  <c r="U2616" i="1"/>
  <c r="V2616" i="1" s="1"/>
  <c r="W2616" i="1"/>
  <c r="AB2616" i="1"/>
  <c r="X2617" i="1" l="1"/>
  <c r="Y2617" i="1" s="1"/>
  <c r="W2617" i="1"/>
  <c r="AG2616" i="1"/>
  <c r="AB2617" i="1"/>
  <c r="AH2616" i="1"/>
  <c r="AJ2616" i="1" s="1"/>
  <c r="AG2617" i="1" l="1"/>
  <c r="X2618" i="1"/>
  <c r="Y2618" i="1" s="1"/>
  <c r="AH2617" i="1"/>
  <c r="AJ2617" i="1" s="1"/>
  <c r="AA2618" i="1"/>
  <c r="Z2617" i="1"/>
  <c r="E2617" i="1"/>
  <c r="U2617" i="1"/>
  <c r="V2617" i="1" s="1"/>
  <c r="Z2618" i="1" l="1"/>
  <c r="E2618" i="1"/>
  <c r="AA2619" i="1"/>
  <c r="U2618" i="1"/>
  <c r="V2618" i="1" s="1"/>
  <c r="W2618" i="1"/>
  <c r="AB2618" i="1"/>
  <c r="AH2618" i="1" s="1"/>
  <c r="AJ2618" i="1" s="1"/>
  <c r="AB2619" i="1" l="1"/>
  <c r="AG2618" i="1"/>
  <c r="X2619" i="1"/>
  <c r="Y2619" i="1" s="1"/>
  <c r="W2619" i="1"/>
  <c r="Z2619" i="1" l="1"/>
  <c r="E2619" i="1"/>
  <c r="AA2620" i="1"/>
  <c r="U2619" i="1"/>
  <c r="V2619" i="1" s="1"/>
  <c r="AG2619" i="1"/>
  <c r="X2620" i="1"/>
  <c r="Y2620" i="1" s="1"/>
  <c r="AH2619" i="1"/>
  <c r="AJ2619" i="1" s="1"/>
  <c r="W2620" i="1" l="1"/>
  <c r="AA2621" i="1"/>
  <c r="Z2620" i="1"/>
  <c r="E2620" i="1"/>
  <c r="U2620" i="1"/>
  <c r="V2620" i="1" s="1"/>
  <c r="AB2620" i="1"/>
  <c r="AG2620" i="1" l="1"/>
  <c r="AB2621" i="1"/>
  <c r="AH2620" i="1"/>
  <c r="AJ2620" i="1" s="1"/>
  <c r="X2621" i="1"/>
  <c r="Y2621" i="1" s="1"/>
  <c r="W2621" i="1"/>
  <c r="AA2622" i="1" l="1"/>
  <c r="Z2621" i="1"/>
  <c r="E2621" i="1"/>
  <c r="U2621" i="1"/>
  <c r="V2621" i="1" s="1"/>
  <c r="AH2621" i="1"/>
  <c r="AJ2621" i="1" s="1"/>
  <c r="AG2621" i="1"/>
  <c r="X2622" i="1"/>
  <c r="Y2622" i="1" s="1"/>
  <c r="AB2622" i="1" l="1"/>
  <c r="AH2622" i="1" s="1"/>
  <c r="AJ2622" i="1" s="1"/>
  <c r="Z2622" i="1"/>
  <c r="E2622" i="1"/>
  <c r="AA2623" i="1"/>
  <c r="U2622" i="1"/>
  <c r="V2622" i="1" s="1"/>
  <c r="W2622" i="1"/>
  <c r="X2623" i="1" l="1"/>
  <c r="Y2623" i="1" s="1"/>
  <c r="W2623" i="1"/>
  <c r="AB2623" i="1"/>
  <c r="AG2622" i="1"/>
  <c r="X2624" i="1" l="1"/>
  <c r="Y2624" i="1" s="1"/>
  <c r="Z2623" i="1"/>
  <c r="E2623" i="1"/>
  <c r="AA2624" i="1"/>
  <c r="U2623" i="1"/>
  <c r="V2623" i="1" s="1"/>
  <c r="AG2623" i="1"/>
  <c r="AH2623" i="1"/>
  <c r="AJ2623" i="1" s="1"/>
  <c r="AB2624" i="1" l="1"/>
  <c r="AH2624" i="1" s="1"/>
  <c r="AJ2624" i="1" s="1"/>
  <c r="W2624" i="1"/>
  <c r="Z2624" i="1"/>
  <c r="AA2625" i="1"/>
  <c r="E2624" i="1"/>
  <c r="U2624" i="1"/>
  <c r="V2624" i="1" s="1"/>
  <c r="X2625" i="1" l="1"/>
  <c r="Y2625" i="1" s="1"/>
  <c r="W2625" i="1"/>
  <c r="AG2624" i="1"/>
  <c r="AB2625" i="1"/>
  <c r="AH2625" i="1" s="1"/>
  <c r="AJ2625" i="1" s="1"/>
  <c r="X2626" i="1" l="1"/>
  <c r="Y2626" i="1" s="1"/>
  <c r="AG2625" i="1"/>
  <c r="AA2626" i="1"/>
  <c r="Z2625" i="1"/>
  <c r="E2625" i="1"/>
  <c r="U2625" i="1"/>
  <c r="V2625" i="1" s="1"/>
  <c r="Z2626" i="1" l="1"/>
  <c r="E2626" i="1"/>
  <c r="U2626" i="1"/>
  <c r="V2626" i="1" s="1"/>
  <c r="AA2627" i="1"/>
  <c r="W2626" i="1"/>
  <c r="AB2626" i="1"/>
  <c r="AB2627" i="1" l="1"/>
  <c r="AG2626" i="1"/>
  <c r="AH2626" i="1"/>
  <c r="AJ2626" i="1" s="1"/>
  <c r="X2627" i="1"/>
  <c r="Y2627" i="1" s="1"/>
  <c r="W2627" i="1"/>
  <c r="AH2627" i="1" l="1"/>
  <c r="AJ2627" i="1" s="1"/>
  <c r="Z2627" i="1"/>
  <c r="E2627" i="1"/>
  <c r="AA2628" i="1"/>
  <c r="U2627" i="1"/>
  <c r="V2627" i="1" s="1"/>
  <c r="X2628" i="1"/>
  <c r="Y2628" i="1" s="1"/>
  <c r="AG2627" i="1"/>
  <c r="W2628" i="1" l="1"/>
  <c r="AB2628" i="1"/>
  <c r="AH2628" i="1" s="1"/>
  <c r="AJ2628" i="1" s="1"/>
  <c r="AA2629" i="1"/>
  <c r="Z2628" i="1"/>
  <c r="E2628" i="1"/>
  <c r="U2628" i="1"/>
  <c r="V2628" i="1" s="1"/>
  <c r="AG2628" i="1" l="1"/>
  <c r="AB2629" i="1"/>
  <c r="X2629" i="1"/>
  <c r="Y2629" i="1" s="1"/>
  <c r="W2629" i="1"/>
  <c r="AG2629" i="1" l="1"/>
  <c r="AA2630" i="1"/>
  <c r="Z2629" i="1"/>
  <c r="E2629" i="1"/>
  <c r="U2629" i="1"/>
  <c r="V2629" i="1" s="1"/>
  <c r="X2630" i="1"/>
  <c r="Y2630" i="1" s="1"/>
  <c r="AH2629" i="1"/>
  <c r="AJ2629" i="1" s="1"/>
  <c r="Z2630" i="1" l="1"/>
  <c r="E2630" i="1"/>
  <c r="AA2631" i="1"/>
  <c r="U2630" i="1"/>
  <c r="V2630" i="1" s="1"/>
  <c r="W2630" i="1"/>
  <c r="AB2630" i="1"/>
  <c r="AH2630" i="1" s="1"/>
  <c r="AJ2630" i="1" s="1"/>
  <c r="AB2631" i="1" l="1"/>
  <c r="AG2630" i="1"/>
  <c r="X2631" i="1"/>
  <c r="Y2631" i="1" s="1"/>
  <c r="W2631" i="1"/>
  <c r="Z2631" i="1" l="1"/>
  <c r="E2631" i="1"/>
  <c r="AA2632" i="1"/>
  <c r="U2631" i="1"/>
  <c r="V2631" i="1" s="1"/>
  <c r="AG2631" i="1"/>
  <c r="X2632" i="1"/>
  <c r="Y2632" i="1" s="1"/>
  <c r="Z2632" i="1" l="1"/>
  <c r="AA2633" i="1"/>
  <c r="E2632" i="1"/>
  <c r="U2632" i="1"/>
  <c r="V2632" i="1" s="1"/>
  <c r="W2632" i="1"/>
  <c r="AB2632" i="1"/>
  <c r="AG2632" i="1" l="1"/>
  <c r="AB2633" i="1"/>
  <c r="AJ2632" i="1"/>
  <c r="X2633" i="1"/>
  <c r="Y2633" i="1" s="1"/>
  <c r="W2633" i="1"/>
  <c r="AJ2633" i="1" l="1"/>
  <c r="AA2634" i="1"/>
  <c r="Z2633" i="1"/>
  <c r="E2633" i="1"/>
  <c r="U2633" i="1"/>
  <c r="V2633" i="1" s="1"/>
  <c r="AG2633" i="1"/>
  <c r="X2634" i="1"/>
  <c r="Y2634" i="1" s="1"/>
  <c r="Z2634" i="1" l="1"/>
  <c r="E2634" i="1"/>
  <c r="U2634" i="1"/>
  <c r="V2634" i="1" s="1"/>
  <c r="AA2635" i="1"/>
  <c r="W2634" i="1"/>
  <c r="AB2634" i="1"/>
  <c r="AB2635" i="1" l="1"/>
  <c r="AG2634" i="1"/>
  <c r="AJ2634" i="1"/>
  <c r="X2635" i="1"/>
  <c r="Y2635" i="1" s="1"/>
  <c r="W2635" i="1"/>
  <c r="AJ2635" i="1" l="1"/>
  <c r="Z2635" i="1"/>
  <c r="E2635" i="1"/>
  <c r="AA2636" i="1"/>
  <c r="U2635" i="1"/>
  <c r="V2635" i="1" s="1"/>
  <c r="X2636" i="1"/>
  <c r="Y2636" i="1" s="1"/>
  <c r="AG2635" i="1"/>
  <c r="W2636" i="1" l="1"/>
  <c r="AB2636" i="1"/>
  <c r="AA2637" i="1"/>
  <c r="Z2636" i="1"/>
  <c r="E2636" i="1"/>
  <c r="U2636" i="1"/>
  <c r="V2636" i="1" s="1"/>
  <c r="AG2636" i="1" l="1"/>
  <c r="AB2637" i="1"/>
  <c r="X2637" i="1"/>
  <c r="Y2637" i="1" s="1"/>
  <c r="W2637" i="1"/>
  <c r="AG2637" i="1" l="1"/>
  <c r="AA2638" i="1"/>
  <c r="Z2637" i="1"/>
  <c r="E2637" i="1"/>
  <c r="U2637" i="1"/>
  <c r="V2637" i="1" s="1"/>
  <c r="X2638" i="1"/>
  <c r="Y2638" i="1" s="1"/>
  <c r="Z2638" i="1" l="1"/>
  <c r="E2638" i="1"/>
  <c r="AA2639" i="1"/>
  <c r="U2638" i="1"/>
  <c r="V2638" i="1" s="1"/>
  <c r="W2638" i="1"/>
  <c r="AB2638" i="1"/>
  <c r="AB2639" i="1" l="1"/>
  <c r="AG2638" i="1"/>
  <c r="X2639" i="1"/>
  <c r="Y2639" i="1" s="1"/>
  <c r="W2639" i="1"/>
  <c r="AA2640" i="1" l="1"/>
  <c r="Z2639" i="1"/>
  <c r="E2639" i="1"/>
  <c r="U2639" i="1"/>
  <c r="V2639" i="1" s="1"/>
  <c r="W2640" i="1" s="1"/>
  <c r="AG2639" i="1"/>
  <c r="X2640" i="1"/>
  <c r="Y2640" i="1" s="1"/>
  <c r="X2641" i="1" l="1"/>
  <c r="Y2641" i="1" s="1"/>
  <c r="Z2640" i="1"/>
  <c r="E2640" i="1"/>
  <c r="AA2641" i="1"/>
  <c r="U2640" i="1"/>
  <c r="V2640" i="1" s="1"/>
  <c r="AB2640" i="1"/>
  <c r="AB2641" i="1" l="1"/>
  <c r="AG2640" i="1"/>
  <c r="Z2641" i="1"/>
  <c r="E2641" i="1"/>
  <c r="AA2642" i="1"/>
  <c r="U2641" i="1"/>
  <c r="V2641" i="1" s="1"/>
  <c r="W2641" i="1"/>
  <c r="X2642" i="1" l="1"/>
  <c r="Y2642" i="1" s="1"/>
  <c r="W2642" i="1"/>
  <c r="AB2642" i="1"/>
  <c r="AG2641" i="1"/>
  <c r="X2643" i="1" l="1"/>
  <c r="Y2643" i="1" s="1"/>
  <c r="AG2642" i="1"/>
  <c r="AA2643" i="1"/>
  <c r="Z2642" i="1"/>
  <c r="E2642" i="1"/>
  <c r="U2642" i="1"/>
  <c r="V2642" i="1" s="1"/>
  <c r="AB2643" i="1" l="1"/>
  <c r="W2643" i="1"/>
  <c r="AA2644" i="1"/>
  <c r="E2643" i="1"/>
  <c r="Z2643" i="1"/>
  <c r="U2643" i="1"/>
  <c r="V2643" i="1" s="1"/>
  <c r="X2644" i="1" l="1"/>
  <c r="Y2644" i="1" s="1"/>
  <c r="W2644" i="1"/>
  <c r="AG2643" i="1"/>
  <c r="AB2644" i="1"/>
  <c r="X2645" i="1" l="1"/>
  <c r="Y2645" i="1" s="1"/>
  <c r="Z2644" i="1"/>
  <c r="E2644" i="1"/>
  <c r="AA2645" i="1"/>
  <c r="U2644" i="1"/>
  <c r="V2644" i="1" s="1"/>
  <c r="AG2644" i="1"/>
  <c r="AB2645" i="1" l="1"/>
  <c r="AA2646" i="1"/>
  <c r="Z2645" i="1"/>
  <c r="E2645" i="1"/>
  <c r="U2645" i="1"/>
  <c r="V2645" i="1" s="1"/>
  <c r="W2645" i="1"/>
  <c r="X2646" i="1" l="1"/>
  <c r="Y2646" i="1" s="1"/>
  <c r="W2646" i="1"/>
  <c r="AB2646" i="1"/>
  <c r="AG2645" i="1"/>
  <c r="X2647" i="1" l="1"/>
  <c r="Y2647" i="1" s="1"/>
  <c r="Z2646" i="1"/>
  <c r="E2646" i="1"/>
  <c r="AA2647" i="1"/>
  <c r="U2646" i="1"/>
  <c r="V2646" i="1" s="1"/>
  <c r="AG2646" i="1"/>
  <c r="AB2647" i="1" l="1"/>
  <c r="W2647" i="1"/>
  <c r="AA2648" i="1"/>
  <c r="Z2647" i="1"/>
  <c r="E2647" i="1"/>
  <c r="U2647" i="1"/>
  <c r="V2647" i="1" s="1"/>
  <c r="X2648" i="1" l="1"/>
  <c r="Y2648" i="1" s="1"/>
  <c r="W2648" i="1"/>
  <c r="AG2647" i="1"/>
  <c r="AB2648" i="1"/>
  <c r="X2649" i="1" l="1"/>
  <c r="Y2649" i="1" s="1"/>
  <c r="AG2648" i="1"/>
  <c r="Z2648" i="1"/>
  <c r="E2648" i="1"/>
  <c r="AA2649" i="1"/>
  <c r="U2648" i="1"/>
  <c r="V2648" i="1" s="1"/>
  <c r="AB2649" i="1" l="1"/>
  <c r="W2649" i="1"/>
  <c r="Z2649" i="1"/>
  <c r="E2649" i="1"/>
  <c r="AA2650" i="1"/>
  <c r="U2649" i="1"/>
  <c r="V2649" i="1" s="1"/>
  <c r="X2650" i="1" l="1"/>
  <c r="Y2650" i="1" s="1"/>
  <c r="W2650" i="1"/>
  <c r="AB2650" i="1"/>
  <c r="AG2649" i="1"/>
  <c r="AG2650" i="1" l="1"/>
  <c r="X2651" i="1"/>
  <c r="Y2651" i="1" s="1"/>
  <c r="AA2651" i="1"/>
  <c r="Z2650" i="1"/>
  <c r="E2650" i="1"/>
  <c r="U2650" i="1"/>
  <c r="V2650" i="1" s="1"/>
  <c r="W2651" i="1" l="1"/>
  <c r="AA2652" i="1"/>
  <c r="Z2651" i="1"/>
  <c r="E2651" i="1"/>
  <c r="U2651" i="1"/>
  <c r="V2651" i="1" s="1"/>
  <c r="AB2651" i="1"/>
  <c r="AG2651" i="1" l="1"/>
  <c r="AB2652" i="1"/>
  <c r="W2652" i="1"/>
  <c r="X2652" i="1"/>
  <c r="Y2652" i="1" s="1"/>
  <c r="AG2652" i="1" l="1"/>
  <c r="X2653" i="1"/>
  <c r="Y2653" i="1" s="1"/>
  <c r="Z2652" i="1"/>
  <c r="E2652" i="1"/>
  <c r="AA2653" i="1"/>
  <c r="U2652" i="1"/>
  <c r="V2652" i="1" s="1"/>
  <c r="Z2653" i="1" l="1"/>
  <c r="E2653" i="1"/>
  <c r="AA2654" i="1"/>
  <c r="U2653" i="1"/>
  <c r="V2653" i="1" s="1"/>
  <c r="W2653" i="1"/>
  <c r="AB2653" i="1"/>
  <c r="AB2654" i="1" l="1"/>
  <c r="AG2653" i="1"/>
  <c r="X2654" i="1"/>
  <c r="Y2654" i="1" s="1"/>
  <c r="W2654" i="1"/>
  <c r="X2655" i="1" l="1"/>
  <c r="Y2655" i="1" s="1"/>
  <c r="Z2654" i="1"/>
  <c r="E2654" i="1"/>
  <c r="AA2655" i="1"/>
  <c r="U2654" i="1"/>
  <c r="V2654" i="1" s="1"/>
  <c r="AG2654" i="1"/>
  <c r="W2655" i="1" l="1"/>
  <c r="AB2655" i="1"/>
  <c r="AA2656" i="1"/>
  <c r="Z2655" i="1"/>
  <c r="E2655" i="1"/>
  <c r="U2655" i="1"/>
  <c r="V2655" i="1" s="1"/>
  <c r="W2656" i="1" l="1"/>
  <c r="X2656" i="1"/>
  <c r="Y2656" i="1" s="1"/>
  <c r="AG2655" i="1"/>
  <c r="AB2656" i="1"/>
  <c r="AG2656" i="1" l="1"/>
  <c r="Z2656" i="1"/>
  <c r="E2656" i="1"/>
  <c r="AA2657" i="1"/>
  <c r="U2656" i="1"/>
  <c r="V2656" i="1" s="1"/>
  <c r="X2657" i="1"/>
  <c r="Y2657" i="1" s="1"/>
  <c r="Z2657" i="1" l="1"/>
  <c r="E2657" i="1"/>
  <c r="AA2658" i="1"/>
  <c r="U2657" i="1"/>
  <c r="V2657" i="1" s="1"/>
  <c r="W2657" i="1"/>
  <c r="AB2657" i="1"/>
  <c r="AB2658" i="1" l="1"/>
  <c r="AG2657" i="1"/>
  <c r="X2658" i="1"/>
  <c r="Y2658" i="1" s="1"/>
  <c r="W2658" i="1"/>
  <c r="AA2659" i="1" l="1"/>
  <c r="Z2658" i="1"/>
  <c r="E2658" i="1"/>
  <c r="U2658" i="1"/>
  <c r="V2658" i="1" s="1"/>
  <c r="X2659" i="1"/>
  <c r="Y2659" i="1" s="1"/>
  <c r="AG2658" i="1"/>
  <c r="AB2659" i="1" l="1"/>
  <c r="W2659" i="1"/>
  <c r="AA2660" i="1"/>
  <c r="Z2659" i="1"/>
  <c r="E2659" i="1"/>
  <c r="U2659" i="1"/>
  <c r="V2659" i="1" s="1"/>
  <c r="W2660" i="1" l="1"/>
  <c r="X2660" i="1"/>
  <c r="Y2660" i="1" s="1"/>
  <c r="AG2659" i="1"/>
  <c r="AB2660" i="1"/>
  <c r="AG2660" i="1" l="1"/>
  <c r="Z2660" i="1"/>
  <c r="E2660" i="1"/>
  <c r="AA2661" i="1"/>
  <c r="U2660" i="1"/>
  <c r="V2660" i="1" s="1"/>
  <c r="X2661" i="1"/>
  <c r="Y2661" i="1" s="1"/>
  <c r="Z2661" i="1" l="1"/>
  <c r="E2661" i="1"/>
  <c r="AA2662" i="1"/>
  <c r="U2661" i="1"/>
  <c r="V2661" i="1" s="1"/>
  <c r="W2661" i="1"/>
  <c r="AB2661" i="1"/>
  <c r="AB2662" i="1" l="1"/>
  <c r="AG2661" i="1"/>
  <c r="X2662" i="1"/>
  <c r="Y2662" i="1" s="1"/>
  <c r="W2662" i="1"/>
  <c r="X2663" i="1" l="1"/>
  <c r="Y2663" i="1" s="1"/>
  <c r="AA2663" i="1"/>
  <c r="Z2662" i="1"/>
  <c r="E2662" i="1"/>
  <c r="U2662" i="1"/>
  <c r="V2662" i="1" s="1"/>
  <c r="AG2662" i="1"/>
  <c r="W2663" i="1" l="1"/>
  <c r="AA2664" i="1"/>
  <c r="Z2663" i="1"/>
  <c r="E2663" i="1"/>
  <c r="U2663" i="1"/>
  <c r="V2663" i="1" s="1"/>
  <c r="AB2663" i="1"/>
  <c r="AG2663" i="1" l="1"/>
  <c r="AB2664" i="1"/>
  <c r="W2664" i="1"/>
  <c r="X2664" i="1"/>
  <c r="Y2664" i="1" s="1"/>
  <c r="X2665" i="1" l="1"/>
  <c r="Y2665" i="1" s="1"/>
  <c r="AG2664" i="1"/>
  <c r="Z2664" i="1"/>
  <c r="E2664" i="1"/>
  <c r="AA2665" i="1"/>
  <c r="U2664" i="1"/>
  <c r="V2664" i="1" s="1"/>
  <c r="AB2665" i="1" l="1"/>
  <c r="W2665" i="1"/>
  <c r="Z2665" i="1"/>
  <c r="E2665" i="1"/>
  <c r="AA2666" i="1"/>
  <c r="U2665" i="1"/>
  <c r="V2665" i="1" s="1"/>
  <c r="X2666" i="1" l="1"/>
  <c r="Y2666" i="1" s="1"/>
  <c r="W2666" i="1"/>
  <c r="AB2666" i="1"/>
  <c r="AG2665" i="1"/>
  <c r="AG2666" i="1" l="1"/>
  <c r="X2667" i="1"/>
  <c r="Y2667" i="1" s="1"/>
  <c r="AA2667" i="1"/>
  <c r="E2666" i="1"/>
  <c r="Z2666" i="1"/>
  <c r="U2666" i="1"/>
  <c r="V2666" i="1" s="1"/>
  <c r="AA2668" i="1" l="1"/>
  <c r="Z2667" i="1"/>
  <c r="E2667" i="1"/>
  <c r="U2667" i="1"/>
  <c r="V2667" i="1" s="1"/>
  <c r="W2667" i="1"/>
  <c r="AB2667" i="1"/>
  <c r="AG2667" i="1" l="1"/>
  <c r="AB2668" i="1"/>
  <c r="W2668" i="1"/>
  <c r="X2668" i="1"/>
  <c r="Y2668" i="1" s="1"/>
  <c r="X2669" i="1" l="1"/>
  <c r="Y2669" i="1" s="1"/>
  <c r="AG2668" i="1"/>
  <c r="Z2668" i="1"/>
  <c r="E2668" i="1"/>
  <c r="AA2669" i="1"/>
  <c r="U2668" i="1"/>
  <c r="V2668" i="1" s="1"/>
  <c r="AB2669" i="1" l="1"/>
  <c r="W2669" i="1"/>
  <c r="Z2669" i="1"/>
  <c r="E2669" i="1"/>
  <c r="AA2670" i="1"/>
  <c r="U2669" i="1"/>
  <c r="V2669" i="1" s="1"/>
  <c r="X2670" i="1" l="1"/>
  <c r="Y2670" i="1" s="1"/>
  <c r="W2670" i="1"/>
  <c r="AB2670" i="1"/>
  <c r="AG2669" i="1"/>
  <c r="X2671" i="1" l="1"/>
  <c r="Y2671" i="1" s="1"/>
  <c r="AA2671" i="1"/>
  <c r="Z2670" i="1"/>
  <c r="E2670" i="1"/>
  <c r="U2670" i="1"/>
  <c r="V2670" i="1" s="1"/>
  <c r="AG2670" i="1"/>
  <c r="AB2671" i="1" l="1"/>
  <c r="W2671" i="1"/>
  <c r="AA2672" i="1"/>
  <c r="Z2671" i="1"/>
  <c r="E2671" i="1"/>
  <c r="U2671" i="1"/>
  <c r="V2671" i="1" s="1"/>
  <c r="W2672" i="1" l="1"/>
  <c r="X2672" i="1"/>
  <c r="Y2672" i="1" s="1"/>
  <c r="AG2671" i="1"/>
  <c r="AB2672" i="1"/>
  <c r="AG2672" i="1" l="1"/>
  <c r="Z2672" i="1"/>
  <c r="E2672" i="1"/>
  <c r="AA2673" i="1"/>
  <c r="U2672" i="1"/>
  <c r="V2672" i="1" s="1"/>
  <c r="X2673" i="1"/>
  <c r="Y2673" i="1" s="1"/>
  <c r="Z2673" i="1" l="1"/>
  <c r="E2673" i="1"/>
  <c r="AA2674" i="1"/>
  <c r="U2673" i="1"/>
  <c r="V2673" i="1" s="1"/>
  <c r="W2673" i="1"/>
  <c r="AB2673" i="1"/>
  <c r="AB2674" i="1" l="1"/>
  <c r="AG2673" i="1"/>
  <c r="X2674" i="1"/>
  <c r="Y2674" i="1" s="1"/>
  <c r="W2674" i="1"/>
  <c r="AA2675" i="1" l="1"/>
  <c r="E2674" i="1"/>
  <c r="Z2674" i="1"/>
  <c r="U2674" i="1"/>
  <c r="V2674" i="1" s="1"/>
  <c r="X2675" i="1"/>
  <c r="Y2675" i="1" s="1"/>
  <c r="AG2674" i="1"/>
  <c r="AB2675" i="1" l="1"/>
  <c r="W2675" i="1"/>
  <c r="Z2675" i="1"/>
  <c r="E2675" i="1"/>
  <c r="AA2676" i="1"/>
  <c r="U2675" i="1"/>
  <c r="V2675" i="1" s="1"/>
  <c r="W2676" i="1" l="1"/>
  <c r="X2676" i="1"/>
  <c r="Y2676" i="1" s="1"/>
  <c r="AB2676" i="1"/>
  <c r="AG2675" i="1"/>
  <c r="AG2676" i="1" l="1"/>
  <c r="Z2676" i="1"/>
  <c r="E2676" i="1"/>
  <c r="AA2677" i="1"/>
  <c r="U2676" i="1"/>
  <c r="V2676" i="1" s="1"/>
  <c r="X2677" i="1"/>
  <c r="Y2677" i="1" s="1"/>
  <c r="W2677" i="1" l="1"/>
  <c r="Z2677" i="1"/>
  <c r="AA2678" i="1"/>
  <c r="E2677" i="1"/>
  <c r="U2677" i="1"/>
  <c r="V2677" i="1" s="1"/>
  <c r="AB2677" i="1"/>
  <c r="AG2677" i="1" l="1"/>
  <c r="AB2678" i="1"/>
  <c r="X2678" i="1"/>
  <c r="Y2678" i="1" s="1"/>
  <c r="W2678" i="1"/>
  <c r="AG2678" i="1" l="1"/>
  <c r="Z2678" i="1"/>
  <c r="E2678" i="1"/>
  <c r="AA2679" i="1"/>
  <c r="U2678" i="1"/>
  <c r="V2678" i="1" s="1"/>
  <c r="X2679" i="1"/>
  <c r="Y2679" i="1" s="1"/>
  <c r="W2679" i="1" l="1"/>
  <c r="Z2679" i="1"/>
  <c r="E2679" i="1"/>
  <c r="AA2680" i="1"/>
  <c r="U2679" i="1"/>
  <c r="V2679" i="1" s="1"/>
  <c r="AB2679" i="1"/>
  <c r="AB2680" i="1" l="1"/>
  <c r="AG2679" i="1"/>
  <c r="X2680" i="1"/>
  <c r="Y2680" i="1" s="1"/>
  <c r="W2680" i="1"/>
  <c r="Z2680" i="1" l="1"/>
  <c r="E2680" i="1"/>
  <c r="AA2681" i="1"/>
  <c r="U2680" i="1"/>
  <c r="V2680" i="1" s="1"/>
  <c r="AG2680" i="1"/>
  <c r="X2681" i="1"/>
  <c r="Y2681" i="1" s="1"/>
  <c r="AA2682" i="1" l="1"/>
  <c r="Z2681" i="1"/>
  <c r="E2681" i="1"/>
  <c r="U2681" i="1"/>
  <c r="V2681" i="1" s="1"/>
  <c r="W2681" i="1"/>
  <c r="AB2681" i="1"/>
  <c r="AG2681" i="1" l="1"/>
  <c r="AB2682" i="1"/>
  <c r="X2682" i="1"/>
  <c r="Y2682" i="1" s="1"/>
  <c r="W2682" i="1"/>
  <c r="AA2683" i="1" l="1"/>
  <c r="Z2682" i="1"/>
  <c r="E2682" i="1"/>
  <c r="U2682" i="1"/>
  <c r="V2682" i="1" s="1"/>
  <c r="AG2682" i="1"/>
  <c r="X2683" i="1"/>
  <c r="Y2683" i="1" s="1"/>
  <c r="AB2683" i="1" l="1"/>
  <c r="Z2683" i="1"/>
  <c r="E2683" i="1"/>
  <c r="AA2684" i="1"/>
  <c r="U2683" i="1"/>
  <c r="V2683" i="1" s="1"/>
  <c r="W2683" i="1"/>
  <c r="X2684" i="1" l="1"/>
  <c r="Y2684" i="1" s="1"/>
  <c r="W2684" i="1"/>
  <c r="AB2684" i="1"/>
  <c r="AG2683" i="1"/>
  <c r="X2685" i="1" l="1"/>
  <c r="Y2685" i="1" s="1"/>
  <c r="Z2684" i="1"/>
  <c r="E2684" i="1"/>
  <c r="AA2685" i="1"/>
  <c r="U2684" i="1"/>
  <c r="V2684" i="1" s="1"/>
  <c r="AG2684" i="1"/>
  <c r="AB2685" i="1" l="1"/>
  <c r="W2685" i="1"/>
  <c r="AA2686" i="1"/>
  <c r="Z2685" i="1"/>
  <c r="E2685" i="1"/>
  <c r="U2685" i="1"/>
  <c r="V2685" i="1" s="1"/>
  <c r="X2686" i="1" l="1"/>
  <c r="Y2686" i="1" s="1"/>
  <c r="W2686" i="1"/>
  <c r="AG2685" i="1"/>
  <c r="AB2686" i="1"/>
  <c r="X2687" i="1" l="1"/>
  <c r="Y2687" i="1" s="1"/>
  <c r="AA2687" i="1"/>
  <c r="Z2686" i="1"/>
  <c r="E2686" i="1"/>
  <c r="U2686" i="1"/>
  <c r="V2686" i="1" s="1"/>
  <c r="AG2686" i="1"/>
  <c r="AB2687" i="1" l="1"/>
  <c r="Z2687" i="1"/>
  <c r="E2687" i="1"/>
  <c r="AA2688" i="1"/>
  <c r="U2687" i="1"/>
  <c r="V2687" i="1" s="1"/>
  <c r="W2687" i="1"/>
  <c r="X2688" i="1" l="1"/>
  <c r="Y2688" i="1" s="1"/>
  <c r="W2688" i="1"/>
  <c r="AB2688" i="1"/>
  <c r="AG2687" i="1"/>
  <c r="X2689" i="1" l="1"/>
  <c r="Y2689" i="1" s="1"/>
  <c r="Z2688" i="1"/>
  <c r="E2688" i="1"/>
  <c r="AA2689" i="1"/>
  <c r="U2688" i="1"/>
  <c r="V2688" i="1" s="1"/>
  <c r="AG2688" i="1"/>
  <c r="AB2689" i="1" l="1"/>
  <c r="W2689" i="1"/>
  <c r="AA2690" i="1"/>
  <c r="Z2689" i="1"/>
  <c r="E2689" i="1"/>
  <c r="U2689" i="1"/>
  <c r="V2689" i="1" s="1"/>
  <c r="AG2689" i="1" l="1"/>
  <c r="AB2690" i="1"/>
  <c r="X2690" i="1"/>
  <c r="Y2690" i="1" s="1"/>
  <c r="W2690" i="1"/>
  <c r="X2691" i="1" l="1"/>
  <c r="Y2691" i="1" s="1"/>
  <c r="AA2691" i="1"/>
  <c r="Z2690" i="1"/>
  <c r="E2690" i="1"/>
  <c r="U2690" i="1"/>
  <c r="V2690" i="1" s="1"/>
  <c r="AG2690" i="1"/>
  <c r="AB2691" i="1" l="1"/>
  <c r="Z2691" i="1"/>
  <c r="E2691" i="1"/>
  <c r="AA2692" i="1"/>
  <c r="U2691" i="1"/>
  <c r="V2691" i="1" s="1"/>
  <c r="W2691" i="1"/>
  <c r="X2692" i="1" l="1"/>
  <c r="Y2692" i="1" s="1"/>
  <c r="W2692" i="1"/>
  <c r="AB2692" i="1"/>
  <c r="AG2691" i="1"/>
  <c r="X2693" i="1" l="1"/>
  <c r="Y2693" i="1" s="1"/>
  <c r="Z2692" i="1"/>
  <c r="E2692" i="1"/>
  <c r="AA2693" i="1"/>
  <c r="U2692" i="1"/>
  <c r="V2692" i="1" s="1"/>
  <c r="AG2692" i="1"/>
  <c r="W2693" i="1" l="1"/>
  <c r="AB2693" i="1"/>
  <c r="AA2694" i="1"/>
  <c r="Z2693" i="1"/>
  <c r="E2693" i="1"/>
  <c r="U2693" i="1"/>
  <c r="V2693" i="1" s="1"/>
  <c r="AG2693" i="1" l="1"/>
  <c r="AB2694" i="1"/>
  <c r="X2694" i="1"/>
  <c r="Y2694" i="1" s="1"/>
  <c r="W2694" i="1"/>
  <c r="AG2694" i="1" l="1"/>
  <c r="AA2695" i="1"/>
  <c r="Z2694" i="1"/>
  <c r="E2694" i="1"/>
  <c r="U2694" i="1"/>
  <c r="V2694" i="1" s="1"/>
  <c r="X2695" i="1"/>
  <c r="Y2695" i="1" s="1"/>
  <c r="Z2695" i="1" l="1"/>
  <c r="E2695" i="1"/>
  <c r="U2695" i="1"/>
  <c r="V2695" i="1" s="1"/>
  <c r="AA2696" i="1"/>
  <c r="W2695" i="1"/>
  <c r="AB2695" i="1"/>
  <c r="AB2696" i="1" l="1"/>
  <c r="AG2695" i="1"/>
  <c r="X2696" i="1"/>
  <c r="Y2696" i="1" s="1"/>
  <c r="W2696" i="1"/>
  <c r="Z2696" i="1" l="1"/>
  <c r="E2696" i="1"/>
  <c r="AA2697" i="1"/>
  <c r="U2696" i="1"/>
  <c r="V2696" i="1" s="1"/>
  <c r="X2697" i="1"/>
  <c r="Y2697" i="1" s="1"/>
  <c r="AG2696" i="1"/>
  <c r="W2697" i="1" l="1"/>
  <c r="AB2697" i="1"/>
  <c r="AA2698" i="1"/>
  <c r="Z2697" i="1"/>
  <c r="E2697" i="1"/>
  <c r="U2697" i="1"/>
  <c r="V2697" i="1" s="1"/>
  <c r="AG2697" i="1" l="1"/>
  <c r="AB2698" i="1"/>
  <c r="X2698" i="1"/>
  <c r="Y2698" i="1" s="1"/>
  <c r="W2698" i="1"/>
  <c r="AG2698" i="1" l="1"/>
  <c r="AA2699" i="1"/>
  <c r="Z2698" i="1"/>
  <c r="E2698" i="1"/>
  <c r="U2698" i="1"/>
  <c r="V2698" i="1" s="1"/>
  <c r="X2699" i="1"/>
  <c r="Y2699" i="1" s="1"/>
  <c r="AB2699" i="1" l="1"/>
  <c r="W2699" i="1"/>
  <c r="Z2699" i="1"/>
  <c r="E2699" i="1"/>
  <c r="AA2700" i="1"/>
  <c r="U2699" i="1"/>
  <c r="V2699" i="1" s="1"/>
  <c r="X2700" i="1" l="1"/>
  <c r="Y2700" i="1" s="1"/>
  <c r="W2700" i="1"/>
  <c r="AB2700" i="1"/>
  <c r="AG2699" i="1"/>
  <c r="X2701" i="1" l="1"/>
  <c r="Y2701" i="1" s="1"/>
  <c r="AG2700" i="1"/>
  <c r="Z2700" i="1"/>
  <c r="E2700" i="1"/>
  <c r="AA2701" i="1"/>
  <c r="U2700" i="1"/>
  <c r="V2700" i="1" s="1"/>
  <c r="W2701" i="1" l="1"/>
  <c r="AB2701" i="1"/>
  <c r="AA2702" i="1"/>
  <c r="Z2701" i="1"/>
  <c r="E2701" i="1"/>
  <c r="U2701" i="1"/>
  <c r="V2701" i="1" s="1"/>
  <c r="AG2701" i="1" l="1"/>
  <c r="AB2702" i="1"/>
  <c r="X2702" i="1"/>
  <c r="Y2702" i="1" s="1"/>
  <c r="W2702" i="1"/>
  <c r="Z2702" i="1" l="1"/>
  <c r="E2702" i="1"/>
  <c r="AA2703" i="1"/>
  <c r="U2702" i="1"/>
  <c r="V2702" i="1" s="1"/>
  <c r="AG2702" i="1"/>
  <c r="X2703" i="1"/>
  <c r="Y2703" i="1" s="1"/>
  <c r="AB2703" i="1" l="1"/>
  <c r="W2703" i="1"/>
  <c r="Z2703" i="1"/>
  <c r="E2703" i="1"/>
  <c r="AA2704" i="1"/>
  <c r="U2703" i="1"/>
  <c r="V2703" i="1" s="1"/>
  <c r="X2704" i="1" l="1"/>
  <c r="Y2704" i="1" s="1"/>
  <c r="W2704" i="1"/>
  <c r="AB2704" i="1"/>
  <c r="AG2703" i="1"/>
  <c r="AG2704" i="1" l="1"/>
  <c r="X2705" i="1"/>
  <c r="Y2705" i="1" s="1"/>
  <c r="Z2704" i="1"/>
  <c r="E2704" i="1"/>
  <c r="AA2705" i="1"/>
  <c r="U2704" i="1"/>
  <c r="V2704" i="1" s="1"/>
  <c r="W2705" i="1" l="1"/>
  <c r="AA2706" i="1"/>
  <c r="Z2705" i="1"/>
  <c r="E2705" i="1"/>
  <c r="U2705" i="1"/>
  <c r="V2705" i="1" s="1"/>
  <c r="AB2705" i="1"/>
  <c r="AG2705" i="1" l="1"/>
  <c r="AB2706" i="1"/>
  <c r="X2706" i="1"/>
  <c r="Y2706" i="1" s="1"/>
  <c r="W2706" i="1"/>
  <c r="AG2706" i="1" l="1"/>
  <c r="Z2706" i="1"/>
  <c r="E2706" i="1"/>
  <c r="AA2707" i="1"/>
  <c r="U2706" i="1"/>
  <c r="V2706" i="1" s="1"/>
  <c r="X2707" i="1"/>
  <c r="Y2707" i="1" s="1"/>
  <c r="W2707" i="1" l="1"/>
  <c r="X2708" i="1" s="1"/>
  <c r="Y2708" i="1" s="1"/>
  <c r="AB2707" i="1"/>
  <c r="Z2707" i="1"/>
  <c r="E2707" i="1"/>
  <c r="AA2708" i="1"/>
  <c r="U2707" i="1"/>
  <c r="V2707" i="1" s="1"/>
  <c r="AB2708" i="1" l="1"/>
  <c r="AG2707" i="1"/>
  <c r="W2708" i="1"/>
  <c r="Z2708" i="1"/>
  <c r="E2708" i="1"/>
  <c r="AA2709" i="1"/>
  <c r="U2708" i="1"/>
  <c r="V2708" i="1" s="1"/>
  <c r="X2709" i="1" l="1"/>
  <c r="Y2709" i="1" s="1"/>
  <c r="W2709" i="1"/>
  <c r="AB2709" i="1"/>
  <c r="AG2708" i="1"/>
  <c r="AG2709" i="1" l="1"/>
  <c r="X2710" i="1"/>
  <c r="Y2710" i="1" s="1"/>
  <c r="Z2709" i="1"/>
  <c r="E2709" i="1"/>
  <c r="AA2710" i="1"/>
  <c r="U2709" i="1"/>
  <c r="V2709" i="1" s="1"/>
  <c r="W2710" i="1" l="1"/>
  <c r="Z2710" i="1"/>
  <c r="AA2711" i="1"/>
  <c r="E2710" i="1"/>
  <c r="U2710" i="1"/>
  <c r="V2710" i="1" s="1"/>
  <c r="AB2710" i="1"/>
  <c r="AG2710" i="1" l="1"/>
  <c r="AB2711" i="1"/>
  <c r="X2711" i="1"/>
  <c r="Y2711" i="1" s="1"/>
  <c r="W2711" i="1"/>
  <c r="Z2711" i="1" l="1"/>
  <c r="AA2712" i="1"/>
  <c r="E2711" i="1"/>
  <c r="U2711" i="1"/>
  <c r="V2711" i="1" s="1"/>
  <c r="AG2711" i="1"/>
  <c r="X2712" i="1"/>
  <c r="Y2712" i="1" s="1"/>
  <c r="Z2712" i="1" l="1"/>
  <c r="E2712" i="1"/>
  <c r="AA2713" i="1"/>
  <c r="U2712" i="1"/>
  <c r="V2712" i="1" s="1"/>
  <c r="AB2712" i="1"/>
  <c r="W2712" i="1"/>
  <c r="W2713" i="1" l="1"/>
  <c r="X2713" i="1"/>
  <c r="Y2713" i="1" s="1"/>
  <c r="AG2712" i="1"/>
  <c r="AB2713" i="1"/>
  <c r="AG2713" i="1" l="1"/>
  <c r="Z2713" i="1"/>
  <c r="E2713" i="1"/>
  <c r="AA2714" i="1"/>
  <c r="U2713" i="1"/>
  <c r="V2713" i="1" s="1"/>
  <c r="X2714" i="1"/>
  <c r="Y2714" i="1" s="1"/>
  <c r="Z2714" i="1" l="1"/>
  <c r="E2714" i="1"/>
  <c r="AA2715" i="1"/>
  <c r="U2714" i="1"/>
  <c r="V2714" i="1" s="1"/>
  <c r="W2714" i="1"/>
  <c r="AB2714" i="1"/>
  <c r="AB2715" i="1" l="1"/>
  <c r="AG2714" i="1"/>
  <c r="X2715" i="1"/>
  <c r="Y2715" i="1" s="1"/>
  <c r="W2715" i="1"/>
  <c r="X2716" i="1" l="1"/>
  <c r="Y2716" i="1" s="1"/>
  <c r="AA2716" i="1"/>
  <c r="Z2715" i="1"/>
  <c r="E2715" i="1"/>
  <c r="U2715" i="1"/>
  <c r="V2715" i="1" s="1"/>
  <c r="AG2715" i="1"/>
  <c r="Z2716" i="1" l="1"/>
  <c r="E2716" i="1"/>
  <c r="AA2717" i="1"/>
  <c r="U2716" i="1"/>
  <c r="V2716" i="1" s="1"/>
  <c r="AB2716" i="1"/>
  <c r="W2716" i="1"/>
  <c r="X2717" i="1" l="1"/>
  <c r="Y2717" i="1" s="1"/>
  <c r="W2717" i="1"/>
  <c r="AB2717" i="1"/>
  <c r="AG2716" i="1"/>
  <c r="X2718" i="1" l="1"/>
  <c r="Y2718" i="1" s="1"/>
  <c r="AG2717" i="1"/>
  <c r="Z2717" i="1"/>
  <c r="E2717" i="1"/>
  <c r="AA2718" i="1"/>
  <c r="U2717" i="1"/>
  <c r="V2717" i="1" s="1"/>
  <c r="AB2718" i="1" l="1"/>
  <c r="W2718" i="1"/>
  <c r="AA2719" i="1"/>
  <c r="E2718" i="1"/>
  <c r="Z2718" i="1"/>
  <c r="U2718" i="1"/>
  <c r="V2718" i="1" s="1"/>
  <c r="X2719" i="1" l="1"/>
  <c r="Y2719" i="1" s="1"/>
  <c r="W2719" i="1"/>
  <c r="AG2718" i="1"/>
  <c r="AB2719" i="1"/>
  <c r="AG2719" i="1" l="1"/>
  <c r="X2720" i="1"/>
  <c r="Y2720" i="1" s="1"/>
  <c r="AA2720" i="1"/>
  <c r="Z2719" i="1"/>
  <c r="E2719" i="1"/>
  <c r="U2719" i="1"/>
  <c r="V2719" i="1" s="1"/>
  <c r="AB2720" i="1" l="1"/>
  <c r="Z2720" i="1"/>
  <c r="E2720" i="1"/>
  <c r="AA2721" i="1"/>
  <c r="U2720" i="1"/>
  <c r="V2720" i="1" s="1"/>
  <c r="W2720" i="1"/>
  <c r="X2721" i="1" l="1"/>
  <c r="Y2721" i="1" s="1"/>
  <c r="W2721" i="1"/>
  <c r="AB2721" i="1"/>
  <c r="AG2720" i="1"/>
  <c r="X2722" i="1" l="1"/>
  <c r="Y2722" i="1" s="1"/>
  <c r="Z2721" i="1"/>
  <c r="E2721" i="1"/>
  <c r="AA2722" i="1"/>
  <c r="U2721" i="1"/>
  <c r="V2721" i="1" s="1"/>
  <c r="AG2721" i="1"/>
  <c r="AB2722" i="1" l="1"/>
  <c r="W2722" i="1"/>
  <c r="Z2722" i="1"/>
  <c r="E2722" i="1"/>
  <c r="AA2723" i="1"/>
  <c r="U2722" i="1"/>
  <c r="V2722" i="1" s="1"/>
  <c r="W2723" i="1" l="1"/>
  <c r="X2723" i="1"/>
  <c r="Y2723" i="1" s="1"/>
  <c r="AB2723" i="1"/>
  <c r="AG2722" i="1"/>
  <c r="AG2723" i="1" l="1"/>
  <c r="X2724" i="1"/>
  <c r="Y2724" i="1" s="1"/>
  <c r="Z2723" i="1"/>
  <c r="E2723" i="1"/>
  <c r="AA2724" i="1"/>
  <c r="U2723" i="1"/>
  <c r="V2723" i="1" s="1"/>
  <c r="Z2724" i="1" l="1"/>
  <c r="E2724" i="1"/>
  <c r="AA2725" i="1"/>
  <c r="U2724" i="1"/>
  <c r="V2724" i="1" s="1"/>
  <c r="W2724" i="1"/>
  <c r="AB2724" i="1"/>
  <c r="AB2725" i="1" l="1"/>
  <c r="AG2724" i="1"/>
  <c r="X2725" i="1"/>
  <c r="Y2725" i="1" s="1"/>
  <c r="W2725" i="1"/>
  <c r="AA2726" i="1" l="1"/>
  <c r="Z2725" i="1"/>
  <c r="E2725" i="1"/>
  <c r="U2725" i="1"/>
  <c r="V2725" i="1" s="1"/>
  <c r="X2726" i="1"/>
  <c r="Y2726" i="1" s="1"/>
  <c r="AG2725" i="1"/>
  <c r="W2726" i="1" l="1"/>
  <c r="Z2726" i="1"/>
  <c r="AA2727" i="1"/>
  <c r="E2726" i="1"/>
  <c r="U2726" i="1"/>
  <c r="V2726" i="1" s="1"/>
  <c r="AB2726" i="1"/>
  <c r="AG2726" i="1" l="1"/>
  <c r="AB2727" i="1"/>
  <c r="X2727" i="1"/>
  <c r="Y2727" i="1" s="1"/>
  <c r="W2727" i="1"/>
  <c r="Z2727" i="1" l="1"/>
  <c r="E2727" i="1"/>
  <c r="AA2728" i="1"/>
  <c r="U2727" i="1"/>
  <c r="V2727" i="1" s="1"/>
  <c r="AG2727" i="1"/>
  <c r="X2728" i="1"/>
  <c r="Y2728" i="1" s="1"/>
  <c r="W2728" i="1" l="1"/>
  <c r="AB2728" i="1"/>
  <c r="AA2729" i="1"/>
  <c r="Z2728" i="1"/>
  <c r="E2728" i="1"/>
  <c r="U2728" i="1"/>
  <c r="V2728" i="1" s="1"/>
  <c r="AB2729" i="1" l="1"/>
  <c r="AG2728" i="1"/>
  <c r="X2729" i="1"/>
  <c r="Y2729" i="1" s="1"/>
  <c r="W2729" i="1"/>
  <c r="Z2729" i="1" l="1"/>
  <c r="E2729" i="1"/>
  <c r="AA2730" i="1"/>
  <c r="U2729" i="1"/>
  <c r="V2729" i="1" s="1"/>
  <c r="AG2729" i="1"/>
  <c r="X2730" i="1"/>
  <c r="Y2730" i="1" s="1"/>
  <c r="AA2731" i="1" l="1"/>
  <c r="Z2730" i="1"/>
  <c r="E2730" i="1"/>
  <c r="U2730" i="1"/>
  <c r="V2730" i="1" s="1"/>
  <c r="W2730" i="1"/>
  <c r="AB2730" i="1"/>
  <c r="AG2730" i="1" l="1"/>
  <c r="AB2731" i="1"/>
  <c r="W2731" i="1"/>
  <c r="X2731" i="1"/>
  <c r="Y2731" i="1" s="1"/>
  <c r="X2732" i="1" l="1"/>
  <c r="Y2732" i="1" s="1"/>
  <c r="AG2731" i="1"/>
  <c r="Z2731" i="1"/>
  <c r="E2731" i="1"/>
  <c r="AA2732" i="1"/>
  <c r="U2731" i="1"/>
  <c r="V2731" i="1" s="1"/>
  <c r="W2732" i="1" l="1"/>
  <c r="AB2732" i="1"/>
  <c r="Z2732" i="1"/>
  <c r="E2732" i="1"/>
  <c r="AA2733" i="1"/>
  <c r="U2732" i="1"/>
  <c r="V2732" i="1" s="1"/>
  <c r="AB2733" i="1" l="1"/>
  <c r="AG2732" i="1"/>
  <c r="X2733" i="1"/>
  <c r="Y2733" i="1" s="1"/>
  <c r="W2733" i="1"/>
  <c r="Z2733" i="1" l="1"/>
  <c r="AA2734" i="1"/>
  <c r="E2733" i="1"/>
  <c r="U2733" i="1"/>
  <c r="V2733" i="1" s="1"/>
  <c r="X2734" i="1"/>
  <c r="Y2734" i="1" s="1"/>
  <c r="AG2733" i="1"/>
  <c r="AB2734" i="1" l="1"/>
  <c r="W2734" i="1"/>
  <c r="Z2734" i="1"/>
  <c r="E2734" i="1"/>
  <c r="AA2735" i="1"/>
  <c r="U2734" i="1"/>
  <c r="V2734" i="1" s="1"/>
  <c r="W2735" i="1" l="1"/>
  <c r="X2735" i="1"/>
  <c r="Y2735" i="1" s="1"/>
  <c r="AB2735" i="1"/>
  <c r="AG2734" i="1"/>
  <c r="AG2735" i="1" l="1"/>
  <c r="AA2736" i="1"/>
  <c r="Z2735" i="1"/>
  <c r="E2735" i="1"/>
  <c r="U2735" i="1"/>
  <c r="V2735" i="1" s="1"/>
  <c r="X2736" i="1"/>
  <c r="Y2736" i="1" s="1"/>
  <c r="Z2736" i="1" l="1"/>
  <c r="E2736" i="1"/>
  <c r="AA2737" i="1"/>
  <c r="U2736" i="1"/>
  <c r="V2736" i="1" s="1"/>
  <c r="W2736" i="1"/>
  <c r="AB2736" i="1"/>
  <c r="AG2736" i="1" l="1"/>
  <c r="AB2737" i="1"/>
  <c r="W2737" i="1"/>
  <c r="X2737" i="1"/>
  <c r="Y2737" i="1" s="1"/>
  <c r="X2738" i="1" l="1"/>
  <c r="Y2738" i="1" s="1"/>
  <c r="AG2737" i="1"/>
  <c r="Z2737" i="1"/>
  <c r="AA2738" i="1"/>
  <c r="E2737" i="1"/>
  <c r="U2737" i="1"/>
  <c r="V2737" i="1" s="1"/>
  <c r="AB2738" i="1" l="1"/>
  <c r="W2738" i="1"/>
  <c r="Z2738" i="1"/>
  <c r="E2738" i="1"/>
  <c r="AA2739" i="1"/>
  <c r="U2738" i="1"/>
  <c r="V2738" i="1" s="1"/>
  <c r="W2739" i="1" l="1"/>
  <c r="X2739" i="1"/>
  <c r="Y2739" i="1" s="1"/>
  <c r="AB2739" i="1"/>
  <c r="AG2738" i="1"/>
  <c r="Z2739" i="1" l="1"/>
  <c r="AA2740" i="1"/>
  <c r="E2739" i="1"/>
  <c r="U2739" i="1"/>
  <c r="V2739" i="1" s="1"/>
  <c r="AG2739" i="1"/>
  <c r="X2740" i="1"/>
  <c r="Y2740" i="1" s="1"/>
  <c r="Z2740" i="1" l="1"/>
  <c r="E2740" i="1"/>
  <c r="AA2741" i="1"/>
  <c r="U2740" i="1"/>
  <c r="V2740" i="1" s="1"/>
  <c r="W2740" i="1"/>
  <c r="AB2740" i="1"/>
  <c r="AB2741" i="1" l="1"/>
  <c r="AG2740" i="1"/>
  <c r="W2741" i="1"/>
  <c r="X2741" i="1"/>
  <c r="Y2741" i="1" s="1"/>
  <c r="X2742" i="1" l="1"/>
  <c r="Y2742" i="1" s="1"/>
  <c r="AG2741" i="1"/>
  <c r="Z2741" i="1"/>
  <c r="AA2742" i="1"/>
  <c r="E2741" i="1"/>
  <c r="U2741" i="1"/>
  <c r="V2741" i="1" s="1"/>
  <c r="AB2742" i="1" l="1"/>
  <c r="W2742" i="1"/>
  <c r="Z2742" i="1"/>
  <c r="E2742" i="1"/>
  <c r="AA2743" i="1"/>
  <c r="U2742" i="1"/>
  <c r="V2742" i="1" s="1"/>
  <c r="W2743" i="1" l="1"/>
  <c r="X2743" i="1"/>
  <c r="Y2743" i="1" s="1"/>
  <c r="AB2743" i="1"/>
  <c r="AG2742" i="1"/>
  <c r="AG2743" i="1" l="1"/>
  <c r="Z2743" i="1"/>
  <c r="AA2744" i="1"/>
  <c r="E2743" i="1"/>
  <c r="U2743" i="1"/>
  <c r="V2743" i="1" s="1"/>
  <c r="X2744" i="1"/>
  <c r="Y2744" i="1" s="1"/>
  <c r="Z2744" i="1" l="1"/>
  <c r="E2744" i="1"/>
  <c r="AA2745" i="1"/>
  <c r="U2744" i="1"/>
  <c r="V2744" i="1" s="1"/>
  <c r="W2744" i="1"/>
  <c r="AB2744" i="1"/>
  <c r="AG2744" i="1" l="1"/>
  <c r="AB2745" i="1"/>
  <c r="W2745" i="1"/>
  <c r="X2745" i="1"/>
  <c r="Y2745" i="1" s="1"/>
  <c r="Z2745" i="1" l="1"/>
  <c r="AA2746" i="1"/>
  <c r="E2745" i="1"/>
  <c r="U2745" i="1"/>
  <c r="V2745" i="1" s="1"/>
  <c r="X2746" i="1"/>
  <c r="Y2746" i="1" s="1"/>
  <c r="AG2745" i="1"/>
  <c r="AB2746" i="1" l="1"/>
  <c r="W2746" i="1"/>
  <c r="Z2746" i="1"/>
  <c r="E2746" i="1"/>
  <c r="AA2747" i="1"/>
  <c r="U2746" i="1"/>
  <c r="V2746" i="1" s="1"/>
  <c r="W2747" i="1" l="1"/>
  <c r="X2747" i="1"/>
  <c r="Y2747" i="1" s="1"/>
  <c r="AB2747" i="1"/>
  <c r="AG2746" i="1"/>
  <c r="Z2747" i="1" l="1"/>
  <c r="AA2748" i="1"/>
  <c r="E2747" i="1"/>
  <c r="U2747" i="1"/>
  <c r="V2747" i="1" s="1"/>
  <c r="X2748" i="1"/>
  <c r="Y2748" i="1" s="1"/>
  <c r="AG2747" i="1"/>
  <c r="AB2748" i="1" l="1"/>
  <c r="W2748" i="1"/>
  <c r="Z2748" i="1"/>
  <c r="E2748" i="1"/>
  <c r="AA2749" i="1"/>
  <c r="U2748" i="1"/>
  <c r="V2748" i="1" s="1"/>
  <c r="W2749" i="1" l="1"/>
  <c r="X2749" i="1"/>
  <c r="Y2749" i="1" s="1"/>
  <c r="AB2749" i="1"/>
  <c r="AG2748" i="1"/>
  <c r="Z2749" i="1" l="1"/>
  <c r="AA2750" i="1"/>
  <c r="E2749" i="1"/>
  <c r="U2749" i="1"/>
  <c r="V2749" i="1" s="1"/>
  <c r="X2750" i="1"/>
  <c r="Y2750" i="1" s="1"/>
  <c r="AG2749" i="1"/>
  <c r="AB2750" i="1" l="1"/>
  <c r="W2750" i="1"/>
  <c r="Z2750" i="1"/>
  <c r="E2750" i="1"/>
  <c r="AA2751" i="1"/>
  <c r="U2750" i="1"/>
  <c r="V2750" i="1" s="1"/>
  <c r="W2751" i="1" l="1"/>
  <c r="X2751" i="1"/>
  <c r="Y2751" i="1" s="1"/>
  <c r="AB2751" i="1"/>
  <c r="AG2750" i="1"/>
  <c r="AG2751" i="1" l="1"/>
  <c r="X2752" i="1"/>
  <c r="Y2752" i="1" s="1"/>
  <c r="Z2751" i="1"/>
  <c r="AA2752" i="1"/>
  <c r="E2751" i="1"/>
  <c r="U2751" i="1"/>
  <c r="V2751" i="1" s="1"/>
  <c r="W2752" i="1" l="1"/>
  <c r="Z2752" i="1"/>
  <c r="E2752" i="1"/>
  <c r="AA2753" i="1"/>
  <c r="U2752" i="1"/>
  <c r="V2752" i="1" s="1"/>
  <c r="AB2752" i="1"/>
  <c r="AG2752" i="1" l="1"/>
  <c r="AB2753" i="1"/>
  <c r="W2753" i="1"/>
  <c r="X2753" i="1"/>
  <c r="Y2753" i="1" s="1"/>
  <c r="X2754" i="1" l="1"/>
  <c r="Y2754" i="1" s="1"/>
  <c r="AG2753" i="1"/>
  <c r="Z2753" i="1"/>
  <c r="AA2754" i="1"/>
  <c r="E2753" i="1"/>
  <c r="U2753" i="1"/>
  <c r="V2753" i="1" s="1"/>
  <c r="W2754" i="1" l="1"/>
  <c r="AB2754" i="1"/>
  <c r="Z2754" i="1"/>
  <c r="E2754" i="1"/>
  <c r="AA2755" i="1"/>
  <c r="U2754" i="1"/>
  <c r="V2754" i="1" s="1"/>
  <c r="AB2755" i="1" l="1"/>
  <c r="AG2754" i="1"/>
  <c r="W2755" i="1"/>
  <c r="X2755" i="1"/>
  <c r="Y2755" i="1" s="1"/>
  <c r="X2756" i="1" l="1"/>
  <c r="Y2756" i="1" s="1"/>
  <c r="AA2756" i="1"/>
  <c r="Z2755" i="1"/>
  <c r="E2755" i="1"/>
  <c r="U2755" i="1"/>
  <c r="V2755" i="1" s="1"/>
  <c r="AG2755" i="1"/>
  <c r="AB2756" i="1" l="1"/>
  <c r="W2756" i="1"/>
  <c r="Z2756" i="1"/>
  <c r="E2756" i="1"/>
  <c r="AA2757" i="1"/>
  <c r="U2756" i="1"/>
  <c r="V2756" i="1" s="1"/>
  <c r="X2757" i="1" l="1"/>
  <c r="Y2757" i="1" s="1"/>
  <c r="W2757" i="1"/>
  <c r="AB2757" i="1"/>
  <c r="AG2756" i="1"/>
  <c r="AG2757" i="1" l="1"/>
  <c r="X2758" i="1"/>
  <c r="Y2758" i="1" s="1"/>
  <c r="AA2758" i="1"/>
  <c r="Z2757" i="1"/>
  <c r="E2757" i="1"/>
  <c r="U2757" i="1"/>
  <c r="V2757" i="1" s="1"/>
  <c r="W2758" i="1" l="1"/>
  <c r="Z2758" i="1"/>
  <c r="E2758" i="1"/>
  <c r="U2758" i="1"/>
  <c r="V2758" i="1" s="1"/>
  <c r="AB2758" i="1"/>
  <c r="AG2758" i="1" s="1"/>
</calcChain>
</file>

<file path=xl/comments1.xml><?xml version="1.0" encoding="utf-8"?>
<comments xmlns="http://schemas.openxmlformats.org/spreadsheetml/2006/main">
  <authors>
    <author>Vance</author>
  </authors>
  <commentList>
    <comment ref="B4" authorId="0">
      <text>
        <r>
          <rPr>
            <b/>
            <sz val="9"/>
            <color indexed="81"/>
            <rFont val="Tahoma"/>
            <family val="2"/>
          </rPr>
          <t>Vance:</t>
        </r>
        <r>
          <rPr>
            <sz val="9"/>
            <color indexed="81"/>
            <rFont val="Tahoma"/>
            <family val="2"/>
          </rPr>
          <t xml:space="preserve">
^GSPC</t>
        </r>
      </text>
    </comment>
    <comment ref="H4" authorId="0">
      <text>
        <r>
          <rPr>
            <b/>
            <sz val="9"/>
            <color indexed="81"/>
            <rFont val="Tahoma"/>
            <family val="2"/>
          </rPr>
          <t>Vance:</t>
        </r>
        <r>
          <rPr>
            <sz val="9"/>
            <color indexed="81"/>
            <rFont val="Tahoma"/>
            <family val="2"/>
          </rPr>
          <t xml:space="preserve">
Same as GSPC / SPX</t>
        </r>
      </text>
    </comment>
    <comment ref="AD4" authorId="0">
      <text>
        <r>
          <rPr>
            <b/>
            <sz val="9"/>
            <color indexed="81"/>
            <rFont val="Tahoma"/>
            <family val="2"/>
          </rPr>
          <t>Vance:</t>
        </r>
        <r>
          <rPr>
            <sz val="9"/>
            <color indexed="81"/>
            <rFont val="Tahoma"/>
            <family val="2"/>
          </rPr>
          <t xml:space="preserve">
SPVQDTR</t>
        </r>
      </text>
    </comment>
    <comment ref="AH2631" authorId="0">
      <text>
        <r>
          <rPr>
            <b/>
            <sz val="9"/>
            <color indexed="81"/>
            <rFont val="Tahoma"/>
            <family val="2"/>
          </rPr>
          <t>Vance:</t>
        </r>
        <r>
          <rPr>
            <sz val="9"/>
            <color indexed="81"/>
            <rFont val="Tahoma"/>
            <family val="2"/>
          </rPr>
          <t xml:space="preserve">
From this point on, not simulated, just using publlished IV values. </t>
        </r>
      </text>
    </comment>
  </commentList>
</comments>
</file>

<file path=xl/sharedStrings.xml><?xml version="1.0" encoding="utf-8"?>
<sst xmlns="http://schemas.openxmlformats.org/spreadsheetml/2006/main" count="81" uniqueCount="74">
  <si>
    <t>Trade Date</t>
  </si>
  <si>
    <t>VIX</t>
  </si>
  <si>
    <t>SPX</t>
  </si>
  <si>
    <t>SPXT (TR)</t>
  </si>
  <si>
    <t>SPXE (ER)</t>
  </si>
  <si>
    <t>LIBOR</t>
  </si>
  <si>
    <t>SPVXSTR</t>
  </si>
  <si>
    <t>SPVXSP</t>
  </si>
  <si>
    <t>End</t>
  </si>
  <si>
    <t>LN SPX</t>
  </si>
  <si>
    <t>SPX 22HV</t>
  </si>
  <si>
    <t>5 Day IV</t>
  </si>
  <si>
    <t>20 Day IV</t>
  </si>
  <si>
    <t>RV</t>
  </si>
  <si>
    <t>-1E</t>
  </si>
  <si>
    <t>0E</t>
  </si>
  <si>
    <t>1E</t>
  </si>
  <si>
    <t>Allocation table</t>
  </si>
  <si>
    <t>VQT ER no stop</t>
  </si>
  <si>
    <t>Seed</t>
  </si>
  <si>
    <t>We</t>
  </si>
  <si>
    <t>Wv</t>
  </si>
  <si>
    <t>5-Day Rtn</t>
  </si>
  <si>
    <t>VQT ER ref</t>
  </si>
  <si>
    <t>VQT TR</t>
  </si>
  <si>
    <t>ER Error</t>
  </si>
  <si>
    <t>Tr Error</t>
  </si>
  <si>
    <t>VQT TR ref</t>
  </si>
  <si>
    <t>CashDR</t>
  </si>
  <si>
    <t>Wcash</t>
  </si>
  <si>
    <t>Row Labels</t>
  </si>
  <si>
    <t>Grand Total</t>
  </si>
  <si>
    <t>VQT-IV</t>
  </si>
  <si>
    <t>VQT actual</t>
  </si>
  <si>
    <t>DIVT-1</t>
  </si>
  <si>
    <t>IVT-1</t>
  </si>
  <si>
    <t>VQT-IV Error</t>
  </si>
  <si>
    <t>Divisor</t>
  </si>
  <si>
    <t>Sim VQT no fee</t>
  </si>
  <si>
    <t>Mult Cash</t>
  </si>
  <si>
    <t>Sum of SPX 22HV</t>
  </si>
  <si>
    <t>VIX/100</t>
  </si>
  <si>
    <t>VIX-HV</t>
  </si>
  <si>
    <t>Sum of SPX</t>
  </si>
  <si>
    <t>Sum of IVT-1</t>
  </si>
  <si>
    <t>Sum of VIX</t>
  </si>
  <si>
    <t>Per SPX</t>
  </si>
  <si>
    <t>5 Day av%</t>
  </si>
  <si>
    <t>SL Cause</t>
  </si>
  <si>
    <t xml:space="preserve">   SFI VQT Backtest Readme Notes</t>
  </si>
  <si>
    <t>Notes</t>
  </si>
  <si>
    <t xml:space="preserve">Email support is available at vh2solutions@gmail.com and phone support at 970-430-6092. </t>
  </si>
  <si>
    <t>Master sheet descriptions
 * Trade Date:   Days when indexes were updated  26-Mar-2004 through 5-July-2012
* VIX &amp; SPX indexes
*  SPXT (SPX total return) index.  Full spreadsheet only
* SFI TR M1-M2 SFI ER MI-M2 and  indexes:  Six Figure Investing short term 
   excess return (T-Bill interest not included on the ER) rolling futures indexes.  Full 
   spreadsheet only.  
* VQT no Fee:  Simulated VQT value corresponding to the total returns value of the 
    underlying SPVQDTR index, which includes the contribution from LIBOR
* VQT w Fee: Simulated VQT value which includes the 0.95% annual fee 
* VQT IV:   VQT's IOPV Index Ticker  (Indicative Optimized Portfolio Value)
* VQT actuals:  VQT end of day closing price</t>
  </si>
  <si>
    <t xml:space="preserve">* The algorithms used to generate the  VQT values from 29-Mar-2004 to 5-July-12 are currently published at:  https://barxis.barcap.com/US/7/en/contentStore.app?id=407344
Instead of SPVXSTR and SPVXSP  (Total Return and Excess Return versions of the short term rolling futures indexes), I used my own versions of these indexes that I generated from posted CBOE futures.  See notes 4 &amp; 5 below. </t>
  </si>
  <si>
    <t xml:space="preserve">The futures data used to generate these indexes was downloaded from the CBOE website (http://www.cboe.com/).  I created a master spreadsheet that integrated their 95+ spreadsheets into a single integrated sheet that made the creation of these indexes a reasonable exercise.  See http://sixfigureinvesting.com/2010/12/volatility-futures-worksheet/ for more information. </t>
  </si>
  <si>
    <t xml:space="preserve">In the period from 26-Mar-2004 to 19-Dec-2005 there were some periods where there is no VIX Volatility Futures front month (M1) data.  I adapted the extrapolation approach specified in the prospectuses to generate the missing M1 data.  I may choose to improve that algorithm in the future, which would change some of the M1-M2 M index values in the 26-Mar-2004 to 19-Dec-2005 timeframe.  It would not change the M1-M2 M data after 19-Dec-2005 </t>
  </si>
  <si>
    <t>When I compare my VQT results to sampled  SPVQDTR data, my results are within +-0.35% of the SPVQDTR data.</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</si>
  <si>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</si>
  <si>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Peak value</t>
  </si>
  <si>
    <t>Drawdwn %</t>
  </si>
  <si>
    <t>VQTwFee</t>
  </si>
  <si>
    <t>Barclays' IV data has values for days that were not trade days in the USA</t>
  </si>
  <si>
    <t>Wcash Val</t>
  </si>
  <si>
    <t>Diff</t>
  </si>
  <si>
    <t>Alt SPXT</t>
  </si>
  <si>
    <t>© 2014 VH2 LLC </t>
  </si>
  <si>
    <t>Data sources:  SPXE  Yahoo Finance ^GSPC ,  SPXT  EODDATA.com,  VIX  CBOE website http://www.cboe.com/micro/vix/historical.aspx  (true close is at 4:15 ET, don't use Yahoo data), LIBOR http://research.stlouisfed.org/fred2/series/USDONTD156N#   export data, SPVXSTR  Barclays'VXX IV/Index spreadsheet (currently not updated), SPVXSP   SIx Figure Investing, or from the chart on Msn Money $SPVXSP/ID</t>
  </si>
  <si>
    <t xml:space="preserve">Revision History:  
   Rev A:  First revision;  
   Rev B:  Added round(x,3) to Wcash comparison
   Rev C: Changed stop loss comparison from &lt; -.02 to &lt;=- .02 in Wcash comparison (16-May-14)     Rev D:  Updated to use CBOE VIX values (close at 4:15 ET) </t>
  </si>
  <si>
    <t>Revision D   18-May-2014</t>
  </si>
  <si>
    <t>Barclays ETN+ S&amp;P VEQTOR(TM) ETN</t>
  </si>
  <si>
    <t>Date</t>
  </si>
  <si>
    <t>Index Level*</t>
  </si>
  <si>
    <t>Note IV*</t>
  </si>
  <si>
    <t>Sum of VQTwFee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</si>
</sst>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409]d\-mmm\-yy;@"/>
    <numFmt numFmtId="165" formatCode="0.00000000000"/>
    <numFmt numFmtId="166" formatCode="0.000000000"/>
    <numFmt numFmtId="167" formatCode="0.000"/>
    <numFmt numFmtId="168" formatCode="0.000000"/>
    <numFmt numFmtId="169" formatCode="mm/dd/yy;@"/>
    <numFmt numFmtId="170" formatCode="0.000E+00"/>
    <numFmt numFmtId="171" formatCode="0.00000"/>
    <numFmt numFmtId="172" formatCode="_-* #,##0.00_-;\-* #,##0.00_-;_-* &quot;-&quot;??_-;_-@_-"/>
    <numFmt numFmtId="173" formatCode="dd\ mmm\ yyyy"/>
  </numFmts>
  <fonts count="27" x14ac:knownFonts="1">
    <font>
      <sz val="11"/>
      <color theme="1"/>
      <name val="Calibri"/>
      <family val="2"/>
      <scheme val="minor"/>
    </font>
    <font>
      <sz val="9"/>
      <color indexed="81"/>
      <name val="Tahoma"/>
      <family val="2"/>
    </font>
    <font>
      <b/>
      <sz val="9"/>
      <color indexed="81"/>
      <name val="Tahoma"/>
      <family val="2"/>
    </font>
    <font>
      <sz val="9"/>
      <color rgb="FF000000"/>
      <name val="Arial"/>
      <family val="2"/>
    </font>
    <font>
      <sz val="8"/>
      <color theme="1"/>
      <name val="Calibri"/>
      <family val="2"/>
      <scheme val="minor"/>
    </font>
    <font>
      <sz val="1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22"/>
      <name val="Calibri"/>
      <family val="2"/>
    </font>
    <font>
      <b/>
      <sz val="11"/>
      <color indexed="8"/>
      <name val="Calibri"/>
      <family val="2"/>
    </font>
    <font>
      <sz val="10"/>
      <color indexed="8"/>
      <name val="Arial"/>
      <family val="2"/>
    </font>
    <font>
      <sz val="11"/>
      <color indexed="8"/>
      <name val="Calibri"/>
      <family val="2"/>
    </font>
  </fonts>
  <fills count="42">
    <fill>
      <patternFill patternType="none"/>
    </fill>
    <fill>
      <patternFill patternType="gray125"/>
    </fill>
    <fill>
      <patternFill patternType="solid">
        <fgColor rgb="FFFFFFFF"/>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59996337778862885"/>
        <bgColor indexed="6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theme="2"/>
        <bgColor indexed="64"/>
      </patternFill>
    </fill>
  </fills>
  <borders count="12">
    <border>
      <left/>
      <right/>
      <top/>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49"/>
      </top>
      <bottom style="double">
        <color indexed="49"/>
      </bottom>
      <diagonal/>
    </border>
  </borders>
  <cellStyleXfs count="55">
    <xf numFmtId="0" fontId="0" fillId="0" borderId="0"/>
    <xf numFmtId="0" fontId="5" fillId="0" borderId="0"/>
    <xf numFmtId="0" fontId="7" fillId="0" borderId="0" applyNumberFormat="0" applyFill="0" applyBorder="0" applyAlignment="0" applyProtection="0"/>
    <xf numFmtId="0" fontId="8" fillId="0" borderId="2" applyNumberFormat="0" applyFill="0" applyAlignment="0" applyProtection="0"/>
    <xf numFmtId="0" fontId="9" fillId="0" borderId="3" applyNumberFormat="0" applyFill="0" applyAlignment="0" applyProtection="0"/>
    <xf numFmtId="0" fontId="10" fillId="0" borderId="4" applyNumberFormat="0" applyFill="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5" borderId="0" applyNumberFormat="0" applyBorder="0" applyAlignment="0" applyProtection="0"/>
    <xf numFmtId="0" fontId="13" fillId="6" borderId="0" applyNumberFormat="0" applyBorder="0" applyAlignment="0" applyProtection="0"/>
    <xf numFmtId="0" fontId="14" fillId="7" borderId="5" applyNumberFormat="0" applyAlignment="0" applyProtection="0"/>
    <xf numFmtId="0" fontId="15" fillId="8" borderId="6" applyNumberFormat="0" applyAlignment="0" applyProtection="0"/>
    <xf numFmtId="0" fontId="16" fillId="8" borderId="5" applyNumberFormat="0" applyAlignment="0" applyProtection="0"/>
    <xf numFmtId="0" fontId="17" fillId="0" borderId="7" applyNumberFormat="0" applyFill="0" applyAlignment="0" applyProtection="0"/>
    <xf numFmtId="0" fontId="18" fillId="9" borderId="8" applyNumberFormat="0" applyAlignment="0" applyProtection="0"/>
    <xf numFmtId="0" fontId="19" fillId="0" borderId="0" applyNumberFormat="0" applyFill="0" applyBorder="0" applyAlignment="0" applyProtection="0"/>
    <xf numFmtId="0" fontId="6" fillId="10" borderId="9" applyNumberFormat="0" applyFont="0" applyAlignment="0" applyProtection="0"/>
    <xf numFmtId="0" fontId="20" fillId="0" borderId="0" applyNumberFormat="0" applyFill="0" applyBorder="0" applyAlignment="0" applyProtection="0"/>
    <xf numFmtId="0" fontId="21" fillId="0" borderId="10" applyNumberFormat="0" applyFill="0" applyAlignment="0" applyProtection="0"/>
    <xf numFmtId="0" fontId="22"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22" fillId="34" borderId="0" applyNumberFormat="0" applyBorder="0" applyAlignment="0" applyProtection="0"/>
    <xf numFmtId="0" fontId="26" fillId="10" borderId="9" applyNumberFormat="0" applyFont="0" applyAlignment="0" applyProtection="0"/>
    <xf numFmtId="0" fontId="23" fillId="40" borderId="0" applyNumberFormat="0" applyBorder="0" applyAlignment="0" applyProtection="0"/>
    <xf numFmtId="0" fontId="23" fillId="38" borderId="0" applyNumberFormat="0" applyBorder="0" applyAlignment="0" applyProtection="0"/>
    <xf numFmtId="0" fontId="23" fillId="37" borderId="0" applyNumberFormat="0" applyBorder="0" applyAlignment="0" applyProtection="0"/>
    <xf numFmtId="0" fontId="23" fillId="36" borderId="0" applyNumberFormat="0" applyBorder="0" applyAlignment="0" applyProtection="0"/>
    <xf numFmtId="0" fontId="5" fillId="0" borderId="0"/>
    <xf numFmtId="0" fontId="5" fillId="0" borderId="0" applyNumberFormat="0" applyFill="0" applyBorder="0" applyAlignment="0" applyProtection="0"/>
    <xf numFmtId="0" fontId="24" fillId="0" borderId="11" applyNumberFormat="0" applyFill="0" applyAlignment="0" applyProtection="0"/>
    <xf numFmtId="0" fontId="23" fillId="39" borderId="0" applyNumberFormat="0" applyBorder="0" applyAlignment="0" applyProtection="0"/>
    <xf numFmtId="0" fontId="25" fillId="0" borderId="0"/>
    <xf numFmtId="0" fontId="23" fillId="36" borderId="0" applyNumberFormat="0" applyBorder="0" applyAlignment="0" applyProtection="0"/>
    <xf numFmtId="172" fontId="6" fillId="0" borderId="0" applyFont="0" applyFill="0" applyBorder="0" applyAlignment="0" applyProtection="0"/>
  </cellStyleXfs>
  <cellXfs count="58">
    <xf numFmtId="0" fontId="0" fillId="0" borderId="0" xfId="0"/>
    <xf numFmtId="164" fontId="0" fillId="0" borderId="0" xfId="0" applyNumberFormat="1"/>
    <xf numFmtId="2" fontId="0" fillId="0" borderId="0" xfId="0" applyNumberFormat="1"/>
    <xf numFmtId="0" fontId="0" fillId="0" borderId="0" xfId="0"/>
    <xf numFmtId="15" fontId="3" fillId="2" borderId="0" xfId="0" applyNumberFormat="1" applyFont="1" applyFill="1" applyAlignment="1">
      <alignment horizontal="right" vertical="center"/>
    </xf>
    <xf numFmtId="4" fontId="3" fillId="2" borderId="0" xfId="0" applyNumberFormat="1" applyFont="1" applyFill="1" applyAlignment="1">
      <alignment horizontal="right" vertical="center" wrapText="1"/>
    </xf>
    <xf numFmtId="3" fontId="3" fillId="2" borderId="0" xfId="0" applyNumberFormat="1" applyFont="1" applyFill="1" applyAlignment="1">
      <alignment horizontal="right" vertical="center" wrapText="1"/>
    </xf>
    <xf numFmtId="0" fontId="3" fillId="2" borderId="0" xfId="0" applyFont="1" applyFill="1" applyAlignment="1">
      <alignment horizontal="right" vertical="center" wrapText="1"/>
    </xf>
    <xf numFmtId="0" fontId="0" fillId="0" borderId="0" xfId="0" quotePrefix="1"/>
    <xf numFmtId="165" fontId="0" fillId="0" borderId="0" xfId="0" applyNumberFormat="1"/>
    <xf numFmtId="165" fontId="3" fillId="2" borderId="0" xfId="0" applyNumberFormat="1" applyFont="1" applyFill="1" applyAlignment="1">
      <alignment horizontal="right" vertical="center"/>
    </xf>
    <xf numFmtId="166" fontId="0" fillId="0" borderId="0" xfId="0" applyNumberFormat="1"/>
    <xf numFmtId="167" fontId="0" fillId="0" borderId="0" xfId="0" applyNumberFormat="1"/>
    <xf numFmtId="0" fontId="0" fillId="3" borderId="0" xfId="0" applyFill="1"/>
    <xf numFmtId="2" fontId="3" fillId="2" borderId="0" xfId="0" applyNumberFormat="1" applyFont="1" applyFill="1" applyAlignment="1">
      <alignment horizontal="right" vertical="center" wrapText="1"/>
    </xf>
    <xf numFmtId="0" fontId="0" fillId="0" borderId="0" xfId="0"/>
    <xf numFmtId="0" fontId="0" fillId="0" borderId="0" xfId="0"/>
    <xf numFmtId="0" fontId="0" fillId="0" borderId="0" xfId="0" pivotButton="1"/>
    <xf numFmtId="164" fontId="0" fillId="0" borderId="0" xfId="0" applyNumberFormat="1" applyAlignment="1">
      <alignment horizontal="left"/>
    </xf>
    <xf numFmtId="0" fontId="0" fillId="0" borderId="0" xfId="0" applyNumberFormat="1"/>
    <xf numFmtId="2" fontId="0" fillId="3" borderId="0" xfId="0" applyNumberFormat="1" applyFill="1"/>
    <xf numFmtId="167" fontId="3" fillId="2" borderId="0" xfId="0" applyNumberFormat="1" applyFont="1" applyFill="1" applyAlignment="1">
      <alignment horizontal="right" vertical="center" wrapText="1"/>
    </xf>
    <xf numFmtId="168" fontId="0" fillId="0" borderId="0" xfId="0" applyNumberFormat="1" applyAlignment="1">
      <alignment wrapText="1"/>
    </xf>
    <xf numFmtId="169" fontId="0" fillId="0" borderId="0" xfId="0" applyNumberFormat="1"/>
    <xf numFmtId="2" fontId="0" fillId="0" borderId="0" xfId="0" applyNumberFormat="1" applyAlignment="1">
      <alignment wrapText="1"/>
    </xf>
    <xf numFmtId="168" fontId="0" fillId="0" borderId="0" xfId="0" applyNumberFormat="1"/>
    <xf numFmtId="168" fontId="3" fillId="2" borderId="0" xfId="0" applyNumberFormat="1" applyFont="1" applyFill="1" applyAlignment="1">
      <alignment horizontal="right" vertical="center" wrapText="1"/>
    </xf>
    <xf numFmtId="10" fontId="0" fillId="0" borderId="0" xfId="0" applyNumberFormat="1"/>
    <xf numFmtId="0" fontId="4"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10" fontId="3" fillId="2" borderId="0" xfId="0" applyNumberFormat="1" applyFont="1" applyFill="1" applyAlignment="1">
      <alignment horizontal="right" vertical="center" wrapText="1"/>
    </xf>
    <xf numFmtId="170" fontId="0" fillId="0" borderId="0" xfId="0" applyNumberFormat="1"/>
    <xf numFmtId="1" fontId="0" fillId="0" borderId="0" xfId="0" applyNumberFormat="1"/>
    <xf numFmtId="1" fontId="3" fillId="2" borderId="0" xfId="0" applyNumberFormat="1" applyFont="1" applyFill="1" applyAlignment="1">
      <alignment horizontal="right" vertical="center" wrapText="1"/>
    </xf>
    <xf numFmtId="171" fontId="0" fillId="0" borderId="0" xfId="0" applyNumberFormat="1"/>
    <xf numFmtId="2" fontId="0" fillId="0" borderId="0" xfId="0" applyNumberFormat="1"/>
    <xf numFmtId="164" fontId="0" fillId="0" borderId="0" xfId="0" applyNumberFormat="1"/>
    <xf numFmtId="0" fontId="0" fillId="0" borderId="0" xfId="0"/>
    <xf numFmtId="173" fontId="5" fillId="0" borderId="0" xfId="1" applyNumberFormat="1"/>
    <xf numFmtId="0" fontId="0" fillId="0" borderId="0" xfId="0"/>
    <xf numFmtId="0" fontId="0" fillId="0" borderId="0" xfId="0"/>
    <xf numFmtId="0" fontId="0" fillId="0" borderId="0" xfId="0"/>
    <xf numFmtId="0" fontId="0" fillId="0" borderId="0" xfId="0"/>
    <xf numFmtId="167" fontId="0" fillId="0" borderId="0" xfId="0" applyNumberFormat="1"/>
    <xf numFmtId="0" fontId="0" fillId="0" borderId="0" xfId="0"/>
    <xf numFmtId="0" fontId="0" fillId="0" borderId="0" xfId="0"/>
    <xf numFmtId="14" fontId="0" fillId="0" borderId="0" xfId="0" applyNumberFormat="1"/>
    <xf numFmtId="0" fontId="5" fillId="0" borderId="0" xfId="1"/>
    <xf numFmtId="0" fontId="0" fillId="0" borderId="0" xfId="0"/>
    <xf numFmtId="14" fontId="0" fillId="0" borderId="0" xfId="0" applyNumberFormat="1"/>
    <xf numFmtId="0" fontId="0" fillId="35" borderId="0" xfId="0" applyFill="1"/>
    <xf numFmtId="0" fontId="0" fillId="0" borderId="0" xfId="0"/>
    <xf numFmtId="0" fontId="0" fillId="35" borderId="0" xfId="0" applyFill="1"/>
    <xf numFmtId="2" fontId="0" fillId="41" borderId="0" xfId="0" applyNumberFormat="1" applyFill="1" applyAlignment="1">
      <alignment wrapText="1"/>
    </xf>
    <xf numFmtId="2" fontId="0" fillId="41" borderId="0" xfId="0" applyNumberFormat="1" applyFill="1"/>
  </cellXfs>
  <cellStyles count="55">
    <cellStyle name="_x000a_bidires=100_x000d_" xfId="48"/>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1 2" xfId="47"/>
    <cellStyle name="Accent2" xfId="23" builtinId="33" customBuiltin="1"/>
    <cellStyle name="Accent2 2" xfId="46"/>
    <cellStyle name="Accent3" xfId="27" builtinId="37" customBuiltin="1"/>
    <cellStyle name="Accent3 2" xfId="45"/>
    <cellStyle name="Accent4" xfId="31" builtinId="41" customBuiltin="1"/>
    <cellStyle name="Accent4 2" xfId="51"/>
    <cellStyle name="Accent5" xfId="35" builtinId="45" customBuiltin="1"/>
    <cellStyle name="Accent5 2" xfId="53"/>
    <cellStyle name="Accent6" xfId="39" builtinId="49" customBuiltin="1"/>
    <cellStyle name="Accent6 2" xfId="44"/>
    <cellStyle name="Bad" xfId="8" builtinId="27" customBuiltin="1"/>
    <cellStyle name="Calculation" xfId="12" builtinId="22" customBuiltin="1"/>
    <cellStyle name="Check Cell" xfId="14" builtinId="23" customBuiltin="1"/>
    <cellStyle name="Comma 2" xfId="54"/>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1"/>
    <cellStyle name="Note" xfId="16" builtinId="10" customBuiltin="1"/>
    <cellStyle name="Note 2" xfId="43"/>
    <cellStyle name="Output" xfId="11" builtinId="21" customBuiltin="1"/>
    <cellStyle name="Style 1" xfId="49"/>
    <cellStyle name="Title" xfId="2" builtinId="15" customBuiltin="1"/>
    <cellStyle name="Total" xfId="18" builtinId="25" customBuiltin="1"/>
    <cellStyle name="Total 2" xfId="50"/>
    <cellStyle name="Warning Text" xfId="15" builtinId="11" customBuiltin="1"/>
    <cellStyle name="Обычный_RTS_select_issues" xfId="5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6.xml"/><Relationship Id="rId13" Type="http://schemas.openxmlformats.org/officeDocument/2006/relationships/worksheet" Target="worksheets/sheet9.xml"/><Relationship Id="rId18" Type="http://schemas.openxmlformats.org/officeDocument/2006/relationships/calcChain" Target="calcChain.xml"/><Relationship Id="rId3" Type="http://schemas.openxmlformats.org/officeDocument/2006/relationships/chartsheet" Target="chartsheets/sheet1.xml"/><Relationship Id="rId7" Type="http://schemas.openxmlformats.org/officeDocument/2006/relationships/chartsheet" Target="chartsheets/sheet2.xml"/><Relationship Id="rId12" Type="http://schemas.openxmlformats.org/officeDocument/2006/relationships/worksheet" Target="worksheets/sheet8.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chartsheet" Target="chartsheets/sheet4.xml"/><Relationship Id="rId5" Type="http://schemas.openxmlformats.org/officeDocument/2006/relationships/worksheet" Target="worksheets/sheet4.xml"/><Relationship Id="rId15" Type="http://schemas.openxmlformats.org/officeDocument/2006/relationships/theme" Target="theme/theme1.xml"/><Relationship Id="rId10" Type="http://schemas.openxmlformats.org/officeDocument/2006/relationships/worksheet" Target="worksheets/sheet7.xml"/><Relationship Id="rId4" Type="http://schemas.openxmlformats.org/officeDocument/2006/relationships/worksheet" Target="worksheets/sheet3.xml"/><Relationship Id="rId9" Type="http://schemas.openxmlformats.org/officeDocument/2006/relationships/chartsheet" Target="chartsheets/sheet3.xml"/><Relationship Id="rId14" Type="http://schemas.openxmlformats.org/officeDocument/2006/relationships/pivotCacheDefinition" Target="pivotCache/pivotCacheDefinition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s>
    <c:plotArea>
      <c:layout/>
      <c:lineChart>
        <c:grouping val="standard"/>
        <c:varyColors val="0"/>
        <c:ser>
          <c:idx val="0"/>
          <c:order val="0"/>
          <c:tx>
            <c:v>Total</c:v>
          </c:tx>
          <c:marker>
            <c:symbol val="none"/>
          </c:marker>
          <c:cat>
            <c:strLit>
              <c:ptCount val="2067"/>
              <c:pt idx="0">
                <c:v>01/26/04</c:v>
              </c:pt>
              <c:pt idx="1">
                <c:v>01/27/04</c:v>
              </c:pt>
              <c:pt idx="2">
                <c:v>01/28/04</c:v>
              </c:pt>
              <c:pt idx="3">
                <c:v>01/29/04</c:v>
              </c:pt>
              <c:pt idx="4">
                <c:v>01/30/04</c:v>
              </c:pt>
              <c:pt idx="5">
                <c:v>02/02/04</c:v>
              </c:pt>
              <c:pt idx="6">
                <c:v>02/03/04</c:v>
              </c:pt>
              <c:pt idx="7">
                <c:v>02/04/04</c:v>
              </c:pt>
              <c:pt idx="8">
                <c:v>02/05/04</c:v>
              </c:pt>
              <c:pt idx="9">
                <c:v>02/06/04</c:v>
              </c:pt>
              <c:pt idx="10">
                <c:v>02/09/04</c:v>
              </c:pt>
              <c:pt idx="11">
                <c:v>02/10/04</c:v>
              </c:pt>
              <c:pt idx="12">
                <c:v>02/11/04</c:v>
              </c:pt>
              <c:pt idx="13">
                <c:v>02/12/04</c:v>
              </c:pt>
              <c:pt idx="14">
                <c:v>02/13/04</c:v>
              </c:pt>
              <c:pt idx="15">
                <c:v>02/17/04</c:v>
              </c:pt>
              <c:pt idx="16">
                <c:v>02/18/04</c:v>
              </c:pt>
              <c:pt idx="17">
                <c:v>02/19/04</c:v>
              </c:pt>
              <c:pt idx="18">
                <c:v>02/20/04</c:v>
              </c:pt>
              <c:pt idx="19">
                <c:v>02/23/04</c:v>
              </c:pt>
              <c:pt idx="20">
                <c:v>02/24/04</c:v>
              </c:pt>
              <c:pt idx="21">
                <c:v>02/25/04</c:v>
              </c:pt>
              <c:pt idx="22">
                <c:v>02/26/04</c:v>
              </c:pt>
              <c:pt idx="23">
                <c:v>02/27/04</c:v>
              </c:pt>
              <c:pt idx="24">
                <c:v>03/01/04</c:v>
              </c:pt>
              <c:pt idx="25">
                <c:v>03/02/04</c:v>
              </c:pt>
              <c:pt idx="26">
                <c:v>03/03/04</c:v>
              </c:pt>
              <c:pt idx="27">
                <c:v>03/04/04</c:v>
              </c:pt>
              <c:pt idx="28">
                <c:v>03/05/04</c:v>
              </c:pt>
              <c:pt idx="29">
                <c:v>03/08/04</c:v>
              </c:pt>
              <c:pt idx="30">
                <c:v>03/09/04</c:v>
              </c:pt>
              <c:pt idx="31">
                <c:v>03/10/04</c:v>
              </c:pt>
              <c:pt idx="32">
                <c:v>03/11/04</c:v>
              </c:pt>
              <c:pt idx="33">
                <c:v>03/12/04</c:v>
              </c:pt>
              <c:pt idx="34">
                <c:v>03/15/04</c:v>
              </c:pt>
              <c:pt idx="35">
                <c:v>03/16/04</c:v>
              </c:pt>
              <c:pt idx="36">
                <c:v>03/17/04</c:v>
              </c:pt>
              <c:pt idx="37">
                <c:v>03/18/04</c:v>
              </c:pt>
              <c:pt idx="38">
                <c:v>03/19/04</c:v>
              </c:pt>
              <c:pt idx="39">
                <c:v>03/22/04</c:v>
              </c:pt>
              <c:pt idx="40">
                <c:v>03/23/04</c:v>
              </c:pt>
              <c:pt idx="41">
                <c:v>03/24/04</c:v>
              </c:pt>
              <c:pt idx="42">
                <c:v>03/25/04</c:v>
              </c:pt>
              <c:pt idx="43">
                <c:v>03/26/04</c:v>
              </c:pt>
              <c:pt idx="44">
                <c:v>03/29/04</c:v>
              </c:pt>
              <c:pt idx="45">
                <c:v>03/30/04</c:v>
              </c:pt>
              <c:pt idx="46">
                <c:v>03/31/04</c:v>
              </c:pt>
              <c:pt idx="47">
                <c:v>04/01/04</c:v>
              </c:pt>
              <c:pt idx="48">
                <c:v>04/02/04</c:v>
              </c:pt>
              <c:pt idx="49">
                <c:v>04/05/04</c:v>
              </c:pt>
              <c:pt idx="50">
                <c:v>04/06/04</c:v>
              </c:pt>
              <c:pt idx="51">
                <c:v>04/07/04</c:v>
              </c:pt>
              <c:pt idx="52">
                <c:v>04/08/04</c:v>
              </c:pt>
              <c:pt idx="53">
                <c:v>04/12/04</c:v>
              </c:pt>
              <c:pt idx="54">
                <c:v>04/13/04</c:v>
              </c:pt>
              <c:pt idx="55">
                <c:v>04/14/04</c:v>
              </c:pt>
              <c:pt idx="56">
                <c:v>04/15/04</c:v>
              </c:pt>
              <c:pt idx="57">
                <c:v>04/16/04</c:v>
              </c:pt>
              <c:pt idx="58">
                <c:v>04/19/04</c:v>
              </c:pt>
              <c:pt idx="59">
                <c:v>04/20/04</c:v>
              </c:pt>
              <c:pt idx="60">
                <c:v>04/21/04</c:v>
              </c:pt>
              <c:pt idx="61">
                <c:v>04/22/04</c:v>
              </c:pt>
              <c:pt idx="62">
                <c:v>04/23/04</c:v>
              </c:pt>
              <c:pt idx="63">
                <c:v>04/26/04</c:v>
              </c:pt>
              <c:pt idx="64">
                <c:v>04/27/04</c:v>
              </c:pt>
              <c:pt idx="65">
                <c:v>04/28/04</c:v>
              </c:pt>
              <c:pt idx="66">
                <c:v>04/29/04</c:v>
              </c:pt>
              <c:pt idx="67">
                <c:v>04/30/04</c:v>
              </c:pt>
              <c:pt idx="68">
                <c:v>05/03/04</c:v>
              </c:pt>
              <c:pt idx="69">
                <c:v>05/04/04</c:v>
              </c:pt>
              <c:pt idx="70">
                <c:v>05/05/04</c:v>
              </c:pt>
              <c:pt idx="71">
                <c:v>05/06/04</c:v>
              </c:pt>
              <c:pt idx="72">
                <c:v>05/07/04</c:v>
              </c:pt>
              <c:pt idx="73">
                <c:v>05/10/04</c:v>
              </c:pt>
              <c:pt idx="74">
                <c:v>05/11/04</c:v>
              </c:pt>
              <c:pt idx="75">
                <c:v>05/12/04</c:v>
              </c:pt>
              <c:pt idx="76">
                <c:v>05/13/04</c:v>
              </c:pt>
              <c:pt idx="77">
                <c:v>05/14/04</c:v>
              </c:pt>
              <c:pt idx="78">
                <c:v>05/17/04</c:v>
              </c:pt>
              <c:pt idx="79">
                <c:v>05/18/04</c:v>
              </c:pt>
              <c:pt idx="80">
                <c:v>05/19/04</c:v>
              </c:pt>
              <c:pt idx="81">
                <c:v>05/20/04</c:v>
              </c:pt>
              <c:pt idx="82">
                <c:v>05/21/04</c:v>
              </c:pt>
              <c:pt idx="83">
                <c:v>05/24/04</c:v>
              </c:pt>
              <c:pt idx="84">
                <c:v>05/25/04</c:v>
              </c:pt>
              <c:pt idx="85">
                <c:v>05/26/04</c:v>
              </c:pt>
              <c:pt idx="86">
                <c:v>05/27/04</c:v>
              </c:pt>
              <c:pt idx="87">
                <c:v>05/28/04</c:v>
              </c:pt>
              <c:pt idx="88">
                <c:v>06/01/04</c:v>
              </c:pt>
              <c:pt idx="89">
                <c:v>06/02/04</c:v>
              </c:pt>
              <c:pt idx="90">
                <c:v>06/03/04</c:v>
              </c:pt>
              <c:pt idx="91">
                <c:v>06/04/04</c:v>
              </c:pt>
              <c:pt idx="92">
                <c:v>06/07/04</c:v>
              </c:pt>
              <c:pt idx="93">
                <c:v>06/08/04</c:v>
              </c:pt>
              <c:pt idx="94">
                <c:v>06/09/04</c:v>
              </c:pt>
              <c:pt idx="95">
                <c:v>06/10/04</c:v>
              </c:pt>
              <c:pt idx="96">
                <c:v>06/14/04</c:v>
              </c:pt>
              <c:pt idx="97">
                <c:v>06/15/04</c:v>
              </c:pt>
              <c:pt idx="98">
                <c:v>06/16/04</c:v>
              </c:pt>
              <c:pt idx="99">
                <c:v>06/17/04</c:v>
              </c:pt>
              <c:pt idx="100">
                <c:v>06/18/04</c:v>
              </c:pt>
              <c:pt idx="101">
                <c:v>06/21/04</c:v>
              </c:pt>
              <c:pt idx="102">
                <c:v>06/22/04</c:v>
              </c:pt>
              <c:pt idx="103">
                <c:v>06/23/04</c:v>
              </c:pt>
              <c:pt idx="104">
                <c:v>06/24/04</c:v>
              </c:pt>
              <c:pt idx="105">
                <c:v>06/25/04</c:v>
              </c:pt>
              <c:pt idx="106">
                <c:v>06/28/04</c:v>
              </c:pt>
              <c:pt idx="107">
                <c:v>06/29/04</c:v>
              </c:pt>
              <c:pt idx="108">
                <c:v>06/30/04</c:v>
              </c:pt>
              <c:pt idx="109">
                <c:v>07/01/04</c:v>
              </c:pt>
              <c:pt idx="110">
                <c:v>07/02/04</c:v>
              </c:pt>
              <c:pt idx="111">
                <c:v>07/06/04</c:v>
              </c:pt>
              <c:pt idx="112">
                <c:v>07/07/04</c:v>
              </c:pt>
              <c:pt idx="113">
                <c:v>07/08/04</c:v>
              </c:pt>
              <c:pt idx="114">
                <c:v>07/09/04</c:v>
              </c:pt>
              <c:pt idx="115">
                <c:v>07/12/04</c:v>
              </c:pt>
              <c:pt idx="116">
                <c:v>07/13/04</c:v>
              </c:pt>
              <c:pt idx="117">
                <c:v>07/14/04</c:v>
              </c:pt>
              <c:pt idx="118">
                <c:v>07/15/04</c:v>
              </c:pt>
              <c:pt idx="119">
                <c:v>07/16/04</c:v>
              </c:pt>
              <c:pt idx="120">
                <c:v>07/19/04</c:v>
              </c:pt>
              <c:pt idx="121">
                <c:v>07/20/04</c:v>
              </c:pt>
              <c:pt idx="122">
                <c:v>07/21/04</c:v>
              </c:pt>
              <c:pt idx="123">
                <c:v>07/22/04</c:v>
              </c:pt>
              <c:pt idx="124">
                <c:v>07/23/04</c:v>
              </c:pt>
              <c:pt idx="125">
                <c:v>07/26/04</c:v>
              </c:pt>
              <c:pt idx="126">
                <c:v>07/27/04</c:v>
              </c:pt>
              <c:pt idx="127">
                <c:v>07/28/04</c:v>
              </c:pt>
              <c:pt idx="128">
                <c:v>07/29/04</c:v>
              </c:pt>
              <c:pt idx="129">
                <c:v>07/30/04</c:v>
              </c:pt>
              <c:pt idx="130">
                <c:v>08/02/04</c:v>
              </c:pt>
              <c:pt idx="131">
                <c:v>08/03/04</c:v>
              </c:pt>
              <c:pt idx="132">
                <c:v>08/04/04</c:v>
              </c:pt>
              <c:pt idx="133">
                <c:v>08/05/04</c:v>
              </c:pt>
              <c:pt idx="134">
                <c:v>08/06/04</c:v>
              </c:pt>
              <c:pt idx="135">
                <c:v>08/09/04</c:v>
              </c:pt>
              <c:pt idx="136">
                <c:v>08/10/04</c:v>
              </c:pt>
              <c:pt idx="137">
                <c:v>08/11/04</c:v>
              </c:pt>
              <c:pt idx="138">
                <c:v>08/12/04</c:v>
              </c:pt>
              <c:pt idx="139">
                <c:v>08/13/04</c:v>
              </c:pt>
              <c:pt idx="140">
                <c:v>08/16/04</c:v>
              </c:pt>
              <c:pt idx="141">
                <c:v>08/17/04</c:v>
              </c:pt>
              <c:pt idx="142">
                <c:v>08/18/04</c:v>
              </c:pt>
              <c:pt idx="143">
                <c:v>08/19/04</c:v>
              </c:pt>
              <c:pt idx="144">
                <c:v>08/20/04</c:v>
              </c:pt>
              <c:pt idx="145">
                <c:v>08/23/04</c:v>
              </c:pt>
              <c:pt idx="146">
                <c:v>08/24/04</c:v>
              </c:pt>
              <c:pt idx="147">
                <c:v>08/25/04</c:v>
              </c:pt>
              <c:pt idx="148">
                <c:v>08/26/04</c:v>
              </c:pt>
              <c:pt idx="149">
                <c:v>08/27/04</c:v>
              </c:pt>
              <c:pt idx="150">
                <c:v>08/30/04</c:v>
              </c:pt>
              <c:pt idx="151">
                <c:v>08/31/04</c:v>
              </c:pt>
              <c:pt idx="152">
                <c:v>09/01/04</c:v>
              </c:pt>
              <c:pt idx="153">
                <c:v>09/02/04</c:v>
              </c:pt>
              <c:pt idx="154">
                <c:v>09/03/04</c:v>
              </c:pt>
              <c:pt idx="155">
                <c:v>09/07/04</c:v>
              </c:pt>
              <c:pt idx="156">
                <c:v>09/08/04</c:v>
              </c:pt>
              <c:pt idx="157">
                <c:v>09/09/04</c:v>
              </c:pt>
              <c:pt idx="158">
                <c:v>09/10/04</c:v>
              </c:pt>
              <c:pt idx="159">
                <c:v>09/13/04</c:v>
              </c:pt>
              <c:pt idx="160">
                <c:v>09/14/04</c:v>
              </c:pt>
              <c:pt idx="161">
                <c:v>09/15/04</c:v>
              </c:pt>
              <c:pt idx="162">
                <c:v>09/16/04</c:v>
              </c:pt>
              <c:pt idx="163">
                <c:v>09/17/04</c:v>
              </c:pt>
              <c:pt idx="164">
                <c:v>09/20/04</c:v>
              </c:pt>
              <c:pt idx="165">
                <c:v>09/21/04</c:v>
              </c:pt>
              <c:pt idx="166">
                <c:v>09/22/04</c:v>
              </c:pt>
              <c:pt idx="167">
                <c:v>09/23/04</c:v>
              </c:pt>
              <c:pt idx="168">
                <c:v>09/24/04</c:v>
              </c:pt>
              <c:pt idx="169">
                <c:v>09/27/04</c:v>
              </c:pt>
              <c:pt idx="170">
                <c:v>09/28/04</c:v>
              </c:pt>
              <c:pt idx="171">
                <c:v>09/29/04</c:v>
              </c:pt>
              <c:pt idx="172">
                <c:v>09/30/04</c:v>
              </c:pt>
              <c:pt idx="173">
                <c:v>10/01/04</c:v>
              </c:pt>
              <c:pt idx="174">
                <c:v>10/04/04</c:v>
              </c:pt>
              <c:pt idx="175">
                <c:v>10/05/04</c:v>
              </c:pt>
              <c:pt idx="176">
                <c:v>10/06/04</c:v>
              </c:pt>
              <c:pt idx="177">
                <c:v>10/07/04</c:v>
              </c:pt>
              <c:pt idx="178">
                <c:v>10/08/04</c:v>
              </c:pt>
              <c:pt idx="179">
                <c:v>10/11/04</c:v>
              </c:pt>
              <c:pt idx="180">
                <c:v>10/12/04</c:v>
              </c:pt>
              <c:pt idx="181">
                <c:v>10/13/04</c:v>
              </c:pt>
              <c:pt idx="182">
                <c:v>10/14/04</c:v>
              </c:pt>
              <c:pt idx="183">
                <c:v>10/15/04</c:v>
              </c:pt>
              <c:pt idx="184">
                <c:v>10/18/04</c:v>
              </c:pt>
              <c:pt idx="185">
                <c:v>10/19/04</c:v>
              </c:pt>
              <c:pt idx="186">
                <c:v>10/20/04</c:v>
              </c:pt>
              <c:pt idx="187">
                <c:v>10/21/04</c:v>
              </c:pt>
              <c:pt idx="188">
                <c:v>10/22/04</c:v>
              </c:pt>
              <c:pt idx="189">
                <c:v>10/25/04</c:v>
              </c:pt>
              <c:pt idx="190">
                <c:v>10/26/04</c:v>
              </c:pt>
              <c:pt idx="191">
                <c:v>10/27/04</c:v>
              </c:pt>
              <c:pt idx="192">
                <c:v>10/28/04</c:v>
              </c:pt>
              <c:pt idx="193">
                <c:v>10/29/04</c:v>
              </c:pt>
              <c:pt idx="194">
                <c:v>11/01/04</c:v>
              </c:pt>
              <c:pt idx="195">
                <c:v>11/02/04</c:v>
              </c:pt>
              <c:pt idx="196">
                <c:v>11/03/04</c:v>
              </c:pt>
              <c:pt idx="197">
                <c:v>11/04/04</c:v>
              </c:pt>
              <c:pt idx="198">
                <c:v>11/05/04</c:v>
              </c:pt>
              <c:pt idx="199">
                <c:v>11/08/04</c:v>
              </c:pt>
              <c:pt idx="200">
                <c:v>11/09/04</c:v>
              </c:pt>
              <c:pt idx="201">
                <c:v>11/10/04</c:v>
              </c:pt>
              <c:pt idx="202">
                <c:v>11/11/04</c:v>
              </c:pt>
              <c:pt idx="203">
                <c:v>11/12/04</c:v>
              </c:pt>
              <c:pt idx="204">
                <c:v>11/15/04</c:v>
              </c:pt>
              <c:pt idx="205">
                <c:v>11/16/04</c:v>
              </c:pt>
              <c:pt idx="206">
                <c:v>11/17/04</c:v>
              </c:pt>
              <c:pt idx="207">
                <c:v>11/18/04</c:v>
              </c:pt>
              <c:pt idx="208">
                <c:v>11/19/04</c:v>
              </c:pt>
              <c:pt idx="209">
                <c:v>11/22/04</c:v>
              </c:pt>
              <c:pt idx="210">
                <c:v>11/23/04</c:v>
              </c:pt>
              <c:pt idx="211">
                <c:v>11/24/04</c:v>
              </c:pt>
              <c:pt idx="212">
                <c:v>11/26/04</c:v>
              </c:pt>
              <c:pt idx="213">
                <c:v>11/29/04</c:v>
              </c:pt>
              <c:pt idx="214">
                <c:v>11/30/04</c:v>
              </c:pt>
              <c:pt idx="215">
                <c:v>12/01/04</c:v>
              </c:pt>
              <c:pt idx="216">
                <c:v>12/02/04</c:v>
              </c:pt>
              <c:pt idx="217">
                <c:v>12/03/04</c:v>
              </c:pt>
              <c:pt idx="218">
                <c:v>12/06/04</c:v>
              </c:pt>
              <c:pt idx="219">
                <c:v>12/07/04</c:v>
              </c:pt>
              <c:pt idx="220">
                <c:v>12/08/04</c:v>
              </c:pt>
              <c:pt idx="221">
                <c:v>12/09/04</c:v>
              </c:pt>
              <c:pt idx="222">
                <c:v>12/10/04</c:v>
              </c:pt>
              <c:pt idx="223">
                <c:v>12/13/04</c:v>
              </c:pt>
              <c:pt idx="224">
                <c:v>12/14/04</c:v>
              </c:pt>
              <c:pt idx="225">
                <c:v>12/15/04</c:v>
              </c:pt>
              <c:pt idx="226">
                <c:v>12/16/04</c:v>
              </c:pt>
              <c:pt idx="227">
                <c:v>12/17/04</c:v>
              </c:pt>
              <c:pt idx="228">
                <c:v>12/20/04</c:v>
              </c:pt>
              <c:pt idx="229">
                <c:v>12/21/04</c:v>
              </c:pt>
              <c:pt idx="230">
                <c:v>12/22/04</c:v>
              </c:pt>
              <c:pt idx="231">
                <c:v>12/23/04</c:v>
              </c:pt>
              <c:pt idx="232">
                <c:v>12/27/04</c:v>
              </c:pt>
              <c:pt idx="233">
                <c:v>12/28/04</c:v>
              </c:pt>
              <c:pt idx="234">
                <c:v>12/29/04</c:v>
              </c:pt>
              <c:pt idx="235">
                <c:v>12/30/04</c:v>
              </c:pt>
              <c:pt idx="236">
                <c:v>12/31/04</c:v>
              </c:pt>
              <c:pt idx="237">
                <c:v>01/03/05</c:v>
              </c:pt>
              <c:pt idx="238">
                <c:v>01/04/05</c:v>
              </c:pt>
              <c:pt idx="239">
                <c:v>01/05/05</c:v>
              </c:pt>
              <c:pt idx="240">
                <c:v>01/06/05</c:v>
              </c:pt>
              <c:pt idx="241">
                <c:v>01/07/05</c:v>
              </c:pt>
              <c:pt idx="242">
                <c:v>01/10/05</c:v>
              </c:pt>
              <c:pt idx="243">
                <c:v>01/11/05</c:v>
              </c:pt>
              <c:pt idx="244">
                <c:v>01/12/05</c:v>
              </c:pt>
              <c:pt idx="245">
                <c:v>01/13/05</c:v>
              </c:pt>
              <c:pt idx="246">
                <c:v>01/14/05</c:v>
              </c:pt>
              <c:pt idx="247">
                <c:v>01/18/05</c:v>
              </c:pt>
              <c:pt idx="248">
                <c:v>01/19/05</c:v>
              </c:pt>
              <c:pt idx="249">
                <c:v>01/20/05</c:v>
              </c:pt>
              <c:pt idx="250">
                <c:v>01/21/05</c:v>
              </c:pt>
              <c:pt idx="251">
                <c:v>01/24/05</c:v>
              </c:pt>
              <c:pt idx="252">
                <c:v>01/25/05</c:v>
              </c:pt>
              <c:pt idx="253">
                <c:v>01/26/05</c:v>
              </c:pt>
              <c:pt idx="254">
                <c:v>01/27/05</c:v>
              </c:pt>
              <c:pt idx="255">
                <c:v>01/28/05</c:v>
              </c:pt>
              <c:pt idx="256">
                <c:v>01/31/05</c:v>
              </c:pt>
              <c:pt idx="257">
                <c:v>02/01/05</c:v>
              </c:pt>
              <c:pt idx="258">
                <c:v>02/02/05</c:v>
              </c:pt>
              <c:pt idx="259">
                <c:v>02/03/05</c:v>
              </c:pt>
              <c:pt idx="260">
                <c:v>02/04/05</c:v>
              </c:pt>
              <c:pt idx="261">
                <c:v>02/07/05</c:v>
              </c:pt>
              <c:pt idx="262">
                <c:v>02/08/05</c:v>
              </c:pt>
              <c:pt idx="263">
                <c:v>02/09/05</c:v>
              </c:pt>
              <c:pt idx="264">
                <c:v>02/10/05</c:v>
              </c:pt>
              <c:pt idx="265">
                <c:v>02/11/05</c:v>
              </c:pt>
              <c:pt idx="266">
                <c:v>02/14/05</c:v>
              </c:pt>
              <c:pt idx="267">
                <c:v>02/15/05</c:v>
              </c:pt>
              <c:pt idx="268">
                <c:v>02/16/05</c:v>
              </c:pt>
              <c:pt idx="269">
                <c:v>02/17/05</c:v>
              </c:pt>
              <c:pt idx="270">
                <c:v>02/18/05</c:v>
              </c:pt>
              <c:pt idx="271">
                <c:v>02/22/05</c:v>
              </c:pt>
              <c:pt idx="272">
                <c:v>02/23/05</c:v>
              </c:pt>
              <c:pt idx="273">
                <c:v>02/24/05</c:v>
              </c:pt>
              <c:pt idx="274">
                <c:v>02/25/05</c:v>
              </c:pt>
              <c:pt idx="275">
                <c:v>02/28/05</c:v>
              </c:pt>
              <c:pt idx="276">
                <c:v>03/01/05</c:v>
              </c:pt>
              <c:pt idx="277">
                <c:v>03/02/05</c:v>
              </c:pt>
              <c:pt idx="278">
                <c:v>03/03/05</c:v>
              </c:pt>
              <c:pt idx="279">
                <c:v>03/04/05</c:v>
              </c:pt>
              <c:pt idx="280">
                <c:v>03/07/05</c:v>
              </c:pt>
              <c:pt idx="281">
                <c:v>03/08/05</c:v>
              </c:pt>
              <c:pt idx="282">
                <c:v>03/09/05</c:v>
              </c:pt>
              <c:pt idx="283">
                <c:v>03/10/05</c:v>
              </c:pt>
              <c:pt idx="284">
                <c:v>03/11/05</c:v>
              </c:pt>
              <c:pt idx="285">
                <c:v>03/14/05</c:v>
              </c:pt>
              <c:pt idx="286">
                <c:v>03/15/05</c:v>
              </c:pt>
              <c:pt idx="287">
                <c:v>03/16/05</c:v>
              </c:pt>
              <c:pt idx="288">
                <c:v>03/17/05</c:v>
              </c:pt>
              <c:pt idx="289">
                <c:v>03/18/05</c:v>
              </c:pt>
              <c:pt idx="290">
                <c:v>03/21/05</c:v>
              </c:pt>
              <c:pt idx="291">
                <c:v>03/22/05</c:v>
              </c:pt>
              <c:pt idx="292">
                <c:v>03/23/05</c:v>
              </c:pt>
              <c:pt idx="293">
                <c:v>03/24/05</c:v>
              </c:pt>
              <c:pt idx="294">
                <c:v>03/28/05</c:v>
              </c:pt>
              <c:pt idx="295">
                <c:v>03/29/05</c:v>
              </c:pt>
              <c:pt idx="296">
                <c:v>03/30/05</c:v>
              </c:pt>
              <c:pt idx="297">
                <c:v>03/31/05</c:v>
              </c:pt>
              <c:pt idx="298">
                <c:v>04/01/05</c:v>
              </c:pt>
              <c:pt idx="299">
                <c:v>04/04/05</c:v>
              </c:pt>
              <c:pt idx="300">
                <c:v>04/05/05</c:v>
              </c:pt>
              <c:pt idx="301">
                <c:v>04/06/05</c:v>
              </c:pt>
              <c:pt idx="302">
                <c:v>04/07/05</c:v>
              </c:pt>
              <c:pt idx="303">
                <c:v>04/08/05</c:v>
              </c:pt>
              <c:pt idx="304">
                <c:v>04/11/05</c:v>
              </c:pt>
              <c:pt idx="305">
                <c:v>04/12/05</c:v>
              </c:pt>
              <c:pt idx="306">
                <c:v>04/13/05</c:v>
              </c:pt>
              <c:pt idx="307">
                <c:v>04/14/05</c:v>
              </c:pt>
              <c:pt idx="308">
                <c:v>04/15/05</c:v>
              </c:pt>
              <c:pt idx="309">
                <c:v>04/18/05</c:v>
              </c:pt>
              <c:pt idx="310">
                <c:v>04/19/05</c:v>
              </c:pt>
              <c:pt idx="311">
                <c:v>04/20/05</c:v>
              </c:pt>
              <c:pt idx="312">
                <c:v>04/21/05</c:v>
              </c:pt>
              <c:pt idx="313">
                <c:v>04/22/05</c:v>
              </c:pt>
              <c:pt idx="314">
                <c:v>04/25/05</c:v>
              </c:pt>
              <c:pt idx="315">
                <c:v>04/26/05</c:v>
              </c:pt>
              <c:pt idx="316">
                <c:v>04/27/05</c:v>
              </c:pt>
              <c:pt idx="317">
                <c:v>04/28/05</c:v>
              </c:pt>
              <c:pt idx="318">
                <c:v>04/29/05</c:v>
              </c:pt>
              <c:pt idx="319">
                <c:v>05/02/05</c:v>
              </c:pt>
              <c:pt idx="320">
                <c:v>05/03/05</c:v>
              </c:pt>
              <c:pt idx="321">
                <c:v>05/04/05</c:v>
              </c:pt>
              <c:pt idx="322">
                <c:v>05/05/05</c:v>
              </c:pt>
              <c:pt idx="323">
                <c:v>05/06/05</c:v>
              </c:pt>
              <c:pt idx="324">
                <c:v>05/09/05</c:v>
              </c:pt>
              <c:pt idx="325">
                <c:v>05/10/05</c:v>
              </c:pt>
              <c:pt idx="326">
                <c:v>05/11/05</c:v>
              </c:pt>
              <c:pt idx="327">
                <c:v>05/12/05</c:v>
              </c:pt>
              <c:pt idx="328">
                <c:v>05/13/05</c:v>
              </c:pt>
              <c:pt idx="329">
                <c:v>05/16/05</c:v>
              </c:pt>
              <c:pt idx="330">
                <c:v>05/17/05</c:v>
              </c:pt>
              <c:pt idx="331">
                <c:v>05/18/05</c:v>
              </c:pt>
              <c:pt idx="332">
                <c:v>05/19/05</c:v>
              </c:pt>
              <c:pt idx="333">
                <c:v>05/20/05</c:v>
              </c:pt>
              <c:pt idx="334">
                <c:v>05/23/05</c:v>
              </c:pt>
              <c:pt idx="335">
                <c:v>05/24/05</c:v>
              </c:pt>
              <c:pt idx="336">
                <c:v>05/25/05</c:v>
              </c:pt>
              <c:pt idx="337">
                <c:v>05/26/05</c:v>
              </c:pt>
              <c:pt idx="338">
                <c:v>05/27/05</c:v>
              </c:pt>
              <c:pt idx="339">
                <c:v>05/31/05</c:v>
              </c:pt>
              <c:pt idx="340">
                <c:v>06/01/05</c:v>
              </c:pt>
              <c:pt idx="341">
                <c:v>06/02/05</c:v>
              </c:pt>
              <c:pt idx="342">
                <c:v>06/03/05</c:v>
              </c:pt>
              <c:pt idx="343">
                <c:v>06/06/05</c:v>
              </c:pt>
              <c:pt idx="344">
                <c:v>06/07/05</c:v>
              </c:pt>
              <c:pt idx="345">
                <c:v>06/08/05</c:v>
              </c:pt>
              <c:pt idx="346">
                <c:v>06/09/05</c:v>
              </c:pt>
              <c:pt idx="347">
                <c:v>06/10/05</c:v>
              </c:pt>
              <c:pt idx="348">
                <c:v>06/13/05</c:v>
              </c:pt>
              <c:pt idx="349">
                <c:v>06/14/05</c:v>
              </c:pt>
              <c:pt idx="350">
                <c:v>06/15/05</c:v>
              </c:pt>
              <c:pt idx="351">
                <c:v>06/16/05</c:v>
              </c:pt>
              <c:pt idx="352">
                <c:v>06/17/05</c:v>
              </c:pt>
              <c:pt idx="353">
                <c:v>06/20/05</c:v>
              </c:pt>
              <c:pt idx="354">
                <c:v>06/21/05</c:v>
              </c:pt>
              <c:pt idx="355">
                <c:v>06/22/05</c:v>
              </c:pt>
              <c:pt idx="356">
                <c:v>06/23/05</c:v>
              </c:pt>
              <c:pt idx="357">
                <c:v>06/24/05</c:v>
              </c:pt>
              <c:pt idx="358">
                <c:v>06/27/05</c:v>
              </c:pt>
              <c:pt idx="359">
                <c:v>06/28/05</c:v>
              </c:pt>
              <c:pt idx="360">
                <c:v>06/29/05</c:v>
              </c:pt>
              <c:pt idx="361">
                <c:v>06/30/05</c:v>
              </c:pt>
              <c:pt idx="362">
                <c:v>07/01/05</c:v>
              </c:pt>
              <c:pt idx="363">
                <c:v>07/05/05</c:v>
              </c:pt>
              <c:pt idx="364">
                <c:v>07/06/05</c:v>
              </c:pt>
              <c:pt idx="365">
                <c:v>07/07/05</c:v>
              </c:pt>
              <c:pt idx="366">
                <c:v>07/08/05</c:v>
              </c:pt>
              <c:pt idx="367">
                <c:v>07/11/05</c:v>
              </c:pt>
              <c:pt idx="368">
                <c:v>07/12/05</c:v>
              </c:pt>
              <c:pt idx="369">
                <c:v>07/13/05</c:v>
              </c:pt>
              <c:pt idx="370">
                <c:v>07/14/05</c:v>
              </c:pt>
              <c:pt idx="371">
                <c:v>07/15/05</c:v>
              </c:pt>
              <c:pt idx="372">
                <c:v>07/18/05</c:v>
              </c:pt>
              <c:pt idx="373">
                <c:v>07/19/05</c:v>
              </c:pt>
              <c:pt idx="374">
                <c:v>07/20/05</c:v>
              </c:pt>
              <c:pt idx="375">
                <c:v>07/21/05</c:v>
              </c:pt>
              <c:pt idx="376">
                <c:v>07/22/05</c:v>
              </c:pt>
              <c:pt idx="377">
                <c:v>07/25/05</c:v>
              </c:pt>
              <c:pt idx="378">
                <c:v>07/26/05</c:v>
              </c:pt>
              <c:pt idx="379">
                <c:v>07/27/05</c:v>
              </c:pt>
              <c:pt idx="380">
                <c:v>07/28/05</c:v>
              </c:pt>
              <c:pt idx="381">
                <c:v>07/29/05</c:v>
              </c:pt>
              <c:pt idx="382">
                <c:v>08/01/05</c:v>
              </c:pt>
              <c:pt idx="383">
                <c:v>08/02/05</c:v>
              </c:pt>
              <c:pt idx="384">
                <c:v>08/03/05</c:v>
              </c:pt>
              <c:pt idx="385">
                <c:v>08/04/05</c:v>
              </c:pt>
              <c:pt idx="386">
                <c:v>08/05/05</c:v>
              </c:pt>
              <c:pt idx="387">
                <c:v>08/08/05</c:v>
              </c:pt>
              <c:pt idx="388">
                <c:v>08/09/05</c:v>
              </c:pt>
              <c:pt idx="389">
                <c:v>08/10/05</c:v>
              </c:pt>
              <c:pt idx="390">
                <c:v>08/11/05</c:v>
              </c:pt>
              <c:pt idx="391">
                <c:v>08/12/05</c:v>
              </c:pt>
              <c:pt idx="392">
                <c:v>08/15/05</c:v>
              </c:pt>
              <c:pt idx="393">
                <c:v>08/16/05</c:v>
              </c:pt>
              <c:pt idx="394">
                <c:v>08/17/05</c:v>
              </c:pt>
              <c:pt idx="395">
                <c:v>08/18/05</c:v>
              </c:pt>
              <c:pt idx="396">
                <c:v>08/19/05</c:v>
              </c:pt>
              <c:pt idx="397">
                <c:v>08/22/05</c:v>
              </c:pt>
              <c:pt idx="398">
                <c:v>08/23/05</c:v>
              </c:pt>
              <c:pt idx="399">
                <c:v>08/24/05</c:v>
              </c:pt>
              <c:pt idx="400">
                <c:v>08/25/05</c:v>
              </c:pt>
              <c:pt idx="401">
                <c:v>08/26/05</c:v>
              </c:pt>
              <c:pt idx="402">
                <c:v>08/29/05</c:v>
              </c:pt>
              <c:pt idx="403">
                <c:v>08/30/05</c:v>
              </c:pt>
              <c:pt idx="404">
                <c:v>08/31/05</c:v>
              </c:pt>
              <c:pt idx="405">
                <c:v>09/01/05</c:v>
              </c:pt>
              <c:pt idx="406">
                <c:v>09/02/05</c:v>
              </c:pt>
              <c:pt idx="407">
                <c:v>09/06/05</c:v>
              </c:pt>
              <c:pt idx="408">
                <c:v>09/07/05</c:v>
              </c:pt>
              <c:pt idx="409">
                <c:v>09/08/05</c:v>
              </c:pt>
              <c:pt idx="410">
                <c:v>09/09/05</c:v>
              </c:pt>
              <c:pt idx="411">
                <c:v>09/12/05</c:v>
              </c:pt>
              <c:pt idx="412">
                <c:v>09/13/05</c:v>
              </c:pt>
              <c:pt idx="413">
                <c:v>09/14/05</c:v>
              </c:pt>
              <c:pt idx="414">
                <c:v>09/15/05</c:v>
              </c:pt>
              <c:pt idx="415">
                <c:v>09/16/05</c:v>
              </c:pt>
              <c:pt idx="416">
                <c:v>09/19/05</c:v>
              </c:pt>
              <c:pt idx="417">
                <c:v>09/20/05</c:v>
              </c:pt>
              <c:pt idx="418">
                <c:v>09/21/05</c:v>
              </c:pt>
              <c:pt idx="419">
                <c:v>09/22/05</c:v>
              </c:pt>
              <c:pt idx="420">
                <c:v>09/23/05</c:v>
              </c:pt>
              <c:pt idx="421">
                <c:v>09/26/05</c:v>
              </c:pt>
              <c:pt idx="422">
                <c:v>09/27/05</c:v>
              </c:pt>
              <c:pt idx="423">
                <c:v>09/28/05</c:v>
              </c:pt>
              <c:pt idx="424">
                <c:v>09/29/05</c:v>
              </c:pt>
              <c:pt idx="425">
                <c:v>09/30/05</c:v>
              </c:pt>
              <c:pt idx="426">
                <c:v>10/03/05</c:v>
              </c:pt>
              <c:pt idx="427">
                <c:v>10/04/05</c:v>
              </c:pt>
              <c:pt idx="428">
                <c:v>10/05/05</c:v>
              </c:pt>
              <c:pt idx="429">
                <c:v>10/06/05</c:v>
              </c:pt>
              <c:pt idx="430">
                <c:v>10/07/05</c:v>
              </c:pt>
              <c:pt idx="431">
                <c:v>10/10/05</c:v>
              </c:pt>
              <c:pt idx="432">
                <c:v>10/11/05</c:v>
              </c:pt>
              <c:pt idx="433">
                <c:v>10/12/05</c:v>
              </c:pt>
              <c:pt idx="434">
                <c:v>10/13/05</c:v>
              </c:pt>
              <c:pt idx="435">
                <c:v>10/14/05</c:v>
              </c:pt>
              <c:pt idx="436">
                <c:v>10/17/05</c:v>
              </c:pt>
              <c:pt idx="437">
                <c:v>10/18/05</c:v>
              </c:pt>
              <c:pt idx="438">
                <c:v>10/19/05</c:v>
              </c:pt>
              <c:pt idx="439">
                <c:v>10/20/05</c:v>
              </c:pt>
              <c:pt idx="440">
                <c:v>10/21/05</c:v>
              </c:pt>
              <c:pt idx="441">
                <c:v>10/24/05</c:v>
              </c:pt>
              <c:pt idx="442">
                <c:v>10/25/05</c:v>
              </c:pt>
              <c:pt idx="443">
                <c:v>10/26/05</c:v>
              </c:pt>
              <c:pt idx="444">
                <c:v>10/27/05</c:v>
              </c:pt>
              <c:pt idx="445">
                <c:v>10/28/05</c:v>
              </c:pt>
              <c:pt idx="446">
                <c:v>10/31/05</c:v>
              </c:pt>
              <c:pt idx="447">
                <c:v>11/01/05</c:v>
              </c:pt>
              <c:pt idx="448">
                <c:v>11/02/05</c:v>
              </c:pt>
              <c:pt idx="449">
                <c:v>11/03/05</c:v>
              </c:pt>
              <c:pt idx="450">
                <c:v>11/04/05</c:v>
              </c:pt>
              <c:pt idx="451">
                <c:v>11/07/05</c:v>
              </c:pt>
              <c:pt idx="452">
                <c:v>11/08/05</c:v>
              </c:pt>
              <c:pt idx="453">
                <c:v>11/09/05</c:v>
              </c:pt>
              <c:pt idx="454">
                <c:v>11/10/05</c:v>
              </c:pt>
              <c:pt idx="455">
                <c:v>11/11/05</c:v>
              </c:pt>
              <c:pt idx="456">
                <c:v>11/14/05</c:v>
              </c:pt>
              <c:pt idx="457">
                <c:v>11/15/05</c:v>
              </c:pt>
              <c:pt idx="458">
                <c:v>11/16/05</c:v>
              </c:pt>
              <c:pt idx="459">
                <c:v>11/17/05</c:v>
              </c:pt>
              <c:pt idx="460">
                <c:v>11/18/05</c:v>
              </c:pt>
              <c:pt idx="461">
                <c:v>11/21/05</c:v>
              </c:pt>
              <c:pt idx="462">
                <c:v>11/22/05</c:v>
              </c:pt>
              <c:pt idx="463">
                <c:v>11/23/05</c:v>
              </c:pt>
              <c:pt idx="464">
                <c:v>11/25/05</c:v>
              </c:pt>
              <c:pt idx="465">
                <c:v>11/28/05</c:v>
              </c:pt>
              <c:pt idx="466">
                <c:v>11/29/05</c:v>
              </c:pt>
              <c:pt idx="467">
                <c:v>11/30/05</c:v>
              </c:pt>
              <c:pt idx="468">
                <c:v>12/01/05</c:v>
              </c:pt>
              <c:pt idx="469">
                <c:v>12/02/05</c:v>
              </c:pt>
              <c:pt idx="470">
                <c:v>12/05/05</c:v>
              </c:pt>
              <c:pt idx="471">
                <c:v>12/06/05</c:v>
              </c:pt>
              <c:pt idx="472">
                <c:v>12/07/05</c:v>
              </c:pt>
              <c:pt idx="473">
                <c:v>12/08/05</c:v>
              </c:pt>
              <c:pt idx="474">
                <c:v>12/09/05</c:v>
              </c:pt>
              <c:pt idx="475">
                <c:v>12/12/05</c:v>
              </c:pt>
              <c:pt idx="476">
                <c:v>12/13/05</c:v>
              </c:pt>
              <c:pt idx="477">
                <c:v>12/14/05</c:v>
              </c:pt>
              <c:pt idx="478">
                <c:v>12/15/05</c:v>
              </c:pt>
              <c:pt idx="479">
                <c:v>12/16/05</c:v>
              </c:pt>
              <c:pt idx="480">
                <c:v>12/19/05</c:v>
              </c:pt>
              <c:pt idx="481">
                <c:v>12/20/05</c:v>
              </c:pt>
              <c:pt idx="482">
                <c:v>12/21/05</c:v>
              </c:pt>
              <c:pt idx="483">
                <c:v>12/22/05</c:v>
              </c:pt>
              <c:pt idx="484">
                <c:v>12/23/05</c:v>
              </c:pt>
              <c:pt idx="485">
                <c:v>12/27/05</c:v>
              </c:pt>
              <c:pt idx="486">
                <c:v>12/28/05</c:v>
              </c:pt>
              <c:pt idx="487">
                <c:v>12/29/05</c:v>
              </c:pt>
              <c:pt idx="488">
                <c:v>12/30/05</c:v>
              </c:pt>
              <c:pt idx="489">
                <c:v>01/03/06</c:v>
              </c:pt>
              <c:pt idx="490">
                <c:v>01/04/06</c:v>
              </c:pt>
              <c:pt idx="491">
                <c:v>01/05/06</c:v>
              </c:pt>
              <c:pt idx="492">
                <c:v>01/06/06</c:v>
              </c:pt>
              <c:pt idx="493">
                <c:v>01/09/06</c:v>
              </c:pt>
              <c:pt idx="494">
                <c:v>01/10/06</c:v>
              </c:pt>
              <c:pt idx="495">
                <c:v>01/11/06</c:v>
              </c:pt>
              <c:pt idx="496">
                <c:v>01/12/06</c:v>
              </c:pt>
              <c:pt idx="497">
                <c:v>01/13/06</c:v>
              </c:pt>
              <c:pt idx="498">
                <c:v>01/17/06</c:v>
              </c:pt>
              <c:pt idx="499">
                <c:v>01/18/06</c:v>
              </c:pt>
              <c:pt idx="500">
                <c:v>01/19/06</c:v>
              </c:pt>
              <c:pt idx="501">
                <c:v>01/20/06</c:v>
              </c:pt>
              <c:pt idx="502">
                <c:v>01/23/06</c:v>
              </c:pt>
              <c:pt idx="503">
                <c:v>01/24/06</c:v>
              </c:pt>
              <c:pt idx="504">
                <c:v>01/25/06</c:v>
              </c:pt>
              <c:pt idx="505">
                <c:v>01/26/06</c:v>
              </c:pt>
              <c:pt idx="506">
                <c:v>01/27/06</c:v>
              </c:pt>
              <c:pt idx="507">
                <c:v>01/30/06</c:v>
              </c:pt>
              <c:pt idx="508">
                <c:v>01/31/06</c:v>
              </c:pt>
              <c:pt idx="509">
                <c:v>02/01/06</c:v>
              </c:pt>
              <c:pt idx="510">
                <c:v>02/02/06</c:v>
              </c:pt>
              <c:pt idx="511">
                <c:v>02/03/06</c:v>
              </c:pt>
              <c:pt idx="512">
                <c:v>02/06/06</c:v>
              </c:pt>
              <c:pt idx="513">
                <c:v>02/07/06</c:v>
              </c:pt>
              <c:pt idx="514">
                <c:v>02/08/06</c:v>
              </c:pt>
              <c:pt idx="515">
                <c:v>02/09/06</c:v>
              </c:pt>
              <c:pt idx="516">
                <c:v>02/10/06</c:v>
              </c:pt>
              <c:pt idx="517">
                <c:v>02/13/06</c:v>
              </c:pt>
              <c:pt idx="518">
                <c:v>02/14/06</c:v>
              </c:pt>
              <c:pt idx="519">
                <c:v>02/15/06</c:v>
              </c:pt>
              <c:pt idx="520">
                <c:v>02/16/06</c:v>
              </c:pt>
              <c:pt idx="521">
                <c:v>02/17/06</c:v>
              </c:pt>
              <c:pt idx="522">
                <c:v>02/21/06</c:v>
              </c:pt>
              <c:pt idx="523">
                <c:v>02/22/06</c:v>
              </c:pt>
              <c:pt idx="524">
                <c:v>02/23/06</c:v>
              </c:pt>
              <c:pt idx="525">
                <c:v>02/24/06</c:v>
              </c:pt>
              <c:pt idx="526">
                <c:v>02/27/06</c:v>
              </c:pt>
              <c:pt idx="527">
                <c:v>02/28/06</c:v>
              </c:pt>
              <c:pt idx="528">
                <c:v>03/01/06</c:v>
              </c:pt>
              <c:pt idx="529">
                <c:v>03/02/06</c:v>
              </c:pt>
              <c:pt idx="530">
                <c:v>03/03/06</c:v>
              </c:pt>
              <c:pt idx="531">
                <c:v>03/06/06</c:v>
              </c:pt>
              <c:pt idx="532">
                <c:v>03/07/06</c:v>
              </c:pt>
              <c:pt idx="533">
                <c:v>03/08/06</c:v>
              </c:pt>
              <c:pt idx="534">
                <c:v>03/09/06</c:v>
              </c:pt>
              <c:pt idx="535">
                <c:v>03/10/06</c:v>
              </c:pt>
              <c:pt idx="536">
                <c:v>03/13/06</c:v>
              </c:pt>
              <c:pt idx="537">
                <c:v>03/14/06</c:v>
              </c:pt>
              <c:pt idx="538">
                <c:v>03/15/06</c:v>
              </c:pt>
              <c:pt idx="539">
                <c:v>03/16/06</c:v>
              </c:pt>
              <c:pt idx="540">
                <c:v>03/17/06</c:v>
              </c:pt>
              <c:pt idx="541">
                <c:v>03/20/06</c:v>
              </c:pt>
              <c:pt idx="542">
                <c:v>03/21/06</c:v>
              </c:pt>
              <c:pt idx="543">
                <c:v>03/22/06</c:v>
              </c:pt>
              <c:pt idx="544">
                <c:v>03/23/06</c:v>
              </c:pt>
              <c:pt idx="545">
                <c:v>03/24/06</c:v>
              </c:pt>
              <c:pt idx="546">
                <c:v>03/27/06</c:v>
              </c:pt>
              <c:pt idx="547">
                <c:v>03/28/06</c:v>
              </c:pt>
              <c:pt idx="548">
                <c:v>03/29/06</c:v>
              </c:pt>
              <c:pt idx="549">
                <c:v>03/30/06</c:v>
              </c:pt>
              <c:pt idx="550">
                <c:v>03/31/06</c:v>
              </c:pt>
              <c:pt idx="551">
                <c:v>04/03/06</c:v>
              </c:pt>
              <c:pt idx="552">
                <c:v>04/04/06</c:v>
              </c:pt>
              <c:pt idx="553">
                <c:v>04/05/06</c:v>
              </c:pt>
              <c:pt idx="554">
                <c:v>04/06/06</c:v>
              </c:pt>
              <c:pt idx="555">
                <c:v>04/07/06</c:v>
              </c:pt>
              <c:pt idx="556">
                <c:v>04/10/06</c:v>
              </c:pt>
              <c:pt idx="557">
                <c:v>04/11/06</c:v>
              </c:pt>
              <c:pt idx="558">
                <c:v>04/12/06</c:v>
              </c:pt>
              <c:pt idx="559">
                <c:v>04/13/06</c:v>
              </c:pt>
              <c:pt idx="560">
                <c:v>04/17/06</c:v>
              </c:pt>
              <c:pt idx="561">
                <c:v>04/18/06</c:v>
              </c:pt>
              <c:pt idx="562">
                <c:v>04/19/06</c:v>
              </c:pt>
              <c:pt idx="563">
                <c:v>04/20/06</c:v>
              </c:pt>
              <c:pt idx="564">
                <c:v>04/21/06</c:v>
              </c:pt>
              <c:pt idx="565">
                <c:v>04/24/06</c:v>
              </c:pt>
              <c:pt idx="566">
                <c:v>04/25/06</c:v>
              </c:pt>
              <c:pt idx="567">
                <c:v>04/26/06</c:v>
              </c:pt>
              <c:pt idx="568">
                <c:v>04/27/06</c:v>
              </c:pt>
              <c:pt idx="569">
                <c:v>04/28/06</c:v>
              </c:pt>
              <c:pt idx="570">
                <c:v>05/01/06</c:v>
              </c:pt>
              <c:pt idx="571">
                <c:v>05/02/06</c:v>
              </c:pt>
              <c:pt idx="572">
                <c:v>05/03/06</c:v>
              </c:pt>
              <c:pt idx="573">
                <c:v>05/04/06</c:v>
              </c:pt>
              <c:pt idx="574">
                <c:v>05/05/06</c:v>
              </c:pt>
              <c:pt idx="575">
                <c:v>05/08/06</c:v>
              </c:pt>
              <c:pt idx="576">
                <c:v>05/09/06</c:v>
              </c:pt>
              <c:pt idx="577">
                <c:v>05/10/06</c:v>
              </c:pt>
              <c:pt idx="578">
                <c:v>05/11/06</c:v>
              </c:pt>
              <c:pt idx="579">
                <c:v>05/12/06</c:v>
              </c:pt>
              <c:pt idx="580">
                <c:v>05/15/06</c:v>
              </c:pt>
              <c:pt idx="581">
                <c:v>05/16/06</c:v>
              </c:pt>
              <c:pt idx="582">
                <c:v>05/17/06</c:v>
              </c:pt>
              <c:pt idx="583">
                <c:v>05/18/06</c:v>
              </c:pt>
              <c:pt idx="584">
                <c:v>05/19/06</c:v>
              </c:pt>
              <c:pt idx="585">
                <c:v>05/22/06</c:v>
              </c:pt>
              <c:pt idx="586">
                <c:v>05/23/06</c:v>
              </c:pt>
              <c:pt idx="587">
                <c:v>05/24/06</c:v>
              </c:pt>
              <c:pt idx="588">
                <c:v>05/25/06</c:v>
              </c:pt>
              <c:pt idx="589">
                <c:v>05/26/06</c:v>
              </c:pt>
              <c:pt idx="590">
                <c:v>05/30/06</c:v>
              </c:pt>
              <c:pt idx="591">
                <c:v>05/31/06</c:v>
              </c:pt>
              <c:pt idx="592">
                <c:v>06/01/06</c:v>
              </c:pt>
              <c:pt idx="593">
                <c:v>06/02/06</c:v>
              </c:pt>
              <c:pt idx="594">
                <c:v>06/05/06</c:v>
              </c:pt>
              <c:pt idx="595">
                <c:v>06/06/06</c:v>
              </c:pt>
              <c:pt idx="596">
                <c:v>06/07/06</c:v>
              </c:pt>
              <c:pt idx="597">
                <c:v>06/08/06</c:v>
              </c:pt>
              <c:pt idx="598">
                <c:v>06/09/06</c:v>
              </c:pt>
              <c:pt idx="599">
                <c:v>06/12/06</c:v>
              </c:pt>
              <c:pt idx="600">
                <c:v>06/13/06</c:v>
              </c:pt>
              <c:pt idx="601">
                <c:v>06/14/06</c:v>
              </c:pt>
              <c:pt idx="602">
                <c:v>06/15/06</c:v>
              </c:pt>
              <c:pt idx="603">
                <c:v>06/16/06</c:v>
              </c:pt>
              <c:pt idx="604">
                <c:v>06/19/06</c:v>
              </c:pt>
              <c:pt idx="605">
                <c:v>06/20/06</c:v>
              </c:pt>
              <c:pt idx="606">
                <c:v>06/21/06</c:v>
              </c:pt>
              <c:pt idx="607">
                <c:v>06/22/06</c:v>
              </c:pt>
              <c:pt idx="608">
                <c:v>06/23/06</c:v>
              </c:pt>
              <c:pt idx="609">
                <c:v>06/26/06</c:v>
              </c:pt>
              <c:pt idx="610">
                <c:v>06/27/06</c:v>
              </c:pt>
              <c:pt idx="611">
                <c:v>06/28/06</c:v>
              </c:pt>
              <c:pt idx="612">
                <c:v>06/29/06</c:v>
              </c:pt>
              <c:pt idx="613">
                <c:v>06/30/06</c:v>
              </c:pt>
              <c:pt idx="614">
                <c:v>07/03/06</c:v>
              </c:pt>
              <c:pt idx="615">
                <c:v>07/05/06</c:v>
              </c:pt>
              <c:pt idx="616">
                <c:v>07/06/06</c:v>
              </c:pt>
              <c:pt idx="617">
                <c:v>07/07/06</c:v>
              </c:pt>
              <c:pt idx="618">
                <c:v>07/10/06</c:v>
              </c:pt>
              <c:pt idx="619">
                <c:v>07/11/06</c:v>
              </c:pt>
              <c:pt idx="620">
                <c:v>07/12/06</c:v>
              </c:pt>
              <c:pt idx="621">
                <c:v>07/13/06</c:v>
              </c:pt>
              <c:pt idx="622">
                <c:v>07/14/06</c:v>
              </c:pt>
              <c:pt idx="623">
                <c:v>07/17/06</c:v>
              </c:pt>
              <c:pt idx="624">
                <c:v>07/18/06</c:v>
              </c:pt>
              <c:pt idx="625">
                <c:v>07/19/06</c:v>
              </c:pt>
              <c:pt idx="626">
                <c:v>07/20/06</c:v>
              </c:pt>
              <c:pt idx="627">
                <c:v>07/21/06</c:v>
              </c:pt>
              <c:pt idx="628">
                <c:v>07/24/06</c:v>
              </c:pt>
              <c:pt idx="629">
                <c:v>07/25/06</c:v>
              </c:pt>
              <c:pt idx="630">
                <c:v>07/26/06</c:v>
              </c:pt>
              <c:pt idx="631">
                <c:v>07/27/06</c:v>
              </c:pt>
              <c:pt idx="632">
                <c:v>07/28/06</c:v>
              </c:pt>
              <c:pt idx="633">
                <c:v>07/31/06</c:v>
              </c:pt>
              <c:pt idx="634">
                <c:v>08/01/06</c:v>
              </c:pt>
              <c:pt idx="635">
                <c:v>08/02/06</c:v>
              </c:pt>
              <c:pt idx="636">
                <c:v>08/03/06</c:v>
              </c:pt>
              <c:pt idx="637">
                <c:v>08/04/06</c:v>
              </c:pt>
              <c:pt idx="638">
                <c:v>08/07/06</c:v>
              </c:pt>
              <c:pt idx="639">
                <c:v>08/08/06</c:v>
              </c:pt>
              <c:pt idx="640">
                <c:v>08/09/06</c:v>
              </c:pt>
              <c:pt idx="641">
                <c:v>08/10/06</c:v>
              </c:pt>
              <c:pt idx="642">
                <c:v>08/11/06</c:v>
              </c:pt>
              <c:pt idx="643">
                <c:v>08/14/06</c:v>
              </c:pt>
              <c:pt idx="644">
                <c:v>08/15/06</c:v>
              </c:pt>
              <c:pt idx="645">
                <c:v>08/16/06</c:v>
              </c:pt>
              <c:pt idx="646">
                <c:v>08/17/06</c:v>
              </c:pt>
              <c:pt idx="647">
                <c:v>08/18/06</c:v>
              </c:pt>
              <c:pt idx="648">
                <c:v>08/21/06</c:v>
              </c:pt>
              <c:pt idx="649">
                <c:v>08/22/06</c:v>
              </c:pt>
              <c:pt idx="650">
                <c:v>08/23/06</c:v>
              </c:pt>
              <c:pt idx="651">
                <c:v>08/24/06</c:v>
              </c:pt>
              <c:pt idx="652">
                <c:v>08/25/06</c:v>
              </c:pt>
              <c:pt idx="653">
                <c:v>08/28/06</c:v>
              </c:pt>
              <c:pt idx="654">
                <c:v>08/29/06</c:v>
              </c:pt>
              <c:pt idx="655">
                <c:v>08/30/06</c:v>
              </c:pt>
              <c:pt idx="656">
                <c:v>08/31/06</c:v>
              </c:pt>
              <c:pt idx="657">
                <c:v>09/01/06</c:v>
              </c:pt>
              <c:pt idx="658">
                <c:v>09/05/06</c:v>
              </c:pt>
              <c:pt idx="659">
                <c:v>09/06/06</c:v>
              </c:pt>
              <c:pt idx="660">
                <c:v>09/07/06</c:v>
              </c:pt>
              <c:pt idx="661">
                <c:v>09/08/06</c:v>
              </c:pt>
              <c:pt idx="662">
                <c:v>09/11/06</c:v>
              </c:pt>
              <c:pt idx="663">
                <c:v>09/12/06</c:v>
              </c:pt>
              <c:pt idx="664">
                <c:v>09/13/06</c:v>
              </c:pt>
              <c:pt idx="665">
                <c:v>09/14/06</c:v>
              </c:pt>
              <c:pt idx="666">
                <c:v>09/15/06</c:v>
              </c:pt>
              <c:pt idx="667">
                <c:v>09/18/06</c:v>
              </c:pt>
              <c:pt idx="668">
                <c:v>09/19/06</c:v>
              </c:pt>
              <c:pt idx="669">
                <c:v>09/20/06</c:v>
              </c:pt>
              <c:pt idx="670">
                <c:v>09/21/06</c:v>
              </c:pt>
              <c:pt idx="671">
                <c:v>09/22/06</c:v>
              </c:pt>
              <c:pt idx="672">
                <c:v>09/25/06</c:v>
              </c:pt>
              <c:pt idx="673">
                <c:v>09/26/06</c:v>
              </c:pt>
              <c:pt idx="674">
                <c:v>09/27/06</c:v>
              </c:pt>
              <c:pt idx="675">
                <c:v>09/28/06</c:v>
              </c:pt>
              <c:pt idx="676">
                <c:v>09/29/06</c:v>
              </c:pt>
              <c:pt idx="677">
                <c:v>10/02/06</c:v>
              </c:pt>
              <c:pt idx="678">
                <c:v>10/03/06</c:v>
              </c:pt>
              <c:pt idx="679">
                <c:v>10/04/06</c:v>
              </c:pt>
              <c:pt idx="680">
                <c:v>10/05/06</c:v>
              </c:pt>
              <c:pt idx="681">
                <c:v>10/06/06</c:v>
              </c:pt>
              <c:pt idx="682">
                <c:v>10/09/06</c:v>
              </c:pt>
              <c:pt idx="683">
                <c:v>10/10/06</c:v>
              </c:pt>
              <c:pt idx="684">
                <c:v>10/11/06</c:v>
              </c:pt>
              <c:pt idx="685">
                <c:v>10/12/06</c:v>
              </c:pt>
              <c:pt idx="686">
                <c:v>10/13/06</c:v>
              </c:pt>
              <c:pt idx="687">
                <c:v>10/16/06</c:v>
              </c:pt>
              <c:pt idx="688">
                <c:v>10/17/06</c:v>
              </c:pt>
              <c:pt idx="689">
                <c:v>10/18/06</c:v>
              </c:pt>
              <c:pt idx="690">
                <c:v>10/19/06</c:v>
              </c:pt>
              <c:pt idx="691">
                <c:v>10/20/06</c:v>
              </c:pt>
              <c:pt idx="692">
                <c:v>10/23/06</c:v>
              </c:pt>
              <c:pt idx="693">
                <c:v>10/24/06</c:v>
              </c:pt>
              <c:pt idx="694">
                <c:v>10/25/06</c:v>
              </c:pt>
              <c:pt idx="695">
                <c:v>10/26/06</c:v>
              </c:pt>
              <c:pt idx="696">
                <c:v>10/27/06</c:v>
              </c:pt>
              <c:pt idx="697">
                <c:v>10/30/06</c:v>
              </c:pt>
              <c:pt idx="698">
                <c:v>10/31/06</c:v>
              </c:pt>
              <c:pt idx="699">
                <c:v>11/01/06</c:v>
              </c:pt>
              <c:pt idx="700">
                <c:v>11/02/06</c:v>
              </c:pt>
              <c:pt idx="701">
                <c:v>11/03/06</c:v>
              </c:pt>
              <c:pt idx="702">
                <c:v>11/06/06</c:v>
              </c:pt>
              <c:pt idx="703">
                <c:v>11/07/06</c:v>
              </c:pt>
              <c:pt idx="704">
                <c:v>11/08/06</c:v>
              </c:pt>
              <c:pt idx="705">
                <c:v>11/09/06</c:v>
              </c:pt>
              <c:pt idx="706">
                <c:v>11/10/06</c:v>
              </c:pt>
              <c:pt idx="707">
                <c:v>11/13/06</c:v>
              </c:pt>
              <c:pt idx="708">
                <c:v>11/14/06</c:v>
              </c:pt>
              <c:pt idx="709">
                <c:v>11/15/06</c:v>
              </c:pt>
              <c:pt idx="710">
                <c:v>11/16/06</c:v>
              </c:pt>
              <c:pt idx="711">
                <c:v>11/17/06</c:v>
              </c:pt>
              <c:pt idx="712">
                <c:v>11/20/06</c:v>
              </c:pt>
              <c:pt idx="713">
                <c:v>11/21/06</c:v>
              </c:pt>
              <c:pt idx="714">
                <c:v>11/22/06</c:v>
              </c:pt>
              <c:pt idx="715">
                <c:v>11/24/06</c:v>
              </c:pt>
              <c:pt idx="716">
                <c:v>11/27/06</c:v>
              </c:pt>
              <c:pt idx="717">
                <c:v>11/28/06</c:v>
              </c:pt>
              <c:pt idx="718">
                <c:v>11/29/06</c:v>
              </c:pt>
              <c:pt idx="719">
                <c:v>11/30/06</c:v>
              </c:pt>
              <c:pt idx="720">
                <c:v>12/01/06</c:v>
              </c:pt>
              <c:pt idx="721">
                <c:v>12/04/06</c:v>
              </c:pt>
              <c:pt idx="722">
                <c:v>12/05/06</c:v>
              </c:pt>
              <c:pt idx="723">
                <c:v>12/06/06</c:v>
              </c:pt>
              <c:pt idx="724">
                <c:v>12/07/06</c:v>
              </c:pt>
              <c:pt idx="725">
                <c:v>12/08/06</c:v>
              </c:pt>
              <c:pt idx="726">
                <c:v>12/11/06</c:v>
              </c:pt>
              <c:pt idx="727">
                <c:v>12/12/06</c:v>
              </c:pt>
              <c:pt idx="728">
                <c:v>12/13/06</c:v>
              </c:pt>
              <c:pt idx="729">
                <c:v>12/14/06</c:v>
              </c:pt>
              <c:pt idx="730">
                <c:v>12/15/06</c:v>
              </c:pt>
              <c:pt idx="731">
                <c:v>12/18/06</c:v>
              </c:pt>
              <c:pt idx="732">
                <c:v>12/19/06</c:v>
              </c:pt>
              <c:pt idx="733">
                <c:v>12/20/06</c:v>
              </c:pt>
              <c:pt idx="734">
                <c:v>12/21/06</c:v>
              </c:pt>
              <c:pt idx="735">
                <c:v>12/22/06</c:v>
              </c:pt>
              <c:pt idx="736">
                <c:v>12/26/06</c:v>
              </c:pt>
              <c:pt idx="737">
                <c:v>12/27/06</c:v>
              </c:pt>
              <c:pt idx="738">
                <c:v>12/28/06</c:v>
              </c:pt>
              <c:pt idx="739">
                <c:v>12/29/06</c:v>
              </c:pt>
              <c:pt idx="740">
                <c:v>01/03/07</c:v>
              </c:pt>
              <c:pt idx="741">
                <c:v>01/04/07</c:v>
              </c:pt>
              <c:pt idx="742">
                <c:v>01/05/07</c:v>
              </c:pt>
              <c:pt idx="743">
                <c:v>01/08/07</c:v>
              </c:pt>
              <c:pt idx="744">
                <c:v>01/09/07</c:v>
              </c:pt>
              <c:pt idx="745">
                <c:v>01/10/07</c:v>
              </c:pt>
              <c:pt idx="746">
                <c:v>01/11/07</c:v>
              </c:pt>
              <c:pt idx="747">
                <c:v>01/12/07</c:v>
              </c:pt>
              <c:pt idx="748">
                <c:v>01/16/07</c:v>
              </c:pt>
              <c:pt idx="749">
                <c:v>01/17/07</c:v>
              </c:pt>
              <c:pt idx="750">
                <c:v>01/18/07</c:v>
              </c:pt>
              <c:pt idx="751">
                <c:v>01/19/07</c:v>
              </c:pt>
              <c:pt idx="752">
                <c:v>01/22/07</c:v>
              </c:pt>
              <c:pt idx="753">
                <c:v>01/23/07</c:v>
              </c:pt>
              <c:pt idx="754">
                <c:v>01/24/07</c:v>
              </c:pt>
              <c:pt idx="755">
                <c:v>01/25/07</c:v>
              </c:pt>
              <c:pt idx="756">
                <c:v>01/26/07</c:v>
              </c:pt>
              <c:pt idx="757">
                <c:v>01/29/07</c:v>
              </c:pt>
              <c:pt idx="758">
                <c:v>01/30/07</c:v>
              </c:pt>
              <c:pt idx="759">
                <c:v>01/31/07</c:v>
              </c:pt>
              <c:pt idx="760">
                <c:v>02/01/07</c:v>
              </c:pt>
              <c:pt idx="761">
                <c:v>02/02/07</c:v>
              </c:pt>
              <c:pt idx="762">
                <c:v>02/05/07</c:v>
              </c:pt>
              <c:pt idx="763">
                <c:v>02/06/07</c:v>
              </c:pt>
              <c:pt idx="764">
                <c:v>02/07/07</c:v>
              </c:pt>
              <c:pt idx="765">
                <c:v>02/08/07</c:v>
              </c:pt>
              <c:pt idx="766">
                <c:v>02/09/07</c:v>
              </c:pt>
              <c:pt idx="767">
                <c:v>02/12/07</c:v>
              </c:pt>
              <c:pt idx="768">
                <c:v>02/13/07</c:v>
              </c:pt>
              <c:pt idx="769">
                <c:v>02/14/07</c:v>
              </c:pt>
              <c:pt idx="770">
                <c:v>02/15/07</c:v>
              </c:pt>
              <c:pt idx="771">
                <c:v>02/16/07</c:v>
              </c:pt>
              <c:pt idx="772">
                <c:v>02/20/07</c:v>
              </c:pt>
              <c:pt idx="773">
                <c:v>02/21/07</c:v>
              </c:pt>
              <c:pt idx="774">
                <c:v>02/22/07</c:v>
              </c:pt>
              <c:pt idx="775">
                <c:v>02/23/07</c:v>
              </c:pt>
              <c:pt idx="776">
                <c:v>02/26/07</c:v>
              </c:pt>
              <c:pt idx="777">
                <c:v>02/27/07</c:v>
              </c:pt>
              <c:pt idx="778">
                <c:v>02/28/07</c:v>
              </c:pt>
              <c:pt idx="779">
                <c:v>03/01/07</c:v>
              </c:pt>
              <c:pt idx="780">
                <c:v>03/02/07</c:v>
              </c:pt>
              <c:pt idx="781">
                <c:v>03/05/07</c:v>
              </c:pt>
              <c:pt idx="782">
                <c:v>03/06/07</c:v>
              </c:pt>
              <c:pt idx="783">
                <c:v>03/07/07</c:v>
              </c:pt>
              <c:pt idx="784">
                <c:v>03/08/07</c:v>
              </c:pt>
              <c:pt idx="785">
                <c:v>03/09/07</c:v>
              </c:pt>
              <c:pt idx="786">
                <c:v>03/12/07</c:v>
              </c:pt>
              <c:pt idx="787">
                <c:v>03/13/07</c:v>
              </c:pt>
              <c:pt idx="788">
                <c:v>03/14/07</c:v>
              </c:pt>
              <c:pt idx="789">
                <c:v>03/15/07</c:v>
              </c:pt>
              <c:pt idx="790">
                <c:v>03/16/07</c:v>
              </c:pt>
              <c:pt idx="791">
                <c:v>03/19/07</c:v>
              </c:pt>
              <c:pt idx="792">
                <c:v>03/20/07</c:v>
              </c:pt>
              <c:pt idx="793">
                <c:v>03/21/07</c:v>
              </c:pt>
              <c:pt idx="794">
                <c:v>03/22/07</c:v>
              </c:pt>
              <c:pt idx="795">
                <c:v>03/23/07</c:v>
              </c:pt>
              <c:pt idx="796">
                <c:v>03/26/07</c:v>
              </c:pt>
              <c:pt idx="797">
                <c:v>03/27/07</c:v>
              </c:pt>
              <c:pt idx="798">
                <c:v>03/28/07</c:v>
              </c:pt>
              <c:pt idx="799">
                <c:v>03/29/07</c:v>
              </c:pt>
              <c:pt idx="800">
                <c:v>03/30/07</c:v>
              </c:pt>
              <c:pt idx="801">
                <c:v>04/02/07</c:v>
              </c:pt>
              <c:pt idx="802">
                <c:v>04/03/07</c:v>
              </c:pt>
              <c:pt idx="803">
                <c:v>04/04/07</c:v>
              </c:pt>
              <c:pt idx="804">
                <c:v>04/05/07</c:v>
              </c:pt>
              <c:pt idx="805">
                <c:v>04/09/07</c:v>
              </c:pt>
              <c:pt idx="806">
                <c:v>04/10/07</c:v>
              </c:pt>
              <c:pt idx="807">
                <c:v>04/11/07</c:v>
              </c:pt>
              <c:pt idx="808">
                <c:v>04/12/07</c:v>
              </c:pt>
              <c:pt idx="809">
                <c:v>04/13/07</c:v>
              </c:pt>
              <c:pt idx="810">
                <c:v>04/16/07</c:v>
              </c:pt>
              <c:pt idx="811">
                <c:v>04/17/07</c:v>
              </c:pt>
              <c:pt idx="812">
                <c:v>04/18/07</c:v>
              </c:pt>
              <c:pt idx="813">
                <c:v>04/19/07</c:v>
              </c:pt>
              <c:pt idx="814">
                <c:v>04/20/07</c:v>
              </c:pt>
              <c:pt idx="815">
                <c:v>04/23/07</c:v>
              </c:pt>
              <c:pt idx="816">
                <c:v>04/24/07</c:v>
              </c:pt>
              <c:pt idx="817">
                <c:v>04/25/07</c:v>
              </c:pt>
              <c:pt idx="818">
                <c:v>04/26/07</c:v>
              </c:pt>
              <c:pt idx="819">
                <c:v>04/27/07</c:v>
              </c:pt>
              <c:pt idx="820">
                <c:v>04/30/07</c:v>
              </c:pt>
              <c:pt idx="821">
                <c:v>05/01/07</c:v>
              </c:pt>
              <c:pt idx="822">
                <c:v>05/02/07</c:v>
              </c:pt>
              <c:pt idx="823">
                <c:v>05/03/07</c:v>
              </c:pt>
              <c:pt idx="824">
                <c:v>05/04/07</c:v>
              </c:pt>
              <c:pt idx="825">
                <c:v>05/07/07</c:v>
              </c:pt>
              <c:pt idx="826">
                <c:v>05/08/07</c:v>
              </c:pt>
              <c:pt idx="827">
                <c:v>05/09/07</c:v>
              </c:pt>
              <c:pt idx="828">
                <c:v>05/10/07</c:v>
              </c:pt>
              <c:pt idx="829">
                <c:v>05/11/07</c:v>
              </c:pt>
              <c:pt idx="830">
                <c:v>05/14/07</c:v>
              </c:pt>
              <c:pt idx="831">
                <c:v>05/15/07</c:v>
              </c:pt>
              <c:pt idx="832">
                <c:v>05/16/07</c:v>
              </c:pt>
              <c:pt idx="833">
                <c:v>05/17/07</c:v>
              </c:pt>
              <c:pt idx="834">
                <c:v>05/18/07</c:v>
              </c:pt>
              <c:pt idx="835">
                <c:v>05/21/07</c:v>
              </c:pt>
              <c:pt idx="836">
                <c:v>05/22/07</c:v>
              </c:pt>
              <c:pt idx="837">
                <c:v>05/23/07</c:v>
              </c:pt>
              <c:pt idx="838">
                <c:v>05/24/07</c:v>
              </c:pt>
              <c:pt idx="839">
                <c:v>05/25/07</c:v>
              </c:pt>
              <c:pt idx="840">
                <c:v>05/29/07</c:v>
              </c:pt>
              <c:pt idx="841">
                <c:v>05/30/07</c:v>
              </c:pt>
              <c:pt idx="842">
                <c:v>05/31/07</c:v>
              </c:pt>
              <c:pt idx="843">
                <c:v>06/01/07</c:v>
              </c:pt>
              <c:pt idx="844">
                <c:v>06/04/07</c:v>
              </c:pt>
              <c:pt idx="845">
                <c:v>06/05/07</c:v>
              </c:pt>
              <c:pt idx="846">
                <c:v>06/06/07</c:v>
              </c:pt>
              <c:pt idx="847">
                <c:v>06/07/07</c:v>
              </c:pt>
              <c:pt idx="848">
                <c:v>06/08/07</c:v>
              </c:pt>
              <c:pt idx="849">
                <c:v>06/11/07</c:v>
              </c:pt>
              <c:pt idx="850">
                <c:v>06/12/07</c:v>
              </c:pt>
              <c:pt idx="851">
                <c:v>06/13/07</c:v>
              </c:pt>
              <c:pt idx="852">
                <c:v>06/14/07</c:v>
              </c:pt>
              <c:pt idx="853">
                <c:v>06/15/07</c:v>
              </c:pt>
              <c:pt idx="854">
                <c:v>06/18/07</c:v>
              </c:pt>
              <c:pt idx="855">
                <c:v>06/19/07</c:v>
              </c:pt>
              <c:pt idx="856">
                <c:v>06/20/07</c:v>
              </c:pt>
              <c:pt idx="857">
                <c:v>06/21/07</c:v>
              </c:pt>
              <c:pt idx="858">
                <c:v>06/22/07</c:v>
              </c:pt>
              <c:pt idx="859">
                <c:v>06/25/07</c:v>
              </c:pt>
              <c:pt idx="860">
                <c:v>06/26/07</c:v>
              </c:pt>
              <c:pt idx="861">
                <c:v>06/27/07</c:v>
              </c:pt>
              <c:pt idx="862">
                <c:v>06/28/07</c:v>
              </c:pt>
              <c:pt idx="863">
                <c:v>06/29/07</c:v>
              </c:pt>
              <c:pt idx="864">
                <c:v>07/02/07</c:v>
              </c:pt>
              <c:pt idx="865">
                <c:v>07/03/07</c:v>
              </c:pt>
              <c:pt idx="866">
                <c:v>07/05/07</c:v>
              </c:pt>
              <c:pt idx="867">
                <c:v>07/06/07</c:v>
              </c:pt>
              <c:pt idx="868">
                <c:v>07/09/07</c:v>
              </c:pt>
              <c:pt idx="869">
                <c:v>07/10/07</c:v>
              </c:pt>
              <c:pt idx="870">
                <c:v>07/11/07</c:v>
              </c:pt>
              <c:pt idx="871">
                <c:v>07/12/07</c:v>
              </c:pt>
              <c:pt idx="872">
                <c:v>07/13/07</c:v>
              </c:pt>
              <c:pt idx="873">
                <c:v>07/16/07</c:v>
              </c:pt>
              <c:pt idx="874">
                <c:v>07/17/07</c:v>
              </c:pt>
              <c:pt idx="875">
                <c:v>07/18/07</c:v>
              </c:pt>
              <c:pt idx="876">
                <c:v>07/19/07</c:v>
              </c:pt>
              <c:pt idx="877">
                <c:v>07/20/07</c:v>
              </c:pt>
              <c:pt idx="878">
                <c:v>07/23/07</c:v>
              </c:pt>
              <c:pt idx="879">
                <c:v>07/24/07</c:v>
              </c:pt>
              <c:pt idx="880">
                <c:v>07/25/07</c:v>
              </c:pt>
              <c:pt idx="881">
                <c:v>07/26/07</c:v>
              </c:pt>
              <c:pt idx="882">
                <c:v>07/27/07</c:v>
              </c:pt>
              <c:pt idx="883">
                <c:v>07/30/07</c:v>
              </c:pt>
              <c:pt idx="884">
                <c:v>07/31/07</c:v>
              </c:pt>
              <c:pt idx="885">
                <c:v>08/01/07</c:v>
              </c:pt>
              <c:pt idx="886">
                <c:v>08/02/07</c:v>
              </c:pt>
              <c:pt idx="887">
                <c:v>08/03/07</c:v>
              </c:pt>
              <c:pt idx="888">
                <c:v>08/06/07</c:v>
              </c:pt>
              <c:pt idx="889">
                <c:v>08/07/07</c:v>
              </c:pt>
              <c:pt idx="890">
                <c:v>08/08/07</c:v>
              </c:pt>
              <c:pt idx="891">
                <c:v>08/09/07</c:v>
              </c:pt>
              <c:pt idx="892">
                <c:v>08/10/07</c:v>
              </c:pt>
              <c:pt idx="893">
                <c:v>08/13/07</c:v>
              </c:pt>
              <c:pt idx="894">
                <c:v>08/14/07</c:v>
              </c:pt>
              <c:pt idx="895">
                <c:v>08/15/07</c:v>
              </c:pt>
              <c:pt idx="896">
                <c:v>08/16/07</c:v>
              </c:pt>
              <c:pt idx="897">
                <c:v>08/17/07</c:v>
              </c:pt>
              <c:pt idx="898">
                <c:v>08/20/07</c:v>
              </c:pt>
              <c:pt idx="899">
                <c:v>08/21/07</c:v>
              </c:pt>
              <c:pt idx="900">
                <c:v>08/22/07</c:v>
              </c:pt>
              <c:pt idx="901">
                <c:v>08/23/07</c:v>
              </c:pt>
              <c:pt idx="902">
                <c:v>08/24/07</c:v>
              </c:pt>
              <c:pt idx="903">
                <c:v>08/27/07</c:v>
              </c:pt>
              <c:pt idx="904">
                <c:v>08/28/07</c:v>
              </c:pt>
              <c:pt idx="905">
                <c:v>08/29/07</c:v>
              </c:pt>
              <c:pt idx="906">
                <c:v>08/30/07</c:v>
              </c:pt>
              <c:pt idx="907">
                <c:v>08/31/07</c:v>
              </c:pt>
              <c:pt idx="908">
                <c:v>09/04/07</c:v>
              </c:pt>
              <c:pt idx="909">
                <c:v>09/05/07</c:v>
              </c:pt>
              <c:pt idx="910">
                <c:v>09/06/07</c:v>
              </c:pt>
              <c:pt idx="911">
                <c:v>09/07/07</c:v>
              </c:pt>
              <c:pt idx="912">
                <c:v>09/10/07</c:v>
              </c:pt>
              <c:pt idx="913">
                <c:v>09/11/07</c:v>
              </c:pt>
              <c:pt idx="914">
                <c:v>09/12/07</c:v>
              </c:pt>
              <c:pt idx="915">
                <c:v>09/13/07</c:v>
              </c:pt>
              <c:pt idx="916">
                <c:v>09/14/07</c:v>
              </c:pt>
              <c:pt idx="917">
                <c:v>09/17/07</c:v>
              </c:pt>
              <c:pt idx="918">
                <c:v>09/18/07</c:v>
              </c:pt>
              <c:pt idx="919">
                <c:v>09/19/07</c:v>
              </c:pt>
              <c:pt idx="920">
                <c:v>09/20/07</c:v>
              </c:pt>
              <c:pt idx="921">
                <c:v>09/21/07</c:v>
              </c:pt>
              <c:pt idx="922">
                <c:v>09/24/07</c:v>
              </c:pt>
              <c:pt idx="923">
                <c:v>09/25/07</c:v>
              </c:pt>
              <c:pt idx="924">
                <c:v>09/26/07</c:v>
              </c:pt>
              <c:pt idx="925">
                <c:v>09/27/07</c:v>
              </c:pt>
              <c:pt idx="926">
                <c:v>09/28/07</c:v>
              </c:pt>
              <c:pt idx="927">
                <c:v>10/01/07</c:v>
              </c:pt>
              <c:pt idx="928">
                <c:v>10/02/07</c:v>
              </c:pt>
              <c:pt idx="929">
                <c:v>10/03/07</c:v>
              </c:pt>
              <c:pt idx="930">
                <c:v>10/04/07</c:v>
              </c:pt>
              <c:pt idx="931">
                <c:v>10/05/07</c:v>
              </c:pt>
              <c:pt idx="932">
                <c:v>10/08/07</c:v>
              </c:pt>
              <c:pt idx="933">
                <c:v>10/09/07</c:v>
              </c:pt>
              <c:pt idx="934">
                <c:v>10/10/07</c:v>
              </c:pt>
              <c:pt idx="935">
                <c:v>10/11/07</c:v>
              </c:pt>
              <c:pt idx="936">
                <c:v>10/12/07</c:v>
              </c:pt>
              <c:pt idx="937">
                <c:v>10/15/07</c:v>
              </c:pt>
              <c:pt idx="938">
                <c:v>10/16/07</c:v>
              </c:pt>
              <c:pt idx="939">
                <c:v>10/17/07</c:v>
              </c:pt>
              <c:pt idx="940">
                <c:v>10/18/07</c:v>
              </c:pt>
              <c:pt idx="941">
                <c:v>10/19/07</c:v>
              </c:pt>
              <c:pt idx="942">
                <c:v>10/22/07</c:v>
              </c:pt>
              <c:pt idx="943">
                <c:v>10/23/07</c:v>
              </c:pt>
              <c:pt idx="944">
                <c:v>10/24/07</c:v>
              </c:pt>
              <c:pt idx="945">
                <c:v>10/25/07</c:v>
              </c:pt>
              <c:pt idx="946">
                <c:v>10/26/07</c:v>
              </c:pt>
              <c:pt idx="947">
                <c:v>10/29/07</c:v>
              </c:pt>
              <c:pt idx="948">
                <c:v>10/30/07</c:v>
              </c:pt>
              <c:pt idx="949">
                <c:v>10/31/07</c:v>
              </c:pt>
              <c:pt idx="950">
                <c:v>11/01/07</c:v>
              </c:pt>
              <c:pt idx="951">
                <c:v>11/02/07</c:v>
              </c:pt>
              <c:pt idx="952">
                <c:v>11/05/07</c:v>
              </c:pt>
              <c:pt idx="953">
                <c:v>11/06/07</c:v>
              </c:pt>
              <c:pt idx="954">
                <c:v>11/07/07</c:v>
              </c:pt>
              <c:pt idx="955">
                <c:v>11/08/07</c:v>
              </c:pt>
              <c:pt idx="956">
                <c:v>11/09/07</c:v>
              </c:pt>
              <c:pt idx="957">
                <c:v>11/12/07</c:v>
              </c:pt>
              <c:pt idx="958">
                <c:v>11/13/07</c:v>
              </c:pt>
              <c:pt idx="959">
                <c:v>11/14/07</c:v>
              </c:pt>
              <c:pt idx="960">
                <c:v>11/15/07</c:v>
              </c:pt>
              <c:pt idx="961">
                <c:v>11/16/07</c:v>
              </c:pt>
              <c:pt idx="962">
                <c:v>11/19/07</c:v>
              </c:pt>
              <c:pt idx="963">
                <c:v>11/20/07</c:v>
              </c:pt>
              <c:pt idx="964">
                <c:v>11/21/07</c:v>
              </c:pt>
              <c:pt idx="965">
                <c:v>11/23/07</c:v>
              </c:pt>
              <c:pt idx="966">
                <c:v>11/26/07</c:v>
              </c:pt>
              <c:pt idx="967">
                <c:v>11/27/07</c:v>
              </c:pt>
              <c:pt idx="968">
                <c:v>11/28/07</c:v>
              </c:pt>
              <c:pt idx="969">
                <c:v>11/29/07</c:v>
              </c:pt>
              <c:pt idx="970">
                <c:v>11/30/07</c:v>
              </c:pt>
              <c:pt idx="971">
                <c:v>12/03/07</c:v>
              </c:pt>
              <c:pt idx="972">
                <c:v>12/04/07</c:v>
              </c:pt>
              <c:pt idx="973">
                <c:v>12/05/07</c:v>
              </c:pt>
              <c:pt idx="974">
                <c:v>12/06/07</c:v>
              </c:pt>
              <c:pt idx="975">
                <c:v>12/07/07</c:v>
              </c:pt>
              <c:pt idx="976">
                <c:v>12/10/07</c:v>
              </c:pt>
              <c:pt idx="977">
                <c:v>12/11/07</c:v>
              </c:pt>
              <c:pt idx="978">
                <c:v>12/12/07</c:v>
              </c:pt>
              <c:pt idx="979">
                <c:v>12/13/07</c:v>
              </c:pt>
              <c:pt idx="980">
                <c:v>12/14/07</c:v>
              </c:pt>
              <c:pt idx="981">
                <c:v>12/17/07</c:v>
              </c:pt>
              <c:pt idx="982">
                <c:v>12/18/07</c:v>
              </c:pt>
              <c:pt idx="983">
                <c:v>12/19/07</c:v>
              </c:pt>
              <c:pt idx="984">
                <c:v>12/20/07</c:v>
              </c:pt>
              <c:pt idx="985">
                <c:v>12/21/07</c:v>
              </c:pt>
              <c:pt idx="986">
                <c:v>12/24/07</c:v>
              </c:pt>
              <c:pt idx="987">
                <c:v>12/26/07</c:v>
              </c:pt>
              <c:pt idx="988">
                <c:v>12/27/07</c:v>
              </c:pt>
              <c:pt idx="989">
                <c:v>12/28/07</c:v>
              </c:pt>
              <c:pt idx="990">
                <c:v>12/31/07</c:v>
              </c:pt>
              <c:pt idx="991">
                <c:v>01/02/08</c:v>
              </c:pt>
              <c:pt idx="992">
                <c:v>01/03/08</c:v>
              </c:pt>
              <c:pt idx="993">
                <c:v>01/04/08</c:v>
              </c:pt>
              <c:pt idx="994">
                <c:v>01/07/08</c:v>
              </c:pt>
              <c:pt idx="995">
                <c:v>01/08/08</c:v>
              </c:pt>
              <c:pt idx="996">
                <c:v>01/09/08</c:v>
              </c:pt>
              <c:pt idx="997">
                <c:v>01/10/08</c:v>
              </c:pt>
              <c:pt idx="998">
                <c:v>01/11/08</c:v>
              </c:pt>
              <c:pt idx="999">
                <c:v>01/14/08</c:v>
              </c:pt>
              <c:pt idx="1000">
                <c:v>01/15/08</c:v>
              </c:pt>
              <c:pt idx="1001">
                <c:v>01/16/08</c:v>
              </c:pt>
              <c:pt idx="1002">
                <c:v>01/17/08</c:v>
              </c:pt>
              <c:pt idx="1003">
                <c:v>01/18/08</c:v>
              </c:pt>
              <c:pt idx="1004">
                <c:v>01/22/08</c:v>
              </c:pt>
              <c:pt idx="1005">
                <c:v>01/23/08</c:v>
              </c:pt>
              <c:pt idx="1006">
                <c:v>01/24/08</c:v>
              </c:pt>
              <c:pt idx="1007">
                <c:v>01/25/08</c:v>
              </c:pt>
              <c:pt idx="1008">
                <c:v>01/28/08</c:v>
              </c:pt>
              <c:pt idx="1009">
                <c:v>01/29/08</c:v>
              </c:pt>
              <c:pt idx="1010">
                <c:v>01/30/08</c:v>
              </c:pt>
              <c:pt idx="1011">
                <c:v>01/31/08</c:v>
              </c:pt>
              <c:pt idx="1012">
                <c:v>02/01/08</c:v>
              </c:pt>
              <c:pt idx="1013">
                <c:v>02/04/08</c:v>
              </c:pt>
              <c:pt idx="1014">
                <c:v>02/05/08</c:v>
              </c:pt>
              <c:pt idx="1015">
                <c:v>02/06/08</c:v>
              </c:pt>
              <c:pt idx="1016">
                <c:v>02/07/08</c:v>
              </c:pt>
              <c:pt idx="1017">
                <c:v>02/08/08</c:v>
              </c:pt>
              <c:pt idx="1018">
                <c:v>02/11/08</c:v>
              </c:pt>
              <c:pt idx="1019">
                <c:v>02/12/08</c:v>
              </c:pt>
              <c:pt idx="1020">
                <c:v>02/13/08</c:v>
              </c:pt>
              <c:pt idx="1021">
                <c:v>02/14/08</c:v>
              </c:pt>
              <c:pt idx="1022">
                <c:v>02/15/08</c:v>
              </c:pt>
              <c:pt idx="1023">
                <c:v>02/19/08</c:v>
              </c:pt>
              <c:pt idx="1024">
                <c:v>02/20/08</c:v>
              </c:pt>
              <c:pt idx="1025">
                <c:v>02/21/08</c:v>
              </c:pt>
              <c:pt idx="1026">
                <c:v>02/22/08</c:v>
              </c:pt>
              <c:pt idx="1027">
                <c:v>02/25/08</c:v>
              </c:pt>
              <c:pt idx="1028">
                <c:v>02/26/08</c:v>
              </c:pt>
              <c:pt idx="1029">
                <c:v>02/27/08</c:v>
              </c:pt>
              <c:pt idx="1030">
                <c:v>02/28/08</c:v>
              </c:pt>
              <c:pt idx="1031">
                <c:v>02/29/08</c:v>
              </c:pt>
              <c:pt idx="1032">
                <c:v>03/03/08</c:v>
              </c:pt>
              <c:pt idx="1033">
                <c:v>03/04/08</c:v>
              </c:pt>
              <c:pt idx="1034">
                <c:v>03/05/08</c:v>
              </c:pt>
              <c:pt idx="1035">
                <c:v>03/06/08</c:v>
              </c:pt>
              <c:pt idx="1036">
                <c:v>03/07/08</c:v>
              </c:pt>
              <c:pt idx="1037">
                <c:v>03/10/08</c:v>
              </c:pt>
              <c:pt idx="1038">
                <c:v>03/11/08</c:v>
              </c:pt>
              <c:pt idx="1039">
                <c:v>03/12/08</c:v>
              </c:pt>
              <c:pt idx="1040">
                <c:v>03/13/08</c:v>
              </c:pt>
              <c:pt idx="1041">
                <c:v>03/14/08</c:v>
              </c:pt>
              <c:pt idx="1042">
                <c:v>03/17/08</c:v>
              </c:pt>
              <c:pt idx="1043">
                <c:v>03/18/08</c:v>
              </c:pt>
              <c:pt idx="1044">
                <c:v>03/19/08</c:v>
              </c:pt>
              <c:pt idx="1045">
                <c:v>03/20/08</c:v>
              </c:pt>
              <c:pt idx="1046">
                <c:v>03/24/08</c:v>
              </c:pt>
              <c:pt idx="1047">
                <c:v>03/25/08</c:v>
              </c:pt>
              <c:pt idx="1048">
                <c:v>03/26/08</c:v>
              </c:pt>
              <c:pt idx="1049">
                <c:v>03/27/08</c:v>
              </c:pt>
              <c:pt idx="1050">
                <c:v>03/28/08</c:v>
              </c:pt>
              <c:pt idx="1051">
                <c:v>03/31/08</c:v>
              </c:pt>
              <c:pt idx="1052">
                <c:v>04/01/08</c:v>
              </c:pt>
              <c:pt idx="1053">
                <c:v>04/02/08</c:v>
              </c:pt>
              <c:pt idx="1054">
                <c:v>04/03/08</c:v>
              </c:pt>
              <c:pt idx="1055">
                <c:v>04/04/08</c:v>
              </c:pt>
              <c:pt idx="1056">
                <c:v>04/07/08</c:v>
              </c:pt>
              <c:pt idx="1057">
                <c:v>04/08/08</c:v>
              </c:pt>
              <c:pt idx="1058">
                <c:v>04/09/08</c:v>
              </c:pt>
              <c:pt idx="1059">
                <c:v>04/10/08</c:v>
              </c:pt>
              <c:pt idx="1060">
                <c:v>04/11/08</c:v>
              </c:pt>
              <c:pt idx="1061">
                <c:v>04/14/08</c:v>
              </c:pt>
              <c:pt idx="1062">
                <c:v>04/15/08</c:v>
              </c:pt>
              <c:pt idx="1063">
                <c:v>04/16/08</c:v>
              </c:pt>
              <c:pt idx="1064">
                <c:v>04/17/08</c:v>
              </c:pt>
              <c:pt idx="1065">
                <c:v>04/18/08</c:v>
              </c:pt>
              <c:pt idx="1066">
                <c:v>04/21/08</c:v>
              </c:pt>
              <c:pt idx="1067">
                <c:v>04/22/08</c:v>
              </c:pt>
              <c:pt idx="1068">
                <c:v>04/23/08</c:v>
              </c:pt>
              <c:pt idx="1069">
                <c:v>04/24/08</c:v>
              </c:pt>
              <c:pt idx="1070">
                <c:v>04/25/08</c:v>
              </c:pt>
              <c:pt idx="1071">
                <c:v>04/28/08</c:v>
              </c:pt>
              <c:pt idx="1072">
                <c:v>04/29/08</c:v>
              </c:pt>
              <c:pt idx="1073">
                <c:v>04/30/08</c:v>
              </c:pt>
              <c:pt idx="1074">
                <c:v>05/01/08</c:v>
              </c:pt>
              <c:pt idx="1075">
                <c:v>05/02/08</c:v>
              </c:pt>
              <c:pt idx="1076">
                <c:v>05/05/08</c:v>
              </c:pt>
              <c:pt idx="1077">
                <c:v>05/06/08</c:v>
              </c:pt>
              <c:pt idx="1078">
                <c:v>05/07/08</c:v>
              </c:pt>
              <c:pt idx="1079">
                <c:v>05/08/08</c:v>
              </c:pt>
              <c:pt idx="1080">
                <c:v>05/09/08</c:v>
              </c:pt>
              <c:pt idx="1081">
                <c:v>05/12/08</c:v>
              </c:pt>
              <c:pt idx="1082">
                <c:v>05/13/08</c:v>
              </c:pt>
              <c:pt idx="1083">
                <c:v>05/14/08</c:v>
              </c:pt>
              <c:pt idx="1084">
                <c:v>05/15/08</c:v>
              </c:pt>
              <c:pt idx="1085">
                <c:v>05/16/08</c:v>
              </c:pt>
              <c:pt idx="1086">
                <c:v>05/19/08</c:v>
              </c:pt>
              <c:pt idx="1087">
                <c:v>05/20/08</c:v>
              </c:pt>
              <c:pt idx="1088">
                <c:v>05/21/08</c:v>
              </c:pt>
              <c:pt idx="1089">
                <c:v>05/22/08</c:v>
              </c:pt>
              <c:pt idx="1090">
                <c:v>05/23/08</c:v>
              </c:pt>
              <c:pt idx="1091">
                <c:v>05/27/08</c:v>
              </c:pt>
              <c:pt idx="1092">
                <c:v>05/28/08</c:v>
              </c:pt>
              <c:pt idx="1093">
                <c:v>05/29/08</c:v>
              </c:pt>
              <c:pt idx="1094">
                <c:v>05/30/08</c:v>
              </c:pt>
              <c:pt idx="1095">
                <c:v>06/02/08</c:v>
              </c:pt>
              <c:pt idx="1096">
                <c:v>06/03/08</c:v>
              </c:pt>
              <c:pt idx="1097">
                <c:v>06/04/08</c:v>
              </c:pt>
              <c:pt idx="1098">
                <c:v>06/05/08</c:v>
              </c:pt>
              <c:pt idx="1099">
                <c:v>06/06/08</c:v>
              </c:pt>
              <c:pt idx="1100">
                <c:v>06/09/08</c:v>
              </c:pt>
              <c:pt idx="1101">
                <c:v>06/10/08</c:v>
              </c:pt>
              <c:pt idx="1102">
                <c:v>06/11/08</c:v>
              </c:pt>
              <c:pt idx="1103">
                <c:v>06/12/08</c:v>
              </c:pt>
              <c:pt idx="1104">
                <c:v>06/13/08</c:v>
              </c:pt>
              <c:pt idx="1105">
                <c:v>06/16/08</c:v>
              </c:pt>
              <c:pt idx="1106">
                <c:v>06/17/08</c:v>
              </c:pt>
              <c:pt idx="1107">
                <c:v>06/18/08</c:v>
              </c:pt>
              <c:pt idx="1108">
                <c:v>06/19/08</c:v>
              </c:pt>
              <c:pt idx="1109">
                <c:v>06/20/08</c:v>
              </c:pt>
              <c:pt idx="1110">
                <c:v>06/23/08</c:v>
              </c:pt>
              <c:pt idx="1111">
                <c:v>06/24/08</c:v>
              </c:pt>
              <c:pt idx="1112">
                <c:v>06/25/08</c:v>
              </c:pt>
              <c:pt idx="1113">
                <c:v>06/26/08</c:v>
              </c:pt>
              <c:pt idx="1114">
                <c:v>06/27/08</c:v>
              </c:pt>
              <c:pt idx="1115">
                <c:v>06/30/08</c:v>
              </c:pt>
              <c:pt idx="1116">
                <c:v>07/01/08</c:v>
              </c:pt>
              <c:pt idx="1117">
                <c:v>07/02/08</c:v>
              </c:pt>
              <c:pt idx="1118">
                <c:v>07/03/08</c:v>
              </c:pt>
              <c:pt idx="1119">
                <c:v>07/07/08</c:v>
              </c:pt>
              <c:pt idx="1120">
                <c:v>07/08/08</c:v>
              </c:pt>
              <c:pt idx="1121">
                <c:v>07/09/08</c:v>
              </c:pt>
              <c:pt idx="1122">
                <c:v>07/10/08</c:v>
              </c:pt>
              <c:pt idx="1123">
                <c:v>07/11/08</c:v>
              </c:pt>
              <c:pt idx="1124">
                <c:v>07/14/08</c:v>
              </c:pt>
              <c:pt idx="1125">
                <c:v>07/15/08</c:v>
              </c:pt>
              <c:pt idx="1126">
                <c:v>07/16/08</c:v>
              </c:pt>
              <c:pt idx="1127">
                <c:v>07/17/08</c:v>
              </c:pt>
              <c:pt idx="1128">
                <c:v>07/18/08</c:v>
              </c:pt>
              <c:pt idx="1129">
                <c:v>07/21/08</c:v>
              </c:pt>
              <c:pt idx="1130">
                <c:v>07/22/08</c:v>
              </c:pt>
              <c:pt idx="1131">
                <c:v>07/23/08</c:v>
              </c:pt>
              <c:pt idx="1132">
                <c:v>07/24/08</c:v>
              </c:pt>
              <c:pt idx="1133">
                <c:v>07/25/08</c:v>
              </c:pt>
              <c:pt idx="1134">
                <c:v>07/28/08</c:v>
              </c:pt>
              <c:pt idx="1135">
                <c:v>07/29/08</c:v>
              </c:pt>
              <c:pt idx="1136">
                <c:v>07/30/08</c:v>
              </c:pt>
              <c:pt idx="1137">
                <c:v>07/31/08</c:v>
              </c:pt>
              <c:pt idx="1138">
                <c:v>08/01/08</c:v>
              </c:pt>
              <c:pt idx="1139">
                <c:v>08/04/08</c:v>
              </c:pt>
              <c:pt idx="1140">
                <c:v>08/05/08</c:v>
              </c:pt>
              <c:pt idx="1141">
                <c:v>08/06/08</c:v>
              </c:pt>
              <c:pt idx="1142">
                <c:v>08/07/08</c:v>
              </c:pt>
              <c:pt idx="1143">
                <c:v>08/08/08</c:v>
              </c:pt>
              <c:pt idx="1144">
                <c:v>08/11/08</c:v>
              </c:pt>
              <c:pt idx="1145">
                <c:v>08/12/08</c:v>
              </c:pt>
              <c:pt idx="1146">
                <c:v>08/13/08</c:v>
              </c:pt>
              <c:pt idx="1147">
                <c:v>08/14/08</c:v>
              </c:pt>
              <c:pt idx="1148">
                <c:v>08/15/08</c:v>
              </c:pt>
              <c:pt idx="1149">
                <c:v>08/18/08</c:v>
              </c:pt>
              <c:pt idx="1150">
                <c:v>08/19/08</c:v>
              </c:pt>
              <c:pt idx="1151">
                <c:v>08/20/08</c:v>
              </c:pt>
              <c:pt idx="1152">
                <c:v>08/21/08</c:v>
              </c:pt>
              <c:pt idx="1153">
                <c:v>08/22/08</c:v>
              </c:pt>
              <c:pt idx="1154">
                <c:v>08/25/08</c:v>
              </c:pt>
              <c:pt idx="1155">
                <c:v>08/26/08</c:v>
              </c:pt>
              <c:pt idx="1156">
                <c:v>08/27/08</c:v>
              </c:pt>
              <c:pt idx="1157">
                <c:v>08/28/08</c:v>
              </c:pt>
              <c:pt idx="1158">
                <c:v>08/29/08</c:v>
              </c:pt>
              <c:pt idx="1159">
                <c:v>09/02/08</c:v>
              </c:pt>
              <c:pt idx="1160">
                <c:v>09/03/08</c:v>
              </c:pt>
              <c:pt idx="1161">
                <c:v>09/04/08</c:v>
              </c:pt>
              <c:pt idx="1162">
                <c:v>09/05/08</c:v>
              </c:pt>
              <c:pt idx="1163">
                <c:v>09/08/08</c:v>
              </c:pt>
              <c:pt idx="1164">
                <c:v>09/09/08</c:v>
              </c:pt>
              <c:pt idx="1165">
                <c:v>09/10/08</c:v>
              </c:pt>
              <c:pt idx="1166">
                <c:v>09/11/08</c:v>
              </c:pt>
              <c:pt idx="1167">
                <c:v>09/12/08</c:v>
              </c:pt>
              <c:pt idx="1168">
                <c:v>09/15/08</c:v>
              </c:pt>
              <c:pt idx="1169">
                <c:v>09/16/08</c:v>
              </c:pt>
              <c:pt idx="1170">
                <c:v>09/17/08</c:v>
              </c:pt>
              <c:pt idx="1171">
                <c:v>09/18/08</c:v>
              </c:pt>
              <c:pt idx="1172">
                <c:v>09/19/08</c:v>
              </c:pt>
              <c:pt idx="1173">
                <c:v>09/22/08</c:v>
              </c:pt>
              <c:pt idx="1174">
                <c:v>09/23/08</c:v>
              </c:pt>
              <c:pt idx="1175">
                <c:v>09/24/08</c:v>
              </c:pt>
              <c:pt idx="1176">
                <c:v>09/25/08</c:v>
              </c:pt>
              <c:pt idx="1177">
                <c:v>09/26/08</c:v>
              </c:pt>
              <c:pt idx="1178">
                <c:v>09/29/08</c:v>
              </c:pt>
              <c:pt idx="1179">
                <c:v>09/30/08</c:v>
              </c:pt>
              <c:pt idx="1180">
                <c:v>10/01/08</c:v>
              </c:pt>
              <c:pt idx="1181">
                <c:v>10/02/08</c:v>
              </c:pt>
              <c:pt idx="1182">
                <c:v>10/03/08</c:v>
              </c:pt>
              <c:pt idx="1183">
                <c:v>10/06/08</c:v>
              </c:pt>
              <c:pt idx="1184">
                <c:v>10/07/08</c:v>
              </c:pt>
              <c:pt idx="1185">
                <c:v>10/08/08</c:v>
              </c:pt>
              <c:pt idx="1186">
                <c:v>10/09/08</c:v>
              </c:pt>
              <c:pt idx="1187">
                <c:v>10/10/08</c:v>
              </c:pt>
              <c:pt idx="1188">
                <c:v>10/13/08</c:v>
              </c:pt>
              <c:pt idx="1189">
                <c:v>10/14/08</c:v>
              </c:pt>
              <c:pt idx="1190">
                <c:v>10/15/08</c:v>
              </c:pt>
              <c:pt idx="1191">
                <c:v>10/16/08</c:v>
              </c:pt>
              <c:pt idx="1192">
                <c:v>10/17/08</c:v>
              </c:pt>
              <c:pt idx="1193">
                <c:v>10/20/08</c:v>
              </c:pt>
              <c:pt idx="1194">
                <c:v>10/21/08</c:v>
              </c:pt>
              <c:pt idx="1195">
                <c:v>10/22/08</c:v>
              </c:pt>
              <c:pt idx="1196">
                <c:v>10/23/08</c:v>
              </c:pt>
              <c:pt idx="1197">
                <c:v>10/24/08</c:v>
              </c:pt>
              <c:pt idx="1198">
                <c:v>10/27/08</c:v>
              </c:pt>
              <c:pt idx="1199">
                <c:v>10/28/08</c:v>
              </c:pt>
              <c:pt idx="1200">
                <c:v>10/29/08</c:v>
              </c:pt>
              <c:pt idx="1201">
                <c:v>10/30/08</c:v>
              </c:pt>
              <c:pt idx="1202">
                <c:v>10/31/08</c:v>
              </c:pt>
              <c:pt idx="1203">
                <c:v>11/03/08</c:v>
              </c:pt>
              <c:pt idx="1204">
                <c:v>11/04/08</c:v>
              </c:pt>
              <c:pt idx="1205">
                <c:v>11/05/08</c:v>
              </c:pt>
              <c:pt idx="1206">
                <c:v>11/06/08</c:v>
              </c:pt>
              <c:pt idx="1207">
                <c:v>11/07/08</c:v>
              </c:pt>
              <c:pt idx="1208">
                <c:v>11/10/08</c:v>
              </c:pt>
              <c:pt idx="1209">
                <c:v>11/11/08</c:v>
              </c:pt>
              <c:pt idx="1210">
                <c:v>11/12/08</c:v>
              </c:pt>
              <c:pt idx="1211">
                <c:v>11/13/08</c:v>
              </c:pt>
              <c:pt idx="1212">
                <c:v>11/14/08</c:v>
              </c:pt>
              <c:pt idx="1213">
                <c:v>11/17/08</c:v>
              </c:pt>
              <c:pt idx="1214">
                <c:v>11/18/08</c:v>
              </c:pt>
              <c:pt idx="1215">
                <c:v>11/19/08</c:v>
              </c:pt>
              <c:pt idx="1216">
                <c:v>11/20/08</c:v>
              </c:pt>
              <c:pt idx="1217">
                <c:v>11/21/08</c:v>
              </c:pt>
              <c:pt idx="1218">
                <c:v>11/24/08</c:v>
              </c:pt>
              <c:pt idx="1219">
                <c:v>11/25/08</c:v>
              </c:pt>
              <c:pt idx="1220">
                <c:v>11/26/08</c:v>
              </c:pt>
              <c:pt idx="1221">
                <c:v>11/28/08</c:v>
              </c:pt>
              <c:pt idx="1222">
                <c:v>12/01/08</c:v>
              </c:pt>
              <c:pt idx="1223">
                <c:v>12/02/08</c:v>
              </c:pt>
              <c:pt idx="1224">
                <c:v>12/03/08</c:v>
              </c:pt>
              <c:pt idx="1225">
                <c:v>12/04/08</c:v>
              </c:pt>
              <c:pt idx="1226">
                <c:v>12/05/08</c:v>
              </c:pt>
              <c:pt idx="1227">
                <c:v>12/08/08</c:v>
              </c:pt>
              <c:pt idx="1228">
                <c:v>12/09/08</c:v>
              </c:pt>
              <c:pt idx="1229">
                <c:v>12/10/08</c:v>
              </c:pt>
              <c:pt idx="1230">
                <c:v>12/11/08</c:v>
              </c:pt>
              <c:pt idx="1231">
                <c:v>12/12/08</c:v>
              </c:pt>
              <c:pt idx="1232">
                <c:v>12/15/08</c:v>
              </c:pt>
              <c:pt idx="1233">
                <c:v>12/16/08</c:v>
              </c:pt>
              <c:pt idx="1234">
                <c:v>12/17/08</c:v>
              </c:pt>
              <c:pt idx="1235">
                <c:v>12/18/08</c:v>
              </c:pt>
              <c:pt idx="1236">
                <c:v>12/19/08</c:v>
              </c:pt>
              <c:pt idx="1237">
                <c:v>12/22/08</c:v>
              </c:pt>
              <c:pt idx="1238">
                <c:v>12/23/08</c:v>
              </c:pt>
              <c:pt idx="1239">
                <c:v>12/24/08</c:v>
              </c:pt>
              <c:pt idx="1240">
                <c:v>12/26/08</c:v>
              </c:pt>
              <c:pt idx="1241">
                <c:v>12/29/08</c:v>
              </c:pt>
              <c:pt idx="1242">
                <c:v>12/30/08</c:v>
              </c:pt>
              <c:pt idx="1243">
                <c:v>12/31/08</c:v>
              </c:pt>
              <c:pt idx="1244">
                <c:v>01/02/09</c:v>
              </c:pt>
              <c:pt idx="1245">
                <c:v>01/05/09</c:v>
              </c:pt>
              <c:pt idx="1246">
                <c:v>01/06/09</c:v>
              </c:pt>
              <c:pt idx="1247">
                <c:v>01/07/09</c:v>
              </c:pt>
              <c:pt idx="1248">
                <c:v>01/08/09</c:v>
              </c:pt>
              <c:pt idx="1249">
                <c:v>01/09/09</c:v>
              </c:pt>
              <c:pt idx="1250">
                <c:v>01/12/09</c:v>
              </c:pt>
              <c:pt idx="1251">
                <c:v>01/13/09</c:v>
              </c:pt>
              <c:pt idx="1252">
                <c:v>01/14/09</c:v>
              </c:pt>
              <c:pt idx="1253">
                <c:v>01/15/09</c:v>
              </c:pt>
              <c:pt idx="1254">
                <c:v>01/16/09</c:v>
              </c:pt>
              <c:pt idx="1255">
                <c:v>01/20/09</c:v>
              </c:pt>
              <c:pt idx="1256">
                <c:v>01/21/09</c:v>
              </c:pt>
              <c:pt idx="1257">
                <c:v>01/22/09</c:v>
              </c:pt>
              <c:pt idx="1258">
                <c:v>01/23/09</c:v>
              </c:pt>
              <c:pt idx="1259">
                <c:v>01/26/09</c:v>
              </c:pt>
              <c:pt idx="1260">
                <c:v>01/27/09</c:v>
              </c:pt>
              <c:pt idx="1261">
                <c:v>01/28/09</c:v>
              </c:pt>
              <c:pt idx="1262">
                <c:v>01/29/09</c:v>
              </c:pt>
              <c:pt idx="1263">
                <c:v>01/30/09</c:v>
              </c:pt>
              <c:pt idx="1264">
                <c:v>02/02/09</c:v>
              </c:pt>
              <c:pt idx="1265">
                <c:v>02/03/09</c:v>
              </c:pt>
              <c:pt idx="1266">
                <c:v>02/04/09</c:v>
              </c:pt>
              <c:pt idx="1267">
                <c:v>02/05/09</c:v>
              </c:pt>
              <c:pt idx="1268">
                <c:v>02/06/09</c:v>
              </c:pt>
              <c:pt idx="1269">
                <c:v>02/09/09</c:v>
              </c:pt>
              <c:pt idx="1270">
                <c:v>02/10/09</c:v>
              </c:pt>
              <c:pt idx="1271">
                <c:v>02/11/09</c:v>
              </c:pt>
              <c:pt idx="1272">
                <c:v>02/12/09</c:v>
              </c:pt>
              <c:pt idx="1273">
                <c:v>02/13/09</c:v>
              </c:pt>
              <c:pt idx="1274">
                <c:v>02/17/09</c:v>
              </c:pt>
              <c:pt idx="1275">
                <c:v>02/18/09</c:v>
              </c:pt>
              <c:pt idx="1276">
                <c:v>02/19/09</c:v>
              </c:pt>
              <c:pt idx="1277">
                <c:v>02/20/09</c:v>
              </c:pt>
              <c:pt idx="1278">
                <c:v>02/23/09</c:v>
              </c:pt>
              <c:pt idx="1279">
                <c:v>02/24/09</c:v>
              </c:pt>
              <c:pt idx="1280">
                <c:v>02/25/09</c:v>
              </c:pt>
              <c:pt idx="1281">
                <c:v>02/26/09</c:v>
              </c:pt>
              <c:pt idx="1282">
                <c:v>02/27/09</c:v>
              </c:pt>
              <c:pt idx="1283">
                <c:v>03/02/09</c:v>
              </c:pt>
              <c:pt idx="1284">
                <c:v>03/03/09</c:v>
              </c:pt>
              <c:pt idx="1285">
                <c:v>03/04/09</c:v>
              </c:pt>
              <c:pt idx="1286">
                <c:v>03/05/09</c:v>
              </c:pt>
              <c:pt idx="1287">
                <c:v>03/06/09</c:v>
              </c:pt>
              <c:pt idx="1288">
                <c:v>03/09/09</c:v>
              </c:pt>
              <c:pt idx="1289">
                <c:v>03/10/09</c:v>
              </c:pt>
              <c:pt idx="1290">
                <c:v>03/11/09</c:v>
              </c:pt>
              <c:pt idx="1291">
                <c:v>03/12/09</c:v>
              </c:pt>
              <c:pt idx="1292">
                <c:v>03/13/09</c:v>
              </c:pt>
              <c:pt idx="1293">
                <c:v>03/16/09</c:v>
              </c:pt>
              <c:pt idx="1294">
                <c:v>03/17/09</c:v>
              </c:pt>
              <c:pt idx="1295">
                <c:v>03/18/09</c:v>
              </c:pt>
              <c:pt idx="1296">
                <c:v>03/19/09</c:v>
              </c:pt>
              <c:pt idx="1297">
                <c:v>03/20/09</c:v>
              </c:pt>
              <c:pt idx="1298">
                <c:v>03/23/09</c:v>
              </c:pt>
              <c:pt idx="1299">
                <c:v>03/24/09</c:v>
              </c:pt>
              <c:pt idx="1300">
                <c:v>03/25/09</c:v>
              </c:pt>
              <c:pt idx="1301">
                <c:v>03/26/09</c:v>
              </c:pt>
              <c:pt idx="1302">
                <c:v>03/27/09</c:v>
              </c:pt>
              <c:pt idx="1303">
                <c:v>03/30/09</c:v>
              </c:pt>
              <c:pt idx="1304">
                <c:v>03/31/09</c:v>
              </c:pt>
              <c:pt idx="1305">
                <c:v>04/01/09</c:v>
              </c:pt>
              <c:pt idx="1306">
                <c:v>04/02/09</c:v>
              </c:pt>
              <c:pt idx="1307">
                <c:v>04/03/09</c:v>
              </c:pt>
              <c:pt idx="1308">
                <c:v>04/06/09</c:v>
              </c:pt>
              <c:pt idx="1309">
                <c:v>04/07/09</c:v>
              </c:pt>
              <c:pt idx="1310">
                <c:v>04/08/09</c:v>
              </c:pt>
              <c:pt idx="1311">
                <c:v>04/09/09</c:v>
              </c:pt>
              <c:pt idx="1312">
                <c:v>04/13/09</c:v>
              </c:pt>
              <c:pt idx="1313">
                <c:v>04/14/09</c:v>
              </c:pt>
              <c:pt idx="1314">
                <c:v>04/15/09</c:v>
              </c:pt>
              <c:pt idx="1315">
                <c:v>04/16/09</c:v>
              </c:pt>
              <c:pt idx="1316">
                <c:v>04/17/09</c:v>
              </c:pt>
              <c:pt idx="1317">
                <c:v>04/20/09</c:v>
              </c:pt>
              <c:pt idx="1318">
                <c:v>04/21/09</c:v>
              </c:pt>
              <c:pt idx="1319">
                <c:v>04/22/09</c:v>
              </c:pt>
              <c:pt idx="1320">
                <c:v>04/23/09</c:v>
              </c:pt>
              <c:pt idx="1321">
                <c:v>04/24/09</c:v>
              </c:pt>
              <c:pt idx="1322">
                <c:v>04/27/09</c:v>
              </c:pt>
              <c:pt idx="1323">
                <c:v>04/28/09</c:v>
              </c:pt>
              <c:pt idx="1324">
                <c:v>04/29/09</c:v>
              </c:pt>
              <c:pt idx="1325">
                <c:v>04/30/09</c:v>
              </c:pt>
              <c:pt idx="1326">
                <c:v>05/01/09</c:v>
              </c:pt>
              <c:pt idx="1327">
                <c:v>05/04/09</c:v>
              </c:pt>
              <c:pt idx="1328">
                <c:v>05/05/09</c:v>
              </c:pt>
              <c:pt idx="1329">
                <c:v>05/06/09</c:v>
              </c:pt>
              <c:pt idx="1330">
                <c:v>05/07/09</c:v>
              </c:pt>
              <c:pt idx="1331">
                <c:v>05/08/09</c:v>
              </c:pt>
              <c:pt idx="1332">
                <c:v>05/11/09</c:v>
              </c:pt>
              <c:pt idx="1333">
                <c:v>05/12/09</c:v>
              </c:pt>
              <c:pt idx="1334">
                <c:v>05/13/09</c:v>
              </c:pt>
              <c:pt idx="1335">
                <c:v>05/14/09</c:v>
              </c:pt>
              <c:pt idx="1336">
                <c:v>05/15/09</c:v>
              </c:pt>
              <c:pt idx="1337">
                <c:v>05/18/09</c:v>
              </c:pt>
              <c:pt idx="1338">
                <c:v>05/19/09</c:v>
              </c:pt>
              <c:pt idx="1339">
                <c:v>05/20/09</c:v>
              </c:pt>
              <c:pt idx="1340">
                <c:v>05/21/09</c:v>
              </c:pt>
              <c:pt idx="1341">
                <c:v>05/22/09</c:v>
              </c:pt>
              <c:pt idx="1342">
                <c:v>05/26/09</c:v>
              </c:pt>
              <c:pt idx="1343">
                <c:v>05/27/09</c:v>
              </c:pt>
              <c:pt idx="1344">
                <c:v>05/28/09</c:v>
              </c:pt>
              <c:pt idx="1345">
                <c:v>05/29/09</c:v>
              </c:pt>
              <c:pt idx="1346">
                <c:v>06/01/09</c:v>
              </c:pt>
              <c:pt idx="1347">
                <c:v>06/02/09</c:v>
              </c:pt>
              <c:pt idx="1348">
                <c:v>06/03/09</c:v>
              </c:pt>
              <c:pt idx="1349">
                <c:v>06/04/09</c:v>
              </c:pt>
              <c:pt idx="1350">
                <c:v>06/05/09</c:v>
              </c:pt>
              <c:pt idx="1351">
                <c:v>06/08/09</c:v>
              </c:pt>
              <c:pt idx="1352">
                <c:v>06/09/09</c:v>
              </c:pt>
              <c:pt idx="1353">
                <c:v>06/10/09</c:v>
              </c:pt>
              <c:pt idx="1354">
                <c:v>06/11/09</c:v>
              </c:pt>
              <c:pt idx="1355">
                <c:v>06/12/09</c:v>
              </c:pt>
              <c:pt idx="1356">
                <c:v>06/15/09</c:v>
              </c:pt>
              <c:pt idx="1357">
                <c:v>06/16/09</c:v>
              </c:pt>
              <c:pt idx="1358">
                <c:v>06/17/09</c:v>
              </c:pt>
              <c:pt idx="1359">
                <c:v>06/18/09</c:v>
              </c:pt>
              <c:pt idx="1360">
                <c:v>06/19/09</c:v>
              </c:pt>
              <c:pt idx="1361">
                <c:v>06/22/09</c:v>
              </c:pt>
              <c:pt idx="1362">
                <c:v>06/23/09</c:v>
              </c:pt>
              <c:pt idx="1363">
                <c:v>06/24/09</c:v>
              </c:pt>
              <c:pt idx="1364">
                <c:v>06/25/09</c:v>
              </c:pt>
              <c:pt idx="1365">
                <c:v>06/26/09</c:v>
              </c:pt>
              <c:pt idx="1366">
                <c:v>06/29/09</c:v>
              </c:pt>
              <c:pt idx="1367">
                <c:v>06/30/09</c:v>
              </c:pt>
              <c:pt idx="1368">
                <c:v>07/01/09</c:v>
              </c:pt>
              <c:pt idx="1369">
                <c:v>07/02/09</c:v>
              </c:pt>
              <c:pt idx="1370">
                <c:v>07/06/09</c:v>
              </c:pt>
              <c:pt idx="1371">
                <c:v>07/07/09</c:v>
              </c:pt>
              <c:pt idx="1372">
                <c:v>07/08/09</c:v>
              </c:pt>
              <c:pt idx="1373">
                <c:v>07/09/09</c:v>
              </c:pt>
              <c:pt idx="1374">
                <c:v>07/10/09</c:v>
              </c:pt>
              <c:pt idx="1375">
                <c:v>07/13/09</c:v>
              </c:pt>
              <c:pt idx="1376">
                <c:v>07/14/09</c:v>
              </c:pt>
              <c:pt idx="1377">
                <c:v>07/15/09</c:v>
              </c:pt>
              <c:pt idx="1378">
                <c:v>07/16/09</c:v>
              </c:pt>
              <c:pt idx="1379">
                <c:v>07/17/09</c:v>
              </c:pt>
              <c:pt idx="1380">
                <c:v>07/20/09</c:v>
              </c:pt>
              <c:pt idx="1381">
                <c:v>07/21/09</c:v>
              </c:pt>
              <c:pt idx="1382">
                <c:v>07/22/09</c:v>
              </c:pt>
              <c:pt idx="1383">
                <c:v>07/23/09</c:v>
              </c:pt>
              <c:pt idx="1384">
                <c:v>07/24/09</c:v>
              </c:pt>
              <c:pt idx="1385">
                <c:v>07/27/09</c:v>
              </c:pt>
              <c:pt idx="1386">
                <c:v>07/28/09</c:v>
              </c:pt>
              <c:pt idx="1387">
                <c:v>07/29/09</c:v>
              </c:pt>
              <c:pt idx="1388">
                <c:v>07/30/09</c:v>
              </c:pt>
              <c:pt idx="1389">
                <c:v>07/31/09</c:v>
              </c:pt>
              <c:pt idx="1390">
                <c:v>08/03/09</c:v>
              </c:pt>
              <c:pt idx="1391">
                <c:v>08/04/09</c:v>
              </c:pt>
              <c:pt idx="1392">
                <c:v>08/05/09</c:v>
              </c:pt>
              <c:pt idx="1393">
                <c:v>08/06/09</c:v>
              </c:pt>
              <c:pt idx="1394">
                <c:v>08/07/09</c:v>
              </c:pt>
              <c:pt idx="1395">
                <c:v>08/10/09</c:v>
              </c:pt>
              <c:pt idx="1396">
                <c:v>08/11/09</c:v>
              </c:pt>
              <c:pt idx="1397">
                <c:v>08/12/09</c:v>
              </c:pt>
              <c:pt idx="1398">
                <c:v>08/13/09</c:v>
              </c:pt>
              <c:pt idx="1399">
                <c:v>08/14/09</c:v>
              </c:pt>
              <c:pt idx="1400">
                <c:v>08/17/09</c:v>
              </c:pt>
              <c:pt idx="1401">
                <c:v>08/18/09</c:v>
              </c:pt>
              <c:pt idx="1402">
                <c:v>08/19/09</c:v>
              </c:pt>
              <c:pt idx="1403">
                <c:v>08/20/09</c:v>
              </c:pt>
              <c:pt idx="1404">
                <c:v>08/21/09</c:v>
              </c:pt>
              <c:pt idx="1405">
                <c:v>08/24/09</c:v>
              </c:pt>
              <c:pt idx="1406">
                <c:v>08/25/09</c:v>
              </c:pt>
              <c:pt idx="1407">
                <c:v>08/26/09</c:v>
              </c:pt>
              <c:pt idx="1408">
                <c:v>08/27/09</c:v>
              </c:pt>
              <c:pt idx="1409">
                <c:v>08/28/09</c:v>
              </c:pt>
              <c:pt idx="1410">
                <c:v>08/31/09</c:v>
              </c:pt>
              <c:pt idx="1411">
                <c:v>09/01/09</c:v>
              </c:pt>
              <c:pt idx="1412">
                <c:v>09/02/09</c:v>
              </c:pt>
              <c:pt idx="1413">
                <c:v>09/03/09</c:v>
              </c:pt>
              <c:pt idx="1414">
                <c:v>09/04/09</c:v>
              </c:pt>
              <c:pt idx="1415">
                <c:v>09/08/09</c:v>
              </c:pt>
              <c:pt idx="1416">
                <c:v>09/09/09</c:v>
              </c:pt>
              <c:pt idx="1417">
                <c:v>09/10/09</c:v>
              </c:pt>
              <c:pt idx="1418">
                <c:v>09/11/09</c:v>
              </c:pt>
              <c:pt idx="1419">
                <c:v>09/14/09</c:v>
              </c:pt>
              <c:pt idx="1420">
                <c:v>09/15/09</c:v>
              </c:pt>
              <c:pt idx="1421">
                <c:v>09/16/09</c:v>
              </c:pt>
              <c:pt idx="1422">
                <c:v>09/17/09</c:v>
              </c:pt>
              <c:pt idx="1423">
                <c:v>09/18/09</c:v>
              </c:pt>
              <c:pt idx="1424">
                <c:v>09/21/09</c:v>
              </c:pt>
              <c:pt idx="1425">
                <c:v>09/22/09</c:v>
              </c:pt>
              <c:pt idx="1426">
                <c:v>09/23/09</c:v>
              </c:pt>
              <c:pt idx="1427">
                <c:v>09/24/09</c:v>
              </c:pt>
              <c:pt idx="1428">
                <c:v>09/25/09</c:v>
              </c:pt>
              <c:pt idx="1429">
                <c:v>09/28/09</c:v>
              </c:pt>
              <c:pt idx="1430">
                <c:v>09/29/09</c:v>
              </c:pt>
              <c:pt idx="1431">
                <c:v>09/30/09</c:v>
              </c:pt>
              <c:pt idx="1432">
                <c:v>10/01/09</c:v>
              </c:pt>
              <c:pt idx="1433">
                <c:v>10/02/09</c:v>
              </c:pt>
              <c:pt idx="1434">
                <c:v>10/05/09</c:v>
              </c:pt>
              <c:pt idx="1435">
                <c:v>10/06/09</c:v>
              </c:pt>
              <c:pt idx="1436">
                <c:v>10/07/09</c:v>
              </c:pt>
              <c:pt idx="1437">
                <c:v>10/08/09</c:v>
              </c:pt>
              <c:pt idx="1438">
                <c:v>10/09/09</c:v>
              </c:pt>
              <c:pt idx="1439">
                <c:v>10/12/09</c:v>
              </c:pt>
              <c:pt idx="1440">
                <c:v>10/13/09</c:v>
              </c:pt>
              <c:pt idx="1441">
                <c:v>10/14/09</c:v>
              </c:pt>
              <c:pt idx="1442">
                <c:v>10/15/09</c:v>
              </c:pt>
              <c:pt idx="1443">
                <c:v>10/16/09</c:v>
              </c:pt>
              <c:pt idx="1444">
                <c:v>10/19/09</c:v>
              </c:pt>
              <c:pt idx="1445">
                <c:v>10/20/09</c:v>
              </c:pt>
              <c:pt idx="1446">
                <c:v>10/21/09</c:v>
              </c:pt>
              <c:pt idx="1447">
                <c:v>10/22/09</c:v>
              </c:pt>
              <c:pt idx="1448">
                <c:v>10/23/09</c:v>
              </c:pt>
              <c:pt idx="1449">
                <c:v>10/26/09</c:v>
              </c:pt>
              <c:pt idx="1450">
                <c:v>10/27/09</c:v>
              </c:pt>
              <c:pt idx="1451">
                <c:v>10/28/09</c:v>
              </c:pt>
              <c:pt idx="1452">
                <c:v>10/29/09</c:v>
              </c:pt>
              <c:pt idx="1453">
                <c:v>10/30/09</c:v>
              </c:pt>
              <c:pt idx="1454">
                <c:v>11/02/09</c:v>
              </c:pt>
              <c:pt idx="1455">
                <c:v>11/03/09</c:v>
              </c:pt>
              <c:pt idx="1456">
                <c:v>11/04/09</c:v>
              </c:pt>
              <c:pt idx="1457">
                <c:v>11/05/09</c:v>
              </c:pt>
              <c:pt idx="1458">
                <c:v>11/06/09</c:v>
              </c:pt>
              <c:pt idx="1459">
                <c:v>11/09/09</c:v>
              </c:pt>
              <c:pt idx="1460">
                <c:v>11/10/09</c:v>
              </c:pt>
              <c:pt idx="1461">
                <c:v>11/11/09</c:v>
              </c:pt>
              <c:pt idx="1462">
                <c:v>11/12/09</c:v>
              </c:pt>
              <c:pt idx="1463">
                <c:v>11/13/09</c:v>
              </c:pt>
              <c:pt idx="1464">
                <c:v>11/16/09</c:v>
              </c:pt>
              <c:pt idx="1465">
                <c:v>11/17/09</c:v>
              </c:pt>
              <c:pt idx="1466">
                <c:v>11/18/09</c:v>
              </c:pt>
              <c:pt idx="1467">
                <c:v>11/19/09</c:v>
              </c:pt>
              <c:pt idx="1468">
                <c:v>11/20/09</c:v>
              </c:pt>
              <c:pt idx="1469">
                <c:v>11/23/09</c:v>
              </c:pt>
              <c:pt idx="1470">
                <c:v>11/24/09</c:v>
              </c:pt>
              <c:pt idx="1471">
                <c:v>11/25/09</c:v>
              </c:pt>
              <c:pt idx="1472">
                <c:v>11/27/09</c:v>
              </c:pt>
              <c:pt idx="1473">
                <c:v>11/30/09</c:v>
              </c:pt>
              <c:pt idx="1474">
                <c:v>12/01/09</c:v>
              </c:pt>
              <c:pt idx="1475">
                <c:v>12/02/09</c:v>
              </c:pt>
              <c:pt idx="1476">
                <c:v>12/03/09</c:v>
              </c:pt>
              <c:pt idx="1477">
                <c:v>12/04/09</c:v>
              </c:pt>
              <c:pt idx="1478">
                <c:v>12/07/09</c:v>
              </c:pt>
              <c:pt idx="1479">
                <c:v>12/08/09</c:v>
              </c:pt>
              <c:pt idx="1480">
                <c:v>12/09/09</c:v>
              </c:pt>
              <c:pt idx="1481">
                <c:v>12/10/09</c:v>
              </c:pt>
              <c:pt idx="1482">
                <c:v>12/11/09</c:v>
              </c:pt>
              <c:pt idx="1483">
                <c:v>12/14/09</c:v>
              </c:pt>
              <c:pt idx="1484">
                <c:v>12/15/09</c:v>
              </c:pt>
              <c:pt idx="1485">
                <c:v>12/16/09</c:v>
              </c:pt>
              <c:pt idx="1486">
                <c:v>12/17/09</c:v>
              </c:pt>
              <c:pt idx="1487">
                <c:v>12/18/09</c:v>
              </c:pt>
              <c:pt idx="1488">
                <c:v>12/21/09</c:v>
              </c:pt>
              <c:pt idx="1489">
                <c:v>12/22/09</c:v>
              </c:pt>
              <c:pt idx="1490">
                <c:v>12/23/09</c:v>
              </c:pt>
              <c:pt idx="1491">
                <c:v>12/24/09</c:v>
              </c:pt>
              <c:pt idx="1492">
                <c:v>12/28/09</c:v>
              </c:pt>
              <c:pt idx="1493">
                <c:v>12/29/09</c:v>
              </c:pt>
              <c:pt idx="1494">
                <c:v>12/30/09</c:v>
              </c:pt>
              <c:pt idx="1495">
                <c:v>12/31/09</c:v>
              </c:pt>
              <c:pt idx="1496">
                <c:v>01/04/10</c:v>
              </c:pt>
              <c:pt idx="1497">
                <c:v>01/05/10</c:v>
              </c:pt>
              <c:pt idx="1498">
                <c:v>01/06/10</c:v>
              </c:pt>
              <c:pt idx="1499">
                <c:v>01/07/10</c:v>
              </c:pt>
              <c:pt idx="1500">
                <c:v>01/08/10</c:v>
              </c:pt>
              <c:pt idx="1501">
                <c:v>01/11/10</c:v>
              </c:pt>
              <c:pt idx="1502">
                <c:v>01/12/10</c:v>
              </c:pt>
              <c:pt idx="1503">
                <c:v>01/13/10</c:v>
              </c:pt>
              <c:pt idx="1504">
                <c:v>01/14/10</c:v>
              </c:pt>
              <c:pt idx="1505">
                <c:v>01/15/10</c:v>
              </c:pt>
              <c:pt idx="1506">
                <c:v>01/19/10</c:v>
              </c:pt>
              <c:pt idx="1507">
                <c:v>01/20/10</c:v>
              </c:pt>
              <c:pt idx="1508">
                <c:v>01/21/10</c:v>
              </c:pt>
              <c:pt idx="1509">
                <c:v>01/22/10</c:v>
              </c:pt>
              <c:pt idx="1510">
                <c:v>01/25/10</c:v>
              </c:pt>
              <c:pt idx="1511">
                <c:v>01/26/10</c:v>
              </c:pt>
              <c:pt idx="1512">
                <c:v>01/27/10</c:v>
              </c:pt>
              <c:pt idx="1513">
                <c:v>01/28/10</c:v>
              </c:pt>
              <c:pt idx="1514">
                <c:v>01/29/10</c:v>
              </c:pt>
              <c:pt idx="1515">
                <c:v>02/01/10</c:v>
              </c:pt>
              <c:pt idx="1516">
                <c:v>02/02/10</c:v>
              </c:pt>
              <c:pt idx="1517">
                <c:v>02/03/10</c:v>
              </c:pt>
              <c:pt idx="1518">
                <c:v>02/04/10</c:v>
              </c:pt>
              <c:pt idx="1519">
                <c:v>02/05/10</c:v>
              </c:pt>
              <c:pt idx="1520">
                <c:v>02/08/10</c:v>
              </c:pt>
              <c:pt idx="1521">
                <c:v>02/09/10</c:v>
              </c:pt>
              <c:pt idx="1522">
                <c:v>02/10/10</c:v>
              </c:pt>
              <c:pt idx="1523">
                <c:v>02/11/10</c:v>
              </c:pt>
              <c:pt idx="1524">
                <c:v>02/12/10</c:v>
              </c:pt>
              <c:pt idx="1525">
                <c:v>02/16/10</c:v>
              </c:pt>
              <c:pt idx="1526">
                <c:v>02/17/10</c:v>
              </c:pt>
              <c:pt idx="1527">
                <c:v>02/18/10</c:v>
              </c:pt>
              <c:pt idx="1528">
                <c:v>02/19/10</c:v>
              </c:pt>
              <c:pt idx="1529">
                <c:v>02/22/10</c:v>
              </c:pt>
              <c:pt idx="1530">
                <c:v>02/23/10</c:v>
              </c:pt>
              <c:pt idx="1531">
                <c:v>02/24/10</c:v>
              </c:pt>
              <c:pt idx="1532">
                <c:v>02/25/10</c:v>
              </c:pt>
              <c:pt idx="1533">
                <c:v>02/26/10</c:v>
              </c:pt>
              <c:pt idx="1534">
                <c:v>03/01/10</c:v>
              </c:pt>
              <c:pt idx="1535">
                <c:v>03/02/10</c:v>
              </c:pt>
              <c:pt idx="1536">
                <c:v>03/03/10</c:v>
              </c:pt>
              <c:pt idx="1537">
                <c:v>03/04/10</c:v>
              </c:pt>
              <c:pt idx="1538">
                <c:v>03/05/10</c:v>
              </c:pt>
              <c:pt idx="1539">
                <c:v>03/08/10</c:v>
              </c:pt>
              <c:pt idx="1540">
                <c:v>03/09/10</c:v>
              </c:pt>
              <c:pt idx="1541">
                <c:v>03/10/10</c:v>
              </c:pt>
              <c:pt idx="1542">
                <c:v>03/11/10</c:v>
              </c:pt>
              <c:pt idx="1543">
                <c:v>03/12/10</c:v>
              </c:pt>
              <c:pt idx="1544">
                <c:v>03/15/10</c:v>
              </c:pt>
              <c:pt idx="1545">
                <c:v>03/16/10</c:v>
              </c:pt>
              <c:pt idx="1546">
                <c:v>03/17/10</c:v>
              </c:pt>
              <c:pt idx="1547">
                <c:v>03/18/10</c:v>
              </c:pt>
              <c:pt idx="1548">
                <c:v>03/19/10</c:v>
              </c:pt>
              <c:pt idx="1549">
                <c:v>03/22/10</c:v>
              </c:pt>
              <c:pt idx="1550">
                <c:v>03/23/10</c:v>
              </c:pt>
              <c:pt idx="1551">
                <c:v>03/24/10</c:v>
              </c:pt>
              <c:pt idx="1552">
                <c:v>03/25/10</c:v>
              </c:pt>
              <c:pt idx="1553">
                <c:v>03/26/10</c:v>
              </c:pt>
              <c:pt idx="1554">
                <c:v>03/29/10</c:v>
              </c:pt>
              <c:pt idx="1555">
                <c:v>03/30/10</c:v>
              </c:pt>
              <c:pt idx="1556">
                <c:v>03/31/10</c:v>
              </c:pt>
              <c:pt idx="1557">
                <c:v>04/01/10</c:v>
              </c:pt>
              <c:pt idx="1558">
                <c:v>04/05/10</c:v>
              </c:pt>
              <c:pt idx="1559">
                <c:v>04/06/10</c:v>
              </c:pt>
              <c:pt idx="1560">
                <c:v>04/07/10</c:v>
              </c:pt>
              <c:pt idx="1561">
                <c:v>04/08/10</c:v>
              </c:pt>
              <c:pt idx="1562">
                <c:v>04/09/10</c:v>
              </c:pt>
              <c:pt idx="1563">
                <c:v>04/12/10</c:v>
              </c:pt>
              <c:pt idx="1564">
                <c:v>04/13/10</c:v>
              </c:pt>
              <c:pt idx="1565">
                <c:v>04/14/10</c:v>
              </c:pt>
              <c:pt idx="1566">
                <c:v>04/15/10</c:v>
              </c:pt>
              <c:pt idx="1567">
                <c:v>04/16/10</c:v>
              </c:pt>
              <c:pt idx="1568">
                <c:v>04/19/10</c:v>
              </c:pt>
              <c:pt idx="1569">
                <c:v>04/20/10</c:v>
              </c:pt>
              <c:pt idx="1570">
                <c:v>04/21/10</c:v>
              </c:pt>
              <c:pt idx="1571">
                <c:v>04/22/10</c:v>
              </c:pt>
              <c:pt idx="1572">
                <c:v>04/23/10</c:v>
              </c:pt>
              <c:pt idx="1573">
                <c:v>04/26/10</c:v>
              </c:pt>
              <c:pt idx="1574">
                <c:v>04/27/10</c:v>
              </c:pt>
              <c:pt idx="1575">
                <c:v>04/28/10</c:v>
              </c:pt>
              <c:pt idx="1576">
                <c:v>04/29/10</c:v>
              </c:pt>
              <c:pt idx="1577">
                <c:v>04/30/10</c:v>
              </c:pt>
              <c:pt idx="1578">
                <c:v>05/03/10</c:v>
              </c:pt>
              <c:pt idx="1579">
                <c:v>05/04/10</c:v>
              </c:pt>
              <c:pt idx="1580">
                <c:v>05/05/10</c:v>
              </c:pt>
              <c:pt idx="1581">
                <c:v>05/06/10</c:v>
              </c:pt>
              <c:pt idx="1582">
                <c:v>05/07/10</c:v>
              </c:pt>
              <c:pt idx="1583">
                <c:v>05/10/10</c:v>
              </c:pt>
              <c:pt idx="1584">
                <c:v>05/11/10</c:v>
              </c:pt>
              <c:pt idx="1585">
                <c:v>05/12/10</c:v>
              </c:pt>
              <c:pt idx="1586">
                <c:v>05/13/10</c:v>
              </c:pt>
              <c:pt idx="1587">
                <c:v>05/14/10</c:v>
              </c:pt>
              <c:pt idx="1588">
                <c:v>05/17/10</c:v>
              </c:pt>
              <c:pt idx="1589">
                <c:v>05/18/10</c:v>
              </c:pt>
              <c:pt idx="1590">
                <c:v>05/19/10</c:v>
              </c:pt>
              <c:pt idx="1591">
                <c:v>05/20/10</c:v>
              </c:pt>
              <c:pt idx="1592">
                <c:v>05/21/10</c:v>
              </c:pt>
              <c:pt idx="1593">
                <c:v>05/24/10</c:v>
              </c:pt>
              <c:pt idx="1594">
                <c:v>05/25/10</c:v>
              </c:pt>
              <c:pt idx="1595">
                <c:v>05/26/10</c:v>
              </c:pt>
              <c:pt idx="1596">
                <c:v>05/27/10</c:v>
              </c:pt>
              <c:pt idx="1597">
                <c:v>05/28/10</c:v>
              </c:pt>
              <c:pt idx="1598">
                <c:v>06/01/10</c:v>
              </c:pt>
              <c:pt idx="1599">
                <c:v>06/02/10</c:v>
              </c:pt>
              <c:pt idx="1600">
                <c:v>06/03/10</c:v>
              </c:pt>
              <c:pt idx="1601">
                <c:v>06/04/10</c:v>
              </c:pt>
              <c:pt idx="1602">
                <c:v>06/07/10</c:v>
              </c:pt>
              <c:pt idx="1603">
                <c:v>06/08/10</c:v>
              </c:pt>
              <c:pt idx="1604">
                <c:v>06/09/10</c:v>
              </c:pt>
              <c:pt idx="1605">
                <c:v>06/10/10</c:v>
              </c:pt>
              <c:pt idx="1606">
                <c:v>06/11/10</c:v>
              </c:pt>
              <c:pt idx="1607">
                <c:v>06/14/10</c:v>
              </c:pt>
              <c:pt idx="1608">
                <c:v>06/15/10</c:v>
              </c:pt>
              <c:pt idx="1609">
                <c:v>06/16/10</c:v>
              </c:pt>
              <c:pt idx="1610">
                <c:v>06/17/10</c:v>
              </c:pt>
              <c:pt idx="1611">
                <c:v>06/18/10</c:v>
              </c:pt>
              <c:pt idx="1612">
                <c:v>06/21/10</c:v>
              </c:pt>
              <c:pt idx="1613">
                <c:v>06/22/10</c:v>
              </c:pt>
              <c:pt idx="1614">
                <c:v>06/23/10</c:v>
              </c:pt>
              <c:pt idx="1615">
                <c:v>06/24/10</c:v>
              </c:pt>
              <c:pt idx="1616">
                <c:v>06/25/10</c:v>
              </c:pt>
              <c:pt idx="1617">
                <c:v>06/28/10</c:v>
              </c:pt>
              <c:pt idx="1618">
                <c:v>06/29/10</c:v>
              </c:pt>
              <c:pt idx="1619">
                <c:v>06/30/10</c:v>
              </c:pt>
              <c:pt idx="1620">
                <c:v>07/01/10</c:v>
              </c:pt>
              <c:pt idx="1621">
                <c:v>07/02/10</c:v>
              </c:pt>
              <c:pt idx="1622">
                <c:v>07/06/10</c:v>
              </c:pt>
              <c:pt idx="1623">
                <c:v>07/07/10</c:v>
              </c:pt>
              <c:pt idx="1624">
                <c:v>07/08/10</c:v>
              </c:pt>
              <c:pt idx="1625">
                <c:v>07/09/10</c:v>
              </c:pt>
              <c:pt idx="1626">
                <c:v>07/12/10</c:v>
              </c:pt>
              <c:pt idx="1627">
                <c:v>07/13/10</c:v>
              </c:pt>
              <c:pt idx="1628">
                <c:v>07/14/10</c:v>
              </c:pt>
              <c:pt idx="1629">
                <c:v>07/15/10</c:v>
              </c:pt>
              <c:pt idx="1630">
                <c:v>07/16/10</c:v>
              </c:pt>
              <c:pt idx="1631">
                <c:v>07/19/10</c:v>
              </c:pt>
              <c:pt idx="1632">
                <c:v>07/20/10</c:v>
              </c:pt>
              <c:pt idx="1633">
                <c:v>07/21/10</c:v>
              </c:pt>
              <c:pt idx="1634">
                <c:v>07/22/10</c:v>
              </c:pt>
              <c:pt idx="1635">
                <c:v>07/23/10</c:v>
              </c:pt>
              <c:pt idx="1636">
                <c:v>07/26/10</c:v>
              </c:pt>
              <c:pt idx="1637">
                <c:v>07/27/10</c:v>
              </c:pt>
              <c:pt idx="1638">
                <c:v>07/28/10</c:v>
              </c:pt>
              <c:pt idx="1639">
                <c:v>07/29/10</c:v>
              </c:pt>
              <c:pt idx="1640">
                <c:v>07/30/10</c:v>
              </c:pt>
              <c:pt idx="1641">
                <c:v>08/02/10</c:v>
              </c:pt>
              <c:pt idx="1642">
                <c:v>08/03/10</c:v>
              </c:pt>
              <c:pt idx="1643">
                <c:v>08/04/10</c:v>
              </c:pt>
              <c:pt idx="1644">
                <c:v>08/05/10</c:v>
              </c:pt>
              <c:pt idx="1645">
                <c:v>08/06/10</c:v>
              </c:pt>
              <c:pt idx="1646">
                <c:v>08/09/10</c:v>
              </c:pt>
              <c:pt idx="1647">
                <c:v>08/10/10</c:v>
              </c:pt>
              <c:pt idx="1648">
                <c:v>08/11/10</c:v>
              </c:pt>
              <c:pt idx="1649">
                <c:v>08/12/10</c:v>
              </c:pt>
              <c:pt idx="1650">
                <c:v>08/13/10</c:v>
              </c:pt>
              <c:pt idx="1651">
                <c:v>08/16/10</c:v>
              </c:pt>
              <c:pt idx="1652">
                <c:v>08/17/10</c:v>
              </c:pt>
              <c:pt idx="1653">
                <c:v>08/18/10</c:v>
              </c:pt>
              <c:pt idx="1654">
                <c:v>08/19/10</c:v>
              </c:pt>
              <c:pt idx="1655">
                <c:v>08/20/10</c:v>
              </c:pt>
              <c:pt idx="1656">
                <c:v>08/23/10</c:v>
              </c:pt>
              <c:pt idx="1657">
                <c:v>08/24/10</c:v>
              </c:pt>
              <c:pt idx="1658">
                <c:v>08/25/10</c:v>
              </c:pt>
              <c:pt idx="1659">
                <c:v>08/26/10</c:v>
              </c:pt>
              <c:pt idx="1660">
                <c:v>08/27/10</c:v>
              </c:pt>
              <c:pt idx="1661">
                <c:v>08/30/10</c:v>
              </c:pt>
              <c:pt idx="1662">
                <c:v>08/31/10</c:v>
              </c:pt>
              <c:pt idx="1663">
                <c:v>09/01/10</c:v>
              </c:pt>
              <c:pt idx="1664">
                <c:v>09/02/10</c:v>
              </c:pt>
              <c:pt idx="1665">
                <c:v>09/03/10</c:v>
              </c:pt>
              <c:pt idx="1666">
                <c:v>09/07/10</c:v>
              </c:pt>
              <c:pt idx="1667">
                <c:v>09/08/10</c:v>
              </c:pt>
              <c:pt idx="1668">
                <c:v>09/09/10</c:v>
              </c:pt>
              <c:pt idx="1669">
                <c:v>09/10/10</c:v>
              </c:pt>
              <c:pt idx="1670">
                <c:v>09/13/10</c:v>
              </c:pt>
              <c:pt idx="1671">
                <c:v>09/14/10</c:v>
              </c:pt>
              <c:pt idx="1672">
                <c:v>09/15/10</c:v>
              </c:pt>
              <c:pt idx="1673">
                <c:v>09/16/10</c:v>
              </c:pt>
              <c:pt idx="1674">
                <c:v>09/17/10</c:v>
              </c:pt>
              <c:pt idx="1675">
                <c:v>09/20/10</c:v>
              </c:pt>
              <c:pt idx="1676">
                <c:v>09/21/10</c:v>
              </c:pt>
              <c:pt idx="1677">
                <c:v>09/22/10</c:v>
              </c:pt>
              <c:pt idx="1678">
                <c:v>09/23/10</c:v>
              </c:pt>
              <c:pt idx="1679">
                <c:v>09/24/10</c:v>
              </c:pt>
              <c:pt idx="1680">
                <c:v>09/27/10</c:v>
              </c:pt>
              <c:pt idx="1681">
                <c:v>09/28/10</c:v>
              </c:pt>
              <c:pt idx="1682">
                <c:v>09/29/10</c:v>
              </c:pt>
              <c:pt idx="1683">
                <c:v>09/30/10</c:v>
              </c:pt>
              <c:pt idx="1684">
                <c:v>10/01/10</c:v>
              </c:pt>
              <c:pt idx="1685">
                <c:v>10/04/10</c:v>
              </c:pt>
              <c:pt idx="1686">
                <c:v>10/05/10</c:v>
              </c:pt>
              <c:pt idx="1687">
                <c:v>10/06/10</c:v>
              </c:pt>
              <c:pt idx="1688">
                <c:v>10/07/10</c:v>
              </c:pt>
              <c:pt idx="1689">
                <c:v>10/08/10</c:v>
              </c:pt>
              <c:pt idx="1690">
                <c:v>10/11/10</c:v>
              </c:pt>
              <c:pt idx="1691">
                <c:v>10/12/10</c:v>
              </c:pt>
              <c:pt idx="1692">
                <c:v>10/13/10</c:v>
              </c:pt>
              <c:pt idx="1693">
                <c:v>10/14/10</c:v>
              </c:pt>
              <c:pt idx="1694">
                <c:v>10/15/10</c:v>
              </c:pt>
              <c:pt idx="1695">
                <c:v>10/18/10</c:v>
              </c:pt>
              <c:pt idx="1696">
                <c:v>10/19/10</c:v>
              </c:pt>
              <c:pt idx="1697">
                <c:v>10/20/10</c:v>
              </c:pt>
              <c:pt idx="1698">
                <c:v>10/21/10</c:v>
              </c:pt>
              <c:pt idx="1699">
                <c:v>10/22/10</c:v>
              </c:pt>
              <c:pt idx="1700">
                <c:v>10/25/10</c:v>
              </c:pt>
              <c:pt idx="1701">
                <c:v>10/26/10</c:v>
              </c:pt>
              <c:pt idx="1702">
                <c:v>10/27/10</c:v>
              </c:pt>
              <c:pt idx="1703">
                <c:v>10/28/10</c:v>
              </c:pt>
              <c:pt idx="1704">
                <c:v>10/29/10</c:v>
              </c:pt>
              <c:pt idx="1705">
                <c:v>11/01/10</c:v>
              </c:pt>
              <c:pt idx="1706">
                <c:v>11/02/10</c:v>
              </c:pt>
              <c:pt idx="1707">
                <c:v>11/03/10</c:v>
              </c:pt>
              <c:pt idx="1708">
                <c:v>11/04/10</c:v>
              </c:pt>
              <c:pt idx="1709">
                <c:v>11/05/10</c:v>
              </c:pt>
              <c:pt idx="1710">
                <c:v>11/08/10</c:v>
              </c:pt>
              <c:pt idx="1711">
                <c:v>11/09/10</c:v>
              </c:pt>
              <c:pt idx="1712">
                <c:v>11/10/10</c:v>
              </c:pt>
              <c:pt idx="1713">
                <c:v>11/11/10</c:v>
              </c:pt>
              <c:pt idx="1714">
                <c:v>11/12/10</c:v>
              </c:pt>
              <c:pt idx="1715">
                <c:v>11/15/10</c:v>
              </c:pt>
              <c:pt idx="1716">
                <c:v>11/16/10</c:v>
              </c:pt>
              <c:pt idx="1717">
                <c:v>11/17/10</c:v>
              </c:pt>
              <c:pt idx="1718">
                <c:v>11/18/10</c:v>
              </c:pt>
              <c:pt idx="1719">
                <c:v>11/19/10</c:v>
              </c:pt>
              <c:pt idx="1720">
                <c:v>11/22/10</c:v>
              </c:pt>
              <c:pt idx="1721">
                <c:v>11/23/10</c:v>
              </c:pt>
              <c:pt idx="1722">
                <c:v>11/24/10</c:v>
              </c:pt>
              <c:pt idx="1723">
                <c:v>11/26/10</c:v>
              </c:pt>
              <c:pt idx="1724">
                <c:v>11/29/10</c:v>
              </c:pt>
              <c:pt idx="1725">
                <c:v>11/30/10</c:v>
              </c:pt>
              <c:pt idx="1726">
                <c:v>12/01/10</c:v>
              </c:pt>
              <c:pt idx="1727">
                <c:v>12/02/10</c:v>
              </c:pt>
              <c:pt idx="1728">
                <c:v>12/03/10</c:v>
              </c:pt>
              <c:pt idx="1729">
                <c:v>12/06/10</c:v>
              </c:pt>
              <c:pt idx="1730">
                <c:v>12/07/10</c:v>
              </c:pt>
              <c:pt idx="1731">
                <c:v>12/08/10</c:v>
              </c:pt>
              <c:pt idx="1732">
                <c:v>12/09/10</c:v>
              </c:pt>
              <c:pt idx="1733">
                <c:v>12/10/10</c:v>
              </c:pt>
              <c:pt idx="1734">
                <c:v>12/13/10</c:v>
              </c:pt>
              <c:pt idx="1735">
                <c:v>12/14/10</c:v>
              </c:pt>
              <c:pt idx="1736">
                <c:v>12/15/10</c:v>
              </c:pt>
              <c:pt idx="1737">
                <c:v>12/16/10</c:v>
              </c:pt>
              <c:pt idx="1738">
                <c:v>12/17/10</c:v>
              </c:pt>
              <c:pt idx="1739">
                <c:v>12/20/10</c:v>
              </c:pt>
              <c:pt idx="1740">
                <c:v>12/21/10</c:v>
              </c:pt>
              <c:pt idx="1741">
                <c:v>12/22/10</c:v>
              </c:pt>
              <c:pt idx="1742">
                <c:v>12/23/10</c:v>
              </c:pt>
              <c:pt idx="1743">
                <c:v>12/27/10</c:v>
              </c:pt>
              <c:pt idx="1744">
                <c:v>12/28/10</c:v>
              </c:pt>
              <c:pt idx="1745">
                <c:v>12/29/10</c:v>
              </c:pt>
              <c:pt idx="1746">
                <c:v>12/30/10</c:v>
              </c:pt>
              <c:pt idx="1747">
                <c:v>12/31/10</c:v>
              </c:pt>
              <c:pt idx="1748">
                <c:v>01/03/11</c:v>
              </c:pt>
              <c:pt idx="1749">
                <c:v>01/04/11</c:v>
              </c:pt>
              <c:pt idx="1750">
                <c:v>01/05/11</c:v>
              </c:pt>
              <c:pt idx="1751">
                <c:v>01/06/11</c:v>
              </c:pt>
              <c:pt idx="1752">
                <c:v>01/07/11</c:v>
              </c:pt>
              <c:pt idx="1753">
                <c:v>01/10/11</c:v>
              </c:pt>
              <c:pt idx="1754">
                <c:v>01/11/11</c:v>
              </c:pt>
              <c:pt idx="1755">
                <c:v>01/12/11</c:v>
              </c:pt>
              <c:pt idx="1756">
                <c:v>01/13/11</c:v>
              </c:pt>
              <c:pt idx="1757">
                <c:v>01/14/11</c:v>
              </c:pt>
              <c:pt idx="1758">
                <c:v>01/18/11</c:v>
              </c:pt>
              <c:pt idx="1759">
                <c:v>01/19/11</c:v>
              </c:pt>
              <c:pt idx="1760">
                <c:v>01/20/11</c:v>
              </c:pt>
              <c:pt idx="1761">
                <c:v>01/21/11</c:v>
              </c:pt>
              <c:pt idx="1762">
                <c:v>01/24/11</c:v>
              </c:pt>
              <c:pt idx="1763">
                <c:v>01/25/11</c:v>
              </c:pt>
              <c:pt idx="1764">
                <c:v>01/26/11</c:v>
              </c:pt>
              <c:pt idx="1765">
                <c:v>01/27/11</c:v>
              </c:pt>
              <c:pt idx="1766">
                <c:v>01/28/11</c:v>
              </c:pt>
              <c:pt idx="1767">
                <c:v>01/31/11</c:v>
              </c:pt>
              <c:pt idx="1768">
                <c:v>02/01/11</c:v>
              </c:pt>
              <c:pt idx="1769">
                <c:v>02/02/11</c:v>
              </c:pt>
              <c:pt idx="1770">
                <c:v>02/03/11</c:v>
              </c:pt>
              <c:pt idx="1771">
                <c:v>02/04/11</c:v>
              </c:pt>
              <c:pt idx="1772">
                <c:v>02/07/11</c:v>
              </c:pt>
              <c:pt idx="1773">
                <c:v>02/08/11</c:v>
              </c:pt>
              <c:pt idx="1774">
                <c:v>02/09/11</c:v>
              </c:pt>
              <c:pt idx="1775">
                <c:v>02/10/11</c:v>
              </c:pt>
              <c:pt idx="1776">
                <c:v>02/11/11</c:v>
              </c:pt>
              <c:pt idx="1777">
                <c:v>02/14/11</c:v>
              </c:pt>
              <c:pt idx="1778">
                <c:v>02/15/11</c:v>
              </c:pt>
              <c:pt idx="1779">
                <c:v>02/16/11</c:v>
              </c:pt>
              <c:pt idx="1780">
                <c:v>02/17/11</c:v>
              </c:pt>
              <c:pt idx="1781">
                <c:v>02/18/11</c:v>
              </c:pt>
              <c:pt idx="1782">
                <c:v>02/22/11</c:v>
              </c:pt>
              <c:pt idx="1783">
                <c:v>02/23/11</c:v>
              </c:pt>
              <c:pt idx="1784">
                <c:v>02/24/11</c:v>
              </c:pt>
              <c:pt idx="1785">
                <c:v>02/25/11</c:v>
              </c:pt>
              <c:pt idx="1786">
                <c:v>02/28/11</c:v>
              </c:pt>
              <c:pt idx="1787">
                <c:v>03/01/11</c:v>
              </c:pt>
              <c:pt idx="1788">
                <c:v>03/02/11</c:v>
              </c:pt>
              <c:pt idx="1789">
                <c:v>03/03/11</c:v>
              </c:pt>
              <c:pt idx="1790">
                <c:v>03/04/11</c:v>
              </c:pt>
              <c:pt idx="1791">
                <c:v>03/07/11</c:v>
              </c:pt>
              <c:pt idx="1792">
                <c:v>03/08/11</c:v>
              </c:pt>
              <c:pt idx="1793">
                <c:v>03/09/11</c:v>
              </c:pt>
              <c:pt idx="1794">
                <c:v>03/10/11</c:v>
              </c:pt>
              <c:pt idx="1795">
                <c:v>03/11/11</c:v>
              </c:pt>
              <c:pt idx="1796">
                <c:v>03/14/11</c:v>
              </c:pt>
              <c:pt idx="1797">
                <c:v>03/15/11</c:v>
              </c:pt>
              <c:pt idx="1798">
                <c:v>03/16/11</c:v>
              </c:pt>
              <c:pt idx="1799">
                <c:v>03/17/11</c:v>
              </c:pt>
              <c:pt idx="1800">
                <c:v>03/18/11</c:v>
              </c:pt>
              <c:pt idx="1801">
                <c:v>03/21/11</c:v>
              </c:pt>
              <c:pt idx="1802">
                <c:v>03/22/11</c:v>
              </c:pt>
              <c:pt idx="1803">
                <c:v>03/23/11</c:v>
              </c:pt>
              <c:pt idx="1804">
                <c:v>03/24/11</c:v>
              </c:pt>
              <c:pt idx="1805">
                <c:v>03/25/11</c:v>
              </c:pt>
              <c:pt idx="1806">
                <c:v>03/28/11</c:v>
              </c:pt>
              <c:pt idx="1807">
                <c:v>03/29/11</c:v>
              </c:pt>
              <c:pt idx="1808">
                <c:v>03/30/11</c:v>
              </c:pt>
              <c:pt idx="1809">
                <c:v>03/31/11</c:v>
              </c:pt>
              <c:pt idx="1810">
                <c:v>04/01/11</c:v>
              </c:pt>
              <c:pt idx="1811">
                <c:v>04/04/11</c:v>
              </c:pt>
              <c:pt idx="1812">
                <c:v>04/05/11</c:v>
              </c:pt>
              <c:pt idx="1813">
                <c:v>04/06/11</c:v>
              </c:pt>
              <c:pt idx="1814">
                <c:v>04/07/11</c:v>
              </c:pt>
              <c:pt idx="1815">
                <c:v>04/08/11</c:v>
              </c:pt>
              <c:pt idx="1816">
                <c:v>04/11/11</c:v>
              </c:pt>
              <c:pt idx="1817">
                <c:v>04/12/11</c:v>
              </c:pt>
              <c:pt idx="1818">
                <c:v>04/13/11</c:v>
              </c:pt>
              <c:pt idx="1819">
                <c:v>04/14/11</c:v>
              </c:pt>
              <c:pt idx="1820">
                <c:v>04/15/11</c:v>
              </c:pt>
              <c:pt idx="1821">
                <c:v>04/18/11</c:v>
              </c:pt>
              <c:pt idx="1822">
                <c:v>04/19/11</c:v>
              </c:pt>
              <c:pt idx="1823">
                <c:v>04/20/11</c:v>
              </c:pt>
              <c:pt idx="1824">
                <c:v>04/21/11</c:v>
              </c:pt>
              <c:pt idx="1825">
                <c:v>04/25/11</c:v>
              </c:pt>
              <c:pt idx="1826">
                <c:v>04/26/11</c:v>
              </c:pt>
              <c:pt idx="1827">
                <c:v>04/27/11</c:v>
              </c:pt>
              <c:pt idx="1828">
                <c:v>04/28/11</c:v>
              </c:pt>
              <c:pt idx="1829">
                <c:v>04/29/11</c:v>
              </c:pt>
              <c:pt idx="1830">
                <c:v>05/02/11</c:v>
              </c:pt>
              <c:pt idx="1831">
                <c:v>05/03/11</c:v>
              </c:pt>
              <c:pt idx="1832">
                <c:v>05/04/11</c:v>
              </c:pt>
              <c:pt idx="1833">
                <c:v>05/05/11</c:v>
              </c:pt>
              <c:pt idx="1834">
                <c:v>05/06/11</c:v>
              </c:pt>
              <c:pt idx="1835">
                <c:v>05/09/11</c:v>
              </c:pt>
              <c:pt idx="1836">
                <c:v>05/10/11</c:v>
              </c:pt>
              <c:pt idx="1837">
                <c:v>05/11/11</c:v>
              </c:pt>
              <c:pt idx="1838">
                <c:v>05/12/11</c:v>
              </c:pt>
              <c:pt idx="1839">
                <c:v>05/13/11</c:v>
              </c:pt>
              <c:pt idx="1840">
                <c:v>05/16/11</c:v>
              </c:pt>
              <c:pt idx="1841">
                <c:v>05/17/11</c:v>
              </c:pt>
              <c:pt idx="1842">
                <c:v>05/18/11</c:v>
              </c:pt>
              <c:pt idx="1843">
                <c:v>05/19/11</c:v>
              </c:pt>
              <c:pt idx="1844">
                <c:v>05/20/11</c:v>
              </c:pt>
              <c:pt idx="1845">
                <c:v>05/23/11</c:v>
              </c:pt>
              <c:pt idx="1846">
                <c:v>05/24/11</c:v>
              </c:pt>
              <c:pt idx="1847">
                <c:v>05/25/11</c:v>
              </c:pt>
              <c:pt idx="1848">
                <c:v>05/26/11</c:v>
              </c:pt>
              <c:pt idx="1849">
                <c:v>05/27/11</c:v>
              </c:pt>
              <c:pt idx="1850">
                <c:v>05/31/11</c:v>
              </c:pt>
              <c:pt idx="1851">
                <c:v>06/01/11</c:v>
              </c:pt>
              <c:pt idx="1852">
                <c:v>06/02/11</c:v>
              </c:pt>
              <c:pt idx="1853">
                <c:v>06/03/11</c:v>
              </c:pt>
              <c:pt idx="1854">
                <c:v>06/06/11</c:v>
              </c:pt>
              <c:pt idx="1855">
                <c:v>06/07/11</c:v>
              </c:pt>
              <c:pt idx="1856">
                <c:v>06/08/11</c:v>
              </c:pt>
              <c:pt idx="1857">
                <c:v>06/09/11</c:v>
              </c:pt>
              <c:pt idx="1858">
                <c:v>06/10/11</c:v>
              </c:pt>
              <c:pt idx="1859">
                <c:v>06/13/11</c:v>
              </c:pt>
              <c:pt idx="1860">
                <c:v>06/14/11</c:v>
              </c:pt>
              <c:pt idx="1861">
                <c:v>06/15/11</c:v>
              </c:pt>
              <c:pt idx="1862">
                <c:v>06/16/11</c:v>
              </c:pt>
              <c:pt idx="1863">
                <c:v>06/17/11</c:v>
              </c:pt>
              <c:pt idx="1864">
                <c:v>06/20/11</c:v>
              </c:pt>
              <c:pt idx="1865">
                <c:v>06/21/11</c:v>
              </c:pt>
              <c:pt idx="1866">
                <c:v>06/22/11</c:v>
              </c:pt>
              <c:pt idx="1867">
                <c:v>06/23/11</c:v>
              </c:pt>
              <c:pt idx="1868">
                <c:v>06/24/11</c:v>
              </c:pt>
              <c:pt idx="1869">
                <c:v>06/27/11</c:v>
              </c:pt>
              <c:pt idx="1870">
                <c:v>06/28/11</c:v>
              </c:pt>
              <c:pt idx="1871">
                <c:v>06/29/11</c:v>
              </c:pt>
              <c:pt idx="1872">
                <c:v>06/30/11</c:v>
              </c:pt>
              <c:pt idx="1873">
                <c:v>07/01/11</c:v>
              </c:pt>
              <c:pt idx="1874">
                <c:v>07/05/11</c:v>
              </c:pt>
              <c:pt idx="1875">
                <c:v>07/06/11</c:v>
              </c:pt>
              <c:pt idx="1876">
                <c:v>07/07/11</c:v>
              </c:pt>
              <c:pt idx="1877">
                <c:v>07/08/11</c:v>
              </c:pt>
              <c:pt idx="1878">
                <c:v>07/11/11</c:v>
              </c:pt>
              <c:pt idx="1879">
                <c:v>07/12/11</c:v>
              </c:pt>
              <c:pt idx="1880">
                <c:v>07/13/11</c:v>
              </c:pt>
              <c:pt idx="1881">
                <c:v>07/14/11</c:v>
              </c:pt>
              <c:pt idx="1882">
                <c:v>07/15/11</c:v>
              </c:pt>
              <c:pt idx="1883">
                <c:v>07/18/11</c:v>
              </c:pt>
              <c:pt idx="1884">
                <c:v>07/19/11</c:v>
              </c:pt>
              <c:pt idx="1885">
                <c:v>07/20/11</c:v>
              </c:pt>
              <c:pt idx="1886">
                <c:v>07/21/11</c:v>
              </c:pt>
              <c:pt idx="1887">
                <c:v>07/22/11</c:v>
              </c:pt>
              <c:pt idx="1888">
                <c:v>07/25/11</c:v>
              </c:pt>
              <c:pt idx="1889">
                <c:v>07/26/11</c:v>
              </c:pt>
              <c:pt idx="1890">
                <c:v>07/27/11</c:v>
              </c:pt>
              <c:pt idx="1891">
                <c:v>07/28/11</c:v>
              </c:pt>
              <c:pt idx="1892">
                <c:v>07/29/11</c:v>
              </c:pt>
              <c:pt idx="1893">
                <c:v>08/01/11</c:v>
              </c:pt>
              <c:pt idx="1894">
                <c:v>08/02/11</c:v>
              </c:pt>
              <c:pt idx="1895">
                <c:v>08/03/11</c:v>
              </c:pt>
              <c:pt idx="1896">
                <c:v>08/04/11</c:v>
              </c:pt>
              <c:pt idx="1897">
                <c:v>08/05/11</c:v>
              </c:pt>
              <c:pt idx="1898">
                <c:v>08/08/11</c:v>
              </c:pt>
              <c:pt idx="1899">
                <c:v>08/09/11</c:v>
              </c:pt>
              <c:pt idx="1900">
                <c:v>08/10/11</c:v>
              </c:pt>
              <c:pt idx="1901">
                <c:v>08/11/11</c:v>
              </c:pt>
              <c:pt idx="1902">
                <c:v>08/12/11</c:v>
              </c:pt>
              <c:pt idx="1903">
                <c:v>08/15/11</c:v>
              </c:pt>
              <c:pt idx="1904">
                <c:v>08/16/11</c:v>
              </c:pt>
              <c:pt idx="1905">
                <c:v>08/17/11</c:v>
              </c:pt>
              <c:pt idx="1906">
                <c:v>08/18/11</c:v>
              </c:pt>
              <c:pt idx="1907">
                <c:v>08/19/11</c:v>
              </c:pt>
              <c:pt idx="1908">
                <c:v>08/22/11</c:v>
              </c:pt>
              <c:pt idx="1909">
                <c:v>08/23/11</c:v>
              </c:pt>
              <c:pt idx="1910">
                <c:v>08/24/11</c:v>
              </c:pt>
              <c:pt idx="1911">
                <c:v>08/25/11</c:v>
              </c:pt>
              <c:pt idx="1912">
                <c:v>08/26/11</c:v>
              </c:pt>
              <c:pt idx="1913">
                <c:v>08/29/11</c:v>
              </c:pt>
              <c:pt idx="1914">
                <c:v>08/30/11</c:v>
              </c:pt>
              <c:pt idx="1915">
                <c:v>08/31/11</c:v>
              </c:pt>
              <c:pt idx="1916">
                <c:v>09/01/11</c:v>
              </c:pt>
              <c:pt idx="1917">
                <c:v>09/02/11</c:v>
              </c:pt>
              <c:pt idx="1918">
                <c:v>09/06/11</c:v>
              </c:pt>
              <c:pt idx="1919">
                <c:v>09/07/11</c:v>
              </c:pt>
              <c:pt idx="1920">
                <c:v>09/08/11</c:v>
              </c:pt>
              <c:pt idx="1921">
                <c:v>09/09/11</c:v>
              </c:pt>
              <c:pt idx="1922">
                <c:v>09/12/11</c:v>
              </c:pt>
              <c:pt idx="1923">
                <c:v>09/13/11</c:v>
              </c:pt>
              <c:pt idx="1924">
                <c:v>09/14/11</c:v>
              </c:pt>
              <c:pt idx="1925">
                <c:v>09/15/11</c:v>
              </c:pt>
              <c:pt idx="1926">
                <c:v>09/16/11</c:v>
              </c:pt>
              <c:pt idx="1927">
                <c:v>09/19/11</c:v>
              </c:pt>
              <c:pt idx="1928">
                <c:v>09/20/11</c:v>
              </c:pt>
              <c:pt idx="1929">
                <c:v>09/21/11</c:v>
              </c:pt>
              <c:pt idx="1930">
                <c:v>09/22/11</c:v>
              </c:pt>
              <c:pt idx="1931">
                <c:v>09/23/11</c:v>
              </c:pt>
              <c:pt idx="1932">
                <c:v>09/26/11</c:v>
              </c:pt>
              <c:pt idx="1933">
                <c:v>09/27/11</c:v>
              </c:pt>
              <c:pt idx="1934">
                <c:v>09/28/11</c:v>
              </c:pt>
              <c:pt idx="1935">
                <c:v>09/29/11</c:v>
              </c:pt>
              <c:pt idx="1936">
                <c:v>09/30/11</c:v>
              </c:pt>
              <c:pt idx="1937">
                <c:v>10/03/11</c:v>
              </c:pt>
              <c:pt idx="1938">
                <c:v>10/04/11</c:v>
              </c:pt>
              <c:pt idx="1939">
                <c:v>10/05/11</c:v>
              </c:pt>
              <c:pt idx="1940">
                <c:v>10/06/11</c:v>
              </c:pt>
              <c:pt idx="1941">
                <c:v>10/07/11</c:v>
              </c:pt>
              <c:pt idx="1942">
                <c:v>10/10/11</c:v>
              </c:pt>
              <c:pt idx="1943">
                <c:v>10/11/11</c:v>
              </c:pt>
              <c:pt idx="1944">
                <c:v>10/12/11</c:v>
              </c:pt>
              <c:pt idx="1945">
                <c:v>10/13/11</c:v>
              </c:pt>
              <c:pt idx="1946">
                <c:v>10/14/11</c:v>
              </c:pt>
              <c:pt idx="1947">
                <c:v>10/17/11</c:v>
              </c:pt>
              <c:pt idx="1948">
                <c:v>10/18/11</c:v>
              </c:pt>
              <c:pt idx="1949">
                <c:v>10/19/11</c:v>
              </c:pt>
              <c:pt idx="1950">
                <c:v>10/20/11</c:v>
              </c:pt>
              <c:pt idx="1951">
                <c:v>10/21/11</c:v>
              </c:pt>
              <c:pt idx="1952">
                <c:v>10/24/11</c:v>
              </c:pt>
              <c:pt idx="1953">
                <c:v>10/25/11</c:v>
              </c:pt>
              <c:pt idx="1954">
                <c:v>10/26/11</c:v>
              </c:pt>
              <c:pt idx="1955">
                <c:v>10/27/11</c:v>
              </c:pt>
              <c:pt idx="1956">
                <c:v>10/28/11</c:v>
              </c:pt>
              <c:pt idx="1957">
                <c:v>10/31/11</c:v>
              </c:pt>
              <c:pt idx="1958">
                <c:v>11/01/11</c:v>
              </c:pt>
              <c:pt idx="1959">
                <c:v>11/02/11</c:v>
              </c:pt>
              <c:pt idx="1960">
                <c:v>11/03/11</c:v>
              </c:pt>
              <c:pt idx="1961">
                <c:v>11/04/11</c:v>
              </c:pt>
              <c:pt idx="1962">
                <c:v>11/07/11</c:v>
              </c:pt>
              <c:pt idx="1963">
                <c:v>11/08/11</c:v>
              </c:pt>
              <c:pt idx="1964">
                <c:v>11/09/11</c:v>
              </c:pt>
              <c:pt idx="1965">
                <c:v>11/10/11</c:v>
              </c:pt>
              <c:pt idx="1966">
                <c:v>11/11/11</c:v>
              </c:pt>
              <c:pt idx="1967">
                <c:v>11/14/11</c:v>
              </c:pt>
              <c:pt idx="1968">
                <c:v>11/15/11</c:v>
              </c:pt>
              <c:pt idx="1969">
                <c:v>11/16/11</c:v>
              </c:pt>
              <c:pt idx="1970">
                <c:v>11/17/11</c:v>
              </c:pt>
              <c:pt idx="1971">
                <c:v>11/18/11</c:v>
              </c:pt>
              <c:pt idx="1972">
                <c:v>11/21/11</c:v>
              </c:pt>
              <c:pt idx="1973">
                <c:v>11/22/11</c:v>
              </c:pt>
              <c:pt idx="1974">
                <c:v>11/23/11</c:v>
              </c:pt>
              <c:pt idx="1975">
                <c:v>11/25/11</c:v>
              </c:pt>
              <c:pt idx="1976">
                <c:v>11/28/11</c:v>
              </c:pt>
              <c:pt idx="1977">
                <c:v>11/29/11</c:v>
              </c:pt>
              <c:pt idx="1978">
                <c:v>11/30/11</c:v>
              </c:pt>
              <c:pt idx="1979">
                <c:v>12/01/11</c:v>
              </c:pt>
              <c:pt idx="1980">
                <c:v>12/02/11</c:v>
              </c:pt>
              <c:pt idx="1981">
                <c:v>12/05/11</c:v>
              </c:pt>
              <c:pt idx="1982">
                <c:v>12/06/11</c:v>
              </c:pt>
              <c:pt idx="1983">
                <c:v>12/07/11</c:v>
              </c:pt>
              <c:pt idx="1984">
                <c:v>12/08/11</c:v>
              </c:pt>
              <c:pt idx="1985">
                <c:v>12/09/11</c:v>
              </c:pt>
              <c:pt idx="1986">
                <c:v>12/12/11</c:v>
              </c:pt>
              <c:pt idx="1987">
                <c:v>12/13/11</c:v>
              </c:pt>
              <c:pt idx="1988">
                <c:v>12/14/11</c:v>
              </c:pt>
              <c:pt idx="1989">
                <c:v>12/15/11</c:v>
              </c:pt>
              <c:pt idx="1990">
                <c:v>12/16/11</c:v>
              </c:pt>
              <c:pt idx="1991">
                <c:v>12/19/11</c:v>
              </c:pt>
              <c:pt idx="1992">
                <c:v>12/20/11</c:v>
              </c:pt>
              <c:pt idx="1993">
                <c:v>12/21/11</c:v>
              </c:pt>
              <c:pt idx="1994">
                <c:v>12/22/11</c:v>
              </c:pt>
              <c:pt idx="1995">
                <c:v>12/23/11</c:v>
              </c:pt>
              <c:pt idx="1996">
                <c:v>12/27/11</c:v>
              </c:pt>
              <c:pt idx="1997">
                <c:v>12/28/11</c:v>
              </c:pt>
              <c:pt idx="1998">
                <c:v>12/29/11</c:v>
              </c:pt>
              <c:pt idx="1999">
                <c:v>12/30/11</c:v>
              </c:pt>
              <c:pt idx="2000">
                <c:v>01/03/12</c:v>
              </c:pt>
              <c:pt idx="2001">
                <c:v>01/04/12</c:v>
              </c:pt>
              <c:pt idx="2002">
                <c:v>01/05/12</c:v>
              </c:pt>
              <c:pt idx="2003">
                <c:v>01/06/12</c:v>
              </c:pt>
              <c:pt idx="2004">
                <c:v>01/09/12</c:v>
              </c:pt>
              <c:pt idx="2005">
                <c:v>01/10/12</c:v>
              </c:pt>
              <c:pt idx="2006">
                <c:v>01/11/12</c:v>
              </c:pt>
              <c:pt idx="2007">
                <c:v>01/12/12</c:v>
              </c:pt>
              <c:pt idx="2008">
                <c:v>01/13/12</c:v>
              </c:pt>
              <c:pt idx="2009">
                <c:v>01/17/12</c:v>
              </c:pt>
              <c:pt idx="2010">
                <c:v>01/18/12</c:v>
              </c:pt>
              <c:pt idx="2011">
                <c:v>01/19/12</c:v>
              </c:pt>
              <c:pt idx="2012">
                <c:v>01/20/12</c:v>
              </c:pt>
              <c:pt idx="2013">
                <c:v>01/23/12</c:v>
              </c:pt>
              <c:pt idx="2014">
                <c:v>01/24/12</c:v>
              </c:pt>
              <c:pt idx="2015">
                <c:v>01/25/12</c:v>
              </c:pt>
              <c:pt idx="2016">
                <c:v>01/26/12</c:v>
              </c:pt>
              <c:pt idx="2017">
                <c:v>01/27/12</c:v>
              </c:pt>
              <c:pt idx="2018">
                <c:v>01/30/12</c:v>
              </c:pt>
              <c:pt idx="2019">
                <c:v>01/31/12</c:v>
              </c:pt>
              <c:pt idx="2020">
                <c:v>02/01/12</c:v>
              </c:pt>
              <c:pt idx="2021">
                <c:v>02/02/12</c:v>
              </c:pt>
              <c:pt idx="2022">
                <c:v>02/03/12</c:v>
              </c:pt>
              <c:pt idx="2023">
                <c:v>02/06/12</c:v>
              </c:pt>
              <c:pt idx="2024">
                <c:v>02/07/12</c:v>
              </c:pt>
              <c:pt idx="2025">
                <c:v>02/08/12</c:v>
              </c:pt>
              <c:pt idx="2026">
                <c:v>02/09/12</c:v>
              </c:pt>
              <c:pt idx="2027">
                <c:v>02/10/12</c:v>
              </c:pt>
              <c:pt idx="2028">
                <c:v>02/13/12</c:v>
              </c:pt>
              <c:pt idx="2029">
                <c:v>02/14/12</c:v>
              </c:pt>
              <c:pt idx="2030">
                <c:v>02/15/12</c:v>
              </c:pt>
              <c:pt idx="2031">
                <c:v>02/16/12</c:v>
              </c:pt>
              <c:pt idx="2032">
                <c:v>02/17/12</c:v>
              </c:pt>
              <c:pt idx="2033">
                <c:v>02/21/12</c:v>
              </c:pt>
              <c:pt idx="2034">
                <c:v>02/22/12</c:v>
              </c:pt>
              <c:pt idx="2035">
                <c:v>02/23/12</c:v>
              </c:pt>
              <c:pt idx="2036">
                <c:v>02/24/12</c:v>
              </c:pt>
              <c:pt idx="2037">
                <c:v>02/27/12</c:v>
              </c:pt>
              <c:pt idx="2038">
                <c:v>02/28/12</c:v>
              </c:pt>
              <c:pt idx="2039">
                <c:v>02/29/12</c:v>
              </c:pt>
              <c:pt idx="2040">
                <c:v>03/01/12</c:v>
              </c:pt>
              <c:pt idx="2041">
                <c:v>03/02/12</c:v>
              </c:pt>
              <c:pt idx="2042">
                <c:v>03/05/12</c:v>
              </c:pt>
              <c:pt idx="2043">
                <c:v>03/06/12</c:v>
              </c:pt>
              <c:pt idx="2044">
                <c:v>03/07/12</c:v>
              </c:pt>
              <c:pt idx="2045">
                <c:v>03/08/12</c:v>
              </c:pt>
              <c:pt idx="2046">
                <c:v>03/09/12</c:v>
              </c:pt>
              <c:pt idx="2047">
                <c:v>03/12/12</c:v>
              </c:pt>
              <c:pt idx="2048">
                <c:v>03/13/12</c:v>
              </c:pt>
              <c:pt idx="2049">
                <c:v>03/14/12</c:v>
              </c:pt>
              <c:pt idx="2050">
                <c:v>03/15/12</c:v>
              </c:pt>
              <c:pt idx="2051">
                <c:v>03/16/12</c:v>
              </c:pt>
              <c:pt idx="2052">
                <c:v>03/19/12</c:v>
              </c:pt>
              <c:pt idx="2053">
                <c:v>03/20/12</c:v>
              </c:pt>
              <c:pt idx="2054">
                <c:v>03/21/12</c:v>
              </c:pt>
              <c:pt idx="2055">
                <c:v>03/22/12</c:v>
              </c:pt>
              <c:pt idx="2056">
                <c:v>03/23/12</c:v>
              </c:pt>
              <c:pt idx="2057">
                <c:v>03/26/12</c:v>
              </c:pt>
              <c:pt idx="2058">
                <c:v>03/27/12</c:v>
              </c:pt>
              <c:pt idx="2059">
                <c:v>03/28/12</c:v>
              </c:pt>
              <c:pt idx="2060">
                <c:v>03/29/12</c:v>
              </c:pt>
              <c:pt idx="2061">
                <c:v>03/30/12</c:v>
              </c:pt>
              <c:pt idx="2062">
                <c:v>04/02/12</c:v>
              </c:pt>
              <c:pt idx="2063">
                <c:v>04/03/12</c:v>
              </c:pt>
              <c:pt idx="2064">
                <c:v>04/04/12</c:v>
              </c:pt>
              <c:pt idx="2065">
                <c:v>04/05/12</c:v>
              </c:pt>
              <c:pt idx="2066">
                <c:v>04/09/12</c:v>
              </c:pt>
            </c:strLit>
          </c:cat>
          <c:val>
            <c:numLit>
              <c:formatCode>General</c:formatCode>
              <c:ptCount val="20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-1.13971639933097E-4</c:v>
              </c:pt>
              <c:pt idx="1663">
                <c:v>-8.5892243623320041E-5</c:v>
              </c:pt>
              <c:pt idx="1664">
                <c:v>-1.1700127122948878E-4</c:v>
              </c:pt>
              <c:pt idx="1665">
                <c:v>-1.6189534565291819E-4</c:v>
              </c:pt>
              <c:pt idx="1666">
                <c:v>-1.2018139049175924E-2</c:v>
              </c:pt>
              <c:pt idx="1667">
                <c:v>-1.1680731366181529E-4</c:v>
              </c:pt>
              <c:pt idx="1668">
                <c:v>-7.7812580861924552E-5</c:v>
              </c:pt>
              <c:pt idx="1669">
                <c:v>-8.4267312716268528E-5</c:v>
              </c:pt>
              <c:pt idx="1670">
                <c:v>-8.8574485476167197E-5</c:v>
              </c:pt>
              <c:pt idx="1671">
                <c:v>-7.8562392486491994E-5</c:v>
              </c:pt>
              <c:pt idx="1672">
                <c:v>-1.0780481722605373E-4</c:v>
              </c:pt>
              <c:pt idx="1673">
                <c:v>-6.6631124193494706E-4</c:v>
              </c:pt>
              <c:pt idx="1674">
                <c:v>-1.6117927954661937E-4</c:v>
              </c:pt>
              <c:pt idx="1675">
                <c:v>-9.6492855428564894E-5</c:v>
              </c:pt>
              <c:pt idx="1676">
                <c:v>-1.2119426041679038E-4</c:v>
              </c:pt>
              <c:pt idx="1677">
                <c:v>-7.2532892670951199E-5</c:v>
              </c:pt>
              <c:pt idx="1678">
                <c:v>-1.3909457003136172E-4</c:v>
              </c:pt>
              <c:pt idx="1679">
                <c:v>-1.4475200268626587E-4</c:v>
              </c:pt>
              <c:pt idx="1680">
                <c:v>-1.0373443729760901E-4</c:v>
              </c:pt>
              <c:pt idx="1681">
                <c:v>-1.3026176449726368E-4</c:v>
              </c:pt>
              <c:pt idx="1682">
                <c:v>-8.3552159257815894E-5</c:v>
              </c:pt>
              <c:pt idx="1683">
                <c:v>-1.4055490702513662E-4</c:v>
              </c:pt>
              <c:pt idx="1684">
                <c:v>-1.6225150173310166E-4</c:v>
              </c:pt>
              <c:pt idx="1685">
                <c:v>-8.776113611930203E-5</c:v>
              </c:pt>
              <c:pt idx="1686">
                <c:v>-7.7523914642330105E-5</c:v>
              </c:pt>
              <c:pt idx="1687">
                <c:v>-1.3661802317921357E-4</c:v>
              </c:pt>
              <c:pt idx="1688">
                <c:v>-1.4081610070904027E-4</c:v>
              </c:pt>
              <c:pt idx="1689">
                <c:v>-9.2402243533795669E-5</c:v>
              </c:pt>
              <c:pt idx="1690">
                <c:v>-1.6165793182998378E-4</c:v>
              </c:pt>
              <c:pt idx="1691">
                <c:v>-1.6020796072402366E-4</c:v>
              </c:pt>
              <c:pt idx="1692">
                <c:v>-1.337129373392143E-4</c:v>
              </c:pt>
              <c:pt idx="1693">
                <c:v>-6.9623734174961704E-5</c:v>
              </c:pt>
              <c:pt idx="1694">
                <c:v>-7.5644523423346044E-5</c:v>
              </c:pt>
              <c:pt idx="1695">
                <c:v>-9.3213880760556478E-5</c:v>
              </c:pt>
              <c:pt idx="1696">
                <c:v>-9.2138611465397702E-5</c:v>
              </c:pt>
              <c:pt idx="1697">
                <c:v>-1.2746465893476167E-4</c:v>
              </c:pt>
              <c:pt idx="1698">
                <c:v>-1.5473604338744895E-4</c:v>
              </c:pt>
              <c:pt idx="1699">
                <c:v>-7.8311133455910564E-5</c:v>
              </c:pt>
              <c:pt idx="1700">
                <c:v>-1.3608209409410321E-4</c:v>
              </c:pt>
              <c:pt idx="1701">
                <c:v>-1.5993051480633902E-4</c:v>
              </c:pt>
              <c:pt idx="1702">
                <c:v>-1.3300609690580778E-4</c:v>
              </c:pt>
              <c:pt idx="1703">
                <c:v>-1.5817189847011637E-4</c:v>
              </c:pt>
              <c:pt idx="1704">
                <c:v>-1.5329416765219595E-4</c:v>
              </c:pt>
              <c:pt idx="1705">
                <c:v>-1.2265104611974831E-4</c:v>
              </c:pt>
              <c:pt idx="1706">
                <c:v>-1.15713183304611E-4</c:v>
              </c:pt>
              <c:pt idx="1707">
                <c:v>-1.2160162366636751E-4</c:v>
              </c:pt>
              <c:pt idx="1708">
                <c:v>1.1100416112298728E-2</c:v>
              </c:pt>
              <c:pt idx="1709">
                <c:v>-7.2185086448239844E-5</c:v>
              </c:pt>
              <c:pt idx="1710">
                <c:v>-1.437975680809167E-4</c:v>
              </c:pt>
              <c:pt idx="1711">
                <c:v>-1.3921556220586329E-4</c:v>
              </c:pt>
              <c:pt idx="1712">
                <c:v>2.9203292920683133E-3</c:v>
              </c:pt>
              <c:pt idx="1713">
                <c:v>-1.5096616845122757E-4</c:v>
              </c:pt>
              <c:pt idx="1714">
                <c:v>-4.8209449855480813E-3</c:v>
              </c:pt>
              <c:pt idx="1715">
                <c:v>-1.1019881704033008E-4</c:v>
              </c:pt>
              <c:pt idx="1716">
                <c:v>-1.0022365735329331E-4</c:v>
              </c:pt>
              <c:pt idx="1717">
                <c:v>-7.4260828030747739E-5</c:v>
              </c:pt>
              <c:pt idx="1718">
                <c:v>-9.1196326612807965E-5</c:v>
              </c:pt>
              <c:pt idx="1719">
                <c:v>-1.1085043049885446E-4</c:v>
              </c:pt>
              <c:pt idx="1720">
                <c:v>-1.3108161136443641E-4</c:v>
              </c:pt>
              <c:pt idx="1721">
                <c:v>-1.0276374979190095E-4</c:v>
              </c:pt>
              <c:pt idx="1722">
                <c:v>-1.6130959086291252E-4</c:v>
              </c:pt>
              <c:pt idx="1723">
                <c:v>-1.174992754269244E-4</c:v>
              </c:pt>
              <c:pt idx="1724">
                <c:v>-1.2121941496623378E-4</c:v>
              </c:pt>
              <c:pt idx="1725">
                <c:v>-1.525668139499281E-4</c:v>
              </c:pt>
              <c:pt idx="1726">
                <c:v>-1.3685241822092298E-4</c:v>
              </c:pt>
              <c:pt idx="1727">
                <c:v>-1.3703400827391743E-4</c:v>
              </c:pt>
              <c:pt idx="1728">
                <c:v>-1.4449398833915605E-4</c:v>
              </c:pt>
              <c:pt idx="1729">
                <c:v>-1.3526182710688062E-4</c:v>
              </c:pt>
              <c:pt idx="1730">
                <c:v>-8.4983234244329076E-5</c:v>
              </c:pt>
              <c:pt idx="1731">
                <c:v>-9.0858637589952274E-5</c:v>
              </c:pt>
              <c:pt idx="1732">
                <c:v>-1.4418188894171902E-4</c:v>
              </c:pt>
              <c:pt idx="1733">
                <c:v>-1.5645299492672571E-4</c:v>
              </c:pt>
              <c:pt idx="1734">
                <c:v>-1.6271611409035547E-4</c:v>
              </c:pt>
              <c:pt idx="1735">
                <c:v>-1.4474857035129407E-4</c:v>
              </c:pt>
              <c:pt idx="1736">
                <c:v>-1.3610561218690975E-4</c:v>
              </c:pt>
              <c:pt idx="1737">
                <c:v>-1.3790070603847404E-4</c:v>
              </c:pt>
              <c:pt idx="1738">
                <c:v>-1.4399097640982461E-4</c:v>
              </c:pt>
              <c:pt idx="1739">
                <c:v>-7.8218915229411046E-5</c:v>
              </c:pt>
              <c:pt idx="1740">
                <c:v>-1.3781642820809292E-4</c:v>
              </c:pt>
              <c:pt idx="1741">
                <c:v>-1.5833887715721584E-4</c:v>
              </c:pt>
              <c:pt idx="1742">
                <c:v>-1.3306872748009013E-4</c:v>
              </c:pt>
              <c:pt idx="1743">
                <c:v>-1.4605384999988313E-4</c:v>
              </c:pt>
              <c:pt idx="1744">
                <c:v>-1.1118232538742667E-4</c:v>
              </c:pt>
              <c:pt idx="1745">
                <c:v>-1.0393498389826838E-4</c:v>
              </c:pt>
              <c:pt idx="1746">
                <c:v>-9.206800603389631E-5</c:v>
              </c:pt>
              <c:pt idx="1747">
                <c:v>-6.7042906569059202E-4</c:v>
              </c:pt>
              <c:pt idx="1748">
                <c:v>-7.7029976475517792E-5</c:v>
              </c:pt>
              <c:pt idx="1749">
                <c:v>-1.5912341371149274E-4</c:v>
              </c:pt>
              <c:pt idx="1750">
                <c:v>-1.2853025976578003E-4</c:v>
              </c:pt>
              <c:pt idx="1751">
                <c:v>-9.2325465244513794E-5</c:v>
              </c:pt>
              <c:pt idx="1752">
                <c:v>-7.9461627447874328E-5</c:v>
              </c:pt>
              <c:pt idx="1753">
                <c:v>-1.5010922261649018E-4</c:v>
              </c:pt>
              <c:pt idx="1754">
                <c:v>-1.5415016634412471E-4</c:v>
              </c:pt>
              <c:pt idx="1755">
                <c:v>-7.369711164262327E-5</c:v>
              </c:pt>
              <c:pt idx="1756">
                <c:v>-1.287033949494143E-4</c:v>
              </c:pt>
              <c:pt idx="1757">
                <c:v>-1.6128588942510014E-4</c:v>
              </c:pt>
              <c:pt idx="1758">
                <c:v>-9.1178863658725184E-5</c:v>
              </c:pt>
              <c:pt idx="1759">
                <c:v>-1.0608775415921201E-4</c:v>
              </c:pt>
              <c:pt idx="1760">
                <c:v>-1.5705721057879263E-4</c:v>
              </c:pt>
              <c:pt idx="1761">
                <c:v>-1.0084306284074973E-4</c:v>
              </c:pt>
              <c:pt idx="1762">
                <c:v>-7.7340827602134787E-5</c:v>
              </c:pt>
              <c:pt idx="1763">
                <c:v>-8.1515247985830541E-5</c:v>
              </c:pt>
              <c:pt idx="1764">
                <c:v>-1.5403927508117476E-4</c:v>
              </c:pt>
              <c:pt idx="1765">
                <c:v>-8.693752705490887E-5</c:v>
              </c:pt>
              <c:pt idx="1766">
                <c:v>-9.1259827235123936E-5</c:v>
              </c:pt>
              <c:pt idx="1767">
                <c:v>-1.5527539316506633E-4</c:v>
              </c:pt>
              <c:pt idx="1768">
                <c:v>-1.5780103696316772E-4</c:v>
              </c:pt>
              <c:pt idx="1769">
                <c:v>-1.2882841797334788E-4</c:v>
              </c:pt>
              <c:pt idx="1770">
                <c:v>-1.3112446227969698E-4</c:v>
              </c:pt>
              <c:pt idx="1771">
                <c:v>-1.154396817183434E-4</c:v>
              </c:pt>
              <c:pt idx="1772">
                <c:v>-1.413556588846232E-4</c:v>
              </c:pt>
              <c:pt idx="1773">
                <c:v>-1.0314346685946774E-4</c:v>
              </c:pt>
              <c:pt idx="1774">
                <c:v>-9.363787474003793E-5</c:v>
              </c:pt>
              <c:pt idx="1775">
                <c:v>-1.552011624240679E-4</c:v>
              </c:pt>
              <c:pt idx="1776">
                <c:v>-8.8947810624184775E-5</c:v>
              </c:pt>
              <c:pt idx="1777">
                <c:v>-7.4252367387783735E-5</c:v>
              </c:pt>
              <c:pt idx="1778">
                <c:v>-7.7765877610991296E-5</c:v>
              </c:pt>
              <c:pt idx="1779">
                <c:v>-1.2513043995932005E-4</c:v>
              </c:pt>
              <c:pt idx="1780">
                <c:v>-1.5118503590982879E-4</c:v>
              </c:pt>
              <c:pt idx="1781">
                <c:v>-9.0203662095666992E-5</c:v>
              </c:pt>
              <c:pt idx="1782">
                <c:v>-1.0193403872371665E-4</c:v>
              </c:pt>
              <c:pt idx="1783">
                <c:v>0</c:v>
              </c:pt>
              <c:pt idx="1784">
                <c:v>-1.5975038868165647E-4</c:v>
              </c:pt>
              <c:pt idx="1785">
                <c:v>-1.2188676643476448E-4</c:v>
              </c:pt>
              <c:pt idx="1786">
                <c:v>-1.2709283115408532E-4</c:v>
              </c:pt>
              <c:pt idx="1787">
                <c:v>-1.1945557431136677E-4</c:v>
              </c:pt>
              <c:pt idx="1788">
                <c:v>-7.820770692212875E-5</c:v>
              </c:pt>
              <c:pt idx="1789">
                <c:v>-1.162893075403737E-4</c:v>
              </c:pt>
              <c:pt idx="1790">
                <c:v>-1.0065217841115359E-4</c:v>
              </c:pt>
              <c:pt idx="1791">
                <c:v>-9.9566110079107872E-5</c:v>
              </c:pt>
              <c:pt idx="1792">
                <c:v>-1.0669506053329059E-4</c:v>
              </c:pt>
              <c:pt idx="1793">
                <c:v>-1.5613485290766338E-4</c:v>
              </c:pt>
              <c:pt idx="1794">
                <c:v>-1.3292785293050891E-4</c:v>
              </c:pt>
              <c:pt idx="1795">
                <c:v>-9.5846098205343289E-5</c:v>
              </c:pt>
              <c:pt idx="1796">
                <c:v>-1.0196606797163721E-4</c:v>
              </c:pt>
              <c:pt idx="1797">
                <c:v>-1.1903425297987713E-4</c:v>
              </c:pt>
              <c:pt idx="1798">
                <c:v>-1.0618621211533341E-4</c:v>
              </c:pt>
              <c:pt idx="1799">
                <c:v>-1.4755650352260563E-4</c:v>
              </c:pt>
              <c:pt idx="1800">
                <c:v>-1.1572290085870574E-4</c:v>
              </c:pt>
              <c:pt idx="1801">
                <c:v>-1.4311374496622786E-4</c:v>
              </c:pt>
              <c:pt idx="1802">
                <c:v>-1.558240036170222E-4</c:v>
              </c:pt>
              <c:pt idx="1803">
                <c:v>-1.1393410763815837E-4</c:v>
              </c:pt>
              <c:pt idx="1804">
                <c:v>-1.2602504853298502E-4</c:v>
              </c:pt>
              <c:pt idx="1805">
                <c:v>-1.3725122412788782E-4</c:v>
              </c:pt>
              <c:pt idx="1806">
                <c:v>-1.3053326905798635E-4</c:v>
              </c:pt>
              <c:pt idx="1807">
                <c:v>-1.143956232777521E-4</c:v>
              </c:pt>
              <c:pt idx="1808">
                <c:v>-1.0341801696767128E-4</c:v>
              </c:pt>
              <c:pt idx="1809">
                <c:v>-8.6951435969817581E-5</c:v>
              </c:pt>
              <c:pt idx="1810">
                <c:v>-7.8001834160512651E-5</c:v>
              </c:pt>
              <c:pt idx="1811">
                <c:v>-1.2722349764415775E-4</c:v>
              </c:pt>
              <c:pt idx="1812">
                <c:v>-1.3164325964087897E-4</c:v>
              </c:pt>
              <c:pt idx="1813">
                <c:v>-8.9750632517926476E-5</c:v>
              </c:pt>
              <c:pt idx="1814">
                <c:v>-8.36739467776626E-5</c:v>
              </c:pt>
              <c:pt idx="1815">
                <c:v>-1.120707581176994E-4</c:v>
              </c:pt>
              <c:pt idx="1816">
                <c:v>-1.4265816059744196E-4</c:v>
              </c:pt>
              <c:pt idx="1817">
                <c:v>-1.0990938161925534E-4</c:v>
              </c:pt>
              <c:pt idx="1818">
                <c:v>-1.1445031020795859E-4</c:v>
              </c:pt>
              <c:pt idx="1819">
                <c:v>-1.5407000203260246E-4</c:v>
              </c:pt>
              <c:pt idx="1820">
                <c:v>-1.3721540890221373E-4</c:v>
              </c:pt>
              <c:pt idx="1821">
                <c:v>-1.2378676286495249E-4</c:v>
              </c:pt>
              <c:pt idx="1822">
                <c:v>-1.6095066499022259E-4</c:v>
              </c:pt>
              <c:pt idx="1823">
                <c:v>-1.1456128074793792E-4</c:v>
              </c:pt>
              <c:pt idx="1824">
                <c:v>-1.1776062046664482E-4</c:v>
              </c:pt>
              <c:pt idx="1825">
                <c:v>-8.5384182625269922E-5</c:v>
              </c:pt>
              <c:pt idx="1826">
                <c:v>-1.4158567411792777E-4</c:v>
              </c:pt>
              <c:pt idx="1827">
                <c:v>-9.7318844008653649E-5</c:v>
              </c:pt>
              <c:pt idx="1828">
                <c:v>-1.2549441869302846E-4</c:v>
              </c:pt>
              <c:pt idx="1829">
                <c:v>-1.5809010186407235E-4</c:v>
              </c:pt>
              <c:pt idx="1830">
                <c:v>-1.5868455043577256E-4</c:v>
              </c:pt>
              <c:pt idx="1831">
                <c:v>-8.7758566203577359E-5</c:v>
              </c:pt>
              <c:pt idx="1832">
                <c:v>-1.1660249692524438E-4</c:v>
              </c:pt>
              <c:pt idx="1833">
                <c:v>-1.0093243852560274E-4</c:v>
              </c:pt>
              <c:pt idx="1834">
                <c:v>-1.0569314979291811E-4</c:v>
              </c:pt>
              <c:pt idx="1835">
                <c:v>-1.0573469350172449E-4</c:v>
              </c:pt>
              <c:pt idx="1836">
                <c:v>-1.4727412378168214E-4</c:v>
              </c:pt>
              <c:pt idx="1837">
                <c:v>-9.7851098806445158E-5</c:v>
              </c:pt>
              <c:pt idx="1838">
                <c:v>-1.3815560523666726E-4</c:v>
              </c:pt>
              <c:pt idx="1839">
                <c:v>-1.0416712686800444E-4</c:v>
              </c:pt>
              <c:pt idx="1840">
                <c:v>-1.3803283187507898E-4</c:v>
              </c:pt>
              <c:pt idx="1841">
                <c:v>-1.3248825257206054E-4</c:v>
              </c:pt>
              <c:pt idx="1842">
                <c:v>0</c:v>
              </c:pt>
              <c:pt idx="1843">
                <c:v>-1.1081492712461394E-4</c:v>
              </c:pt>
              <c:pt idx="1844">
                <c:v>-1.2914124872343002E-4</c:v>
              </c:pt>
              <c:pt idx="1845">
                <c:v>-1.1670764253757238E-4</c:v>
              </c:pt>
              <c:pt idx="1846">
                <c:v>-1.5110884728464224E-4</c:v>
              </c:pt>
              <c:pt idx="1847">
                <c:v>-8.3009343547546521E-5</c:v>
              </c:pt>
              <c:pt idx="1848">
                <c:v>-8.5016304649077057E-5</c:v>
              </c:pt>
              <c:pt idx="1849">
                <c:v>-1.1003574417611794E-4</c:v>
              </c:pt>
              <c:pt idx="1850">
                <c:v>-1.5369164702971894E-4</c:v>
              </c:pt>
              <c:pt idx="1851">
                <c:v>-1.5954107064564127E-4</c:v>
              </c:pt>
              <c:pt idx="1852">
                <c:v>-1.0113762763164225E-4</c:v>
              </c:pt>
              <c:pt idx="1853">
                <c:v>-1.5836638034016914E-4</c:v>
              </c:pt>
              <c:pt idx="1854">
                <c:v>-9.7247240813169711E-5</c:v>
              </c:pt>
              <c:pt idx="1855">
                <c:v>-1.5863223307155394E-4</c:v>
              </c:pt>
              <c:pt idx="1856">
                <c:v>-8.9137213414414163E-5</c:v>
              </c:pt>
              <c:pt idx="1857">
                <c:v>-1.1163491915444634E-4</c:v>
              </c:pt>
              <c:pt idx="1858">
                <c:v>-1.341321187025013E-4</c:v>
              </c:pt>
              <c:pt idx="1859">
                <c:v>-7.5764635156239102E-5</c:v>
              </c:pt>
              <c:pt idx="1860">
                <c:v>-9.7179801124891441E-5</c:v>
              </c:pt>
              <c:pt idx="1861">
                <c:v>-1.1814697507972483E-4</c:v>
              </c:pt>
              <c:pt idx="1862">
                <c:v>-1.4212084849363205E-4</c:v>
              </c:pt>
              <c:pt idx="1863">
                <c:v>-7.7305859312426506E-5</c:v>
              </c:pt>
              <c:pt idx="1864">
                <c:v>-1.2366151699638728E-4</c:v>
              </c:pt>
              <c:pt idx="1865">
                <c:v>-1.4241425784267125E-4</c:v>
              </c:pt>
              <c:pt idx="1866">
                <c:v>-1.096271054210618E-4</c:v>
              </c:pt>
              <c:pt idx="1867">
                <c:v>-1.1020314874954362E-4</c:v>
              </c:pt>
              <c:pt idx="1868">
                <c:v>-1.3044800286565739E-4</c:v>
              </c:pt>
              <c:pt idx="1869">
                <c:v>-1.1800198526557004E-4</c:v>
              </c:pt>
              <c:pt idx="1870">
                <c:v>-9.9004197064878063E-5</c:v>
              </c:pt>
              <c:pt idx="1871">
                <c:v>-7.6991192152764398E-5</c:v>
              </c:pt>
              <c:pt idx="1872">
                <c:v>-1.192207964141323E-4</c:v>
              </c:pt>
              <c:pt idx="1873">
                <c:v>-1.3321431703616771E-4</c:v>
              </c:pt>
              <c:pt idx="1874">
                <c:v>-1.3843552736725329E-4</c:v>
              </c:pt>
              <c:pt idx="1875">
                <c:v>-8.7336487751055181E-5</c:v>
              </c:pt>
              <c:pt idx="1876">
                <c:v>-8.9668332397985218E-5</c:v>
              </c:pt>
              <c:pt idx="1877">
                <c:v>-8.2872835762470842E-5</c:v>
              </c:pt>
              <c:pt idx="1878">
                <c:v>-9.2020812434867594E-5</c:v>
              </c:pt>
              <c:pt idx="1879">
                <c:v>-1.4626573877085658E-4</c:v>
              </c:pt>
              <c:pt idx="1880">
                <c:v>-1.2451950071690199E-4</c:v>
              </c:pt>
              <c:pt idx="1881">
                <c:v>-8.7380574098294694E-5</c:v>
              </c:pt>
              <c:pt idx="1882">
                <c:v>-1.2067137347304691E-4</c:v>
              </c:pt>
              <c:pt idx="1883">
                <c:v>-1.0667595613667036E-4</c:v>
              </c:pt>
              <c:pt idx="1884">
                <c:v>-1.2606891055533254E-4</c:v>
              </c:pt>
              <c:pt idx="1885">
                <c:v>-1.424460952198503E-4</c:v>
              </c:pt>
              <c:pt idx="1886">
                <c:v>-1.3146366159066947E-4</c:v>
              </c:pt>
              <c:pt idx="1887">
                <c:v>-1.6043016107336605E-4</c:v>
              </c:pt>
              <c:pt idx="1888">
                <c:v>-1.0604305676209513E-4</c:v>
              </c:pt>
              <c:pt idx="1889">
                <c:v>-1.3379749760400461E-4</c:v>
              </c:pt>
              <c:pt idx="1890">
                <c:v>-1.3807618404204636E-4</c:v>
              </c:pt>
              <c:pt idx="1891">
                <c:v>-9.4690853098988725E-5</c:v>
              </c:pt>
              <c:pt idx="1892">
                <c:v>-1.389145183069429E-4</c:v>
              </c:pt>
              <c:pt idx="1893">
                <c:v>-9.8696329967395968E-5</c:v>
              </c:pt>
              <c:pt idx="1894">
                <c:v>-1.1995314205459628E-4</c:v>
              </c:pt>
              <c:pt idx="1895">
                <c:v>-1.4102452925124354E-4</c:v>
              </c:pt>
              <c:pt idx="1896">
                <c:v>-7.0849112207005405E-5</c:v>
              </c:pt>
              <c:pt idx="1897">
                <c:v>-1.2990175309057772E-4</c:v>
              </c:pt>
              <c:pt idx="1898">
                <c:v>-1.3638692459638779E-4</c:v>
              </c:pt>
              <c:pt idx="1899">
                <c:v>-1.1107780296559788E-4</c:v>
              </c:pt>
              <c:pt idx="1900">
                <c:v>-1.13047164276181E-4</c:v>
              </c:pt>
              <c:pt idx="1901">
                <c:v>-1.2663090943709765E-4</c:v>
              </c:pt>
              <c:pt idx="1902">
                <c:v>-1.0067607724939531E-4</c:v>
              </c:pt>
              <c:pt idx="1903">
                <c:v>-1.1670425204257651E-4</c:v>
              </c:pt>
              <c:pt idx="1904">
                <c:v>-9.6735106831502549E-5</c:v>
              </c:pt>
              <c:pt idx="1905">
                <c:v>-1.2043264939287646E-4</c:v>
              </c:pt>
              <c:pt idx="1906">
                <c:v>-8.6808686944661595E-5</c:v>
              </c:pt>
              <c:pt idx="1907">
                <c:v>-8.6490599805921775E-5</c:v>
              </c:pt>
              <c:pt idx="1908">
                <c:v>-1.3648748041883429E-4</c:v>
              </c:pt>
              <c:pt idx="1909">
                <c:v>-1.0813180261104449E-4</c:v>
              </c:pt>
              <c:pt idx="1910">
                <c:v>-1.1733580923445341E-4</c:v>
              </c:pt>
              <c:pt idx="1911">
                <c:v>-1.4958685293986473E-4</c:v>
              </c:pt>
              <c:pt idx="1912">
                <c:v>-1.1542985693790975E-4</c:v>
              </c:pt>
              <c:pt idx="1913">
                <c:v>-1.0785367182131189E-4</c:v>
              </c:pt>
              <c:pt idx="1914">
                <c:v>-8.900996270999606E-5</c:v>
              </c:pt>
              <c:pt idx="1915">
                <c:v>-8.9047412378251423E-5</c:v>
              </c:pt>
              <c:pt idx="1916">
                <c:v>-1.5375158384922649E-4</c:v>
              </c:pt>
              <c:pt idx="1917">
                <c:v>-1.3617541983257375E-4</c:v>
              </c:pt>
              <c:pt idx="1918">
                <c:v>-1.0730519477075706E-4</c:v>
              </c:pt>
              <c:pt idx="1919">
                <c:v>-1.5426540107810194E-4</c:v>
              </c:pt>
              <c:pt idx="1920">
                <c:v>-1.1735146160307686E-4</c:v>
              </c:pt>
              <c:pt idx="1921">
                <c:v>-8.5760323303651909E-5</c:v>
              </c:pt>
              <c:pt idx="1922">
                <c:v>-1.4981773552580346E-4</c:v>
              </c:pt>
              <c:pt idx="1923">
                <c:v>-1.0535173596148972E-4</c:v>
              </c:pt>
              <c:pt idx="1924">
                <c:v>-1.0059316472277313E-4</c:v>
              </c:pt>
              <c:pt idx="1925">
                <c:v>-9.4320261270874894E-5</c:v>
              </c:pt>
              <c:pt idx="1926">
                <c:v>-1.35501432651286E-4</c:v>
              </c:pt>
              <c:pt idx="1927">
                <c:v>-8.0926613781562295E-5</c:v>
              </c:pt>
              <c:pt idx="1928">
                <c:v>-1.4837150827684553E-4</c:v>
              </c:pt>
              <c:pt idx="1929">
                <c:v>-1.5194384278893747E-4</c:v>
              </c:pt>
              <c:pt idx="1930">
                <c:v>-1.0556201986910985E-4</c:v>
              </c:pt>
              <c:pt idx="1931">
                <c:v>-1.0671298872477752E-4</c:v>
              </c:pt>
              <c:pt idx="1932">
                <c:v>-9.2593034275112451E-5</c:v>
              </c:pt>
              <c:pt idx="1933">
                <c:v>-1.1459072156894123E-4</c:v>
              </c:pt>
              <c:pt idx="1934">
                <c:v>-1.365570959220852E-4</c:v>
              </c:pt>
              <c:pt idx="1935">
                <c:v>-7.8528087974483185E-5</c:v>
              </c:pt>
              <c:pt idx="1936">
                <c:v>-8.3364223996573728E-5</c:v>
              </c:pt>
              <c:pt idx="1937">
                <c:v>-1.189936539722769E-4</c:v>
              </c:pt>
              <c:pt idx="1938">
                <c:v>-1.1040377071380725E-4</c:v>
              </c:pt>
              <c:pt idx="1939">
                <c:v>-1.3246272443001583E-4</c:v>
              </c:pt>
              <c:pt idx="1940">
                <c:v>-1.4487606418600585E-4</c:v>
              </c:pt>
              <c:pt idx="1941">
                <c:v>-1.0484575470337543E-4</c:v>
              </c:pt>
              <c:pt idx="1942">
                <c:v>-1.2551116776438054E-4</c:v>
              </c:pt>
              <c:pt idx="1943">
                <c:v>-1.4681986381259726E-4</c:v>
              </c:pt>
              <c:pt idx="1944">
                <c:v>-8.6358665847052762E-5</c:v>
              </c:pt>
              <c:pt idx="1945">
                <c:v>-1.3364259239756482E-4</c:v>
              </c:pt>
              <c:pt idx="1946">
                <c:v>-1.5500895932551995E-4</c:v>
              </c:pt>
              <c:pt idx="1947">
                <c:v>-1.008896001516435E-4</c:v>
              </c:pt>
              <c:pt idx="1948">
                <c:v>-1.1430369908893567E-4</c:v>
              </c:pt>
              <c:pt idx="1949">
                <c:v>-1.3341736372252111E-4</c:v>
              </c:pt>
              <c:pt idx="1950">
                <c:v>-1.0132950482943937E-4</c:v>
              </c:pt>
              <c:pt idx="1951">
                <c:v>-1.1750440421098851E-4</c:v>
              </c:pt>
              <c:pt idx="1952">
                <c:v>-8.6009457118785271E-5</c:v>
              </c:pt>
              <c:pt idx="1953">
                <c:v>-1.4355544461797098E-4</c:v>
              </c:pt>
              <c:pt idx="1954">
                <c:v>-1.4366016413747129E-4</c:v>
              </c:pt>
              <c:pt idx="1955">
                <c:v>-1.1301057553825267E-4</c:v>
              </c:pt>
              <c:pt idx="1956">
                <c:v>-1.3093938602770638E-4</c:v>
              </c:pt>
              <c:pt idx="1957">
                <c:v>-1.37935801231448E-4</c:v>
              </c:pt>
              <c:pt idx="1958">
                <c:v>-1.5232112684426813E-4</c:v>
              </c:pt>
              <c:pt idx="1959">
                <c:v>-8.2751979991857461E-5</c:v>
              </c:pt>
              <c:pt idx="1960">
                <c:v>-1.5523535089734253E-4</c:v>
              </c:pt>
              <c:pt idx="1961">
                <c:v>-1.0226172137239864E-4</c:v>
              </c:pt>
              <c:pt idx="1962">
                <c:v>-9.7960906950800286E-5</c:v>
              </c:pt>
              <c:pt idx="1963">
                <c:v>-9.5766723436807588E-5</c:v>
              </c:pt>
              <c:pt idx="1964">
                <c:v>-1.5888393929608391E-4</c:v>
              </c:pt>
              <c:pt idx="1965">
                <c:v>-1.0569014242212127E-4</c:v>
              </c:pt>
              <c:pt idx="1966">
                <c:v>-1.4899760260611572E-4</c:v>
              </c:pt>
              <c:pt idx="1967">
                <c:v>-1.1623254462467258E-4</c:v>
              </c:pt>
              <c:pt idx="1968">
                <c:v>-1.1624724219405635E-4</c:v>
              </c:pt>
              <c:pt idx="1969">
                <c:v>-1.5112846550824344E-4</c:v>
              </c:pt>
              <c:pt idx="1970">
                <c:v>-1.3858169770197826E-4</c:v>
              </c:pt>
              <c:pt idx="1971">
                <c:v>-1.2764348619354049E-4</c:v>
              </c:pt>
              <c:pt idx="1972">
                <c:v>-9.9679871343627546E-5</c:v>
              </c:pt>
              <c:pt idx="1973">
                <c:v>-1.2173906164392179E-4</c:v>
              </c:pt>
              <c:pt idx="1974">
                <c:v>-1.4379776528794519E-4</c:v>
              </c:pt>
              <c:pt idx="1975">
                <c:v>-1.0903982816767854E-4</c:v>
              </c:pt>
              <c:pt idx="1976">
                <c:v>-9.6118442036274843E-5</c:v>
              </c:pt>
              <c:pt idx="1977">
                <c:v>-1.1631947041490509E-4</c:v>
              </c:pt>
              <c:pt idx="1978">
                <c:v>-1.2508848438341769E-4</c:v>
              </c:pt>
              <c:pt idx="1979">
                <c:v>-1.1370678665212353E-4</c:v>
              </c:pt>
              <c:pt idx="1980">
                <c:v>-9.6816554009726552E-5</c:v>
              </c:pt>
              <c:pt idx="1981">
                <c:v>-1.0536954949835753E-4</c:v>
              </c:pt>
              <c:pt idx="1982">
                <c:v>-1.0148450613922666E-4</c:v>
              </c:pt>
              <c:pt idx="1983">
                <c:v>-1.3912126122272994E-4</c:v>
              </c:pt>
              <c:pt idx="1984">
                <c:v>-8.6761765158871462E-5</c:v>
              </c:pt>
              <c:pt idx="1985">
                <c:v>-1.2483533722484896E-4</c:v>
              </c:pt>
              <c:pt idx="1986">
                <c:v>-1.1184029182909061E-4</c:v>
              </c:pt>
              <c:pt idx="1987">
                <c:v>-1.3443545421731873E-4</c:v>
              </c:pt>
              <c:pt idx="1988">
                <c:v>-1.3482705938405726E-4</c:v>
              </c:pt>
              <c:pt idx="1989">
                <c:v>-7.6207252255433566E-5</c:v>
              </c:pt>
              <c:pt idx="1990">
                <c:v>-9.8052537872983514E-5</c:v>
              </c:pt>
              <c:pt idx="1991">
                <c:v>-8.3115852129833634E-5</c:v>
              </c:pt>
              <c:pt idx="1992">
                <c:v>-1.0496098681567201E-4</c:v>
              </c:pt>
              <c:pt idx="1993">
                <c:v>-1.2577349652342917E-4</c:v>
              </c:pt>
              <c:pt idx="1994">
                <c:v>-1.0978122950577873E-4</c:v>
              </c:pt>
              <c:pt idx="1995">
                <c:v>-1.3210505951788409E-4</c:v>
              </c:pt>
              <c:pt idx="1996">
                <c:v>-1.3086274205642567E-4</c:v>
              </c:pt>
              <c:pt idx="1997">
                <c:v>-1.1999033903908884E-4</c:v>
              </c:pt>
              <c:pt idx="1998">
                <c:v>-9.5467001075877356E-5</c:v>
              </c:pt>
              <c:pt idx="1999">
                <c:v>-7.6970998341474584E-5</c:v>
              </c:pt>
              <c:pt idx="2000">
                <c:v>-8.7085818712973051E-5</c:v>
              </c:pt>
              <c:pt idx="2001">
                <c:v>-1.2587544063036304E-4</c:v>
              </c:pt>
              <c:pt idx="2002">
                <c:v>-8.2456801427932547E-5</c:v>
              </c:pt>
              <c:pt idx="2003">
                <c:v>-1.2981066660489038E-4</c:v>
              </c:pt>
              <c:pt idx="2004">
                <c:v>-1.1792774662866545E-4</c:v>
              </c:pt>
              <c:pt idx="2005">
                <c:v>-1.1817506390643384E-4</c:v>
              </c:pt>
              <c:pt idx="2006">
                <c:v>-1.2723997950014887E-4</c:v>
              </c:pt>
              <c:pt idx="2007">
                <c:v>-1.240605684276197E-4</c:v>
              </c:pt>
              <c:pt idx="2008">
                <c:v>-7.5181880305752458E-5</c:v>
              </c:pt>
              <c:pt idx="2009">
                <c:v>-8.6631723648644687E-5</c:v>
              </c:pt>
              <c:pt idx="2010">
                <c:v>-1.4310344798462715E-4</c:v>
              </c:pt>
              <c:pt idx="2011">
                <c:v>-1.203093075897721E-4</c:v>
              </c:pt>
              <c:pt idx="2012">
                <c:v>-1.393416416797244E-4</c:v>
              </c:pt>
              <c:pt idx="2013">
                <c:v>-1.0692899626862928E-4</c:v>
              </c:pt>
              <c:pt idx="2014">
                <c:v>-9.6541201176525426E-5</c:v>
              </c:pt>
              <c:pt idx="2015">
                <c:v>-1.0855355402106248E-4</c:v>
              </c:pt>
              <c:pt idx="2016">
                <c:v>-1.271868369880913E-4</c:v>
              </c:pt>
              <c:pt idx="2017">
                <c:v>-1.0314960370971793E-4</c:v>
              </c:pt>
              <c:pt idx="2018">
                <c:v>-1.1849473500658014E-4</c:v>
              </c:pt>
              <c:pt idx="2019">
                <c:v>-1.2541052926817731E-4</c:v>
              </c:pt>
              <c:pt idx="2020">
                <c:v>-8.0005781416536692E-5</c:v>
              </c:pt>
              <c:pt idx="2021">
                <c:v>-9.5851065880614428E-5</c:v>
              </c:pt>
              <c:pt idx="2022">
                <c:v>-1.2206781653856247E-4</c:v>
              </c:pt>
              <c:pt idx="2023">
                <c:v>-1.3790220814791088E-4</c:v>
              </c:pt>
              <c:pt idx="2024">
                <c:v>-1.5143356087121695E-4</c:v>
              </c:pt>
              <c:pt idx="2025">
                <c:v>-7.6774049116434817E-5</c:v>
              </c:pt>
              <c:pt idx="2026">
                <c:v>-1.0104751664030687E-4</c:v>
              </c:pt>
              <c:pt idx="2027">
                <c:v>-1.3666307964077529E-4</c:v>
              </c:pt>
              <c:pt idx="2028">
                <c:v>-1.3543046879738174E-4</c:v>
              </c:pt>
              <c:pt idx="2029">
                <c:v>-1.3820703634803699E-4</c:v>
              </c:pt>
              <c:pt idx="2030">
                <c:v>-1.4605220634611449E-4</c:v>
              </c:pt>
              <c:pt idx="2031">
                <c:v>-9.2082496299772387E-5</c:v>
              </c:pt>
              <c:pt idx="2032">
                <c:v>-8.0472124794561672E-5</c:v>
              </c:pt>
              <c:pt idx="2033">
                <c:v>-1.3108775516246229E-4</c:v>
              </c:pt>
              <c:pt idx="2034">
                <c:v>-1.4232485740206524E-4</c:v>
              </c:pt>
              <c:pt idx="2035">
                <c:v>-8.1344212176981401E-5</c:v>
              </c:pt>
              <c:pt idx="2036">
                <c:v>-1.2927694966713421E-4</c:v>
              </c:pt>
              <c:pt idx="2037">
                <c:v>-1.4522825749452295E-4</c:v>
              </c:pt>
              <c:pt idx="2038">
                <c:v>-1.1440473927981643E-4</c:v>
              </c:pt>
              <c:pt idx="2039">
                <c:v>-1.4212216145848E-4</c:v>
              </c:pt>
              <c:pt idx="2040">
                <c:v>-1.0880186740225284E-4</c:v>
              </c:pt>
              <c:pt idx="2041">
                <c:v>-9.0000962013725427E-5</c:v>
              </c:pt>
              <c:pt idx="2042">
                <c:v>-1.2405656500846796E-4</c:v>
              </c:pt>
              <c:pt idx="2043">
                <c:v>-1.3742661879390106E-4</c:v>
              </c:pt>
              <c:pt idx="2044">
                <c:v>-1.092298978463413E-4</c:v>
              </c:pt>
              <c:pt idx="2045">
                <c:v>-1.2070561070998131E-4</c:v>
              </c:pt>
              <c:pt idx="2046">
                <c:v>-1.3073504157889992E-4</c:v>
              </c:pt>
              <c:pt idx="2047">
                <c:v>-1.2793689264301022E-4</c:v>
              </c:pt>
              <c:pt idx="2048">
                <c:v>-1.1582383826558296E-4</c:v>
              </c:pt>
              <c:pt idx="2049">
                <c:v>-1.3950058010148148E-4</c:v>
              </c:pt>
              <c:pt idx="2050">
                <c:v>-8.640860004338613E-5</c:v>
              </c:pt>
              <c:pt idx="2051">
                <c:v>-1.0666921300628296E-4</c:v>
              </c:pt>
              <c:pt idx="2052">
                <c:v>-1.3651498645239624E-4</c:v>
              </c:pt>
              <c:pt idx="2053">
                <c:v>-1.0148405831289509E-4</c:v>
              </c:pt>
              <c:pt idx="2054">
                <c:v>-9.8043872111652774E-5</c:v>
              </c:pt>
              <c:pt idx="2055">
                <c:v>-1.1362238600154395E-4</c:v>
              </c:pt>
              <c:pt idx="2056">
                <c:v>-1.336430842849845E-4</c:v>
              </c:pt>
              <c:pt idx="2057">
                <c:v>-1.2421402905804513E-4</c:v>
              </c:pt>
              <c:pt idx="2058">
                <c:v>-1.4598883186289768E-4</c:v>
              </c:pt>
              <c:pt idx="2059">
                <c:v>-9.3003758878884568E-5</c:v>
              </c:pt>
              <c:pt idx="2060">
                <c:v>-1.5189585164354646E-4</c:v>
              </c:pt>
              <c:pt idx="2061">
                <c:v>-1.0832911473845908E-4</c:v>
              </c:pt>
              <c:pt idx="2062">
                <c:v>-1.2357026527953785E-4</c:v>
              </c:pt>
              <c:pt idx="2063">
                <c:v>-1.3729175753052214E-4</c:v>
              </c:pt>
              <c:pt idx="2064">
                <c:v>-1.3020546156949919E-4</c:v>
              </c:pt>
              <c:pt idx="2065">
                <c:v>-1.008857875793856E-4</c:v>
              </c:pt>
              <c:pt idx="2066">
                <c:v>-1.0001479060250951E-4</c:v>
              </c:pt>
            </c:numLit>
          </c:val>
          <c:smooth val="0"/>
        </c:ser>
        <c:dLbls>
          <c:showLegendKey val="0"/>
          <c:showVal val="0"/>
          <c:showCatName val="0"/>
          <c:showSerName val="0"/>
          <c:showPercent val="0"/>
          <c:showBubbleSize val="0"/>
        </c:dLbls>
        <c:marker val="1"/>
        <c:smooth val="0"/>
        <c:axId val="169809408"/>
        <c:axId val="169810944"/>
      </c:lineChart>
      <c:catAx>
        <c:axId val="169809408"/>
        <c:scaling>
          <c:orientation val="minMax"/>
        </c:scaling>
        <c:delete val="0"/>
        <c:axPos val="b"/>
        <c:majorTickMark val="out"/>
        <c:minorTickMark val="none"/>
        <c:tickLblPos val="low"/>
        <c:crossAx val="169810944"/>
        <c:crosses val="autoZero"/>
        <c:auto val="1"/>
        <c:lblAlgn val="ctr"/>
        <c:lblOffset val="100"/>
        <c:noMultiLvlLbl val="0"/>
      </c:catAx>
      <c:valAx>
        <c:axId val="169810944"/>
        <c:scaling>
          <c:orientation val="minMax"/>
        </c:scaling>
        <c:delete val="0"/>
        <c:axPos val="l"/>
        <c:majorGridlines/>
        <c:numFmt formatCode="General" sourceLinked="1"/>
        <c:majorTickMark val="out"/>
        <c:minorTickMark val="none"/>
        <c:tickLblPos val="nextTo"/>
        <c:crossAx val="169809408"/>
        <c:crosses val="autoZero"/>
        <c:crossBetween val="between"/>
      </c:valAx>
    </c:plotArea>
    <c:legend>
      <c:legendPos val="r"/>
      <c:overlay val="0"/>
    </c:legend>
    <c:plotVisOnly val="1"/>
    <c:dispBlanksAs val="gap"/>
    <c:showDLblsOverMax val="0"/>
  </c:char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[VQT-2004-full ss prod-rev D-16Jan17.xlsx]VQT-chart-pivot!PivotTable2</c:name>
    <c:fmtId val="3"/>
  </c:pivotSource>
  <c:chart>
    <c:title>
      <c:tx>
        <c:rich>
          <a:bodyPr/>
          <a:lstStyle/>
          <a:p>
            <a:pPr>
              <a:defRPr/>
            </a:pPr>
            <a:r>
              <a:rPr lang="en-US"/>
              <a:t>VQT Backtest v.s. S&amp;P</a:t>
            </a:r>
            <a:r>
              <a:rPr lang="en-US" baseline="0"/>
              <a:t> 500 </a:t>
            </a:r>
            <a:endParaRPr lang="en-US"/>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ln w="9525"/>
        </c:spPr>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s>
    <c:plotArea>
      <c:layout/>
      <c:lineChart>
        <c:grouping val="standard"/>
        <c:varyColors val="0"/>
        <c:ser>
          <c:idx val="1"/>
          <c:order val="1"/>
          <c:tx>
            <c:strRef>
              <c:f>'VQT-chart-pivot'!$D$3</c:f>
              <c:strCache>
                <c:ptCount val="1"/>
                <c:pt idx="0">
                  <c:v>Sum of VQTwFee</c:v>
                </c:pt>
              </c:strCache>
            </c:strRef>
          </c:tx>
          <c:marker>
            <c:symbol val="none"/>
          </c:marker>
          <c:cat>
            <c:strRef>
              <c:f>'VQT-chart-pivot'!$B$4:$B$2132</c:f>
              <c:strCache>
                <c:ptCount val="2128"/>
                <c:pt idx="0">
                  <c:v>26-Jan-04</c:v>
                </c:pt>
                <c:pt idx="1">
                  <c:v>27-Jan-04</c:v>
                </c:pt>
                <c:pt idx="2">
                  <c:v>28-Jan-04</c:v>
                </c:pt>
                <c:pt idx="3">
                  <c:v>29-Jan-04</c:v>
                </c:pt>
                <c:pt idx="4">
                  <c:v>30-Jan-04</c:v>
                </c:pt>
                <c:pt idx="5">
                  <c:v>2-Feb-04</c:v>
                </c:pt>
                <c:pt idx="6">
                  <c:v>3-Feb-04</c:v>
                </c:pt>
                <c:pt idx="7">
                  <c:v>4-Feb-04</c:v>
                </c:pt>
                <c:pt idx="8">
                  <c:v>5-Feb-04</c:v>
                </c:pt>
                <c:pt idx="9">
                  <c:v>6-Feb-04</c:v>
                </c:pt>
                <c:pt idx="10">
                  <c:v>9-Feb-04</c:v>
                </c:pt>
                <c:pt idx="11">
                  <c:v>10-Feb-04</c:v>
                </c:pt>
                <c:pt idx="12">
                  <c:v>11-Feb-04</c:v>
                </c:pt>
                <c:pt idx="13">
                  <c:v>12-Feb-04</c:v>
                </c:pt>
                <c:pt idx="14">
                  <c:v>13-Feb-04</c:v>
                </c:pt>
                <c:pt idx="15">
                  <c:v>17-Feb-04</c:v>
                </c:pt>
                <c:pt idx="16">
                  <c:v>18-Feb-04</c:v>
                </c:pt>
                <c:pt idx="17">
                  <c:v>19-Feb-04</c:v>
                </c:pt>
                <c:pt idx="18">
                  <c:v>20-Feb-04</c:v>
                </c:pt>
                <c:pt idx="19">
                  <c:v>23-Feb-04</c:v>
                </c:pt>
                <c:pt idx="20">
                  <c:v>24-Feb-04</c:v>
                </c:pt>
                <c:pt idx="21">
                  <c:v>25-Feb-04</c:v>
                </c:pt>
                <c:pt idx="22">
                  <c:v>26-Feb-04</c:v>
                </c:pt>
                <c:pt idx="23">
                  <c:v>27-Feb-04</c:v>
                </c:pt>
                <c:pt idx="24">
                  <c:v>1-Mar-04</c:v>
                </c:pt>
                <c:pt idx="25">
                  <c:v>2-Mar-04</c:v>
                </c:pt>
                <c:pt idx="26">
                  <c:v>3-Mar-04</c:v>
                </c:pt>
                <c:pt idx="27">
                  <c:v>4-Mar-04</c:v>
                </c:pt>
                <c:pt idx="28">
                  <c:v>5-Mar-04</c:v>
                </c:pt>
                <c:pt idx="29">
                  <c:v>8-Mar-04</c:v>
                </c:pt>
                <c:pt idx="30">
                  <c:v>9-Mar-04</c:v>
                </c:pt>
                <c:pt idx="31">
                  <c:v>10-Mar-04</c:v>
                </c:pt>
                <c:pt idx="32">
                  <c:v>11-Mar-04</c:v>
                </c:pt>
                <c:pt idx="33">
                  <c:v>12-Mar-04</c:v>
                </c:pt>
                <c:pt idx="34">
                  <c:v>15-Mar-04</c:v>
                </c:pt>
                <c:pt idx="35">
                  <c:v>16-Mar-04</c:v>
                </c:pt>
                <c:pt idx="36">
                  <c:v>17-Mar-04</c:v>
                </c:pt>
                <c:pt idx="37">
                  <c:v>18-Mar-04</c:v>
                </c:pt>
                <c:pt idx="38">
                  <c:v>19-Mar-04</c:v>
                </c:pt>
                <c:pt idx="39">
                  <c:v>22-Mar-04</c:v>
                </c:pt>
                <c:pt idx="40">
                  <c:v>23-Mar-04</c:v>
                </c:pt>
                <c:pt idx="41">
                  <c:v>24-Mar-04</c:v>
                </c:pt>
                <c:pt idx="42">
                  <c:v>25-Mar-04</c:v>
                </c:pt>
                <c:pt idx="43">
                  <c:v>26-Mar-04</c:v>
                </c:pt>
                <c:pt idx="44">
                  <c:v>29-Mar-04</c:v>
                </c:pt>
                <c:pt idx="45">
                  <c:v>30-Mar-04</c:v>
                </c:pt>
                <c:pt idx="46">
                  <c:v>31-Mar-04</c:v>
                </c:pt>
                <c:pt idx="47">
                  <c:v>1-Apr-04</c:v>
                </c:pt>
                <c:pt idx="48">
                  <c:v>2-Apr-04</c:v>
                </c:pt>
                <c:pt idx="49">
                  <c:v>5-Apr-04</c:v>
                </c:pt>
                <c:pt idx="50">
                  <c:v>6-Apr-04</c:v>
                </c:pt>
                <c:pt idx="51">
                  <c:v>7-Apr-04</c:v>
                </c:pt>
                <c:pt idx="52">
                  <c:v>8-Apr-04</c:v>
                </c:pt>
                <c:pt idx="53">
                  <c:v>12-Apr-04</c:v>
                </c:pt>
                <c:pt idx="54">
                  <c:v>13-Apr-04</c:v>
                </c:pt>
                <c:pt idx="55">
                  <c:v>14-Apr-04</c:v>
                </c:pt>
                <c:pt idx="56">
                  <c:v>15-Apr-04</c:v>
                </c:pt>
                <c:pt idx="57">
                  <c:v>16-Apr-04</c:v>
                </c:pt>
                <c:pt idx="58">
                  <c:v>19-Apr-04</c:v>
                </c:pt>
                <c:pt idx="59">
                  <c:v>20-Apr-04</c:v>
                </c:pt>
                <c:pt idx="60">
                  <c:v>21-Apr-04</c:v>
                </c:pt>
                <c:pt idx="61">
                  <c:v>22-Apr-04</c:v>
                </c:pt>
                <c:pt idx="62">
                  <c:v>23-Apr-04</c:v>
                </c:pt>
                <c:pt idx="63">
                  <c:v>26-Apr-04</c:v>
                </c:pt>
                <c:pt idx="64">
                  <c:v>27-Apr-04</c:v>
                </c:pt>
                <c:pt idx="65">
                  <c:v>28-Apr-04</c:v>
                </c:pt>
                <c:pt idx="66">
                  <c:v>29-Apr-04</c:v>
                </c:pt>
                <c:pt idx="67">
                  <c:v>30-Apr-04</c:v>
                </c:pt>
                <c:pt idx="68">
                  <c:v>3-May-04</c:v>
                </c:pt>
                <c:pt idx="69">
                  <c:v>4-May-04</c:v>
                </c:pt>
                <c:pt idx="70">
                  <c:v>5-May-04</c:v>
                </c:pt>
                <c:pt idx="71">
                  <c:v>6-May-04</c:v>
                </c:pt>
                <c:pt idx="72">
                  <c:v>7-May-04</c:v>
                </c:pt>
                <c:pt idx="73">
                  <c:v>10-May-04</c:v>
                </c:pt>
                <c:pt idx="74">
                  <c:v>11-May-04</c:v>
                </c:pt>
                <c:pt idx="75">
                  <c:v>12-May-04</c:v>
                </c:pt>
                <c:pt idx="76">
                  <c:v>13-May-04</c:v>
                </c:pt>
                <c:pt idx="77">
                  <c:v>14-May-04</c:v>
                </c:pt>
                <c:pt idx="78">
                  <c:v>17-May-04</c:v>
                </c:pt>
                <c:pt idx="79">
                  <c:v>18-May-04</c:v>
                </c:pt>
                <c:pt idx="80">
                  <c:v>19-May-04</c:v>
                </c:pt>
                <c:pt idx="81">
                  <c:v>20-May-04</c:v>
                </c:pt>
                <c:pt idx="82">
                  <c:v>21-May-04</c:v>
                </c:pt>
                <c:pt idx="83">
                  <c:v>24-May-04</c:v>
                </c:pt>
                <c:pt idx="84">
                  <c:v>25-May-04</c:v>
                </c:pt>
                <c:pt idx="85">
                  <c:v>26-May-04</c:v>
                </c:pt>
                <c:pt idx="86">
                  <c:v>27-May-04</c:v>
                </c:pt>
                <c:pt idx="87">
                  <c:v>28-May-04</c:v>
                </c:pt>
                <c:pt idx="88">
                  <c:v>1-Jun-04</c:v>
                </c:pt>
                <c:pt idx="89">
                  <c:v>2-Jun-04</c:v>
                </c:pt>
                <c:pt idx="90">
                  <c:v>3-Jun-04</c:v>
                </c:pt>
                <c:pt idx="91">
                  <c:v>4-Jun-04</c:v>
                </c:pt>
                <c:pt idx="92">
                  <c:v>7-Jun-04</c:v>
                </c:pt>
                <c:pt idx="93">
                  <c:v>8-Jun-04</c:v>
                </c:pt>
                <c:pt idx="94">
                  <c:v>9-Jun-04</c:v>
                </c:pt>
                <c:pt idx="95">
                  <c:v>10-Jun-04</c:v>
                </c:pt>
                <c:pt idx="96">
                  <c:v>14-Jun-04</c:v>
                </c:pt>
                <c:pt idx="97">
                  <c:v>15-Jun-04</c:v>
                </c:pt>
                <c:pt idx="98">
                  <c:v>16-Jun-04</c:v>
                </c:pt>
                <c:pt idx="99">
                  <c:v>17-Jun-04</c:v>
                </c:pt>
                <c:pt idx="100">
                  <c:v>18-Jun-04</c:v>
                </c:pt>
                <c:pt idx="101">
                  <c:v>21-Jun-04</c:v>
                </c:pt>
                <c:pt idx="102">
                  <c:v>22-Jun-04</c:v>
                </c:pt>
                <c:pt idx="103">
                  <c:v>23-Jun-04</c:v>
                </c:pt>
                <c:pt idx="104">
                  <c:v>24-Jun-04</c:v>
                </c:pt>
                <c:pt idx="105">
                  <c:v>25-Jun-04</c:v>
                </c:pt>
                <c:pt idx="106">
                  <c:v>28-Jun-04</c:v>
                </c:pt>
                <c:pt idx="107">
                  <c:v>29-Jun-04</c:v>
                </c:pt>
                <c:pt idx="108">
                  <c:v>30-Jun-04</c:v>
                </c:pt>
                <c:pt idx="109">
                  <c:v>1-Jul-04</c:v>
                </c:pt>
                <c:pt idx="110">
                  <c:v>2-Jul-04</c:v>
                </c:pt>
                <c:pt idx="111">
                  <c:v>6-Jul-04</c:v>
                </c:pt>
                <c:pt idx="112">
                  <c:v>7-Jul-04</c:v>
                </c:pt>
                <c:pt idx="113">
                  <c:v>8-Jul-04</c:v>
                </c:pt>
                <c:pt idx="114">
                  <c:v>9-Jul-04</c:v>
                </c:pt>
                <c:pt idx="115">
                  <c:v>12-Jul-04</c:v>
                </c:pt>
                <c:pt idx="116">
                  <c:v>13-Jul-04</c:v>
                </c:pt>
                <c:pt idx="117">
                  <c:v>14-Jul-04</c:v>
                </c:pt>
                <c:pt idx="118">
                  <c:v>15-Jul-04</c:v>
                </c:pt>
                <c:pt idx="119">
                  <c:v>16-Jul-04</c:v>
                </c:pt>
                <c:pt idx="120">
                  <c:v>19-Jul-04</c:v>
                </c:pt>
                <c:pt idx="121">
                  <c:v>20-Jul-04</c:v>
                </c:pt>
                <c:pt idx="122">
                  <c:v>21-Jul-04</c:v>
                </c:pt>
                <c:pt idx="123">
                  <c:v>22-Jul-04</c:v>
                </c:pt>
                <c:pt idx="124">
                  <c:v>23-Jul-04</c:v>
                </c:pt>
                <c:pt idx="125">
                  <c:v>26-Jul-04</c:v>
                </c:pt>
                <c:pt idx="126">
                  <c:v>27-Jul-04</c:v>
                </c:pt>
                <c:pt idx="127">
                  <c:v>28-Jul-04</c:v>
                </c:pt>
                <c:pt idx="128">
                  <c:v>29-Jul-04</c:v>
                </c:pt>
                <c:pt idx="129">
                  <c:v>30-Jul-04</c:v>
                </c:pt>
                <c:pt idx="130">
                  <c:v>2-Aug-04</c:v>
                </c:pt>
                <c:pt idx="131">
                  <c:v>3-Aug-04</c:v>
                </c:pt>
                <c:pt idx="132">
                  <c:v>4-Aug-04</c:v>
                </c:pt>
                <c:pt idx="133">
                  <c:v>5-Aug-04</c:v>
                </c:pt>
                <c:pt idx="134">
                  <c:v>6-Aug-04</c:v>
                </c:pt>
                <c:pt idx="135">
                  <c:v>9-Aug-04</c:v>
                </c:pt>
                <c:pt idx="136">
                  <c:v>10-Aug-04</c:v>
                </c:pt>
                <c:pt idx="137">
                  <c:v>11-Aug-04</c:v>
                </c:pt>
                <c:pt idx="138">
                  <c:v>12-Aug-04</c:v>
                </c:pt>
                <c:pt idx="139">
                  <c:v>13-Aug-04</c:v>
                </c:pt>
                <c:pt idx="140">
                  <c:v>16-Aug-04</c:v>
                </c:pt>
                <c:pt idx="141">
                  <c:v>17-Aug-04</c:v>
                </c:pt>
                <c:pt idx="142">
                  <c:v>18-Aug-04</c:v>
                </c:pt>
                <c:pt idx="143">
                  <c:v>19-Aug-04</c:v>
                </c:pt>
                <c:pt idx="144">
                  <c:v>20-Aug-04</c:v>
                </c:pt>
                <c:pt idx="145">
                  <c:v>23-Aug-04</c:v>
                </c:pt>
                <c:pt idx="146">
                  <c:v>24-Aug-04</c:v>
                </c:pt>
                <c:pt idx="147">
                  <c:v>25-Aug-04</c:v>
                </c:pt>
                <c:pt idx="148">
                  <c:v>26-Aug-04</c:v>
                </c:pt>
                <c:pt idx="149">
                  <c:v>27-Aug-04</c:v>
                </c:pt>
                <c:pt idx="150">
                  <c:v>30-Aug-04</c:v>
                </c:pt>
                <c:pt idx="151">
                  <c:v>31-Aug-04</c:v>
                </c:pt>
                <c:pt idx="152">
                  <c:v>1-Sep-04</c:v>
                </c:pt>
                <c:pt idx="153">
                  <c:v>2-Sep-04</c:v>
                </c:pt>
                <c:pt idx="154">
                  <c:v>3-Sep-04</c:v>
                </c:pt>
                <c:pt idx="155">
                  <c:v>7-Sep-04</c:v>
                </c:pt>
                <c:pt idx="156">
                  <c:v>8-Sep-04</c:v>
                </c:pt>
                <c:pt idx="157">
                  <c:v>9-Sep-04</c:v>
                </c:pt>
                <c:pt idx="158">
                  <c:v>10-Sep-04</c:v>
                </c:pt>
                <c:pt idx="159">
                  <c:v>13-Sep-04</c:v>
                </c:pt>
                <c:pt idx="160">
                  <c:v>14-Sep-04</c:v>
                </c:pt>
                <c:pt idx="161">
                  <c:v>15-Sep-04</c:v>
                </c:pt>
                <c:pt idx="162">
                  <c:v>16-Sep-04</c:v>
                </c:pt>
                <c:pt idx="163">
                  <c:v>17-Sep-04</c:v>
                </c:pt>
                <c:pt idx="164">
                  <c:v>20-Sep-04</c:v>
                </c:pt>
                <c:pt idx="165">
                  <c:v>21-Sep-04</c:v>
                </c:pt>
                <c:pt idx="166">
                  <c:v>22-Sep-04</c:v>
                </c:pt>
                <c:pt idx="167">
                  <c:v>23-Sep-04</c:v>
                </c:pt>
                <c:pt idx="168">
                  <c:v>24-Sep-04</c:v>
                </c:pt>
                <c:pt idx="169">
                  <c:v>27-Sep-04</c:v>
                </c:pt>
                <c:pt idx="170">
                  <c:v>28-Sep-04</c:v>
                </c:pt>
                <c:pt idx="171">
                  <c:v>29-Sep-04</c:v>
                </c:pt>
                <c:pt idx="172">
                  <c:v>30-Sep-04</c:v>
                </c:pt>
                <c:pt idx="173">
                  <c:v>1-Oct-04</c:v>
                </c:pt>
                <c:pt idx="174">
                  <c:v>4-Oct-04</c:v>
                </c:pt>
                <c:pt idx="175">
                  <c:v>5-Oct-04</c:v>
                </c:pt>
                <c:pt idx="176">
                  <c:v>6-Oct-04</c:v>
                </c:pt>
                <c:pt idx="177">
                  <c:v>7-Oct-04</c:v>
                </c:pt>
                <c:pt idx="178">
                  <c:v>8-Oct-04</c:v>
                </c:pt>
                <c:pt idx="179">
                  <c:v>11-Oct-04</c:v>
                </c:pt>
                <c:pt idx="180">
                  <c:v>12-Oct-04</c:v>
                </c:pt>
                <c:pt idx="181">
                  <c:v>13-Oct-04</c:v>
                </c:pt>
                <c:pt idx="182">
                  <c:v>14-Oct-04</c:v>
                </c:pt>
                <c:pt idx="183">
                  <c:v>15-Oct-04</c:v>
                </c:pt>
                <c:pt idx="184">
                  <c:v>18-Oct-04</c:v>
                </c:pt>
                <c:pt idx="185">
                  <c:v>19-Oct-04</c:v>
                </c:pt>
                <c:pt idx="186">
                  <c:v>20-Oct-04</c:v>
                </c:pt>
                <c:pt idx="187">
                  <c:v>21-Oct-04</c:v>
                </c:pt>
                <c:pt idx="188">
                  <c:v>22-Oct-04</c:v>
                </c:pt>
                <c:pt idx="189">
                  <c:v>25-Oct-04</c:v>
                </c:pt>
                <c:pt idx="190">
                  <c:v>26-Oct-04</c:v>
                </c:pt>
                <c:pt idx="191">
                  <c:v>27-Oct-04</c:v>
                </c:pt>
                <c:pt idx="192">
                  <c:v>28-Oct-04</c:v>
                </c:pt>
                <c:pt idx="193">
                  <c:v>29-Oct-04</c:v>
                </c:pt>
                <c:pt idx="194">
                  <c:v>1-Nov-04</c:v>
                </c:pt>
                <c:pt idx="195">
                  <c:v>2-Nov-04</c:v>
                </c:pt>
                <c:pt idx="196">
                  <c:v>3-Nov-04</c:v>
                </c:pt>
                <c:pt idx="197">
                  <c:v>4-Nov-04</c:v>
                </c:pt>
                <c:pt idx="198">
                  <c:v>5-Nov-04</c:v>
                </c:pt>
                <c:pt idx="199">
                  <c:v>8-Nov-04</c:v>
                </c:pt>
                <c:pt idx="200">
                  <c:v>9-Nov-04</c:v>
                </c:pt>
                <c:pt idx="201">
                  <c:v>10-Nov-04</c:v>
                </c:pt>
                <c:pt idx="202">
                  <c:v>11-Nov-04</c:v>
                </c:pt>
                <c:pt idx="203">
                  <c:v>12-Nov-04</c:v>
                </c:pt>
                <c:pt idx="204">
                  <c:v>15-Nov-04</c:v>
                </c:pt>
                <c:pt idx="205">
                  <c:v>16-Nov-04</c:v>
                </c:pt>
                <c:pt idx="206">
                  <c:v>17-Nov-04</c:v>
                </c:pt>
                <c:pt idx="207">
                  <c:v>18-Nov-04</c:v>
                </c:pt>
                <c:pt idx="208">
                  <c:v>19-Nov-04</c:v>
                </c:pt>
                <c:pt idx="209">
                  <c:v>22-Nov-04</c:v>
                </c:pt>
                <c:pt idx="210">
                  <c:v>23-Nov-04</c:v>
                </c:pt>
                <c:pt idx="211">
                  <c:v>24-Nov-04</c:v>
                </c:pt>
                <c:pt idx="212">
                  <c:v>26-Nov-04</c:v>
                </c:pt>
                <c:pt idx="213">
                  <c:v>29-Nov-04</c:v>
                </c:pt>
                <c:pt idx="214">
                  <c:v>30-Nov-04</c:v>
                </c:pt>
                <c:pt idx="215">
                  <c:v>1-Dec-04</c:v>
                </c:pt>
                <c:pt idx="216">
                  <c:v>2-Dec-04</c:v>
                </c:pt>
                <c:pt idx="217">
                  <c:v>3-Dec-04</c:v>
                </c:pt>
                <c:pt idx="218">
                  <c:v>6-Dec-04</c:v>
                </c:pt>
                <c:pt idx="219">
                  <c:v>7-Dec-04</c:v>
                </c:pt>
                <c:pt idx="220">
                  <c:v>8-Dec-04</c:v>
                </c:pt>
                <c:pt idx="221">
                  <c:v>9-Dec-04</c:v>
                </c:pt>
                <c:pt idx="222">
                  <c:v>10-Dec-04</c:v>
                </c:pt>
                <c:pt idx="223">
                  <c:v>13-Dec-04</c:v>
                </c:pt>
                <c:pt idx="224">
                  <c:v>14-Dec-04</c:v>
                </c:pt>
                <c:pt idx="225">
                  <c:v>15-Dec-04</c:v>
                </c:pt>
                <c:pt idx="226">
                  <c:v>16-Dec-04</c:v>
                </c:pt>
                <c:pt idx="227">
                  <c:v>17-Dec-04</c:v>
                </c:pt>
                <c:pt idx="228">
                  <c:v>20-Dec-04</c:v>
                </c:pt>
                <c:pt idx="229">
                  <c:v>21-Dec-04</c:v>
                </c:pt>
                <c:pt idx="230">
                  <c:v>22-Dec-04</c:v>
                </c:pt>
                <c:pt idx="231">
                  <c:v>23-Dec-04</c:v>
                </c:pt>
                <c:pt idx="232">
                  <c:v>27-Dec-04</c:v>
                </c:pt>
                <c:pt idx="233">
                  <c:v>28-Dec-04</c:v>
                </c:pt>
                <c:pt idx="234">
                  <c:v>29-Dec-04</c:v>
                </c:pt>
                <c:pt idx="235">
                  <c:v>30-Dec-04</c:v>
                </c:pt>
                <c:pt idx="236">
                  <c:v>31-Dec-04</c:v>
                </c:pt>
                <c:pt idx="237">
                  <c:v>3-Jan-05</c:v>
                </c:pt>
                <c:pt idx="238">
                  <c:v>4-Jan-05</c:v>
                </c:pt>
                <c:pt idx="239">
                  <c:v>5-Jan-05</c:v>
                </c:pt>
                <c:pt idx="240">
                  <c:v>6-Jan-05</c:v>
                </c:pt>
                <c:pt idx="241">
                  <c:v>7-Jan-05</c:v>
                </c:pt>
                <c:pt idx="242">
                  <c:v>10-Jan-05</c:v>
                </c:pt>
                <c:pt idx="243">
                  <c:v>11-Jan-05</c:v>
                </c:pt>
                <c:pt idx="244">
                  <c:v>12-Jan-05</c:v>
                </c:pt>
                <c:pt idx="245">
                  <c:v>13-Jan-05</c:v>
                </c:pt>
                <c:pt idx="246">
                  <c:v>14-Jan-05</c:v>
                </c:pt>
                <c:pt idx="247">
                  <c:v>18-Jan-05</c:v>
                </c:pt>
                <c:pt idx="248">
                  <c:v>19-Jan-05</c:v>
                </c:pt>
                <c:pt idx="249">
                  <c:v>20-Jan-05</c:v>
                </c:pt>
                <c:pt idx="250">
                  <c:v>21-Jan-05</c:v>
                </c:pt>
                <c:pt idx="251">
                  <c:v>24-Jan-05</c:v>
                </c:pt>
                <c:pt idx="252">
                  <c:v>25-Jan-05</c:v>
                </c:pt>
                <c:pt idx="253">
                  <c:v>26-Jan-05</c:v>
                </c:pt>
                <c:pt idx="254">
                  <c:v>27-Jan-05</c:v>
                </c:pt>
                <c:pt idx="255">
                  <c:v>28-Jan-05</c:v>
                </c:pt>
                <c:pt idx="256">
                  <c:v>31-Jan-05</c:v>
                </c:pt>
                <c:pt idx="257">
                  <c:v>1-Feb-05</c:v>
                </c:pt>
                <c:pt idx="258">
                  <c:v>2-Feb-05</c:v>
                </c:pt>
                <c:pt idx="259">
                  <c:v>3-Feb-05</c:v>
                </c:pt>
                <c:pt idx="260">
                  <c:v>4-Feb-05</c:v>
                </c:pt>
                <c:pt idx="261">
                  <c:v>7-Feb-05</c:v>
                </c:pt>
                <c:pt idx="262">
                  <c:v>8-Feb-05</c:v>
                </c:pt>
                <c:pt idx="263">
                  <c:v>9-Feb-05</c:v>
                </c:pt>
                <c:pt idx="264">
                  <c:v>10-Feb-05</c:v>
                </c:pt>
                <c:pt idx="265">
                  <c:v>11-Feb-05</c:v>
                </c:pt>
                <c:pt idx="266">
                  <c:v>14-Feb-05</c:v>
                </c:pt>
                <c:pt idx="267">
                  <c:v>15-Feb-05</c:v>
                </c:pt>
                <c:pt idx="268">
                  <c:v>16-Feb-05</c:v>
                </c:pt>
                <c:pt idx="269">
                  <c:v>17-Feb-05</c:v>
                </c:pt>
                <c:pt idx="270">
                  <c:v>18-Feb-05</c:v>
                </c:pt>
                <c:pt idx="271">
                  <c:v>22-Feb-05</c:v>
                </c:pt>
                <c:pt idx="272">
                  <c:v>23-Feb-05</c:v>
                </c:pt>
                <c:pt idx="273">
                  <c:v>24-Feb-05</c:v>
                </c:pt>
                <c:pt idx="274">
                  <c:v>25-Feb-05</c:v>
                </c:pt>
                <c:pt idx="275">
                  <c:v>28-Feb-05</c:v>
                </c:pt>
                <c:pt idx="276">
                  <c:v>1-Mar-05</c:v>
                </c:pt>
                <c:pt idx="277">
                  <c:v>2-Mar-05</c:v>
                </c:pt>
                <c:pt idx="278">
                  <c:v>3-Mar-05</c:v>
                </c:pt>
                <c:pt idx="279">
                  <c:v>4-Mar-05</c:v>
                </c:pt>
                <c:pt idx="280">
                  <c:v>7-Mar-05</c:v>
                </c:pt>
                <c:pt idx="281">
                  <c:v>8-Mar-05</c:v>
                </c:pt>
                <c:pt idx="282">
                  <c:v>9-Mar-05</c:v>
                </c:pt>
                <c:pt idx="283">
                  <c:v>10-Mar-05</c:v>
                </c:pt>
                <c:pt idx="284">
                  <c:v>11-Mar-05</c:v>
                </c:pt>
                <c:pt idx="285">
                  <c:v>14-Mar-05</c:v>
                </c:pt>
                <c:pt idx="286">
                  <c:v>15-Mar-05</c:v>
                </c:pt>
                <c:pt idx="287">
                  <c:v>16-Mar-05</c:v>
                </c:pt>
                <c:pt idx="288">
                  <c:v>17-Mar-05</c:v>
                </c:pt>
                <c:pt idx="289">
                  <c:v>18-Mar-05</c:v>
                </c:pt>
                <c:pt idx="290">
                  <c:v>21-Mar-05</c:v>
                </c:pt>
                <c:pt idx="291">
                  <c:v>22-Mar-05</c:v>
                </c:pt>
                <c:pt idx="292">
                  <c:v>23-Mar-05</c:v>
                </c:pt>
                <c:pt idx="293">
                  <c:v>24-Mar-05</c:v>
                </c:pt>
                <c:pt idx="294">
                  <c:v>28-Mar-05</c:v>
                </c:pt>
                <c:pt idx="295">
                  <c:v>29-Mar-05</c:v>
                </c:pt>
                <c:pt idx="296">
                  <c:v>30-Mar-05</c:v>
                </c:pt>
                <c:pt idx="297">
                  <c:v>31-Mar-05</c:v>
                </c:pt>
                <c:pt idx="298">
                  <c:v>1-Apr-05</c:v>
                </c:pt>
                <c:pt idx="299">
                  <c:v>4-Apr-05</c:v>
                </c:pt>
                <c:pt idx="300">
                  <c:v>5-Apr-05</c:v>
                </c:pt>
                <c:pt idx="301">
                  <c:v>6-Apr-05</c:v>
                </c:pt>
                <c:pt idx="302">
                  <c:v>7-Apr-05</c:v>
                </c:pt>
                <c:pt idx="303">
                  <c:v>8-Apr-05</c:v>
                </c:pt>
                <c:pt idx="304">
                  <c:v>11-Apr-05</c:v>
                </c:pt>
                <c:pt idx="305">
                  <c:v>12-Apr-05</c:v>
                </c:pt>
                <c:pt idx="306">
                  <c:v>13-Apr-05</c:v>
                </c:pt>
                <c:pt idx="307">
                  <c:v>14-Apr-05</c:v>
                </c:pt>
                <c:pt idx="308">
                  <c:v>15-Apr-05</c:v>
                </c:pt>
                <c:pt idx="309">
                  <c:v>18-Apr-05</c:v>
                </c:pt>
                <c:pt idx="310">
                  <c:v>19-Apr-05</c:v>
                </c:pt>
                <c:pt idx="311">
                  <c:v>20-Apr-05</c:v>
                </c:pt>
                <c:pt idx="312">
                  <c:v>21-Apr-05</c:v>
                </c:pt>
                <c:pt idx="313">
                  <c:v>22-Apr-05</c:v>
                </c:pt>
                <c:pt idx="314">
                  <c:v>25-Apr-05</c:v>
                </c:pt>
                <c:pt idx="315">
                  <c:v>26-Apr-05</c:v>
                </c:pt>
                <c:pt idx="316">
                  <c:v>27-Apr-05</c:v>
                </c:pt>
                <c:pt idx="317">
                  <c:v>28-Apr-05</c:v>
                </c:pt>
                <c:pt idx="318">
                  <c:v>29-Apr-05</c:v>
                </c:pt>
                <c:pt idx="319">
                  <c:v>2-May-05</c:v>
                </c:pt>
                <c:pt idx="320">
                  <c:v>3-May-05</c:v>
                </c:pt>
                <c:pt idx="321">
                  <c:v>4-May-05</c:v>
                </c:pt>
                <c:pt idx="322">
                  <c:v>5-May-05</c:v>
                </c:pt>
                <c:pt idx="323">
                  <c:v>6-May-05</c:v>
                </c:pt>
                <c:pt idx="324">
                  <c:v>9-May-05</c:v>
                </c:pt>
                <c:pt idx="325">
                  <c:v>10-May-05</c:v>
                </c:pt>
                <c:pt idx="326">
                  <c:v>11-May-05</c:v>
                </c:pt>
                <c:pt idx="327">
                  <c:v>12-May-05</c:v>
                </c:pt>
                <c:pt idx="328">
                  <c:v>13-May-05</c:v>
                </c:pt>
                <c:pt idx="329">
                  <c:v>16-May-05</c:v>
                </c:pt>
                <c:pt idx="330">
                  <c:v>17-May-05</c:v>
                </c:pt>
                <c:pt idx="331">
                  <c:v>18-May-05</c:v>
                </c:pt>
                <c:pt idx="332">
                  <c:v>19-May-05</c:v>
                </c:pt>
                <c:pt idx="333">
                  <c:v>20-May-05</c:v>
                </c:pt>
                <c:pt idx="334">
                  <c:v>23-May-05</c:v>
                </c:pt>
                <c:pt idx="335">
                  <c:v>24-May-05</c:v>
                </c:pt>
                <c:pt idx="336">
                  <c:v>25-May-05</c:v>
                </c:pt>
                <c:pt idx="337">
                  <c:v>26-May-05</c:v>
                </c:pt>
                <c:pt idx="338">
                  <c:v>27-May-05</c:v>
                </c:pt>
                <c:pt idx="339">
                  <c:v>31-May-05</c:v>
                </c:pt>
                <c:pt idx="340">
                  <c:v>1-Jun-05</c:v>
                </c:pt>
                <c:pt idx="341">
                  <c:v>2-Jun-05</c:v>
                </c:pt>
                <c:pt idx="342">
                  <c:v>3-Jun-05</c:v>
                </c:pt>
                <c:pt idx="343">
                  <c:v>6-Jun-05</c:v>
                </c:pt>
                <c:pt idx="344">
                  <c:v>7-Jun-05</c:v>
                </c:pt>
                <c:pt idx="345">
                  <c:v>8-Jun-05</c:v>
                </c:pt>
                <c:pt idx="346">
                  <c:v>9-Jun-05</c:v>
                </c:pt>
                <c:pt idx="347">
                  <c:v>10-Jun-05</c:v>
                </c:pt>
                <c:pt idx="348">
                  <c:v>13-Jun-05</c:v>
                </c:pt>
                <c:pt idx="349">
                  <c:v>14-Jun-05</c:v>
                </c:pt>
                <c:pt idx="350">
                  <c:v>15-Jun-05</c:v>
                </c:pt>
                <c:pt idx="351">
                  <c:v>16-Jun-05</c:v>
                </c:pt>
                <c:pt idx="352">
                  <c:v>17-Jun-05</c:v>
                </c:pt>
                <c:pt idx="353">
                  <c:v>20-Jun-05</c:v>
                </c:pt>
                <c:pt idx="354">
                  <c:v>21-Jun-05</c:v>
                </c:pt>
                <c:pt idx="355">
                  <c:v>22-Jun-05</c:v>
                </c:pt>
                <c:pt idx="356">
                  <c:v>23-Jun-05</c:v>
                </c:pt>
                <c:pt idx="357">
                  <c:v>24-Jun-05</c:v>
                </c:pt>
                <c:pt idx="358">
                  <c:v>27-Jun-05</c:v>
                </c:pt>
                <c:pt idx="359">
                  <c:v>28-Jun-05</c:v>
                </c:pt>
                <c:pt idx="360">
                  <c:v>29-Jun-05</c:v>
                </c:pt>
                <c:pt idx="361">
                  <c:v>30-Jun-05</c:v>
                </c:pt>
                <c:pt idx="362">
                  <c:v>1-Jul-05</c:v>
                </c:pt>
                <c:pt idx="363">
                  <c:v>5-Jul-05</c:v>
                </c:pt>
                <c:pt idx="364">
                  <c:v>6-Jul-05</c:v>
                </c:pt>
                <c:pt idx="365">
                  <c:v>7-Jul-05</c:v>
                </c:pt>
                <c:pt idx="366">
                  <c:v>8-Jul-05</c:v>
                </c:pt>
                <c:pt idx="367">
                  <c:v>11-Jul-05</c:v>
                </c:pt>
                <c:pt idx="368">
                  <c:v>12-Jul-05</c:v>
                </c:pt>
                <c:pt idx="369">
                  <c:v>13-Jul-05</c:v>
                </c:pt>
                <c:pt idx="370">
                  <c:v>14-Jul-05</c:v>
                </c:pt>
                <c:pt idx="371">
                  <c:v>15-Jul-05</c:v>
                </c:pt>
                <c:pt idx="372">
                  <c:v>18-Jul-05</c:v>
                </c:pt>
                <c:pt idx="373">
                  <c:v>19-Jul-05</c:v>
                </c:pt>
                <c:pt idx="374">
                  <c:v>20-Jul-05</c:v>
                </c:pt>
                <c:pt idx="375">
                  <c:v>21-Jul-05</c:v>
                </c:pt>
                <c:pt idx="376">
                  <c:v>22-Jul-05</c:v>
                </c:pt>
                <c:pt idx="377">
                  <c:v>25-Jul-05</c:v>
                </c:pt>
                <c:pt idx="378">
                  <c:v>26-Jul-05</c:v>
                </c:pt>
                <c:pt idx="379">
                  <c:v>27-Jul-05</c:v>
                </c:pt>
                <c:pt idx="380">
                  <c:v>28-Jul-05</c:v>
                </c:pt>
                <c:pt idx="381">
                  <c:v>29-Jul-05</c:v>
                </c:pt>
                <c:pt idx="382">
                  <c:v>1-Aug-05</c:v>
                </c:pt>
                <c:pt idx="383">
                  <c:v>2-Aug-05</c:v>
                </c:pt>
                <c:pt idx="384">
                  <c:v>3-Aug-05</c:v>
                </c:pt>
                <c:pt idx="385">
                  <c:v>4-Aug-05</c:v>
                </c:pt>
                <c:pt idx="386">
                  <c:v>5-Aug-05</c:v>
                </c:pt>
                <c:pt idx="387">
                  <c:v>8-Aug-05</c:v>
                </c:pt>
                <c:pt idx="388">
                  <c:v>9-Aug-05</c:v>
                </c:pt>
                <c:pt idx="389">
                  <c:v>10-Aug-05</c:v>
                </c:pt>
                <c:pt idx="390">
                  <c:v>11-Aug-05</c:v>
                </c:pt>
                <c:pt idx="391">
                  <c:v>12-Aug-05</c:v>
                </c:pt>
                <c:pt idx="392">
                  <c:v>15-Aug-05</c:v>
                </c:pt>
                <c:pt idx="393">
                  <c:v>16-Aug-05</c:v>
                </c:pt>
                <c:pt idx="394">
                  <c:v>17-Aug-05</c:v>
                </c:pt>
                <c:pt idx="395">
                  <c:v>18-Aug-05</c:v>
                </c:pt>
                <c:pt idx="396">
                  <c:v>19-Aug-05</c:v>
                </c:pt>
                <c:pt idx="397">
                  <c:v>22-Aug-05</c:v>
                </c:pt>
                <c:pt idx="398">
                  <c:v>23-Aug-05</c:v>
                </c:pt>
                <c:pt idx="399">
                  <c:v>24-Aug-05</c:v>
                </c:pt>
                <c:pt idx="400">
                  <c:v>25-Aug-05</c:v>
                </c:pt>
                <c:pt idx="401">
                  <c:v>26-Aug-05</c:v>
                </c:pt>
                <c:pt idx="402">
                  <c:v>29-Aug-05</c:v>
                </c:pt>
                <c:pt idx="403">
                  <c:v>30-Aug-05</c:v>
                </c:pt>
                <c:pt idx="404">
                  <c:v>31-Aug-05</c:v>
                </c:pt>
                <c:pt idx="405">
                  <c:v>1-Sep-05</c:v>
                </c:pt>
                <c:pt idx="406">
                  <c:v>2-Sep-05</c:v>
                </c:pt>
                <c:pt idx="407">
                  <c:v>6-Sep-05</c:v>
                </c:pt>
                <c:pt idx="408">
                  <c:v>7-Sep-05</c:v>
                </c:pt>
                <c:pt idx="409">
                  <c:v>8-Sep-05</c:v>
                </c:pt>
                <c:pt idx="410">
                  <c:v>9-Sep-05</c:v>
                </c:pt>
                <c:pt idx="411">
                  <c:v>12-Sep-05</c:v>
                </c:pt>
                <c:pt idx="412">
                  <c:v>13-Sep-05</c:v>
                </c:pt>
                <c:pt idx="413">
                  <c:v>14-Sep-05</c:v>
                </c:pt>
                <c:pt idx="414">
                  <c:v>15-Sep-05</c:v>
                </c:pt>
                <c:pt idx="415">
                  <c:v>16-Sep-05</c:v>
                </c:pt>
                <c:pt idx="416">
                  <c:v>19-Sep-05</c:v>
                </c:pt>
                <c:pt idx="417">
                  <c:v>20-Sep-05</c:v>
                </c:pt>
                <c:pt idx="418">
                  <c:v>21-Sep-05</c:v>
                </c:pt>
                <c:pt idx="419">
                  <c:v>22-Sep-05</c:v>
                </c:pt>
                <c:pt idx="420">
                  <c:v>23-Sep-05</c:v>
                </c:pt>
                <c:pt idx="421">
                  <c:v>26-Sep-05</c:v>
                </c:pt>
                <c:pt idx="422">
                  <c:v>27-Sep-05</c:v>
                </c:pt>
                <c:pt idx="423">
                  <c:v>28-Sep-05</c:v>
                </c:pt>
                <c:pt idx="424">
                  <c:v>29-Sep-05</c:v>
                </c:pt>
                <c:pt idx="425">
                  <c:v>30-Sep-05</c:v>
                </c:pt>
                <c:pt idx="426">
                  <c:v>3-Oct-05</c:v>
                </c:pt>
                <c:pt idx="427">
                  <c:v>4-Oct-05</c:v>
                </c:pt>
                <c:pt idx="428">
                  <c:v>5-Oct-05</c:v>
                </c:pt>
                <c:pt idx="429">
                  <c:v>6-Oct-05</c:v>
                </c:pt>
                <c:pt idx="430">
                  <c:v>7-Oct-05</c:v>
                </c:pt>
                <c:pt idx="431">
                  <c:v>10-Oct-05</c:v>
                </c:pt>
                <c:pt idx="432">
                  <c:v>11-Oct-05</c:v>
                </c:pt>
                <c:pt idx="433">
                  <c:v>12-Oct-05</c:v>
                </c:pt>
                <c:pt idx="434">
                  <c:v>13-Oct-05</c:v>
                </c:pt>
                <c:pt idx="435">
                  <c:v>14-Oct-05</c:v>
                </c:pt>
                <c:pt idx="436">
                  <c:v>17-Oct-05</c:v>
                </c:pt>
                <c:pt idx="437">
                  <c:v>18-Oct-05</c:v>
                </c:pt>
                <c:pt idx="438">
                  <c:v>19-Oct-05</c:v>
                </c:pt>
                <c:pt idx="439">
                  <c:v>20-Oct-05</c:v>
                </c:pt>
                <c:pt idx="440">
                  <c:v>21-Oct-05</c:v>
                </c:pt>
                <c:pt idx="441">
                  <c:v>24-Oct-05</c:v>
                </c:pt>
                <c:pt idx="442">
                  <c:v>25-Oct-05</c:v>
                </c:pt>
                <c:pt idx="443">
                  <c:v>26-Oct-05</c:v>
                </c:pt>
                <c:pt idx="444">
                  <c:v>27-Oct-05</c:v>
                </c:pt>
                <c:pt idx="445">
                  <c:v>28-Oct-05</c:v>
                </c:pt>
                <c:pt idx="446">
                  <c:v>31-Oct-05</c:v>
                </c:pt>
                <c:pt idx="447">
                  <c:v>1-Nov-05</c:v>
                </c:pt>
                <c:pt idx="448">
                  <c:v>2-Nov-05</c:v>
                </c:pt>
                <c:pt idx="449">
                  <c:v>3-Nov-05</c:v>
                </c:pt>
                <c:pt idx="450">
                  <c:v>4-Nov-05</c:v>
                </c:pt>
                <c:pt idx="451">
                  <c:v>7-Nov-05</c:v>
                </c:pt>
                <c:pt idx="452">
                  <c:v>8-Nov-05</c:v>
                </c:pt>
                <c:pt idx="453">
                  <c:v>9-Nov-05</c:v>
                </c:pt>
                <c:pt idx="454">
                  <c:v>10-Nov-05</c:v>
                </c:pt>
                <c:pt idx="455">
                  <c:v>11-Nov-05</c:v>
                </c:pt>
                <c:pt idx="456">
                  <c:v>14-Nov-05</c:v>
                </c:pt>
                <c:pt idx="457">
                  <c:v>15-Nov-05</c:v>
                </c:pt>
                <c:pt idx="458">
                  <c:v>16-Nov-05</c:v>
                </c:pt>
                <c:pt idx="459">
                  <c:v>17-Nov-05</c:v>
                </c:pt>
                <c:pt idx="460">
                  <c:v>18-Nov-05</c:v>
                </c:pt>
                <c:pt idx="461">
                  <c:v>21-Nov-05</c:v>
                </c:pt>
                <c:pt idx="462">
                  <c:v>22-Nov-05</c:v>
                </c:pt>
                <c:pt idx="463">
                  <c:v>23-Nov-05</c:v>
                </c:pt>
                <c:pt idx="464">
                  <c:v>25-Nov-05</c:v>
                </c:pt>
                <c:pt idx="465">
                  <c:v>28-Nov-05</c:v>
                </c:pt>
                <c:pt idx="466">
                  <c:v>29-Nov-05</c:v>
                </c:pt>
                <c:pt idx="467">
                  <c:v>30-Nov-05</c:v>
                </c:pt>
                <c:pt idx="468">
                  <c:v>1-Dec-05</c:v>
                </c:pt>
                <c:pt idx="469">
                  <c:v>2-Dec-05</c:v>
                </c:pt>
                <c:pt idx="470">
                  <c:v>5-Dec-05</c:v>
                </c:pt>
                <c:pt idx="471">
                  <c:v>6-Dec-05</c:v>
                </c:pt>
                <c:pt idx="472">
                  <c:v>7-Dec-05</c:v>
                </c:pt>
                <c:pt idx="473">
                  <c:v>8-Dec-05</c:v>
                </c:pt>
                <c:pt idx="474">
                  <c:v>9-Dec-05</c:v>
                </c:pt>
                <c:pt idx="475">
                  <c:v>12-Dec-05</c:v>
                </c:pt>
                <c:pt idx="476">
                  <c:v>13-Dec-05</c:v>
                </c:pt>
                <c:pt idx="477">
                  <c:v>14-Dec-05</c:v>
                </c:pt>
                <c:pt idx="478">
                  <c:v>15-Dec-05</c:v>
                </c:pt>
                <c:pt idx="479">
                  <c:v>16-Dec-05</c:v>
                </c:pt>
                <c:pt idx="480">
                  <c:v>19-Dec-05</c:v>
                </c:pt>
                <c:pt idx="481">
                  <c:v>20-Dec-05</c:v>
                </c:pt>
                <c:pt idx="482">
                  <c:v>21-Dec-05</c:v>
                </c:pt>
                <c:pt idx="483">
                  <c:v>22-Dec-05</c:v>
                </c:pt>
                <c:pt idx="484">
                  <c:v>23-Dec-05</c:v>
                </c:pt>
                <c:pt idx="485">
                  <c:v>27-Dec-05</c:v>
                </c:pt>
                <c:pt idx="486">
                  <c:v>28-Dec-05</c:v>
                </c:pt>
                <c:pt idx="487">
                  <c:v>29-Dec-05</c:v>
                </c:pt>
                <c:pt idx="488">
                  <c:v>30-Dec-05</c:v>
                </c:pt>
                <c:pt idx="489">
                  <c:v>3-Jan-06</c:v>
                </c:pt>
                <c:pt idx="490">
                  <c:v>4-Jan-06</c:v>
                </c:pt>
                <c:pt idx="491">
                  <c:v>5-Jan-06</c:v>
                </c:pt>
                <c:pt idx="492">
                  <c:v>6-Jan-06</c:v>
                </c:pt>
                <c:pt idx="493">
                  <c:v>9-Jan-06</c:v>
                </c:pt>
                <c:pt idx="494">
                  <c:v>10-Jan-06</c:v>
                </c:pt>
                <c:pt idx="495">
                  <c:v>11-Jan-06</c:v>
                </c:pt>
                <c:pt idx="496">
                  <c:v>12-Jan-06</c:v>
                </c:pt>
                <c:pt idx="497">
                  <c:v>13-Jan-06</c:v>
                </c:pt>
                <c:pt idx="498">
                  <c:v>17-Jan-06</c:v>
                </c:pt>
                <c:pt idx="499">
                  <c:v>18-Jan-06</c:v>
                </c:pt>
                <c:pt idx="500">
                  <c:v>19-Jan-06</c:v>
                </c:pt>
                <c:pt idx="501">
                  <c:v>20-Jan-06</c:v>
                </c:pt>
                <c:pt idx="502">
                  <c:v>23-Jan-06</c:v>
                </c:pt>
                <c:pt idx="503">
                  <c:v>24-Jan-06</c:v>
                </c:pt>
                <c:pt idx="504">
                  <c:v>25-Jan-06</c:v>
                </c:pt>
                <c:pt idx="505">
                  <c:v>26-Jan-06</c:v>
                </c:pt>
                <c:pt idx="506">
                  <c:v>27-Jan-06</c:v>
                </c:pt>
                <c:pt idx="507">
                  <c:v>30-Jan-06</c:v>
                </c:pt>
                <c:pt idx="508">
                  <c:v>31-Jan-06</c:v>
                </c:pt>
                <c:pt idx="509">
                  <c:v>1-Feb-06</c:v>
                </c:pt>
                <c:pt idx="510">
                  <c:v>2-Feb-06</c:v>
                </c:pt>
                <c:pt idx="511">
                  <c:v>3-Feb-06</c:v>
                </c:pt>
                <c:pt idx="512">
                  <c:v>6-Feb-06</c:v>
                </c:pt>
                <c:pt idx="513">
                  <c:v>7-Feb-06</c:v>
                </c:pt>
                <c:pt idx="514">
                  <c:v>8-Feb-06</c:v>
                </c:pt>
                <c:pt idx="515">
                  <c:v>9-Feb-06</c:v>
                </c:pt>
                <c:pt idx="516">
                  <c:v>10-Feb-06</c:v>
                </c:pt>
                <c:pt idx="517">
                  <c:v>13-Feb-06</c:v>
                </c:pt>
                <c:pt idx="518">
                  <c:v>14-Feb-06</c:v>
                </c:pt>
                <c:pt idx="519">
                  <c:v>15-Feb-06</c:v>
                </c:pt>
                <c:pt idx="520">
                  <c:v>16-Feb-06</c:v>
                </c:pt>
                <c:pt idx="521">
                  <c:v>17-Feb-06</c:v>
                </c:pt>
                <c:pt idx="522">
                  <c:v>21-Feb-06</c:v>
                </c:pt>
                <c:pt idx="523">
                  <c:v>22-Feb-06</c:v>
                </c:pt>
                <c:pt idx="524">
                  <c:v>23-Feb-06</c:v>
                </c:pt>
                <c:pt idx="525">
                  <c:v>24-Feb-06</c:v>
                </c:pt>
                <c:pt idx="526">
                  <c:v>27-Feb-06</c:v>
                </c:pt>
                <c:pt idx="527">
                  <c:v>28-Feb-06</c:v>
                </c:pt>
                <c:pt idx="528">
                  <c:v>1-Mar-06</c:v>
                </c:pt>
                <c:pt idx="529">
                  <c:v>2-Mar-06</c:v>
                </c:pt>
                <c:pt idx="530">
                  <c:v>3-Mar-06</c:v>
                </c:pt>
                <c:pt idx="531">
                  <c:v>6-Mar-06</c:v>
                </c:pt>
                <c:pt idx="532">
                  <c:v>7-Mar-06</c:v>
                </c:pt>
                <c:pt idx="533">
                  <c:v>8-Mar-06</c:v>
                </c:pt>
                <c:pt idx="534">
                  <c:v>9-Mar-06</c:v>
                </c:pt>
                <c:pt idx="535">
                  <c:v>10-Mar-06</c:v>
                </c:pt>
                <c:pt idx="536">
                  <c:v>13-Mar-06</c:v>
                </c:pt>
                <c:pt idx="537">
                  <c:v>14-Mar-06</c:v>
                </c:pt>
                <c:pt idx="538">
                  <c:v>15-Mar-06</c:v>
                </c:pt>
                <c:pt idx="539">
                  <c:v>16-Mar-06</c:v>
                </c:pt>
                <c:pt idx="540">
                  <c:v>17-Mar-06</c:v>
                </c:pt>
                <c:pt idx="541">
                  <c:v>20-Mar-06</c:v>
                </c:pt>
                <c:pt idx="542">
                  <c:v>21-Mar-06</c:v>
                </c:pt>
                <c:pt idx="543">
                  <c:v>22-Mar-06</c:v>
                </c:pt>
                <c:pt idx="544">
                  <c:v>23-Mar-06</c:v>
                </c:pt>
                <c:pt idx="545">
                  <c:v>24-Mar-06</c:v>
                </c:pt>
                <c:pt idx="546">
                  <c:v>27-Mar-06</c:v>
                </c:pt>
                <c:pt idx="547">
                  <c:v>28-Mar-06</c:v>
                </c:pt>
                <c:pt idx="548">
                  <c:v>29-Mar-06</c:v>
                </c:pt>
                <c:pt idx="549">
                  <c:v>30-Mar-06</c:v>
                </c:pt>
                <c:pt idx="550">
                  <c:v>31-Mar-06</c:v>
                </c:pt>
                <c:pt idx="551">
                  <c:v>3-Apr-06</c:v>
                </c:pt>
                <c:pt idx="552">
                  <c:v>4-Apr-06</c:v>
                </c:pt>
                <c:pt idx="553">
                  <c:v>5-Apr-06</c:v>
                </c:pt>
                <c:pt idx="554">
                  <c:v>6-Apr-06</c:v>
                </c:pt>
                <c:pt idx="555">
                  <c:v>7-Apr-06</c:v>
                </c:pt>
                <c:pt idx="556">
                  <c:v>10-Apr-06</c:v>
                </c:pt>
                <c:pt idx="557">
                  <c:v>11-Apr-06</c:v>
                </c:pt>
                <c:pt idx="558">
                  <c:v>12-Apr-06</c:v>
                </c:pt>
                <c:pt idx="559">
                  <c:v>13-Apr-06</c:v>
                </c:pt>
                <c:pt idx="560">
                  <c:v>17-Apr-06</c:v>
                </c:pt>
                <c:pt idx="561">
                  <c:v>18-Apr-06</c:v>
                </c:pt>
                <c:pt idx="562">
                  <c:v>19-Apr-06</c:v>
                </c:pt>
                <c:pt idx="563">
                  <c:v>20-Apr-06</c:v>
                </c:pt>
                <c:pt idx="564">
                  <c:v>21-Apr-06</c:v>
                </c:pt>
                <c:pt idx="565">
                  <c:v>24-Apr-06</c:v>
                </c:pt>
                <c:pt idx="566">
                  <c:v>25-Apr-06</c:v>
                </c:pt>
                <c:pt idx="567">
                  <c:v>26-Apr-06</c:v>
                </c:pt>
                <c:pt idx="568">
                  <c:v>27-Apr-06</c:v>
                </c:pt>
                <c:pt idx="569">
                  <c:v>28-Apr-06</c:v>
                </c:pt>
                <c:pt idx="570">
                  <c:v>1-May-06</c:v>
                </c:pt>
                <c:pt idx="571">
                  <c:v>2-May-06</c:v>
                </c:pt>
                <c:pt idx="572">
                  <c:v>3-May-06</c:v>
                </c:pt>
                <c:pt idx="573">
                  <c:v>4-May-06</c:v>
                </c:pt>
                <c:pt idx="574">
                  <c:v>5-May-06</c:v>
                </c:pt>
                <c:pt idx="575">
                  <c:v>8-May-06</c:v>
                </c:pt>
                <c:pt idx="576">
                  <c:v>9-May-06</c:v>
                </c:pt>
                <c:pt idx="577">
                  <c:v>10-May-06</c:v>
                </c:pt>
                <c:pt idx="578">
                  <c:v>11-May-06</c:v>
                </c:pt>
                <c:pt idx="579">
                  <c:v>12-May-06</c:v>
                </c:pt>
                <c:pt idx="580">
                  <c:v>15-May-06</c:v>
                </c:pt>
                <c:pt idx="581">
                  <c:v>16-May-06</c:v>
                </c:pt>
                <c:pt idx="582">
                  <c:v>17-May-06</c:v>
                </c:pt>
                <c:pt idx="583">
                  <c:v>18-May-06</c:v>
                </c:pt>
                <c:pt idx="584">
                  <c:v>19-May-06</c:v>
                </c:pt>
                <c:pt idx="585">
                  <c:v>22-May-06</c:v>
                </c:pt>
                <c:pt idx="586">
                  <c:v>23-May-06</c:v>
                </c:pt>
                <c:pt idx="587">
                  <c:v>24-May-06</c:v>
                </c:pt>
                <c:pt idx="588">
                  <c:v>25-May-06</c:v>
                </c:pt>
                <c:pt idx="589">
                  <c:v>26-May-06</c:v>
                </c:pt>
                <c:pt idx="590">
                  <c:v>30-May-06</c:v>
                </c:pt>
                <c:pt idx="591">
                  <c:v>31-May-06</c:v>
                </c:pt>
                <c:pt idx="592">
                  <c:v>1-Jun-06</c:v>
                </c:pt>
                <c:pt idx="593">
                  <c:v>2-Jun-06</c:v>
                </c:pt>
                <c:pt idx="594">
                  <c:v>5-Jun-06</c:v>
                </c:pt>
                <c:pt idx="595">
                  <c:v>6-Jun-06</c:v>
                </c:pt>
                <c:pt idx="596">
                  <c:v>7-Jun-06</c:v>
                </c:pt>
                <c:pt idx="597">
                  <c:v>8-Jun-06</c:v>
                </c:pt>
                <c:pt idx="598">
                  <c:v>9-Jun-06</c:v>
                </c:pt>
                <c:pt idx="599">
                  <c:v>12-Jun-06</c:v>
                </c:pt>
                <c:pt idx="600">
                  <c:v>13-Jun-06</c:v>
                </c:pt>
                <c:pt idx="601">
                  <c:v>14-Jun-06</c:v>
                </c:pt>
                <c:pt idx="602">
                  <c:v>15-Jun-06</c:v>
                </c:pt>
                <c:pt idx="603">
                  <c:v>16-Jun-06</c:v>
                </c:pt>
                <c:pt idx="604">
                  <c:v>19-Jun-06</c:v>
                </c:pt>
                <c:pt idx="605">
                  <c:v>20-Jun-06</c:v>
                </c:pt>
                <c:pt idx="606">
                  <c:v>21-Jun-06</c:v>
                </c:pt>
                <c:pt idx="607">
                  <c:v>22-Jun-06</c:v>
                </c:pt>
                <c:pt idx="608">
                  <c:v>23-Jun-06</c:v>
                </c:pt>
                <c:pt idx="609">
                  <c:v>26-Jun-06</c:v>
                </c:pt>
                <c:pt idx="610">
                  <c:v>27-Jun-06</c:v>
                </c:pt>
                <c:pt idx="611">
                  <c:v>28-Jun-06</c:v>
                </c:pt>
                <c:pt idx="612">
                  <c:v>29-Jun-06</c:v>
                </c:pt>
                <c:pt idx="613">
                  <c:v>30-Jun-06</c:v>
                </c:pt>
                <c:pt idx="614">
                  <c:v>3-Jul-06</c:v>
                </c:pt>
                <c:pt idx="615">
                  <c:v>5-Jul-06</c:v>
                </c:pt>
                <c:pt idx="616">
                  <c:v>6-Jul-06</c:v>
                </c:pt>
                <c:pt idx="617">
                  <c:v>7-Jul-06</c:v>
                </c:pt>
                <c:pt idx="618">
                  <c:v>10-Jul-06</c:v>
                </c:pt>
                <c:pt idx="619">
                  <c:v>11-Jul-06</c:v>
                </c:pt>
                <c:pt idx="620">
                  <c:v>12-Jul-06</c:v>
                </c:pt>
                <c:pt idx="621">
                  <c:v>13-Jul-06</c:v>
                </c:pt>
                <c:pt idx="622">
                  <c:v>14-Jul-06</c:v>
                </c:pt>
                <c:pt idx="623">
                  <c:v>17-Jul-06</c:v>
                </c:pt>
                <c:pt idx="624">
                  <c:v>18-Jul-06</c:v>
                </c:pt>
                <c:pt idx="625">
                  <c:v>19-Jul-06</c:v>
                </c:pt>
                <c:pt idx="626">
                  <c:v>20-Jul-06</c:v>
                </c:pt>
                <c:pt idx="627">
                  <c:v>21-Jul-06</c:v>
                </c:pt>
                <c:pt idx="628">
                  <c:v>24-Jul-06</c:v>
                </c:pt>
                <c:pt idx="629">
                  <c:v>25-Jul-06</c:v>
                </c:pt>
                <c:pt idx="630">
                  <c:v>26-Jul-06</c:v>
                </c:pt>
                <c:pt idx="631">
                  <c:v>27-Jul-06</c:v>
                </c:pt>
                <c:pt idx="632">
                  <c:v>28-Jul-06</c:v>
                </c:pt>
                <c:pt idx="633">
                  <c:v>31-Jul-06</c:v>
                </c:pt>
                <c:pt idx="634">
                  <c:v>1-Aug-06</c:v>
                </c:pt>
                <c:pt idx="635">
                  <c:v>2-Aug-06</c:v>
                </c:pt>
                <c:pt idx="636">
                  <c:v>3-Aug-06</c:v>
                </c:pt>
                <c:pt idx="637">
                  <c:v>4-Aug-06</c:v>
                </c:pt>
                <c:pt idx="638">
                  <c:v>7-Aug-06</c:v>
                </c:pt>
                <c:pt idx="639">
                  <c:v>8-Aug-06</c:v>
                </c:pt>
                <c:pt idx="640">
                  <c:v>9-Aug-06</c:v>
                </c:pt>
                <c:pt idx="641">
                  <c:v>10-Aug-06</c:v>
                </c:pt>
                <c:pt idx="642">
                  <c:v>11-Aug-06</c:v>
                </c:pt>
                <c:pt idx="643">
                  <c:v>14-Aug-06</c:v>
                </c:pt>
                <c:pt idx="644">
                  <c:v>15-Aug-06</c:v>
                </c:pt>
                <c:pt idx="645">
                  <c:v>16-Aug-06</c:v>
                </c:pt>
                <c:pt idx="646">
                  <c:v>17-Aug-06</c:v>
                </c:pt>
                <c:pt idx="647">
                  <c:v>18-Aug-06</c:v>
                </c:pt>
                <c:pt idx="648">
                  <c:v>21-Aug-06</c:v>
                </c:pt>
                <c:pt idx="649">
                  <c:v>22-Aug-06</c:v>
                </c:pt>
                <c:pt idx="650">
                  <c:v>23-Aug-06</c:v>
                </c:pt>
                <c:pt idx="651">
                  <c:v>24-Aug-06</c:v>
                </c:pt>
                <c:pt idx="652">
                  <c:v>25-Aug-06</c:v>
                </c:pt>
                <c:pt idx="653">
                  <c:v>28-Aug-06</c:v>
                </c:pt>
                <c:pt idx="654">
                  <c:v>29-Aug-06</c:v>
                </c:pt>
                <c:pt idx="655">
                  <c:v>30-Aug-06</c:v>
                </c:pt>
                <c:pt idx="656">
                  <c:v>31-Aug-06</c:v>
                </c:pt>
                <c:pt idx="657">
                  <c:v>1-Sep-06</c:v>
                </c:pt>
                <c:pt idx="658">
                  <c:v>5-Sep-06</c:v>
                </c:pt>
                <c:pt idx="659">
                  <c:v>6-Sep-06</c:v>
                </c:pt>
                <c:pt idx="660">
                  <c:v>7-Sep-06</c:v>
                </c:pt>
                <c:pt idx="661">
                  <c:v>8-Sep-06</c:v>
                </c:pt>
                <c:pt idx="662">
                  <c:v>11-Sep-06</c:v>
                </c:pt>
                <c:pt idx="663">
                  <c:v>12-Sep-06</c:v>
                </c:pt>
                <c:pt idx="664">
                  <c:v>13-Sep-06</c:v>
                </c:pt>
                <c:pt idx="665">
                  <c:v>14-Sep-06</c:v>
                </c:pt>
                <c:pt idx="666">
                  <c:v>15-Sep-06</c:v>
                </c:pt>
                <c:pt idx="667">
                  <c:v>18-Sep-06</c:v>
                </c:pt>
                <c:pt idx="668">
                  <c:v>19-Sep-06</c:v>
                </c:pt>
                <c:pt idx="669">
                  <c:v>20-Sep-06</c:v>
                </c:pt>
                <c:pt idx="670">
                  <c:v>21-Sep-06</c:v>
                </c:pt>
                <c:pt idx="671">
                  <c:v>22-Sep-06</c:v>
                </c:pt>
                <c:pt idx="672">
                  <c:v>25-Sep-06</c:v>
                </c:pt>
                <c:pt idx="673">
                  <c:v>26-Sep-06</c:v>
                </c:pt>
                <c:pt idx="674">
                  <c:v>27-Sep-06</c:v>
                </c:pt>
                <c:pt idx="675">
                  <c:v>28-Sep-06</c:v>
                </c:pt>
                <c:pt idx="676">
                  <c:v>29-Sep-06</c:v>
                </c:pt>
                <c:pt idx="677">
                  <c:v>2-Oct-06</c:v>
                </c:pt>
                <c:pt idx="678">
                  <c:v>3-Oct-06</c:v>
                </c:pt>
                <c:pt idx="679">
                  <c:v>4-Oct-06</c:v>
                </c:pt>
                <c:pt idx="680">
                  <c:v>5-Oct-06</c:v>
                </c:pt>
                <c:pt idx="681">
                  <c:v>6-Oct-06</c:v>
                </c:pt>
                <c:pt idx="682">
                  <c:v>9-Oct-06</c:v>
                </c:pt>
                <c:pt idx="683">
                  <c:v>10-Oct-06</c:v>
                </c:pt>
                <c:pt idx="684">
                  <c:v>11-Oct-06</c:v>
                </c:pt>
                <c:pt idx="685">
                  <c:v>12-Oct-06</c:v>
                </c:pt>
                <c:pt idx="686">
                  <c:v>13-Oct-06</c:v>
                </c:pt>
                <c:pt idx="687">
                  <c:v>16-Oct-06</c:v>
                </c:pt>
                <c:pt idx="688">
                  <c:v>17-Oct-06</c:v>
                </c:pt>
                <c:pt idx="689">
                  <c:v>18-Oct-06</c:v>
                </c:pt>
                <c:pt idx="690">
                  <c:v>19-Oct-06</c:v>
                </c:pt>
                <c:pt idx="691">
                  <c:v>20-Oct-06</c:v>
                </c:pt>
                <c:pt idx="692">
                  <c:v>23-Oct-06</c:v>
                </c:pt>
                <c:pt idx="693">
                  <c:v>24-Oct-06</c:v>
                </c:pt>
                <c:pt idx="694">
                  <c:v>25-Oct-06</c:v>
                </c:pt>
                <c:pt idx="695">
                  <c:v>26-Oct-06</c:v>
                </c:pt>
                <c:pt idx="696">
                  <c:v>27-Oct-06</c:v>
                </c:pt>
                <c:pt idx="697">
                  <c:v>30-Oct-06</c:v>
                </c:pt>
                <c:pt idx="698">
                  <c:v>31-Oct-06</c:v>
                </c:pt>
                <c:pt idx="699">
                  <c:v>1-Nov-06</c:v>
                </c:pt>
                <c:pt idx="700">
                  <c:v>2-Nov-06</c:v>
                </c:pt>
                <c:pt idx="701">
                  <c:v>3-Nov-06</c:v>
                </c:pt>
                <c:pt idx="702">
                  <c:v>6-Nov-06</c:v>
                </c:pt>
                <c:pt idx="703">
                  <c:v>7-Nov-06</c:v>
                </c:pt>
                <c:pt idx="704">
                  <c:v>8-Nov-06</c:v>
                </c:pt>
                <c:pt idx="705">
                  <c:v>9-Nov-06</c:v>
                </c:pt>
                <c:pt idx="706">
                  <c:v>10-Nov-06</c:v>
                </c:pt>
                <c:pt idx="707">
                  <c:v>13-Nov-06</c:v>
                </c:pt>
                <c:pt idx="708">
                  <c:v>14-Nov-06</c:v>
                </c:pt>
                <c:pt idx="709">
                  <c:v>15-Nov-06</c:v>
                </c:pt>
                <c:pt idx="710">
                  <c:v>16-Nov-06</c:v>
                </c:pt>
                <c:pt idx="711">
                  <c:v>17-Nov-06</c:v>
                </c:pt>
                <c:pt idx="712">
                  <c:v>20-Nov-06</c:v>
                </c:pt>
                <c:pt idx="713">
                  <c:v>21-Nov-06</c:v>
                </c:pt>
                <c:pt idx="714">
                  <c:v>22-Nov-06</c:v>
                </c:pt>
                <c:pt idx="715">
                  <c:v>24-Nov-06</c:v>
                </c:pt>
                <c:pt idx="716">
                  <c:v>27-Nov-06</c:v>
                </c:pt>
                <c:pt idx="717">
                  <c:v>28-Nov-06</c:v>
                </c:pt>
                <c:pt idx="718">
                  <c:v>29-Nov-06</c:v>
                </c:pt>
                <c:pt idx="719">
                  <c:v>30-Nov-06</c:v>
                </c:pt>
                <c:pt idx="720">
                  <c:v>1-Dec-06</c:v>
                </c:pt>
                <c:pt idx="721">
                  <c:v>4-Dec-06</c:v>
                </c:pt>
                <c:pt idx="722">
                  <c:v>5-Dec-06</c:v>
                </c:pt>
                <c:pt idx="723">
                  <c:v>6-Dec-06</c:v>
                </c:pt>
                <c:pt idx="724">
                  <c:v>7-Dec-06</c:v>
                </c:pt>
                <c:pt idx="725">
                  <c:v>8-Dec-06</c:v>
                </c:pt>
                <c:pt idx="726">
                  <c:v>11-Dec-06</c:v>
                </c:pt>
                <c:pt idx="727">
                  <c:v>12-Dec-06</c:v>
                </c:pt>
                <c:pt idx="728">
                  <c:v>13-Dec-06</c:v>
                </c:pt>
                <c:pt idx="729">
                  <c:v>14-Dec-06</c:v>
                </c:pt>
                <c:pt idx="730">
                  <c:v>15-Dec-06</c:v>
                </c:pt>
                <c:pt idx="731">
                  <c:v>18-Dec-06</c:v>
                </c:pt>
                <c:pt idx="732">
                  <c:v>19-Dec-06</c:v>
                </c:pt>
                <c:pt idx="733">
                  <c:v>20-Dec-06</c:v>
                </c:pt>
                <c:pt idx="734">
                  <c:v>21-Dec-06</c:v>
                </c:pt>
                <c:pt idx="735">
                  <c:v>22-Dec-06</c:v>
                </c:pt>
                <c:pt idx="736">
                  <c:v>26-Dec-06</c:v>
                </c:pt>
                <c:pt idx="737">
                  <c:v>27-Dec-06</c:v>
                </c:pt>
                <c:pt idx="738">
                  <c:v>28-Dec-06</c:v>
                </c:pt>
                <c:pt idx="739">
                  <c:v>29-Dec-06</c:v>
                </c:pt>
                <c:pt idx="740">
                  <c:v>3-Jan-07</c:v>
                </c:pt>
                <c:pt idx="741">
                  <c:v>4-Jan-07</c:v>
                </c:pt>
                <c:pt idx="742">
                  <c:v>5-Jan-07</c:v>
                </c:pt>
                <c:pt idx="743">
                  <c:v>8-Jan-07</c:v>
                </c:pt>
                <c:pt idx="744">
                  <c:v>9-Jan-07</c:v>
                </c:pt>
                <c:pt idx="745">
                  <c:v>10-Jan-07</c:v>
                </c:pt>
                <c:pt idx="746">
                  <c:v>11-Jan-07</c:v>
                </c:pt>
                <c:pt idx="747">
                  <c:v>12-Jan-07</c:v>
                </c:pt>
                <c:pt idx="748">
                  <c:v>16-Jan-07</c:v>
                </c:pt>
                <c:pt idx="749">
                  <c:v>17-Jan-07</c:v>
                </c:pt>
                <c:pt idx="750">
                  <c:v>18-Jan-07</c:v>
                </c:pt>
                <c:pt idx="751">
                  <c:v>19-Jan-07</c:v>
                </c:pt>
                <c:pt idx="752">
                  <c:v>22-Jan-07</c:v>
                </c:pt>
                <c:pt idx="753">
                  <c:v>23-Jan-07</c:v>
                </c:pt>
                <c:pt idx="754">
                  <c:v>24-Jan-07</c:v>
                </c:pt>
                <c:pt idx="755">
                  <c:v>25-Jan-07</c:v>
                </c:pt>
                <c:pt idx="756">
                  <c:v>26-Jan-07</c:v>
                </c:pt>
                <c:pt idx="757">
                  <c:v>29-Jan-07</c:v>
                </c:pt>
                <c:pt idx="758">
                  <c:v>30-Jan-07</c:v>
                </c:pt>
                <c:pt idx="759">
                  <c:v>31-Jan-07</c:v>
                </c:pt>
                <c:pt idx="760">
                  <c:v>1-Feb-07</c:v>
                </c:pt>
                <c:pt idx="761">
                  <c:v>2-Feb-07</c:v>
                </c:pt>
                <c:pt idx="762">
                  <c:v>5-Feb-07</c:v>
                </c:pt>
                <c:pt idx="763">
                  <c:v>6-Feb-07</c:v>
                </c:pt>
                <c:pt idx="764">
                  <c:v>7-Feb-07</c:v>
                </c:pt>
                <c:pt idx="765">
                  <c:v>8-Feb-07</c:v>
                </c:pt>
                <c:pt idx="766">
                  <c:v>9-Feb-07</c:v>
                </c:pt>
                <c:pt idx="767">
                  <c:v>12-Feb-07</c:v>
                </c:pt>
                <c:pt idx="768">
                  <c:v>13-Feb-07</c:v>
                </c:pt>
                <c:pt idx="769">
                  <c:v>14-Feb-07</c:v>
                </c:pt>
                <c:pt idx="770">
                  <c:v>15-Feb-07</c:v>
                </c:pt>
                <c:pt idx="771">
                  <c:v>16-Feb-07</c:v>
                </c:pt>
                <c:pt idx="772">
                  <c:v>20-Feb-07</c:v>
                </c:pt>
                <c:pt idx="773">
                  <c:v>21-Feb-07</c:v>
                </c:pt>
                <c:pt idx="774">
                  <c:v>22-Feb-07</c:v>
                </c:pt>
                <c:pt idx="775">
                  <c:v>23-Feb-07</c:v>
                </c:pt>
                <c:pt idx="776">
                  <c:v>26-Feb-07</c:v>
                </c:pt>
                <c:pt idx="777">
                  <c:v>27-Feb-07</c:v>
                </c:pt>
                <c:pt idx="778">
                  <c:v>28-Feb-07</c:v>
                </c:pt>
                <c:pt idx="779">
                  <c:v>1-Mar-07</c:v>
                </c:pt>
                <c:pt idx="780">
                  <c:v>2-Mar-07</c:v>
                </c:pt>
                <c:pt idx="781">
                  <c:v>5-Mar-07</c:v>
                </c:pt>
                <c:pt idx="782">
                  <c:v>6-Mar-07</c:v>
                </c:pt>
                <c:pt idx="783">
                  <c:v>7-Mar-07</c:v>
                </c:pt>
                <c:pt idx="784">
                  <c:v>8-Mar-07</c:v>
                </c:pt>
                <c:pt idx="785">
                  <c:v>9-Mar-07</c:v>
                </c:pt>
                <c:pt idx="786">
                  <c:v>12-Mar-07</c:v>
                </c:pt>
                <c:pt idx="787">
                  <c:v>13-Mar-07</c:v>
                </c:pt>
                <c:pt idx="788">
                  <c:v>14-Mar-07</c:v>
                </c:pt>
                <c:pt idx="789">
                  <c:v>15-Mar-07</c:v>
                </c:pt>
                <c:pt idx="790">
                  <c:v>16-Mar-07</c:v>
                </c:pt>
                <c:pt idx="791">
                  <c:v>19-Mar-07</c:v>
                </c:pt>
                <c:pt idx="792">
                  <c:v>20-Mar-07</c:v>
                </c:pt>
                <c:pt idx="793">
                  <c:v>21-Mar-07</c:v>
                </c:pt>
                <c:pt idx="794">
                  <c:v>22-Mar-07</c:v>
                </c:pt>
                <c:pt idx="795">
                  <c:v>23-Mar-07</c:v>
                </c:pt>
                <c:pt idx="796">
                  <c:v>26-Mar-07</c:v>
                </c:pt>
                <c:pt idx="797">
                  <c:v>27-Mar-07</c:v>
                </c:pt>
                <c:pt idx="798">
                  <c:v>28-Mar-07</c:v>
                </c:pt>
                <c:pt idx="799">
                  <c:v>29-Mar-07</c:v>
                </c:pt>
                <c:pt idx="800">
                  <c:v>30-Mar-07</c:v>
                </c:pt>
                <c:pt idx="801">
                  <c:v>2-Apr-07</c:v>
                </c:pt>
                <c:pt idx="802">
                  <c:v>3-Apr-07</c:v>
                </c:pt>
                <c:pt idx="803">
                  <c:v>4-Apr-07</c:v>
                </c:pt>
                <c:pt idx="804">
                  <c:v>5-Apr-07</c:v>
                </c:pt>
                <c:pt idx="805">
                  <c:v>9-Apr-07</c:v>
                </c:pt>
                <c:pt idx="806">
                  <c:v>10-Apr-07</c:v>
                </c:pt>
                <c:pt idx="807">
                  <c:v>11-Apr-07</c:v>
                </c:pt>
                <c:pt idx="808">
                  <c:v>12-Apr-07</c:v>
                </c:pt>
                <c:pt idx="809">
                  <c:v>13-Apr-07</c:v>
                </c:pt>
                <c:pt idx="810">
                  <c:v>16-Apr-07</c:v>
                </c:pt>
                <c:pt idx="811">
                  <c:v>17-Apr-07</c:v>
                </c:pt>
                <c:pt idx="812">
                  <c:v>18-Apr-07</c:v>
                </c:pt>
                <c:pt idx="813">
                  <c:v>19-Apr-07</c:v>
                </c:pt>
                <c:pt idx="814">
                  <c:v>20-Apr-07</c:v>
                </c:pt>
                <c:pt idx="815">
                  <c:v>23-Apr-07</c:v>
                </c:pt>
                <c:pt idx="816">
                  <c:v>24-Apr-07</c:v>
                </c:pt>
                <c:pt idx="817">
                  <c:v>25-Apr-07</c:v>
                </c:pt>
                <c:pt idx="818">
                  <c:v>26-Apr-07</c:v>
                </c:pt>
                <c:pt idx="819">
                  <c:v>27-Apr-07</c:v>
                </c:pt>
                <c:pt idx="820">
                  <c:v>30-Apr-07</c:v>
                </c:pt>
                <c:pt idx="821">
                  <c:v>1-May-07</c:v>
                </c:pt>
                <c:pt idx="822">
                  <c:v>2-May-07</c:v>
                </c:pt>
                <c:pt idx="823">
                  <c:v>3-May-07</c:v>
                </c:pt>
                <c:pt idx="824">
                  <c:v>4-May-07</c:v>
                </c:pt>
                <c:pt idx="825">
                  <c:v>7-May-07</c:v>
                </c:pt>
                <c:pt idx="826">
                  <c:v>8-May-07</c:v>
                </c:pt>
                <c:pt idx="827">
                  <c:v>9-May-07</c:v>
                </c:pt>
                <c:pt idx="828">
                  <c:v>10-May-07</c:v>
                </c:pt>
                <c:pt idx="829">
                  <c:v>11-May-07</c:v>
                </c:pt>
                <c:pt idx="830">
                  <c:v>14-May-07</c:v>
                </c:pt>
                <c:pt idx="831">
                  <c:v>15-May-07</c:v>
                </c:pt>
                <c:pt idx="832">
                  <c:v>16-May-07</c:v>
                </c:pt>
                <c:pt idx="833">
                  <c:v>17-May-07</c:v>
                </c:pt>
                <c:pt idx="834">
                  <c:v>18-May-07</c:v>
                </c:pt>
                <c:pt idx="835">
                  <c:v>21-May-07</c:v>
                </c:pt>
                <c:pt idx="836">
                  <c:v>22-May-07</c:v>
                </c:pt>
                <c:pt idx="837">
                  <c:v>23-May-07</c:v>
                </c:pt>
                <c:pt idx="838">
                  <c:v>24-May-07</c:v>
                </c:pt>
                <c:pt idx="839">
                  <c:v>25-May-07</c:v>
                </c:pt>
                <c:pt idx="840">
                  <c:v>29-May-07</c:v>
                </c:pt>
                <c:pt idx="841">
                  <c:v>30-May-07</c:v>
                </c:pt>
                <c:pt idx="842">
                  <c:v>31-May-07</c:v>
                </c:pt>
                <c:pt idx="843">
                  <c:v>1-Jun-07</c:v>
                </c:pt>
                <c:pt idx="844">
                  <c:v>4-Jun-07</c:v>
                </c:pt>
                <c:pt idx="845">
                  <c:v>5-Jun-07</c:v>
                </c:pt>
                <c:pt idx="846">
                  <c:v>6-Jun-07</c:v>
                </c:pt>
                <c:pt idx="847">
                  <c:v>7-Jun-07</c:v>
                </c:pt>
                <c:pt idx="848">
                  <c:v>8-Jun-07</c:v>
                </c:pt>
                <c:pt idx="849">
                  <c:v>11-Jun-07</c:v>
                </c:pt>
                <c:pt idx="850">
                  <c:v>12-Jun-07</c:v>
                </c:pt>
                <c:pt idx="851">
                  <c:v>13-Jun-07</c:v>
                </c:pt>
                <c:pt idx="852">
                  <c:v>14-Jun-07</c:v>
                </c:pt>
                <c:pt idx="853">
                  <c:v>15-Jun-07</c:v>
                </c:pt>
                <c:pt idx="854">
                  <c:v>18-Jun-07</c:v>
                </c:pt>
                <c:pt idx="855">
                  <c:v>19-Jun-07</c:v>
                </c:pt>
                <c:pt idx="856">
                  <c:v>20-Jun-07</c:v>
                </c:pt>
                <c:pt idx="857">
                  <c:v>21-Jun-07</c:v>
                </c:pt>
                <c:pt idx="858">
                  <c:v>22-Jun-07</c:v>
                </c:pt>
                <c:pt idx="859">
                  <c:v>25-Jun-07</c:v>
                </c:pt>
                <c:pt idx="860">
                  <c:v>26-Jun-07</c:v>
                </c:pt>
                <c:pt idx="861">
                  <c:v>27-Jun-07</c:v>
                </c:pt>
                <c:pt idx="862">
                  <c:v>28-Jun-07</c:v>
                </c:pt>
                <c:pt idx="863">
                  <c:v>29-Jun-07</c:v>
                </c:pt>
                <c:pt idx="864">
                  <c:v>2-Jul-07</c:v>
                </c:pt>
                <c:pt idx="865">
                  <c:v>3-Jul-07</c:v>
                </c:pt>
                <c:pt idx="866">
                  <c:v>5-Jul-07</c:v>
                </c:pt>
                <c:pt idx="867">
                  <c:v>6-Jul-07</c:v>
                </c:pt>
                <c:pt idx="868">
                  <c:v>9-Jul-07</c:v>
                </c:pt>
                <c:pt idx="869">
                  <c:v>10-Jul-07</c:v>
                </c:pt>
                <c:pt idx="870">
                  <c:v>11-Jul-07</c:v>
                </c:pt>
                <c:pt idx="871">
                  <c:v>12-Jul-07</c:v>
                </c:pt>
                <c:pt idx="872">
                  <c:v>13-Jul-07</c:v>
                </c:pt>
                <c:pt idx="873">
                  <c:v>16-Jul-07</c:v>
                </c:pt>
                <c:pt idx="874">
                  <c:v>17-Jul-07</c:v>
                </c:pt>
                <c:pt idx="875">
                  <c:v>18-Jul-07</c:v>
                </c:pt>
                <c:pt idx="876">
                  <c:v>19-Jul-07</c:v>
                </c:pt>
                <c:pt idx="877">
                  <c:v>20-Jul-07</c:v>
                </c:pt>
                <c:pt idx="878">
                  <c:v>23-Jul-07</c:v>
                </c:pt>
                <c:pt idx="879">
                  <c:v>24-Jul-07</c:v>
                </c:pt>
                <c:pt idx="880">
                  <c:v>25-Jul-07</c:v>
                </c:pt>
                <c:pt idx="881">
                  <c:v>26-Jul-07</c:v>
                </c:pt>
                <c:pt idx="882">
                  <c:v>27-Jul-07</c:v>
                </c:pt>
                <c:pt idx="883">
                  <c:v>30-Jul-07</c:v>
                </c:pt>
                <c:pt idx="884">
                  <c:v>31-Jul-07</c:v>
                </c:pt>
                <c:pt idx="885">
                  <c:v>1-Aug-07</c:v>
                </c:pt>
                <c:pt idx="886">
                  <c:v>2-Aug-07</c:v>
                </c:pt>
                <c:pt idx="887">
                  <c:v>3-Aug-07</c:v>
                </c:pt>
                <c:pt idx="888">
                  <c:v>6-Aug-07</c:v>
                </c:pt>
                <c:pt idx="889">
                  <c:v>7-Aug-07</c:v>
                </c:pt>
                <c:pt idx="890">
                  <c:v>8-Aug-07</c:v>
                </c:pt>
                <c:pt idx="891">
                  <c:v>9-Aug-07</c:v>
                </c:pt>
                <c:pt idx="892">
                  <c:v>10-Aug-07</c:v>
                </c:pt>
                <c:pt idx="893">
                  <c:v>13-Aug-07</c:v>
                </c:pt>
                <c:pt idx="894">
                  <c:v>14-Aug-07</c:v>
                </c:pt>
                <c:pt idx="895">
                  <c:v>15-Aug-07</c:v>
                </c:pt>
                <c:pt idx="896">
                  <c:v>16-Aug-07</c:v>
                </c:pt>
                <c:pt idx="897">
                  <c:v>17-Aug-07</c:v>
                </c:pt>
                <c:pt idx="898">
                  <c:v>20-Aug-07</c:v>
                </c:pt>
                <c:pt idx="899">
                  <c:v>21-Aug-07</c:v>
                </c:pt>
                <c:pt idx="900">
                  <c:v>22-Aug-07</c:v>
                </c:pt>
                <c:pt idx="901">
                  <c:v>23-Aug-07</c:v>
                </c:pt>
                <c:pt idx="902">
                  <c:v>24-Aug-07</c:v>
                </c:pt>
                <c:pt idx="903">
                  <c:v>27-Aug-07</c:v>
                </c:pt>
                <c:pt idx="904">
                  <c:v>28-Aug-07</c:v>
                </c:pt>
                <c:pt idx="905">
                  <c:v>29-Aug-07</c:v>
                </c:pt>
                <c:pt idx="906">
                  <c:v>30-Aug-07</c:v>
                </c:pt>
                <c:pt idx="907">
                  <c:v>31-Aug-07</c:v>
                </c:pt>
                <c:pt idx="908">
                  <c:v>4-Sep-07</c:v>
                </c:pt>
                <c:pt idx="909">
                  <c:v>5-Sep-07</c:v>
                </c:pt>
                <c:pt idx="910">
                  <c:v>6-Sep-07</c:v>
                </c:pt>
                <c:pt idx="911">
                  <c:v>7-Sep-07</c:v>
                </c:pt>
                <c:pt idx="912">
                  <c:v>10-Sep-07</c:v>
                </c:pt>
                <c:pt idx="913">
                  <c:v>11-Sep-07</c:v>
                </c:pt>
                <c:pt idx="914">
                  <c:v>12-Sep-07</c:v>
                </c:pt>
                <c:pt idx="915">
                  <c:v>13-Sep-07</c:v>
                </c:pt>
                <c:pt idx="916">
                  <c:v>14-Sep-07</c:v>
                </c:pt>
                <c:pt idx="917">
                  <c:v>17-Sep-07</c:v>
                </c:pt>
                <c:pt idx="918">
                  <c:v>18-Sep-07</c:v>
                </c:pt>
                <c:pt idx="919">
                  <c:v>19-Sep-07</c:v>
                </c:pt>
                <c:pt idx="920">
                  <c:v>20-Sep-07</c:v>
                </c:pt>
                <c:pt idx="921">
                  <c:v>21-Sep-07</c:v>
                </c:pt>
                <c:pt idx="922">
                  <c:v>24-Sep-07</c:v>
                </c:pt>
                <c:pt idx="923">
                  <c:v>25-Sep-07</c:v>
                </c:pt>
                <c:pt idx="924">
                  <c:v>26-Sep-07</c:v>
                </c:pt>
                <c:pt idx="925">
                  <c:v>27-Sep-07</c:v>
                </c:pt>
                <c:pt idx="926">
                  <c:v>28-Sep-07</c:v>
                </c:pt>
                <c:pt idx="927">
                  <c:v>1-Oct-07</c:v>
                </c:pt>
                <c:pt idx="928">
                  <c:v>2-Oct-07</c:v>
                </c:pt>
                <c:pt idx="929">
                  <c:v>3-Oct-07</c:v>
                </c:pt>
                <c:pt idx="930">
                  <c:v>4-Oct-07</c:v>
                </c:pt>
                <c:pt idx="931">
                  <c:v>5-Oct-07</c:v>
                </c:pt>
                <c:pt idx="932">
                  <c:v>8-Oct-07</c:v>
                </c:pt>
                <c:pt idx="933">
                  <c:v>9-Oct-07</c:v>
                </c:pt>
                <c:pt idx="934">
                  <c:v>10-Oct-07</c:v>
                </c:pt>
                <c:pt idx="935">
                  <c:v>11-Oct-07</c:v>
                </c:pt>
                <c:pt idx="936">
                  <c:v>12-Oct-07</c:v>
                </c:pt>
                <c:pt idx="937">
                  <c:v>15-Oct-07</c:v>
                </c:pt>
                <c:pt idx="938">
                  <c:v>16-Oct-07</c:v>
                </c:pt>
                <c:pt idx="939">
                  <c:v>17-Oct-07</c:v>
                </c:pt>
                <c:pt idx="940">
                  <c:v>18-Oct-07</c:v>
                </c:pt>
                <c:pt idx="941">
                  <c:v>19-Oct-07</c:v>
                </c:pt>
                <c:pt idx="942">
                  <c:v>22-Oct-07</c:v>
                </c:pt>
                <c:pt idx="943">
                  <c:v>23-Oct-07</c:v>
                </c:pt>
                <c:pt idx="944">
                  <c:v>24-Oct-07</c:v>
                </c:pt>
                <c:pt idx="945">
                  <c:v>25-Oct-07</c:v>
                </c:pt>
                <c:pt idx="946">
                  <c:v>26-Oct-07</c:v>
                </c:pt>
                <c:pt idx="947">
                  <c:v>29-Oct-07</c:v>
                </c:pt>
                <c:pt idx="948">
                  <c:v>30-Oct-07</c:v>
                </c:pt>
                <c:pt idx="949">
                  <c:v>31-Oct-07</c:v>
                </c:pt>
                <c:pt idx="950">
                  <c:v>1-Nov-07</c:v>
                </c:pt>
                <c:pt idx="951">
                  <c:v>2-Nov-07</c:v>
                </c:pt>
                <c:pt idx="952">
                  <c:v>5-Nov-07</c:v>
                </c:pt>
                <c:pt idx="953">
                  <c:v>6-Nov-07</c:v>
                </c:pt>
                <c:pt idx="954">
                  <c:v>7-Nov-07</c:v>
                </c:pt>
                <c:pt idx="955">
                  <c:v>8-Nov-07</c:v>
                </c:pt>
                <c:pt idx="956">
                  <c:v>9-Nov-07</c:v>
                </c:pt>
                <c:pt idx="957">
                  <c:v>12-Nov-07</c:v>
                </c:pt>
                <c:pt idx="958">
                  <c:v>13-Nov-07</c:v>
                </c:pt>
                <c:pt idx="959">
                  <c:v>14-Nov-07</c:v>
                </c:pt>
                <c:pt idx="960">
                  <c:v>15-Nov-07</c:v>
                </c:pt>
                <c:pt idx="961">
                  <c:v>16-Nov-07</c:v>
                </c:pt>
                <c:pt idx="962">
                  <c:v>19-Nov-07</c:v>
                </c:pt>
                <c:pt idx="963">
                  <c:v>20-Nov-07</c:v>
                </c:pt>
                <c:pt idx="964">
                  <c:v>21-Nov-07</c:v>
                </c:pt>
                <c:pt idx="965">
                  <c:v>23-Nov-07</c:v>
                </c:pt>
                <c:pt idx="966">
                  <c:v>26-Nov-07</c:v>
                </c:pt>
                <c:pt idx="967">
                  <c:v>27-Nov-07</c:v>
                </c:pt>
                <c:pt idx="968">
                  <c:v>28-Nov-07</c:v>
                </c:pt>
                <c:pt idx="969">
                  <c:v>29-Nov-07</c:v>
                </c:pt>
                <c:pt idx="970">
                  <c:v>30-Nov-07</c:v>
                </c:pt>
                <c:pt idx="971">
                  <c:v>3-Dec-07</c:v>
                </c:pt>
                <c:pt idx="972">
                  <c:v>4-Dec-07</c:v>
                </c:pt>
                <c:pt idx="973">
                  <c:v>5-Dec-07</c:v>
                </c:pt>
                <c:pt idx="974">
                  <c:v>6-Dec-07</c:v>
                </c:pt>
                <c:pt idx="975">
                  <c:v>7-Dec-07</c:v>
                </c:pt>
                <c:pt idx="976">
                  <c:v>10-Dec-07</c:v>
                </c:pt>
                <c:pt idx="977">
                  <c:v>11-Dec-07</c:v>
                </c:pt>
                <c:pt idx="978">
                  <c:v>12-Dec-07</c:v>
                </c:pt>
                <c:pt idx="979">
                  <c:v>13-Dec-07</c:v>
                </c:pt>
                <c:pt idx="980">
                  <c:v>14-Dec-07</c:v>
                </c:pt>
                <c:pt idx="981">
                  <c:v>17-Dec-07</c:v>
                </c:pt>
                <c:pt idx="982">
                  <c:v>18-Dec-07</c:v>
                </c:pt>
                <c:pt idx="983">
                  <c:v>19-Dec-07</c:v>
                </c:pt>
                <c:pt idx="984">
                  <c:v>20-Dec-07</c:v>
                </c:pt>
                <c:pt idx="985">
                  <c:v>21-Dec-07</c:v>
                </c:pt>
                <c:pt idx="986">
                  <c:v>24-Dec-07</c:v>
                </c:pt>
                <c:pt idx="987">
                  <c:v>26-Dec-07</c:v>
                </c:pt>
                <c:pt idx="988">
                  <c:v>27-Dec-07</c:v>
                </c:pt>
                <c:pt idx="989">
                  <c:v>28-Dec-07</c:v>
                </c:pt>
                <c:pt idx="990">
                  <c:v>31-Dec-07</c:v>
                </c:pt>
                <c:pt idx="991">
                  <c:v>2-Jan-08</c:v>
                </c:pt>
                <c:pt idx="992">
                  <c:v>3-Jan-08</c:v>
                </c:pt>
                <c:pt idx="993">
                  <c:v>4-Jan-08</c:v>
                </c:pt>
                <c:pt idx="994">
                  <c:v>7-Jan-08</c:v>
                </c:pt>
                <c:pt idx="995">
                  <c:v>8-Jan-08</c:v>
                </c:pt>
                <c:pt idx="996">
                  <c:v>9-Jan-08</c:v>
                </c:pt>
                <c:pt idx="997">
                  <c:v>10-Jan-08</c:v>
                </c:pt>
                <c:pt idx="998">
                  <c:v>11-Jan-08</c:v>
                </c:pt>
                <c:pt idx="999">
                  <c:v>14-Jan-08</c:v>
                </c:pt>
                <c:pt idx="1000">
                  <c:v>15-Jan-08</c:v>
                </c:pt>
                <c:pt idx="1001">
                  <c:v>16-Jan-08</c:v>
                </c:pt>
                <c:pt idx="1002">
                  <c:v>17-Jan-08</c:v>
                </c:pt>
                <c:pt idx="1003">
                  <c:v>18-Jan-08</c:v>
                </c:pt>
                <c:pt idx="1004">
                  <c:v>22-Jan-08</c:v>
                </c:pt>
                <c:pt idx="1005">
                  <c:v>23-Jan-08</c:v>
                </c:pt>
                <c:pt idx="1006">
                  <c:v>24-Jan-08</c:v>
                </c:pt>
                <c:pt idx="1007">
                  <c:v>25-Jan-08</c:v>
                </c:pt>
                <c:pt idx="1008">
                  <c:v>28-Jan-08</c:v>
                </c:pt>
                <c:pt idx="1009">
                  <c:v>29-Jan-08</c:v>
                </c:pt>
                <c:pt idx="1010">
                  <c:v>30-Jan-08</c:v>
                </c:pt>
                <c:pt idx="1011">
                  <c:v>31-Jan-08</c:v>
                </c:pt>
                <c:pt idx="1012">
                  <c:v>1-Feb-08</c:v>
                </c:pt>
                <c:pt idx="1013">
                  <c:v>4-Feb-08</c:v>
                </c:pt>
                <c:pt idx="1014">
                  <c:v>5-Feb-08</c:v>
                </c:pt>
                <c:pt idx="1015">
                  <c:v>6-Feb-08</c:v>
                </c:pt>
                <c:pt idx="1016">
                  <c:v>7-Feb-08</c:v>
                </c:pt>
                <c:pt idx="1017">
                  <c:v>8-Feb-08</c:v>
                </c:pt>
                <c:pt idx="1018">
                  <c:v>11-Feb-08</c:v>
                </c:pt>
                <c:pt idx="1019">
                  <c:v>12-Feb-08</c:v>
                </c:pt>
                <c:pt idx="1020">
                  <c:v>13-Feb-08</c:v>
                </c:pt>
                <c:pt idx="1021">
                  <c:v>14-Feb-08</c:v>
                </c:pt>
                <c:pt idx="1022">
                  <c:v>15-Feb-08</c:v>
                </c:pt>
                <c:pt idx="1023">
                  <c:v>19-Feb-08</c:v>
                </c:pt>
                <c:pt idx="1024">
                  <c:v>20-Feb-08</c:v>
                </c:pt>
                <c:pt idx="1025">
                  <c:v>21-Feb-08</c:v>
                </c:pt>
                <c:pt idx="1026">
                  <c:v>22-Feb-08</c:v>
                </c:pt>
                <c:pt idx="1027">
                  <c:v>25-Feb-08</c:v>
                </c:pt>
                <c:pt idx="1028">
                  <c:v>26-Feb-08</c:v>
                </c:pt>
                <c:pt idx="1029">
                  <c:v>27-Feb-08</c:v>
                </c:pt>
                <c:pt idx="1030">
                  <c:v>28-Feb-08</c:v>
                </c:pt>
                <c:pt idx="1031">
                  <c:v>29-Feb-08</c:v>
                </c:pt>
                <c:pt idx="1032">
                  <c:v>3-Mar-08</c:v>
                </c:pt>
                <c:pt idx="1033">
                  <c:v>4-Mar-08</c:v>
                </c:pt>
                <c:pt idx="1034">
                  <c:v>5-Mar-08</c:v>
                </c:pt>
                <c:pt idx="1035">
                  <c:v>6-Mar-08</c:v>
                </c:pt>
                <c:pt idx="1036">
                  <c:v>7-Mar-08</c:v>
                </c:pt>
                <c:pt idx="1037">
                  <c:v>10-Mar-08</c:v>
                </c:pt>
                <c:pt idx="1038">
                  <c:v>11-Mar-08</c:v>
                </c:pt>
                <c:pt idx="1039">
                  <c:v>12-Mar-08</c:v>
                </c:pt>
                <c:pt idx="1040">
                  <c:v>13-Mar-08</c:v>
                </c:pt>
                <c:pt idx="1041">
                  <c:v>14-Mar-08</c:v>
                </c:pt>
                <c:pt idx="1042">
                  <c:v>17-Mar-08</c:v>
                </c:pt>
                <c:pt idx="1043">
                  <c:v>18-Mar-08</c:v>
                </c:pt>
                <c:pt idx="1044">
                  <c:v>19-Mar-08</c:v>
                </c:pt>
                <c:pt idx="1045">
                  <c:v>20-Mar-08</c:v>
                </c:pt>
                <c:pt idx="1046">
                  <c:v>24-Mar-08</c:v>
                </c:pt>
                <c:pt idx="1047">
                  <c:v>25-Mar-08</c:v>
                </c:pt>
                <c:pt idx="1048">
                  <c:v>26-Mar-08</c:v>
                </c:pt>
                <c:pt idx="1049">
                  <c:v>27-Mar-08</c:v>
                </c:pt>
                <c:pt idx="1050">
                  <c:v>28-Mar-08</c:v>
                </c:pt>
                <c:pt idx="1051">
                  <c:v>31-Mar-08</c:v>
                </c:pt>
                <c:pt idx="1052">
                  <c:v>1-Apr-08</c:v>
                </c:pt>
                <c:pt idx="1053">
                  <c:v>2-Apr-08</c:v>
                </c:pt>
                <c:pt idx="1054">
                  <c:v>3-Apr-08</c:v>
                </c:pt>
                <c:pt idx="1055">
                  <c:v>4-Apr-08</c:v>
                </c:pt>
                <c:pt idx="1056">
                  <c:v>7-Apr-08</c:v>
                </c:pt>
                <c:pt idx="1057">
                  <c:v>8-Apr-08</c:v>
                </c:pt>
                <c:pt idx="1058">
                  <c:v>9-Apr-08</c:v>
                </c:pt>
                <c:pt idx="1059">
                  <c:v>10-Apr-08</c:v>
                </c:pt>
                <c:pt idx="1060">
                  <c:v>11-Apr-08</c:v>
                </c:pt>
                <c:pt idx="1061">
                  <c:v>14-Apr-08</c:v>
                </c:pt>
                <c:pt idx="1062">
                  <c:v>15-Apr-08</c:v>
                </c:pt>
                <c:pt idx="1063">
                  <c:v>16-Apr-08</c:v>
                </c:pt>
                <c:pt idx="1064">
                  <c:v>17-Apr-08</c:v>
                </c:pt>
                <c:pt idx="1065">
                  <c:v>18-Apr-08</c:v>
                </c:pt>
                <c:pt idx="1066">
                  <c:v>21-Apr-08</c:v>
                </c:pt>
                <c:pt idx="1067">
                  <c:v>22-Apr-08</c:v>
                </c:pt>
                <c:pt idx="1068">
                  <c:v>23-Apr-08</c:v>
                </c:pt>
                <c:pt idx="1069">
                  <c:v>24-Apr-08</c:v>
                </c:pt>
                <c:pt idx="1070">
                  <c:v>25-Apr-08</c:v>
                </c:pt>
                <c:pt idx="1071">
                  <c:v>28-Apr-08</c:v>
                </c:pt>
                <c:pt idx="1072">
                  <c:v>29-Apr-08</c:v>
                </c:pt>
                <c:pt idx="1073">
                  <c:v>30-Apr-08</c:v>
                </c:pt>
                <c:pt idx="1074">
                  <c:v>1-May-08</c:v>
                </c:pt>
                <c:pt idx="1075">
                  <c:v>2-May-08</c:v>
                </c:pt>
                <c:pt idx="1076">
                  <c:v>5-May-08</c:v>
                </c:pt>
                <c:pt idx="1077">
                  <c:v>6-May-08</c:v>
                </c:pt>
                <c:pt idx="1078">
                  <c:v>7-May-08</c:v>
                </c:pt>
                <c:pt idx="1079">
                  <c:v>8-May-08</c:v>
                </c:pt>
                <c:pt idx="1080">
                  <c:v>9-May-08</c:v>
                </c:pt>
                <c:pt idx="1081">
                  <c:v>12-May-08</c:v>
                </c:pt>
                <c:pt idx="1082">
                  <c:v>13-May-08</c:v>
                </c:pt>
                <c:pt idx="1083">
                  <c:v>14-May-08</c:v>
                </c:pt>
                <c:pt idx="1084">
                  <c:v>15-May-08</c:v>
                </c:pt>
                <c:pt idx="1085">
                  <c:v>16-May-08</c:v>
                </c:pt>
                <c:pt idx="1086">
                  <c:v>19-May-08</c:v>
                </c:pt>
                <c:pt idx="1087">
                  <c:v>20-May-08</c:v>
                </c:pt>
                <c:pt idx="1088">
                  <c:v>21-May-08</c:v>
                </c:pt>
                <c:pt idx="1089">
                  <c:v>22-May-08</c:v>
                </c:pt>
                <c:pt idx="1090">
                  <c:v>23-May-08</c:v>
                </c:pt>
                <c:pt idx="1091">
                  <c:v>27-May-08</c:v>
                </c:pt>
                <c:pt idx="1092">
                  <c:v>28-May-08</c:v>
                </c:pt>
                <c:pt idx="1093">
                  <c:v>29-May-08</c:v>
                </c:pt>
                <c:pt idx="1094">
                  <c:v>30-May-08</c:v>
                </c:pt>
                <c:pt idx="1095">
                  <c:v>2-Jun-08</c:v>
                </c:pt>
                <c:pt idx="1096">
                  <c:v>3-Jun-08</c:v>
                </c:pt>
                <c:pt idx="1097">
                  <c:v>4-Jun-08</c:v>
                </c:pt>
                <c:pt idx="1098">
                  <c:v>5-Jun-08</c:v>
                </c:pt>
                <c:pt idx="1099">
                  <c:v>6-Jun-08</c:v>
                </c:pt>
                <c:pt idx="1100">
                  <c:v>9-Jun-08</c:v>
                </c:pt>
                <c:pt idx="1101">
                  <c:v>10-Jun-08</c:v>
                </c:pt>
                <c:pt idx="1102">
                  <c:v>11-Jun-08</c:v>
                </c:pt>
                <c:pt idx="1103">
                  <c:v>12-Jun-08</c:v>
                </c:pt>
                <c:pt idx="1104">
                  <c:v>13-Jun-08</c:v>
                </c:pt>
                <c:pt idx="1105">
                  <c:v>16-Jun-08</c:v>
                </c:pt>
                <c:pt idx="1106">
                  <c:v>17-Jun-08</c:v>
                </c:pt>
                <c:pt idx="1107">
                  <c:v>18-Jun-08</c:v>
                </c:pt>
                <c:pt idx="1108">
                  <c:v>19-Jun-08</c:v>
                </c:pt>
                <c:pt idx="1109">
                  <c:v>20-Jun-08</c:v>
                </c:pt>
                <c:pt idx="1110">
                  <c:v>23-Jun-08</c:v>
                </c:pt>
                <c:pt idx="1111">
                  <c:v>24-Jun-08</c:v>
                </c:pt>
                <c:pt idx="1112">
                  <c:v>25-Jun-08</c:v>
                </c:pt>
                <c:pt idx="1113">
                  <c:v>26-Jun-08</c:v>
                </c:pt>
                <c:pt idx="1114">
                  <c:v>27-Jun-08</c:v>
                </c:pt>
                <c:pt idx="1115">
                  <c:v>30-Jun-08</c:v>
                </c:pt>
                <c:pt idx="1116">
                  <c:v>1-Jul-08</c:v>
                </c:pt>
                <c:pt idx="1117">
                  <c:v>2-Jul-08</c:v>
                </c:pt>
                <c:pt idx="1118">
                  <c:v>3-Jul-08</c:v>
                </c:pt>
                <c:pt idx="1119">
                  <c:v>7-Jul-08</c:v>
                </c:pt>
                <c:pt idx="1120">
                  <c:v>8-Jul-08</c:v>
                </c:pt>
                <c:pt idx="1121">
                  <c:v>9-Jul-08</c:v>
                </c:pt>
                <c:pt idx="1122">
                  <c:v>10-Jul-08</c:v>
                </c:pt>
                <c:pt idx="1123">
                  <c:v>11-Jul-08</c:v>
                </c:pt>
                <c:pt idx="1124">
                  <c:v>14-Jul-08</c:v>
                </c:pt>
                <c:pt idx="1125">
                  <c:v>15-Jul-08</c:v>
                </c:pt>
                <c:pt idx="1126">
                  <c:v>16-Jul-08</c:v>
                </c:pt>
                <c:pt idx="1127">
                  <c:v>17-Jul-08</c:v>
                </c:pt>
                <c:pt idx="1128">
                  <c:v>18-Jul-08</c:v>
                </c:pt>
                <c:pt idx="1129">
                  <c:v>21-Jul-08</c:v>
                </c:pt>
                <c:pt idx="1130">
                  <c:v>22-Jul-08</c:v>
                </c:pt>
                <c:pt idx="1131">
                  <c:v>23-Jul-08</c:v>
                </c:pt>
                <c:pt idx="1132">
                  <c:v>24-Jul-08</c:v>
                </c:pt>
                <c:pt idx="1133">
                  <c:v>25-Jul-08</c:v>
                </c:pt>
                <c:pt idx="1134">
                  <c:v>28-Jul-08</c:v>
                </c:pt>
                <c:pt idx="1135">
                  <c:v>29-Jul-08</c:v>
                </c:pt>
                <c:pt idx="1136">
                  <c:v>30-Jul-08</c:v>
                </c:pt>
                <c:pt idx="1137">
                  <c:v>31-Jul-08</c:v>
                </c:pt>
                <c:pt idx="1138">
                  <c:v>1-Aug-08</c:v>
                </c:pt>
                <c:pt idx="1139">
                  <c:v>4-Aug-08</c:v>
                </c:pt>
                <c:pt idx="1140">
                  <c:v>5-Aug-08</c:v>
                </c:pt>
                <c:pt idx="1141">
                  <c:v>6-Aug-08</c:v>
                </c:pt>
                <c:pt idx="1142">
                  <c:v>7-Aug-08</c:v>
                </c:pt>
                <c:pt idx="1143">
                  <c:v>8-Aug-08</c:v>
                </c:pt>
                <c:pt idx="1144">
                  <c:v>11-Aug-08</c:v>
                </c:pt>
                <c:pt idx="1145">
                  <c:v>12-Aug-08</c:v>
                </c:pt>
                <c:pt idx="1146">
                  <c:v>13-Aug-08</c:v>
                </c:pt>
                <c:pt idx="1147">
                  <c:v>14-Aug-08</c:v>
                </c:pt>
                <c:pt idx="1148">
                  <c:v>15-Aug-08</c:v>
                </c:pt>
                <c:pt idx="1149">
                  <c:v>18-Aug-08</c:v>
                </c:pt>
                <c:pt idx="1150">
                  <c:v>19-Aug-08</c:v>
                </c:pt>
                <c:pt idx="1151">
                  <c:v>20-Aug-08</c:v>
                </c:pt>
                <c:pt idx="1152">
                  <c:v>21-Aug-08</c:v>
                </c:pt>
                <c:pt idx="1153">
                  <c:v>22-Aug-08</c:v>
                </c:pt>
                <c:pt idx="1154">
                  <c:v>25-Aug-08</c:v>
                </c:pt>
                <c:pt idx="1155">
                  <c:v>26-Aug-08</c:v>
                </c:pt>
                <c:pt idx="1156">
                  <c:v>27-Aug-08</c:v>
                </c:pt>
                <c:pt idx="1157">
                  <c:v>28-Aug-08</c:v>
                </c:pt>
                <c:pt idx="1158">
                  <c:v>29-Aug-08</c:v>
                </c:pt>
                <c:pt idx="1159">
                  <c:v>2-Sep-08</c:v>
                </c:pt>
                <c:pt idx="1160">
                  <c:v>3-Sep-08</c:v>
                </c:pt>
                <c:pt idx="1161">
                  <c:v>4-Sep-08</c:v>
                </c:pt>
                <c:pt idx="1162">
                  <c:v>5-Sep-08</c:v>
                </c:pt>
                <c:pt idx="1163">
                  <c:v>8-Sep-08</c:v>
                </c:pt>
                <c:pt idx="1164">
                  <c:v>9-Sep-08</c:v>
                </c:pt>
                <c:pt idx="1165">
                  <c:v>10-Sep-08</c:v>
                </c:pt>
                <c:pt idx="1166">
                  <c:v>11-Sep-08</c:v>
                </c:pt>
                <c:pt idx="1167">
                  <c:v>12-Sep-08</c:v>
                </c:pt>
                <c:pt idx="1168">
                  <c:v>15-Sep-08</c:v>
                </c:pt>
                <c:pt idx="1169">
                  <c:v>16-Sep-08</c:v>
                </c:pt>
                <c:pt idx="1170">
                  <c:v>17-Sep-08</c:v>
                </c:pt>
                <c:pt idx="1171">
                  <c:v>18-Sep-08</c:v>
                </c:pt>
                <c:pt idx="1172">
                  <c:v>19-Sep-08</c:v>
                </c:pt>
                <c:pt idx="1173">
                  <c:v>22-Sep-08</c:v>
                </c:pt>
                <c:pt idx="1174">
                  <c:v>23-Sep-08</c:v>
                </c:pt>
                <c:pt idx="1175">
                  <c:v>24-Sep-08</c:v>
                </c:pt>
                <c:pt idx="1176">
                  <c:v>25-Sep-08</c:v>
                </c:pt>
                <c:pt idx="1177">
                  <c:v>26-Sep-08</c:v>
                </c:pt>
                <c:pt idx="1178">
                  <c:v>29-Sep-08</c:v>
                </c:pt>
                <c:pt idx="1179">
                  <c:v>30-Sep-08</c:v>
                </c:pt>
                <c:pt idx="1180">
                  <c:v>1-Oct-08</c:v>
                </c:pt>
                <c:pt idx="1181">
                  <c:v>2-Oct-08</c:v>
                </c:pt>
                <c:pt idx="1182">
                  <c:v>3-Oct-08</c:v>
                </c:pt>
                <c:pt idx="1183">
                  <c:v>6-Oct-08</c:v>
                </c:pt>
                <c:pt idx="1184">
                  <c:v>7-Oct-08</c:v>
                </c:pt>
                <c:pt idx="1185">
                  <c:v>8-Oct-08</c:v>
                </c:pt>
                <c:pt idx="1186">
                  <c:v>9-Oct-08</c:v>
                </c:pt>
                <c:pt idx="1187">
                  <c:v>10-Oct-08</c:v>
                </c:pt>
                <c:pt idx="1188">
                  <c:v>13-Oct-08</c:v>
                </c:pt>
                <c:pt idx="1189">
                  <c:v>14-Oct-08</c:v>
                </c:pt>
                <c:pt idx="1190">
                  <c:v>15-Oct-08</c:v>
                </c:pt>
                <c:pt idx="1191">
                  <c:v>16-Oct-08</c:v>
                </c:pt>
                <c:pt idx="1192">
                  <c:v>17-Oct-08</c:v>
                </c:pt>
                <c:pt idx="1193">
                  <c:v>20-Oct-08</c:v>
                </c:pt>
                <c:pt idx="1194">
                  <c:v>21-Oct-08</c:v>
                </c:pt>
                <c:pt idx="1195">
                  <c:v>22-Oct-08</c:v>
                </c:pt>
                <c:pt idx="1196">
                  <c:v>23-Oct-08</c:v>
                </c:pt>
                <c:pt idx="1197">
                  <c:v>24-Oct-08</c:v>
                </c:pt>
                <c:pt idx="1198">
                  <c:v>27-Oct-08</c:v>
                </c:pt>
                <c:pt idx="1199">
                  <c:v>28-Oct-08</c:v>
                </c:pt>
                <c:pt idx="1200">
                  <c:v>29-Oct-08</c:v>
                </c:pt>
                <c:pt idx="1201">
                  <c:v>30-Oct-08</c:v>
                </c:pt>
                <c:pt idx="1202">
                  <c:v>31-Oct-08</c:v>
                </c:pt>
                <c:pt idx="1203">
                  <c:v>3-Nov-08</c:v>
                </c:pt>
                <c:pt idx="1204">
                  <c:v>4-Nov-08</c:v>
                </c:pt>
                <c:pt idx="1205">
                  <c:v>5-Nov-08</c:v>
                </c:pt>
                <c:pt idx="1206">
                  <c:v>6-Nov-08</c:v>
                </c:pt>
                <c:pt idx="1207">
                  <c:v>7-Nov-08</c:v>
                </c:pt>
                <c:pt idx="1208">
                  <c:v>10-Nov-08</c:v>
                </c:pt>
                <c:pt idx="1209">
                  <c:v>11-Nov-08</c:v>
                </c:pt>
                <c:pt idx="1210">
                  <c:v>12-Nov-08</c:v>
                </c:pt>
                <c:pt idx="1211">
                  <c:v>13-Nov-08</c:v>
                </c:pt>
                <c:pt idx="1212">
                  <c:v>14-Nov-08</c:v>
                </c:pt>
                <c:pt idx="1213">
                  <c:v>17-Nov-08</c:v>
                </c:pt>
                <c:pt idx="1214">
                  <c:v>18-Nov-08</c:v>
                </c:pt>
                <c:pt idx="1215">
                  <c:v>19-Nov-08</c:v>
                </c:pt>
                <c:pt idx="1216">
                  <c:v>20-Nov-08</c:v>
                </c:pt>
                <c:pt idx="1217">
                  <c:v>21-Nov-08</c:v>
                </c:pt>
                <c:pt idx="1218">
                  <c:v>24-Nov-08</c:v>
                </c:pt>
                <c:pt idx="1219">
                  <c:v>25-Nov-08</c:v>
                </c:pt>
                <c:pt idx="1220">
                  <c:v>26-Nov-08</c:v>
                </c:pt>
                <c:pt idx="1221">
                  <c:v>28-Nov-08</c:v>
                </c:pt>
                <c:pt idx="1222">
                  <c:v>1-Dec-08</c:v>
                </c:pt>
                <c:pt idx="1223">
                  <c:v>2-Dec-08</c:v>
                </c:pt>
                <c:pt idx="1224">
                  <c:v>3-Dec-08</c:v>
                </c:pt>
                <c:pt idx="1225">
                  <c:v>4-Dec-08</c:v>
                </c:pt>
                <c:pt idx="1226">
                  <c:v>5-Dec-08</c:v>
                </c:pt>
                <c:pt idx="1227">
                  <c:v>8-Dec-08</c:v>
                </c:pt>
                <c:pt idx="1228">
                  <c:v>9-Dec-08</c:v>
                </c:pt>
                <c:pt idx="1229">
                  <c:v>10-Dec-08</c:v>
                </c:pt>
                <c:pt idx="1230">
                  <c:v>11-Dec-08</c:v>
                </c:pt>
                <c:pt idx="1231">
                  <c:v>12-Dec-08</c:v>
                </c:pt>
                <c:pt idx="1232">
                  <c:v>15-Dec-08</c:v>
                </c:pt>
                <c:pt idx="1233">
                  <c:v>16-Dec-08</c:v>
                </c:pt>
                <c:pt idx="1234">
                  <c:v>17-Dec-08</c:v>
                </c:pt>
                <c:pt idx="1235">
                  <c:v>18-Dec-08</c:v>
                </c:pt>
                <c:pt idx="1236">
                  <c:v>19-Dec-08</c:v>
                </c:pt>
                <c:pt idx="1237">
                  <c:v>22-Dec-08</c:v>
                </c:pt>
                <c:pt idx="1238">
                  <c:v>23-Dec-08</c:v>
                </c:pt>
                <c:pt idx="1239">
                  <c:v>24-Dec-08</c:v>
                </c:pt>
                <c:pt idx="1240">
                  <c:v>26-Dec-08</c:v>
                </c:pt>
                <c:pt idx="1241">
                  <c:v>29-Dec-08</c:v>
                </c:pt>
                <c:pt idx="1242">
                  <c:v>30-Dec-08</c:v>
                </c:pt>
                <c:pt idx="1243">
                  <c:v>31-Dec-08</c:v>
                </c:pt>
                <c:pt idx="1244">
                  <c:v>2-Jan-09</c:v>
                </c:pt>
                <c:pt idx="1245">
                  <c:v>5-Jan-09</c:v>
                </c:pt>
                <c:pt idx="1246">
                  <c:v>6-Jan-09</c:v>
                </c:pt>
                <c:pt idx="1247">
                  <c:v>7-Jan-09</c:v>
                </c:pt>
                <c:pt idx="1248">
                  <c:v>8-Jan-09</c:v>
                </c:pt>
                <c:pt idx="1249">
                  <c:v>9-Jan-09</c:v>
                </c:pt>
                <c:pt idx="1250">
                  <c:v>12-Jan-09</c:v>
                </c:pt>
                <c:pt idx="1251">
                  <c:v>13-Jan-09</c:v>
                </c:pt>
                <c:pt idx="1252">
                  <c:v>14-Jan-09</c:v>
                </c:pt>
                <c:pt idx="1253">
                  <c:v>15-Jan-09</c:v>
                </c:pt>
                <c:pt idx="1254">
                  <c:v>16-Jan-09</c:v>
                </c:pt>
                <c:pt idx="1255">
                  <c:v>20-Jan-09</c:v>
                </c:pt>
                <c:pt idx="1256">
                  <c:v>21-Jan-09</c:v>
                </c:pt>
                <c:pt idx="1257">
                  <c:v>22-Jan-09</c:v>
                </c:pt>
                <c:pt idx="1258">
                  <c:v>23-Jan-09</c:v>
                </c:pt>
                <c:pt idx="1259">
                  <c:v>26-Jan-09</c:v>
                </c:pt>
                <c:pt idx="1260">
                  <c:v>27-Jan-09</c:v>
                </c:pt>
                <c:pt idx="1261">
                  <c:v>28-Jan-09</c:v>
                </c:pt>
                <c:pt idx="1262">
                  <c:v>29-Jan-09</c:v>
                </c:pt>
                <c:pt idx="1263">
                  <c:v>30-Jan-09</c:v>
                </c:pt>
                <c:pt idx="1264">
                  <c:v>2-Feb-09</c:v>
                </c:pt>
                <c:pt idx="1265">
                  <c:v>3-Feb-09</c:v>
                </c:pt>
                <c:pt idx="1266">
                  <c:v>4-Feb-09</c:v>
                </c:pt>
                <c:pt idx="1267">
                  <c:v>5-Feb-09</c:v>
                </c:pt>
                <c:pt idx="1268">
                  <c:v>6-Feb-09</c:v>
                </c:pt>
                <c:pt idx="1269">
                  <c:v>9-Feb-09</c:v>
                </c:pt>
                <c:pt idx="1270">
                  <c:v>10-Feb-09</c:v>
                </c:pt>
                <c:pt idx="1271">
                  <c:v>11-Feb-09</c:v>
                </c:pt>
                <c:pt idx="1272">
                  <c:v>12-Feb-09</c:v>
                </c:pt>
                <c:pt idx="1273">
                  <c:v>13-Feb-09</c:v>
                </c:pt>
                <c:pt idx="1274">
                  <c:v>17-Feb-09</c:v>
                </c:pt>
                <c:pt idx="1275">
                  <c:v>18-Feb-09</c:v>
                </c:pt>
                <c:pt idx="1276">
                  <c:v>19-Feb-09</c:v>
                </c:pt>
                <c:pt idx="1277">
                  <c:v>20-Feb-09</c:v>
                </c:pt>
                <c:pt idx="1278">
                  <c:v>23-Feb-09</c:v>
                </c:pt>
                <c:pt idx="1279">
                  <c:v>24-Feb-09</c:v>
                </c:pt>
                <c:pt idx="1280">
                  <c:v>25-Feb-09</c:v>
                </c:pt>
                <c:pt idx="1281">
                  <c:v>26-Feb-09</c:v>
                </c:pt>
                <c:pt idx="1282">
                  <c:v>27-Feb-09</c:v>
                </c:pt>
                <c:pt idx="1283">
                  <c:v>2-Mar-09</c:v>
                </c:pt>
                <c:pt idx="1284">
                  <c:v>3-Mar-09</c:v>
                </c:pt>
                <c:pt idx="1285">
                  <c:v>4-Mar-09</c:v>
                </c:pt>
                <c:pt idx="1286">
                  <c:v>5-Mar-09</c:v>
                </c:pt>
                <c:pt idx="1287">
                  <c:v>6-Mar-09</c:v>
                </c:pt>
                <c:pt idx="1288">
                  <c:v>9-Mar-09</c:v>
                </c:pt>
                <c:pt idx="1289">
                  <c:v>10-Mar-09</c:v>
                </c:pt>
                <c:pt idx="1290">
                  <c:v>11-Mar-09</c:v>
                </c:pt>
                <c:pt idx="1291">
                  <c:v>12-Mar-09</c:v>
                </c:pt>
                <c:pt idx="1292">
                  <c:v>13-Mar-09</c:v>
                </c:pt>
                <c:pt idx="1293">
                  <c:v>16-Mar-09</c:v>
                </c:pt>
                <c:pt idx="1294">
                  <c:v>17-Mar-09</c:v>
                </c:pt>
                <c:pt idx="1295">
                  <c:v>18-Mar-09</c:v>
                </c:pt>
                <c:pt idx="1296">
                  <c:v>19-Mar-09</c:v>
                </c:pt>
                <c:pt idx="1297">
                  <c:v>20-Mar-09</c:v>
                </c:pt>
                <c:pt idx="1298">
                  <c:v>23-Mar-09</c:v>
                </c:pt>
                <c:pt idx="1299">
                  <c:v>24-Mar-09</c:v>
                </c:pt>
                <c:pt idx="1300">
                  <c:v>25-Mar-09</c:v>
                </c:pt>
                <c:pt idx="1301">
                  <c:v>26-Mar-09</c:v>
                </c:pt>
                <c:pt idx="1302">
                  <c:v>27-Mar-09</c:v>
                </c:pt>
                <c:pt idx="1303">
                  <c:v>30-Mar-09</c:v>
                </c:pt>
                <c:pt idx="1304">
                  <c:v>31-Mar-09</c:v>
                </c:pt>
                <c:pt idx="1305">
                  <c:v>1-Apr-09</c:v>
                </c:pt>
                <c:pt idx="1306">
                  <c:v>2-Apr-09</c:v>
                </c:pt>
                <c:pt idx="1307">
                  <c:v>3-Apr-09</c:v>
                </c:pt>
                <c:pt idx="1308">
                  <c:v>6-Apr-09</c:v>
                </c:pt>
                <c:pt idx="1309">
                  <c:v>7-Apr-09</c:v>
                </c:pt>
                <c:pt idx="1310">
                  <c:v>8-Apr-09</c:v>
                </c:pt>
                <c:pt idx="1311">
                  <c:v>9-Apr-09</c:v>
                </c:pt>
                <c:pt idx="1312">
                  <c:v>13-Apr-09</c:v>
                </c:pt>
                <c:pt idx="1313">
                  <c:v>14-Apr-09</c:v>
                </c:pt>
                <c:pt idx="1314">
                  <c:v>15-Apr-09</c:v>
                </c:pt>
                <c:pt idx="1315">
                  <c:v>16-Apr-09</c:v>
                </c:pt>
                <c:pt idx="1316">
                  <c:v>17-Apr-09</c:v>
                </c:pt>
                <c:pt idx="1317">
                  <c:v>20-Apr-09</c:v>
                </c:pt>
                <c:pt idx="1318">
                  <c:v>21-Apr-09</c:v>
                </c:pt>
                <c:pt idx="1319">
                  <c:v>22-Apr-09</c:v>
                </c:pt>
                <c:pt idx="1320">
                  <c:v>23-Apr-09</c:v>
                </c:pt>
                <c:pt idx="1321">
                  <c:v>24-Apr-09</c:v>
                </c:pt>
                <c:pt idx="1322">
                  <c:v>27-Apr-09</c:v>
                </c:pt>
                <c:pt idx="1323">
                  <c:v>28-Apr-09</c:v>
                </c:pt>
                <c:pt idx="1324">
                  <c:v>29-Apr-09</c:v>
                </c:pt>
                <c:pt idx="1325">
                  <c:v>30-Apr-09</c:v>
                </c:pt>
                <c:pt idx="1326">
                  <c:v>1-May-09</c:v>
                </c:pt>
                <c:pt idx="1327">
                  <c:v>4-May-09</c:v>
                </c:pt>
                <c:pt idx="1328">
                  <c:v>5-May-09</c:v>
                </c:pt>
                <c:pt idx="1329">
                  <c:v>6-May-09</c:v>
                </c:pt>
                <c:pt idx="1330">
                  <c:v>7-May-09</c:v>
                </c:pt>
                <c:pt idx="1331">
                  <c:v>8-May-09</c:v>
                </c:pt>
                <c:pt idx="1332">
                  <c:v>11-May-09</c:v>
                </c:pt>
                <c:pt idx="1333">
                  <c:v>12-May-09</c:v>
                </c:pt>
                <c:pt idx="1334">
                  <c:v>13-May-09</c:v>
                </c:pt>
                <c:pt idx="1335">
                  <c:v>14-May-09</c:v>
                </c:pt>
                <c:pt idx="1336">
                  <c:v>15-May-09</c:v>
                </c:pt>
                <c:pt idx="1337">
                  <c:v>18-May-09</c:v>
                </c:pt>
                <c:pt idx="1338">
                  <c:v>19-May-09</c:v>
                </c:pt>
                <c:pt idx="1339">
                  <c:v>20-May-09</c:v>
                </c:pt>
                <c:pt idx="1340">
                  <c:v>21-May-09</c:v>
                </c:pt>
                <c:pt idx="1341">
                  <c:v>22-May-09</c:v>
                </c:pt>
                <c:pt idx="1342">
                  <c:v>26-May-09</c:v>
                </c:pt>
                <c:pt idx="1343">
                  <c:v>27-May-09</c:v>
                </c:pt>
                <c:pt idx="1344">
                  <c:v>28-May-09</c:v>
                </c:pt>
                <c:pt idx="1345">
                  <c:v>29-May-09</c:v>
                </c:pt>
                <c:pt idx="1346">
                  <c:v>1-Jun-09</c:v>
                </c:pt>
                <c:pt idx="1347">
                  <c:v>2-Jun-09</c:v>
                </c:pt>
                <c:pt idx="1348">
                  <c:v>3-Jun-09</c:v>
                </c:pt>
                <c:pt idx="1349">
                  <c:v>4-Jun-09</c:v>
                </c:pt>
                <c:pt idx="1350">
                  <c:v>5-Jun-09</c:v>
                </c:pt>
                <c:pt idx="1351">
                  <c:v>8-Jun-09</c:v>
                </c:pt>
                <c:pt idx="1352">
                  <c:v>9-Jun-09</c:v>
                </c:pt>
                <c:pt idx="1353">
                  <c:v>10-Jun-09</c:v>
                </c:pt>
                <c:pt idx="1354">
                  <c:v>11-Jun-09</c:v>
                </c:pt>
                <c:pt idx="1355">
                  <c:v>12-Jun-09</c:v>
                </c:pt>
                <c:pt idx="1356">
                  <c:v>15-Jun-09</c:v>
                </c:pt>
                <c:pt idx="1357">
                  <c:v>16-Jun-09</c:v>
                </c:pt>
                <c:pt idx="1358">
                  <c:v>17-Jun-09</c:v>
                </c:pt>
                <c:pt idx="1359">
                  <c:v>18-Jun-09</c:v>
                </c:pt>
                <c:pt idx="1360">
                  <c:v>19-Jun-09</c:v>
                </c:pt>
                <c:pt idx="1361">
                  <c:v>22-Jun-09</c:v>
                </c:pt>
                <c:pt idx="1362">
                  <c:v>23-Jun-09</c:v>
                </c:pt>
                <c:pt idx="1363">
                  <c:v>24-Jun-09</c:v>
                </c:pt>
                <c:pt idx="1364">
                  <c:v>25-Jun-09</c:v>
                </c:pt>
                <c:pt idx="1365">
                  <c:v>26-Jun-09</c:v>
                </c:pt>
                <c:pt idx="1366">
                  <c:v>29-Jun-09</c:v>
                </c:pt>
                <c:pt idx="1367">
                  <c:v>30-Jun-09</c:v>
                </c:pt>
                <c:pt idx="1368">
                  <c:v>1-Jul-09</c:v>
                </c:pt>
                <c:pt idx="1369">
                  <c:v>2-Jul-09</c:v>
                </c:pt>
                <c:pt idx="1370">
                  <c:v>6-Jul-09</c:v>
                </c:pt>
                <c:pt idx="1371">
                  <c:v>7-Jul-09</c:v>
                </c:pt>
                <c:pt idx="1372">
                  <c:v>8-Jul-09</c:v>
                </c:pt>
                <c:pt idx="1373">
                  <c:v>9-Jul-09</c:v>
                </c:pt>
                <c:pt idx="1374">
                  <c:v>10-Jul-09</c:v>
                </c:pt>
                <c:pt idx="1375">
                  <c:v>13-Jul-09</c:v>
                </c:pt>
                <c:pt idx="1376">
                  <c:v>14-Jul-09</c:v>
                </c:pt>
                <c:pt idx="1377">
                  <c:v>15-Jul-09</c:v>
                </c:pt>
                <c:pt idx="1378">
                  <c:v>16-Jul-09</c:v>
                </c:pt>
                <c:pt idx="1379">
                  <c:v>17-Jul-09</c:v>
                </c:pt>
                <c:pt idx="1380">
                  <c:v>20-Jul-09</c:v>
                </c:pt>
                <c:pt idx="1381">
                  <c:v>21-Jul-09</c:v>
                </c:pt>
                <c:pt idx="1382">
                  <c:v>22-Jul-09</c:v>
                </c:pt>
                <c:pt idx="1383">
                  <c:v>23-Jul-09</c:v>
                </c:pt>
                <c:pt idx="1384">
                  <c:v>24-Jul-09</c:v>
                </c:pt>
                <c:pt idx="1385">
                  <c:v>27-Jul-09</c:v>
                </c:pt>
                <c:pt idx="1386">
                  <c:v>28-Jul-09</c:v>
                </c:pt>
                <c:pt idx="1387">
                  <c:v>29-Jul-09</c:v>
                </c:pt>
                <c:pt idx="1388">
                  <c:v>30-Jul-09</c:v>
                </c:pt>
                <c:pt idx="1389">
                  <c:v>31-Jul-09</c:v>
                </c:pt>
                <c:pt idx="1390">
                  <c:v>3-Aug-09</c:v>
                </c:pt>
                <c:pt idx="1391">
                  <c:v>4-Aug-09</c:v>
                </c:pt>
                <c:pt idx="1392">
                  <c:v>5-Aug-09</c:v>
                </c:pt>
                <c:pt idx="1393">
                  <c:v>6-Aug-09</c:v>
                </c:pt>
                <c:pt idx="1394">
                  <c:v>7-Aug-09</c:v>
                </c:pt>
                <c:pt idx="1395">
                  <c:v>10-Aug-09</c:v>
                </c:pt>
                <c:pt idx="1396">
                  <c:v>11-Aug-09</c:v>
                </c:pt>
                <c:pt idx="1397">
                  <c:v>12-Aug-09</c:v>
                </c:pt>
                <c:pt idx="1398">
                  <c:v>13-Aug-09</c:v>
                </c:pt>
                <c:pt idx="1399">
                  <c:v>14-Aug-09</c:v>
                </c:pt>
                <c:pt idx="1400">
                  <c:v>17-Aug-09</c:v>
                </c:pt>
                <c:pt idx="1401">
                  <c:v>18-Aug-09</c:v>
                </c:pt>
                <c:pt idx="1402">
                  <c:v>19-Aug-09</c:v>
                </c:pt>
                <c:pt idx="1403">
                  <c:v>20-Aug-09</c:v>
                </c:pt>
                <c:pt idx="1404">
                  <c:v>21-Aug-09</c:v>
                </c:pt>
                <c:pt idx="1405">
                  <c:v>24-Aug-09</c:v>
                </c:pt>
                <c:pt idx="1406">
                  <c:v>25-Aug-09</c:v>
                </c:pt>
                <c:pt idx="1407">
                  <c:v>26-Aug-09</c:v>
                </c:pt>
                <c:pt idx="1408">
                  <c:v>27-Aug-09</c:v>
                </c:pt>
                <c:pt idx="1409">
                  <c:v>28-Aug-09</c:v>
                </c:pt>
                <c:pt idx="1410">
                  <c:v>31-Aug-09</c:v>
                </c:pt>
                <c:pt idx="1411">
                  <c:v>1-Sep-09</c:v>
                </c:pt>
                <c:pt idx="1412">
                  <c:v>2-Sep-09</c:v>
                </c:pt>
                <c:pt idx="1413">
                  <c:v>3-Sep-09</c:v>
                </c:pt>
                <c:pt idx="1414">
                  <c:v>4-Sep-09</c:v>
                </c:pt>
                <c:pt idx="1415">
                  <c:v>8-Sep-09</c:v>
                </c:pt>
                <c:pt idx="1416">
                  <c:v>9-Sep-09</c:v>
                </c:pt>
                <c:pt idx="1417">
                  <c:v>10-Sep-09</c:v>
                </c:pt>
                <c:pt idx="1418">
                  <c:v>11-Sep-09</c:v>
                </c:pt>
                <c:pt idx="1419">
                  <c:v>14-Sep-09</c:v>
                </c:pt>
                <c:pt idx="1420">
                  <c:v>15-Sep-09</c:v>
                </c:pt>
                <c:pt idx="1421">
                  <c:v>16-Sep-09</c:v>
                </c:pt>
                <c:pt idx="1422">
                  <c:v>17-Sep-09</c:v>
                </c:pt>
                <c:pt idx="1423">
                  <c:v>18-Sep-09</c:v>
                </c:pt>
                <c:pt idx="1424">
                  <c:v>21-Sep-09</c:v>
                </c:pt>
                <c:pt idx="1425">
                  <c:v>22-Sep-09</c:v>
                </c:pt>
                <c:pt idx="1426">
                  <c:v>23-Sep-09</c:v>
                </c:pt>
                <c:pt idx="1427">
                  <c:v>24-Sep-09</c:v>
                </c:pt>
                <c:pt idx="1428">
                  <c:v>25-Sep-09</c:v>
                </c:pt>
                <c:pt idx="1429">
                  <c:v>28-Sep-09</c:v>
                </c:pt>
                <c:pt idx="1430">
                  <c:v>29-Sep-09</c:v>
                </c:pt>
                <c:pt idx="1431">
                  <c:v>30-Sep-09</c:v>
                </c:pt>
                <c:pt idx="1432">
                  <c:v>1-Oct-09</c:v>
                </c:pt>
                <c:pt idx="1433">
                  <c:v>2-Oct-09</c:v>
                </c:pt>
                <c:pt idx="1434">
                  <c:v>5-Oct-09</c:v>
                </c:pt>
                <c:pt idx="1435">
                  <c:v>6-Oct-09</c:v>
                </c:pt>
                <c:pt idx="1436">
                  <c:v>7-Oct-09</c:v>
                </c:pt>
                <c:pt idx="1437">
                  <c:v>8-Oct-09</c:v>
                </c:pt>
                <c:pt idx="1438">
                  <c:v>9-Oct-09</c:v>
                </c:pt>
                <c:pt idx="1439">
                  <c:v>12-Oct-09</c:v>
                </c:pt>
                <c:pt idx="1440">
                  <c:v>13-Oct-09</c:v>
                </c:pt>
                <c:pt idx="1441">
                  <c:v>14-Oct-09</c:v>
                </c:pt>
                <c:pt idx="1442">
                  <c:v>15-Oct-09</c:v>
                </c:pt>
                <c:pt idx="1443">
                  <c:v>16-Oct-09</c:v>
                </c:pt>
                <c:pt idx="1444">
                  <c:v>19-Oct-09</c:v>
                </c:pt>
                <c:pt idx="1445">
                  <c:v>20-Oct-09</c:v>
                </c:pt>
                <c:pt idx="1446">
                  <c:v>21-Oct-09</c:v>
                </c:pt>
                <c:pt idx="1447">
                  <c:v>22-Oct-09</c:v>
                </c:pt>
                <c:pt idx="1448">
                  <c:v>23-Oct-09</c:v>
                </c:pt>
                <c:pt idx="1449">
                  <c:v>26-Oct-09</c:v>
                </c:pt>
                <c:pt idx="1450">
                  <c:v>27-Oct-09</c:v>
                </c:pt>
                <c:pt idx="1451">
                  <c:v>28-Oct-09</c:v>
                </c:pt>
                <c:pt idx="1452">
                  <c:v>29-Oct-09</c:v>
                </c:pt>
                <c:pt idx="1453">
                  <c:v>30-Oct-09</c:v>
                </c:pt>
                <c:pt idx="1454">
                  <c:v>2-Nov-09</c:v>
                </c:pt>
                <c:pt idx="1455">
                  <c:v>3-Nov-09</c:v>
                </c:pt>
                <c:pt idx="1456">
                  <c:v>4-Nov-09</c:v>
                </c:pt>
                <c:pt idx="1457">
                  <c:v>5-Nov-09</c:v>
                </c:pt>
                <c:pt idx="1458">
                  <c:v>6-Nov-09</c:v>
                </c:pt>
                <c:pt idx="1459">
                  <c:v>9-Nov-09</c:v>
                </c:pt>
                <c:pt idx="1460">
                  <c:v>10-Nov-09</c:v>
                </c:pt>
                <c:pt idx="1461">
                  <c:v>11-Nov-09</c:v>
                </c:pt>
                <c:pt idx="1462">
                  <c:v>12-Nov-09</c:v>
                </c:pt>
                <c:pt idx="1463">
                  <c:v>13-Nov-09</c:v>
                </c:pt>
                <c:pt idx="1464">
                  <c:v>16-Nov-09</c:v>
                </c:pt>
                <c:pt idx="1465">
                  <c:v>17-Nov-09</c:v>
                </c:pt>
                <c:pt idx="1466">
                  <c:v>18-Nov-09</c:v>
                </c:pt>
                <c:pt idx="1467">
                  <c:v>19-Nov-09</c:v>
                </c:pt>
                <c:pt idx="1468">
                  <c:v>20-Nov-09</c:v>
                </c:pt>
                <c:pt idx="1469">
                  <c:v>23-Nov-09</c:v>
                </c:pt>
                <c:pt idx="1470">
                  <c:v>24-Nov-09</c:v>
                </c:pt>
                <c:pt idx="1471">
                  <c:v>25-Nov-09</c:v>
                </c:pt>
                <c:pt idx="1472">
                  <c:v>27-Nov-09</c:v>
                </c:pt>
                <c:pt idx="1473">
                  <c:v>30-Nov-09</c:v>
                </c:pt>
                <c:pt idx="1474">
                  <c:v>1-Dec-09</c:v>
                </c:pt>
                <c:pt idx="1475">
                  <c:v>2-Dec-09</c:v>
                </c:pt>
                <c:pt idx="1476">
                  <c:v>3-Dec-09</c:v>
                </c:pt>
                <c:pt idx="1477">
                  <c:v>4-Dec-09</c:v>
                </c:pt>
                <c:pt idx="1478">
                  <c:v>7-Dec-09</c:v>
                </c:pt>
                <c:pt idx="1479">
                  <c:v>8-Dec-09</c:v>
                </c:pt>
                <c:pt idx="1480">
                  <c:v>9-Dec-09</c:v>
                </c:pt>
                <c:pt idx="1481">
                  <c:v>10-Dec-09</c:v>
                </c:pt>
                <c:pt idx="1482">
                  <c:v>11-Dec-09</c:v>
                </c:pt>
                <c:pt idx="1483">
                  <c:v>14-Dec-09</c:v>
                </c:pt>
                <c:pt idx="1484">
                  <c:v>15-Dec-09</c:v>
                </c:pt>
                <c:pt idx="1485">
                  <c:v>16-Dec-09</c:v>
                </c:pt>
                <c:pt idx="1486">
                  <c:v>17-Dec-09</c:v>
                </c:pt>
                <c:pt idx="1487">
                  <c:v>18-Dec-09</c:v>
                </c:pt>
                <c:pt idx="1488">
                  <c:v>21-Dec-09</c:v>
                </c:pt>
                <c:pt idx="1489">
                  <c:v>22-Dec-09</c:v>
                </c:pt>
                <c:pt idx="1490">
                  <c:v>23-Dec-09</c:v>
                </c:pt>
                <c:pt idx="1491">
                  <c:v>24-Dec-09</c:v>
                </c:pt>
                <c:pt idx="1492">
                  <c:v>28-Dec-09</c:v>
                </c:pt>
                <c:pt idx="1493">
                  <c:v>29-Dec-09</c:v>
                </c:pt>
                <c:pt idx="1494">
                  <c:v>30-Dec-09</c:v>
                </c:pt>
                <c:pt idx="1495">
                  <c:v>31-Dec-09</c:v>
                </c:pt>
                <c:pt idx="1496">
                  <c:v>4-Jan-10</c:v>
                </c:pt>
                <c:pt idx="1497">
                  <c:v>5-Jan-10</c:v>
                </c:pt>
                <c:pt idx="1498">
                  <c:v>6-Jan-10</c:v>
                </c:pt>
                <c:pt idx="1499">
                  <c:v>7-Jan-10</c:v>
                </c:pt>
                <c:pt idx="1500">
                  <c:v>8-Jan-10</c:v>
                </c:pt>
                <c:pt idx="1501">
                  <c:v>11-Jan-10</c:v>
                </c:pt>
                <c:pt idx="1502">
                  <c:v>12-Jan-10</c:v>
                </c:pt>
                <c:pt idx="1503">
                  <c:v>13-Jan-10</c:v>
                </c:pt>
                <c:pt idx="1504">
                  <c:v>14-Jan-10</c:v>
                </c:pt>
                <c:pt idx="1505">
                  <c:v>15-Jan-10</c:v>
                </c:pt>
                <c:pt idx="1506">
                  <c:v>19-Jan-10</c:v>
                </c:pt>
                <c:pt idx="1507">
                  <c:v>20-Jan-10</c:v>
                </c:pt>
                <c:pt idx="1508">
                  <c:v>21-Jan-10</c:v>
                </c:pt>
                <c:pt idx="1509">
                  <c:v>22-Jan-10</c:v>
                </c:pt>
                <c:pt idx="1510">
                  <c:v>25-Jan-10</c:v>
                </c:pt>
                <c:pt idx="1511">
                  <c:v>26-Jan-10</c:v>
                </c:pt>
                <c:pt idx="1512">
                  <c:v>27-Jan-10</c:v>
                </c:pt>
                <c:pt idx="1513">
                  <c:v>28-Jan-10</c:v>
                </c:pt>
                <c:pt idx="1514">
                  <c:v>29-Jan-10</c:v>
                </c:pt>
                <c:pt idx="1515">
                  <c:v>1-Feb-10</c:v>
                </c:pt>
                <c:pt idx="1516">
                  <c:v>2-Feb-10</c:v>
                </c:pt>
                <c:pt idx="1517">
                  <c:v>3-Feb-10</c:v>
                </c:pt>
                <c:pt idx="1518">
                  <c:v>4-Feb-10</c:v>
                </c:pt>
                <c:pt idx="1519">
                  <c:v>5-Feb-10</c:v>
                </c:pt>
                <c:pt idx="1520">
                  <c:v>8-Feb-10</c:v>
                </c:pt>
                <c:pt idx="1521">
                  <c:v>9-Feb-10</c:v>
                </c:pt>
                <c:pt idx="1522">
                  <c:v>10-Feb-10</c:v>
                </c:pt>
                <c:pt idx="1523">
                  <c:v>11-Feb-10</c:v>
                </c:pt>
                <c:pt idx="1524">
                  <c:v>12-Feb-10</c:v>
                </c:pt>
                <c:pt idx="1525">
                  <c:v>16-Feb-10</c:v>
                </c:pt>
                <c:pt idx="1526">
                  <c:v>17-Feb-10</c:v>
                </c:pt>
                <c:pt idx="1527">
                  <c:v>18-Feb-10</c:v>
                </c:pt>
                <c:pt idx="1528">
                  <c:v>19-Feb-10</c:v>
                </c:pt>
                <c:pt idx="1529">
                  <c:v>22-Feb-10</c:v>
                </c:pt>
                <c:pt idx="1530">
                  <c:v>23-Feb-10</c:v>
                </c:pt>
                <c:pt idx="1531">
                  <c:v>24-Feb-10</c:v>
                </c:pt>
                <c:pt idx="1532">
                  <c:v>25-Feb-10</c:v>
                </c:pt>
                <c:pt idx="1533">
                  <c:v>26-Feb-10</c:v>
                </c:pt>
                <c:pt idx="1534">
                  <c:v>1-Mar-10</c:v>
                </c:pt>
                <c:pt idx="1535">
                  <c:v>2-Mar-10</c:v>
                </c:pt>
                <c:pt idx="1536">
                  <c:v>3-Mar-10</c:v>
                </c:pt>
                <c:pt idx="1537">
                  <c:v>4-Mar-10</c:v>
                </c:pt>
                <c:pt idx="1538">
                  <c:v>5-Mar-10</c:v>
                </c:pt>
                <c:pt idx="1539">
                  <c:v>8-Mar-10</c:v>
                </c:pt>
                <c:pt idx="1540">
                  <c:v>9-Mar-10</c:v>
                </c:pt>
                <c:pt idx="1541">
                  <c:v>10-Mar-10</c:v>
                </c:pt>
                <c:pt idx="1542">
                  <c:v>11-Mar-10</c:v>
                </c:pt>
                <c:pt idx="1543">
                  <c:v>12-Mar-10</c:v>
                </c:pt>
                <c:pt idx="1544">
                  <c:v>15-Mar-10</c:v>
                </c:pt>
                <c:pt idx="1545">
                  <c:v>16-Mar-10</c:v>
                </c:pt>
                <c:pt idx="1546">
                  <c:v>17-Mar-10</c:v>
                </c:pt>
                <c:pt idx="1547">
                  <c:v>18-Mar-10</c:v>
                </c:pt>
                <c:pt idx="1548">
                  <c:v>19-Mar-10</c:v>
                </c:pt>
                <c:pt idx="1549">
                  <c:v>22-Mar-10</c:v>
                </c:pt>
                <c:pt idx="1550">
                  <c:v>23-Mar-10</c:v>
                </c:pt>
                <c:pt idx="1551">
                  <c:v>24-Mar-10</c:v>
                </c:pt>
                <c:pt idx="1552">
                  <c:v>25-Mar-10</c:v>
                </c:pt>
                <c:pt idx="1553">
                  <c:v>26-Mar-10</c:v>
                </c:pt>
                <c:pt idx="1554">
                  <c:v>29-Mar-10</c:v>
                </c:pt>
                <c:pt idx="1555">
                  <c:v>30-Mar-10</c:v>
                </c:pt>
                <c:pt idx="1556">
                  <c:v>31-Mar-10</c:v>
                </c:pt>
                <c:pt idx="1557">
                  <c:v>1-Apr-10</c:v>
                </c:pt>
                <c:pt idx="1558">
                  <c:v>5-Apr-10</c:v>
                </c:pt>
                <c:pt idx="1559">
                  <c:v>6-Apr-10</c:v>
                </c:pt>
                <c:pt idx="1560">
                  <c:v>7-Apr-10</c:v>
                </c:pt>
                <c:pt idx="1561">
                  <c:v>8-Apr-10</c:v>
                </c:pt>
                <c:pt idx="1562">
                  <c:v>9-Apr-10</c:v>
                </c:pt>
                <c:pt idx="1563">
                  <c:v>12-Apr-10</c:v>
                </c:pt>
                <c:pt idx="1564">
                  <c:v>13-Apr-10</c:v>
                </c:pt>
                <c:pt idx="1565">
                  <c:v>14-Apr-10</c:v>
                </c:pt>
                <c:pt idx="1566">
                  <c:v>15-Apr-10</c:v>
                </c:pt>
                <c:pt idx="1567">
                  <c:v>16-Apr-10</c:v>
                </c:pt>
                <c:pt idx="1568">
                  <c:v>19-Apr-10</c:v>
                </c:pt>
                <c:pt idx="1569">
                  <c:v>20-Apr-10</c:v>
                </c:pt>
                <c:pt idx="1570">
                  <c:v>21-Apr-10</c:v>
                </c:pt>
                <c:pt idx="1571">
                  <c:v>22-Apr-10</c:v>
                </c:pt>
                <c:pt idx="1572">
                  <c:v>23-Apr-10</c:v>
                </c:pt>
                <c:pt idx="1573">
                  <c:v>26-Apr-10</c:v>
                </c:pt>
                <c:pt idx="1574">
                  <c:v>27-Apr-10</c:v>
                </c:pt>
                <c:pt idx="1575">
                  <c:v>28-Apr-10</c:v>
                </c:pt>
                <c:pt idx="1576">
                  <c:v>29-Apr-10</c:v>
                </c:pt>
                <c:pt idx="1577">
                  <c:v>30-Apr-10</c:v>
                </c:pt>
                <c:pt idx="1578">
                  <c:v>3-May-10</c:v>
                </c:pt>
                <c:pt idx="1579">
                  <c:v>4-May-10</c:v>
                </c:pt>
                <c:pt idx="1580">
                  <c:v>5-May-10</c:v>
                </c:pt>
                <c:pt idx="1581">
                  <c:v>6-May-10</c:v>
                </c:pt>
                <c:pt idx="1582">
                  <c:v>7-May-10</c:v>
                </c:pt>
                <c:pt idx="1583">
                  <c:v>10-May-10</c:v>
                </c:pt>
                <c:pt idx="1584">
                  <c:v>11-May-10</c:v>
                </c:pt>
                <c:pt idx="1585">
                  <c:v>12-May-10</c:v>
                </c:pt>
                <c:pt idx="1586">
                  <c:v>13-May-10</c:v>
                </c:pt>
                <c:pt idx="1587">
                  <c:v>14-May-10</c:v>
                </c:pt>
                <c:pt idx="1588">
                  <c:v>17-May-10</c:v>
                </c:pt>
                <c:pt idx="1589">
                  <c:v>18-May-10</c:v>
                </c:pt>
                <c:pt idx="1590">
                  <c:v>19-May-10</c:v>
                </c:pt>
                <c:pt idx="1591">
                  <c:v>20-May-10</c:v>
                </c:pt>
                <c:pt idx="1592">
                  <c:v>21-May-10</c:v>
                </c:pt>
                <c:pt idx="1593">
                  <c:v>24-May-10</c:v>
                </c:pt>
                <c:pt idx="1594">
                  <c:v>25-May-10</c:v>
                </c:pt>
                <c:pt idx="1595">
                  <c:v>26-May-10</c:v>
                </c:pt>
                <c:pt idx="1596">
                  <c:v>27-May-10</c:v>
                </c:pt>
                <c:pt idx="1597">
                  <c:v>28-May-10</c:v>
                </c:pt>
                <c:pt idx="1598">
                  <c:v>1-Jun-10</c:v>
                </c:pt>
                <c:pt idx="1599">
                  <c:v>2-Jun-10</c:v>
                </c:pt>
                <c:pt idx="1600">
                  <c:v>3-Jun-10</c:v>
                </c:pt>
                <c:pt idx="1601">
                  <c:v>4-Jun-10</c:v>
                </c:pt>
                <c:pt idx="1602">
                  <c:v>7-Jun-10</c:v>
                </c:pt>
                <c:pt idx="1603">
                  <c:v>8-Jun-10</c:v>
                </c:pt>
                <c:pt idx="1604">
                  <c:v>9-Jun-10</c:v>
                </c:pt>
                <c:pt idx="1605">
                  <c:v>10-Jun-10</c:v>
                </c:pt>
                <c:pt idx="1606">
                  <c:v>11-Jun-10</c:v>
                </c:pt>
                <c:pt idx="1607">
                  <c:v>14-Jun-10</c:v>
                </c:pt>
                <c:pt idx="1608">
                  <c:v>15-Jun-10</c:v>
                </c:pt>
                <c:pt idx="1609">
                  <c:v>16-Jun-10</c:v>
                </c:pt>
                <c:pt idx="1610">
                  <c:v>17-Jun-10</c:v>
                </c:pt>
                <c:pt idx="1611">
                  <c:v>18-Jun-10</c:v>
                </c:pt>
                <c:pt idx="1612">
                  <c:v>21-Jun-10</c:v>
                </c:pt>
                <c:pt idx="1613">
                  <c:v>22-Jun-10</c:v>
                </c:pt>
                <c:pt idx="1614">
                  <c:v>23-Jun-10</c:v>
                </c:pt>
                <c:pt idx="1615">
                  <c:v>24-Jun-10</c:v>
                </c:pt>
                <c:pt idx="1616">
                  <c:v>25-Jun-10</c:v>
                </c:pt>
                <c:pt idx="1617">
                  <c:v>28-Jun-10</c:v>
                </c:pt>
                <c:pt idx="1618">
                  <c:v>29-Jun-10</c:v>
                </c:pt>
                <c:pt idx="1619">
                  <c:v>30-Jun-10</c:v>
                </c:pt>
                <c:pt idx="1620">
                  <c:v>1-Jul-10</c:v>
                </c:pt>
                <c:pt idx="1621">
                  <c:v>2-Jul-10</c:v>
                </c:pt>
                <c:pt idx="1622">
                  <c:v>6-Jul-10</c:v>
                </c:pt>
                <c:pt idx="1623">
                  <c:v>7-Jul-10</c:v>
                </c:pt>
                <c:pt idx="1624">
                  <c:v>8-Jul-10</c:v>
                </c:pt>
                <c:pt idx="1625">
                  <c:v>9-Jul-10</c:v>
                </c:pt>
                <c:pt idx="1626">
                  <c:v>12-Jul-10</c:v>
                </c:pt>
                <c:pt idx="1627">
                  <c:v>13-Jul-10</c:v>
                </c:pt>
                <c:pt idx="1628">
                  <c:v>14-Jul-10</c:v>
                </c:pt>
                <c:pt idx="1629">
                  <c:v>15-Jul-10</c:v>
                </c:pt>
                <c:pt idx="1630">
                  <c:v>16-Jul-10</c:v>
                </c:pt>
                <c:pt idx="1631">
                  <c:v>19-Jul-10</c:v>
                </c:pt>
                <c:pt idx="1632">
                  <c:v>20-Jul-10</c:v>
                </c:pt>
                <c:pt idx="1633">
                  <c:v>21-Jul-10</c:v>
                </c:pt>
                <c:pt idx="1634">
                  <c:v>22-Jul-10</c:v>
                </c:pt>
                <c:pt idx="1635">
                  <c:v>23-Jul-10</c:v>
                </c:pt>
                <c:pt idx="1636">
                  <c:v>26-Jul-10</c:v>
                </c:pt>
                <c:pt idx="1637">
                  <c:v>27-Jul-10</c:v>
                </c:pt>
                <c:pt idx="1638">
                  <c:v>28-Jul-10</c:v>
                </c:pt>
                <c:pt idx="1639">
                  <c:v>29-Jul-10</c:v>
                </c:pt>
                <c:pt idx="1640">
                  <c:v>30-Jul-10</c:v>
                </c:pt>
                <c:pt idx="1641">
                  <c:v>2-Aug-10</c:v>
                </c:pt>
                <c:pt idx="1642">
                  <c:v>3-Aug-10</c:v>
                </c:pt>
                <c:pt idx="1643">
                  <c:v>4-Aug-10</c:v>
                </c:pt>
                <c:pt idx="1644">
                  <c:v>5-Aug-10</c:v>
                </c:pt>
                <c:pt idx="1645">
                  <c:v>6-Aug-10</c:v>
                </c:pt>
                <c:pt idx="1646">
                  <c:v>9-Aug-10</c:v>
                </c:pt>
                <c:pt idx="1647">
                  <c:v>10-Aug-10</c:v>
                </c:pt>
                <c:pt idx="1648">
                  <c:v>11-Aug-10</c:v>
                </c:pt>
                <c:pt idx="1649">
                  <c:v>12-Aug-10</c:v>
                </c:pt>
                <c:pt idx="1650">
                  <c:v>13-Aug-10</c:v>
                </c:pt>
                <c:pt idx="1651">
                  <c:v>16-Aug-10</c:v>
                </c:pt>
                <c:pt idx="1652">
                  <c:v>17-Aug-10</c:v>
                </c:pt>
                <c:pt idx="1653">
                  <c:v>18-Aug-10</c:v>
                </c:pt>
                <c:pt idx="1654">
                  <c:v>19-Aug-10</c:v>
                </c:pt>
                <c:pt idx="1655">
                  <c:v>20-Aug-10</c:v>
                </c:pt>
                <c:pt idx="1656">
                  <c:v>23-Aug-10</c:v>
                </c:pt>
                <c:pt idx="1657">
                  <c:v>24-Aug-10</c:v>
                </c:pt>
                <c:pt idx="1658">
                  <c:v>25-Aug-10</c:v>
                </c:pt>
                <c:pt idx="1659">
                  <c:v>26-Aug-10</c:v>
                </c:pt>
                <c:pt idx="1660">
                  <c:v>27-Aug-10</c:v>
                </c:pt>
                <c:pt idx="1661">
                  <c:v>30-Aug-10</c:v>
                </c:pt>
                <c:pt idx="1662">
                  <c:v>31-Aug-10</c:v>
                </c:pt>
                <c:pt idx="1663">
                  <c:v>1-Sep-10</c:v>
                </c:pt>
                <c:pt idx="1664">
                  <c:v>2-Sep-10</c:v>
                </c:pt>
                <c:pt idx="1665">
                  <c:v>3-Sep-10</c:v>
                </c:pt>
                <c:pt idx="1666">
                  <c:v>7-Sep-10</c:v>
                </c:pt>
                <c:pt idx="1667">
                  <c:v>8-Sep-10</c:v>
                </c:pt>
                <c:pt idx="1668">
                  <c:v>9-Sep-10</c:v>
                </c:pt>
                <c:pt idx="1669">
                  <c:v>10-Sep-10</c:v>
                </c:pt>
                <c:pt idx="1670">
                  <c:v>13-Sep-10</c:v>
                </c:pt>
                <c:pt idx="1671">
                  <c:v>14-Sep-10</c:v>
                </c:pt>
                <c:pt idx="1672">
                  <c:v>15-Sep-10</c:v>
                </c:pt>
                <c:pt idx="1673">
                  <c:v>16-Sep-10</c:v>
                </c:pt>
                <c:pt idx="1674">
                  <c:v>17-Sep-10</c:v>
                </c:pt>
                <c:pt idx="1675">
                  <c:v>20-Sep-10</c:v>
                </c:pt>
                <c:pt idx="1676">
                  <c:v>21-Sep-10</c:v>
                </c:pt>
                <c:pt idx="1677">
                  <c:v>22-Sep-10</c:v>
                </c:pt>
                <c:pt idx="1678">
                  <c:v>23-Sep-10</c:v>
                </c:pt>
                <c:pt idx="1679">
                  <c:v>24-Sep-10</c:v>
                </c:pt>
                <c:pt idx="1680">
                  <c:v>27-Sep-10</c:v>
                </c:pt>
                <c:pt idx="1681">
                  <c:v>28-Sep-10</c:v>
                </c:pt>
                <c:pt idx="1682">
                  <c:v>29-Sep-10</c:v>
                </c:pt>
                <c:pt idx="1683">
                  <c:v>30-Sep-10</c:v>
                </c:pt>
                <c:pt idx="1684">
                  <c:v>1-Oct-10</c:v>
                </c:pt>
                <c:pt idx="1685">
                  <c:v>4-Oct-10</c:v>
                </c:pt>
                <c:pt idx="1686">
                  <c:v>5-Oct-10</c:v>
                </c:pt>
                <c:pt idx="1687">
                  <c:v>6-Oct-10</c:v>
                </c:pt>
                <c:pt idx="1688">
                  <c:v>7-Oct-10</c:v>
                </c:pt>
                <c:pt idx="1689">
                  <c:v>8-Oct-10</c:v>
                </c:pt>
                <c:pt idx="1690">
                  <c:v>11-Oct-10</c:v>
                </c:pt>
                <c:pt idx="1691">
                  <c:v>12-Oct-10</c:v>
                </c:pt>
                <c:pt idx="1692">
                  <c:v>13-Oct-10</c:v>
                </c:pt>
                <c:pt idx="1693">
                  <c:v>14-Oct-10</c:v>
                </c:pt>
                <c:pt idx="1694">
                  <c:v>15-Oct-10</c:v>
                </c:pt>
                <c:pt idx="1695">
                  <c:v>18-Oct-10</c:v>
                </c:pt>
                <c:pt idx="1696">
                  <c:v>19-Oct-10</c:v>
                </c:pt>
                <c:pt idx="1697">
                  <c:v>20-Oct-10</c:v>
                </c:pt>
                <c:pt idx="1698">
                  <c:v>21-Oct-10</c:v>
                </c:pt>
                <c:pt idx="1699">
                  <c:v>22-Oct-10</c:v>
                </c:pt>
                <c:pt idx="1700">
                  <c:v>25-Oct-10</c:v>
                </c:pt>
                <c:pt idx="1701">
                  <c:v>26-Oct-10</c:v>
                </c:pt>
                <c:pt idx="1702">
                  <c:v>27-Oct-10</c:v>
                </c:pt>
                <c:pt idx="1703">
                  <c:v>28-Oct-10</c:v>
                </c:pt>
                <c:pt idx="1704">
                  <c:v>29-Oct-10</c:v>
                </c:pt>
                <c:pt idx="1705">
                  <c:v>1-Nov-10</c:v>
                </c:pt>
                <c:pt idx="1706">
                  <c:v>2-Nov-10</c:v>
                </c:pt>
                <c:pt idx="1707">
                  <c:v>3-Nov-10</c:v>
                </c:pt>
                <c:pt idx="1708">
                  <c:v>4-Nov-10</c:v>
                </c:pt>
                <c:pt idx="1709">
                  <c:v>5-Nov-10</c:v>
                </c:pt>
                <c:pt idx="1710">
                  <c:v>8-Nov-10</c:v>
                </c:pt>
                <c:pt idx="1711">
                  <c:v>9-Nov-10</c:v>
                </c:pt>
                <c:pt idx="1712">
                  <c:v>10-Nov-10</c:v>
                </c:pt>
                <c:pt idx="1713">
                  <c:v>11-Nov-10</c:v>
                </c:pt>
                <c:pt idx="1714">
                  <c:v>12-Nov-10</c:v>
                </c:pt>
                <c:pt idx="1715">
                  <c:v>15-Nov-10</c:v>
                </c:pt>
                <c:pt idx="1716">
                  <c:v>16-Nov-10</c:v>
                </c:pt>
                <c:pt idx="1717">
                  <c:v>17-Nov-10</c:v>
                </c:pt>
                <c:pt idx="1718">
                  <c:v>18-Nov-10</c:v>
                </c:pt>
                <c:pt idx="1719">
                  <c:v>19-Nov-10</c:v>
                </c:pt>
                <c:pt idx="1720">
                  <c:v>22-Nov-10</c:v>
                </c:pt>
                <c:pt idx="1721">
                  <c:v>23-Nov-10</c:v>
                </c:pt>
                <c:pt idx="1722">
                  <c:v>24-Nov-10</c:v>
                </c:pt>
                <c:pt idx="1723">
                  <c:v>26-Nov-10</c:v>
                </c:pt>
                <c:pt idx="1724">
                  <c:v>29-Nov-10</c:v>
                </c:pt>
                <c:pt idx="1725">
                  <c:v>30-Nov-10</c:v>
                </c:pt>
                <c:pt idx="1726">
                  <c:v>1-Dec-10</c:v>
                </c:pt>
                <c:pt idx="1727">
                  <c:v>2-Dec-10</c:v>
                </c:pt>
                <c:pt idx="1728">
                  <c:v>3-Dec-10</c:v>
                </c:pt>
                <c:pt idx="1729">
                  <c:v>6-Dec-10</c:v>
                </c:pt>
                <c:pt idx="1730">
                  <c:v>7-Dec-10</c:v>
                </c:pt>
                <c:pt idx="1731">
                  <c:v>8-Dec-10</c:v>
                </c:pt>
                <c:pt idx="1732">
                  <c:v>9-Dec-10</c:v>
                </c:pt>
                <c:pt idx="1733">
                  <c:v>10-Dec-10</c:v>
                </c:pt>
                <c:pt idx="1734">
                  <c:v>13-Dec-10</c:v>
                </c:pt>
                <c:pt idx="1735">
                  <c:v>14-Dec-10</c:v>
                </c:pt>
                <c:pt idx="1736">
                  <c:v>15-Dec-10</c:v>
                </c:pt>
                <c:pt idx="1737">
                  <c:v>16-Dec-10</c:v>
                </c:pt>
                <c:pt idx="1738">
                  <c:v>17-Dec-10</c:v>
                </c:pt>
                <c:pt idx="1739">
                  <c:v>20-Dec-10</c:v>
                </c:pt>
                <c:pt idx="1740">
                  <c:v>21-Dec-10</c:v>
                </c:pt>
                <c:pt idx="1741">
                  <c:v>22-Dec-10</c:v>
                </c:pt>
                <c:pt idx="1742">
                  <c:v>23-Dec-10</c:v>
                </c:pt>
                <c:pt idx="1743">
                  <c:v>27-Dec-10</c:v>
                </c:pt>
                <c:pt idx="1744">
                  <c:v>28-Dec-10</c:v>
                </c:pt>
                <c:pt idx="1745">
                  <c:v>29-Dec-10</c:v>
                </c:pt>
                <c:pt idx="1746">
                  <c:v>30-Dec-10</c:v>
                </c:pt>
                <c:pt idx="1747">
                  <c:v>31-Dec-10</c:v>
                </c:pt>
                <c:pt idx="1748">
                  <c:v>3-Jan-11</c:v>
                </c:pt>
                <c:pt idx="1749">
                  <c:v>4-Jan-11</c:v>
                </c:pt>
                <c:pt idx="1750">
                  <c:v>5-Jan-11</c:v>
                </c:pt>
                <c:pt idx="1751">
                  <c:v>6-Jan-11</c:v>
                </c:pt>
                <c:pt idx="1752">
                  <c:v>7-Jan-11</c:v>
                </c:pt>
                <c:pt idx="1753">
                  <c:v>10-Jan-11</c:v>
                </c:pt>
                <c:pt idx="1754">
                  <c:v>11-Jan-11</c:v>
                </c:pt>
                <c:pt idx="1755">
                  <c:v>12-Jan-11</c:v>
                </c:pt>
                <c:pt idx="1756">
                  <c:v>13-Jan-11</c:v>
                </c:pt>
                <c:pt idx="1757">
                  <c:v>14-Jan-11</c:v>
                </c:pt>
                <c:pt idx="1758">
                  <c:v>18-Jan-11</c:v>
                </c:pt>
                <c:pt idx="1759">
                  <c:v>19-Jan-11</c:v>
                </c:pt>
                <c:pt idx="1760">
                  <c:v>20-Jan-11</c:v>
                </c:pt>
                <c:pt idx="1761">
                  <c:v>21-Jan-11</c:v>
                </c:pt>
                <c:pt idx="1762">
                  <c:v>24-Jan-11</c:v>
                </c:pt>
                <c:pt idx="1763">
                  <c:v>25-Jan-11</c:v>
                </c:pt>
                <c:pt idx="1764">
                  <c:v>26-Jan-11</c:v>
                </c:pt>
                <c:pt idx="1765">
                  <c:v>27-Jan-11</c:v>
                </c:pt>
                <c:pt idx="1766">
                  <c:v>28-Jan-11</c:v>
                </c:pt>
                <c:pt idx="1767">
                  <c:v>31-Jan-11</c:v>
                </c:pt>
                <c:pt idx="1768">
                  <c:v>1-Feb-11</c:v>
                </c:pt>
                <c:pt idx="1769">
                  <c:v>2-Feb-11</c:v>
                </c:pt>
                <c:pt idx="1770">
                  <c:v>3-Feb-11</c:v>
                </c:pt>
                <c:pt idx="1771">
                  <c:v>4-Feb-11</c:v>
                </c:pt>
                <c:pt idx="1772">
                  <c:v>7-Feb-11</c:v>
                </c:pt>
                <c:pt idx="1773">
                  <c:v>8-Feb-11</c:v>
                </c:pt>
                <c:pt idx="1774">
                  <c:v>9-Feb-11</c:v>
                </c:pt>
                <c:pt idx="1775">
                  <c:v>10-Feb-11</c:v>
                </c:pt>
                <c:pt idx="1776">
                  <c:v>11-Feb-11</c:v>
                </c:pt>
                <c:pt idx="1777">
                  <c:v>14-Feb-11</c:v>
                </c:pt>
                <c:pt idx="1778">
                  <c:v>15-Feb-11</c:v>
                </c:pt>
                <c:pt idx="1779">
                  <c:v>16-Feb-11</c:v>
                </c:pt>
                <c:pt idx="1780">
                  <c:v>17-Feb-11</c:v>
                </c:pt>
                <c:pt idx="1781">
                  <c:v>18-Feb-11</c:v>
                </c:pt>
                <c:pt idx="1782">
                  <c:v>22-Feb-11</c:v>
                </c:pt>
                <c:pt idx="1783">
                  <c:v>23-Feb-11</c:v>
                </c:pt>
                <c:pt idx="1784">
                  <c:v>24-Feb-11</c:v>
                </c:pt>
                <c:pt idx="1785">
                  <c:v>25-Feb-11</c:v>
                </c:pt>
                <c:pt idx="1786">
                  <c:v>28-Feb-11</c:v>
                </c:pt>
                <c:pt idx="1787">
                  <c:v>1-Mar-11</c:v>
                </c:pt>
                <c:pt idx="1788">
                  <c:v>2-Mar-11</c:v>
                </c:pt>
                <c:pt idx="1789">
                  <c:v>3-Mar-11</c:v>
                </c:pt>
                <c:pt idx="1790">
                  <c:v>4-Mar-11</c:v>
                </c:pt>
                <c:pt idx="1791">
                  <c:v>7-Mar-11</c:v>
                </c:pt>
                <c:pt idx="1792">
                  <c:v>8-Mar-11</c:v>
                </c:pt>
                <c:pt idx="1793">
                  <c:v>9-Mar-11</c:v>
                </c:pt>
                <c:pt idx="1794">
                  <c:v>10-Mar-11</c:v>
                </c:pt>
                <c:pt idx="1795">
                  <c:v>11-Mar-11</c:v>
                </c:pt>
                <c:pt idx="1796">
                  <c:v>14-Mar-11</c:v>
                </c:pt>
                <c:pt idx="1797">
                  <c:v>15-Mar-11</c:v>
                </c:pt>
                <c:pt idx="1798">
                  <c:v>16-Mar-11</c:v>
                </c:pt>
                <c:pt idx="1799">
                  <c:v>17-Mar-11</c:v>
                </c:pt>
                <c:pt idx="1800">
                  <c:v>18-Mar-11</c:v>
                </c:pt>
                <c:pt idx="1801">
                  <c:v>21-Mar-11</c:v>
                </c:pt>
                <c:pt idx="1802">
                  <c:v>22-Mar-11</c:v>
                </c:pt>
                <c:pt idx="1803">
                  <c:v>23-Mar-11</c:v>
                </c:pt>
                <c:pt idx="1804">
                  <c:v>24-Mar-11</c:v>
                </c:pt>
                <c:pt idx="1805">
                  <c:v>25-Mar-11</c:v>
                </c:pt>
                <c:pt idx="1806">
                  <c:v>28-Mar-11</c:v>
                </c:pt>
                <c:pt idx="1807">
                  <c:v>29-Mar-11</c:v>
                </c:pt>
                <c:pt idx="1808">
                  <c:v>30-Mar-11</c:v>
                </c:pt>
                <c:pt idx="1809">
                  <c:v>31-Mar-11</c:v>
                </c:pt>
                <c:pt idx="1810">
                  <c:v>1-Apr-11</c:v>
                </c:pt>
                <c:pt idx="1811">
                  <c:v>4-Apr-11</c:v>
                </c:pt>
                <c:pt idx="1812">
                  <c:v>5-Apr-11</c:v>
                </c:pt>
                <c:pt idx="1813">
                  <c:v>6-Apr-11</c:v>
                </c:pt>
                <c:pt idx="1814">
                  <c:v>7-Apr-11</c:v>
                </c:pt>
                <c:pt idx="1815">
                  <c:v>8-Apr-11</c:v>
                </c:pt>
                <c:pt idx="1816">
                  <c:v>11-Apr-11</c:v>
                </c:pt>
                <c:pt idx="1817">
                  <c:v>12-Apr-11</c:v>
                </c:pt>
                <c:pt idx="1818">
                  <c:v>13-Apr-11</c:v>
                </c:pt>
                <c:pt idx="1819">
                  <c:v>14-Apr-11</c:v>
                </c:pt>
                <c:pt idx="1820">
                  <c:v>15-Apr-11</c:v>
                </c:pt>
                <c:pt idx="1821">
                  <c:v>18-Apr-11</c:v>
                </c:pt>
                <c:pt idx="1822">
                  <c:v>19-Apr-11</c:v>
                </c:pt>
                <c:pt idx="1823">
                  <c:v>20-Apr-11</c:v>
                </c:pt>
                <c:pt idx="1824">
                  <c:v>21-Apr-11</c:v>
                </c:pt>
                <c:pt idx="1825">
                  <c:v>25-Apr-11</c:v>
                </c:pt>
                <c:pt idx="1826">
                  <c:v>26-Apr-11</c:v>
                </c:pt>
                <c:pt idx="1827">
                  <c:v>27-Apr-11</c:v>
                </c:pt>
                <c:pt idx="1828">
                  <c:v>28-Apr-11</c:v>
                </c:pt>
                <c:pt idx="1829">
                  <c:v>29-Apr-11</c:v>
                </c:pt>
                <c:pt idx="1830">
                  <c:v>2-May-11</c:v>
                </c:pt>
                <c:pt idx="1831">
                  <c:v>3-May-11</c:v>
                </c:pt>
                <c:pt idx="1832">
                  <c:v>4-May-11</c:v>
                </c:pt>
                <c:pt idx="1833">
                  <c:v>5-May-11</c:v>
                </c:pt>
                <c:pt idx="1834">
                  <c:v>6-May-11</c:v>
                </c:pt>
                <c:pt idx="1835">
                  <c:v>9-May-11</c:v>
                </c:pt>
                <c:pt idx="1836">
                  <c:v>10-May-11</c:v>
                </c:pt>
                <c:pt idx="1837">
                  <c:v>11-May-11</c:v>
                </c:pt>
                <c:pt idx="1838">
                  <c:v>12-May-11</c:v>
                </c:pt>
                <c:pt idx="1839">
                  <c:v>13-May-11</c:v>
                </c:pt>
                <c:pt idx="1840">
                  <c:v>16-May-11</c:v>
                </c:pt>
                <c:pt idx="1841">
                  <c:v>17-May-11</c:v>
                </c:pt>
                <c:pt idx="1842">
                  <c:v>18-May-11</c:v>
                </c:pt>
                <c:pt idx="1843">
                  <c:v>19-May-11</c:v>
                </c:pt>
                <c:pt idx="1844">
                  <c:v>20-May-11</c:v>
                </c:pt>
                <c:pt idx="1845">
                  <c:v>23-May-11</c:v>
                </c:pt>
                <c:pt idx="1846">
                  <c:v>24-May-11</c:v>
                </c:pt>
                <c:pt idx="1847">
                  <c:v>25-May-11</c:v>
                </c:pt>
                <c:pt idx="1848">
                  <c:v>26-May-11</c:v>
                </c:pt>
                <c:pt idx="1849">
                  <c:v>27-May-11</c:v>
                </c:pt>
                <c:pt idx="1850">
                  <c:v>31-May-11</c:v>
                </c:pt>
                <c:pt idx="1851">
                  <c:v>1-Jun-11</c:v>
                </c:pt>
                <c:pt idx="1852">
                  <c:v>2-Jun-11</c:v>
                </c:pt>
                <c:pt idx="1853">
                  <c:v>3-Jun-11</c:v>
                </c:pt>
                <c:pt idx="1854">
                  <c:v>6-Jun-11</c:v>
                </c:pt>
                <c:pt idx="1855">
                  <c:v>7-Jun-11</c:v>
                </c:pt>
                <c:pt idx="1856">
                  <c:v>8-Jun-11</c:v>
                </c:pt>
                <c:pt idx="1857">
                  <c:v>9-Jun-11</c:v>
                </c:pt>
                <c:pt idx="1858">
                  <c:v>10-Jun-11</c:v>
                </c:pt>
                <c:pt idx="1859">
                  <c:v>13-Jun-11</c:v>
                </c:pt>
                <c:pt idx="1860">
                  <c:v>14-Jun-11</c:v>
                </c:pt>
                <c:pt idx="1861">
                  <c:v>15-Jun-11</c:v>
                </c:pt>
                <c:pt idx="1862">
                  <c:v>16-Jun-11</c:v>
                </c:pt>
                <c:pt idx="1863">
                  <c:v>17-Jun-11</c:v>
                </c:pt>
                <c:pt idx="1864">
                  <c:v>20-Jun-11</c:v>
                </c:pt>
                <c:pt idx="1865">
                  <c:v>21-Jun-11</c:v>
                </c:pt>
                <c:pt idx="1866">
                  <c:v>22-Jun-11</c:v>
                </c:pt>
                <c:pt idx="1867">
                  <c:v>23-Jun-11</c:v>
                </c:pt>
                <c:pt idx="1868">
                  <c:v>24-Jun-11</c:v>
                </c:pt>
                <c:pt idx="1869">
                  <c:v>27-Jun-11</c:v>
                </c:pt>
                <c:pt idx="1870">
                  <c:v>28-Jun-11</c:v>
                </c:pt>
                <c:pt idx="1871">
                  <c:v>29-Jun-11</c:v>
                </c:pt>
                <c:pt idx="1872">
                  <c:v>30-Jun-11</c:v>
                </c:pt>
                <c:pt idx="1873">
                  <c:v>1-Jul-11</c:v>
                </c:pt>
                <c:pt idx="1874">
                  <c:v>5-Jul-11</c:v>
                </c:pt>
                <c:pt idx="1875">
                  <c:v>6-Jul-11</c:v>
                </c:pt>
                <c:pt idx="1876">
                  <c:v>7-Jul-11</c:v>
                </c:pt>
                <c:pt idx="1877">
                  <c:v>8-Jul-11</c:v>
                </c:pt>
                <c:pt idx="1878">
                  <c:v>11-Jul-11</c:v>
                </c:pt>
                <c:pt idx="1879">
                  <c:v>12-Jul-11</c:v>
                </c:pt>
                <c:pt idx="1880">
                  <c:v>13-Jul-11</c:v>
                </c:pt>
                <c:pt idx="1881">
                  <c:v>14-Jul-11</c:v>
                </c:pt>
                <c:pt idx="1882">
                  <c:v>15-Jul-11</c:v>
                </c:pt>
                <c:pt idx="1883">
                  <c:v>18-Jul-11</c:v>
                </c:pt>
                <c:pt idx="1884">
                  <c:v>19-Jul-11</c:v>
                </c:pt>
                <c:pt idx="1885">
                  <c:v>20-Jul-11</c:v>
                </c:pt>
                <c:pt idx="1886">
                  <c:v>21-Jul-11</c:v>
                </c:pt>
                <c:pt idx="1887">
                  <c:v>22-Jul-11</c:v>
                </c:pt>
                <c:pt idx="1888">
                  <c:v>25-Jul-11</c:v>
                </c:pt>
                <c:pt idx="1889">
                  <c:v>26-Jul-11</c:v>
                </c:pt>
                <c:pt idx="1890">
                  <c:v>27-Jul-11</c:v>
                </c:pt>
                <c:pt idx="1891">
                  <c:v>28-Jul-11</c:v>
                </c:pt>
                <c:pt idx="1892">
                  <c:v>29-Jul-11</c:v>
                </c:pt>
                <c:pt idx="1893">
                  <c:v>1-Aug-11</c:v>
                </c:pt>
                <c:pt idx="1894">
                  <c:v>2-Aug-11</c:v>
                </c:pt>
                <c:pt idx="1895">
                  <c:v>3-Aug-11</c:v>
                </c:pt>
                <c:pt idx="1896">
                  <c:v>4-Aug-11</c:v>
                </c:pt>
                <c:pt idx="1897">
                  <c:v>5-Aug-11</c:v>
                </c:pt>
                <c:pt idx="1898">
                  <c:v>8-Aug-11</c:v>
                </c:pt>
                <c:pt idx="1899">
                  <c:v>9-Aug-11</c:v>
                </c:pt>
                <c:pt idx="1900">
                  <c:v>10-Aug-11</c:v>
                </c:pt>
                <c:pt idx="1901">
                  <c:v>11-Aug-11</c:v>
                </c:pt>
                <c:pt idx="1902">
                  <c:v>12-Aug-11</c:v>
                </c:pt>
                <c:pt idx="1903">
                  <c:v>15-Aug-11</c:v>
                </c:pt>
                <c:pt idx="1904">
                  <c:v>16-Aug-11</c:v>
                </c:pt>
                <c:pt idx="1905">
                  <c:v>17-Aug-11</c:v>
                </c:pt>
                <c:pt idx="1906">
                  <c:v>18-Aug-11</c:v>
                </c:pt>
                <c:pt idx="1907">
                  <c:v>19-Aug-11</c:v>
                </c:pt>
                <c:pt idx="1908">
                  <c:v>22-Aug-11</c:v>
                </c:pt>
                <c:pt idx="1909">
                  <c:v>23-Aug-11</c:v>
                </c:pt>
                <c:pt idx="1910">
                  <c:v>24-Aug-11</c:v>
                </c:pt>
                <c:pt idx="1911">
                  <c:v>25-Aug-11</c:v>
                </c:pt>
                <c:pt idx="1912">
                  <c:v>26-Aug-11</c:v>
                </c:pt>
                <c:pt idx="1913">
                  <c:v>29-Aug-11</c:v>
                </c:pt>
                <c:pt idx="1914">
                  <c:v>30-Aug-11</c:v>
                </c:pt>
                <c:pt idx="1915">
                  <c:v>31-Aug-11</c:v>
                </c:pt>
                <c:pt idx="1916">
                  <c:v>1-Sep-11</c:v>
                </c:pt>
                <c:pt idx="1917">
                  <c:v>2-Sep-11</c:v>
                </c:pt>
                <c:pt idx="1918">
                  <c:v>6-Sep-11</c:v>
                </c:pt>
                <c:pt idx="1919">
                  <c:v>7-Sep-11</c:v>
                </c:pt>
                <c:pt idx="1920">
                  <c:v>8-Sep-11</c:v>
                </c:pt>
                <c:pt idx="1921">
                  <c:v>9-Sep-11</c:v>
                </c:pt>
                <c:pt idx="1922">
                  <c:v>12-Sep-11</c:v>
                </c:pt>
                <c:pt idx="1923">
                  <c:v>13-Sep-11</c:v>
                </c:pt>
                <c:pt idx="1924">
                  <c:v>14-Sep-11</c:v>
                </c:pt>
                <c:pt idx="1925">
                  <c:v>15-Sep-11</c:v>
                </c:pt>
                <c:pt idx="1926">
                  <c:v>16-Sep-11</c:v>
                </c:pt>
                <c:pt idx="1927">
                  <c:v>19-Sep-11</c:v>
                </c:pt>
                <c:pt idx="1928">
                  <c:v>20-Sep-11</c:v>
                </c:pt>
                <c:pt idx="1929">
                  <c:v>21-Sep-11</c:v>
                </c:pt>
                <c:pt idx="1930">
                  <c:v>22-Sep-11</c:v>
                </c:pt>
                <c:pt idx="1931">
                  <c:v>23-Sep-11</c:v>
                </c:pt>
                <c:pt idx="1932">
                  <c:v>26-Sep-11</c:v>
                </c:pt>
                <c:pt idx="1933">
                  <c:v>27-Sep-11</c:v>
                </c:pt>
                <c:pt idx="1934">
                  <c:v>28-Sep-11</c:v>
                </c:pt>
                <c:pt idx="1935">
                  <c:v>29-Sep-11</c:v>
                </c:pt>
                <c:pt idx="1936">
                  <c:v>30-Sep-11</c:v>
                </c:pt>
                <c:pt idx="1937">
                  <c:v>3-Oct-11</c:v>
                </c:pt>
                <c:pt idx="1938">
                  <c:v>4-Oct-11</c:v>
                </c:pt>
                <c:pt idx="1939">
                  <c:v>5-Oct-11</c:v>
                </c:pt>
                <c:pt idx="1940">
                  <c:v>6-Oct-11</c:v>
                </c:pt>
                <c:pt idx="1941">
                  <c:v>7-Oct-11</c:v>
                </c:pt>
                <c:pt idx="1942">
                  <c:v>10-Oct-11</c:v>
                </c:pt>
                <c:pt idx="1943">
                  <c:v>11-Oct-11</c:v>
                </c:pt>
                <c:pt idx="1944">
                  <c:v>12-Oct-11</c:v>
                </c:pt>
                <c:pt idx="1945">
                  <c:v>13-Oct-11</c:v>
                </c:pt>
                <c:pt idx="1946">
                  <c:v>14-Oct-11</c:v>
                </c:pt>
                <c:pt idx="1947">
                  <c:v>17-Oct-11</c:v>
                </c:pt>
                <c:pt idx="1948">
                  <c:v>18-Oct-11</c:v>
                </c:pt>
                <c:pt idx="1949">
                  <c:v>19-Oct-11</c:v>
                </c:pt>
                <c:pt idx="1950">
                  <c:v>20-Oct-11</c:v>
                </c:pt>
                <c:pt idx="1951">
                  <c:v>21-Oct-11</c:v>
                </c:pt>
                <c:pt idx="1952">
                  <c:v>24-Oct-11</c:v>
                </c:pt>
                <c:pt idx="1953">
                  <c:v>25-Oct-11</c:v>
                </c:pt>
                <c:pt idx="1954">
                  <c:v>26-Oct-11</c:v>
                </c:pt>
                <c:pt idx="1955">
                  <c:v>27-Oct-11</c:v>
                </c:pt>
                <c:pt idx="1956">
                  <c:v>28-Oct-11</c:v>
                </c:pt>
                <c:pt idx="1957">
                  <c:v>31-Oct-11</c:v>
                </c:pt>
                <c:pt idx="1958">
                  <c:v>1-Nov-11</c:v>
                </c:pt>
                <c:pt idx="1959">
                  <c:v>2-Nov-11</c:v>
                </c:pt>
                <c:pt idx="1960">
                  <c:v>3-Nov-11</c:v>
                </c:pt>
                <c:pt idx="1961">
                  <c:v>4-Nov-11</c:v>
                </c:pt>
                <c:pt idx="1962">
                  <c:v>7-Nov-11</c:v>
                </c:pt>
                <c:pt idx="1963">
                  <c:v>8-Nov-11</c:v>
                </c:pt>
                <c:pt idx="1964">
                  <c:v>9-Nov-11</c:v>
                </c:pt>
                <c:pt idx="1965">
                  <c:v>10-Nov-11</c:v>
                </c:pt>
                <c:pt idx="1966">
                  <c:v>11-Nov-11</c:v>
                </c:pt>
                <c:pt idx="1967">
                  <c:v>14-Nov-11</c:v>
                </c:pt>
                <c:pt idx="1968">
                  <c:v>15-Nov-11</c:v>
                </c:pt>
                <c:pt idx="1969">
                  <c:v>16-Nov-11</c:v>
                </c:pt>
                <c:pt idx="1970">
                  <c:v>17-Nov-11</c:v>
                </c:pt>
                <c:pt idx="1971">
                  <c:v>18-Nov-11</c:v>
                </c:pt>
                <c:pt idx="1972">
                  <c:v>21-Nov-11</c:v>
                </c:pt>
                <c:pt idx="1973">
                  <c:v>22-Nov-11</c:v>
                </c:pt>
                <c:pt idx="1974">
                  <c:v>23-Nov-11</c:v>
                </c:pt>
                <c:pt idx="1975">
                  <c:v>25-Nov-11</c:v>
                </c:pt>
                <c:pt idx="1976">
                  <c:v>28-Nov-11</c:v>
                </c:pt>
                <c:pt idx="1977">
                  <c:v>29-Nov-11</c:v>
                </c:pt>
                <c:pt idx="1978">
                  <c:v>30-Nov-11</c:v>
                </c:pt>
                <c:pt idx="1979">
                  <c:v>1-Dec-11</c:v>
                </c:pt>
                <c:pt idx="1980">
                  <c:v>2-Dec-11</c:v>
                </c:pt>
                <c:pt idx="1981">
                  <c:v>5-Dec-11</c:v>
                </c:pt>
                <c:pt idx="1982">
                  <c:v>6-Dec-11</c:v>
                </c:pt>
                <c:pt idx="1983">
                  <c:v>7-Dec-11</c:v>
                </c:pt>
                <c:pt idx="1984">
                  <c:v>8-Dec-11</c:v>
                </c:pt>
                <c:pt idx="1985">
                  <c:v>9-Dec-11</c:v>
                </c:pt>
                <c:pt idx="1986">
                  <c:v>12-Dec-11</c:v>
                </c:pt>
                <c:pt idx="1987">
                  <c:v>13-Dec-11</c:v>
                </c:pt>
                <c:pt idx="1988">
                  <c:v>14-Dec-11</c:v>
                </c:pt>
                <c:pt idx="1989">
                  <c:v>15-Dec-11</c:v>
                </c:pt>
                <c:pt idx="1990">
                  <c:v>16-Dec-11</c:v>
                </c:pt>
                <c:pt idx="1991">
                  <c:v>19-Dec-11</c:v>
                </c:pt>
                <c:pt idx="1992">
                  <c:v>20-Dec-11</c:v>
                </c:pt>
                <c:pt idx="1993">
                  <c:v>21-Dec-11</c:v>
                </c:pt>
                <c:pt idx="1994">
                  <c:v>22-Dec-11</c:v>
                </c:pt>
                <c:pt idx="1995">
                  <c:v>23-Dec-11</c:v>
                </c:pt>
                <c:pt idx="1996">
                  <c:v>27-Dec-11</c:v>
                </c:pt>
                <c:pt idx="1997">
                  <c:v>28-Dec-11</c:v>
                </c:pt>
                <c:pt idx="1998">
                  <c:v>29-Dec-11</c:v>
                </c:pt>
                <c:pt idx="1999">
                  <c:v>30-Dec-11</c:v>
                </c:pt>
                <c:pt idx="2000">
                  <c:v>3-Jan-12</c:v>
                </c:pt>
                <c:pt idx="2001">
                  <c:v>4-Jan-12</c:v>
                </c:pt>
                <c:pt idx="2002">
                  <c:v>5-Jan-12</c:v>
                </c:pt>
                <c:pt idx="2003">
                  <c:v>6-Jan-12</c:v>
                </c:pt>
                <c:pt idx="2004">
                  <c:v>9-Jan-12</c:v>
                </c:pt>
                <c:pt idx="2005">
                  <c:v>10-Jan-12</c:v>
                </c:pt>
                <c:pt idx="2006">
                  <c:v>11-Jan-12</c:v>
                </c:pt>
                <c:pt idx="2007">
                  <c:v>12-Jan-12</c:v>
                </c:pt>
                <c:pt idx="2008">
                  <c:v>13-Jan-12</c:v>
                </c:pt>
                <c:pt idx="2009">
                  <c:v>17-Jan-12</c:v>
                </c:pt>
                <c:pt idx="2010">
                  <c:v>18-Jan-12</c:v>
                </c:pt>
                <c:pt idx="2011">
                  <c:v>19-Jan-12</c:v>
                </c:pt>
                <c:pt idx="2012">
                  <c:v>20-Jan-12</c:v>
                </c:pt>
                <c:pt idx="2013">
                  <c:v>23-Jan-12</c:v>
                </c:pt>
                <c:pt idx="2014">
                  <c:v>24-Jan-12</c:v>
                </c:pt>
                <c:pt idx="2015">
                  <c:v>25-Jan-12</c:v>
                </c:pt>
                <c:pt idx="2016">
                  <c:v>26-Jan-12</c:v>
                </c:pt>
                <c:pt idx="2017">
                  <c:v>27-Jan-12</c:v>
                </c:pt>
                <c:pt idx="2018">
                  <c:v>30-Jan-12</c:v>
                </c:pt>
                <c:pt idx="2019">
                  <c:v>31-Jan-12</c:v>
                </c:pt>
                <c:pt idx="2020">
                  <c:v>1-Feb-12</c:v>
                </c:pt>
                <c:pt idx="2021">
                  <c:v>2-Feb-12</c:v>
                </c:pt>
                <c:pt idx="2022">
                  <c:v>3-Feb-12</c:v>
                </c:pt>
                <c:pt idx="2023">
                  <c:v>6-Feb-12</c:v>
                </c:pt>
                <c:pt idx="2024">
                  <c:v>7-Feb-12</c:v>
                </c:pt>
                <c:pt idx="2025">
                  <c:v>8-Feb-12</c:v>
                </c:pt>
                <c:pt idx="2026">
                  <c:v>9-Feb-12</c:v>
                </c:pt>
                <c:pt idx="2027">
                  <c:v>10-Feb-12</c:v>
                </c:pt>
                <c:pt idx="2028">
                  <c:v>13-Feb-12</c:v>
                </c:pt>
                <c:pt idx="2029">
                  <c:v>14-Feb-12</c:v>
                </c:pt>
                <c:pt idx="2030">
                  <c:v>15-Feb-12</c:v>
                </c:pt>
                <c:pt idx="2031">
                  <c:v>16-Feb-12</c:v>
                </c:pt>
                <c:pt idx="2032">
                  <c:v>17-Feb-12</c:v>
                </c:pt>
                <c:pt idx="2033">
                  <c:v>21-Feb-12</c:v>
                </c:pt>
                <c:pt idx="2034">
                  <c:v>22-Feb-12</c:v>
                </c:pt>
                <c:pt idx="2035">
                  <c:v>23-Feb-12</c:v>
                </c:pt>
                <c:pt idx="2036">
                  <c:v>24-Feb-12</c:v>
                </c:pt>
                <c:pt idx="2037">
                  <c:v>27-Feb-12</c:v>
                </c:pt>
                <c:pt idx="2038">
                  <c:v>28-Feb-12</c:v>
                </c:pt>
                <c:pt idx="2039">
                  <c:v>29-Feb-12</c:v>
                </c:pt>
                <c:pt idx="2040">
                  <c:v>1-Mar-12</c:v>
                </c:pt>
                <c:pt idx="2041">
                  <c:v>2-Mar-12</c:v>
                </c:pt>
                <c:pt idx="2042">
                  <c:v>5-Mar-12</c:v>
                </c:pt>
                <c:pt idx="2043">
                  <c:v>6-Mar-12</c:v>
                </c:pt>
                <c:pt idx="2044">
                  <c:v>7-Mar-12</c:v>
                </c:pt>
                <c:pt idx="2045">
                  <c:v>8-Mar-12</c:v>
                </c:pt>
                <c:pt idx="2046">
                  <c:v>9-Mar-12</c:v>
                </c:pt>
                <c:pt idx="2047">
                  <c:v>12-Mar-12</c:v>
                </c:pt>
                <c:pt idx="2048">
                  <c:v>13-Mar-12</c:v>
                </c:pt>
                <c:pt idx="2049">
                  <c:v>14-Mar-12</c:v>
                </c:pt>
                <c:pt idx="2050">
                  <c:v>15-Mar-12</c:v>
                </c:pt>
                <c:pt idx="2051">
                  <c:v>16-Mar-12</c:v>
                </c:pt>
                <c:pt idx="2052">
                  <c:v>19-Mar-12</c:v>
                </c:pt>
                <c:pt idx="2053">
                  <c:v>20-Mar-12</c:v>
                </c:pt>
                <c:pt idx="2054">
                  <c:v>21-Mar-12</c:v>
                </c:pt>
                <c:pt idx="2055">
                  <c:v>22-Mar-12</c:v>
                </c:pt>
                <c:pt idx="2056">
                  <c:v>23-Mar-12</c:v>
                </c:pt>
                <c:pt idx="2057">
                  <c:v>26-Mar-12</c:v>
                </c:pt>
                <c:pt idx="2058">
                  <c:v>27-Mar-12</c:v>
                </c:pt>
                <c:pt idx="2059">
                  <c:v>28-Mar-12</c:v>
                </c:pt>
                <c:pt idx="2060">
                  <c:v>29-Mar-12</c:v>
                </c:pt>
                <c:pt idx="2061">
                  <c:v>30-Mar-12</c:v>
                </c:pt>
                <c:pt idx="2062">
                  <c:v>2-Apr-12</c:v>
                </c:pt>
                <c:pt idx="2063">
                  <c:v>3-Apr-12</c:v>
                </c:pt>
                <c:pt idx="2064">
                  <c:v>4-Apr-12</c:v>
                </c:pt>
                <c:pt idx="2065">
                  <c:v>5-Apr-12</c:v>
                </c:pt>
                <c:pt idx="2066">
                  <c:v>9-Apr-12</c:v>
                </c:pt>
                <c:pt idx="2067">
                  <c:v>10-Apr-12</c:v>
                </c:pt>
                <c:pt idx="2068">
                  <c:v>11-Apr-12</c:v>
                </c:pt>
                <c:pt idx="2069">
                  <c:v>12-Apr-12</c:v>
                </c:pt>
                <c:pt idx="2070">
                  <c:v>13-Apr-12</c:v>
                </c:pt>
                <c:pt idx="2071">
                  <c:v>16-Apr-12</c:v>
                </c:pt>
                <c:pt idx="2072">
                  <c:v>17-Apr-12</c:v>
                </c:pt>
                <c:pt idx="2073">
                  <c:v>18-Apr-12</c:v>
                </c:pt>
                <c:pt idx="2074">
                  <c:v>19-Apr-12</c:v>
                </c:pt>
                <c:pt idx="2075">
                  <c:v>20-Apr-12</c:v>
                </c:pt>
                <c:pt idx="2076">
                  <c:v>23-Apr-12</c:v>
                </c:pt>
                <c:pt idx="2077">
                  <c:v>24-Apr-12</c:v>
                </c:pt>
                <c:pt idx="2078">
                  <c:v>25-Apr-12</c:v>
                </c:pt>
                <c:pt idx="2079">
                  <c:v>26-Apr-12</c:v>
                </c:pt>
                <c:pt idx="2080">
                  <c:v>27-Apr-12</c:v>
                </c:pt>
                <c:pt idx="2081">
                  <c:v>30-Apr-12</c:v>
                </c:pt>
                <c:pt idx="2082">
                  <c:v>1-May-12</c:v>
                </c:pt>
                <c:pt idx="2083">
                  <c:v>2-May-12</c:v>
                </c:pt>
                <c:pt idx="2084">
                  <c:v>3-May-12</c:v>
                </c:pt>
                <c:pt idx="2085">
                  <c:v>4-May-12</c:v>
                </c:pt>
                <c:pt idx="2086">
                  <c:v>7-May-12</c:v>
                </c:pt>
                <c:pt idx="2087">
                  <c:v>8-May-12</c:v>
                </c:pt>
                <c:pt idx="2088">
                  <c:v>9-May-12</c:v>
                </c:pt>
                <c:pt idx="2089">
                  <c:v>10-May-12</c:v>
                </c:pt>
                <c:pt idx="2090">
                  <c:v>11-May-12</c:v>
                </c:pt>
                <c:pt idx="2091">
                  <c:v>14-May-12</c:v>
                </c:pt>
                <c:pt idx="2092">
                  <c:v>15-May-12</c:v>
                </c:pt>
                <c:pt idx="2093">
                  <c:v>16-May-12</c:v>
                </c:pt>
                <c:pt idx="2094">
                  <c:v>17-May-12</c:v>
                </c:pt>
                <c:pt idx="2095">
                  <c:v>18-May-12</c:v>
                </c:pt>
                <c:pt idx="2096">
                  <c:v>21-May-12</c:v>
                </c:pt>
                <c:pt idx="2097">
                  <c:v>22-May-12</c:v>
                </c:pt>
                <c:pt idx="2098">
                  <c:v>23-May-12</c:v>
                </c:pt>
                <c:pt idx="2099">
                  <c:v>24-May-12</c:v>
                </c:pt>
                <c:pt idx="2100">
                  <c:v>25-May-12</c:v>
                </c:pt>
                <c:pt idx="2101">
                  <c:v>29-May-12</c:v>
                </c:pt>
                <c:pt idx="2102">
                  <c:v>30-May-12</c:v>
                </c:pt>
                <c:pt idx="2103">
                  <c:v>31-May-12</c:v>
                </c:pt>
                <c:pt idx="2104">
                  <c:v>1-Jun-12</c:v>
                </c:pt>
                <c:pt idx="2105">
                  <c:v>4-Jun-12</c:v>
                </c:pt>
                <c:pt idx="2106">
                  <c:v>5-Jun-12</c:v>
                </c:pt>
                <c:pt idx="2107">
                  <c:v>6-Jun-12</c:v>
                </c:pt>
                <c:pt idx="2108">
                  <c:v>7-Jun-12</c:v>
                </c:pt>
                <c:pt idx="2109">
                  <c:v>8-Jun-12</c:v>
                </c:pt>
                <c:pt idx="2110">
                  <c:v>11-Jun-12</c:v>
                </c:pt>
                <c:pt idx="2111">
                  <c:v>12-Jun-12</c:v>
                </c:pt>
                <c:pt idx="2112">
                  <c:v>13-Jun-12</c:v>
                </c:pt>
                <c:pt idx="2113">
                  <c:v>14-Jun-12</c:v>
                </c:pt>
                <c:pt idx="2114">
                  <c:v>15-Jun-12</c:v>
                </c:pt>
                <c:pt idx="2115">
                  <c:v>18-Jun-12</c:v>
                </c:pt>
                <c:pt idx="2116">
                  <c:v>19-Jun-12</c:v>
                </c:pt>
                <c:pt idx="2117">
                  <c:v>20-Jun-12</c:v>
                </c:pt>
                <c:pt idx="2118">
                  <c:v>21-Jun-12</c:v>
                </c:pt>
                <c:pt idx="2119">
                  <c:v>22-Jun-12</c:v>
                </c:pt>
                <c:pt idx="2120">
                  <c:v>25-Jun-12</c:v>
                </c:pt>
                <c:pt idx="2121">
                  <c:v>26-Jun-12</c:v>
                </c:pt>
                <c:pt idx="2122">
                  <c:v>27-Jun-12</c:v>
                </c:pt>
                <c:pt idx="2123">
                  <c:v>28-Jun-12</c:v>
                </c:pt>
                <c:pt idx="2124">
                  <c:v>29-Jun-12</c:v>
                </c:pt>
                <c:pt idx="2125">
                  <c:v>2-Jul-12</c:v>
                </c:pt>
                <c:pt idx="2126">
                  <c:v>3-Jul-12</c:v>
                </c:pt>
                <c:pt idx="2127">
                  <c:v>5-Jul-12</c:v>
                </c:pt>
              </c:strCache>
            </c:strRef>
          </c:cat>
          <c:val>
            <c:numRef>
              <c:f>'VQT-chart-pivot'!$D$4:$D$2132</c:f>
              <c:numCache>
                <c:formatCode>General</c:formatCode>
                <c:ptCount val="2128"/>
                <c:pt idx="43">
                  <c:v>57.24592481619429</c:v>
                </c:pt>
                <c:pt idx="44">
                  <c:v>57.617110189176252</c:v>
                </c:pt>
                <c:pt idx="45">
                  <c:v>57.66268455557023</c:v>
                </c:pt>
                <c:pt idx="46">
                  <c:v>57.713834659540751</c:v>
                </c:pt>
                <c:pt idx="47">
                  <c:v>57.973060641411379</c:v>
                </c:pt>
                <c:pt idx="48">
                  <c:v>58.147733138711367</c:v>
                </c:pt>
                <c:pt idx="49">
                  <c:v>58.468255198897978</c:v>
                </c:pt>
                <c:pt idx="50">
                  <c:v>58.471068427244184</c:v>
                </c:pt>
                <c:pt idx="51">
                  <c:v>58.211577098556702</c:v>
                </c:pt>
                <c:pt idx="52">
                  <c:v>58.153045686694711</c:v>
                </c:pt>
                <c:pt idx="53">
                  <c:v>58.269548731825168</c:v>
                </c:pt>
                <c:pt idx="54">
                  <c:v>57.771836613881483</c:v>
                </c:pt>
                <c:pt idx="55">
                  <c:v>57.759641061840497</c:v>
                </c:pt>
                <c:pt idx="56">
                  <c:v>57.781409516967976</c:v>
                </c:pt>
                <c:pt idx="57">
                  <c:v>58.038042358009392</c:v>
                </c:pt>
                <c:pt idx="58">
                  <c:v>58.080570658804156</c:v>
                </c:pt>
                <c:pt idx="59">
                  <c:v>57.220008276989851</c:v>
                </c:pt>
                <c:pt idx="60">
                  <c:v>57.483911982117334</c:v>
                </c:pt>
                <c:pt idx="61">
                  <c:v>58.174249793503662</c:v>
                </c:pt>
                <c:pt idx="62">
                  <c:v>58.208480125572265</c:v>
                </c:pt>
                <c:pt idx="63">
                  <c:v>57.935697414911132</c:v>
                </c:pt>
                <c:pt idx="64">
                  <c:v>58.037790691952999</c:v>
                </c:pt>
                <c:pt idx="65">
                  <c:v>57.310036439380198</c:v>
                </c:pt>
                <c:pt idx="66">
                  <c:v>56.931244683634574</c:v>
                </c:pt>
                <c:pt idx="67">
                  <c:v>56.630365905358673</c:v>
                </c:pt>
                <c:pt idx="68">
                  <c:v>56.631111314762983</c:v>
                </c:pt>
                <c:pt idx="69">
                  <c:v>56.631304782542486</c:v>
                </c:pt>
                <c:pt idx="70">
                  <c:v>56.631488419415085</c:v>
                </c:pt>
                <c:pt idx="71">
                  <c:v>56.631670090563205</c:v>
                </c:pt>
                <c:pt idx="72">
                  <c:v>56.115466521921675</c:v>
                </c:pt>
                <c:pt idx="73">
                  <c:v>55.792630135004337</c:v>
                </c:pt>
                <c:pt idx="74">
                  <c:v>56.016677091205622</c:v>
                </c:pt>
                <c:pt idx="75">
                  <c:v>56.025907679493791</c:v>
                </c:pt>
                <c:pt idx="76">
                  <c:v>55.993699035808753</c:v>
                </c:pt>
                <c:pt idx="77">
                  <c:v>55.992643966029107</c:v>
                </c:pt>
                <c:pt idx="78">
                  <c:v>55.733537751239503</c:v>
                </c:pt>
                <c:pt idx="79">
                  <c:v>55.999247924746854</c:v>
                </c:pt>
                <c:pt idx="80">
                  <c:v>55.506909672710528</c:v>
                </c:pt>
                <c:pt idx="81">
                  <c:v>55.599913637025523</c:v>
                </c:pt>
                <c:pt idx="82">
                  <c:v>55.72338487156329</c:v>
                </c:pt>
                <c:pt idx="83">
                  <c:v>55.592565912746004</c:v>
                </c:pt>
                <c:pt idx="84">
                  <c:v>55.812752948502819</c:v>
                </c:pt>
                <c:pt idx="85">
                  <c:v>55.948617530842284</c:v>
                </c:pt>
                <c:pt idx="86">
                  <c:v>56.111100021203121</c:v>
                </c:pt>
                <c:pt idx="87">
                  <c:v>56.148745790608665</c:v>
                </c:pt>
                <c:pt idx="88">
                  <c:v>56.184711405594776</c:v>
                </c:pt>
                <c:pt idx="89">
                  <c:v>56.368790597187378</c:v>
                </c:pt>
                <c:pt idx="90">
                  <c:v>56.025337560469822</c:v>
                </c:pt>
                <c:pt idx="91">
                  <c:v>56.285190304553623</c:v>
                </c:pt>
                <c:pt idx="92">
                  <c:v>56.928245554451181</c:v>
                </c:pt>
                <c:pt idx="93">
                  <c:v>56.895239556741004</c:v>
                </c:pt>
                <c:pt idx="94">
                  <c:v>56.445911507037351</c:v>
                </c:pt>
                <c:pt idx="95">
                  <c:v>56.573924515198534</c:v>
                </c:pt>
                <c:pt idx="96">
                  <c:v>56.039667361510816</c:v>
                </c:pt>
                <c:pt idx="97">
                  <c:v>56.336904600924044</c:v>
                </c:pt>
                <c:pt idx="98">
                  <c:v>56.401207315240832</c:v>
                </c:pt>
                <c:pt idx="99">
                  <c:v>56.329758072384244</c:v>
                </c:pt>
                <c:pt idx="100">
                  <c:v>56.462343790119363</c:v>
                </c:pt>
                <c:pt idx="101">
                  <c:v>56.246767670770929</c:v>
                </c:pt>
                <c:pt idx="102">
                  <c:v>56.407818049051137</c:v>
                </c:pt>
                <c:pt idx="103">
                  <c:v>56.798216818124679</c:v>
                </c:pt>
                <c:pt idx="104">
                  <c:v>56.666659119823223</c:v>
                </c:pt>
                <c:pt idx="105">
                  <c:v>56.378876920597492</c:v>
                </c:pt>
                <c:pt idx="106">
                  <c:v>56.341290805053667</c:v>
                </c:pt>
                <c:pt idx="107">
                  <c:v>56.457344684896995</c:v>
                </c:pt>
                <c:pt idx="108">
                  <c:v>56.654731971797261</c:v>
                </c:pt>
                <c:pt idx="109">
                  <c:v>56.101052059480189</c:v>
                </c:pt>
                <c:pt idx="110">
                  <c:v>55.924833028938423</c:v>
                </c:pt>
                <c:pt idx="111">
                  <c:v>55.516426030073788</c:v>
                </c:pt>
                <c:pt idx="112">
                  <c:v>55.514522984920319</c:v>
                </c:pt>
                <c:pt idx="113">
                  <c:v>55.215263131328392</c:v>
                </c:pt>
                <c:pt idx="114">
                  <c:v>55.426113508086267</c:v>
                </c:pt>
                <c:pt idx="115">
                  <c:v>55.427795628202603</c:v>
                </c:pt>
                <c:pt idx="116">
                  <c:v>55.44732059481683</c:v>
                </c:pt>
                <c:pt idx="117">
                  <c:v>55.266196071597989</c:v>
                </c:pt>
                <c:pt idx="118">
                  <c:v>55.039303523768517</c:v>
                </c:pt>
                <c:pt idx="119">
                  <c:v>54.790972047889824</c:v>
                </c:pt>
                <c:pt idx="120">
                  <c:v>54.769506034025298</c:v>
                </c:pt>
                <c:pt idx="121">
                  <c:v>55.110101457976036</c:v>
                </c:pt>
                <c:pt idx="122">
                  <c:v>54.451048713876808</c:v>
                </c:pt>
                <c:pt idx="123">
                  <c:v>54.550431657679752</c:v>
                </c:pt>
                <c:pt idx="124">
                  <c:v>54.039135543209788</c:v>
                </c:pt>
                <c:pt idx="125">
                  <c:v>53.941063147547496</c:v>
                </c:pt>
                <c:pt idx="126">
                  <c:v>54.42142321127217</c:v>
                </c:pt>
                <c:pt idx="127">
                  <c:v>54.436307869601428</c:v>
                </c:pt>
                <c:pt idx="128">
                  <c:v>54.66725794387731</c:v>
                </c:pt>
                <c:pt idx="129">
                  <c:v>54.721822439674071</c:v>
                </c:pt>
                <c:pt idx="130">
                  <c:v>54.93455197136651</c:v>
                </c:pt>
                <c:pt idx="131">
                  <c:v>54.601242768128479</c:v>
                </c:pt>
                <c:pt idx="132">
                  <c:v>54.551514068201001</c:v>
                </c:pt>
                <c:pt idx="133">
                  <c:v>53.72785127667381</c:v>
                </c:pt>
                <c:pt idx="134">
                  <c:v>52.955996915354966</c:v>
                </c:pt>
                <c:pt idx="135">
                  <c:v>52.841201990218259</c:v>
                </c:pt>
                <c:pt idx="136">
                  <c:v>52.842087041625511</c:v>
                </c:pt>
                <c:pt idx="137">
                  <c:v>52.842983116338324</c:v>
                </c:pt>
                <c:pt idx="138">
                  <c:v>52.843877371468359</c:v>
                </c:pt>
                <c:pt idx="139">
                  <c:v>52.844773476540858</c:v>
                </c:pt>
                <c:pt idx="140">
                  <c:v>53.233513941420298</c:v>
                </c:pt>
                <c:pt idx="141">
                  <c:v>53.1966312101817</c:v>
                </c:pt>
                <c:pt idx="142">
                  <c:v>53.599813988191798</c:v>
                </c:pt>
                <c:pt idx="143">
                  <c:v>53.472768216069205</c:v>
                </c:pt>
                <c:pt idx="144">
                  <c:v>53.66224427389497</c:v>
                </c:pt>
                <c:pt idx="145">
                  <c:v>53.483593841606321</c:v>
                </c:pt>
                <c:pt idx="146">
                  <c:v>53.395336309135743</c:v>
                </c:pt>
                <c:pt idx="147">
                  <c:v>53.57906286807922</c:v>
                </c:pt>
                <c:pt idx="148">
                  <c:v>53.56416308271676</c:v>
                </c:pt>
                <c:pt idx="149">
                  <c:v>53.619374519783328</c:v>
                </c:pt>
                <c:pt idx="150">
                  <c:v>53.314100222873712</c:v>
                </c:pt>
                <c:pt idx="151">
                  <c:v>53.491603207065161</c:v>
                </c:pt>
                <c:pt idx="152">
                  <c:v>53.514704138992791</c:v>
                </c:pt>
                <c:pt idx="153">
                  <c:v>53.834548721754025</c:v>
                </c:pt>
                <c:pt idx="154">
                  <c:v>53.594289513280941</c:v>
                </c:pt>
                <c:pt idx="155">
                  <c:v>53.921407307526344</c:v>
                </c:pt>
                <c:pt idx="156">
                  <c:v>53.688257102197362</c:v>
                </c:pt>
                <c:pt idx="157">
                  <c:v>53.775352639390832</c:v>
                </c:pt>
                <c:pt idx="158">
                  <c:v>54.017897835355107</c:v>
                </c:pt>
                <c:pt idx="159">
                  <c:v>54.09303045620846</c:v>
                </c:pt>
                <c:pt idx="160">
                  <c:v>54.175473908825779</c:v>
                </c:pt>
                <c:pt idx="161">
                  <c:v>53.827837763797859</c:v>
                </c:pt>
                <c:pt idx="162">
                  <c:v>53.977546427711488</c:v>
                </c:pt>
                <c:pt idx="163">
                  <c:v>54.21518079839975</c:v>
                </c:pt>
                <c:pt idx="164">
                  <c:v>53.924881976280751</c:v>
                </c:pt>
                <c:pt idx="165">
                  <c:v>54.229690458972826</c:v>
                </c:pt>
                <c:pt idx="166">
                  <c:v>53.515870205129453</c:v>
                </c:pt>
                <c:pt idx="167">
                  <c:v>53.283024356785255</c:v>
                </c:pt>
                <c:pt idx="168">
                  <c:v>53.345236187442659</c:v>
                </c:pt>
                <c:pt idx="169">
                  <c:v>53.046683143828403</c:v>
                </c:pt>
                <c:pt idx="170">
                  <c:v>53.321510096078093</c:v>
                </c:pt>
                <c:pt idx="171">
                  <c:v>53.509375074296784</c:v>
                </c:pt>
                <c:pt idx="172">
                  <c:v>53.483539968253304</c:v>
                </c:pt>
                <c:pt idx="173">
                  <c:v>54.216648395947885</c:v>
                </c:pt>
                <c:pt idx="174">
                  <c:v>54.40413132891171</c:v>
                </c:pt>
                <c:pt idx="175">
                  <c:v>54.378884942194581</c:v>
                </c:pt>
                <c:pt idx="176">
                  <c:v>54.610277242903699</c:v>
                </c:pt>
                <c:pt idx="177">
                  <c:v>54.10875319712401</c:v>
                </c:pt>
                <c:pt idx="178">
                  <c:v>53.735237840667544</c:v>
                </c:pt>
                <c:pt idx="179">
                  <c:v>53.828343055223868</c:v>
                </c:pt>
                <c:pt idx="180">
                  <c:v>53.829370132971661</c:v>
                </c:pt>
                <c:pt idx="181">
                  <c:v>53.486166062435508</c:v>
                </c:pt>
                <c:pt idx="182">
                  <c:v>53.140985832244503</c:v>
                </c:pt>
                <c:pt idx="183">
                  <c:v>53.14232057995909</c:v>
                </c:pt>
                <c:pt idx="184">
                  <c:v>53.223157849193953</c:v>
                </c:pt>
                <c:pt idx="185">
                  <c:v>52.805727033482505</c:v>
                </c:pt>
                <c:pt idx="186">
                  <c:v>52.972728603834909</c:v>
                </c:pt>
                <c:pt idx="187">
                  <c:v>52.880190580477496</c:v>
                </c:pt>
                <c:pt idx="188">
                  <c:v>52.523765805370985</c:v>
                </c:pt>
                <c:pt idx="189">
                  <c:v>52.691373027523255</c:v>
                </c:pt>
                <c:pt idx="190">
                  <c:v>53.18834905898813</c:v>
                </c:pt>
                <c:pt idx="191">
                  <c:v>53.785796529813346</c:v>
                </c:pt>
                <c:pt idx="192">
                  <c:v>53.774414580883978</c:v>
                </c:pt>
                <c:pt idx="193">
                  <c:v>53.888699450173362</c:v>
                </c:pt>
                <c:pt idx="194">
                  <c:v>53.950007122755892</c:v>
                </c:pt>
                <c:pt idx="195">
                  <c:v>53.722824782775639</c:v>
                </c:pt>
                <c:pt idx="196">
                  <c:v>53.842324695202649</c:v>
                </c:pt>
                <c:pt idx="197">
                  <c:v>54.287805135270496</c:v>
                </c:pt>
                <c:pt idx="198">
                  <c:v>54.418378266126467</c:v>
                </c:pt>
                <c:pt idx="199">
                  <c:v>54.414855733381316</c:v>
                </c:pt>
                <c:pt idx="200">
                  <c:v>54.349531819633775</c:v>
                </c:pt>
                <c:pt idx="201">
                  <c:v>54.170141024180495</c:v>
                </c:pt>
                <c:pt idx="202">
                  <c:v>54.504555665896135</c:v>
                </c:pt>
                <c:pt idx="203">
                  <c:v>54.960293314922247</c:v>
                </c:pt>
                <c:pt idx="204">
                  <c:v>54.955719931121088</c:v>
                </c:pt>
                <c:pt idx="205">
                  <c:v>54.652277903210859</c:v>
                </c:pt>
                <c:pt idx="206">
                  <c:v>55.002441781975726</c:v>
                </c:pt>
                <c:pt idx="207">
                  <c:v>55.069380490352749</c:v>
                </c:pt>
                <c:pt idx="208">
                  <c:v>54.470232303230276</c:v>
                </c:pt>
                <c:pt idx="209">
                  <c:v>54.742158936181042</c:v>
                </c:pt>
                <c:pt idx="210">
                  <c:v>54.731002223883394</c:v>
                </c:pt>
                <c:pt idx="211">
                  <c:v>54.938449929325571</c:v>
                </c:pt>
                <c:pt idx="212">
                  <c:v>54.952572901285649</c:v>
                </c:pt>
                <c:pt idx="213">
                  <c:v>54.794832317333928</c:v>
                </c:pt>
                <c:pt idx="214">
                  <c:v>54.590325712347699</c:v>
                </c:pt>
                <c:pt idx="215">
                  <c:v>55.384196931697105</c:v>
                </c:pt>
                <c:pt idx="216">
                  <c:v>55.333319266327635</c:v>
                </c:pt>
                <c:pt idx="217">
                  <c:v>55.388058330159204</c:v>
                </c:pt>
                <c:pt idx="218">
                  <c:v>55.26472734791664</c:v>
                </c:pt>
                <c:pt idx="219">
                  <c:v>54.704215485372131</c:v>
                </c:pt>
                <c:pt idx="220">
                  <c:v>54.947155382674666</c:v>
                </c:pt>
                <c:pt idx="221">
                  <c:v>55.223960392707163</c:v>
                </c:pt>
                <c:pt idx="222">
                  <c:v>55.159464601439801</c:v>
                </c:pt>
                <c:pt idx="223">
                  <c:v>55.61336883058565</c:v>
                </c:pt>
                <c:pt idx="224">
                  <c:v>55.829642882201163</c:v>
                </c:pt>
                <c:pt idx="225">
                  <c:v>55.95965076818861</c:v>
                </c:pt>
                <c:pt idx="226">
                  <c:v>55.832929482892894</c:v>
                </c:pt>
                <c:pt idx="227">
                  <c:v>55.427111837584853</c:v>
                </c:pt>
                <c:pt idx="228">
                  <c:v>55.440884259535594</c:v>
                </c:pt>
                <c:pt idx="229">
                  <c:v>55.901884567436504</c:v>
                </c:pt>
                <c:pt idx="230">
                  <c:v>56.108783405135441</c:v>
                </c:pt>
                <c:pt idx="231">
                  <c:v>56.124466672869396</c:v>
                </c:pt>
                <c:pt idx="232">
                  <c:v>55.885134247499998</c:v>
                </c:pt>
                <c:pt idx="233">
                  <c:v>56.274270331325901</c:v>
                </c:pt>
                <c:pt idx="234">
                  <c:v>56.276737931002529</c:v>
                </c:pt>
                <c:pt idx="235">
                  <c:v>56.290182575683453</c:v>
                </c:pt>
                <c:pt idx="236">
                  <c:v>56.217521630924161</c:v>
                </c:pt>
                <c:pt idx="237">
                  <c:v>55.793417142882873</c:v>
                </c:pt>
                <c:pt idx="238">
                  <c:v>55.179627920693008</c:v>
                </c:pt>
                <c:pt idx="239">
                  <c:v>54.98433956562809</c:v>
                </c:pt>
                <c:pt idx="240">
                  <c:v>55.155790813958092</c:v>
                </c:pt>
                <c:pt idx="241">
                  <c:v>55.157877087672041</c:v>
                </c:pt>
                <c:pt idx="242">
                  <c:v>55.164152943141382</c:v>
                </c:pt>
                <c:pt idx="243">
                  <c:v>54.851155939149741</c:v>
                </c:pt>
                <c:pt idx="244">
                  <c:v>55.026505787870043</c:v>
                </c:pt>
                <c:pt idx="245">
                  <c:v>54.564589761370584</c:v>
                </c:pt>
                <c:pt idx="246">
                  <c:v>54.86669805925132</c:v>
                </c:pt>
                <c:pt idx="247">
                  <c:v>55.335548232476043</c:v>
                </c:pt>
                <c:pt idx="248">
                  <c:v>54.93003517988285</c:v>
                </c:pt>
                <c:pt idx="249">
                  <c:v>54.604393445769716</c:v>
                </c:pt>
                <c:pt idx="250">
                  <c:v>54.290231310368</c:v>
                </c:pt>
                <c:pt idx="251">
                  <c:v>54.092857032003835</c:v>
                </c:pt>
                <c:pt idx="252">
                  <c:v>54.292677825753906</c:v>
                </c:pt>
                <c:pt idx="253">
                  <c:v>54.525777375573995</c:v>
                </c:pt>
                <c:pt idx="254">
                  <c:v>54.533337916728421</c:v>
                </c:pt>
                <c:pt idx="255">
                  <c:v>54.378960683850245</c:v>
                </c:pt>
                <c:pt idx="256">
                  <c:v>54.806966656179632</c:v>
                </c:pt>
                <c:pt idx="257">
                  <c:v>55.129615185157128</c:v>
                </c:pt>
                <c:pt idx="258">
                  <c:v>55.243458358312559</c:v>
                </c:pt>
                <c:pt idx="259">
                  <c:v>55.084243156163247</c:v>
                </c:pt>
                <c:pt idx="260">
                  <c:v>55.367199890458217</c:v>
                </c:pt>
                <c:pt idx="261">
                  <c:v>55.308961068486106</c:v>
                </c:pt>
                <c:pt idx="262">
                  <c:v>55.352080445028015</c:v>
                </c:pt>
                <c:pt idx="263">
                  <c:v>54.913014042932119</c:v>
                </c:pt>
                <c:pt idx="264">
                  <c:v>55.115861111699594</c:v>
                </c:pt>
                <c:pt idx="265">
                  <c:v>55.463927092449055</c:v>
                </c:pt>
                <c:pt idx="266">
                  <c:v>55.517104948580915</c:v>
                </c:pt>
                <c:pt idx="267">
                  <c:v>55.701750689593084</c:v>
                </c:pt>
                <c:pt idx="268">
                  <c:v>55.710388008608724</c:v>
                </c:pt>
                <c:pt idx="269">
                  <c:v>55.295108772128486</c:v>
                </c:pt>
                <c:pt idx="270">
                  <c:v>55.332095169817812</c:v>
                </c:pt>
                <c:pt idx="271">
                  <c:v>54.597597716056633</c:v>
                </c:pt>
                <c:pt idx="272">
                  <c:v>54.892010296949074</c:v>
                </c:pt>
                <c:pt idx="273">
                  <c:v>55.312021890726626</c:v>
                </c:pt>
                <c:pt idx="274">
                  <c:v>55.795095088851561</c:v>
                </c:pt>
                <c:pt idx="275">
                  <c:v>55.469788160158544</c:v>
                </c:pt>
                <c:pt idx="276">
                  <c:v>55.725611584114844</c:v>
                </c:pt>
                <c:pt idx="277">
                  <c:v>55.838289521988173</c:v>
                </c:pt>
                <c:pt idx="278">
                  <c:v>55.987215512048785</c:v>
                </c:pt>
                <c:pt idx="279">
                  <c:v>56.27939487313504</c:v>
                </c:pt>
                <c:pt idx="280">
                  <c:v>56.415109703774299</c:v>
                </c:pt>
                <c:pt idx="281">
                  <c:v>56.263445412180538</c:v>
                </c:pt>
                <c:pt idx="282">
                  <c:v>55.849774464873839</c:v>
                </c:pt>
                <c:pt idx="283">
                  <c:v>55.92547343463854</c:v>
                </c:pt>
                <c:pt idx="284">
                  <c:v>55.634163423959983</c:v>
                </c:pt>
                <c:pt idx="285">
                  <c:v>55.899257056837442</c:v>
                </c:pt>
                <c:pt idx="286">
                  <c:v>55.738884678369715</c:v>
                </c:pt>
                <c:pt idx="287">
                  <c:v>55.56538699023676</c:v>
                </c:pt>
                <c:pt idx="288">
                  <c:v>55.658635771789505</c:v>
                </c:pt>
                <c:pt idx="289">
                  <c:v>55.618072241538137</c:v>
                </c:pt>
                <c:pt idx="290">
                  <c:v>55.36021876543596</c:v>
                </c:pt>
                <c:pt idx="291">
                  <c:v>55.033149833300698</c:v>
                </c:pt>
                <c:pt idx="292">
                  <c:v>55.118910235036367</c:v>
                </c:pt>
                <c:pt idx="293">
                  <c:v>54.94551642624188</c:v>
                </c:pt>
                <c:pt idx="294">
                  <c:v>55.132106450568749</c:v>
                </c:pt>
                <c:pt idx="295">
                  <c:v>55.028600435103534</c:v>
                </c:pt>
                <c:pt idx="296">
                  <c:v>55.45094010496836</c:v>
                </c:pt>
                <c:pt idx="297">
                  <c:v>55.405658613589608</c:v>
                </c:pt>
                <c:pt idx="298">
                  <c:v>55.264068846046044</c:v>
                </c:pt>
                <c:pt idx="299">
                  <c:v>55.541703942429606</c:v>
                </c:pt>
                <c:pt idx="300">
                  <c:v>55.693840836411617</c:v>
                </c:pt>
                <c:pt idx="301">
                  <c:v>55.389307572621547</c:v>
                </c:pt>
                <c:pt idx="302">
                  <c:v>55.522376414855977</c:v>
                </c:pt>
                <c:pt idx="303">
                  <c:v>55.090854402552864</c:v>
                </c:pt>
                <c:pt idx="304">
                  <c:v>55.049771652909918</c:v>
                </c:pt>
                <c:pt idx="305">
                  <c:v>55.191205640870059</c:v>
                </c:pt>
                <c:pt idx="306">
                  <c:v>54.622945215100351</c:v>
                </c:pt>
                <c:pt idx="307">
                  <c:v>54.169374250311499</c:v>
                </c:pt>
                <c:pt idx="308">
                  <c:v>53.595071065673331</c:v>
                </c:pt>
                <c:pt idx="309">
                  <c:v>53.603418806044154</c:v>
                </c:pt>
                <c:pt idx="310">
                  <c:v>53.606177805401138</c:v>
                </c:pt>
                <c:pt idx="311">
                  <c:v>53.60892019527089</c:v>
                </c:pt>
                <c:pt idx="312">
                  <c:v>53.611668309553245</c:v>
                </c:pt>
                <c:pt idx="313">
                  <c:v>53.447550034468307</c:v>
                </c:pt>
                <c:pt idx="314">
                  <c:v>53.667489638395303</c:v>
                </c:pt>
                <c:pt idx="315">
                  <c:v>53.343019452144702</c:v>
                </c:pt>
                <c:pt idx="316">
                  <c:v>53.540725257538789</c:v>
                </c:pt>
                <c:pt idx="317">
                  <c:v>53.276274956699879</c:v>
                </c:pt>
                <c:pt idx="318">
                  <c:v>53.802009067135224</c:v>
                </c:pt>
                <c:pt idx="319">
                  <c:v>53.770973931362569</c:v>
                </c:pt>
                <c:pt idx="320">
                  <c:v>53.657712646974453</c:v>
                </c:pt>
                <c:pt idx="321">
                  <c:v>53.918652549930059</c:v>
                </c:pt>
                <c:pt idx="322">
                  <c:v>53.699639305863315</c:v>
                </c:pt>
                <c:pt idx="323">
                  <c:v>53.68812741629359</c:v>
                </c:pt>
                <c:pt idx="324">
                  <c:v>53.917811996676832</c:v>
                </c:pt>
                <c:pt idx="325">
                  <c:v>53.599816653709496</c:v>
                </c:pt>
                <c:pt idx="326">
                  <c:v>53.85737054754297</c:v>
                </c:pt>
                <c:pt idx="327">
                  <c:v>53.670801746358357</c:v>
                </c:pt>
                <c:pt idx="328">
                  <c:v>53.578834745776682</c:v>
                </c:pt>
                <c:pt idx="329">
                  <c:v>53.980517298850991</c:v>
                </c:pt>
                <c:pt idx="330">
                  <c:v>54.127033009190576</c:v>
                </c:pt>
                <c:pt idx="331">
                  <c:v>54.384595069064034</c:v>
                </c:pt>
                <c:pt idx="332">
                  <c:v>54.514318902346076</c:v>
                </c:pt>
                <c:pt idx="333">
                  <c:v>54.365510276730774</c:v>
                </c:pt>
                <c:pt idx="334">
                  <c:v>54.438539634101915</c:v>
                </c:pt>
                <c:pt idx="335">
                  <c:v>54.417926203115684</c:v>
                </c:pt>
                <c:pt idx="336">
                  <c:v>54.299918266955167</c:v>
                </c:pt>
                <c:pt idx="337">
                  <c:v>54.442529003817391</c:v>
                </c:pt>
                <c:pt idx="338">
                  <c:v>54.515186195563487</c:v>
                </c:pt>
                <c:pt idx="339">
                  <c:v>54.26270150514452</c:v>
                </c:pt>
                <c:pt idx="340">
                  <c:v>54.619685893424283</c:v>
                </c:pt>
                <c:pt idx="341">
                  <c:v>54.660366914260393</c:v>
                </c:pt>
                <c:pt idx="342">
                  <c:v>54.320758773601312</c:v>
                </c:pt>
                <c:pt idx="343">
                  <c:v>54.360459705569049</c:v>
                </c:pt>
                <c:pt idx="344">
                  <c:v>54.330520081531304</c:v>
                </c:pt>
                <c:pt idx="345">
                  <c:v>54.22995380566168</c:v>
                </c:pt>
                <c:pt idx="346">
                  <c:v>54.498106871722776</c:v>
                </c:pt>
                <c:pt idx="347">
                  <c:v>54.373982203154434</c:v>
                </c:pt>
                <c:pt idx="348">
                  <c:v>54.460480876442929</c:v>
                </c:pt>
                <c:pt idx="349">
                  <c:v>54.581342901377965</c:v>
                </c:pt>
                <c:pt idx="350">
                  <c:v>54.767157038659974</c:v>
                </c:pt>
                <c:pt idx="351">
                  <c:v>54.952188582449203</c:v>
                </c:pt>
                <c:pt idx="352">
                  <c:v>55.23023343073698</c:v>
                </c:pt>
                <c:pt idx="353">
                  <c:v>55.188886035955399</c:v>
                </c:pt>
                <c:pt idx="354">
                  <c:v>55.055813759618438</c:v>
                </c:pt>
                <c:pt idx="355">
                  <c:v>55.069869233667077</c:v>
                </c:pt>
                <c:pt idx="356">
                  <c:v>54.498059012137553</c:v>
                </c:pt>
                <c:pt idx="357">
                  <c:v>54.128297941292473</c:v>
                </c:pt>
                <c:pt idx="358">
                  <c:v>54.067808981949142</c:v>
                </c:pt>
                <c:pt idx="359">
                  <c:v>54.071218903816153</c:v>
                </c:pt>
                <c:pt idx="360">
                  <c:v>54.074717279667034</c:v>
                </c:pt>
                <c:pt idx="361">
                  <c:v>53.704766253982903</c:v>
                </c:pt>
                <c:pt idx="362">
                  <c:v>53.844449981134311</c:v>
                </c:pt>
                <c:pt idx="363">
                  <c:v>54.280149512843259</c:v>
                </c:pt>
                <c:pt idx="364">
                  <c:v>53.863280414214834</c:v>
                </c:pt>
                <c:pt idx="365">
                  <c:v>54.003289583427296</c:v>
                </c:pt>
                <c:pt idx="366">
                  <c:v>54.578296711730225</c:v>
                </c:pt>
                <c:pt idx="367">
                  <c:v>54.888249607919469</c:v>
                </c:pt>
                <c:pt idx="368">
                  <c:v>54.993831652621211</c:v>
                </c:pt>
                <c:pt idx="369">
                  <c:v>55.021596362963159</c:v>
                </c:pt>
                <c:pt idx="370">
                  <c:v>55.142429888156457</c:v>
                </c:pt>
                <c:pt idx="371">
                  <c:v>55.19115201932226</c:v>
                </c:pt>
                <c:pt idx="372">
                  <c:v>54.885597371420289</c:v>
                </c:pt>
                <c:pt idx="373">
                  <c:v>55.221522580424114</c:v>
                </c:pt>
                <c:pt idx="374">
                  <c:v>55.469612225875991</c:v>
                </c:pt>
                <c:pt idx="375">
                  <c:v>55.102446872813772</c:v>
                </c:pt>
                <c:pt idx="376">
                  <c:v>55.373016585950786</c:v>
                </c:pt>
                <c:pt idx="377">
                  <c:v>55.174710526453161</c:v>
                </c:pt>
                <c:pt idx="378">
                  <c:v>55.27526718259098</c:v>
                </c:pt>
                <c:pt idx="379">
                  <c:v>55.513405471549603</c:v>
                </c:pt>
                <c:pt idx="380">
                  <c:v>55.811257624986801</c:v>
                </c:pt>
                <c:pt idx="381">
                  <c:v>55.413278339569807</c:v>
                </c:pt>
                <c:pt idx="382">
                  <c:v>55.476685850827977</c:v>
                </c:pt>
                <c:pt idx="383">
                  <c:v>55.852796840338243</c:v>
                </c:pt>
                <c:pt idx="384">
                  <c:v>55.905642334983106</c:v>
                </c:pt>
                <c:pt idx="385">
                  <c:v>55.527892854502952</c:v>
                </c:pt>
                <c:pt idx="386">
                  <c:v>55.123644123006237</c:v>
                </c:pt>
                <c:pt idx="387">
                  <c:v>54.990729743510393</c:v>
                </c:pt>
                <c:pt idx="388">
                  <c:v>55.305313669971532</c:v>
                </c:pt>
                <c:pt idx="389">
                  <c:v>55.21194497051075</c:v>
                </c:pt>
                <c:pt idx="390">
                  <c:v>55.583807446257381</c:v>
                </c:pt>
                <c:pt idx="391">
                  <c:v>55.279443960430243</c:v>
                </c:pt>
                <c:pt idx="392">
                  <c:v>55.416707314551481</c:v>
                </c:pt>
                <c:pt idx="393">
                  <c:v>55.073011278639648</c:v>
                </c:pt>
                <c:pt idx="394">
                  <c:v>55.36180030170727</c:v>
                </c:pt>
                <c:pt idx="395">
                  <c:v>55.225765005318685</c:v>
                </c:pt>
                <c:pt idx="396">
                  <c:v>55.213936217195517</c:v>
                </c:pt>
                <c:pt idx="397">
                  <c:v>55.291398996420504</c:v>
                </c:pt>
                <c:pt idx="398">
                  <c:v>55.106926682532162</c:v>
                </c:pt>
                <c:pt idx="399">
                  <c:v>54.74217276327564</c:v>
                </c:pt>
                <c:pt idx="400">
                  <c:v>54.858382761304725</c:v>
                </c:pt>
                <c:pt idx="401">
                  <c:v>54.587511852569797</c:v>
                </c:pt>
                <c:pt idx="402">
                  <c:v>54.790163296903756</c:v>
                </c:pt>
                <c:pt idx="403">
                  <c:v>54.677859434219123</c:v>
                </c:pt>
                <c:pt idx="404">
                  <c:v>55.083309691904432</c:v>
                </c:pt>
                <c:pt idx="405">
                  <c:v>55.180212356077398</c:v>
                </c:pt>
                <c:pt idx="406">
                  <c:v>55.02356260829329</c:v>
                </c:pt>
                <c:pt idx="407">
                  <c:v>55.610219197490217</c:v>
                </c:pt>
                <c:pt idx="408">
                  <c:v>55.665132789151933</c:v>
                </c:pt>
                <c:pt idx="409">
                  <c:v>55.463346449411446</c:v>
                </c:pt>
                <c:pt idx="410">
                  <c:v>55.866658658124344</c:v>
                </c:pt>
                <c:pt idx="411">
                  <c:v>55.818807834433812</c:v>
                </c:pt>
                <c:pt idx="412">
                  <c:v>55.435195514428536</c:v>
                </c:pt>
                <c:pt idx="413">
                  <c:v>55.256920089392956</c:v>
                </c:pt>
                <c:pt idx="414">
                  <c:v>55.276789892179231</c:v>
                </c:pt>
                <c:pt idx="415">
                  <c:v>55.703839906347177</c:v>
                </c:pt>
                <c:pt idx="416">
                  <c:v>55.40546472298314</c:v>
                </c:pt>
                <c:pt idx="417">
                  <c:v>54.985912121834922</c:v>
                </c:pt>
                <c:pt idx="418">
                  <c:v>54.528955443707197</c:v>
                </c:pt>
                <c:pt idx="419">
                  <c:v>54.747273461056018</c:v>
                </c:pt>
                <c:pt idx="420">
                  <c:v>54.757008783683446</c:v>
                </c:pt>
                <c:pt idx="421">
                  <c:v>54.752698578125738</c:v>
                </c:pt>
                <c:pt idx="422">
                  <c:v>54.742822310863225</c:v>
                </c:pt>
                <c:pt idx="423">
                  <c:v>54.784817156860242</c:v>
                </c:pt>
                <c:pt idx="424">
                  <c:v>55.231393052688709</c:v>
                </c:pt>
                <c:pt idx="425">
                  <c:v>55.259798971036084</c:v>
                </c:pt>
                <c:pt idx="426">
                  <c:v>55.158604107376945</c:v>
                </c:pt>
                <c:pt idx="427">
                  <c:v>54.641883019002506</c:v>
                </c:pt>
                <c:pt idx="428">
                  <c:v>53.90931858059519</c:v>
                </c:pt>
                <c:pt idx="429">
                  <c:v>53.734649460017962</c:v>
                </c:pt>
                <c:pt idx="430">
                  <c:v>53.905158705275944</c:v>
                </c:pt>
                <c:pt idx="431">
                  <c:v>53.917951039795518</c:v>
                </c:pt>
                <c:pt idx="432">
                  <c:v>53.922241702651945</c:v>
                </c:pt>
                <c:pt idx="433">
                  <c:v>53.926531763334495</c:v>
                </c:pt>
                <c:pt idx="434">
                  <c:v>53.89664230396248</c:v>
                </c:pt>
                <c:pt idx="435">
                  <c:v>54.283222639960904</c:v>
                </c:pt>
                <c:pt idx="436">
                  <c:v>54.435301196567622</c:v>
                </c:pt>
                <c:pt idx="437">
                  <c:v>53.906210970777408</c:v>
                </c:pt>
                <c:pt idx="438">
                  <c:v>54.680115816822031</c:v>
                </c:pt>
                <c:pt idx="439">
                  <c:v>54.266195232532866</c:v>
                </c:pt>
                <c:pt idx="440">
                  <c:v>54.303465570388809</c:v>
                </c:pt>
                <c:pt idx="441">
                  <c:v>54.841642555255234</c:v>
                </c:pt>
                <c:pt idx="442">
                  <c:v>54.652541745421395</c:v>
                </c:pt>
                <c:pt idx="443">
                  <c:v>54.350151213333646</c:v>
                </c:pt>
                <c:pt idx="444">
                  <c:v>54.141332769921803</c:v>
                </c:pt>
                <c:pt idx="445">
                  <c:v>54.73402292099388</c:v>
                </c:pt>
                <c:pt idx="446">
                  <c:v>54.980776883056521</c:v>
                </c:pt>
                <c:pt idx="447">
                  <c:v>54.783180406466712</c:v>
                </c:pt>
                <c:pt idx="448">
                  <c:v>55.123519808547677</c:v>
                </c:pt>
                <c:pt idx="449">
                  <c:v>55.130698168323939</c:v>
                </c:pt>
                <c:pt idx="450">
                  <c:v>55.102933813671839</c:v>
                </c:pt>
                <c:pt idx="451">
                  <c:v>55.1824168865977</c:v>
                </c:pt>
                <c:pt idx="452">
                  <c:v>55.058798475432063</c:v>
                </c:pt>
                <c:pt idx="453">
                  <c:v>55.051352093768706</c:v>
                </c:pt>
                <c:pt idx="454">
                  <c:v>55.35300937584563</c:v>
                </c:pt>
                <c:pt idx="455">
                  <c:v>55.327170553791809</c:v>
                </c:pt>
                <c:pt idx="456">
                  <c:v>55.30267845219101</c:v>
                </c:pt>
                <c:pt idx="457">
                  <c:v>55.091928436458176</c:v>
                </c:pt>
                <c:pt idx="458">
                  <c:v>55.193316722676968</c:v>
                </c:pt>
                <c:pt idx="459">
                  <c:v>55.663193713074968</c:v>
                </c:pt>
                <c:pt idx="460">
                  <c:v>55.868178718020978</c:v>
                </c:pt>
                <c:pt idx="461">
                  <c:v>56.158904171817142</c:v>
                </c:pt>
                <c:pt idx="462">
                  <c:v>56.426973301915368</c:v>
                </c:pt>
                <c:pt idx="463">
                  <c:v>56.612585276981292</c:v>
                </c:pt>
                <c:pt idx="464">
                  <c:v>56.726939125746021</c:v>
                </c:pt>
                <c:pt idx="465">
                  <c:v>56.274775000510644</c:v>
                </c:pt>
                <c:pt idx="466">
                  <c:v>56.283941298413005</c:v>
                </c:pt>
                <c:pt idx="467">
                  <c:v>55.957414271072942</c:v>
                </c:pt>
                <c:pt idx="468">
                  <c:v>56.604179943695335</c:v>
                </c:pt>
                <c:pt idx="469">
                  <c:v>56.60181295873079</c:v>
                </c:pt>
                <c:pt idx="470">
                  <c:v>56.471887074706942</c:v>
                </c:pt>
                <c:pt idx="471">
                  <c:v>56.54080987745813</c:v>
                </c:pt>
                <c:pt idx="472">
                  <c:v>56.283457905666793</c:v>
                </c:pt>
                <c:pt idx="473">
                  <c:v>56.219401680696805</c:v>
                </c:pt>
                <c:pt idx="474">
                  <c:v>56.363199040952232</c:v>
                </c:pt>
                <c:pt idx="475">
                  <c:v>56.409414501934535</c:v>
                </c:pt>
                <c:pt idx="476">
                  <c:v>56.712224829338872</c:v>
                </c:pt>
                <c:pt idx="477">
                  <c:v>56.928903378557187</c:v>
                </c:pt>
                <c:pt idx="478">
                  <c:v>56.84747694012988</c:v>
                </c:pt>
                <c:pt idx="479">
                  <c:v>56.703038675619332</c:v>
                </c:pt>
                <c:pt idx="480">
                  <c:v>56.37131855448844</c:v>
                </c:pt>
                <c:pt idx="481">
                  <c:v>56.345329963723607</c:v>
                </c:pt>
                <c:pt idx="482">
                  <c:v>56.464611346814685</c:v>
                </c:pt>
                <c:pt idx="483">
                  <c:v>56.696171842837792</c:v>
                </c:pt>
                <c:pt idx="484">
                  <c:v>56.700198229791738</c:v>
                </c:pt>
                <c:pt idx="485">
                  <c:v>56.189955573496427</c:v>
                </c:pt>
                <c:pt idx="486">
                  <c:v>56.256502254206744</c:v>
                </c:pt>
                <c:pt idx="487">
                  <c:v>56.095130463863484</c:v>
                </c:pt>
                <c:pt idx="488">
                  <c:v>55.835137874142539</c:v>
                </c:pt>
                <c:pt idx="489">
                  <c:v>56.689072873577452</c:v>
                </c:pt>
                <c:pt idx="490">
                  <c:v>56.889693833085751</c:v>
                </c:pt>
                <c:pt idx="491">
                  <c:v>56.882644408529792</c:v>
                </c:pt>
                <c:pt idx="492">
                  <c:v>57.391517670862399</c:v>
                </c:pt>
                <c:pt idx="493">
                  <c:v>57.565799123833614</c:v>
                </c:pt>
                <c:pt idx="494">
                  <c:v>57.523409220706412</c:v>
                </c:pt>
                <c:pt idx="495">
                  <c:v>57.705561069592697</c:v>
                </c:pt>
                <c:pt idx="496">
                  <c:v>57.368042499211079</c:v>
                </c:pt>
                <c:pt idx="497">
                  <c:v>57.430688409968432</c:v>
                </c:pt>
                <c:pt idx="498">
                  <c:v>57.239445535351166</c:v>
                </c:pt>
                <c:pt idx="499">
                  <c:v>57.046281555078565</c:v>
                </c:pt>
                <c:pt idx="500">
                  <c:v>57.337819408546622</c:v>
                </c:pt>
                <c:pt idx="501">
                  <c:v>56.356877945151638</c:v>
                </c:pt>
                <c:pt idx="502">
                  <c:v>56.474873207260742</c:v>
                </c:pt>
                <c:pt idx="503">
                  <c:v>56.517009183595043</c:v>
                </c:pt>
                <c:pt idx="504">
                  <c:v>56.334661514799741</c:v>
                </c:pt>
                <c:pt idx="505">
                  <c:v>56.567270028152087</c:v>
                </c:pt>
                <c:pt idx="506">
                  <c:v>56.861690534710029</c:v>
                </c:pt>
                <c:pt idx="507">
                  <c:v>56.845819232965304</c:v>
                </c:pt>
                <c:pt idx="508">
                  <c:v>56.679120843024755</c:v>
                </c:pt>
                <c:pt idx="509">
                  <c:v>56.7441440300233</c:v>
                </c:pt>
                <c:pt idx="510">
                  <c:v>56.411376398484904</c:v>
                </c:pt>
                <c:pt idx="511">
                  <c:v>56.136859484408603</c:v>
                </c:pt>
                <c:pt idx="512">
                  <c:v>56.183138020924822</c:v>
                </c:pt>
                <c:pt idx="513">
                  <c:v>55.820824329551264</c:v>
                </c:pt>
                <c:pt idx="514">
                  <c:v>56.142247228685974</c:v>
                </c:pt>
                <c:pt idx="515">
                  <c:v>55.982437394045043</c:v>
                </c:pt>
                <c:pt idx="516">
                  <c:v>56.093131751718126</c:v>
                </c:pt>
                <c:pt idx="517">
                  <c:v>56.032469932723679</c:v>
                </c:pt>
                <c:pt idx="518">
                  <c:v>56.471853862839126</c:v>
                </c:pt>
                <c:pt idx="519">
                  <c:v>56.687232832277409</c:v>
                </c:pt>
                <c:pt idx="520">
                  <c:v>56.955631352662692</c:v>
                </c:pt>
                <c:pt idx="521">
                  <c:v>56.809919642937793</c:v>
                </c:pt>
                <c:pt idx="522">
                  <c:v>56.588433722065695</c:v>
                </c:pt>
                <c:pt idx="523">
                  <c:v>56.831468452911409</c:v>
                </c:pt>
                <c:pt idx="524">
                  <c:v>56.64974660585947</c:v>
                </c:pt>
                <c:pt idx="525">
                  <c:v>56.712964153329494</c:v>
                </c:pt>
                <c:pt idx="526">
                  <c:v>56.906466067818762</c:v>
                </c:pt>
                <c:pt idx="527">
                  <c:v>56.350250509328909</c:v>
                </c:pt>
                <c:pt idx="528">
                  <c:v>56.805593017228617</c:v>
                </c:pt>
                <c:pt idx="529">
                  <c:v>56.717686092213903</c:v>
                </c:pt>
                <c:pt idx="530">
                  <c:v>56.637016195909979</c:v>
                </c:pt>
                <c:pt idx="531">
                  <c:v>56.268706492874422</c:v>
                </c:pt>
                <c:pt idx="532">
                  <c:v>56.178434274494215</c:v>
                </c:pt>
                <c:pt idx="533">
                  <c:v>56.289552393462579</c:v>
                </c:pt>
                <c:pt idx="534">
                  <c:v>56.030321490708722</c:v>
                </c:pt>
                <c:pt idx="535">
                  <c:v>56.41753908388047</c:v>
                </c:pt>
                <c:pt idx="536">
                  <c:v>56.52585296671122</c:v>
                </c:pt>
                <c:pt idx="537">
                  <c:v>57.077584128299655</c:v>
                </c:pt>
                <c:pt idx="538">
                  <c:v>57.317144394020232</c:v>
                </c:pt>
                <c:pt idx="539">
                  <c:v>57.395485500848331</c:v>
                </c:pt>
                <c:pt idx="540">
                  <c:v>57.481789175923154</c:v>
                </c:pt>
                <c:pt idx="541">
                  <c:v>57.393091615712926</c:v>
                </c:pt>
                <c:pt idx="542">
                  <c:v>57.062559784935218</c:v>
                </c:pt>
                <c:pt idx="543">
                  <c:v>57.375760229518775</c:v>
                </c:pt>
                <c:pt idx="544">
                  <c:v>57.232369539111929</c:v>
                </c:pt>
                <c:pt idx="545">
                  <c:v>57.276592870606798</c:v>
                </c:pt>
                <c:pt idx="546">
                  <c:v>57.216094983443213</c:v>
                </c:pt>
                <c:pt idx="547">
                  <c:v>56.853846060084486</c:v>
                </c:pt>
                <c:pt idx="548">
                  <c:v>57.247421264045322</c:v>
                </c:pt>
                <c:pt idx="549">
                  <c:v>57.128290288258754</c:v>
                </c:pt>
                <c:pt idx="550">
                  <c:v>56.906453669269233</c:v>
                </c:pt>
                <c:pt idx="551">
                  <c:v>57.026422970096824</c:v>
                </c:pt>
                <c:pt idx="552">
                  <c:v>57.371127024689279</c:v>
                </c:pt>
                <c:pt idx="553">
                  <c:v>57.601118844544786</c:v>
                </c:pt>
                <c:pt idx="554">
                  <c:v>57.494268385211164</c:v>
                </c:pt>
                <c:pt idx="555">
                  <c:v>56.939378773390658</c:v>
                </c:pt>
                <c:pt idx="556">
                  <c:v>56.998677363828961</c:v>
                </c:pt>
                <c:pt idx="557">
                  <c:v>56.598703034347452</c:v>
                </c:pt>
                <c:pt idx="558">
                  <c:v>56.674490923721713</c:v>
                </c:pt>
                <c:pt idx="559">
                  <c:v>56.712132604897079</c:v>
                </c:pt>
                <c:pt idx="560">
                  <c:v>56.548921414918425</c:v>
                </c:pt>
                <c:pt idx="561">
                  <c:v>57.460269553297053</c:v>
                </c:pt>
                <c:pt idx="562">
                  <c:v>57.560978891009782</c:v>
                </c:pt>
                <c:pt idx="563">
                  <c:v>57.607725193100237</c:v>
                </c:pt>
                <c:pt idx="564">
                  <c:v>57.621896998085433</c:v>
                </c:pt>
                <c:pt idx="565">
                  <c:v>57.475949379394791</c:v>
                </c:pt>
                <c:pt idx="566">
                  <c:v>57.198994058879059</c:v>
                </c:pt>
                <c:pt idx="567">
                  <c:v>57.342313973522863</c:v>
                </c:pt>
                <c:pt idx="568">
                  <c:v>57.53208069644063</c:v>
                </c:pt>
                <c:pt idx="569">
                  <c:v>57.56077702837176</c:v>
                </c:pt>
                <c:pt idx="570">
                  <c:v>57.350562390915194</c:v>
                </c:pt>
                <c:pt idx="571">
                  <c:v>57.672287171830291</c:v>
                </c:pt>
                <c:pt idx="572">
                  <c:v>57.466457823892156</c:v>
                </c:pt>
                <c:pt idx="573">
                  <c:v>57.649981722486167</c:v>
                </c:pt>
                <c:pt idx="574">
                  <c:v>58.210687347193748</c:v>
                </c:pt>
                <c:pt idx="575">
                  <c:v>58.167595030356445</c:v>
                </c:pt>
                <c:pt idx="576">
                  <c:v>58.177609618279632</c:v>
                </c:pt>
                <c:pt idx="577">
                  <c:v>58.097354770875654</c:v>
                </c:pt>
                <c:pt idx="578">
                  <c:v>57.419899823350342</c:v>
                </c:pt>
                <c:pt idx="579">
                  <c:v>56.858548681550324</c:v>
                </c:pt>
                <c:pt idx="580">
                  <c:v>56.993675018485412</c:v>
                </c:pt>
                <c:pt idx="581">
                  <c:v>57.000189335714616</c:v>
                </c:pt>
                <c:pt idx="582">
                  <c:v>57.006679650585369</c:v>
                </c:pt>
                <c:pt idx="583">
                  <c:v>57.013170704474483</c:v>
                </c:pt>
                <c:pt idx="584">
                  <c:v>57.313995095407499</c:v>
                </c:pt>
                <c:pt idx="585">
                  <c:v>57.457973193737764</c:v>
                </c:pt>
                <c:pt idx="586">
                  <c:v>57.180516864289118</c:v>
                </c:pt>
                <c:pt idx="587">
                  <c:v>57.42811317709922</c:v>
                </c:pt>
                <c:pt idx="588">
                  <c:v>57.791133345120834</c:v>
                </c:pt>
                <c:pt idx="589">
                  <c:v>57.839526521201599</c:v>
                </c:pt>
                <c:pt idx="590">
                  <c:v>57.859539122109808</c:v>
                </c:pt>
                <c:pt idx="591">
                  <c:v>58.098019743255819</c:v>
                </c:pt>
                <c:pt idx="592">
                  <c:v>58.339108131473729</c:v>
                </c:pt>
                <c:pt idx="593">
                  <c:v>58.213536169213455</c:v>
                </c:pt>
                <c:pt idx="594">
                  <c:v>57.848264383679847</c:v>
                </c:pt>
                <c:pt idx="595">
                  <c:v>57.99489950542042</c:v>
                </c:pt>
                <c:pt idx="596">
                  <c:v>57.931455717068864</c:v>
                </c:pt>
                <c:pt idx="597">
                  <c:v>58.279190632305543</c:v>
                </c:pt>
                <c:pt idx="598">
                  <c:v>58.146360653252358</c:v>
                </c:pt>
                <c:pt idx="599">
                  <c:v>57.833173482993963</c:v>
                </c:pt>
                <c:pt idx="600">
                  <c:v>58.065747503727941</c:v>
                </c:pt>
                <c:pt idx="601">
                  <c:v>58.493010853790587</c:v>
                </c:pt>
                <c:pt idx="602">
                  <c:v>58.114955714083202</c:v>
                </c:pt>
                <c:pt idx="603">
                  <c:v>58.200443756955444</c:v>
                </c:pt>
                <c:pt idx="604">
                  <c:v>57.835148159240624</c:v>
                </c:pt>
                <c:pt idx="605">
                  <c:v>57.706037038931186</c:v>
                </c:pt>
                <c:pt idx="606">
                  <c:v>57.690149087606862</c:v>
                </c:pt>
                <c:pt idx="607">
                  <c:v>57.489228789847282</c:v>
                </c:pt>
                <c:pt idx="608">
                  <c:v>57.411669957262951</c:v>
                </c:pt>
                <c:pt idx="609">
                  <c:v>57.611705344373092</c:v>
                </c:pt>
                <c:pt idx="610">
                  <c:v>57.283611412241939</c:v>
                </c:pt>
                <c:pt idx="611">
                  <c:v>57.578909313725021</c:v>
                </c:pt>
                <c:pt idx="612">
                  <c:v>58.209581507416232</c:v>
                </c:pt>
                <c:pt idx="613">
                  <c:v>57.969667778915152</c:v>
                </c:pt>
                <c:pt idx="614">
                  <c:v>58.272599952228475</c:v>
                </c:pt>
                <c:pt idx="615">
                  <c:v>58.120636983085816</c:v>
                </c:pt>
                <c:pt idx="616">
                  <c:v>58.264833434231463</c:v>
                </c:pt>
                <c:pt idx="617">
                  <c:v>57.896685435819798</c:v>
                </c:pt>
                <c:pt idx="618">
                  <c:v>57.977334988984133</c:v>
                </c:pt>
                <c:pt idx="619">
                  <c:v>58.184378520428176</c:v>
                </c:pt>
                <c:pt idx="620">
                  <c:v>57.608825271913695</c:v>
                </c:pt>
                <c:pt idx="621">
                  <c:v>57.000641289410275</c:v>
                </c:pt>
                <c:pt idx="622">
                  <c:v>56.771135710964373</c:v>
                </c:pt>
                <c:pt idx="623">
                  <c:v>56.791958281273743</c:v>
                </c:pt>
                <c:pt idx="624">
                  <c:v>56.817063424522118</c:v>
                </c:pt>
                <c:pt idx="625">
                  <c:v>56.823936325795685</c:v>
                </c:pt>
                <c:pt idx="626">
                  <c:v>56.830803145053828</c:v>
                </c:pt>
                <c:pt idx="627">
                  <c:v>56.599514390318362</c:v>
                </c:pt>
                <c:pt idx="628">
                  <c:v>57.031738508266379</c:v>
                </c:pt>
                <c:pt idx="629">
                  <c:v>57.197850081606582</c:v>
                </c:pt>
                <c:pt idx="630">
                  <c:v>57.138393196860449</c:v>
                </c:pt>
                <c:pt idx="631">
                  <c:v>57.031613646745328</c:v>
                </c:pt>
                <c:pt idx="632">
                  <c:v>57.483544122586345</c:v>
                </c:pt>
                <c:pt idx="633">
                  <c:v>57.492481389754332</c:v>
                </c:pt>
                <c:pt idx="634">
                  <c:v>57.398335044199541</c:v>
                </c:pt>
                <c:pt idx="635">
                  <c:v>57.602090542593977</c:v>
                </c:pt>
                <c:pt idx="636">
                  <c:v>57.633510351612884</c:v>
                </c:pt>
                <c:pt idx="637">
                  <c:v>57.681709676249604</c:v>
                </c:pt>
                <c:pt idx="638">
                  <c:v>57.583086951314016</c:v>
                </c:pt>
                <c:pt idx="639">
                  <c:v>57.393362471460598</c:v>
                </c:pt>
                <c:pt idx="640">
                  <c:v>57.121755649131991</c:v>
                </c:pt>
                <c:pt idx="641">
                  <c:v>57.404951145459343</c:v>
                </c:pt>
                <c:pt idx="642">
                  <c:v>57.231875641593476</c:v>
                </c:pt>
                <c:pt idx="643">
                  <c:v>57.241704681108075</c:v>
                </c:pt>
                <c:pt idx="644">
                  <c:v>57.996593359641238</c:v>
                </c:pt>
                <c:pt idx="645">
                  <c:v>58.370437178211901</c:v>
                </c:pt>
                <c:pt idx="646">
                  <c:v>58.451103255680053</c:v>
                </c:pt>
                <c:pt idx="647">
                  <c:v>58.639670873551815</c:v>
                </c:pt>
                <c:pt idx="648">
                  <c:v>58.418846051065429</c:v>
                </c:pt>
                <c:pt idx="649">
                  <c:v>58.46166025776153</c:v>
                </c:pt>
                <c:pt idx="650">
                  <c:v>58.236999776888126</c:v>
                </c:pt>
                <c:pt idx="651">
                  <c:v>58.3574334737485</c:v>
                </c:pt>
                <c:pt idx="652">
                  <c:v>58.289324746369374</c:v>
                </c:pt>
                <c:pt idx="653">
                  <c:v>58.558264102204618</c:v>
                </c:pt>
                <c:pt idx="654">
                  <c:v>58.693148772522733</c:v>
                </c:pt>
                <c:pt idx="655">
                  <c:v>58.707137234914384</c:v>
                </c:pt>
                <c:pt idx="656">
                  <c:v>58.664520954696307</c:v>
                </c:pt>
                <c:pt idx="657">
                  <c:v>58.949725964185866</c:v>
                </c:pt>
                <c:pt idx="658">
                  <c:v>59.054518986623982</c:v>
                </c:pt>
                <c:pt idx="659">
                  <c:v>58.554226683122273</c:v>
                </c:pt>
                <c:pt idx="660">
                  <c:v>58.297445660773242</c:v>
                </c:pt>
                <c:pt idx="661">
                  <c:v>58.501730156681155</c:v>
                </c:pt>
                <c:pt idx="662">
                  <c:v>58.533406279693658</c:v>
                </c:pt>
                <c:pt idx="663">
                  <c:v>59.051851559910276</c:v>
                </c:pt>
                <c:pt idx="664">
                  <c:v>59.258800278606671</c:v>
                </c:pt>
                <c:pt idx="665">
                  <c:v>59.203524975866124</c:v>
                </c:pt>
                <c:pt idx="666">
                  <c:v>59.353735025576846</c:v>
                </c:pt>
                <c:pt idx="667">
                  <c:v>59.393382501893342</c:v>
                </c:pt>
                <c:pt idx="668">
                  <c:v>59.260227634942815</c:v>
                </c:pt>
                <c:pt idx="669">
                  <c:v>59.532689932492787</c:v>
                </c:pt>
                <c:pt idx="670">
                  <c:v>59.271268467278745</c:v>
                </c:pt>
                <c:pt idx="671">
                  <c:v>59.131721762171829</c:v>
                </c:pt>
                <c:pt idx="672">
                  <c:v>59.587292392798844</c:v>
                </c:pt>
                <c:pt idx="673">
                  <c:v>59.992628183904046</c:v>
                </c:pt>
                <c:pt idx="674">
                  <c:v>60.01783941280155</c:v>
                </c:pt>
                <c:pt idx="675">
                  <c:v>60.125400431324003</c:v>
                </c:pt>
                <c:pt idx="676">
                  <c:v>59.974394626637931</c:v>
                </c:pt>
                <c:pt idx="677">
                  <c:v>59.799947064633521</c:v>
                </c:pt>
                <c:pt idx="678">
                  <c:v>59.92190658444315</c:v>
                </c:pt>
                <c:pt idx="679">
                  <c:v>60.563646226892139</c:v>
                </c:pt>
                <c:pt idx="680">
                  <c:v>60.6966490160356</c:v>
                </c:pt>
                <c:pt idx="681">
                  <c:v>60.533852838912559</c:v>
                </c:pt>
                <c:pt idx="682">
                  <c:v>60.548746276683865</c:v>
                </c:pt>
                <c:pt idx="683">
                  <c:v>60.629264121012973</c:v>
                </c:pt>
                <c:pt idx="684">
                  <c:v>60.462129162473225</c:v>
                </c:pt>
                <c:pt idx="685">
                  <c:v>60.990441415058697</c:v>
                </c:pt>
                <c:pt idx="686">
                  <c:v>61.090363804580953</c:v>
                </c:pt>
                <c:pt idx="687">
                  <c:v>61.200437318225546</c:v>
                </c:pt>
                <c:pt idx="688">
                  <c:v>61.001004044140103</c:v>
                </c:pt>
                <c:pt idx="689">
                  <c:v>61.081168819943521</c:v>
                </c:pt>
                <c:pt idx="690">
                  <c:v>61.11696266908649</c:v>
                </c:pt>
                <c:pt idx="691">
                  <c:v>61.159253104962687</c:v>
                </c:pt>
                <c:pt idx="692">
                  <c:v>61.486069082899881</c:v>
                </c:pt>
                <c:pt idx="693">
                  <c:v>61.474558571582904</c:v>
                </c:pt>
                <c:pt idx="694">
                  <c:v>61.647307379626106</c:v>
                </c:pt>
                <c:pt idx="695">
                  <c:v>61.910701990200494</c:v>
                </c:pt>
                <c:pt idx="696">
                  <c:v>61.414773303281443</c:v>
                </c:pt>
                <c:pt idx="697">
                  <c:v>61.443763335796611</c:v>
                </c:pt>
                <c:pt idx="698">
                  <c:v>61.431886346864033</c:v>
                </c:pt>
                <c:pt idx="699">
                  <c:v>61.031031419197589</c:v>
                </c:pt>
                <c:pt idx="700">
                  <c:v>61.035200891598791</c:v>
                </c:pt>
                <c:pt idx="701">
                  <c:v>60.89488289158929</c:v>
                </c:pt>
                <c:pt idx="702">
                  <c:v>61.514592450427109</c:v>
                </c:pt>
                <c:pt idx="703">
                  <c:v>61.652626910184054</c:v>
                </c:pt>
                <c:pt idx="704">
                  <c:v>61.763103455657713</c:v>
                </c:pt>
                <c:pt idx="705">
                  <c:v>61.457353670782084</c:v>
                </c:pt>
                <c:pt idx="706">
                  <c:v>61.579630889992067</c:v>
                </c:pt>
                <c:pt idx="707">
                  <c:v>61.736351392012324</c:v>
                </c:pt>
                <c:pt idx="708">
                  <c:v>62.091593305092573</c:v>
                </c:pt>
                <c:pt idx="709">
                  <c:v>62.236844592855128</c:v>
                </c:pt>
                <c:pt idx="710">
                  <c:v>62.370307393282971</c:v>
                </c:pt>
                <c:pt idx="711">
                  <c:v>62.443172796980406</c:v>
                </c:pt>
                <c:pt idx="712">
                  <c:v>62.382463005054205</c:v>
                </c:pt>
                <c:pt idx="713">
                  <c:v>62.495057482082579</c:v>
                </c:pt>
                <c:pt idx="714">
                  <c:v>62.655927719935434</c:v>
                </c:pt>
                <c:pt idx="715">
                  <c:v>62.454144767864015</c:v>
                </c:pt>
                <c:pt idx="716">
                  <c:v>61.711953976161567</c:v>
                </c:pt>
                <c:pt idx="717">
                  <c:v>61.878365389540065</c:v>
                </c:pt>
                <c:pt idx="718">
                  <c:v>62.398458508146724</c:v>
                </c:pt>
                <c:pt idx="719">
                  <c:v>62.43772222179296</c:v>
                </c:pt>
                <c:pt idx="720">
                  <c:v>62.299005367699934</c:v>
                </c:pt>
                <c:pt idx="721">
                  <c:v>62.810374286847647</c:v>
                </c:pt>
                <c:pt idx="722">
                  <c:v>63.061116126407377</c:v>
                </c:pt>
                <c:pt idx="723">
                  <c:v>63.007042627549254</c:v>
                </c:pt>
                <c:pt idx="724">
                  <c:v>62.791459115473884</c:v>
                </c:pt>
                <c:pt idx="725">
                  <c:v>62.904654987736684</c:v>
                </c:pt>
                <c:pt idx="726">
                  <c:v>63.001962208383326</c:v>
                </c:pt>
                <c:pt idx="727">
                  <c:v>62.921094088430138</c:v>
                </c:pt>
                <c:pt idx="728">
                  <c:v>62.895714354190034</c:v>
                </c:pt>
                <c:pt idx="729">
                  <c:v>63.419575711316803</c:v>
                </c:pt>
                <c:pt idx="730">
                  <c:v>63.569191570806517</c:v>
                </c:pt>
                <c:pt idx="731">
                  <c:v>63.369569001098647</c:v>
                </c:pt>
                <c:pt idx="732">
                  <c:v>63.46226489821715</c:v>
                </c:pt>
                <c:pt idx="733">
                  <c:v>63.369924974143267</c:v>
                </c:pt>
                <c:pt idx="734">
                  <c:v>63.167447612966271</c:v>
                </c:pt>
                <c:pt idx="735">
                  <c:v>62.869958256284562</c:v>
                </c:pt>
                <c:pt idx="736">
                  <c:v>63.090242556899362</c:v>
                </c:pt>
                <c:pt idx="737">
                  <c:v>63.492964912298838</c:v>
                </c:pt>
                <c:pt idx="738">
                  <c:v>63.416692865653054</c:v>
                </c:pt>
                <c:pt idx="739">
                  <c:v>63.153601779832421</c:v>
                </c:pt>
                <c:pt idx="740">
                  <c:v>63.08433842482475</c:v>
                </c:pt>
                <c:pt idx="741">
                  <c:v>63.149734009734921</c:v>
                </c:pt>
                <c:pt idx="742">
                  <c:v>62.810559000057644</c:v>
                </c:pt>
                <c:pt idx="743">
                  <c:v>62.944454520485969</c:v>
                </c:pt>
                <c:pt idx="744">
                  <c:v>62.904774525332719</c:v>
                </c:pt>
                <c:pt idx="745">
                  <c:v>63.011768525751258</c:v>
                </c:pt>
                <c:pt idx="746">
                  <c:v>63.292356177069429</c:v>
                </c:pt>
                <c:pt idx="747">
                  <c:v>63.562301869333353</c:v>
                </c:pt>
                <c:pt idx="748">
                  <c:v>63.584307941863528</c:v>
                </c:pt>
                <c:pt idx="749">
                  <c:v>63.542719062547654</c:v>
                </c:pt>
                <c:pt idx="750">
                  <c:v>63.449096731477056</c:v>
                </c:pt>
                <c:pt idx="751">
                  <c:v>63.582661649121057</c:v>
                </c:pt>
                <c:pt idx="752">
                  <c:v>63.272818284780655</c:v>
                </c:pt>
                <c:pt idx="753">
                  <c:v>63.441862739952711</c:v>
                </c:pt>
                <c:pt idx="754">
                  <c:v>63.950441841104379</c:v>
                </c:pt>
                <c:pt idx="755">
                  <c:v>63.306956331065493</c:v>
                </c:pt>
                <c:pt idx="756">
                  <c:v>63.23515256248384</c:v>
                </c:pt>
                <c:pt idx="757">
                  <c:v>63.165896570014965</c:v>
                </c:pt>
                <c:pt idx="758">
                  <c:v>63.496120630706855</c:v>
                </c:pt>
                <c:pt idx="759">
                  <c:v>63.885237190038573</c:v>
                </c:pt>
                <c:pt idx="760">
                  <c:v>64.212638811439803</c:v>
                </c:pt>
                <c:pt idx="761">
                  <c:v>64.31065607037209</c:v>
                </c:pt>
                <c:pt idx="762">
                  <c:v>64.253283970345777</c:v>
                </c:pt>
                <c:pt idx="763">
                  <c:v>64.272401664865058</c:v>
                </c:pt>
                <c:pt idx="764">
                  <c:v>64.362685889461218</c:v>
                </c:pt>
                <c:pt idx="765">
                  <c:v>64.299048003310318</c:v>
                </c:pt>
                <c:pt idx="766">
                  <c:v>63.887466292730167</c:v>
                </c:pt>
                <c:pt idx="767">
                  <c:v>63.710839163192787</c:v>
                </c:pt>
                <c:pt idx="768">
                  <c:v>64.13386625177408</c:v>
                </c:pt>
                <c:pt idx="769">
                  <c:v>64.577747333532656</c:v>
                </c:pt>
                <c:pt idx="770">
                  <c:v>64.636426592647439</c:v>
                </c:pt>
                <c:pt idx="771">
                  <c:v>64.58258349824554</c:v>
                </c:pt>
                <c:pt idx="772">
                  <c:v>64.728686248416039</c:v>
                </c:pt>
                <c:pt idx="773">
                  <c:v>64.625680533777924</c:v>
                </c:pt>
                <c:pt idx="774">
                  <c:v>64.573429012443896</c:v>
                </c:pt>
                <c:pt idx="775">
                  <c:v>64.414805340942962</c:v>
                </c:pt>
                <c:pt idx="776">
                  <c:v>64.323163738565043</c:v>
                </c:pt>
                <c:pt idx="777">
                  <c:v>62.543954584789212</c:v>
                </c:pt>
                <c:pt idx="778">
                  <c:v>62.7750651554027</c:v>
                </c:pt>
                <c:pt idx="779">
                  <c:v>62.782729598352773</c:v>
                </c:pt>
                <c:pt idx="780">
                  <c:v>62.790343758172973</c:v>
                </c:pt>
                <c:pt idx="781">
                  <c:v>62.81316477444193</c:v>
                </c:pt>
                <c:pt idx="782">
                  <c:v>62.820777164263887</c:v>
                </c:pt>
                <c:pt idx="783">
                  <c:v>62.828388295418712</c:v>
                </c:pt>
                <c:pt idx="784">
                  <c:v>63.005051778010902</c:v>
                </c:pt>
                <c:pt idx="785">
                  <c:v>63.03529751623126</c:v>
                </c:pt>
                <c:pt idx="786">
                  <c:v>63.079500935907703</c:v>
                </c:pt>
                <c:pt idx="787">
                  <c:v>62.534733172107742</c:v>
                </c:pt>
                <c:pt idx="788">
                  <c:v>63.238070865464373</c:v>
                </c:pt>
                <c:pt idx="789">
                  <c:v>63.488845208662639</c:v>
                </c:pt>
                <c:pt idx="790">
                  <c:v>63.577596735632774</c:v>
                </c:pt>
                <c:pt idx="791">
                  <c:v>63.58374877487806</c:v>
                </c:pt>
                <c:pt idx="792">
                  <c:v>63.579095990241193</c:v>
                </c:pt>
                <c:pt idx="793">
                  <c:v>63.77369372724705</c:v>
                </c:pt>
                <c:pt idx="794">
                  <c:v>63.813312255650779</c:v>
                </c:pt>
                <c:pt idx="795">
                  <c:v>63.870368663158239</c:v>
                </c:pt>
                <c:pt idx="796">
                  <c:v>63.937436068679006</c:v>
                </c:pt>
                <c:pt idx="797">
                  <c:v>63.807475448023425</c:v>
                </c:pt>
                <c:pt idx="798">
                  <c:v>63.700354431687366</c:v>
                </c:pt>
                <c:pt idx="799">
                  <c:v>63.87530177421629</c:v>
                </c:pt>
                <c:pt idx="800">
                  <c:v>63.751375183008989</c:v>
                </c:pt>
                <c:pt idx="801">
                  <c:v>64.022712468759281</c:v>
                </c:pt>
                <c:pt idx="802">
                  <c:v>64.30708432872656</c:v>
                </c:pt>
                <c:pt idx="803">
                  <c:v>64.276695620805555</c:v>
                </c:pt>
                <c:pt idx="804">
                  <c:v>64.465711736169226</c:v>
                </c:pt>
                <c:pt idx="805">
                  <c:v>64.489363762030123</c:v>
                </c:pt>
                <c:pt idx="806">
                  <c:v>64.596721011666332</c:v>
                </c:pt>
                <c:pt idx="807">
                  <c:v>64.242278375957625</c:v>
                </c:pt>
                <c:pt idx="808">
                  <c:v>64.596434675650798</c:v>
                </c:pt>
                <c:pt idx="809">
                  <c:v>64.789536536395161</c:v>
                </c:pt>
                <c:pt idx="810">
                  <c:v>65.391193741874787</c:v>
                </c:pt>
                <c:pt idx="811">
                  <c:v>65.542026559528097</c:v>
                </c:pt>
                <c:pt idx="812">
                  <c:v>65.584111657481373</c:v>
                </c:pt>
                <c:pt idx="813">
                  <c:v>65.494948438204091</c:v>
                </c:pt>
                <c:pt idx="814">
                  <c:v>66.087185880334488</c:v>
                </c:pt>
                <c:pt idx="815">
                  <c:v>65.960485398097816</c:v>
                </c:pt>
                <c:pt idx="816">
                  <c:v>65.935357989695163</c:v>
                </c:pt>
                <c:pt idx="817">
                  <c:v>66.574827214179422</c:v>
                </c:pt>
                <c:pt idx="818">
                  <c:v>66.534254683135757</c:v>
                </c:pt>
                <c:pt idx="819">
                  <c:v>66.515743438365192</c:v>
                </c:pt>
                <c:pt idx="820">
                  <c:v>66.049080025845655</c:v>
                </c:pt>
                <c:pt idx="821">
                  <c:v>66.219368397319712</c:v>
                </c:pt>
                <c:pt idx="822">
                  <c:v>66.618547224402292</c:v>
                </c:pt>
                <c:pt idx="823">
                  <c:v>66.904953421862189</c:v>
                </c:pt>
                <c:pt idx="824">
                  <c:v>67.049673190554728</c:v>
                </c:pt>
                <c:pt idx="825">
                  <c:v>67.225869676391781</c:v>
                </c:pt>
                <c:pt idx="826">
                  <c:v>67.170281530002711</c:v>
                </c:pt>
                <c:pt idx="827">
                  <c:v>67.37730728124555</c:v>
                </c:pt>
                <c:pt idx="828">
                  <c:v>66.521383171941793</c:v>
                </c:pt>
                <c:pt idx="829">
                  <c:v>67.115410748040944</c:v>
                </c:pt>
                <c:pt idx="830">
                  <c:v>67.027251318532336</c:v>
                </c:pt>
                <c:pt idx="831">
                  <c:v>66.990594937330016</c:v>
                </c:pt>
                <c:pt idx="832">
                  <c:v>67.461889492439184</c:v>
                </c:pt>
                <c:pt idx="833">
                  <c:v>67.458834893295744</c:v>
                </c:pt>
                <c:pt idx="834">
                  <c:v>67.778341018520322</c:v>
                </c:pt>
                <c:pt idx="835">
                  <c:v>67.770485338426425</c:v>
                </c:pt>
                <c:pt idx="836">
                  <c:v>67.749030536615564</c:v>
                </c:pt>
                <c:pt idx="837">
                  <c:v>67.651580403140215</c:v>
                </c:pt>
                <c:pt idx="838">
                  <c:v>67.070330962197289</c:v>
                </c:pt>
                <c:pt idx="839">
                  <c:v>67.40368433172543</c:v>
                </c:pt>
                <c:pt idx="840">
                  <c:v>67.48978158354754</c:v>
                </c:pt>
                <c:pt idx="841">
                  <c:v>68.013679613796825</c:v>
                </c:pt>
                <c:pt idx="842">
                  <c:v>68.027236417082108</c:v>
                </c:pt>
                <c:pt idx="843">
                  <c:v>68.264461172036619</c:v>
                </c:pt>
                <c:pt idx="844">
                  <c:v>68.398349146875191</c:v>
                </c:pt>
                <c:pt idx="845">
                  <c:v>68.05389669587646</c:v>
                </c:pt>
                <c:pt idx="846">
                  <c:v>67.538069205276926</c:v>
                </c:pt>
                <c:pt idx="847">
                  <c:v>66.487513838355355</c:v>
                </c:pt>
                <c:pt idx="848">
                  <c:v>67.184056672871108</c:v>
                </c:pt>
                <c:pt idx="849">
                  <c:v>67.208492097183637</c:v>
                </c:pt>
                <c:pt idx="850">
                  <c:v>66.789152988111766</c:v>
                </c:pt>
                <c:pt idx="851">
                  <c:v>67.546936267518163</c:v>
                </c:pt>
                <c:pt idx="852">
                  <c:v>67.652846267597241</c:v>
                </c:pt>
                <c:pt idx="853">
                  <c:v>67.946909550445781</c:v>
                </c:pt>
                <c:pt idx="854">
                  <c:v>67.883009921514372</c:v>
                </c:pt>
                <c:pt idx="855">
                  <c:v>67.84347593458574</c:v>
                </c:pt>
                <c:pt idx="856">
                  <c:v>67.419789782358151</c:v>
                </c:pt>
                <c:pt idx="857">
                  <c:v>67.830256357589676</c:v>
                </c:pt>
                <c:pt idx="858">
                  <c:v>67.34389132673617</c:v>
                </c:pt>
                <c:pt idx="859">
                  <c:v>67.242029722355767</c:v>
                </c:pt>
                <c:pt idx="860">
                  <c:v>67.305601441534137</c:v>
                </c:pt>
                <c:pt idx="861">
                  <c:v>67.466589421491989</c:v>
                </c:pt>
                <c:pt idx="862">
                  <c:v>67.442769168777644</c:v>
                </c:pt>
                <c:pt idx="863">
                  <c:v>67.572035049284423</c:v>
                </c:pt>
                <c:pt idx="864">
                  <c:v>68.06101636908015</c:v>
                </c:pt>
                <c:pt idx="865">
                  <c:v>68.193814296578651</c:v>
                </c:pt>
                <c:pt idx="866">
                  <c:v>68.322413464608076</c:v>
                </c:pt>
                <c:pt idx="867">
                  <c:v>68.407703247326921</c:v>
                </c:pt>
                <c:pt idx="868">
                  <c:v>68.480141975925193</c:v>
                </c:pt>
                <c:pt idx="869">
                  <c:v>68.076005672592444</c:v>
                </c:pt>
                <c:pt idx="870">
                  <c:v>68.366086877218478</c:v>
                </c:pt>
                <c:pt idx="871">
                  <c:v>69.396529521032178</c:v>
                </c:pt>
                <c:pt idx="872">
                  <c:v>69.617401063346392</c:v>
                </c:pt>
                <c:pt idx="873">
                  <c:v>69.580594030477286</c:v>
                </c:pt>
                <c:pt idx="874">
                  <c:v>69.626679796281223</c:v>
                </c:pt>
                <c:pt idx="875">
                  <c:v>69.722336429919181</c:v>
                </c:pt>
                <c:pt idx="876">
                  <c:v>69.929063365374148</c:v>
                </c:pt>
                <c:pt idx="877">
                  <c:v>69.374285516297903</c:v>
                </c:pt>
                <c:pt idx="878">
                  <c:v>69.612292868941012</c:v>
                </c:pt>
                <c:pt idx="879">
                  <c:v>68.612851242861183</c:v>
                </c:pt>
                <c:pt idx="880">
                  <c:v>68.870631925156658</c:v>
                </c:pt>
                <c:pt idx="881">
                  <c:v>67.910897037826288</c:v>
                </c:pt>
                <c:pt idx="882">
                  <c:v>67.148780195932204</c:v>
                </c:pt>
                <c:pt idx="883">
                  <c:v>67.173643419346931</c:v>
                </c:pt>
                <c:pt idx="884">
                  <c:v>67.182033822155475</c:v>
                </c:pt>
                <c:pt idx="885">
                  <c:v>67.190321479436435</c:v>
                </c:pt>
                <c:pt idx="886">
                  <c:v>67.198555325752153</c:v>
                </c:pt>
                <c:pt idx="887">
                  <c:v>67.206745849859189</c:v>
                </c:pt>
                <c:pt idx="888">
                  <c:v>68.520004162693027</c:v>
                </c:pt>
                <c:pt idx="889">
                  <c:v>68.186344849738546</c:v>
                </c:pt>
                <c:pt idx="890">
                  <c:v>68.730317720583102</c:v>
                </c:pt>
                <c:pt idx="891">
                  <c:v>69.629291225287403</c:v>
                </c:pt>
                <c:pt idx="892">
                  <c:v>70.946051896178304</c:v>
                </c:pt>
                <c:pt idx="893">
                  <c:v>70.488430170774961</c:v>
                </c:pt>
                <c:pt idx="894">
                  <c:v>70.29995042608229</c:v>
                </c:pt>
                <c:pt idx="895">
                  <c:v>70.344814133416136</c:v>
                </c:pt>
                <c:pt idx="896">
                  <c:v>71.902452636827576</c:v>
                </c:pt>
                <c:pt idx="897">
                  <c:v>72.739632002302812</c:v>
                </c:pt>
                <c:pt idx="898">
                  <c:v>71.260568803346146</c:v>
                </c:pt>
                <c:pt idx="899">
                  <c:v>70.867917094042383</c:v>
                </c:pt>
                <c:pt idx="900">
                  <c:v>70.638811853973195</c:v>
                </c:pt>
                <c:pt idx="901">
                  <c:v>70.891939110831217</c:v>
                </c:pt>
                <c:pt idx="902">
                  <c:v>70.847008459941051</c:v>
                </c:pt>
                <c:pt idx="903">
                  <c:v>71.230090984485528</c:v>
                </c:pt>
                <c:pt idx="904">
                  <c:v>71.238933652181558</c:v>
                </c:pt>
                <c:pt idx="905">
                  <c:v>72.155325842503686</c:v>
                </c:pt>
                <c:pt idx="906">
                  <c:v>72.00467198760532</c:v>
                </c:pt>
                <c:pt idx="907">
                  <c:v>72.361825806461127</c:v>
                </c:pt>
                <c:pt idx="908">
                  <c:v>72.593417044513259</c:v>
                </c:pt>
                <c:pt idx="909">
                  <c:v>72.539973269398317</c:v>
                </c:pt>
                <c:pt idx="910">
                  <c:v>72.731953006253107</c:v>
                </c:pt>
                <c:pt idx="911">
                  <c:v>72.37761692563933</c:v>
                </c:pt>
                <c:pt idx="912">
                  <c:v>72.601519396366115</c:v>
                </c:pt>
                <c:pt idx="913">
                  <c:v>73.130390305723665</c:v>
                </c:pt>
                <c:pt idx="914">
                  <c:v>73.202824927815797</c:v>
                </c:pt>
                <c:pt idx="915">
                  <c:v>73.725891676292889</c:v>
                </c:pt>
                <c:pt idx="916">
                  <c:v>73.741253278979187</c:v>
                </c:pt>
                <c:pt idx="917">
                  <c:v>73.571618873730884</c:v>
                </c:pt>
                <c:pt idx="918">
                  <c:v>74.579873043952048</c:v>
                </c:pt>
                <c:pt idx="919">
                  <c:v>74.703378629231622</c:v>
                </c:pt>
                <c:pt idx="920">
                  <c:v>74.433233039633834</c:v>
                </c:pt>
                <c:pt idx="921">
                  <c:v>74.407744145920205</c:v>
                </c:pt>
                <c:pt idx="922">
                  <c:v>73.997921217965214</c:v>
                </c:pt>
                <c:pt idx="923">
                  <c:v>74.041125594241791</c:v>
                </c:pt>
                <c:pt idx="924">
                  <c:v>74.125021752415122</c:v>
                </c:pt>
                <c:pt idx="925">
                  <c:v>74.283337331176824</c:v>
                </c:pt>
                <c:pt idx="926">
                  <c:v>74.186770153343886</c:v>
                </c:pt>
                <c:pt idx="927">
                  <c:v>74.888639159286797</c:v>
                </c:pt>
                <c:pt idx="928">
                  <c:v>75.039994202492011</c:v>
                </c:pt>
                <c:pt idx="929">
                  <c:v>74.838140803907052</c:v>
                </c:pt>
                <c:pt idx="930">
                  <c:v>75.006592238862581</c:v>
                </c:pt>
                <c:pt idx="931">
                  <c:v>75.62461703253777</c:v>
                </c:pt>
                <c:pt idx="932">
                  <c:v>75.407352499863947</c:v>
                </c:pt>
                <c:pt idx="933">
                  <c:v>75.908467286577746</c:v>
                </c:pt>
                <c:pt idx="934">
                  <c:v>75.790450750573996</c:v>
                </c:pt>
                <c:pt idx="935">
                  <c:v>75.533938171548954</c:v>
                </c:pt>
                <c:pt idx="936">
                  <c:v>75.845928112957907</c:v>
                </c:pt>
                <c:pt idx="937">
                  <c:v>75.318356003228701</c:v>
                </c:pt>
                <c:pt idx="938">
                  <c:v>74.918933848838293</c:v>
                </c:pt>
                <c:pt idx="939">
                  <c:v>75.029666568968835</c:v>
                </c:pt>
                <c:pt idx="940">
                  <c:v>74.985889596571639</c:v>
                </c:pt>
                <c:pt idx="941">
                  <c:v>73.770155477448455</c:v>
                </c:pt>
                <c:pt idx="942">
                  <c:v>74.014726333746594</c:v>
                </c:pt>
                <c:pt idx="943">
                  <c:v>74.022688855495375</c:v>
                </c:pt>
                <c:pt idx="944">
                  <c:v>74.007298540787019</c:v>
                </c:pt>
                <c:pt idx="945">
                  <c:v>73.874038038724052</c:v>
                </c:pt>
                <c:pt idx="946">
                  <c:v>74.488121850554407</c:v>
                </c:pt>
                <c:pt idx="947">
                  <c:v>74.616478291172271</c:v>
                </c:pt>
                <c:pt idx="948">
                  <c:v>74.439279437576332</c:v>
                </c:pt>
                <c:pt idx="949">
                  <c:v>74.319644838762727</c:v>
                </c:pt>
                <c:pt idx="950">
                  <c:v>74.246501088326696</c:v>
                </c:pt>
                <c:pt idx="951">
                  <c:v>74.613040563683512</c:v>
                </c:pt>
                <c:pt idx="952">
                  <c:v>74.737911847729322</c:v>
                </c:pt>
                <c:pt idx="953">
                  <c:v>74.936478310702967</c:v>
                </c:pt>
                <c:pt idx="954">
                  <c:v>74.331139182728577</c:v>
                </c:pt>
                <c:pt idx="955">
                  <c:v>74.248995608743016</c:v>
                </c:pt>
                <c:pt idx="956">
                  <c:v>73.987522802470309</c:v>
                </c:pt>
                <c:pt idx="957">
                  <c:v>73.521137573861481</c:v>
                </c:pt>
                <c:pt idx="958">
                  <c:v>74.497654568737289</c:v>
                </c:pt>
                <c:pt idx="959">
                  <c:v>74.243173036865002</c:v>
                </c:pt>
                <c:pt idx="960">
                  <c:v>74.720048321317265</c:v>
                </c:pt>
                <c:pt idx="961">
                  <c:v>74.745415577491656</c:v>
                </c:pt>
                <c:pt idx="962">
                  <c:v>74.048957995231774</c:v>
                </c:pt>
                <c:pt idx="963">
                  <c:v>73.796963255697278</c:v>
                </c:pt>
                <c:pt idx="964">
                  <c:v>73.3622713424853</c:v>
                </c:pt>
                <c:pt idx="965">
                  <c:v>73.654224507823471</c:v>
                </c:pt>
                <c:pt idx="966">
                  <c:v>73.373966877595464</c:v>
                </c:pt>
                <c:pt idx="967">
                  <c:v>73.771560564878826</c:v>
                </c:pt>
                <c:pt idx="968">
                  <c:v>73.953545503560747</c:v>
                </c:pt>
                <c:pt idx="969">
                  <c:v>74.171517272791746</c:v>
                </c:pt>
                <c:pt idx="970">
                  <c:v>74.16711715569464</c:v>
                </c:pt>
                <c:pt idx="971">
                  <c:v>73.942185538252431</c:v>
                </c:pt>
                <c:pt idx="972">
                  <c:v>73.632236881548309</c:v>
                </c:pt>
                <c:pt idx="973">
                  <c:v>74.093457239769847</c:v>
                </c:pt>
                <c:pt idx="974">
                  <c:v>74.483503496246968</c:v>
                </c:pt>
                <c:pt idx="975">
                  <c:v>74.528704477388757</c:v>
                </c:pt>
                <c:pt idx="976">
                  <c:v>74.770651375868979</c:v>
                </c:pt>
                <c:pt idx="977">
                  <c:v>73.762557296123703</c:v>
                </c:pt>
                <c:pt idx="978">
                  <c:v>74.007649783195816</c:v>
                </c:pt>
                <c:pt idx="979">
                  <c:v>74.142036150094896</c:v>
                </c:pt>
                <c:pt idx="980">
                  <c:v>73.603323628874975</c:v>
                </c:pt>
                <c:pt idx="981">
                  <c:v>72.854018482283891</c:v>
                </c:pt>
                <c:pt idx="982">
                  <c:v>73.007153810550733</c:v>
                </c:pt>
                <c:pt idx="983">
                  <c:v>73.014064952883388</c:v>
                </c:pt>
                <c:pt idx="984">
                  <c:v>73.276527959938491</c:v>
                </c:pt>
                <c:pt idx="985">
                  <c:v>74.069387097661988</c:v>
                </c:pt>
                <c:pt idx="986">
                  <c:v>74.340951686008609</c:v>
                </c:pt>
                <c:pt idx="987">
                  <c:v>74.34043895968459</c:v>
                </c:pt>
                <c:pt idx="988">
                  <c:v>73.640583899759193</c:v>
                </c:pt>
                <c:pt idx="989">
                  <c:v>73.776671025278716</c:v>
                </c:pt>
                <c:pt idx="990">
                  <c:v>73.309297816168211</c:v>
                </c:pt>
                <c:pt idx="991">
                  <c:v>72.330790084770555</c:v>
                </c:pt>
                <c:pt idx="992">
                  <c:v>72.313989190304071</c:v>
                </c:pt>
                <c:pt idx="993">
                  <c:v>72.320819649944085</c:v>
                </c:pt>
                <c:pt idx="994">
                  <c:v>72.341085765739336</c:v>
                </c:pt>
                <c:pt idx="995">
                  <c:v>71.519697600608865</c:v>
                </c:pt>
                <c:pt idx="996">
                  <c:v>72.326360087675511</c:v>
                </c:pt>
                <c:pt idx="997">
                  <c:v>72.333086242619245</c:v>
                </c:pt>
                <c:pt idx="998">
                  <c:v>71.78548539693135</c:v>
                </c:pt>
                <c:pt idx="999">
                  <c:v>72.177851432253277</c:v>
                </c:pt>
                <c:pt idx="1000">
                  <c:v>70.607058129366933</c:v>
                </c:pt>
                <c:pt idx="1001">
                  <c:v>70.186479484158781</c:v>
                </c:pt>
                <c:pt idx="1002">
                  <c:v>68.901127462391543</c:v>
                </c:pt>
                <c:pt idx="1003">
                  <c:v>68.907508764291165</c:v>
                </c:pt>
                <c:pt idx="1004">
                  <c:v>68.932306781335328</c:v>
                </c:pt>
                <c:pt idx="1005">
                  <c:v>68.937336294871173</c:v>
                </c:pt>
                <c:pt idx="1006">
                  <c:v>68.942404472899184</c:v>
                </c:pt>
                <c:pt idx="1007">
                  <c:v>68.947487386159764</c:v>
                </c:pt>
                <c:pt idx="1008">
                  <c:v>69.502676981981963</c:v>
                </c:pt>
                <c:pt idx="1009">
                  <c:v>69.834689623493901</c:v>
                </c:pt>
                <c:pt idx="1010">
                  <c:v>69.629652373254558</c:v>
                </c:pt>
                <c:pt idx="1011">
                  <c:v>70.253776436359075</c:v>
                </c:pt>
                <c:pt idx="1012">
                  <c:v>70.435870230079544</c:v>
                </c:pt>
                <c:pt idx="1013">
                  <c:v>70.508544312865268</c:v>
                </c:pt>
                <c:pt idx="1014">
                  <c:v>69.816681844579676</c:v>
                </c:pt>
                <c:pt idx="1015">
                  <c:v>69.903969368553433</c:v>
                </c:pt>
                <c:pt idx="1016">
                  <c:v>70.065409851192086</c:v>
                </c:pt>
                <c:pt idx="1017">
                  <c:v>70.156144820085842</c:v>
                </c:pt>
                <c:pt idx="1018">
                  <c:v>70.071526063135295</c:v>
                </c:pt>
                <c:pt idx="1019">
                  <c:v>70.226667354998341</c:v>
                </c:pt>
                <c:pt idx="1020">
                  <c:v>70.352543514273407</c:v>
                </c:pt>
                <c:pt idx="1021">
                  <c:v>69.891768395237136</c:v>
                </c:pt>
                <c:pt idx="1022">
                  <c:v>69.844748244370948</c:v>
                </c:pt>
                <c:pt idx="1023">
                  <c:v>69.662377175745021</c:v>
                </c:pt>
                <c:pt idx="1024">
                  <c:v>70.090572623870244</c:v>
                </c:pt>
                <c:pt idx="1025">
                  <c:v>69.333569416170022</c:v>
                </c:pt>
                <c:pt idx="1026">
                  <c:v>69.574065846375177</c:v>
                </c:pt>
                <c:pt idx="1027">
                  <c:v>70.111465026482975</c:v>
                </c:pt>
                <c:pt idx="1028">
                  <c:v>70.35407374798244</c:v>
                </c:pt>
                <c:pt idx="1029">
                  <c:v>70.368344414693865</c:v>
                </c:pt>
                <c:pt idx="1030">
                  <c:v>70.00776961715296</c:v>
                </c:pt>
                <c:pt idx="1031">
                  <c:v>68.259609560923366</c:v>
                </c:pt>
                <c:pt idx="1032">
                  <c:v>68.290681829435087</c:v>
                </c:pt>
                <c:pt idx="1033">
                  <c:v>67.96073701378306</c:v>
                </c:pt>
                <c:pt idx="1034">
                  <c:v>67.964919301770593</c:v>
                </c:pt>
                <c:pt idx="1035">
                  <c:v>67.96903224154201</c:v>
                </c:pt>
                <c:pt idx="1036">
                  <c:v>67.97310412121837</c:v>
                </c:pt>
                <c:pt idx="1037">
                  <c:v>67.985333877967889</c:v>
                </c:pt>
                <c:pt idx="1038">
                  <c:v>69.877199699982896</c:v>
                </c:pt>
                <c:pt idx="1039">
                  <c:v>69.533372376388087</c:v>
                </c:pt>
                <c:pt idx="1040">
                  <c:v>69.874005101119209</c:v>
                </c:pt>
                <c:pt idx="1041">
                  <c:v>69.265512374944137</c:v>
                </c:pt>
                <c:pt idx="1042">
                  <c:v>68.802593236308923</c:v>
                </c:pt>
                <c:pt idx="1043">
                  <c:v>70.400318837532652</c:v>
                </c:pt>
                <c:pt idx="1044">
                  <c:v>69.434041818647472</c:v>
                </c:pt>
                <c:pt idx="1045">
                  <c:v>70.688737285163228</c:v>
                </c:pt>
                <c:pt idx="1046">
                  <c:v>71.088390961783361</c:v>
                </c:pt>
                <c:pt idx="1047">
                  <c:v>71.210223048703071</c:v>
                </c:pt>
                <c:pt idx="1048">
                  <c:v>71.14531406605343</c:v>
                </c:pt>
                <c:pt idx="1049">
                  <c:v>70.41660190439211</c:v>
                </c:pt>
                <c:pt idx="1050">
                  <c:v>69.947168410166</c:v>
                </c:pt>
                <c:pt idx="1051">
                  <c:v>70.093224522554621</c:v>
                </c:pt>
                <c:pt idx="1052">
                  <c:v>71.516581155083202</c:v>
                </c:pt>
                <c:pt idx="1053">
                  <c:v>71.595334521920321</c:v>
                </c:pt>
                <c:pt idx="1054">
                  <c:v>71.577275278817396</c:v>
                </c:pt>
                <c:pt idx="1055">
                  <c:v>71.570850597998856</c:v>
                </c:pt>
                <c:pt idx="1056">
                  <c:v>71.318847099352311</c:v>
                </c:pt>
                <c:pt idx="1057">
                  <c:v>70.971787502989841</c:v>
                </c:pt>
                <c:pt idx="1058">
                  <c:v>70.753323048455513</c:v>
                </c:pt>
                <c:pt idx="1059">
                  <c:v>70.916738463014156</c:v>
                </c:pt>
                <c:pt idx="1060">
                  <c:v>69.829382581697388</c:v>
                </c:pt>
                <c:pt idx="1061">
                  <c:v>69.585785487607495</c:v>
                </c:pt>
                <c:pt idx="1062">
                  <c:v>69.589135162155941</c:v>
                </c:pt>
                <c:pt idx="1063">
                  <c:v>69.592504327761034</c:v>
                </c:pt>
                <c:pt idx="1064">
                  <c:v>69.65590800759685</c:v>
                </c:pt>
                <c:pt idx="1065">
                  <c:v>70.544095484914223</c:v>
                </c:pt>
                <c:pt idx="1066">
                  <c:v>70.348443519133824</c:v>
                </c:pt>
                <c:pt idx="1067">
                  <c:v>69.848484047581707</c:v>
                </c:pt>
                <c:pt idx="1068">
                  <c:v>69.956009416777903</c:v>
                </c:pt>
                <c:pt idx="1069">
                  <c:v>70.348828766631797</c:v>
                </c:pt>
                <c:pt idx="1070">
                  <c:v>70.749477936702945</c:v>
                </c:pt>
                <c:pt idx="1071">
                  <c:v>70.6606606472766</c:v>
                </c:pt>
                <c:pt idx="1072">
                  <c:v>70.415567327112285</c:v>
                </c:pt>
                <c:pt idx="1073">
                  <c:v>70.192361918441648</c:v>
                </c:pt>
                <c:pt idx="1074">
                  <c:v>71.271672997028375</c:v>
                </c:pt>
                <c:pt idx="1075">
                  <c:v>71.472106277401252</c:v>
                </c:pt>
                <c:pt idx="1076">
                  <c:v>71.175026069601401</c:v>
                </c:pt>
                <c:pt idx="1077">
                  <c:v>71.637655883791766</c:v>
                </c:pt>
                <c:pt idx="1078">
                  <c:v>70.483152889242831</c:v>
                </c:pt>
                <c:pt idx="1079">
                  <c:v>70.737911167705576</c:v>
                </c:pt>
                <c:pt idx="1080">
                  <c:v>70.302723984473118</c:v>
                </c:pt>
                <c:pt idx="1081">
                  <c:v>70.995854726302412</c:v>
                </c:pt>
                <c:pt idx="1082">
                  <c:v>70.975550014721321</c:v>
                </c:pt>
                <c:pt idx="1083">
                  <c:v>71.224024584357892</c:v>
                </c:pt>
                <c:pt idx="1084">
                  <c:v>71.924986888167254</c:v>
                </c:pt>
                <c:pt idx="1085">
                  <c:v>72.030486367256714</c:v>
                </c:pt>
                <c:pt idx="1086">
                  <c:v>72.05531498541967</c:v>
                </c:pt>
                <c:pt idx="1087">
                  <c:v>71.497878882872925</c:v>
                </c:pt>
                <c:pt idx="1088">
                  <c:v>70.495296733608598</c:v>
                </c:pt>
                <c:pt idx="1089">
                  <c:v>70.654706309938163</c:v>
                </c:pt>
                <c:pt idx="1090">
                  <c:v>69.784640975743841</c:v>
                </c:pt>
                <c:pt idx="1091">
                  <c:v>70.191244417653593</c:v>
                </c:pt>
                <c:pt idx="1092">
                  <c:v>70.194152870801133</c:v>
                </c:pt>
                <c:pt idx="1093">
                  <c:v>70.197370973123057</c:v>
                </c:pt>
                <c:pt idx="1094">
                  <c:v>70.122798394650374</c:v>
                </c:pt>
                <c:pt idx="1095">
                  <c:v>69.864370082962964</c:v>
                </c:pt>
                <c:pt idx="1096">
                  <c:v>69.633939798911527</c:v>
                </c:pt>
                <c:pt idx="1097">
                  <c:v>69.667674883700286</c:v>
                </c:pt>
                <c:pt idx="1098">
                  <c:v>70.529055821675144</c:v>
                </c:pt>
                <c:pt idx="1099">
                  <c:v>69.352709584215987</c:v>
                </c:pt>
                <c:pt idx="1100">
                  <c:v>69.275160591766706</c:v>
                </c:pt>
                <c:pt idx="1101">
                  <c:v>69.131908918736059</c:v>
                </c:pt>
                <c:pt idx="1102">
                  <c:v>68.461514976830955</c:v>
                </c:pt>
                <c:pt idx="1103">
                  <c:v>68.516774111061025</c:v>
                </c:pt>
                <c:pt idx="1104">
                  <c:v>68.987926162313201</c:v>
                </c:pt>
                <c:pt idx="1105">
                  <c:v>68.996098954468351</c:v>
                </c:pt>
                <c:pt idx="1106">
                  <c:v>68.576886194805098</c:v>
                </c:pt>
                <c:pt idx="1107">
                  <c:v>68.314342389265136</c:v>
                </c:pt>
                <c:pt idx="1108">
                  <c:v>68.367280716063547</c:v>
                </c:pt>
                <c:pt idx="1109">
                  <c:v>67.532984016655504</c:v>
                </c:pt>
                <c:pt idx="1110">
                  <c:v>67.536851222145629</c:v>
                </c:pt>
                <c:pt idx="1111">
                  <c:v>67.539017727889444</c:v>
                </c:pt>
                <c:pt idx="1112">
                  <c:v>67.541208916711469</c:v>
                </c:pt>
                <c:pt idx="1113">
                  <c:v>66.728726845219157</c:v>
                </c:pt>
                <c:pt idx="1114">
                  <c:v>66.464042781001467</c:v>
                </c:pt>
                <c:pt idx="1115">
                  <c:v>66.478825527902075</c:v>
                </c:pt>
                <c:pt idx="1116">
                  <c:v>66.63633482383851</c:v>
                </c:pt>
                <c:pt idx="1117">
                  <c:v>66.124059045436951</c:v>
                </c:pt>
                <c:pt idx="1118">
                  <c:v>66.040844257213138</c:v>
                </c:pt>
                <c:pt idx="1119">
                  <c:v>66.05150472781348</c:v>
                </c:pt>
                <c:pt idx="1120">
                  <c:v>65.966073747856825</c:v>
                </c:pt>
                <c:pt idx="1121">
                  <c:v>65.711499742311005</c:v>
                </c:pt>
                <c:pt idx="1122">
                  <c:v>66.163290084197286</c:v>
                </c:pt>
                <c:pt idx="1123">
                  <c:v>65.769964045638588</c:v>
                </c:pt>
                <c:pt idx="1124">
                  <c:v>65.519447312261875</c:v>
                </c:pt>
                <c:pt idx="1125">
                  <c:v>65.00232074168855</c:v>
                </c:pt>
                <c:pt idx="1126">
                  <c:v>65.870495131247623</c:v>
                </c:pt>
                <c:pt idx="1127">
                  <c:v>66.355480790449519</c:v>
                </c:pt>
                <c:pt idx="1128">
                  <c:v>66.232529775205833</c:v>
                </c:pt>
                <c:pt idx="1129">
                  <c:v>65.780010847845006</c:v>
                </c:pt>
                <c:pt idx="1130">
                  <c:v>65.818080550936259</c:v>
                </c:pt>
                <c:pt idx="1131">
                  <c:v>66.000153117127113</c:v>
                </c:pt>
                <c:pt idx="1132">
                  <c:v>65.176274215108421</c:v>
                </c:pt>
                <c:pt idx="1133">
                  <c:v>65.366328855798372</c:v>
                </c:pt>
                <c:pt idx="1134">
                  <c:v>64.637245312080495</c:v>
                </c:pt>
                <c:pt idx="1135">
                  <c:v>65.342422872457533</c:v>
                </c:pt>
                <c:pt idx="1136">
                  <c:v>65.831477681351501</c:v>
                </c:pt>
                <c:pt idx="1137">
                  <c:v>65.577762847831082</c:v>
                </c:pt>
                <c:pt idx="1138">
                  <c:v>65.326675197098766</c:v>
                </c:pt>
                <c:pt idx="1139">
                  <c:v>64.784594886506909</c:v>
                </c:pt>
                <c:pt idx="1140">
                  <c:v>65.908756949499661</c:v>
                </c:pt>
                <c:pt idx="1141">
                  <c:v>65.946415689502942</c:v>
                </c:pt>
                <c:pt idx="1142">
                  <c:v>65.163278892971917</c:v>
                </c:pt>
                <c:pt idx="1143">
                  <c:v>66.377156629567963</c:v>
                </c:pt>
                <c:pt idx="1144">
                  <c:v>66.706862830691776</c:v>
                </c:pt>
                <c:pt idx="1145">
                  <c:v>66.24426282222764</c:v>
                </c:pt>
                <c:pt idx="1146">
                  <c:v>66.213625339972225</c:v>
                </c:pt>
                <c:pt idx="1147">
                  <c:v>66.319726442185754</c:v>
                </c:pt>
                <c:pt idx="1148">
                  <c:v>66.485297069274836</c:v>
                </c:pt>
                <c:pt idx="1149">
                  <c:v>65.675031630359314</c:v>
                </c:pt>
                <c:pt idx="1150">
                  <c:v>65.337210417132823</c:v>
                </c:pt>
                <c:pt idx="1151">
                  <c:v>65.567487721536892</c:v>
                </c:pt>
                <c:pt idx="1152">
                  <c:v>65.646786395830745</c:v>
                </c:pt>
                <c:pt idx="1153">
                  <c:v>66.153577179842927</c:v>
                </c:pt>
                <c:pt idx="1154">
                  <c:v>65.275073047345359</c:v>
                </c:pt>
                <c:pt idx="1155">
                  <c:v>65.423974544452463</c:v>
                </c:pt>
                <c:pt idx="1156">
                  <c:v>65.752096640180611</c:v>
                </c:pt>
                <c:pt idx="1157">
                  <c:v>66.476106727880762</c:v>
                </c:pt>
                <c:pt idx="1158">
                  <c:v>65.803875279411599</c:v>
                </c:pt>
                <c:pt idx="1159">
                  <c:v>65.647893824583747</c:v>
                </c:pt>
                <c:pt idx="1160">
                  <c:v>65.476582233798794</c:v>
                </c:pt>
                <c:pt idx="1161">
                  <c:v>63.686846184936044</c:v>
                </c:pt>
                <c:pt idx="1162">
                  <c:v>63.813308746982514</c:v>
                </c:pt>
                <c:pt idx="1163">
                  <c:v>63.81973857866366</c:v>
                </c:pt>
                <c:pt idx="1164">
                  <c:v>63.821862283516253</c:v>
                </c:pt>
                <c:pt idx="1165">
                  <c:v>63.823977195121728</c:v>
                </c:pt>
                <c:pt idx="1166">
                  <c:v>63.82610768917904</c:v>
                </c:pt>
                <c:pt idx="1167">
                  <c:v>63.828251551113595</c:v>
                </c:pt>
                <c:pt idx="1168">
                  <c:v>61.84265333805174</c:v>
                </c:pt>
                <c:pt idx="1169">
                  <c:v>62.587754460696623</c:v>
                </c:pt>
                <c:pt idx="1170">
                  <c:v>62.594872310007148</c:v>
                </c:pt>
                <c:pt idx="1171">
                  <c:v>63.887525182720829</c:v>
                </c:pt>
                <c:pt idx="1172">
                  <c:v>65.451766275188518</c:v>
                </c:pt>
                <c:pt idx="1173">
                  <c:v>65.77805355232411</c:v>
                </c:pt>
                <c:pt idx="1174">
                  <c:v>67.452184291017076</c:v>
                </c:pt>
                <c:pt idx="1175">
                  <c:v>67.060406383580428</c:v>
                </c:pt>
                <c:pt idx="1176">
                  <c:v>67.034627276772184</c:v>
                </c:pt>
                <c:pt idx="1177">
                  <c:v>67.879592386255354</c:v>
                </c:pt>
                <c:pt idx="1178">
                  <c:v>68.100996393990457</c:v>
                </c:pt>
                <c:pt idx="1179">
                  <c:v>68.695536553891742</c:v>
                </c:pt>
                <c:pt idx="1180">
                  <c:v>69.41890058092585</c:v>
                </c:pt>
                <c:pt idx="1181">
                  <c:v>69.598034575562025</c:v>
                </c:pt>
                <c:pt idx="1182">
                  <c:v>69.965227352856871</c:v>
                </c:pt>
                <c:pt idx="1183">
                  <c:v>69.353790401105698</c:v>
                </c:pt>
                <c:pt idx="1184">
                  <c:v>69.627413921419802</c:v>
                </c:pt>
                <c:pt idx="1185">
                  <c:v>70.767292588323514</c:v>
                </c:pt>
                <c:pt idx="1186">
                  <c:v>70.353296882793842</c:v>
                </c:pt>
                <c:pt idx="1187">
                  <c:v>71.08151534942985</c:v>
                </c:pt>
                <c:pt idx="1188">
                  <c:v>73.848987807632582</c:v>
                </c:pt>
                <c:pt idx="1189">
                  <c:v>74.388218567460797</c:v>
                </c:pt>
                <c:pt idx="1190">
                  <c:v>74.532302617929133</c:v>
                </c:pt>
                <c:pt idx="1191">
                  <c:v>77.07918901668485</c:v>
                </c:pt>
                <c:pt idx="1192">
                  <c:v>79.290413003781282</c:v>
                </c:pt>
                <c:pt idx="1193">
                  <c:v>79.778516600610246</c:v>
                </c:pt>
                <c:pt idx="1194">
                  <c:v>77.472959256692704</c:v>
                </c:pt>
                <c:pt idx="1195">
                  <c:v>77.850326525569841</c:v>
                </c:pt>
                <c:pt idx="1196">
                  <c:v>79.498679990931109</c:v>
                </c:pt>
                <c:pt idx="1197">
                  <c:v>81.458935666060086</c:v>
                </c:pt>
                <c:pt idx="1198">
                  <c:v>81.803324943929638</c:v>
                </c:pt>
                <c:pt idx="1199">
                  <c:v>84.258299126162882</c:v>
                </c:pt>
                <c:pt idx="1200">
                  <c:v>85.278164502885829</c:v>
                </c:pt>
                <c:pt idx="1201">
                  <c:v>86.143359104787038</c:v>
                </c:pt>
                <c:pt idx="1202">
                  <c:v>86.759411118004209</c:v>
                </c:pt>
                <c:pt idx="1203">
                  <c:v>85.492390585484799</c:v>
                </c:pt>
                <c:pt idx="1204">
                  <c:v>84.548806847781378</c:v>
                </c:pt>
                <c:pt idx="1205">
                  <c:v>84.110290793082598</c:v>
                </c:pt>
                <c:pt idx="1206">
                  <c:v>85.542490940292623</c:v>
                </c:pt>
                <c:pt idx="1207">
                  <c:v>86.137493354754881</c:v>
                </c:pt>
                <c:pt idx="1208">
                  <c:v>86.179070401886875</c:v>
                </c:pt>
                <c:pt idx="1209">
                  <c:v>86.048220354603572</c:v>
                </c:pt>
                <c:pt idx="1210">
                  <c:v>86.04759543003037</c:v>
                </c:pt>
                <c:pt idx="1211">
                  <c:v>87.32622427536333</c:v>
                </c:pt>
                <c:pt idx="1212">
                  <c:v>87.791045764522622</c:v>
                </c:pt>
                <c:pt idx="1213">
                  <c:v>88.343818193616556</c:v>
                </c:pt>
                <c:pt idx="1214">
                  <c:v>89.459519042459078</c:v>
                </c:pt>
                <c:pt idx="1215">
                  <c:v>89.684311314351149</c:v>
                </c:pt>
                <c:pt idx="1216">
                  <c:v>87.96845768241549</c:v>
                </c:pt>
                <c:pt idx="1217">
                  <c:v>89.497257191366558</c:v>
                </c:pt>
                <c:pt idx="1218">
                  <c:v>90.698285748271019</c:v>
                </c:pt>
                <c:pt idx="1219">
                  <c:v>90.132246405465793</c:v>
                </c:pt>
                <c:pt idx="1220">
                  <c:v>89.865477862980043</c:v>
                </c:pt>
                <c:pt idx="1221">
                  <c:v>90.342653537528349</c:v>
                </c:pt>
                <c:pt idx="1222">
                  <c:v>90.111700518106645</c:v>
                </c:pt>
                <c:pt idx="1223">
                  <c:v>91.121081610030913</c:v>
                </c:pt>
                <c:pt idx="1224">
                  <c:v>92.466012390803996</c:v>
                </c:pt>
                <c:pt idx="1225">
                  <c:v>92.529110560813095</c:v>
                </c:pt>
                <c:pt idx="1226">
                  <c:v>93.662500516650297</c:v>
                </c:pt>
                <c:pt idx="1227">
                  <c:v>94.227433519339755</c:v>
                </c:pt>
                <c:pt idx="1228">
                  <c:v>93.500798243455478</c:v>
                </c:pt>
                <c:pt idx="1229">
                  <c:v>93.504345476164147</c:v>
                </c:pt>
                <c:pt idx="1230">
                  <c:v>92.363579088212532</c:v>
                </c:pt>
                <c:pt idx="1231">
                  <c:v>92.2165139796587</c:v>
                </c:pt>
                <c:pt idx="1232">
                  <c:v>91.529015901700106</c:v>
                </c:pt>
                <c:pt idx="1233">
                  <c:v>93.958043176176005</c:v>
                </c:pt>
                <c:pt idx="1234">
                  <c:v>93.955943501657529</c:v>
                </c:pt>
                <c:pt idx="1235">
                  <c:v>91.685058287355517</c:v>
                </c:pt>
                <c:pt idx="1236">
                  <c:v>90.55720575076127</c:v>
                </c:pt>
                <c:pt idx="1237">
                  <c:v>88.493369467316853</c:v>
                </c:pt>
                <c:pt idx="1238">
                  <c:v>88.193790346369241</c:v>
                </c:pt>
                <c:pt idx="1239">
                  <c:v>88.191856231704676</c:v>
                </c:pt>
                <c:pt idx="1240">
                  <c:v>88.187988128141257</c:v>
                </c:pt>
                <c:pt idx="1241">
                  <c:v>88.182112804425202</c:v>
                </c:pt>
                <c:pt idx="1242">
                  <c:v>88.180157513257868</c:v>
                </c:pt>
                <c:pt idx="1243">
                  <c:v>88.178193080251859</c:v>
                </c:pt>
                <c:pt idx="1244">
                  <c:v>88.64309398053804</c:v>
                </c:pt>
                <c:pt idx="1245">
                  <c:v>88.753331752213569</c:v>
                </c:pt>
                <c:pt idx="1246">
                  <c:v>89.165012540336903</c:v>
                </c:pt>
                <c:pt idx="1247">
                  <c:v>88.072520303784543</c:v>
                </c:pt>
                <c:pt idx="1248">
                  <c:v>88.309416818734647</c:v>
                </c:pt>
                <c:pt idx="1249">
                  <c:v>87.166075355635485</c:v>
                </c:pt>
                <c:pt idx="1250">
                  <c:v>86.091017314021698</c:v>
                </c:pt>
                <c:pt idx="1251">
                  <c:v>86.044790704368637</c:v>
                </c:pt>
                <c:pt idx="1252">
                  <c:v>86.042802139859745</c:v>
                </c:pt>
                <c:pt idx="1253">
                  <c:v>86.040843496503541</c:v>
                </c:pt>
                <c:pt idx="1254">
                  <c:v>86.038929709506078</c:v>
                </c:pt>
                <c:pt idx="1255">
                  <c:v>86.031322774221394</c:v>
                </c:pt>
                <c:pt idx="1256">
                  <c:v>88.393119577181224</c:v>
                </c:pt>
                <c:pt idx="1257">
                  <c:v>87.108076713159718</c:v>
                </c:pt>
                <c:pt idx="1258">
                  <c:v>87.30249222822782</c:v>
                </c:pt>
                <c:pt idx="1259">
                  <c:v>87.063877704370739</c:v>
                </c:pt>
                <c:pt idx="1260">
                  <c:v>87.223584844928538</c:v>
                </c:pt>
                <c:pt idx="1261">
                  <c:v>88.892111361967281</c:v>
                </c:pt>
                <c:pt idx="1262">
                  <c:v>86.639226495133911</c:v>
                </c:pt>
                <c:pt idx="1263">
                  <c:v>86.673466146839985</c:v>
                </c:pt>
                <c:pt idx="1264">
                  <c:v>86.760993269192824</c:v>
                </c:pt>
                <c:pt idx="1265">
                  <c:v>86.902051553958842</c:v>
                </c:pt>
                <c:pt idx="1266">
                  <c:v>86.647831093751535</c:v>
                </c:pt>
                <c:pt idx="1267">
                  <c:v>87.427446791654873</c:v>
                </c:pt>
                <c:pt idx="1268">
                  <c:v>87.425924110629595</c:v>
                </c:pt>
                <c:pt idx="1269">
                  <c:v>87.648807339088378</c:v>
                </c:pt>
                <c:pt idx="1270">
                  <c:v>85.799616404091807</c:v>
                </c:pt>
                <c:pt idx="1271">
                  <c:v>85.96099382147608</c:v>
                </c:pt>
                <c:pt idx="1272">
                  <c:v>85.667608955453645</c:v>
                </c:pt>
                <c:pt idx="1273">
                  <c:v>85.187019288859332</c:v>
                </c:pt>
                <c:pt idx="1274">
                  <c:v>85.18110842421288</c:v>
                </c:pt>
                <c:pt idx="1275">
                  <c:v>85.179611569191479</c:v>
                </c:pt>
                <c:pt idx="1276">
                  <c:v>85.178089589481942</c:v>
                </c:pt>
                <c:pt idx="1277">
                  <c:v>85.462536857661618</c:v>
                </c:pt>
                <c:pt idx="1278">
                  <c:v>84.302317118998047</c:v>
                </c:pt>
                <c:pt idx="1279">
                  <c:v>84.998599834023125</c:v>
                </c:pt>
                <c:pt idx="1280">
                  <c:v>83.877381018001088</c:v>
                </c:pt>
                <c:pt idx="1281">
                  <c:v>83.154724592927252</c:v>
                </c:pt>
                <c:pt idx="1282">
                  <c:v>81.848444858305513</c:v>
                </c:pt>
                <c:pt idx="1283">
                  <c:v>81.844168371739059</c:v>
                </c:pt>
                <c:pt idx="1284">
                  <c:v>81.842759982364356</c:v>
                </c:pt>
                <c:pt idx="1285">
                  <c:v>81.841340250471333</c:v>
                </c:pt>
                <c:pt idx="1286">
                  <c:v>81.839937593041952</c:v>
                </c:pt>
                <c:pt idx="1287">
                  <c:v>81.838540642833422</c:v>
                </c:pt>
                <c:pt idx="1288">
                  <c:v>81.802458998447804</c:v>
                </c:pt>
                <c:pt idx="1289">
                  <c:v>82.428724948174448</c:v>
                </c:pt>
                <c:pt idx="1290">
                  <c:v>82.466333854900029</c:v>
                </c:pt>
                <c:pt idx="1291">
                  <c:v>83.92880882994065</c:v>
                </c:pt>
                <c:pt idx="1292">
                  <c:v>84.7877647478808</c:v>
                </c:pt>
                <c:pt idx="1293">
                  <c:v>85.776498802403282</c:v>
                </c:pt>
                <c:pt idx="1294">
                  <c:v>86.918470961582599</c:v>
                </c:pt>
                <c:pt idx="1295">
                  <c:v>88.094156844561226</c:v>
                </c:pt>
                <c:pt idx="1296">
                  <c:v>88.707067864086042</c:v>
                </c:pt>
                <c:pt idx="1297">
                  <c:v>90.349823472305758</c:v>
                </c:pt>
                <c:pt idx="1298">
                  <c:v>93.436907427569864</c:v>
                </c:pt>
                <c:pt idx="1299">
                  <c:v>92.341880905216641</c:v>
                </c:pt>
                <c:pt idx="1300">
                  <c:v>91.913546456249648</c:v>
                </c:pt>
                <c:pt idx="1301">
                  <c:v>92.151344936063566</c:v>
                </c:pt>
                <c:pt idx="1302">
                  <c:v>91.525530709741446</c:v>
                </c:pt>
                <c:pt idx="1303">
                  <c:v>90.75232837925445</c:v>
                </c:pt>
                <c:pt idx="1304">
                  <c:v>91.27677665286285</c:v>
                </c:pt>
                <c:pt idx="1305">
                  <c:v>91.275152068194132</c:v>
                </c:pt>
                <c:pt idx="1306">
                  <c:v>92.860343141784469</c:v>
                </c:pt>
                <c:pt idx="1307">
                  <c:v>93.046075105269935</c:v>
                </c:pt>
                <c:pt idx="1308">
                  <c:v>92.638976827465896</c:v>
                </c:pt>
                <c:pt idx="1309">
                  <c:v>91.101617553758686</c:v>
                </c:pt>
                <c:pt idx="1310">
                  <c:v>91.71253716772982</c:v>
                </c:pt>
                <c:pt idx="1311">
                  <c:v>94.095381643223163</c:v>
                </c:pt>
                <c:pt idx="1312">
                  <c:v>94.184986389677832</c:v>
                </c:pt>
                <c:pt idx="1313">
                  <c:v>92.559345385858819</c:v>
                </c:pt>
                <c:pt idx="1314">
                  <c:v>93.265073830057361</c:v>
                </c:pt>
                <c:pt idx="1315">
                  <c:v>93.976576298617303</c:v>
                </c:pt>
                <c:pt idx="1316">
                  <c:v>94.084626121956546</c:v>
                </c:pt>
                <c:pt idx="1317">
                  <c:v>91.748183092334614</c:v>
                </c:pt>
                <c:pt idx="1318">
                  <c:v>92.86092973628034</c:v>
                </c:pt>
                <c:pt idx="1319">
                  <c:v>92.859044809868436</c:v>
                </c:pt>
                <c:pt idx="1320">
                  <c:v>93.404942464956633</c:v>
                </c:pt>
                <c:pt idx="1321">
                  <c:v>94.761896112174696</c:v>
                </c:pt>
                <c:pt idx="1322">
                  <c:v>94.122164239736833</c:v>
                </c:pt>
                <c:pt idx="1323">
                  <c:v>93.779074696738334</c:v>
                </c:pt>
                <c:pt idx="1324">
                  <c:v>95.210825017902806</c:v>
                </c:pt>
                <c:pt idx="1325">
                  <c:v>95.2393526307809</c:v>
                </c:pt>
                <c:pt idx="1326">
                  <c:v>95.565615352623382</c:v>
                </c:pt>
                <c:pt idx="1327">
                  <c:v>98.030069753581643</c:v>
                </c:pt>
                <c:pt idx="1328">
                  <c:v>97.687566225679575</c:v>
                </c:pt>
                <c:pt idx="1329">
                  <c:v>98.903266749814279</c:v>
                </c:pt>
                <c:pt idx="1330">
                  <c:v>97.86499078118436</c:v>
                </c:pt>
                <c:pt idx="1331">
                  <c:v>99.580348126928257</c:v>
                </c:pt>
                <c:pt idx="1332">
                  <c:v>97.741676553660241</c:v>
                </c:pt>
                <c:pt idx="1333">
                  <c:v>97.587601772523215</c:v>
                </c:pt>
                <c:pt idx="1334">
                  <c:v>95.584981099826663</c:v>
                </c:pt>
                <c:pt idx="1335">
                  <c:v>96.081026523474506</c:v>
                </c:pt>
                <c:pt idx="1336">
                  <c:v>96.079126275214165</c:v>
                </c:pt>
                <c:pt idx="1337">
                  <c:v>98.005383139919104</c:v>
                </c:pt>
                <c:pt idx="1338">
                  <c:v>98.003427818199839</c:v>
                </c:pt>
                <c:pt idx="1339">
                  <c:v>97.587423989728151</c:v>
                </c:pt>
                <c:pt idx="1340">
                  <c:v>96.677794039869283</c:v>
                </c:pt>
                <c:pt idx="1341">
                  <c:v>96.700478266883579</c:v>
                </c:pt>
                <c:pt idx="1342">
                  <c:v>98.533558204528674</c:v>
                </c:pt>
                <c:pt idx="1343">
                  <c:v>97.160668628688811</c:v>
                </c:pt>
                <c:pt idx="1344">
                  <c:v>98.360004863104066</c:v>
                </c:pt>
                <c:pt idx="1345">
                  <c:v>99.217223403608884</c:v>
                </c:pt>
                <c:pt idx="1346">
                  <c:v>101.27672980898254</c:v>
                </c:pt>
                <c:pt idx="1347">
                  <c:v>101.49012421344082</c:v>
                </c:pt>
                <c:pt idx="1348">
                  <c:v>100.78667597033332</c:v>
                </c:pt>
                <c:pt idx="1349">
                  <c:v>101.72466540620286</c:v>
                </c:pt>
                <c:pt idx="1350">
                  <c:v>101.45376385158718</c:v>
                </c:pt>
                <c:pt idx="1351">
                  <c:v>101.29661599932123</c:v>
                </c:pt>
                <c:pt idx="1352">
                  <c:v>101.27011571281201</c:v>
                </c:pt>
                <c:pt idx="1353">
                  <c:v>101.01563180823878</c:v>
                </c:pt>
                <c:pt idx="1354">
                  <c:v>101.36742673473566</c:v>
                </c:pt>
                <c:pt idx="1355">
                  <c:v>101.32453037154765</c:v>
                </c:pt>
                <c:pt idx="1356">
                  <c:v>99.642306759390763</c:v>
                </c:pt>
                <c:pt idx="1357">
                  <c:v>98.843588098613779</c:v>
                </c:pt>
                <c:pt idx="1358">
                  <c:v>98.796155442264293</c:v>
                </c:pt>
                <c:pt idx="1359">
                  <c:v>98.794307835695179</c:v>
                </c:pt>
                <c:pt idx="1360">
                  <c:v>98.792470554484396</c:v>
                </c:pt>
                <c:pt idx="1361">
                  <c:v>98.786989769731235</c:v>
                </c:pt>
                <c:pt idx="1362">
                  <c:v>98.785180064731094</c:v>
                </c:pt>
                <c:pt idx="1363">
                  <c:v>98.725531517245457</c:v>
                </c:pt>
                <c:pt idx="1364">
                  <c:v>99.849460197190936</c:v>
                </c:pt>
                <c:pt idx="1365">
                  <c:v>99.482193477725829</c:v>
                </c:pt>
                <c:pt idx="1366">
                  <c:v>99.711585313449106</c:v>
                </c:pt>
                <c:pt idx="1367">
                  <c:v>99.253583217196862</c:v>
                </c:pt>
                <c:pt idx="1368">
                  <c:v>99.495745224591829</c:v>
                </c:pt>
                <c:pt idx="1369">
                  <c:v>97.432573115080899</c:v>
                </c:pt>
                <c:pt idx="1370">
                  <c:v>97.560290965731483</c:v>
                </c:pt>
                <c:pt idx="1371">
                  <c:v>97.558452921622205</c:v>
                </c:pt>
                <c:pt idx="1372">
                  <c:v>97.671761238891747</c:v>
                </c:pt>
                <c:pt idx="1373">
                  <c:v>97.6698922822535</c:v>
                </c:pt>
                <c:pt idx="1374">
                  <c:v>97.40387860088039</c:v>
                </c:pt>
                <c:pt idx="1375">
                  <c:v>98.783643659849602</c:v>
                </c:pt>
                <c:pt idx="1376">
                  <c:v>98.955292315666682</c:v>
                </c:pt>
                <c:pt idx="1377">
                  <c:v>100.99306123804463</c:v>
                </c:pt>
                <c:pt idx="1378">
                  <c:v>101.55603880272413</c:v>
                </c:pt>
                <c:pt idx="1379">
                  <c:v>101.52301326932947</c:v>
                </c:pt>
                <c:pt idx="1380">
                  <c:v>102.16423905563643</c:v>
                </c:pt>
                <c:pt idx="1381">
                  <c:v>102.1805208297373</c:v>
                </c:pt>
                <c:pt idx="1382">
                  <c:v>101.78995661497804</c:v>
                </c:pt>
                <c:pt idx="1383">
                  <c:v>103.27742554301614</c:v>
                </c:pt>
                <c:pt idx="1384">
                  <c:v>103.41620196462623</c:v>
                </c:pt>
                <c:pt idx="1385">
                  <c:v>103.88007846539149</c:v>
                </c:pt>
                <c:pt idx="1386">
                  <c:v>104.19306377098927</c:v>
                </c:pt>
                <c:pt idx="1387">
                  <c:v>103.89089709648241</c:v>
                </c:pt>
                <c:pt idx="1388">
                  <c:v>104.77616513923893</c:v>
                </c:pt>
                <c:pt idx="1389">
                  <c:v>104.94400191917492</c:v>
                </c:pt>
                <c:pt idx="1390">
                  <c:v>106.11767526120205</c:v>
                </c:pt>
                <c:pt idx="1391">
                  <c:v>106.33040144191632</c:v>
                </c:pt>
                <c:pt idx="1392">
                  <c:v>106.03332058994992</c:v>
                </c:pt>
                <c:pt idx="1393">
                  <c:v>105.49230708093616</c:v>
                </c:pt>
                <c:pt idx="1394">
                  <c:v>106.42021910193179</c:v>
                </c:pt>
                <c:pt idx="1395">
                  <c:v>106.10052320018693</c:v>
                </c:pt>
                <c:pt idx="1396">
                  <c:v>105.12233736582823</c:v>
                </c:pt>
                <c:pt idx="1397">
                  <c:v>106.11319036508978</c:v>
                </c:pt>
                <c:pt idx="1398">
                  <c:v>106.56799350744197</c:v>
                </c:pt>
                <c:pt idx="1399">
                  <c:v>105.92191858237975</c:v>
                </c:pt>
                <c:pt idx="1400">
                  <c:v>104.25679541370077</c:v>
                </c:pt>
                <c:pt idx="1401">
                  <c:v>104.98459118521563</c:v>
                </c:pt>
                <c:pt idx="1402">
                  <c:v>105.31968117962809</c:v>
                </c:pt>
                <c:pt idx="1403">
                  <c:v>105.99980149272609</c:v>
                </c:pt>
                <c:pt idx="1404">
                  <c:v>107.45688338305153</c:v>
                </c:pt>
                <c:pt idx="1405">
                  <c:v>107.41542838019213</c:v>
                </c:pt>
                <c:pt idx="1406">
                  <c:v>107.80695822140387</c:v>
                </c:pt>
                <c:pt idx="1407">
                  <c:v>108.10802482874813</c:v>
                </c:pt>
                <c:pt idx="1408">
                  <c:v>108.24154214813062</c:v>
                </c:pt>
                <c:pt idx="1409">
                  <c:v>108.16515887967442</c:v>
                </c:pt>
                <c:pt idx="1410">
                  <c:v>107.53141013473387</c:v>
                </c:pt>
                <c:pt idx="1411">
                  <c:v>105.91055827733894</c:v>
                </c:pt>
                <c:pt idx="1412">
                  <c:v>105.76152829465359</c:v>
                </c:pt>
                <c:pt idx="1413">
                  <c:v>106.09066703721172</c:v>
                </c:pt>
                <c:pt idx="1414">
                  <c:v>106.08856331200889</c:v>
                </c:pt>
                <c:pt idx="1415">
                  <c:v>106.08012664548201</c:v>
                </c:pt>
                <c:pt idx="1416">
                  <c:v>106.52122218289756</c:v>
                </c:pt>
                <c:pt idx="1417">
                  <c:v>107.02376702724352</c:v>
                </c:pt>
                <c:pt idx="1418">
                  <c:v>107.04739670872553</c:v>
                </c:pt>
                <c:pt idx="1419">
                  <c:v>107.38714947465607</c:v>
                </c:pt>
                <c:pt idx="1420">
                  <c:v>107.71869823142384</c:v>
                </c:pt>
                <c:pt idx="1421">
                  <c:v>108.72769785487043</c:v>
                </c:pt>
                <c:pt idx="1422">
                  <c:v>108.50084044781381</c:v>
                </c:pt>
                <c:pt idx="1423">
                  <c:v>109.02416363959762</c:v>
                </c:pt>
                <c:pt idx="1424">
                  <c:v>108.66649844839165</c:v>
                </c:pt>
                <c:pt idx="1425">
                  <c:v>109.08408448457702</c:v>
                </c:pt>
                <c:pt idx="1426">
                  <c:v>108.1835912336491</c:v>
                </c:pt>
                <c:pt idx="1427">
                  <c:v>107.47078762326696</c:v>
                </c:pt>
                <c:pt idx="1428">
                  <c:v>106.83827368619922</c:v>
                </c:pt>
                <c:pt idx="1429">
                  <c:v>108.60890046170469</c:v>
                </c:pt>
                <c:pt idx="1430">
                  <c:v>108.60670719013601</c:v>
                </c:pt>
                <c:pt idx="1431">
                  <c:v>108.29025764414224</c:v>
                </c:pt>
                <c:pt idx="1432">
                  <c:v>105.68804389400103</c:v>
                </c:pt>
                <c:pt idx="1433">
                  <c:v>105.27972494561955</c:v>
                </c:pt>
                <c:pt idx="1434">
                  <c:v>106.33112828572553</c:v>
                </c:pt>
                <c:pt idx="1435">
                  <c:v>107.39693271704466</c:v>
                </c:pt>
                <c:pt idx="1436">
                  <c:v>107.39472290161996</c:v>
                </c:pt>
                <c:pt idx="1437">
                  <c:v>107.98587356024584</c:v>
                </c:pt>
                <c:pt idx="1438">
                  <c:v>108.31525853250517</c:v>
                </c:pt>
                <c:pt idx="1439">
                  <c:v>108.45064168468662</c:v>
                </c:pt>
                <c:pt idx="1440">
                  <c:v>108.08215021668246</c:v>
                </c:pt>
                <c:pt idx="1441">
                  <c:v>109.6955630948638</c:v>
                </c:pt>
                <c:pt idx="1442">
                  <c:v>109.85587103026106</c:v>
                </c:pt>
                <c:pt idx="1443">
                  <c:v>109.21004530845049</c:v>
                </c:pt>
                <c:pt idx="1444">
                  <c:v>109.83183255299272</c:v>
                </c:pt>
                <c:pt idx="1445">
                  <c:v>109.16613065578032</c:v>
                </c:pt>
                <c:pt idx="1446">
                  <c:v>108.30737737919638</c:v>
                </c:pt>
                <c:pt idx="1447">
                  <c:v>108.9600703718443</c:v>
                </c:pt>
                <c:pt idx="1448">
                  <c:v>107.94416877928326</c:v>
                </c:pt>
                <c:pt idx="1449">
                  <c:v>107.02053081470487</c:v>
                </c:pt>
                <c:pt idx="1450">
                  <c:v>106.67848512669636</c:v>
                </c:pt>
                <c:pt idx="1451">
                  <c:v>106.67624934996297</c:v>
                </c:pt>
                <c:pt idx="1452">
                  <c:v>106.67400250826711</c:v>
                </c:pt>
                <c:pt idx="1453">
                  <c:v>105.02477822189446</c:v>
                </c:pt>
                <c:pt idx="1454">
                  <c:v>105.01813124067144</c:v>
                </c:pt>
                <c:pt idx="1455">
                  <c:v>105.01591567630359</c:v>
                </c:pt>
                <c:pt idx="1456">
                  <c:v>105.00542364176906</c:v>
                </c:pt>
                <c:pt idx="1457">
                  <c:v>106.37651245464986</c:v>
                </c:pt>
                <c:pt idx="1458">
                  <c:v>106.29585487266915</c:v>
                </c:pt>
                <c:pt idx="1459">
                  <c:v>107.80997834134928</c:v>
                </c:pt>
                <c:pt idx="1460">
                  <c:v>107.8874893333092</c:v>
                </c:pt>
                <c:pt idx="1461">
                  <c:v>108.39468127382246</c:v>
                </c:pt>
                <c:pt idx="1462">
                  <c:v>108.77957556282794</c:v>
                </c:pt>
                <c:pt idx="1463">
                  <c:v>109.04343729069952</c:v>
                </c:pt>
                <c:pt idx="1464">
                  <c:v>110.11126866845019</c:v>
                </c:pt>
                <c:pt idx="1465">
                  <c:v>110.15157889720437</c:v>
                </c:pt>
                <c:pt idx="1466">
                  <c:v>109.50006657846288</c:v>
                </c:pt>
                <c:pt idx="1467">
                  <c:v>108.45232302853756</c:v>
                </c:pt>
                <c:pt idx="1468">
                  <c:v>107.86070043146462</c:v>
                </c:pt>
                <c:pt idx="1469">
                  <c:v>108.29676392130656</c:v>
                </c:pt>
                <c:pt idx="1470">
                  <c:v>108.11830669251304</c:v>
                </c:pt>
                <c:pt idx="1471">
                  <c:v>108.31881244595715</c:v>
                </c:pt>
                <c:pt idx="1472">
                  <c:v>107.39090396603132</c:v>
                </c:pt>
                <c:pt idx="1473">
                  <c:v>107.79315313501289</c:v>
                </c:pt>
                <c:pt idx="1474">
                  <c:v>108.55670815836675</c:v>
                </c:pt>
                <c:pt idx="1475">
                  <c:v>108.57513826166807</c:v>
                </c:pt>
                <c:pt idx="1476">
                  <c:v>107.74435016013898</c:v>
                </c:pt>
                <c:pt idx="1477">
                  <c:v>108.26063285953283</c:v>
                </c:pt>
                <c:pt idx="1478">
                  <c:v>107.97259805355688</c:v>
                </c:pt>
                <c:pt idx="1479">
                  <c:v>107.27049146199907</c:v>
                </c:pt>
                <c:pt idx="1480">
                  <c:v>107.55256067951869</c:v>
                </c:pt>
                <c:pt idx="1481">
                  <c:v>107.96079441696104</c:v>
                </c:pt>
                <c:pt idx="1482">
                  <c:v>108.26986585720977</c:v>
                </c:pt>
                <c:pt idx="1483">
                  <c:v>108.72848871759135</c:v>
                </c:pt>
                <c:pt idx="1484">
                  <c:v>108.06589618413662</c:v>
                </c:pt>
                <c:pt idx="1485">
                  <c:v>107.68213234204779</c:v>
                </c:pt>
                <c:pt idx="1486">
                  <c:v>106.69268425791107</c:v>
                </c:pt>
                <c:pt idx="1487">
                  <c:v>107.09887961407418</c:v>
                </c:pt>
                <c:pt idx="1488">
                  <c:v>107.73761511270497</c:v>
                </c:pt>
                <c:pt idx="1489">
                  <c:v>107.81388031609737</c:v>
                </c:pt>
                <c:pt idx="1490">
                  <c:v>107.96212950210196</c:v>
                </c:pt>
                <c:pt idx="1491">
                  <c:v>108.33181828604991</c:v>
                </c:pt>
                <c:pt idx="1492">
                  <c:v>108.35054029840137</c:v>
                </c:pt>
                <c:pt idx="1493">
                  <c:v>108.29059178260334</c:v>
                </c:pt>
                <c:pt idx="1494">
                  <c:v>108.48389984092127</c:v>
                </c:pt>
                <c:pt idx="1495">
                  <c:v>107.49243859922269</c:v>
                </c:pt>
                <c:pt idx="1496">
                  <c:v>109.06812873277288</c:v>
                </c:pt>
                <c:pt idx="1497">
                  <c:v>109.34342338102118</c:v>
                </c:pt>
                <c:pt idx="1498">
                  <c:v>109.34637853116112</c:v>
                </c:pt>
                <c:pt idx="1499">
                  <c:v>109.73029424739032</c:v>
                </c:pt>
                <c:pt idx="1500">
                  <c:v>109.96372707239161</c:v>
                </c:pt>
                <c:pt idx="1501">
                  <c:v>110.10078272647564</c:v>
                </c:pt>
                <c:pt idx="1502">
                  <c:v>109.16692923682525</c:v>
                </c:pt>
                <c:pt idx="1503">
                  <c:v>110.01149419653402</c:v>
                </c:pt>
                <c:pt idx="1504">
                  <c:v>110.20996404055809</c:v>
                </c:pt>
                <c:pt idx="1505">
                  <c:v>109.11959322366282</c:v>
                </c:pt>
                <c:pt idx="1506">
                  <c:v>110.31217574166196</c:v>
                </c:pt>
                <c:pt idx="1507">
                  <c:v>109.1662396515749</c:v>
                </c:pt>
                <c:pt idx="1508">
                  <c:v>107.30844652120587</c:v>
                </c:pt>
                <c:pt idx="1509">
                  <c:v>105.22303350139897</c:v>
                </c:pt>
                <c:pt idx="1510">
                  <c:v>105.21630277730918</c:v>
                </c:pt>
                <c:pt idx="1511">
                  <c:v>105.2140629538672</c:v>
                </c:pt>
                <c:pt idx="1512">
                  <c:v>105.2118231781061</c:v>
                </c:pt>
                <c:pt idx="1513">
                  <c:v>105.20958345002491</c:v>
                </c:pt>
                <c:pt idx="1514">
                  <c:v>105.20735107565351</c:v>
                </c:pt>
                <c:pt idx="1515">
                  <c:v>105.96388951798035</c:v>
                </c:pt>
                <c:pt idx="1516">
                  <c:v>106.80476098958117</c:v>
                </c:pt>
                <c:pt idx="1517">
                  <c:v>106.34367820382181</c:v>
                </c:pt>
                <c:pt idx="1518">
                  <c:v>104.59884107670055</c:v>
                </c:pt>
                <c:pt idx="1519">
                  <c:v>104.99568465812075</c:v>
                </c:pt>
                <c:pt idx="1520">
                  <c:v>104.42933057352623</c:v>
                </c:pt>
                <c:pt idx="1521">
                  <c:v>105.21187724829208</c:v>
                </c:pt>
                <c:pt idx="1522">
                  <c:v>104.97758308198249</c:v>
                </c:pt>
                <c:pt idx="1523">
                  <c:v>105.4373640703397</c:v>
                </c:pt>
                <c:pt idx="1524">
                  <c:v>105.17948091042162</c:v>
                </c:pt>
                <c:pt idx="1525">
                  <c:v>105.94741860671543</c:v>
                </c:pt>
                <c:pt idx="1526">
                  <c:v>105.7694884234366</c:v>
                </c:pt>
                <c:pt idx="1527">
                  <c:v>105.21633142382048</c:v>
                </c:pt>
                <c:pt idx="1528">
                  <c:v>105.1041606111765</c:v>
                </c:pt>
                <c:pt idx="1529">
                  <c:v>104.70819430450692</c:v>
                </c:pt>
                <c:pt idx="1530">
                  <c:v>103.90300688399827</c:v>
                </c:pt>
                <c:pt idx="1531">
                  <c:v>104.60502448935793</c:v>
                </c:pt>
                <c:pt idx="1532">
                  <c:v>104.394041805539</c:v>
                </c:pt>
                <c:pt idx="1533">
                  <c:v>104.31508726303885</c:v>
                </c:pt>
                <c:pt idx="1534">
                  <c:v>105.06073811870466</c:v>
                </c:pt>
                <c:pt idx="1535">
                  <c:v>105.16887600447791</c:v>
                </c:pt>
                <c:pt idx="1536">
                  <c:v>105.12238587655466</c:v>
                </c:pt>
                <c:pt idx="1537">
                  <c:v>105.49853566712294</c:v>
                </c:pt>
                <c:pt idx="1538">
                  <c:v>106.82133808405742</c:v>
                </c:pt>
                <c:pt idx="1539">
                  <c:v>106.77469410953739</c:v>
                </c:pt>
                <c:pt idx="1540">
                  <c:v>106.96111359126004</c:v>
                </c:pt>
                <c:pt idx="1541">
                  <c:v>107.46162471824792</c:v>
                </c:pt>
                <c:pt idx="1542">
                  <c:v>107.93823025002459</c:v>
                </c:pt>
                <c:pt idx="1543">
                  <c:v>107.89243967415902</c:v>
                </c:pt>
                <c:pt idx="1544">
                  <c:v>107.93635113256248</c:v>
                </c:pt>
                <c:pt idx="1545">
                  <c:v>108.67728265041701</c:v>
                </c:pt>
                <c:pt idx="1546">
                  <c:v>109.18866226968264</c:v>
                </c:pt>
                <c:pt idx="1547">
                  <c:v>109.112530719505</c:v>
                </c:pt>
                <c:pt idx="1548">
                  <c:v>108.62109737906148</c:v>
                </c:pt>
                <c:pt idx="1549">
                  <c:v>109.11926993953104</c:v>
                </c:pt>
                <c:pt idx="1550">
                  <c:v>109.83448296045491</c:v>
                </c:pt>
                <c:pt idx="1551">
                  <c:v>109.30226191955414</c:v>
                </c:pt>
                <c:pt idx="1552">
                  <c:v>109.14803627987695</c:v>
                </c:pt>
                <c:pt idx="1553">
                  <c:v>109.19590611367791</c:v>
                </c:pt>
                <c:pt idx="1554">
                  <c:v>109.7563377729183</c:v>
                </c:pt>
                <c:pt idx="1555">
                  <c:v>109.72363759031636</c:v>
                </c:pt>
                <c:pt idx="1556">
                  <c:v>109.35975773756901</c:v>
                </c:pt>
                <c:pt idx="1557">
                  <c:v>110.14361130247843</c:v>
                </c:pt>
                <c:pt idx="1558">
                  <c:v>110.88332866134927</c:v>
                </c:pt>
                <c:pt idx="1559">
                  <c:v>110.98776817804998</c:v>
                </c:pt>
                <c:pt idx="1560">
                  <c:v>110.44504625654946</c:v>
                </c:pt>
                <c:pt idx="1561">
                  <c:v>110.76280496477052</c:v>
                </c:pt>
                <c:pt idx="1562">
                  <c:v>111.45031543160684</c:v>
                </c:pt>
                <c:pt idx="1563">
                  <c:v>111.63173715572518</c:v>
                </c:pt>
                <c:pt idx="1564">
                  <c:v>111.72458976724205</c:v>
                </c:pt>
                <c:pt idx="1565">
                  <c:v>112.87242895152171</c:v>
                </c:pt>
                <c:pt idx="1566">
                  <c:v>112.96166397573738</c:v>
                </c:pt>
                <c:pt idx="1567">
                  <c:v>111.29507801800465</c:v>
                </c:pt>
                <c:pt idx="1568">
                  <c:v>111.7112713997536</c:v>
                </c:pt>
                <c:pt idx="1569">
                  <c:v>112.45466180367237</c:v>
                </c:pt>
                <c:pt idx="1570">
                  <c:v>112.35614243894896</c:v>
                </c:pt>
                <c:pt idx="1571">
                  <c:v>112.59939525826307</c:v>
                </c:pt>
                <c:pt idx="1572">
                  <c:v>113.35792393543275</c:v>
                </c:pt>
                <c:pt idx="1573">
                  <c:v>112.91222868627342</c:v>
                </c:pt>
                <c:pt idx="1574">
                  <c:v>110.6493307728269</c:v>
                </c:pt>
                <c:pt idx="1575">
                  <c:v>111.33234395050864</c:v>
                </c:pt>
                <c:pt idx="1576">
                  <c:v>112.12516282685898</c:v>
                </c:pt>
                <c:pt idx="1577">
                  <c:v>111.40161595396175</c:v>
                </c:pt>
                <c:pt idx="1578">
                  <c:v>112.3118979689802</c:v>
                </c:pt>
                <c:pt idx="1579">
                  <c:v>111.04005159159642</c:v>
                </c:pt>
                <c:pt idx="1580">
                  <c:v>110.9177269678743</c:v>
                </c:pt>
                <c:pt idx="1581">
                  <c:v>109.60720164167226</c:v>
                </c:pt>
                <c:pt idx="1582">
                  <c:v>109.07661130306221</c:v>
                </c:pt>
                <c:pt idx="1583">
                  <c:v>109.07093489881463</c:v>
                </c:pt>
                <c:pt idx="1584">
                  <c:v>109.06901254123635</c:v>
                </c:pt>
                <c:pt idx="1585">
                  <c:v>109.06707885647955</c:v>
                </c:pt>
                <c:pt idx="1586">
                  <c:v>108.75641175540105</c:v>
                </c:pt>
                <c:pt idx="1587">
                  <c:v>109.9433281666639</c:v>
                </c:pt>
                <c:pt idx="1588">
                  <c:v>110.27495661525812</c:v>
                </c:pt>
                <c:pt idx="1589">
                  <c:v>110.98348765341713</c:v>
                </c:pt>
                <c:pt idx="1590">
                  <c:v>111.18907537246658</c:v>
                </c:pt>
                <c:pt idx="1591">
                  <c:v>111.68794752805833</c:v>
                </c:pt>
                <c:pt idx="1592">
                  <c:v>112.80538632559423</c:v>
                </c:pt>
                <c:pt idx="1593">
                  <c:v>111.19989769130147</c:v>
                </c:pt>
                <c:pt idx="1594">
                  <c:v>110.21575748847131</c:v>
                </c:pt>
                <c:pt idx="1595">
                  <c:v>109.0197820850543</c:v>
                </c:pt>
                <c:pt idx="1596">
                  <c:v>109.33908507091371</c:v>
                </c:pt>
                <c:pt idx="1597">
                  <c:v>108.87048995427553</c:v>
                </c:pt>
                <c:pt idx="1598">
                  <c:v>108.86282545600177</c:v>
                </c:pt>
                <c:pt idx="1599">
                  <c:v>108.86090186761912</c:v>
                </c:pt>
                <c:pt idx="1600">
                  <c:v>108.85897831322598</c:v>
                </c:pt>
                <c:pt idx="1601">
                  <c:v>107.23024456852583</c:v>
                </c:pt>
                <c:pt idx="1602">
                  <c:v>106.7334477087667</c:v>
                </c:pt>
                <c:pt idx="1603">
                  <c:v>107.08214242837926</c:v>
                </c:pt>
                <c:pt idx="1604">
                  <c:v>106.68093829122728</c:v>
                </c:pt>
                <c:pt idx="1605">
                  <c:v>108.39437842519885</c:v>
                </c:pt>
                <c:pt idx="1606">
                  <c:v>108.39245745375088</c:v>
                </c:pt>
                <c:pt idx="1607">
                  <c:v>107.8939719402579</c:v>
                </c:pt>
                <c:pt idx="1608">
                  <c:v>109.08236242437994</c:v>
                </c:pt>
                <c:pt idx="1609">
                  <c:v>108.60023548603637</c:v>
                </c:pt>
                <c:pt idx="1610">
                  <c:v>108.43959172981545</c:v>
                </c:pt>
                <c:pt idx="1611">
                  <c:v>108.28398020510288</c:v>
                </c:pt>
                <c:pt idx="1612">
                  <c:v>108.06447489487957</c:v>
                </c:pt>
                <c:pt idx="1613">
                  <c:v>107.3262730081795</c:v>
                </c:pt>
                <c:pt idx="1614">
                  <c:v>107.27421229278048</c:v>
                </c:pt>
                <c:pt idx="1615">
                  <c:v>106.70534155101271</c:v>
                </c:pt>
                <c:pt idx="1616">
                  <c:v>106.56122703314051</c:v>
                </c:pt>
                <c:pt idx="1617">
                  <c:v>106.55422110039298</c:v>
                </c:pt>
                <c:pt idx="1618">
                  <c:v>104.62694078131396</c:v>
                </c:pt>
                <c:pt idx="1619">
                  <c:v>103.84701014281995</c:v>
                </c:pt>
                <c:pt idx="1620">
                  <c:v>103.84517446193533</c:v>
                </c:pt>
                <c:pt idx="1621">
                  <c:v>103.8433225736909</c:v>
                </c:pt>
                <c:pt idx="1622">
                  <c:v>103.83584320321283</c:v>
                </c:pt>
                <c:pt idx="1623">
                  <c:v>103.83396263883523</c:v>
                </c:pt>
                <c:pt idx="1624">
                  <c:v>103.83207129276013</c:v>
                </c:pt>
                <c:pt idx="1625">
                  <c:v>104.21192672669666</c:v>
                </c:pt>
                <c:pt idx="1626">
                  <c:v>103.88477815394297</c:v>
                </c:pt>
                <c:pt idx="1627">
                  <c:v>105.15588414923735</c:v>
                </c:pt>
                <c:pt idx="1628">
                  <c:v>105.61497341604465</c:v>
                </c:pt>
                <c:pt idx="1629">
                  <c:v>105.85815074168626</c:v>
                </c:pt>
                <c:pt idx="1630">
                  <c:v>103.99863045664468</c:v>
                </c:pt>
                <c:pt idx="1631">
                  <c:v>104.32378166981179</c:v>
                </c:pt>
                <c:pt idx="1632">
                  <c:v>104.38900471748987</c:v>
                </c:pt>
                <c:pt idx="1633">
                  <c:v>103.45361000034357</c:v>
                </c:pt>
                <c:pt idx="1634">
                  <c:v>104.61120312028135</c:v>
                </c:pt>
                <c:pt idx="1635">
                  <c:v>104.60920044703759</c:v>
                </c:pt>
                <c:pt idx="1636">
                  <c:v>105.26205877897229</c:v>
                </c:pt>
                <c:pt idx="1637">
                  <c:v>105.10363660502951</c:v>
                </c:pt>
                <c:pt idx="1638">
                  <c:v>104.57730646913716</c:v>
                </c:pt>
                <c:pt idx="1639">
                  <c:v>104.19230928716364</c:v>
                </c:pt>
                <c:pt idx="1640">
                  <c:v>104.09904256362613</c:v>
                </c:pt>
                <c:pt idx="1641">
                  <c:v>105.55552987120286</c:v>
                </c:pt>
                <c:pt idx="1642">
                  <c:v>105.09085403029398</c:v>
                </c:pt>
                <c:pt idx="1643">
                  <c:v>105.59123775491875</c:v>
                </c:pt>
                <c:pt idx="1644">
                  <c:v>105.54914610326148</c:v>
                </c:pt>
                <c:pt idx="1645">
                  <c:v>105.21334092603396</c:v>
                </c:pt>
                <c:pt idx="1646">
                  <c:v>105.55155162988277</c:v>
                </c:pt>
                <c:pt idx="1647">
                  <c:v>104.9520073414471</c:v>
                </c:pt>
                <c:pt idx="1648">
                  <c:v>102.32892328999503</c:v>
                </c:pt>
                <c:pt idx="1649">
                  <c:v>101.84352585875938</c:v>
                </c:pt>
                <c:pt idx="1650">
                  <c:v>101.84152403296287</c:v>
                </c:pt>
                <c:pt idx="1651">
                  <c:v>101.83551343299102</c:v>
                </c:pt>
                <c:pt idx="1652">
                  <c:v>101.83350398578668</c:v>
                </c:pt>
                <c:pt idx="1653">
                  <c:v>101.83149279619339</c:v>
                </c:pt>
                <c:pt idx="1654">
                  <c:v>101.82948518204434</c:v>
                </c:pt>
                <c:pt idx="1655">
                  <c:v>101.40435369894982</c:v>
                </c:pt>
                <c:pt idx="1656">
                  <c:v>100.85322615594328</c:v>
                </c:pt>
                <c:pt idx="1657">
                  <c:v>99.79995199650763</c:v>
                </c:pt>
                <c:pt idx="1658">
                  <c:v>99.899429054896245</c:v>
                </c:pt>
                <c:pt idx="1659">
                  <c:v>99.320524109566023</c:v>
                </c:pt>
                <c:pt idx="1660">
                  <c:v>100.22375120711142</c:v>
                </c:pt>
                <c:pt idx="1661">
                  <c:v>100.21780476923649</c:v>
                </c:pt>
                <c:pt idx="1662">
                  <c:v>99.988602836006692</c:v>
                </c:pt>
                <c:pt idx="1663">
                  <c:v>101.60127248912544</c:v>
                </c:pt>
                <c:pt idx="1664">
                  <c:v>102.01806236029645</c:v>
                </c:pt>
                <c:pt idx="1665">
                  <c:v>102.42341544079132</c:v>
                </c:pt>
                <c:pt idx="1666">
                  <c:v>101.66333349183981</c:v>
                </c:pt>
                <c:pt idx="1667">
                  <c:v>102.00808331786021</c:v>
                </c:pt>
                <c:pt idx="1668">
                  <c:v>102.35203510422298</c:v>
                </c:pt>
                <c:pt idx="1669">
                  <c:v>102.58135501638844</c:v>
                </c:pt>
                <c:pt idx="1670">
                  <c:v>103.13086442756799</c:v>
                </c:pt>
                <c:pt idx="1671">
                  <c:v>103.06190257420641</c:v>
                </c:pt>
                <c:pt idx="1672">
                  <c:v>103.18887454286228</c:v>
                </c:pt>
                <c:pt idx="1673">
                  <c:v>103.13123667983231</c:v>
                </c:pt>
                <c:pt idx="1674">
                  <c:v>103.19336468655798</c:v>
                </c:pt>
                <c:pt idx="1675">
                  <c:v>104.64990105775084</c:v>
                </c:pt>
                <c:pt idx="1676">
                  <c:v>104.39734610726988</c:v>
                </c:pt>
                <c:pt idx="1677">
                  <c:v>103.962458755149</c:v>
                </c:pt>
                <c:pt idx="1678">
                  <c:v>103.19564404942706</c:v>
                </c:pt>
                <c:pt idx="1679">
                  <c:v>105.18477208931741</c:v>
                </c:pt>
                <c:pt idx="1680">
                  <c:v>104.60914730316993</c:v>
                </c:pt>
                <c:pt idx="1681">
                  <c:v>105.11630558069839</c:v>
                </c:pt>
                <c:pt idx="1682">
                  <c:v>104.90123454297226</c:v>
                </c:pt>
                <c:pt idx="1683">
                  <c:v>104.87525719580213</c:v>
                </c:pt>
                <c:pt idx="1684">
                  <c:v>105.08294736716785</c:v>
                </c:pt>
                <c:pt idx="1685">
                  <c:v>104.47083071649826</c:v>
                </c:pt>
                <c:pt idx="1686">
                  <c:v>105.92178789172195</c:v>
                </c:pt>
                <c:pt idx="1687">
                  <c:v>105.77554717932787</c:v>
                </c:pt>
                <c:pt idx="1688">
                  <c:v>105.54513545240916</c:v>
                </c:pt>
                <c:pt idx="1689">
                  <c:v>105.71023123481361</c:v>
                </c:pt>
                <c:pt idx="1690">
                  <c:v>105.45294993792989</c:v>
                </c:pt>
                <c:pt idx="1691">
                  <c:v>105.46310126430284</c:v>
                </c:pt>
                <c:pt idx="1692">
                  <c:v>105.8958384628064</c:v>
                </c:pt>
                <c:pt idx="1693">
                  <c:v>105.8626289352629</c:v>
                </c:pt>
                <c:pt idx="1694">
                  <c:v>105.96198394985282</c:v>
                </c:pt>
                <c:pt idx="1695">
                  <c:v>106.30009043233635</c:v>
                </c:pt>
                <c:pt idx="1696">
                  <c:v>105.04032083886555</c:v>
                </c:pt>
                <c:pt idx="1697">
                  <c:v>105.49655120383579</c:v>
                </c:pt>
                <c:pt idx="1698">
                  <c:v>105.39368927366652</c:v>
                </c:pt>
                <c:pt idx="1699">
                  <c:v>105.53173504297507</c:v>
                </c:pt>
                <c:pt idx="1700">
                  <c:v>105.72561067937049</c:v>
                </c:pt>
                <c:pt idx="1701">
                  <c:v>105.77308095083865</c:v>
                </c:pt>
                <c:pt idx="1702">
                  <c:v>105.55595854634964</c:v>
                </c:pt>
                <c:pt idx="1703">
                  <c:v>105.67328281205069</c:v>
                </c:pt>
                <c:pt idx="1704">
                  <c:v>105.62380600412922</c:v>
                </c:pt>
                <c:pt idx="1705">
                  <c:v>105.69703455791468</c:v>
                </c:pt>
                <c:pt idx="1706">
                  <c:v>106.19771010280121</c:v>
                </c:pt>
                <c:pt idx="1707">
                  <c:v>105.94711509195631</c:v>
                </c:pt>
                <c:pt idx="1708">
                  <c:v>107.13620009125917</c:v>
                </c:pt>
                <c:pt idx="1709">
                  <c:v>107.51223865950509</c:v>
                </c:pt>
                <c:pt idx="1710">
                  <c:v>107.37455757916379</c:v>
                </c:pt>
                <c:pt idx="1711">
                  <c:v>106.67514709166825</c:v>
                </c:pt>
                <c:pt idx="1712">
                  <c:v>107.00156993217077</c:v>
                </c:pt>
                <c:pt idx="1713">
                  <c:v>106.68389190982626</c:v>
                </c:pt>
                <c:pt idx="1714">
                  <c:v>106.18560517004202</c:v>
                </c:pt>
                <c:pt idx="1715">
                  <c:v>105.90832774129909</c:v>
                </c:pt>
                <c:pt idx="1716">
                  <c:v>104.8394915495265</c:v>
                </c:pt>
                <c:pt idx="1717">
                  <c:v>104.64222860434658</c:v>
                </c:pt>
                <c:pt idx="1718">
                  <c:v>105.37038973110154</c:v>
                </c:pt>
                <c:pt idx="1719">
                  <c:v>105.36831858163403</c:v>
                </c:pt>
                <c:pt idx="1720">
                  <c:v>104.8662521606001</c:v>
                </c:pt>
                <c:pt idx="1721">
                  <c:v>103.99931154238415</c:v>
                </c:pt>
                <c:pt idx="1722">
                  <c:v>104.95306733224712</c:v>
                </c:pt>
                <c:pt idx="1723">
                  <c:v>104.93766845104395</c:v>
                </c:pt>
                <c:pt idx="1724">
                  <c:v>104.92727923459344</c:v>
                </c:pt>
                <c:pt idx="1725">
                  <c:v>105.10396217651758</c:v>
                </c:pt>
                <c:pt idx="1726">
                  <c:v>106.63540468959674</c:v>
                </c:pt>
                <c:pt idx="1727">
                  <c:v>106.97533873145477</c:v>
                </c:pt>
                <c:pt idx="1728">
                  <c:v>106.81456370722573</c:v>
                </c:pt>
                <c:pt idx="1729">
                  <c:v>106.42560273112274</c:v>
                </c:pt>
                <c:pt idx="1730">
                  <c:v>106.43095438454704</c:v>
                </c:pt>
                <c:pt idx="1731">
                  <c:v>106.49032355509667</c:v>
                </c:pt>
                <c:pt idx="1732">
                  <c:v>106.65462011790659</c:v>
                </c:pt>
                <c:pt idx="1733">
                  <c:v>107.18322823894385</c:v>
                </c:pt>
                <c:pt idx="1734">
                  <c:v>107.33253242515239</c:v>
                </c:pt>
                <c:pt idx="1735">
                  <c:v>107.53443229125871</c:v>
                </c:pt>
                <c:pt idx="1736">
                  <c:v>107.22540403414907</c:v>
                </c:pt>
                <c:pt idx="1737">
                  <c:v>107.63515498899497</c:v>
                </c:pt>
                <c:pt idx="1738">
                  <c:v>107.54451233057736</c:v>
                </c:pt>
                <c:pt idx="1739">
                  <c:v>107.45159459536944</c:v>
                </c:pt>
                <c:pt idx="1740">
                  <c:v>107.83513649821775</c:v>
                </c:pt>
                <c:pt idx="1741">
                  <c:v>108.20286456671404</c:v>
                </c:pt>
                <c:pt idx="1742">
                  <c:v>108.11561127849757</c:v>
                </c:pt>
                <c:pt idx="1743">
                  <c:v>108.24418821019901</c:v>
                </c:pt>
                <c:pt idx="1744">
                  <c:v>108.33795339504427</c:v>
                </c:pt>
                <c:pt idx="1745">
                  <c:v>108.42872929034607</c:v>
                </c:pt>
                <c:pt idx="1746">
                  <c:v>108.25003271766677</c:v>
                </c:pt>
                <c:pt idx="1747">
                  <c:v>108.18741934934835</c:v>
                </c:pt>
                <c:pt idx="1748">
                  <c:v>109.33157754237217</c:v>
                </c:pt>
                <c:pt idx="1749">
                  <c:v>109.17262531445684</c:v>
                </c:pt>
                <c:pt idx="1750">
                  <c:v>109.6659028011089</c:v>
                </c:pt>
                <c:pt idx="1751">
                  <c:v>109.46989220806503</c:v>
                </c:pt>
                <c:pt idx="1752">
                  <c:v>109.28131563873623</c:v>
                </c:pt>
                <c:pt idx="1753">
                  <c:v>109.12361707944363</c:v>
                </c:pt>
                <c:pt idx="1754">
                  <c:v>109.43312826429364</c:v>
                </c:pt>
                <c:pt idx="1755">
                  <c:v>110.27187268252806</c:v>
                </c:pt>
                <c:pt idx="1756">
                  <c:v>110.06583233028397</c:v>
                </c:pt>
                <c:pt idx="1757">
                  <c:v>110.73213758774617</c:v>
                </c:pt>
                <c:pt idx="1758">
                  <c:v>110.78989738190661</c:v>
                </c:pt>
                <c:pt idx="1759">
                  <c:v>109.84834519932807</c:v>
                </c:pt>
                <c:pt idx="1760">
                  <c:v>109.6927692534274</c:v>
                </c:pt>
                <c:pt idx="1761">
                  <c:v>109.97890827151814</c:v>
                </c:pt>
                <c:pt idx="1762">
                  <c:v>110.53145074491687</c:v>
                </c:pt>
                <c:pt idx="1763">
                  <c:v>110.53098930448765</c:v>
                </c:pt>
                <c:pt idx="1764">
                  <c:v>110.89291550400074</c:v>
                </c:pt>
                <c:pt idx="1765">
                  <c:v>111.09034124074419</c:v>
                </c:pt>
                <c:pt idx="1766">
                  <c:v>109.44001161190911</c:v>
                </c:pt>
                <c:pt idx="1767">
                  <c:v>110.21288399341142</c:v>
                </c:pt>
                <c:pt idx="1768">
                  <c:v>111.86234521998456</c:v>
                </c:pt>
                <c:pt idx="1769">
                  <c:v>111.58562274855417</c:v>
                </c:pt>
                <c:pt idx="1770">
                  <c:v>111.67535470880797</c:v>
                </c:pt>
                <c:pt idx="1771">
                  <c:v>111.67710654194887</c:v>
                </c:pt>
                <c:pt idx="1772">
                  <c:v>112.07415544419563</c:v>
                </c:pt>
                <c:pt idx="1773">
                  <c:v>112.30841492580234</c:v>
                </c:pt>
                <c:pt idx="1774">
                  <c:v>112.05950600337788</c:v>
                </c:pt>
                <c:pt idx="1775">
                  <c:v>112.17258798158764</c:v>
                </c:pt>
                <c:pt idx="1776">
                  <c:v>112.57998536600182</c:v>
                </c:pt>
                <c:pt idx="1777">
                  <c:v>112.71163027314805</c:v>
                </c:pt>
                <c:pt idx="1778">
                  <c:v>112.52124900579244</c:v>
                </c:pt>
                <c:pt idx="1779">
                  <c:v>113.32581771593502</c:v>
                </c:pt>
                <c:pt idx="1780">
                  <c:v>113.74280119031491</c:v>
                </c:pt>
                <c:pt idx="1781">
                  <c:v>114.02971317437462</c:v>
                </c:pt>
                <c:pt idx="1782">
                  <c:v>113.38844068000874</c:v>
                </c:pt>
                <c:pt idx="1783">
                  <c:v>112.85697825276625</c:v>
                </c:pt>
                <c:pt idx="1784">
                  <c:v>112.60200891122668</c:v>
                </c:pt>
                <c:pt idx="1785">
                  <c:v>112.90623654633418</c:v>
                </c:pt>
                <c:pt idx="1786">
                  <c:v>112.96564105193622</c:v>
                </c:pt>
                <c:pt idx="1787">
                  <c:v>112.36657558255888</c:v>
                </c:pt>
                <c:pt idx="1788">
                  <c:v>112.49120163297125</c:v>
                </c:pt>
                <c:pt idx="1789">
                  <c:v>113.63678372019804</c:v>
                </c:pt>
                <c:pt idx="1790">
                  <c:v>113.10861422557814</c:v>
                </c:pt>
                <c:pt idx="1791">
                  <c:v>112.67877989505519</c:v>
                </c:pt>
                <c:pt idx="1792">
                  <c:v>113.35790398098734</c:v>
                </c:pt>
                <c:pt idx="1793">
                  <c:v>113.60225995801264</c:v>
                </c:pt>
                <c:pt idx="1794">
                  <c:v>112.53503897015267</c:v>
                </c:pt>
                <c:pt idx="1795">
                  <c:v>112.71919526934931</c:v>
                </c:pt>
                <c:pt idx="1796">
                  <c:v>112.33854411226338</c:v>
                </c:pt>
                <c:pt idx="1797">
                  <c:v>112.2066419761306</c:v>
                </c:pt>
                <c:pt idx="1798">
                  <c:v>111.38817085597036</c:v>
                </c:pt>
                <c:pt idx="1799">
                  <c:v>112.15344858699987</c:v>
                </c:pt>
                <c:pt idx="1800">
                  <c:v>112.0070367206458</c:v>
                </c:pt>
                <c:pt idx="1801">
                  <c:v>112.20393977553989</c:v>
                </c:pt>
                <c:pt idx="1802">
                  <c:v>111.80257575991554</c:v>
                </c:pt>
                <c:pt idx="1803">
                  <c:v>111.35731115843234</c:v>
                </c:pt>
                <c:pt idx="1804">
                  <c:v>111.79590913932353</c:v>
                </c:pt>
                <c:pt idx="1805">
                  <c:v>111.97462923540991</c:v>
                </c:pt>
                <c:pt idx="1806">
                  <c:v>111.9853802738655</c:v>
                </c:pt>
                <c:pt idx="1807">
                  <c:v>112.35714536381228</c:v>
                </c:pt>
                <c:pt idx="1808">
                  <c:v>112.86832617424469</c:v>
                </c:pt>
                <c:pt idx="1809">
                  <c:v>112.72019796462313</c:v>
                </c:pt>
                <c:pt idx="1810">
                  <c:v>113.08117877257479</c:v>
                </c:pt>
                <c:pt idx="1811">
                  <c:v>112.9356301059411</c:v>
                </c:pt>
                <c:pt idx="1812">
                  <c:v>112.84514274171693</c:v>
                </c:pt>
                <c:pt idx="1813">
                  <c:v>113.0598518959812</c:v>
                </c:pt>
                <c:pt idx="1814">
                  <c:v>112.99054484401412</c:v>
                </c:pt>
                <c:pt idx="1815">
                  <c:v>112.58738083263594</c:v>
                </c:pt>
                <c:pt idx="1816">
                  <c:v>112.24398519489134</c:v>
                </c:pt>
                <c:pt idx="1817">
                  <c:v>111.42775169851235</c:v>
                </c:pt>
                <c:pt idx="1818">
                  <c:v>111.40724794643663</c:v>
                </c:pt>
                <c:pt idx="1819">
                  <c:v>111.38283660177358</c:v>
                </c:pt>
                <c:pt idx="1820">
                  <c:v>111.72466755020926</c:v>
                </c:pt>
                <c:pt idx="1821">
                  <c:v>110.59630794615951</c:v>
                </c:pt>
                <c:pt idx="1822">
                  <c:v>111.06212160013288</c:v>
                </c:pt>
                <c:pt idx="1823">
                  <c:v>112.38712331204394</c:v>
                </c:pt>
                <c:pt idx="1824">
                  <c:v>112.9267001155245</c:v>
                </c:pt>
                <c:pt idx="1825">
                  <c:v>112.67037891030179</c:v>
                </c:pt>
                <c:pt idx="1826">
                  <c:v>113.62391020399323</c:v>
                </c:pt>
                <c:pt idx="1827">
                  <c:v>114.27887742931826</c:v>
                </c:pt>
                <c:pt idx="1828">
                  <c:v>114.63561206489685</c:v>
                </c:pt>
                <c:pt idx="1829">
                  <c:v>114.88183544729583</c:v>
                </c:pt>
                <c:pt idx="1830">
                  <c:v>114.76178618730098</c:v>
                </c:pt>
                <c:pt idx="1831">
                  <c:v>114.45995427692668</c:v>
                </c:pt>
                <c:pt idx="1832">
                  <c:v>113.74673529994979</c:v>
                </c:pt>
                <c:pt idx="1833">
                  <c:v>112.78861482093431</c:v>
                </c:pt>
                <c:pt idx="1834">
                  <c:v>113.18803553544345</c:v>
                </c:pt>
                <c:pt idx="1835">
                  <c:v>113.57798959616514</c:v>
                </c:pt>
                <c:pt idx="1836">
                  <c:v>114.36315478572185</c:v>
                </c:pt>
                <c:pt idx="1837">
                  <c:v>113.2589164060382</c:v>
                </c:pt>
                <c:pt idx="1838">
                  <c:v>113.75428203679222</c:v>
                </c:pt>
                <c:pt idx="1839">
                  <c:v>113.15821140625235</c:v>
                </c:pt>
                <c:pt idx="1840">
                  <c:v>112.78442989656449</c:v>
                </c:pt>
                <c:pt idx="1841">
                  <c:v>112.56508447252544</c:v>
                </c:pt>
                <c:pt idx="1842">
                  <c:v>113.08116570970576</c:v>
                </c:pt>
                <c:pt idx="1843">
                  <c:v>113.06746904804075</c:v>
                </c:pt>
                <c:pt idx="1844">
                  <c:v>112.70544319844389</c:v>
                </c:pt>
                <c:pt idx="1845">
                  <c:v>111.98692874403579</c:v>
                </c:pt>
                <c:pt idx="1846">
                  <c:v>111.70311811958136</c:v>
                </c:pt>
                <c:pt idx="1847">
                  <c:v>111.72072536604544</c:v>
                </c:pt>
                <c:pt idx="1848">
                  <c:v>111.65050707942288</c:v>
                </c:pt>
                <c:pt idx="1849">
                  <c:v>111.74770240523088</c:v>
                </c:pt>
                <c:pt idx="1850">
                  <c:v>112.47271122662562</c:v>
                </c:pt>
                <c:pt idx="1851">
                  <c:v>110.95229572739045</c:v>
                </c:pt>
                <c:pt idx="1852">
                  <c:v>110.72880001911606</c:v>
                </c:pt>
                <c:pt idx="1853">
                  <c:v>109.83260345311963</c:v>
                </c:pt>
                <c:pt idx="1854">
                  <c:v>108.88940977547546</c:v>
                </c:pt>
                <c:pt idx="1855">
                  <c:v>108.66275984890979</c:v>
                </c:pt>
                <c:pt idx="1856">
                  <c:v>108.66031345901825</c:v>
                </c:pt>
                <c:pt idx="1857">
                  <c:v>108.65786863333548</c:v>
                </c:pt>
                <c:pt idx="1858">
                  <c:v>108.6554238626606</c:v>
                </c:pt>
                <c:pt idx="1859">
                  <c:v>108.98174241241432</c:v>
                </c:pt>
                <c:pt idx="1860">
                  <c:v>109.76933160143251</c:v>
                </c:pt>
                <c:pt idx="1861">
                  <c:v>109.0471148908978</c:v>
                </c:pt>
                <c:pt idx="1862">
                  <c:v>109.75439939446085</c:v>
                </c:pt>
                <c:pt idx="1863">
                  <c:v>109.81151027053031</c:v>
                </c:pt>
                <c:pt idx="1864">
                  <c:v>109.5564504075827</c:v>
                </c:pt>
                <c:pt idx="1865">
                  <c:v>110.43427034522128</c:v>
                </c:pt>
                <c:pt idx="1866">
                  <c:v>110.10792786315103</c:v>
                </c:pt>
                <c:pt idx="1867">
                  <c:v>109.50793055114895</c:v>
                </c:pt>
                <c:pt idx="1868">
                  <c:v>109.28574203328678</c:v>
                </c:pt>
                <c:pt idx="1869">
                  <c:v>109.75704692207739</c:v>
                </c:pt>
                <c:pt idx="1870">
                  <c:v>110.19908874744148</c:v>
                </c:pt>
                <c:pt idx="1871">
                  <c:v>110.20151480071284</c:v>
                </c:pt>
                <c:pt idx="1872">
                  <c:v>110.52682133316439</c:v>
                </c:pt>
                <c:pt idx="1873">
                  <c:v>111.18518656794558</c:v>
                </c:pt>
                <c:pt idx="1874">
                  <c:v>111.09461842855423</c:v>
                </c:pt>
                <c:pt idx="1875">
                  <c:v>111.40026984189966</c:v>
                </c:pt>
                <c:pt idx="1876">
                  <c:v>112.13994369652157</c:v>
                </c:pt>
                <c:pt idx="1877">
                  <c:v>111.68074393297368</c:v>
                </c:pt>
                <c:pt idx="1878">
                  <c:v>110.76980593439846</c:v>
                </c:pt>
                <c:pt idx="1879">
                  <c:v>110.60382008397717</c:v>
                </c:pt>
                <c:pt idx="1880">
                  <c:v>110.97617958061542</c:v>
                </c:pt>
                <c:pt idx="1881">
                  <c:v>110.65033046567028</c:v>
                </c:pt>
                <c:pt idx="1882">
                  <c:v>110.9566090976857</c:v>
                </c:pt>
                <c:pt idx="1883">
                  <c:v>110.58820163925128</c:v>
                </c:pt>
                <c:pt idx="1884">
                  <c:v>111.53593701302755</c:v>
                </c:pt>
                <c:pt idx="1885">
                  <c:v>111.25415002298489</c:v>
                </c:pt>
                <c:pt idx="1886">
                  <c:v>112.04526818208215</c:v>
                </c:pt>
                <c:pt idx="1887">
                  <c:v>112.0720173832453</c:v>
                </c:pt>
                <c:pt idx="1888">
                  <c:v>112.0981115129064</c:v>
                </c:pt>
                <c:pt idx="1889">
                  <c:v>111.86503073596806</c:v>
                </c:pt>
                <c:pt idx="1890">
                  <c:v>110.66471772795023</c:v>
                </c:pt>
                <c:pt idx="1891">
                  <c:v>110.35954897054347</c:v>
                </c:pt>
                <c:pt idx="1892">
                  <c:v>109.46479163853576</c:v>
                </c:pt>
                <c:pt idx="1893">
                  <c:v>108.72926776107934</c:v>
                </c:pt>
                <c:pt idx="1894">
                  <c:v>108.72695629533298</c:v>
                </c:pt>
                <c:pt idx="1895">
                  <c:v>108.72466499268921</c:v>
                </c:pt>
                <c:pt idx="1896">
                  <c:v>108.72229657602973</c:v>
                </c:pt>
                <c:pt idx="1897">
                  <c:v>109.19581342954497</c:v>
                </c:pt>
                <c:pt idx="1898">
                  <c:v>108.94513928069597</c:v>
                </c:pt>
                <c:pt idx="1899">
                  <c:v>108.42795472304641</c:v>
                </c:pt>
                <c:pt idx="1900">
                  <c:v>108.81769707711182</c:v>
                </c:pt>
                <c:pt idx="1901">
                  <c:v>110.33602627914361</c:v>
                </c:pt>
                <c:pt idx="1902">
                  <c:v>110.9088330095115</c:v>
                </c:pt>
                <c:pt idx="1903">
                  <c:v>110.29712635395718</c:v>
                </c:pt>
                <c:pt idx="1904">
                  <c:v>110.09934849738679</c:v>
                </c:pt>
                <c:pt idx="1905">
                  <c:v>111.89652238220644</c:v>
                </c:pt>
                <c:pt idx="1906">
                  <c:v>117.50979824311025</c:v>
                </c:pt>
                <c:pt idx="1907">
                  <c:v>119.14969378012712</c:v>
                </c:pt>
                <c:pt idx="1908">
                  <c:v>120.65353005573786</c:v>
                </c:pt>
                <c:pt idx="1909">
                  <c:v>120.51696687383129</c:v>
                </c:pt>
                <c:pt idx="1910">
                  <c:v>120.53585516819679</c:v>
                </c:pt>
                <c:pt idx="1911">
                  <c:v>120.83192242882221</c:v>
                </c:pt>
                <c:pt idx="1912">
                  <c:v>120.86604683889334</c:v>
                </c:pt>
                <c:pt idx="1913">
                  <c:v>119.98705755938144</c:v>
                </c:pt>
                <c:pt idx="1914">
                  <c:v>121.48918528953074</c:v>
                </c:pt>
                <c:pt idx="1915">
                  <c:v>120.86923594879171</c:v>
                </c:pt>
                <c:pt idx="1916">
                  <c:v>120.79142527115518</c:v>
                </c:pt>
                <c:pt idx="1917">
                  <c:v>121.803411110356</c:v>
                </c:pt>
                <c:pt idx="1918">
                  <c:v>122.72682936039384</c:v>
                </c:pt>
                <c:pt idx="1919">
                  <c:v>122.31112871348611</c:v>
                </c:pt>
                <c:pt idx="1920">
                  <c:v>122.15566317193596</c:v>
                </c:pt>
                <c:pt idx="1921">
                  <c:v>124.51932026693899</c:v>
                </c:pt>
                <c:pt idx="1922">
                  <c:v>125.41120836143301</c:v>
                </c:pt>
                <c:pt idx="1923">
                  <c:v>126.26669618278278</c:v>
                </c:pt>
                <c:pt idx="1924">
                  <c:v>127.03721963842197</c:v>
                </c:pt>
                <c:pt idx="1925">
                  <c:v>127.95792983616516</c:v>
                </c:pt>
                <c:pt idx="1926">
                  <c:v>128.13263549140575</c:v>
                </c:pt>
                <c:pt idx="1927">
                  <c:v>127.82965434169417</c:v>
                </c:pt>
                <c:pt idx="1928">
                  <c:v>127.56107076297404</c:v>
                </c:pt>
                <c:pt idx="1929">
                  <c:v>126.00085203693173</c:v>
                </c:pt>
                <c:pt idx="1930">
                  <c:v>124.04690397581504</c:v>
                </c:pt>
                <c:pt idx="1931">
                  <c:v>124.94666514492894</c:v>
                </c:pt>
                <c:pt idx="1932">
                  <c:v>124.93843050036733</c:v>
                </c:pt>
                <c:pt idx="1933">
                  <c:v>124.93568188933996</c:v>
                </c:pt>
                <c:pt idx="1934">
                  <c:v>124.93293719086454</c:v>
                </c:pt>
                <c:pt idx="1935">
                  <c:v>124.93018870068846</c:v>
                </c:pt>
                <c:pt idx="1936">
                  <c:v>123.85967367357355</c:v>
                </c:pt>
                <c:pt idx="1937">
                  <c:v>122.17546016542113</c:v>
                </c:pt>
                <c:pt idx="1938">
                  <c:v>123.05641260793824</c:v>
                </c:pt>
                <c:pt idx="1939">
                  <c:v>123.0536978125044</c:v>
                </c:pt>
                <c:pt idx="1940">
                  <c:v>124.73192671099279</c:v>
                </c:pt>
                <c:pt idx="1941">
                  <c:v>124.0269949325866</c:v>
                </c:pt>
                <c:pt idx="1942">
                  <c:v>124.96431361425282</c:v>
                </c:pt>
                <c:pt idx="1943">
                  <c:v>124.86166513540708</c:v>
                </c:pt>
                <c:pt idx="1944">
                  <c:v>124.74922589284893</c:v>
                </c:pt>
                <c:pt idx="1945">
                  <c:v>124.30338555291313</c:v>
                </c:pt>
                <c:pt idx="1946">
                  <c:v>124.99062232999472</c:v>
                </c:pt>
                <c:pt idx="1947">
                  <c:v>125.277359541997</c:v>
                </c:pt>
                <c:pt idx="1948">
                  <c:v>126.33555772762011</c:v>
                </c:pt>
                <c:pt idx="1949">
                  <c:v>126.73308934914817</c:v>
                </c:pt>
                <c:pt idx="1950">
                  <c:v>127.35709366096988</c:v>
                </c:pt>
                <c:pt idx="1951">
                  <c:v>128.03495356104079</c:v>
                </c:pt>
                <c:pt idx="1952">
                  <c:v>128.35895896598967</c:v>
                </c:pt>
                <c:pt idx="1953">
                  <c:v>127.08175410298905</c:v>
                </c:pt>
                <c:pt idx="1954">
                  <c:v>127.61166465325113</c:v>
                </c:pt>
                <c:pt idx="1955">
                  <c:v>129.84532444666061</c:v>
                </c:pt>
                <c:pt idx="1956">
                  <c:v>129.86299359254272</c:v>
                </c:pt>
                <c:pt idx="1957">
                  <c:v>128.60225869724562</c:v>
                </c:pt>
                <c:pt idx="1958">
                  <c:v>126.94066130973584</c:v>
                </c:pt>
                <c:pt idx="1959">
                  <c:v>128.37937547328883</c:v>
                </c:pt>
                <c:pt idx="1960">
                  <c:v>129.98981785202983</c:v>
                </c:pt>
                <c:pt idx="1961">
                  <c:v>129.48675710708227</c:v>
                </c:pt>
                <c:pt idx="1962">
                  <c:v>130.14724940835129</c:v>
                </c:pt>
                <c:pt idx="1963">
                  <c:v>130.44750627326044</c:v>
                </c:pt>
                <c:pt idx="1964">
                  <c:v>130.30929265619156</c:v>
                </c:pt>
                <c:pt idx="1965">
                  <c:v>130.03625499697802</c:v>
                </c:pt>
                <c:pt idx="1966">
                  <c:v>131.32043065487372</c:v>
                </c:pt>
                <c:pt idx="1967">
                  <c:v>130.62481538037022</c:v>
                </c:pt>
                <c:pt idx="1968">
                  <c:v>131.14475301171382</c:v>
                </c:pt>
                <c:pt idx="1969">
                  <c:v>130.57026413368928</c:v>
                </c:pt>
                <c:pt idx="1970">
                  <c:v>129.36207029995131</c:v>
                </c:pt>
                <c:pt idx="1971">
                  <c:v>128.54359015341495</c:v>
                </c:pt>
                <c:pt idx="1972">
                  <c:v>126.85735361472264</c:v>
                </c:pt>
                <c:pt idx="1973">
                  <c:v>126.85455496524924</c:v>
                </c:pt>
                <c:pt idx="1974">
                  <c:v>126.85175637751793</c:v>
                </c:pt>
                <c:pt idx="1975">
                  <c:v>126.84616720739865</c:v>
                </c:pt>
                <c:pt idx="1976">
                  <c:v>126.83780737562769</c:v>
                </c:pt>
                <c:pt idx="1977">
                  <c:v>126.49528442379781</c:v>
                </c:pt>
                <c:pt idx="1978">
                  <c:v>127.91399743019284</c:v>
                </c:pt>
                <c:pt idx="1979">
                  <c:v>127.10554559328078</c:v>
                </c:pt>
                <c:pt idx="1980">
                  <c:v>126.89771301113062</c:v>
                </c:pt>
                <c:pt idx="1981">
                  <c:v>127.93651796614169</c:v>
                </c:pt>
                <c:pt idx="1982">
                  <c:v>128.23698461208764</c:v>
                </c:pt>
                <c:pt idx="1983">
                  <c:v>128.87206866064099</c:v>
                </c:pt>
                <c:pt idx="1984">
                  <c:v>127.53893353685399</c:v>
                </c:pt>
                <c:pt idx="1985">
                  <c:v>127.73405228566952</c:v>
                </c:pt>
                <c:pt idx="1986">
                  <c:v>126.44585667669529</c:v>
                </c:pt>
                <c:pt idx="1987">
                  <c:v>125.35314582710478</c:v>
                </c:pt>
                <c:pt idx="1988">
                  <c:v>124.25324504133035</c:v>
                </c:pt>
                <c:pt idx="1989">
                  <c:v>124.25053048683475</c:v>
                </c:pt>
                <c:pt idx="1990">
                  <c:v>124.2478159916439</c:v>
                </c:pt>
                <c:pt idx="1991">
                  <c:v>124.23967285537287</c:v>
                </c:pt>
                <c:pt idx="1992">
                  <c:v>124.23695859738815</c:v>
                </c:pt>
                <c:pt idx="1993">
                  <c:v>123.49446571544439</c:v>
                </c:pt>
                <c:pt idx="1994">
                  <c:v>124.72630588943144</c:v>
                </c:pt>
                <c:pt idx="1995">
                  <c:v>126.02334947829837</c:v>
                </c:pt>
                <c:pt idx="1996">
                  <c:v>125.90352176352026</c:v>
                </c:pt>
                <c:pt idx="1997">
                  <c:v>125.08498920858621</c:v>
                </c:pt>
                <c:pt idx="1998">
                  <c:v>125.96797306720447</c:v>
                </c:pt>
                <c:pt idx="1999">
                  <c:v>125.82031473927869</c:v>
                </c:pt>
                <c:pt idx="2000">
                  <c:v>126.77895838904539</c:v>
                </c:pt>
                <c:pt idx="2001">
                  <c:v>126.54406920423382</c:v>
                </c:pt>
                <c:pt idx="2002">
                  <c:v>126.84953953017086</c:v>
                </c:pt>
                <c:pt idx="2003">
                  <c:v>126.50357635446115</c:v>
                </c:pt>
                <c:pt idx="2004">
                  <c:v>126.74505147883735</c:v>
                </c:pt>
                <c:pt idx="2005">
                  <c:v>127.7748984085834</c:v>
                </c:pt>
                <c:pt idx="2006">
                  <c:v>127.89372473422213</c:v>
                </c:pt>
                <c:pt idx="2007">
                  <c:v>128.12410287876168</c:v>
                </c:pt>
                <c:pt idx="2008">
                  <c:v>127.5504097993482</c:v>
                </c:pt>
                <c:pt idx="2009">
                  <c:v>127.95891373832468</c:v>
                </c:pt>
                <c:pt idx="2010">
                  <c:v>129.26149958624455</c:v>
                </c:pt>
                <c:pt idx="2011">
                  <c:v>129.79438264878178</c:v>
                </c:pt>
                <c:pt idx="2012">
                  <c:v>129.78191345490998</c:v>
                </c:pt>
                <c:pt idx="2013">
                  <c:v>129.75612382415423</c:v>
                </c:pt>
                <c:pt idx="2014">
                  <c:v>129.6074863295035</c:v>
                </c:pt>
                <c:pt idx="2015">
                  <c:v>130.60582073477377</c:v>
                </c:pt>
                <c:pt idx="2016">
                  <c:v>129.87347970174361</c:v>
                </c:pt>
                <c:pt idx="2017">
                  <c:v>129.61662871687111</c:v>
                </c:pt>
                <c:pt idx="2018">
                  <c:v>129.36466915118484</c:v>
                </c:pt>
                <c:pt idx="2019">
                  <c:v>129.33377814803916</c:v>
                </c:pt>
                <c:pt idx="2020">
                  <c:v>130.34957044633455</c:v>
                </c:pt>
                <c:pt idx="2021">
                  <c:v>130.38750102100917</c:v>
                </c:pt>
                <c:pt idx="2022">
                  <c:v>132.10387240007893</c:v>
                </c:pt>
                <c:pt idx="2023">
                  <c:v>132.01179277145823</c:v>
                </c:pt>
                <c:pt idx="2024">
                  <c:v>132.30996079688992</c:v>
                </c:pt>
                <c:pt idx="2025">
                  <c:v>132.7398082449798</c:v>
                </c:pt>
                <c:pt idx="2026">
                  <c:v>133.07655158601034</c:v>
                </c:pt>
                <c:pt idx="2027">
                  <c:v>132.43189897510157</c:v>
                </c:pt>
                <c:pt idx="2028">
                  <c:v>133.08197420460306</c:v>
                </c:pt>
                <c:pt idx="2029">
                  <c:v>133.06160740760282</c:v>
                </c:pt>
                <c:pt idx="2030">
                  <c:v>132.67062033273993</c:v>
                </c:pt>
                <c:pt idx="2031">
                  <c:v>133.91766739127058</c:v>
                </c:pt>
                <c:pt idx="2032">
                  <c:v>134.19919983613133</c:v>
                </c:pt>
                <c:pt idx="2033">
                  <c:v>134.2823949144817</c:v>
                </c:pt>
                <c:pt idx="2034">
                  <c:v>133.74096262707388</c:v>
                </c:pt>
                <c:pt idx="2035">
                  <c:v>134.09909092770496</c:v>
                </c:pt>
                <c:pt idx="2036">
                  <c:v>134.48261225026977</c:v>
                </c:pt>
                <c:pt idx="2037">
                  <c:v>134.71043339686776</c:v>
                </c:pt>
                <c:pt idx="2038">
                  <c:v>135.0745450637707</c:v>
                </c:pt>
                <c:pt idx="2039">
                  <c:v>134.48088456928383</c:v>
                </c:pt>
                <c:pt idx="2040">
                  <c:v>135.16529216356457</c:v>
                </c:pt>
                <c:pt idx="2041">
                  <c:v>134.79786697031093</c:v>
                </c:pt>
                <c:pt idx="2042">
                  <c:v>134.26334168445067</c:v>
                </c:pt>
                <c:pt idx="2043">
                  <c:v>132.55178135314648</c:v>
                </c:pt>
                <c:pt idx="2044">
                  <c:v>133.26544183921504</c:v>
                </c:pt>
                <c:pt idx="2045">
                  <c:v>134.43377113064003</c:v>
                </c:pt>
                <c:pt idx="2046">
                  <c:v>134.82237168699351</c:v>
                </c:pt>
                <c:pt idx="2047">
                  <c:v>134.6727681799299</c:v>
                </c:pt>
                <c:pt idx="2048">
                  <c:v>136.974133292396</c:v>
                </c:pt>
                <c:pt idx="2049">
                  <c:v>136.99088702552029</c:v>
                </c:pt>
                <c:pt idx="2050">
                  <c:v>137.45812140975204</c:v>
                </c:pt>
                <c:pt idx="2051">
                  <c:v>137.43533831667227</c:v>
                </c:pt>
                <c:pt idx="2052">
                  <c:v>136.93130427260533</c:v>
                </c:pt>
                <c:pt idx="2053">
                  <c:v>135.9662001977506</c:v>
                </c:pt>
                <c:pt idx="2054">
                  <c:v>135.02676015551003</c:v>
                </c:pt>
                <c:pt idx="2055">
                  <c:v>134.34473369621685</c:v>
                </c:pt>
                <c:pt idx="2056">
                  <c:v>133.74212390104603</c:v>
                </c:pt>
                <c:pt idx="2057">
                  <c:v>133.73338637361348</c:v>
                </c:pt>
                <c:pt idx="2058">
                  <c:v>133.73047399373834</c:v>
                </c:pt>
                <c:pt idx="2059">
                  <c:v>133.72756167728755</c:v>
                </c:pt>
                <c:pt idx="2060">
                  <c:v>133.43972797963966</c:v>
                </c:pt>
                <c:pt idx="2061">
                  <c:v>133.84549906470113</c:v>
                </c:pt>
                <c:pt idx="2062">
                  <c:v>134.83333654972705</c:v>
                </c:pt>
                <c:pt idx="2063">
                  <c:v>134.40154524195273</c:v>
                </c:pt>
                <c:pt idx="2064">
                  <c:v>133.18265663251893</c:v>
                </c:pt>
                <c:pt idx="2065">
                  <c:v>133.23655696880505</c:v>
                </c:pt>
                <c:pt idx="2066">
                  <c:v>132.57673903891401</c:v>
                </c:pt>
                <c:pt idx="2067">
                  <c:v>131.39032546482187</c:v>
                </c:pt>
                <c:pt idx="2068">
                  <c:v>132.06324402482906</c:v>
                </c:pt>
                <c:pt idx="2069">
                  <c:v>132.06035701150819</c:v>
                </c:pt>
                <c:pt idx="2070">
                  <c:v>131.72064939224796</c:v>
                </c:pt>
                <c:pt idx="2071">
                  <c:v>131.45271505515328</c:v>
                </c:pt>
                <c:pt idx="2072">
                  <c:v>132.40836138605164</c:v>
                </c:pt>
                <c:pt idx="2073">
                  <c:v>132.32100524894</c:v>
                </c:pt>
                <c:pt idx="2074">
                  <c:v>131.52494931639305</c:v>
                </c:pt>
                <c:pt idx="2075">
                  <c:v>130.99920495484017</c:v>
                </c:pt>
                <c:pt idx="2076">
                  <c:v>130.90146050604824</c:v>
                </c:pt>
                <c:pt idx="2077">
                  <c:v>130.53114961355558</c:v>
                </c:pt>
                <c:pt idx="2078">
                  <c:v>130.94594816721755</c:v>
                </c:pt>
                <c:pt idx="2079">
                  <c:v>131.14549469715504</c:v>
                </c:pt>
                <c:pt idx="2080">
                  <c:v>131.39262266608964</c:v>
                </c:pt>
                <c:pt idx="2081">
                  <c:v>131.19030826650254</c:v>
                </c:pt>
                <c:pt idx="2082">
                  <c:v>131.55088321567436</c:v>
                </c:pt>
                <c:pt idx="2083">
                  <c:v>131.24702400243871</c:v>
                </c:pt>
                <c:pt idx="2084">
                  <c:v>130.81920467743183</c:v>
                </c:pt>
                <c:pt idx="2085">
                  <c:v>129.58973741866714</c:v>
                </c:pt>
                <c:pt idx="2086">
                  <c:v>129.24052116417138</c:v>
                </c:pt>
                <c:pt idx="2087">
                  <c:v>128.8597193227281</c:v>
                </c:pt>
                <c:pt idx="2088">
                  <c:v>128.657950454027</c:v>
                </c:pt>
                <c:pt idx="2089">
                  <c:v>128.65513073580289</c:v>
                </c:pt>
                <c:pt idx="2090">
                  <c:v>128.65231465303745</c:v>
                </c:pt>
                <c:pt idx="2091">
                  <c:v>128.23410390151903</c:v>
                </c:pt>
                <c:pt idx="2092">
                  <c:v>128.06331459690679</c:v>
                </c:pt>
                <c:pt idx="2093">
                  <c:v>127.85990596892509</c:v>
                </c:pt>
                <c:pt idx="2094">
                  <c:v>127.06600984302507</c:v>
                </c:pt>
                <c:pt idx="2095">
                  <c:v>127.16453074385322</c:v>
                </c:pt>
                <c:pt idx="2096">
                  <c:v>127.3031066477409</c:v>
                </c:pt>
                <c:pt idx="2097">
                  <c:v>127.71730401474413</c:v>
                </c:pt>
                <c:pt idx="2098">
                  <c:v>127.78892648907622</c:v>
                </c:pt>
                <c:pt idx="2099">
                  <c:v>127.57211339400651</c:v>
                </c:pt>
                <c:pt idx="2100">
                  <c:v>127.5208991998894</c:v>
                </c:pt>
                <c:pt idx="2101">
                  <c:v>127.60699713198434</c:v>
                </c:pt>
                <c:pt idx="2102">
                  <c:v>128.08272817387657</c:v>
                </c:pt>
                <c:pt idx="2103">
                  <c:v>128.10887188992564</c:v>
                </c:pt>
                <c:pt idx="2104">
                  <c:v>126.70713036779212</c:v>
                </c:pt>
                <c:pt idx="2105">
                  <c:v>126.21047619818465</c:v>
                </c:pt>
                <c:pt idx="2106">
                  <c:v>125.99660085253267</c:v>
                </c:pt>
                <c:pt idx="2107">
                  <c:v>127.07513008335211</c:v>
                </c:pt>
                <c:pt idx="2108">
                  <c:v>126.8675943950508</c:v>
                </c:pt>
                <c:pt idx="2109">
                  <c:v>126.64336921655926</c:v>
                </c:pt>
                <c:pt idx="2110">
                  <c:v>127.43807114217573</c:v>
                </c:pt>
                <c:pt idx="2111">
                  <c:v>128.02552308953508</c:v>
                </c:pt>
                <c:pt idx="2112">
                  <c:v>127.89934523624432</c:v>
                </c:pt>
                <c:pt idx="2113">
                  <c:v>128.31692187181054</c:v>
                </c:pt>
                <c:pt idx="2114">
                  <c:v>128.75833100739618</c:v>
                </c:pt>
                <c:pt idx="2115">
                  <c:v>127.87353221094287</c:v>
                </c:pt>
                <c:pt idx="2116">
                  <c:v>129.04528987477619</c:v>
                </c:pt>
                <c:pt idx="2117">
                  <c:v>127.99673114532935</c:v>
                </c:pt>
                <c:pt idx="2118">
                  <c:v>127.22346052591276</c:v>
                </c:pt>
                <c:pt idx="2119">
                  <c:v>127.26629157407666</c:v>
                </c:pt>
                <c:pt idx="2120">
                  <c:v>125.76447753934919</c:v>
                </c:pt>
                <c:pt idx="2121">
                  <c:v>126.25454116387469</c:v>
                </c:pt>
                <c:pt idx="2122">
                  <c:v>127.37951298685817</c:v>
                </c:pt>
                <c:pt idx="2123">
                  <c:v>127.37679028281256</c:v>
                </c:pt>
                <c:pt idx="2124">
                  <c:v>130.23780274985714</c:v>
                </c:pt>
                <c:pt idx="2125">
                  <c:v>130.33278570011973</c:v>
                </c:pt>
                <c:pt idx="2126">
                  <c:v>131.07452373684427</c:v>
                </c:pt>
                <c:pt idx="2127">
                  <c:v>130.62357485866784</c:v>
                </c:pt>
              </c:numCache>
            </c:numRef>
          </c:val>
          <c:smooth val="0"/>
        </c:ser>
        <c:dLbls>
          <c:showLegendKey val="0"/>
          <c:showVal val="0"/>
          <c:showCatName val="0"/>
          <c:showSerName val="0"/>
          <c:showPercent val="0"/>
          <c:showBubbleSize val="0"/>
        </c:dLbls>
        <c:marker val="1"/>
        <c:smooth val="0"/>
        <c:axId val="176318336"/>
        <c:axId val="176319872"/>
      </c:lineChart>
      <c:lineChart>
        <c:grouping val="standard"/>
        <c:varyColors val="0"/>
        <c:ser>
          <c:idx val="0"/>
          <c:order val="0"/>
          <c:tx>
            <c:strRef>
              <c:f>'VQT-chart-pivot'!$C$3</c:f>
              <c:strCache>
                <c:ptCount val="1"/>
                <c:pt idx="0">
                  <c:v>Sum of SPX</c:v>
                </c:pt>
              </c:strCache>
            </c:strRef>
          </c:tx>
          <c:marker>
            <c:symbol val="none"/>
          </c:marker>
          <c:cat>
            <c:strRef>
              <c:f>'VQT-chart-pivot'!$B$4:$B$2132</c:f>
              <c:strCache>
                <c:ptCount val="2128"/>
                <c:pt idx="0">
                  <c:v>26-Jan-04</c:v>
                </c:pt>
                <c:pt idx="1">
                  <c:v>27-Jan-04</c:v>
                </c:pt>
                <c:pt idx="2">
                  <c:v>28-Jan-04</c:v>
                </c:pt>
                <c:pt idx="3">
                  <c:v>29-Jan-04</c:v>
                </c:pt>
                <c:pt idx="4">
                  <c:v>30-Jan-04</c:v>
                </c:pt>
                <c:pt idx="5">
                  <c:v>2-Feb-04</c:v>
                </c:pt>
                <c:pt idx="6">
                  <c:v>3-Feb-04</c:v>
                </c:pt>
                <c:pt idx="7">
                  <c:v>4-Feb-04</c:v>
                </c:pt>
                <c:pt idx="8">
                  <c:v>5-Feb-04</c:v>
                </c:pt>
                <c:pt idx="9">
                  <c:v>6-Feb-04</c:v>
                </c:pt>
                <c:pt idx="10">
                  <c:v>9-Feb-04</c:v>
                </c:pt>
                <c:pt idx="11">
                  <c:v>10-Feb-04</c:v>
                </c:pt>
                <c:pt idx="12">
                  <c:v>11-Feb-04</c:v>
                </c:pt>
                <c:pt idx="13">
                  <c:v>12-Feb-04</c:v>
                </c:pt>
                <c:pt idx="14">
                  <c:v>13-Feb-04</c:v>
                </c:pt>
                <c:pt idx="15">
                  <c:v>17-Feb-04</c:v>
                </c:pt>
                <c:pt idx="16">
                  <c:v>18-Feb-04</c:v>
                </c:pt>
                <c:pt idx="17">
                  <c:v>19-Feb-04</c:v>
                </c:pt>
                <c:pt idx="18">
                  <c:v>20-Feb-04</c:v>
                </c:pt>
                <c:pt idx="19">
                  <c:v>23-Feb-04</c:v>
                </c:pt>
                <c:pt idx="20">
                  <c:v>24-Feb-04</c:v>
                </c:pt>
                <c:pt idx="21">
                  <c:v>25-Feb-04</c:v>
                </c:pt>
                <c:pt idx="22">
                  <c:v>26-Feb-04</c:v>
                </c:pt>
                <c:pt idx="23">
                  <c:v>27-Feb-04</c:v>
                </c:pt>
                <c:pt idx="24">
                  <c:v>1-Mar-04</c:v>
                </c:pt>
                <c:pt idx="25">
                  <c:v>2-Mar-04</c:v>
                </c:pt>
                <c:pt idx="26">
                  <c:v>3-Mar-04</c:v>
                </c:pt>
                <c:pt idx="27">
                  <c:v>4-Mar-04</c:v>
                </c:pt>
                <c:pt idx="28">
                  <c:v>5-Mar-04</c:v>
                </c:pt>
                <c:pt idx="29">
                  <c:v>8-Mar-04</c:v>
                </c:pt>
                <c:pt idx="30">
                  <c:v>9-Mar-04</c:v>
                </c:pt>
                <c:pt idx="31">
                  <c:v>10-Mar-04</c:v>
                </c:pt>
                <c:pt idx="32">
                  <c:v>11-Mar-04</c:v>
                </c:pt>
                <c:pt idx="33">
                  <c:v>12-Mar-04</c:v>
                </c:pt>
                <c:pt idx="34">
                  <c:v>15-Mar-04</c:v>
                </c:pt>
                <c:pt idx="35">
                  <c:v>16-Mar-04</c:v>
                </c:pt>
                <c:pt idx="36">
                  <c:v>17-Mar-04</c:v>
                </c:pt>
                <c:pt idx="37">
                  <c:v>18-Mar-04</c:v>
                </c:pt>
                <c:pt idx="38">
                  <c:v>19-Mar-04</c:v>
                </c:pt>
                <c:pt idx="39">
                  <c:v>22-Mar-04</c:v>
                </c:pt>
                <c:pt idx="40">
                  <c:v>23-Mar-04</c:v>
                </c:pt>
                <c:pt idx="41">
                  <c:v>24-Mar-04</c:v>
                </c:pt>
                <c:pt idx="42">
                  <c:v>25-Mar-04</c:v>
                </c:pt>
                <c:pt idx="43">
                  <c:v>26-Mar-04</c:v>
                </c:pt>
                <c:pt idx="44">
                  <c:v>29-Mar-04</c:v>
                </c:pt>
                <c:pt idx="45">
                  <c:v>30-Mar-04</c:v>
                </c:pt>
                <c:pt idx="46">
                  <c:v>31-Mar-04</c:v>
                </c:pt>
                <c:pt idx="47">
                  <c:v>1-Apr-04</c:v>
                </c:pt>
                <c:pt idx="48">
                  <c:v>2-Apr-04</c:v>
                </c:pt>
                <c:pt idx="49">
                  <c:v>5-Apr-04</c:v>
                </c:pt>
                <c:pt idx="50">
                  <c:v>6-Apr-04</c:v>
                </c:pt>
                <c:pt idx="51">
                  <c:v>7-Apr-04</c:v>
                </c:pt>
                <c:pt idx="52">
                  <c:v>8-Apr-04</c:v>
                </c:pt>
                <c:pt idx="53">
                  <c:v>12-Apr-04</c:v>
                </c:pt>
                <c:pt idx="54">
                  <c:v>13-Apr-04</c:v>
                </c:pt>
                <c:pt idx="55">
                  <c:v>14-Apr-04</c:v>
                </c:pt>
                <c:pt idx="56">
                  <c:v>15-Apr-04</c:v>
                </c:pt>
                <c:pt idx="57">
                  <c:v>16-Apr-04</c:v>
                </c:pt>
                <c:pt idx="58">
                  <c:v>19-Apr-04</c:v>
                </c:pt>
                <c:pt idx="59">
                  <c:v>20-Apr-04</c:v>
                </c:pt>
                <c:pt idx="60">
                  <c:v>21-Apr-04</c:v>
                </c:pt>
                <c:pt idx="61">
                  <c:v>22-Apr-04</c:v>
                </c:pt>
                <c:pt idx="62">
                  <c:v>23-Apr-04</c:v>
                </c:pt>
                <c:pt idx="63">
                  <c:v>26-Apr-04</c:v>
                </c:pt>
                <c:pt idx="64">
                  <c:v>27-Apr-04</c:v>
                </c:pt>
                <c:pt idx="65">
                  <c:v>28-Apr-04</c:v>
                </c:pt>
                <c:pt idx="66">
                  <c:v>29-Apr-04</c:v>
                </c:pt>
                <c:pt idx="67">
                  <c:v>30-Apr-04</c:v>
                </c:pt>
                <c:pt idx="68">
                  <c:v>3-May-04</c:v>
                </c:pt>
                <c:pt idx="69">
                  <c:v>4-May-04</c:v>
                </c:pt>
                <c:pt idx="70">
                  <c:v>5-May-04</c:v>
                </c:pt>
                <c:pt idx="71">
                  <c:v>6-May-04</c:v>
                </c:pt>
                <c:pt idx="72">
                  <c:v>7-May-04</c:v>
                </c:pt>
                <c:pt idx="73">
                  <c:v>10-May-04</c:v>
                </c:pt>
                <c:pt idx="74">
                  <c:v>11-May-04</c:v>
                </c:pt>
                <c:pt idx="75">
                  <c:v>12-May-04</c:v>
                </c:pt>
                <c:pt idx="76">
                  <c:v>13-May-04</c:v>
                </c:pt>
                <c:pt idx="77">
                  <c:v>14-May-04</c:v>
                </c:pt>
                <c:pt idx="78">
                  <c:v>17-May-04</c:v>
                </c:pt>
                <c:pt idx="79">
                  <c:v>18-May-04</c:v>
                </c:pt>
                <c:pt idx="80">
                  <c:v>19-May-04</c:v>
                </c:pt>
                <c:pt idx="81">
                  <c:v>20-May-04</c:v>
                </c:pt>
                <c:pt idx="82">
                  <c:v>21-May-04</c:v>
                </c:pt>
                <c:pt idx="83">
                  <c:v>24-May-04</c:v>
                </c:pt>
                <c:pt idx="84">
                  <c:v>25-May-04</c:v>
                </c:pt>
                <c:pt idx="85">
                  <c:v>26-May-04</c:v>
                </c:pt>
                <c:pt idx="86">
                  <c:v>27-May-04</c:v>
                </c:pt>
                <c:pt idx="87">
                  <c:v>28-May-04</c:v>
                </c:pt>
                <c:pt idx="88">
                  <c:v>1-Jun-04</c:v>
                </c:pt>
                <c:pt idx="89">
                  <c:v>2-Jun-04</c:v>
                </c:pt>
                <c:pt idx="90">
                  <c:v>3-Jun-04</c:v>
                </c:pt>
                <c:pt idx="91">
                  <c:v>4-Jun-04</c:v>
                </c:pt>
                <c:pt idx="92">
                  <c:v>7-Jun-04</c:v>
                </c:pt>
                <c:pt idx="93">
                  <c:v>8-Jun-04</c:v>
                </c:pt>
                <c:pt idx="94">
                  <c:v>9-Jun-04</c:v>
                </c:pt>
                <c:pt idx="95">
                  <c:v>10-Jun-04</c:v>
                </c:pt>
                <c:pt idx="96">
                  <c:v>14-Jun-04</c:v>
                </c:pt>
                <c:pt idx="97">
                  <c:v>15-Jun-04</c:v>
                </c:pt>
                <c:pt idx="98">
                  <c:v>16-Jun-04</c:v>
                </c:pt>
                <c:pt idx="99">
                  <c:v>17-Jun-04</c:v>
                </c:pt>
                <c:pt idx="100">
                  <c:v>18-Jun-04</c:v>
                </c:pt>
                <c:pt idx="101">
                  <c:v>21-Jun-04</c:v>
                </c:pt>
                <c:pt idx="102">
                  <c:v>22-Jun-04</c:v>
                </c:pt>
                <c:pt idx="103">
                  <c:v>23-Jun-04</c:v>
                </c:pt>
                <c:pt idx="104">
                  <c:v>24-Jun-04</c:v>
                </c:pt>
                <c:pt idx="105">
                  <c:v>25-Jun-04</c:v>
                </c:pt>
                <c:pt idx="106">
                  <c:v>28-Jun-04</c:v>
                </c:pt>
                <c:pt idx="107">
                  <c:v>29-Jun-04</c:v>
                </c:pt>
                <c:pt idx="108">
                  <c:v>30-Jun-04</c:v>
                </c:pt>
                <c:pt idx="109">
                  <c:v>1-Jul-04</c:v>
                </c:pt>
                <c:pt idx="110">
                  <c:v>2-Jul-04</c:v>
                </c:pt>
                <c:pt idx="111">
                  <c:v>6-Jul-04</c:v>
                </c:pt>
                <c:pt idx="112">
                  <c:v>7-Jul-04</c:v>
                </c:pt>
                <c:pt idx="113">
                  <c:v>8-Jul-04</c:v>
                </c:pt>
                <c:pt idx="114">
                  <c:v>9-Jul-04</c:v>
                </c:pt>
                <c:pt idx="115">
                  <c:v>12-Jul-04</c:v>
                </c:pt>
                <c:pt idx="116">
                  <c:v>13-Jul-04</c:v>
                </c:pt>
                <c:pt idx="117">
                  <c:v>14-Jul-04</c:v>
                </c:pt>
                <c:pt idx="118">
                  <c:v>15-Jul-04</c:v>
                </c:pt>
                <c:pt idx="119">
                  <c:v>16-Jul-04</c:v>
                </c:pt>
                <c:pt idx="120">
                  <c:v>19-Jul-04</c:v>
                </c:pt>
                <c:pt idx="121">
                  <c:v>20-Jul-04</c:v>
                </c:pt>
                <c:pt idx="122">
                  <c:v>21-Jul-04</c:v>
                </c:pt>
                <c:pt idx="123">
                  <c:v>22-Jul-04</c:v>
                </c:pt>
                <c:pt idx="124">
                  <c:v>23-Jul-04</c:v>
                </c:pt>
                <c:pt idx="125">
                  <c:v>26-Jul-04</c:v>
                </c:pt>
                <c:pt idx="126">
                  <c:v>27-Jul-04</c:v>
                </c:pt>
                <c:pt idx="127">
                  <c:v>28-Jul-04</c:v>
                </c:pt>
                <c:pt idx="128">
                  <c:v>29-Jul-04</c:v>
                </c:pt>
                <c:pt idx="129">
                  <c:v>30-Jul-04</c:v>
                </c:pt>
                <c:pt idx="130">
                  <c:v>2-Aug-04</c:v>
                </c:pt>
                <c:pt idx="131">
                  <c:v>3-Aug-04</c:v>
                </c:pt>
                <c:pt idx="132">
                  <c:v>4-Aug-04</c:v>
                </c:pt>
                <c:pt idx="133">
                  <c:v>5-Aug-04</c:v>
                </c:pt>
                <c:pt idx="134">
                  <c:v>6-Aug-04</c:v>
                </c:pt>
                <c:pt idx="135">
                  <c:v>9-Aug-04</c:v>
                </c:pt>
                <c:pt idx="136">
                  <c:v>10-Aug-04</c:v>
                </c:pt>
                <c:pt idx="137">
                  <c:v>11-Aug-04</c:v>
                </c:pt>
                <c:pt idx="138">
                  <c:v>12-Aug-04</c:v>
                </c:pt>
                <c:pt idx="139">
                  <c:v>13-Aug-04</c:v>
                </c:pt>
                <c:pt idx="140">
                  <c:v>16-Aug-04</c:v>
                </c:pt>
                <c:pt idx="141">
                  <c:v>17-Aug-04</c:v>
                </c:pt>
                <c:pt idx="142">
                  <c:v>18-Aug-04</c:v>
                </c:pt>
                <c:pt idx="143">
                  <c:v>19-Aug-04</c:v>
                </c:pt>
                <c:pt idx="144">
                  <c:v>20-Aug-04</c:v>
                </c:pt>
                <c:pt idx="145">
                  <c:v>23-Aug-04</c:v>
                </c:pt>
                <c:pt idx="146">
                  <c:v>24-Aug-04</c:v>
                </c:pt>
                <c:pt idx="147">
                  <c:v>25-Aug-04</c:v>
                </c:pt>
                <c:pt idx="148">
                  <c:v>26-Aug-04</c:v>
                </c:pt>
                <c:pt idx="149">
                  <c:v>27-Aug-04</c:v>
                </c:pt>
                <c:pt idx="150">
                  <c:v>30-Aug-04</c:v>
                </c:pt>
                <c:pt idx="151">
                  <c:v>31-Aug-04</c:v>
                </c:pt>
                <c:pt idx="152">
                  <c:v>1-Sep-04</c:v>
                </c:pt>
                <c:pt idx="153">
                  <c:v>2-Sep-04</c:v>
                </c:pt>
                <c:pt idx="154">
                  <c:v>3-Sep-04</c:v>
                </c:pt>
                <c:pt idx="155">
                  <c:v>7-Sep-04</c:v>
                </c:pt>
                <c:pt idx="156">
                  <c:v>8-Sep-04</c:v>
                </c:pt>
                <c:pt idx="157">
                  <c:v>9-Sep-04</c:v>
                </c:pt>
                <c:pt idx="158">
                  <c:v>10-Sep-04</c:v>
                </c:pt>
                <c:pt idx="159">
                  <c:v>13-Sep-04</c:v>
                </c:pt>
                <c:pt idx="160">
                  <c:v>14-Sep-04</c:v>
                </c:pt>
                <c:pt idx="161">
                  <c:v>15-Sep-04</c:v>
                </c:pt>
                <c:pt idx="162">
                  <c:v>16-Sep-04</c:v>
                </c:pt>
                <c:pt idx="163">
                  <c:v>17-Sep-04</c:v>
                </c:pt>
                <c:pt idx="164">
                  <c:v>20-Sep-04</c:v>
                </c:pt>
                <c:pt idx="165">
                  <c:v>21-Sep-04</c:v>
                </c:pt>
                <c:pt idx="166">
                  <c:v>22-Sep-04</c:v>
                </c:pt>
                <c:pt idx="167">
                  <c:v>23-Sep-04</c:v>
                </c:pt>
                <c:pt idx="168">
                  <c:v>24-Sep-04</c:v>
                </c:pt>
                <c:pt idx="169">
                  <c:v>27-Sep-04</c:v>
                </c:pt>
                <c:pt idx="170">
                  <c:v>28-Sep-04</c:v>
                </c:pt>
                <c:pt idx="171">
                  <c:v>29-Sep-04</c:v>
                </c:pt>
                <c:pt idx="172">
                  <c:v>30-Sep-04</c:v>
                </c:pt>
                <c:pt idx="173">
                  <c:v>1-Oct-04</c:v>
                </c:pt>
                <c:pt idx="174">
                  <c:v>4-Oct-04</c:v>
                </c:pt>
                <c:pt idx="175">
                  <c:v>5-Oct-04</c:v>
                </c:pt>
                <c:pt idx="176">
                  <c:v>6-Oct-04</c:v>
                </c:pt>
                <c:pt idx="177">
                  <c:v>7-Oct-04</c:v>
                </c:pt>
                <c:pt idx="178">
                  <c:v>8-Oct-04</c:v>
                </c:pt>
                <c:pt idx="179">
                  <c:v>11-Oct-04</c:v>
                </c:pt>
                <c:pt idx="180">
                  <c:v>12-Oct-04</c:v>
                </c:pt>
                <c:pt idx="181">
                  <c:v>13-Oct-04</c:v>
                </c:pt>
                <c:pt idx="182">
                  <c:v>14-Oct-04</c:v>
                </c:pt>
                <c:pt idx="183">
                  <c:v>15-Oct-04</c:v>
                </c:pt>
                <c:pt idx="184">
                  <c:v>18-Oct-04</c:v>
                </c:pt>
                <c:pt idx="185">
                  <c:v>19-Oct-04</c:v>
                </c:pt>
                <c:pt idx="186">
                  <c:v>20-Oct-04</c:v>
                </c:pt>
                <c:pt idx="187">
                  <c:v>21-Oct-04</c:v>
                </c:pt>
                <c:pt idx="188">
                  <c:v>22-Oct-04</c:v>
                </c:pt>
                <c:pt idx="189">
                  <c:v>25-Oct-04</c:v>
                </c:pt>
                <c:pt idx="190">
                  <c:v>26-Oct-04</c:v>
                </c:pt>
                <c:pt idx="191">
                  <c:v>27-Oct-04</c:v>
                </c:pt>
                <c:pt idx="192">
                  <c:v>28-Oct-04</c:v>
                </c:pt>
                <c:pt idx="193">
                  <c:v>29-Oct-04</c:v>
                </c:pt>
                <c:pt idx="194">
                  <c:v>1-Nov-04</c:v>
                </c:pt>
                <c:pt idx="195">
                  <c:v>2-Nov-04</c:v>
                </c:pt>
                <c:pt idx="196">
                  <c:v>3-Nov-04</c:v>
                </c:pt>
                <c:pt idx="197">
                  <c:v>4-Nov-04</c:v>
                </c:pt>
                <c:pt idx="198">
                  <c:v>5-Nov-04</c:v>
                </c:pt>
                <c:pt idx="199">
                  <c:v>8-Nov-04</c:v>
                </c:pt>
                <c:pt idx="200">
                  <c:v>9-Nov-04</c:v>
                </c:pt>
                <c:pt idx="201">
                  <c:v>10-Nov-04</c:v>
                </c:pt>
                <c:pt idx="202">
                  <c:v>11-Nov-04</c:v>
                </c:pt>
                <c:pt idx="203">
                  <c:v>12-Nov-04</c:v>
                </c:pt>
                <c:pt idx="204">
                  <c:v>15-Nov-04</c:v>
                </c:pt>
                <c:pt idx="205">
                  <c:v>16-Nov-04</c:v>
                </c:pt>
                <c:pt idx="206">
                  <c:v>17-Nov-04</c:v>
                </c:pt>
                <c:pt idx="207">
                  <c:v>18-Nov-04</c:v>
                </c:pt>
                <c:pt idx="208">
                  <c:v>19-Nov-04</c:v>
                </c:pt>
                <c:pt idx="209">
                  <c:v>22-Nov-04</c:v>
                </c:pt>
                <c:pt idx="210">
                  <c:v>23-Nov-04</c:v>
                </c:pt>
                <c:pt idx="211">
                  <c:v>24-Nov-04</c:v>
                </c:pt>
                <c:pt idx="212">
                  <c:v>26-Nov-04</c:v>
                </c:pt>
                <c:pt idx="213">
                  <c:v>29-Nov-04</c:v>
                </c:pt>
                <c:pt idx="214">
                  <c:v>30-Nov-04</c:v>
                </c:pt>
                <c:pt idx="215">
                  <c:v>1-Dec-04</c:v>
                </c:pt>
                <c:pt idx="216">
                  <c:v>2-Dec-04</c:v>
                </c:pt>
                <c:pt idx="217">
                  <c:v>3-Dec-04</c:v>
                </c:pt>
                <c:pt idx="218">
                  <c:v>6-Dec-04</c:v>
                </c:pt>
                <c:pt idx="219">
                  <c:v>7-Dec-04</c:v>
                </c:pt>
                <c:pt idx="220">
                  <c:v>8-Dec-04</c:v>
                </c:pt>
                <c:pt idx="221">
                  <c:v>9-Dec-04</c:v>
                </c:pt>
                <c:pt idx="222">
                  <c:v>10-Dec-04</c:v>
                </c:pt>
                <c:pt idx="223">
                  <c:v>13-Dec-04</c:v>
                </c:pt>
                <c:pt idx="224">
                  <c:v>14-Dec-04</c:v>
                </c:pt>
                <c:pt idx="225">
                  <c:v>15-Dec-04</c:v>
                </c:pt>
                <c:pt idx="226">
                  <c:v>16-Dec-04</c:v>
                </c:pt>
                <c:pt idx="227">
                  <c:v>17-Dec-04</c:v>
                </c:pt>
                <c:pt idx="228">
                  <c:v>20-Dec-04</c:v>
                </c:pt>
                <c:pt idx="229">
                  <c:v>21-Dec-04</c:v>
                </c:pt>
                <c:pt idx="230">
                  <c:v>22-Dec-04</c:v>
                </c:pt>
                <c:pt idx="231">
                  <c:v>23-Dec-04</c:v>
                </c:pt>
                <c:pt idx="232">
                  <c:v>27-Dec-04</c:v>
                </c:pt>
                <c:pt idx="233">
                  <c:v>28-Dec-04</c:v>
                </c:pt>
                <c:pt idx="234">
                  <c:v>29-Dec-04</c:v>
                </c:pt>
                <c:pt idx="235">
                  <c:v>30-Dec-04</c:v>
                </c:pt>
                <c:pt idx="236">
                  <c:v>31-Dec-04</c:v>
                </c:pt>
                <c:pt idx="237">
                  <c:v>3-Jan-05</c:v>
                </c:pt>
                <c:pt idx="238">
                  <c:v>4-Jan-05</c:v>
                </c:pt>
                <c:pt idx="239">
                  <c:v>5-Jan-05</c:v>
                </c:pt>
                <c:pt idx="240">
                  <c:v>6-Jan-05</c:v>
                </c:pt>
                <c:pt idx="241">
                  <c:v>7-Jan-05</c:v>
                </c:pt>
                <c:pt idx="242">
                  <c:v>10-Jan-05</c:v>
                </c:pt>
                <c:pt idx="243">
                  <c:v>11-Jan-05</c:v>
                </c:pt>
                <c:pt idx="244">
                  <c:v>12-Jan-05</c:v>
                </c:pt>
                <c:pt idx="245">
                  <c:v>13-Jan-05</c:v>
                </c:pt>
                <c:pt idx="246">
                  <c:v>14-Jan-05</c:v>
                </c:pt>
                <c:pt idx="247">
                  <c:v>18-Jan-05</c:v>
                </c:pt>
                <c:pt idx="248">
                  <c:v>19-Jan-05</c:v>
                </c:pt>
                <c:pt idx="249">
                  <c:v>20-Jan-05</c:v>
                </c:pt>
                <c:pt idx="250">
                  <c:v>21-Jan-05</c:v>
                </c:pt>
                <c:pt idx="251">
                  <c:v>24-Jan-05</c:v>
                </c:pt>
                <c:pt idx="252">
                  <c:v>25-Jan-05</c:v>
                </c:pt>
                <c:pt idx="253">
                  <c:v>26-Jan-05</c:v>
                </c:pt>
                <c:pt idx="254">
                  <c:v>27-Jan-05</c:v>
                </c:pt>
                <c:pt idx="255">
                  <c:v>28-Jan-05</c:v>
                </c:pt>
                <c:pt idx="256">
                  <c:v>31-Jan-05</c:v>
                </c:pt>
                <c:pt idx="257">
                  <c:v>1-Feb-05</c:v>
                </c:pt>
                <c:pt idx="258">
                  <c:v>2-Feb-05</c:v>
                </c:pt>
                <c:pt idx="259">
                  <c:v>3-Feb-05</c:v>
                </c:pt>
                <c:pt idx="260">
                  <c:v>4-Feb-05</c:v>
                </c:pt>
                <c:pt idx="261">
                  <c:v>7-Feb-05</c:v>
                </c:pt>
                <c:pt idx="262">
                  <c:v>8-Feb-05</c:v>
                </c:pt>
                <c:pt idx="263">
                  <c:v>9-Feb-05</c:v>
                </c:pt>
                <c:pt idx="264">
                  <c:v>10-Feb-05</c:v>
                </c:pt>
                <c:pt idx="265">
                  <c:v>11-Feb-05</c:v>
                </c:pt>
                <c:pt idx="266">
                  <c:v>14-Feb-05</c:v>
                </c:pt>
                <c:pt idx="267">
                  <c:v>15-Feb-05</c:v>
                </c:pt>
                <c:pt idx="268">
                  <c:v>16-Feb-05</c:v>
                </c:pt>
                <c:pt idx="269">
                  <c:v>17-Feb-05</c:v>
                </c:pt>
                <c:pt idx="270">
                  <c:v>18-Feb-05</c:v>
                </c:pt>
                <c:pt idx="271">
                  <c:v>22-Feb-05</c:v>
                </c:pt>
                <c:pt idx="272">
                  <c:v>23-Feb-05</c:v>
                </c:pt>
                <c:pt idx="273">
                  <c:v>24-Feb-05</c:v>
                </c:pt>
                <c:pt idx="274">
                  <c:v>25-Feb-05</c:v>
                </c:pt>
                <c:pt idx="275">
                  <c:v>28-Feb-05</c:v>
                </c:pt>
                <c:pt idx="276">
                  <c:v>1-Mar-05</c:v>
                </c:pt>
                <c:pt idx="277">
                  <c:v>2-Mar-05</c:v>
                </c:pt>
                <c:pt idx="278">
                  <c:v>3-Mar-05</c:v>
                </c:pt>
                <c:pt idx="279">
                  <c:v>4-Mar-05</c:v>
                </c:pt>
                <c:pt idx="280">
                  <c:v>7-Mar-05</c:v>
                </c:pt>
                <c:pt idx="281">
                  <c:v>8-Mar-05</c:v>
                </c:pt>
                <c:pt idx="282">
                  <c:v>9-Mar-05</c:v>
                </c:pt>
                <c:pt idx="283">
                  <c:v>10-Mar-05</c:v>
                </c:pt>
                <c:pt idx="284">
                  <c:v>11-Mar-05</c:v>
                </c:pt>
                <c:pt idx="285">
                  <c:v>14-Mar-05</c:v>
                </c:pt>
                <c:pt idx="286">
                  <c:v>15-Mar-05</c:v>
                </c:pt>
                <c:pt idx="287">
                  <c:v>16-Mar-05</c:v>
                </c:pt>
                <c:pt idx="288">
                  <c:v>17-Mar-05</c:v>
                </c:pt>
                <c:pt idx="289">
                  <c:v>18-Mar-05</c:v>
                </c:pt>
                <c:pt idx="290">
                  <c:v>21-Mar-05</c:v>
                </c:pt>
                <c:pt idx="291">
                  <c:v>22-Mar-05</c:v>
                </c:pt>
                <c:pt idx="292">
                  <c:v>23-Mar-05</c:v>
                </c:pt>
                <c:pt idx="293">
                  <c:v>24-Mar-05</c:v>
                </c:pt>
                <c:pt idx="294">
                  <c:v>28-Mar-05</c:v>
                </c:pt>
                <c:pt idx="295">
                  <c:v>29-Mar-05</c:v>
                </c:pt>
                <c:pt idx="296">
                  <c:v>30-Mar-05</c:v>
                </c:pt>
                <c:pt idx="297">
                  <c:v>31-Mar-05</c:v>
                </c:pt>
                <c:pt idx="298">
                  <c:v>1-Apr-05</c:v>
                </c:pt>
                <c:pt idx="299">
                  <c:v>4-Apr-05</c:v>
                </c:pt>
                <c:pt idx="300">
                  <c:v>5-Apr-05</c:v>
                </c:pt>
                <c:pt idx="301">
                  <c:v>6-Apr-05</c:v>
                </c:pt>
                <c:pt idx="302">
                  <c:v>7-Apr-05</c:v>
                </c:pt>
                <c:pt idx="303">
                  <c:v>8-Apr-05</c:v>
                </c:pt>
                <c:pt idx="304">
                  <c:v>11-Apr-05</c:v>
                </c:pt>
                <c:pt idx="305">
                  <c:v>12-Apr-05</c:v>
                </c:pt>
                <c:pt idx="306">
                  <c:v>13-Apr-05</c:v>
                </c:pt>
                <c:pt idx="307">
                  <c:v>14-Apr-05</c:v>
                </c:pt>
                <c:pt idx="308">
                  <c:v>15-Apr-05</c:v>
                </c:pt>
                <c:pt idx="309">
                  <c:v>18-Apr-05</c:v>
                </c:pt>
                <c:pt idx="310">
                  <c:v>19-Apr-05</c:v>
                </c:pt>
                <c:pt idx="311">
                  <c:v>20-Apr-05</c:v>
                </c:pt>
                <c:pt idx="312">
                  <c:v>21-Apr-05</c:v>
                </c:pt>
                <c:pt idx="313">
                  <c:v>22-Apr-05</c:v>
                </c:pt>
                <c:pt idx="314">
                  <c:v>25-Apr-05</c:v>
                </c:pt>
                <c:pt idx="315">
                  <c:v>26-Apr-05</c:v>
                </c:pt>
                <c:pt idx="316">
                  <c:v>27-Apr-05</c:v>
                </c:pt>
                <c:pt idx="317">
                  <c:v>28-Apr-05</c:v>
                </c:pt>
                <c:pt idx="318">
                  <c:v>29-Apr-05</c:v>
                </c:pt>
                <c:pt idx="319">
                  <c:v>2-May-05</c:v>
                </c:pt>
                <c:pt idx="320">
                  <c:v>3-May-05</c:v>
                </c:pt>
                <c:pt idx="321">
                  <c:v>4-May-05</c:v>
                </c:pt>
                <c:pt idx="322">
                  <c:v>5-May-05</c:v>
                </c:pt>
                <c:pt idx="323">
                  <c:v>6-May-05</c:v>
                </c:pt>
                <c:pt idx="324">
                  <c:v>9-May-05</c:v>
                </c:pt>
                <c:pt idx="325">
                  <c:v>10-May-05</c:v>
                </c:pt>
                <c:pt idx="326">
                  <c:v>11-May-05</c:v>
                </c:pt>
                <c:pt idx="327">
                  <c:v>12-May-05</c:v>
                </c:pt>
                <c:pt idx="328">
                  <c:v>13-May-05</c:v>
                </c:pt>
                <c:pt idx="329">
                  <c:v>16-May-05</c:v>
                </c:pt>
                <c:pt idx="330">
                  <c:v>17-May-05</c:v>
                </c:pt>
                <c:pt idx="331">
                  <c:v>18-May-05</c:v>
                </c:pt>
                <c:pt idx="332">
                  <c:v>19-May-05</c:v>
                </c:pt>
                <c:pt idx="333">
                  <c:v>20-May-05</c:v>
                </c:pt>
                <c:pt idx="334">
                  <c:v>23-May-05</c:v>
                </c:pt>
                <c:pt idx="335">
                  <c:v>24-May-05</c:v>
                </c:pt>
                <c:pt idx="336">
                  <c:v>25-May-05</c:v>
                </c:pt>
                <c:pt idx="337">
                  <c:v>26-May-05</c:v>
                </c:pt>
                <c:pt idx="338">
                  <c:v>27-May-05</c:v>
                </c:pt>
                <c:pt idx="339">
                  <c:v>31-May-05</c:v>
                </c:pt>
                <c:pt idx="340">
                  <c:v>1-Jun-05</c:v>
                </c:pt>
                <c:pt idx="341">
                  <c:v>2-Jun-05</c:v>
                </c:pt>
                <c:pt idx="342">
                  <c:v>3-Jun-05</c:v>
                </c:pt>
                <c:pt idx="343">
                  <c:v>6-Jun-05</c:v>
                </c:pt>
                <c:pt idx="344">
                  <c:v>7-Jun-05</c:v>
                </c:pt>
                <c:pt idx="345">
                  <c:v>8-Jun-05</c:v>
                </c:pt>
                <c:pt idx="346">
                  <c:v>9-Jun-05</c:v>
                </c:pt>
                <c:pt idx="347">
                  <c:v>10-Jun-05</c:v>
                </c:pt>
                <c:pt idx="348">
                  <c:v>13-Jun-05</c:v>
                </c:pt>
                <c:pt idx="349">
                  <c:v>14-Jun-05</c:v>
                </c:pt>
                <c:pt idx="350">
                  <c:v>15-Jun-05</c:v>
                </c:pt>
                <c:pt idx="351">
                  <c:v>16-Jun-05</c:v>
                </c:pt>
                <c:pt idx="352">
                  <c:v>17-Jun-05</c:v>
                </c:pt>
                <c:pt idx="353">
                  <c:v>20-Jun-05</c:v>
                </c:pt>
                <c:pt idx="354">
                  <c:v>21-Jun-05</c:v>
                </c:pt>
                <c:pt idx="355">
                  <c:v>22-Jun-05</c:v>
                </c:pt>
                <c:pt idx="356">
                  <c:v>23-Jun-05</c:v>
                </c:pt>
                <c:pt idx="357">
                  <c:v>24-Jun-05</c:v>
                </c:pt>
                <c:pt idx="358">
                  <c:v>27-Jun-05</c:v>
                </c:pt>
                <c:pt idx="359">
                  <c:v>28-Jun-05</c:v>
                </c:pt>
                <c:pt idx="360">
                  <c:v>29-Jun-05</c:v>
                </c:pt>
                <c:pt idx="361">
                  <c:v>30-Jun-05</c:v>
                </c:pt>
                <c:pt idx="362">
                  <c:v>1-Jul-05</c:v>
                </c:pt>
                <c:pt idx="363">
                  <c:v>5-Jul-05</c:v>
                </c:pt>
                <c:pt idx="364">
                  <c:v>6-Jul-05</c:v>
                </c:pt>
                <c:pt idx="365">
                  <c:v>7-Jul-05</c:v>
                </c:pt>
                <c:pt idx="366">
                  <c:v>8-Jul-05</c:v>
                </c:pt>
                <c:pt idx="367">
                  <c:v>11-Jul-05</c:v>
                </c:pt>
                <c:pt idx="368">
                  <c:v>12-Jul-05</c:v>
                </c:pt>
                <c:pt idx="369">
                  <c:v>13-Jul-05</c:v>
                </c:pt>
                <c:pt idx="370">
                  <c:v>14-Jul-05</c:v>
                </c:pt>
                <c:pt idx="371">
                  <c:v>15-Jul-05</c:v>
                </c:pt>
                <c:pt idx="372">
                  <c:v>18-Jul-05</c:v>
                </c:pt>
                <c:pt idx="373">
                  <c:v>19-Jul-05</c:v>
                </c:pt>
                <c:pt idx="374">
                  <c:v>20-Jul-05</c:v>
                </c:pt>
                <c:pt idx="375">
                  <c:v>21-Jul-05</c:v>
                </c:pt>
                <c:pt idx="376">
                  <c:v>22-Jul-05</c:v>
                </c:pt>
                <c:pt idx="377">
                  <c:v>25-Jul-05</c:v>
                </c:pt>
                <c:pt idx="378">
                  <c:v>26-Jul-05</c:v>
                </c:pt>
                <c:pt idx="379">
                  <c:v>27-Jul-05</c:v>
                </c:pt>
                <c:pt idx="380">
                  <c:v>28-Jul-05</c:v>
                </c:pt>
                <c:pt idx="381">
                  <c:v>29-Jul-05</c:v>
                </c:pt>
                <c:pt idx="382">
                  <c:v>1-Aug-05</c:v>
                </c:pt>
                <c:pt idx="383">
                  <c:v>2-Aug-05</c:v>
                </c:pt>
                <c:pt idx="384">
                  <c:v>3-Aug-05</c:v>
                </c:pt>
                <c:pt idx="385">
                  <c:v>4-Aug-05</c:v>
                </c:pt>
                <c:pt idx="386">
                  <c:v>5-Aug-05</c:v>
                </c:pt>
                <c:pt idx="387">
                  <c:v>8-Aug-05</c:v>
                </c:pt>
                <c:pt idx="388">
                  <c:v>9-Aug-05</c:v>
                </c:pt>
                <c:pt idx="389">
                  <c:v>10-Aug-05</c:v>
                </c:pt>
                <c:pt idx="390">
                  <c:v>11-Aug-05</c:v>
                </c:pt>
                <c:pt idx="391">
                  <c:v>12-Aug-05</c:v>
                </c:pt>
                <c:pt idx="392">
                  <c:v>15-Aug-05</c:v>
                </c:pt>
                <c:pt idx="393">
                  <c:v>16-Aug-05</c:v>
                </c:pt>
                <c:pt idx="394">
                  <c:v>17-Aug-05</c:v>
                </c:pt>
                <c:pt idx="395">
                  <c:v>18-Aug-05</c:v>
                </c:pt>
                <c:pt idx="396">
                  <c:v>19-Aug-05</c:v>
                </c:pt>
                <c:pt idx="397">
                  <c:v>22-Aug-05</c:v>
                </c:pt>
                <c:pt idx="398">
                  <c:v>23-Aug-05</c:v>
                </c:pt>
                <c:pt idx="399">
                  <c:v>24-Aug-05</c:v>
                </c:pt>
                <c:pt idx="400">
                  <c:v>25-Aug-05</c:v>
                </c:pt>
                <c:pt idx="401">
                  <c:v>26-Aug-05</c:v>
                </c:pt>
                <c:pt idx="402">
                  <c:v>29-Aug-05</c:v>
                </c:pt>
                <c:pt idx="403">
                  <c:v>30-Aug-05</c:v>
                </c:pt>
                <c:pt idx="404">
                  <c:v>31-Aug-05</c:v>
                </c:pt>
                <c:pt idx="405">
                  <c:v>1-Sep-05</c:v>
                </c:pt>
                <c:pt idx="406">
                  <c:v>2-Sep-05</c:v>
                </c:pt>
                <c:pt idx="407">
                  <c:v>6-Sep-05</c:v>
                </c:pt>
                <c:pt idx="408">
                  <c:v>7-Sep-05</c:v>
                </c:pt>
                <c:pt idx="409">
                  <c:v>8-Sep-05</c:v>
                </c:pt>
                <c:pt idx="410">
                  <c:v>9-Sep-05</c:v>
                </c:pt>
                <c:pt idx="411">
                  <c:v>12-Sep-05</c:v>
                </c:pt>
                <c:pt idx="412">
                  <c:v>13-Sep-05</c:v>
                </c:pt>
                <c:pt idx="413">
                  <c:v>14-Sep-05</c:v>
                </c:pt>
                <c:pt idx="414">
                  <c:v>15-Sep-05</c:v>
                </c:pt>
                <c:pt idx="415">
                  <c:v>16-Sep-05</c:v>
                </c:pt>
                <c:pt idx="416">
                  <c:v>19-Sep-05</c:v>
                </c:pt>
                <c:pt idx="417">
                  <c:v>20-Sep-05</c:v>
                </c:pt>
                <c:pt idx="418">
                  <c:v>21-Sep-05</c:v>
                </c:pt>
                <c:pt idx="419">
                  <c:v>22-Sep-05</c:v>
                </c:pt>
                <c:pt idx="420">
                  <c:v>23-Sep-05</c:v>
                </c:pt>
                <c:pt idx="421">
                  <c:v>26-Sep-05</c:v>
                </c:pt>
                <c:pt idx="422">
                  <c:v>27-Sep-05</c:v>
                </c:pt>
                <c:pt idx="423">
                  <c:v>28-Sep-05</c:v>
                </c:pt>
                <c:pt idx="424">
                  <c:v>29-Sep-05</c:v>
                </c:pt>
                <c:pt idx="425">
                  <c:v>30-Sep-05</c:v>
                </c:pt>
                <c:pt idx="426">
                  <c:v>3-Oct-05</c:v>
                </c:pt>
                <c:pt idx="427">
                  <c:v>4-Oct-05</c:v>
                </c:pt>
                <c:pt idx="428">
                  <c:v>5-Oct-05</c:v>
                </c:pt>
                <c:pt idx="429">
                  <c:v>6-Oct-05</c:v>
                </c:pt>
                <c:pt idx="430">
                  <c:v>7-Oct-05</c:v>
                </c:pt>
                <c:pt idx="431">
                  <c:v>10-Oct-05</c:v>
                </c:pt>
                <c:pt idx="432">
                  <c:v>11-Oct-05</c:v>
                </c:pt>
                <c:pt idx="433">
                  <c:v>12-Oct-05</c:v>
                </c:pt>
                <c:pt idx="434">
                  <c:v>13-Oct-05</c:v>
                </c:pt>
                <c:pt idx="435">
                  <c:v>14-Oct-05</c:v>
                </c:pt>
                <c:pt idx="436">
                  <c:v>17-Oct-05</c:v>
                </c:pt>
                <c:pt idx="437">
                  <c:v>18-Oct-05</c:v>
                </c:pt>
                <c:pt idx="438">
                  <c:v>19-Oct-05</c:v>
                </c:pt>
                <c:pt idx="439">
                  <c:v>20-Oct-05</c:v>
                </c:pt>
                <c:pt idx="440">
                  <c:v>21-Oct-05</c:v>
                </c:pt>
                <c:pt idx="441">
                  <c:v>24-Oct-05</c:v>
                </c:pt>
                <c:pt idx="442">
                  <c:v>25-Oct-05</c:v>
                </c:pt>
                <c:pt idx="443">
                  <c:v>26-Oct-05</c:v>
                </c:pt>
                <c:pt idx="444">
                  <c:v>27-Oct-05</c:v>
                </c:pt>
                <c:pt idx="445">
                  <c:v>28-Oct-05</c:v>
                </c:pt>
                <c:pt idx="446">
                  <c:v>31-Oct-05</c:v>
                </c:pt>
                <c:pt idx="447">
                  <c:v>1-Nov-05</c:v>
                </c:pt>
                <c:pt idx="448">
                  <c:v>2-Nov-05</c:v>
                </c:pt>
                <c:pt idx="449">
                  <c:v>3-Nov-05</c:v>
                </c:pt>
                <c:pt idx="450">
                  <c:v>4-Nov-05</c:v>
                </c:pt>
                <c:pt idx="451">
                  <c:v>7-Nov-05</c:v>
                </c:pt>
                <c:pt idx="452">
                  <c:v>8-Nov-05</c:v>
                </c:pt>
                <c:pt idx="453">
                  <c:v>9-Nov-05</c:v>
                </c:pt>
                <c:pt idx="454">
                  <c:v>10-Nov-05</c:v>
                </c:pt>
                <c:pt idx="455">
                  <c:v>11-Nov-05</c:v>
                </c:pt>
                <c:pt idx="456">
                  <c:v>14-Nov-05</c:v>
                </c:pt>
                <c:pt idx="457">
                  <c:v>15-Nov-05</c:v>
                </c:pt>
                <c:pt idx="458">
                  <c:v>16-Nov-05</c:v>
                </c:pt>
                <c:pt idx="459">
                  <c:v>17-Nov-05</c:v>
                </c:pt>
                <c:pt idx="460">
                  <c:v>18-Nov-05</c:v>
                </c:pt>
                <c:pt idx="461">
                  <c:v>21-Nov-05</c:v>
                </c:pt>
                <c:pt idx="462">
                  <c:v>22-Nov-05</c:v>
                </c:pt>
                <c:pt idx="463">
                  <c:v>23-Nov-05</c:v>
                </c:pt>
                <c:pt idx="464">
                  <c:v>25-Nov-05</c:v>
                </c:pt>
                <c:pt idx="465">
                  <c:v>28-Nov-05</c:v>
                </c:pt>
                <c:pt idx="466">
                  <c:v>29-Nov-05</c:v>
                </c:pt>
                <c:pt idx="467">
                  <c:v>30-Nov-05</c:v>
                </c:pt>
                <c:pt idx="468">
                  <c:v>1-Dec-05</c:v>
                </c:pt>
                <c:pt idx="469">
                  <c:v>2-Dec-05</c:v>
                </c:pt>
                <c:pt idx="470">
                  <c:v>5-Dec-05</c:v>
                </c:pt>
                <c:pt idx="471">
                  <c:v>6-Dec-05</c:v>
                </c:pt>
                <c:pt idx="472">
                  <c:v>7-Dec-05</c:v>
                </c:pt>
                <c:pt idx="473">
                  <c:v>8-Dec-05</c:v>
                </c:pt>
                <c:pt idx="474">
                  <c:v>9-Dec-05</c:v>
                </c:pt>
                <c:pt idx="475">
                  <c:v>12-Dec-05</c:v>
                </c:pt>
                <c:pt idx="476">
                  <c:v>13-Dec-05</c:v>
                </c:pt>
                <c:pt idx="477">
                  <c:v>14-Dec-05</c:v>
                </c:pt>
                <c:pt idx="478">
                  <c:v>15-Dec-05</c:v>
                </c:pt>
                <c:pt idx="479">
                  <c:v>16-Dec-05</c:v>
                </c:pt>
                <c:pt idx="480">
                  <c:v>19-Dec-05</c:v>
                </c:pt>
                <c:pt idx="481">
                  <c:v>20-Dec-05</c:v>
                </c:pt>
                <c:pt idx="482">
                  <c:v>21-Dec-05</c:v>
                </c:pt>
                <c:pt idx="483">
                  <c:v>22-Dec-05</c:v>
                </c:pt>
                <c:pt idx="484">
                  <c:v>23-Dec-05</c:v>
                </c:pt>
                <c:pt idx="485">
                  <c:v>27-Dec-05</c:v>
                </c:pt>
                <c:pt idx="486">
                  <c:v>28-Dec-05</c:v>
                </c:pt>
                <c:pt idx="487">
                  <c:v>29-Dec-05</c:v>
                </c:pt>
                <c:pt idx="488">
                  <c:v>30-Dec-05</c:v>
                </c:pt>
                <c:pt idx="489">
                  <c:v>3-Jan-06</c:v>
                </c:pt>
                <c:pt idx="490">
                  <c:v>4-Jan-06</c:v>
                </c:pt>
                <c:pt idx="491">
                  <c:v>5-Jan-06</c:v>
                </c:pt>
                <c:pt idx="492">
                  <c:v>6-Jan-06</c:v>
                </c:pt>
                <c:pt idx="493">
                  <c:v>9-Jan-06</c:v>
                </c:pt>
                <c:pt idx="494">
                  <c:v>10-Jan-06</c:v>
                </c:pt>
                <c:pt idx="495">
                  <c:v>11-Jan-06</c:v>
                </c:pt>
                <c:pt idx="496">
                  <c:v>12-Jan-06</c:v>
                </c:pt>
                <c:pt idx="497">
                  <c:v>13-Jan-06</c:v>
                </c:pt>
                <c:pt idx="498">
                  <c:v>17-Jan-06</c:v>
                </c:pt>
                <c:pt idx="499">
                  <c:v>18-Jan-06</c:v>
                </c:pt>
                <c:pt idx="500">
                  <c:v>19-Jan-06</c:v>
                </c:pt>
                <c:pt idx="501">
                  <c:v>20-Jan-06</c:v>
                </c:pt>
                <c:pt idx="502">
                  <c:v>23-Jan-06</c:v>
                </c:pt>
                <c:pt idx="503">
                  <c:v>24-Jan-06</c:v>
                </c:pt>
                <c:pt idx="504">
                  <c:v>25-Jan-06</c:v>
                </c:pt>
                <c:pt idx="505">
                  <c:v>26-Jan-06</c:v>
                </c:pt>
                <c:pt idx="506">
                  <c:v>27-Jan-06</c:v>
                </c:pt>
                <c:pt idx="507">
                  <c:v>30-Jan-06</c:v>
                </c:pt>
                <c:pt idx="508">
                  <c:v>31-Jan-06</c:v>
                </c:pt>
                <c:pt idx="509">
                  <c:v>1-Feb-06</c:v>
                </c:pt>
                <c:pt idx="510">
                  <c:v>2-Feb-06</c:v>
                </c:pt>
                <c:pt idx="511">
                  <c:v>3-Feb-06</c:v>
                </c:pt>
                <c:pt idx="512">
                  <c:v>6-Feb-06</c:v>
                </c:pt>
                <c:pt idx="513">
                  <c:v>7-Feb-06</c:v>
                </c:pt>
                <c:pt idx="514">
                  <c:v>8-Feb-06</c:v>
                </c:pt>
                <c:pt idx="515">
                  <c:v>9-Feb-06</c:v>
                </c:pt>
                <c:pt idx="516">
                  <c:v>10-Feb-06</c:v>
                </c:pt>
                <c:pt idx="517">
                  <c:v>13-Feb-06</c:v>
                </c:pt>
                <c:pt idx="518">
                  <c:v>14-Feb-06</c:v>
                </c:pt>
                <c:pt idx="519">
                  <c:v>15-Feb-06</c:v>
                </c:pt>
                <c:pt idx="520">
                  <c:v>16-Feb-06</c:v>
                </c:pt>
                <c:pt idx="521">
                  <c:v>17-Feb-06</c:v>
                </c:pt>
                <c:pt idx="522">
                  <c:v>21-Feb-06</c:v>
                </c:pt>
                <c:pt idx="523">
                  <c:v>22-Feb-06</c:v>
                </c:pt>
                <c:pt idx="524">
                  <c:v>23-Feb-06</c:v>
                </c:pt>
                <c:pt idx="525">
                  <c:v>24-Feb-06</c:v>
                </c:pt>
                <c:pt idx="526">
                  <c:v>27-Feb-06</c:v>
                </c:pt>
                <c:pt idx="527">
                  <c:v>28-Feb-06</c:v>
                </c:pt>
                <c:pt idx="528">
                  <c:v>1-Mar-06</c:v>
                </c:pt>
                <c:pt idx="529">
                  <c:v>2-Mar-06</c:v>
                </c:pt>
                <c:pt idx="530">
                  <c:v>3-Mar-06</c:v>
                </c:pt>
                <c:pt idx="531">
                  <c:v>6-Mar-06</c:v>
                </c:pt>
                <c:pt idx="532">
                  <c:v>7-Mar-06</c:v>
                </c:pt>
                <c:pt idx="533">
                  <c:v>8-Mar-06</c:v>
                </c:pt>
                <c:pt idx="534">
                  <c:v>9-Mar-06</c:v>
                </c:pt>
                <c:pt idx="535">
                  <c:v>10-Mar-06</c:v>
                </c:pt>
                <c:pt idx="536">
                  <c:v>13-Mar-06</c:v>
                </c:pt>
                <c:pt idx="537">
                  <c:v>14-Mar-06</c:v>
                </c:pt>
                <c:pt idx="538">
                  <c:v>15-Mar-06</c:v>
                </c:pt>
                <c:pt idx="539">
                  <c:v>16-Mar-06</c:v>
                </c:pt>
                <c:pt idx="540">
                  <c:v>17-Mar-06</c:v>
                </c:pt>
                <c:pt idx="541">
                  <c:v>20-Mar-06</c:v>
                </c:pt>
                <c:pt idx="542">
                  <c:v>21-Mar-06</c:v>
                </c:pt>
                <c:pt idx="543">
                  <c:v>22-Mar-06</c:v>
                </c:pt>
                <c:pt idx="544">
                  <c:v>23-Mar-06</c:v>
                </c:pt>
                <c:pt idx="545">
                  <c:v>24-Mar-06</c:v>
                </c:pt>
                <c:pt idx="546">
                  <c:v>27-Mar-06</c:v>
                </c:pt>
                <c:pt idx="547">
                  <c:v>28-Mar-06</c:v>
                </c:pt>
                <c:pt idx="548">
                  <c:v>29-Mar-06</c:v>
                </c:pt>
                <c:pt idx="549">
                  <c:v>30-Mar-06</c:v>
                </c:pt>
                <c:pt idx="550">
                  <c:v>31-Mar-06</c:v>
                </c:pt>
                <c:pt idx="551">
                  <c:v>3-Apr-06</c:v>
                </c:pt>
                <c:pt idx="552">
                  <c:v>4-Apr-06</c:v>
                </c:pt>
                <c:pt idx="553">
                  <c:v>5-Apr-06</c:v>
                </c:pt>
                <c:pt idx="554">
                  <c:v>6-Apr-06</c:v>
                </c:pt>
                <c:pt idx="555">
                  <c:v>7-Apr-06</c:v>
                </c:pt>
                <c:pt idx="556">
                  <c:v>10-Apr-06</c:v>
                </c:pt>
                <c:pt idx="557">
                  <c:v>11-Apr-06</c:v>
                </c:pt>
                <c:pt idx="558">
                  <c:v>12-Apr-06</c:v>
                </c:pt>
                <c:pt idx="559">
                  <c:v>13-Apr-06</c:v>
                </c:pt>
                <c:pt idx="560">
                  <c:v>17-Apr-06</c:v>
                </c:pt>
                <c:pt idx="561">
                  <c:v>18-Apr-06</c:v>
                </c:pt>
                <c:pt idx="562">
                  <c:v>19-Apr-06</c:v>
                </c:pt>
                <c:pt idx="563">
                  <c:v>20-Apr-06</c:v>
                </c:pt>
                <c:pt idx="564">
                  <c:v>21-Apr-06</c:v>
                </c:pt>
                <c:pt idx="565">
                  <c:v>24-Apr-06</c:v>
                </c:pt>
                <c:pt idx="566">
                  <c:v>25-Apr-06</c:v>
                </c:pt>
                <c:pt idx="567">
                  <c:v>26-Apr-06</c:v>
                </c:pt>
                <c:pt idx="568">
                  <c:v>27-Apr-06</c:v>
                </c:pt>
                <c:pt idx="569">
                  <c:v>28-Apr-06</c:v>
                </c:pt>
                <c:pt idx="570">
                  <c:v>1-May-06</c:v>
                </c:pt>
                <c:pt idx="571">
                  <c:v>2-May-06</c:v>
                </c:pt>
                <c:pt idx="572">
                  <c:v>3-May-06</c:v>
                </c:pt>
                <c:pt idx="573">
                  <c:v>4-May-06</c:v>
                </c:pt>
                <c:pt idx="574">
                  <c:v>5-May-06</c:v>
                </c:pt>
                <c:pt idx="575">
                  <c:v>8-May-06</c:v>
                </c:pt>
                <c:pt idx="576">
                  <c:v>9-May-06</c:v>
                </c:pt>
                <c:pt idx="577">
                  <c:v>10-May-06</c:v>
                </c:pt>
                <c:pt idx="578">
                  <c:v>11-May-06</c:v>
                </c:pt>
                <c:pt idx="579">
                  <c:v>12-May-06</c:v>
                </c:pt>
                <c:pt idx="580">
                  <c:v>15-May-06</c:v>
                </c:pt>
                <c:pt idx="581">
                  <c:v>16-May-06</c:v>
                </c:pt>
                <c:pt idx="582">
                  <c:v>17-May-06</c:v>
                </c:pt>
                <c:pt idx="583">
                  <c:v>18-May-06</c:v>
                </c:pt>
                <c:pt idx="584">
                  <c:v>19-May-06</c:v>
                </c:pt>
                <c:pt idx="585">
                  <c:v>22-May-06</c:v>
                </c:pt>
                <c:pt idx="586">
                  <c:v>23-May-06</c:v>
                </c:pt>
                <c:pt idx="587">
                  <c:v>24-May-06</c:v>
                </c:pt>
                <c:pt idx="588">
                  <c:v>25-May-06</c:v>
                </c:pt>
                <c:pt idx="589">
                  <c:v>26-May-06</c:v>
                </c:pt>
                <c:pt idx="590">
                  <c:v>30-May-06</c:v>
                </c:pt>
                <c:pt idx="591">
                  <c:v>31-May-06</c:v>
                </c:pt>
                <c:pt idx="592">
                  <c:v>1-Jun-06</c:v>
                </c:pt>
                <c:pt idx="593">
                  <c:v>2-Jun-06</c:v>
                </c:pt>
                <c:pt idx="594">
                  <c:v>5-Jun-06</c:v>
                </c:pt>
                <c:pt idx="595">
                  <c:v>6-Jun-06</c:v>
                </c:pt>
                <c:pt idx="596">
                  <c:v>7-Jun-06</c:v>
                </c:pt>
                <c:pt idx="597">
                  <c:v>8-Jun-06</c:v>
                </c:pt>
                <c:pt idx="598">
                  <c:v>9-Jun-06</c:v>
                </c:pt>
                <c:pt idx="599">
                  <c:v>12-Jun-06</c:v>
                </c:pt>
                <c:pt idx="600">
                  <c:v>13-Jun-06</c:v>
                </c:pt>
                <c:pt idx="601">
                  <c:v>14-Jun-06</c:v>
                </c:pt>
                <c:pt idx="602">
                  <c:v>15-Jun-06</c:v>
                </c:pt>
                <c:pt idx="603">
                  <c:v>16-Jun-06</c:v>
                </c:pt>
                <c:pt idx="604">
                  <c:v>19-Jun-06</c:v>
                </c:pt>
                <c:pt idx="605">
                  <c:v>20-Jun-06</c:v>
                </c:pt>
                <c:pt idx="606">
                  <c:v>21-Jun-06</c:v>
                </c:pt>
                <c:pt idx="607">
                  <c:v>22-Jun-06</c:v>
                </c:pt>
                <c:pt idx="608">
                  <c:v>23-Jun-06</c:v>
                </c:pt>
                <c:pt idx="609">
                  <c:v>26-Jun-06</c:v>
                </c:pt>
                <c:pt idx="610">
                  <c:v>27-Jun-06</c:v>
                </c:pt>
                <c:pt idx="611">
                  <c:v>28-Jun-06</c:v>
                </c:pt>
                <c:pt idx="612">
                  <c:v>29-Jun-06</c:v>
                </c:pt>
                <c:pt idx="613">
                  <c:v>30-Jun-06</c:v>
                </c:pt>
                <c:pt idx="614">
                  <c:v>3-Jul-06</c:v>
                </c:pt>
                <c:pt idx="615">
                  <c:v>5-Jul-06</c:v>
                </c:pt>
                <c:pt idx="616">
                  <c:v>6-Jul-06</c:v>
                </c:pt>
                <c:pt idx="617">
                  <c:v>7-Jul-06</c:v>
                </c:pt>
                <c:pt idx="618">
                  <c:v>10-Jul-06</c:v>
                </c:pt>
                <c:pt idx="619">
                  <c:v>11-Jul-06</c:v>
                </c:pt>
                <c:pt idx="620">
                  <c:v>12-Jul-06</c:v>
                </c:pt>
                <c:pt idx="621">
                  <c:v>13-Jul-06</c:v>
                </c:pt>
                <c:pt idx="622">
                  <c:v>14-Jul-06</c:v>
                </c:pt>
                <c:pt idx="623">
                  <c:v>17-Jul-06</c:v>
                </c:pt>
                <c:pt idx="624">
                  <c:v>18-Jul-06</c:v>
                </c:pt>
                <c:pt idx="625">
                  <c:v>19-Jul-06</c:v>
                </c:pt>
                <c:pt idx="626">
                  <c:v>20-Jul-06</c:v>
                </c:pt>
                <c:pt idx="627">
                  <c:v>21-Jul-06</c:v>
                </c:pt>
                <c:pt idx="628">
                  <c:v>24-Jul-06</c:v>
                </c:pt>
                <c:pt idx="629">
                  <c:v>25-Jul-06</c:v>
                </c:pt>
                <c:pt idx="630">
                  <c:v>26-Jul-06</c:v>
                </c:pt>
                <c:pt idx="631">
                  <c:v>27-Jul-06</c:v>
                </c:pt>
                <c:pt idx="632">
                  <c:v>28-Jul-06</c:v>
                </c:pt>
                <c:pt idx="633">
                  <c:v>31-Jul-06</c:v>
                </c:pt>
                <c:pt idx="634">
                  <c:v>1-Aug-06</c:v>
                </c:pt>
                <c:pt idx="635">
                  <c:v>2-Aug-06</c:v>
                </c:pt>
                <c:pt idx="636">
                  <c:v>3-Aug-06</c:v>
                </c:pt>
                <c:pt idx="637">
                  <c:v>4-Aug-06</c:v>
                </c:pt>
                <c:pt idx="638">
                  <c:v>7-Aug-06</c:v>
                </c:pt>
                <c:pt idx="639">
                  <c:v>8-Aug-06</c:v>
                </c:pt>
                <c:pt idx="640">
                  <c:v>9-Aug-06</c:v>
                </c:pt>
                <c:pt idx="641">
                  <c:v>10-Aug-06</c:v>
                </c:pt>
                <c:pt idx="642">
                  <c:v>11-Aug-06</c:v>
                </c:pt>
                <c:pt idx="643">
                  <c:v>14-Aug-06</c:v>
                </c:pt>
                <c:pt idx="644">
                  <c:v>15-Aug-06</c:v>
                </c:pt>
                <c:pt idx="645">
                  <c:v>16-Aug-06</c:v>
                </c:pt>
                <c:pt idx="646">
                  <c:v>17-Aug-06</c:v>
                </c:pt>
                <c:pt idx="647">
                  <c:v>18-Aug-06</c:v>
                </c:pt>
                <c:pt idx="648">
                  <c:v>21-Aug-06</c:v>
                </c:pt>
                <c:pt idx="649">
                  <c:v>22-Aug-06</c:v>
                </c:pt>
                <c:pt idx="650">
                  <c:v>23-Aug-06</c:v>
                </c:pt>
                <c:pt idx="651">
                  <c:v>24-Aug-06</c:v>
                </c:pt>
                <c:pt idx="652">
                  <c:v>25-Aug-06</c:v>
                </c:pt>
                <c:pt idx="653">
                  <c:v>28-Aug-06</c:v>
                </c:pt>
                <c:pt idx="654">
                  <c:v>29-Aug-06</c:v>
                </c:pt>
                <c:pt idx="655">
                  <c:v>30-Aug-06</c:v>
                </c:pt>
                <c:pt idx="656">
                  <c:v>31-Aug-06</c:v>
                </c:pt>
                <c:pt idx="657">
                  <c:v>1-Sep-06</c:v>
                </c:pt>
                <c:pt idx="658">
                  <c:v>5-Sep-06</c:v>
                </c:pt>
                <c:pt idx="659">
                  <c:v>6-Sep-06</c:v>
                </c:pt>
                <c:pt idx="660">
                  <c:v>7-Sep-06</c:v>
                </c:pt>
                <c:pt idx="661">
                  <c:v>8-Sep-06</c:v>
                </c:pt>
                <c:pt idx="662">
                  <c:v>11-Sep-06</c:v>
                </c:pt>
                <c:pt idx="663">
                  <c:v>12-Sep-06</c:v>
                </c:pt>
                <c:pt idx="664">
                  <c:v>13-Sep-06</c:v>
                </c:pt>
                <c:pt idx="665">
                  <c:v>14-Sep-06</c:v>
                </c:pt>
                <c:pt idx="666">
                  <c:v>15-Sep-06</c:v>
                </c:pt>
                <c:pt idx="667">
                  <c:v>18-Sep-06</c:v>
                </c:pt>
                <c:pt idx="668">
                  <c:v>19-Sep-06</c:v>
                </c:pt>
                <c:pt idx="669">
                  <c:v>20-Sep-06</c:v>
                </c:pt>
                <c:pt idx="670">
                  <c:v>21-Sep-06</c:v>
                </c:pt>
                <c:pt idx="671">
                  <c:v>22-Sep-06</c:v>
                </c:pt>
                <c:pt idx="672">
                  <c:v>25-Sep-06</c:v>
                </c:pt>
                <c:pt idx="673">
                  <c:v>26-Sep-06</c:v>
                </c:pt>
                <c:pt idx="674">
                  <c:v>27-Sep-06</c:v>
                </c:pt>
                <c:pt idx="675">
                  <c:v>28-Sep-06</c:v>
                </c:pt>
                <c:pt idx="676">
                  <c:v>29-Sep-06</c:v>
                </c:pt>
                <c:pt idx="677">
                  <c:v>2-Oct-06</c:v>
                </c:pt>
                <c:pt idx="678">
                  <c:v>3-Oct-06</c:v>
                </c:pt>
                <c:pt idx="679">
                  <c:v>4-Oct-06</c:v>
                </c:pt>
                <c:pt idx="680">
                  <c:v>5-Oct-06</c:v>
                </c:pt>
                <c:pt idx="681">
                  <c:v>6-Oct-06</c:v>
                </c:pt>
                <c:pt idx="682">
                  <c:v>9-Oct-06</c:v>
                </c:pt>
                <c:pt idx="683">
                  <c:v>10-Oct-06</c:v>
                </c:pt>
                <c:pt idx="684">
                  <c:v>11-Oct-06</c:v>
                </c:pt>
                <c:pt idx="685">
                  <c:v>12-Oct-06</c:v>
                </c:pt>
                <c:pt idx="686">
                  <c:v>13-Oct-06</c:v>
                </c:pt>
                <c:pt idx="687">
                  <c:v>16-Oct-06</c:v>
                </c:pt>
                <c:pt idx="688">
                  <c:v>17-Oct-06</c:v>
                </c:pt>
                <c:pt idx="689">
                  <c:v>18-Oct-06</c:v>
                </c:pt>
                <c:pt idx="690">
                  <c:v>19-Oct-06</c:v>
                </c:pt>
                <c:pt idx="691">
                  <c:v>20-Oct-06</c:v>
                </c:pt>
                <c:pt idx="692">
                  <c:v>23-Oct-06</c:v>
                </c:pt>
                <c:pt idx="693">
                  <c:v>24-Oct-06</c:v>
                </c:pt>
                <c:pt idx="694">
                  <c:v>25-Oct-06</c:v>
                </c:pt>
                <c:pt idx="695">
                  <c:v>26-Oct-06</c:v>
                </c:pt>
                <c:pt idx="696">
                  <c:v>27-Oct-06</c:v>
                </c:pt>
                <c:pt idx="697">
                  <c:v>30-Oct-06</c:v>
                </c:pt>
                <c:pt idx="698">
                  <c:v>31-Oct-06</c:v>
                </c:pt>
                <c:pt idx="699">
                  <c:v>1-Nov-06</c:v>
                </c:pt>
                <c:pt idx="700">
                  <c:v>2-Nov-06</c:v>
                </c:pt>
                <c:pt idx="701">
                  <c:v>3-Nov-06</c:v>
                </c:pt>
                <c:pt idx="702">
                  <c:v>6-Nov-06</c:v>
                </c:pt>
                <c:pt idx="703">
                  <c:v>7-Nov-06</c:v>
                </c:pt>
                <c:pt idx="704">
                  <c:v>8-Nov-06</c:v>
                </c:pt>
                <c:pt idx="705">
                  <c:v>9-Nov-06</c:v>
                </c:pt>
                <c:pt idx="706">
                  <c:v>10-Nov-06</c:v>
                </c:pt>
                <c:pt idx="707">
                  <c:v>13-Nov-06</c:v>
                </c:pt>
                <c:pt idx="708">
                  <c:v>14-Nov-06</c:v>
                </c:pt>
                <c:pt idx="709">
                  <c:v>15-Nov-06</c:v>
                </c:pt>
                <c:pt idx="710">
                  <c:v>16-Nov-06</c:v>
                </c:pt>
                <c:pt idx="711">
                  <c:v>17-Nov-06</c:v>
                </c:pt>
                <c:pt idx="712">
                  <c:v>20-Nov-06</c:v>
                </c:pt>
                <c:pt idx="713">
                  <c:v>21-Nov-06</c:v>
                </c:pt>
                <c:pt idx="714">
                  <c:v>22-Nov-06</c:v>
                </c:pt>
                <c:pt idx="715">
                  <c:v>24-Nov-06</c:v>
                </c:pt>
                <c:pt idx="716">
                  <c:v>27-Nov-06</c:v>
                </c:pt>
                <c:pt idx="717">
                  <c:v>28-Nov-06</c:v>
                </c:pt>
                <c:pt idx="718">
                  <c:v>29-Nov-06</c:v>
                </c:pt>
                <c:pt idx="719">
                  <c:v>30-Nov-06</c:v>
                </c:pt>
                <c:pt idx="720">
                  <c:v>1-Dec-06</c:v>
                </c:pt>
                <c:pt idx="721">
                  <c:v>4-Dec-06</c:v>
                </c:pt>
                <c:pt idx="722">
                  <c:v>5-Dec-06</c:v>
                </c:pt>
                <c:pt idx="723">
                  <c:v>6-Dec-06</c:v>
                </c:pt>
                <c:pt idx="724">
                  <c:v>7-Dec-06</c:v>
                </c:pt>
                <c:pt idx="725">
                  <c:v>8-Dec-06</c:v>
                </c:pt>
                <c:pt idx="726">
                  <c:v>11-Dec-06</c:v>
                </c:pt>
                <c:pt idx="727">
                  <c:v>12-Dec-06</c:v>
                </c:pt>
                <c:pt idx="728">
                  <c:v>13-Dec-06</c:v>
                </c:pt>
                <c:pt idx="729">
                  <c:v>14-Dec-06</c:v>
                </c:pt>
                <c:pt idx="730">
                  <c:v>15-Dec-06</c:v>
                </c:pt>
                <c:pt idx="731">
                  <c:v>18-Dec-06</c:v>
                </c:pt>
                <c:pt idx="732">
                  <c:v>19-Dec-06</c:v>
                </c:pt>
                <c:pt idx="733">
                  <c:v>20-Dec-06</c:v>
                </c:pt>
                <c:pt idx="734">
                  <c:v>21-Dec-06</c:v>
                </c:pt>
                <c:pt idx="735">
                  <c:v>22-Dec-06</c:v>
                </c:pt>
                <c:pt idx="736">
                  <c:v>26-Dec-06</c:v>
                </c:pt>
                <c:pt idx="737">
                  <c:v>27-Dec-06</c:v>
                </c:pt>
                <c:pt idx="738">
                  <c:v>28-Dec-06</c:v>
                </c:pt>
                <c:pt idx="739">
                  <c:v>29-Dec-06</c:v>
                </c:pt>
                <c:pt idx="740">
                  <c:v>3-Jan-07</c:v>
                </c:pt>
                <c:pt idx="741">
                  <c:v>4-Jan-07</c:v>
                </c:pt>
                <c:pt idx="742">
                  <c:v>5-Jan-07</c:v>
                </c:pt>
                <c:pt idx="743">
                  <c:v>8-Jan-07</c:v>
                </c:pt>
                <c:pt idx="744">
                  <c:v>9-Jan-07</c:v>
                </c:pt>
                <c:pt idx="745">
                  <c:v>10-Jan-07</c:v>
                </c:pt>
                <c:pt idx="746">
                  <c:v>11-Jan-07</c:v>
                </c:pt>
                <c:pt idx="747">
                  <c:v>12-Jan-07</c:v>
                </c:pt>
                <c:pt idx="748">
                  <c:v>16-Jan-07</c:v>
                </c:pt>
                <c:pt idx="749">
                  <c:v>17-Jan-07</c:v>
                </c:pt>
                <c:pt idx="750">
                  <c:v>18-Jan-07</c:v>
                </c:pt>
                <c:pt idx="751">
                  <c:v>19-Jan-07</c:v>
                </c:pt>
                <c:pt idx="752">
                  <c:v>22-Jan-07</c:v>
                </c:pt>
                <c:pt idx="753">
                  <c:v>23-Jan-07</c:v>
                </c:pt>
                <c:pt idx="754">
                  <c:v>24-Jan-07</c:v>
                </c:pt>
                <c:pt idx="755">
                  <c:v>25-Jan-07</c:v>
                </c:pt>
                <c:pt idx="756">
                  <c:v>26-Jan-07</c:v>
                </c:pt>
                <c:pt idx="757">
                  <c:v>29-Jan-07</c:v>
                </c:pt>
                <c:pt idx="758">
                  <c:v>30-Jan-07</c:v>
                </c:pt>
                <c:pt idx="759">
                  <c:v>31-Jan-07</c:v>
                </c:pt>
                <c:pt idx="760">
                  <c:v>1-Feb-07</c:v>
                </c:pt>
                <c:pt idx="761">
                  <c:v>2-Feb-07</c:v>
                </c:pt>
                <c:pt idx="762">
                  <c:v>5-Feb-07</c:v>
                </c:pt>
                <c:pt idx="763">
                  <c:v>6-Feb-07</c:v>
                </c:pt>
                <c:pt idx="764">
                  <c:v>7-Feb-07</c:v>
                </c:pt>
                <c:pt idx="765">
                  <c:v>8-Feb-07</c:v>
                </c:pt>
                <c:pt idx="766">
                  <c:v>9-Feb-07</c:v>
                </c:pt>
                <c:pt idx="767">
                  <c:v>12-Feb-07</c:v>
                </c:pt>
                <c:pt idx="768">
                  <c:v>13-Feb-07</c:v>
                </c:pt>
                <c:pt idx="769">
                  <c:v>14-Feb-07</c:v>
                </c:pt>
                <c:pt idx="770">
                  <c:v>15-Feb-07</c:v>
                </c:pt>
                <c:pt idx="771">
                  <c:v>16-Feb-07</c:v>
                </c:pt>
                <c:pt idx="772">
                  <c:v>20-Feb-07</c:v>
                </c:pt>
                <c:pt idx="773">
                  <c:v>21-Feb-07</c:v>
                </c:pt>
                <c:pt idx="774">
                  <c:v>22-Feb-07</c:v>
                </c:pt>
                <c:pt idx="775">
                  <c:v>23-Feb-07</c:v>
                </c:pt>
                <c:pt idx="776">
                  <c:v>26-Feb-07</c:v>
                </c:pt>
                <c:pt idx="777">
                  <c:v>27-Feb-07</c:v>
                </c:pt>
                <c:pt idx="778">
                  <c:v>28-Feb-07</c:v>
                </c:pt>
                <c:pt idx="779">
                  <c:v>1-Mar-07</c:v>
                </c:pt>
                <c:pt idx="780">
                  <c:v>2-Mar-07</c:v>
                </c:pt>
                <c:pt idx="781">
                  <c:v>5-Mar-07</c:v>
                </c:pt>
                <c:pt idx="782">
                  <c:v>6-Mar-07</c:v>
                </c:pt>
                <c:pt idx="783">
                  <c:v>7-Mar-07</c:v>
                </c:pt>
                <c:pt idx="784">
                  <c:v>8-Mar-07</c:v>
                </c:pt>
                <c:pt idx="785">
                  <c:v>9-Mar-07</c:v>
                </c:pt>
                <c:pt idx="786">
                  <c:v>12-Mar-07</c:v>
                </c:pt>
                <c:pt idx="787">
                  <c:v>13-Mar-07</c:v>
                </c:pt>
                <c:pt idx="788">
                  <c:v>14-Mar-07</c:v>
                </c:pt>
                <c:pt idx="789">
                  <c:v>15-Mar-07</c:v>
                </c:pt>
                <c:pt idx="790">
                  <c:v>16-Mar-07</c:v>
                </c:pt>
                <c:pt idx="791">
                  <c:v>19-Mar-07</c:v>
                </c:pt>
                <c:pt idx="792">
                  <c:v>20-Mar-07</c:v>
                </c:pt>
                <c:pt idx="793">
                  <c:v>21-Mar-07</c:v>
                </c:pt>
                <c:pt idx="794">
                  <c:v>22-Mar-07</c:v>
                </c:pt>
                <c:pt idx="795">
                  <c:v>23-Mar-07</c:v>
                </c:pt>
                <c:pt idx="796">
                  <c:v>26-Mar-07</c:v>
                </c:pt>
                <c:pt idx="797">
                  <c:v>27-Mar-07</c:v>
                </c:pt>
                <c:pt idx="798">
                  <c:v>28-Mar-07</c:v>
                </c:pt>
                <c:pt idx="799">
                  <c:v>29-Mar-07</c:v>
                </c:pt>
                <c:pt idx="800">
                  <c:v>30-Mar-07</c:v>
                </c:pt>
                <c:pt idx="801">
                  <c:v>2-Apr-07</c:v>
                </c:pt>
                <c:pt idx="802">
                  <c:v>3-Apr-07</c:v>
                </c:pt>
                <c:pt idx="803">
                  <c:v>4-Apr-07</c:v>
                </c:pt>
                <c:pt idx="804">
                  <c:v>5-Apr-07</c:v>
                </c:pt>
                <c:pt idx="805">
                  <c:v>9-Apr-07</c:v>
                </c:pt>
                <c:pt idx="806">
                  <c:v>10-Apr-07</c:v>
                </c:pt>
                <c:pt idx="807">
                  <c:v>11-Apr-07</c:v>
                </c:pt>
                <c:pt idx="808">
                  <c:v>12-Apr-07</c:v>
                </c:pt>
                <c:pt idx="809">
                  <c:v>13-Apr-07</c:v>
                </c:pt>
                <c:pt idx="810">
                  <c:v>16-Apr-07</c:v>
                </c:pt>
                <c:pt idx="811">
                  <c:v>17-Apr-07</c:v>
                </c:pt>
                <c:pt idx="812">
                  <c:v>18-Apr-07</c:v>
                </c:pt>
                <c:pt idx="813">
                  <c:v>19-Apr-07</c:v>
                </c:pt>
                <c:pt idx="814">
                  <c:v>20-Apr-07</c:v>
                </c:pt>
                <c:pt idx="815">
                  <c:v>23-Apr-07</c:v>
                </c:pt>
                <c:pt idx="816">
                  <c:v>24-Apr-07</c:v>
                </c:pt>
                <c:pt idx="817">
                  <c:v>25-Apr-07</c:v>
                </c:pt>
                <c:pt idx="818">
                  <c:v>26-Apr-07</c:v>
                </c:pt>
                <c:pt idx="819">
                  <c:v>27-Apr-07</c:v>
                </c:pt>
                <c:pt idx="820">
                  <c:v>30-Apr-07</c:v>
                </c:pt>
                <c:pt idx="821">
                  <c:v>1-May-07</c:v>
                </c:pt>
                <c:pt idx="822">
                  <c:v>2-May-07</c:v>
                </c:pt>
                <c:pt idx="823">
                  <c:v>3-May-07</c:v>
                </c:pt>
                <c:pt idx="824">
                  <c:v>4-May-07</c:v>
                </c:pt>
                <c:pt idx="825">
                  <c:v>7-May-07</c:v>
                </c:pt>
                <c:pt idx="826">
                  <c:v>8-May-07</c:v>
                </c:pt>
                <c:pt idx="827">
                  <c:v>9-May-07</c:v>
                </c:pt>
                <c:pt idx="828">
                  <c:v>10-May-07</c:v>
                </c:pt>
                <c:pt idx="829">
                  <c:v>11-May-07</c:v>
                </c:pt>
                <c:pt idx="830">
                  <c:v>14-May-07</c:v>
                </c:pt>
                <c:pt idx="831">
                  <c:v>15-May-07</c:v>
                </c:pt>
                <c:pt idx="832">
                  <c:v>16-May-07</c:v>
                </c:pt>
                <c:pt idx="833">
                  <c:v>17-May-07</c:v>
                </c:pt>
                <c:pt idx="834">
                  <c:v>18-May-07</c:v>
                </c:pt>
                <c:pt idx="835">
                  <c:v>21-May-07</c:v>
                </c:pt>
                <c:pt idx="836">
                  <c:v>22-May-07</c:v>
                </c:pt>
                <c:pt idx="837">
                  <c:v>23-May-07</c:v>
                </c:pt>
                <c:pt idx="838">
                  <c:v>24-May-07</c:v>
                </c:pt>
                <c:pt idx="839">
                  <c:v>25-May-07</c:v>
                </c:pt>
                <c:pt idx="840">
                  <c:v>29-May-07</c:v>
                </c:pt>
                <c:pt idx="841">
                  <c:v>30-May-07</c:v>
                </c:pt>
                <c:pt idx="842">
                  <c:v>31-May-07</c:v>
                </c:pt>
                <c:pt idx="843">
                  <c:v>1-Jun-07</c:v>
                </c:pt>
                <c:pt idx="844">
                  <c:v>4-Jun-07</c:v>
                </c:pt>
                <c:pt idx="845">
                  <c:v>5-Jun-07</c:v>
                </c:pt>
                <c:pt idx="846">
                  <c:v>6-Jun-07</c:v>
                </c:pt>
                <c:pt idx="847">
                  <c:v>7-Jun-07</c:v>
                </c:pt>
                <c:pt idx="848">
                  <c:v>8-Jun-07</c:v>
                </c:pt>
                <c:pt idx="849">
                  <c:v>11-Jun-07</c:v>
                </c:pt>
                <c:pt idx="850">
                  <c:v>12-Jun-07</c:v>
                </c:pt>
                <c:pt idx="851">
                  <c:v>13-Jun-07</c:v>
                </c:pt>
                <c:pt idx="852">
                  <c:v>14-Jun-07</c:v>
                </c:pt>
                <c:pt idx="853">
                  <c:v>15-Jun-07</c:v>
                </c:pt>
                <c:pt idx="854">
                  <c:v>18-Jun-07</c:v>
                </c:pt>
                <c:pt idx="855">
                  <c:v>19-Jun-07</c:v>
                </c:pt>
                <c:pt idx="856">
                  <c:v>20-Jun-07</c:v>
                </c:pt>
                <c:pt idx="857">
                  <c:v>21-Jun-07</c:v>
                </c:pt>
                <c:pt idx="858">
                  <c:v>22-Jun-07</c:v>
                </c:pt>
                <c:pt idx="859">
                  <c:v>25-Jun-07</c:v>
                </c:pt>
                <c:pt idx="860">
                  <c:v>26-Jun-07</c:v>
                </c:pt>
                <c:pt idx="861">
                  <c:v>27-Jun-07</c:v>
                </c:pt>
                <c:pt idx="862">
                  <c:v>28-Jun-07</c:v>
                </c:pt>
                <c:pt idx="863">
                  <c:v>29-Jun-07</c:v>
                </c:pt>
                <c:pt idx="864">
                  <c:v>2-Jul-07</c:v>
                </c:pt>
                <c:pt idx="865">
                  <c:v>3-Jul-07</c:v>
                </c:pt>
                <c:pt idx="866">
                  <c:v>5-Jul-07</c:v>
                </c:pt>
                <c:pt idx="867">
                  <c:v>6-Jul-07</c:v>
                </c:pt>
                <c:pt idx="868">
                  <c:v>9-Jul-07</c:v>
                </c:pt>
                <c:pt idx="869">
                  <c:v>10-Jul-07</c:v>
                </c:pt>
                <c:pt idx="870">
                  <c:v>11-Jul-07</c:v>
                </c:pt>
                <c:pt idx="871">
                  <c:v>12-Jul-07</c:v>
                </c:pt>
                <c:pt idx="872">
                  <c:v>13-Jul-07</c:v>
                </c:pt>
                <c:pt idx="873">
                  <c:v>16-Jul-07</c:v>
                </c:pt>
                <c:pt idx="874">
                  <c:v>17-Jul-07</c:v>
                </c:pt>
                <c:pt idx="875">
                  <c:v>18-Jul-07</c:v>
                </c:pt>
                <c:pt idx="876">
                  <c:v>19-Jul-07</c:v>
                </c:pt>
                <c:pt idx="877">
                  <c:v>20-Jul-07</c:v>
                </c:pt>
                <c:pt idx="878">
                  <c:v>23-Jul-07</c:v>
                </c:pt>
                <c:pt idx="879">
                  <c:v>24-Jul-07</c:v>
                </c:pt>
                <c:pt idx="880">
                  <c:v>25-Jul-07</c:v>
                </c:pt>
                <c:pt idx="881">
                  <c:v>26-Jul-07</c:v>
                </c:pt>
                <c:pt idx="882">
                  <c:v>27-Jul-07</c:v>
                </c:pt>
                <c:pt idx="883">
                  <c:v>30-Jul-07</c:v>
                </c:pt>
                <c:pt idx="884">
                  <c:v>31-Jul-07</c:v>
                </c:pt>
                <c:pt idx="885">
                  <c:v>1-Aug-07</c:v>
                </c:pt>
                <c:pt idx="886">
                  <c:v>2-Aug-07</c:v>
                </c:pt>
                <c:pt idx="887">
                  <c:v>3-Aug-07</c:v>
                </c:pt>
                <c:pt idx="888">
                  <c:v>6-Aug-07</c:v>
                </c:pt>
                <c:pt idx="889">
                  <c:v>7-Aug-07</c:v>
                </c:pt>
                <c:pt idx="890">
                  <c:v>8-Aug-07</c:v>
                </c:pt>
                <c:pt idx="891">
                  <c:v>9-Aug-07</c:v>
                </c:pt>
                <c:pt idx="892">
                  <c:v>10-Aug-07</c:v>
                </c:pt>
                <c:pt idx="893">
                  <c:v>13-Aug-07</c:v>
                </c:pt>
                <c:pt idx="894">
                  <c:v>14-Aug-07</c:v>
                </c:pt>
                <c:pt idx="895">
                  <c:v>15-Aug-07</c:v>
                </c:pt>
                <c:pt idx="896">
                  <c:v>16-Aug-07</c:v>
                </c:pt>
                <c:pt idx="897">
                  <c:v>17-Aug-07</c:v>
                </c:pt>
                <c:pt idx="898">
                  <c:v>20-Aug-07</c:v>
                </c:pt>
                <c:pt idx="899">
                  <c:v>21-Aug-07</c:v>
                </c:pt>
                <c:pt idx="900">
                  <c:v>22-Aug-07</c:v>
                </c:pt>
                <c:pt idx="901">
                  <c:v>23-Aug-07</c:v>
                </c:pt>
                <c:pt idx="902">
                  <c:v>24-Aug-07</c:v>
                </c:pt>
                <c:pt idx="903">
                  <c:v>27-Aug-07</c:v>
                </c:pt>
                <c:pt idx="904">
                  <c:v>28-Aug-07</c:v>
                </c:pt>
                <c:pt idx="905">
                  <c:v>29-Aug-07</c:v>
                </c:pt>
                <c:pt idx="906">
                  <c:v>30-Aug-07</c:v>
                </c:pt>
                <c:pt idx="907">
                  <c:v>31-Aug-07</c:v>
                </c:pt>
                <c:pt idx="908">
                  <c:v>4-Sep-07</c:v>
                </c:pt>
                <c:pt idx="909">
                  <c:v>5-Sep-07</c:v>
                </c:pt>
                <c:pt idx="910">
                  <c:v>6-Sep-07</c:v>
                </c:pt>
                <c:pt idx="911">
                  <c:v>7-Sep-07</c:v>
                </c:pt>
                <c:pt idx="912">
                  <c:v>10-Sep-07</c:v>
                </c:pt>
                <c:pt idx="913">
                  <c:v>11-Sep-07</c:v>
                </c:pt>
                <c:pt idx="914">
                  <c:v>12-Sep-07</c:v>
                </c:pt>
                <c:pt idx="915">
                  <c:v>13-Sep-07</c:v>
                </c:pt>
                <c:pt idx="916">
                  <c:v>14-Sep-07</c:v>
                </c:pt>
                <c:pt idx="917">
                  <c:v>17-Sep-07</c:v>
                </c:pt>
                <c:pt idx="918">
                  <c:v>18-Sep-07</c:v>
                </c:pt>
                <c:pt idx="919">
                  <c:v>19-Sep-07</c:v>
                </c:pt>
                <c:pt idx="920">
                  <c:v>20-Sep-07</c:v>
                </c:pt>
                <c:pt idx="921">
                  <c:v>21-Sep-07</c:v>
                </c:pt>
                <c:pt idx="922">
                  <c:v>24-Sep-07</c:v>
                </c:pt>
                <c:pt idx="923">
                  <c:v>25-Sep-07</c:v>
                </c:pt>
                <c:pt idx="924">
                  <c:v>26-Sep-07</c:v>
                </c:pt>
                <c:pt idx="925">
                  <c:v>27-Sep-07</c:v>
                </c:pt>
                <c:pt idx="926">
                  <c:v>28-Sep-07</c:v>
                </c:pt>
                <c:pt idx="927">
                  <c:v>1-Oct-07</c:v>
                </c:pt>
                <c:pt idx="928">
                  <c:v>2-Oct-07</c:v>
                </c:pt>
                <c:pt idx="929">
                  <c:v>3-Oct-07</c:v>
                </c:pt>
                <c:pt idx="930">
                  <c:v>4-Oct-07</c:v>
                </c:pt>
                <c:pt idx="931">
                  <c:v>5-Oct-07</c:v>
                </c:pt>
                <c:pt idx="932">
                  <c:v>8-Oct-07</c:v>
                </c:pt>
                <c:pt idx="933">
                  <c:v>9-Oct-07</c:v>
                </c:pt>
                <c:pt idx="934">
                  <c:v>10-Oct-07</c:v>
                </c:pt>
                <c:pt idx="935">
                  <c:v>11-Oct-07</c:v>
                </c:pt>
                <c:pt idx="936">
                  <c:v>12-Oct-07</c:v>
                </c:pt>
                <c:pt idx="937">
                  <c:v>15-Oct-07</c:v>
                </c:pt>
                <c:pt idx="938">
                  <c:v>16-Oct-07</c:v>
                </c:pt>
                <c:pt idx="939">
                  <c:v>17-Oct-07</c:v>
                </c:pt>
                <c:pt idx="940">
                  <c:v>18-Oct-07</c:v>
                </c:pt>
                <c:pt idx="941">
                  <c:v>19-Oct-07</c:v>
                </c:pt>
                <c:pt idx="942">
                  <c:v>22-Oct-07</c:v>
                </c:pt>
                <c:pt idx="943">
                  <c:v>23-Oct-07</c:v>
                </c:pt>
                <c:pt idx="944">
                  <c:v>24-Oct-07</c:v>
                </c:pt>
                <c:pt idx="945">
                  <c:v>25-Oct-07</c:v>
                </c:pt>
                <c:pt idx="946">
                  <c:v>26-Oct-07</c:v>
                </c:pt>
                <c:pt idx="947">
                  <c:v>29-Oct-07</c:v>
                </c:pt>
                <c:pt idx="948">
                  <c:v>30-Oct-07</c:v>
                </c:pt>
                <c:pt idx="949">
                  <c:v>31-Oct-07</c:v>
                </c:pt>
                <c:pt idx="950">
                  <c:v>1-Nov-07</c:v>
                </c:pt>
                <c:pt idx="951">
                  <c:v>2-Nov-07</c:v>
                </c:pt>
                <c:pt idx="952">
                  <c:v>5-Nov-07</c:v>
                </c:pt>
                <c:pt idx="953">
                  <c:v>6-Nov-07</c:v>
                </c:pt>
                <c:pt idx="954">
                  <c:v>7-Nov-07</c:v>
                </c:pt>
                <c:pt idx="955">
                  <c:v>8-Nov-07</c:v>
                </c:pt>
                <c:pt idx="956">
                  <c:v>9-Nov-07</c:v>
                </c:pt>
                <c:pt idx="957">
                  <c:v>12-Nov-07</c:v>
                </c:pt>
                <c:pt idx="958">
                  <c:v>13-Nov-07</c:v>
                </c:pt>
                <c:pt idx="959">
                  <c:v>14-Nov-07</c:v>
                </c:pt>
                <c:pt idx="960">
                  <c:v>15-Nov-07</c:v>
                </c:pt>
                <c:pt idx="961">
                  <c:v>16-Nov-07</c:v>
                </c:pt>
                <c:pt idx="962">
                  <c:v>19-Nov-07</c:v>
                </c:pt>
                <c:pt idx="963">
                  <c:v>20-Nov-07</c:v>
                </c:pt>
                <c:pt idx="964">
                  <c:v>21-Nov-07</c:v>
                </c:pt>
                <c:pt idx="965">
                  <c:v>23-Nov-07</c:v>
                </c:pt>
                <c:pt idx="966">
                  <c:v>26-Nov-07</c:v>
                </c:pt>
                <c:pt idx="967">
                  <c:v>27-Nov-07</c:v>
                </c:pt>
                <c:pt idx="968">
                  <c:v>28-Nov-07</c:v>
                </c:pt>
                <c:pt idx="969">
                  <c:v>29-Nov-07</c:v>
                </c:pt>
                <c:pt idx="970">
                  <c:v>30-Nov-07</c:v>
                </c:pt>
                <c:pt idx="971">
                  <c:v>3-Dec-07</c:v>
                </c:pt>
                <c:pt idx="972">
                  <c:v>4-Dec-07</c:v>
                </c:pt>
                <c:pt idx="973">
                  <c:v>5-Dec-07</c:v>
                </c:pt>
                <c:pt idx="974">
                  <c:v>6-Dec-07</c:v>
                </c:pt>
                <c:pt idx="975">
                  <c:v>7-Dec-07</c:v>
                </c:pt>
                <c:pt idx="976">
                  <c:v>10-Dec-07</c:v>
                </c:pt>
                <c:pt idx="977">
                  <c:v>11-Dec-07</c:v>
                </c:pt>
                <c:pt idx="978">
                  <c:v>12-Dec-07</c:v>
                </c:pt>
                <c:pt idx="979">
                  <c:v>13-Dec-07</c:v>
                </c:pt>
                <c:pt idx="980">
                  <c:v>14-Dec-07</c:v>
                </c:pt>
                <c:pt idx="981">
                  <c:v>17-Dec-07</c:v>
                </c:pt>
                <c:pt idx="982">
                  <c:v>18-Dec-07</c:v>
                </c:pt>
                <c:pt idx="983">
                  <c:v>19-Dec-07</c:v>
                </c:pt>
                <c:pt idx="984">
                  <c:v>20-Dec-07</c:v>
                </c:pt>
                <c:pt idx="985">
                  <c:v>21-Dec-07</c:v>
                </c:pt>
                <c:pt idx="986">
                  <c:v>24-Dec-07</c:v>
                </c:pt>
                <c:pt idx="987">
                  <c:v>26-Dec-07</c:v>
                </c:pt>
                <c:pt idx="988">
                  <c:v>27-Dec-07</c:v>
                </c:pt>
                <c:pt idx="989">
                  <c:v>28-Dec-07</c:v>
                </c:pt>
                <c:pt idx="990">
                  <c:v>31-Dec-07</c:v>
                </c:pt>
                <c:pt idx="991">
                  <c:v>2-Jan-08</c:v>
                </c:pt>
                <c:pt idx="992">
                  <c:v>3-Jan-08</c:v>
                </c:pt>
                <c:pt idx="993">
                  <c:v>4-Jan-08</c:v>
                </c:pt>
                <c:pt idx="994">
                  <c:v>7-Jan-08</c:v>
                </c:pt>
                <c:pt idx="995">
                  <c:v>8-Jan-08</c:v>
                </c:pt>
                <c:pt idx="996">
                  <c:v>9-Jan-08</c:v>
                </c:pt>
                <c:pt idx="997">
                  <c:v>10-Jan-08</c:v>
                </c:pt>
                <c:pt idx="998">
                  <c:v>11-Jan-08</c:v>
                </c:pt>
                <c:pt idx="999">
                  <c:v>14-Jan-08</c:v>
                </c:pt>
                <c:pt idx="1000">
                  <c:v>15-Jan-08</c:v>
                </c:pt>
                <c:pt idx="1001">
                  <c:v>16-Jan-08</c:v>
                </c:pt>
                <c:pt idx="1002">
                  <c:v>17-Jan-08</c:v>
                </c:pt>
                <c:pt idx="1003">
                  <c:v>18-Jan-08</c:v>
                </c:pt>
                <c:pt idx="1004">
                  <c:v>22-Jan-08</c:v>
                </c:pt>
                <c:pt idx="1005">
                  <c:v>23-Jan-08</c:v>
                </c:pt>
                <c:pt idx="1006">
                  <c:v>24-Jan-08</c:v>
                </c:pt>
                <c:pt idx="1007">
                  <c:v>25-Jan-08</c:v>
                </c:pt>
                <c:pt idx="1008">
                  <c:v>28-Jan-08</c:v>
                </c:pt>
                <c:pt idx="1009">
                  <c:v>29-Jan-08</c:v>
                </c:pt>
                <c:pt idx="1010">
                  <c:v>30-Jan-08</c:v>
                </c:pt>
                <c:pt idx="1011">
                  <c:v>31-Jan-08</c:v>
                </c:pt>
                <c:pt idx="1012">
                  <c:v>1-Feb-08</c:v>
                </c:pt>
                <c:pt idx="1013">
                  <c:v>4-Feb-08</c:v>
                </c:pt>
                <c:pt idx="1014">
                  <c:v>5-Feb-08</c:v>
                </c:pt>
                <c:pt idx="1015">
                  <c:v>6-Feb-08</c:v>
                </c:pt>
                <c:pt idx="1016">
                  <c:v>7-Feb-08</c:v>
                </c:pt>
                <c:pt idx="1017">
                  <c:v>8-Feb-08</c:v>
                </c:pt>
                <c:pt idx="1018">
                  <c:v>11-Feb-08</c:v>
                </c:pt>
                <c:pt idx="1019">
                  <c:v>12-Feb-08</c:v>
                </c:pt>
                <c:pt idx="1020">
                  <c:v>13-Feb-08</c:v>
                </c:pt>
                <c:pt idx="1021">
                  <c:v>14-Feb-08</c:v>
                </c:pt>
                <c:pt idx="1022">
                  <c:v>15-Feb-08</c:v>
                </c:pt>
                <c:pt idx="1023">
                  <c:v>19-Feb-08</c:v>
                </c:pt>
                <c:pt idx="1024">
                  <c:v>20-Feb-08</c:v>
                </c:pt>
                <c:pt idx="1025">
                  <c:v>21-Feb-08</c:v>
                </c:pt>
                <c:pt idx="1026">
                  <c:v>22-Feb-08</c:v>
                </c:pt>
                <c:pt idx="1027">
                  <c:v>25-Feb-08</c:v>
                </c:pt>
                <c:pt idx="1028">
                  <c:v>26-Feb-08</c:v>
                </c:pt>
                <c:pt idx="1029">
                  <c:v>27-Feb-08</c:v>
                </c:pt>
                <c:pt idx="1030">
                  <c:v>28-Feb-08</c:v>
                </c:pt>
                <c:pt idx="1031">
                  <c:v>29-Feb-08</c:v>
                </c:pt>
                <c:pt idx="1032">
                  <c:v>3-Mar-08</c:v>
                </c:pt>
                <c:pt idx="1033">
                  <c:v>4-Mar-08</c:v>
                </c:pt>
                <c:pt idx="1034">
                  <c:v>5-Mar-08</c:v>
                </c:pt>
                <c:pt idx="1035">
                  <c:v>6-Mar-08</c:v>
                </c:pt>
                <c:pt idx="1036">
                  <c:v>7-Mar-08</c:v>
                </c:pt>
                <c:pt idx="1037">
                  <c:v>10-Mar-08</c:v>
                </c:pt>
                <c:pt idx="1038">
                  <c:v>11-Mar-08</c:v>
                </c:pt>
                <c:pt idx="1039">
                  <c:v>12-Mar-08</c:v>
                </c:pt>
                <c:pt idx="1040">
                  <c:v>13-Mar-08</c:v>
                </c:pt>
                <c:pt idx="1041">
                  <c:v>14-Mar-08</c:v>
                </c:pt>
                <c:pt idx="1042">
                  <c:v>17-Mar-08</c:v>
                </c:pt>
                <c:pt idx="1043">
                  <c:v>18-Mar-08</c:v>
                </c:pt>
                <c:pt idx="1044">
                  <c:v>19-Mar-08</c:v>
                </c:pt>
                <c:pt idx="1045">
                  <c:v>20-Mar-08</c:v>
                </c:pt>
                <c:pt idx="1046">
                  <c:v>24-Mar-08</c:v>
                </c:pt>
                <c:pt idx="1047">
                  <c:v>25-Mar-08</c:v>
                </c:pt>
                <c:pt idx="1048">
                  <c:v>26-Mar-08</c:v>
                </c:pt>
                <c:pt idx="1049">
                  <c:v>27-Mar-08</c:v>
                </c:pt>
                <c:pt idx="1050">
                  <c:v>28-Mar-08</c:v>
                </c:pt>
                <c:pt idx="1051">
                  <c:v>31-Mar-08</c:v>
                </c:pt>
                <c:pt idx="1052">
                  <c:v>1-Apr-08</c:v>
                </c:pt>
                <c:pt idx="1053">
                  <c:v>2-Apr-08</c:v>
                </c:pt>
                <c:pt idx="1054">
                  <c:v>3-Apr-08</c:v>
                </c:pt>
                <c:pt idx="1055">
                  <c:v>4-Apr-08</c:v>
                </c:pt>
                <c:pt idx="1056">
                  <c:v>7-Apr-08</c:v>
                </c:pt>
                <c:pt idx="1057">
                  <c:v>8-Apr-08</c:v>
                </c:pt>
                <c:pt idx="1058">
                  <c:v>9-Apr-08</c:v>
                </c:pt>
                <c:pt idx="1059">
                  <c:v>10-Apr-08</c:v>
                </c:pt>
                <c:pt idx="1060">
                  <c:v>11-Apr-08</c:v>
                </c:pt>
                <c:pt idx="1061">
                  <c:v>14-Apr-08</c:v>
                </c:pt>
                <c:pt idx="1062">
                  <c:v>15-Apr-08</c:v>
                </c:pt>
                <c:pt idx="1063">
                  <c:v>16-Apr-08</c:v>
                </c:pt>
                <c:pt idx="1064">
                  <c:v>17-Apr-08</c:v>
                </c:pt>
                <c:pt idx="1065">
                  <c:v>18-Apr-08</c:v>
                </c:pt>
                <c:pt idx="1066">
                  <c:v>21-Apr-08</c:v>
                </c:pt>
                <c:pt idx="1067">
                  <c:v>22-Apr-08</c:v>
                </c:pt>
                <c:pt idx="1068">
                  <c:v>23-Apr-08</c:v>
                </c:pt>
                <c:pt idx="1069">
                  <c:v>24-Apr-08</c:v>
                </c:pt>
                <c:pt idx="1070">
                  <c:v>25-Apr-08</c:v>
                </c:pt>
                <c:pt idx="1071">
                  <c:v>28-Apr-08</c:v>
                </c:pt>
                <c:pt idx="1072">
                  <c:v>29-Apr-08</c:v>
                </c:pt>
                <c:pt idx="1073">
                  <c:v>30-Apr-08</c:v>
                </c:pt>
                <c:pt idx="1074">
                  <c:v>1-May-08</c:v>
                </c:pt>
                <c:pt idx="1075">
                  <c:v>2-May-08</c:v>
                </c:pt>
                <c:pt idx="1076">
                  <c:v>5-May-08</c:v>
                </c:pt>
                <c:pt idx="1077">
                  <c:v>6-May-08</c:v>
                </c:pt>
                <c:pt idx="1078">
                  <c:v>7-May-08</c:v>
                </c:pt>
                <c:pt idx="1079">
                  <c:v>8-May-08</c:v>
                </c:pt>
                <c:pt idx="1080">
                  <c:v>9-May-08</c:v>
                </c:pt>
                <c:pt idx="1081">
                  <c:v>12-May-08</c:v>
                </c:pt>
                <c:pt idx="1082">
                  <c:v>13-May-08</c:v>
                </c:pt>
                <c:pt idx="1083">
                  <c:v>14-May-08</c:v>
                </c:pt>
                <c:pt idx="1084">
                  <c:v>15-May-08</c:v>
                </c:pt>
                <c:pt idx="1085">
                  <c:v>16-May-08</c:v>
                </c:pt>
                <c:pt idx="1086">
                  <c:v>19-May-08</c:v>
                </c:pt>
                <c:pt idx="1087">
                  <c:v>20-May-08</c:v>
                </c:pt>
                <c:pt idx="1088">
                  <c:v>21-May-08</c:v>
                </c:pt>
                <c:pt idx="1089">
                  <c:v>22-May-08</c:v>
                </c:pt>
                <c:pt idx="1090">
                  <c:v>23-May-08</c:v>
                </c:pt>
                <c:pt idx="1091">
                  <c:v>27-May-08</c:v>
                </c:pt>
                <c:pt idx="1092">
                  <c:v>28-May-08</c:v>
                </c:pt>
                <c:pt idx="1093">
                  <c:v>29-May-08</c:v>
                </c:pt>
                <c:pt idx="1094">
                  <c:v>30-May-08</c:v>
                </c:pt>
                <c:pt idx="1095">
                  <c:v>2-Jun-08</c:v>
                </c:pt>
                <c:pt idx="1096">
                  <c:v>3-Jun-08</c:v>
                </c:pt>
                <c:pt idx="1097">
                  <c:v>4-Jun-08</c:v>
                </c:pt>
                <c:pt idx="1098">
                  <c:v>5-Jun-08</c:v>
                </c:pt>
                <c:pt idx="1099">
                  <c:v>6-Jun-08</c:v>
                </c:pt>
                <c:pt idx="1100">
                  <c:v>9-Jun-08</c:v>
                </c:pt>
                <c:pt idx="1101">
                  <c:v>10-Jun-08</c:v>
                </c:pt>
                <c:pt idx="1102">
                  <c:v>11-Jun-08</c:v>
                </c:pt>
                <c:pt idx="1103">
                  <c:v>12-Jun-08</c:v>
                </c:pt>
                <c:pt idx="1104">
                  <c:v>13-Jun-08</c:v>
                </c:pt>
                <c:pt idx="1105">
                  <c:v>16-Jun-08</c:v>
                </c:pt>
                <c:pt idx="1106">
                  <c:v>17-Jun-08</c:v>
                </c:pt>
                <c:pt idx="1107">
                  <c:v>18-Jun-08</c:v>
                </c:pt>
                <c:pt idx="1108">
                  <c:v>19-Jun-08</c:v>
                </c:pt>
                <c:pt idx="1109">
                  <c:v>20-Jun-08</c:v>
                </c:pt>
                <c:pt idx="1110">
                  <c:v>23-Jun-08</c:v>
                </c:pt>
                <c:pt idx="1111">
                  <c:v>24-Jun-08</c:v>
                </c:pt>
                <c:pt idx="1112">
                  <c:v>25-Jun-08</c:v>
                </c:pt>
                <c:pt idx="1113">
                  <c:v>26-Jun-08</c:v>
                </c:pt>
                <c:pt idx="1114">
                  <c:v>27-Jun-08</c:v>
                </c:pt>
                <c:pt idx="1115">
                  <c:v>30-Jun-08</c:v>
                </c:pt>
                <c:pt idx="1116">
                  <c:v>1-Jul-08</c:v>
                </c:pt>
                <c:pt idx="1117">
                  <c:v>2-Jul-08</c:v>
                </c:pt>
                <c:pt idx="1118">
                  <c:v>3-Jul-08</c:v>
                </c:pt>
                <c:pt idx="1119">
                  <c:v>7-Jul-08</c:v>
                </c:pt>
                <c:pt idx="1120">
                  <c:v>8-Jul-08</c:v>
                </c:pt>
                <c:pt idx="1121">
                  <c:v>9-Jul-08</c:v>
                </c:pt>
                <c:pt idx="1122">
                  <c:v>10-Jul-08</c:v>
                </c:pt>
                <c:pt idx="1123">
                  <c:v>11-Jul-08</c:v>
                </c:pt>
                <c:pt idx="1124">
                  <c:v>14-Jul-08</c:v>
                </c:pt>
                <c:pt idx="1125">
                  <c:v>15-Jul-08</c:v>
                </c:pt>
                <c:pt idx="1126">
                  <c:v>16-Jul-08</c:v>
                </c:pt>
                <c:pt idx="1127">
                  <c:v>17-Jul-08</c:v>
                </c:pt>
                <c:pt idx="1128">
                  <c:v>18-Jul-08</c:v>
                </c:pt>
                <c:pt idx="1129">
                  <c:v>21-Jul-08</c:v>
                </c:pt>
                <c:pt idx="1130">
                  <c:v>22-Jul-08</c:v>
                </c:pt>
                <c:pt idx="1131">
                  <c:v>23-Jul-08</c:v>
                </c:pt>
                <c:pt idx="1132">
                  <c:v>24-Jul-08</c:v>
                </c:pt>
                <c:pt idx="1133">
                  <c:v>25-Jul-08</c:v>
                </c:pt>
                <c:pt idx="1134">
                  <c:v>28-Jul-08</c:v>
                </c:pt>
                <c:pt idx="1135">
                  <c:v>29-Jul-08</c:v>
                </c:pt>
                <c:pt idx="1136">
                  <c:v>30-Jul-08</c:v>
                </c:pt>
                <c:pt idx="1137">
                  <c:v>31-Jul-08</c:v>
                </c:pt>
                <c:pt idx="1138">
                  <c:v>1-Aug-08</c:v>
                </c:pt>
                <c:pt idx="1139">
                  <c:v>4-Aug-08</c:v>
                </c:pt>
                <c:pt idx="1140">
                  <c:v>5-Aug-08</c:v>
                </c:pt>
                <c:pt idx="1141">
                  <c:v>6-Aug-08</c:v>
                </c:pt>
                <c:pt idx="1142">
                  <c:v>7-Aug-08</c:v>
                </c:pt>
                <c:pt idx="1143">
                  <c:v>8-Aug-08</c:v>
                </c:pt>
                <c:pt idx="1144">
                  <c:v>11-Aug-08</c:v>
                </c:pt>
                <c:pt idx="1145">
                  <c:v>12-Aug-08</c:v>
                </c:pt>
                <c:pt idx="1146">
                  <c:v>13-Aug-08</c:v>
                </c:pt>
                <c:pt idx="1147">
                  <c:v>14-Aug-08</c:v>
                </c:pt>
                <c:pt idx="1148">
                  <c:v>15-Aug-08</c:v>
                </c:pt>
                <c:pt idx="1149">
                  <c:v>18-Aug-08</c:v>
                </c:pt>
                <c:pt idx="1150">
                  <c:v>19-Aug-08</c:v>
                </c:pt>
                <c:pt idx="1151">
                  <c:v>20-Aug-08</c:v>
                </c:pt>
                <c:pt idx="1152">
                  <c:v>21-Aug-08</c:v>
                </c:pt>
                <c:pt idx="1153">
                  <c:v>22-Aug-08</c:v>
                </c:pt>
                <c:pt idx="1154">
                  <c:v>25-Aug-08</c:v>
                </c:pt>
                <c:pt idx="1155">
                  <c:v>26-Aug-08</c:v>
                </c:pt>
                <c:pt idx="1156">
                  <c:v>27-Aug-08</c:v>
                </c:pt>
                <c:pt idx="1157">
                  <c:v>28-Aug-08</c:v>
                </c:pt>
                <c:pt idx="1158">
                  <c:v>29-Aug-08</c:v>
                </c:pt>
                <c:pt idx="1159">
                  <c:v>2-Sep-08</c:v>
                </c:pt>
                <c:pt idx="1160">
                  <c:v>3-Sep-08</c:v>
                </c:pt>
                <c:pt idx="1161">
                  <c:v>4-Sep-08</c:v>
                </c:pt>
                <c:pt idx="1162">
                  <c:v>5-Sep-08</c:v>
                </c:pt>
                <c:pt idx="1163">
                  <c:v>8-Sep-08</c:v>
                </c:pt>
                <c:pt idx="1164">
                  <c:v>9-Sep-08</c:v>
                </c:pt>
                <c:pt idx="1165">
                  <c:v>10-Sep-08</c:v>
                </c:pt>
                <c:pt idx="1166">
                  <c:v>11-Sep-08</c:v>
                </c:pt>
                <c:pt idx="1167">
                  <c:v>12-Sep-08</c:v>
                </c:pt>
                <c:pt idx="1168">
                  <c:v>15-Sep-08</c:v>
                </c:pt>
                <c:pt idx="1169">
                  <c:v>16-Sep-08</c:v>
                </c:pt>
                <c:pt idx="1170">
                  <c:v>17-Sep-08</c:v>
                </c:pt>
                <c:pt idx="1171">
                  <c:v>18-Sep-08</c:v>
                </c:pt>
                <c:pt idx="1172">
                  <c:v>19-Sep-08</c:v>
                </c:pt>
                <c:pt idx="1173">
                  <c:v>22-Sep-08</c:v>
                </c:pt>
                <c:pt idx="1174">
                  <c:v>23-Sep-08</c:v>
                </c:pt>
                <c:pt idx="1175">
                  <c:v>24-Sep-08</c:v>
                </c:pt>
                <c:pt idx="1176">
                  <c:v>25-Sep-08</c:v>
                </c:pt>
                <c:pt idx="1177">
                  <c:v>26-Sep-08</c:v>
                </c:pt>
                <c:pt idx="1178">
                  <c:v>29-Sep-08</c:v>
                </c:pt>
                <c:pt idx="1179">
                  <c:v>30-Sep-08</c:v>
                </c:pt>
                <c:pt idx="1180">
                  <c:v>1-Oct-08</c:v>
                </c:pt>
                <c:pt idx="1181">
                  <c:v>2-Oct-08</c:v>
                </c:pt>
                <c:pt idx="1182">
                  <c:v>3-Oct-08</c:v>
                </c:pt>
                <c:pt idx="1183">
                  <c:v>6-Oct-08</c:v>
                </c:pt>
                <c:pt idx="1184">
                  <c:v>7-Oct-08</c:v>
                </c:pt>
                <c:pt idx="1185">
                  <c:v>8-Oct-08</c:v>
                </c:pt>
                <c:pt idx="1186">
                  <c:v>9-Oct-08</c:v>
                </c:pt>
                <c:pt idx="1187">
                  <c:v>10-Oct-08</c:v>
                </c:pt>
                <c:pt idx="1188">
                  <c:v>13-Oct-08</c:v>
                </c:pt>
                <c:pt idx="1189">
                  <c:v>14-Oct-08</c:v>
                </c:pt>
                <c:pt idx="1190">
                  <c:v>15-Oct-08</c:v>
                </c:pt>
                <c:pt idx="1191">
                  <c:v>16-Oct-08</c:v>
                </c:pt>
                <c:pt idx="1192">
                  <c:v>17-Oct-08</c:v>
                </c:pt>
                <c:pt idx="1193">
                  <c:v>20-Oct-08</c:v>
                </c:pt>
                <c:pt idx="1194">
                  <c:v>21-Oct-08</c:v>
                </c:pt>
                <c:pt idx="1195">
                  <c:v>22-Oct-08</c:v>
                </c:pt>
                <c:pt idx="1196">
                  <c:v>23-Oct-08</c:v>
                </c:pt>
                <c:pt idx="1197">
                  <c:v>24-Oct-08</c:v>
                </c:pt>
                <c:pt idx="1198">
                  <c:v>27-Oct-08</c:v>
                </c:pt>
                <c:pt idx="1199">
                  <c:v>28-Oct-08</c:v>
                </c:pt>
                <c:pt idx="1200">
                  <c:v>29-Oct-08</c:v>
                </c:pt>
                <c:pt idx="1201">
                  <c:v>30-Oct-08</c:v>
                </c:pt>
                <c:pt idx="1202">
                  <c:v>31-Oct-08</c:v>
                </c:pt>
                <c:pt idx="1203">
                  <c:v>3-Nov-08</c:v>
                </c:pt>
                <c:pt idx="1204">
                  <c:v>4-Nov-08</c:v>
                </c:pt>
                <c:pt idx="1205">
                  <c:v>5-Nov-08</c:v>
                </c:pt>
                <c:pt idx="1206">
                  <c:v>6-Nov-08</c:v>
                </c:pt>
                <c:pt idx="1207">
                  <c:v>7-Nov-08</c:v>
                </c:pt>
                <c:pt idx="1208">
                  <c:v>10-Nov-08</c:v>
                </c:pt>
                <c:pt idx="1209">
                  <c:v>11-Nov-08</c:v>
                </c:pt>
                <c:pt idx="1210">
                  <c:v>12-Nov-08</c:v>
                </c:pt>
                <c:pt idx="1211">
                  <c:v>13-Nov-08</c:v>
                </c:pt>
                <c:pt idx="1212">
                  <c:v>14-Nov-08</c:v>
                </c:pt>
                <c:pt idx="1213">
                  <c:v>17-Nov-08</c:v>
                </c:pt>
                <c:pt idx="1214">
                  <c:v>18-Nov-08</c:v>
                </c:pt>
                <c:pt idx="1215">
                  <c:v>19-Nov-08</c:v>
                </c:pt>
                <c:pt idx="1216">
                  <c:v>20-Nov-08</c:v>
                </c:pt>
                <c:pt idx="1217">
                  <c:v>21-Nov-08</c:v>
                </c:pt>
                <c:pt idx="1218">
                  <c:v>24-Nov-08</c:v>
                </c:pt>
                <c:pt idx="1219">
                  <c:v>25-Nov-08</c:v>
                </c:pt>
                <c:pt idx="1220">
                  <c:v>26-Nov-08</c:v>
                </c:pt>
                <c:pt idx="1221">
                  <c:v>28-Nov-08</c:v>
                </c:pt>
                <c:pt idx="1222">
                  <c:v>1-Dec-08</c:v>
                </c:pt>
                <c:pt idx="1223">
                  <c:v>2-Dec-08</c:v>
                </c:pt>
                <c:pt idx="1224">
                  <c:v>3-Dec-08</c:v>
                </c:pt>
                <c:pt idx="1225">
                  <c:v>4-Dec-08</c:v>
                </c:pt>
                <c:pt idx="1226">
                  <c:v>5-Dec-08</c:v>
                </c:pt>
                <c:pt idx="1227">
                  <c:v>8-Dec-08</c:v>
                </c:pt>
                <c:pt idx="1228">
                  <c:v>9-Dec-08</c:v>
                </c:pt>
                <c:pt idx="1229">
                  <c:v>10-Dec-08</c:v>
                </c:pt>
                <c:pt idx="1230">
                  <c:v>11-Dec-08</c:v>
                </c:pt>
                <c:pt idx="1231">
                  <c:v>12-Dec-08</c:v>
                </c:pt>
                <c:pt idx="1232">
                  <c:v>15-Dec-08</c:v>
                </c:pt>
                <c:pt idx="1233">
                  <c:v>16-Dec-08</c:v>
                </c:pt>
                <c:pt idx="1234">
                  <c:v>17-Dec-08</c:v>
                </c:pt>
                <c:pt idx="1235">
                  <c:v>18-Dec-08</c:v>
                </c:pt>
                <c:pt idx="1236">
                  <c:v>19-Dec-08</c:v>
                </c:pt>
                <c:pt idx="1237">
                  <c:v>22-Dec-08</c:v>
                </c:pt>
                <c:pt idx="1238">
                  <c:v>23-Dec-08</c:v>
                </c:pt>
                <c:pt idx="1239">
                  <c:v>24-Dec-08</c:v>
                </c:pt>
                <c:pt idx="1240">
                  <c:v>26-Dec-08</c:v>
                </c:pt>
                <c:pt idx="1241">
                  <c:v>29-Dec-08</c:v>
                </c:pt>
                <c:pt idx="1242">
                  <c:v>30-Dec-08</c:v>
                </c:pt>
                <c:pt idx="1243">
                  <c:v>31-Dec-08</c:v>
                </c:pt>
                <c:pt idx="1244">
                  <c:v>2-Jan-09</c:v>
                </c:pt>
                <c:pt idx="1245">
                  <c:v>5-Jan-09</c:v>
                </c:pt>
                <c:pt idx="1246">
                  <c:v>6-Jan-09</c:v>
                </c:pt>
                <c:pt idx="1247">
                  <c:v>7-Jan-09</c:v>
                </c:pt>
                <c:pt idx="1248">
                  <c:v>8-Jan-09</c:v>
                </c:pt>
                <c:pt idx="1249">
                  <c:v>9-Jan-09</c:v>
                </c:pt>
                <c:pt idx="1250">
                  <c:v>12-Jan-09</c:v>
                </c:pt>
                <c:pt idx="1251">
                  <c:v>13-Jan-09</c:v>
                </c:pt>
                <c:pt idx="1252">
                  <c:v>14-Jan-09</c:v>
                </c:pt>
                <c:pt idx="1253">
                  <c:v>15-Jan-09</c:v>
                </c:pt>
                <c:pt idx="1254">
                  <c:v>16-Jan-09</c:v>
                </c:pt>
                <c:pt idx="1255">
                  <c:v>20-Jan-09</c:v>
                </c:pt>
                <c:pt idx="1256">
                  <c:v>21-Jan-09</c:v>
                </c:pt>
                <c:pt idx="1257">
                  <c:v>22-Jan-09</c:v>
                </c:pt>
                <c:pt idx="1258">
                  <c:v>23-Jan-09</c:v>
                </c:pt>
                <c:pt idx="1259">
                  <c:v>26-Jan-09</c:v>
                </c:pt>
                <c:pt idx="1260">
                  <c:v>27-Jan-09</c:v>
                </c:pt>
                <c:pt idx="1261">
                  <c:v>28-Jan-09</c:v>
                </c:pt>
                <c:pt idx="1262">
                  <c:v>29-Jan-09</c:v>
                </c:pt>
                <c:pt idx="1263">
                  <c:v>30-Jan-09</c:v>
                </c:pt>
                <c:pt idx="1264">
                  <c:v>2-Feb-09</c:v>
                </c:pt>
                <c:pt idx="1265">
                  <c:v>3-Feb-09</c:v>
                </c:pt>
                <c:pt idx="1266">
                  <c:v>4-Feb-09</c:v>
                </c:pt>
                <c:pt idx="1267">
                  <c:v>5-Feb-09</c:v>
                </c:pt>
                <c:pt idx="1268">
                  <c:v>6-Feb-09</c:v>
                </c:pt>
                <c:pt idx="1269">
                  <c:v>9-Feb-09</c:v>
                </c:pt>
                <c:pt idx="1270">
                  <c:v>10-Feb-09</c:v>
                </c:pt>
                <c:pt idx="1271">
                  <c:v>11-Feb-09</c:v>
                </c:pt>
                <c:pt idx="1272">
                  <c:v>12-Feb-09</c:v>
                </c:pt>
                <c:pt idx="1273">
                  <c:v>13-Feb-09</c:v>
                </c:pt>
                <c:pt idx="1274">
                  <c:v>17-Feb-09</c:v>
                </c:pt>
                <c:pt idx="1275">
                  <c:v>18-Feb-09</c:v>
                </c:pt>
                <c:pt idx="1276">
                  <c:v>19-Feb-09</c:v>
                </c:pt>
                <c:pt idx="1277">
                  <c:v>20-Feb-09</c:v>
                </c:pt>
                <c:pt idx="1278">
                  <c:v>23-Feb-09</c:v>
                </c:pt>
                <c:pt idx="1279">
                  <c:v>24-Feb-09</c:v>
                </c:pt>
                <c:pt idx="1280">
                  <c:v>25-Feb-09</c:v>
                </c:pt>
                <c:pt idx="1281">
                  <c:v>26-Feb-09</c:v>
                </c:pt>
                <c:pt idx="1282">
                  <c:v>27-Feb-09</c:v>
                </c:pt>
                <c:pt idx="1283">
                  <c:v>2-Mar-09</c:v>
                </c:pt>
                <c:pt idx="1284">
                  <c:v>3-Mar-09</c:v>
                </c:pt>
                <c:pt idx="1285">
                  <c:v>4-Mar-09</c:v>
                </c:pt>
                <c:pt idx="1286">
                  <c:v>5-Mar-09</c:v>
                </c:pt>
                <c:pt idx="1287">
                  <c:v>6-Mar-09</c:v>
                </c:pt>
                <c:pt idx="1288">
                  <c:v>9-Mar-09</c:v>
                </c:pt>
                <c:pt idx="1289">
                  <c:v>10-Mar-09</c:v>
                </c:pt>
                <c:pt idx="1290">
                  <c:v>11-Mar-09</c:v>
                </c:pt>
                <c:pt idx="1291">
                  <c:v>12-Mar-09</c:v>
                </c:pt>
                <c:pt idx="1292">
                  <c:v>13-Mar-09</c:v>
                </c:pt>
                <c:pt idx="1293">
                  <c:v>16-Mar-09</c:v>
                </c:pt>
                <c:pt idx="1294">
                  <c:v>17-Mar-09</c:v>
                </c:pt>
                <c:pt idx="1295">
                  <c:v>18-Mar-09</c:v>
                </c:pt>
                <c:pt idx="1296">
                  <c:v>19-Mar-09</c:v>
                </c:pt>
                <c:pt idx="1297">
                  <c:v>20-Mar-09</c:v>
                </c:pt>
                <c:pt idx="1298">
                  <c:v>23-Mar-09</c:v>
                </c:pt>
                <c:pt idx="1299">
                  <c:v>24-Mar-09</c:v>
                </c:pt>
                <c:pt idx="1300">
                  <c:v>25-Mar-09</c:v>
                </c:pt>
                <c:pt idx="1301">
                  <c:v>26-Mar-09</c:v>
                </c:pt>
                <c:pt idx="1302">
                  <c:v>27-Mar-09</c:v>
                </c:pt>
                <c:pt idx="1303">
                  <c:v>30-Mar-09</c:v>
                </c:pt>
                <c:pt idx="1304">
                  <c:v>31-Mar-09</c:v>
                </c:pt>
                <c:pt idx="1305">
                  <c:v>1-Apr-09</c:v>
                </c:pt>
                <c:pt idx="1306">
                  <c:v>2-Apr-09</c:v>
                </c:pt>
                <c:pt idx="1307">
                  <c:v>3-Apr-09</c:v>
                </c:pt>
                <c:pt idx="1308">
                  <c:v>6-Apr-09</c:v>
                </c:pt>
                <c:pt idx="1309">
                  <c:v>7-Apr-09</c:v>
                </c:pt>
                <c:pt idx="1310">
                  <c:v>8-Apr-09</c:v>
                </c:pt>
                <c:pt idx="1311">
                  <c:v>9-Apr-09</c:v>
                </c:pt>
                <c:pt idx="1312">
                  <c:v>13-Apr-09</c:v>
                </c:pt>
                <c:pt idx="1313">
                  <c:v>14-Apr-09</c:v>
                </c:pt>
                <c:pt idx="1314">
                  <c:v>15-Apr-09</c:v>
                </c:pt>
                <c:pt idx="1315">
                  <c:v>16-Apr-09</c:v>
                </c:pt>
                <c:pt idx="1316">
                  <c:v>17-Apr-09</c:v>
                </c:pt>
                <c:pt idx="1317">
                  <c:v>20-Apr-09</c:v>
                </c:pt>
                <c:pt idx="1318">
                  <c:v>21-Apr-09</c:v>
                </c:pt>
                <c:pt idx="1319">
                  <c:v>22-Apr-09</c:v>
                </c:pt>
                <c:pt idx="1320">
                  <c:v>23-Apr-09</c:v>
                </c:pt>
                <c:pt idx="1321">
                  <c:v>24-Apr-09</c:v>
                </c:pt>
                <c:pt idx="1322">
                  <c:v>27-Apr-09</c:v>
                </c:pt>
                <c:pt idx="1323">
                  <c:v>28-Apr-09</c:v>
                </c:pt>
                <c:pt idx="1324">
                  <c:v>29-Apr-09</c:v>
                </c:pt>
                <c:pt idx="1325">
                  <c:v>30-Apr-09</c:v>
                </c:pt>
                <c:pt idx="1326">
                  <c:v>1-May-09</c:v>
                </c:pt>
                <c:pt idx="1327">
                  <c:v>4-May-09</c:v>
                </c:pt>
                <c:pt idx="1328">
                  <c:v>5-May-09</c:v>
                </c:pt>
                <c:pt idx="1329">
                  <c:v>6-May-09</c:v>
                </c:pt>
                <c:pt idx="1330">
                  <c:v>7-May-09</c:v>
                </c:pt>
                <c:pt idx="1331">
                  <c:v>8-May-09</c:v>
                </c:pt>
                <c:pt idx="1332">
                  <c:v>11-May-09</c:v>
                </c:pt>
                <c:pt idx="1333">
                  <c:v>12-May-09</c:v>
                </c:pt>
                <c:pt idx="1334">
                  <c:v>13-May-09</c:v>
                </c:pt>
                <c:pt idx="1335">
                  <c:v>14-May-09</c:v>
                </c:pt>
                <c:pt idx="1336">
                  <c:v>15-May-09</c:v>
                </c:pt>
                <c:pt idx="1337">
                  <c:v>18-May-09</c:v>
                </c:pt>
                <c:pt idx="1338">
                  <c:v>19-May-09</c:v>
                </c:pt>
                <c:pt idx="1339">
                  <c:v>20-May-09</c:v>
                </c:pt>
                <c:pt idx="1340">
                  <c:v>21-May-09</c:v>
                </c:pt>
                <c:pt idx="1341">
                  <c:v>22-May-09</c:v>
                </c:pt>
                <c:pt idx="1342">
                  <c:v>26-May-09</c:v>
                </c:pt>
                <c:pt idx="1343">
                  <c:v>27-May-09</c:v>
                </c:pt>
                <c:pt idx="1344">
                  <c:v>28-May-09</c:v>
                </c:pt>
                <c:pt idx="1345">
                  <c:v>29-May-09</c:v>
                </c:pt>
                <c:pt idx="1346">
                  <c:v>1-Jun-09</c:v>
                </c:pt>
                <c:pt idx="1347">
                  <c:v>2-Jun-09</c:v>
                </c:pt>
                <c:pt idx="1348">
                  <c:v>3-Jun-09</c:v>
                </c:pt>
                <c:pt idx="1349">
                  <c:v>4-Jun-09</c:v>
                </c:pt>
                <c:pt idx="1350">
                  <c:v>5-Jun-09</c:v>
                </c:pt>
                <c:pt idx="1351">
                  <c:v>8-Jun-09</c:v>
                </c:pt>
                <c:pt idx="1352">
                  <c:v>9-Jun-09</c:v>
                </c:pt>
                <c:pt idx="1353">
                  <c:v>10-Jun-09</c:v>
                </c:pt>
                <c:pt idx="1354">
                  <c:v>11-Jun-09</c:v>
                </c:pt>
                <c:pt idx="1355">
                  <c:v>12-Jun-09</c:v>
                </c:pt>
                <c:pt idx="1356">
                  <c:v>15-Jun-09</c:v>
                </c:pt>
                <c:pt idx="1357">
                  <c:v>16-Jun-09</c:v>
                </c:pt>
                <c:pt idx="1358">
                  <c:v>17-Jun-09</c:v>
                </c:pt>
                <c:pt idx="1359">
                  <c:v>18-Jun-09</c:v>
                </c:pt>
                <c:pt idx="1360">
                  <c:v>19-Jun-09</c:v>
                </c:pt>
                <c:pt idx="1361">
                  <c:v>22-Jun-09</c:v>
                </c:pt>
                <c:pt idx="1362">
                  <c:v>23-Jun-09</c:v>
                </c:pt>
                <c:pt idx="1363">
                  <c:v>24-Jun-09</c:v>
                </c:pt>
                <c:pt idx="1364">
                  <c:v>25-Jun-09</c:v>
                </c:pt>
                <c:pt idx="1365">
                  <c:v>26-Jun-09</c:v>
                </c:pt>
                <c:pt idx="1366">
                  <c:v>29-Jun-09</c:v>
                </c:pt>
                <c:pt idx="1367">
                  <c:v>30-Jun-09</c:v>
                </c:pt>
                <c:pt idx="1368">
                  <c:v>1-Jul-09</c:v>
                </c:pt>
                <c:pt idx="1369">
                  <c:v>2-Jul-09</c:v>
                </c:pt>
                <c:pt idx="1370">
                  <c:v>6-Jul-09</c:v>
                </c:pt>
                <c:pt idx="1371">
                  <c:v>7-Jul-09</c:v>
                </c:pt>
                <c:pt idx="1372">
                  <c:v>8-Jul-09</c:v>
                </c:pt>
                <c:pt idx="1373">
                  <c:v>9-Jul-09</c:v>
                </c:pt>
                <c:pt idx="1374">
                  <c:v>10-Jul-09</c:v>
                </c:pt>
                <c:pt idx="1375">
                  <c:v>13-Jul-09</c:v>
                </c:pt>
                <c:pt idx="1376">
                  <c:v>14-Jul-09</c:v>
                </c:pt>
                <c:pt idx="1377">
                  <c:v>15-Jul-09</c:v>
                </c:pt>
                <c:pt idx="1378">
                  <c:v>16-Jul-09</c:v>
                </c:pt>
                <c:pt idx="1379">
                  <c:v>17-Jul-09</c:v>
                </c:pt>
                <c:pt idx="1380">
                  <c:v>20-Jul-09</c:v>
                </c:pt>
                <c:pt idx="1381">
                  <c:v>21-Jul-09</c:v>
                </c:pt>
                <c:pt idx="1382">
                  <c:v>22-Jul-09</c:v>
                </c:pt>
                <c:pt idx="1383">
                  <c:v>23-Jul-09</c:v>
                </c:pt>
                <c:pt idx="1384">
                  <c:v>24-Jul-09</c:v>
                </c:pt>
                <c:pt idx="1385">
                  <c:v>27-Jul-09</c:v>
                </c:pt>
                <c:pt idx="1386">
                  <c:v>28-Jul-09</c:v>
                </c:pt>
                <c:pt idx="1387">
                  <c:v>29-Jul-09</c:v>
                </c:pt>
                <c:pt idx="1388">
                  <c:v>30-Jul-09</c:v>
                </c:pt>
                <c:pt idx="1389">
                  <c:v>31-Jul-09</c:v>
                </c:pt>
                <c:pt idx="1390">
                  <c:v>3-Aug-09</c:v>
                </c:pt>
                <c:pt idx="1391">
                  <c:v>4-Aug-09</c:v>
                </c:pt>
                <c:pt idx="1392">
                  <c:v>5-Aug-09</c:v>
                </c:pt>
                <c:pt idx="1393">
                  <c:v>6-Aug-09</c:v>
                </c:pt>
                <c:pt idx="1394">
                  <c:v>7-Aug-09</c:v>
                </c:pt>
                <c:pt idx="1395">
                  <c:v>10-Aug-09</c:v>
                </c:pt>
                <c:pt idx="1396">
                  <c:v>11-Aug-09</c:v>
                </c:pt>
                <c:pt idx="1397">
                  <c:v>12-Aug-09</c:v>
                </c:pt>
                <c:pt idx="1398">
                  <c:v>13-Aug-09</c:v>
                </c:pt>
                <c:pt idx="1399">
                  <c:v>14-Aug-09</c:v>
                </c:pt>
                <c:pt idx="1400">
                  <c:v>17-Aug-09</c:v>
                </c:pt>
                <c:pt idx="1401">
                  <c:v>18-Aug-09</c:v>
                </c:pt>
                <c:pt idx="1402">
                  <c:v>19-Aug-09</c:v>
                </c:pt>
                <c:pt idx="1403">
                  <c:v>20-Aug-09</c:v>
                </c:pt>
                <c:pt idx="1404">
                  <c:v>21-Aug-09</c:v>
                </c:pt>
                <c:pt idx="1405">
                  <c:v>24-Aug-09</c:v>
                </c:pt>
                <c:pt idx="1406">
                  <c:v>25-Aug-09</c:v>
                </c:pt>
                <c:pt idx="1407">
                  <c:v>26-Aug-09</c:v>
                </c:pt>
                <c:pt idx="1408">
                  <c:v>27-Aug-09</c:v>
                </c:pt>
                <c:pt idx="1409">
                  <c:v>28-Aug-09</c:v>
                </c:pt>
                <c:pt idx="1410">
                  <c:v>31-Aug-09</c:v>
                </c:pt>
                <c:pt idx="1411">
                  <c:v>1-Sep-09</c:v>
                </c:pt>
                <c:pt idx="1412">
                  <c:v>2-Sep-09</c:v>
                </c:pt>
                <c:pt idx="1413">
                  <c:v>3-Sep-09</c:v>
                </c:pt>
                <c:pt idx="1414">
                  <c:v>4-Sep-09</c:v>
                </c:pt>
                <c:pt idx="1415">
                  <c:v>8-Sep-09</c:v>
                </c:pt>
                <c:pt idx="1416">
                  <c:v>9-Sep-09</c:v>
                </c:pt>
                <c:pt idx="1417">
                  <c:v>10-Sep-09</c:v>
                </c:pt>
                <c:pt idx="1418">
                  <c:v>11-Sep-09</c:v>
                </c:pt>
                <c:pt idx="1419">
                  <c:v>14-Sep-09</c:v>
                </c:pt>
                <c:pt idx="1420">
                  <c:v>15-Sep-09</c:v>
                </c:pt>
                <c:pt idx="1421">
                  <c:v>16-Sep-09</c:v>
                </c:pt>
                <c:pt idx="1422">
                  <c:v>17-Sep-09</c:v>
                </c:pt>
                <c:pt idx="1423">
                  <c:v>18-Sep-09</c:v>
                </c:pt>
                <c:pt idx="1424">
                  <c:v>21-Sep-09</c:v>
                </c:pt>
                <c:pt idx="1425">
                  <c:v>22-Sep-09</c:v>
                </c:pt>
                <c:pt idx="1426">
                  <c:v>23-Sep-09</c:v>
                </c:pt>
                <c:pt idx="1427">
                  <c:v>24-Sep-09</c:v>
                </c:pt>
                <c:pt idx="1428">
                  <c:v>25-Sep-09</c:v>
                </c:pt>
                <c:pt idx="1429">
                  <c:v>28-Sep-09</c:v>
                </c:pt>
                <c:pt idx="1430">
                  <c:v>29-Sep-09</c:v>
                </c:pt>
                <c:pt idx="1431">
                  <c:v>30-Sep-09</c:v>
                </c:pt>
                <c:pt idx="1432">
                  <c:v>1-Oct-09</c:v>
                </c:pt>
                <c:pt idx="1433">
                  <c:v>2-Oct-09</c:v>
                </c:pt>
                <c:pt idx="1434">
                  <c:v>5-Oct-09</c:v>
                </c:pt>
                <c:pt idx="1435">
                  <c:v>6-Oct-09</c:v>
                </c:pt>
                <c:pt idx="1436">
                  <c:v>7-Oct-09</c:v>
                </c:pt>
                <c:pt idx="1437">
                  <c:v>8-Oct-09</c:v>
                </c:pt>
                <c:pt idx="1438">
                  <c:v>9-Oct-09</c:v>
                </c:pt>
                <c:pt idx="1439">
                  <c:v>12-Oct-09</c:v>
                </c:pt>
                <c:pt idx="1440">
                  <c:v>13-Oct-09</c:v>
                </c:pt>
                <c:pt idx="1441">
                  <c:v>14-Oct-09</c:v>
                </c:pt>
                <c:pt idx="1442">
                  <c:v>15-Oct-09</c:v>
                </c:pt>
                <c:pt idx="1443">
                  <c:v>16-Oct-09</c:v>
                </c:pt>
                <c:pt idx="1444">
                  <c:v>19-Oct-09</c:v>
                </c:pt>
                <c:pt idx="1445">
                  <c:v>20-Oct-09</c:v>
                </c:pt>
                <c:pt idx="1446">
                  <c:v>21-Oct-09</c:v>
                </c:pt>
                <c:pt idx="1447">
                  <c:v>22-Oct-09</c:v>
                </c:pt>
                <c:pt idx="1448">
                  <c:v>23-Oct-09</c:v>
                </c:pt>
                <c:pt idx="1449">
                  <c:v>26-Oct-09</c:v>
                </c:pt>
                <c:pt idx="1450">
                  <c:v>27-Oct-09</c:v>
                </c:pt>
                <c:pt idx="1451">
                  <c:v>28-Oct-09</c:v>
                </c:pt>
                <c:pt idx="1452">
                  <c:v>29-Oct-09</c:v>
                </c:pt>
                <c:pt idx="1453">
                  <c:v>30-Oct-09</c:v>
                </c:pt>
                <c:pt idx="1454">
                  <c:v>2-Nov-09</c:v>
                </c:pt>
                <c:pt idx="1455">
                  <c:v>3-Nov-09</c:v>
                </c:pt>
                <c:pt idx="1456">
                  <c:v>4-Nov-09</c:v>
                </c:pt>
                <c:pt idx="1457">
                  <c:v>5-Nov-09</c:v>
                </c:pt>
                <c:pt idx="1458">
                  <c:v>6-Nov-09</c:v>
                </c:pt>
                <c:pt idx="1459">
                  <c:v>9-Nov-09</c:v>
                </c:pt>
                <c:pt idx="1460">
                  <c:v>10-Nov-09</c:v>
                </c:pt>
                <c:pt idx="1461">
                  <c:v>11-Nov-09</c:v>
                </c:pt>
                <c:pt idx="1462">
                  <c:v>12-Nov-09</c:v>
                </c:pt>
                <c:pt idx="1463">
                  <c:v>13-Nov-09</c:v>
                </c:pt>
                <c:pt idx="1464">
                  <c:v>16-Nov-09</c:v>
                </c:pt>
                <c:pt idx="1465">
                  <c:v>17-Nov-09</c:v>
                </c:pt>
                <c:pt idx="1466">
                  <c:v>18-Nov-09</c:v>
                </c:pt>
                <c:pt idx="1467">
                  <c:v>19-Nov-09</c:v>
                </c:pt>
                <c:pt idx="1468">
                  <c:v>20-Nov-09</c:v>
                </c:pt>
                <c:pt idx="1469">
                  <c:v>23-Nov-09</c:v>
                </c:pt>
                <c:pt idx="1470">
                  <c:v>24-Nov-09</c:v>
                </c:pt>
                <c:pt idx="1471">
                  <c:v>25-Nov-09</c:v>
                </c:pt>
                <c:pt idx="1472">
                  <c:v>27-Nov-09</c:v>
                </c:pt>
                <c:pt idx="1473">
                  <c:v>30-Nov-09</c:v>
                </c:pt>
                <c:pt idx="1474">
                  <c:v>1-Dec-09</c:v>
                </c:pt>
                <c:pt idx="1475">
                  <c:v>2-Dec-09</c:v>
                </c:pt>
                <c:pt idx="1476">
                  <c:v>3-Dec-09</c:v>
                </c:pt>
                <c:pt idx="1477">
                  <c:v>4-Dec-09</c:v>
                </c:pt>
                <c:pt idx="1478">
                  <c:v>7-Dec-09</c:v>
                </c:pt>
                <c:pt idx="1479">
                  <c:v>8-Dec-09</c:v>
                </c:pt>
                <c:pt idx="1480">
                  <c:v>9-Dec-09</c:v>
                </c:pt>
                <c:pt idx="1481">
                  <c:v>10-Dec-09</c:v>
                </c:pt>
                <c:pt idx="1482">
                  <c:v>11-Dec-09</c:v>
                </c:pt>
                <c:pt idx="1483">
                  <c:v>14-Dec-09</c:v>
                </c:pt>
                <c:pt idx="1484">
                  <c:v>15-Dec-09</c:v>
                </c:pt>
                <c:pt idx="1485">
                  <c:v>16-Dec-09</c:v>
                </c:pt>
                <c:pt idx="1486">
                  <c:v>17-Dec-09</c:v>
                </c:pt>
                <c:pt idx="1487">
                  <c:v>18-Dec-09</c:v>
                </c:pt>
                <c:pt idx="1488">
                  <c:v>21-Dec-09</c:v>
                </c:pt>
                <c:pt idx="1489">
                  <c:v>22-Dec-09</c:v>
                </c:pt>
                <c:pt idx="1490">
                  <c:v>23-Dec-09</c:v>
                </c:pt>
                <c:pt idx="1491">
                  <c:v>24-Dec-09</c:v>
                </c:pt>
                <c:pt idx="1492">
                  <c:v>28-Dec-09</c:v>
                </c:pt>
                <c:pt idx="1493">
                  <c:v>29-Dec-09</c:v>
                </c:pt>
                <c:pt idx="1494">
                  <c:v>30-Dec-09</c:v>
                </c:pt>
                <c:pt idx="1495">
                  <c:v>31-Dec-09</c:v>
                </c:pt>
                <c:pt idx="1496">
                  <c:v>4-Jan-10</c:v>
                </c:pt>
                <c:pt idx="1497">
                  <c:v>5-Jan-10</c:v>
                </c:pt>
                <c:pt idx="1498">
                  <c:v>6-Jan-10</c:v>
                </c:pt>
                <c:pt idx="1499">
                  <c:v>7-Jan-10</c:v>
                </c:pt>
                <c:pt idx="1500">
                  <c:v>8-Jan-10</c:v>
                </c:pt>
                <c:pt idx="1501">
                  <c:v>11-Jan-10</c:v>
                </c:pt>
                <c:pt idx="1502">
                  <c:v>12-Jan-10</c:v>
                </c:pt>
                <c:pt idx="1503">
                  <c:v>13-Jan-10</c:v>
                </c:pt>
                <c:pt idx="1504">
                  <c:v>14-Jan-10</c:v>
                </c:pt>
                <c:pt idx="1505">
                  <c:v>15-Jan-10</c:v>
                </c:pt>
                <c:pt idx="1506">
                  <c:v>19-Jan-10</c:v>
                </c:pt>
                <c:pt idx="1507">
                  <c:v>20-Jan-10</c:v>
                </c:pt>
                <c:pt idx="1508">
                  <c:v>21-Jan-10</c:v>
                </c:pt>
                <c:pt idx="1509">
                  <c:v>22-Jan-10</c:v>
                </c:pt>
                <c:pt idx="1510">
                  <c:v>25-Jan-10</c:v>
                </c:pt>
                <c:pt idx="1511">
                  <c:v>26-Jan-10</c:v>
                </c:pt>
                <c:pt idx="1512">
                  <c:v>27-Jan-10</c:v>
                </c:pt>
                <c:pt idx="1513">
                  <c:v>28-Jan-10</c:v>
                </c:pt>
                <c:pt idx="1514">
                  <c:v>29-Jan-10</c:v>
                </c:pt>
                <c:pt idx="1515">
                  <c:v>1-Feb-10</c:v>
                </c:pt>
                <c:pt idx="1516">
                  <c:v>2-Feb-10</c:v>
                </c:pt>
                <c:pt idx="1517">
                  <c:v>3-Feb-10</c:v>
                </c:pt>
                <c:pt idx="1518">
                  <c:v>4-Feb-10</c:v>
                </c:pt>
                <c:pt idx="1519">
                  <c:v>5-Feb-10</c:v>
                </c:pt>
                <c:pt idx="1520">
                  <c:v>8-Feb-10</c:v>
                </c:pt>
                <c:pt idx="1521">
                  <c:v>9-Feb-10</c:v>
                </c:pt>
                <c:pt idx="1522">
                  <c:v>10-Feb-10</c:v>
                </c:pt>
                <c:pt idx="1523">
                  <c:v>11-Feb-10</c:v>
                </c:pt>
                <c:pt idx="1524">
                  <c:v>12-Feb-10</c:v>
                </c:pt>
                <c:pt idx="1525">
                  <c:v>16-Feb-10</c:v>
                </c:pt>
                <c:pt idx="1526">
                  <c:v>17-Feb-10</c:v>
                </c:pt>
                <c:pt idx="1527">
                  <c:v>18-Feb-10</c:v>
                </c:pt>
                <c:pt idx="1528">
                  <c:v>19-Feb-10</c:v>
                </c:pt>
                <c:pt idx="1529">
                  <c:v>22-Feb-10</c:v>
                </c:pt>
                <c:pt idx="1530">
                  <c:v>23-Feb-10</c:v>
                </c:pt>
                <c:pt idx="1531">
                  <c:v>24-Feb-10</c:v>
                </c:pt>
                <c:pt idx="1532">
                  <c:v>25-Feb-10</c:v>
                </c:pt>
                <c:pt idx="1533">
                  <c:v>26-Feb-10</c:v>
                </c:pt>
                <c:pt idx="1534">
                  <c:v>1-Mar-10</c:v>
                </c:pt>
                <c:pt idx="1535">
                  <c:v>2-Mar-10</c:v>
                </c:pt>
                <c:pt idx="1536">
                  <c:v>3-Mar-10</c:v>
                </c:pt>
                <c:pt idx="1537">
                  <c:v>4-Mar-10</c:v>
                </c:pt>
                <c:pt idx="1538">
                  <c:v>5-Mar-10</c:v>
                </c:pt>
                <c:pt idx="1539">
                  <c:v>8-Mar-10</c:v>
                </c:pt>
                <c:pt idx="1540">
                  <c:v>9-Mar-10</c:v>
                </c:pt>
                <c:pt idx="1541">
                  <c:v>10-Mar-10</c:v>
                </c:pt>
                <c:pt idx="1542">
                  <c:v>11-Mar-10</c:v>
                </c:pt>
                <c:pt idx="1543">
                  <c:v>12-Mar-10</c:v>
                </c:pt>
                <c:pt idx="1544">
                  <c:v>15-Mar-10</c:v>
                </c:pt>
                <c:pt idx="1545">
                  <c:v>16-Mar-10</c:v>
                </c:pt>
                <c:pt idx="1546">
                  <c:v>17-Mar-10</c:v>
                </c:pt>
                <c:pt idx="1547">
                  <c:v>18-Mar-10</c:v>
                </c:pt>
                <c:pt idx="1548">
                  <c:v>19-Mar-10</c:v>
                </c:pt>
                <c:pt idx="1549">
                  <c:v>22-Mar-10</c:v>
                </c:pt>
                <c:pt idx="1550">
                  <c:v>23-Mar-10</c:v>
                </c:pt>
                <c:pt idx="1551">
                  <c:v>24-Mar-10</c:v>
                </c:pt>
                <c:pt idx="1552">
                  <c:v>25-Mar-10</c:v>
                </c:pt>
                <c:pt idx="1553">
                  <c:v>26-Mar-10</c:v>
                </c:pt>
                <c:pt idx="1554">
                  <c:v>29-Mar-10</c:v>
                </c:pt>
                <c:pt idx="1555">
                  <c:v>30-Mar-10</c:v>
                </c:pt>
                <c:pt idx="1556">
                  <c:v>31-Mar-10</c:v>
                </c:pt>
                <c:pt idx="1557">
                  <c:v>1-Apr-10</c:v>
                </c:pt>
                <c:pt idx="1558">
                  <c:v>5-Apr-10</c:v>
                </c:pt>
                <c:pt idx="1559">
                  <c:v>6-Apr-10</c:v>
                </c:pt>
                <c:pt idx="1560">
                  <c:v>7-Apr-10</c:v>
                </c:pt>
                <c:pt idx="1561">
                  <c:v>8-Apr-10</c:v>
                </c:pt>
                <c:pt idx="1562">
                  <c:v>9-Apr-10</c:v>
                </c:pt>
                <c:pt idx="1563">
                  <c:v>12-Apr-10</c:v>
                </c:pt>
                <c:pt idx="1564">
                  <c:v>13-Apr-10</c:v>
                </c:pt>
                <c:pt idx="1565">
                  <c:v>14-Apr-10</c:v>
                </c:pt>
                <c:pt idx="1566">
                  <c:v>15-Apr-10</c:v>
                </c:pt>
                <c:pt idx="1567">
                  <c:v>16-Apr-10</c:v>
                </c:pt>
                <c:pt idx="1568">
                  <c:v>19-Apr-10</c:v>
                </c:pt>
                <c:pt idx="1569">
                  <c:v>20-Apr-10</c:v>
                </c:pt>
                <c:pt idx="1570">
                  <c:v>21-Apr-10</c:v>
                </c:pt>
                <c:pt idx="1571">
                  <c:v>22-Apr-10</c:v>
                </c:pt>
                <c:pt idx="1572">
                  <c:v>23-Apr-10</c:v>
                </c:pt>
                <c:pt idx="1573">
                  <c:v>26-Apr-10</c:v>
                </c:pt>
                <c:pt idx="1574">
                  <c:v>27-Apr-10</c:v>
                </c:pt>
                <c:pt idx="1575">
                  <c:v>28-Apr-10</c:v>
                </c:pt>
                <c:pt idx="1576">
                  <c:v>29-Apr-10</c:v>
                </c:pt>
                <c:pt idx="1577">
                  <c:v>30-Apr-10</c:v>
                </c:pt>
                <c:pt idx="1578">
                  <c:v>3-May-10</c:v>
                </c:pt>
                <c:pt idx="1579">
                  <c:v>4-May-10</c:v>
                </c:pt>
                <c:pt idx="1580">
                  <c:v>5-May-10</c:v>
                </c:pt>
                <c:pt idx="1581">
                  <c:v>6-May-10</c:v>
                </c:pt>
                <c:pt idx="1582">
                  <c:v>7-May-10</c:v>
                </c:pt>
                <c:pt idx="1583">
                  <c:v>10-May-10</c:v>
                </c:pt>
                <c:pt idx="1584">
                  <c:v>11-May-10</c:v>
                </c:pt>
                <c:pt idx="1585">
                  <c:v>12-May-10</c:v>
                </c:pt>
                <c:pt idx="1586">
                  <c:v>13-May-10</c:v>
                </c:pt>
                <c:pt idx="1587">
                  <c:v>14-May-10</c:v>
                </c:pt>
                <c:pt idx="1588">
                  <c:v>17-May-10</c:v>
                </c:pt>
                <c:pt idx="1589">
                  <c:v>18-May-10</c:v>
                </c:pt>
                <c:pt idx="1590">
                  <c:v>19-May-10</c:v>
                </c:pt>
                <c:pt idx="1591">
                  <c:v>20-May-10</c:v>
                </c:pt>
                <c:pt idx="1592">
                  <c:v>21-May-10</c:v>
                </c:pt>
                <c:pt idx="1593">
                  <c:v>24-May-10</c:v>
                </c:pt>
                <c:pt idx="1594">
                  <c:v>25-May-10</c:v>
                </c:pt>
                <c:pt idx="1595">
                  <c:v>26-May-10</c:v>
                </c:pt>
                <c:pt idx="1596">
                  <c:v>27-May-10</c:v>
                </c:pt>
                <c:pt idx="1597">
                  <c:v>28-May-10</c:v>
                </c:pt>
                <c:pt idx="1598">
                  <c:v>1-Jun-10</c:v>
                </c:pt>
                <c:pt idx="1599">
                  <c:v>2-Jun-10</c:v>
                </c:pt>
                <c:pt idx="1600">
                  <c:v>3-Jun-10</c:v>
                </c:pt>
                <c:pt idx="1601">
                  <c:v>4-Jun-10</c:v>
                </c:pt>
                <c:pt idx="1602">
                  <c:v>7-Jun-10</c:v>
                </c:pt>
                <c:pt idx="1603">
                  <c:v>8-Jun-10</c:v>
                </c:pt>
                <c:pt idx="1604">
                  <c:v>9-Jun-10</c:v>
                </c:pt>
                <c:pt idx="1605">
                  <c:v>10-Jun-10</c:v>
                </c:pt>
                <c:pt idx="1606">
                  <c:v>11-Jun-10</c:v>
                </c:pt>
                <c:pt idx="1607">
                  <c:v>14-Jun-10</c:v>
                </c:pt>
                <c:pt idx="1608">
                  <c:v>15-Jun-10</c:v>
                </c:pt>
                <c:pt idx="1609">
                  <c:v>16-Jun-10</c:v>
                </c:pt>
                <c:pt idx="1610">
                  <c:v>17-Jun-10</c:v>
                </c:pt>
                <c:pt idx="1611">
                  <c:v>18-Jun-10</c:v>
                </c:pt>
                <c:pt idx="1612">
                  <c:v>21-Jun-10</c:v>
                </c:pt>
                <c:pt idx="1613">
                  <c:v>22-Jun-10</c:v>
                </c:pt>
                <c:pt idx="1614">
                  <c:v>23-Jun-10</c:v>
                </c:pt>
                <c:pt idx="1615">
                  <c:v>24-Jun-10</c:v>
                </c:pt>
                <c:pt idx="1616">
                  <c:v>25-Jun-10</c:v>
                </c:pt>
                <c:pt idx="1617">
                  <c:v>28-Jun-10</c:v>
                </c:pt>
                <c:pt idx="1618">
                  <c:v>29-Jun-10</c:v>
                </c:pt>
                <c:pt idx="1619">
                  <c:v>30-Jun-10</c:v>
                </c:pt>
                <c:pt idx="1620">
                  <c:v>1-Jul-10</c:v>
                </c:pt>
                <c:pt idx="1621">
                  <c:v>2-Jul-10</c:v>
                </c:pt>
                <c:pt idx="1622">
                  <c:v>6-Jul-10</c:v>
                </c:pt>
                <c:pt idx="1623">
                  <c:v>7-Jul-10</c:v>
                </c:pt>
                <c:pt idx="1624">
                  <c:v>8-Jul-10</c:v>
                </c:pt>
                <c:pt idx="1625">
                  <c:v>9-Jul-10</c:v>
                </c:pt>
                <c:pt idx="1626">
                  <c:v>12-Jul-10</c:v>
                </c:pt>
                <c:pt idx="1627">
                  <c:v>13-Jul-10</c:v>
                </c:pt>
                <c:pt idx="1628">
                  <c:v>14-Jul-10</c:v>
                </c:pt>
                <c:pt idx="1629">
                  <c:v>15-Jul-10</c:v>
                </c:pt>
                <c:pt idx="1630">
                  <c:v>16-Jul-10</c:v>
                </c:pt>
                <c:pt idx="1631">
                  <c:v>19-Jul-10</c:v>
                </c:pt>
                <c:pt idx="1632">
                  <c:v>20-Jul-10</c:v>
                </c:pt>
                <c:pt idx="1633">
                  <c:v>21-Jul-10</c:v>
                </c:pt>
                <c:pt idx="1634">
                  <c:v>22-Jul-10</c:v>
                </c:pt>
                <c:pt idx="1635">
                  <c:v>23-Jul-10</c:v>
                </c:pt>
                <c:pt idx="1636">
                  <c:v>26-Jul-10</c:v>
                </c:pt>
                <c:pt idx="1637">
                  <c:v>27-Jul-10</c:v>
                </c:pt>
                <c:pt idx="1638">
                  <c:v>28-Jul-10</c:v>
                </c:pt>
                <c:pt idx="1639">
                  <c:v>29-Jul-10</c:v>
                </c:pt>
                <c:pt idx="1640">
                  <c:v>30-Jul-10</c:v>
                </c:pt>
                <c:pt idx="1641">
                  <c:v>2-Aug-10</c:v>
                </c:pt>
                <c:pt idx="1642">
                  <c:v>3-Aug-10</c:v>
                </c:pt>
                <c:pt idx="1643">
                  <c:v>4-Aug-10</c:v>
                </c:pt>
                <c:pt idx="1644">
                  <c:v>5-Aug-10</c:v>
                </c:pt>
                <c:pt idx="1645">
                  <c:v>6-Aug-10</c:v>
                </c:pt>
                <c:pt idx="1646">
                  <c:v>9-Aug-10</c:v>
                </c:pt>
                <c:pt idx="1647">
                  <c:v>10-Aug-10</c:v>
                </c:pt>
                <c:pt idx="1648">
                  <c:v>11-Aug-10</c:v>
                </c:pt>
                <c:pt idx="1649">
                  <c:v>12-Aug-10</c:v>
                </c:pt>
                <c:pt idx="1650">
                  <c:v>13-Aug-10</c:v>
                </c:pt>
                <c:pt idx="1651">
                  <c:v>16-Aug-10</c:v>
                </c:pt>
                <c:pt idx="1652">
                  <c:v>17-Aug-10</c:v>
                </c:pt>
                <c:pt idx="1653">
                  <c:v>18-Aug-10</c:v>
                </c:pt>
                <c:pt idx="1654">
                  <c:v>19-Aug-10</c:v>
                </c:pt>
                <c:pt idx="1655">
                  <c:v>20-Aug-10</c:v>
                </c:pt>
                <c:pt idx="1656">
                  <c:v>23-Aug-10</c:v>
                </c:pt>
                <c:pt idx="1657">
                  <c:v>24-Aug-10</c:v>
                </c:pt>
                <c:pt idx="1658">
                  <c:v>25-Aug-10</c:v>
                </c:pt>
                <c:pt idx="1659">
                  <c:v>26-Aug-10</c:v>
                </c:pt>
                <c:pt idx="1660">
                  <c:v>27-Aug-10</c:v>
                </c:pt>
                <c:pt idx="1661">
                  <c:v>30-Aug-10</c:v>
                </c:pt>
                <c:pt idx="1662">
                  <c:v>31-Aug-10</c:v>
                </c:pt>
                <c:pt idx="1663">
                  <c:v>1-Sep-10</c:v>
                </c:pt>
                <c:pt idx="1664">
                  <c:v>2-Sep-10</c:v>
                </c:pt>
                <c:pt idx="1665">
                  <c:v>3-Sep-10</c:v>
                </c:pt>
                <c:pt idx="1666">
                  <c:v>7-Sep-10</c:v>
                </c:pt>
                <c:pt idx="1667">
                  <c:v>8-Sep-10</c:v>
                </c:pt>
                <c:pt idx="1668">
                  <c:v>9-Sep-10</c:v>
                </c:pt>
                <c:pt idx="1669">
                  <c:v>10-Sep-10</c:v>
                </c:pt>
                <c:pt idx="1670">
                  <c:v>13-Sep-10</c:v>
                </c:pt>
                <c:pt idx="1671">
                  <c:v>14-Sep-10</c:v>
                </c:pt>
                <c:pt idx="1672">
                  <c:v>15-Sep-10</c:v>
                </c:pt>
                <c:pt idx="1673">
                  <c:v>16-Sep-10</c:v>
                </c:pt>
                <c:pt idx="1674">
                  <c:v>17-Sep-10</c:v>
                </c:pt>
                <c:pt idx="1675">
                  <c:v>20-Sep-10</c:v>
                </c:pt>
                <c:pt idx="1676">
                  <c:v>21-Sep-10</c:v>
                </c:pt>
                <c:pt idx="1677">
                  <c:v>22-Sep-10</c:v>
                </c:pt>
                <c:pt idx="1678">
                  <c:v>23-Sep-10</c:v>
                </c:pt>
                <c:pt idx="1679">
                  <c:v>24-Sep-10</c:v>
                </c:pt>
                <c:pt idx="1680">
                  <c:v>27-Sep-10</c:v>
                </c:pt>
                <c:pt idx="1681">
                  <c:v>28-Sep-10</c:v>
                </c:pt>
                <c:pt idx="1682">
                  <c:v>29-Sep-10</c:v>
                </c:pt>
                <c:pt idx="1683">
                  <c:v>30-Sep-10</c:v>
                </c:pt>
                <c:pt idx="1684">
                  <c:v>1-Oct-10</c:v>
                </c:pt>
                <c:pt idx="1685">
                  <c:v>4-Oct-10</c:v>
                </c:pt>
                <c:pt idx="1686">
                  <c:v>5-Oct-10</c:v>
                </c:pt>
                <c:pt idx="1687">
                  <c:v>6-Oct-10</c:v>
                </c:pt>
                <c:pt idx="1688">
                  <c:v>7-Oct-10</c:v>
                </c:pt>
                <c:pt idx="1689">
                  <c:v>8-Oct-10</c:v>
                </c:pt>
                <c:pt idx="1690">
                  <c:v>11-Oct-10</c:v>
                </c:pt>
                <c:pt idx="1691">
                  <c:v>12-Oct-10</c:v>
                </c:pt>
                <c:pt idx="1692">
                  <c:v>13-Oct-10</c:v>
                </c:pt>
                <c:pt idx="1693">
                  <c:v>14-Oct-10</c:v>
                </c:pt>
                <c:pt idx="1694">
                  <c:v>15-Oct-10</c:v>
                </c:pt>
                <c:pt idx="1695">
                  <c:v>18-Oct-10</c:v>
                </c:pt>
                <c:pt idx="1696">
                  <c:v>19-Oct-10</c:v>
                </c:pt>
                <c:pt idx="1697">
                  <c:v>20-Oct-10</c:v>
                </c:pt>
                <c:pt idx="1698">
                  <c:v>21-Oct-10</c:v>
                </c:pt>
                <c:pt idx="1699">
                  <c:v>22-Oct-10</c:v>
                </c:pt>
                <c:pt idx="1700">
                  <c:v>25-Oct-10</c:v>
                </c:pt>
                <c:pt idx="1701">
                  <c:v>26-Oct-10</c:v>
                </c:pt>
                <c:pt idx="1702">
                  <c:v>27-Oct-10</c:v>
                </c:pt>
                <c:pt idx="1703">
                  <c:v>28-Oct-10</c:v>
                </c:pt>
                <c:pt idx="1704">
                  <c:v>29-Oct-10</c:v>
                </c:pt>
                <c:pt idx="1705">
                  <c:v>1-Nov-10</c:v>
                </c:pt>
                <c:pt idx="1706">
                  <c:v>2-Nov-10</c:v>
                </c:pt>
                <c:pt idx="1707">
                  <c:v>3-Nov-10</c:v>
                </c:pt>
                <c:pt idx="1708">
                  <c:v>4-Nov-10</c:v>
                </c:pt>
                <c:pt idx="1709">
                  <c:v>5-Nov-10</c:v>
                </c:pt>
                <c:pt idx="1710">
                  <c:v>8-Nov-10</c:v>
                </c:pt>
                <c:pt idx="1711">
                  <c:v>9-Nov-10</c:v>
                </c:pt>
                <c:pt idx="1712">
                  <c:v>10-Nov-10</c:v>
                </c:pt>
                <c:pt idx="1713">
                  <c:v>11-Nov-10</c:v>
                </c:pt>
                <c:pt idx="1714">
                  <c:v>12-Nov-10</c:v>
                </c:pt>
                <c:pt idx="1715">
                  <c:v>15-Nov-10</c:v>
                </c:pt>
                <c:pt idx="1716">
                  <c:v>16-Nov-10</c:v>
                </c:pt>
                <c:pt idx="1717">
                  <c:v>17-Nov-10</c:v>
                </c:pt>
                <c:pt idx="1718">
                  <c:v>18-Nov-10</c:v>
                </c:pt>
                <c:pt idx="1719">
                  <c:v>19-Nov-10</c:v>
                </c:pt>
                <c:pt idx="1720">
                  <c:v>22-Nov-10</c:v>
                </c:pt>
                <c:pt idx="1721">
                  <c:v>23-Nov-10</c:v>
                </c:pt>
                <c:pt idx="1722">
                  <c:v>24-Nov-10</c:v>
                </c:pt>
                <c:pt idx="1723">
                  <c:v>26-Nov-10</c:v>
                </c:pt>
                <c:pt idx="1724">
                  <c:v>29-Nov-10</c:v>
                </c:pt>
                <c:pt idx="1725">
                  <c:v>30-Nov-10</c:v>
                </c:pt>
                <c:pt idx="1726">
                  <c:v>1-Dec-10</c:v>
                </c:pt>
                <c:pt idx="1727">
                  <c:v>2-Dec-10</c:v>
                </c:pt>
                <c:pt idx="1728">
                  <c:v>3-Dec-10</c:v>
                </c:pt>
                <c:pt idx="1729">
                  <c:v>6-Dec-10</c:v>
                </c:pt>
                <c:pt idx="1730">
                  <c:v>7-Dec-10</c:v>
                </c:pt>
                <c:pt idx="1731">
                  <c:v>8-Dec-10</c:v>
                </c:pt>
                <c:pt idx="1732">
                  <c:v>9-Dec-10</c:v>
                </c:pt>
                <c:pt idx="1733">
                  <c:v>10-Dec-10</c:v>
                </c:pt>
                <c:pt idx="1734">
                  <c:v>13-Dec-10</c:v>
                </c:pt>
                <c:pt idx="1735">
                  <c:v>14-Dec-10</c:v>
                </c:pt>
                <c:pt idx="1736">
                  <c:v>15-Dec-10</c:v>
                </c:pt>
                <c:pt idx="1737">
                  <c:v>16-Dec-10</c:v>
                </c:pt>
                <c:pt idx="1738">
                  <c:v>17-Dec-10</c:v>
                </c:pt>
                <c:pt idx="1739">
                  <c:v>20-Dec-10</c:v>
                </c:pt>
                <c:pt idx="1740">
                  <c:v>21-Dec-10</c:v>
                </c:pt>
                <c:pt idx="1741">
                  <c:v>22-Dec-10</c:v>
                </c:pt>
                <c:pt idx="1742">
                  <c:v>23-Dec-10</c:v>
                </c:pt>
                <c:pt idx="1743">
                  <c:v>27-Dec-10</c:v>
                </c:pt>
                <c:pt idx="1744">
                  <c:v>28-Dec-10</c:v>
                </c:pt>
                <c:pt idx="1745">
                  <c:v>29-Dec-10</c:v>
                </c:pt>
                <c:pt idx="1746">
                  <c:v>30-Dec-10</c:v>
                </c:pt>
                <c:pt idx="1747">
                  <c:v>31-Dec-10</c:v>
                </c:pt>
                <c:pt idx="1748">
                  <c:v>3-Jan-11</c:v>
                </c:pt>
                <c:pt idx="1749">
                  <c:v>4-Jan-11</c:v>
                </c:pt>
                <c:pt idx="1750">
                  <c:v>5-Jan-11</c:v>
                </c:pt>
                <c:pt idx="1751">
                  <c:v>6-Jan-11</c:v>
                </c:pt>
                <c:pt idx="1752">
                  <c:v>7-Jan-11</c:v>
                </c:pt>
                <c:pt idx="1753">
                  <c:v>10-Jan-11</c:v>
                </c:pt>
                <c:pt idx="1754">
                  <c:v>11-Jan-11</c:v>
                </c:pt>
                <c:pt idx="1755">
                  <c:v>12-Jan-11</c:v>
                </c:pt>
                <c:pt idx="1756">
                  <c:v>13-Jan-11</c:v>
                </c:pt>
                <c:pt idx="1757">
                  <c:v>14-Jan-11</c:v>
                </c:pt>
                <c:pt idx="1758">
                  <c:v>18-Jan-11</c:v>
                </c:pt>
                <c:pt idx="1759">
                  <c:v>19-Jan-11</c:v>
                </c:pt>
                <c:pt idx="1760">
                  <c:v>20-Jan-11</c:v>
                </c:pt>
                <c:pt idx="1761">
                  <c:v>21-Jan-11</c:v>
                </c:pt>
                <c:pt idx="1762">
                  <c:v>24-Jan-11</c:v>
                </c:pt>
                <c:pt idx="1763">
                  <c:v>25-Jan-11</c:v>
                </c:pt>
                <c:pt idx="1764">
                  <c:v>26-Jan-11</c:v>
                </c:pt>
                <c:pt idx="1765">
                  <c:v>27-Jan-11</c:v>
                </c:pt>
                <c:pt idx="1766">
                  <c:v>28-Jan-11</c:v>
                </c:pt>
                <c:pt idx="1767">
                  <c:v>31-Jan-11</c:v>
                </c:pt>
                <c:pt idx="1768">
                  <c:v>1-Feb-11</c:v>
                </c:pt>
                <c:pt idx="1769">
                  <c:v>2-Feb-11</c:v>
                </c:pt>
                <c:pt idx="1770">
                  <c:v>3-Feb-11</c:v>
                </c:pt>
                <c:pt idx="1771">
                  <c:v>4-Feb-11</c:v>
                </c:pt>
                <c:pt idx="1772">
                  <c:v>7-Feb-11</c:v>
                </c:pt>
                <c:pt idx="1773">
                  <c:v>8-Feb-11</c:v>
                </c:pt>
                <c:pt idx="1774">
                  <c:v>9-Feb-11</c:v>
                </c:pt>
                <c:pt idx="1775">
                  <c:v>10-Feb-11</c:v>
                </c:pt>
                <c:pt idx="1776">
                  <c:v>11-Feb-11</c:v>
                </c:pt>
                <c:pt idx="1777">
                  <c:v>14-Feb-11</c:v>
                </c:pt>
                <c:pt idx="1778">
                  <c:v>15-Feb-11</c:v>
                </c:pt>
                <c:pt idx="1779">
                  <c:v>16-Feb-11</c:v>
                </c:pt>
                <c:pt idx="1780">
                  <c:v>17-Feb-11</c:v>
                </c:pt>
                <c:pt idx="1781">
                  <c:v>18-Feb-11</c:v>
                </c:pt>
                <c:pt idx="1782">
                  <c:v>22-Feb-11</c:v>
                </c:pt>
                <c:pt idx="1783">
                  <c:v>23-Feb-11</c:v>
                </c:pt>
                <c:pt idx="1784">
                  <c:v>24-Feb-11</c:v>
                </c:pt>
                <c:pt idx="1785">
                  <c:v>25-Feb-11</c:v>
                </c:pt>
                <c:pt idx="1786">
                  <c:v>28-Feb-11</c:v>
                </c:pt>
                <c:pt idx="1787">
                  <c:v>1-Mar-11</c:v>
                </c:pt>
                <c:pt idx="1788">
                  <c:v>2-Mar-11</c:v>
                </c:pt>
                <c:pt idx="1789">
                  <c:v>3-Mar-11</c:v>
                </c:pt>
                <c:pt idx="1790">
                  <c:v>4-Mar-11</c:v>
                </c:pt>
                <c:pt idx="1791">
                  <c:v>7-Mar-11</c:v>
                </c:pt>
                <c:pt idx="1792">
                  <c:v>8-Mar-11</c:v>
                </c:pt>
                <c:pt idx="1793">
                  <c:v>9-Mar-11</c:v>
                </c:pt>
                <c:pt idx="1794">
                  <c:v>10-Mar-11</c:v>
                </c:pt>
                <c:pt idx="1795">
                  <c:v>11-Mar-11</c:v>
                </c:pt>
                <c:pt idx="1796">
                  <c:v>14-Mar-11</c:v>
                </c:pt>
                <c:pt idx="1797">
                  <c:v>15-Mar-11</c:v>
                </c:pt>
                <c:pt idx="1798">
                  <c:v>16-Mar-11</c:v>
                </c:pt>
                <c:pt idx="1799">
                  <c:v>17-Mar-11</c:v>
                </c:pt>
                <c:pt idx="1800">
                  <c:v>18-Mar-11</c:v>
                </c:pt>
                <c:pt idx="1801">
                  <c:v>21-Mar-11</c:v>
                </c:pt>
                <c:pt idx="1802">
                  <c:v>22-Mar-11</c:v>
                </c:pt>
                <c:pt idx="1803">
                  <c:v>23-Mar-11</c:v>
                </c:pt>
                <c:pt idx="1804">
                  <c:v>24-Mar-11</c:v>
                </c:pt>
                <c:pt idx="1805">
                  <c:v>25-Mar-11</c:v>
                </c:pt>
                <c:pt idx="1806">
                  <c:v>28-Mar-11</c:v>
                </c:pt>
                <c:pt idx="1807">
                  <c:v>29-Mar-11</c:v>
                </c:pt>
                <c:pt idx="1808">
                  <c:v>30-Mar-11</c:v>
                </c:pt>
                <c:pt idx="1809">
                  <c:v>31-Mar-11</c:v>
                </c:pt>
                <c:pt idx="1810">
                  <c:v>1-Apr-11</c:v>
                </c:pt>
                <c:pt idx="1811">
                  <c:v>4-Apr-11</c:v>
                </c:pt>
                <c:pt idx="1812">
                  <c:v>5-Apr-11</c:v>
                </c:pt>
                <c:pt idx="1813">
                  <c:v>6-Apr-11</c:v>
                </c:pt>
                <c:pt idx="1814">
                  <c:v>7-Apr-11</c:v>
                </c:pt>
                <c:pt idx="1815">
                  <c:v>8-Apr-11</c:v>
                </c:pt>
                <c:pt idx="1816">
                  <c:v>11-Apr-11</c:v>
                </c:pt>
                <c:pt idx="1817">
                  <c:v>12-Apr-11</c:v>
                </c:pt>
                <c:pt idx="1818">
                  <c:v>13-Apr-11</c:v>
                </c:pt>
                <c:pt idx="1819">
                  <c:v>14-Apr-11</c:v>
                </c:pt>
                <c:pt idx="1820">
                  <c:v>15-Apr-11</c:v>
                </c:pt>
                <c:pt idx="1821">
                  <c:v>18-Apr-11</c:v>
                </c:pt>
                <c:pt idx="1822">
                  <c:v>19-Apr-11</c:v>
                </c:pt>
                <c:pt idx="1823">
                  <c:v>20-Apr-11</c:v>
                </c:pt>
                <c:pt idx="1824">
                  <c:v>21-Apr-11</c:v>
                </c:pt>
                <c:pt idx="1825">
                  <c:v>25-Apr-11</c:v>
                </c:pt>
                <c:pt idx="1826">
                  <c:v>26-Apr-11</c:v>
                </c:pt>
                <c:pt idx="1827">
                  <c:v>27-Apr-11</c:v>
                </c:pt>
                <c:pt idx="1828">
                  <c:v>28-Apr-11</c:v>
                </c:pt>
                <c:pt idx="1829">
                  <c:v>29-Apr-11</c:v>
                </c:pt>
                <c:pt idx="1830">
                  <c:v>2-May-11</c:v>
                </c:pt>
                <c:pt idx="1831">
                  <c:v>3-May-11</c:v>
                </c:pt>
                <c:pt idx="1832">
                  <c:v>4-May-11</c:v>
                </c:pt>
                <c:pt idx="1833">
                  <c:v>5-May-11</c:v>
                </c:pt>
                <c:pt idx="1834">
                  <c:v>6-May-11</c:v>
                </c:pt>
                <c:pt idx="1835">
                  <c:v>9-May-11</c:v>
                </c:pt>
                <c:pt idx="1836">
                  <c:v>10-May-11</c:v>
                </c:pt>
                <c:pt idx="1837">
                  <c:v>11-May-11</c:v>
                </c:pt>
                <c:pt idx="1838">
                  <c:v>12-May-11</c:v>
                </c:pt>
                <c:pt idx="1839">
                  <c:v>13-May-11</c:v>
                </c:pt>
                <c:pt idx="1840">
                  <c:v>16-May-11</c:v>
                </c:pt>
                <c:pt idx="1841">
                  <c:v>17-May-11</c:v>
                </c:pt>
                <c:pt idx="1842">
                  <c:v>18-May-11</c:v>
                </c:pt>
                <c:pt idx="1843">
                  <c:v>19-May-11</c:v>
                </c:pt>
                <c:pt idx="1844">
                  <c:v>20-May-11</c:v>
                </c:pt>
                <c:pt idx="1845">
                  <c:v>23-May-11</c:v>
                </c:pt>
                <c:pt idx="1846">
                  <c:v>24-May-11</c:v>
                </c:pt>
                <c:pt idx="1847">
                  <c:v>25-May-11</c:v>
                </c:pt>
                <c:pt idx="1848">
                  <c:v>26-May-11</c:v>
                </c:pt>
                <c:pt idx="1849">
                  <c:v>27-May-11</c:v>
                </c:pt>
                <c:pt idx="1850">
                  <c:v>31-May-11</c:v>
                </c:pt>
                <c:pt idx="1851">
                  <c:v>1-Jun-11</c:v>
                </c:pt>
                <c:pt idx="1852">
                  <c:v>2-Jun-11</c:v>
                </c:pt>
                <c:pt idx="1853">
                  <c:v>3-Jun-11</c:v>
                </c:pt>
                <c:pt idx="1854">
                  <c:v>6-Jun-11</c:v>
                </c:pt>
                <c:pt idx="1855">
                  <c:v>7-Jun-11</c:v>
                </c:pt>
                <c:pt idx="1856">
                  <c:v>8-Jun-11</c:v>
                </c:pt>
                <c:pt idx="1857">
                  <c:v>9-Jun-11</c:v>
                </c:pt>
                <c:pt idx="1858">
                  <c:v>10-Jun-11</c:v>
                </c:pt>
                <c:pt idx="1859">
                  <c:v>13-Jun-11</c:v>
                </c:pt>
                <c:pt idx="1860">
                  <c:v>14-Jun-11</c:v>
                </c:pt>
                <c:pt idx="1861">
                  <c:v>15-Jun-11</c:v>
                </c:pt>
                <c:pt idx="1862">
                  <c:v>16-Jun-11</c:v>
                </c:pt>
                <c:pt idx="1863">
                  <c:v>17-Jun-11</c:v>
                </c:pt>
                <c:pt idx="1864">
                  <c:v>20-Jun-11</c:v>
                </c:pt>
                <c:pt idx="1865">
                  <c:v>21-Jun-11</c:v>
                </c:pt>
                <c:pt idx="1866">
                  <c:v>22-Jun-11</c:v>
                </c:pt>
                <c:pt idx="1867">
                  <c:v>23-Jun-11</c:v>
                </c:pt>
                <c:pt idx="1868">
                  <c:v>24-Jun-11</c:v>
                </c:pt>
                <c:pt idx="1869">
                  <c:v>27-Jun-11</c:v>
                </c:pt>
                <c:pt idx="1870">
                  <c:v>28-Jun-11</c:v>
                </c:pt>
                <c:pt idx="1871">
                  <c:v>29-Jun-11</c:v>
                </c:pt>
                <c:pt idx="1872">
                  <c:v>30-Jun-11</c:v>
                </c:pt>
                <c:pt idx="1873">
                  <c:v>1-Jul-11</c:v>
                </c:pt>
                <c:pt idx="1874">
                  <c:v>5-Jul-11</c:v>
                </c:pt>
                <c:pt idx="1875">
                  <c:v>6-Jul-11</c:v>
                </c:pt>
                <c:pt idx="1876">
                  <c:v>7-Jul-11</c:v>
                </c:pt>
                <c:pt idx="1877">
                  <c:v>8-Jul-11</c:v>
                </c:pt>
                <c:pt idx="1878">
                  <c:v>11-Jul-11</c:v>
                </c:pt>
                <c:pt idx="1879">
                  <c:v>12-Jul-11</c:v>
                </c:pt>
                <c:pt idx="1880">
                  <c:v>13-Jul-11</c:v>
                </c:pt>
                <c:pt idx="1881">
                  <c:v>14-Jul-11</c:v>
                </c:pt>
                <c:pt idx="1882">
                  <c:v>15-Jul-11</c:v>
                </c:pt>
                <c:pt idx="1883">
                  <c:v>18-Jul-11</c:v>
                </c:pt>
                <c:pt idx="1884">
                  <c:v>19-Jul-11</c:v>
                </c:pt>
                <c:pt idx="1885">
                  <c:v>20-Jul-11</c:v>
                </c:pt>
                <c:pt idx="1886">
                  <c:v>21-Jul-11</c:v>
                </c:pt>
                <c:pt idx="1887">
                  <c:v>22-Jul-11</c:v>
                </c:pt>
                <c:pt idx="1888">
                  <c:v>25-Jul-11</c:v>
                </c:pt>
                <c:pt idx="1889">
                  <c:v>26-Jul-11</c:v>
                </c:pt>
                <c:pt idx="1890">
                  <c:v>27-Jul-11</c:v>
                </c:pt>
                <c:pt idx="1891">
                  <c:v>28-Jul-11</c:v>
                </c:pt>
                <c:pt idx="1892">
                  <c:v>29-Jul-11</c:v>
                </c:pt>
                <c:pt idx="1893">
                  <c:v>1-Aug-11</c:v>
                </c:pt>
                <c:pt idx="1894">
                  <c:v>2-Aug-11</c:v>
                </c:pt>
                <c:pt idx="1895">
                  <c:v>3-Aug-11</c:v>
                </c:pt>
                <c:pt idx="1896">
                  <c:v>4-Aug-11</c:v>
                </c:pt>
                <c:pt idx="1897">
                  <c:v>5-Aug-11</c:v>
                </c:pt>
                <c:pt idx="1898">
                  <c:v>8-Aug-11</c:v>
                </c:pt>
                <c:pt idx="1899">
                  <c:v>9-Aug-11</c:v>
                </c:pt>
                <c:pt idx="1900">
                  <c:v>10-Aug-11</c:v>
                </c:pt>
                <c:pt idx="1901">
                  <c:v>11-Aug-11</c:v>
                </c:pt>
                <c:pt idx="1902">
                  <c:v>12-Aug-11</c:v>
                </c:pt>
                <c:pt idx="1903">
                  <c:v>15-Aug-11</c:v>
                </c:pt>
                <c:pt idx="1904">
                  <c:v>16-Aug-11</c:v>
                </c:pt>
                <c:pt idx="1905">
                  <c:v>17-Aug-11</c:v>
                </c:pt>
                <c:pt idx="1906">
                  <c:v>18-Aug-11</c:v>
                </c:pt>
                <c:pt idx="1907">
                  <c:v>19-Aug-11</c:v>
                </c:pt>
                <c:pt idx="1908">
                  <c:v>22-Aug-11</c:v>
                </c:pt>
                <c:pt idx="1909">
                  <c:v>23-Aug-11</c:v>
                </c:pt>
                <c:pt idx="1910">
                  <c:v>24-Aug-11</c:v>
                </c:pt>
                <c:pt idx="1911">
                  <c:v>25-Aug-11</c:v>
                </c:pt>
                <c:pt idx="1912">
                  <c:v>26-Aug-11</c:v>
                </c:pt>
                <c:pt idx="1913">
                  <c:v>29-Aug-11</c:v>
                </c:pt>
                <c:pt idx="1914">
                  <c:v>30-Aug-11</c:v>
                </c:pt>
                <c:pt idx="1915">
                  <c:v>31-Aug-11</c:v>
                </c:pt>
                <c:pt idx="1916">
                  <c:v>1-Sep-11</c:v>
                </c:pt>
                <c:pt idx="1917">
                  <c:v>2-Sep-11</c:v>
                </c:pt>
                <c:pt idx="1918">
                  <c:v>6-Sep-11</c:v>
                </c:pt>
                <c:pt idx="1919">
                  <c:v>7-Sep-11</c:v>
                </c:pt>
                <c:pt idx="1920">
                  <c:v>8-Sep-11</c:v>
                </c:pt>
                <c:pt idx="1921">
                  <c:v>9-Sep-11</c:v>
                </c:pt>
                <c:pt idx="1922">
                  <c:v>12-Sep-11</c:v>
                </c:pt>
                <c:pt idx="1923">
                  <c:v>13-Sep-11</c:v>
                </c:pt>
                <c:pt idx="1924">
                  <c:v>14-Sep-11</c:v>
                </c:pt>
                <c:pt idx="1925">
                  <c:v>15-Sep-11</c:v>
                </c:pt>
                <c:pt idx="1926">
                  <c:v>16-Sep-11</c:v>
                </c:pt>
                <c:pt idx="1927">
                  <c:v>19-Sep-11</c:v>
                </c:pt>
                <c:pt idx="1928">
                  <c:v>20-Sep-11</c:v>
                </c:pt>
                <c:pt idx="1929">
                  <c:v>21-Sep-11</c:v>
                </c:pt>
                <c:pt idx="1930">
                  <c:v>22-Sep-11</c:v>
                </c:pt>
                <c:pt idx="1931">
                  <c:v>23-Sep-11</c:v>
                </c:pt>
                <c:pt idx="1932">
                  <c:v>26-Sep-11</c:v>
                </c:pt>
                <c:pt idx="1933">
                  <c:v>27-Sep-11</c:v>
                </c:pt>
                <c:pt idx="1934">
                  <c:v>28-Sep-11</c:v>
                </c:pt>
                <c:pt idx="1935">
                  <c:v>29-Sep-11</c:v>
                </c:pt>
                <c:pt idx="1936">
                  <c:v>30-Sep-11</c:v>
                </c:pt>
                <c:pt idx="1937">
                  <c:v>3-Oct-11</c:v>
                </c:pt>
                <c:pt idx="1938">
                  <c:v>4-Oct-11</c:v>
                </c:pt>
                <c:pt idx="1939">
                  <c:v>5-Oct-11</c:v>
                </c:pt>
                <c:pt idx="1940">
                  <c:v>6-Oct-11</c:v>
                </c:pt>
                <c:pt idx="1941">
                  <c:v>7-Oct-11</c:v>
                </c:pt>
                <c:pt idx="1942">
                  <c:v>10-Oct-11</c:v>
                </c:pt>
                <c:pt idx="1943">
                  <c:v>11-Oct-11</c:v>
                </c:pt>
                <c:pt idx="1944">
                  <c:v>12-Oct-11</c:v>
                </c:pt>
                <c:pt idx="1945">
                  <c:v>13-Oct-11</c:v>
                </c:pt>
                <c:pt idx="1946">
                  <c:v>14-Oct-11</c:v>
                </c:pt>
                <c:pt idx="1947">
                  <c:v>17-Oct-11</c:v>
                </c:pt>
                <c:pt idx="1948">
                  <c:v>18-Oct-11</c:v>
                </c:pt>
                <c:pt idx="1949">
                  <c:v>19-Oct-11</c:v>
                </c:pt>
                <c:pt idx="1950">
                  <c:v>20-Oct-11</c:v>
                </c:pt>
                <c:pt idx="1951">
                  <c:v>21-Oct-11</c:v>
                </c:pt>
                <c:pt idx="1952">
                  <c:v>24-Oct-11</c:v>
                </c:pt>
                <c:pt idx="1953">
                  <c:v>25-Oct-11</c:v>
                </c:pt>
                <c:pt idx="1954">
                  <c:v>26-Oct-11</c:v>
                </c:pt>
                <c:pt idx="1955">
                  <c:v>27-Oct-11</c:v>
                </c:pt>
                <c:pt idx="1956">
                  <c:v>28-Oct-11</c:v>
                </c:pt>
                <c:pt idx="1957">
                  <c:v>31-Oct-11</c:v>
                </c:pt>
                <c:pt idx="1958">
                  <c:v>1-Nov-11</c:v>
                </c:pt>
                <c:pt idx="1959">
                  <c:v>2-Nov-11</c:v>
                </c:pt>
                <c:pt idx="1960">
                  <c:v>3-Nov-11</c:v>
                </c:pt>
                <c:pt idx="1961">
                  <c:v>4-Nov-11</c:v>
                </c:pt>
                <c:pt idx="1962">
                  <c:v>7-Nov-11</c:v>
                </c:pt>
                <c:pt idx="1963">
                  <c:v>8-Nov-11</c:v>
                </c:pt>
                <c:pt idx="1964">
                  <c:v>9-Nov-11</c:v>
                </c:pt>
                <c:pt idx="1965">
                  <c:v>10-Nov-11</c:v>
                </c:pt>
                <c:pt idx="1966">
                  <c:v>11-Nov-11</c:v>
                </c:pt>
                <c:pt idx="1967">
                  <c:v>14-Nov-11</c:v>
                </c:pt>
                <c:pt idx="1968">
                  <c:v>15-Nov-11</c:v>
                </c:pt>
                <c:pt idx="1969">
                  <c:v>16-Nov-11</c:v>
                </c:pt>
                <c:pt idx="1970">
                  <c:v>17-Nov-11</c:v>
                </c:pt>
                <c:pt idx="1971">
                  <c:v>18-Nov-11</c:v>
                </c:pt>
                <c:pt idx="1972">
                  <c:v>21-Nov-11</c:v>
                </c:pt>
                <c:pt idx="1973">
                  <c:v>22-Nov-11</c:v>
                </c:pt>
                <c:pt idx="1974">
                  <c:v>23-Nov-11</c:v>
                </c:pt>
                <c:pt idx="1975">
                  <c:v>25-Nov-11</c:v>
                </c:pt>
                <c:pt idx="1976">
                  <c:v>28-Nov-11</c:v>
                </c:pt>
                <c:pt idx="1977">
                  <c:v>29-Nov-11</c:v>
                </c:pt>
                <c:pt idx="1978">
                  <c:v>30-Nov-11</c:v>
                </c:pt>
                <c:pt idx="1979">
                  <c:v>1-Dec-11</c:v>
                </c:pt>
                <c:pt idx="1980">
                  <c:v>2-Dec-11</c:v>
                </c:pt>
                <c:pt idx="1981">
                  <c:v>5-Dec-11</c:v>
                </c:pt>
                <c:pt idx="1982">
                  <c:v>6-Dec-11</c:v>
                </c:pt>
                <c:pt idx="1983">
                  <c:v>7-Dec-11</c:v>
                </c:pt>
                <c:pt idx="1984">
                  <c:v>8-Dec-11</c:v>
                </c:pt>
                <c:pt idx="1985">
                  <c:v>9-Dec-11</c:v>
                </c:pt>
                <c:pt idx="1986">
                  <c:v>12-Dec-11</c:v>
                </c:pt>
                <c:pt idx="1987">
                  <c:v>13-Dec-11</c:v>
                </c:pt>
                <c:pt idx="1988">
                  <c:v>14-Dec-11</c:v>
                </c:pt>
                <c:pt idx="1989">
                  <c:v>15-Dec-11</c:v>
                </c:pt>
                <c:pt idx="1990">
                  <c:v>16-Dec-11</c:v>
                </c:pt>
                <c:pt idx="1991">
                  <c:v>19-Dec-11</c:v>
                </c:pt>
                <c:pt idx="1992">
                  <c:v>20-Dec-11</c:v>
                </c:pt>
                <c:pt idx="1993">
                  <c:v>21-Dec-11</c:v>
                </c:pt>
                <c:pt idx="1994">
                  <c:v>22-Dec-11</c:v>
                </c:pt>
                <c:pt idx="1995">
                  <c:v>23-Dec-11</c:v>
                </c:pt>
                <c:pt idx="1996">
                  <c:v>27-Dec-11</c:v>
                </c:pt>
                <c:pt idx="1997">
                  <c:v>28-Dec-11</c:v>
                </c:pt>
                <c:pt idx="1998">
                  <c:v>29-Dec-11</c:v>
                </c:pt>
                <c:pt idx="1999">
                  <c:v>30-Dec-11</c:v>
                </c:pt>
                <c:pt idx="2000">
                  <c:v>3-Jan-12</c:v>
                </c:pt>
                <c:pt idx="2001">
                  <c:v>4-Jan-12</c:v>
                </c:pt>
                <c:pt idx="2002">
                  <c:v>5-Jan-12</c:v>
                </c:pt>
                <c:pt idx="2003">
                  <c:v>6-Jan-12</c:v>
                </c:pt>
                <c:pt idx="2004">
                  <c:v>9-Jan-12</c:v>
                </c:pt>
                <c:pt idx="2005">
                  <c:v>10-Jan-12</c:v>
                </c:pt>
                <c:pt idx="2006">
                  <c:v>11-Jan-12</c:v>
                </c:pt>
                <c:pt idx="2007">
                  <c:v>12-Jan-12</c:v>
                </c:pt>
                <c:pt idx="2008">
                  <c:v>13-Jan-12</c:v>
                </c:pt>
                <c:pt idx="2009">
                  <c:v>17-Jan-12</c:v>
                </c:pt>
                <c:pt idx="2010">
                  <c:v>18-Jan-12</c:v>
                </c:pt>
                <c:pt idx="2011">
                  <c:v>19-Jan-12</c:v>
                </c:pt>
                <c:pt idx="2012">
                  <c:v>20-Jan-12</c:v>
                </c:pt>
                <c:pt idx="2013">
                  <c:v>23-Jan-12</c:v>
                </c:pt>
                <c:pt idx="2014">
                  <c:v>24-Jan-12</c:v>
                </c:pt>
                <c:pt idx="2015">
                  <c:v>25-Jan-12</c:v>
                </c:pt>
                <c:pt idx="2016">
                  <c:v>26-Jan-12</c:v>
                </c:pt>
                <c:pt idx="2017">
                  <c:v>27-Jan-12</c:v>
                </c:pt>
                <c:pt idx="2018">
                  <c:v>30-Jan-12</c:v>
                </c:pt>
                <c:pt idx="2019">
                  <c:v>31-Jan-12</c:v>
                </c:pt>
                <c:pt idx="2020">
                  <c:v>1-Feb-12</c:v>
                </c:pt>
                <c:pt idx="2021">
                  <c:v>2-Feb-12</c:v>
                </c:pt>
                <c:pt idx="2022">
                  <c:v>3-Feb-12</c:v>
                </c:pt>
                <c:pt idx="2023">
                  <c:v>6-Feb-12</c:v>
                </c:pt>
                <c:pt idx="2024">
                  <c:v>7-Feb-12</c:v>
                </c:pt>
                <c:pt idx="2025">
                  <c:v>8-Feb-12</c:v>
                </c:pt>
                <c:pt idx="2026">
                  <c:v>9-Feb-12</c:v>
                </c:pt>
                <c:pt idx="2027">
                  <c:v>10-Feb-12</c:v>
                </c:pt>
                <c:pt idx="2028">
                  <c:v>13-Feb-12</c:v>
                </c:pt>
                <c:pt idx="2029">
                  <c:v>14-Feb-12</c:v>
                </c:pt>
                <c:pt idx="2030">
                  <c:v>15-Feb-12</c:v>
                </c:pt>
                <c:pt idx="2031">
                  <c:v>16-Feb-12</c:v>
                </c:pt>
                <c:pt idx="2032">
                  <c:v>17-Feb-12</c:v>
                </c:pt>
                <c:pt idx="2033">
                  <c:v>21-Feb-12</c:v>
                </c:pt>
                <c:pt idx="2034">
                  <c:v>22-Feb-12</c:v>
                </c:pt>
                <c:pt idx="2035">
                  <c:v>23-Feb-12</c:v>
                </c:pt>
                <c:pt idx="2036">
                  <c:v>24-Feb-12</c:v>
                </c:pt>
                <c:pt idx="2037">
                  <c:v>27-Feb-12</c:v>
                </c:pt>
                <c:pt idx="2038">
                  <c:v>28-Feb-12</c:v>
                </c:pt>
                <c:pt idx="2039">
                  <c:v>29-Feb-12</c:v>
                </c:pt>
                <c:pt idx="2040">
                  <c:v>1-Mar-12</c:v>
                </c:pt>
                <c:pt idx="2041">
                  <c:v>2-Mar-12</c:v>
                </c:pt>
                <c:pt idx="2042">
                  <c:v>5-Mar-12</c:v>
                </c:pt>
                <c:pt idx="2043">
                  <c:v>6-Mar-12</c:v>
                </c:pt>
                <c:pt idx="2044">
                  <c:v>7-Mar-12</c:v>
                </c:pt>
                <c:pt idx="2045">
                  <c:v>8-Mar-12</c:v>
                </c:pt>
                <c:pt idx="2046">
                  <c:v>9-Mar-12</c:v>
                </c:pt>
                <c:pt idx="2047">
                  <c:v>12-Mar-12</c:v>
                </c:pt>
                <c:pt idx="2048">
                  <c:v>13-Mar-12</c:v>
                </c:pt>
                <c:pt idx="2049">
                  <c:v>14-Mar-12</c:v>
                </c:pt>
                <c:pt idx="2050">
                  <c:v>15-Mar-12</c:v>
                </c:pt>
                <c:pt idx="2051">
                  <c:v>16-Mar-12</c:v>
                </c:pt>
                <c:pt idx="2052">
                  <c:v>19-Mar-12</c:v>
                </c:pt>
                <c:pt idx="2053">
                  <c:v>20-Mar-12</c:v>
                </c:pt>
                <c:pt idx="2054">
                  <c:v>21-Mar-12</c:v>
                </c:pt>
                <c:pt idx="2055">
                  <c:v>22-Mar-12</c:v>
                </c:pt>
                <c:pt idx="2056">
                  <c:v>23-Mar-12</c:v>
                </c:pt>
                <c:pt idx="2057">
                  <c:v>26-Mar-12</c:v>
                </c:pt>
                <c:pt idx="2058">
                  <c:v>27-Mar-12</c:v>
                </c:pt>
                <c:pt idx="2059">
                  <c:v>28-Mar-12</c:v>
                </c:pt>
                <c:pt idx="2060">
                  <c:v>29-Mar-12</c:v>
                </c:pt>
                <c:pt idx="2061">
                  <c:v>30-Mar-12</c:v>
                </c:pt>
                <c:pt idx="2062">
                  <c:v>2-Apr-12</c:v>
                </c:pt>
                <c:pt idx="2063">
                  <c:v>3-Apr-12</c:v>
                </c:pt>
                <c:pt idx="2064">
                  <c:v>4-Apr-12</c:v>
                </c:pt>
                <c:pt idx="2065">
                  <c:v>5-Apr-12</c:v>
                </c:pt>
                <c:pt idx="2066">
                  <c:v>9-Apr-12</c:v>
                </c:pt>
                <c:pt idx="2067">
                  <c:v>10-Apr-12</c:v>
                </c:pt>
                <c:pt idx="2068">
                  <c:v>11-Apr-12</c:v>
                </c:pt>
                <c:pt idx="2069">
                  <c:v>12-Apr-12</c:v>
                </c:pt>
                <c:pt idx="2070">
                  <c:v>13-Apr-12</c:v>
                </c:pt>
                <c:pt idx="2071">
                  <c:v>16-Apr-12</c:v>
                </c:pt>
                <c:pt idx="2072">
                  <c:v>17-Apr-12</c:v>
                </c:pt>
                <c:pt idx="2073">
                  <c:v>18-Apr-12</c:v>
                </c:pt>
                <c:pt idx="2074">
                  <c:v>19-Apr-12</c:v>
                </c:pt>
                <c:pt idx="2075">
                  <c:v>20-Apr-12</c:v>
                </c:pt>
                <c:pt idx="2076">
                  <c:v>23-Apr-12</c:v>
                </c:pt>
                <c:pt idx="2077">
                  <c:v>24-Apr-12</c:v>
                </c:pt>
                <c:pt idx="2078">
                  <c:v>25-Apr-12</c:v>
                </c:pt>
                <c:pt idx="2079">
                  <c:v>26-Apr-12</c:v>
                </c:pt>
                <c:pt idx="2080">
                  <c:v>27-Apr-12</c:v>
                </c:pt>
                <c:pt idx="2081">
                  <c:v>30-Apr-12</c:v>
                </c:pt>
                <c:pt idx="2082">
                  <c:v>1-May-12</c:v>
                </c:pt>
                <c:pt idx="2083">
                  <c:v>2-May-12</c:v>
                </c:pt>
                <c:pt idx="2084">
                  <c:v>3-May-12</c:v>
                </c:pt>
                <c:pt idx="2085">
                  <c:v>4-May-12</c:v>
                </c:pt>
                <c:pt idx="2086">
                  <c:v>7-May-12</c:v>
                </c:pt>
                <c:pt idx="2087">
                  <c:v>8-May-12</c:v>
                </c:pt>
                <c:pt idx="2088">
                  <c:v>9-May-12</c:v>
                </c:pt>
                <c:pt idx="2089">
                  <c:v>10-May-12</c:v>
                </c:pt>
                <c:pt idx="2090">
                  <c:v>11-May-12</c:v>
                </c:pt>
                <c:pt idx="2091">
                  <c:v>14-May-12</c:v>
                </c:pt>
                <c:pt idx="2092">
                  <c:v>15-May-12</c:v>
                </c:pt>
                <c:pt idx="2093">
                  <c:v>16-May-12</c:v>
                </c:pt>
                <c:pt idx="2094">
                  <c:v>17-May-12</c:v>
                </c:pt>
                <c:pt idx="2095">
                  <c:v>18-May-12</c:v>
                </c:pt>
                <c:pt idx="2096">
                  <c:v>21-May-12</c:v>
                </c:pt>
                <c:pt idx="2097">
                  <c:v>22-May-12</c:v>
                </c:pt>
                <c:pt idx="2098">
                  <c:v>23-May-12</c:v>
                </c:pt>
                <c:pt idx="2099">
                  <c:v>24-May-12</c:v>
                </c:pt>
                <c:pt idx="2100">
                  <c:v>25-May-12</c:v>
                </c:pt>
                <c:pt idx="2101">
                  <c:v>29-May-12</c:v>
                </c:pt>
                <c:pt idx="2102">
                  <c:v>30-May-12</c:v>
                </c:pt>
                <c:pt idx="2103">
                  <c:v>31-May-12</c:v>
                </c:pt>
                <c:pt idx="2104">
                  <c:v>1-Jun-12</c:v>
                </c:pt>
                <c:pt idx="2105">
                  <c:v>4-Jun-12</c:v>
                </c:pt>
                <c:pt idx="2106">
                  <c:v>5-Jun-12</c:v>
                </c:pt>
                <c:pt idx="2107">
                  <c:v>6-Jun-12</c:v>
                </c:pt>
                <c:pt idx="2108">
                  <c:v>7-Jun-12</c:v>
                </c:pt>
                <c:pt idx="2109">
                  <c:v>8-Jun-12</c:v>
                </c:pt>
                <c:pt idx="2110">
                  <c:v>11-Jun-12</c:v>
                </c:pt>
                <c:pt idx="2111">
                  <c:v>12-Jun-12</c:v>
                </c:pt>
                <c:pt idx="2112">
                  <c:v>13-Jun-12</c:v>
                </c:pt>
                <c:pt idx="2113">
                  <c:v>14-Jun-12</c:v>
                </c:pt>
                <c:pt idx="2114">
                  <c:v>15-Jun-12</c:v>
                </c:pt>
                <c:pt idx="2115">
                  <c:v>18-Jun-12</c:v>
                </c:pt>
                <c:pt idx="2116">
                  <c:v>19-Jun-12</c:v>
                </c:pt>
                <c:pt idx="2117">
                  <c:v>20-Jun-12</c:v>
                </c:pt>
                <c:pt idx="2118">
                  <c:v>21-Jun-12</c:v>
                </c:pt>
                <c:pt idx="2119">
                  <c:v>22-Jun-12</c:v>
                </c:pt>
                <c:pt idx="2120">
                  <c:v>25-Jun-12</c:v>
                </c:pt>
                <c:pt idx="2121">
                  <c:v>26-Jun-12</c:v>
                </c:pt>
                <c:pt idx="2122">
                  <c:v>27-Jun-12</c:v>
                </c:pt>
                <c:pt idx="2123">
                  <c:v>28-Jun-12</c:v>
                </c:pt>
                <c:pt idx="2124">
                  <c:v>29-Jun-12</c:v>
                </c:pt>
                <c:pt idx="2125">
                  <c:v>2-Jul-12</c:v>
                </c:pt>
                <c:pt idx="2126">
                  <c:v>3-Jul-12</c:v>
                </c:pt>
                <c:pt idx="2127">
                  <c:v>5-Jul-12</c:v>
                </c:pt>
              </c:strCache>
            </c:strRef>
          </c:cat>
          <c:val>
            <c:numRef>
              <c:f>'VQT-chart-pivot'!$C$4:$C$2132</c:f>
              <c:numCache>
                <c:formatCode>General</c:formatCode>
                <c:ptCount val="2128"/>
                <c:pt idx="0">
                  <c:v>1155.3699999999999</c:v>
                </c:pt>
                <c:pt idx="1">
                  <c:v>1144.05</c:v>
                </c:pt>
                <c:pt idx="2">
                  <c:v>1128.48</c:v>
                </c:pt>
                <c:pt idx="3">
                  <c:v>1134.1099999999999</c:v>
                </c:pt>
                <c:pt idx="4">
                  <c:v>1131.1300000000001</c:v>
                </c:pt>
                <c:pt idx="5">
                  <c:v>1135.26</c:v>
                </c:pt>
                <c:pt idx="6">
                  <c:v>1136.03</c:v>
                </c:pt>
                <c:pt idx="7">
                  <c:v>1126.52</c:v>
                </c:pt>
                <c:pt idx="8">
                  <c:v>1128.5899999999999</c:v>
                </c:pt>
                <c:pt idx="9">
                  <c:v>1142.76</c:v>
                </c:pt>
                <c:pt idx="10">
                  <c:v>1139.81</c:v>
                </c:pt>
                <c:pt idx="11">
                  <c:v>1145.54</c:v>
                </c:pt>
                <c:pt idx="12">
                  <c:v>1157.76</c:v>
                </c:pt>
                <c:pt idx="13">
                  <c:v>1152.1099999999999</c:v>
                </c:pt>
                <c:pt idx="14">
                  <c:v>1145.81</c:v>
                </c:pt>
                <c:pt idx="15">
                  <c:v>1156.99</c:v>
                </c:pt>
                <c:pt idx="16">
                  <c:v>1151.82</c:v>
                </c:pt>
                <c:pt idx="17">
                  <c:v>1147.06</c:v>
                </c:pt>
                <c:pt idx="18">
                  <c:v>1144.1099999999999</c:v>
                </c:pt>
                <c:pt idx="19">
                  <c:v>1140.99</c:v>
                </c:pt>
                <c:pt idx="20">
                  <c:v>1139.0899999999999</c:v>
                </c:pt>
                <c:pt idx="21">
                  <c:v>1143.67</c:v>
                </c:pt>
                <c:pt idx="22">
                  <c:v>1144.9100000000001</c:v>
                </c:pt>
                <c:pt idx="23">
                  <c:v>1144.94</c:v>
                </c:pt>
                <c:pt idx="24">
                  <c:v>1155.97</c:v>
                </c:pt>
                <c:pt idx="25">
                  <c:v>1149.0999999999999</c:v>
                </c:pt>
                <c:pt idx="26">
                  <c:v>1151.03</c:v>
                </c:pt>
                <c:pt idx="27">
                  <c:v>1154.8699999999999</c:v>
                </c:pt>
                <c:pt idx="28">
                  <c:v>1156.8599999999999</c:v>
                </c:pt>
                <c:pt idx="29">
                  <c:v>1147.2</c:v>
                </c:pt>
                <c:pt idx="30">
                  <c:v>1140.58</c:v>
                </c:pt>
                <c:pt idx="31">
                  <c:v>1123.8900000000001</c:v>
                </c:pt>
                <c:pt idx="32">
                  <c:v>1106.78</c:v>
                </c:pt>
                <c:pt idx="33">
                  <c:v>1120.57</c:v>
                </c:pt>
                <c:pt idx="34">
                  <c:v>1104.49</c:v>
                </c:pt>
                <c:pt idx="35">
                  <c:v>1110.7</c:v>
                </c:pt>
                <c:pt idx="36">
                  <c:v>1123.75</c:v>
                </c:pt>
                <c:pt idx="37">
                  <c:v>1122.32</c:v>
                </c:pt>
                <c:pt idx="38">
                  <c:v>1109.78</c:v>
                </c:pt>
                <c:pt idx="39">
                  <c:v>1095.4000000000001</c:v>
                </c:pt>
                <c:pt idx="40">
                  <c:v>1093.95</c:v>
                </c:pt>
                <c:pt idx="41">
                  <c:v>1091.33</c:v>
                </c:pt>
                <c:pt idx="42">
                  <c:v>1109.19</c:v>
                </c:pt>
                <c:pt idx="43">
                  <c:v>1108.06</c:v>
                </c:pt>
                <c:pt idx="44">
                  <c:v>1122.47</c:v>
                </c:pt>
                <c:pt idx="45">
                  <c:v>1127</c:v>
                </c:pt>
                <c:pt idx="46">
                  <c:v>1126.21</c:v>
                </c:pt>
                <c:pt idx="47">
                  <c:v>1132.17</c:v>
                </c:pt>
                <c:pt idx="48">
                  <c:v>1141.81</c:v>
                </c:pt>
                <c:pt idx="49">
                  <c:v>1150.57</c:v>
                </c:pt>
                <c:pt idx="50">
                  <c:v>1148.1600000000001</c:v>
                </c:pt>
                <c:pt idx="51">
                  <c:v>1140.53</c:v>
                </c:pt>
                <c:pt idx="52">
                  <c:v>1139.32</c:v>
                </c:pt>
                <c:pt idx="53">
                  <c:v>1145.2</c:v>
                </c:pt>
                <c:pt idx="54">
                  <c:v>1129.44</c:v>
                </c:pt>
                <c:pt idx="55">
                  <c:v>1128.17</c:v>
                </c:pt>
                <c:pt idx="56">
                  <c:v>1128.8399999999999</c:v>
                </c:pt>
                <c:pt idx="57">
                  <c:v>1134.6099999999999</c:v>
                </c:pt>
                <c:pt idx="58">
                  <c:v>1135.82</c:v>
                </c:pt>
                <c:pt idx="59">
                  <c:v>1118.1500000000001</c:v>
                </c:pt>
                <c:pt idx="60">
                  <c:v>1124.0899999999999</c:v>
                </c:pt>
                <c:pt idx="61">
                  <c:v>1139.93</c:v>
                </c:pt>
                <c:pt idx="62">
                  <c:v>1140.5999999999999</c:v>
                </c:pt>
                <c:pt idx="63">
                  <c:v>1135.53</c:v>
                </c:pt>
                <c:pt idx="64">
                  <c:v>1138.1099999999999</c:v>
                </c:pt>
                <c:pt idx="65">
                  <c:v>1122.4100000000001</c:v>
                </c:pt>
                <c:pt idx="66">
                  <c:v>1113.8900000000001</c:v>
                </c:pt>
                <c:pt idx="67">
                  <c:v>1107.3</c:v>
                </c:pt>
                <c:pt idx="68">
                  <c:v>1117.49</c:v>
                </c:pt>
                <c:pt idx="69">
                  <c:v>1119.55</c:v>
                </c:pt>
                <c:pt idx="70">
                  <c:v>1121.53</c:v>
                </c:pt>
                <c:pt idx="71">
                  <c:v>1113.99</c:v>
                </c:pt>
                <c:pt idx="72">
                  <c:v>1098.7</c:v>
                </c:pt>
                <c:pt idx="73">
                  <c:v>1087.1199999999999</c:v>
                </c:pt>
                <c:pt idx="74">
                  <c:v>1095.45</c:v>
                </c:pt>
                <c:pt idx="75">
                  <c:v>1097.28</c:v>
                </c:pt>
                <c:pt idx="76">
                  <c:v>1096.44</c:v>
                </c:pt>
                <c:pt idx="77">
                  <c:v>1095.7</c:v>
                </c:pt>
                <c:pt idx="78">
                  <c:v>1084.0999999999999</c:v>
                </c:pt>
                <c:pt idx="79">
                  <c:v>1091.49</c:v>
                </c:pt>
                <c:pt idx="80">
                  <c:v>1088.68</c:v>
                </c:pt>
                <c:pt idx="81">
                  <c:v>1089.19</c:v>
                </c:pt>
                <c:pt idx="82">
                  <c:v>1093.56</c:v>
                </c:pt>
                <c:pt idx="83">
                  <c:v>1095.4100000000001</c:v>
                </c:pt>
                <c:pt idx="84">
                  <c:v>1113.05</c:v>
                </c:pt>
                <c:pt idx="85">
                  <c:v>1114.94</c:v>
                </c:pt>
                <c:pt idx="86">
                  <c:v>1121.28</c:v>
                </c:pt>
                <c:pt idx="87">
                  <c:v>1120.68</c:v>
                </c:pt>
                <c:pt idx="88">
                  <c:v>1121.2</c:v>
                </c:pt>
                <c:pt idx="89">
                  <c:v>1124.99</c:v>
                </c:pt>
                <c:pt idx="90">
                  <c:v>1116.6400000000001</c:v>
                </c:pt>
                <c:pt idx="91">
                  <c:v>1122.5</c:v>
                </c:pt>
                <c:pt idx="92">
                  <c:v>1140.42</c:v>
                </c:pt>
                <c:pt idx="93">
                  <c:v>1142.18</c:v>
                </c:pt>
                <c:pt idx="94">
                  <c:v>1131.33</c:v>
                </c:pt>
                <c:pt idx="95">
                  <c:v>1136.47</c:v>
                </c:pt>
                <c:pt idx="96">
                  <c:v>1125.29</c:v>
                </c:pt>
                <c:pt idx="97">
                  <c:v>1132.01</c:v>
                </c:pt>
                <c:pt idx="98">
                  <c:v>1133.56</c:v>
                </c:pt>
                <c:pt idx="99">
                  <c:v>1132.05</c:v>
                </c:pt>
                <c:pt idx="100">
                  <c:v>1135.02</c:v>
                </c:pt>
                <c:pt idx="101">
                  <c:v>1130.3</c:v>
                </c:pt>
                <c:pt idx="102">
                  <c:v>1134.4100000000001</c:v>
                </c:pt>
                <c:pt idx="103">
                  <c:v>1144.06</c:v>
                </c:pt>
                <c:pt idx="104">
                  <c:v>1140.6500000000001</c:v>
                </c:pt>
                <c:pt idx="105">
                  <c:v>1134.43</c:v>
                </c:pt>
                <c:pt idx="106">
                  <c:v>1133.3499999999999</c:v>
                </c:pt>
                <c:pt idx="107">
                  <c:v>1136.2</c:v>
                </c:pt>
                <c:pt idx="108">
                  <c:v>1140.8399999999999</c:v>
                </c:pt>
                <c:pt idx="109">
                  <c:v>1128.94</c:v>
                </c:pt>
                <c:pt idx="110">
                  <c:v>1125.3800000000001</c:v>
                </c:pt>
                <c:pt idx="111">
                  <c:v>1116.21</c:v>
                </c:pt>
                <c:pt idx="112">
                  <c:v>1118.33</c:v>
                </c:pt>
                <c:pt idx="113">
                  <c:v>1109.1099999999999</c:v>
                </c:pt>
                <c:pt idx="114">
                  <c:v>1112.81</c:v>
                </c:pt>
                <c:pt idx="115">
                  <c:v>1114.3499999999999</c:v>
                </c:pt>
                <c:pt idx="116">
                  <c:v>1115.1400000000001</c:v>
                </c:pt>
                <c:pt idx="117">
                  <c:v>1111.47</c:v>
                </c:pt>
                <c:pt idx="118">
                  <c:v>1106.69</c:v>
                </c:pt>
                <c:pt idx="119">
                  <c:v>1101.3900000000001</c:v>
                </c:pt>
                <c:pt idx="120">
                  <c:v>1100.9000000000001</c:v>
                </c:pt>
                <c:pt idx="121">
                  <c:v>1108.67</c:v>
                </c:pt>
                <c:pt idx="122">
                  <c:v>1093.8800000000001</c:v>
                </c:pt>
                <c:pt idx="123">
                  <c:v>1096.8399999999999</c:v>
                </c:pt>
                <c:pt idx="124">
                  <c:v>1086.2</c:v>
                </c:pt>
                <c:pt idx="125">
                  <c:v>1084.07</c:v>
                </c:pt>
                <c:pt idx="126">
                  <c:v>1094.83</c:v>
                </c:pt>
                <c:pt idx="127">
                  <c:v>1095.42</c:v>
                </c:pt>
                <c:pt idx="128">
                  <c:v>1100.43</c:v>
                </c:pt>
                <c:pt idx="129">
                  <c:v>1101.72</c:v>
                </c:pt>
                <c:pt idx="130">
                  <c:v>1106.6199999999999</c:v>
                </c:pt>
                <c:pt idx="131">
                  <c:v>1099.69</c:v>
                </c:pt>
                <c:pt idx="132">
                  <c:v>1098.6300000000001</c:v>
                </c:pt>
                <c:pt idx="133">
                  <c:v>1080.7</c:v>
                </c:pt>
                <c:pt idx="134">
                  <c:v>1063.97</c:v>
                </c:pt>
                <c:pt idx="135">
                  <c:v>1065.22</c:v>
                </c:pt>
                <c:pt idx="136">
                  <c:v>1079.04</c:v>
                </c:pt>
                <c:pt idx="137">
                  <c:v>1075.79</c:v>
                </c:pt>
                <c:pt idx="138">
                  <c:v>1063.23</c:v>
                </c:pt>
                <c:pt idx="139">
                  <c:v>1064.8</c:v>
                </c:pt>
                <c:pt idx="140">
                  <c:v>1079.3399999999999</c:v>
                </c:pt>
                <c:pt idx="141">
                  <c:v>1081.71</c:v>
                </c:pt>
                <c:pt idx="142">
                  <c:v>1095.17</c:v>
                </c:pt>
                <c:pt idx="143">
                  <c:v>1091.23</c:v>
                </c:pt>
                <c:pt idx="144">
                  <c:v>1098.3499999999999</c:v>
                </c:pt>
                <c:pt idx="145">
                  <c:v>1095.68</c:v>
                </c:pt>
                <c:pt idx="146">
                  <c:v>1096.19</c:v>
                </c:pt>
                <c:pt idx="147">
                  <c:v>1104.96</c:v>
                </c:pt>
                <c:pt idx="148">
                  <c:v>1105.0899999999999</c:v>
                </c:pt>
                <c:pt idx="149">
                  <c:v>1107.77</c:v>
                </c:pt>
                <c:pt idx="150">
                  <c:v>1099.1500000000001</c:v>
                </c:pt>
                <c:pt idx="151">
                  <c:v>1104.24</c:v>
                </c:pt>
                <c:pt idx="152">
                  <c:v>1105.9100000000001</c:v>
                </c:pt>
                <c:pt idx="153">
                  <c:v>1118.31</c:v>
                </c:pt>
                <c:pt idx="154">
                  <c:v>1113.6300000000001</c:v>
                </c:pt>
                <c:pt idx="155">
                  <c:v>1121.3</c:v>
                </c:pt>
                <c:pt idx="156">
                  <c:v>1116.27</c:v>
                </c:pt>
                <c:pt idx="157">
                  <c:v>1118.3800000000001</c:v>
                </c:pt>
                <c:pt idx="158">
                  <c:v>1123.92</c:v>
                </c:pt>
                <c:pt idx="159">
                  <c:v>1125.82</c:v>
                </c:pt>
                <c:pt idx="160">
                  <c:v>1128.33</c:v>
                </c:pt>
                <c:pt idx="161">
                  <c:v>1120.3699999999999</c:v>
                </c:pt>
                <c:pt idx="162">
                  <c:v>1123.5</c:v>
                </c:pt>
                <c:pt idx="163">
                  <c:v>1128.55</c:v>
                </c:pt>
                <c:pt idx="164">
                  <c:v>1122.2</c:v>
                </c:pt>
                <c:pt idx="165">
                  <c:v>1129.3</c:v>
                </c:pt>
                <c:pt idx="166">
                  <c:v>1113.56</c:v>
                </c:pt>
                <c:pt idx="167">
                  <c:v>1108.3599999999999</c:v>
                </c:pt>
                <c:pt idx="168">
                  <c:v>1110.1099999999999</c:v>
                </c:pt>
                <c:pt idx="169">
                  <c:v>1103.52</c:v>
                </c:pt>
                <c:pt idx="170">
                  <c:v>1110.06</c:v>
                </c:pt>
                <c:pt idx="171">
                  <c:v>1114.8</c:v>
                </c:pt>
                <c:pt idx="172">
                  <c:v>1114.58</c:v>
                </c:pt>
                <c:pt idx="173">
                  <c:v>1131.5</c:v>
                </c:pt>
                <c:pt idx="174">
                  <c:v>1135.17</c:v>
                </c:pt>
                <c:pt idx="175">
                  <c:v>1134.48</c:v>
                </c:pt>
                <c:pt idx="176">
                  <c:v>1142.05</c:v>
                </c:pt>
                <c:pt idx="177">
                  <c:v>1130.6500000000001</c:v>
                </c:pt>
                <c:pt idx="178">
                  <c:v>1122.1400000000001</c:v>
                </c:pt>
                <c:pt idx="179">
                  <c:v>1124.3900000000001</c:v>
                </c:pt>
                <c:pt idx="180">
                  <c:v>1121.8399999999999</c:v>
                </c:pt>
                <c:pt idx="181">
                  <c:v>1113.6500000000001</c:v>
                </c:pt>
                <c:pt idx="182">
                  <c:v>1103.29</c:v>
                </c:pt>
                <c:pt idx="183">
                  <c:v>1108.2</c:v>
                </c:pt>
                <c:pt idx="184">
                  <c:v>1114.02</c:v>
                </c:pt>
                <c:pt idx="185">
                  <c:v>1103.23</c:v>
                </c:pt>
                <c:pt idx="186">
                  <c:v>1103.6600000000001</c:v>
                </c:pt>
                <c:pt idx="187">
                  <c:v>1106.49</c:v>
                </c:pt>
                <c:pt idx="188">
                  <c:v>1095.74</c:v>
                </c:pt>
                <c:pt idx="189">
                  <c:v>1094.8</c:v>
                </c:pt>
                <c:pt idx="190">
                  <c:v>1111.0899999999999</c:v>
                </c:pt>
                <c:pt idx="191">
                  <c:v>1125.4000000000001</c:v>
                </c:pt>
                <c:pt idx="192">
                  <c:v>1127.44</c:v>
                </c:pt>
                <c:pt idx="193">
                  <c:v>1130.2</c:v>
                </c:pt>
                <c:pt idx="194">
                  <c:v>1130.51</c:v>
                </c:pt>
                <c:pt idx="195">
                  <c:v>1130.56</c:v>
                </c:pt>
                <c:pt idx="196">
                  <c:v>1143.2</c:v>
                </c:pt>
                <c:pt idx="197">
                  <c:v>1161.67</c:v>
                </c:pt>
                <c:pt idx="198">
                  <c:v>1166.17</c:v>
                </c:pt>
                <c:pt idx="199">
                  <c:v>1164.8900000000001</c:v>
                </c:pt>
                <c:pt idx="200">
                  <c:v>1164.08</c:v>
                </c:pt>
                <c:pt idx="201">
                  <c:v>1162.9100000000001</c:v>
                </c:pt>
                <c:pt idx="202">
                  <c:v>1173.48</c:v>
                </c:pt>
                <c:pt idx="203">
                  <c:v>1184.17</c:v>
                </c:pt>
                <c:pt idx="204">
                  <c:v>1183.81</c:v>
                </c:pt>
                <c:pt idx="205">
                  <c:v>1175.43</c:v>
                </c:pt>
                <c:pt idx="206">
                  <c:v>1181.94</c:v>
                </c:pt>
                <c:pt idx="207">
                  <c:v>1183.55</c:v>
                </c:pt>
                <c:pt idx="208">
                  <c:v>1170.3399999999999</c:v>
                </c:pt>
                <c:pt idx="209">
                  <c:v>1177.24</c:v>
                </c:pt>
                <c:pt idx="210">
                  <c:v>1176.94</c:v>
                </c:pt>
                <c:pt idx="211">
                  <c:v>1181.76</c:v>
                </c:pt>
                <c:pt idx="212">
                  <c:v>1182.6500000000001</c:v>
                </c:pt>
                <c:pt idx="213">
                  <c:v>1178.57</c:v>
                </c:pt>
                <c:pt idx="214">
                  <c:v>1173.82</c:v>
                </c:pt>
                <c:pt idx="215">
                  <c:v>1191.3699999999999</c:v>
                </c:pt>
                <c:pt idx="216">
                  <c:v>1190.33</c:v>
                </c:pt>
                <c:pt idx="217">
                  <c:v>1191.17</c:v>
                </c:pt>
                <c:pt idx="218">
                  <c:v>1190.25</c:v>
                </c:pt>
                <c:pt idx="219">
                  <c:v>1177.07</c:v>
                </c:pt>
                <c:pt idx="220">
                  <c:v>1182.81</c:v>
                </c:pt>
                <c:pt idx="221">
                  <c:v>1189.24</c:v>
                </c:pt>
                <c:pt idx="222">
                  <c:v>1188</c:v>
                </c:pt>
                <c:pt idx="223">
                  <c:v>1198.68</c:v>
                </c:pt>
                <c:pt idx="224">
                  <c:v>1203.3800000000001</c:v>
                </c:pt>
                <c:pt idx="225">
                  <c:v>1205.72</c:v>
                </c:pt>
                <c:pt idx="226">
                  <c:v>1203.21</c:v>
                </c:pt>
                <c:pt idx="227">
                  <c:v>1194.2</c:v>
                </c:pt>
                <c:pt idx="228">
                  <c:v>1194.6500000000001</c:v>
                </c:pt>
                <c:pt idx="229">
                  <c:v>1205.45</c:v>
                </c:pt>
                <c:pt idx="230">
                  <c:v>1209.57</c:v>
                </c:pt>
                <c:pt idx="231">
                  <c:v>1210.1300000000001</c:v>
                </c:pt>
                <c:pt idx="232">
                  <c:v>1204.92</c:v>
                </c:pt>
                <c:pt idx="233">
                  <c:v>1213.54</c:v>
                </c:pt>
                <c:pt idx="234">
                  <c:v>1213.45</c:v>
                </c:pt>
                <c:pt idx="235">
                  <c:v>1213.55</c:v>
                </c:pt>
                <c:pt idx="236">
                  <c:v>1211.92</c:v>
                </c:pt>
                <c:pt idx="237">
                  <c:v>1202.08</c:v>
                </c:pt>
                <c:pt idx="238">
                  <c:v>1188.05</c:v>
                </c:pt>
                <c:pt idx="239">
                  <c:v>1183.74</c:v>
                </c:pt>
                <c:pt idx="240">
                  <c:v>1187.8900000000001</c:v>
                </c:pt>
                <c:pt idx="241">
                  <c:v>1186.19</c:v>
                </c:pt>
                <c:pt idx="242">
                  <c:v>1190.25</c:v>
                </c:pt>
                <c:pt idx="243">
                  <c:v>1182.99</c:v>
                </c:pt>
                <c:pt idx="244">
                  <c:v>1187.7</c:v>
                </c:pt>
                <c:pt idx="245">
                  <c:v>1177.45</c:v>
                </c:pt>
                <c:pt idx="246">
                  <c:v>1184.52</c:v>
                </c:pt>
                <c:pt idx="247">
                  <c:v>1195.98</c:v>
                </c:pt>
                <c:pt idx="248">
                  <c:v>1184.6300000000001</c:v>
                </c:pt>
                <c:pt idx="249">
                  <c:v>1175.4100000000001</c:v>
                </c:pt>
                <c:pt idx="250">
                  <c:v>1167.8699999999999</c:v>
                </c:pt>
                <c:pt idx="251">
                  <c:v>1163.75</c:v>
                </c:pt>
                <c:pt idx="252">
                  <c:v>1168.4100000000001</c:v>
                </c:pt>
                <c:pt idx="253">
                  <c:v>1174.07</c:v>
                </c:pt>
                <c:pt idx="254">
                  <c:v>1174.55</c:v>
                </c:pt>
                <c:pt idx="255">
                  <c:v>1171.3599999999999</c:v>
                </c:pt>
                <c:pt idx="256">
                  <c:v>1181.27</c:v>
                </c:pt>
                <c:pt idx="257">
                  <c:v>1189.4100000000001</c:v>
                </c:pt>
                <c:pt idx="258">
                  <c:v>1193.19</c:v>
                </c:pt>
                <c:pt idx="259">
                  <c:v>1189.8900000000001</c:v>
                </c:pt>
                <c:pt idx="260">
                  <c:v>1203.03</c:v>
                </c:pt>
                <c:pt idx="261">
                  <c:v>1201.72</c:v>
                </c:pt>
                <c:pt idx="262">
                  <c:v>1202.3</c:v>
                </c:pt>
                <c:pt idx="263">
                  <c:v>1191.99</c:v>
                </c:pt>
                <c:pt idx="264">
                  <c:v>1197.01</c:v>
                </c:pt>
                <c:pt idx="265">
                  <c:v>1205.3</c:v>
                </c:pt>
                <c:pt idx="266">
                  <c:v>1206.1400000000001</c:v>
                </c:pt>
                <c:pt idx="267">
                  <c:v>1210.1199999999999</c:v>
                </c:pt>
                <c:pt idx="268">
                  <c:v>1210.3399999999999</c:v>
                </c:pt>
                <c:pt idx="269">
                  <c:v>1200.75</c:v>
                </c:pt>
                <c:pt idx="270">
                  <c:v>1201.5899999999999</c:v>
                </c:pt>
                <c:pt idx="271">
                  <c:v>1184.1600000000001</c:v>
                </c:pt>
                <c:pt idx="272">
                  <c:v>1190.8</c:v>
                </c:pt>
                <c:pt idx="273">
                  <c:v>1200.2</c:v>
                </c:pt>
                <c:pt idx="274">
                  <c:v>1211.3699999999999</c:v>
                </c:pt>
                <c:pt idx="275">
                  <c:v>1203.5999999999999</c:v>
                </c:pt>
                <c:pt idx="276">
                  <c:v>1210.4100000000001</c:v>
                </c:pt>
                <c:pt idx="277">
                  <c:v>1210.08</c:v>
                </c:pt>
                <c:pt idx="278">
                  <c:v>1210.47</c:v>
                </c:pt>
                <c:pt idx="279">
                  <c:v>1222.1199999999999</c:v>
                </c:pt>
                <c:pt idx="280">
                  <c:v>1225.31</c:v>
                </c:pt>
                <c:pt idx="281">
                  <c:v>1219.43</c:v>
                </c:pt>
                <c:pt idx="282">
                  <c:v>1207.01</c:v>
                </c:pt>
                <c:pt idx="283">
                  <c:v>1209.25</c:v>
                </c:pt>
                <c:pt idx="284">
                  <c:v>1200.08</c:v>
                </c:pt>
                <c:pt idx="285">
                  <c:v>1206.83</c:v>
                </c:pt>
                <c:pt idx="286">
                  <c:v>1197.75</c:v>
                </c:pt>
                <c:pt idx="287">
                  <c:v>1188.07</c:v>
                </c:pt>
                <c:pt idx="288">
                  <c:v>1190.21</c:v>
                </c:pt>
                <c:pt idx="289">
                  <c:v>1189.6500000000001</c:v>
                </c:pt>
                <c:pt idx="290">
                  <c:v>1183.78</c:v>
                </c:pt>
                <c:pt idx="291">
                  <c:v>1171.71</c:v>
                </c:pt>
                <c:pt idx="292">
                  <c:v>1172.53</c:v>
                </c:pt>
                <c:pt idx="293">
                  <c:v>1171.42</c:v>
                </c:pt>
                <c:pt idx="294">
                  <c:v>1174.28</c:v>
                </c:pt>
                <c:pt idx="295">
                  <c:v>1165.3599999999999</c:v>
                </c:pt>
                <c:pt idx="296">
                  <c:v>1181.4100000000001</c:v>
                </c:pt>
                <c:pt idx="297">
                  <c:v>1180.5899999999999</c:v>
                </c:pt>
                <c:pt idx="298">
                  <c:v>1172.92</c:v>
                </c:pt>
                <c:pt idx="299">
                  <c:v>1176.1199999999999</c:v>
                </c:pt>
                <c:pt idx="300">
                  <c:v>1181.3900000000001</c:v>
                </c:pt>
                <c:pt idx="301">
                  <c:v>1184.07</c:v>
                </c:pt>
                <c:pt idx="302">
                  <c:v>1191.1400000000001</c:v>
                </c:pt>
                <c:pt idx="303">
                  <c:v>1181.2</c:v>
                </c:pt>
                <c:pt idx="304">
                  <c:v>1181.21</c:v>
                </c:pt>
                <c:pt idx="305">
                  <c:v>1187.76</c:v>
                </c:pt>
                <c:pt idx="306">
                  <c:v>1173.79</c:v>
                </c:pt>
                <c:pt idx="307">
                  <c:v>1162.05</c:v>
                </c:pt>
                <c:pt idx="308">
                  <c:v>1142.6199999999999</c:v>
                </c:pt>
                <c:pt idx="309">
                  <c:v>1145.98</c:v>
                </c:pt>
                <c:pt idx="310">
                  <c:v>1152.78</c:v>
                </c:pt>
                <c:pt idx="311">
                  <c:v>1137.5</c:v>
                </c:pt>
                <c:pt idx="312">
                  <c:v>1159.95</c:v>
                </c:pt>
                <c:pt idx="313">
                  <c:v>1152.1199999999999</c:v>
                </c:pt>
                <c:pt idx="314">
                  <c:v>1162.0999999999999</c:v>
                </c:pt>
                <c:pt idx="315">
                  <c:v>1151.83</c:v>
                </c:pt>
                <c:pt idx="316">
                  <c:v>1156.3800000000001</c:v>
                </c:pt>
                <c:pt idx="317">
                  <c:v>1143.22</c:v>
                </c:pt>
                <c:pt idx="318">
                  <c:v>1156.8499999999999</c:v>
                </c:pt>
                <c:pt idx="319">
                  <c:v>1162.1600000000001</c:v>
                </c:pt>
                <c:pt idx="320">
                  <c:v>1161.17</c:v>
                </c:pt>
                <c:pt idx="321">
                  <c:v>1175.6500000000001</c:v>
                </c:pt>
                <c:pt idx="322">
                  <c:v>1172.6300000000001</c:v>
                </c:pt>
                <c:pt idx="323">
                  <c:v>1171.3499999999999</c:v>
                </c:pt>
                <c:pt idx="324">
                  <c:v>1178.8399999999999</c:v>
                </c:pt>
                <c:pt idx="325">
                  <c:v>1166.22</c:v>
                </c:pt>
                <c:pt idx="326">
                  <c:v>1171.1099999999999</c:v>
                </c:pt>
                <c:pt idx="327">
                  <c:v>1159.3599999999999</c:v>
                </c:pt>
                <c:pt idx="328">
                  <c:v>1154.05</c:v>
                </c:pt>
                <c:pt idx="329">
                  <c:v>1165.69</c:v>
                </c:pt>
                <c:pt idx="330">
                  <c:v>1173.8</c:v>
                </c:pt>
                <c:pt idx="331">
                  <c:v>1185.56</c:v>
                </c:pt>
                <c:pt idx="332">
                  <c:v>1191.08</c:v>
                </c:pt>
                <c:pt idx="333">
                  <c:v>1189.28</c:v>
                </c:pt>
                <c:pt idx="334">
                  <c:v>1193.8599999999999</c:v>
                </c:pt>
                <c:pt idx="335">
                  <c:v>1194.07</c:v>
                </c:pt>
                <c:pt idx="336">
                  <c:v>1190.01</c:v>
                </c:pt>
                <c:pt idx="337">
                  <c:v>1197.6199999999999</c:v>
                </c:pt>
                <c:pt idx="338">
                  <c:v>1198.78</c:v>
                </c:pt>
                <c:pt idx="339">
                  <c:v>1191.5</c:v>
                </c:pt>
                <c:pt idx="340">
                  <c:v>1202.22</c:v>
                </c:pt>
                <c:pt idx="341">
                  <c:v>1204.29</c:v>
                </c:pt>
                <c:pt idx="342">
                  <c:v>1196.02</c:v>
                </c:pt>
                <c:pt idx="343">
                  <c:v>1197.51</c:v>
                </c:pt>
                <c:pt idx="344">
                  <c:v>1197.26</c:v>
                </c:pt>
                <c:pt idx="345">
                  <c:v>1194.67</c:v>
                </c:pt>
                <c:pt idx="346">
                  <c:v>1200.93</c:v>
                </c:pt>
                <c:pt idx="347">
                  <c:v>1198.1099999999999</c:v>
                </c:pt>
                <c:pt idx="348">
                  <c:v>1200.82</c:v>
                </c:pt>
                <c:pt idx="349">
                  <c:v>1203.9100000000001</c:v>
                </c:pt>
                <c:pt idx="350">
                  <c:v>1206.58</c:v>
                </c:pt>
                <c:pt idx="351">
                  <c:v>1210.96</c:v>
                </c:pt>
                <c:pt idx="352">
                  <c:v>1216.96</c:v>
                </c:pt>
                <c:pt idx="353">
                  <c:v>1216.0999999999999</c:v>
                </c:pt>
                <c:pt idx="354">
                  <c:v>1213.6099999999999</c:v>
                </c:pt>
                <c:pt idx="355">
                  <c:v>1213.8800000000001</c:v>
                </c:pt>
                <c:pt idx="356">
                  <c:v>1200.73</c:v>
                </c:pt>
                <c:pt idx="357">
                  <c:v>1191.57</c:v>
                </c:pt>
                <c:pt idx="358">
                  <c:v>1190.69</c:v>
                </c:pt>
                <c:pt idx="359">
                  <c:v>1201.57</c:v>
                </c:pt>
                <c:pt idx="360">
                  <c:v>1199.8499999999999</c:v>
                </c:pt>
                <c:pt idx="361">
                  <c:v>1191.33</c:v>
                </c:pt>
                <c:pt idx="362">
                  <c:v>1194.44</c:v>
                </c:pt>
                <c:pt idx="363">
                  <c:v>1204.99</c:v>
                </c:pt>
                <c:pt idx="364">
                  <c:v>1194.94</c:v>
                </c:pt>
                <c:pt idx="365">
                  <c:v>1197.8699999999999</c:v>
                </c:pt>
                <c:pt idx="366">
                  <c:v>1211.8599999999999</c:v>
                </c:pt>
                <c:pt idx="367">
                  <c:v>1219.44</c:v>
                </c:pt>
                <c:pt idx="368">
                  <c:v>1222.21</c:v>
                </c:pt>
                <c:pt idx="369">
                  <c:v>1223.29</c:v>
                </c:pt>
                <c:pt idx="370">
                  <c:v>1226.5</c:v>
                </c:pt>
                <c:pt idx="371">
                  <c:v>1227.92</c:v>
                </c:pt>
                <c:pt idx="372">
                  <c:v>1221.1300000000001</c:v>
                </c:pt>
                <c:pt idx="373">
                  <c:v>1229.3499999999999</c:v>
                </c:pt>
                <c:pt idx="374">
                  <c:v>1235.2</c:v>
                </c:pt>
                <c:pt idx="375">
                  <c:v>1227.04</c:v>
                </c:pt>
                <c:pt idx="376">
                  <c:v>1233.68</c:v>
                </c:pt>
                <c:pt idx="377">
                  <c:v>1229.03</c:v>
                </c:pt>
                <c:pt idx="378">
                  <c:v>1231.1600000000001</c:v>
                </c:pt>
                <c:pt idx="379">
                  <c:v>1236.79</c:v>
                </c:pt>
                <c:pt idx="380">
                  <c:v>1243.72</c:v>
                </c:pt>
                <c:pt idx="381">
                  <c:v>1234.18</c:v>
                </c:pt>
                <c:pt idx="382">
                  <c:v>1235.3499999999999</c:v>
                </c:pt>
                <c:pt idx="383">
                  <c:v>1244.1199999999999</c:v>
                </c:pt>
                <c:pt idx="384">
                  <c:v>1245.04</c:v>
                </c:pt>
                <c:pt idx="385">
                  <c:v>1235.8599999999999</c:v>
                </c:pt>
                <c:pt idx="386">
                  <c:v>1226.42</c:v>
                </c:pt>
                <c:pt idx="387">
                  <c:v>1223.1300000000001</c:v>
                </c:pt>
                <c:pt idx="388">
                  <c:v>1231.3800000000001</c:v>
                </c:pt>
                <c:pt idx="389">
                  <c:v>1229.1300000000001</c:v>
                </c:pt>
                <c:pt idx="390">
                  <c:v>1237.81</c:v>
                </c:pt>
                <c:pt idx="391">
                  <c:v>1230.3900000000001</c:v>
                </c:pt>
                <c:pt idx="392">
                  <c:v>1233.8699999999999</c:v>
                </c:pt>
                <c:pt idx="393">
                  <c:v>1219.3399999999999</c:v>
                </c:pt>
                <c:pt idx="394">
                  <c:v>1220.24</c:v>
                </c:pt>
                <c:pt idx="395">
                  <c:v>1219.02</c:v>
                </c:pt>
                <c:pt idx="396">
                  <c:v>1219.71</c:v>
                </c:pt>
                <c:pt idx="397">
                  <c:v>1221.73</c:v>
                </c:pt>
                <c:pt idx="398">
                  <c:v>1217.5899999999999</c:v>
                </c:pt>
                <c:pt idx="399">
                  <c:v>1209.5899999999999</c:v>
                </c:pt>
                <c:pt idx="400">
                  <c:v>1212.3699999999999</c:v>
                </c:pt>
                <c:pt idx="401">
                  <c:v>1205.0999999999999</c:v>
                </c:pt>
                <c:pt idx="402">
                  <c:v>1212.28</c:v>
                </c:pt>
                <c:pt idx="403">
                  <c:v>1208.4100000000001</c:v>
                </c:pt>
                <c:pt idx="404">
                  <c:v>1220.33</c:v>
                </c:pt>
                <c:pt idx="405">
                  <c:v>1221.5899999999999</c:v>
                </c:pt>
                <c:pt idx="406">
                  <c:v>1218.02</c:v>
                </c:pt>
                <c:pt idx="407">
                  <c:v>1233.3900000000001</c:v>
                </c:pt>
                <c:pt idx="408">
                  <c:v>1236.3599999999999</c:v>
                </c:pt>
                <c:pt idx="409">
                  <c:v>1231.67</c:v>
                </c:pt>
                <c:pt idx="410">
                  <c:v>1241.48</c:v>
                </c:pt>
                <c:pt idx="411">
                  <c:v>1240.56</c:v>
                </c:pt>
                <c:pt idx="412">
                  <c:v>1231.2</c:v>
                </c:pt>
                <c:pt idx="413">
                  <c:v>1227.1600000000001</c:v>
                </c:pt>
                <c:pt idx="414">
                  <c:v>1227.73</c:v>
                </c:pt>
                <c:pt idx="415">
                  <c:v>1237.9100000000001</c:v>
                </c:pt>
                <c:pt idx="416">
                  <c:v>1231.02</c:v>
                </c:pt>
                <c:pt idx="417">
                  <c:v>1221.3399999999999</c:v>
                </c:pt>
                <c:pt idx="418">
                  <c:v>1210.2</c:v>
                </c:pt>
                <c:pt idx="419">
                  <c:v>1214.6199999999999</c:v>
                </c:pt>
                <c:pt idx="420">
                  <c:v>1215.29</c:v>
                </c:pt>
                <c:pt idx="421">
                  <c:v>1215.6300000000001</c:v>
                </c:pt>
                <c:pt idx="422">
                  <c:v>1215.6600000000001</c:v>
                </c:pt>
                <c:pt idx="423">
                  <c:v>1216.8900000000001</c:v>
                </c:pt>
                <c:pt idx="424">
                  <c:v>1227.68</c:v>
                </c:pt>
                <c:pt idx="425">
                  <c:v>1228.81</c:v>
                </c:pt>
                <c:pt idx="426">
                  <c:v>1226.7</c:v>
                </c:pt>
                <c:pt idx="427">
                  <c:v>1214.47</c:v>
                </c:pt>
                <c:pt idx="428">
                  <c:v>1196.3900000000001</c:v>
                </c:pt>
                <c:pt idx="429">
                  <c:v>1191.49</c:v>
                </c:pt>
                <c:pt idx="430">
                  <c:v>1195.9000000000001</c:v>
                </c:pt>
                <c:pt idx="431">
                  <c:v>1187.33</c:v>
                </c:pt>
                <c:pt idx="432">
                  <c:v>1184.8699999999999</c:v>
                </c:pt>
                <c:pt idx="433">
                  <c:v>1177.68</c:v>
                </c:pt>
                <c:pt idx="434">
                  <c:v>1176.8399999999999</c:v>
                </c:pt>
                <c:pt idx="435">
                  <c:v>1186.57</c:v>
                </c:pt>
                <c:pt idx="436">
                  <c:v>1190.0999999999999</c:v>
                </c:pt>
                <c:pt idx="437">
                  <c:v>1178.1400000000001</c:v>
                </c:pt>
                <c:pt idx="438">
                  <c:v>1195.76</c:v>
                </c:pt>
                <c:pt idx="439">
                  <c:v>1177.8</c:v>
                </c:pt>
                <c:pt idx="440">
                  <c:v>1179.5899999999999</c:v>
                </c:pt>
                <c:pt idx="441">
                  <c:v>1199.3800000000001</c:v>
                </c:pt>
                <c:pt idx="442">
                  <c:v>1196.54</c:v>
                </c:pt>
                <c:pt idx="443">
                  <c:v>1191.3800000000001</c:v>
                </c:pt>
                <c:pt idx="444">
                  <c:v>1178.9000000000001</c:v>
                </c:pt>
                <c:pt idx="445">
                  <c:v>1198.4100000000001</c:v>
                </c:pt>
                <c:pt idx="446">
                  <c:v>1207.01</c:v>
                </c:pt>
                <c:pt idx="447">
                  <c:v>1202.76</c:v>
                </c:pt>
                <c:pt idx="448">
                  <c:v>1214.76</c:v>
                </c:pt>
                <c:pt idx="449">
                  <c:v>1219.94</c:v>
                </c:pt>
                <c:pt idx="450">
                  <c:v>1220.1400000000001</c:v>
                </c:pt>
                <c:pt idx="451">
                  <c:v>1222.81</c:v>
                </c:pt>
                <c:pt idx="452">
                  <c:v>1218.5899999999999</c:v>
                </c:pt>
                <c:pt idx="453">
                  <c:v>1220.6500000000001</c:v>
                </c:pt>
                <c:pt idx="454">
                  <c:v>1230.96</c:v>
                </c:pt>
                <c:pt idx="455">
                  <c:v>1234.72</c:v>
                </c:pt>
                <c:pt idx="456">
                  <c:v>1233.76</c:v>
                </c:pt>
                <c:pt idx="457">
                  <c:v>1229.01</c:v>
                </c:pt>
                <c:pt idx="458">
                  <c:v>1231.21</c:v>
                </c:pt>
                <c:pt idx="459">
                  <c:v>1242.8</c:v>
                </c:pt>
                <c:pt idx="460">
                  <c:v>1248.27</c:v>
                </c:pt>
                <c:pt idx="461">
                  <c:v>1254.8499999999999</c:v>
                </c:pt>
                <c:pt idx="462">
                  <c:v>1261.23</c:v>
                </c:pt>
                <c:pt idx="463">
                  <c:v>1265.6099999999999</c:v>
                </c:pt>
                <c:pt idx="464">
                  <c:v>1268.25</c:v>
                </c:pt>
                <c:pt idx="465">
                  <c:v>1257.46</c:v>
                </c:pt>
                <c:pt idx="466">
                  <c:v>1257.48</c:v>
                </c:pt>
                <c:pt idx="467">
                  <c:v>1249.48</c:v>
                </c:pt>
                <c:pt idx="468">
                  <c:v>1264.67</c:v>
                </c:pt>
                <c:pt idx="469">
                  <c:v>1265.08</c:v>
                </c:pt>
                <c:pt idx="470">
                  <c:v>1262.0899999999999</c:v>
                </c:pt>
                <c:pt idx="471">
                  <c:v>1263.7</c:v>
                </c:pt>
                <c:pt idx="472">
                  <c:v>1257.3699999999999</c:v>
                </c:pt>
                <c:pt idx="473">
                  <c:v>1255.8399999999999</c:v>
                </c:pt>
                <c:pt idx="474">
                  <c:v>1259.3699999999999</c:v>
                </c:pt>
                <c:pt idx="475">
                  <c:v>1260.43</c:v>
                </c:pt>
                <c:pt idx="476">
                  <c:v>1267.43</c:v>
                </c:pt>
                <c:pt idx="477">
                  <c:v>1272.74</c:v>
                </c:pt>
                <c:pt idx="478">
                  <c:v>1270.94</c:v>
                </c:pt>
                <c:pt idx="479">
                  <c:v>1267.32</c:v>
                </c:pt>
                <c:pt idx="480">
                  <c:v>1259.92</c:v>
                </c:pt>
                <c:pt idx="481">
                  <c:v>1259.6199999999999</c:v>
                </c:pt>
                <c:pt idx="482">
                  <c:v>1262.79</c:v>
                </c:pt>
                <c:pt idx="483">
                  <c:v>1268.1199999999999</c:v>
                </c:pt>
                <c:pt idx="484">
                  <c:v>1268.6600000000001</c:v>
                </c:pt>
                <c:pt idx="485">
                  <c:v>1256.54</c:v>
                </c:pt>
                <c:pt idx="486">
                  <c:v>1258.17</c:v>
                </c:pt>
                <c:pt idx="487">
                  <c:v>1254.42</c:v>
                </c:pt>
                <c:pt idx="488">
                  <c:v>1248.29</c:v>
                </c:pt>
                <c:pt idx="489">
                  <c:v>1268.8</c:v>
                </c:pt>
                <c:pt idx="490">
                  <c:v>1273.46</c:v>
                </c:pt>
                <c:pt idx="491">
                  <c:v>1273.48</c:v>
                </c:pt>
                <c:pt idx="492">
                  <c:v>1285.45</c:v>
                </c:pt>
                <c:pt idx="493">
                  <c:v>1290.1500000000001</c:v>
                </c:pt>
                <c:pt idx="494">
                  <c:v>1289.69</c:v>
                </c:pt>
                <c:pt idx="495">
                  <c:v>1294.18</c:v>
                </c:pt>
                <c:pt idx="496">
                  <c:v>1286.06</c:v>
                </c:pt>
                <c:pt idx="497">
                  <c:v>1287.6099999999999</c:v>
                </c:pt>
                <c:pt idx="498">
                  <c:v>1282.93</c:v>
                </c:pt>
                <c:pt idx="499">
                  <c:v>1277.93</c:v>
                </c:pt>
                <c:pt idx="500">
                  <c:v>1285.04</c:v>
                </c:pt>
                <c:pt idx="501">
                  <c:v>1261.49</c:v>
                </c:pt>
                <c:pt idx="502">
                  <c:v>1263.82</c:v>
                </c:pt>
                <c:pt idx="503">
                  <c:v>1266.8599999999999</c:v>
                </c:pt>
                <c:pt idx="504">
                  <c:v>1264.68</c:v>
                </c:pt>
                <c:pt idx="505">
                  <c:v>1273.83</c:v>
                </c:pt>
                <c:pt idx="506">
                  <c:v>1283.72</c:v>
                </c:pt>
                <c:pt idx="507">
                  <c:v>1285.19</c:v>
                </c:pt>
                <c:pt idx="508">
                  <c:v>1280.08</c:v>
                </c:pt>
                <c:pt idx="509">
                  <c:v>1282.46</c:v>
                </c:pt>
                <c:pt idx="510">
                  <c:v>1270.8399999999999</c:v>
                </c:pt>
                <c:pt idx="511">
                  <c:v>1264.03</c:v>
                </c:pt>
                <c:pt idx="512">
                  <c:v>1265.02</c:v>
                </c:pt>
                <c:pt idx="513">
                  <c:v>1254.78</c:v>
                </c:pt>
                <c:pt idx="514">
                  <c:v>1265.6500000000001</c:v>
                </c:pt>
                <c:pt idx="515">
                  <c:v>1263.78</c:v>
                </c:pt>
                <c:pt idx="516">
                  <c:v>1266.99</c:v>
                </c:pt>
                <c:pt idx="517">
                  <c:v>1262.8599999999999</c:v>
                </c:pt>
                <c:pt idx="518">
                  <c:v>1275.53</c:v>
                </c:pt>
                <c:pt idx="519">
                  <c:v>1280</c:v>
                </c:pt>
                <c:pt idx="520">
                  <c:v>1289.3800000000001</c:v>
                </c:pt>
                <c:pt idx="521">
                  <c:v>1287.24</c:v>
                </c:pt>
                <c:pt idx="522">
                  <c:v>1283.03</c:v>
                </c:pt>
                <c:pt idx="523">
                  <c:v>1292.67</c:v>
                </c:pt>
                <c:pt idx="524">
                  <c:v>1287.79</c:v>
                </c:pt>
                <c:pt idx="525">
                  <c:v>1289.43</c:v>
                </c:pt>
                <c:pt idx="526">
                  <c:v>1294.1199999999999</c:v>
                </c:pt>
                <c:pt idx="527">
                  <c:v>1280.6600000000001</c:v>
                </c:pt>
                <c:pt idx="528">
                  <c:v>1291.24</c:v>
                </c:pt>
                <c:pt idx="529">
                  <c:v>1289.1400000000001</c:v>
                </c:pt>
                <c:pt idx="530">
                  <c:v>1287.23</c:v>
                </c:pt>
                <c:pt idx="531">
                  <c:v>1278.26</c:v>
                </c:pt>
                <c:pt idx="532">
                  <c:v>1275.8800000000001</c:v>
                </c:pt>
                <c:pt idx="533">
                  <c:v>1278.47</c:v>
                </c:pt>
                <c:pt idx="534">
                  <c:v>1272.23</c:v>
                </c:pt>
                <c:pt idx="535">
                  <c:v>1281.42</c:v>
                </c:pt>
                <c:pt idx="536">
                  <c:v>1284.1300000000001</c:v>
                </c:pt>
                <c:pt idx="537">
                  <c:v>1297.48</c:v>
                </c:pt>
                <c:pt idx="538">
                  <c:v>1303.02</c:v>
                </c:pt>
                <c:pt idx="539">
                  <c:v>1305.33</c:v>
                </c:pt>
                <c:pt idx="540">
                  <c:v>1307.25</c:v>
                </c:pt>
                <c:pt idx="541">
                  <c:v>1305.08</c:v>
                </c:pt>
                <c:pt idx="542">
                  <c:v>1297.23</c:v>
                </c:pt>
                <c:pt idx="543">
                  <c:v>1305.04</c:v>
                </c:pt>
                <c:pt idx="544">
                  <c:v>1301.67</c:v>
                </c:pt>
                <c:pt idx="545">
                  <c:v>1302.95</c:v>
                </c:pt>
                <c:pt idx="546">
                  <c:v>1301.6099999999999</c:v>
                </c:pt>
                <c:pt idx="547">
                  <c:v>1293.23</c:v>
                </c:pt>
                <c:pt idx="548">
                  <c:v>1302.8900000000001</c:v>
                </c:pt>
                <c:pt idx="549">
                  <c:v>1300.25</c:v>
                </c:pt>
                <c:pt idx="550">
                  <c:v>1294.8699999999999</c:v>
                </c:pt>
                <c:pt idx="551">
                  <c:v>1297.81</c:v>
                </c:pt>
                <c:pt idx="552">
                  <c:v>1305.93</c:v>
                </c:pt>
                <c:pt idx="553">
                  <c:v>1311.56</c:v>
                </c:pt>
                <c:pt idx="554">
                  <c:v>1309.04</c:v>
                </c:pt>
                <c:pt idx="555">
                  <c:v>1295.5</c:v>
                </c:pt>
                <c:pt idx="556">
                  <c:v>1296.6199999999999</c:v>
                </c:pt>
                <c:pt idx="557">
                  <c:v>1286.57</c:v>
                </c:pt>
                <c:pt idx="558">
                  <c:v>1288.1199999999999</c:v>
                </c:pt>
                <c:pt idx="559">
                  <c:v>1289.1199999999999</c:v>
                </c:pt>
                <c:pt idx="560">
                  <c:v>1285.33</c:v>
                </c:pt>
                <c:pt idx="561">
                  <c:v>1307.28</c:v>
                </c:pt>
                <c:pt idx="562">
                  <c:v>1309.93</c:v>
                </c:pt>
                <c:pt idx="563">
                  <c:v>1311.46</c:v>
                </c:pt>
                <c:pt idx="564">
                  <c:v>1311.28</c:v>
                </c:pt>
                <c:pt idx="565">
                  <c:v>1308.1099999999999</c:v>
                </c:pt>
                <c:pt idx="566">
                  <c:v>1301.74</c:v>
                </c:pt>
                <c:pt idx="567">
                  <c:v>1305.4100000000001</c:v>
                </c:pt>
                <c:pt idx="568">
                  <c:v>1309.72</c:v>
                </c:pt>
                <c:pt idx="569">
                  <c:v>1310.6099999999999</c:v>
                </c:pt>
                <c:pt idx="570">
                  <c:v>1305.19</c:v>
                </c:pt>
                <c:pt idx="571">
                  <c:v>1313.21</c:v>
                </c:pt>
                <c:pt idx="572">
                  <c:v>1308.1199999999999</c:v>
                </c:pt>
                <c:pt idx="573">
                  <c:v>1312.25</c:v>
                </c:pt>
                <c:pt idx="574">
                  <c:v>1325.76</c:v>
                </c:pt>
                <c:pt idx="575">
                  <c:v>1324.66</c:v>
                </c:pt>
                <c:pt idx="576">
                  <c:v>1325.14</c:v>
                </c:pt>
                <c:pt idx="577">
                  <c:v>1322.85</c:v>
                </c:pt>
                <c:pt idx="578">
                  <c:v>1305.92</c:v>
                </c:pt>
                <c:pt idx="579">
                  <c:v>1291.24</c:v>
                </c:pt>
                <c:pt idx="580">
                  <c:v>1294.5</c:v>
                </c:pt>
                <c:pt idx="581">
                  <c:v>1292.08</c:v>
                </c:pt>
                <c:pt idx="582">
                  <c:v>1270.32</c:v>
                </c:pt>
                <c:pt idx="583">
                  <c:v>1261.81</c:v>
                </c:pt>
                <c:pt idx="584">
                  <c:v>1267.03</c:v>
                </c:pt>
                <c:pt idx="585">
                  <c:v>1262.07</c:v>
                </c:pt>
                <c:pt idx="586">
                  <c:v>1256.58</c:v>
                </c:pt>
                <c:pt idx="587">
                  <c:v>1258.57</c:v>
                </c:pt>
                <c:pt idx="588">
                  <c:v>1272.8800000000001</c:v>
                </c:pt>
                <c:pt idx="589">
                  <c:v>1280.1600000000001</c:v>
                </c:pt>
                <c:pt idx="590">
                  <c:v>1259.8699999999999</c:v>
                </c:pt>
                <c:pt idx="591">
                  <c:v>1270.0899999999999</c:v>
                </c:pt>
                <c:pt idx="592">
                  <c:v>1285.71</c:v>
                </c:pt>
                <c:pt idx="593">
                  <c:v>1288.22</c:v>
                </c:pt>
                <c:pt idx="594">
                  <c:v>1265.29</c:v>
                </c:pt>
                <c:pt idx="595">
                  <c:v>1263.8499999999999</c:v>
                </c:pt>
                <c:pt idx="596">
                  <c:v>1256.1500000000001</c:v>
                </c:pt>
                <c:pt idx="597">
                  <c:v>1257.93</c:v>
                </c:pt>
                <c:pt idx="598">
                  <c:v>1252.3</c:v>
                </c:pt>
                <c:pt idx="599">
                  <c:v>1237.44</c:v>
                </c:pt>
                <c:pt idx="600">
                  <c:v>1223.69</c:v>
                </c:pt>
                <c:pt idx="601">
                  <c:v>1230.04</c:v>
                </c:pt>
                <c:pt idx="602">
                  <c:v>1256.1600000000001</c:v>
                </c:pt>
                <c:pt idx="603">
                  <c:v>1251.54</c:v>
                </c:pt>
                <c:pt idx="604">
                  <c:v>1240.1300000000001</c:v>
                </c:pt>
                <c:pt idx="605">
                  <c:v>1240.1199999999999</c:v>
                </c:pt>
                <c:pt idx="606">
                  <c:v>1252.2</c:v>
                </c:pt>
                <c:pt idx="607">
                  <c:v>1245.5999999999999</c:v>
                </c:pt>
                <c:pt idx="608">
                  <c:v>1244.5</c:v>
                </c:pt>
                <c:pt idx="609">
                  <c:v>1250.56</c:v>
                </c:pt>
                <c:pt idx="610">
                  <c:v>1239.2</c:v>
                </c:pt>
                <c:pt idx="611">
                  <c:v>1246</c:v>
                </c:pt>
                <c:pt idx="612">
                  <c:v>1272.8699999999999</c:v>
                </c:pt>
                <c:pt idx="613">
                  <c:v>1270.2</c:v>
                </c:pt>
                <c:pt idx="614">
                  <c:v>1280.19</c:v>
                </c:pt>
                <c:pt idx="615">
                  <c:v>1270.9100000000001</c:v>
                </c:pt>
                <c:pt idx="616">
                  <c:v>1274.08</c:v>
                </c:pt>
                <c:pt idx="617">
                  <c:v>1265.48</c:v>
                </c:pt>
                <c:pt idx="618">
                  <c:v>1267.3399999999999</c:v>
                </c:pt>
                <c:pt idx="619">
                  <c:v>1272.43</c:v>
                </c:pt>
                <c:pt idx="620">
                  <c:v>1258.5999999999999</c:v>
                </c:pt>
                <c:pt idx="621">
                  <c:v>1242.28</c:v>
                </c:pt>
                <c:pt idx="622">
                  <c:v>1236.2</c:v>
                </c:pt>
                <c:pt idx="623">
                  <c:v>1234.49</c:v>
                </c:pt>
                <c:pt idx="624">
                  <c:v>1236.8599999999999</c:v>
                </c:pt>
                <c:pt idx="625">
                  <c:v>1259.81</c:v>
                </c:pt>
                <c:pt idx="626">
                  <c:v>1249.1300000000001</c:v>
                </c:pt>
                <c:pt idx="627">
                  <c:v>1240.29</c:v>
                </c:pt>
                <c:pt idx="628">
                  <c:v>1260.9100000000001</c:v>
                </c:pt>
                <c:pt idx="629">
                  <c:v>1268.8800000000001</c:v>
                </c:pt>
                <c:pt idx="630">
                  <c:v>1268.4000000000001</c:v>
                </c:pt>
                <c:pt idx="631">
                  <c:v>1263.2</c:v>
                </c:pt>
                <c:pt idx="632">
                  <c:v>1278.55</c:v>
                </c:pt>
                <c:pt idx="633">
                  <c:v>1276.6600000000001</c:v>
                </c:pt>
                <c:pt idx="634">
                  <c:v>1270.92</c:v>
                </c:pt>
                <c:pt idx="635">
                  <c:v>1277.4100000000001</c:v>
                </c:pt>
                <c:pt idx="636">
                  <c:v>1280.27</c:v>
                </c:pt>
                <c:pt idx="637">
                  <c:v>1279.3599999999999</c:v>
                </c:pt>
                <c:pt idx="638">
                  <c:v>1275.77</c:v>
                </c:pt>
                <c:pt idx="639">
                  <c:v>1271.48</c:v>
                </c:pt>
                <c:pt idx="640">
                  <c:v>1265.95</c:v>
                </c:pt>
                <c:pt idx="641">
                  <c:v>1271.81</c:v>
                </c:pt>
                <c:pt idx="642">
                  <c:v>1266.74</c:v>
                </c:pt>
                <c:pt idx="643">
                  <c:v>1268.21</c:v>
                </c:pt>
                <c:pt idx="644">
                  <c:v>1285.58</c:v>
                </c:pt>
                <c:pt idx="645">
                  <c:v>1295.43</c:v>
                </c:pt>
                <c:pt idx="646">
                  <c:v>1297.48</c:v>
                </c:pt>
                <c:pt idx="647">
                  <c:v>1302.3</c:v>
                </c:pt>
                <c:pt idx="648">
                  <c:v>1297.52</c:v>
                </c:pt>
                <c:pt idx="649">
                  <c:v>1298.82</c:v>
                </c:pt>
                <c:pt idx="650">
                  <c:v>1292.99</c:v>
                </c:pt>
                <c:pt idx="651">
                  <c:v>1296.06</c:v>
                </c:pt>
                <c:pt idx="652">
                  <c:v>1295.0899999999999</c:v>
                </c:pt>
                <c:pt idx="653">
                  <c:v>1301.78</c:v>
                </c:pt>
                <c:pt idx="654">
                  <c:v>1304.28</c:v>
                </c:pt>
                <c:pt idx="655">
                  <c:v>1305.3699999999999</c:v>
                </c:pt>
                <c:pt idx="656">
                  <c:v>1303.82</c:v>
                </c:pt>
                <c:pt idx="657">
                  <c:v>1311.01</c:v>
                </c:pt>
                <c:pt idx="658">
                  <c:v>1313.25</c:v>
                </c:pt>
                <c:pt idx="659">
                  <c:v>1300.26</c:v>
                </c:pt>
                <c:pt idx="660">
                  <c:v>1294.02</c:v>
                </c:pt>
                <c:pt idx="661">
                  <c:v>1298.92</c:v>
                </c:pt>
                <c:pt idx="662">
                  <c:v>1299.54</c:v>
                </c:pt>
                <c:pt idx="663">
                  <c:v>1313</c:v>
                </c:pt>
                <c:pt idx="664">
                  <c:v>1318.07</c:v>
                </c:pt>
                <c:pt idx="665">
                  <c:v>1316.28</c:v>
                </c:pt>
                <c:pt idx="666">
                  <c:v>1319.66</c:v>
                </c:pt>
                <c:pt idx="667">
                  <c:v>1321.18</c:v>
                </c:pt>
                <c:pt idx="668">
                  <c:v>1317.64</c:v>
                </c:pt>
                <c:pt idx="669">
                  <c:v>1325.18</c:v>
                </c:pt>
                <c:pt idx="670">
                  <c:v>1318.03</c:v>
                </c:pt>
                <c:pt idx="671">
                  <c:v>1314.78</c:v>
                </c:pt>
                <c:pt idx="672">
                  <c:v>1326.37</c:v>
                </c:pt>
                <c:pt idx="673">
                  <c:v>1336.35</c:v>
                </c:pt>
                <c:pt idx="674">
                  <c:v>1336.59</c:v>
                </c:pt>
                <c:pt idx="675">
                  <c:v>1338.88</c:v>
                </c:pt>
                <c:pt idx="676">
                  <c:v>1335.85</c:v>
                </c:pt>
                <c:pt idx="677">
                  <c:v>1331.32</c:v>
                </c:pt>
                <c:pt idx="678">
                  <c:v>1334.11</c:v>
                </c:pt>
                <c:pt idx="679">
                  <c:v>1350.2</c:v>
                </c:pt>
                <c:pt idx="680">
                  <c:v>1353.22</c:v>
                </c:pt>
                <c:pt idx="681">
                  <c:v>1349.59</c:v>
                </c:pt>
                <c:pt idx="682">
                  <c:v>1350.66</c:v>
                </c:pt>
                <c:pt idx="683">
                  <c:v>1353.42</c:v>
                </c:pt>
                <c:pt idx="684">
                  <c:v>1349.95</c:v>
                </c:pt>
                <c:pt idx="685">
                  <c:v>1362.83</c:v>
                </c:pt>
                <c:pt idx="686">
                  <c:v>1365.62</c:v>
                </c:pt>
                <c:pt idx="687">
                  <c:v>1369.06</c:v>
                </c:pt>
                <c:pt idx="688">
                  <c:v>1364.05</c:v>
                </c:pt>
                <c:pt idx="689">
                  <c:v>1365.8</c:v>
                </c:pt>
                <c:pt idx="690">
                  <c:v>1366.96</c:v>
                </c:pt>
                <c:pt idx="691">
                  <c:v>1368.6</c:v>
                </c:pt>
                <c:pt idx="692">
                  <c:v>1377.02</c:v>
                </c:pt>
                <c:pt idx="693">
                  <c:v>1377.38</c:v>
                </c:pt>
                <c:pt idx="694">
                  <c:v>1382.22</c:v>
                </c:pt>
                <c:pt idx="695">
                  <c:v>1389.08</c:v>
                </c:pt>
                <c:pt idx="696">
                  <c:v>1377.34</c:v>
                </c:pt>
                <c:pt idx="697">
                  <c:v>1377.93</c:v>
                </c:pt>
                <c:pt idx="698">
                  <c:v>1377.94</c:v>
                </c:pt>
                <c:pt idx="699">
                  <c:v>1367.81</c:v>
                </c:pt>
                <c:pt idx="700">
                  <c:v>1367.34</c:v>
                </c:pt>
                <c:pt idx="701">
                  <c:v>1364.3</c:v>
                </c:pt>
                <c:pt idx="702">
                  <c:v>1379.78</c:v>
                </c:pt>
                <c:pt idx="703">
                  <c:v>1382.84</c:v>
                </c:pt>
                <c:pt idx="704">
                  <c:v>1385.72</c:v>
                </c:pt>
                <c:pt idx="705">
                  <c:v>1378.33</c:v>
                </c:pt>
                <c:pt idx="706">
                  <c:v>1380.9</c:v>
                </c:pt>
                <c:pt idx="707">
                  <c:v>1384.42</c:v>
                </c:pt>
                <c:pt idx="708">
                  <c:v>1393.22</c:v>
                </c:pt>
                <c:pt idx="709">
                  <c:v>1396.57</c:v>
                </c:pt>
                <c:pt idx="710">
                  <c:v>1399.76</c:v>
                </c:pt>
                <c:pt idx="711">
                  <c:v>1401.2</c:v>
                </c:pt>
                <c:pt idx="712">
                  <c:v>1400.5</c:v>
                </c:pt>
                <c:pt idx="713">
                  <c:v>1402.81</c:v>
                </c:pt>
                <c:pt idx="714">
                  <c:v>1406.09</c:v>
                </c:pt>
                <c:pt idx="715">
                  <c:v>1400.95</c:v>
                </c:pt>
                <c:pt idx="716">
                  <c:v>1381.96</c:v>
                </c:pt>
                <c:pt idx="717">
                  <c:v>1386.72</c:v>
                </c:pt>
                <c:pt idx="718">
                  <c:v>1399.48</c:v>
                </c:pt>
                <c:pt idx="719">
                  <c:v>1400.63</c:v>
                </c:pt>
                <c:pt idx="720">
                  <c:v>1396.71</c:v>
                </c:pt>
                <c:pt idx="721">
                  <c:v>1409.12</c:v>
                </c:pt>
                <c:pt idx="722">
                  <c:v>1414.76</c:v>
                </c:pt>
                <c:pt idx="723">
                  <c:v>1412.9</c:v>
                </c:pt>
                <c:pt idx="724">
                  <c:v>1407.29</c:v>
                </c:pt>
                <c:pt idx="725">
                  <c:v>1409.84</c:v>
                </c:pt>
                <c:pt idx="726">
                  <c:v>1413.04</c:v>
                </c:pt>
                <c:pt idx="727">
                  <c:v>1411.56</c:v>
                </c:pt>
                <c:pt idx="728">
                  <c:v>1413.21</c:v>
                </c:pt>
                <c:pt idx="729">
                  <c:v>1425.49</c:v>
                </c:pt>
                <c:pt idx="730">
                  <c:v>1427.09</c:v>
                </c:pt>
                <c:pt idx="731">
                  <c:v>1422.48</c:v>
                </c:pt>
                <c:pt idx="732">
                  <c:v>1425.55</c:v>
                </c:pt>
                <c:pt idx="733">
                  <c:v>1423.53</c:v>
                </c:pt>
                <c:pt idx="734">
                  <c:v>1418.3</c:v>
                </c:pt>
                <c:pt idx="735">
                  <c:v>1410.76</c:v>
                </c:pt>
                <c:pt idx="736">
                  <c:v>1416.9</c:v>
                </c:pt>
                <c:pt idx="737">
                  <c:v>1426.84</c:v>
                </c:pt>
                <c:pt idx="738">
                  <c:v>1424.73</c:v>
                </c:pt>
                <c:pt idx="739">
                  <c:v>1418.3</c:v>
                </c:pt>
                <c:pt idx="740">
                  <c:v>1416.6</c:v>
                </c:pt>
                <c:pt idx="741">
                  <c:v>1418.34</c:v>
                </c:pt>
                <c:pt idx="742">
                  <c:v>1409.71</c:v>
                </c:pt>
                <c:pt idx="743">
                  <c:v>1412.84</c:v>
                </c:pt>
                <c:pt idx="744">
                  <c:v>1412.11</c:v>
                </c:pt>
                <c:pt idx="745">
                  <c:v>1414.85</c:v>
                </c:pt>
                <c:pt idx="746">
                  <c:v>1423.82</c:v>
                </c:pt>
                <c:pt idx="747">
                  <c:v>1430.73</c:v>
                </c:pt>
                <c:pt idx="748">
                  <c:v>1431.9</c:v>
                </c:pt>
                <c:pt idx="749">
                  <c:v>1430.62</c:v>
                </c:pt>
                <c:pt idx="750">
                  <c:v>1426.37</c:v>
                </c:pt>
                <c:pt idx="751">
                  <c:v>1430.5</c:v>
                </c:pt>
                <c:pt idx="752">
                  <c:v>1422.95</c:v>
                </c:pt>
                <c:pt idx="753">
                  <c:v>1427.99</c:v>
                </c:pt>
                <c:pt idx="754">
                  <c:v>1440.13</c:v>
                </c:pt>
                <c:pt idx="755">
                  <c:v>1423.9</c:v>
                </c:pt>
                <c:pt idx="756">
                  <c:v>1422.18</c:v>
                </c:pt>
                <c:pt idx="757">
                  <c:v>1420.62</c:v>
                </c:pt>
                <c:pt idx="758">
                  <c:v>1428.82</c:v>
                </c:pt>
                <c:pt idx="759">
                  <c:v>1438.24</c:v>
                </c:pt>
                <c:pt idx="760">
                  <c:v>1445.94</c:v>
                </c:pt>
                <c:pt idx="761">
                  <c:v>1448.39</c:v>
                </c:pt>
                <c:pt idx="762">
                  <c:v>1446.99</c:v>
                </c:pt>
                <c:pt idx="763">
                  <c:v>1448</c:v>
                </c:pt>
                <c:pt idx="764">
                  <c:v>1450.02</c:v>
                </c:pt>
                <c:pt idx="765">
                  <c:v>1448.31</c:v>
                </c:pt>
                <c:pt idx="766">
                  <c:v>1438.06</c:v>
                </c:pt>
                <c:pt idx="767">
                  <c:v>1433.37</c:v>
                </c:pt>
                <c:pt idx="768">
                  <c:v>1444.26</c:v>
                </c:pt>
                <c:pt idx="769">
                  <c:v>1455.3</c:v>
                </c:pt>
                <c:pt idx="770">
                  <c:v>1456.81</c:v>
                </c:pt>
                <c:pt idx="771">
                  <c:v>1455.54</c:v>
                </c:pt>
                <c:pt idx="772">
                  <c:v>1459.68</c:v>
                </c:pt>
                <c:pt idx="773">
                  <c:v>1457.63</c:v>
                </c:pt>
                <c:pt idx="774">
                  <c:v>1456.38</c:v>
                </c:pt>
                <c:pt idx="775">
                  <c:v>1451.19</c:v>
                </c:pt>
                <c:pt idx="776">
                  <c:v>1449.37</c:v>
                </c:pt>
                <c:pt idx="777">
                  <c:v>1399.04</c:v>
                </c:pt>
                <c:pt idx="778">
                  <c:v>1406.82</c:v>
                </c:pt>
                <c:pt idx="779">
                  <c:v>1403.17</c:v>
                </c:pt>
                <c:pt idx="780">
                  <c:v>1387.17</c:v>
                </c:pt>
                <c:pt idx="781">
                  <c:v>1374.12</c:v>
                </c:pt>
                <c:pt idx="782">
                  <c:v>1395.41</c:v>
                </c:pt>
                <c:pt idx="783">
                  <c:v>1391.97</c:v>
                </c:pt>
                <c:pt idx="784">
                  <c:v>1401.89</c:v>
                </c:pt>
                <c:pt idx="785">
                  <c:v>1402.84</c:v>
                </c:pt>
                <c:pt idx="786">
                  <c:v>1406.6</c:v>
                </c:pt>
                <c:pt idx="787">
                  <c:v>1377.95</c:v>
                </c:pt>
                <c:pt idx="788">
                  <c:v>1387.17</c:v>
                </c:pt>
                <c:pt idx="789">
                  <c:v>1392.28</c:v>
                </c:pt>
                <c:pt idx="790">
                  <c:v>1386.95</c:v>
                </c:pt>
                <c:pt idx="791">
                  <c:v>1402.06</c:v>
                </c:pt>
                <c:pt idx="792">
                  <c:v>1410.94</c:v>
                </c:pt>
                <c:pt idx="793">
                  <c:v>1435.04</c:v>
                </c:pt>
                <c:pt idx="794">
                  <c:v>1434.54</c:v>
                </c:pt>
                <c:pt idx="795">
                  <c:v>1436.11</c:v>
                </c:pt>
                <c:pt idx="796">
                  <c:v>1437.5</c:v>
                </c:pt>
                <c:pt idx="797">
                  <c:v>1428.61</c:v>
                </c:pt>
                <c:pt idx="798">
                  <c:v>1417.23</c:v>
                </c:pt>
                <c:pt idx="799">
                  <c:v>1422.53</c:v>
                </c:pt>
                <c:pt idx="800">
                  <c:v>1420.86</c:v>
                </c:pt>
                <c:pt idx="801">
                  <c:v>1424.55</c:v>
                </c:pt>
                <c:pt idx="802">
                  <c:v>1437.77</c:v>
                </c:pt>
                <c:pt idx="803">
                  <c:v>1439.37</c:v>
                </c:pt>
                <c:pt idx="804">
                  <c:v>1443.76</c:v>
                </c:pt>
                <c:pt idx="805">
                  <c:v>1444.61</c:v>
                </c:pt>
                <c:pt idx="806">
                  <c:v>1448.39</c:v>
                </c:pt>
                <c:pt idx="807">
                  <c:v>1438.87</c:v>
                </c:pt>
                <c:pt idx="808">
                  <c:v>1447.8</c:v>
                </c:pt>
                <c:pt idx="809">
                  <c:v>1452.85</c:v>
                </c:pt>
                <c:pt idx="810">
                  <c:v>1468.33</c:v>
                </c:pt>
                <c:pt idx="811">
                  <c:v>1471.48</c:v>
                </c:pt>
                <c:pt idx="812">
                  <c:v>1472.5</c:v>
                </c:pt>
                <c:pt idx="813">
                  <c:v>1470.73</c:v>
                </c:pt>
                <c:pt idx="814">
                  <c:v>1484.35</c:v>
                </c:pt>
                <c:pt idx="815">
                  <c:v>1480.93</c:v>
                </c:pt>
                <c:pt idx="816">
                  <c:v>1480.41</c:v>
                </c:pt>
                <c:pt idx="817">
                  <c:v>1495.42</c:v>
                </c:pt>
                <c:pt idx="818">
                  <c:v>1494.25</c:v>
                </c:pt>
                <c:pt idx="819">
                  <c:v>1494.07</c:v>
                </c:pt>
                <c:pt idx="820">
                  <c:v>1482.37</c:v>
                </c:pt>
                <c:pt idx="821">
                  <c:v>1486.3</c:v>
                </c:pt>
                <c:pt idx="822">
                  <c:v>1495.92</c:v>
                </c:pt>
                <c:pt idx="823">
                  <c:v>1502.39</c:v>
                </c:pt>
                <c:pt idx="824">
                  <c:v>1505.62</c:v>
                </c:pt>
                <c:pt idx="825">
                  <c:v>1509.48</c:v>
                </c:pt>
                <c:pt idx="826">
                  <c:v>1507.72</c:v>
                </c:pt>
                <c:pt idx="827">
                  <c:v>1512.58</c:v>
                </c:pt>
                <c:pt idx="828">
                  <c:v>1491.47</c:v>
                </c:pt>
                <c:pt idx="829">
                  <c:v>1505.85</c:v>
                </c:pt>
                <c:pt idx="830">
                  <c:v>1503.15</c:v>
                </c:pt>
                <c:pt idx="831">
                  <c:v>1501.19</c:v>
                </c:pt>
                <c:pt idx="832">
                  <c:v>1514.14</c:v>
                </c:pt>
                <c:pt idx="833">
                  <c:v>1512.75</c:v>
                </c:pt>
                <c:pt idx="834">
                  <c:v>1522.75</c:v>
                </c:pt>
                <c:pt idx="835">
                  <c:v>1525.1</c:v>
                </c:pt>
                <c:pt idx="836">
                  <c:v>1524.12</c:v>
                </c:pt>
                <c:pt idx="837">
                  <c:v>1522.28</c:v>
                </c:pt>
                <c:pt idx="838">
                  <c:v>1507.51</c:v>
                </c:pt>
                <c:pt idx="839">
                  <c:v>1515.73</c:v>
                </c:pt>
                <c:pt idx="840">
                  <c:v>1518.11</c:v>
                </c:pt>
                <c:pt idx="841">
                  <c:v>1530.23</c:v>
                </c:pt>
                <c:pt idx="842">
                  <c:v>1530.62</c:v>
                </c:pt>
                <c:pt idx="843">
                  <c:v>1536.34</c:v>
                </c:pt>
                <c:pt idx="844">
                  <c:v>1539.18</c:v>
                </c:pt>
                <c:pt idx="845">
                  <c:v>1530.95</c:v>
                </c:pt>
                <c:pt idx="846">
                  <c:v>1517.38</c:v>
                </c:pt>
                <c:pt idx="847">
                  <c:v>1490.72</c:v>
                </c:pt>
                <c:pt idx="848">
                  <c:v>1507.67</c:v>
                </c:pt>
                <c:pt idx="849">
                  <c:v>1509.12</c:v>
                </c:pt>
                <c:pt idx="850">
                  <c:v>1493</c:v>
                </c:pt>
                <c:pt idx="851">
                  <c:v>1515.67</c:v>
                </c:pt>
                <c:pt idx="852">
                  <c:v>1522.97</c:v>
                </c:pt>
                <c:pt idx="853">
                  <c:v>1532.91</c:v>
                </c:pt>
                <c:pt idx="854">
                  <c:v>1531.05</c:v>
                </c:pt>
                <c:pt idx="855">
                  <c:v>1533.7</c:v>
                </c:pt>
                <c:pt idx="856">
                  <c:v>1512.84</c:v>
                </c:pt>
                <c:pt idx="857">
                  <c:v>1522.19</c:v>
                </c:pt>
                <c:pt idx="858">
                  <c:v>1502.56</c:v>
                </c:pt>
                <c:pt idx="859">
                  <c:v>1497.74</c:v>
                </c:pt>
                <c:pt idx="860">
                  <c:v>1492.89</c:v>
                </c:pt>
                <c:pt idx="861">
                  <c:v>1506.34</c:v>
                </c:pt>
                <c:pt idx="862">
                  <c:v>1505.71</c:v>
                </c:pt>
                <c:pt idx="863">
                  <c:v>1503.35</c:v>
                </c:pt>
                <c:pt idx="864">
                  <c:v>1519.43</c:v>
                </c:pt>
                <c:pt idx="865">
                  <c:v>1524.87</c:v>
                </c:pt>
                <c:pt idx="866">
                  <c:v>1525.4</c:v>
                </c:pt>
                <c:pt idx="867">
                  <c:v>1530.44</c:v>
                </c:pt>
                <c:pt idx="868">
                  <c:v>1531.85</c:v>
                </c:pt>
                <c:pt idx="869">
                  <c:v>1510.12</c:v>
                </c:pt>
                <c:pt idx="870">
                  <c:v>1518.76</c:v>
                </c:pt>
                <c:pt idx="871">
                  <c:v>1547.7</c:v>
                </c:pt>
                <c:pt idx="872">
                  <c:v>1552.5</c:v>
                </c:pt>
                <c:pt idx="873">
                  <c:v>1549.52</c:v>
                </c:pt>
                <c:pt idx="874">
                  <c:v>1549.37</c:v>
                </c:pt>
                <c:pt idx="875">
                  <c:v>1546.17</c:v>
                </c:pt>
                <c:pt idx="876">
                  <c:v>1553.08</c:v>
                </c:pt>
                <c:pt idx="877">
                  <c:v>1534.1</c:v>
                </c:pt>
                <c:pt idx="878">
                  <c:v>1541.57</c:v>
                </c:pt>
                <c:pt idx="879">
                  <c:v>1511.04</c:v>
                </c:pt>
                <c:pt idx="880">
                  <c:v>1518.09</c:v>
                </c:pt>
                <c:pt idx="881">
                  <c:v>1482.66</c:v>
                </c:pt>
                <c:pt idx="882">
                  <c:v>1458.95</c:v>
                </c:pt>
                <c:pt idx="883">
                  <c:v>1473.91</c:v>
                </c:pt>
                <c:pt idx="884">
                  <c:v>1455.27</c:v>
                </c:pt>
                <c:pt idx="885">
                  <c:v>1465.81</c:v>
                </c:pt>
                <c:pt idx="886">
                  <c:v>1472.2</c:v>
                </c:pt>
                <c:pt idx="887">
                  <c:v>1433.06</c:v>
                </c:pt>
                <c:pt idx="888">
                  <c:v>1467.67</c:v>
                </c:pt>
                <c:pt idx="889">
                  <c:v>1476.71</c:v>
                </c:pt>
                <c:pt idx="890">
                  <c:v>1497.49</c:v>
                </c:pt>
                <c:pt idx="891">
                  <c:v>1453.09</c:v>
                </c:pt>
                <c:pt idx="892">
                  <c:v>1453.64</c:v>
                </c:pt>
                <c:pt idx="893">
                  <c:v>1452.92</c:v>
                </c:pt>
                <c:pt idx="894">
                  <c:v>1426.54</c:v>
                </c:pt>
                <c:pt idx="895">
                  <c:v>1406.7</c:v>
                </c:pt>
                <c:pt idx="896">
                  <c:v>1411.27</c:v>
                </c:pt>
                <c:pt idx="897">
                  <c:v>1445.94</c:v>
                </c:pt>
                <c:pt idx="898">
                  <c:v>1445.55</c:v>
                </c:pt>
                <c:pt idx="899">
                  <c:v>1447.12</c:v>
                </c:pt>
                <c:pt idx="900">
                  <c:v>1464.07</c:v>
                </c:pt>
                <c:pt idx="901">
                  <c:v>1462.5</c:v>
                </c:pt>
                <c:pt idx="902">
                  <c:v>1479.37</c:v>
                </c:pt>
                <c:pt idx="903">
                  <c:v>1466.79</c:v>
                </c:pt>
                <c:pt idx="904">
                  <c:v>1432.36</c:v>
                </c:pt>
                <c:pt idx="905">
                  <c:v>1463.76</c:v>
                </c:pt>
                <c:pt idx="906">
                  <c:v>1457.64</c:v>
                </c:pt>
                <c:pt idx="907">
                  <c:v>1473.99</c:v>
                </c:pt>
                <c:pt idx="908">
                  <c:v>1489.42</c:v>
                </c:pt>
                <c:pt idx="909">
                  <c:v>1472.29</c:v>
                </c:pt>
                <c:pt idx="910">
                  <c:v>1478.55</c:v>
                </c:pt>
                <c:pt idx="911">
                  <c:v>1453.55</c:v>
                </c:pt>
                <c:pt idx="912">
                  <c:v>1451.7</c:v>
                </c:pt>
                <c:pt idx="913">
                  <c:v>1471.49</c:v>
                </c:pt>
                <c:pt idx="914">
                  <c:v>1471.56</c:v>
                </c:pt>
                <c:pt idx="915">
                  <c:v>1483.95</c:v>
                </c:pt>
                <c:pt idx="916">
                  <c:v>1484.25</c:v>
                </c:pt>
                <c:pt idx="917">
                  <c:v>1476.65</c:v>
                </c:pt>
                <c:pt idx="918">
                  <c:v>1519.78</c:v>
                </c:pt>
                <c:pt idx="919">
                  <c:v>1529.03</c:v>
                </c:pt>
                <c:pt idx="920">
                  <c:v>1518.75</c:v>
                </c:pt>
                <c:pt idx="921">
                  <c:v>1525.75</c:v>
                </c:pt>
                <c:pt idx="922">
                  <c:v>1517.73</c:v>
                </c:pt>
                <c:pt idx="923">
                  <c:v>1517.21</c:v>
                </c:pt>
                <c:pt idx="924">
                  <c:v>1525.42</c:v>
                </c:pt>
                <c:pt idx="925">
                  <c:v>1531.38</c:v>
                </c:pt>
                <c:pt idx="926">
                  <c:v>1526.75</c:v>
                </c:pt>
                <c:pt idx="927">
                  <c:v>1547.04</c:v>
                </c:pt>
                <c:pt idx="928">
                  <c:v>1546.63</c:v>
                </c:pt>
                <c:pt idx="929">
                  <c:v>1539.59</c:v>
                </c:pt>
                <c:pt idx="930">
                  <c:v>1542.84</c:v>
                </c:pt>
                <c:pt idx="931">
                  <c:v>1557.59</c:v>
                </c:pt>
                <c:pt idx="932">
                  <c:v>1552.58</c:v>
                </c:pt>
                <c:pt idx="933">
                  <c:v>1565.15</c:v>
                </c:pt>
                <c:pt idx="934">
                  <c:v>1562.47</c:v>
                </c:pt>
                <c:pt idx="935">
                  <c:v>1554.41</c:v>
                </c:pt>
                <c:pt idx="936">
                  <c:v>1561.8</c:v>
                </c:pt>
                <c:pt idx="937">
                  <c:v>1548.71</c:v>
                </c:pt>
                <c:pt idx="938">
                  <c:v>1538.53</c:v>
                </c:pt>
                <c:pt idx="939">
                  <c:v>1541.24</c:v>
                </c:pt>
                <c:pt idx="940">
                  <c:v>1540.08</c:v>
                </c:pt>
                <c:pt idx="941">
                  <c:v>1500.63</c:v>
                </c:pt>
                <c:pt idx="942">
                  <c:v>1506.33</c:v>
                </c:pt>
                <c:pt idx="943">
                  <c:v>1519.59</c:v>
                </c:pt>
                <c:pt idx="944">
                  <c:v>1515.88</c:v>
                </c:pt>
                <c:pt idx="945">
                  <c:v>1514.4</c:v>
                </c:pt>
                <c:pt idx="946">
                  <c:v>1535.28</c:v>
                </c:pt>
                <c:pt idx="947">
                  <c:v>1540.98</c:v>
                </c:pt>
                <c:pt idx="948">
                  <c:v>1531.02</c:v>
                </c:pt>
                <c:pt idx="949">
                  <c:v>1549.38</c:v>
                </c:pt>
                <c:pt idx="950">
                  <c:v>1508.44</c:v>
                </c:pt>
                <c:pt idx="951">
                  <c:v>1509.65</c:v>
                </c:pt>
                <c:pt idx="952">
                  <c:v>1502.17</c:v>
                </c:pt>
                <c:pt idx="953">
                  <c:v>1520.27</c:v>
                </c:pt>
                <c:pt idx="954">
                  <c:v>1475.62</c:v>
                </c:pt>
                <c:pt idx="955">
                  <c:v>1474.77</c:v>
                </c:pt>
                <c:pt idx="956">
                  <c:v>1453.7</c:v>
                </c:pt>
                <c:pt idx="957">
                  <c:v>1439.18</c:v>
                </c:pt>
                <c:pt idx="958">
                  <c:v>1481.05</c:v>
                </c:pt>
                <c:pt idx="959">
                  <c:v>1470.58</c:v>
                </c:pt>
                <c:pt idx="960">
                  <c:v>1451.15</c:v>
                </c:pt>
                <c:pt idx="961">
                  <c:v>1458.74</c:v>
                </c:pt>
                <c:pt idx="962">
                  <c:v>1433.27</c:v>
                </c:pt>
                <c:pt idx="963">
                  <c:v>1439.7</c:v>
                </c:pt>
                <c:pt idx="964">
                  <c:v>1416.77</c:v>
                </c:pt>
                <c:pt idx="965">
                  <c:v>1440.7</c:v>
                </c:pt>
                <c:pt idx="966">
                  <c:v>1407.22</c:v>
                </c:pt>
                <c:pt idx="967">
                  <c:v>1428.23</c:v>
                </c:pt>
                <c:pt idx="968">
                  <c:v>1469.02</c:v>
                </c:pt>
                <c:pt idx="969">
                  <c:v>1469.72</c:v>
                </c:pt>
                <c:pt idx="970">
                  <c:v>1481.14</c:v>
                </c:pt>
                <c:pt idx="971">
                  <c:v>1472.42</c:v>
                </c:pt>
                <c:pt idx="972">
                  <c:v>1462.79</c:v>
                </c:pt>
                <c:pt idx="973">
                  <c:v>1485.01</c:v>
                </c:pt>
                <c:pt idx="974">
                  <c:v>1507.34</c:v>
                </c:pt>
                <c:pt idx="975">
                  <c:v>1504.66</c:v>
                </c:pt>
                <c:pt idx="976">
                  <c:v>1515.96</c:v>
                </c:pt>
                <c:pt idx="977">
                  <c:v>1477.65</c:v>
                </c:pt>
                <c:pt idx="978">
                  <c:v>1486.59</c:v>
                </c:pt>
                <c:pt idx="979">
                  <c:v>1488.41</c:v>
                </c:pt>
                <c:pt idx="980">
                  <c:v>1467.95</c:v>
                </c:pt>
                <c:pt idx="981">
                  <c:v>1445.9</c:v>
                </c:pt>
                <c:pt idx="982">
                  <c:v>1454.98</c:v>
                </c:pt>
                <c:pt idx="983">
                  <c:v>1453</c:v>
                </c:pt>
                <c:pt idx="984">
                  <c:v>1460.12</c:v>
                </c:pt>
                <c:pt idx="985">
                  <c:v>1484.46</c:v>
                </c:pt>
                <c:pt idx="986">
                  <c:v>1496.45</c:v>
                </c:pt>
                <c:pt idx="987">
                  <c:v>1497.66</c:v>
                </c:pt>
                <c:pt idx="988">
                  <c:v>1476.27</c:v>
                </c:pt>
                <c:pt idx="989">
                  <c:v>1478.49</c:v>
                </c:pt>
                <c:pt idx="990">
                  <c:v>1468.36</c:v>
                </c:pt>
                <c:pt idx="991">
                  <c:v>1447.16</c:v>
                </c:pt>
                <c:pt idx="992">
                  <c:v>1447.16</c:v>
                </c:pt>
                <c:pt idx="993">
                  <c:v>1411.63</c:v>
                </c:pt>
                <c:pt idx="994">
                  <c:v>1416.18</c:v>
                </c:pt>
                <c:pt idx="995">
                  <c:v>1390.19</c:v>
                </c:pt>
                <c:pt idx="996">
                  <c:v>1409.13</c:v>
                </c:pt>
                <c:pt idx="997">
                  <c:v>1420.33</c:v>
                </c:pt>
                <c:pt idx="998">
                  <c:v>1401.02</c:v>
                </c:pt>
                <c:pt idx="999">
                  <c:v>1416.25</c:v>
                </c:pt>
                <c:pt idx="1000">
                  <c:v>1380.95</c:v>
                </c:pt>
                <c:pt idx="1001">
                  <c:v>1373.2</c:v>
                </c:pt>
                <c:pt idx="1002">
                  <c:v>1333.25</c:v>
                </c:pt>
                <c:pt idx="1003">
                  <c:v>1325.19</c:v>
                </c:pt>
                <c:pt idx="1004">
                  <c:v>1310.5</c:v>
                </c:pt>
                <c:pt idx="1005">
                  <c:v>1338.6</c:v>
                </c:pt>
                <c:pt idx="1006">
                  <c:v>1352.07</c:v>
                </c:pt>
                <c:pt idx="1007">
                  <c:v>1330.61</c:v>
                </c:pt>
                <c:pt idx="1008">
                  <c:v>1353.96</c:v>
                </c:pt>
                <c:pt idx="1009">
                  <c:v>1362.3</c:v>
                </c:pt>
                <c:pt idx="1010">
                  <c:v>1355.81</c:v>
                </c:pt>
                <c:pt idx="1011">
                  <c:v>1378.55</c:v>
                </c:pt>
                <c:pt idx="1012">
                  <c:v>1395.42</c:v>
                </c:pt>
                <c:pt idx="1013">
                  <c:v>1380.82</c:v>
                </c:pt>
                <c:pt idx="1014">
                  <c:v>1336.64</c:v>
                </c:pt>
                <c:pt idx="1015">
                  <c:v>1326.45</c:v>
                </c:pt>
                <c:pt idx="1016">
                  <c:v>1336.91</c:v>
                </c:pt>
                <c:pt idx="1017">
                  <c:v>1331.29</c:v>
                </c:pt>
                <c:pt idx="1018">
                  <c:v>1339.13</c:v>
                </c:pt>
                <c:pt idx="1019">
                  <c:v>1348.86</c:v>
                </c:pt>
                <c:pt idx="1020">
                  <c:v>1367.21</c:v>
                </c:pt>
                <c:pt idx="1021">
                  <c:v>1348.86</c:v>
                </c:pt>
                <c:pt idx="1022">
                  <c:v>1349.99</c:v>
                </c:pt>
                <c:pt idx="1023">
                  <c:v>1348.78</c:v>
                </c:pt>
                <c:pt idx="1024">
                  <c:v>1360.03</c:v>
                </c:pt>
                <c:pt idx="1025">
                  <c:v>1342.53</c:v>
                </c:pt>
                <c:pt idx="1026">
                  <c:v>1353.11</c:v>
                </c:pt>
                <c:pt idx="1027">
                  <c:v>1371.8</c:v>
                </c:pt>
                <c:pt idx="1028">
                  <c:v>1381.29</c:v>
                </c:pt>
                <c:pt idx="1029">
                  <c:v>1380.02</c:v>
                </c:pt>
                <c:pt idx="1030">
                  <c:v>1367.68</c:v>
                </c:pt>
                <c:pt idx="1031">
                  <c:v>1330.63</c:v>
                </c:pt>
                <c:pt idx="1032">
                  <c:v>1331.34</c:v>
                </c:pt>
                <c:pt idx="1033">
                  <c:v>1326.75</c:v>
                </c:pt>
                <c:pt idx="1034">
                  <c:v>1333.7</c:v>
                </c:pt>
                <c:pt idx="1035">
                  <c:v>1304.3399999999999</c:v>
                </c:pt>
                <c:pt idx="1036">
                  <c:v>1293.3699999999999</c:v>
                </c:pt>
                <c:pt idx="1037">
                  <c:v>1273.3699999999999</c:v>
                </c:pt>
                <c:pt idx="1038">
                  <c:v>1320.65</c:v>
                </c:pt>
                <c:pt idx="1039">
                  <c:v>1308.77</c:v>
                </c:pt>
                <c:pt idx="1040">
                  <c:v>1315.48</c:v>
                </c:pt>
                <c:pt idx="1041">
                  <c:v>1288.1400000000001</c:v>
                </c:pt>
                <c:pt idx="1042">
                  <c:v>1276.5999999999999</c:v>
                </c:pt>
                <c:pt idx="1043">
                  <c:v>1330.74</c:v>
                </c:pt>
                <c:pt idx="1044">
                  <c:v>1298.42</c:v>
                </c:pt>
                <c:pt idx="1045">
                  <c:v>1329.51</c:v>
                </c:pt>
                <c:pt idx="1046">
                  <c:v>1349.88</c:v>
                </c:pt>
                <c:pt idx="1047">
                  <c:v>1352.99</c:v>
                </c:pt>
                <c:pt idx="1048">
                  <c:v>1341.13</c:v>
                </c:pt>
                <c:pt idx="1049">
                  <c:v>1325.76</c:v>
                </c:pt>
                <c:pt idx="1050">
                  <c:v>1315.22</c:v>
                </c:pt>
                <c:pt idx="1051">
                  <c:v>1322.7</c:v>
                </c:pt>
                <c:pt idx="1052">
                  <c:v>1370.18</c:v>
                </c:pt>
                <c:pt idx="1053">
                  <c:v>1367.53</c:v>
                </c:pt>
                <c:pt idx="1054">
                  <c:v>1369.31</c:v>
                </c:pt>
                <c:pt idx="1055">
                  <c:v>1370.4</c:v>
                </c:pt>
                <c:pt idx="1056">
                  <c:v>1372.54</c:v>
                </c:pt>
                <c:pt idx="1057">
                  <c:v>1365.54</c:v>
                </c:pt>
                <c:pt idx="1058">
                  <c:v>1354.49</c:v>
                </c:pt>
                <c:pt idx="1059">
                  <c:v>1360.55</c:v>
                </c:pt>
                <c:pt idx="1060">
                  <c:v>1332.83</c:v>
                </c:pt>
                <c:pt idx="1061">
                  <c:v>1328.32</c:v>
                </c:pt>
                <c:pt idx="1062">
                  <c:v>1334.43</c:v>
                </c:pt>
                <c:pt idx="1063">
                  <c:v>1364.71</c:v>
                </c:pt>
                <c:pt idx="1064">
                  <c:v>1365.56</c:v>
                </c:pt>
                <c:pt idx="1065">
                  <c:v>1390.33</c:v>
                </c:pt>
                <c:pt idx="1066">
                  <c:v>1388.17</c:v>
                </c:pt>
                <c:pt idx="1067">
                  <c:v>1375.94</c:v>
                </c:pt>
                <c:pt idx="1068">
                  <c:v>1379.93</c:v>
                </c:pt>
                <c:pt idx="1069">
                  <c:v>1388.82</c:v>
                </c:pt>
                <c:pt idx="1070">
                  <c:v>1397.84</c:v>
                </c:pt>
                <c:pt idx="1071">
                  <c:v>1396.37</c:v>
                </c:pt>
                <c:pt idx="1072">
                  <c:v>1390.94</c:v>
                </c:pt>
                <c:pt idx="1073">
                  <c:v>1385.59</c:v>
                </c:pt>
                <c:pt idx="1074">
                  <c:v>1409.34</c:v>
                </c:pt>
                <c:pt idx="1075">
                  <c:v>1413.9</c:v>
                </c:pt>
                <c:pt idx="1076">
                  <c:v>1407.49</c:v>
                </c:pt>
                <c:pt idx="1077">
                  <c:v>1418.26</c:v>
                </c:pt>
                <c:pt idx="1078">
                  <c:v>1392.57</c:v>
                </c:pt>
                <c:pt idx="1079">
                  <c:v>1397.68</c:v>
                </c:pt>
                <c:pt idx="1080">
                  <c:v>1388.28</c:v>
                </c:pt>
                <c:pt idx="1081">
                  <c:v>1403.58</c:v>
                </c:pt>
                <c:pt idx="1082">
                  <c:v>1403.04</c:v>
                </c:pt>
                <c:pt idx="1083">
                  <c:v>1408.66</c:v>
                </c:pt>
                <c:pt idx="1084">
                  <c:v>1423.57</c:v>
                </c:pt>
                <c:pt idx="1085">
                  <c:v>1425.35</c:v>
                </c:pt>
                <c:pt idx="1086">
                  <c:v>1426.63</c:v>
                </c:pt>
                <c:pt idx="1087">
                  <c:v>1413.4</c:v>
                </c:pt>
                <c:pt idx="1088">
                  <c:v>1390.71</c:v>
                </c:pt>
                <c:pt idx="1089">
                  <c:v>1394.35</c:v>
                </c:pt>
                <c:pt idx="1090">
                  <c:v>1375.93</c:v>
                </c:pt>
                <c:pt idx="1091">
                  <c:v>1385.35</c:v>
                </c:pt>
                <c:pt idx="1092">
                  <c:v>1390.84</c:v>
                </c:pt>
                <c:pt idx="1093">
                  <c:v>1398.26</c:v>
                </c:pt>
                <c:pt idx="1094">
                  <c:v>1400.38</c:v>
                </c:pt>
                <c:pt idx="1095">
                  <c:v>1385.67</c:v>
                </c:pt>
                <c:pt idx="1096">
                  <c:v>1377.65</c:v>
                </c:pt>
                <c:pt idx="1097">
                  <c:v>1377.2</c:v>
                </c:pt>
                <c:pt idx="1098">
                  <c:v>1404.05</c:v>
                </c:pt>
                <c:pt idx="1099">
                  <c:v>1360.68</c:v>
                </c:pt>
                <c:pt idx="1100">
                  <c:v>1361.76</c:v>
                </c:pt>
                <c:pt idx="1101">
                  <c:v>1358.44</c:v>
                </c:pt>
                <c:pt idx="1102">
                  <c:v>1335.49</c:v>
                </c:pt>
                <c:pt idx="1103">
                  <c:v>1339.87</c:v>
                </c:pt>
                <c:pt idx="1104">
                  <c:v>1360.03</c:v>
                </c:pt>
                <c:pt idx="1105">
                  <c:v>1360.14</c:v>
                </c:pt>
                <c:pt idx="1106">
                  <c:v>1350.93</c:v>
                </c:pt>
                <c:pt idx="1107">
                  <c:v>1337.81</c:v>
                </c:pt>
                <c:pt idx="1108">
                  <c:v>1342.83</c:v>
                </c:pt>
                <c:pt idx="1109">
                  <c:v>1317.93</c:v>
                </c:pt>
                <c:pt idx="1110">
                  <c:v>1318</c:v>
                </c:pt>
                <c:pt idx="1111">
                  <c:v>1314.29</c:v>
                </c:pt>
                <c:pt idx="1112">
                  <c:v>1321.97</c:v>
                </c:pt>
                <c:pt idx="1113">
                  <c:v>1283.1500000000001</c:v>
                </c:pt>
                <c:pt idx="1114">
                  <c:v>1278.3800000000001</c:v>
                </c:pt>
                <c:pt idx="1115">
                  <c:v>1280</c:v>
                </c:pt>
                <c:pt idx="1116">
                  <c:v>1284.9100000000001</c:v>
                </c:pt>
                <c:pt idx="1117">
                  <c:v>1261.52</c:v>
                </c:pt>
                <c:pt idx="1118">
                  <c:v>1262.9000000000001</c:v>
                </c:pt>
                <c:pt idx="1119">
                  <c:v>1252.31</c:v>
                </c:pt>
                <c:pt idx="1120">
                  <c:v>1273.7</c:v>
                </c:pt>
                <c:pt idx="1121">
                  <c:v>1244.69</c:v>
                </c:pt>
                <c:pt idx="1122">
                  <c:v>1253.3900000000001</c:v>
                </c:pt>
                <c:pt idx="1123">
                  <c:v>1239.49</c:v>
                </c:pt>
                <c:pt idx="1124">
                  <c:v>1228.3</c:v>
                </c:pt>
                <c:pt idx="1125">
                  <c:v>1214.9100000000001</c:v>
                </c:pt>
                <c:pt idx="1126">
                  <c:v>1245.3599999999999</c:v>
                </c:pt>
                <c:pt idx="1127">
                  <c:v>1260.32</c:v>
                </c:pt>
                <c:pt idx="1128">
                  <c:v>1260.68</c:v>
                </c:pt>
                <c:pt idx="1129">
                  <c:v>1260</c:v>
                </c:pt>
                <c:pt idx="1130">
                  <c:v>1277</c:v>
                </c:pt>
                <c:pt idx="1131">
                  <c:v>1282.19</c:v>
                </c:pt>
                <c:pt idx="1132">
                  <c:v>1252.54</c:v>
                </c:pt>
                <c:pt idx="1133">
                  <c:v>1257.76</c:v>
                </c:pt>
                <c:pt idx="1134">
                  <c:v>1234.3699999999999</c:v>
                </c:pt>
                <c:pt idx="1135">
                  <c:v>1263.2</c:v>
                </c:pt>
                <c:pt idx="1136">
                  <c:v>1284.26</c:v>
                </c:pt>
                <c:pt idx="1137">
                  <c:v>1267.3800000000001</c:v>
                </c:pt>
                <c:pt idx="1138">
                  <c:v>1260.31</c:v>
                </c:pt>
                <c:pt idx="1139">
                  <c:v>1249.01</c:v>
                </c:pt>
                <c:pt idx="1140">
                  <c:v>1284.8800000000001</c:v>
                </c:pt>
                <c:pt idx="1141">
                  <c:v>1289.19</c:v>
                </c:pt>
                <c:pt idx="1142">
                  <c:v>1266.07</c:v>
                </c:pt>
                <c:pt idx="1143">
                  <c:v>1296.32</c:v>
                </c:pt>
                <c:pt idx="1144">
                  <c:v>1305.32</c:v>
                </c:pt>
                <c:pt idx="1145">
                  <c:v>1289.5899999999999</c:v>
                </c:pt>
                <c:pt idx="1146">
                  <c:v>1285.83</c:v>
                </c:pt>
                <c:pt idx="1147">
                  <c:v>1292.93</c:v>
                </c:pt>
                <c:pt idx="1148">
                  <c:v>1298.2</c:v>
                </c:pt>
                <c:pt idx="1149">
                  <c:v>1278.5999999999999</c:v>
                </c:pt>
                <c:pt idx="1150">
                  <c:v>1266.69</c:v>
                </c:pt>
                <c:pt idx="1151">
                  <c:v>1274.54</c:v>
                </c:pt>
                <c:pt idx="1152">
                  <c:v>1277.72</c:v>
                </c:pt>
                <c:pt idx="1153">
                  <c:v>1292.2</c:v>
                </c:pt>
                <c:pt idx="1154">
                  <c:v>1266.8399999999999</c:v>
                </c:pt>
                <c:pt idx="1155">
                  <c:v>1271.51</c:v>
                </c:pt>
                <c:pt idx="1156">
                  <c:v>1281.6600000000001</c:v>
                </c:pt>
                <c:pt idx="1157">
                  <c:v>1300.68</c:v>
                </c:pt>
                <c:pt idx="1158">
                  <c:v>1282.83</c:v>
                </c:pt>
                <c:pt idx="1159">
                  <c:v>1277.58</c:v>
                </c:pt>
                <c:pt idx="1160">
                  <c:v>1274.98</c:v>
                </c:pt>
                <c:pt idx="1161">
                  <c:v>1236.83</c:v>
                </c:pt>
                <c:pt idx="1162">
                  <c:v>1242.31</c:v>
                </c:pt>
                <c:pt idx="1163">
                  <c:v>1267.79</c:v>
                </c:pt>
                <c:pt idx="1164">
                  <c:v>1224.51</c:v>
                </c:pt>
                <c:pt idx="1165">
                  <c:v>1232.04</c:v>
                </c:pt>
                <c:pt idx="1166">
                  <c:v>1249.05</c:v>
                </c:pt>
                <c:pt idx="1167">
                  <c:v>1251.7</c:v>
                </c:pt>
                <c:pt idx="1168">
                  <c:v>1192.7</c:v>
                </c:pt>
                <c:pt idx="1169">
                  <c:v>1213.5999999999999</c:v>
                </c:pt>
                <c:pt idx="1170">
                  <c:v>1156.3900000000001</c:v>
                </c:pt>
                <c:pt idx="1171">
                  <c:v>1206.51</c:v>
                </c:pt>
                <c:pt idx="1172">
                  <c:v>1255.08</c:v>
                </c:pt>
                <c:pt idx="1173">
                  <c:v>1207.0899999999999</c:v>
                </c:pt>
                <c:pt idx="1174">
                  <c:v>1188.22</c:v>
                </c:pt>
                <c:pt idx="1175">
                  <c:v>1185.8699999999999</c:v>
                </c:pt>
                <c:pt idx="1176">
                  <c:v>1209.18</c:v>
                </c:pt>
                <c:pt idx="1177">
                  <c:v>1213.27</c:v>
                </c:pt>
                <c:pt idx="1178">
                  <c:v>1106.42</c:v>
                </c:pt>
                <c:pt idx="1179">
                  <c:v>1166.3599999999999</c:v>
                </c:pt>
                <c:pt idx="1180">
                  <c:v>1161.06</c:v>
                </c:pt>
                <c:pt idx="1181">
                  <c:v>1114.28</c:v>
                </c:pt>
                <c:pt idx="1182">
                  <c:v>1099.23</c:v>
                </c:pt>
                <c:pt idx="1183">
                  <c:v>1056.8900000000001</c:v>
                </c:pt>
                <c:pt idx="1184">
                  <c:v>996.23</c:v>
                </c:pt>
                <c:pt idx="1185">
                  <c:v>984.94</c:v>
                </c:pt>
                <c:pt idx="1186">
                  <c:v>909.92</c:v>
                </c:pt>
                <c:pt idx="1187">
                  <c:v>899.22</c:v>
                </c:pt>
                <c:pt idx="1188">
                  <c:v>1003.35</c:v>
                </c:pt>
                <c:pt idx="1189">
                  <c:v>998.01</c:v>
                </c:pt>
                <c:pt idx="1190">
                  <c:v>907.84</c:v>
                </c:pt>
                <c:pt idx="1191">
                  <c:v>946.43</c:v>
                </c:pt>
                <c:pt idx="1192">
                  <c:v>940.55</c:v>
                </c:pt>
                <c:pt idx="1193">
                  <c:v>985.4</c:v>
                </c:pt>
                <c:pt idx="1194">
                  <c:v>955.05</c:v>
                </c:pt>
                <c:pt idx="1195">
                  <c:v>896.78</c:v>
                </c:pt>
                <c:pt idx="1196">
                  <c:v>908.11</c:v>
                </c:pt>
                <c:pt idx="1197">
                  <c:v>876.77</c:v>
                </c:pt>
                <c:pt idx="1198">
                  <c:v>848.92</c:v>
                </c:pt>
                <c:pt idx="1199">
                  <c:v>940.51</c:v>
                </c:pt>
                <c:pt idx="1200">
                  <c:v>930.09</c:v>
                </c:pt>
                <c:pt idx="1201">
                  <c:v>954.09</c:v>
                </c:pt>
                <c:pt idx="1202">
                  <c:v>968.75</c:v>
                </c:pt>
                <c:pt idx="1203">
                  <c:v>966.3</c:v>
                </c:pt>
                <c:pt idx="1204">
                  <c:v>1005.75</c:v>
                </c:pt>
                <c:pt idx="1205">
                  <c:v>952.77</c:v>
                </c:pt>
                <c:pt idx="1206">
                  <c:v>904.88</c:v>
                </c:pt>
                <c:pt idx="1207">
                  <c:v>930.99</c:v>
                </c:pt>
                <c:pt idx="1208">
                  <c:v>919.21</c:v>
                </c:pt>
                <c:pt idx="1209">
                  <c:v>898.95</c:v>
                </c:pt>
                <c:pt idx="1210">
                  <c:v>852.3</c:v>
                </c:pt>
                <c:pt idx="1211">
                  <c:v>911.29</c:v>
                </c:pt>
                <c:pt idx="1212">
                  <c:v>873.29</c:v>
                </c:pt>
                <c:pt idx="1213">
                  <c:v>850.75</c:v>
                </c:pt>
                <c:pt idx="1214">
                  <c:v>859.12</c:v>
                </c:pt>
                <c:pt idx="1215">
                  <c:v>806.58</c:v>
                </c:pt>
                <c:pt idx="1216">
                  <c:v>752.44</c:v>
                </c:pt>
                <c:pt idx="1217">
                  <c:v>800.03</c:v>
                </c:pt>
                <c:pt idx="1218">
                  <c:v>851.81</c:v>
                </c:pt>
                <c:pt idx="1219">
                  <c:v>857.39</c:v>
                </c:pt>
                <c:pt idx="1220">
                  <c:v>887.68</c:v>
                </c:pt>
                <c:pt idx="1221">
                  <c:v>896.24</c:v>
                </c:pt>
                <c:pt idx="1222">
                  <c:v>816.21</c:v>
                </c:pt>
                <c:pt idx="1223">
                  <c:v>848.81</c:v>
                </c:pt>
                <c:pt idx="1224">
                  <c:v>870.74</c:v>
                </c:pt>
                <c:pt idx="1225">
                  <c:v>845.22</c:v>
                </c:pt>
                <c:pt idx="1226">
                  <c:v>876.07</c:v>
                </c:pt>
                <c:pt idx="1227">
                  <c:v>909.7</c:v>
                </c:pt>
                <c:pt idx="1228">
                  <c:v>888.67</c:v>
                </c:pt>
                <c:pt idx="1229">
                  <c:v>899.24</c:v>
                </c:pt>
                <c:pt idx="1230">
                  <c:v>873.59</c:v>
                </c:pt>
                <c:pt idx="1231">
                  <c:v>879.73</c:v>
                </c:pt>
                <c:pt idx="1232">
                  <c:v>868.57</c:v>
                </c:pt>
                <c:pt idx="1233">
                  <c:v>913.18</c:v>
                </c:pt>
                <c:pt idx="1234">
                  <c:v>904.42</c:v>
                </c:pt>
                <c:pt idx="1235">
                  <c:v>885.28</c:v>
                </c:pt>
                <c:pt idx="1236">
                  <c:v>887.88</c:v>
                </c:pt>
                <c:pt idx="1237">
                  <c:v>871.63</c:v>
                </c:pt>
                <c:pt idx="1238">
                  <c:v>863.16</c:v>
                </c:pt>
                <c:pt idx="1239">
                  <c:v>868.15</c:v>
                </c:pt>
                <c:pt idx="1240">
                  <c:v>872.8</c:v>
                </c:pt>
                <c:pt idx="1241">
                  <c:v>869.42</c:v>
                </c:pt>
                <c:pt idx="1242">
                  <c:v>890.64</c:v>
                </c:pt>
                <c:pt idx="1243">
                  <c:v>903.25</c:v>
                </c:pt>
                <c:pt idx="1244">
                  <c:v>931.8</c:v>
                </c:pt>
                <c:pt idx="1245">
                  <c:v>927.45</c:v>
                </c:pt>
                <c:pt idx="1246">
                  <c:v>934.7</c:v>
                </c:pt>
                <c:pt idx="1247">
                  <c:v>906.65</c:v>
                </c:pt>
                <c:pt idx="1248">
                  <c:v>909.73</c:v>
                </c:pt>
                <c:pt idx="1249">
                  <c:v>890.35</c:v>
                </c:pt>
                <c:pt idx="1250">
                  <c:v>870.26</c:v>
                </c:pt>
                <c:pt idx="1251">
                  <c:v>871.79</c:v>
                </c:pt>
                <c:pt idx="1252">
                  <c:v>842.62</c:v>
                </c:pt>
                <c:pt idx="1253">
                  <c:v>843.74</c:v>
                </c:pt>
                <c:pt idx="1254">
                  <c:v>850.12</c:v>
                </c:pt>
                <c:pt idx="1255">
                  <c:v>805.22</c:v>
                </c:pt>
                <c:pt idx="1256">
                  <c:v>840.24</c:v>
                </c:pt>
                <c:pt idx="1257">
                  <c:v>827.5</c:v>
                </c:pt>
                <c:pt idx="1258">
                  <c:v>831.95</c:v>
                </c:pt>
                <c:pt idx="1259">
                  <c:v>836.57</c:v>
                </c:pt>
                <c:pt idx="1260">
                  <c:v>845.71</c:v>
                </c:pt>
                <c:pt idx="1261">
                  <c:v>874.09</c:v>
                </c:pt>
                <c:pt idx="1262">
                  <c:v>845.14</c:v>
                </c:pt>
                <c:pt idx="1263">
                  <c:v>825.88</c:v>
                </c:pt>
                <c:pt idx="1264">
                  <c:v>825.44</c:v>
                </c:pt>
                <c:pt idx="1265">
                  <c:v>838.51</c:v>
                </c:pt>
                <c:pt idx="1266">
                  <c:v>832.23</c:v>
                </c:pt>
                <c:pt idx="1267">
                  <c:v>845.85</c:v>
                </c:pt>
                <c:pt idx="1268">
                  <c:v>868.6</c:v>
                </c:pt>
                <c:pt idx="1269">
                  <c:v>869.89</c:v>
                </c:pt>
                <c:pt idx="1270">
                  <c:v>827.16</c:v>
                </c:pt>
                <c:pt idx="1271">
                  <c:v>833.74</c:v>
                </c:pt>
                <c:pt idx="1272">
                  <c:v>835.19</c:v>
                </c:pt>
                <c:pt idx="1273">
                  <c:v>826.84</c:v>
                </c:pt>
                <c:pt idx="1274">
                  <c:v>789.17</c:v>
                </c:pt>
                <c:pt idx="1275">
                  <c:v>788.42</c:v>
                </c:pt>
                <c:pt idx="1276">
                  <c:v>778.94</c:v>
                </c:pt>
                <c:pt idx="1277">
                  <c:v>770.05</c:v>
                </c:pt>
                <c:pt idx="1278">
                  <c:v>743.33</c:v>
                </c:pt>
                <c:pt idx="1279">
                  <c:v>773.14</c:v>
                </c:pt>
                <c:pt idx="1280">
                  <c:v>764.9</c:v>
                </c:pt>
                <c:pt idx="1281">
                  <c:v>752.83</c:v>
                </c:pt>
                <c:pt idx="1282">
                  <c:v>735.09</c:v>
                </c:pt>
                <c:pt idx="1283">
                  <c:v>700.82</c:v>
                </c:pt>
                <c:pt idx="1284">
                  <c:v>696.33</c:v>
                </c:pt>
                <c:pt idx="1285">
                  <c:v>712.87</c:v>
                </c:pt>
                <c:pt idx="1286">
                  <c:v>682.55</c:v>
                </c:pt>
                <c:pt idx="1287">
                  <c:v>683.38</c:v>
                </c:pt>
                <c:pt idx="1288">
                  <c:v>676.53</c:v>
                </c:pt>
                <c:pt idx="1289">
                  <c:v>719.6</c:v>
                </c:pt>
                <c:pt idx="1290">
                  <c:v>721.36</c:v>
                </c:pt>
                <c:pt idx="1291">
                  <c:v>750.74</c:v>
                </c:pt>
                <c:pt idx="1292">
                  <c:v>756.55</c:v>
                </c:pt>
                <c:pt idx="1293">
                  <c:v>753.89</c:v>
                </c:pt>
                <c:pt idx="1294">
                  <c:v>778.12</c:v>
                </c:pt>
                <c:pt idx="1295">
                  <c:v>794.35</c:v>
                </c:pt>
                <c:pt idx="1296">
                  <c:v>784.04</c:v>
                </c:pt>
                <c:pt idx="1297">
                  <c:v>768.54</c:v>
                </c:pt>
                <c:pt idx="1298">
                  <c:v>822.92</c:v>
                </c:pt>
                <c:pt idx="1299">
                  <c:v>806.12</c:v>
                </c:pt>
                <c:pt idx="1300">
                  <c:v>813.88</c:v>
                </c:pt>
                <c:pt idx="1301">
                  <c:v>832.86</c:v>
                </c:pt>
                <c:pt idx="1302">
                  <c:v>815.94</c:v>
                </c:pt>
                <c:pt idx="1303">
                  <c:v>787.53</c:v>
                </c:pt>
                <c:pt idx="1304">
                  <c:v>797.87</c:v>
                </c:pt>
                <c:pt idx="1305">
                  <c:v>811.08</c:v>
                </c:pt>
                <c:pt idx="1306">
                  <c:v>834.38</c:v>
                </c:pt>
                <c:pt idx="1307">
                  <c:v>842.5</c:v>
                </c:pt>
                <c:pt idx="1308">
                  <c:v>835.48</c:v>
                </c:pt>
                <c:pt idx="1309">
                  <c:v>815.55</c:v>
                </c:pt>
                <c:pt idx="1310">
                  <c:v>825.16</c:v>
                </c:pt>
                <c:pt idx="1311">
                  <c:v>856.56</c:v>
                </c:pt>
                <c:pt idx="1312">
                  <c:v>858.73</c:v>
                </c:pt>
                <c:pt idx="1313">
                  <c:v>841.5</c:v>
                </c:pt>
                <c:pt idx="1314">
                  <c:v>852.06</c:v>
                </c:pt>
                <c:pt idx="1315">
                  <c:v>865.3</c:v>
                </c:pt>
                <c:pt idx="1316">
                  <c:v>869.6</c:v>
                </c:pt>
                <c:pt idx="1317">
                  <c:v>832.39</c:v>
                </c:pt>
                <c:pt idx="1318">
                  <c:v>850.08</c:v>
                </c:pt>
                <c:pt idx="1319">
                  <c:v>843.55</c:v>
                </c:pt>
                <c:pt idx="1320">
                  <c:v>851.92</c:v>
                </c:pt>
                <c:pt idx="1321">
                  <c:v>866.23</c:v>
                </c:pt>
                <c:pt idx="1322">
                  <c:v>857.51</c:v>
                </c:pt>
                <c:pt idx="1323">
                  <c:v>855.16</c:v>
                </c:pt>
                <c:pt idx="1324">
                  <c:v>873.64</c:v>
                </c:pt>
                <c:pt idx="1325">
                  <c:v>872.81</c:v>
                </c:pt>
                <c:pt idx="1326">
                  <c:v>877.52</c:v>
                </c:pt>
                <c:pt idx="1327">
                  <c:v>907.24</c:v>
                </c:pt>
                <c:pt idx="1328">
                  <c:v>903.8</c:v>
                </c:pt>
                <c:pt idx="1329">
                  <c:v>919.53</c:v>
                </c:pt>
                <c:pt idx="1330">
                  <c:v>907.39</c:v>
                </c:pt>
                <c:pt idx="1331">
                  <c:v>929.23</c:v>
                </c:pt>
                <c:pt idx="1332">
                  <c:v>909.24</c:v>
                </c:pt>
                <c:pt idx="1333">
                  <c:v>908.35</c:v>
                </c:pt>
                <c:pt idx="1334">
                  <c:v>883.92</c:v>
                </c:pt>
                <c:pt idx="1335">
                  <c:v>893.07</c:v>
                </c:pt>
                <c:pt idx="1336">
                  <c:v>882.88</c:v>
                </c:pt>
                <c:pt idx="1337">
                  <c:v>909.71</c:v>
                </c:pt>
                <c:pt idx="1338">
                  <c:v>908.13</c:v>
                </c:pt>
                <c:pt idx="1339">
                  <c:v>903.47</c:v>
                </c:pt>
                <c:pt idx="1340">
                  <c:v>888.33</c:v>
                </c:pt>
                <c:pt idx="1341">
                  <c:v>887</c:v>
                </c:pt>
                <c:pt idx="1342">
                  <c:v>910.33</c:v>
                </c:pt>
                <c:pt idx="1343">
                  <c:v>893.06</c:v>
                </c:pt>
                <c:pt idx="1344">
                  <c:v>906.83</c:v>
                </c:pt>
                <c:pt idx="1345">
                  <c:v>919.14</c:v>
                </c:pt>
                <c:pt idx="1346">
                  <c:v>942.87</c:v>
                </c:pt>
                <c:pt idx="1347">
                  <c:v>944.74</c:v>
                </c:pt>
                <c:pt idx="1348">
                  <c:v>931.76</c:v>
                </c:pt>
                <c:pt idx="1349">
                  <c:v>942.46</c:v>
                </c:pt>
                <c:pt idx="1350">
                  <c:v>940.09</c:v>
                </c:pt>
                <c:pt idx="1351">
                  <c:v>939.14</c:v>
                </c:pt>
                <c:pt idx="1352">
                  <c:v>942.43</c:v>
                </c:pt>
                <c:pt idx="1353">
                  <c:v>939.15</c:v>
                </c:pt>
                <c:pt idx="1354">
                  <c:v>944.89</c:v>
                </c:pt>
                <c:pt idx="1355">
                  <c:v>946.21</c:v>
                </c:pt>
                <c:pt idx="1356">
                  <c:v>923.72</c:v>
                </c:pt>
                <c:pt idx="1357">
                  <c:v>911.97</c:v>
                </c:pt>
                <c:pt idx="1358">
                  <c:v>910.71</c:v>
                </c:pt>
                <c:pt idx="1359">
                  <c:v>918.37</c:v>
                </c:pt>
                <c:pt idx="1360">
                  <c:v>921.23</c:v>
                </c:pt>
                <c:pt idx="1361">
                  <c:v>893.04</c:v>
                </c:pt>
                <c:pt idx="1362">
                  <c:v>895.1</c:v>
                </c:pt>
                <c:pt idx="1363">
                  <c:v>900.94</c:v>
                </c:pt>
                <c:pt idx="1364">
                  <c:v>920.26</c:v>
                </c:pt>
                <c:pt idx="1365">
                  <c:v>918.9</c:v>
                </c:pt>
                <c:pt idx="1366">
                  <c:v>927.23</c:v>
                </c:pt>
                <c:pt idx="1367">
                  <c:v>919.32</c:v>
                </c:pt>
                <c:pt idx="1368">
                  <c:v>923.33</c:v>
                </c:pt>
                <c:pt idx="1369">
                  <c:v>896.42</c:v>
                </c:pt>
                <c:pt idx="1370">
                  <c:v>898.72</c:v>
                </c:pt>
                <c:pt idx="1371">
                  <c:v>881.03</c:v>
                </c:pt>
                <c:pt idx="1372">
                  <c:v>879.56</c:v>
                </c:pt>
                <c:pt idx="1373">
                  <c:v>882.68</c:v>
                </c:pt>
                <c:pt idx="1374">
                  <c:v>879.13</c:v>
                </c:pt>
                <c:pt idx="1375">
                  <c:v>901.05</c:v>
                </c:pt>
                <c:pt idx="1376">
                  <c:v>905.84</c:v>
                </c:pt>
                <c:pt idx="1377">
                  <c:v>932.68</c:v>
                </c:pt>
                <c:pt idx="1378">
                  <c:v>940.74</c:v>
                </c:pt>
                <c:pt idx="1379">
                  <c:v>940.38</c:v>
                </c:pt>
                <c:pt idx="1380">
                  <c:v>951.13</c:v>
                </c:pt>
                <c:pt idx="1381">
                  <c:v>954.58</c:v>
                </c:pt>
                <c:pt idx="1382">
                  <c:v>954.07</c:v>
                </c:pt>
                <c:pt idx="1383">
                  <c:v>976.29</c:v>
                </c:pt>
                <c:pt idx="1384">
                  <c:v>979.26</c:v>
                </c:pt>
                <c:pt idx="1385">
                  <c:v>982.18</c:v>
                </c:pt>
                <c:pt idx="1386">
                  <c:v>979.62</c:v>
                </c:pt>
                <c:pt idx="1387">
                  <c:v>975.15</c:v>
                </c:pt>
                <c:pt idx="1388">
                  <c:v>986.75</c:v>
                </c:pt>
                <c:pt idx="1389">
                  <c:v>987.48</c:v>
                </c:pt>
                <c:pt idx="1390">
                  <c:v>1002.63</c:v>
                </c:pt>
                <c:pt idx="1391">
                  <c:v>1005.65</c:v>
                </c:pt>
                <c:pt idx="1392">
                  <c:v>1002.72</c:v>
                </c:pt>
                <c:pt idx="1393">
                  <c:v>997.08</c:v>
                </c:pt>
                <c:pt idx="1394">
                  <c:v>1010.48</c:v>
                </c:pt>
                <c:pt idx="1395">
                  <c:v>1007.1</c:v>
                </c:pt>
                <c:pt idx="1396">
                  <c:v>994.35</c:v>
                </c:pt>
                <c:pt idx="1397">
                  <c:v>1005.81</c:v>
                </c:pt>
                <c:pt idx="1398">
                  <c:v>1012.73</c:v>
                </c:pt>
                <c:pt idx="1399">
                  <c:v>1004.09</c:v>
                </c:pt>
                <c:pt idx="1400">
                  <c:v>979.73</c:v>
                </c:pt>
                <c:pt idx="1401">
                  <c:v>989.67</c:v>
                </c:pt>
                <c:pt idx="1402">
                  <c:v>996.46</c:v>
                </c:pt>
                <c:pt idx="1403">
                  <c:v>1007.37</c:v>
                </c:pt>
                <c:pt idx="1404">
                  <c:v>1026.1300000000001</c:v>
                </c:pt>
                <c:pt idx="1405">
                  <c:v>1025.57</c:v>
                </c:pt>
                <c:pt idx="1406">
                  <c:v>1028</c:v>
                </c:pt>
                <c:pt idx="1407">
                  <c:v>1028.1199999999999</c:v>
                </c:pt>
                <c:pt idx="1408">
                  <c:v>1030.98</c:v>
                </c:pt>
                <c:pt idx="1409">
                  <c:v>1028.93</c:v>
                </c:pt>
                <c:pt idx="1410">
                  <c:v>1020.62</c:v>
                </c:pt>
                <c:pt idx="1411">
                  <c:v>998.04</c:v>
                </c:pt>
                <c:pt idx="1412">
                  <c:v>994.75</c:v>
                </c:pt>
                <c:pt idx="1413">
                  <c:v>1003.24</c:v>
                </c:pt>
                <c:pt idx="1414">
                  <c:v>1016.4</c:v>
                </c:pt>
                <c:pt idx="1415">
                  <c:v>1025.3900000000001</c:v>
                </c:pt>
                <c:pt idx="1416">
                  <c:v>1033.3699999999999</c:v>
                </c:pt>
                <c:pt idx="1417">
                  <c:v>1044.1400000000001</c:v>
                </c:pt>
                <c:pt idx="1418">
                  <c:v>1042.73</c:v>
                </c:pt>
                <c:pt idx="1419">
                  <c:v>1049.3399999999999</c:v>
                </c:pt>
                <c:pt idx="1420">
                  <c:v>1052.6300000000001</c:v>
                </c:pt>
                <c:pt idx="1421">
                  <c:v>1068.76</c:v>
                </c:pt>
                <c:pt idx="1422">
                  <c:v>1065.49</c:v>
                </c:pt>
                <c:pt idx="1423">
                  <c:v>1068.3</c:v>
                </c:pt>
                <c:pt idx="1424">
                  <c:v>1064.6600000000001</c:v>
                </c:pt>
                <c:pt idx="1425">
                  <c:v>1071.6600000000001</c:v>
                </c:pt>
                <c:pt idx="1426">
                  <c:v>1060.8699999999999</c:v>
                </c:pt>
                <c:pt idx="1427">
                  <c:v>1050.78</c:v>
                </c:pt>
                <c:pt idx="1428">
                  <c:v>1044.3800000000001</c:v>
                </c:pt>
                <c:pt idx="1429">
                  <c:v>1062.98</c:v>
                </c:pt>
                <c:pt idx="1430">
                  <c:v>1060.6099999999999</c:v>
                </c:pt>
                <c:pt idx="1431">
                  <c:v>1057.08</c:v>
                </c:pt>
                <c:pt idx="1432">
                  <c:v>1029.8499999999999</c:v>
                </c:pt>
                <c:pt idx="1433">
                  <c:v>1025.21</c:v>
                </c:pt>
                <c:pt idx="1434">
                  <c:v>1040.46</c:v>
                </c:pt>
                <c:pt idx="1435">
                  <c:v>1054.72</c:v>
                </c:pt>
                <c:pt idx="1436">
                  <c:v>1057.58</c:v>
                </c:pt>
                <c:pt idx="1437">
                  <c:v>1065.48</c:v>
                </c:pt>
                <c:pt idx="1438">
                  <c:v>1071.49</c:v>
                </c:pt>
                <c:pt idx="1439">
                  <c:v>1076.19</c:v>
                </c:pt>
                <c:pt idx="1440">
                  <c:v>1073.19</c:v>
                </c:pt>
                <c:pt idx="1441">
                  <c:v>1092.02</c:v>
                </c:pt>
                <c:pt idx="1442">
                  <c:v>1096.56</c:v>
                </c:pt>
                <c:pt idx="1443">
                  <c:v>1087.68</c:v>
                </c:pt>
                <c:pt idx="1444">
                  <c:v>1097.9100000000001</c:v>
                </c:pt>
                <c:pt idx="1445">
                  <c:v>1091.06</c:v>
                </c:pt>
                <c:pt idx="1446">
                  <c:v>1081.4000000000001</c:v>
                </c:pt>
                <c:pt idx="1447">
                  <c:v>1092.9100000000001</c:v>
                </c:pt>
                <c:pt idx="1448">
                  <c:v>1079.5999999999999</c:v>
                </c:pt>
                <c:pt idx="1449">
                  <c:v>1066.95</c:v>
                </c:pt>
                <c:pt idx="1450">
                  <c:v>1063.4100000000001</c:v>
                </c:pt>
                <c:pt idx="1451">
                  <c:v>1042.6300000000001</c:v>
                </c:pt>
                <c:pt idx="1452">
                  <c:v>1066.1099999999999</c:v>
                </c:pt>
                <c:pt idx="1453">
                  <c:v>1036.19</c:v>
                </c:pt>
                <c:pt idx="1454">
                  <c:v>1042.8800000000001</c:v>
                </c:pt>
                <c:pt idx="1455">
                  <c:v>1045.4100000000001</c:v>
                </c:pt>
                <c:pt idx="1456">
                  <c:v>1046.5</c:v>
                </c:pt>
                <c:pt idx="1457">
                  <c:v>1066.6300000000001</c:v>
                </c:pt>
                <c:pt idx="1458">
                  <c:v>1069.3</c:v>
                </c:pt>
                <c:pt idx="1459">
                  <c:v>1093.08</c:v>
                </c:pt>
                <c:pt idx="1460">
                  <c:v>1093.01</c:v>
                </c:pt>
                <c:pt idx="1461">
                  <c:v>1098.51</c:v>
                </c:pt>
                <c:pt idx="1462">
                  <c:v>1087.24</c:v>
                </c:pt>
                <c:pt idx="1463">
                  <c:v>1093.48</c:v>
                </c:pt>
                <c:pt idx="1464">
                  <c:v>1109.3</c:v>
                </c:pt>
                <c:pt idx="1465">
                  <c:v>1110.32</c:v>
                </c:pt>
                <c:pt idx="1466">
                  <c:v>1109.8</c:v>
                </c:pt>
                <c:pt idx="1467">
                  <c:v>1094.9000000000001</c:v>
                </c:pt>
                <c:pt idx="1468">
                  <c:v>1091.3800000000001</c:v>
                </c:pt>
                <c:pt idx="1469">
                  <c:v>1106.24</c:v>
                </c:pt>
                <c:pt idx="1470">
                  <c:v>1105.6500000000001</c:v>
                </c:pt>
                <c:pt idx="1471">
                  <c:v>1110.6300000000001</c:v>
                </c:pt>
                <c:pt idx="1472">
                  <c:v>1091.49</c:v>
                </c:pt>
                <c:pt idx="1473">
                  <c:v>1095.6300000000001</c:v>
                </c:pt>
                <c:pt idx="1474">
                  <c:v>1108.8599999999999</c:v>
                </c:pt>
                <c:pt idx="1475">
                  <c:v>1109.24</c:v>
                </c:pt>
                <c:pt idx="1476">
                  <c:v>1099.92</c:v>
                </c:pt>
                <c:pt idx="1477">
                  <c:v>1105.98</c:v>
                </c:pt>
                <c:pt idx="1478">
                  <c:v>1103.25</c:v>
                </c:pt>
                <c:pt idx="1479">
                  <c:v>1091.94</c:v>
                </c:pt>
                <c:pt idx="1480">
                  <c:v>1095.95</c:v>
                </c:pt>
                <c:pt idx="1481">
                  <c:v>1102.3499999999999</c:v>
                </c:pt>
                <c:pt idx="1482">
                  <c:v>1106.4100000000001</c:v>
                </c:pt>
                <c:pt idx="1483">
                  <c:v>1114.1099999999999</c:v>
                </c:pt>
                <c:pt idx="1484">
                  <c:v>1107.93</c:v>
                </c:pt>
                <c:pt idx="1485">
                  <c:v>1109.18</c:v>
                </c:pt>
                <c:pt idx="1486">
                  <c:v>1096.08</c:v>
                </c:pt>
                <c:pt idx="1487">
                  <c:v>1102.47</c:v>
                </c:pt>
                <c:pt idx="1488">
                  <c:v>1114.05</c:v>
                </c:pt>
                <c:pt idx="1489">
                  <c:v>1118.02</c:v>
                </c:pt>
                <c:pt idx="1490">
                  <c:v>1120.5899999999999</c:v>
                </c:pt>
                <c:pt idx="1491">
                  <c:v>1126.48</c:v>
                </c:pt>
                <c:pt idx="1492">
                  <c:v>1127.78</c:v>
                </c:pt>
                <c:pt idx="1493">
                  <c:v>1126.2</c:v>
                </c:pt>
                <c:pt idx="1494">
                  <c:v>1126.42</c:v>
                </c:pt>
                <c:pt idx="1495">
                  <c:v>1115.0999999999999</c:v>
                </c:pt>
                <c:pt idx="1496">
                  <c:v>1132.99</c:v>
                </c:pt>
                <c:pt idx="1497">
                  <c:v>1136.52</c:v>
                </c:pt>
                <c:pt idx="1498">
                  <c:v>1137.1400000000001</c:v>
                </c:pt>
                <c:pt idx="1499">
                  <c:v>1141.69</c:v>
                </c:pt>
                <c:pt idx="1500">
                  <c:v>1144.98</c:v>
                </c:pt>
                <c:pt idx="1501">
                  <c:v>1146.98</c:v>
                </c:pt>
                <c:pt idx="1502">
                  <c:v>1136.22</c:v>
                </c:pt>
                <c:pt idx="1503">
                  <c:v>1145.68</c:v>
                </c:pt>
                <c:pt idx="1504">
                  <c:v>1148.46</c:v>
                </c:pt>
                <c:pt idx="1505">
                  <c:v>1136.03</c:v>
                </c:pt>
                <c:pt idx="1506">
                  <c:v>1150.23</c:v>
                </c:pt>
                <c:pt idx="1507">
                  <c:v>1138.04</c:v>
                </c:pt>
                <c:pt idx="1508">
                  <c:v>1116.48</c:v>
                </c:pt>
                <c:pt idx="1509">
                  <c:v>1091.76</c:v>
                </c:pt>
                <c:pt idx="1510">
                  <c:v>1096.78</c:v>
                </c:pt>
                <c:pt idx="1511">
                  <c:v>1092.17</c:v>
                </c:pt>
                <c:pt idx="1512">
                  <c:v>1097.5</c:v>
                </c:pt>
                <c:pt idx="1513">
                  <c:v>1084.53</c:v>
                </c:pt>
                <c:pt idx="1514">
                  <c:v>1073.8699999999999</c:v>
                </c:pt>
                <c:pt idx="1515">
                  <c:v>1089.19</c:v>
                </c:pt>
                <c:pt idx="1516">
                  <c:v>1103.32</c:v>
                </c:pt>
                <c:pt idx="1517">
                  <c:v>1097.28</c:v>
                </c:pt>
                <c:pt idx="1518">
                  <c:v>1063.1099999999999</c:v>
                </c:pt>
                <c:pt idx="1519">
                  <c:v>1066.19</c:v>
                </c:pt>
                <c:pt idx="1520">
                  <c:v>1056.74</c:v>
                </c:pt>
                <c:pt idx="1521">
                  <c:v>1070.52</c:v>
                </c:pt>
                <c:pt idx="1522">
                  <c:v>1068.1300000000001</c:v>
                </c:pt>
                <c:pt idx="1523">
                  <c:v>1078.47</c:v>
                </c:pt>
                <c:pt idx="1524">
                  <c:v>1075.51</c:v>
                </c:pt>
                <c:pt idx="1525">
                  <c:v>1094.8699999999999</c:v>
                </c:pt>
                <c:pt idx="1526">
                  <c:v>1099.51</c:v>
                </c:pt>
                <c:pt idx="1527">
                  <c:v>1106.75</c:v>
                </c:pt>
                <c:pt idx="1528">
                  <c:v>1109.17</c:v>
                </c:pt>
                <c:pt idx="1529">
                  <c:v>1108.01</c:v>
                </c:pt>
                <c:pt idx="1530">
                  <c:v>1094.5999999999999</c:v>
                </c:pt>
                <c:pt idx="1531">
                  <c:v>1105.24</c:v>
                </c:pt>
                <c:pt idx="1532">
                  <c:v>1102.94</c:v>
                </c:pt>
                <c:pt idx="1533">
                  <c:v>1104.49</c:v>
                </c:pt>
                <c:pt idx="1534">
                  <c:v>1115.71</c:v>
                </c:pt>
                <c:pt idx="1535">
                  <c:v>1118.31</c:v>
                </c:pt>
                <c:pt idx="1536">
                  <c:v>1118.79</c:v>
                </c:pt>
                <c:pt idx="1537">
                  <c:v>1122.97</c:v>
                </c:pt>
                <c:pt idx="1538">
                  <c:v>1138.7</c:v>
                </c:pt>
                <c:pt idx="1539">
                  <c:v>1138.5</c:v>
                </c:pt>
                <c:pt idx="1540">
                  <c:v>1140.45</c:v>
                </c:pt>
                <c:pt idx="1541">
                  <c:v>1145.6099999999999</c:v>
                </c:pt>
                <c:pt idx="1542">
                  <c:v>1150.24</c:v>
                </c:pt>
                <c:pt idx="1543">
                  <c:v>1149.99</c:v>
                </c:pt>
                <c:pt idx="1544">
                  <c:v>1150.51</c:v>
                </c:pt>
                <c:pt idx="1545">
                  <c:v>1159.46</c:v>
                </c:pt>
                <c:pt idx="1546">
                  <c:v>1166.21</c:v>
                </c:pt>
                <c:pt idx="1547">
                  <c:v>1165.83</c:v>
                </c:pt>
                <c:pt idx="1548">
                  <c:v>1159.9000000000001</c:v>
                </c:pt>
                <c:pt idx="1549">
                  <c:v>1165.81</c:v>
                </c:pt>
                <c:pt idx="1550">
                  <c:v>1174.17</c:v>
                </c:pt>
                <c:pt idx="1551">
                  <c:v>1167.72</c:v>
                </c:pt>
                <c:pt idx="1552">
                  <c:v>1165.73</c:v>
                </c:pt>
                <c:pt idx="1553">
                  <c:v>1166.5899999999999</c:v>
                </c:pt>
                <c:pt idx="1554">
                  <c:v>1173.22</c:v>
                </c:pt>
                <c:pt idx="1555">
                  <c:v>1173.27</c:v>
                </c:pt>
                <c:pt idx="1556">
                  <c:v>1169.43</c:v>
                </c:pt>
                <c:pt idx="1557">
                  <c:v>1178.0999999999999</c:v>
                </c:pt>
                <c:pt idx="1558">
                  <c:v>1187.44</c:v>
                </c:pt>
                <c:pt idx="1559">
                  <c:v>1189.44</c:v>
                </c:pt>
                <c:pt idx="1560">
                  <c:v>1182.45</c:v>
                </c:pt>
                <c:pt idx="1561">
                  <c:v>1186.44</c:v>
                </c:pt>
                <c:pt idx="1562">
                  <c:v>1194.3699999999999</c:v>
                </c:pt>
                <c:pt idx="1563">
                  <c:v>1196.48</c:v>
                </c:pt>
                <c:pt idx="1564">
                  <c:v>1197.3</c:v>
                </c:pt>
                <c:pt idx="1565">
                  <c:v>1210.6500000000001</c:v>
                </c:pt>
                <c:pt idx="1566">
                  <c:v>1211.67</c:v>
                </c:pt>
                <c:pt idx="1567">
                  <c:v>1192.1300000000001</c:v>
                </c:pt>
                <c:pt idx="1568">
                  <c:v>1197.52</c:v>
                </c:pt>
                <c:pt idx="1569">
                  <c:v>1207.17</c:v>
                </c:pt>
                <c:pt idx="1570">
                  <c:v>1205.94</c:v>
                </c:pt>
                <c:pt idx="1571">
                  <c:v>1208.67</c:v>
                </c:pt>
                <c:pt idx="1572">
                  <c:v>1217.28</c:v>
                </c:pt>
                <c:pt idx="1573">
                  <c:v>1212.05</c:v>
                </c:pt>
                <c:pt idx="1574">
                  <c:v>1183.71</c:v>
                </c:pt>
                <c:pt idx="1575">
                  <c:v>1191.3599999999999</c:v>
                </c:pt>
                <c:pt idx="1576">
                  <c:v>1206.78</c:v>
                </c:pt>
                <c:pt idx="1577">
                  <c:v>1186.69</c:v>
                </c:pt>
                <c:pt idx="1578">
                  <c:v>1202.26</c:v>
                </c:pt>
                <c:pt idx="1579">
                  <c:v>1173.5999999999999</c:v>
                </c:pt>
                <c:pt idx="1580">
                  <c:v>1165.8699999999999</c:v>
                </c:pt>
                <c:pt idx="1581">
                  <c:v>1128.1500000000001</c:v>
                </c:pt>
                <c:pt idx="1582">
                  <c:v>1110.8800000000001</c:v>
                </c:pt>
                <c:pt idx="1583">
                  <c:v>1159.73</c:v>
                </c:pt>
                <c:pt idx="1584">
                  <c:v>1155.79</c:v>
                </c:pt>
                <c:pt idx="1585">
                  <c:v>1171.67</c:v>
                </c:pt>
                <c:pt idx="1586">
                  <c:v>1157.44</c:v>
                </c:pt>
                <c:pt idx="1587">
                  <c:v>1135.68</c:v>
                </c:pt>
                <c:pt idx="1588">
                  <c:v>1136.94</c:v>
                </c:pt>
                <c:pt idx="1589">
                  <c:v>1120.8</c:v>
                </c:pt>
                <c:pt idx="1590">
                  <c:v>1115.05</c:v>
                </c:pt>
                <c:pt idx="1591">
                  <c:v>1071.5899999999999</c:v>
                </c:pt>
                <c:pt idx="1592">
                  <c:v>1087.69</c:v>
                </c:pt>
                <c:pt idx="1593">
                  <c:v>1073.6500000000001</c:v>
                </c:pt>
                <c:pt idx="1594">
                  <c:v>1074.03</c:v>
                </c:pt>
                <c:pt idx="1595">
                  <c:v>1067.95</c:v>
                </c:pt>
                <c:pt idx="1596">
                  <c:v>1103.06</c:v>
                </c:pt>
                <c:pt idx="1597">
                  <c:v>1089.4100000000001</c:v>
                </c:pt>
                <c:pt idx="1598">
                  <c:v>1070.71</c:v>
                </c:pt>
                <c:pt idx="1599">
                  <c:v>1098.3800000000001</c:v>
                </c:pt>
                <c:pt idx="1600">
                  <c:v>1102.83</c:v>
                </c:pt>
                <c:pt idx="1601">
                  <c:v>1064.8800000000001</c:v>
                </c:pt>
                <c:pt idx="1602">
                  <c:v>1050.47</c:v>
                </c:pt>
                <c:pt idx="1603">
                  <c:v>1062</c:v>
                </c:pt>
                <c:pt idx="1604">
                  <c:v>1055.69</c:v>
                </c:pt>
                <c:pt idx="1605">
                  <c:v>1086.8399999999999</c:v>
                </c:pt>
                <c:pt idx="1606">
                  <c:v>1091.5999999999999</c:v>
                </c:pt>
                <c:pt idx="1607">
                  <c:v>1089.6300000000001</c:v>
                </c:pt>
                <c:pt idx="1608">
                  <c:v>1115.23</c:v>
                </c:pt>
                <c:pt idx="1609">
                  <c:v>1114.6099999999999</c:v>
                </c:pt>
                <c:pt idx="1610">
                  <c:v>1116.04</c:v>
                </c:pt>
                <c:pt idx="1611">
                  <c:v>1117.51</c:v>
                </c:pt>
                <c:pt idx="1612">
                  <c:v>1113.2</c:v>
                </c:pt>
                <c:pt idx="1613">
                  <c:v>1095.31</c:v>
                </c:pt>
                <c:pt idx="1614">
                  <c:v>1092.04</c:v>
                </c:pt>
                <c:pt idx="1615">
                  <c:v>1073.69</c:v>
                </c:pt>
                <c:pt idx="1616">
                  <c:v>1076.76</c:v>
                </c:pt>
                <c:pt idx="1617">
                  <c:v>1074.57</c:v>
                </c:pt>
                <c:pt idx="1618">
                  <c:v>1041.24</c:v>
                </c:pt>
                <c:pt idx="1619">
                  <c:v>1030.71</c:v>
                </c:pt>
                <c:pt idx="1620">
                  <c:v>1027.3699999999999</c:v>
                </c:pt>
                <c:pt idx="1621">
                  <c:v>1022.58</c:v>
                </c:pt>
                <c:pt idx="1622">
                  <c:v>1028.06</c:v>
                </c:pt>
                <c:pt idx="1623">
                  <c:v>1060.27</c:v>
                </c:pt>
                <c:pt idx="1624">
                  <c:v>1070.25</c:v>
                </c:pt>
                <c:pt idx="1625">
                  <c:v>1077.96</c:v>
                </c:pt>
                <c:pt idx="1626">
                  <c:v>1078.75</c:v>
                </c:pt>
                <c:pt idx="1627">
                  <c:v>1095.3399999999999</c:v>
                </c:pt>
                <c:pt idx="1628">
                  <c:v>1095.17</c:v>
                </c:pt>
                <c:pt idx="1629">
                  <c:v>1096.48</c:v>
                </c:pt>
                <c:pt idx="1630">
                  <c:v>1064.8800000000001</c:v>
                </c:pt>
                <c:pt idx="1631">
                  <c:v>1071.25</c:v>
                </c:pt>
                <c:pt idx="1632">
                  <c:v>1083.48</c:v>
                </c:pt>
                <c:pt idx="1633">
                  <c:v>1069.5899999999999</c:v>
                </c:pt>
                <c:pt idx="1634">
                  <c:v>1093.67</c:v>
                </c:pt>
                <c:pt idx="1635">
                  <c:v>1102.6600000000001</c:v>
                </c:pt>
                <c:pt idx="1636">
                  <c:v>1115.01</c:v>
                </c:pt>
                <c:pt idx="1637">
                  <c:v>1113.8399999999999</c:v>
                </c:pt>
                <c:pt idx="1638">
                  <c:v>1106.1300000000001</c:v>
                </c:pt>
                <c:pt idx="1639">
                  <c:v>1101.53</c:v>
                </c:pt>
                <c:pt idx="1640">
                  <c:v>1101.5999999999999</c:v>
                </c:pt>
                <c:pt idx="1641">
                  <c:v>1125.8599999999999</c:v>
                </c:pt>
                <c:pt idx="1642">
                  <c:v>1120.46</c:v>
                </c:pt>
                <c:pt idx="1643">
                  <c:v>1127.24</c:v>
                </c:pt>
                <c:pt idx="1644">
                  <c:v>1125.81</c:v>
                </c:pt>
                <c:pt idx="1645">
                  <c:v>1121.6400000000001</c:v>
                </c:pt>
                <c:pt idx="1646">
                  <c:v>1127.79</c:v>
                </c:pt>
                <c:pt idx="1647">
                  <c:v>1121.06</c:v>
                </c:pt>
                <c:pt idx="1648">
                  <c:v>1089.47</c:v>
                </c:pt>
                <c:pt idx="1649">
                  <c:v>1083.6099999999999</c:v>
                </c:pt>
                <c:pt idx="1650">
                  <c:v>1079.25</c:v>
                </c:pt>
                <c:pt idx="1651">
                  <c:v>1079.3800000000001</c:v>
                </c:pt>
                <c:pt idx="1652">
                  <c:v>1092.54</c:v>
                </c:pt>
                <c:pt idx="1653">
                  <c:v>1094.1600000000001</c:v>
                </c:pt>
                <c:pt idx="1654">
                  <c:v>1075.6300000000001</c:v>
                </c:pt>
                <c:pt idx="1655">
                  <c:v>1071.69</c:v>
                </c:pt>
                <c:pt idx="1656">
                  <c:v>1067.3599999999999</c:v>
                </c:pt>
                <c:pt idx="1657">
                  <c:v>1051.8699999999999</c:v>
                </c:pt>
                <c:pt idx="1658">
                  <c:v>1055.33</c:v>
                </c:pt>
                <c:pt idx="1659">
                  <c:v>1047.22</c:v>
                </c:pt>
                <c:pt idx="1660">
                  <c:v>1064.5899999999999</c:v>
                </c:pt>
                <c:pt idx="1661">
                  <c:v>1048.92</c:v>
                </c:pt>
                <c:pt idx="1662">
                  <c:v>1049.33</c:v>
                </c:pt>
                <c:pt idx="1663">
                  <c:v>1080.29</c:v>
                </c:pt>
                <c:pt idx="1664">
                  <c:v>1090.0999999999999</c:v>
                </c:pt>
                <c:pt idx="1665">
                  <c:v>1104.51</c:v>
                </c:pt>
                <c:pt idx="1666">
                  <c:v>1091.8399999999999</c:v>
                </c:pt>
                <c:pt idx="1667">
                  <c:v>1098.8699999999999</c:v>
                </c:pt>
                <c:pt idx="1668">
                  <c:v>1104.18</c:v>
                </c:pt>
                <c:pt idx="1669">
                  <c:v>1109.55</c:v>
                </c:pt>
                <c:pt idx="1670">
                  <c:v>1121.9000000000001</c:v>
                </c:pt>
                <c:pt idx="1671">
                  <c:v>1121.0999999999999</c:v>
                </c:pt>
                <c:pt idx="1672">
                  <c:v>1125.07</c:v>
                </c:pt>
                <c:pt idx="1673">
                  <c:v>1124.6600000000001</c:v>
                </c:pt>
                <c:pt idx="1674">
                  <c:v>1125.5899999999999</c:v>
                </c:pt>
                <c:pt idx="1675">
                  <c:v>1142.71</c:v>
                </c:pt>
                <c:pt idx="1676">
                  <c:v>1139.78</c:v>
                </c:pt>
                <c:pt idx="1677">
                  <c:v>1134.28</c:v>
                </c:pt>
                <c:pt idx="1678">
                  <c:v>1124.83</c:v>
                </c:pt>
                <c:pt idx="1679">
                  <c:v>1148.67</c:v>
                </c:pt>
                <c:pt idx="1680">
                  <c:v>1142.1600000000001</c:v>
                </c:pt>
                <c:pt idx="1681">
                  <c:v>1147.7</c:v>
                </c:pt>
                <c:pt idx="1682">
                  <c:v>1144.73</c:v>
                </c:pt>
                <c:pt idx="1683">
                  <c:v>1141.2</c:v>
                </c:pt>
                <c:pt idx="1684">
                  <c:v>1146.24</c:v>
                </c:pt>
                <c:pt idx="1685">
                  <c:v>1137.03</c:v>
                </c:pt>
                <c:pt idx="1686">
                  <c:v>1160.75</c:v>
                </c:pt>
                <c:pt idx="1687">
                  <c:v>1159.97</c:v>
                </c:pt>
                <c:pt idx="1688">
                  <c:v>1158.06</c:v>
                </c:pt>
                <c:pt idx="1689">
                  <c:v>1165.1500000000001</c:v>
                </c:pt>
                <c:pt idx="1690">
                  <c:v>1165.32</c:v>
                </c:pt>
                <c:pt idx="1691">
                  <c:v>1169.77</c:v>
                </c:pt>
                <c:pt idx="1692">
                  <c:v>1178.0999999999999</c:v>
                </c:pt>
                <c:pt idx="1693">
                  <c:v>1173.81</c:v>
                </c:pt>
                <c:pt idx="1694">
                  <c:v>1176.19</c:v>
                </c:pt>
                <c:pt idx="1695">
                  <c:v>1184.71</c:v>
                </c:pt>
                <c:pt idx="1696">
                  <c:v>1165.9000000000001</c:v>
                </c:pt>
                <c:pt idx="1697">
                  <c:v>1178.17</c:v>
                </c:pt>
                <c:pt idx="1698">
                  <c:v>1180.26</c:v>
                </c:pt>
                <c:pt idx="1699">
                  <c:v>1183.08</c:v>
                </c:pt>
                <c:pt idx="1700">
                  <c:v>1185.6199999999999</c:v>
                </c:pt>
                <c:pt idx="1701">
                  <c:v>1185.6400000000001</c:v>
                </c:pt>
                <c:pt idx="1702">
                  <c:v>1182.45</c:v>
                </c:pt>
                <c:pt idx="1703">
                  <c:v>1183.78</c:v>
                </c:pt>
                <c:pt idx="1704">
                  <c:v>1183.26</c:v>
                </c:pt>
                <c:pt idx="1705">
                  <c:v>1184.3800000000001</c:v>
                </c:pt>
                <c:pt idx="1706">
                  <c:v>1193.57</c:v>
                </c:pt>
                <c:pt idx="1707">
                  <c:v>1197.96</c:v>
                </c:pt>
                <c:pt idx="1708">
                  <c:v>1221.06</c:v>
                </c:pt>
                <c:pt idx="1709">
                  <c:v>1225.8499999999999</c:v>
                </c:pt>
                <c:pt idx="1710">
                  <c:v>1223.25</c:v>
                </c:pt>
                <c:pt idx="1711">
                  <c:v>1213.4000000000001</c:v>
                </c:pt>
                <c:pt idx="1712">
                  <c:v>1218.71</c:v>
                </c:pt>
                <c:pt idx="1713">
                  <c:v>1213.54</c:v>
                </c:pt>
                <c:pt idx="1714">
                  <c:v>1199.21</c:v>
                </c:pt>
                <c:pt idx="1715">
                  <c:v>1197.75</c:v>
                </c:pt>
                <c:pt idx="1716">
                  <c:v>1178.3399999999999</c:v>
                </c:pt>
                <c:pt idx="1717">
                  <c:v>1178.5899999999999</c:v>
                </c:pt>
                <c:pt idx="1718">
                  <c:v>1196.69</c:v>
                </c:pt>
                <c:pt idx="1719">
                  <c:v>1199.73</c:v>
                </c:pt>
                <c:pt idx="1720">
                  <c:v>1197.8399999999999</c:v>
                </c:pt>
                <c:pt idx="1721">
                  <c:v>1180.73</c:v>
                </c:pt>
                <c:pt idx="1722">
                  <c:v>1198.3499999999999</c:v>
                </c:pt>
                <c:pt idx="1723">
                  <c:v>1189.4000000000001</c:v>
                </c:pt>
                <c:pt idx="1724">
                  <c:v>1187.76</c:v>
                </c:pt>
                <c:pt idx="1725">
                  <c:v>1180.55</c:v>
                </c:pt>
                <c:pt idx="1726">
                  <c:v>1206.07</c:v>
                </c:pt>
                <c:pt idx="1727">
                  <c:v>1221.53</c:v>
                </c:pt>
                <c:pt idx="1728">
                  <c:v>1224.71</c:v>
                </c:pt>
                <c:pt idx="1729">
                  <c:v>1223.1199999999999</c:v>
                </c:pt>
                <c:pt idx="1730">
                  <c:v>1223.75</c:v>
                </c:pt>
                <c:pt idx="1731">
                  <c:v>1228.28</c:v>
                </c:pt>
                <c:pt idx="1732">
                  <c:v>1233</c:v>
                </c:pt>
                <c:pt idx="1733">
                  <c:v>1240.4000000000001</c:v>
                </c:pt>
                <c:pt idx="1734">
                  <c:v>1240.46</c:v>
                </c:pt>
                <c:pt idx="1735">
                  <c:v>1241.5899999999999</c:v>
                </c:pt>
                <c:pt idx="1736">
                  <c:v>1235.23</c:v>
                </c:pt>
                <c:pt idx="1737">
                  <c:v>1242.8699999999999</c:v>
                </c:pt>
                <c:pt idx="1738">
                  <c:v>1243.9100000000001</c:v>
                </c:pt>
                <c:pt idx="1739">
                  <c:v>1247.08</c:v>
                </c:pt>
                <c:pt idx="1740">
                  <c:v>1254.5999999999999</c:v>
                </c:pt>
                <c:pt idx="1741">
                  <c:v>1258.8399999999999</c:v>
                </c:pt>
                <c:pt idx="1742">
                  <c:v>1256.77</c:v>
                </c:pt>
                <c:pt idx="1743">
                  <c:v>1257.54</c:v>
                </c:pt>
                <c:pt idx="1744">
                  <c:v>1258.51</c:v>
                </c:pt>
                <c:pt idx="1745">
                  <c:v>1259.78</c:v>
                </c:pt>
                <c:pt idx="1746">
                  <c:v>1257.8800000000001</c:v>
                </c:pt>
                <c:pt idx="1747">
                  <c:v>1257.6400000000001</c:v>
                </c:pt>
                <c:pt idx="1748">
                  <c:v>1271.8699999999999</c:v>
                </c:pt>
                <c:pt idx="1749">
                  <c:v>1270.2</c:v>
                </c:pt>
                <c:pt idx="1750">
                  <c:v>1276.56</c:v>
                </c:pt>
                <c:pt idx="1751">
                  <c:v>1273.8499999999999</c:v>
                </c:pt>
                <c:pt idx="1752">
                  <c:v>1271.5</c:v>
                </c:pt>
                <c:pt idx="1753">
                  <c:v>1269.75</c:v>
                </c:pt>
                <c:pt idx="1754">
                  <c:v>1274.48</c:v>
                </c:pt>
                <c:pt idx="1755">
                  <c:v>1285.96</c:v>
                </c:pt>
                <c:pt idx="1756">
                  <c:v>1283.76</c:v>
                </c:pt>
                <c:pt idx="1757">
                  <c:v>1293.24</c:v>
                </c:pt>
                <c:pt idx="1758">
                  <c:v>1295.02</c:v>
                </c:pt>
                <c:pt idx="1759">
                  <c:v>1281.92</c:v>
                </c:pt>
                <c:pt idx="1760">
                  <c:v>1280.26</c:v>
                </c:pt>
                <c:pt idx="1761">
                  <c:v>1283.3499999999999</c:v>
                </c:pt>
                <c:pt idx="1762">
                  <c:v>1290.8399999999999</c:v>
                </c:pt>
                <c:pt idx="1763">
                  <c:v>1291.18</c:v>
                </c:pt>
                <c:pt idx="1764">
                  <c:v>1296.6300000000001</c:v>
                </c:pt>
                <c:pt idx="1765">
                  <c:v>1299.54</c:v>
                </c:pt>
                <c:pt idx="1766">
                  <c:v>1276.3399999999999</c:v>
                </c:pt>
                <c:pt idx="1767">
                  <c:v>1286.1199999999999</c:v>
                </c:pt>
                <c:pt idx="1768">
                  <c:v>1307.5899999999999</c:v>
                </c:pt>
                <c:pt idx="1769">
                  <c:v>1304.03</c:v>
                </c:pt>
                <c:pt idx="1770">
                  <c:v>1307.0999999999999</c:v>
                </c:pt>
                <c:pt idx="1771">
                  <c:v>1310.87</c:v>
                </c:pt>
                <c:pt idx="1772">
                  <c:v>1319.05</c:v>
                </c:pt>
                <c:pt idx="1773">
                  <c:v>1324.57</c:v>
                </c:pt>
                <c:pt idx="1774">
                  <c:v>1320.88</c:v>
                </c:pt>
                <c:pt idx="1775">
                  <c:v>1321.87</c:v>
                </c:pt>
                <c:pt idx="1776">
                  <c:v>1329.15</c:v>
                </c:pt>
                <c:pt idx="1777">
                  <c:v>1332.32</c:v>
                </c:pt>
                <c:pt idx="1778">
                  <c:v>1328.01</c:v>
                </c:pt>
                <c:pt idx="1779">
                  <c:v>1336.32</c:v>
                </c:pt>
                <c:pt idx="1780">
                  <c:v>1340.43</c:v>
                </c:pt>
                <c:pt idx="1781">
                  <c:v>1343.01</c:v>
                </c:pt>
                <c:pt idx="1782">
                  <c:v>1315.44</c:v>
                </c:pt>
                <c:pt idx="1783">
                  <c:v>1307.4000000000001</c:v>
                </c:pt>
                <c:pt idx="1784">
                  <c:v>1306.0999999999999</c:v>
                </c:pt>
                <c:pt idx="1785">
                  <c:v>1319.88</c:v>
                </c:pt>
                <c:pt idx="1786">
                  <c:v>1327.22</c:v>
                </c:pt>
                <c:pt idx="1787">
                  <c:v>1306.33</c:v>
                </c:pt>
                <c:pt idx="1788">
                  <c:v>1308.44</c:v>
                </c:pt>
                <c:pt idx="1789">
                  <c:v>1330.97</c:v>
                </c:pt>
                <c:pt idx="1790">
                  <c:v>1321.15</c:v>
                </c:pt>
                <c:pt idx="1791">
                  <c:v>1310.1300000000001</c:v>
                </c:pt>
                <c:pt idx="1792">
                  <c:v>1321.82</c:v>
                </c:pt>
                <c:pt idx="1793">
                  <c:v>1320.02</c:v>
                </c:pt>
                <c:pt idx="1794">
                  <c:v>1295.1099999999999</c:v>
                </c:pt>
                <c:pt idx="1795">
                  <c:v>1304.28</c:v>
                </c:pt>
                <c:pt idx="1796">
                  <c:v>1296.3900000000001</c:v>
                </c:pt>
                <c:pt idx="1797">
                  <c:v>1281.8699999999999</c:v>
                </c:pt>
                <c:pt idx="1798">
                  <c:v>1256.8800000000001</c:v>
                </c:pt>
                <c:pt idx="1799">
                  <c:v>1273.72</c:v>
                </c:pt>
                <c:pt idx="1800">
                  <c:v>1279.21</c:v>
                </c:pt>
                <c:pt idx="1801">
                  <c:v>1298.3800000000001</c:v>
                </c:pt>
                <c:pt idx="1802">
                  <c:v>1293.77</c:v>
                </c:pt>
                <c:pt idx="1803">
                  <c:v>1297.54</c:v>
                </c:pt>
                <c:pt idx="1804">
                  <c:v>1309.6600000000001</c:v>
                </c:pt>
                <c:pt idx="1805">
                  <c:v>1313.8</c:v>
                </c:pt>
                <c:pt idx="1806">
                  <c:v>1310.19</c:v>
                </c:pt>
                <c:pt idx="1807">
                  <c:v>1319.44</c:v>
                </c:pt>
                <c:pt idx="1808">
                  <c:v>1328.26</c:v>
                </c:pt>
                <c:pt idx="1809">
                  <c:v>1325.83</c:v>
                </c:pt>
                <c:pt idx="1810">
                  <c:v>1332.41</c:v>
                </c:pt>
                <c:pt idx="1811">
                  <c:v>1332.87</c:v>
                </c:pt>
                <c:pt idx="1812">
                  <c:v>1332.63</c:v>
                </c:pt>
                <c:pt idx="1813">
                  <c:v>1335.54</c:v>
                </c:pt>
                <c:pt idx="1814">
                  <c:v>1333.51</c:v>
                </c:pt>
                <c:pt idx="1815">
                  <c:v>1328.17</c:v>
                </c:pt>
                <c:pt idx="1816">
                  <c:v>1324.46</c:v>
                </c:pt>
                <c:pt idx="1817">
                  <c:v>1314.16</c:v>
                </c:pt>
                <c:pt idx="1818">
                  <c:v>1314.41</c:v>
                </c:pt>
                <c:pt idx="1819">
                  <c:v>1314.52</c:v>
                </c:pt>
                <c:pt idx="1820">
                  <c:v>1319.68</c:v>
                </c:pt>
                <c:pt idx="1821">
                  <c:v>1305.1400000000001</c:v>
                </c:pt>
                <c:pt idx="1822">
                  <c:v>1312.62</c:v>
                </c:pt>
                <c:pt idx="1823">
                  <c:v>1330.36</c:v>
                </c:pt>
                <c:pt idx="1824">
                  <c:v>1337.38</c:v>
                </c:pt>
                <c:pt idx="1825">
                  <c:v>1335.25</c:v>
                </c:pt>
                <c:pt idx="1826">
                  <c:v>1347.24</c:v>
                </c:pt>
                <c:pt idx="1827">
                  <c:v>1355.66</c:v>
                </c:pt>
                <c:pt idx="1828">
                  <c:v>1360.48</c:v>
                </c:pt>
                <c:pt idx="1829">
                  <c:v>1363.61</c:v>
                </c:pt>
                <c:pt idx="1830">
                  <c:v>1361.22</c:v>
                </c:pt>
                <c:pt idx="1831">
                  <c:v>1356.62</c:v>
                </c:pt>
                <c:pt idx="1832">
                  <c:v>1347.32</c:v>
                </c:pt>
                <c:pt idx="1833">
                  <c:v>1335.1</c:v>
                </c:pt>
                <c:pt idx="1834">
                  <c:v>1340.2</c:v>
                </c:pt>
                <c:pt idx="1835">
                  <c:v>1346.29</c:v>
                </c:pt>
                <c:pt idx="1836">
                  <c:v>1357.16</c:v>
                </c:pt>
                <c:pt idx="1837">
                  <c:v>1342.08</c:v>
                </c:pt>
                <c:pt idx="1838">
                  <c:v>1348.65</c:v>
                </c:pt>
                <c:pt idx="1839">
                  <c:v>1337.77</c:v>
                </c:pt>
                <c:pt idx="1840">
                  <c:v>1329.47</c:v>
                </c:pt>
                <c:pt idx="1841">
                  <c:v>1328.98</c:v>
                </c:pt>
                <c:pt idx="1842">
                  <c:v>1340.68</c:v>
                </c:pt>
                <c:pt idx="1843">
                  <c:v>1343.6</c:v>
                </c:pt>
                <c:pt idx="1844">
                  <c:v>1333.27</c:v>
                </c:pt>
                <c:pt idx="1845">
                  <c:v>1317.37</c:v>
                </c:pt>
                <c:pt idx="1846">
                  <c:v>1316.28</c:v>
                </c:pt>
                <c:pt idx="1847">
                  <c:v>1320.47</c:v>
                </c:pt>
                <c:pt idx="1848">
                  <c:v>1325.69</c:v>
                </c:pt>
                <c:pt idx="1849">
                  <c:v>1331.1</c:v>
                </c:pt>
                <c:pt idx="1850">
                  <c:v>1345.2</c:v>
                </c:pt>
                <c:pt idx="1851">
                  <c:v>1314.55</c:v>
                </c:pt>
                <c:pt idx="1852">
                  <c:v>1312.94</c:v>
                </c:pt>
                <c:pt idx="1853">
                  <c:v>1300.1600000000001</c:v>
                </c:pt>
                <c:pt idx="1854">
                  <c:v>1286.17</c:v>
                </c:pt>
                <c:pt idx="1855">
                  <c:v>1284.94</c:v>
                </c:pt>
                <c:pt idx="1856">
                  <c:v>1279.56</c:v>
                </c:pt>
                <c:pt idx="1857">
                  <c:v>1289</c:v>
                </c:pt>
                <c:pt idx="1858">
                  <c:v>1270.98</c:v>
                </c:pt>
                <c:pt idx="1859">
                  <c:v>1271.83</c:v>
                </c:pt>
                <c:pt idx="1860">
                  <c:v>1287.8699999999999</c:v>
                </c:pt>
                <c:pt idx="1861">
                  <c:v>1265.42</c:v>
                </c:pt>
                <c:pt idx="1862">
                  <c:v>1267.6400000000001</c:v>
                </c:pt>
                <c:pt idx="1863">
                  <c:v>1271.5</c:v>
                </c:pt>
                <c:pt idx="1864">
                  <c:v>1278.3599999999999</c:v>
                </c:pt>
                <c:pt idx="1865">
                  <c:v>1295.52</c:v>
                </c:pt>
                <c:pt idx="1866">
                  <c:v>1287.1400000000001</c:v>
                </c:pt>
                <c:pt idx="1867">
                  <c:v>1283.5</c:v>
                </c:pt>
                <c:pt idx="1868">
                  <c:v>1268.45</c:v>
                </c:pt>
                <c:pt idx="1869">
                  <c:v>1280.0999999999999</c:v>
                </c:pt>
                <c:pt idx="1870">
                  <c:v>1296.67</c:v>
                </c:pt>
                <c:pt idx="1871">
                  <c:v>1307.4100000000001</c:v>
                </c:pt>
                <c:pt idx="1872">
                  <c:v>1320.64</c:v>
                </c:pt>
                <c:pt idx="1873">
                  <c:v>1339.67</c:v>
                </c:pt>
                <c:pt idx="1874">
                  <c:v>1337.88</c:v>
                </c:pt>
                <c:pt idx="1875">
                  <c:v>1339.22</c:v>
                </c:pt>
                <c:pt idx="1876">
                  <c:v>1353.22</c:v>
                </c:pt>
                <c:pt idx="1877">
                  <c:v>1343.8</c:v>
                </c:pt>
                <c:pt idx="1878">
                  <c:v>1319.49</c:v>
                </c:pt>
                <c:pt idx="1879">
                  <c:v>1313.64</c:v>
                </c:pt>
                <c:pt idx="1880">
                  <c:v>1317.72</c:v>
                </c:pt>
                <c:pt idx="1881">
                  <c:v>1308.8699999999999</c:v>
                </c:pt>
                <c:pt idx="1882">
                  <c:v>1316.14</c:v>
                </c:pt>
                <c:pt idx="1883">
                  <c:v>1305.44</c:v>
                </c:pt>
                <c:pt idx="1884">
                  <c:v>1326.73</c:v>
                </c:pt>
                <c:pt idx="1885">
                  <c:v>1325.84</c:v>
                </c:pt>
                <c:pt idx="1886">
                  <c:v>1343.8</c:v>
                </c:pt>
                <c:pt idx="1887">
                  <c:v>1345.02</c:v>
                </c:pt>
                <c:pt idx="1888">
                  <c:v>1337.43</c:v>
                </c:pt>
                <c:pt idx="1889">
                  <c:v>1331.94</c:v>
                </c:pt>
                <c:pt idx="1890">
                  <c:v>1304.8900000000001</c:v>
                </c:pt>
                <c:pt idx="1891">
                  <c:v>1300.67</c:v>
                </c:pt>
                <c:pt idx="1892">
                  <c:v>1292.28</c:v>
                </c:pt>
                <c:pt idx="1893">
                  <c:v>1286.94</c:v>
                </c:pt>
                <c:pt idx="1894">
                  <c:v>1254.05</c:v>
                </c:pt>
                <c:pt idx="1895">
                  <c:v>1260.3399999999999</c:v>
                </c:pt>
                <c:pt idx="1896">
                  <c:v>1200.07</c:v>
                </c:pt>
                <c:pt idx="1897">
                  <c:v>1199.3800000000001</c:v>
                </c:pt>
                <c:pt idx="1898">
                  <c:v>1119.46</c:v>
                </c:pt>
                <c:pt idx="1899">
                  <c:v>1172.53</c:v>
                </c:pt>
                <c:pt idx="1900">
                  <c:v>1120.76</c:v>
                </c:pt>
                <c:pt idx="1901">
                  <c:v>1172.6400000000001</c:v>
                </c:pt>
                <c:pt idx="1902">
                  <c:v>1178.81</c:v>
                </c:pt>
                <c:pt idx="1903">
                  <c:v>1204.49</c:v>
                </c:pt>
                <c:pt idx="1904">
                  <c:v>1192.76</c:v>
                </c:pt>
                <c:pt idx="1905">
                  <c:v>1193.8900000000001</c:v>
                </c:pt>
                <c:pt idx="1906">
                  <c:v>1140.6500000000001</c:v>
                </c:pt>
                <c:pt idx="1907">
                  <c:v>1123.53</c:v>
                </c:pt>
                <c:pt idx="1908">
                  <c:v>1123.82</c:v>
                </c:pt>
                <c:pt idx="1909">
                  <c:v>1162.3499999999999</c:v>
                </c:pt>
                <c:pt idx="1910">
                  <c:v>1177.5999999999999</c:v>
                </c:pt>
                <c:pt idx="1911">
                  <c:v>1159.27</c:v>
                </c:pt>
                <c:pt idx="1912">
                  <c:v>1176.8</c:v>
                </c:pt>
                <c:pt idx="1913">
                  <c:v>1210.08</c:v>
                </c:pt>
                <c:pt idx="1914">
                  <c:v>1212.92</c:v>
                </c:pt>
                <c:pt idx="1915">
                  <c:v>1218.8900000000001</c:v>
                </c:pt>
                <c:pt idx="1916">
                  <c:v>1204.42</c:v>
                </c:pt>
                <c:pt idx="1917">
                  <c:v>1173.97</c:v>
                </c:pt>
                <c:pt idx="1918">
                  <c:v>1165.24</c:v>
                </c:pt>
                <c:pt idx="1919">
                  <c:v>1198.6199999999999</c:v>
                </c:pt>
                <c:pt idx="1920">
                  <c:v>1185.9000000000001</c:v>
                </c:pt>
                <c:pt idx="1921">
                  <c:v>1154.23</c:v>
                </c:pt>
                <c:pt idx="1922">
                  <c:v>1162.27</c:v>
                </c:pt>
                <c:pt idx="1923">
                  <c:v>1172.8699999999999</c:v>
                </c:pt>
                <c:pt idx="1924">
                  <c:v>1188.68</c:v>
                </c:pt>
                <c:pt idx="1925">
                  <c:v>1209.1099999999999</c:v>
                </c:pt>
                <c:pt idx="1926">
                  <c:v>1216.01</c:v>
                </c:pt>
                <c:pt idx="1927">
                  <c:v>1204.0899999999999</c:v>
                </c:pt>
                <c:pt idx="1928">
                  <c:v>1202.0899999999999</c:v>
                </c:pt>
                <c:pt idx="1929">
                  <c:v>1166.76</c:v>
                </c:pt>
                <c:pt idx="1930">
                  <c:v>1129.56</c:v>
                </c:pt>
                <c:pt idx="1931">
                  <c:v>1136.43</c:v>
                </c:pt>
                <c:pt idx="1932">
                  <c:v>1162.95</c:v>
                </c:pt>
                <c:pt idx="1933">
                  <c:v>1175.3800000000001</c:v>
                </c:pt>
                <c:pt idx="1934">
                  <c:v>1151.06</c:v>
                </c:pt>
                <c:pt idx="1935">
                  <c:v>1160.4000000000001</c:v>
                </c:pt>
                <c:pt idx="1936">
                  <c:v>1131.42</c:v>
                </c:pt>
                <c:pt idx="1937">
                  <c:v>1099.23</c:v>
                </c:pt>
                <c:pt idx="1938">
                  <c:v>1123.95</c:v>
                </c:pt>
                <c:pt idx="1939">
                  <c:v>1144.03</c:v>
                </c:pt>
                <c:pt idx="1940">
                  <c:v>1164.97</c:v>
                </c:pt>
                <c:pt idx="1941">
                  <c:v>1155.46</c:v>
                </c:pt>
                <c:pt idx="1942">
                  <c:v>1194.8900000000001</c:v>
                </c:pt>
                <c:pt idx="1943">
                  <c:v>1195.54</c:v>
                </c:pt>
                <c:pt idx="1944">
                  <c:v>1207.25</c:v>
                </c:pt>
                <c:pt idx="1945">
                  <c:v>1203.6600000000001</c:v>
                </c:pt>
                <c:pt idx="1946">
                  <c:v>1224.58</c:v>
                </c:pt>
                <c:pt idx="1947">
                  <c:v>1200.8599999999999</c:v>
                </c:pt>
                <c:pt idx="1948">
                  <c:v>1225.3800000000001</c:v>
                </c:pt>
                <c:pt idx="1949">
                  <c:v>1209.8800000000001</c:v>
                </c:pt>
                <c:pt idx="1950">
                  <c:v>1215.3900000000001</c:v>
                </c:pt>
                <c:pt idx="1951">
                  <c:v>1238.25</c:v>
                </c:pt>
                <c:pt idx="1952">
                  <c:v>1254.19</c:v>
                </c:pt>
                <c:pt idx="1953">
                  <c:v>1229.05</c:v>
                </c:pt>
                <c:pt idx="1954">
                  <c:v>1242</c:v>
                </c:pt>
                <c:pt idx="1955">
                  <c:v>1284.5899999999999</c:v>
                </c:pt>
                <c:pt idx="1956">
                  <c:v>1285.0899999999999</c:v>
                </c:pt>
                <c:pt idx="1957">
                  <c:v>1253.3</c:v>
                </c:pt>
                <c:pt idx="1958">
                  <c:v>1218.28</c:v>
                </c:pt>
                <c:pt idx="1959">
                  <c:v>1237.9000000000001</c:v>
                </c:pt>
                <c:pt idx="1960">
                  <c:v>1261.1500000000001</c:v>
                </c:pt>
                <c:pt idx="1961">
                  <c:v>1253.23</c:v>
                </c:pt>
                <c:pt idx="1962">
                  <c:v>1261.1199999999999</c:v>
                </c:pt>
                <c:pt idx="1963">
                  <c:v>1275.92</c:v>
                </c:pt>
                <c:pt idx="1964">
                  <c:v>1229.0999999999999</c:v>
                </c:pt>
                <c:pt idx="1965">
                  <c:v>1239.7</c:v>
                </c:pt>
                <c:pt idx="1966">
                  <c:v>1263.8499999999999</c:v>
                </c:pt>
                <c:pt idx="1967">
                  <c:v>1251.78</c:v>
                </c:pt>
                <c:pt idx="1968">
                  <c:v>1257.81</c:v>
                </c:pt>
                <c:pt idx="1969">
                  <c:v>1236.9100000000001</c:v>
                </c:pt>
                <c:pt idx="1970">
                  <c:v>1216.1300000000001</c:v>
                </c:pt>
                <c:pt idx="1971">
                  <c:v>1215.6500000000001</c:v>
                </c:pt>
                <c:pt idx="1972">
                  <c:v>1192.98</c:v>
                </c:pt>
                <c:pt idx="1973">
                  <c:v>1188.04</c:v>
                </c:pt>
                <c:pt idx="1974">
                  <c:v>1161.79</c:v>
                </c:pt>
                <c:pt idx="1975">
                  <c:v>1158.67</c:v>
                </c:pt>
                <c:pt idx="1976">
                  <c:v>1192.55</c:v>
                </c:pt>
                <c:pt idx="1977">
                  <c:v>1195.19</c:v>
                </c:pt>
                <c:pt idx="1978">
                  <c:v>1246.96</c:v>
                </c:pt>
                <c:pt idx="1979">
                  <c:v>1244.58</c:v>
                </c:pt>
                <c:pt idx="1980">
                  <c:v>1244.28</c:v>
                </c:pt>
                <c:pt idx="1981">
                  <c:v>1257.08</c:v>
                </c:pt>
                <c:pt idx="1982">
                  <c:v>1258.47</c:v>
                </c:pt>
                <c:pt idx="1983">
                  <c:v>1261.01</c:v>
                </c:pt>
                <c:pt idx="1984">
                  <c:v>1234.3499999999999</c:v>
                </c:pt>
                <c:pt idx="1985">
                  <c:v>1255.19</c:v>
                </c:pt>
                <c:pt idx="1986">
                  <c:v>1236.47</c:v>
                </c:pt>
                <c:pt idx="1987">
                  <c:v>1225.73</c:v>
                </c:pt>
                <c:pt idx="1988">
                  <c:v>1211.82</c:v>
                </c:pt>
                <c:pt idx="1989">
                  <c:v>1215.75</c:v>
                </c:pt>
                <c:pt idx="1990">
                  <c:v>1219.6600000000001</c:v>
                </c:pt>
                <c:pt idx="1991">
                  <c:v>1205.3499999999999</c:v>
                </c:pt>
                <c:pt idx="1992">
                  <c:v>1241.3</c:v>
                </c:pt>
                <c:pt idx="1993">
                  <c:v>1243.72</c:v>
                </c:pt>
                <c:pt idx="1994">
                  <c:v>1254</c:v>
                </c:pt>
                <c:pt idx="1995">
                  <c:v>1265.33</c:v>
                </c:pt>
                <c:pt idx="1996">
                  <c:v>1265.43</c:v>
                </c:pt>
                <c:pt idx="1997">
                  <c:v>1249.6400000000001</c:v>
                </c:pt>
                <c:pt idx="1998">
                  <c:v>1263.02</c:v>
                </c:pt>
                <c:pt idx="1999">
                  <c:v>1257.5999999999999</c:v>
                </c:pt>
                <c:pt idx="2000">
                  <c:v>1277.06</c:v>
                </c:pt>
                <c:pt idx="2001">
                  <c:v>1277.3</c:v>
                </c:pt>
                <c:pt idx="2002">
                  <c:v>1281.06</c:v>
                </c:pt>
                <c:pt idx="2003">
                  <c:v>1277.81</c:v>
                </c:pt>
                <c:pt idx="2004">
                  <c:v>1280.7</c:v>
                </c:pt>
                <c:pt idx="2005">
                  <c:v>1292.08</c:v>
                </c:pt>
                <c:pt idx="2006">
                  <c:v>1292.48</c:v>
                </c:pt>
                <c:pt idx="2007">
                  <c:v>1295.5</c:v>
                </c:pt>
                <c:pt idx="2008">
                  <c:v>1289.0899999999999</c:v>
                </c:pt>
                <c:pt idx="2009">
                  <c:v>1293.67</c:v>
                </c:pt>
                <c:pt idx="2010">
                  <c:v>1308.04</c:v>
                </c:pt>
                <c:pt idx="2011">
                  <c:v>1314.5</c:v>
                </c:pt>
                <c:pt idx="2012">
                  <c:v>1315.38</c:v>
                </c:pt>
                <c:pt idx="2013">
                  <c:v>1316</c:v>
                </c:pt>
                <c:pt idx="2014">
                  <c:v>1314.65</c:v>
                </c:pt>
                <c:pt idx="2015">
                  <c:v>1326.06</c:v>
                </c:pt>
                <c:pt idx="2016">
                  <c:v>1318.43</c:v>
                </c:pt>
                <c:pt idx="2017">
                  <c:v>1316.33</c:v>
                </c:pt>
                <c:pt idx="2018">
                  <c:v>1313.01</c:v>
                </c:pt>
                <c:pt idx="2019">
                  <c:v>1312.41</c:v>
                </c:pt>
                <c:pt idx="2020">
                  <c:v>1324.09</c:v>
                </c:pt>
                <c:pt idx="2021">
                  <c:v>1325.54</c:v>
                </c:pt>
                <c:pt idx="2022">
                  <c:v>1344.9</c:v>
                </c:pt>
                <c:pt idx="2023">
                  <c:v>1344.33</c:v>
                </c:pt>
                <c:pt idx="2024">
                  <c:v>1347.05</c:v>
                </c:pt>
                <c:pt idx="2025">
                  <c:v>1349.96</c:v>
                </c:pt>
                <c:pt idx="2026">
                  <c:v>1351.95</c:v>
                </c:pt>
                <c:pt idx="2027">
                  <c:v>1342.64</c:v>
                </c:pt>
                <c:pt idx="2028">
                  <c:v>1351.77</c:v>
                </c:pt>
                <c:pt idx="2029">
                  <c:v>1350.5</c:v>
                </c:pt>
                <c:pt idx="2030">
                  <c:v>1343.23</c:v>
                </c:pt>
                <c:pt idx="2031">
                  <c:v>1358.04</c:v>
                </c:pt>
                <c:pt idx="2032">
                  <c:v>1361.23</c:v>
                </c:pt>
                <c:pt idx="2033">
                  <c:v>1362.21</c:v>
                </c:pt>
                <c:pt idx="2034">
                  <c:v>1357.66</c:v>
                </c:pt>
                <c:pt idx="2035">
                  <c:v>1363.46</c:v>
                </c:pt>
                <c:pt idx="2036">
                  <c:v>1365.74</c:v>
                </c:pt>
                <c:pt idx="2037">
                  <c:v>1367.59</c:v>
                </c:pt>
                <c:pt idx="2038">
                  <c:v>1372.18</c:v>
                </c:pt>
                <c:pt idx="2039">
                  <c:v>1365.68</c:v>
                </c:pt>
                <c:pt idx="2040">
                  <c:v>1374.09</c:v>
                </c:pt>
                <c:pt idx="2041">
                  <c:v>1369.63</c:v>
                </c:pt>
                <c:pt idx="2042">
                  <c:v>1364.33</c:v>
                </c:pt>
                <c:pt idx="2043">
                  <c:v>1343.36</c:v>
                </c:pt>
                <c:pt idx="2044">
                  <c:v>1352.63</c:v>
                </c:pt>
                <c:pt idx="2045">
                  <c:v>1365.91</c:v>
                </c:pt>
                <c:pt idx="2046">
                  <c:v>1370.87</c:v>
                </c:pt>
                <c:pt idx="2047">
                  <c:v>1371.09</c:v>
                </c:pt>
                <c:pt idx="2048">
                  <c:v>1395.95</c:v>
                </c:pt>
                <c:pt idx="2049">
                  <c:v>1394.28</c:v>
                </c:pt>
                <c:pt idx="2050">
                  <c:v>1402.6</c:v>
                </c:pt>
                <c:pt idx="2051">
                  <c:v>1404.17</c:v>
                </c:pt>
                <c:pt idx="2052">
                  <c:v>1409.75</c:v>
                </c:pt>
                <c:pt idx="2053">
                  <c:v>1405.52</c:v>
                </c:pt>
                <c:pt idx="2054">
                  <c:v>1402.89</c:v>
                </c:pt>
                <c:pt idx="2055">
                  <c:v>1392.78</c:v>
                </c:pt>
                <c:pt idx="2056">
                  <c:v>1397.11</c:v>
                </c:pt>
                <c:pt idx="2057">
                  <c:v>1416.51</c:v>
                </c:pt>
                <c:pt idx="2058">
                  <c:v>1412.52</c:v>
                </c:pt>
                <c:pt idx="2059">
                  <c:v>1405.54</c:v>
                </c:pt>
                <c:pt idx="2060">
                  <c:v>1403.28</c:v>
                </c:pt>
                <c:pt idx="2061">
                  <c:v>1408.47</c:v>
                </c:pt>
                <c:pt idx="2062">
                  <c:v>1419.04</c:v>
                </c:pt>
                <c:pt idx="2063">
                  <c:v>1413.38</c:v>
                </c:pt>
                <c:pt idx="2064">
                  <c:v>1398.96</c:v>
                </c:pt>
                <c:pt idx="2065">
                  <c:v>1398.08</c:v>
                </c:pt>
                <c:pt idx="2066">
                  <c:v>1382.2</c:v>
                </c:pt>
                <c:pt idx="2067">
                  <c:v>1358.59</c:v>
                </c:pt>
                <c:pt idx="2068">
                  <c:v>1368.71</c:v>
                </c:pt>
                <c:pt idx="2069">
                  <c:v>1387.57</c:v>
                </c:pt>
                <c:pt idx="2070">
                  <c:v>1370.26</c:v>
                </c:pt>
                <c:pt idx="2071">
                  <c:v>1369.57</c:v>
                </c:pt>
                <c:pt idx="2072">
                  <c:v>1390.78</c:v>
                </c:pt>
                <c:pt idx="2073">
                  <c:v>1385.14</c:v>
                </c:pt>
                <c:pt idx="2074">
                  <c:v>1376.92</c:v>
                </c:pt>
                <c:pt idx="2075">
                  <c:v>1378.53</c:v>
                </c:pt>
                <c:pt idx="2076">
                  <c:v>1366.94</c:v>
                </c:pt>
                <c:pt idx="2077">
                  <c:v>1371.97</c:v>
                </c:pt>
                <c:pt idx="2078">
                  <c:v>1390.69</c:v>
                </c:pt>
                <c:pt idx="2079">
                  <c:v>1399.98</c:v>
                </c:pt>
                <c:pt idx="2080">
                  <c:v>1403.36</c:v>
                </c:pt>
                <c:pt idx="2081">
                  <c:v>1397.91</c:v>
                </c:pt>
                <c:pt idx="2082">
                  <c:v>1405.82</c:v>
                </c:pt>
                <c:pt idx="2083">
                  <c:v>1402.31</c:v>
                </c:pt>
                <c:pt idx="2084">
                  <c:v>1391.57</c:v>
                </c:pt>
                <c:pt idx="2085">
                  <c:v>1369.1</c:v>
                </c:pt>
                <c:pt idx="2086">
                  <c:v>1369.58</c:v>
                </c:pt>
                <c:pt idx="2087">
                  <c:v>1363.72</c:v>
                </c:pt>
                <c:pt idx="2088">
                  <c:v>1354.58</c:v>
                </c:pt>
                <c:pt idx="2089">
                  <c:v>1357.99</c:v>
                </c:pt>
                <c:pt idx="2090">
                  <c:v>1353.39</c:v>
                </c:pt>
                <c:pt idx="2091">
                  <c:v>1338.35</c:v>
                </c:pt>
                <c:pt idx="2092">
                  <c:v>1330.66</c:v>
                </c:pt>
                <c:pt idx="2093">
                  <c:v>1324.8</c:v>
                </c:pt>
                <c:pt idx="2094">
                  <c:v>1304.8599999999999</c:v>
                </c:pt>
                <c:pt idx="2095">
                  <c:v>1295.22</c:v>
                </c:pt>
                <c:pt idx="2096">
                  <c:v>1315.99</c:v>
                </c:pt>
                <c:pt idx="2097">
                  <c:v>1316.63</c:v>
                </c:pt>
                <c:pt idx="2098">
                  <c:v>1318.86</c:v>
                </c:pt>
                <c:pt idx="2099">
                  <c:v>1320.68</c:v>
                </c:pt>
                <c:pt idx="2100">
                  <c:v>1317.82</c:v>
                </c:pt>
                <c:pt idx="2101">
                  <c:v>1332.42</c:v>
                </c:pt>
                <c:pt idx="2102">
                  <c:v>1313.32</c:v>
                </c:pt>
                <c:pt idx="2103">
                  <c:v>1310.33</c:v>
                </c:pt>
                <c:pt idx="2104">
                  <c:v>1278.04</c:v>
                </c:pt>
                <c:pt idx="2105">
                  <c:v>1278.18</c:v>
                </c:pt>
                <c:pt idx="2106">
                  <c:v>1285.5</c:v>
                </c:pt>
                <c:pt idx="2107">
                  <c:v>1315.13</c:v>
                </c:pt>
                <c:pt idx="2108">
                  <c:v>1314.99</c:v>
                </c:pt>
                <c:pt idx="2109">
                  <c:v>1325.66</c:v>
                </c:pt>
                <c:pt idx="2110">
                  <c:v>1308.93</c:v>
                </c:pt>
                <c:pt idx="2111">
                  <c:v>1324.18</c:v>
                </c:pt>
                <c:pt idx="2112">
                  <c:v>1314.88</c:v>
                </c:pt>
                <c:pt idx="2113">
                  <c:v>1329.1</c:v>
                </c:pt>
                <c:pt idx="2114">
                  <c:v>1342.84</c:v>
                </c:pt>
                <c:pt idx="2115">
                  <c:v>1344.78</c:v>
                </c:pt>
                <c:pt idx="2116">
                  <c:v>1357.98</c:v>
                </c:pt>
                <c:pt idx="2117">
                  <c:v>1355.69</c:v>
                </c:pt>
                <c:pt idx="2118">
                  <c:v>1325.51</c:v>
                </c:pt>
                <c:pt idx="2119">
                  <c:v>1335.02</c:v>
                </c:pt>
                <c:pt idx="2120">
                  <c:v>1313.72</c:v>
                </c:pt>
                <c:pt idx="2121">
                  <c:v>1319.99</c:v>
                </c:pt>
                <c:pt idx="2122">
                  <c:v>1331.85</c:v>
                </c:pt>
                <c:pt idx="2123">
                  <c:v>1329.04</c:v>
                </c:pt>
                <c:pt idx="2124">
                  <c:v>1362.16</c:v>
                </c:pt>
                <c:pt idx="2125">
                  <c:v>1365.51</c:v>
                </c:pt>
                <c:pt idx="2126">
                  <c:v>1374.02</c:v>
                </c:pt>
                <c:pt idx="2127">
                  <c:v>1367.58</c:v>
                </c:pt>
              </c:numCache>
            </c:numRef>
          </c:val>
          <c:smooth val="0"/>
        </c:ser>
        <c:dLbls>
          <c:showLegendKey val="0"/>
          <c:showVal val="0"/>
          <c:showCatName val="0"/>
          <c:showSerName val="0"/>
          <c:showPercent val="0"/>
          <c:showBubbleSize val="0"/>
        </c:dLbls>
        <c:marker val="1"/>
        <c:smooth val="0"/>
        <c:axId val="176323584"/>
        <c:axId val="176322048"/>
      </c:lineChart>
      <c:catAx>
        <c:axId val="176318336"/>
        <c:scaling>
          <c:orientation val="minMax"/>
        </c:scaling>
        <c:delete val="0"/>
        <c:axPos val="b"/>
        <c:majorTickMark val="none"/>
        <c:minorTickMark val="none"/>
        <c:tickLblPos val="nextTo"/>
        <c:crossAx val="176319872"/>
        <c:crosses val="autoZero"/>
        <c:auto val="1"/>
        <c:lblAlgn val="ctr"/>
        <c:lblOffset val="100"/>
        <c:noMultiLvlLbl val="0"/>
      </c:catAx>
      <c:valAx>
        <c:axId val="176319872"/>
        <c:scaling>
          <c:orientation val="minMax"/>
        </c:scaling>
        <c:delete val="0"/>
        <c:axPos val="l"/>
        <c:majorGridlines/>
        <c:title>
          <c:tx>
            <c:rich>
              <a:bodyPr/>
              <a:lstStyle/>
              <a:p>
                <a:pPr>
                  <a:defRPr/>
                </a:pPr>
                <a:r>
                  <a:rPr lang="en-US"/>
                  <a:t>Price </a:t>
                </a:r>
              </a:p>
            </c:rich>
          </c:tx>
          <c:overlay val="0"/>
        </c:title>
        <c:numFmt formatCode="General" sourceLinked="1"/>
        <c:majorTickMark val="none"/>
        <c:minorTickMark val="none"/>
        <c:tickLblPos val="nextTo"/>
        <c:crossAx val="176318336"/>
        <c:crosses val="autoZero"/>
        <c:crossBetween val="between"/>
      </c:valAx>
      <c:valAx>
        <c:axId val="176322048"/>
        <c:scaling>
          <c:orientation val="minMax"/>
        </c:scaling>
        <c:delete val="0"/>
        <c:axPos val="r"/>
        <c:numFmt formatCode="General" sourceLinked="1"/>
        <c:majorTickMark val="out"/>
        <c:minorTickMark val="none"/>
        <c:tickLblPos val="nextTo"/>
        <c:crossAx val="176323584"/>
        <c:crosses val="max"/>
        <c:crossBetween val="between"/>
      </c:valAx>
      <c:catAx>
        <c:axId val="176323584"/>
        <c:scaling>
          <c:orientation val="minMax"/>
        </c:scaling>
        <c:delete val="1"/>
        <c:axPos val="b"/>
        <c:majorTickMark val="out"/>
        <c:minorTickMark val="none"/>
        <c:tickLblPos val="nextTo"/>
        <c:crossAx val="176322048"/>
        <c:crosses val="autoZero"/>
        <c:auto val="1"/>
        <c:lblAlgn val="ctr"/>
        <c:lblOffset val="100"/>
        <c:noMultiLvlLbl val="0"/>
      </c:catAx>
    </c:plotArea>
    <c:legend>
      <c:legendPos val="r"/>
      <c:overlay val="0"/>
    </c:legend>
    <c:plotVisOnly val="1"/>
    <c:dispBlanksAs val="gap"/>
    <c:showDLblsOverMax val="0"/>
  </c:chart>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[VQT-2004-full ss prod-rev D-16Jan17.xlsx]HV table!PivotTable2</c:name>
    <c:fmtId val="5"/>
  </c:pivotSource>
  <c:chart>
    <c:title>
      <c:tx>
        <c:rich>
          <a:bodyPr/>
          <a:lstStyle/>
          <a:p>
            <a:pPr>
              <a:defRPr/>
            </a:pPr>
            <a:r>
              <a:rPr lang="en-US"/>
              <a:t>SPX</a:t>
            </a:r>
            <a:r>
              <a:rPr lang="en-US" baseline="0"/>
              <a:t> Historic Volatility &amp; SPX </a:t>
            </a:r>
            <a:endParaRPr lang="en-US"/>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s>
    <c:plotArea>
      <c:layout/>
      <c:lineChart>
        <c:grouping val="standard"/>
        <c:varyColors val="0"/>
        <c:ser>
          <c:idx val="0"/>
          <c:order val="0"/>
          <c:tx>
            <c:strRef>
              <c:f>'HV table'!$E$3</c:f>
              <c:strCache>
                <c:ptCount val="1"/>
                <c:pt idx="0">
                  <c:v>Sum of SPX 22HV</c:v>
                </c:pt>
              </c:strCache>
            </c:strRef>
          </c:tx>
          <c:marker>
            <c:symbol val="none"/>
          </c:marker>
          <c:cat>
            <c:strRef>
              <c:f>'HV table'!$D$4:$D$2200</c:f>
              <c:strCache>
                <c:ptCount val="2196"/>
                <c:pt idx="0">
                  <c:v>26-Jan-04</c:v>
                </c:pt>
                <c:pt idx="1">
                  <c:v>27-Jan-04</c:v>
                </c:pt>
                <c:pt idx="2">
                  <c:v>28-Jan-04</c:v>
                </c:pt>
                <c:pt idx="3">
                  <c:v>29-Jan-04</c:v>
                </c:pt>
                <c:pt idx="4">
                  <c:v>30-Jan-04</c:v>
                </c:pt>
                <c:pt idx="5">
                  <c:v>2-Feb-04</c:v>
                </c:pt>
                <c:pt idx="6">
                  <c:v>3-Feb-04</c:v>
                </c:pt>
                <c:pt idx="7">
                  <c:v>4-Feb-04</c:v>
                </c:pt>
                <c:pt idx="8">
                  <c:v>5-Feb-04</c:v>
                </c:pt>
                <c:pt idx="9">
                  <c:v>6-Feb-04</c:v>
                </c:pt>
                <c:pt idx="10">
                  <c:v>9-Feb-04</c:v>
                </c:pt>
                <c:pt idx="11">
                  <c:v>10-Feb-04</c:v>
                </c:pt>
                <c:pt idx="12">
                  <c:v>11-Feb-04</c:v>
                </c:pt>
                <c:pt idx="13">
                  <c:v>12-Feb-04</c:v>
                </c:pt>
                <c:pt idx="14">
                  <c:v>13-Feb-04</c:v>
                </c:pt>
                <c:pt idx="15">
                  <c:v>17-Feb-04</c:v>
                </c:pt>
                <c:pt idx="16">
                  <c:v>18-Feb-04</c:v>
                </c:pt>
                <c:pt idx="17">
                  <c:v>19-Feb-04</c:v>
                </c:pt>
                <c:pt idx="18">
                  <c:v>20-Feb-04</c:v>
                </c:pt>
                <c:pt idx="19">
                  <c:v>23-Feb-04</c:v>
                </c:pt>
                <c:pt idx="20">
                  <c:v>24-Feb-04</c:v>
                </c:pt>
                <c:pt idx="21">
                  <c:v>25-Feb-04</c:v>
                </c:pt>
                <c:pt idx="22">
                  <c:v>26-Feb-04</c:v>
                </c:pt>
                <c:pt idx="23">
                  <c:v>27-Feb-04</c:v>
                </c:pt>
                <c:pt idx="24">
                  <c:v>1-Mar-04</c:v>
                </c:pt>
                <c:pt idx="25">
                  <c:v>2-Mar-04</c:v>
                </c:pt>
                <c:pt idx="26">
                  <c:v>3-Mar-04</c:v>
                </c:pt>
                <c:pt idx="27">
                  <c:v>4-Mar-04</c:v>
                </c:pt>
                <c:pt idx="28">
                  <c:v>5-Mar-04</c:v>
                </c:pt>
                <c:pt idx="29">
                  <c:v>8-Mar-04</c:v>
                </c:pt>
                <c:pt idx="30">
                  <c:v>9-Mar-04</c:v>
                </c:pt>
                <c:pt idx="31">
                  <c:v>10-Mar-04</c:v>
                </c:pt>
                <c:pt idx="32">
                  <c:v>11-Mar-04</c:v>
                </c:pt>
                <c:pt idx="33">
                  <c:v>12-Mar-04</c:v>
                </c:pt>
                <c:pt idx="34">
                  <c:v>15-Mar-04</c:v>
                </c:pt>
                <c:pt idx="35">
                  <c:v>16-Mar-04</c:v>
                </c:pt>
                <c:pt idx="36">
                  <c:v>17-Mar-04</c:v>
                </c:pt>
                <c:pt idx="37">
                  <c:v>18-Mar-04</c:v>
                </c:pt>
                <c:pt idx="38">
                  <c:v>19-Mar-04</c:v>
                </c:pt>
                <c:pt idx="39">
                  <c:v>22-Mar-04</c:v>
                </c:pt>
                <c:pt idx="40">
                  <c:v>23-Mar-04</c:v>
                </c:pt>
                <c:pt idx="41">
                  <c:v>24-Mar-04</c:v>
                </c:pt>
                <c:pt idx="42">
                  <c:v>25-Mar-04</c:v>
                </c:pt>
                <c:pt idx="43">
                  <c:v>26-Mar-04</c:v>
                </c:pt>
                <c:pt idx="44">
                  <c:v>29-Mar-04</c:v>
                </c:pt>
                <c:pt idx="45">
                  <c:v>30-Mar-04</c:v>
                </c:pt>
                <c:pt idx="46">
                  <c:v>31-Mar-04</c:v>
                </c:pt>
                <c:pt idx="47">
                  <c:v>1-Apr-04</c:v>
                </c:pt>
                <c:pt idx="48">
                  <c:v>2-Apr-04</c:v>
                </c:pt>
                <c:pt idx="49">
                  <c:v>5-Apr-04</c:v>
                </c:pt>
                <c:pt idx="50">
                  <c:v>6-Apr-04</c:v>
                </c:pt>
                <c:pt idx="51">
                  <c:v>7-Apr-04</c:v>
                </c:pt>
                <c:pt idx="52">
                  <c:v>8-Apr-04</c:v>
                </c:pt>
                <c:pt idx="53">
                  <c:v>12-Apr-04</c:v>
                </c:pt>
                <c:pt idx="54">
                  <c:v>13-Apr-04</c:v>
                </c:pt>
                <c:pt idx="55">
                  <c:v>14-Apr-04</c:v>
                </c:pt>
                <c:pt idx="56">
                  <c:v>15-Apr-04</c:v>
                </c:pt>
                <c:pt idx="57">
                  <c:v>16-Apr-04</c:v>
                </c:pt>
                <c:pt idx="58">
                  <c:v>19-Apr-04</c:v>
                </c:pt>
                <c:pt idx="59">
                  <c:v>20-Apr-04</c:v>
                </c:pt>
                <c:pt idx="60">
                  <c:v>21-Apr-04</c:v>
                </c:pt>
                <c:pt idx="61">
                  <c:v>22-Apr-04</c:v>
                </c:pt>
                <c:pt idx="62">
                  <c:v>23-Apr-04</c:v>
                </c:pt>
                <c:pt idx="63">
                  <c:v>26-Apr-04</c:v>
                </c:pt>
                <c:pt idx="64">
                  <c:v>27-Apr-04</c:v>
                </c:pt>
                <c:pt idx="65">
                  <c:v>28-Apr-04</c:v>
                </c:pt>
                <c:pt idx="66">
                  <c:v>29-Apr-04</c:v>
                </c:pt>
                <c:pt idx="67">
                  <c:v>30-Apr-04</c:v>
                </c:pt>
                <c:pt idx="68">
                  <c:v>3-May-04</c:v>
                </c:pt>
                <c:pt idx="69">
                  <c:v>4-May-04</c:v>
                </c:pt>
                <c:pt idx="70">
                  <c:v>5-May-04</c:v>
                </c:pt>
                <c:pt idx="71">
                  <c:v>6-May-04</c:v>
                </c:pt>
                <c:pt idx="72">
                  <c:v>7-May-04</c:v>
                </c:pt>
                <c:pt idx="73">
                  <c:v>10-May-04</c:v>
                </c:pt>
                <c:pt idx="74">
                  <c:v>11-May-04</c:v>
                </c:pt>
                <c:pt idx="75">
                  <c:v>12-May-04</c:v>
                </c:pt>
                <c:pt idx="76">
                  <c:v>13-May-04</c:v>
                </c:pt>
                <c:pt idx="77">
                  <c:v>14-May-04</c:v>
                </c:pt>
                <c:pt idx="78">
                  <c:v>17-May-04</c:v>
                </c:pt>
                <c:pt idx="79">
                  <c:v>18-May-04</c:v>
                </c:pt>
                <c:pt idx="80">
                  <c:v>19-May-04</c:v>
                </c:pt>
                <c:pt idx="81">
                  <c:v>20-May-04</c:v>
                </c:pt>
                <c:pt idx="82">
                  <c:v>21-May-04</c:v>
                </c:pt>
                <c:pt idx="83">
                  <c:v>24-May-04</c:v>
                </c:pt>
                <c:pt idx="84">
                  <c:v>25-May-04</c:v>
                </c:pt>
                <c:pt idx="85">
                  <c:v>26-May-04</c:v>
                </c:pt>
                <c:pt idx="86">
                  <c:v>27-May-04</c:v>
                </c:pt>
                <c:pt idx="87">
                  <c:v>28-May-04</c:v>
                </c:pt>
                <c:pt idx="88">
                  <c:v>1-Jun-04</c:v>
                </c:pt>
                <c:pt idx="89">
                  <c:v>2-Jun-04</c:v>
                </c:pt>
                <c:pt idx="90">
                  <c:v>3-Jun-04</c:v>
                </c:pt>
                <c:pt idx="91">
                  <c:v>4-Jun-04</c:v>
                </c:pt>
                <c:pt idx="92">
                  <c:v>7-Jun-04</c:v>
                </c:pt>
                <c:pt idx="93">
                  <c:v>8-Jun-04</c:v>
                </c:pt>
                <c:pt idx="94">
                  <c:v>9-Jun-04</c:v>
                </c:pt>
                <c:pt idx="95">
                  <c:v>10-Jun-04</c:v>
                </c:pt>
                <c:pt idx="96">
                  <c:v>14-Jun-04</c:v>
                </c:pt>
                <c:pt idx="97">
                  <c:v>15-Jun-04</c:v>
                </c:pt>
                <c:pt idx="98">
                  <c:v>16-Jun-04</c:v>
                </c:pt>
                <c:pt idx="99">
                  <c:v>17-Jun-04</c:v>
                </c:pt>
                <c:pt idx="100">
                  <c:v>18-Jun-04</c:v>
                </c:pt>
                <c:pt idx="101">
                  <c:v>21-Jun-04</c:v>
                </c:pt>
                <c:pt idx="102">
                  <c:v>22-Jun-04</c:v>
                </c:pt>
                <c:pt idx="103">
                  <c:v>23-Jun-04</c:v>
                </c:pt>
                <c:pt idx="104">
                  <c:v>24-Jun-04</c:v>
                </c:pt>
                <c:pt idx="105">
                  <c:v>25-Jun-04</c:v>
                </c:pt>
                <c:pt idx="106">
                  <c:v>28-Jun-04</c:v>
                </c:pt>
                <c:pt idx="107">
                  <c:v>29-Jun-04</c:v>
                </c:pt>
                <c:pt idx="108">
                  <c:v>30-Jun-04</c:v>
                </c:pt>
                <c:pt idx="109">
                  <c:v>1-Jul-04</c:v>
                </c:pt>
                <c:pt idx="110">
                  <c:v>2-Jul-04</c:v>
                </c:pt>
                <c:pt idx="111">
                  <c:v>6-Jul-04</c:v>
                </c:pt>
                <c:pt idx="112">
                  <c:v>7-Jul-04</c:v>
                </c:pt>
                <c:pt idx="113">
                  <c:v>8-Jul-04</c:v>
                </c:pt>
                <c:pt idx="114">
                  <c:v>9-Jul-04</c:v>
                </c:pt>
                <c:pt idx="115">
                  <c:v>12-Jul-04</c:v>
                </c:pt>
                <c:pt idx="116">
                  <c:v>13-Jul-04</c:v>
                </c:pt>
                <c:pt idx="117">
                  <c:v>14-Jul-04</c:v>
                </c:pt>
                <c:pt idx="118">
                  <c:v>15-Jul-04</c:v>
                </c:pt>
                <c:pt idx="119">
                  <c:v>16-Jul-04</c:v>
                </c:pt>
                <c:pt idx="120">
                  <c:v>19-Jul-04</c:v>
                </c:pt>
                <c:pt idx="121">
                  <c:v>20-Jul-04</c:v>
                </c:pt>
                <c:pt idx="122">
                  <c:v>21-Jul-04</c:v>
                </c:pt>
                <c:pt idx="123">
                  <c:v>22-Jul-04</c:v>
                </c:pt>
                <c:pt idx="124">
                  <c:v>23-Jul-04</c:v>
                </c:pt>
                <c:pt idx="125">
                  <c:v>26-Jul-04</c:v>
                </c:pt>
                <c:pt idx="126">
                  <c:v>27-Jul-04</c:v>
                </c:pt>
                <c:pt idx="127">
                  <c:v>28-Jul-04</c:v>
                </c:pt>
                <c:pt idx="128">
                  <c:v>29-Jul-04</c:v>
                </c:pt>
                <c:pt idx="129">
                  <c:v>30-Jul-04</c:v>
                </c:pt>
                <c:pt idx="130">
                  <c:v>2-Aug-04</c:v>
                </c:pt>
                <c:pt idx="131">
                  <c:v>3-Aug-04</c:v>
                </c:pt>
                <c:pt idx="132">
                  <c:v>4-Aug-04</c:v>
                </c:pt>
                <c:pt idx="133">
                  <c:v>5-Aug-04</c:v>
                </c:pt>
                <c:pt idx="134">
                  <c:v>6-Aug-04</c:v>
                </c:pt>
                <c:pt idx="135">
                  <c:v>9-Aug-04</c:v>
                </c:pt>
                <c:pt idx="136">
                  <c:v>10-Aug-04</c:v>
                </c:pt>
                <c:pt idx="137">
                  <c:v>11-Aug-04</c:v>
                </c:pt>
                <c:pt idx="138">
                  <c:v>12-Aug-04</c:v>
                </c:pt>
                <c:pt idx="139">
                  <c:v>13-Aug-04</c:v>
                </c:pt>
                <c:pt idx="140">
                  <c:v>16-Aug-04</c:v>
                </c:pt>
                <c:pt idx="141">
                  <c:v>17-Aug-04</c:v>
                </c:pt>
                <c:pt idx="142">
                  <c:v>18-Aug-04</c:v>
                </c:pt>
                <c:pt idx="143">
                  <c:v>19-Aug-04</c:v>
                </c:pt>
                <c:pt idx="144">
                  <c:v>20-Aug-04</c:v>
                </c:pt>
                <c:pt idx="145">
                  <c:v>23-Aug-04</c:v>
                </c:pt>
                <c:pt idx="146">
                  <c:v>24-Aug-04</c:v>
                </c:pt>
                <c:pt idx="147">
                  <c:v>25-Aug-04</c:v>
                </c:pt>
                <c:pt idx="148">
                  <c:v>26-Aug-04</c:v>
                </c:pt>
                <c:pt idx="149">
                  <c:v>27-Aug-04</c:v>
                </c:pt>
                <c:pt idx="150">
                  <c:v>30-Aug-04</c:v>
                </c:pt>
                <c:pt idx="151">
                  <c:v>31-Aug-04</c:v>
                </c:pt>
                <c:pt idx="152">
                  <c:v>1-Sep-04</c:v>
                </c:pt>
                <c:pt idx="153">
                  <c:v>2-Sep-04</c:v>
                </c:pt>
                <c:pt idx="154">
                  <c:v>3-Sep-04</c:v>
                </c:pt>
                <c:pt idx="155">
                  <c:v>7-Sep-04</c:v>
                </c:pt>
                <c:pt idx="156">
                  <c:v>8-Sep-04</c:v>
                </c:pt>
                <c:pt idx="157">
                  <c:v>9-Sep-04</c:v>
                </c:pt>
                <c:pt idx="158">
                  <c:v>10-Sep-04</c:v>
                </c:pt>
                <c:pt idx="159">
                  <c:v>13-Sep-04</c:v>
                </c:pt>
                <c:pt idx="160">
                  <c:v>14-Sep-04</c:v>
                </c:pt>
                <c:pt idx="161">
                  <c:v>15-Sep-04</c:v>
                </c:pt>
                <c:pt idx="162">
                  <c:v>16-Sep-04</c:v>
                </c:pt>
                <c:pt idx="163">
                  <c:v>17-Sep-04</c:v>
                </c:pt>
                <c:pt idx="164">
                  <c:v>20-Sep-04</c:v>
                </c:pt>
                <c:pt idx="165">
                  <c:v>21-Sep-04</c:v>
                </c:pt>
                <c:pt idx="166">
                  <c:v>22-Sep-04</c:v>
                </c:pt>
                <c:pt idx="167">
                  <c:v>23-Sep-04</c:v>
                </c:pt>
                <c:pt idx="168">
                  <c:v>24-Sep-04</c:v>
                </c:pt>
                <c:pt idx="169">
                  <c:v>27-Sep-04</c:v>
                </c:pt>
                <c:pt idx="170">
                  <c:v>28-Sep-04</c:v>
                </c:pt>
                <c:pt idx="171">
                  <c:v>29-Sep-04</c:v>
                </c:pt>
                <c:pt idx="172">
                  <c:v>30-Sep-04</c:v>
                </c:pt>
                <c:pt idx="173">
                  <c:v>1-Oct-04</c:v>
                </c:pt>
                <c:pt idx="174">
                  <c:v>4-Oct-04</c:v>
                </c:pt>
                <c:pt idx="175">
                  <c:v>5-Oct-04</c:v>
                </c:pt>
                <c:pt idx="176">
                  <c:v>6-Oct-04</c:v>
                </c:pt>
                <c:pt idx="177">
                  <c:v>7-Oct-04</c:v>
                </c:pt>
                <c:pt idx="178">
                  <c:v>8-Oct-04</c:v>
                </c:pt>
                <c:pt idx="179">
                  <c:v>11-Oct-04</c:v>
                </c:pt>
                <c:pt idx="180">
                  <c:v>12-Oct-04</c:v>
                </c:pt>
                <c:pt idx="181">
                  <c:v>13-Oct-04</c:v>
                </c:pt>
                <c:pt idx="182">
                  <c:v>14-Oct-04</c:v>
                </c:pt>
                <c:pt idx="183">
                  <c:v>15-Oct-04</c:v>
                </c:pt>
                <c:pt idx="184">
                  <c:v>18-Oct-04</c:v>
                </c:pt>
                <c:pt idx="185">
                  <c:v>19-Oct-04</c:v>
                </c:pt>
                <c:pt idx="186">
                  <c:v>20-Oct-04</c:v>
                </c:pt>
                <c:pt idx="187">
                  <c:v>21-Oct-04</c:v>
                </c:pt>
                <c:pt idx="188">
                  <c:v>22-Oct-04</c:v>
                </c:pt>
                <c:pt idx="189">
                  <c:v>25-Oct-04</c:v>
                </c:pt>
                <c:pt idx="190">
                  <c:v>26-Oct-04</c:v>
                </c:pt>
                <c:pt idx="191">
                  <c:v>27-Oct-04</c:v>
                </c:pt>
                <c:pt idx="192">
                  <c:v>28-Oct-04</c:v>
                </c:pt>
                <c:pt idx="193">
                  <c:v>29-Oct-04</c:v>
                </c:pt>
                <c:pt idx="194">
                  <c:v>1-Nov-04</c:v>
                </c:pt>
                <c:pt idx="195">
                  <c:v>2-Nov-04</c:v>
                </c:pt>
                <c:pt idx="196">
                  <c:v>3-Nov-04</c:v>
                </c:pt>
                <c:pt idx="197">
                  <c:v>4-Nov-04</c:v>
                </c:pt>
                <c:pt idx="198">
                  <c:v>5-Nov-04</c:v>
                </c:pt>
                <c:pt idx="199">
                  <c:v>8-Nov-04</c:v>
                </c:pt>
                <c:pt idx="200">
                  <c:v>9-Nov-04</c:v>
                </c:pt>
                <c:pt idx="201">
                  <c:v>10-Nov-04</c:v>
                </c:pt>
                <c:pt idx="202">
                  <c:v>11-Nov-04</c:v>
                </c:pt>
                <c:pt idx="203">
                  <c:v>12-Nov-04</c:v>
                </c:pt>
                <c:pt idx="204">
                  <c:v>15-Nov-04</c:v>
                </c:pt>
                <c:pt idx="205">
                  <c:v>16-Nov-04</c:v>
                </c:pt>
                <c:pt idx="206">
                  <c:v>17-Nov-04</c:v>
                </c:pt>
                <c:pt idx="207">
                  <c:v>18-Nov-04</c:v>
                </c:pt>
                <c:pt idx="208">
                  <c:v>19-Nov-04</c:v>
                </c:pt>
                <c:pt idx="209">
                  <c:v>22-Nov-04</c:v>
                </c:pt>
                <c:pt idx="210">
                  <c:v>23-Nov-04</c:v>
                </c:pt>
                <c:pt idx="211">
                  <c:v>24-Nov-04</c:v>
                </c:pt>
                <c:pt idx="212">
                  <c:v>26-Nov-04</c:v>
                </c:pt>
                <c:pt idx="213">
                  <c:v>29-Nov-04</c:v>
                </c:pt>
                <c:pt idx="214">
                  <c:v>30-Nov-04</c:v>
                </c:pt>
                <c:pt idx="215">
                  <c:v>1-Dec-04</c:v>
                </c:pt>
                <c:pt idx="216">
                  <c:v>2-Dec-04</c:v>
                </c:pt>
                <c:pt idx="217">
                  <c:v>3-Dec-04</c:v>
                </c:pt>
                <c:pt idx="218">
                  <c:v>6-Dec-04</c:v>
                </c:pt>
                <c:pt idx="219">
                  <c:v>7-Dec-04</c:v>
                </c:pt>
                <c:pt idx="220">
                  <c:v>8-Dec-04</c:v>
                </c:pt>
                <c:pt idx="221">
                  <c:v>9-Dec-04</c:v>
                </c:pt>
                <c:pt idx="222">
                  <c:v>10-Dec-04</c:v>
                </c:pt>
                <c:pt idx="223">
                  <c:v>13-Dec-04</c:v>
                </c:pt>
                <c:pt idx="224">
                  <c:v>14-Dec-04</c:v>
                </c:pt>
                <c:pt idx="225">
                  <c:v>15-Dec-04</c:v>
                </c:pt>
                <c:pt idx="226">
                  <c:v>16-Dec-04</c:v>
                </c:pt>
                <c:pt idx="227">
                  <c:v>17-Dec-04</c:v>
                </c:pt>
                <c:pt idx="228">
                  <c:v>20-Dec-04</c:v>
                </c:pt>
                <c:pt idx="229">
                  <c:v>21-Dec-04</c:v>
                </c:pt>
                <c:pt idx="230">
                  <c:v>22-Dec-04</c:v>
                </c:pt>
                <c:pt idx="231">
                  <c:v>23-Dec-04</c:v>
                </c:pt>
                <c:pt idx="232">
                  <c:v>27-Dec-04</c:v>
                </c:pt>
                <c:pt idx="233">
                  <c:v>28-Dec-04</c:v>
                </c:pt>
                <c:pt idx="234">
                  <c:v>29-Dec-04</c:v>
                </c:pt>
                <c:pt idx="235">
                  <c:v>30-Dec-04</c:v>
                </c:pt>
                <c:pt idx="236">
                  <c:v>31-Dec-04</c:v>
                </c:pt>
                <c:pt idx="237">
                  <c:v>3-Jan-05</c:v>
                </c:pt>
                <c:pt idx="238">
                  <c:v>4-Jan-05</c:v>
                </c:pt>
                <c:pt idx="239">
                  <c:v>5-Jan-05</c:v>
                </c:pt>
                <c:pt idx="240">
                  <c:v>6-Jan-05</c:v>
                </c:pt>
                <c:pt idx="241">
                  <c:v>7-Jan-05</c:v>
                </c:pt>
                <c:pt idx="242">
                  <c:v>10-Jan-05</c:v>
                </c:pt>
                <c:pt idx="243">
                  <c:v>11-Jan-05</c:v>
                </c:pt>
                <c:pt idx="244">
                  <c:v>12-Jan-05</c:v>
                </c:pt>
                <c:pt idx="245">
                  <c:v>13-Jan-05</c:v>
                </c:pt>
                <c:pt idx="246">
                  <c:v>14-Jan-05</c:v>
                </c:pt>
                <c:pt idx="247">
                  <c:v>18-Jan-05</c:v>
                </c:pt>
                <c:pt idx="248">
                  <c:v>19-Jan-05</c:v>
                </c:pt>
                <c:pt idx="249">
                  <c:v>20-Jan-05</c:v>
                </c:pt>
                <c:pt idx="250">
                  <c:v>21-Jan-05</c:v>
                </c:pt>
                <c:pt idx="251">
                  <c:v>24-Jan-05</c:v>
                </c:pt>
                <c:pt idx="252">
                  <c:v>25-Jan-05</c:v>
                </c:pt>
                <c:pt idx="253">
                  <c:v>26-Jan-05</c:v>
                </c:pt>
                <c:pt idx="254">
                  <c:v>27-Jan-05</c:v>
                </c:pt>
                <c:pt idx="255">
                  <c:v>28-Jan-05</c:v>
                </c:pt>
                <c:pt idx="256">
                  <c:v>31-Jan-05</c:v>
                </c:pt>
                <c:pt idx="257">
                  <c:v>1-Feb-05</c:v>
                </c:pt>
                <c:pt idx="258">
                  <c:v>2-Feb-05</c:v>
                </c:pt>
                <c:pt idx="259">
                  <c:v>3-Feb-05</c:v>
                </c:pt>
                <c:pt idx="260">
                  <c:v>4-Feb-05</c:v>
                </c:pt>
                <c:pt idx="261">
                  <c:v>7-Feb-05</c:v>
                </c:pt>
                <c:pt idx="262">
                  <c:v>8-Feb-05</c:v>
                </c:pt>
                <c:pt idx="263">
                  <c:v>9-Feb-05</c:v>
                </c:pt>
                <c:pt idx="264">
                  <c:v>10-Feb-05</c:v>
                </c:pt>
                <c:pt idx="265">
                  <c:v>11-Feb-05</c:v>
                </c:pt>
                <c:pt idx="266">
                  <c:v>14-Feb-05</c:v>
                </c:pt>
                <c:pt idx="267">
                  <c:v>15-Feb-05</c:v>
                </c:pt>
                <c:pt idx="268">
                  <c:v>16-Feb-05</c:v>
                </c:pt>
                <c:pt idx="269">
                  <c:v>17-Feb-05</c:v>
                </c:pt>
                <c:pt idx="270">
                  <c:v>18-Feb-05</c:v>
                </c:pt>
                <c:pt idx="271">
                  <c:v>22-Feb-05</c:v>
                </c:pt>
                <c:pt idx="272">
                  <c:v>23-Feb-05</c:v>
                </c:pt>
                <c:pt idx="273">
                  <c:v>24-Feb-05</c:v>
                </c:pt>
                <c:pt idx="274">
                  <c:v>25-Feb-05</c:v>
                </c:pt>
                <c:pt idx="275">
                  <c:v>28-Feb-05</c:v>
                </c:pt>
                <c:pt idx="276">
                  <c:v>1-Mar-05</c:v>
                </c:pt>
                <c:pt idx="277">
                  <c:v>2-Mar-05</c:v>
                </c:pt>
                <c:pt idx="278">
                  <c:v>3-Mar-05</c:v>
                </c:pt>
                <c:pt idx="279">
                  <c:v>4-Mar-05</c:v>
                </c:pt>
                <c:pt idx="280">
                  <c:v>7-Mar-05</c:v>
                </c:pt>
                <c:pt idx="281">
                  <c:v>8-Mar-05</c:v>
                </c:pt>
                <c:pt idx="282">
                  <c:v>9-Mar-05</c:v>
                </c:pt>
                <c:pt idx="283">
                  <c:v>10-Mar-05</c:v>
                </c:pt>
                <c:pt idx="284">
                  <c:v>11-Mar-05</c:v>
                </c:pt>
                <c:pt idx="285">
                  <c:v>14-Mar-05</c:v>
                </c:pt>
                <c:pt idx="286">
                  <c:v>15-Mar-05</c:v>
                </c:pt>
                <c:pt idx="287">
                  <c:v>16-Mar-05</c:v>
                </c:pt>
                <c:pt idx="288">
                  <c:v>17-Mar-05</c:v>
                </c:pt>
                <c:pt idx="289">
                  <c:v>18-Mar-05</c:v>
                </c:pt>
                <c:pt idx="290">
                  <c:v>21-Mar-05</c:v>
                </c:pt>
                <c:pt idx="291">
                  <c:v>22-Mar-05</c:v>
                </c:pt>
                <c:pt idx="292">
                  <c:v>23-Mar-05</c:v>
                </c:pt>
                <c:pt idx="293">
                  <c:v>24-Mar-05</c:v>
                </c:pt>
                <c:pt idx="294">
                  <c:v>28-Mar-05</c:v>
                </c:pt>
                <c:pt idx="295">
                  <c:v>29-Mar-05</c:v>
                </c:pt>
                <c:pt idx="296">
                  <c:v>30-Mar-05</c:v>
                </c:pt>
                <c:pt idx="297">
                  <c:v>31-Mar-05</c:v>
                </c:pt>
                <c:pt idx="298">
                  <c:v>1-Apr-05</c:v>
                </c:pt>
                <c:pt idx="299">
                  <c:v>4-Apr-05</c:v>
                </c:pt>
                <c:pt idx="300">
                  <c:v>5-Apr-05</c:v>
                </c:pt>
                <c:pt idx="301">
                  <c:v>6-Apr-05</c:v>
                </c:pt>
                <c:pt idx="302">
                  <c:v>7-Apr-05</c:v>
                </c:pt>
                <c:pt idx="303">
                  <c:v>8-Apr-05</c:v>
                </c:pt>
                <c:pt idx="304">
                  <c:v>11-Apr-05</c:v>
                </c:pt>
                <c:pt idx="305">
                  <c:v>12-Apr-05</c:v>
                </c:pt>
                <c:pt idx="306">
                  <c:v>13-Apr-05</c:v>
                </c:pt>
                <c:pt idx="307">
                  <c:v>14-Apr-05</c:v>
                </c:pt>
                <c:pt idx="308">
                  <c:v>15-Apr-05</c:v>
                </c:pt>
                <c:pt idx="309">
                  <c:v>18-Apr-05</c:v>
                </c:pt>
                <c:pt idx="310">
                  <c:v>19-Apr-05</c:v>
                </c:pt>
                <c:pt idx="311">
                  <c:v>20-Apr-05</c:v>
                </c:pt>
                <c:pt idx="312">
                  <c:v>21-Apr-05</c:v>
                </c:pt>
                <c:pt idx="313">
                  <c:v>22-Apr-05</c:v>
                </c:pt>
                <c:pt idx="314">
                  <c:v>25-Apr-05</c:v>
                </c:pt>
                <c:pt idx="315">
                  <c:v>26-Apr-05</c:v>
                </c:pt>
                <c:pt idx="316">
                  <c:v>27-Apr-05</c:v>
                </c:pt>
                <c:pt idx="317">
                  <c:v>28-Apr-05</c:v>
                </c:pt>
                <c:pt idx="318">
                  <c:v>29-Apr-05</c:v>
                </c:pt>
                <c:pt idx="319">
                  <c:v>2-May-05</c:v>
                </c:pt>
                <c:pt idx="320">
                  <c:v>3-May-05</c:v>
                </c:pt>
                <c:pt idx="321">
                  <c:v>4-May-05</c:v>
                </c:pt>
                <c:pt idx="322">
                  <c:v>5-May-05</c:v>
                </c:pt>
                <c:pt idx="323">
                  <c:v>6-May-05</c:v>
                </c:pt>
                <c:pt idx="324">
                  <c:v>9-May-05</c:v>
                </c:pt>
                <c:pt idx="325">
                  <c:v>10-May-05</c:v>
                </c:pt>
                <c:pt idx="326">
                  <c:v>11-May-05</c:v>
                </c:pt>
                <c:pt idx="327">
                  <c:v>12-May-05</c:v>
                </c:pt>
                <c:pt idx="328">
                  <c:v>13-May-05</c:v>
                </c:pt>
                <c:pt idx="329">
                  <c:v>16-May-05</c:v>
                </c:pt>
                <c:pt idx="330">
                  <c:v>17-May-05</c:v>
                </c:pt>
                <c:pt idx="331">
                  <c:v>18-May-05</c:v>
                </c:pt>
                <c:pt idx="332">
                  <c:v>19-May-05</c:v>
                </c:pt>
                <c:pt idx="333">
                  <c:v>20-May-05</c:v>
                </c:pt>
                <c:pt idx="334">
                  <c:v>23-May-05</c:v>
                </c:pt>
                <c:pt idx="335">
                  <c:v>24-May-05</c:v>
                </c:pt>
                <c:pt idx="336">
                  <c:v>25-May-05</c:v>
                </c:pt>
                <c:pt idx="337">
                  <c:v>26-May-05</c:v>
                </c:pt>
                <c:pt idx="338">
                  <c:v>27-May-05</c:v>
                </c:pt>
                <c:pt idx="339">
                  <c:v>31-May-05</c:v>
                </c:pt>
                <c:pt idx="340">
                  <c:v>1-Jun-05</c:v>
                </c:pt>
                <c:pt idx="341">
                  <c:v>2-Jun-05</c:v>
                </c:pt>
                <c:pt idx="342">
                  <c:v>3-Jun-05</c:v>
                </c:pt>
                <c:pt idx="343">
                  <c:v>6-Jun-05</c:v>
                </c:pt>
                <c:pt idx="344">
                  <c:v>7-Jun-05</c:v>
                </c:pt>
                <c:pt idx="345">
                  <c:v>8-Jun-05</c:v>
                </c:pt>
                <c:pt idx="346">
                  <c:v>9-Jun-05</c:v>
                </c:pt>
                <c:pt idx="347">
                  <c:v>10-Jun-05</c:v>
                </c:pt>
                <c:pt idx="348">
                  <c:v>13-Jun-05</c:v>
                </c:pt>
                <c:pt idx="349">
                  <c:v>14-Jun-05</c:v>
                </c:pt>
                <c:pt idx="350">
                  <c:v>15-Jun-05</c:v>
                </c:pt>
                <c:pt idx="351">
                  <c:v>16-Jun-05</c:v>
                </c:pt>
                <c:pt idx="352">
                  <c:v>17-Jun-05</c:v>
                </c:pt>
                <c:pt idx="353">
                  <c:v>20-Jun-05</c:v>
                </c:pt>
                <c:pt idx="354">
                  <c:v>21-Jun-05</c:v>
                </c:pt>
                <c:pt idx="355">
                  <c:v>22-Jun-05</c:v>
                </c:pt>
                <c:pt idx="356">
                  <c:v>23-Jun-05</c:v>
                </c:pt>
                <c:pt idx="357">
                  <c:v>24-Jun-05</c:v>
                </c:pt>
                <c:pt idx="358">
                  <c:v>27-Jun-05</c:v>
                </c:pt>
                <c:pt idx="359">
                  <c:v>28-Jun-05</c:v>
                </c:pt>
                <c:pt idx="360">
                  <c:v>29-Jun-05</c:v>
                </c:pt>
                <c:pt idx="361">
                  <c:v>30-Jun-05</c:v>
                </c:pt>
                <c:pt idx="362">
                  <c:v>1-Jul-05</c:v>
                </c:pt>
                <c:pt idx="363">
                  <c:v>5-Jul-05</c:v>
                </c:pt>
                <c:pt idx="364">
                  <c:v>6-Jul-05</c:v>
                </c:pt>
                <c:pt idx="365">
                  <c:v>7-Jul-05</c:v>
                </c:pt>
                <c:pt idx="366">
                  <c:v>8-Jul-05</c:v>
                </c:pt>
                <c:pt idx="367">
                  <c:v>11-Jul-05</c:v>
                </c:pt>
                <c:pt idx="368">
                  <c:v>12-Jul-05</c:v>
                </c:pt>
                <c:pt idx="369">
                  <c:v>13-Jul-05</c:v>
                </c:pt>
                <c:pt idx="370">
                  <c:v>14-Jul-05</c:v>
                </c:pt>
                <c:pt idx="371">
                  <c:v>15-Jul-05</c:v>
                </c:pt>
                <c:pt idx="372">
                  <c:v>18-Jul-05</c:v>
                </c:pt>
                <c:pt idx="373">
                  <c:v>19-Jul-05</c:v>
                </c:pt>
                <c:pt idx="374">
                  <c:v>20-Jul-05</c:v>
                </c:pt>
                <c:pt idx="375">
                  <c:v>21-Jul-05</c:v>
                </c:pt>
                <c:pt idx="376">
                  <c:v>22-Jul-05</c:v>
                </c:pt>
                <c:pt idx="377">
                  <c:v>25-Jul-05</c:v>
                </c:pt>
                <c:pt idx="378">
                  <c:v>26-Jul-05</c:v>
                </c:pt>
                <c:pt idx="379">
                  <c:v>27-Jul-05</c:v>
                </c:pt>
                <c:pt idx="380">
                  <c:v>28-Jul-05</c:v>
                </c:pt>
                <c:pt idx="381">
                  <c:v>29-Jul-05</c:v>
                </c:pt>
                <c:pt idx="382">
                  <c:v>1-Aug-05</c:v>
                </c:pt>
                <c:pt idx="383">
                  <c:v>2-Aug-05</c:v>
                </c:pt>
                <c:pt idx="384">
                  <c:v>3-Aug-05</c:v>
                </c:pt>
                <c:pt idx="385">
                  <c:v>4-Aug-05</c:v>
                </c:pt>
                <c:pt idx="386">
                  <c:v>5-Aug-05</c:v>
                </c:pt>
                <c:pt idx="387">
                  <c:v>8-Aug-05</c:v>
                </c:pt>
                <c:pt idx="388">
                  <c:v>9-Aug-05</c:v>
                </c:pt>
                <c:pt idx="389">
                  <c:v>10-Aug-05</c:v>
                </c:pt>
                <c:pt idx="390">
                  <c:v>11-Aug-05</c:v>
                </c:pt>
                <c:pt idx="391">
                  <c:v>12-Aug-05</c:v>
                </c:pt>
                <c:pt idx="392">
                  <c:v>15-Aug-05</c:v>
                </c:pt>
                <c:pt idx="393">
                  <c:v>16-Aug-05</c:v>
                </c:pt>
                <c:pt idx="394">
                  <c:v>17-Aug-05</c:v>
                </c:pt>
                <c:pt idx="395">
                  <c:v>18-Aug-05</c:v>
                </c:pt>
                <c:pt idx="396">
                  <c:v>19-Aug-05</c:v>
                </c:pt>
                <c:pt idx="397">
                  <c:v>22-Aug-05</c:v>
                </c:pt>
                <c:pt idx="398">
                  <c:v>23-Aug-05</c:v>
                </c:pt>
                <c:pt idx="399">
                  <c:v>24-Aug-05</c:v>
                </c:pt>
                <c:pt idx="400">
                  <c:v>25-Aug-05</c:v>
                </c:pt>
                <c:pt idx="401">
                  <c:v>26-Aug-05</c:v>
                </c:pt>
                <c:pt idx="402">
                  <c:v>29-Aug-05</c:v>
                </c:pt>
                <c:pt idx="403">
                  <c:v>30-Aug-05</c:v>
                </c:pt>
                <c:pt idx="404">
                  <c:v>31-Aug-05</c:v>
                </c:pt>
                <c:pt idx="405">
                  <c:v>1-Sep-05</c:v>
                </c:pt>
                <c:pt idx="406">
                  <c:v>2-Sep-05</c:v>
                </c:pt>
                <c:pt idx="407">
                  <c:v>6-Sep-05</c:v>
                </c:pt>
                <c:pt idx="408">
                  <c:v>7-Sep-05</c:v>
                </c:pt>
                <c:pt idx="409">
                  <c:v>8-Sep-05</c:v>
                </c:pt>
                <c:pt idx="410">
                  <c:v>9-Sep-05</c:v>
                </c:pt>
                <c:pt idx="411">
                  <c:v>12-Sep-05</c:v>
                </c:pt>
                <c:pt idx="412">
                  <c:v>13-Sep-05</c:v>
                </c:pt>
                <c:pt idx="413">
                  <c:v>14-Sep-05</c:v>
                </c:pt>
                <c:pt idx="414">
                  <c:v>15-Sep-05</c:v>
                </c:pt>
                <c:pt idx="415">
                  <c:v>16-Sep-05</c:v>
                </c:pt>
                <c:pt idx="416">
                  <c:v>19-Sep-05</c:v>
                </c:pt>
                <c:pt idx="417">
                  <c:v>20-Sep-05</c:v>
                </c:pt>
                <c:pt idx="418">
                  <c:v>21-Sep-05</c:v>
                </c:pt>
                <c:pt idx="419">
                  <c:v>22-Sep-05</c:v>
                </c:pt>
                <c:pt idx="420">
                  <c:v>23-Sep-05</c:v>
                </c:pt>
                <c:pt idx="421">
                  <c:v>26-Sep-05</c:v>
                </c:pt>
                <c:pt idx="422">
                  <c:v>27-Sep-05</c:v>
                </c:pt>
                <c:pt idx="423">
                  <c:v>28-Sep-05</c:v>
                </c:pt>
                <c:pt idx="424">
                  <c:v>29-Sep-05</c:v>
                </c:pt>
                <c:pt idx="425">
                  <c:v>30-Sep-05</c:v>
                </c:pt>
                <c:pt idx="426">
                  <c:v>3-Oct-05</c:v>
                </c:pt>
                <c:pt idx="427">
                  <c:v>4-Oct-05</c:v>
                </c:pt>
                <c:pt idx="428">
                  <c:v>5-Oct-05</c:v>
                </c:pt>
                <c:pt idx="429">
                  <c:v>6-Oct-05</c:v>
                </c:pt>
                <c:pt idx="430">
                  <c:v>7-Oct-05</c:v>
                </c:pt>
                <c:pt idx="431">
                  <c:v>10-Oct-05</c:v>
                </c:pt>
                <c:pt idx="432">
                  <c:v>11-Oct-05</c:v>
                </c:pt>
                <c:pt idx="433">
                  <c:v>12-Oct-05</c:v>
                </c:pt>
                <c:pt idx="434">
                  <c:v>13-Oct-05</c:v>
                </c:pt>
                <c:pt idx="435">
                  <c:v>14-Oct-05</c:v>
                </c:pt>
                <c:pt idx="436">
                  <c:v>17-Oct-05</c:v>
                </c:pt>
                <c:pt idx="437">
                  <c:v>18-Oct-05</c:v>
                </c:pt>
                <c:pt idx="438">
                  <c:v>19-Oct-05</c:v>
                </c:pt>
                <c:pt idx="439">
                  <c:v>20-Oct-05</c:v>
                </c:pt>
                <c:pt idx="440">
                  <c:v>21-Oct-05</c:v>
                </c:pt>
                <c:pt idx="441">
                  <c:v>24-Oct-05</c:v>
                </c:pt>
                <c:pt idx="442">
                  <c:v>25-Oct-05</c:v>
                </c:pt>
                <c:pt idx="443">
                  <c:v>26-Oct-05</c:v>
                </c:pt>
                <c:pt idx="444">
                  <c:v>27-Oct-05</c:v>
                </c:pt>
                <c:pt idx="445">
                  <c:v>28-Oct-05</c:v>
                </c:pt>
                <c:pt idx="446">
                  <c:v>31-Oct-05</c:v>
                </c:pt>
                <c:pt idx="447">
                  <c:v>1-Nov-05</c:v>
                </c:pt>
                <c:pt idx="448">
                  <c:v>2-Nov-05</c:v>
                </c:pt>
                <c:pt idx="449">
                  <c:v>3-Nov-05</c:v>
                </c:pt>
                <c:pt idx="450">
                  <c:v>4-Nov-05</c:v>
                </c:pt>
                <c:pt idx="451">
                  <c:v>7-Nov-05</c:v>
                </c:pt>
                <c:pt idx="452">
                  <c:v>8-Nov-05</c:v>
                </c:pt>
                <c:pt idx="453">
                  <c:v>9-Nov-05</c:v>
                </c:pt>
                <c:pt idx="454">
                  <c:v>10-Nov-05</c:v>
                </c:pt>
                <c:pt idx="455">
                  <c:v>11-Nov-05</c:v>
                </c:pt>
                <c:pt idx="456">
                  <c:v>14-Nov-05</c:v>
                </c:pt>
                <c:pt idx="457">
                  <c:v>15-Nov-05</c:v>
                </c:pt>
                <c:pt idx="458">
                  <c:v>16-Nov-05</c:v>
                </c:pt>
                <c:pt idx="459">
                  <c:v>17-Nov-05</c:v>
                </c:pt>
                <c:pt idx="460">
                  <c:v>18-Nov-05</c:v>
                </c:pt>
                <c:pt idx="461">
                  <c:v>21-Nov-05</c:v>
                </c:pt>
                <c:pt idx="462">
                  <c:v>22-Nov-05</c:v>
                </c:pt>
                <c:pt idx="463">
                  <c:v>23-Nov-05</c:v>
                </c:pt>
                <c:pt idx="464">
                  <c:v>25-Nov-05</c:v>
                </c:pt>
                <c:pt idx="465">
                  <c:v>28-Nov-05</c:v>
                </c:pt>
                <c:pt idx="466">
                  <c:v>29-Nov-05</c:v>
                </c:pt>
                <c:pt idx="467">
                  <c:v>30-Nov-05</c:v>
                </c:pt>
                <c:pt idx="468">
                  <c:v>1-Dec-05</c:v>
                </c:pt>
                <c:pt idx="469">
                  <c:v>2-Dec-05</c:v>
                </c:pt>
                <c:pt idx="470">
                  <c:v>5-Dec-05</c:v>
                </c:pt>
                <c:pt idx="471">
                  <c:v>6-Dec-05</c:v>
                </c:pt>
                <c:pt idx="472">
                  <c:v>7-Dec-05</c:v>
                </c:pt>
                <c:pt idx="473">
                  <c:v>8-Dec-05</c:v>
                </c:pt>
                <c:pt idx="474">
                  <c:v>9-Dec-05</c:v>
                </c:pt>
                <c:pt idx="475">
                  <c:v>12-Dec-05</c:v>
                </c:pt>
                <c:pt idx="476">
                  <c:v>13-Dec-05</c:v>
                </c:pt>
                <c:pt idx="477">
                  <c:v>14-Dec-05</c:v>
                </c:pt>
                <c:pt idx="478">
                  <c:v>15-Dec-05</c:v>
                </c:pt>
                <c:pt idx="479">
                  <c:v>16-Dec-05</c:v>
                </c:pt>
                <c:pt idx="480">
                  <c:v>19-Dec-05</c:v>
                </c:pt>
                <c:pt idx="481">
                  <c:v>20-Dec-05</c:v>
                </c:pt>
                <c:pt idx="482">
                  <c:v>21-Dec-05</c:v>
                </c:pt>
                <c:pt idx="483">
                  <c:v>22-Dec-05</c:v>
                </c:pt>
                <c:pt idx="484">
                  <c:v>23-Dec-05</c:v>
                </c:pt>
                <c:pt idx="485">
                  <c:v>27-Dec-05</c:v>
                </c:pt>
                <c:pt idx="486">
                  <c:v>28-Dec-05</c:v>
                </c:pt>
                <c:pt idx="487">
                  <c:v>29-Dec-05</c:v>
                </c:pt>
                <c:pt idx="488">
                  <c:v>30-Dec-05</c:v>
                </c:pt>
                <c:pt idx="489">
                  <c:v>3-Jan-06</c:v>
                </c:pt>
                <c:pt idx="490">
                  <c:v>4-Jan-06</c:v>
                </c:pt>
                <c:pt idx="491">
                  <c:v>5-Jan-06</c:v>
                </c:pt>
                <c:pt idx="492">
                  <c:v>6-Jan-06</c:v>
                </c:pt>
                <c:pt idx="493">
                  <c:v>9-Jan-06</c:v>
                </c:pt>
                <c:pt idx="494">
                  <c:v>10-Jan-06</c:v>
                </c:pt>
                <c:pt idx="495">
                  <c:v>11-Jan-06</c:v>
                </c:pt>
                <c:pt idx="496">
                  <c:v>12-Jan-06</c:v>
                </c:pt>
                <c:pt idx="497">
                  <c:v>13-Jan-06</c:v>
                </c:pt>
                <c:pt idx="498">
                  <c:v>17-Jan-06</c:v>
                </c:pt>
                <c:pt idx="499">
                  <c:v>18-Jan-06</c:v>
                </c:pt>
                <c:pt idx="500">
                  <c:v>19-Jan-06</c:v>
                </c:pt>
                <c:pt idx="501">
                  <c:v>20-Jan-06</c:v>
                </c:pt>
                <c:pt idx="502">
                  <c:v>23-Jan-06</c:v>
                </c:pt>
                <c:pt idx="503">
                  <c:v>24-Jan-06</c:v>
                </c:pt>
                <c:pt idx="504">
                  <c:v>25-Jan-06</c:v>
                </c:pt>
                <c:pt idx="505">
                  <c:v>26-Jan-06</c:v>
                </c:pt>
                <c:pt idx="506">
                  <c:v>27-Jan-06</c:v>
                </c:pt>
                <c:pt idx="507">
                  <c:v>30-Jan-06</c:v>
                </c:pt>
                <c:pt idx="508">
                  <c:v>31-Jan-06</c:v>
                </c:pt>
                <c:pt idx="509">
                  <c:v>1-Feb-06</c:v>
                </c:pt>
                <c:pt idx="510">
                  <c:v>2-Feb-06</c:v>
                </c:pt>
                <c:pt idx="511">
                  <c:v>3-Feb-06</c:v>
                </c:pt>
                <c:pt idx="512">
                  <c:v>6-Feb-06</c:v>
                </c:pt>
                <c:pt idx="513">
                  <c:v>7-Feb-06</c:v>
                </c:pt>
                <c:pt idx="514">
                  <c:v>8-Feb-06</c:v>
                </c:pt>
                <c:pt idx="515">
                  <c:v>9-Feb-06</c:v>
                </c:pt>
                <c:pt idx="516">
                  <c:v>10-Feb-06</c:v>
                </c:pt>
                <c:pt idx="517">
                  <c:v>13-Feb-06</c:v>
                </c:pt>
                <c:pt idx="518">
                  <c:v>14-Feb-06</c:v>
                </c:pt>
                <c:pt idx="519">
                  <c:v>15-Feb-06</c:v>
                </c:pt>
                <c:pt idx="520">
                  <c:v>16-Feb-06</c:v>
                </c:pt>
                <c:pt idx="521">
                  <c:v>17-Feb-06</c:v>
                </c:pt>
                <c:pt idx="522">
                  <c:v>21-Feb-06</c:v>
                </c:pt>
                <c:pt idx="523">
                  <c:v>22-Feb-06</c:v>
                </c:pt>
                <c:pt idx="524">
                  <c:v>23-Feb-06</c:v>
                </c:pt>
                <c:pt idx="525">
                  <c:v>24-Feb-06</c:v>
                </c:pt>
                <c:pt idx="526">
                  <c:v>27-Feb-06</c:v>
                </c:pt>
                <c:pt idx="527">
                  <c:v>28-Feb-06</c:v>
                </c:pt>
                <c:pt idx="528">
                  <c:v>1-Mar-06</c:v>
                </c:pt>
                <c:pt idx="529">
                  <c:v>2-Mar-06</c:v>
                </c:pt>
                <c:pt idx="530">
                  <c:v>3-Mar-06</c:v>
                </c:pt>
                <c:pt idx="531">
                  <c:v>6-Mar-06</c:v>
                </c:pt>
                <c:pt idx="532">
                  <c:v>7-Mar-06</c:v>
                </c:pt>
                <c:pt idx="533">
                  <c:v>8-Mar-06</c:v>
                </c:pt>
                <c:pt idx="534">
                  <c:v>9-Mar-06</c:v>
                </c:pt>
                <c:pt idx="535">
                  <c:v>10-Mar-06</c:v>
                </c:pt>
                <c:pt idx="536">
                  <c:v>13-Mar-06</c:v>
                </c:pt>
                <c:pt idx="537">
                  <c:v>14-Mar-06</c:v>
                </c:pt>
                <c:pt idx="538">
                  <c:v>15-Mar-06</c:v>
                </c:pt>
                <c:pt idx="539">
                  <c:v>16-Mar-06</c:v>
                </c:pt>
                <c:pt idx="540">
                  <c:v>17-Mar-06</c:v>
                </c:pt>
                <c:pt idx="541">
                  <c:v>20-Mar-06</c:v>
                </c:pt>
                <c:pt idx="542">
                  <c:v>21-Mar-06</c:v>
                </c:pt>
                <c:pt idx="543">
                  <c:v>22-Mar-06</c:v>
                </c:pt>
                <c:pt idx="544">
                  <c:v>23-Mar-06</c:v>
                </c:pt>
                <c:pt idx="545">
                  <c:v>24-Mar-06</c:v>
                </c:pt>
                <c:pt idx="546">
                  <c:v>27-Mar-06</c:v>
                </c:pt>
                <c:pt idx="547">
                  <c:v>28-Mar-06</c:v>
                </c:pt>
                <c:pt idx="548">
                  <c:v>29-Mar-06</c:v>
                </c:pt>
                <c:pt idx="549">
                  <c:v>30-Mar-06</c:v>
                </c:pt>
                <c:pt idx="550">
                  <c:v>31-Mar-06</c:v>
                </c:pt>
                <c:pt idx="551">
                  <c:v>3-Apr-06</c:v>
                </c:pt>
                <c:pt idx="552">
                  <c:v>4-Apr-06</c:v>
                </c:pt>
                <c:pt idx="553">
                  <c:v>5-Apr-06</c:v>
                </c:pt>
                <c:pt idx="554">
                  <c:v>6-Apr-06</c:v>
                </c:pt>
                <c:pt idx="555">
                  <c:v>7-Apr-06</c:v>
                </c:pt>
                <c:pt idx="556">
                  <c:v>10-Apr-06</c:v>
                </c:pt>
                <c:pt idx="557">
                  <c:v>11-Apr-06</c:v>
                </c:pt>
                <c:pt idx="558">
                  <c:v>12-Apr-06</c:v>
                </c:pt>
                <c:pt idx="559">
                  <c:v>13-Apr-06</c:v>
                </c:pt>
                <c:pt idx="560">
                  <c:v>17-Apr-06</c:v>
                </c:pt>
                <c:pt idx="561">
                  <c:v>18-Apr-06</c:v>
                </c:pt>
                <c:pt idx="562">
                  <c:v>19-Apr-06</c:v>
                </c:pt>
                <c:pt idx="563">
                  <c:v>20-Apr-06</c:v>
                </c:pt>
                <c:pt idx="564">
                  <c:v>21-Apr-06</c:v>
                </c:pt>
                <c:pt idx="565">
                  <c:v>24-Apr-06</c:v>
                </c:pt>
                <c:pt idx="566">
                  <c:v>25-Apr-06</c:v>
                </c:pt>
                <c:pt idx="567">
                  <c:v>26-Apr-06</c:v>
                </c:pt>
                <c:pt idx="568">
                  <c:v>27-Apr-06</c:v>
                </c:pt>
                <c:pt idx="569">
                  <c:v>28-Apr-06</c:v>
                </c:pt>
                <c:pt idx="570">
                  <c:v>1-May-06</c:v>
                </c:pt>
                <c:pt idx="571">
                  <c:v>2-May-06</c:v>
                </c:pt>
                <c:pt idx="572">
                  <c:v>3-May-06</c:v>
                </c:pt>
                <c:pt idx="573">
                  <c:v>4-May-06</c:v>
                </c:pt>
                <c:pt idx="574">
                  <c:v>5-May-06</c:v>
                </c:pt>
                <c:pt idx="575">
                  <c:v>8-May-06</c:v>
                </c:pt>
                <c:pt idx="576">
                  <c:v>9-May-06</c:v>
                </c:pt>
                <c:pt idx="577">
                  <c:v>10-May-06</c:v>
                </c:pt>
                <c:pt idx="578">
                  <c:v>11-May-06</c:v>
                </c:pt>
                <c:pt idx="579">
                  <c:v>12-May-06</c:v>
                </c:pt>
                <c:pt idx="580">
                  <c:v>15-May-06</c:v>
                </c:pt>
                <c:pt idx="581">
                  <c:v>16-May-06</c:v>
                </c:pt>
                <c:pt idx="582">
                  <c:v>17-May-06</c:v>
                </c:pt>
                <c:pt idx="583">
                  <c:v>18-May-06</c:v>
                </c:pt>
                <c:pt idx="584">
                  <c:v>19-May-06</c:v>
                </c:pt>
                <c:pt idx="585">
                  <c:v>22-May-06</c:v>
                </c:pt>
                <c:pt idx="586">
                  <c:v>23-May-06</c:v>
                </c:pt>
                <c:pt idx="587">
                  <c:v>24-May-06</c:v>
                </c:pt>
                <c:pt idx="588">
                  <c:v>25-May-06</c:v>
                </c:pt>
                <c:pt idx="589">
                  <c:v>26-May-06</c:v>
                </c:pt>
                <c:pt idx="590">
                  <c:v>30-May-06</c:v>
                </c:pt>
                <c:pt idx="591">
                  <c:v>31-May-06</c:v>
                </c:pt>
                <c:pt idx="592">
                  <c:v>1-Jun-06</c:v>
                </c:pt>
                <c:pt idx="593">
                  <c:v>2-Jun-06</c:v>
                </c:pt>
                <c:pt idx="594">
                  <c:v>5-Jun-06</c:v>
                </c:pt>
                <c:pt idx="595">
                  <c:v>6-Jun-06</c:v>
                </c:pt>
                <c:pt idx="596">
                  <c:v>7-Jun-06</c:v>
                </c:pt>
                <c:pt idx="597">
                  <c:v>8-Jun-06</c:v>
                </c:pt>
                <c:pt idx="598">
                  <c:v>9-Jun-06</c:v>
                </c:pt>
                <c:pt idx="599">
                  <c:v>12-Jun-06</c:v>
                </c:pt>
                <c:pt idx="600">
                  <c:v>13-Jun-06</c:v>
                </c:pt>
                <c:pt idx="601">
                  <c:v>14-Jun-06</c:v>
                </c:pt>
                <c:pt idx="602">
                  <c:v>15-Jun-06</c:v>
                </c:pt>
                <c:pt idx="603">
                  <c:v>16-Jun-06</c:v>
                </c:pt>
                <c:pt idx="604">
                  <c:v>19-Jun-06</c:v>
                </c:pt>
                <c:pt idx="605">
                  <c:v>20-Jun-06</c:v>
                </c:pt>
                <c:pt idx="606">
                  <c:v>21-Jun-06</c:v>
                </c:pt>
                <c:pt idx="607">
                  <c:v>22-Jun-06</c:v>
                </c:pt>
                <c:pt idx="608">
                  <c:v>23-Jun-06</c:v>
                </c:pt>
                <c:pt idx="609">
                  <c:v>26-Jun-06</c:v>
                </c:pt>
                <c:pt idx="610">
                  <c:v>27-Jun-06</c:v>
                </c:pt>
                <c:pt idx="611">
                  <c:v>28-Jun-06</c:v>
                </c:pt>
                <c:pt idx="612">
                  <c:v>29-Jun-06</c:v>
                </c:pt>
                <c:pt idx="613">
                  <c:v>30-Jun-06</c:v>
                </c:pt>
                <c:pt idx="614">
                  <c:v>3-Jul-06</c:v>
                </c:pt>
                <c:pt idx="615">
                  <c:v>5-Jul-06</c:v>
                </c:pt>
                <c:pt idx="616">
                  <c:v>6-Jul-06</c:v>
                </c:pt>
                <c:pt idx="617">
                  <c:v>7-Jul-06</c:v>
                </c:pt>
                <c:pt idx="618">
                  <c:v>10-Jul-06</c:v>
                </c:pt>
                <c:pt idx="619">
                  <c:v>11-Jul-06</c:v>
                </c:pt>
                <c:pt idx="620">
                  <c:v>12-Jul-06</c:v>
                </c:pt>
                <c:pt idx="621">
                  <c:v>13-Jul-06</c:v>
                </c:pt>
                <c:pt idx="622">
                  <c:v>14-Jul-06</c:v>
                </c:pt>
                <c:pt idx="623">
                  <c:v>17-Jul-06</c:v>
                </c:pt>
                <c:pt idx="624">
                  <c:v>18-Jul-06</c:v>
                </c:pt>
                <c:pt idx="625">
                  <c:v>19-Jul-06</c:v>
                </c:pt>
                <c:pt idx="626">
                  <c:v>20-Jul-06</c:v>
                </c:pt>
                <c:pt idx="627">
                  <c:v>21-Jul-06</c:v>
                </c:pt>
                <c:pt idx="628">
                  <c:v>24-Jul-06</c:v>
                </c:pt>
                <c:pt idx="629">
                  <c:v>25-Jul-06</c:v>
                </c:pt>
                <c:pt idx="630">
                  <c:v>26-Jul-06</c:v>
                </c:pt>
                <c:pt idx="631">
                  <c:v>27-Jul-06</c:v>
                </c:pt>
                <c:pt idx="632">
                  <c:v>28-Jul-06</c:v>
                </c:pt>
                <c:pt idx="633">
                  <c:v>31-Jul-06</c:v>
                </c:pt>
                <c:pt idx="634">
                  <c:v>1-Aug-06</c:v>
                </c:pt>
                <c:pt idx="635">
                  <c:v>2-Aug-06</c:v>
                </c:pt>
                <c:pt idx="636">
                  <c:v>3-Aug-06</c:v>
                </c:pt>
                <c:pt idx="637">
                  <c:v>4-Aug-06</c:v>
                </c:pt>
                <c:pt idx="638">
                  <c:v>7-Aug-06</c:v>
                </c:pt>
                <c:pt idx="639">
                  <c:v>8-Aug-06</c:v>
                </c:pt>
                <c:pt idx="640">
                  <c:v>9-Aug-06</c:v>
                </c:pt>
                <c:pt idx="641">
                  <c:v>10-Aug-06</c:v>
                </c:pt>
                <c:pt idx="642">
                  <c:v>11-Aug-06</c:v>
                </c:pt>
                <c:pt idx="643">
                  <c:v>14-Aug-06</c:v>
                </c:pt>
                <c:pt idx="644">
                  <c:v>15-Aug-06</c:v>
                </c:pt>
                <c:pt idx="645">
                  <c:v>16-Aug-06</c:v>
                </c:pt>
                <c:pt idx="646">
                  <c:v>17-Aug-06</c:v>
                </c:pt>
                <c:pt idx="647">
                  <c:v>18-Aug-06</c:v>
                </c:pt>
                <c:pt idx="648">
                  <c:v>21-Aug-06</c:v>
                </c:pt>
                <c:pt idx="649">
                  <c:v>22-Aug-06</c:v>
                </c:pt>
                <c:pt idx="650">
                  <c:v>23-Aug-06</c:v>
                </c:pt>
                <c:pt idx="651">
                  <c:v>24-Aug-06</c:v>
                </c:pt>
                <c:pt idx="652">
                  <c:v>25-Aug-06</c:v>
                </c:pt>
                <c:pt idx="653">
                  <c:v>28-Aug-06</c:v>
                </c:pt>
                <c:pt idx="654">
                  <c:v>29-Aug-06</c:v>
                </c:pt>
                <c:pt idx="655">
                  <c:v>30-Aug-06</c:v>
                </c:pt>
                <c:pt idx="656">
                  <c:v>31-Aug-06</c:v>
                </c:pt>
                <c:pt idx="657">
                  <c:v>1-Sep-06</c:v>
                </c:pt>
                <c:pt idx="658">
                  <c:v>5-Sep-06</c:v>
                </c:pt>
                <c:pt idx="659">
                  <c:v>6-Sep-06</c:v>
                </c:pt>
                <c:pt idx="660">
                  <c:v>7-Sep-06</c:v>
                </c:pt>
                <c:pt idx="661">
                  <c:v>8-Sep-06</c:v>
                </c:pt>
                <c:pt idx="662">
                  <c:v>11-Sep-06</c:v>
                </c:pt>
                <c:pt idx="663">
                  <c:v>12-Sep-06</c:v>
                </c:pt>
                <c:pt idx="664">
                  <c:v>13-Sep-06</c:v>
                </c:pt>
                <c:pt idx="665">
                  <c:v>14-Sep-06</c:v>
                </c:pt>
                <c:pt idx="666">
                  <c:v>15-Sep-06</c:v>
                </c:pt>
                <c:pt idx="667">
                  <c:v>18-Sep-06</c:v>
                </c:pt>
                <c:pt idx="668">
                  <c:v>19-Sep-06</c:v>
                </c:pt>
                <c:pt idx="669">
                  <c:v>20-Sep-06</c:v>
                </c:pt>
                <c:pt idx="670">
                  <c:v>21-Sep-06</c:v>
                </c:pt>
                <c:pt idx="671">
                  <c:v>22-Sep-06</c:v>
                </c:pt>
                <c:pt idx="672">
                  <c:v>25-Sep-06</c:v>
                </c:pt>
                <c:pt idx="673">
                  <c:v>26-Sep-06</c:v>
                </c:pt>
                <c:pt idx="674">
                  <c:v>27-Sep-06</c:v>
                </c:pt>
                <c:pt idx="675">
                  <c:v>28-Sep-06</c:v>
                </c:pt>
                <c:pt idx="676">
                  <c:v>29-Sep-06</c:v>
                </c:pt>
                <c:pt idx="677">
                  <c:v>2-Oct-06</c:v>
                </c:pt>
                <c:pt idx="678">
                  <c:v>3-Oct-06</c:v>
                </c:pt>
                <c:pt idx="679">
                  <c:v>4-Oct-06</c:v>
                </c:pt>
                <c:pt idx="680">
                  <c:v>5-Oct-06</c:v>
                </c:pt>
                <c:pt idx="681">
                  <c:v>6-Oct-06</c:v>
                </c:pt>
                <c:pt idx="682">
                  <c:v>9-Oct-06</c:v>
                </c:pt>
                <c:pt idx="683">
                  <c:v>10-Oct-06</c:v>
                </c:pt>
                <c:pt idx="684">
                  <c:v>11-Oct-06</c:v>
                </c:pt>
                <c:pt idx="685">
                  <c:v>12-Oct-06</c:v>
                </c:pt>
                <c:pt idx="686">
                  <c:v>13-Oct-06</c:v>
                </c:pt>
                <c:pt idx="687">
                  <c:v>16-Oct-06</c:v>
                </c:pt>
                <c:pt idx="688">
                  <c:v>17-Oct-06</c:v>
                </c:pt>
                <c:pt idx="689">
                  <c:v>18-Oct-06</c:v>
                </c:pt>
                <c:pt idx="690">
                  <c:v>19-Oct-06</c:v>
                </c:pt>
                <c:pt idx="691">
                  <c:v>20-Oct-06</c:v>
                </c:pt>
                <c:pt idx="692">
                  <c:v>23-Oct-06</c:v>
                </c:pt>
                <c:pt idx="693">
                  <c:v>24-Oct-06</c:v>
                </c:pt>
                <c:pt idx="694">
                  <c:v>25-Oct-06</c:v>
                </c:pt>
                <c:pt idx="695">
                  <c:v>26-Oct-06</c:v>
                </c:pt>
                <c:pt idx="696">
                  <c:v>27-Oct-06</c:v>
                </c:pt>
                <c:pt idx="697">
                  <c:v>30-Oct-06</c:v>
                </c:pt>
                <c:pt idx="698">
                  <c:v>31-Oct-06</c:v>
                </c:pt>
                <c:pt idx="699">
                  <c:v>1-Nov-06</c:v>
                </c:pt>
                <c:pt idx="700">
                  <c:v>2-Nov-06</c:v>
                </c:pt>
                <c:pt idx="701">
                  <c:v>3-Nov-06</c:v>
                </c:pt>
                <c:pt idx="702">
                  <c:v>6-Nov-06</c:v>
                </c:pt>
                <c:pt idx="703">
                  <c:v>7-Nov-06</c:v>
                </c:pt>
                <c:pt idx="704">
                  <c:v>8-Nov-06</c:v>
                </c:pt>
                <c:pt idx="705">
                  <c:v>9-Nov-06</c:v>
                </c:pt>
                <c:pt idx="706">
                  <c:v>10-Nov-06</c:v>
                </c:pt>
                <c:pt idx="707">
                  <c:v>13-Nov-06</c:v>
                </c:pt>
                <c:pt idx="708">
                  <c:v>14-Nov-06</c:v>
                </c:pt>
                <c:pt idx="709">
                  <c:v>15-Nov-06</c:v>
                </c:pt>
                <c:pt idx="710">
                  <c:v>16-Nov-06</c:v>
                </c:pt>
                <c:pt idx="711">
                  <c:v>17-Nov-06</c:v>
                </c:pt>
                <c:pt idx="712">
                  <c:v>20-Nov-06</c:v>
                </c:pt>
                <c:pt idx="713">
                  <c:v>21-Nov-06</c:v>
                </c:pt>
                <c:pt idx="714">
                  <c:v>22-Nov-06</c:v>
                </c:pt>
                <c:pt idx="715">
                  <c:v>24-Nov-06</c:v>
                </c:pt>
                <c:pt idx="716">
                  <c:v>27-Nov-06</c:v>
                </c:pt>
                <c:pt idx="717">
                  <c:v>28-Nov-06</c:v>
                </c:pt>
                <c:pt idx="718">
                  <c:v>29-Nov-06</c:v>
                </c:pt>
                <c:pt idx="719">
                  <c:v>30-Nov-06</c:v>
                </c:pt>
                <c:pt idx="720">
                  <c:v>1-Dec-06</c:v>
                </c:pt>
                <c:pt idx="721">
                  <c:v>4-Dec-06</c:v>
                </c:pt>
                <c:pt idx="722">
                  <c:v>5-Dec-06</c:v>
                </c:pt>
                <c:pt idx="723">
                  <c:v>6-Dec-06</c:v>
                </c:pt>
                <c:pt idx="724">
                  <c:v>7-Dec-06</c:v>
                </c:pt>
                <c:pt idx="725">
                  <c:v>8-Dec-06</c:v>
                </c:pt>
                <c:pt idx="726">
                  <c:v>11-Dec-06</c:v>
                </c:pt>
                <c:pt idx="727">
                  <c:v>12-Dec-06</c:v>
                </c:pt>
                <c:pt idx="728">
                  <c:v>13-Dec-06</c:v>
                </c:pt>
                <c:pt idx="729">
                  <c:v>14-Dec-06</c:v>
                </c:pt>
                <c:pt idx="730">
                  <c:v>15-Dec-06</c:v>
                </c:pt>
                <c:pt idx="731">
                  <c:v>18-Dec-06</c:v>
                </c:pt>
                <c:pt idx="732">
                  <c:v>19-Dec-06</c:v>
                </c:pt>
                <c:pt idx="733">
                  <c:v>20-Dec-06</c:v>
                </c:pt>
                <c:pt idx="734">
                  <c:v>21-Dec-06</c:v>
                </c:pt>
                <c:pt idx="735">
                  <c:v>22-Dec-06</c:v>
                </c:pt>
                <c:pt idx="736">
                  <c:v>26-Dec-06</c:v>
                </c:pt>
                <c:pt idx="737">
                  <c:v>27-Dec-06</c:v>
                </c:pt>
                <c:pt idx="738">
                  <c:v>28-Dec-06</c:v>
                </c:pt>
                <c:pt idx="739">
                  <c:v>29-Dec-06</c:v>
                </c:pt>
                <c:pt idx="740">
                  <c:v>3-Jan-07</c:v>
                </c:pt>
                <c:pt idx="741">
                  <c:v>4-Jan-07</c:v>
                </c:pt>
                <c:pt idx="742">
                  <c:v>5-Jan-07</c:v>
                </c:pt>
                <c:pt idx="743">
                  <c:v>8-Jan-07</c:v>
                </c:pt>
                <c:pt idx="744">
                  <c:v>9-Jan-07</c:v>
                </c:pt>
                <c:pt idx="745">
                  <c:v>10-Jan-07</c:v>
                </c:pt>
                <c:pt idx="746">
                  <c:v>11-Jan-07</c:v>
                </c:pt>
                <c:pt idx="747">
                  <c:v>12-Jan-07</c:v>
                </c:pt>
                <c:pt idx="748">
                  <c:v>16-Jan-07</c:v>
                </c:pt>
                <c:pt idx="749">
                  <c:v>17-Jan-07</c:v>
                </c:pt>
                <c:pt idx="750">
                  <c:v>18-Jan-07</c:v>
                </c:pt>
                <c:pt idx="751">
                  <c:v>19-Jan-07</c:v>
                </c:pt>
                <c:pt idx="752">
                  <c:v>22-Jan-07</c:v>
                </c:pt>
                <c:pt idx="753">
                  <c:v>23-Jan-07</c:v>
                </c:pt>
                <c:pt idx="754">
                  <c:v>24-Jan-07</c:v>
                </c:pt>
                <c:pt idx="755">
                  <c:v>25-Jan-07</c:v>
                </c:pt>
                <c:pt idx="756">
                  <c:v>26-Jan-07</c:v>
                </c:pt>
                <c:pt idx="757">
                  <c:v>29-Jan-07</c:v>
                </c:pt>
                <c:pt idx="758">
                  <c:v>30-Jan-07</c:v>
                </c:pt>
                <c:pt idx="759">
                  <c:v>31-Jan-07</c:v>
                </c:pt>
                <c:pt idx="760">
                  <c:v>1-Feb-07</c:v>
                </c:pt>
                <c:pt idx="761">
                  <c:v>2-Feb-07</c:v>
                </c:pt>
                <c:pt idx="762">
                  <c:v>5-Feb-07</c:v>
                </c:pt>
                <c:pt idx="763">
                  <c:v>6-Feb-07</c:v>
                </c:pt>
                <c:pt idx="764">
                  <c:v>7-Feb-07</c:v>
                </c:pt>
                <c:pt idx="765">
                  <c:v>8-Feb-07</c:v>
                </c:pt>
                <c:pt idx="766">
                  <c:v>9-Feb-07</c:v>
                </c:pt>
                <c:pt idx="767">
                  <c:v>12-Feb-07</c:v>
                </c:pt>
                <c:pt idx="768">
                  <c:v>13-Feb-07</c:v>
                </c:pt>
                <c:pt idx="769">
                  <c:v>14-Feb-07</c:v>
                </c:pt>
                <c:pt idx="770">
                  <c:v>15-Feb-07</c:v>
                </c:pt>
                <c:pt idx="771">
                  <c:v>16-Feb-07</c:v>
                </c:pt>
                <c:pt idx="772">
                  <c:v>20-Feb-07</c:v>
                </c:pt>
                <c:pt idx="773">
                  <c:v>21-Feb-07</c:v>
                </c:pt>
                <c:pt idx="774">
                  <c:v>22-Feb-07</c:v>
                </c:pt>
                <c:pt idx="775">
                  <c:v>23-Feb-07</c:v>
                </c:pt>
                <c:pt idx="776">
                  <c:v>26-Feb-07</c:v>
                </c:pt>
                <c:pt idx="777">
                  <c:v>27-Feb-07</c:v>
                </c:pt>
                <c:pt idx="778">
                  <c:v>28-Feb-07</c:v>
                </c:pt>
                <c:pt idx="779">
                  <c:v>1-Mar-07</c:v>
                </c:pt>
                <c:pt idx="780">
                  <c:v>2-Mar-07</c:v>
                </c:pt>
                <c:pt idx="781">
                  <c:v>5-Mar-07</c:v>
                </c:pt>
                <c:pt idx="782">
                  <c:v>6-Mar-07</c:v>
                </c:pt>
                <c:pt idx="783">
                  <c:v>7-Mar-07</c:v>
                </c:pt>
                <c:pt idx="784">
                  <c:v>8-Mar-07</c:v>
                </c:pt>
                <c:pt idx="785">
                  <c:v>9-Mar-07</c:v>
                </c:pt>
                <c:pt idx="786">
                  <c:v>12-Mar-07</c:v>
                </c:pt>
                <c:pt idx="787">
                  <c:v>13-Mar-07</c:v>
                </c:pt>
                <c:pt idx="788">
                  <c:v>14-Mar-07</c:v>
                </c:pt>
                <c:pt idx="789">
                  <c:v>15-Mar-07</c:v>
                </c:pt>
                <c:pt idx="790">
                  <c:v>16-Mar-07</c:v>
                </c:pt>
                <c:pt idx="791">
                  <c:v>19-Mar-07</c:v>
                </c:pt>
                <c:pt idx="792">
                  <c:v>20-Mar-07</c:v>
                </c:pt>
                <c:pt idx="793">
                  <c:v>21-Mar-07</c:v>
                </c:pt>
                <c:pt idx="794">
                  <c:v>22-Mar-07</c:v>
                </c:pt>
                <c:pt idx="795">
                  <c:v>23-Mar-07</c:v>
                </c:pt>
                <c:pt idx="796">
                  <c:v>26-Mar-07</c:v>
                </c:pt>
                <c:pt idx="797">
                  <c:v>27-Mar-07</c:v>
                </c:pt>
                <c:pt idx="798">
                  <c:v>28-Mar-07</c:v>
                </c:pt>
                <c:pt idx="799">
                  <c:v>29-Mar-07</c:v>
                </c:pt>
                <c:pt idx="800">
                  <c:v>30-Mar-07</c:v>
                </c:pt>
                <c:pt idx="801">
                  <c:v>2-Apr-07</c:v>
                </c:pt>
                <c:pt idx="802">
                  <c:v>3-Apr-07</c:v>
                </c:pt>
                <c:pt idx="803">
                  <c:v>4-Apr-07</c:v>
                </c:pt>
                <c:pt idx="804">
                  <c:v>5-Apr-07</c:v>
                </c:pt>
                <c:pt idx="805">
                  <c:v>9-Apr-07</c:v>
                </c:pt>
                <c:pt idx="806">
                  <c:v>10-Apr-07</c:v>
                </c:pt>
                <c:pt idx="807">
                  <c:v>11-Apr-07</c:v>
                </c:pt>
                <c:pt idx="808">
                  <c:v>12-Apr-07</c:v>
                </c:pt>
                <c:pt idx="809">
                  <c:v>13-Apr-07</c:v>
                </c:pt>
                <c:pt idx="810">
                  <c:v>16-Apr-07</c:v>
                </c:pt>
                <c:pt idx="811">
                  <c:v>17-Apr-07</c:v>
                </c:pt>
                <c:pt idx="812">
                  <c:v>18-Apr-07</c:v>
                </c:pt>
                <c:pt idx="813">
                  <c:v>19-Apr-07</c:v>
                </c:pt>
                <c:pt idx="814">
                  <c:v>20-Apr-07</c:v>
                </c:pt>
                <c:pt idx="815">
                  <c:v>23-Apr-07</c:v>
                </c:pt>
                <c:pt idx="816">
                  <c:v>24-Apr-07</c:v>
                </c:pt>
                <c:pt idx="817">
                  <c:v>25-Apr-07</c:v>
                </c:pt>
                <c:pt idx="818">
                  <c:v>26-Apr-07</c:v>
                </c:pt>
                <c:pt idx="819">
                  <c:v>27-Apr-07</c:v>
                </c:pt>
                <c:pt idx="820">
                  <c:v>30-Apr-07</c:v>
                </c:pt>
                <c:pt idx="821">
                  <c:v>1-May-07</c:v>
                </c:pt>
                <c:pt idx="822">
                  <c:v>2-May-07</c:v>
                </c:pt>
                <c:pt idx="823">
                  <c:v>3-May-07</c:v>
                </c:pt>
                <c:pt idx="824">
                  <c:v>4-May-07</c:v>
                </c:pt>
                <c:pt idx="825">
                  <c:v>7-May-07</c:v>
                </c:pt>
                <c:pt idx="826">
                  <c:v>8-May-07</c:v>
                </c:pt>
                <c:pt idx="827">
                  <c:v>9-May-07</c:v>
                </c:pt>
                <c:pt idx="828">
                  <c:v>10-May-07</c:v>
                </c:pt>
                <c:pt idx="829">
                  <c:v>11-May-07</c:v>
                </c:pt>
                <c:pt idx="830">
                  <c:v>14-May-07</c:v>
                </c:pt>
                <c:pt idx="831">
                  <c:v>15-May-07</c:v>
                </c:pt>
                <c:pt idx="832">
                  <c:v>16-May-07</c:v>
                </c:pt>
                <c:pt idx="833">
                  <c:v>17-May-07</c:v>
                </c:pt>
                <c:pt idx="834">
                  <c:v>18-May-07</c:v>
                </c:pt>
                <c:pt idx="835">
                  <c:v>21-May-07</c:v>
                </c:pt>
                <c:pt idx="836">
                  <c:v>22-May-07</c:v>
                </c:pt>
                <c:pt idx="837">
                  <c:v>23-May-07</c:v>
                </c:pt>
                <c:pt idx="838">
                  <c:v>24-May-07</c:v>
                </c:pt>
                <c:pt idx="839">
                  <c:v>25-May-07</c:v>
                </c:pt>
                <c:pt idx="840">
                  <c:v>29-May-07</c:v>
                </c:pt>
                <c:pt idx="841">
                  <c:v>30-May-07</c:v>
                </c:pt>
                <c:pt idx="842">
                  <c:v>31-May-07</c:v>
                </c:pt>
                <c:pt idx="843">
                  <c:v>1-Jun-07</c:v>
                </c:pt>
                <c:pt idx="844">
                  <c:v>4-Jun-07</c:v>
                </c:pt>
                <c:pt idx="845">
                  <c:v>5-Jun-07</c:v>
                </c:pt>
                <c:pt idx="846">
                  <c:v>6-Jun-07</c:v>
                </c:pt>
                <c:pt idx="847">
                  <c:v>7-Jun-07</c:v>
                </c:pt>
                <c:pt idx="848">
                  <c:v>8-Jun-07</c:v>
                </c:pt>
                <c:pt idx="849">
                  <c:v>11-Jun-07</c:v>
                </c:pt>
                <c:pt idx="850">
                  <c:v>12-Jun-07</c:v>
                </c:pt>
                <c:pt idx="851">
                  <c:v>13-Jun-07</c:v>
                </c:pt>
                <c:pt idx="852">
                  <c:v>14-Jun-07</c:v>
                </c:pt>
                <c:pt idx="853">
                  <c:v>15-Jun-07</c:v>
                </c:pt>
                <c:pt idx="854">
                  <c:v>18-Jun-07</c:v>
                </c:pt>
                <c:pt idx="855">
                  <c:v>19-Jun-07</c:v>
                </c:pt>
                <c:pt idx="856">
                  <c:v>20-Jun-07</c:v>
                </c:pt>
                <c:pt idx="857">
                  <c:v>21-Jun-07</c:v>
                </c:pt>
                <c:pt idx="858">
                  <c:v>22-Jun-07</c:v>
                </c:pt>
                <c:pt idx="859">
                  <c:v>25-Jun-07</c:v>
                </c:pt>
                <c:pt idx="860">
                  <c:v>26-Jun-07</c:v>
                </c:pt>
                <c:pt idx="861">
                  <c:v>27-Jun-07</c:v>
                </c:pt>
                <c:pt idx="862">
                  <c:v>28-Jun-07</c:v>
                </c:pt>
                <c:pt idx="863">
                  <c:v>29-Jun-07</c:v>
                </c:pt>
                <c:pt idx="864">
                  <c:v>2-Jul-07</c:v>
                </c:pt>
                <c:pt idx="865">
                  <c:v>3-Jul-07</c:v>
                </c:pt>
                <c:pt idx="866">
                  <c:v>5-Jul-07</c:v>
                </c:pt>
                <c:pt idx="867">
                  <c:v>6-Jul-07</c:v>
                </c:pt>
                <c:pt idx="868">
                  <c:v>9-Jul-07</c:v>
                </c:pt>
                <c:pt idx="869">
                  <c:v>10-Jul-07</c:v>
                </c:pt>
                <c:pt idx="870">
                  <c:v>11-Jul-07</c:v>
                </c:pt>
                <c:pt idx="871">
                  <c:v>12-Jul-07</c:v>
                </c:pt>
                <c:pt idx="872">
                  <c:v>13-Jul-07</c:v>
                </c:pt>
                <c:pt idx="873">
                  <c:v>16-Jul-07</c:v>
                </c:pt>
                <c:pt idx="874">
                  <c:v>17-Jul-07</c:v>
                </c:pt>
                <c:pt idx="875">
                  <c:v>18-Jul-07</c:v>
                </c:pt>
                <c:pt idx="876">
                  <c:v>19-Jul-07</c:v>
                </c:pt>
                <c:pt idx="877">
                  <c:v>20-Jul-07</c:v>
                </c:pt>
                <c:pt idx="878">
                  <c:v>23-Jul-07</c:v>
                </c:pt>
                <c:pt idx="879">
                  <c:v>24-Jul-07</c:v>
                </c:pt>
                <c:pt idx="880">
                  <c:v>25-Jul-07</c:v>
                </c:pt>
                <c:pt idx="881">
                  <c:v>26-Jul-07</c:v>
                </c:pt>
                <c:pt idx="882">
                  <c:v>27-Jul-07</c:v>
                </c:pt>
                <c:pt idx="883">
                  <c:v>30-Jul-07</c:v>
                </c:pt>
                <c:pt idx="884">
                  <c:v>31-Jul-07</c:v>
                </c:pt>
                <c:pt idx="885">
                  <c:v>1-Aug-07</c:v>
                </c:pt>
                <c:pt idx="886">
                  <c:v>2-Aug-07</c:v>
                </c:pt>
                <c:pt idx="887">
                  <c:v>3-Aug-07</c:v>
                </c:pt>
                <c:pt idx="888">
                  <c:v>6-Aug-07</c:v>
                </c:pt>
                <c:pt idx="889">
                  <c:v>7-Aug-07</c:v>
                </c:pt>
                <c:pt idx="890">
                  <c:v>8-Aug-07</c:v>
                </c:pt>
                <c:pt idx="891">
                  <c:v>9-Aug-07</c:v>
                </c:pt>
                <c:pt idx="892">
                  <c:v>10-Aug-07</c:v>
                </c:pt>
                <c:pt idx="893">
                  <c:v>13-Aug-07</c:v>
                </c:pt>
                <c:pt idx="894">
                  <c:v>14-Aug-07</c:v>
                </c:pt>
                <c:pt idx="895">
                  <c:v>15-Aug-07</c:v>
                </c:pt>
                <c:pt idx="896">
                  <c:v>16-Aug-07</c:v>
                </c:pt>
                <c:pt idx="897">
                  <c:v>17-Aug-07</c:v>
                </c:pt>
                <c:pt idx="898">
                  <c:v>20-Aug-07</c:v>
                </c:pt>
                <c:pt idx="899">
                  <c:v>21-Aug-07</c:v>
                </c:pt>
                <c:pt idx="900">
                  <c:v>22-Aug-07</c:v>
                </c:pt>
                <c:pt idx="901">
                  <c:v>23-Aug-07</c:v>
                </c:pt>
                <c:pt idx="902">
                  <c:v>24-Aug-07</c:v>
                </c:pt>
                <c:pt idx="903">
                  <c:v>27-Aug-07</c:v>
                </c:pt>
                <c:pt idx="904">
                  <c:v>28-Aug-07</c:v>
                </c:pt>
                <c:pt idx="905">
                  <c:v>29-Aug-07</c:v>
                </c:pt>
                <c:pt idx="906">
                  <c:v>30-Aug-07</c:v>
                </c:pt>
                <c:pt idx="907">
                  <c:v>31-Aug-07</c:v>
                </c:pt>
                <c:pt idx="908">
                  <c:v>4-Sep-07</c:v>
                </c:pt>
                <c:pt idx="909">
                  <c:v>5-Sep-07</c:v>
                </c:pt>
                <c:pt idx="910">
                  <c:v>6-Sep-07</c:v>
                </c:pt>
                <c:pt idx="911">
                  <c:v>7-Sep-07</c:v>
                </c:pt>
                <c:pt idx="912">
                  <c:v>10-Sep-07</c:v>
                </c:pt>
                <c:pt idx="913">
                  <c:v>11-Sep-07</c:v>
                </c:pt>
                <c:pt idx="914">
                  <c:v>12-Sep-07</c:v>
                </c:pt>
                <c:pt idx="915">
                  <c:v>13-Sep-07</c:v>
                </c:pt>
                <c:pt idx="916">
                  <c:v>14-Sep-07</c:v>
                </c:pt>
                <c:pt idx="917">
                  <c:v>17-Sep-07</c:v>
                </c:pt>
                <c:pt idx="918">
                  <c:v>18-Sep-07</c:v>
                </c:pt>
                <c:pt idx="919">
                  <c:v>19-Sep-07</c:v>
                </c:pt>
                <c:pt idx="920">
                  <c:v>20-Sep-07</c:v>
                </c:pt>
                <c:pt idx="921">
                  <c:v>21-Sep-07</c:v>
                </c:pt>
                <c:pt idx="922">
                  <c:v>24-Sep-07</c:v>
                </c:pt>
                <c:pt idx="923">
                  <c:v>25-Sep-07</c:v>
                </c:pt>
                <c:pt idx="924">
                  <c:v>26-Sep-07</c:v>
                </c:pt>
                <c:pt idx="925">
                  <c:v>27-Sep-07</c:v>
                </c:pt>
                <c:pt idx="926">
                  <c:v>28-Sep-07</c:v>
                </c:pt>
                <c:pt idx="927">
                  <c:v>1-Oct-07</c:v>
                </c:pt>
                <c:pt idx="928">
                  <c:v>2-Oct-07</c:v>
                </c:pt>
                <c:pt idx="929">
                  <c:v>3-Oct-07</c:v>
                </c:pt>
                <c:pt idx="930">
                  <c:v>4-Oct-07</c:v>
                </c:pt>
                <c:pt idx="931">
                  <c:v>5-Oct-07</c:v>
                </c:pt>
                <c:pt idx="932">
                  <c:v>8-Oct-07</c:v>
                </c:pt>
                <c:pt idx="933">
                  <c:v>9-Oct-07</c:v>
                </c:pt>
                <c:pt idx="934">
                  <c:v>10-Oct-07</c:v>
                </c:pt>
                <c:pt idx="935">
                  <c:v>11-Oct-07</c:v>
                </c:pt>
                <c:pt idx="936">
                  <c:v>12-Oct-07</c:v>
                </c:pt>
                <c:pt idx="937">
                  <c:v>15-Oct-07</c:v>
                </c:pt>
                <c:pt idx="938">
                  <c:v>16-Oct-07</c:v>
                </c:pt>
                <c:pt idx="939">
                  <c:v>17-Oct-07</c:v>
                </c:pt>
                <c:pt idx="940">
                  <c:v>18-Oct-07</c:v>
                </c:pt>
                <c:pt idx="941">
                  <c:v>19-Oct-07</c:v>
                </c:pt>
                <c:pt idx="942">
                  <c:v>22-Oct-07</c:v>
                </c:pt>
                <c:pt idx="943">
                  <c:v>23-Oct-07</c:v>
                </c:pt>
                <c:pt idx="944">
                  <c:v>24-Oct-07</c:v>
                </c:pt>
                <c:pt idx="945">
                  <c:v>25-Oct-07</c:v>
                </c:pt>
                <c:pt idx="946">
                  <c:v>26-Oct-07</c:v>
                </c:pt>
                <c:pt idx="947">
                  <c:v>29-Oct-07</c:v>
                </c:pt>
                <c:pt idx="948">
                  <c:v>30-Oct-07</c:v>
                </c:pt>
                <c:pt idx="949">
                  <c:v>31-Oct-07</c:v>
                </c:pt>
                <c:pt idx="950">
                  <c:v>1-Nov-07</c:v>
                </c:pt>
                <c:pt idx="951">
                  <c:v>2-Nov-07</c:v>
                </c:pt>
                <c:pt idx="952">
                  <c:v>5-Nov-07</c:v>
                </c:pt>
                <c:pt idx="953">
                  <c:v>6-Nov-07</c:v>
                </c:pt>
                <c:pt idx="954">
                  <c:v>7-Nov-07</c:v>
                </c:pt>
                <c:pt idx="955">
                  <c:v>8-Nov-07</c:v>
                </c:pt>
                <c:pt idx="956">
                  <c:v>9-Nov-07</c:v>
                </c:pt>
                <c:pt idx="957">
                  <c:v>12-Nov-07</c:v>
                </c:pt>
                <c:pt idx="958">
                  <c:v>13-Nov-07</c:v>
                </c:pt>
                <c:pt idx="959">
                  <c:v>14-Nov-07</c:v>
                </c:pt>
                <c:pt idx="960">
                  <c:v>15-Nov-07</c:v>
                </c:pt>
                <c:pt idx="961">
                  <c:v>16-Nov-07</c:v>
                </c:pt>
                <c:pt idx="962">
                  <c:v>19-Nov-07</c:v>
                </c:pt>
                <c:pt idx="963">
                  <c:v>20-Nov-07</c:v>
                </c:pt>
                <c:pt idx="964">
                  <c:v>21-Nov-07</c:v>
                </c:pt>
                <c:pt idx="965">
                  <c:v>23-Nov-07</c:v>
                </c:pt>
                <c:pt idx="966">
                  <c:v>26-Nov-07</c:v>
                </c:pt>
                <c:pt idx="967">
                  <c:v>27-Nov-07</c:v>
                </c:pt>
                <c:pt idx="968">
                  <c:v>28-Nov-07</c:v>
                </c:pt>
                <c:pt idx="969">
                  <c:v>29-Nov-07</c:v>
                </c:pt>
                <c:pt idx="970">
                  <c:v>30-Nov-07</c:v>
                </c:pt>
                <c:pt idx="971">
                  <c:v>3-Dec-07</c:v>
                </c:pt>
                <c:pt idx="972">
                  <c:v>4-Dec-07</c:v>
                </c:pt>
                <c:pt idx="973">
                  <c:v>5-Dec-07</c:v>
                </c:pt>
                <c:pt idx="974">
                  <c:v>6-Dec-07</c:v>
                </c:pt>
                <c:pt idx="975">
                  <c:v>7-Dec-07</c:v>
                </c:pt>
                <c:pt idx="976">
                  <c:v>10-Dec-07</c:v>
                </c:pt>
                <c:pt idx="977">
                  <c:v>11-Dec-07</c:v>
                </c:pt>
                <c:pt idx="978">
                  <c:v>12-Dec-07</c:v>
                </c:pt>
                <c:pt idx="979">
                  <c:v>13-Dec-07</c:v>
                </c:pt>
                <c:pt idx="980">
                  <c:v>14-Dec-07</c:v>
                </c:pt>
                <c:pt idx="981">
                  <c:v>17-Dec-07</c:v>
                </c:pt>
                <c:pt idx="982">
                  <c:v>18-Dec-07</c:v>
                </c:pt>
                <c:pt idx="983">
                  <c:v>19-Dec-07</c:v>
                </c:pt>
                <c:pt idx="984">
                  <c:v>20-Dec-07</c:v>
                </c:pt>
                <c:pt idx="985">
                  <c:v>21-Dec-07</c:v>
                </c:pt>
                <c:pt idx="986">
                  <c:v>24-Dec-07</c:v>
                </c:pt>
                <c:pt idx="987">
                  <c:v>26-Dec-07</c:v>
                </c:pt>
                <c:pt idx="988">
                  <c:v>27-Dec-07</c:v>
                </c:pt>
                <c:pt idx="989">
                  <c:v>28-Dec-07</c:v>
                </c:pt>
                <c:pt idx="990">
                  <c:v>31-Dec-07</c:v>
                </c:pt>
                <c:pt idx="991">
                  <c:v>2-Jan-08</c:v>
                </c:pt>
                <c:pt idx="992">
                  <c:v>3-Jan-08</c:v>
                </c:pt>
                <c:pt idx="993">
                  <c:v>4-Jan-08</c:v>
                </c:pt>
                <c:pt idx="994">
                  <c:v>7-Jan-08</c:v>
                </c:pt>
                <c:pt idx="995">
                  <c:v>8-Jan-08</c:v>
                </c:pt>
                <c:pt idx="996">
                  <c:v>9-Jan-08</c:v>
                </c:pt>
                <c:pt idx="997">
                  <c:v>10-Jan-08</c:v>
                </c:pt>
                <c:pt idx="998">
                  <c:v>11-Jan-08</c:v>
                </c:pt>
                <c:pt idx="999">
                  <c:v>14-Jan-08</c:v>
                </c:pt>
                <c:pt idx="1000">
                  <c:v>15-Jan-08</c:v>
                </c:pt>
                <c:pt idx="1001">
                  <c:v>16-Jan-08</c:v>
                </c:pt>
                <c:pt idx="1002">
                  <c:v>17-Jan-08</c:v>
                </c:pt>
                <c:pt idx="1003">
                  <c:v>18-Jan-08</c:v>
                </c:pt>
                <c:pt idx="1004">
                  <c:v>22-Jan-08</c:v>
                </c:pt>
                <c:pt idx="1005">
                  <c:v>23-Jan-08</c:v>
                </c:pt>
                <c:pt idx="1006">
                  <c:v>24-Jan-08</c:v>
                </c:pt>
                <c:pt idx="1007">
                  <c:v>25-Jan-08</c:v>
                </c:pt>
                <c:pt idx="1008">
                  <c:v>28-Jan-08</c:v>
                </c:pt>
                <c:pt idx="1009">
                  <c:v>29-Jan-08</c:v>
                </c:pt>
                <c:pt idx="1010">
                  <c:v>30-Jan-08</c:v>
                </c:pt>
                <c:pt idx="1011">
                  <c:v>31-Jan-08</c:v>
                </c:pt>
                <c:pt idx="1012">
                  <c:v>1-Feb-08</c:v>
                </c:pt>
                <c:pt idx="1013">
                  <c:v>4-Feb-08</c:v>
                </c:pt>
                <c:pt idx="1014">
                  <c:v>5-Feb-08</c:v>
                </c:pt>
                <c:pt idx="1015">
                  <c:v>6-Feb-08</c:v>
                </c:pt>
                <c:pt idx="1016">
                  <c:v>7-Feb-08</c:v>
                </c:pt>
                <c:pt idx="1017">
                  <c:v>8-Feb-08</c:v>
                </c:pt>
                <c:pt idx="1018">
                  <c:v>11-Feb-08</c:v>
                </c:pt>
                <c:pt idx="1019">
                  <c:v>12-Feb-08</c:v>
                </c:pt>
                <c:pt idx="1020">
                  <c:v>13-Feb-08</c:v>
                </c:pt>
                <c:pt idx="1021">
                  <c:v>14-Feb-08</c:v>
                </c:pt>
                <c:pt idx="1022">
                  <c:v>15-Feb-08</c:v>
                </c:pt>
                <c:pt idx="1023">
                  <c:v>19-Feb-08</c:v>
                </c:pt>
                <c:pt idx="1024">
                  <c:v>20-Feb-08</c:v>
                </c:pt>
                <c:pt idx="1025">
                  <c:v>21-Feb-08</c:v>
                </c:pt>
                <c:pt idx="1026">
                  <c:v>22-Feb-08</c:v>
                </c:pt>
                <c:pt idx="1027">
                  <c:v>25-Feb-08</c:v>
                </c:pt>
                <c:pt idx="1028">
                  <c:v>26-Feb-08</c:v>
                </c:pt>
                <c:pt idx="1029">
                  <c:v>27-Feb-08</c:v>
                </c:pt>
                <c:pt idx="1030">
                  <c:v>28-Feb-08</c:v>
                </c:pt>
                <c:pt idx="1031">
                  <c:v>29-Feb-08</c:v>
                </c:pt>
                <c:pt idx="1032">
                  <c:v>3-Mar-08</c:v>
                </c:pt>
                <c:pt idx="1033">
                  <c:v>4-Mar-08</c:v>
                </c:pt>
                <c:pt idx="1034">
                  <c:v>5-Mar-08</c:v>
                </c:pt>
                <c:pt idx="1035">
                  <c:v>6-Mar-08</c:v>
                </c:pt>
                <c:pt idx="1036">
                  <c:v>7-Mar-08</c:v>
                </c:pt>
                <c:pt idx="1037">
                  <c:v>10-Mar-08</c:v>
                </c:pt>
                <c:pt idx="1038">
                  <c:v>11-Mar-08</c:v>
                </c:pt>
                <c:pt idx="1039">
                  <c:v>12-Mar-08</c:v>
                </c:pt>
                <c:pt idx="1040">
                  <c:v>13-Mar-08</c:v>
                </c:pt>
                <c:pt idx="1041">
                  <c:v>14-Mar-08</c:v>
                </c:pt>
                <c:pt idx="1042">
                  <c:v>17-Mar-08</c:v>
                </c:pt>
                <c:pt idx="1043">
                  <c:v>18-Mar-08</c:v>
                </c:pt>
                <c:pt idx="1044">
                  <c:v>19-Mar-08</c:v>
                </c:pt>
                <c:pt idx="1045">
                  <c:v>20-Mar-08</c:v>
                </c:pt>
                <c:pt idx="1046">
                  <c:v>24-Mar-08</c:v>
                </c:pt>
                <c:pt idx="1047">
                  <c:v>25-Mar-08</c:v>
                </c:pt>
                <c:pt idx="1048">
                  <c:v>26-Mar-08</c:v>
                </c:pt>
                <c:pt idx="1049">
                  <c:v>27-Mar-08</c:v>
                </c:pt>
                <c:pt idx="1050">
                  <c:v>28-Mar-08</c:v>
                </c:pt>
                <c:pt idx="1051">
                  <c:v>31-Mar-08</c:v>
                </c:pt>
                <c:pt idx="1052">
                  <c:v>1-Apr-08</c:v>
                </c:pt>
                <c:pt idx="1053">
                  <c:v>2-Apr-08</c:v>
                </c:pt>
                <c:pt idx="1054">
                  <c:v>3-Apr-08</c:v>
                </c:pt>
                <c:pt idx="1055">
                  <c:v>4-Apr-08</c:v>
                </c:pt>
                <c:pt idx="1056">
                  <c:v>7-Apr-08</c:v>
                </c:pt>
                <c:pt idx="1057">
                  <c:v>8-Apr-08</c:v>
                </c:pt>
                <c:pt idx="1058">
                  <c:v>9-Apr-08</c:v>
                </c:pt>
                <c:pt idx="1059">
                  <c:v>10-Apr-08</c:v>
                </c:pt>
                <c:pt idx="1060">
                  <c:v>11-Apr-08</c:v>
                </c:pt>
                <c:pt idx="1061">
                  <c:v>14-Apr-08</c:v>
                </c:pt>
                <c:pt idx="1062">
                  <c:v>15-Apr-08</c:v>
                </c:pt>
                <c:pt idx="1063">
                  <c:v>16-Apr-08</c:v>
                </c:pt>
                <c:pt idx="1064">
                  <c:v>17-Apr-08</c:v>
                </c:pt>
                <c:pt idx="1065">
                  <c:v>18-Apr-08</c:v>
                </c:pt>
                <c:pt idx="1066">
                  <c:v>21-Apr-08</c:v>
                </c:pt>
                <c:pt idx="1067">
                  <c:v>22-Apr-08</c:v>
                </c:pt>
                <c:pt idx="1068">
                  <c:v>23-Apr-08</c:v>
                </c:pt>
                <c:pt idx="1069">
                  <c:v>24-Apr-08</c:v>
                </c:pt>
                <c:pt idx="1070">
                  <c:v>25-Apr-08</c:v>
                </c:pt>
                <c:pt idx="1071">
                  <c:v>28-Apr-08</c:v>
                </c:pt>
                <c:pt idx="1072">
                  <c:v>29-Apr-08</c:v>
                </c:pt>
                <c:pt idx="1073">
                  <c:v>30-Apr-08</c:v>
                </c:pt>
                <c:pt idx="1074">
                  <c:v>1-May-08</c:v>
                </c:pt>
                <c:pt idx="1075">
                  <c:v>2-May-08</c:v>
                </c:pt>
                <c:pt idx="1076">
                  <c:v>5-May-08</c:v>
                </c:pt>
                <c:pt idx="1077">
                  <c:v>6-May-08</c:v>
                </c:pt>
                <c:pt idx="1078">
                  <c:v>7-May-08</c:v>
                </c:pt>
                <c:pt idx="1079">
                  <c:v>8-May-08</c:v>
                </c:pt>
                <c:pt idx="1080">
                  <c:v>9-May-08</c:v>
                </c:pt>
                <c:pt idx="1081">
                  <c:v>12-May-08</c:v>
                </c:pt>
                <c:pt idx="1082">
                  <c:v>13-May-08</c:v>
                </c:pt>
                <c:pt idx="1083">
                  <c:v>14-May-08</c:v>
                </c:pt>
                <c:pt idx="1084">
                  <c:v>15-May-08</c:v>
                </c:pt>
                <c:pt idx="1085">
                  <c:v>16-May-08</c:v>
                </c:pt>
                <c:pt idx="1086">
                  <c:v>19-May-08</c:v>
                </c:pt>
                <c:pt idx="1087">
                  <c:v>20-May-08</c:v>
                </c:pt>
                <c:pt idx="1088">
                  <c:v>21-May-08</c:v>
                </c:pt>
                <c:pt idx="1089">
                  <c:v>22-May-08</c:v>
                </c:pt>
                <c:pt idx="1090">
                  <c:v>23-May-08</c:v>
                </c:pt>
                <c:pt idx="1091">
                  <c:v>27-May-08</c:v>
                </c:pt>
                <c:pt idx="1092">
                  <c:v>28-May-08</c:v>
                </c:pt>
                <c:pt idx="1093">
                  <c:v>29-May-08</c:v>
                </c:pt>
                <c:pt idx="1094">
                  <c:v>30-May-08</c:v>
                </c:pt>
                <c:pt idx="1095">
                  <c:v>2-Jun-08</c:v>
                </c:pt>
                <c:pt idx="1096">
                  <c:v>3-Jun-08</c:v>
                </c:pt>
                <c:pt idx="1097">
                  <c:v>4-Jun-08</c:v>
                </c:pt>
                <c:pt idx="1098">
                  <c:v>5-Jun-08</c:v>
                </c:pt>
                <c:pt idx="1099">
                  <c:v>6-Jun-08</c:v>
                </c:pt>
                <c:pt idx="1100">
                  <c:v>9-Jun-08</c:v>
                </c:pt>
                <c:pt idx="1101">
                  <c:v>10-Jun-08</c:v>
                </c:pt>
                <c:pt idx="1102">
                  <c:v>11-Jun-08</c:v>
                </c:pt>
                <c:pt idx="1103">
                  <c:v>12-Jun-08</c:v>
                </c:pt>
                <c:pt idx="1104">
                  <c:v>13-Jun-08</c:v>
                </c:pt>
                <c:pt idx="1105">
                  <c:v>16-Jun-08</c:v>
                </c:pt>
                <c:pt idx="1106">
                  <c:v>17-Jun-08</c:v>
                </c:pt>
                <c:pt idx="1107">
                  <c:v>18-Jun-08</c:v>
                </c:pt>
                <c:pt idx="1108">
                  <c:v>19-Jun-08</c:v>
                </c:pt>
                <c:pt idx="1109">
                  <c:v>20-Jun-08</c:v>
                </c:pt>
                <c:pt idx="1110">
                  <c:v>23-Jun-08</c:v>
                </c:pt>
                <c:pt idx="1111">
                  <c:v>24-Jun-08</c:v>
                </c:pt>
                <c:pt idx="1112">
                  <c:v>25-Jun-08</c:v>
                </c:pt>
                <c:pt idx="1113">
                  <c:v>26-Jun-08</c:v>
                </c:pt>
                <c:pt idx="1114">
                  <c:v>27-Jun-08</c:v>
                </c:pt>
                <c:pt idx="1115">
                  <c:v>30-Jun-08</c:v>
                </c:pt>
                <c:pt idx="1116">
                  <c:v>1-Jul-08</c:v>
                </c:pt>
                <c:pt idx="1117">
                  <c:v>2-Jul-08</c:v>
                </c:pt>
                <c:pt idx="1118">
                  <c:v>3-Jul-08</c:v>
                </c:pt>
                <c:pt idx="1119">
                  <c:v>7-Jul-08</c:v>
                </c:pt>
                <c:pt idx="1120">
                  <c:v>8-Jul-08</c:v>
                </c:pt>
                <c:pt idx="1121">
                  <c:v>9-Jul-08</c:v>
                </c:pt>
                <c:pt idx="1122">
                  <c:v>10-Jul-08</c:v>
                </c:pt>
                <c:pt idx="1123">
                  <c:v>11-Jul-08</c:v>
                </c:pt>
                <c:pt idx="1124">
                  <c:v>14-Jul-08</c:v>
                </c:pt>
                <c:pt idx="1125">
                  <c:v>15-Jul-08</c:v>
                </c:pt>
                <c:pt idx="1126">
                  <c:v>16-Jul-08</c:v>
                </c:pt>
                <c:pt idx="1127">
                  <c:v>17-Jul-08</c:v>
                </c:pt>
                <c:pt idx="1128">
                  <c:v>18-Jul-08</c:v>
                </c:pt>
                <c:pt idx="1129">
                  <c:v>21-Jul-08</c:v>
                </c:pt>
                <c:pt idx="1130">
                  <c:v>22-Jul-08</c:v>
                </c:pt>
                <c:pt idx="1131">
                  <c:v>23-Jul-08</c:v>
                </c:pt>
                <c:pt idx="1132">
                  <c:v>24-Jul-08</c:v>
                </c:pt>
                <c:pt idx="1133">
                  <c:v>25-Jul-08</c:v>
                </c:pt>
                <c:pt idx="1134">
                  <c:v>28-Jul-08</c:v>
                </c:pt>
                <c:pt idx="1135">
                  <c:v>29-Jul-08</c:v>
                </c:pt>
                <c:pt idx="1136">
                  <c:v>30-Jul-08</c:v>
                </c:pt>
                <c:pt idx="1137">
                  <c:v>31-Jul-08</c:v>
                </c:pt>
                <c:pt idx="1138">
                  <c:v>1-Aug-08</c:v>
                </c:pt>
                <c:pt idx="1139">
                  <c:v>4-Aug-08</c:v>
                </c:pt>
                <c:pt idx="1140">
                  <c:v>5-Aug-08</c:v>
                </c:pt>
                <c:pt idx="1141">
                  <c:v>6-Aug-08</c:v>
                </c:pt>
                <c:pt idx="1142">
                  <c:v>7-Aug-08</c:v>
                </c:pt>
                <c:pt idx="1143">
                  <c:v>8-Aug-08</c:v>
                </c:pt>
                <c:pt idx="1144">
                  <c:v>11-Aug-08</c:v>
                </c:pt>
                <c:pt idx="1145">
                  <c:v>12-Aug-08</c:v>
                </c:pt>
                <c:pt idx="1146">
                  <c:v>13-Aug-08</c:v>
                </c:pt>
                <c:pt idx="1147">
                  <c:v>14-Aug-08</c:v>
                </c:pt>
                <c:pt idx="1148">
                  <c:v>15-Aug-08</c:v>
                </c:pt>
                <c:pt idx="1149">
                  <c:v>18-Aug-08</c:v>
                </c:pt>
                <c:pt idx="1150">
                  <c:v>19-Aug-08</c:v>
                </c:pt>
                <c:pt idx="1151">
                  <c:v>20-Aug-08</c:v>
                </c:pt>
                <c:pt idx="1152">
                  <c:v>21-Aug-08</c:v>
                </c:pt>
                <c:pt idx="1153">
                  <c:v>22-Aug-08</c:v>
                </c:pt>
                <c:pt idx="1154">
                  <c:v>25-Aug-08</c:v>
                </c:pt>
                <c:pt idx="1155">
                  <c:v>26-Aug-08</c:v>
                </c:pt>
                <c:pt idx="1156">
                  <c:v>27-Aug-08</c:v>
                </c:pt>
                <c:pt idx="1157">
                  <c:v>28-Aug-08</c:v>
                </c:pt>
                <c:pt idx="1158">
                  <c:v>29-Aug-08</c:v>
                </c:pt>
                <c:pt idx="1159">
                  <c:v>2-Sep-08</c:v>
                </c:pt>
                <c:pt idx="1160">
                  <c:v>3-Sep-08</c:v>
                </c:pt>
                <c:pt idx="1161">
                  <c:v>4-Sep-08</c:v>
                </c:pt>
                <c:pt idx="1162">
                  <c:v>5-Sep-08</c:v>
                </c:pt>
                <c:pt idx="1163">
                  <c:v>8-Sep-08</c:v>
                </c:pt>
                <c:pt idx="1164">
                  <c:v>9-Sep-08</c:v>
                </c:pt>
                <c:pt idx="1165">
                  <c:v>10-Sep-08</c:v>
                </c:pt>
                <c:pt idx="1166">
                  <c:v>11-Sep-08</c:v>
                </c:pt>
                <c:pt idx="1167">
                  <c:v>12-Sep-08</c:v>
                </c:pt>
                <c:pt idx="1168">
                  <c:v>15-Sep-08</c:v>
                </c:pt>
                <c:pt idx="1169">
                  <c:v>16-Sep-08</c:v>
                </c:pt>
                <c:pt idx="1170">
                  <c:v>17-Sep-08</c:v>
                </c:pt>
                <c:pt idx="1171">
                  <c:v>18-Sep-08</c:v>
                </c:pt>
                <c:pt idx="1172">
                  <c:v>19-Sep-08</c:v>
                </c:pt>
                <c:pt idx="1173">
                  <c:v>22-Sep-08</c:v>
                </c:pt>
                <c:pt idx="1174">
                  <c:v>23-Sep-08</c:v>
                </c:pt>
                <c:pt idx="1175">
                  <c:v>24-Sep-08</c:v>
                </c:pt>
                <c:pt idx="1176">
                  <c:v>25-Sep-08</c:v>
                </c:pt>
                <c:pt idx="1177">
                  <c:v>26-Sep-08</c:v>
                </c:pt>
                <c:pt idx="1178">
                  <c:v>29-Sep-08</c:v>
                </c:pt>
                <c:pt idx="1179">
                  <c:v>30-Sep-08</c:v>
                </c:pt>
                <c:pt idx="1180">
                  <c:v>1-Oct-08</c:v>
                </c:pt>
                <c:pt idx="1181">
                  <c:v>2-Oct-08</c:v>
                </c:pt>
                <c:pt idx="1182">
                  <c:v>3-Oct-08</c:v>
                </c:pt>
                <c:pt idx="1183">
                  <c:v>6-Oct-08</c:v>
                </c:pt>
                <c:pt idx="1184">
                  <c:v>7-Oct-08</c:v>
                </c:pt>
                <c:pt idx="1185">
                  <c:v>8-Oct-08</c:v>
                </c:pt>
                <c:pt idx="1186">
                  <c:v>9-Oct-08</c:v>
                </c:pt>
                <c:pt idx="1187">
                  <c:v>10-Oct-08</c:v>
                </c:pt>
                <c:pt idx="1188">
                  <c:v>13-Oct-08</c:v>
                </c:pt>
                <c:pt idx="1189">
                  <c:v>14-Oct-08</c:v>
                </c:pt>
                <c:pt idx="1190">
                  <c:v>15-Oct-08</c:v>
                </c:pt>
                <c:pt idx="1191">
                  <c:v>16-Oct-08</c:v>
                </c:pt>
                <c:pt idx="1192">
                  <c:v>17-Oct-08</c:v>
                </c:pt>
                <c:pt idx="1193">
                  <c:v>20-Oct-08</c:v>
                </c:pt>
                <c:pt idx="1194">
                  <c:v>21-Oct-08</c:v>
                </c:pt>
                <c:pt idx="1195">
                  <c:v>22-Oct-08</c:v>
                </c:pt>
                <c:pt idx="1196">
                  <c:v>23-Oct-08</c:v>
                </c:pt>
                <c:pt idx="1197">
                  <c:v>24-Oct-08</c:v>
                </c:pt>
                <c:pt idx="1198">
                  <c:v>27-Oct-08</c:v>
                </c:pt>
                <c:pt idx="1199">
                  <c:v>28-Oct-08</c:v>
                </c:pt>
                <c:pt idx="1200">
                  <c:v>29-Oct-08</c:v>
                </c:pt>
                <c:pt idx="1201">
                  <c:v>30-Oct-08</c:v>
                </c:pt>
                <c:pt idx="1202">
                  <c:v>31-Oct-08</c:v>
                </c:pt>
                <c:pt idx="1203">
                  <c:v>3-Nov-08</c:v>
                </c:pt>
                <c:pt idx="1204">
                  <c:v>4-Nov-08</c:v>
                </c:pt>
                <c:pt idx="1205">
                  <c:v>5-Nov-08</c:v>
                </c:pt>
                <c:pt idx="1206">
                  <c:v>6-Nov-08</c:v>
                </c:pt>
                <c:pt idx="1207">
                  <c:v>7-Nov-08</c:v>
                </c:pt>
                <c:pt idx="1208">
                  <c:v>10-Nov-08</c:v>
                </c:pt>
                <c:pt idx="1209">
                  <c:v>11-Nov-08</c:v>
                </c:pt>
                <c:pt idx="1210">
                  <c:v>12-Nov-08</c:v>
                </c:pt>
                <c:pt idx="1211">
                  <c:v>13-Nov-08</c:v>
                </c:pt>
                <c:pt idx="1212">
                  <c:v>14-Nov-08</c:v>
                </c:pt>
                <c:pt idx="1213">
                  <c:v>17-Nov-08</c:v>
                </c:pt>
                <c:pt idx="1214">
                  <c:v>18-Nov-08</c:v>
                </c:pt>
                <c:pt idx="1215">
                  <c:v>19-Nov-08</c:v>
                </c:pt>
                <c:pt idx="1216">
                  <c:v>20-Nov-08</c:v>
                </c:pt>
                <c:pt idx="1217">
                  <c:v>21-Nov-08</c:v>
                </c:pt>
                <c:pt idx="1218">
                  <c:v>24-Nov-08</c:v>
                </c:pt>
                <c:pt idx="1219">
                  <c:v>25-Nov-08</c:v>
                </c:pt>
                <c:pt idx="1220">
                  <c:v>26-Nov-08</c:v>
                </c:pt>
                <c:pt idx="1221">
                  <c:v>28-Nov-08</c:v>
                </c:pt>
                <c:pt idx="1222">
                  <c:v>1-Dec-08</c:v>
                </c:pt>
                <c:pt idx="1223">
                  <c:v>2-Dec-08</c:v>
                </c:pt>
                <c:pt idx="1224">
                  <c:v>3-Dec-08</c:v>
                </c:pt>
                <c:pt idx="1225">
                  <c:v>4-Dec-08</c:v>
                </c:pt>
                <c:pt idx="1226">
                  <c:v>5-Dec-08</c:v>
                </c:pt>
                <c:pt idx="1227">
                  <c:v>8-Dec-08</c:v>
                </c:pt>
                <c:pt idx="1228">
                  <c:v>9-Dec-08</c:v>
                </c:pt>
                <c:pt idx="1229">
                  <c:v>10-Dec-08</c:v>
                </c:pt>
                <c:pt idx="1230">
                  <c:v>11-Dec-08</c:v>
                </c:pt>
                <c:pt idx="1231">
                  <c:v>12-Dec-08</c:v>
                </c:pt>
                <c:pt idx="1232">
                  <c:v>15-Dec-08</c:v>
                </c:pt>
                <c:pt idx="1233">
                  <c:v>16-Dec-08</c:v>
                </c:pt>
                <c:pt idx="1234">
                  <c:v>17-Dec-08</c:v>
                </c:pt>
                <c:pt idx="1235">
                  <c:v>18-Dec-08</c:v>
                </c:pt>
                <c:pt idx="1236">
                  <c:v>19-Dec-08</c:v>
                </c:pt>
                <c:pt idx="1237">
                  <c:v>22-Dec-08</c:v>
                </c:pt>
                <c:pt idx="1238">
                  <c:v>23-Dec-08</c:v>
                </c:pt>
                <c:pt idx="1239">
                  <c:v>24-Dec-08</c:v>
                </c:pt>
                <c:pt idx="1240">
                  <c:v>26-Dec-08</c:v>
                </c:pt>
                <c:pt idx="1241">
                  <c:v>29-Dec-08</c:v>
                </c:pt>
                <c:pt idx="1242">
                  <c:v>30-Dec-08</c:v>
                </c:pt>
                <c:pt idx="1243">
                  <c:v>31-Dec-08</c:v>
                </c:pt>
                <c:pt idx="1244">
                  <c:v>2-Jan-09</c:v>
                </c:pt>
                <c:pt idx="1245">
                  <c:v>5-Jan-09</c:v>
                </c:pt>
                <c:pt idx="1246">
                  <c:v>6-Jan-09</c:v>
                </c:pt>
                <c:pt idx="1247">
                  <c:v>7-Jan-09</c:v>
                </c:pt>
                <c:pt idx="1248">
                  <c:v>8-Jan-09</c:v>
                </c:pt>
                <c:pt idx="1249">
                  <c:v>9-Jan-09</c:v>
                </c:pt>
                <c:pt idx="1250">
                  <c:v>12-Jan-09</c:v>
                </c:pt>
                <c:pt idx="1251">
                  <c:v>13-Jan-09</c:v>
                </c:pt>
                <c:pt idx="1252">
                  <c:v>14-Jan-09</c:v>
                </c:pt>
                <c:pt idx="1253">
                  <c:v>15-Jan-09</c:v>
                </c:pt>
                <c:pt idx="1254">
                  <c:v>16-Jan-09</c:v>
                </c:pt>
                <c:pt idx="1255">
                  <c:v>20-Jan-09</c:v>
                </c:pt>
                <c:pt idx="1256">
                  <c:v>21-Jan-09</c:v>
                </c:pt>
                <c:pt idx="1257">
                  <c:v>22-Jan-09</c:v>
                </c:pt>
                <c:pt idx="1258">
                  <c:v>23-Jan-09</c:v>
                </c:pt>
                <c:pt idx="1259">
                  <c:v>26-Jan-09</c:v>
                </c:pt>
                <c:pt idx="1260">
                  <c:v>27-Jan-09</c:v>
                </c:pt>
                <c:pt idx="1261">
                  <c:v>28-Jan-09</c:v>
                </c:pt>
                <c:pt idx="1262">
                  <c:v>29-Jan-09</c:v>
                </c:pt>
                <c:pt idx="1263">
                  <c:v>30-Jan-09</c:v>
                </c:pt>
                <c:pt idx="1264">
                  <c:v>2-Feb-09</c:v>
                </c:pt>
                <c:pt idx="1265">
                  <c:v>3-Feb-09</c:v>
                </c:pt>
                <c:pt idx="1266">
                  <c:v>4-Feb-09</c:v>
                </c:pt>
                <c:pt idx="1267">
                  <c:v>5-Feb-09</c:v>
                </c:pt>
                <c:pt idx="1268">
                  <c:v>6-Feb-09</c:v>
                </c:pt>
                <c:pt idx="1269">
                  <c:v>9-Feb-09</c:v>
                </c:pt>
                <c:pt idx="1270">
                  <c:v>10-Feb-09</c:v>
                </c:pt>
                <c:pt idx="1271">
                  <c:v>11-Feb-09</c:v>
                </c:pt>
                <c:pt idx="1272">
                  <c:v>12-Feb-09</c:v>
                </c:pt>
                <c:pt idx="1273">
                  <c:v>13-Feb-09</c:v>
                </c:pt>
                <c:pt idx="1274">
                  <c:v>17-Feb-09</c:v>
                </c:pt>
                <c:pt idx="1275">
                  <c:v>18-Feb-09</c:v>
                </c:pt>
                <c:pt idx="1276">
                  <c:v>19-Feb-09</c:v>
                </c:pt>
                <c:pt idx="1277">
                  <c:v>20-Feb-09</c:v>
                </c:pt>
                <c:pt idx="1278">
                  <c:v>23-Feb-09</c:v>
                </c:pt>
                <c:pt idx="1279">
                  <c:v>24-Feb-09</c:v>
                </c:pt>
                <c:pt idx="1280">
                  <c:v>25-Feb-09</c:v>
                </c:pt>
                <c:pt idx="1281">
                  <c:v>26-Feb-09</c:v>
                </c:pt>
                <c:pt idx="1282">
                  <c:v>27-Feb-09</c:v>
                </c:pt>
                <c:pt idx="1283">
                  <c:v>2-Mar-09</c:v>
                </c:pt>
                <c:pt idx="1284">
                  <c:v>3-Mar-09</c:v>
                </c:pt>
                <c:pt idx="1285">
                  <c:v>4-Mar-09</c:v>
                </c:pt>
                <c:pt idx="1286">
                  <c:v>5-Mar-09</c:v>
                </c:pt>
                <c:pt idx="1287">
                  <c:v>6-Mar-09</c:v>
                </c:pt>
                <c:pt idx="1288">
                  <c:v>9-Mar-09</c:v>
                </c:pt>
                <c:pt idx="1289">
                  <c:v>10-Mar-09</c:v>
                </c:pt>
                <c:pt idx="1290">
                  <c:v>11-Mar-09</c:v>
                </c:pt>
                <c:pt idx="1291">
                  <c:v>12-Mar-09</c:v>
                </c:pt>
                <c:pt idx="1292">
                  <c:v>13-Mar-09</c:v>
                </c:pt>
                <c:pt idx="1293">
                  <c:v>16-Mar-09</c:v>
                </c:pt>
                <c:pt idx="1294">
                  <c:v>17-Mar-09</c:v>
                </c:pt>
                <c:pt idx="1295">
                  <c:v>18-Mar-09</c:v>
                </c:pt>
                <c:pt idx="1296">
                  <c:v>19-Mar-09</c:v>
                </c:pt>
                <c:pt idx="1297">
                  <c:v>20-Mar-09</c:v>
                </c:pt>
                <c:pt idx="1298">
                  <c:v>23-Mar-09</c:v>
                </c:pt>
                <c:pt idx="1299">
                  <c:v>24-Mar-09</c:v>
                </c:pt>
                <c:pt idx="1300">
                  <c:v>25-Mar-09</c:v>
                </c:pt>
                <c:pt idx="1301">
                  <c:v>26-Mar-09</c:v>
                </c:pt>
                <c:pt idx="1302">
                  <c:v>27-Mar-09</c:v>
                </c:pt>
                <c:pt idx="1303">
                  <c:v>30-Mar-09</c:v>
                </c:pt>
                <c:pt idx="1304">
                  <c:v>31-Mar-09</c:v>
                </c:pt>
                <c:pt idx="1305">
                  <c:v>1-Apr-09</c:v>
                </c:pt>
                <c:pt idx="1306">
                  <c:v>2-Apr-09</c:v>
                </c:pt>
                <c:pt idx="1307">
                  <c:v>3-Apr-09</c:v>
                </c:pt>
                <c:pt idx="1308">
                  <c:v>6-Apr-09</c:v>
                </c:pt>
                <c:pt idx="1309">
                  <c:v>7-Apr-09</c:v>
                </c:pt>
                <c:pt idx="1310">
                  <c:v>8-Apr-09</c:v>
                </c:pt>
                <c:pt idx="1311">
                  <c:v>9-Apr-09</c:v>
                </c:pt>
                <c:pt idx="1312">
                  <c:v>13-Apr-09</c:v>
                </c:pt>
                <c:pt idx="1313">
                  <c:v>14-Apr-09</c:v>
                </c:pt>
                <c:pt idx="1314">
                  <c:v>15-Apr-09</c:v>
                </c:pt>
                <c:pt idx="1315">
                  <c:v>16-Apr-09</c:v>
                </c:pt>
                <c:pt idx="1316">
                  <c:v>17-Apr-09</c:v>
                </c:pt>
                <c:pt idx="1317">
                  <c:v>20-Apr-09</c:v>
                </c:pt>
                <c:pt idx="1318">
                  <c:v>21-Apr-09</c:v>
                </c:pt>
                <c:pt idx="1319">
                  <c:v>22-Apr-09</c:v>
                </c:pt>
                <c:pt idx="1320">
                  <c:v>23-Apr-09</c:v>
                </c:pt>
                <c:pt idx="1321">
                  <c:v>24-Apr-09</c:v>
                </c:pt>
                <c:pt idx="1322">
                  <c:v>27-Apr-09</c:v>
                </c:pt>
                <c:pt idx="1323">
                  <c:v>28-Apr-09</c:v>
                </c:pt>
                <c:pt idx="1324">
                  <c:v>29-Apr-09</c:v>
                </c:pt>
                <c:pt idx="1325">
                  <c:v>30-Apr-09</c:v>
                </c:pt>
                <c:pt idx="1326">
                  <c:v>1-May-09</c:v>
                </c:pt>
                <c:pt idx="1327">
                  <c:v>4-May-09</c:v>
                </c:pt>
                <c:pt idx="1328">
                  <c:v>5-May-09</c:v>
                </c:pt>
                <c:pt idx="1329">
                  <c:v>6-May-09</c:v>
                </c:pt>
                <c:pt idx="1330">
                  <c:v>7-May-09</c:v>
                </c:pt>
                <c:pt idx="1331">
                  <c:v>8-May-09</c:v>
                </c:pt>
                <c:pt idx="1332">
                  <c:v>11-May-09</c:v>
                </c:pt>
                <c:pt idx="1333">
                  <c:v>12-May-09</c:v>
                </c:pt>
                <c:pt idx="1334">
                  <c:v>13-May-09</c:v>
                </c:pt>
                <c:pt idx="1335">
                  <c:v>14-May-09</c:v>
                </c:pt>
                <c:pt idx="1336">
                  <c:v>15-May-09</c:v>
                </c:pt>
                <c:pt idx="1337">
                  <c:v>18-May-09</c:v>
                </c:pt>
                <c:pt idx="1338">
                  <c:v>19-May-09</c:v>
                </c:pt>
                <c:pt idx="1339">
                  <c:v>20-May-09</c:v>
                </c:pt>
                <c:pt idx="1340">
                  <c:v>21-May-09</c:v>
                </c:pt>
                <c:pt idx="1341">
                  <c:v>22-May-09</c:v>
                </c:pt>
                <c:pt idx="1342">
                  <c:v>26-May-09</c:v>
                </c:pt>
                <c:pt idx="1343">
                  <c:v>27-May-09</c:v>
                </c:pt>
                <c:pt idx="1344">
                  <c:v>28-May-09</c:v>
                </c:pt>
                <c:pt idx="1345">
                  <c:v>29-May-09</c:v>
                </c:pt>
                <c:pt idx="1346">
                  <c:v>1-Jun-09</c:v>
                </c:pt>
                <c:pt idx="1347">
                  <c:v>2-Jun-09</c:v>
                </c:pt>
                <c:pt idx="1348">
                  <c:v>3-Jun-09</c:v>
                </c:pt>
                <c:pt idx="1349">
                  <c:v>4-Jun-09</c:v>
                </c:pt>
                <c:pt idx="1350">
                  <c:v>5-Jun-09</c:v>
                </c:pt>
                <c:pt idx="1351">
                  <c:v>8-Jun-09</c:v>
                </c:pt>
                <c:pt idx="1352">
                  <c:v>9-Jun-09</c:v>
                </c:pt>
                <c:pt idx="1353">
                  <c:v>10-Jun-09</c:v>
                </c:pt>
                <c:pt idx="1354">
                  <c:v>11-Jun-09</c:v>
                </c:pt>
                <c:pt idx="1355">
                  <c:v>12-Jun-09</c:v>
                </c:pt>
                <c:pt idx="1356">
                  <c:v>15-Jun-09</c:v>
                </c:pt>
                <c:pt idx="1357">
                  <c:v>16-Jun-09</c:v>
                </c:pt>
                <c:pt idx="1358">
                  <c:v>17-Jun-09</c:v>
                </c:pt>
                <c:pt idx="1359">
                  <c:v>18-Jun-09</c:v>
                </c:pt>
                <c:pt idx="1360">
                  <c:v>19-Jun-09</c:v>
                </c:pt>
                <c:pt idx="1361">
                  <c:v>22-Jun-09</c:v>
                </c:pt>
                <c:pt idx="1362">
                  <c:v>23-Jun-09</c:v>
                </c:pt>
                <c:pt idx="1363">
                  <c:v>24-Jun-09</c:v>
                </c:pt>
                <c:pt idx="1364">
                  <c:v>25-Jun-09</c:v>
                </c:pt>
                <c:pt idx="1365">
                  <c:v>26-Jun-09</c:v>
                </c:pt>
                <c:pt idx="1366">
                  <c:v>29-Jun-09</c:v>
                </c:pt>
                <c:pt idx="1367">
                  <c:v>30-Jun-09</c:v>
                </c:pt>
                <c:pt idx="1368">
                  <c:v>1-Jul-09</c:v>
                </c:pt>
                <c:pt idx="1369">
                  <c:v>2-Jul-09</c:v>
                </c:pt>
                <c:pt idx="1370">
                  <c:v>6-Jul-09</c:v>
                </c:pt>
                <c:pt idx="1371">
                  <c:v>7-Jul-09</c:v>
                </c:pt>
                <c:pt idx="1372">
                  <c:v>8-Jul-09</c:v>
                </c:pt>
                <c:pt idx="1373">
                  <c:v>9-Jul-09</c:v>
                </c:pt>
                <c:pt idx="1374">
                  <c:v>10-Jul-09</c:v>
                </c:pt>
                <c:pt idx="1375">
                  <c:v>13-Jul-09</c:v>
                </c:pt>
                <c:pt idx="1376">
                  <c:v>14-Jul-09</c:v>
                </c:pt>
                <c:pt idx="1377">
                  <c:v>15-Jul-09</c:v>
                </c:pt>
                <c:pt idx="1378">
                  <c:v>16-Jul-09</c:v>
                </c:pt>
                <c:pt idx="1379">
                  <c:v>17-Jul-09</c:v>
                </c:pt>
                <c:pt idx="1380">
                  <c:v>20-Jul-09</c:v>
                </c:pt>
                <c:pt idx="1381">
                  <c:v>21-Jul-09</c:v>
                </c:pt>
                <c:pt idx="1382">
                  <c:v>22-Jul-09</c:v>
                </c:pt>
                <c:pt idx="1383">
                  <c:v>23-Jul-09</c:v>
                </c:pt>
                <c:pt idx="1384">
                  <c:v>24-Jul-09</c:v>
                </c:pt>
                <c:pt idx="1385">
                  <c:v>27-Jul-09</c:v>
                </c:pt>
                <c:pt idx="1386">
                  <c:v>28-Jul-09</c:v>
                </c:pt>
                <c:pt idx="1387">
                  <c:v>29-Jul-09</c:v>
                </c:pt>
                <c:pt idx="1388">
                  <c:v>30-Jul-09</c:v>
                </c:pt>
                <c:pt idx="1389">
                  <c:v>31-Jul-09</c:v>
                </c:pt>
                <c:pt idx="1390">
                  <c:v>3-Aug-09</c:v>
                </c:pt>
                <c:pt idx="1391">
                  <c:v>4-Aug-09</c:v>
                </c:pt>
                <c:pt idx="1392">
                  <c:v>5-Aug-09</c:v>
                </c:pt>
                <c:pt idx="1393">
                  <c:v>6-Aug-09</c:v>
                </c:pt>
                <c:pt idx="1394">
                  <c:v>7-Aug-09</c:v>
                </c:pt>
                <c:pt idx="1395">
                  <c:v>10-Aug-09</c:v>
                </c:pt>
                <c:pt idx="1396">
                  <c:v>11-Aug-09</c:v>
                </c:pt>
                <c:pt idx="1397">
                  <c:v>12-Aug-09</c:v>
                </c:pt>
                <c:pt idx="1398">
                  <c:v>13-Aug-09</c:v>
                </c:pt>
                <c:pt idx="1399">
                  <c:v>14-Aug-09</c:v>
                </c:pt>
                <c:pt idx="1400">
                  <c:v>17-Aug-09</c:v>
                </c:pt>
                <c:pt idx="1401">
                  <c:v>18-Aug-09</c:v>
                </c:pt>
                <c:pt idx="1402">
                  <c:v>19-Aug-09</c:v>
                </c:pt>
                <c:pt idx="1403">
                  <c:v>20-Aug-09</c:v>
                </c:pt>
                <c:pt idx="1404">
                  <c:v>21-Aug-09</c:v>
                </c:pt>
                <c:pt idx="1405">
                  <c:v>24-Aug-09</c:v>
                </c:pt>
                <c:pt idx="1406">
                  <c:v>25-Aug-09</c:v>
                </c:pt>
                <c:pt idx="1407">
                  <c:v>26-Aug-09</c:v>
                </c:pt>
                <c:pt idx="1408">
                  <c:v>27-Aug-09</c:v>
                </c:pt>
                <c:pt idx="1409">
                  <c:v>28-Aug-09</c:v>
                </c:pt>
                <c:pt idx="1410">
                  <c:v>31-Aug-09</c:v>
                </c:pt>
                <c:pt idx="1411">
                  <c:v>1-Sep-09</c:v>
                </c:pt>
                <c:pt idx="1412">
                  <c:v>2-Sep-09</c:v>
                </c:pt>
                <c:pt idx="1413">
                  <c:v>3-Sep-09</c:v>
                </c:pt>
                <c:pt idx="1414">
                  <c:v>4-Sep-09</c:v>
                </c:pt>
                <c:pt idx="1415">
                  <c:v>8-Sep-09</c:v>
                </c:pt>
                <c:pt idx="1416">
                  <c:v>9-Sep-09</c:v>
                </c:pt>
                <c:pt idx="1417">
                  <c:v>10-Sep-09</c:v>
                </c:pt>
                <c:pt idx="1418">
                  <c:v>11-Sep-09</c:v>
                </c:pt>
                <c:pt idx="1419">
                  <c:v>14-Sep-09</c:v>
                </c:pt>
                <c:pt idx="1420">
                  <c:v>15-Sep-09</c:v>
                </c:pt>
                <c:pt idx="1421">
                  <c:v>16-Sep-09</c:v>
                </c:pt>
                <c:pt idx="1422">
                  <c:v>17-Sep-09</c:v>
                </c:pt>
                <c:pt idx="1423">
                  <c:v>18-Sep-09</c:v>
                </c:pt>
                <c:pt idx="1424">
                  <c:v>21-Sep-09</c:v>
                </c:pt>
                <c:pt idx="1425">
                  <c:v>22-Sep-09</c:v>
                </c:pt>
                <c:pt idx="1426">
                  <c:v>23-Sep-09</c:v>
                </c:pt>
                <c:pt idx="1427">
                  <c:v>24-Sep-09</c:v>
                </c:pt>
                <c:pt idx="1428">
                  <c:v>25-Sep-09</c:v>
                </c:pt>
                <c:pt idx="1429">
                  <c:v>28-Sep-09</c:v>
                </c:pt>
                <c:pt idx="1430">
                  <c:v>29-Sep-09</c:v>
                </c:pt>
                <c:pt idx="1431">
                  <c:v>30-Sep-09</c:v>
                </c:pt>
                <c:pt idx="1432">
                  <c:v>1-Oct-09</c:v>
                </c:pt>
                <c:pt idx="1433">
                  <c:v>2-Oct-09</c:v>
                </c:pt>
                <c:pt idx="1434">
                  <c:v>5-Oct-09</c:v>
                </c:pt>
                <c:pt idx="1435">
                  <c:v>6-Oct-09</c:v>
                </c:pt>
                <c:pt idx="1436">
                  <c:v>7-Oct-09</c:v>
                </c:pt>
                <c:pt idx="1437">
                  <c:v>8-Oct-09</c:v>
                </c:pt>
                <c:pt idx="1438">
                  <c:v>9-Oct-09</c:v>
                </c:pt>
                <c:pt idx="1439">
                  <c:v>12-Oct-09</c:v>
                </c:pt>
                <c:pt idx="1440">
                  <c:v>13-Oct-09</c:v>
                </c:pt>
                <c:pt idx="1441">
                  <c:v>14-Oct-09</c:v>
                </c:pt>
                <c:pt idx="1442">
                  <c:v>15-Oct-09</c:v>
                </c:pt>
                <c:pt idx="1443">
                  <c:v>16-Oct-09</c:v>
                </c:pt>
                <c:pt idx="1444">
                  <c:v>19-Oct-09</c:v>
                </c:pt>
                <c:pt idx="1445">
                  <c:v>20-Oct-09</c:v>
                </c:pt>
                <c:pt idx="1446">
                  <c:v>21-Oct-09</c:v>
                </c:pt>
                <c:pt idx="1447">
                  <c:v>22-Oct-09</c:v>
                </c:pt>
                <c:pt idx="1448">
                  <c:v>23-Oct-09</c:v>
                </c:pt>
                <c:pt idx="1449">
                  <c:v>26-Oct-09</c:v>
                </c:pt>
                <c:pt idx="1450">
                  <c:v>27-Oct-09</c:v>
                </c:pt>
                <c:pt idx="1451">
                  <c:v>28-Oct-09</c:v>
                </c:pt>
                <c:pt idx="1452">
                  <c:v>29-Oct-09</c:v>
                </c:pt>
                <c:pt idx="1453">
                  <c:v>30-Oct-09</c:v>
                </c:pt>
                <c:pt idx="1454">
                  <c:v>2-Nov-09</c:v>
                </c:pt>
                <c:pt idx="1455">
                  <c:v>3-Nov-09</c:v>
                </c:pt>
                <c:pt idx="1456">
                  <c:v>4-Nov-09</c:v>
                </c:pt>
                <c:pt idx="1457">
                  <c:v>5-Nov-09</c:v>
                </c:pt>
                <c:pt idx="1458">
                  <c:v>6-Nov-09</c:v>
                </c:pt>
                <c:pt idx="1459">
                  <c:v>9-Nov-09</c:v>
                </c:pt>
                <c:pt idx="1460">
                  <c:v>10-Nov-09</c:v>
                </c:pt>
                <c:pt idx="1461">
                  <c:v>11-Nov-09</c:v>
                </c:pt>
                <c:pt idx="1462">
                  <c:v>12-Nov-09</c:v>
                </c:pt>
                <c:pt idx="1463">
                  <c:v>13-Nov-09</c:v>
                </c:pt>
                <c:pt idx="1464">
                  <c:v>16-Nov-09</c:v>
                </c:pt>
                <c:pt idx="1465">
                  <c:v>17-Nov-09</c:v>
                </c:pt>
                <c:pt idx="1466">
                  <c:v>18-Nov-09</c:v>
                </c:pt>
                <c:pt idx="1467">
                  <c:v>19-Nov-09</c:v>
                </c:pt>
                <c:pt idx="1468">
                  <c:v>20-Nov-09</c:v>
                </c:pt>
                <c:pt idx="1469">
                  <c:v>23-Nov-09</c:v>
                </c:pt>
                <c:pt idx="1470">
                  <c:v>24-Nov-09</c:v>
                </c:pt>
                <c:pt idx="1471">
                  <c:v>25-Nov-09</c:v>
                </c:pt>
                <c:pt idx="1472">
                  <c:v>27-Nov-09</c:v>
                </c:pt>
                <c:pt idx="1473">
                  <c:v>30-Nov-09</c:v>
                </c:pt>
                <c:pt idx="1474">
                  <c:v>1-Dec-09</c:v>
                </c:pt>
                <c:pt idx="1475">
                  <c:v>2-Dec-09</c:v>
                </c:pt>
                <c:pt idx="1476">
                  <c:v>3-Dec-09</c:v>
                </c:pt>
                <c:pt idx="1477">
                  <c:v>4-Dec-09</c:v>
                </c:pt>
                <c:pt idx="1478">
                  <c:v>7-Dec-09</c:v>
                </c:pt>
                <c:pt idx="1479">
                  <c:v>8-Dec-09</c:v>
                </c:pt>
                <c:pt idx="1480">
                  <c:v>9-Dec-09</c:v>
                </c:pt>
                <c:pt idx="1481">
                  <c:v>10-Dec-09</c:v>
                </c:pt>
                <c:pt idx="1482">
                  <c:v>11-Dec-09</c:v>
                </c:pt>
                <c:pt idx="1483">
                  <c:v>14-Dec-09</c:v>
                </c:pt>
                <c:pt idx="1484">
                  <c:v>15-Dec-09</c:v>
                </c:pt>
                <c:pt idx="1485">
                  <c:v>16-Dec-09</c:v>
                </c:pt>
                <c:pt idx="1486">
                  <c:v>17-Dec-09</c:v>
                </c:pt>
                <c:pt idx="1487">
                  <c:v>18-Dec-09</c:v>
                </c:pt>
                <c:pt idx="1488">
                  <c:v>21-Dec-09</c:v>
                </c:pt>
                <c:pt idx="1489">
                  <c:v>22-Dec-09</c:v>
                </c:pt>
                <c:pt idx="1490">
                  <c:v>23-Dec-09</c:v>
                </c:pt>
                <c:pt idx="1491">
                  <c:v>24-Dec-09</c:v>
                </c:pt>
                <c:pt idx="1492">
                  <c:v>28-Dec-09</c:v>
                </c:pt>
                <c:pt idx="1493">
                  <c:v>29-Dec-09</c:v>
                </c:pt>
                <c:pt idx="1494">
                  <c:v>30-Dec-09</c:v>
                </c:pt>
                <c:pt idx="1495">
                  <c:v>31-Dec-09</c:v>
                </c:pt>
                <c:pt idx="1496">
                  <c:v>4-Jan-10</c:v>
                </c:pt>
                <c:pt idx="1497">
                  <c:v>5-Jan-10</c:v>
                </c:pt>
                <c:pt idx="1498">
                  <c:v>6-Jan-10</c:v>
                </c:pt>
                <c:pt idx="1499">
                  <c:v>7-Jan-10</c:v>
                </c:pt>
                <c:pt idx="1500">
                  <c:v>8-Jan-10</c:v>
                </c:pt>
                <c:pt idx="1501">
                  <c:v>11-Jan-10</c:v>
                </c:pt>
                <c:pt idx="1502">
                  <c:v>12-Jan-10</c:v>
                </c:pt>
                <c:pt idx="1503">
                  <c:v>13-Jan-10</c:v>
                </c:pt>
                <c:pt idx="1504">
                  <c:v>14-Jan-10</c:v>
                </c:pt>
                <c:pt idx="1505">
                  <c:v>15-Jan-10</c:v>
                </c:pt>
                <c:pt idx="1506">
                  <c:v>19-Jan-10</c:v>
                </c:pt>
                <c:pt idx="1507">
                  <c:v>20-Jan-10</c:v>
                </c:pt>
                <c:pt idx="1508">
                  <c:v>21-Jan-10</c:v>
                </c:pt>
                <c:pt idx="1509">
                  <c:v>22-Jan-10</c:v>
                </c:pt>
                <c:pt idx="1510">
                  <c:v>25-Jan-10</c:v>
                </c:pt>
                <c:pt idx="1511">
                  <c:v>26-Jan-10</c:v>
                </c:pt>
                <c:pt idx="1512">
                  <c:v>27-Jan-10</c:v>
                </c:pt>
                <c:pt idx="1513">
                  <c:v>28-Jan-10</c:v>
                </c:pt>
                <c:pt idx="1514">
                  <c:v>29-Jan-10</c:v>
                </c:pt>
                <c:pt idx="1515">
                  <c:v>1-Feb-10</c:v>
                </c:pt>
                <c:pt idx="1516">
                  <c:v>2-Feb-10</c:v>
                </c:pt>
                <c:pt idx="1517">
                  <c:v>3-Feb-10</c:v>
                </c:pt>
                <c:pt idx="1518">
                  <c:v>4-Feb-10</c:v>
                </c:pt>
                <c:pt idx="1519">
                  <c:v>5-Feb-10</c:v>
                </c:pt>
                <c:pt idx="1520">
                  <c:v>8-Feb-10</c:v>
                </c:pt>
                <c:pt idx="1521">
                  <c:v>9-Feb-10</c:v>
                </c:pt>
                <c:pt idx="1522">
                  <c:v>10-Feb-10</c:v>
                </c:pt>
                <c:pt idx="1523">
                  <c:v>11-Feb-10</c:v>
                </c:pt>
                <c:pt idx="1524">
                  <c:v>12-Feb-10</c:v>
                </c:pt>
                <c:pt idx="1525">
                  <c:v>16-Feb-10</c:v>
                </c:pt>
                <c:pt idx="1526">
                  <c:v>17-Feb-10</c:v>
                </c:pt>
                <c:pt idx="1527">
                  <c:v>18-Feb-10</c:v>
                </c:pt>
                <c:pt idx="1528">
                  <c:v>19-Feb-10</c:v>
                </c:pt>
                <c:pt idx="1529">
                  <c:v>22-Feb-10</c:v>
                </c:pt>
                <c:pt idx="1530">
                  <c:v>23-Feb-10</c:v>
                </c:pt>
                <c:pt idx="1531">
                  <c:v>24-Feb-10</c:v>
                </c:pt>
                <c:pt idx="1532">
                  <c:v>25-Feb-10</c:v>
                </c:pt>
                <c:pt idx="1533">
                  <c:v>26-Feb-10</c:v>
                </c:pt>
                <c:pt idx="1534">
                  <c:v>1-Mar-10</c:v>
                </c:pt>
                <c:pt idx="1535">
                  <c:v>2-Mar-10</c:v>
                </c:pt>
                <c:pt idx="1536">
                  <c:v>3-Mar-10</c:v>
                </c:pt>
                <c:pt idx="1537">
                  <c:v>4-Mar-10</c:v>
                </c:pt>
                <c:pt idx="1538">
                  <c:v>5-Mar-10</c:v>
                </c:pt>
                <c:pt idx="1539">
                  <c:v>8-Mar-10</c:v>
                </c:pt>
                <c:pt idx="1540">
                  <c:v>9-Mar-10</c:v>
                </c:pt>
                <c:pt idx="1541">
                  <c:v>10-Mar-10</c:v>
                </c:pt>
                <c:pt idx="1542">
                  <c:v>11-Mar-10</c:v>
                </c:pt>
                <c:pt idx="1543">
                  <c:v>12-Mar-10</c:v>
                </c:pt>
                <c:pt idx="1544">
                  <c:v>15-Mar-10</c:v>
                </c:pt>
                <c:pt idx="1545">
                  <c:v>16-Mar-10</c:v>
                </c:pt>
                <c:pt idx="1546">
                  <c:v>17-Mar-10</c:v>
                </c:pt>
                <c:pt idx="1547">
                  <c:v>18-Mar-10</c:v>
                </c:pt>
                <c:pt idx="1548">
                  <c:v>19-Mar-10</c:v>
                </c:pt>
                <c:pt idx="1549">
                  <c:v>22-Mar-10</c:v>
                </c:pt>
                <c:pt idx="1550">
                  <c:v>23-Mar-10</c:v>
                </c:pt>
                <c:pt idx="1551">
                  <c:v>24-Mar-10</c:v>
                </c:pt>
                <c:pt idx="1552">
                  <c:v>25-Mar-10</c:v>
                </c:pt>
                <c:pt idx="1553">
                  <c:v>26-Mar-10</c:v>
                </c:pt>
                <c:pt idx="1554">
                  <c:v>29-Mar-10</c:v>
                </c:pt>
                <c:pt idx="1555">
                  <c:v>30-Mar-10</c:v>
                </c:pt>
                <c:pt idx="1556">
                  <c:v>31-Mar-10</c:v>
                </c:pt>
                <c:pt idx="1557">
                  <c:v>1-Apr-10</c:v>
                </c:pt>
                <c:pt idx="1558">
                  <c:v>5-Apr-10</c:v>
                </c:pt>
                <c:pt idx="1559">
                  <c:v>6-Apr-10</c:v>
                </c:pt>
                <c:pt idx="1560">
                  <c:v>7-Apr-10</c:v>
                </c:pt>
                <c:pt idx="1561">
                  <c:v>8-Apr-10</c:v>
                </c:pt>
                <c:pt idx="1562">
                  <c:v>9-Apr-10</c:v>
                </c:pt>
                <c:pt idx="1563">
                  <c:v>12-Apr-10</c:v>
                </c:pt>
                <c:pt idx="1564">
                  <c:v>13-Apr-10</c:v>
                </c:pt>
                <c:pt idx="1565">
                  <c:v>14-Apr-10</c:v>
                </c:pt>
                <c:pt idx="1566">
                  <c:v>15-Apr-10</c:v>
                </c:pt>
                <c:pt idx="1567">
                  <c:v>16-Apr-10</c:v>
                </c:pt>
                <c:pt idx="1568">
                  <c:v>19-Apr-10</c:v>
                </c:pt>
                <c:pt idx="1569">
                  <c:v>20-Apr-10</c:v>
                </c:pt>
                <c:pt idx="1570">
                  <c:v>21-Apr-10</c:v>
                </c:pt>
                <c:pt idx="1571">
                  <c:v>22-Apr-10</c:v>
                </c:pt>
                <c:pt idx="1572">
                  <c:v>23-Apr-10</c:v>
                </c:pt>
                <c:pt idx="1573">
                  <c:v>26-Apr-10</c:v>
                </c:pt>
                <c:pt idx="1574">
                  <c:v>27-Apr-10</c:v>
                </c:pt>
                <c:pt idx="1575">
                  <c:v>28-Apr-10</c:v>
                </c:pt>
                <c:pt idx="1576">
                  <c:v>29-Apr-10</c:v>
                </c:pt>
                <c:pt idx="1577">
                  <c:v>30-Apr-10</c:v>
                </c:pt>
                <c:pt idx="1578">
                  <c:v>3-May-10</c:v>
                </c:pt>
                <c:pt idx="1579">
                  <c:v>4-May-10</c:v>
                </c:pt>
                <c:pt idx="1580">
                  <c:v>5-May-10</c:v>
                </c:pt>
                <c:pt idx="1581">
                  <c:v>6-May-10</c:v>
                </c:pt>
                <c:pt idx="1582">
                  <c:v>7-May-10</c:v>
                </c:pt>
                <c:pt idx="1583">
                  <c:v>10-May-10</c:v>
                </c:pt>
                <c:pt idx="1584">
                  <c:v>11-May-10</c:v>
                </c:pt>
                <c:pt idx="1585">
                  <c:v>12-May-10</c:v>
                </c:pt>
                <c:pt idx="1586">
                  <c:v>13-May-10</c:v>
                </c:pt>
                <c:pt idx="1587">
                  <c:v>14-May-10</c:v>
                </c:pt>
                <c:pt idx="1588">
                  <c:v>17-May-10</c:v>
                </c:pt>
                <c:pt idx="1589">
                  <c:v>18-May-10</c:v>
                </c:pt>
                <c:pt idx="1590">
                  <c:v>19-May-10</c:v>
                </c:pt>
                <c:pt idx="1591">
                  <c:v>20-May-10</c:v>
                </c:pt>
                <c:pt idx="1592">
                  <c:v>21-May-10</c:v>
                </c:pt>
                <c:pt idx="1593">
                  <c:v>24-May-10</c:v>
                </c:pt>
                <c:pt idx="1594">
                  <c:v>25-May-10</c:v>
                </c:pt>
                <c:pt idx="1595">
                  <c:v>26-May-10</c:v>
                </c:pt>
                <c:pt idx="1596">
                  <c:v>27-May-10</c:v>
                </c:pt>
                <c:pt idx="1597">
                  <c:v>28-May-10</c:v>
                </c:pt>
                <c:pt idx="1598">
                  <c:v>1-Jun-10</c:v>
                </c:pt>
                <c:pt idx="1599">
                  <c:v>2-Jun-10</c:v>
                </c:pt>
                <c:pt idx="1600">
                  <c:v>3-Jun-10</c:v>
                </c:pt>
                <c:pt idx="1601">
                  <c:v>4-Jun-10</c:v>
                </c:pt>
                <c:pt idx="1602">
                  <c:v>7-Jun-10</c:v>
                </c:pt>
                <c:pt idx="1603">
                  <c:v>8-Jun-10</c:v>
                </c:pt>
                <c:pt idx="1604">
                  <c:v>9-Jun-10</c:v>
                </c:pt>
                <c:pt idx="1605">
                  <c:v>10-Jun-10</c:v>
                </c:pt>
                <c:pt idx="1606">
                  <c:v>11-Jun-10</c:v>
                </c:pt>
                <c:pt idx="1607">
                  <c:v>14-Jun-10</c:v>
                </c:pt>
                <c:pt idx="1608">
                  <c:v>15-Jun-10</c:v>
                </c:pt>
                <c:pt idx="1609">
                  <c:v>16-Jun-10</c:v>
                </c:pt>
                <c:pt idx="1610">
                  <c:v>17-Jun-10</c:v>
                </c:pt>
                <c:pt idx="1611">
                  <c:v>18-Jun-10</c:v>
                </c:pt>
                <c:pt idx="1612">
                  <c:v>21-Jun-10</c:v>
                </c:pt>
                <c:pt idx="1613">
                  <c:v>22-Jun-10</c:v>
                </c:pt>
                <c:pt idx="1614">
                  <c:v>23-Jun-10</c:v>
                </c:pt>
                <c:pt idx="1615">
                  <c:v>24-Jun-10</c:v>
                </c:pt>
                <c:pt idx="1616">
                  <c:v>25-Jun-10</c:v>
                </c:pt>
                <c:pt idx="1617">
                  <c:v>28-Jun-10</c:v>
                </c:pt>
                <c:pt idx="1618">
                  <c:v>29-Jun-10</c:v>
                </c:pt>
                <c:pt idx="1619">
                  <c:v>30-Jun-10</c:v>
                </c:pt>
                <c:pt idx="1620">
                  <c:v>1-Jul-10</c:v>
                </c:pt>
                <c:pt idx="1621">
                  <c:v>2-Jul-10</c:v>
                </c:pt>
                <c:pt idx="1622">
                  <c:v>6-Jul-10</c:v>
                </c:pt>
                <c:pt idx="1623">
                  <c:v>7-Jul-10</c:v>
                </c:pt>
                <c:pt idx="1624">
                  <c:v>8-Jul-10</c:v>
                </c:pt>
                <c:pt idx="1625">
                  <c:v>9-Jul-10</c:v>
                </c:pt>
                <c:pt idx="1626">
                  <c:v>12-Jul-10</c:v>
                </c:pt>
                <c:pt idx="1627">
                  <c:v>13-Jul-10</c:v>
                </c:pt>
                <c:pt idx="1628">
                  <c:v>14-Jul-10</c:v>
                </c:pt>
                <c:pt idx="1629">
                  <c:v>15-Jul-10</c:v>
                </c:pt>
                <c:pt idx="1630">
                  <c:v>16-Jul-10</c:v>
                </c:pt>
                <c:pt idx="1631">
                  <c:v>19-Jul-10</c:v>
                </c:pt>
                <c:pt idx="1632">
                  <c:v>20-Jul-10</c:v>
                </c:pt>
                <c:pt idx="1633">
                  <c:v>21-Jul-10</c:v>
                </c:pt>
                <c:pt idx="1634">
                  <c:v>22-Jul-10</c:v>
                </c:pt>
                <c:pt idx="1635">
                  <c:v>23-Jul-10</c:v>
                </c:pt>
                <c:pt idx="1636">
                  <c:v>26-Jul-10</c:v>
                </c:pt>
                <c:pt idx="1637">
                  <c:v>27-Jul-10</c:v>
                </c:pt>
                <c:pt idx="1638">
                  <c:v>28-Jul-10</c:v>
                </c:pt>
                <c:pt idx="1639">
                  <c:v>29-Jul-10</c:v>
                </c:pt>
                <c:pt idx="1640">
                  <c:v>30-Jul-10</c:v>
                </c:pt>
                <c:pt idx="1641">
                  <c:v>2-Aug-10</c:v>
                </c:pt>
                <c:pt idx="1642">
                  <c:v>3-Aug-10</c:v>
                </c:pt>
                <c:pt idx="1643">
                  <c:v>4-Aug-10</c:v>
                </c:pt>
                <c:pt idx="1644">
                  <c:v>5-Aug-10</c:v>
                </c:pt>
                <c:pt idx="1645">
                  <c:v>6-Aug-10</c:v>
                </c:pt>
                <c:pt idx="1646">
                  <c:v>9-Aug-10</c:v>
                </c:pt>
                <c:pt idx="1647">
                  <c:v>10-Aug-10</c:v>
                </c:pt>
                <c:pt idx="1648">
                  <c:v>11-Aug-10</c:v>
                </c:pt>
                <c:pt idx="1649">
                  <c:v>12-Aug-10</c:v>
                </c:pt>
                <c:pt idx="1650">
                  <c:v>13-Aug-10</c:v>
                </c:pt>
                <c:pt idx="1651">
                  <c:v>16-Aug-10</c:v>
                </c:pt>
                <c:pt idx="1652">
                  <c:v>17-Aug-10</c:v>
                </c:pt>
                <c:pt idx="1653">
                  <c:v>18-Aug-10</c:v>
                </c:pt>
                <c:pt idx="1654">
                  <c:v>19-Aug-10</c:v>
                </c:pt>
                <c:pt idx="1655">
                  <c:v>20-Aug-10</c:v>
                </c:pt>
                <c:pt idx="1656">
                  <c:v>23-Aug-10</c:v>
                </c:pt>
                <c:pt idx="1657">
                  <c:v>24-Aug-10</c:v>
                </c:pt>
                <c:pt idx="1658">
                  <c:v>25-Aug-10</c:v>
                </c:pt>
                <c:pt idx="1659">
                  <c:v>26-Aug-10</c:v>
                </c:pt>
                <c:pt idx="1660">
                  <c:v>27-Aug-10</c:v>
                </c:pt>
                <c:pt idx="1661">
                  <c:v>30-Aug-10</c:v>
                </c:pt>
                <c:pt idx="1662">
                  <c:v>31-Aug-10</c:v>
                </c:pt>
                <c:pt idx="1663">
                  <c:v>1-Sep-10</c:v>
                </c:pt>
                <c:pt idx="1664">
                  <c:v>2-Sep-10</c:v>
                </c:pt>
                <c:pt idx="1665">
                  <c:v>3-Sep-10</c:v>
                </c:pt>
                <c:pt idx="1666">
                  <c:v>7-Sep-10</c:v>
                </c:pt>
                <c:pt idx="1667">
                  <c:v>8-Sep-10</c:v>
                </c:pt>
                <c:pt idx="1668">
                  <c:v>9-Sep-10</c:v>
                </c:pt>
                <c:pt idx="1669">
                  <c:v>10-Sep-10</c:v>
                </c:pt>
                <c:pt idx="1670">
                  <c:v>13-Sep-10</c:v>
                </c:pt>
                <c:pt idx="1671">
                  <c:v>14-Sep-10</c:v>
                </c:pt>
                <c:pt idx="1672">
                  <c:v>15-Sep-10</c:v>
                </c:pt>
                <c:pt idx="1673">
                  <c:v>16-Sep-10</c:v>
                </c:pt>
                <c:pt idx="1674">
                  <c:v>17-Sep-10</c:v>
                </c:pt>
                <c:pt idx="1675">
                  <c:v>20-Sep-10</c:v>
                </c:pt>
                <c:pt idx="1676">
                  <c:v>21-Sep-10</c:v>
                </c:pt>
                <c:pt idx="1677">
                  <c:v>22-Sep-10</c:v>
                </c:pt>
                <c:pt idx="1678">
                  <c:v>23-Sep-10</c:v>
                </c:pt>
                <c:pt idx="1679">
                  <c:v>24-Sep-10</c:v>
                </c:pt>
                <c:pt idx="1680">
                  <c:v>27-Sep-10</c:v>
                </c:pt>
                <c:pt idx="1681">
                  <c:v>28-Sep-10</c:v>
                </c:pt>
                <c:pt idx="1682">
                  <c:v>29-Sep-10</c:v>
                </c:pt>
                <c:pt idx="1683">
                  <c:v>30-Sep-10</c:v>
                </c:pt>
                <c:pt idx="1684">
                  <c:v>1-Oct-10</c:v>
                </c:pt>
                <c:pt idx="1685">
                  <c:v>4-Oct-10</c:v>
                </c:pt>
                <c:pt idx="1686">
                  <c:v>5-Oct-10</c:v>
                </c:pt>
                <c:pt idx="1687">
                  <c:v>6-Oct-10</c:v>
                </c:pt>
                <c:pt idx="1688">
                  <c:v>7-Oct-10</c:v>
                </c:pt>
                <c:pt idx="1689">
                  <c:v>8-Oct-10</c:v>
                </c:pt>
                <c:pt idx="1690">
                  <c:v>11-Oct-10</c:v>
                </c:pt>
                <c:pt idx="1691">
                  <c:v>12-Oct-10</c:v>
                </c:pt>
                <c:pt idx="1692">
                  <c:v>13-Oct-10</c:v>
                </c:pt>
                <c:pt idx="1693">
                  <c:v>14-Oct-10</c:v>
                </c:pt>
                <c:pt idx="1694">
                  <c:v>15-Oct-10</c:v>
                </c:pt>
                <c:pt idx="1695">
                  <c:v>18-Oct-10</c:v>
                </c:pt>
                <c:pt idx="1696">
                  <c:v>19-Oct-10</c:v>
                </c:pt>
                <c:pt idx="1697">
                  <c:v>20-Oct-10</c:v>
                </c:pt>
                <c:pt idx="1698">
                  <c:v>21-Oct-10</c:v>
                </c:pt>
                <c:pt idx="1699">
                  <c:v>22-Oct-10</c:v>
                </c:pt>
                <c:pt idx="1700">
                  <c:v>25-Oct-10</c:v>
                </c:pt>
                <c:pt idx="1701">
                  <c:v>26-Oct-10</c:v>
                </c:pt>
                <c:pt idx="1702">
                  <c:v>27-Oct-10</c:v>
                </c:pt>
                <c:pt idx="1703">
                  <c:v>28-Oct-10</c:v>
                </c:pt>
                <c:pt idx="1704">
                  <c:v>29-Oct-10</c:v>
                </c:pt>
                <c:pt idx="1705">
                  <c:v>1-Nov-10</c:v>
                </c:pt>
                <c:pt idx="1706">
                  <c:v>2-Nov-10</c:v>
                </c:pt>
                <c:pt idx="1707">
                  <c:v>3-Nov-10</c:v>
                </c:pt>
                <c:pt idx="1708">
                  <c:v>4-Nov-10</c:v>
                </c:pt>
                <c:pt idx="1709">
                  <c:v>5-Nov-10</c:v>
                </c:pt>
                <c:pt idx="1710">
                  <c:v>8-Nov-10</c:v>
                </c:pt>
                <c:pt idx="1711">
                  <c:v>9-Nov-10</c:v>
                </c:pt>
                <c:pt idx="1712">
                  <c:v>10-Nov-10</c:v>
                </c:pt>
                <c:pt idx="1713">
                  <c:v>11-Nov-10</c:v>
                </c:pt>
                <c:pt idx="1714">
                  <c:v>12-Nov-10</c:v>
                </c:pt>
                <c:pt idx="1715">
                  <c:v>15-Nov-10</c:v>
                </c:pt>
                <c:pt idx="1716">
                  <c:v>16-Nov-10</c:v>
                </c:pt>
                <c:pt idx="1717">
                  <c:v>17-Nov-10</c:v>
                </c:pt>
                <c:pt idx="1718">
                  <c:v>18-Nov-10</c:v>
                </c:pt>
                <c:pt idx="1719">
                  <c:v>19-Nov-10</c:v>
                </c:pt>
                <c:pt idx="1720">
                  <c:v>22-Nov-10</c:v>
                </c:pt>
                <c:pt idx="1721">
                  <c:v>23-Nov-10</c:v>
                </c:pt>
                <c:pt idx="1722">
                  <c:v>24-Nov-10</c:v>
                </c:pt>
                <c:pt idx="1723">
                  <c:v>26-Nov-10</c:v>
                </c:pt>
                <c:pt idx="1724">
                  <c:v>29-Nov-10</c:v>
                </c:pt>
                <c:pt idx="1725">
                  <c:v>30-Nov-10</c:v>
                </c:pt>
                <c:pt idx="1726">
                  <c:v>1-Dec-10</c:v>
                </c:pt>
                <c:pt idx="1727">
                  <c:v>2-Dec-10</c:v>
                </c:pt>
                <c:pt idx="1728">
                  <c:v>3-Dec-10</c:v>
                </c:pt>
                <c:pt idx="1729">
                  <c:v>6-Dec-10</c:v>
                </c:pt>
                <c:pt idx="1730">
                  <c:v>7-Dec-10</c:v>
                </c:pt>
                <c:pt idx="1731">
                  <c:v>8-Dec-10</c:v>
                </c:pt>
                <c:pt idx="1732">
                  <c:v>9-Dec-10</c:v>
                </c:pt>
                <c:pt idx="1733">
                  <c:v>10-Dec-10</c:v>
                </c:pt>
                <c:pt idx="1734">
                  <c:v>13-Dec-10</c:v>
                </c:pt>
                <c:pt idx="1735">
                  <c:v>14-Dec-10</c:v>
                </c:pt>
                <c:pt idx="1736">
                  <c:v>15-Dec-10</c:v>
                </c:pt>
                <c:pt idx="1737">
                  <c:v>16-Dec-10</c:v>
                </c:pt>
                <c:pt idx="1738">
                  <c:v>17-Dec-10</c:v>
                </c:pt>
                <c:pt idx="1739">
                  <c:v>20-Dec-10</c:v>
                </c:pt>
                <c:pt idx="1740">
                  <c:v>21-Dec-10</c:v>
                </c:pt>
                <c:pt idx="1741">
                  <c:v>22-Dec-10</c:v>
                </c:pt>
                <c:pt idx="1742">
                  <c:v>23-Dec-10</c:v>
                </c:pt>
                <c:pt idx="1743">
                  <c:v>27-Dec-10</c:v>
                </c:pt>
                <c:pt idx="1744">
                  <c:v>28-Dec-10</c:v>
                </c:pt>
                <c:pt idx="1745">
                  <c:v>29-Dec-10</c:v>
                </c:pt>
                <c:pt idx="1746">
                  <c:v>30-Dec-10</c:v>
                </c:pt>
                <c:pt idx="1747">
                  <c:v>31-Dec-10</c:v>
                </c:pt>
                <c:pt idx="1748">
                  <c:v>3-Jan-11</c:v>
                </c:pt>
                <c:pt idx="1749">
                  <c:v>4-Jan-11</c:v>
                </c:pt>
                <c:pt idx="1750">
                  <c:v>5-Jan-11</c:v>
                </c:pt>
                <c:pt idx="1751">
                  <c:v>6-Jan-11</c:v>
                </c:pt>
                <c:pt idx="1752">
                  <c:v>7-Jan-11</c:v>
                </c:pt>
                <c:pt idx="1753">
                  <c:v>10-Jan-11</c:v>
                </c:pt>
                <c:pt idx="1754">
                  <c:v>11-Jan-11</c:v>
                </c:pt>
                <c:pt idx="1755">
                  <c:v>12-Jan-11</c:v>
                </c:pt>
                <c:pt idx="1756">
                  <c:v>13-Jan-11</c:v>
                </c:pt>
                <c:pt idx="1757">
                  <c:v>14-Jan-11</c:v>
                </c:pt>
                <c:pt idx="1758">
                  <c:v>18-Jan-11</c:v>
                </c:pt>
                <c:pt idx="1759">
                  <c:v>19-Jan-11</c:v>
                </c:pt>
                <c:pt idx="1760">
                  <c:v>20-Jan-11</c:v>
                </c:pt>
                <c:pt idx="1761">
                  <c:v>21-Jan-11</c:v>
                </c:pt>
                <c:pt idx="1762">
                  <c:v>24-Jan-11</c:v>
                </c:pt>
                <c:pt idx="1763">
                  <c:v>25-Jan-11</c:v>
                </c:pt>
                <c:pt idx="1764">
                  <c:v>26-Jan-11</c:v>
                </c:pt>
                <c:pt idx="1765">
                  <c:v>27-Jan-11</c:v>
                </c:pt>
                <c:pt idx="1766">
                  <c:v>28-Jan-11</c:v>
                </c:pt>
                <c:pt idx="1767">
                  <c:v>31-Jan-11</c:v>
                </c:pt>
                <c:pt idx="1768">
                  <c:v>1-Feb-11</c:v>
                </c:pt>
                <c:pt idx="1769">
                  <c:v>2-Feb-11</c:v>
                </c:pt>
                <c:pt idx="1770">
                  <c:v>3-Feb-11</c:v>
                </c:pt>
                <c:pt idx="1771">
                  <c:v>4-Feb-11</c:v>
                </c:pt>
                <c:pt idx="1772">
                  <c:v>7-Feb-11</c:v>
                </c:pt>
                <c:pt idx="1773">
                  <c:v>8-Feb-11</c:v>
                </c:pt>
                <c:pt idx="1774">
                  <c:v>9-Feb-11</c:v>
                </c:pt>
                <c:pt idx="1775">
                  <c:v>10-Feb-11</c:v>
                </c:pt>
                <c:pt idx="1776">
                  <c:v>11-Feb-11</c:v>
                </c:pt>
                <c:pt idx="1777">
                  <c:v>14-Feb-11</c:v>
                </c:pt>
                <c:pt idx="1778">
                  <c:v>15-Feb-11</c:v>
                </c:pt>
                <c:pt idx="1779">
                  <c:v>16-Feb-11</c:v>
                </c:pt>
                <c:pt idx="1780">
                  <c:v>17-Feb-11</c:v>
                </c:pt>
                <c:pt idx="1781">
                  <c:v>18-Feb-11</c:v>
                </c:pt>
                <c:pt idx="1782">
                  <c:v>22-Feb-11</c:v>
                </c:pt>
                <c:pt idx="1783">
                  <c:v>23-Feb-11</c:v>
                </c:pt>
                <c:pt idx="1784">
                  <c:v>24-Feb-11</c:v>
                </c:pt>
                <c:pt idx="1785">
                  <c:v>25-Feb-11</c:v>
                </c:pt>
                <c:pt idx="1786">
                  <c:v>28-Feb-11</c:v>
                </c:pt>
                <c:pt idx="1787">
                  <c:v>1-Mar-11</c:v>
                </c:pt>
                <c:pt idx="1788">
                  <c:v>2-Mar-11</c:v>
                </c:pt>
                <c:pt idx="1789">
                  <c:v>3-Mar-11</c:v>
                </c:pt>
                <c:pt idx="1790">
                  <c:v>4-Mar-11</c:v>
                </c:pt>
                <c:pt idx="1791">
                  <c:v>7-Mar-11</c:v>
                </c:pt>
                <c:pt idx="1792">
                  <c:v>8-Mar-11</c:v>
                </c:pt>
                <c:pt idx="1793">
                  <c:v>9-Mar-11</c:v>
                </c:pt>
                <c:pt idx="1794">
                  <c:v>10-Mar-11</c:v>
                </c:pt>
                <c:pt idx="1795">
                  <c:v>11-Mar-11</c:v>
                </c:pt>
                <c:pt idx="1796">
                  <c:v>14-Mar-11</c:v>
                </c:pt>
                <c:pt idx="1797">
                  <c:v>15-Mar-11</c:v>
                </c:pt>
                <c:pt idx="1798">
                  <c:v>16-Mar-11</c:v>
                </c:pt>
                <c:pt idx="1799">
                  <c:v>17-Mar-11</c:v>
                </c:pt>
                <c:pt idx="1800">
                  <c:v>18-Mar-11</c:v>
                </c:pt>
                <c:pt idx="1801">
                  <c:v>21-Mar-11</c:v>
                </c:pt>
                <c:pt idx="1802">
                  <c:v>22-Mar-11</c:v>
                </c:pt>
                <c:pt idx="1803">
                  <c:v>23-Mar-11</c:v>
                </c:pt>
                <c:pt idx="1804">
                  <c:v>24-Mar-11</c:v>
                </c:pt>
                <c:pt idx="1805">
                  <c:v>25-Mar-11</c:v>
                </c:pt>
                <c:pt idx="1806">
                  <c:v>28-Mar-11</c:v>
                </c:pt>
                <c:pt idx="1807">
                  <c:v>29-Mar-11</c:v>
                </c:pt>
                <c:pt idx="1808">
                  <c:v>30-Mar-11</c:v>
                </c:pt>
                <c:pt idx="1809">
                  <c:v>31-Mar-11</c:v>
                </c:pt>
                <c:pt idx="1810">
                  <c:v>1-Apr-11</c:v>
                </c:pt>
                <c:pt idx="1811">
                  <c:v>4-Apr-11</c:v>
                </c:pt>
                <c:pt idx="1812">
                  <c:v>5-Apr-11</c:v>
                </c:pt>
                <c:pt idx="1813">
                  <c:v>6-Apr-11</c:v>
                </c:pt>
                <c:pt idx="1814">
                  <c:v>7-Apr-11</c:v>
                </c:pt>
                <c:pt idx="1815">
                  <c:v>8-Apr-11</c:v>
                </c:pt>
                <c:pt idx="1816">
                  <c:v>11-Apr-11</c:v>
                </c:pt>
                <c:pt idx="1817">
                  <c:v>12-Apr-11</c:v>
                </c:pt>
                <c:pt idx="1818">
                  <c:v>13-Apr-11</c:v>
                </c:pt>
                <c:pt idx="1819">
                  <c:v>14-Apr-11</c:v>
                </c:pt>
                <c:pt idx="1820">
                  <c:v>15-Apr-11</c:v>
                </c:pt>
                <c:pt idx="1821">
                  <c:v>18-Apr-11</c:v>
                </c:pt>
                <c:pt idx="1822">
                  <c:v>19-Apr-11</c:v>
                </c:pt>
                <c:pt idx="1823">
                  <c:v>20-Apr-11</c:v>
                </c:pt>
                <c:pt idx="1824">
                  <c:v>21-Apr-11</c:v>
                </c:pt>
                <c:pt idx="1825">
                  <c:v>25-Apr-11</c:v>
                </c:pt>
                <c:pt idx="1826">
                  <c:v>26-Apr-11</c:v>
                </c:pt>
                <c:pt idx="1827">
                  <c:v>27-Apr-11</c:v>
                </c:pt>
                <c:pt idx="1828">
                  <c:v>28-Apr-11</c:v>
                </c:pt>
                <c:pt idx="1829">
                  <c:v>29-Apr-11</c:v>
                </c:pt>
                <c:pt idx="1830">
                  <c:v>2-May-11</c:v>
                </c:pt>
                <c:pt idx="1831">
                  <c:v>3-May-11</c:v>
                </c:pt>
                <c:pt idx="1832">
                  <c:v>4-May-11</c:v>
                </c:pt>
                <c:pt idx="1833">
                  <c:v>5-May-11</c:v>
                </c:pt>
                <c:pt idx="1834">
                  <c:v>6-May-11</c:v>
                </c:pt>
                <c:pt idx="1835">
                  <c:v>9-May-11</c:v>
                </c:pt>
                <c:pt idx="1836">
                  <c:v>10-May-11</c:v>
                </c:pt>
                <c:pt idx="1837">
                  <c:v>11-May-11</c:v>
                </c:pt>
                <c:pt idx="1838">
                  <c:v>12-May-11</c:v>
                </c:pt>
                <c:pt idx="1839">
                  <c:v>13-May-11</c:v>
                </c:pt>
                <c:pt idx="1840">
                  <c:v>16-May-11</c:v>
                </c:pt>
                <c:pt idx="1841">
                  <c:v>17-May-11</c:v>
                </c:pt>
                <c:pt idx="1842">
                  <c:v>18-May-11</c:v>
                </c:pt>
                <c:pt idx="1843">
                  <c:v>19-May-11</c:v>
                </c:pt>
                <c:pt idx="1844">
                  <c:v>20-May-11</c:v>
                </c:pt>
                <c:pt idx="1845">
                  <c:v>23-May-11</c:v>
                </c:pt>
                <c:pt idx="1846">
                  <c:v>24-May-11</c:v>
                </c:pt>
                <c:pt idx="1847">
                  <c:v>25-May-11</c:v>
                </c:pt>
                <c:pt idx="1848">
                  <c:v>26-May-11</c:v>
                </c:pt>
                <c:pt idx="1849">
                  <c:v>27-May-11</c:v>
                </c:pt>
                <c:pt idx="1850">
                  <c:v>31-May-11</c:v>
                </c:pt>
                <c:pt idx="1851">
                  <c:v>1-Jun-11</c:v>
                </c:pt>
                <c:pt idx="1852">
                  <c:v>2-Jun-11</c:v>
                </c:pt>
                <c:pt idx="1853">
                  <c:v>3-Jun-11</c:v>
                </c:pt>
                <c:pt idx="1854">
                  <c:v>6-Jun-11</c:v>
                </c:pt>
                <c:pt idx="1855">
                  <c:v>7-Jun-11</c:v>
                </c:pt>
                <c:pt idx="1856">
                  <c:v>8-Jun-11</c:v>
                </c:pt>
                <c:pt idx="1857">
                  <c:v>9-Jun-11</c:v>
                </c:pt>
                <c:pt idx="1858">
                  <c:v>10-Jun-11</c:v>
                </c:pt>
                <c:pt idx="1859">
                  <c:v>13-Jun-11</c:v>
                </c:pt>
                <c:pt idx="1860">
                  <c:v>14-Jun-11</c:v>
                </c:pt>
                <c:pt idx="1861">
                  <c:v>15-Jun-11</c:v>
                </c:pt>
                <c:pt idx="1862">
                  <c:v>16-Jun-11</c:v>
                </c:pt>
                <c:pt idx="1863">
                  <c:v>17-Jun-11</c:v>
                </c:pt>
                <c:pt idx="1864">
                  <c:v>20-Jun-11</c:v>
                </c:pt>
                <c:pt idx="1865">
                  <c:v>21-Jun-11</c:v>
                </c:pt>
                <c:pt idx="1866">
                  <c:v>22-Jun-11</c:v>
                </c:pt>
                <c:pt idx="1867">
                  <c:v>23-Jun-11</c:v>
                </c:pt>
                <c:pt idx="1868">
                  <c:v>24-Jun-11</c:v>
                </c:pt>
                <c:pt idx="1869">
                  <c:v>27-Jun-11</c:v>
                </c:pt>
                <c:pt idx="1870">
                  <c:v>28-Jun-11</c:v>
                </c:pt>
                <c:pt idx="1871">
                  <c:v>29-Jun-11</c:v>
                </c:pt>
                <c:pt idx="1872">
                  <c:v>30-Jun-11</c:v>
                </c:pt>
                <c:pt idx="1873">
                  <c:v>1-Jul-11</c:v>
                </c:pt>
                <c:pt idx="1874">
                  <c:v>5-Jul-11</c:v>
                </c:pt>
                <c:pt idx="1875">
                  <c:v>6-Jul-11</c:v>
                </c:pt>
                <c:pt idx="1876">
                  <c:v>7-Jul-11</c:v>
                </c:pt>
                <c:pt idx="1877">
                  <c:v>8-Jul-11</c:v>
                </c:pt>
                <c:pt idx="1878">
                  <c:v>11-Jul-11</c:v>
                </c:pt>
                <c:pt idx="1879">
                  <c:v>12-Jul-11</c:v>
                </c:pt>
                <c:pt idx="1880">
                  <c:v>13-Jul-11</c:v>
                </c:pt>
                <c:pt idx="1881">
                  <c:v>14-Jul-11</c:v>
                </c:pt>
                <c:pt idx="1882">
                  <c:v>15-Jul-11</c:v>
                </c:pt>
                <c:pt idx="1883">
                  <c:v>18-Jul-11</c:v>
                </c:pt>
                <c:pt idx="1884">
                  <c:v>19-Jul-11</c:v>
                </c:pt>
                <c:pt idx="1885">
                  <c:v>20-Jul-11</c:v>
                </c:pt>
                <c:pt idx="1886">
                  <c:v>21-Jul-11</c:v>
                </c:pt>
                <c:pt idx="1887">
                  <c:v>22-Jul-11</c:v>
                </c:pt>
                <c:pt idx="1888">
                  <c:v>25-Jul-11</c:v>
                </c:pt>
                <c:pt idx="1889">
                  <c:v>26-Jul-11</c:v>
                </c:pt>
                <c:pt idx="1890">
                  <c:v>27-Jul-11</c:v>
                </c:pt>
                <c:pt idx="1891">
                  <c:v>28-Jul-11</c:v>
                </c:pt>
                <c:pt idx="1892">
                  <c:v>29-Jul-11</c:v>
                </c:pt>
                <c:pt idx="1893">
                  <c:v>1-Aug-11</c:v>
                </c:pt>
                <c:pt idx="1894">
                  <c:v>2-Aug-11</c:v>
                </c:pt>
                <c:pt idx="1895">
                  <c:v>3-Aug-11</c:v>
                </c:pt>
                <c:pt idx="1896">
                  <c:v>4-Aug-11</c:v>
                </c:pt>
                <c:pt idx="1897">
                  <c:v>5-Aug-11</c:v>
                </c:pt>
                <c:pt idx="1898">
                  <c:v>8-Aug-11</c:v>
                </c:pt>
                <c:pt idx="1899">
                  <c:v>9-Aug-11</c:v>
                </c:pt>
                <c:pt idx="1900">
                  <c:v>10-Aug-11</c:v>
                </c:pt>
                <c:pt idx="1901">
                  <c:v>11-Aug-11</c:v>
                </c:pt>
                <c:pt idx="1902">
                  <c:v>12-Aug-11</c:v>
                </c:pt>
                <c:pt idx="1903">
                  <c:v>15-Aug-11</c:v>
                </c:pt>
                <c:pt idx="1904">
                  <c:v>16-Aug-11</c:v>
                </c:pt>
                <c:pt idx="1905">
                  <c:v>17-Aug-11</c:v>
                </c:pt>
                <c:pt idx="1906">
                  <c:v>18-Aug-11</c:v>
                </c:pt>
                <c:pt idx="1907">
                  <c:v>19-Aug-11</c:v>
                </c:pt>
                <c:pt idx="1908">
                  <c:v>22-Aug-11</c:v>
                </c:pt>
                <c:pt idx="1909">
                  <c:v>23-Aug-11</c:v>
                </c:pt>
                <c:pt idx="1910">
                  <c:v>24-Aug-11</c:v>
                </c:pt>
                <c:pt idx="1911">
                  <c:v>25-Aug-11</c:v>
                </c:pt>
                <c:pt idx="1912">
                  <c:v>26-Aug-11</c:v>
                </c:pt>
                <c:pt idx="1913">
                  <c:v>29-Aug-11</c:v>
                </c:pt>
                <c:pt idx="1914">
                  <c:v>30-Aug-11</c:v>
                </c:pt>
                <c:pt idx="1915">
                  <c:v>31-Aug-11</c:v>
                </c:pt>
                <c:pt idx="1916">
                  <c:v>1-Sep-11</c:v>
                </c:pt>
                <c:pt idx="1917">
                  <c:v>2-Sep-11</c:v>
                </c:pt>
                <c:pt idx="1918">
                  <c:v>6-Sep-11</c:v>
                </c:pt>
                <c:pt idx="1919">
                  <c:v>7-Sep-11</c:v>
                </c:pt>
                <c:pt idx="1920">
                  <c:v>8-Sep-11</c:v>
                </c:pt>
                <c:pt idx="1921">
                  <c:v>9-Sep-11</c:v>
                </c:pt>
                <c:pt idx="1922">
                  <c:v>12-Sep-11</c:v>
                </c:pt>
                <c:pt idx="1923">
                  <c:v>13-Sep-11</c:v>
                </c:pt>
                <c:pt idx="1924">
                  <c:v>14-Sep-11</c:v>
                </c:pt>
                <c:pt idx="1925">
                  <c:v>15-Sep-11</c:v>
                </c:pt>
                <c:pt idx="1926">
                  <c:v>16-Sep-11</c:v>
                </c:pt>
                <c:pt idx="1927">
                  <c:v>19-Sep-11</c:v>
                </c:pt>
                <c:pt idx="1928">
                  <c:v>20-Sep-11</c:v>
                </c:pt>
                <c:pt idx="1929">
                  <c:v>21-Sep-11</c:v>
                </c:pt>
                <c:pt idx="1930">
                  <c:v>22-Sep-11</c:v>
                </c:pt>
                <c:pt idx="1931">
                  <c:v>23-Sep-11</c:v>
                </c:pt>
                <c:pt idx="1932">
                  <c:v>26-Sep-11</c:v>
                </c:pt>
                <c:pt idx="1933">
                  <c:v>27-Sep-11</c:v>
                </c:pt>
                <c:pt idx="1934">
                  <c:v>28-Sep-11</c:v>
                </c:pt>
                <c:pt idx="1935">
                  <c:v>29-Sep-11</c:v>
                </c:pt>
                <c:pt idx="1936">
                  <c:v>30-Sep-11</c:v>
                </c:pt>
                <c:pt idx="1937">
                  <c:v>3-Oct-11</c:v>
                </c:pt>
                <c:pt idx="1938">
                  <c:v>4-Oct-11</c:v>
                </c:pt>
                <c:pt idx="1939">
                  <c:v>5-Oct-11</c:v>
                </c:pt>
                <c:pt idx="1940">
                  <c:v>6-Oct-11</c:v>
                </c:pt>
                <c:pt idx="1941">
                  <c:v>7-Oct-11</c:v>
                </c:pt>
                <c:pt idx="1942">
                  <c:v>10-Oct-11</c:v>
                </c:pt>
                <c:pt idx="1943">
                  <c:v>11-Oct-11</c:v>
                </c:pt>
                <c:pt idx="1944">
                  <c:v>12-Oct-11</c:v>
                </c:pt>
                <c:pt idx="1945">
                  <c:v>13-Oct-11</c:v>
                </c:pt>
                <c:pt idx="1946">
                  <c:v>14-Oct-11</c:v>
                </c:pt>
                <c:pt idx="1947">
                  <c:v>17-Oct-11</c:v>
                </c:pt>
                <c:pt idx="1948">
                  <c:v>18-Oct-11</c:v>
                </c:pt>
                <c:pt idx="1949">
                  <c:v>19-Oct-11</c:v>
                </c:pt>
                <c:pt idx="1950">
                  <c:v>20-Oct-11</c:v>
                </c:pt>
                <c:pt idx="1951">
                  <c:v>21-Oct-11</c:v>
                </c:pt>
                <c:pt idx="1952">
                  <c:v>24-Oct-11</c:v>
                </c:pt>
                <c:pt idx="1953">
                  <c:v>25-Oct-11</c:v>
                </c:pt>
                <c:pt idx="1954">
                  <c:v>26-Oct-11</c:v>
                </c:pt>
                <c:pt idx="1955">
                  <c:v>27-Oct-11</c:v>
                </c:pt>
                <c:pt idx="1956">
                  <c:v>28-Oct-11</c:v>
                </c:pt>
                <c:pt idx="1957">
                  <c:v>31-Oct-11</c:v>
                </c:pt>
                <c:pt idx="1958">
                  <c:v>1-Nov-11</c:v>
                </c:pt>
                <c:pt idx="1959">
                  <c:v>2-Nov-11</c:v>
                </c:pt>
                <c:pt idx="1960">
                  <c:v>3-Nov-11</c:v>
                </c:pt>
                <c:pt idx="1961">
                  <c:v>4-Nov-11</c:v>
                </c:pt>
                <c:pt idx="1962">
                  <c:v>7-Nov-11</c:v>
                </c:pt>
                <c:pt idx="1963">
                  <c:v>8-Nov-11</c:v>
                </c:pt>
                <c:pt idx="1964">
                  <c:v>9-Nov-11</c:v>
                </c:pt>
                <c:pt idx="1965">
                  <c:v>10-Nov-11</c:v>
                </c:pt>
                <c:pt idx="1966">
                  <c:v>11-Nov-11</c:v>
                </c:pt>
                <c:pt idx="1967">
                  <c:v>14-Nov-11</c:v>
                </c:pt>
                <c:pt idx="1968">
                  <c:v>15-Nov-11</c:v>
                </c:pt>
                <c:pt idx="1969">
                  <c:v>16-Nov-11</c:v>
                </c:pt>
                <c:pt idx="1970">
                  <c:v>17-Nov-11</c:v>
                </c:pt>
                <c:pt idx="1971">
                  <c:v>18-Nov-11</c:v>
                </c:pt>
                <c:pt idx="1972">
                  <c:v>21-Nov-11</c:v>
                </c:pt>
                <c:pt idx="1973">
                  <c:v>22-Nov-11</c:v>
                </c:pt>
                <c:pt idx="1974">
                  <c:v>23-Nov-11</c:v>
                </c:pt>
                <c:pt idx="1975">
                  <c:v>25-Nov-11</c:v>
                </c:pt>
                <c:pt idx="1976">
                  <c:v>28-Nov-11</c:v>
                </c:pt>
                <c:pt idx="1977">
                  <c:v>29-Nov-11</c:v>
                </c:pt>
                <c:pt idx="1978">
                  <c:v>30-Nov-11</c:v>
                </c:pt>
                <c:pt idx="1979">
                  <c:v>1-Dec-11</c:v>
                </c:pt>
                <c:pt idx="1980">
                  <c:v>2-Dec-11</c:v>
                </c:pt>
                <c:pt idx="1981">
                  <c:v>5-Dec-11</c:v>
                </c:pt>
                <c:pt idx="1982">
                  <c:v>6-Dec-11</c:v>
                </c:pt>
                <c:pt idx="1983">
                  <c:v>7-Dec-11</c:v>
                </c:pt>
                <c:pt idx="1984">
                  <c:v>8-Dec-11</c:v>
                </c:pt>
                <c:pt idx="1985">
                  <c:v>9-Dec-11</c:v>
                </c:pt>
                <c:pt idx="1986">
                  <c:v>12-Dec-11</c:v>
                </c:pt>
                <c:pt idx="1987">
                  <c:v>13-Dec-11</c:v>
                </c:pt>
                <c:pt idx="1988">
                  <c:v>14-Dec-11</c:v>
                </c:pt>
                <c:pt idx="1989">
                  <c:v>15-Dec-11</c:v>
                </c:pt>
                <c:pt idx="1990">
                  <c:v>16-Dec-11</c:v>
                </c:pt>
                <c:pt idx="1991">
                  <c:v>19-Dec-11</c:v>
                </c:pt>
                <c:pt idx="1992">
                  <c:v>20-Dec-11</c:v>
                </c:pt>
                <c:pt idx="1993">
                  <c:v>21-Dec-11</c:v>
                </c:pt>
                <c:pt idx="1994">
                  <c:v>22-Dec-11</c:v>
                </c:pt>
                <c:pt idx="1995">
                  <c:v>23-Dec-11</c:v>
                </c:pt>
                <c:pt idx="1996">
                  <c:v>27-Dec-11</c:v>
                </c:pt>
                <c:pt idx="1997">
                  <c:v>28-Dec-11</c:v>
                </c:pt>
                <c:pt idx="1998">
                  <c:v>29-Dec-11</c:v>
                </c:pt>
                <c:pt idx="1999">
                  <c:v>30-Dec-11</c:v>
                </c:pt>
                <c:pt idx="2000">
                  <c:v>3-Jan-12</c:v>
                </c:pt>
                <c:pt idx="2001">
                  <c:v>4-Jan-12</c:v>
                </c:pt>
                <c:pt idx="2002">
                  <c:v>5-Jan-12</c:v>
                </c:pt>
                <c:pt idx="2003">
                  <c:v>6-Jan-12</c:v>
                </c:pt>
                <c:pt idx="2004">
                  <c:v>9-Jan-12</c:v>
                </c:pt>
                <c:pt idx="2005">
                  <c:v>10-Jan-12</c:v>
                </c:pt>
                <c:pt idx="2006">
                  <c:v>11-Jan-12</c:v>
                </c:pt>
                <c:pt idx="2007">
                  <c:v>12-Jan-12</c:v>
                </c:pt>
                <c:pt idx="2008">
                  <c:v>13-Jan-12</c:v>
                </c:pt>
                <c:pt idx="2009">
                  <c:v>17-Jan-12</c:v>
                </c:pt>
                <c:pt idx="2010">
                  <c:v>18-Jan-12</c:v>
                </c:pt>
                <c:pt idx="2011">
                  <c:v>19-Jan-12</c:v>
                </c:pt>
                <c:pt idx="2012">
                  <c:v>20-Jan-12</c:v>
                </c:pt>
                <c:pt idx="2013">
                  <c:v>23-Jan-12</c:v>
                </c:pt>
                <c:pt idx="2014">
                  <c:v>24-Jan-12</c:v>
                </c:pt>
                <c:pt idx="2015">
                  <c:v>25-Jan-12</c:v>
                </c:pt>
                <c:pt idx="2016">
                  <c:v>26-Jan-12</c:v>
                </c:pt>
                <c:pt idx="2017">
                  <c:v>27-Jan-12</c:v>
                </c:pt>
                <c:pt idx="2018">
                  <c:v>30-Jan-12</c:v>
                </c:pt>
                <c:pt idx="2019">
                  <c:v>31-Jan-12</c:v>
                </c:pt>
                <c:pt idx="2020">
                  <c:v>1-Feb-12</c:v>
                </c:pt>
                <c:pt idx="2021">
                  <c:v>2-Feb-12</c:v>
                </c:pt>
                <c:pt idx="2022">
                  <c:v>3-Feb-12</c:v>
                </c:pt>
                <c:pt idx="2023">
                  <c:v>6-Feb-12</c:v>
                </c:pt>
                <c:pt idx="2024">
                  <c:v>7-Feb-12</c:v>
                </c:pt>
                <c:pt idx="2025">
                  <c:v>8-Feb-12</c:v>
                </c:pt>
                <c:pt idx="2026">
                  <c:v>9-Feb-12</c:v>
                </c:pt>
                <c:pt idx="2027">
                  <c:v>10-Feb-12</c:v>
                </c:pt>
                <c:pt idx="2028">
                  <c:v>13-Feb-12</c:v>
                </c:pt>
                <c:pt idx="2029">
                  <c:v>14-Feb-12</c:v>
                </c:pt>
                <c:pt idx="2030">
                  <c:v>15-Feb-12</c:v>
                </c:pt>
                <c:pt idx="2031">
                  <c:v>16-Feb-12</c:v>
                </c:pt>
                <c:pt idx="2032">
                  <c:v>17-Feb-12</c:v>
                </c:pt>
                <c:pt idx="2033">
                  <c:v>21-Feb-12</c:v>
                </c:pt>
                <c:pt idx="2034">
                  <c:v>22-Feb-12</c:v>
                </c:pt>
                <c:pt idx="2035">
                  <c:v>23-Feb-12</c:v>
                </c:pt>
                <c:pt idx="2036">
                  <c:v>24-Feb-12</c:v>
                </c:pt>
                <c:pt idx="2037">
                  <c:v>27-Feb-12</c:v>
                </c:pt>
                <c:pt idx="2038">
                  <c:v>28-Feb-12</c:v>
                </c:pt>
                <c:pt idx="2039">
                  <c:v>29-Feb-12</c:v>
                </c:pt>
                <c:pt idx="2040">
                  <c:v>1-Mar-12</c:v>
                </c:pt>
                <c:pt idx="2041">
                  <c:v>2-Mar-12</c:v>
                </c:pt>
                <c:pt idx="2042">
                  <c:v>5-Mar-12</c:v>
                </c:pt>
                <c:pt idx="2043">
                  <c:v>6-Mar-12</c:v>
                </c:pt>
                <c:pt idx="2044">
                  <c:v>7-Mar-12</c:v>
                </c:pt>
                <c:pt idx="2045">
                  <c:v>8-Mar-12</c:v>
                </c:pt>
                <c:pt idx="2046">
                  <c:v>9-Mar-12</c:v>
                </c:pt>
                <c:pt idx="2047">
                  <c:v>12-Mar-12</c:v>
                </c:pt>
                <c:pt idx="2048">
                  <c:v>13-Mar-12</c:v>
                </c:pt>
                <c:pt idx="2049">
                  <c:v>14-Mar-12</c:v>
                </c:pt>
                <c:pt idx="2050">
                  <c:v>15-Mar-12</c:v>
                </c:pt>
                <c:pt idx="2051">
                  <c:v>16-Mar-12</c:v>
                </c:pt>
                <c:pt idx="2052">
                  <c:v>19-Mar-12</c:v>
                </c:pt>
                <c:pt idx="2053">
                  <c:v>20-Mar-12</c:v>
                </c:pt>
                <c:pt idx="2054">
                  <c:v>21-Mar-12</c:v>
                </c:pt>
                <c:pt idx="2055">
                  <c:v>22-Mar-12</c:v>
                </c:pt>
                <c:pt idx="2056">
                  <c:v>23-Mar-12</c:v>
                </c:pt>
                <c:pt idx="2057">
                  <c:v>26-Mar-12</c:v>
                </c:pt>
                <c:pt idx="2058">
                  <c:v>27-Mar-12</c:v>
                </c:pt>
                <c:pt idx="2059">
                  <c:v>28-Mar-12</c:v>
                </c:pt>
                <c:pt idx="2060">
                  <c:v>29-Mar-12</c:v>
                </c:pt>
                <c:pt idx="2061">
                  <c:v>30-Mar-12</c:v>
                </c:pt>
                <c:pt idx="2062">
                  <c:v>2-Apr-12</c:v>
                </c:pt>
                <c:pt idx="2063">
                  <c:v>3-Apr-12</c:v>
                </c:pt>
                <c:pt idx="2064">
                  <c:v>4-Apr-12</c:v>
                </c:pt>
                <c:pt idx="2065">
                  <c:v>5-Apr-12</c:v>
                </c:pt>
                <c:pt idx="2066">
                  <c:v>9-Apr-12</c:v>
                </c:pt>
                <c:pt idx="2067">
                  <c:v>10-Apr-12</c:v>
                </c:pt>
                <c:pt idx="2068">
                  <c:v>11-Apr-12</c:v>
                </c:pt>
                <c:pt idx="2069">
                  <c:v>12-Apr-12</c:v>
                </c:pt>
                <c:pt idx="2070">
                  <c:v>13-Apr-12</c:v>
                </c:pt>
                <c:pt idx="2071">
                  <c:v>16-Apr-12</c:v>
                </c:pt>
                <c:pt idx="2072">
                  <c:v>17-Apr-12</c:v>
                </c:pt>
                <c:pt idx="2073">
                  <c:v>18-Apr-12</c:v>
                </c:pt>
                <c:pt idx="2074">
                  <c:v>19-Apr-12</c:v>
                </c:pt>
                <c:pt idx="2075">
                  <c:v>20-Apr-12</c:v>
                </c:pt>
                <c:pt idx="2076">
                  <c:v>23-Apr-12</c:v>
                </c:pt>
                <c:pt idx="2077">
                  <c:v>24-Apr-12</c:v>
                </c:pt>
                <c:pt idx="2078">
                  <c:v>25-Apr-12</c:v>
                </c:pt>
                <c:pt idx="2079">
                  <c:v>26-Apr-12</c:v>
                </c:pt>
                <c:pt idx="2080">
                  <c:v>27-Apr-12</c:v>
                </c:pt>
                <c:pt idx="2081">
                  <c:v>30-Apr-12</c:v>
                </c:pt>
                <c:pt idx="2082">
                  <c:v>1-May-12</c:v>
                </c:pt>
                <c:pt idx="2083">
                  <c:v>2-May-12</c:v>
                </c:pt>
                <c:pt idx="2084">
                  <c:v>3-May-12</c:v>
                </c:pt>
                <c:pt idx="2085">
                  <c:v>4-May-12</c:v>
                </c:pt>
                <c:pt idx="2086">
                  <c:v>7-May-12</c:v>
                </c:pt>
                <c:pt idx="2087">
                  <c:v>8-May-12</c:v>
                </c:pt>
                <c:pt idx="2088">
                  <c:v>9-May-12</c:v>
                </c:pt>
                <c:pt idx="2089">
                  <c:v>10-May-12</c:v>
                </c:pt>
                <c:pt idx="2090">
                  <c:v>11-May-12</c:v>
                </c:pt>
                <c:pt idx="2091">
                  <c:v>14-May-12</c:v>
                </c:pt>
                <c:pt idx="2092">
                  <c:v>15-May-12</c:v>
                </c:pt>
                <c:pt idx="2093">
                  <c:v>16-May-12</c:v>
                </c:pt>
                <c:pt idx="2094">
                  <c:v>17-May-12</c:v>
                </c:pt>
                <c:pt idx="2095">
                  <c:v>18-May-12</c:v>
                </c:pt>
                <c:pt idx="2096">
                  <c:v>21-May-12</c:v>
                </c:pt>
                <c:pt idx="2097">
                  <c:v>22-May-12</c:v>
                </c:pt>
                <c:pt idx="2098">
                  <c:v>23-May-12</c:v>
                </c:pt>
                <c:pt idx="2099">
                  <c:v>24-May-12</c:v>
                </c:pt>
                <c:pt idx="2100">
                  <c:v>25-May-12</c:v>
                </c:pt>
                <c:pt idx="2101">
                  <c:v>29-May-12</c:v>
                </c:pt>
                <c:pt idx="2102">
                  <c:v>30-May-12</c:v>
                </c:pt>
                <c:pt idx="2103">
                  <c:v>31-May-12</c:v>
                </c:pt>
                <c:pt idx="2104">
                  <c:v>1-Jun-12</c:v>
                </c:pt>
                <c:pt idx="2105">
                  <c:v>4-Jun-12</c:v>
                </c:pt>
                <c:pt idx="2106">
                  <c:v>5-Jun-12</c:v>
                </c:pt>
                <c:pt idx="2107">
                  <c:v>6-Jun-12</c:v>
                </c:pt>
                <c:pt idx="2108">
                  <c:v>7-Jun-12</c:v>
                </c:pt>
                <c:pt idx="2109">
                  <c:v>8-Jun-12</c:v>
                </c:pt>
                <c:pt idx="2110">
                  <c:v>11-Jun-12</c:v>
                </c:pt>
                <c:pt idx="2111">
                  <c:v>12-Jun-12</c:v>
                </c:pt>
                <c:pt idx="2112">
                  <c:v>13-Jun-12</c:v>
                </c:pt>
                <c:pt idx="2113">
                  <c:v>14-Jun-12</c:v>
                </c:pt>
                <c:pt idx="2114">
                  <c:v>15-Jun-12</c:v>
                </c:pt>
                <c:pt idx="2115">
                  <c:v>18-Jun-12</c:v>
                </c:pt>
                <c:pt idx="2116">
                  <c:v>19-Jun-12</c:v>
                </c:pt>
                <c:pt idx="2117">
                  <c:v>20-Jun-12</c:v>
                </c:pt>
                <c:pt idx="2118">
                  <c:v>21-Jun-12</c:v>
                </c:pt>
                <c:pt idx="2119">
                  <c:v>22-Jun-12</c:v>
                </c:pt>
                <c:pt idx="2120">
                  <c:v>25-Jun-12</c:v>
                </c:pt>
                <c:pt idx="2121">
                  <c:v>26-Jun-12</c:v>
                </c:pt>
                <c:pt idx="2122">
                  <c:v>27-Jun-12</c:v>
                </c:pt>
                <c:pt idx="2123">
                  <c:v>28-Jun-12</c:v>
                </c:pt>
                <c:pt idx="2124">
                  <c:v>29-Jun-12</c:v>
                </c:pt>
                <c:pt idx="2125">
                  <c:v>2-Jul-12</c:v>
                </c:pt>
                <c:pt idx="2126">
                  <c:v>3-Jul-12</c:v>
                </c:pt>
                <c:pt idx="2127">
                  <c:v>5-Jul-12</c:v>
                </c:pt>
                <c:pt idx="2128">
                  <c:v>6-Jul-12</c:v>
                </c:pt>
                <c:pt idx="2129">
                  <c:v>9-Jul-12</c:v>
                </c:pt>
                <c:pt idx="2130">
                  <c:v>10-Jul-12</c:v>
                </c:pt>
                <c:pt idx="2131">
                  <c:v>11-Jul-12</c:v>
                </c:pt>
                <c:pt idx="2132">
                  <c:v>12-Jul-12</c:v>
                </c:pt>
                <c:pt idx="2133">
                  <c:v>13-Jul-12</c:v>
                </c:pt>
                <c:pt idx="2134">
                  <c:v>16-Jul-12</c:v>
                </c:pt>
                <c:pt idx="2135">
                  <c:v>17-Jul-12</c:v>
                </c:pt>
                <c:pt idx="2136">
                  <c:v>18-Jul-12</c:v>
                </c:pt>
                <c:pt idx="2137">
                  <c:v>19-Jul-12</c:v>
                </c:pt>
                <c:pt idx="2138">
                  <c:v>20-Jul-12</c:v>
                </c:pt>
                <c:pt idx="2139">
                  <c:v>23-Jul-12</c:v>
                </c:pt>
                <c:pt idx="2140">
                  <c:v>24-Jul-12</c:v>
                </c:pt>
                <c:pt idx="2141">
                  <c:v>25-Jul-12</c:v>
                </c:pt>
                <c:pt idx="2142">
                  <c:v>26-Jul-12</c:v>
                </c:pt>
                <c:pt idx="2143">
                  <c:v>27-Jul-12</c:v>
                </c:pt>
                <c:pt idx="2144">
                  <c:v>30-Jul-12</c:v>
                </c:pt>
                <c:pt idx="2145">
                  <c:v>31-Jul-12</c:v>
                </c:pt>
                <c:pt idx="2146">
                  <c:v>1-Aug-12</c:v>
                </c:pt>
                <c:pt idx="2147">
                  <c:v>2-Aug-12</c:v>
                </c:pt>
                <c:pt idx="2148">
                  <c:v>3-Aug-12</c:v>
                </c:pt>
                <c:pt idx="2149">
                  <c:v>6-Aug-12</c:v>
                </c:pt>
                <c:pt idx="2150">
                  <c:v>7-Aug-12</c:v>
                </c:pt>
                <c:pt idx="2151">
                  <c:v>8-Aug-12</c:v>
                </c:pt>
                <c:pt idx="2152">
                  <c:v>9-Aug-12</c:v>
                </c:pt>
                <c:pt idx="2153">
                  <c:v>10-Aug-12</c:v>
                </c:pt>
                <c:pt idx="2154">
                  <c:v>13-Aug-12</c:v>
                </c:pt>
                <c:pt idx="2155">
                  <c:v>14-Aug-12</c:v>
                </c:pt>
                <c:pt idx="2156">
                  <c:v>15-Aug-12</c:v>
                </c:pt>
                <c:pt idx="2157">
                  <c:v>16-Aug-12</c:v>
                </c:pt>
                <c:pt idx="2158">
                  <c:v>17-Aug-12</c:v>
                </c:pt>
                <c:pt idx="2159">
                  <c:v>20-Aug-12</c:v>
                </c:pt>
                <c:pt idx="2160">
                  <c:v>21-Aug-12</c:v>
                </c:pt>
                <c:pt idx="2161">
                  <c:v>22-Aug-12</c:v>
                </c:pt>
                <c:pt idx="2162">
                  <c:v>23-Aug-12</c:v>
                </c:pt>
                <c:pt idx="2163">
                  <c:v>24-Aug-12</c:v>
                </c:pt>
                <c:pt idx="2164">
                  <c:v>27-Aug-12</c:v>
                </c:pt>
                <c:pt idx="2165">
                  <c:v>28-Aug-12</c:v>
                </c:pt>
                <c:pt idx="2166">
                  <c:v>29-Aug-12</c:v>
                </c:pt>
                <c:pt idx="2167">
                  <c:v>30-Aug-12</c:v>
                </c:pt>
                <c:pt idx="2168">
                  <c:v>31-Aug-12</c:v>
                </c:pt>
                <c:pt idx="2169">
                  <c:v>4-Sep-12</c:v>
                </c:pt>
                <c:pt idx="2170">
                  <c:v>5-Sep-12</c:v>
                </c:pt>
                <c:pt idx="2171">
                  <c:v>6-Sep-12</c:v>
                </c:pt>
                <c:pt idx="2172">
                  <c:v>7-Sep-12</c:v>
                </c:pt>
                <c:pt idx="2173">
                  <c:v>10-Sep-12</c:v>
                </c:pt>
                <c:pt idx="2174">
                  <c:v>11-Sep-12</c:v>
                </c:pt>
                <c:pt idx="2175">
                  <c:v>12-Sep-12</c:v>
                </c:pt>
                <c:pt idx="2176">
                  <c:v>13-Sep-12</c:v>
                </c:pt>
                <c:pt idx="2177">
                  <c:v>14-Sep-12</c:v>
                </c:pt>
                <c:pt idx="2178">
                  <c:v>17-Sep-12</c:v>
                </c:pt>
                <c:pt idx="2179">
                  <c:v>18-Sep-12</c:v>
                </c:pt>
                <c:pt idx="2180">
                  <c:v>19-Sep-12</c:v>
                </c:pt>
                <c:pt idx="2181">
                  <c:v>20-Sep-12</c:v>
                </c:pt>
                <c:pt idx="2182">
                  <c:v>21-Sep-12</c:v>
                </c:pt>
                <c:pt idx="2183">
                  <c:v>24-Sep-12</c:v>
                </c:pt>
                <c:pt idx="2184">
                  <c:v>25-Sep-12</c:v>
                </c:pt>
                <c:pt idx="2185">
                  <c:v>26-Sep-12</c:v>
                </c:pt>
                <c:pt idx="2186">
                  <c:v>27-Sep-12</c:v>
                </c:pt>
                <c:pt idx="2187">
                  <c:v>28-Sep-12</c:v>
                </c:pt>
                <c:pt idx="2188">
                  <c:v>1-Oct-12</c:v>
                </c:pt>
                <c:pt idx="2189">
                  <c:v>2-Oct-12</c:v>
                </c:pt>
                <c:pt idx="2190">
                  <c:v>3-Oct-12</c:v>
                </c:pt>
                <c:pt idx="2191">
                  <c:v>4-Oct-12</c:v>
                </c:pt>
                <c:pt idx="2192">
                  <c:v>5-Oct-12</c:v>
                </c:pt>
                <c:pt idx="2193">
                  <c:v>8-Oct-12</c:v>
                </c:pt>
                <c:pt idx="2194">
                  <c:v>9-Oct-12</c:v>
                </c:pt>
                <c:pt idx="2195">
                  <c:v>10-Oct-12</c:v>
                </c:pt>
              </c:strCache>
            </c:strRef>
          </c:cat>
          <c:val>
            <c:numRef>
              <c:f>'HV table'!$E$4:$E$2200</c:f>
              <c:numCache>
                <c:formatCode>General</c:formatCode>
                <c:ptCount val="2196"/>
                <c:pt idx="42">
                  <c:v>0.13352201792173882</c:v>
                </c:pt>
                <c:pt idx="43">
                  <c:v>0.144272868176757</c:v>
                </c:pt>
                <c:pt idx="44">
                  <c:v>0.14367366981626178</c:v>
                </c:pt>
                <c:pt idx="45">
                  <c:v>0.15013659719684092</c:v>
                </c:pt>
                <c:pt idx="46">
                  <c:v>0.15075411268915845</c:v>
                </c:pt>
                <c:pt idx="47">
                  <c:v>0.14723964367614817</c:v>
                </c:pt>
                <c:pt idx="48">
                  <c:v>0.14694090428377785</c:v>
                </c:pt>
                <c:pt idx="49">
                  <c:v>0.14960880716266581</c:v>
                </c:pt>
                <c:pt idx="50">
                  <c:v>0.1514094130616222</c:v>
                </c:pt>
                <c:pt idx="51">
                  <c:v>0.15146359044632343</c:v>
                </c:pt>
                <c:pt idx="52">
                  <c:v>0.1504827416807088</c:v>
                </c:pt>
                <c:pt idx="53">
                  <c:v>0.14924583167331928</c:v>
                </c:pt>
                <c:pt idx="54">
                  <c:v>0.14173497523681744</c:v>
                </c:pt>
                <c:pt idx="55">
                  <c:v>0.13997356789262821</c:v>
                </c:pt>
                <c:pt idx="56">
                  <c:v>0.13360685443743636</c:v>
                </c:pt>
                <c:pt idx="57">
                  <c:v>0.12434562772037536</c:v>
                </c:pt>
                <c:pt idx="58">
                  <c:v>0.12409472853869333</c:v>
                </c:pt>
                <c:pt idx="59">
                  <c:v>0.1176844445837452</c:v>
                </c:pt>
                <c:pt idx="60">
                  <c:v>0.12902346762908024</c:v>
                </c:pt>
                <c:pt idx="61">
                  <c:v>0.12458912673861039</c:v>
                </c:pt>
                <c:pt idx="62">
                  <c:v>0.1257652622471245</c:v>
                </c:pt>
                <c:pt idx="63">
                  <c:v>0.1257010673687089</c:v>
                </c:pt>
                <c:pt idx="64">
                  <c:v>0.12634171858130147</c:v>
                </c:pt>
                <c:pt idx="65">
                  <c:v>0.11403017255570182</c:v>
                </c:pt>
                <c:pt idx="66">
                  <c:v>0.12329312308610503</c:v>
                </c:pt>
                <c:pt idx="67">
                  <c:v>0.118126751376905</c:v>
                </c:pt>
                <c:pt idx="68">
                  <c:v>0.11904380543575557</c:v>
                </c:pt>
                <c:pt idx="69">
                  <c:v>0.12299185478895808</c:v>
                </c:pt>
                <c:pt idx="70">
                  <c:v>0.12184720310539453</c:v>
                </c:pt>
                <c:pt idx="71">
                  <c:v>0.11857099530702242</c:v>
                </c:pt>
                <c:pt idx="72">
                  <c:v>0.11794587407243647</c:v>
                </c:pt>
                <c:pt idx="73">
                  <c:v>0.12668369299635038</c:v>
                </c:pt>
                <c:pt idx="74">
                  <c:v>0.12971316717331191</c:v>
                </c:pt>
                <c:pt idx="75">
                  <c:v>0.13221200480487325</c:v>
                </c:pt>
                <c:pt idx="76">
                  <c:v>0.13118077365222441</c:v>
                </c:pt>
                <c:pt idx="77">
                  <c:v>0.12253790430593509</c:v>
                </c:pt>
                <c:pt idx="78">
                  <c:v>0.12250004003114043</c:v>
                </c:pt>
                <c:pt idx="79">
                  <c:v>0.12767061552481834</c:v>
                </c:pt>
                <c:pt idx="80">
                  <c:v>0.12857175815172181</c:v>
                </c:pt>
                <c:pt idx="81">
                  <c:v>0.12881691870536821</c:v>
                </c:pt>
                <c:pt idx="82">
                  <c:v>0.11738957443218515</c:v>
                </c:pt>
                <c:pt idx="83">
                  <c:v>0.11680074223524575</c:v>
                </c:pt>
                <c:pt idx="84">
                  <c:v>0.10692184827622821</c:v>
                </c:pt>
                <c:pt idx="85">
                  <c:v>0.11979830468742408</c:v>
                </c:pt>
                <c:pt idx="86">
                  <c:v>0.11898433835393885</c:v>
                </c:pt>
                <c:pt idx="87">
                  <c:v>0.1202770341549218</c:v>
                </c:pt>
                <c:pt idx="88">
                  <c:v>0.11072322287024522</c:v>
                </c:pt>
                <c:pt idx="89">
                  <c:v>0.10768953829664146</c:v>
                </c:pt>
                <c:pt idx="90">
                  <c:v>0.10641508304831848</c:v>
                </c:pt>
                <c:pt idx="91">
                  <c:v>0.10487478102170268</c:v>
                </c:pt>
                <c:pt idx="92">
                  <c:v>0.10617759102474718</c:v>
                </c:pt>
                <c:pt idx="93">
                  <c:v>0.11879099234569472</c:v>
                </c:pt>
                <c:pt idx="94">
                  <c:v>0.11669324263003797</c:v>
                </c:pt>
                <c:pt idx="95">
                  <c:v>0.11168243097701619</c:v>
                </c:pt>
                <c:pt idx="96">
                  <c:v>0.10687543127962533</c:v>
                </c:pt>
                <c:pt idx="97">
                  <c:v>0.10897005359220929</c:v>
                </c:pt>
                <c:pt idx="98">
                  <c:v>0.11067352411344691</c:v>
                </c:pt>
                <c:pt idx="99">
                  <c:v>0.11074004260786741</c:v>
                </c:pt>
                <c:pt idx="100">
                  <c:v>0.11080834166339486</c:v>
                </c:pt>
                <c:pt idx="101">
                  <c:v>0.10516444618896484</c:v>
                </c:pt>
                <c:pt idx="102">
                  <c:v>0.10358481894065497</c:v>
                </c:pt>
                <c:pt idx="103">
                  <c:v>0.10394518987903921</c:v>
                </c:pt>
                <c:pt idx="104">
                  <c:v>0.10781453950249825</c:v>
                </c:pt>
                <c:pt idx="105">
                  <c:v>0.1074355184072491</c:v>
                </c:pt>
                <c:pt idx="106">
                  <c:v>0.10886752412027734</c:v>
                </c:pt>
                <c:pt idx="107">
                  <c:v>9.4547461876575131E-2</c:v>
                </c:pt>
                <c:pt idx="108">
                  <c:v>9.4754963397249592E-2</c:v>
                </c:pt>
                <c:pt idx="109">
                  <c:v>9.3810805814564677E-2</c:v>
                </c:pt>
                <c:pt idx="110">
                  <c:v>0.10028265245644997</c:v>
                </c:pt>
                <c:pt idx="111">
                  <c:v>0.1008385285778254</c:v>
                </c:pt>
                <c:pt idx="112">
                  <c:v>0.10394585955483081</c:v>
                </c:pt>
                <c:pt idx="113">
                  <c:v>0.101045693971945</c:v>
                </c:pt>
                <c:pt idx="114">
                  <c:v>0.10335114708315013</c:v>
                </c:pt>
                <c:pt idx="115">
                  <c:v>8.9079341300929885E-2</c:v>
                </c:pt>
                <c:pt idx="116">
                  <c:v>8.9049401679888285E-2</c:v>
                </c:pt>
                <c:pt idx="117">
                  <c:v>8.3018107415197023E-2</c:v>
                </c:pt>
                <c:pt idx="118">
                  <c:v>8.2347486656717289E-2</c:v>
                </c:pt>
                <c:pt idx="119">
                  <c:v>7.6644299336360758E-2</c:v>
                </c:pt>
                <c:pt idx="120">
                  <c:v>7.5711646365095503E-2</c:v>
                </c:pt>
                <c:pt idx="121">
                  <c:v>7.5584889945596173E-2</c:v>
                </c:pt>
                <c:pt idx="122">
                  <c:v>7.9115811632243987E-2</c:v>
                </c:pt>
                <c:pt idx="123">
                  <c:v>9.0811349915034631E-2</c:v>
                </c:pt>
                <c:pt idx="124">
                  <c:v>9.0174466743105086E-2</c:v>
                </c:pt>
                <c:pt idx="125">
                  <c:v>9.5231150000666565E-2</c:v>
                </c:pt>
                <c:pt idx="126">
                  <c:v>9.1056139821351398E-2</c:v>
                </c:pt>
                <c:pt idx="127">
                  <c:v>9.6470296614089596E-2</c:v>
                </c:pt>
                <c:pt idx="128">
                  <c:v>9.4696193038460177E-2</c:v>
                </c:pt>
                <c:pt idx="129">
                  <c:v>9.5893111998385655E-2</c:v>
                </c:pt>
                <c:pt idx="130">
                  <c:v>9.5597906491949283E-2</c:v>
                </c:pt>
                <c:pt idx="131">
                  <c:v>9.5782489178550451E-2</c:v>
                </c:pt>
                <c:pt idx="132">
                  <c:v>9.1470747651283463E-2</c:v>
                </c:pt>
                <c:pt idx="133">
                  <c:v>9.090262425686027E-2</c:v>
                </c:pt>
                <c:pt idx="134">
                  <c:v>0.10294664636543931</c:v>
                </c:pt>
                <c:pt idx="135">
                  <c:v>0.11552050239852979</c:v>
                </c:pt>
                <c:pt idx="136">
                  <c:v>0.11214159204411717</c:v>
                </c:pt>
                <c:pt idx="137">
                  <c:v>0.11979983449587377</c:v>
                </c:pt>
                <c:pt idx="138">
                  <c:v>0.12014291662836218</c:v>
                </c:pt>
                <c:pt idx="139">
                  <c:v>0.12652411051921203</c:v>
                </c:pt>
                <c:pt idx="140">
                  <c:v>0.12613014949119367</c:v>
                </c:pt>
                <c:pt idx="141">
                  <c:v>0.13342821904654292</c:v>
                </c:pt>
                <c:pt idx="142">
                  <c:v>0.1326432137143829</c:v>
                </c:pt>
                <c:pt idx="143">
                  <c:v>0.13908161495804036</c:v>
                </c:pt>
                <c:pt idx="144">
                  <c:v>0.13757142247098839</c:v>
                </c:pt>
                <c:pt idx="145">
                  <c:v>0.13169796683418611</c:v>
                </c:pt>
                <c:pt idx="146">
                  <c:v>0.13163799584123687</c:v>
                </c:pt>
                <c:pt idx="147">
                  <c:v>0.12744646813631677</c:v>
                </c:pt>
                <c:pt idx="148">
                  <c:v>0.13009925739273392</c:v>
                </c:pt>
                <c:pt idx="149">
                  <c:v>0.12573229831294186</c:v>
                </c:pt>
                <c:pt idx="150">
                  <c:v>0.12598607413514928</c:v>
                </c:pt>
                <c:pt idx="151">
                  <c:v>0.12780058554697415</c:v>
                </c:pt>
                <c:pt idx="152">
                  <c:v>0.1286925584886118</c:v>
                </c:pt>
                <c:pt idx="153">
                  <c:v>0.12791541942984014</c:v>
                </c:pt>
                <c:pt idx="154">
                  <c:v>0.13166016308943787</c:v>
                </c:pt>
                <c:pt idx="155">
                  <c:v>0.13238275930930452</c:v>
                </c:pt>
                <c:pt idx="156">
                  <c:v>0.12232470393263617</c:v>
                </c:pt>
                <c:pt idx="157">
                  <c:v>0.11138516581739286</c:v>
                </c:pt>
                <c:pt idx="158">
                  <c:v>0.11149759054031334</c:v>
                </c:pt>
                <c:pt idx="159">
                  <c:v>0.10396192838016277</c:v>
                </c:pt>
                <c:pt idx="160">
                  <c:v>0.10361725576006844</c:v>
                </c:pt>
                <c:pt idx="161">
                  <c:v>9.5987301862203805E-2</c:v>
                </c:pt>
                <c:pt idx="162">
                  <c:v>9.8806606402776595E-2</c:v>
                </c:pt>
                <c:pt idx="163">
                  <c:v>8.8004847184538229E-2</c:v>
                </c:pt>
                <c:pt idx="164">
                  <c:v>8.899515482737777E-2</c:v>
                </c:pt>
                <c:pt idx="165">
                  <c:v>8.08275551016404E-2</c:v>
                </c:pt>
                <c:pt idx="166">
                  <c:v>8.2703902781303532E-2</c:v>
                </c:pt>
                <c:pt idx="167">
                  <c:v>9.2801215016721395E-2</c:v>
                </c:pt>
                <c:pt idx="168">
                  <c:v>9.3782528649659844E-2</c:v>
                </c:pt>
                <c:pt idx="169">
                  <c:v>9.3921205108222813E-2</c:v>
                </c:pt>
                <c:pt idx="170">
                  <c:v>9.2194982774923329E-2</c:v>
                </c:pt>
                <c:pt idx="171">
                  <c:v>9.4338253464053182E-2</c:v>
                </c:pt>
                <c:pt idx="172">
                  <c:v>9.5081367367184769E-2</c:v>
                </c:pt>
                <c:pt idx="173">
                  <c:v>9.133401466413435E-2</c:v>
                </c:pt>
                <c:pt idx="174">
                  <c:v>0.10342911374770207</c:v>
                </c:pt>
                <c:pt idx="175">
                  <c:v>0.10388231963353063</c:v>
                </c:pt>
                <c:pt idx="176">
                  <c:v>9.6807488562186045E-2</c:v>
                </c:pt>
                <c:pt idx="177">
                  <c:v>9.8371057078085286E-2</c:v>
                </c:pt>
                <c:pt idx="178">
                  <c:v>0.10143997759047459</c:v>
                </c:pt>
                <c:pt idx="179">
                  <c:v>0.10350049961668187</c:v>
                </c:pt>
                <c:pt idx="180">
                  <c:v>0.10352518555037002</c:v>
                </c:pt>
                <c:pt idx="181">
                  <c:v>0.10245401934772135</c:v>
                </c:pt>
                <c:pt idx="182">
                  <c:v>0.10525744894862722</c:v>
                </c:pt>
                <c:pt idx="183">
                  <c:v>0.10964903269432315</c:v>
                </c:pt>
                <c:pt idx="184">
                  <c:v>0.10804926751026261</c:v>
                </c:pt>
                <c:pt idx="185">
                  <c:v>0.10908605976362876</c:v>
                </c:pt>
                <c:pt idx="186">
                  <c:v>0.11293559427916286</c:v>
                </c:pt>
                <c:pt idx="187">
                  <c:v>0.11131707037523014</c:v>
                </c:pt>
                <c:pt idx="188">
                  <c:v>0.10959462112578136</c:v>
                </c:pt>
                <c:pt idx="189">
                  <c:v>0.10414485203680748</c:v>
                </c:pt>
                <c:pt idx="190">
                  <c:v>0.1029739581697979</c:v>
                </c:pt>
                <c:pt idx="191">
                  <c:v>0.11434118202020034</c:v>
                </c:pt>
                <c:pt idx="192">
                  <c:v>0.12059714940299482</c:v>
                </c:pt>
                <c:pt idx="193">
                  <c:v>0.11908523163277368</c:v>
                </c:pt>
                <c:pt idx="194">
                  <c:v>0.1184981208948942</c:v>
                </c:pt>
                <c:pt idx="195">
                  <c:v>0.11849987342951183</c:v>
                </c:pt>
                <c:pt idx="196">
                  <c:v>0.10696754440714817</c:v>
                </c:pt>
                <c:pt idx="197">
                  <c:v>0.11286232211575092</c:v>
                </c:pt>
                <c:pt idx="198">
                  <c:v>0.12520399211989508</c:v>
                </c:pt>
                <c:pt idx="199">
                  <c:v>0.12385732341812114</c:v>
                </c:pt>
                <c:pt idx="200">
                  <c:v>0.11917049709389151</c:v>
                </c:pt>
                <c:pt idx="201">
                  <c:v>0.11641875845238872</c:v>
                </c:pt>
                <c:pt idx="202">
                  <c:v>0.11627102151442653</c:v>
                </c:pt>
                <c:pt idx="203">
                  <c:v>0.11999035929342879</c:v>
                </c:pt>
                <c:pt idx="204">
                  <c:v>0.12134529036250466</c:v>
                </c:pt>
                <c:pt idx="205">
                  <c:v>0.11715438225666082</c:v>
                </c:pt>
                <c:pt idx="206">
                  <c:v>0.11864809061993774</c:v>
                </c:pt>
                <c:pt idx="207">
                  <c:v>0.11879609450019561</c:v>
                </c:pt>
                <c:pt idx="208">
                  <c:v>0.11423075669501981</c:v>
                </c:pt>
                <c:pt idx="209">
                  <c:v>0.12037430231777696</c:v>
                </c:pt>
                <c:pt idx="210">
                  <c:v>0.12169909843633127</c:v>
                </c:pt>
                <c:pt idx="211">
                  <c:v>0.11713083113831464</c:v>
                </c:pt>
                <c:pt idx="212">
                  <c:v>0.11790897586851681</c:v>
                </c:pt>
                <c:pt idx="213">
                  <c:v>0.10681871563818666</c:v>
                </c:pt>
                <c:pt idx="214">
                  <c:v>9.8342265710820317E-2</c:v>
                </c:pt>
                <c:pt idx="215">
                  <c:v>9.9098157113869476E-2</c:v>
                </c:pt>
                <c:pt idx="216">
                  <c:v>0.11079136945835555</c:v>
                </c:pt>
                <c:pt idx="217">
                  <c:v>0.11082690275024989</c:v>
                </c:pt>
                <c:pt idx="218">
                  <c:v>0.1108525156960025</c:v>
                </c:pt>
                <c:pt idx="219">
                  <c:v>0.10430319310960962</c:v>
                </c:pt>
                <c:pt idx="220">
                  <c:v>9.6731752774464705E-2</c:v>
                </c:pt>
                <c:pt idx="221">
                  <c:v>9.7246501270236693E-2</c:v>
                </c:pt>
                <c:pt idx="222">
                  <c:v>9.8892591354933029E-2</c:v>
                </c:pt>
                <c:pt idx="223">
                  <c:v>9.8927593138756362E-2</c:v>
                </c:pt>
                <c:pt idx="224">
                  <c:v>0.10340487487670144</c:v>
                </c:pt>
                <c:pt idx="225">
                  <c:v>9.96503823146659E-2</c:v>
                </c:pt>
                <c:pt idx="226">
                  <c:v>9.503393426772852E-2</c:v>
                </c:pt>
                <c:pt idx="227">
                  <c:v>9.5289733386286962E-2</c:v>
                </c:pt>
                <c:pt idx="228">
                  <c:v>9.5651501338279848E-2</c:v>
                </c:pt>
                <c:pt idx="229">
                  <c:v>9.3815865201236734E-2</c:v>
                </c:pt>
                <c:pt idx="230">
                  <c:v>9.8528904211269169E-2</c:v>
                </c:pt>
                <c:pt idx="231">
                  <c:v>9.1641956597866309E-2</c:v>
                </c:pt>
                <c:pt idx="232">
                  <c:v>8.9470007842793742E-2</c:v>
                </c:pt>
                <c:pt idx="233">
                  <c:v>9.06497389457879E-2</c:v>
                </c:pt>
                <c:pt idx="234">
                  <c:v>9.2779939530058878E-2</c:v>
                </c:pt>
                <c:pt idx="235">
                  <c:v>9.2745287094887052E-2</c:v>
                </c:pt>
                <c:pt idx="236">
                  <c:v>9.2005250131124858E-2</c:v>
                </c:pt>
                <c:pt idx="237">
                  <c:v>9.1098000715452987E-2</c:v>
                </c:pt>
                <c:pt idx="238">
                  <c:v>8.085412754090425E-2</c:v>
                </c:pt>
                <c:pt idx="239">
                  <c:v>9.004125807621606E-2</c:v>
                </c:pt>
                <c:pt idx="240">
                  <c:v>9.084618081101653E-2</c:v>
                </c:pt>
                <c:pt idx="241">
                  <c:v>9.1577753880661417E-2</c:v>
                </c:pt>
                <c:pt idx="242">
                  <c:v>8.3604616604726373E-2</c:v>
                </c:pt>
                <c:pt idx="243">
                  <c:v>8.2779183156922231E-2</c:v>
                </c:pt>
                <c:pt idx="244">
                  <c:v>8.3333616027267118E-2</c:v>
                </c:pt>
                <c:pt idx="245">
                  <c:v>8.4337895637956406E-2</c:v>
                </c:pt>
                <c:pt idx="246">
                  <c:v>8.399966249232943E-2</c:v>
                </c:pt>
                <c:pt idx="247">
                  <c:v>8.5387613891923467E-2</c:v>
                </c:pt>
                <c:pt idx="248">
                  <c:v>9.1157566611398524E-2</c:v>
                </c:pt>
                <c:pt idx="249">
                  <c:v>9.6444073140423608E-2</c:v>
                </c:pt>
                <c:pt idx="250">
                  <c:v>9.6714059676761707E-2</c:v>
                </c:pt>
                <c:pt idx="251">
                  <c:v>9.9128064049831974E-2</c:v>
                </c:pt>
                <c:pt idx="252">
                  <c:v>9.5087746318940222E-2</c:v>
                </c:pt>
                <c:pt idx="253">
                  <c:v>9.5348119022606606E-2</c:v>
                </c:pt>
                <c:pt idx="254">
                  <c:v>9.6728009176235585E-2</c:v>
                </c:pt>
                <c:pt idx="255">
                  <c:v>9.5629413027180879E-2</c:v>
                </c:pt>
                <c:pt idx="256">
                  <c:v>9.2992648883421097E-2</c:v>
                </c:pt>
                <c:pt idx="257">
                  <c:v>9.7265387893567617E-2</c:v>
                </c:pt>
                <c:pt idx="258">
                  <c:v>0.10000332489141718</c:v>
                </c:pt>
                <c:pt idx="259">
                  <c:v>0.10047535092541715</c:v>
                </c:pt>
                <c:pt idx="260">
                  <c:v>9.7066221360368507E-2</c:v>
                </c:pt>
                <c:pt idx="261">
                  <c:v>9.6045158084457766E-2</c:v>
                </c:pt>
                <c:pt idx="262">
                  <c:v>9.5325592759944594E-2</c:v>
                </c:pt>
                <c:pt idx="263">
                  <c:v>9.4600956487501733E-2</c:v>
                </c:pt>
                <c:pt idx="264">
                  <c:v>9.8870789522257196E-2</c:v>
                </c:pt>
                <c:pt idx="265">
                  <c:v>9.9216979670159272E-2</c:v>
                </c:pt>
                <c:pt idx="266">
                  <c:v>9.9804085733192827E-2</c:v>
                </c:pt>
                <c:pt idx="267">
                  <c:v>9.892198853340968E-2</c:v>
                </c:pt>
                <c:pt idx="268">
                  <c:v>9.5127955743778594E-2</c:v>
                </c:pt>
                <c:pt idx="269">
                  <c:v>9.2947243511137298E-2</c:v>
                </c:pt>
                <c:pt idx="270">
                  <c:v>9.1116206033278191E-2</c:v>
                </c:pt>
                <c:pt idx="271">
                  <c:v>8.5242383256821E-2</c:v>
                </c:pt>
                <c:pt idx="272">
                  <c:v>9.4934887859041209E-2</c:v>
                </c:pt>
                <c:pt idx="273">
                  <c:v>9.4320688428853092E-2</c:v>
                </c:pt>
                <c:pt idx="274">
                  <c:v>9.7270266101657038E-2</c:v>
                </c:pt>
                <c:pt idx="275">
                  <c:v>0.10129937968003833</c:v>
                </c:pt>
                <c:pt idx="276">
                  <c:v>0.10231506796763816</c:v>
                </c:pt>
                <c:pt idx="277">
                  <c:v>0.10407253516212957</c:v>
                </c:pt>
                <c:pt idx="278">
                  <c:v>0.10366880945268565</c:v>
                </c:pt>
                <c:pt idx="279">
                  <c:v>9.96766047830209E-2</c:v>
                </c:pt>
                <c:pt idx="280">
                  <c:v>0.10220631815514306</c:v>
                </c:pt>
                <c:pt idx="281">
                  <c:v>0.10202277567696262</c:v>
                </c:pt>
                <c:pt idx="282">
                  <c:v>0.10288750075368988</c:v>
                </c:pt>
                <c:pt idx="283">
                  <c:v>0.10200346665566669</c:v>
                </c:pt>
                <c:pt idx="284">
                  <c:v>0.10212975896006858</c:v>
                </c:pt>
                <c:pt idx="285">
                  <c:v>0.1053164072819114</c:v>
                </c:pt>
                <c:pt idx="286">
                  <c:v>0.10296753414710515</c:v>
                </c:pt>
                <c:pt idx="287">
                  <c:v>0.10513485844071051</c:v>
                </c:pt>
                <c:pt idx="288">
                  <c:v>0.1061224321082231</c:v>
                </c:pt>
                <c:pt idx="289">
                  <c:v>0.10627091827688914</c:v>
                </c:pt>
                <c:pt idx="290">
                  <c:v>0.10569641317325217</c:v>
                </c:pt>
                <c:pt idx="291">
                  <c:v>0.10701221628453739</c:v>
                </c:pt>
                <c:pt idx="292">
                  <c:v>0.10922382912843361</c:v>
                </c:pt>
                <c:pt idx="293">
                  <c:v>0.10922384885369879</c:v>
                </c:pt>
                <c:pt idx="294">
                  <c:v>9.7439480019137242E-2</c:v>
                </c:pt>
                <c:pt idx="295">
                  <c:v>9.5939645621941835E-2</c:v>
                </c:pt>
                <c:pt idx="296">
                  <c:v>9.5719603886991647E-2</c:v>
                </c:pt>
                <c:pt idx="297">
                  <c:v>0.10159939829776608</c:v>
                </c:pt>
                <c:pt idx="298">
                  <c:v>9.9265568018944123E-2</c:v>
                </c:pt>
                <c:pt idx="299">
                  <c:v>9.9878178402752552E-2</c:v>
                </c:pt>
                <c:pt idx="300">
                  <c:v>0.1002986839651239</c:v>
                </c:pt>
                <c:pt idx="301">
                  <c:v>0.1014277739057188</c:v>
                </c:pt>
                <c:pt idx="302">
                  <c:v>9.6413244622482103E-2</c:v>
                </c:pt>
                <c:pt idx="303">
                  <c:v>9.8100086113492496E-2</c:v>
                </c:pt>
                <c:pt idx="304">
                  <c:v>0.10081149410789111</c:v>
                </c:pt>
                <c:pt idx="305">
                  <c:v>9.4670444859904862E-2</c:v>
                </c:pt>
                <c:pt idx="306">
                  <c:v>9.6298422806255057E-2</c:v>
                </c:pt>
                <c:pt idx="307">
                  <c:v>0.10105977621915115</c:v>
                </c:pt>
                <c:pt idx="308">
                  <c:v>0.10492929375561157</c:v>
                </c:pt>
                <c:pt idx="309">
                  <c:v>0.1166772839889359</c:v>
                </c:pt>
                <c:pt idx="310">
                  <c:v>0.11383362025550772</c:v>
                </c:pt>
                <c:pt idx="311">
                  <c:v>0.11542065774852803</c:v>
                </c:pt>
                <c:pt idx="312">
                  <c:v>0.12393092920086246</c:v>
                </c:pt>
                <c:pt idx="313">
                  <c:v>0.13947722409475746</c:v>
                </c:pt>
                <c:pt idx="314">
                  <c:v>0.13702662431742116</c:v>
                </c:pt>
                <c:pt idx="315">
                  <c:v>0.1400813993021387</c:v>
                </c:pt>
                <c:pt idx="316">
                  <c:v>0.14323093163150735</c:v>
                </c:pt>
                <c:pt idx="317">
                  <c:v>0.14361415268627825</c:v>
                </c:pt>
                <c:pt idx="318">
                  <c:v>0.1464909199770596</c:v>
                </c:pt>
                <c:pt idx="319">
                  <c:v>0.14465616744614587</c:v>
                </c:pt>
                <c:pt idx="320">
                  <c:v>0.14546515874222848</c:v>
                </c:pt>
                <c:pt idx="321">
                  <c:v>0.14381168569033753</c:v>
                </c:pt>
                <c:pt idx="322">
                  <c:v>0.14951941766840804</c:v>
                </c:pt>
                <c:pt idx="323">
                  <c:v>0.14900630571008502</c:v>
                </c:pt>
                <c:pt idx="324">
                  <c:v>0.14885472389465706</c:v>
                </c:pt>
                <c:pt idx="325">
                  <c:v>0.14905417280623834</c:v>
                </c:pt>
                <c:pt idx="326">
                  <c:v>0.15079695921856959</c:v>
                </c:pt>
                <c:pt idx="327">
                  <c:v>0.15146045479217243</c:v>
                </c:pt>
                <c:pt idx="328">
                  <c:v>0.15412576708355163</c:v>
                </c:pt>
                <c:pt idx="329">
                  <c:v>0.14964199672026934</c:v>
                </c:pt>
                <c:pt idx="330">
                  <c:v>0.14962934798711813</c:v>
                </c:pt>
                <c:pt idx="331">
                  <c:v>0.14029533695264287</c:v>
                </c:pt>
                <c:pt idx="332">
                  <c:v>0.14395263290998569</c:v>
                </c:pt>
                <c:pt idx="333">
                  <c:v>0.14341755635367076</c:v>
                </c:pt>
                <c:pt idx="334">
                  <c:v>0.13621788184161682</c:v>
                </c:pt>
                <c:pt idx="335">
                  <c:v>0.11978838316676978</c:v>
                </c:pt>
                <c:pt idx="336">
                  <c:v>0.11757603144358048</c:v>
                </c:pt>
                <c:pt idx="337">
                  <c:v>0.11447659668162295</c:v>
                </c:pt>
                <c:pt idx="338">
                  <c:v>0.11255117924420899</c:v>
                </c:pt>
                <c:pt idx="339">
                  <c:v>0.1118054847302415</c:v>
                </c:pt>
                <c:pt idx="340">
                  <c:v>0.10688741228403489</c:v>
                </c:pt>
                <c:pt idx="341">
                  <c:v>0.10360912958403107</c:v>
                </c:pt>
                <c:pt idx="342">
                  <c:v>0.10260859747627611</c:v>
                </c:pt>
                <c:pt idx="343">
                  <c:v>0.10518604091220923</c:v>
                </c:pt>
                <c:pt idx="344">
                  <c:v>9.6553489048350843E-2</c:v>
                </c:pt>
                <c:pt idx="345">
                  <c:v>9.6162861617174022E-2</c:v>
                </c:pt>
                <c:pt idx="346">
                  <c:v>9.6370915841173008E-2</c:v>
                </c:pt>
                <c:pt idx="347">
                  <c:v>9.5576411363960501E-2</c:v>
                </c:pt>
                <c:pt idx="348">
                  <c:v>8.8719790834408951E-2</c:v>
                </c:pt>
                <c:pt idx="349">
                  <c:v>8.791544324278594E-2</c:v>
                </c:pt>
                <c:pt idx="350">
                  <c:v>8.1486344572814812E-2</c:v>
                </c:pt>
                <c:pt idx="351">
                  <c:v>8.0342061775230067E-2</c:v>
                </c:pt>
                <c:pt idx="352">
                  <c:v>7.3834939520203632E-2</c:v>
                </c:pt>
                <c:pt idx="353">
                  <c:v>7.1977838208180545E-2</c:v>
                </c:pt>
                <c:pt idx="354">
                  <c:v>6.3625431268376456E-2</c:v>
                </c:pt>
                <c:pt idx="355">
                  <c:v>6.2041507123963058E-2</c:v>
                </c:pt>
                <c:pt idx="356">
                  <c:v>6.1834582940424022E-2</c:v>
                </c:pt>
                <c:pt idx="357">
                  <c:v>7.0804235086130443E-2</c:v>
                </c:pt>
                <c:pt idx="358">
                  <c:v>7.5396460200006121E-2</c:v>
                </c:pt>
                <c:pt idx="359">
                  <c:v>7.4552005419610518E-2</c:v>
                </c:pt>
                <c:pt idx="360">
                  <c:v>7.7719230653452959E-2</c:v>
                </c:pt>
                <c:pt idx="361">
                  <c:v>7.7801336138694888E-2</c:v>
                </c:pt>
                <c:pt idx="362">
                  <c:v>7.8801824776751295E-2</c:v>
                </c:pt>
                <c:pt idx="363">
                  <c:v>7.3271049407456268E-2</c:v>
                </c:pt>
                <c:pt idx="364">
                  <c:v>7.8870395582087582E-2</c:v>
                </c:pt>
                <c:pt idx="365">
                  <c:v>8.0499231782400926E-2</c:v>
                </c:pt>
                <c:pt idx="366">
                  <c:v>8.0815041178959005E-2</c:v>
                </c:pt>
                <c:pt idx="367">
                  <c:v>8.9860577897754534E-2</c:v>
                </c:pt>
                <c:pt idx="368">
                  <c:v>9.2013876136318243E-2</c:v>
                </c:pt>
                <c:pt idx="369">
                  <c:v>9.062370707604378E-2</c:v>
                </c:pt>
                <c:pt idx="370">
                  <c:v>9.032321963110225E-2</c:v>
                </c:pt>
                <c:pt idx="371">
                  <c:v>9.0434946287316367E-2</c:v>
                </c:pt>
                <c:pt idx="372">
                  <c:v>9.010085066128945E-2</c:v>
                </c:pt>
                <c:pt idx="373">
                  <c:v>9.1728645960127905E-2</c:v>
                </c:pt>
                <c:pt idx="374">
                  <c:v>9.3697978188524253E-2</c:v>
                </c:pt>
                <c:pt idx="375">
                  <c:v>9.3582299881019335E-2</c:v>
                </c:pt>
                <c:pt idx="376">
                  <c:v>9.6203667183599476E-2</c:v>
                </c:pt>
                <c:pt idx="377">
                  <c:v>9.7676225583969406E-2</c:v>
                </c:pt>
                <c:pt idx="378">
                  <c:v>9.8505978904347258E-2</c:v>
                </c:pt>
                <c:pt idx="379">
                  <c:v>9.1535900656028638E-2</c:v>
                </c:pt>
                <c:pt idx="380">
                  <c:v>8.9137661098272231E-2</c:v>
                </c:pt>
                <c:pt idx="381">
                  <c:v>9.1087281550131016E-2</c:v>
                </c:pt>
                <c:pt idx="382">
                  <c:v>8.9600899207137791E-2</c:v>
                </c:pt>
                <c:pt idx="383">
                  <c:v>8.9527094640329069E-2</c:v>
                </c:pt>
                <c:pt idx="384">
                  <c:v>8.947975561612774E-2</c:v>
                </c:pt>
                <c:pt idx="385">
                  <c:v>8.9078773764051364E-2</c:v>
                </c:pt>
                <c:pt idx="386">
                  <c:v>8.7616112857339806E-2</c:v>
                </c:pt>
                <c:pt idx="387">
                  <c:v>8.687092197536006E-2</c:v>
                </c:pt>
                <c:pt idx="388">
                  <c:v>8.6951192197389671E-2</c:v>
                </c:pt>
                <c:pt idx="389">
                  <c:v>8.0831849387677443E-2</c:v>
                </c:pt>
                <c:pt idx="390">
                  <c:v>7.8273564716500002E-2</c:v>
                </c:pt>
                <c:pt idx="391">
                  <c:v>8.1455612836549118E-2</c:v>
                </c:pt>
                <c:pt idx="392">
                  <c:v>8.3905684509945552E-2</c:v>
                </c:pt>
                <c:pt idx="393">
                  <c:v>8.3981375870394837E-2</c:v>
                </c:pt>
                <c:pt idx="394">
                  <c:v>9.2977862113374013E-2</c:v>
                </c:pt>
                <c:pt idx="395">
                  <c:v>9.1098423317105118E-2</c:v>
                </c:pt>
                <c:pt idx="396">
                  <c:v>8.8288280224001398E-2</c:v>
                </c:pt>
                <c:pt idx="397">
                  <c:v>8.6835107993147087E-2</c:v>
                </c:pt>
                <c:pt idx="398">
                  <c:v>8.4074241637546135E-2</c:v>
                </c:pt>
                <c:pt idx="399">
                  <c:v>8.2866377165123878E-2</c:v>
                </c:pt>
                <c:pt idx="400">
                  <c:v>8.4860140064418707E-2</c:v>
                </c:pt>
                <c:pt idx="401">
                  <c:v>8.501332165868572E-2</c:v>
                </c:pt>
                <c:pt idx="402">
                  <c:v>8.6041799966850241E-2</c:v>
                </c:pt>
                <c:pt idx="403">
                  <c:v>8.631206138156719E-2</c:v>
                </c:pt>
                <c:pt idx="404">
                  <c:v>8.2992288444541359E-2</c:v>
                </c:pt>
                <c:pt idx="405">
                  <c:v>8.933697693590742E-2</c:v>
                </c:pt>
                <c:pt idx="406">
                  <c:v>8.613984035742267E-2</c:v>
                </c:pt>
                <c:pt idx="407">
                  <c:v>8.6671377957714152E-2</c:v>
                </c:pt>
                <c:pt idx="408">
                  <c:v>9.3197599245997576E-2</c:v>
                </c:pt>
                <c:pt idx="409">
                  <c:v>8.9880990534540961E-2</c:v>
                </c:pt>
                <c:pt idx="410">
                  <c:v>9.0340445633910998E-2</c:v>
                </c:pt>
                <c:pt idx="411">
                  <c:v>9.1458589490219983E-2</c:v>
                </c:pt>
                <c:pt idx="412">
                  <c:v>9.128337747980976E-2</c:v>
                </c:pt>
                <c:pt idx="413">
                  <c:v>9.1773868278621731E-2</c:v>
                </c:pt>
                <c:pt idx="414">
                  <c:v>9.0178155938439378E-2</c:v>
                </c:pt>
                <c:pt idx="415">
                  <c:v>8.968386533751492E-2</c:v>
                </c:pt>
                <c:pt idx="416">
                  <c:v>8.4952330708001789E-2</c:v>
                </c:pt>
                <c:pt idx="417">
                  <c:v>8.6991335115894491E-2</c:v>
                </c:pt>
                <c:pt idx="418">
                  <c:v>9.0939045102866406E-2</c:v>
                </c:pt>
                <c:pt idx="419">
                  <c:v>9.6062314966444379E-2</c:v>
                </c:pt>
                <c:pt idx="420">
                  <c:v>9.6689407681802605E-2</c:v>
                </c:pt>
                <c:pt idx="421">
                  <c:v>9.6022637463463054E-2</c:v>
                </c:pt>
                <c:pt idx="422">
                  <c:v>9.3399607266992798E-2</c:v>
                </c:pt>
                <c:pt idx="423">
                  <c:v>9.3075922805809869E-2</c:v>
                </c:pt>
                <c:pt idx="424">
                  <c:v>9.0887144714349513E-2</c:v>
                </c:pt>
                <c:pt idx="425">
                  <c:v>9.3535664862458012E-2</c:v>
                </c:pt>
                <c:pt idx="426">
                  <c:v>9.2959717972474695E-2</c:v>
                </c:pt>
                <c:pt idx="427">
                  <c:v>8.7015404256676809E-2</c:v>
                </c:pt>
                <c:pt idx="428">
                  <c:v>9.3324663283880657E-2</c:v>
                </c:pt>
                <c:pt idx="429">
                  <c:v>0.10577492180053487</c:v>
                </c:pt>
                <c:pt idx="430">
                  <c:v>9.7877750295937344E-2</c:v>
                </c:pt>
                <c:pt idx="431">
                  <c:v>9.8336842830245921E-2</c:v>
                </c:pt>
                <c:pt idx="432">
                  <c:v>0.10048460066280972</c:v>
                </c:pt>
                <c:pt idx="433">
                  <c:v>9.7085118150508479E-2</c:v>
                </c:pt>
                <c:pt idx="434">
                  <c:v>9.9214852597714731E-2</c:v>
                </c:pt>
                <c:pt idx="435">
                  <c:v>9.5876977583535694E-2</c:v>
                </c:pt>
                <c:pt idx="436">
                  <c:v>9.9223193253476241E-2</c:v>
                </c:pt>
                <c:pt idx="437">
                  <c:v>9.9718846833430699E-2</c:v>
                </c:pt>
                <c:pt idx="438">
                  <c:v>0.10164335675832591</c:v>
                </c:pt>
                <c:pt idx="439">
                  <c:v>0.11179821609959306</c:v>
                </c:pt>
                <c:pt idx="440">
                  <c:v>0.12003489106846275</c:v>
                </c:pt>
                <c:pt idx="441">
                  <c:v>0.11607353564431351</c:v>
                </c:pt>
                <c:pt idx="442">
                  <c:v>0.1284198073249643</c:v>
                </c:pt>
                <c:pt idx="443">
                  <c:v>0.12865667654933199</c:v>
                </c:pt>
                <c:pt idx="444">
                  <c:v>0.12948199720839995</c:v>
                </c:pt>
                <c:pt idx="445">
                  <c:v>0.13429739855866141</c:v>
                </c:pt>
                <c:pt idx="446">
                  <c:v>0.14529317787737359</c:v>
                </c:pt>
                <c:pt idx="447">
                  <c:v>0.14423290887519455</c:v>
                </c:pt>
                <c:pt idx="448">
                  <c:v>0.14469261630892497</c:v>
                </c:pt>
                <c:pt idx="449">
                  <c:v>0.14842861131401996</c:v>
                </c:pt>
                <c:pt idx="450">
                  <c:v>0.14521859803523454</c:v>
                </c:pt>
                <c:pt idx="451">
                  <c:v>0.13605805019315681</c:v>
                </c:pt>
                <c:pt idx="452">
                  <c:v>0.13554921954301272</c:v>
                </c:pt>
                <c:pt idx="453">
                  <c:v>0.13547747279531835</c:v>
                </c:pt>
                <c:pt idx="454">
                  <c:v>0.13339545519743848</c:v>
                </c:pt>
                <c:pt idx="455">
                  <c:v>0.13621819502126173</c:v>
                </c:pt>
                <c:pt idx="456">
                  <c:v>0.13504659097632446</c:v>
                </c:pt>
                <c:pt idx="457">
                  <c:v>0.13505065674782352</c:v>
                </c:pt>
                <c:pt idx="458">
                  <c:v>0.13278755690764674</c:v>
                </c:pt>
                <c:pt idx="459">
                  <c:v>0.13254469851494105</c:v>
                </c:pt>
                <c:pt idx="460">
                  <c:v>0.13192832776848171</c:v>
                </c:pt>
                <c:pt idx="461">
                  <c:v>0.12288900837211976</c:v>
                </c:pt>
                <c:pt idx="462">
                  <c:v>0.11311457937321959</c:v>
                </c:pt>
                <c:pt idx="463">
                  <c:v>0.11429387920578936</c:v>
                </c:pt>
                <c:pt idx="464">
                  <c:v>0.10014958138403204</c:v>
                </c:pt>
                <c:pt idx="465">
                  <c:v>0.10007646502329277</c:v>
                </c:pt>
                <c:pt idx="466">
                  <c:v>0.10313860816517745</c:v>
                </c:pt>
                <c:pt idx="467">
                  <c:v>9.6785147400435631E-2</c:v>
                </c:pt>
                <c:pt idx="468">
                  <c:v>8.2145686379597196E-2</c:v>
                </c:pt>
                <c:pt idx="469">
                  <c:v>8.8514396924453329E-2</c:v>
                </c:pt>
                <c:pt idx="470">
                  <c:v>8.7712515548425199E-2</c:v>
                </c:pt>
                <c:pt idx="471">
                  <c:v>8.1416779767429961E-2</c:v>
                </c:pt>
                <c:pt idx="472">
                  <c:v>8.0249042841899668E-2</c:v>
                </c:pt>
                <c:pt idx="473">
                  <c:v>8.2027156062022474E-2</c:v>
                </c:pt>
                <c:pt idx="474">
                  <c:v>8.179672707998828E-2</c:v>
                </c:pt>
                <c:pt idx="475">
                  <c:v>8.1511094373912282E-2</c:v>
                </c:pt>
                <c:pt idx="476">
                  <c:v>8.136023584539516E-2</c:v>
                </c:pt>
                <c:pt idx="477">
                  <c:v>7.84889049080984E-2</c:v>
                </c:pt>
                <c:pt idx="478">
                  <c:v>7.9083367774369639E-2</c:v>
                </c:pt>
                <c:pt idx="479">
                  <c:v>7.918454815393873E-2</c:v>
                </c:pt>
                <c:pt idx="480">
                  <c:v>7.8695253795426051E-2</c:v>
                </c:pt>
                <c:pt idx="481">
                  <c:v>8.0926758336433258E-2</c:v>
                </c:pt>
                <c:pt idx="482">
                  <c:v>7.4459582126163229E-2</c:v>
                </c:pt>
                <c:pt idx="483">
                  <c:v>7.3455226451853373E-2</c:v>
                </c:pt>
                <c:pt idx="484">
                  <c:v>7.2679194491939852E-2</c:v>
                </c:pt>
                <c:pt idx="485">
                  <c:v>7.0638104795913856E-2</c:v>
                </c:pt>
                <c:pt idx="486">
                  <c:v>7.6860745811594883E-2</c:v>
                </c:pt>
                <c:pt idx="487">
                  <c:v>7.6662164090165227E-2</c:v>
                </c:pt>
                <c:pt idx="488">
                  <c:v>7.1714230095499945E-2</c:v>
                </c:pt>
                <c:pt idx="489">
                  <c:v>7.3605744221060365E-2</c:v>
                </c:pt>
                <c:pt idx="490">
                  <c:v>8.9406083577612525E-2</c:v>
                </c:pt>
                <c:pt idx="491">
                  <c:v>8.0466359560304221E-2</c:v>
                </c:pt>
                <c:pt idx="492">
                  <c:v>8.0458898416099461E-2</c:v>
                </c:pt>
                <c:pt idx="493">
                  <c:v>8.6093374430721792E-2</c:v>
                </c:pt>
                <c:pt idx="494">
                  <c:v>8.6867863707153853E-2</c:v>
                </c:pt>
                <c:pt idx="495">
                  <c:v>8.5197588981898956E-2</c:v>
                </c:pt>
                <c:pt idx="496">
                  <c:v>8.5906935975130494E-2</c:v>
                </c:pt>
                <c:pt idx="497">
                  <c:v>8.799727229983223E-2</c:v>
                </c:pt>
                <c:pt idx="498">
                  <c:v>8.8045616063637588E-2</c:v>
                </c:pt>
                <c:pt idx="499">
                  <c:v>8.6905476780178403E-2</c:v>
                </c:pt>
                <c:pt idx="500">
                  <c:v>8.6758340812670739E-2</c:v>
                </c:pt>
                <c:pt idx="501">
                  <c:v>8.8637883243941964E-2</c:v>
                </c:pt>
                <c:pt idx="502">
                  <c:v>0.1080843414920991</c:v>
                </c:pt>
                <c:pt idx="503">
                  <c:v>0.10643493004632433</c:v>
                </c:pt>
                <c:pt idx="504">
                  <c:v>0.10674203209592077</c:v>
                </c:pt>
                <c:pt idx="505">
                  <c:v>0.10656206479020344</c:v>
                </c:pt>
                <c:pt idx="506">
                  <c:v>0.10838612674753965</c:v>
                </c:pt>
                <c:pt idx="507">
                  <c:v>0.11149272458516965</c:v>
                </c:pt>
                <c:pt idx="508">
                  <c:v>0.10672455488453209</c:v>
                </c:pt>
                <c:pt idx="509">
                  <c:v>0.10748343598305624</c:v>
                </c:pt>
                <c:pt idx="510">
                  <c:v>0.10719212454218227</c:v>
                </c:pt>
                <c:pt idx="511">
                  <c:v>0.11029163037089593</c:v>
                </c:pt>
                <c:pt idx="512">
                  <c:v>9.7225063675022316E-2</c:v>
                </c:pt>
                <c:pt idx="513">
                  <c:v>9.6466507633871157E-2</c:v>
                </c:pt>
                <c:pt idx="514">
                  <c:v>0.1003118190569016</c:v>
                </c:pt>
                <c:pt idx="515">
                  <c:v>9.9559587163035368E-2</c:v>
                </c:pt>
                <c:pt idx="516">
                  <c:v>9.8917039929341588E-2</c:v>
                </c:pt>
                <c:pt idx="517">
                  <c:v>9.928160411497057E-2</c:v>
                </c:pt>
                <c:pt idx="518">
                  <c:v>9.9199762395717622E-2</c:v>
                </c:pt>
                <c:pt idx="519">
                  <c:v>0.10260770511242211</c:v>
                </c:pt>
                <c:pt idx="520">
                  <c:v>0.10320806345427813</c:v>
                </c:pt>
                <c:pt idx="521">
                  <c:v>0.10540720380215461</c:v>
                </c:pt>
                <c:pt idx="522">
                  <c:v>0.10472639929107498</c:v>
                </c:pt>
                <c:pt idx="523">
                  <c:v>0.10362401794101281</c:v>
                </c:pt>
                <c:pt idx="524">
                  <c:v>8.6377091756483934E-2</c:v>
                </c:pt>
                <c:pt idx="525">
                  <c:v>8.7096849696430431E-2</c:v>
                </c:pt>
                <c:pt idx="526">
                  <c:v>8.6823371979201508E-2</c:v>
                </c:pt>
                <c:pt idx="527">
                  <c:v>8.7494640362063683E-2</c:v>
                </c:pt>
                <c:pt idx="528">
                  <c:v>9.117112195104396E-2</c:v>
                </c:pt>
                <c:pt idx="529">
                  <c:v>9.1664533424774278E-2</c:v>
                </c:pt>
                <c:pt idx="530">
                  <c:v>9.1748189895940371E-2</c:v>
                </c:pt>
                <c:pt idx="531">
                  <c:v>9.0890613086777289E-2</c:v>
                </c:pt>
                <c:pt idx="532">
                  <c:v>9.371075890715351E-2</c:v>
                </c:pt>
                <c:pt idx="533">
                  <c:v>8.8727222166794864E-2</c:v>
                </c:pt>
                <c:pt idx="534">
                  <c:v>8.7114491983845771E-2</c:v>
                </c:pt>
                <c:pt idx="535">
                  <c:v>8.8634801515626291E-2</c:v>
                </c:pt>
                <c:pt idx="536">
                  <c:v>8.7708918920306272E-2</c:v>
                </c:pt>
                <c:pt idx="537">
                  <c:v>8.3016593522238044E-2</c:v>
                </c:pt>
                <c:pt idx="538">
                  <c:v>8.9955369233009216E-2</c:v>
                </c:pt>
                <c:pt idx="539">
                  <c:v>9.0698395554369135E-2</c:v>
                </c:pt>
                <c:pt idx="540">
                  <c:v>9.0222090306696229E-2</c:v>
                </c:pt>
                <c:pt idx="541">
                  <c:v>8.3804871166157646E-2</c:v>
                </c:pt>
                <c:pt idx="542">
                  <c:v>8.3154616064787676E-2</c:v>
                </c:pt>
                <c:pt idx="543">
                  <c:v>8.198152929846364E-2</c:v>
                </c:pt>
                <c:pt idx="544">
                  <c:v>8.4273772127604243E-2</c:v>
                </c:pt>
                <c:pt idx="545">
                  <c:v>8.3998343754341481E-2</c:v>
                </c:pt>
                <c:pt idx="546">
                  <c:v>8.0155965292805026E-2</c:v>
                </c:pt>
                <c:pt idx="547">
                  <c:v>7.9203801749367309E-2</c:v>
                </c:pt>
                <c:pt idx="548">
                  <c:v>8.2052157904340645E-2</c:v>
                </c:pt>
                <c:pt idx="549">
                  <c:v>8.494669796844509E-2</c:v>
                </c:pt>
                <c:pt idx="550">
                  <c:v>7.7530113834937575E-2</c:v>
                </c:pt>
                <c:pt idx="551">
                  <c:v>7.3705315527746409E-2</c:v>
                </c:pt>
                <c:pt idx="552">
                  <c:v>7.3898871659256155E-2</c:v>
                </c:pt>
                <c:pt idx="553">
                  <c:v>7.6690768540246465E-2</c:v>
                </c:pt>
                <c:pt idx="554">
                  <c:v>7.4386314199576406E-2</c:v>
                </c:pt>
                <c:pt idx="555">
                  <c:v>7.440368439059708E-2</c:v>
                </c:pt>
                <c:pt idx="556">
                  <c:v>8.2018827842744738E-2</c:v>
                </c:pt>
                <c:pt idx="557">
                  <c:v>8.0383006758030923E-2</c:v>
                </c:pt>
                <c:pt idx="558">
                  <c:v>8.1003387837769572E-2</c:v>
                </c:pt>
                <c:pt idx="559">
                  <c:v>8.0790045091586243E-2</c:v>
                </c:pt>
                <c:pt idx="560">
                  <c:v>7.2860643796143501E-2</c:v>
                </c:pt>
                <c:pt idx="561">
                  <c:v>7.211123214162285E-2</c:v>
                </c:pt>
                <c:pt idx="562">
                  <c:v>9.1915574224829391E-2</c:v>
                </c:pt>
                <c:pt idx="563">
                  <c:v>9.2036408448552265E-2</c:v>
                </c:pt>
                <c:pt idx="564">
                  <c:v>9.1949405916704738E-2</c:v>
                </c:pt>
                <c:pt idx="565">
                  <c:v>8.9654784646971505E-2</c:v>
                </c:pt>
                <c:pt idx="566">
                  <c:v>8.7706228251080487E-2</c:v>
                </c:pt>
                <c:pt idx="567">
                  <c:v>8.8818667029936377E-2</c:v>
                </c:pt>
                <c:pt idx="568">
                  <c:v>8.9266344534528586E-2</c:v>
                </c:pt>
                <c:pt idx="569">
                  <c:v>8.9893302937000943E-2</c:v>
                </c:pt>
                <c:pt idx="570">
                  <c:v>8.7225133331125013E-2</c:v>
                </c:pt>
                <c:pt idx="571">
                  <c:v>8.4679153820777078E-2</c:v>
                </c:pt>
                <c:pt idx="572">
                  <c:v>8.6909634223926446E-2</c:v>
                </c:pt>
                <c:pt idx="573">
                  <c:v>8.6770503048114761E-2</c:v>
                </c:pt>
                <c:pt idx="574">
                  <c:v>8.7086294026512134E-2</c:v>
                </c:pt>
                <c:pt idx="575">
                  <c:v>9.13243117400728E-2</c:v>
                </c:pt>
                <c:pt idx="576">
                  <c:v>9.0200035567215398E-2</c:v>
                </c:pt>
                <c:pt idx="577">
                  <c:v>8.9973228836224328E-2</c:v>
                </c:pt>
                <c:pt idx="578">
                  <c:v>8.3013029031569666E-2</c:v>
                </c:pt>
                <c:pt idx="579">
                  <c:v>9.3718026550928729E-2</c:v>
                </c:pt>
                <c:pt idx="580">
                  <c:v>9.7741556434634114E-2</c:v>
                </c:pt>
                <c:pt idx="581">
                  <c:v>9.8028747223717433E-2</c:v>
                </c:pt>
                <c:pt idx="582">
                  <c:v>9.8197983229146191E-2</c:v>
                </c:pt>
                <c:pt idx="583">
                  <c:v>0.11334843838749369</c:v>
                </c:pt>
                <c:pt idx="584">
                  <c:v>0.10040423682202056</c:v>
                </c:pt>
                <c:pt idx="585">
                  <c:v>0.10113981989576291</c:v>
                </c:pt>
                <c:pt idx="586">
                  <c:v>0.101930765392357</c:v>
                </c:pt>
                <c:pt idx="587">
                  <c:v>0.10299203868701837</c:v>
                </c:pt>
                <c:pt idx="588">
                  <c:v>0.10280533667029176</c:v>
                </c:pt>
                <c:pt idx="589">
                  <c:v>0.10844418669996862</c:v>
                </c:pt>
                <c:pt idx="590">
                  <c:v>0.10973561059862447</c:v>
                </c:pt>
                <c:pt idx="591">
                  <c:v>0.12182453638623636</c:v>
                </c:pt>
                <c:pt idx="592">
                  <c:v>0.12483434684577466</c:v>
                </c:pt>
                <c:pt idx="593">
                  <c:v>0.1307605625303612</c:v>
                </c:pt>
                <c:pt idx="594">
                  <c:v>0.12927507410508338</c:v>
                </c:pt>
                <c:pt idx="595">
                  <c:v>0.14224667735737404</c:v>
                </c:pt>
                <c:pt idx="596">
                  <c:v>0.14189838501690694</c:v>
                </c:pt>
                <c:pt idx="597">
                  <c:v>0.13914457290561116</c:v>
                </c:pt>
                <c:pt idx="598">
                  <c:v>0.1391987351510838</c:v>
                </c:pt>
                <c:pt idx="599">
                  <c:v>0.14001879224600747</c:v>
                </c:pt>
                <c:pt idx="600">
                  <c:v>0.14561322660508233</c:v>
                </c:pt>
                <c:pt idx="601">
                  <c:v>0.14398926203462226</c:v>
                </c:pt>
                <c:pt idx="602">
                  <c:v>0.13991388536446275</c:v>
                </c:pt>
                <c:pt idx="603">
                  <c:v>0.1567184137108556</c:v>
                </c:pt>
                <c:pt idx="604">
                  <c:v>0.15708618415633377</c:v>
                </c:pt>
                <c:pt idx="605">
                  <c:v>0.14944078278330758</c:v>
                </c:pt>
                <c:pt idx="606">
                  <c:v>0.14769910962990709</c:v>
                </c:pt>
                <c:pt idx="607">
                  <c:v>0.15065256132906771</c:v>
                </c:pt>
                <c:pt idx="608">
                  <c:v>0.15112864308586985</c:v>
                </c:pt>
                <c:pt idx="609">
                  <c:v>0.15043640824409718</c:v>
                </c:pt>
                <c:pt idx="610">
                  <c:v>0.15123728379567988</c:v>
                </c:pt>
                <c:pt idx="611">
                  <c:v>0.14954070017845653</c:v>
                </c:pt>
                <c:pt idx="612">
                  <c:v>0.14944196435688531</c:v>
                </c:pt>
                <c:pt idx="613">
                  <c:v>0.15691850509682462</c:v>
                </c:pt>
                <c:pt idx="614">
                  <c:v>0.15468109496747928</c:v>
                </c:pt>
                <c:pt idx="615">
                  <c:v>0.15138635107934709</c:v>
                </c:pt>
                <c:pt idx="616">
                  <c:v>0.15323364512422338</c:v>
                </c:pt>
                <c:pt idx="617">
                  <c:v>0.14091418830803354</c:v>
                </c:pt>
                <c:pt idx="618">
                  <c:v>0.1427143753381474</c:v>
                </c:pt>
                <c:pt idx="619">
                  <c:v>0.14129515735470402</c:v>
                </c:pt>
                <c:pt idx="620">
                  <c:v>0.14186395762378931</c:v>
                </c:pt>
                <c:pt idx="621">
                  <c:v>0.14581816325672878</c:v>
                </c:pt>
                <c:pt idx="622">
                  <c:v>0.14690790854670099</c:v>
                </c:pt>
                <c:pt idx="623">
                  <c:v>0.14292481668666557</c:v>
                </c:pt>
                <c:pt idx="624">
                  <c:v>0.1419246131381022</c:v>
                </c:pt>
                <c:pt idx="625">
                  <c:v>0.12299243183107479</c:v>
                </c:pt>
                <c:pt idx="626">
                  <c:v>0.13727110627867811</c:v>
                </c:pt>
                <c:pt idx="627">
                  <c:v>0.13679472469043868</c:v>
                </c:pt>
                <c:pt idx="628">
                  <c:v>0.13889045648157985</c:v>
                </c:pt>
                <c:pt idx="629">
                  <c:v>0.14604213399615784</c:v>
                </c:pt>
                <c:pt idx="630">
                  <c:v>0.14650314911102963</c:v>
                </c:pt>
                <c:pt idx="631">
                  <c:v>0.14647822840780933</c:v>
                </c:pt>
                <c:pt idx="632">
                  <c:v>0.14621524002547134</c:v>
                </c:pt>
                <c:pt idx="633">
                  <c:v>0.1486476474046316</c:v>
                </c:pt>
                <c:pt idx="634">
                  <c:v>0.1475742457840894</c:v>
                </c:pt>
                <c:pt idx="635">
                  <c:v>0.12960120943042577</c:v>
                </c:pt>
                <c:pt idx="636">
                  <c:v>0.13054940112699923</c:v>
                </c:pt>
                <c:pt idx="637">
                  <c:v>0.12805244362038648</c:v>
                </c:pt>
                <c:pt idx="638">
                  <c:v>0.12568582388559435</c:v>
                </c:pt>
                <c:pt idx="639">
                  <c:v>0.12576282725446036</c:v>
                </c:pt>
                <c:pt idx="640">
                  <c:v>0.12418055917867955</c:v>
                </c:pt>
                <c:pt idx="641">
                  <c:v>0.12495488605050614</c:v>
                </c:pt>
                <c:pt idx="642">
                  <c:v>0.12519584820055671</c:v>
                </c:pt>
                <c:pt idx="643">
                  <c:v>0.1203691378337738</c:v>
                </c:pt>
                <c:pt idx="644">
                  <c:v>0.11203982971208885</c:v>
                </c:pt>
                <c:pt idx="645">
                  <c:v>0.11998720120798941</c:v>
                </c:pt>
                <c:pt idx="646">
                  <c:v>0.12264706304949143</c:v>
                </c:pt>
                <c:pt idx="647">
                  <c:v>0.1225920253224628</c:v>
                </c:pt>
                <c:pt idx="648">
                  <c:v>0.10636993947011918</c:v>
                </c:pt>
                <c:pt idx="649">
                  <c:v>0.1031465262927989</c:v>
                </c:pt>
                <c:pt idx="650">
                  <c:v>0.10036398660614418</c:v>
                </c:pt>
                <c:pt idx="651">
                  <c:v>8.4797529024587787E-2</c:v>
                </c:pt>
                <c:pt idx="652">
                  <c:v>8.2463788785033396E-2</c:v>
                </c:pt>
                <c:pt idx="653">
                  <c:v>8.2492772977912951E-2</c:v>
                </c:pt>
                <c:pt idx="654">
                  <c:v>8.3161467304772377E-2</c:v>
                </c:pt>
                <c:pt idx="655">
                  <c:v>7.2711110975871254E-2</c:v>
                </c:pt>
                <c:pt idx="656">
                  <c:v>7.2593605877223896E-2</c:v>
                </c:pt>
                <c:pt idx="657">
                  <c:v>7.108728494070829E-2</c:v>
                </c:pt>
                <c:pt idx="658">
                  <c:v>7.1432833087258049E-2</c:v>
                </c:pt>
                <c:pt idx="659">
                  <c:v>7.1265295803850007E-2</c:v>
                </c:pt>
                <c:pt idx="660">
                  <c:v>7.8770992351265334E-2</c:v>
                </c:pt>
                <c:pt idx="661">
                  <c:v>7.9871769453258898E-2</c:v>
                </c:pt>
                <c:pt idx="662">
                  <c:v>8.0082227085891008E-2</c:v>
                </c:pt>
                <c:pt idx="663">
                  <c:v>7.8728332326594028E-2</c:v>
                </c:pt>
                <c:pt idx="664">
                  <c:v>8.4676194883164427E-2</c:v>
                </c:pt>
                <c:pt idx="665">
                  <c:v>8.4601599146864465E-2</c:v>
                </c:pt>
                <c:pt idx="666">
                  <c:v>8.4635555434567425E-2</c:v>
                </c:pt>
                <c:pt idx="667">
                  <c:v>7.1545671105214204E-2</c:v>
                </c:pt>
                <c:pt idx="668">
                  <c:v>6.6832929151218537E-2</c:v>
                </c:pt>
                <c:pt idx="669">
                  <c:v>6.7234345009136179E-2</c:v>
                </c:pt>
                <c:pt idx="670">
                  <c:v>6.8817964436761331E-2</c:v>
                </c:pt>
                <c:pt idx="671">
                  <c:v>7.0116282536882471E-2</c:v>
                </c:pt>
                <c:pt idx="672">
                  <c:v>7.0531014332803954E-2</c:v>
                </c:pt>
                <c:pt idx="673">
                  <c:v>7.5000731682080518E-2</c:v>
                </c:pt>
                <c:pt idx="674">
                  <c:v>7.8767639697866904E-2</c:v>
                </c:pt>
                <c:pt idx="675">
                  <c:v>7.8729216595492424E-2</c:v>
                </c:pt>
                <c:pt idx="676">
                  <c:v>7.6992036263933319E-2</c:v>
                </c:pt>
                <c:pt idx="677">
                  <c:v>7.7099980922142652E-2</c:v>
                </c:pt>
                <c:pt idx="678">
                  <c:v>7.7901116799223444E-2</c:v>
                </c:pt>
                <c:pt idx="679">
                  <c:v>7.8119240299901124E-2</c:v>
                </c:pt>
                <c:pt idx="680">
                  <c:v>8.6037412755885473E-2</c:v>
                </c:pt>
                <c:pt idx="681">
                  <c:v>8.6175583912081521E-2</c:v>
                </c:pt>
                <c:pt idx="682">
                  <c:v>7.9855863937163402E-2</c:v>
                </c:pt>
                <c:pt idx="683">
                  <c:v>7.8224514345604068E-2</c:v>
                </c:pt>
                <c:pt idx="684">
                  <c:v>7.7480215658530069E-2</c:v>
                </c:pt>
                <c:pt idx="685">
                  <c:v>7.7949116639467575E-2</c:v>
                </c:pt>
                <c:pt idx="686">
                  <c:v>7.6764083556586662E-2</c:v>
                </c:pt>
                <c:pt idx="687">
                  <c:v>7.5963804959907788E-2</c:v>
                </c:pt>
                <c:pt idx="688">
                  <c:v>7.6301023154186132E-2</c:v>
                </c:pt>
                <c:pt idx="689">
                  <c:v>7.6814501732406171E-2</c:v>
                </c:pt>
                <c:pt idx="690">
                  <c:v>7.6838259706120474E-2</c:v>
                </c:pt>
                <c:pt idx="691">
                  <c:v>7.6353894524663929E-2</c:v>
                </c:pt>
                <c:pt idx="692">
                  <c:v>7.3982683051682013E-2</c:v>
                </c:pt>
                <c:pt idx="693">
                  <c:v>7.4626264495942535E-2</c:v>
                </c:pt>
                <c:pt idx="694">
                  <c:v>7.4162283340937371E-2</c:v>
                </c:pt>
                <c:pt idx="695">
                  <c:v>6.8983108075667585E-2</c:v>
                </c:pt>
                <c:pt idx="696">
                  <c:v>6.63005773066217E-2</c:v>
                </c:pt>
                <c:pt idx="697">
                  <c:v>7.225348710997577E-2</c:v>
                </c:pt>
                <c:pt idx="698">
                  <c:v>7.2035412283877193E-2</c:v>
                </c:pt>
                <c:pt idx="699">
                  <c:v>7.1626134105992556E-2</c:v>
                </c:pt>
                <c:pt idx="700">
                  <c:v>7.4978527872910386E-2</c:v>
                </c:pt>
                <c:pt idx="701">
                  <c:v>7.4652070303225515E-2</c:v>
                </c:pt>
                <c:pt idx="702">
                  <c:v>6.3114427759218342E-2</c:v>
                </c:pt>
                <c:pt idx="703">
                  <c:v>7.3378340162489397E-2</c:v>
                </c:pt>
                <c:pt idx="704">
                  <c:v>7.319800749142942E-2</c:v>
                </c:pt>
                <c:pt idx="705">
                  <c:v>7.3486970612770222E-2</c:v>
                </c:pt>
                <c:pt idx="706">
                  <c:v>7.5366580104591838E-2</c:v>
                </c:pt>
                <c:pt idx="707">
                  <c:v>7.5129096587338087E-2</c:v>
                </c:pt>
                <c:pt idx="708">
                  <c:v>6.8452517932910711E-2</c:v>
                </c:pt>
                <c:pt idx="709">
                  <c:v>7.1398380409329998E-2</c:v>
                </c:pt>
                <c:pt idx="710">
                  <c:v>7.1353311568605179E-2</c:v>
                </c:pt>
                <c:pt idx="711">
                  <c:v>7.068921293626583E-2</c:v>
                </c:pt>
                <c:pt idx="712">
                  <c:v>7.0641670159604236E-2</c:v>
                </c:pt>
                <c:pt idx="713">
                  <c:v>7.0603470753524258E-2</c:v>
                </c:pt>
                <c:pt idx="714">
                  <c:v>7.0707098573250929E-2</c:v>
                </c:pt>
                <c:pt idx="715">
                  <c:v>6.8051910082902553E-2</c:v>
                </c:pt>
                <c:pt idx="716">
                  <c:v>6.9165792747911944E-2</c:v>
                </c:pt>
                <c:pt idx="717">
                  <c:v>8.2319599742043795E-2</c:v>
                </c:pt>
                <c:pt idx="718">
                  <c:v>8.1432139967688236E-2</c:v>
                </c:pt>
                <c:pt idx="719">
                  <c:v>8.2261888076759646E-2</c:v>
                </c:pt>
                <c:pt idx="720">
                  <c:v>8.2296084840786557E-2</c:v>
                </c:pt>
                <c:pt idx="721">
                  <c:v>8.284092950561868E-2</c:v>
                </c:pt>
                <c:pt idx="722">
                  <c:v>8.4470678034985883E-2</c:v>
                </c:pt>
                <c:pt idx="723">
                  <c:v>8.5537783801118816E-2</c:v>
                </c:pt>
                <c:pt idx="724">
                  <c:v>8.5321690505544542E-2</c:v>
                </c:pt>
                <c:pt idx="725">
                  <c:v>7.7478821755940716E-2</c:v>
                </c:pt>
                <c:pt idx="726">
                  <c:v>7.735822814721853E-2</c:v>
                </c:pt>
                <c:pt idx="727">
                  <c:v>7.7418295672492018E-2</c:v>
                </c:pt>
                <c:pt idx="728">
                  <c:v>7.5356832204813387E-2</c:v>
                </c:pt>
                <c:pt idx="729">
                  <c:v>7.5196647863807003E-2</c:v>
                </c:pt>
                <c:pt idx="730">
                  <c:v>8.0235474252492736E-2</c:v>
                </c:pt>
                <c:pt idx="731">
                  <c:v>7.740966143681495E-2</c:v>
                </c:pt>
                <c:pt idx="732">
                  <c:v>7.775670987913158E-2</c:v>
                </c:pt>
                <c:pt idx="733">
                  <c:v>7.7715619157252377E-2</c:v>
                </c:pt>
                <c:pt idx="734">
                  <c:v>7.7785855475051763E-2</c:v>
                </c:pt>
                <c:pt idx="735">
                  <c:v>7.8758890420798894E-2</c:v>
                </c:pt>
                <c:pt idx="736">
                  <c:v>8.0605904887899746E-2</c:v>
                </c:pt>
                <c:pt idx="737">
                  <c:v>8.1552863950285062E-2</c:v>
                </c:pt>
                <c:pt idx="738">
                  <c:v>8.4006216615074111E-2</c:v>
                </c:pt>
                <c:pt idx="739">
                  <c:v>7.0346144623331747E-2</c:v>
                </c:pt>
                <c:pt idx="740">
                  <c:v>7.1045904430154114E-2</c:v>
                </c:pt>
                <c:pt idx="741">
                  <c:v>6.405468612002467E-2</c:v>
                </c:pt>
                <c:pt idx="742">
                  <c:v>6.4129048324803914E-2</c:v>
                </c:pt>
                <c:pt idx="743">
                  <c:v>6.6702519825835763E-2</c:v>
                </c:pt>
                <c:pt idx="744">
                  <c:v>6.0077008707585991E-2</c:v>
                </c:pt>
                <c:pt idx="745">
                  <c:v>5.8562245770501356E-2</c:v>
                </c:pt>
                <c:pt idx="746">
                  <c:v>5.8760144146760569E-2</c:v>
                </c:pt>
                <c:pt idx="747">
                  <c:v>6.1065172207520939E-2</c:v>
                </c:pt>
                <c:pt idx="748">
                  <c:v>6.2927732733208633E-2</c:v>
                </c:pt>
                <c:pt idx="749">
                  <c:v>6.2519399735229242E-2</c:v>
                </c:pt>
                <c:pt idx="750">
                  <c:v>6.2492060954205994E-2</c:v>
                </c:pt>
                <c:pt idx="751">
                  <c:v>6.317448585475384E-2</c:v>
                </c:pt>
                <c:pt idx="752">
                  <c:v>5.6827240004301949E-2</c:v>
                </c:pt>
                <c:pt idx="753">
                  <c:v>5.9461670439821826E-2</c:v>
                </c:pt>
                <c:pt idx="754">
                  <c:v>5.9657074894149703E-2</c:v>
                </c:pt>
                <c:pt idx="755">
                  <c:v>6.5777044755833222E-2</c:v>
                </c:pt>
                <c:pt idx="756">
                  <c:v>7.5993301723936771E-2</c:v>
                </c:pt>
                <c:pt idx="757">
                  <c:v>7.5076842435489302E-2</c:v>
                </c:pt>
                <c:pt idx="758">
                  <c:v>7.2971700585868646E-2</c:v>
                </c:pt>
                <c:pt idx="759">
                  <c:v>7.408292936205628E-2</c:v>
                </c:pt>
                <c:pt idx="760">
                  <c:v>7.3641670999675404E-2</c:v>
                </c:pt>
                <c:pt idx="761">
                  <c:v>7.5660952796776121E-2</c:v>
                </c:pt>
                <c:pt idx="762">
                  <c:v>7.4317171509638569E-2</c:v>
                </c:pt>
                <c:pt idx="763">
                  <c:v>7.4278381516692971E-2</c:v>
                </c:pt>
                <c:pt idx="764">
                  <c:v>7.419969315458827E-2</c:v>
                </c:pt>
                <c:pt idx="765">
                  <c:v>7.1422609756696828E-2</c:v>
                </c:pt>
                <c:pt idx="766">
                  <c:v>7.1139263086405252E-2</c:v>
                </c:pt>
                <c:pt idx="767">
                  <c:v>7.507026977661535E-2</c:v>
                </c:pt>
                <c:pt idx="768">
                  <c:v>7.5595869504647722E-2</c:v>
                </c:pt>
                <c:pt idx="769">
                  <c:v>7.689875075826437E-2</c:v>
                </c:pt>
                <c:pt idx="770">
                  <c:v>7.9430213826675422E-2</c:v>
                </c:pt>
                <c:pt idx="771">
                  <c:v>7.9459574974489369E-2</c:v>
                </c:pt>
                <c:pt idx="772">
                  <c:v>7.9456752304954206E-2</c:v>
                </c:pt>
                <c:pt idx="773">
                  <c:v>7.9400187721166415E-2</c:v>
                </c:pt>
                <c:pt idx="774">
                  <c:v>7.8938331894634312E-2</c:v>
                </c:pt>
                <c:pt idx="775">
                  <c:v>7.6934527660006302E-2</c:v>
                </c:pt>
                <c:pt idx="776">
                  <c:v>7.6952677473814499E-2</c:v>
                </c:pt>
                <c:pt idx="777">
                  <c:v>7.1546224411206935E-2</c:v>
                </c:pt>
                <c:pt idx="778">
                  <c:v>0.1339977914398757</c:v>
                </c:pt>
                <c:pt idx="779">
                  <c:v>0.1352439916466994</c:v>
                </c:pt>
                <c:pt idx="780">
                  <c:v>0.13547858206338217</c:v>
                </c:pt>
                <c:pt idx="781">
                  <c:v>0.13957619720753797</c:v>
                </c:pt>
                <c:pt idx="782">
                  <c:v>0.14145772489923644</c:v>
                </c:pt>
                <c:pt idx="783">
                  <c:v>0.1496374876446524</c:v>
                </c:pt>
                <c:pt idx="784">
                  <c:v>0.14976091806913569</c:v>
                </c:pt>
                <c:pt idx="785">
                  <c:v>0.15164187424859535</c:v>
                </c:pt>
                <c:pt idx="786">
                  <c:v>0.15164081832942017</c:v>
                </c:pt>
                <c:pt idx="787">
                  <c:v>0.15183789137308709</c:v>
                </c:pt>
                <c:pt idx="788">
                  <c:v>0.1670015959792979</c:v>
                </c:pt>
                <c:pt idx="789">
                  <c:v>0.16679670739897787</c:v>
                </c:pt>
                <c:pt idx="790">
                  <c:v>0.16689450921797996</c:v>
                </c:pt>
                <c:pt idx="791">
                  <c:v>0.16542704466450459</c:v>
                </c:pt>
                <c:pt idx="792">
                  <c:v>0.16747159432271799</c:v>
                </c:pt>
                <c:pt idx="793">
                  <c:v>0.16879279229722119</c:v>
                </c:pt>
                <c:pt idx="794">
                  <c:v>0.17823580524321522</c:v>
                </c:pt>
                <c:pt idx="795">
                  <c:v>0.17798030258425093</c:v>
                </c:pt>
                <c:pt idx="796">
                  <c:v>0.17795524284011774</c:v>
                </c:pt>
                <c:pt idx="797">
                  <c:v>0.17796167547738487</c:v>
                </c:pt>
                <c:pt idx="798">
                  <c:v>0.17878811037017384</c:v>
                </c:pt>
                <c:pt idx="799">
                  <c:v>0.18077559357849871</c:v>
                </c:pt>
                <c:pt idx="800">
                  <c:v>0.13613035306918314</c:v>
                </c:pt>
                <c:pt idx="801">
                  <c:v>0.13488889856304501</c:v>
                </c:pt>
                <c:pt idx="802">
                  <c:v>0.13488796764951175</c:v>
                </c:pt>
                <c:pt idx="803">
                  <c:v>0.13291217451838291</c:v>
                </c:pt>
                <c:pt idx="804">
                  <c:v>0.12905977440230587</c:v>
                </c:pt>
                <c:pt idx="805">
                  <c:v>0.11855375722306991</c:v>
                </c:pt>
                <c:pt idx="806">
                  <c:v>0.11827584799541214</c:v>
                </c:pt>
                <c:pt idx="807">
                  <c:v>0.11614542513596098</c:v>
                </c:pt>
                <c:pt idx="808">
                  <c:v>0.11824818676510318</c:v>
                </c:pt>
                <c:pt idx="809">
                  <c:v>0.11974575153860655</c:v>
                </c:pt>
                <c:pt idx="810">
                  <c:v>9.8118221193477281E-2</c:v>
                </c:pt>
                <c:pt idx="811">
                  <c:v>0.10200219925057054</c:v>
                </c:pt>
                <c:pt idx="812">
                  <c:v>0.10149967715596594</c:v>
                </c:pt>
                <c:pt idx="813">
                  <c:v>0.10069343220589483</c:v>
                </c:pt>
                <c:pt idx="814">
                  <c:v>9.3866308220604766E-2</c:v>
                </c:pt>
                <c:pt idx="815">
                  <c:v>9.6579615462539029E-2</c:v>
                </c:pt>
                <c:pt idx="816">
                  <c:v>7.8120814859455073E-2</c:v>
                </c:pt>
                <c:pt idx="817">
                  <c:v>7.81209538343723E-2</c:v>
                </c:pt>
                <c:pt idx="818">
                  <c:v>8.5175630804267419E-2</c:v>
                </c:pt>
                <c:pt idx="819">
                  <c:v>8.5153889219820145E-2</c:v>
                </c:pt>
                <c:pt idx="820">
                  <c:v>8.2525959367643884E-2</c:v>
                </c:pt>
                <c:pt idx="821">
                  <c:v>8.2376246518677351E-2</c:v>
                </c:pt>
                <c:pt idx="822">
                  <c:v>8.189349845334859E-2</c:v>
                </c:pt>
                <c:pt idx="823">
                  <c:v>8.4661165586875892E-2</c:v>
                </c:pt>
                <c:pt idx="824">
                  <c:v>8.546232426407363E-2</c:v>
                </c:pt>
                <c:pt idx="825">
                  <c:v>7.9870165521904984E-2</c:v>
                </c:pt>
                <c:pt idx="826">
                  <c:v>8.0250660626160805E-2</c:v>
                </c:pt>
                <c:pt idx="827">
                  <c:v>7.968394334258283E-2</c:v>
                </c:pt>
                <c:pt idx="828">
                  <c:v>8.0400232169543798E-2</c:v>
                </c:pt>
                <c:pt idx="829">
                  <c:v>9.2997903134147977E-2</c:v>
                </c:pt>
                <c:pt idx="830">
                  <c:v>9.5943210633584991E-2</c:v>
                </c:pt>
                <c:pt idx="831">
                  <c:v>9.3827028447637059E-2</c:v>
                </c:pt>
                <c:pt idx="832">
                  <c:v>9.318870578534634E-2</c:v>
                </c:pt>
                <c:pt idx="833">
                  <c:v>9.0788558660089641E-2</c:v>
                </c:pt>
                <c:pt idx="834">
                  <c:v>9.0551754825587361E-2</c:v>
                </c:pt>
                <c:pt idx="835">
                  <c:v>9.3227553790268508E-2</c:v>
                </c:pt>
                <c:pt idx="836">
                  <c:v>9.3284752129020806E-2</c:v>
                </c:pt>
                <c:pt idx="837">
                  <c:v>8.7940028227855849E-2</c:v>
                </c:pt>
                <c:pt idx="838">
                  <c:v>8.7688171205888774E-2</c:v>
                </c:pt>
                <c:pt idx="839">
                  <c:v>9.3683959300845526E-2</c:v>
                </c:pt>
                <c:pt idx="840">
                  <c:v>8.916104937594263E-2</c:v>
                </c:pt>
                <c:pt idx="841">
                  <c:v>8.9279744497856667E-2</c:v>
                </c:pt>
                <c:pt idx="842">
                  <c:v>9.3247040155067518E-2</c:v>
                </c:pt>
                <c:pt idx="843">
                  <c:v>8.9374360465711941E-2</c:v>
                </c:pt>
                <c:pt idx="844">
                  <c:v>8.9815656954978021E-2</c:v>
                </c:pt>
                <c:pt idx="845">
                  <c:v>8.7344998250879061E-2</c:v>
                </c:pt>
                <c:pt idx="846">
                  <c:v>8.8005953957489683E-2</c:v>
                </c:pt>
                <c:pt idx="847">
                  <c:v>9.2737283741821955E-2</c:v>
                </c:pt>
                <c:pt idx="848">
                  <c:v>0.11011007769070651</c:v>
                </c:pt>
                <c:pt idx="849">
                  <c:v>0.11650267012449958</c:v>
                </c:pt>
                <c:pt idx="850">
                  <c:v>0.11603802170544726</c:v>
                </c:pt>
                <c:pt idx="851">
                  <c:v>0.11190728897649085</c:v>
                </c:pt>
                <c:pt idx="852">
                  <c:v>0.11861714742221532</c:v>
                </c:pt>
                <c:pt idx="853">
                  <c:v>0.1195724731952858</c:v>
                </c:pt>
                <c:pt idx="854">
                  <c:v>0.12150247546934882</c:v>
                </c:pt>
                <c:pt idx="855">
                  <c:v>0.11804502031189693</c:v>
                </c:pt>
                <c:pt idx="856">
                  <c:v>0.11814914685016939</c:v>
                </c:pt>
                <c:pt idx="857">
                  <c:v>0.12494047606014937</c:v>
                </c:pt>
                <c:pt idx="858">
                  <c:v>0.12656117972716721</c:v>
                </c:pt>
                <c:pt idx="859">
                  <c:v>0.13395072484022327</c:v>
                </c:pt>
                <c:pt idx="860">
                  <c:v>0.13432919462652226</c:v>
                </c:pt>
                <c:pt idx="861">
                  <c:v>0.13067499222516771</c:v>
                </c:pt>
                <c:pt idx="862">
                  <c:v>0.13288596235523528</c:v>
                </c:pt>
                <c:pt idx="863">
                  <c:v>0.13278737213469735</c:v>
                </c:pt>
                <c:pt idx="864">
                  <c:v>0.13013979442269086</c:v>
                </c:pt>
                <c:pt idx="865">
                  <c:v>0.13502673575374688</c:v>
                </c:pt>
                <c:pt idx="866">
                  <c:v>0.13497833987242294</c:v>
                </c:pt>
                <c:pt idx="867">
                  <c:v>0.13483866671252001</c:v>
                </c:pt>
                <c:pt idx="868">
                  <c:v>0.13407777736747015</c:v>
                </c:pt>
                <c:pt idx="869">
                  <c:v>0.13068503242043245</c:v>
                </c:pt>
                <c:pt idx="870">
                  <c:v>0.12576785335026239</c:v>
                </c:pt>
                <c:pt idx="871">
                  <c:v>0.12135132226601521</c:v>
                </c:pt>
                <c:pt idx="872">
                  <c:v>0.13710120986683758</c:v>
                </c:pt>
                <c:pt idx="873">
                  <c:v>0.13261042248609553</c:v>
                </c:pt>
                <c:pt idx="874">
                  <c:v>0.12258222624771901</c:v>
                </c:pt>
                <c:pt idx="875">
                  <c:v>0.12149925839738546</c:v>
                </c:pt>
                <c:pt idx="876">
                  <c:v>0.11969234104114841</c:v>
                </c:pt>
                <c:pt idx="877">
                  <c:v>0.12057003818107301</c:v>
                </c:pt>
                <c:pt idx="878">
                  <c:v>0.12741568158103897</c:v>
                </c:pt>
                <c:pt idx="879">
                  <c:v>0.11982015625207931</c:v>
                </c:pt>
                <c:pt idx="880">
                  <c:v>0.13603424608872347</c:v>
                </c:pt>
                <c:pt idx="881">
                  <c:v>0.12970623539012849</c:v>
                </c:pt>
                <c:pt idx="882">
                  <c:v>0.15196512045500596</c:v>
                </c:pt>
                <c:pt idx="883">
                  <c:v>0.16108908915579867</c:v>
                </c:pt>
                <c:pt idx="884">
                  <c:v>0.16192710536960384</c:v>
                </c:pt>
                <c:pt idx="885">
                  <c:v>0.16755247856892752</c:v>
                </c:pt>
                <c:pt idx="886">
                  <c:v>0.16924001960972113</c:v>
                </c:pt>
                <c:pt idx="887">
                  <c:v>0.1660190494626598</c:v>
                </c:pt>
                <c:pt idx="888">
                  <c:v>0.18903155721701223</c:v>
                </c:pt>
                <c:pt idx="889">
                  <c:v>0.20555984753097253</c:v>
                </c:pt>
                <c:pt idx="890">
                  <c:v>0.20630589627819124</c:v>
                </c:pt>
                <c:pt idx="891">
                  <c:v>0.21163431524459511</c:v>
                </c:pt>
                <c:pt idx="892">
                  <c:v>0.22984250242717477</c:v>
                </c:pt>
                <c:pt idx="893">
                  <c:v>0.22903360582872742</c:v>
                </c:pt>
                <c:pt idx="894">
                  <c:v>0.21995004201128163</c:v>
                </c:pt>
                <c:pt idx="895">
                  <c:v>0.22828493556662685</c:v>
                </c:pt>
                <c:pt idx="896">
                  <c:v>0.23306340171354592</c:v>
                </c:pt>
                <c:pt idx="897">
                  <c:v>0.23332154847811529</c:v>
                </c:pt>
                <c:pt idx="898">
                  <c:v>0.24725872205650104</c:v>
                </c:pt>
                <c:pt idx="899">
                  <c:v>0.24679940578709994</c:v>
                </c:pt>
                <c:pt idx="900">
                  <c:v>0.24329316825295297</c:v>
                </c:pt>
                <c:pt idx="901">
                  <c:v>0.245915758039812</c:v>
                </c:pt>
                <c:pt idx="902">
                  <c:v>0.2364412223198662</c:v>
                </c:pt>
                <c:pt idx="903">
                  <c:v>0.23908780013882136</c:v>
                </c:pt>
                <c:pt idx="904">
                  <c:v>0.22717929048704241</c:v>
                </c:pt>
                <c:pt idx="905">
                  <c:v>0.23472599200670446</c:v>
                </c:pt>
                <c:pt idx="906">
                  <c:v>0.24349650623328395</c:v>
                </c:pt>
                <c:pt idx="907">
                  <c:v>0.24007535136053518</c:v>
                </c:pt>
                <c:pt idx="908">
                  <c:v>0.24179495597287029</c:v>
                </c:pt>
                <c:pt idx="909">
                  <c:v>0.24390627368211382</c:v>
                </c:pt>
                <c:pt idx="910">
                  <c:v>0.22957815747480625</c:v>
                </c:pt>
                <c:pt idx="911">
                  <c:v>0.21538112621031866</c:v>
                </c:pt>
                <c:pt idx="912">
                  <c:v>0.22200940217710938</c:v>
                </c:pt>
                <c:pt idx="913">
                  <c:v>0.21695639905831907</c:v>
                </c:pt>
                <c:pt idx="914">
                  <c:v>0.19696074804692501</c:v>
                </c:pt>
                <c:pt idx="915">
                  <c:v>0.19695664948398683</c:v>
                </c:pt>
                <c:pt idx="916">
                  <c:v>0.19898326966524232</c:v>
                </c:pt>
                <c:pt idx="917">
                  <c:v>0.18907401624706169</c:v>
                </c:pt>
                <c:pt idx="918">
                  <c:v>0.18385872658467248</c:v>
                </c:pt>
                <c:pt idx="919">
                  <c:v>0.20779199213521041</c:v>
                </c:pt>
                <c:pt idx="920">
                  <c:v>0.19196972831719827</c:v>
                </c:pt>
                <c:pt idx="921">
                  <c:v>0.19332048507900407</c:v>
                </c:pt>
                <c:pt idx="922">
                  <c:v>0.19391113753527561</c:v>
                </c:pt>
                <c:pt idx="923">
                  <c:v>0.19069982782086176</c:v>
                </c:pt>
                <c:pt idx="924">
                  <c:v>0.19066877879407476</c:v>
                </c:pt>
                <c:pt idx="925">
                  <c:v>0.18756724537660249</c:v>
                </c:pt>
                <c:pt idx="926">
                  <c:v>0.18579627664790224</c:v>
                </c:pt>
                <c:pt idx="927">
                  <c:v>0.16781722092374979</c:v>
                </c:pt>
                <c:pt idx="928">
                  <c:v>0.15739349317731316</c:v>
                </c:pt>
                <c:pt idx="929">
                  <c:v>0.1567559905931932</c:v>
                </c:pt>
                <c:pt idx="930">
                  <c:v>0.15292381341037797</c:v>
                </c:pt>
                <c:pt idx="931">
                  <c:v>0.14897792011717562</c:v>
                </c:pt>
                <c:pt idx="932">
                  <c:v>0.14730466341498899</c:v>
                </c:pt>
                <c:pt idx="933">
                  <c:v>0.14700799390619482</c:v>
                </c:pt>
                <c:pt idx="934">
                  <c:v>0.1379314777646915</c:v>
                </c:pt>
                <c:pt idx="935">
                  <c:v>0.13798607079519004</c:v>
                </c:pt>
                <c:pt idx="936">
                  <c:v>0.13132591972716023</c:v>
                </c:pt>
                <c:pt idx="937">
                  <c:v>0.1323032419748425</c:v>
                </c:pt>
                <c:pt idx="938">
                  <c:v>0.13232672227566269</c:v>
                </c:pt>
                <c:pt idx="939">
                  <c:v>0.13419420350071892</c:v>
                </c:pt>
                <c:pt idx="940">
                  <c:v>0.13319793932076016</c:v>
                </c:pt>
                <c:pt idx="941">
                  <c:v>9.0852632261983091E-2</c:v>
                </c:pt>
                <c:pt idx="942">
                  <c:v>0.12468188296908887</c:v>
                </c:pt>
                <c:pt idx="943">
                  <c:v>0.12324343497922761</c:v>
                </c:pt>
                <c:pt idx="944">
                  <c:v>0.12580378349738272</c:v>
                </c:pt>
                <c:pt idx="945">
                  <c:v>0.12480734837230176</c:v>
                </c:pt>
                <c:pt idx="946">
                  <c:v>0.12484573892271696</c:v>
                </c:pt>
                <c:pt idx="947">
                  <c:v>0.13191173807267503</c:v>
                </c:pt>
                <c:pt idx="948">
                  <c:v>0.13184776058311526</c:v>
                </c:pt>
                <c:pt idx="949">
                  <c:v>0.1332683081981203</c:v>
                </c:pt>
                <c:pt idx="950">
                  <c:v>0.13187749907189439</c:v>
                </c:pt>
                <c:pt idx="951">
                  <c:v>0.16001562583092377</c:v>
                </c:pt>
                <c:pt idx="952">
                  <c:v>0.15929203209373519</c:v>
                </c:pt>
                <c:pt idx="953">
                  <c:v>0.16001757550029752</c:v>
                </c:pt>
                <c:pt idx="954">
                  <c:v>0.16190061448865756</c:v>
                </c:pt>
                <c:pt idx="955">
                  <c:v>0.19045115787827832</c:v>
                </c:pt>
                <c:pt idx="956">
                  <c:v>0.18849576270454432</c:v>
                </c:pt>
                <c:pt idx="957">
                  <c:v>0.19459941531677255</c:v>
                </c:pt>
                <c:pt idx="958">
                  <c:v>0.19676595948795805</c:v>
                </c:pt>
                <c:pt idx="959">
                  <c:v>0.21881399119534445</c:v>
                </c:pt>
                <c:pt idx="960">
                  <c:v>0.21827650659501308</c:v>
                </c:pt>
                <c:pt idx="961">
                  <c:v>0.2217494083211044</c:v>
                </c:pt>
                <c:pt idx="962">
                  <c:v>0.22237141821249759</c:v>
                </c:pt>
                <c:pt idx="963">
                  <c:v>0.23020982579876961</c:v>
                </c:pt>
                <c:pt idx="964">
                  <c:v>0.21333762786237209</c:v>
                </c:pt>
                <c:pt idx="965">
                  <c:v>0.21977467730676103</c:v>
                </c:pt>
                <c:pt idx="966">
                  <c:v>0.22502124061076373</c:v>
                </c:pt>
                <c:pt idx="967">
                  <c:v>0.23853485557690002</c:v>
                </c:pt>
                <c:pt idx="968">
                  <c:v>0.24372867170359244</c:v>
                </c:pt>
                <c:pt idx="969">
                  <c:v>0.25756328358691322</c:v>
                </c:pt>
                <c:pt idx="970">
                  <c:v>0.25726278335526243</c:v>
                </c:pt>
                <c:pt idx="971">
                  <c:v>0.25766013955085787</c:v>
                </c:pt>
                <c:pt idx="972">
                  <c:v>0.2552653618503295</c:v>
                </c:pt>
                <c:pt idx="973">
                  <c:v>0.2396653198036828</c:v>
                </c:pt>
                <c:pt idx="974">
                  <c:v>0.24502149673543336</c:v>
                </c:pt>
                <c:pt idx="975">
                  <c:v>0.24960867505974002</c:v>
                </c:pt>
                <c:pt idx="976">
                  <c:v>0.24636876108442435</c:v>
                </c:pt>
                <c:pt idx="977">
                  <c:v>0.22618589936026418</c:v>
                </c:pt>
                <c:pt idx="978">
                  <c:v>0.24219973725352278</c:v>
                </c:pt>
                <c:pt idx="979">
                  <c:v>0.23812927930057434</c:v>
                </c:pt>
                <c:pt idx="980">
                  <c:v>0.23572951547855797</c:v>
                </c:pt>
                <c:pt idx="981">
                  <c:v>0.21986944407201695</c:v>
                </c:pt>
                <c:pt idx="982">
                  <c:v>0.22447693914709535</c:v>
                </c:pt>
                <c:pt idx="983">
                  <c:v>0.22093537954305062</c:v>
                </c:pt>
                <c:pt idx="984">
                  <c:v>0.22027700619779381</c:v>
                </c:pt>
                <c:pt idx="985">
                  <c:v>0.21270085739549344</c:v>
                </c:pt>
                <c:pt idx="986">
                  <c:v>0.21941495526025806</c:v>
                </c:pt>
                <c:pt idx="987">
                  <c:v>0.21431658724592173</c:v>
                </c:pt>
                <c:pt idx="988">
                  <c:v>0.20670164133006472</c:v>
                </c:pt>
                <c:pt idx="989">
                  <c:v>0.19688361663795167</c:v>
                </c:pt>
                <c:pt idx="990">
                  <c:v>0.19045552041539818</c:v>
                </c:pt>
                <c:pt idx="991">
                  <c:v>0.1665284006852174</c:v>
                </c:pt>
                <c:pt idx="992">
                  <c:v>0.17364265210678564</c:v>
                </c:pt>
                <c:pt idx="993">
                  <c:v>0.17165526151083846</c:v>
                </c:pt>
                <c:pt idx="994">
                  <c:v>0.19011606762613692</c:v>
                </c:pt>
                <c:pt idx="995">
                  <c:v>0.18912839275700408</c:v>
                </c:pt>
                <c:pt idx="996">
                  <c:v>0.19260335211474239</c:v>
                </c:pt>
                <c:pt idx="997">
                  <c:v>0.1914210163202458</c:v>
                </c:pt>
                <c:pt idx="998">
                  <c:v>0.19319328008142361</c:v>
                </c:pt>
                <c:pt idx="999">
                  <c:v>0.19705020044909177</c:v>
                </c:pt>
                <c:pt idx="1000">
                  <c:v>0.1807300568309323</c:v>
                </c:pt>
                <c:pt idx="1001">
                  <c:v>0.1988574774411116</c:v>
                </c:pt>
                <c:pt idx="1002">
                  <c:v>0.19972468427689763</c:v>
                </c:pt>
                <c:pt idx="1003">
                  <c:v>0.21835767200191697</c:v>
                </c:pt>
                <c:pt idx="1004">
                  <c:v>0.21325431544983803</c:v>
                </c:pt>
                <c:pt idx="1005">
                  <c:v>0.21552683629694258</c:v>
                </c:pt>
                <c:pt idx="1006">
                  <c:v>0.22712608946892696</c:v>
                </c:pt>
                <c:pt idx="1007">
                  <c:v>0.2290433718757969</c:v>
                </c:pt>
                <c:pt idx="1008">
                  <c:v>0.22860924067436222</c:v>
                </c:pt>
                <c:pt idx="1009">
                  <c:v>0.23449380882250997</c:v>
                </c:pt>
                <c:pt idx="1010">
                  <c:v>0.23539713245309229</c:v>
                </c:pt>
                <c:pt idx="1011">
                  <c:v>0.23087371139142199</c:v>
                </c:pt>
                <c:pt idx="1012">
                  <c:v>0.23758334144508675</c:v>
                </c:pt>
                <c:pt idx="1013">
                  <c:v>0.23999800651535055</c:v>
                </c:pt>
                <c:pt idx="1014">
                  <c:v>0.23757853207908555</c:v>
                </c:pt>
                <c:pt idx="1015">
                  <c:v>0.26183242329710804</c:v>
                </c:pt>
                <c:pt idx="1016">
                  <c:v>0.24929719501731828</c:v>
                </c:pt>
                <c:pt idx="1017">
                  <c:v>0.25047392732964235</c:v>
                </c:pt>
                <c:pt idx="1018">
                  <c:v>0.24292081820052286</c:v>
                </c:pt>
                <c:pt idx="1019">
                  <c:v>0.23939074430148335</c:v>
                </c:pt>
                <c:pt idx="1020">
                  <c:v>0.23914509543961221</c:v>
                </c:pt>
                <c:pt idx="1021">
                  <c:v>0.2390302061751392</c:v>
                </c:pt>
                <c:pt idx="1022">
                  <c:v>0.24059890500752698</c:v>
                </c:pt>
                <c:pt idx="1023">
                  <c:v>0.22494034719357561</c:v>
                </c:pt>
                <c:pt idx="1024">
                  <c:v>0.22415300410730601</c:v>
                </c:pt>
                <c:pt idx="1025">
                  <c:v>0.20260843819346594</c:v>
                </c:pt>
                <c:pt idx="1026">
                  <c:v>0.20627705216833445</c:v>
                </c:pt>
                <c:pt idx="1027">
                  <c:v>0.20453048213888406</c:v>
                </c:pt>
                <c:pt idx="1028">
                  <c:v>0.19705994320697989</c:v>
                </c:pt>
                <c:pt idx="1029">
                  <c:v>0.19552168424198402</c:v>
                </c:pt>
                <c:pt idx="1030">
                  <c:v>0.18789977598363583</c:v>
                </c:pt>
                <c:pt idx="1031">
                  <c:v>0.1810083361710503</c:v>
                </c:pt>
                <c:pt idx="1032">
                  <c:v>0.20241418682580833</c:v>
                </c:pt>
                <c:pt idx="1033">
                  <c:v>0.20177598835518407</c:v>
                </c:pt>
                <c:pt idx="1034">
                  <c:v>0.19411629249396786</c:v>
                </c:pt>
                <c:pt idx="1035">
                  <c:v>0.19052344516631142</c:v>
                </c:pt>
                <c:pt idx="1036">
                  <c:v>0.2017616238194444</c:v>
                </c:pt>
                <c:pt idx="1037">
                  <c:v>0.17149983483243128</c:v>
                </c:pt>
                <c:pt idx="1038">
                  <c:v>0.17754807417154739</c:v>
                </c:pt>
                <c:pt idx="1039">
                  <c:v>0.21457184495427187</c:v>
                </c:pt>
                <c:pt idx="1040">
                  <c:v>0.21627093725207031</c:v>
                </c:pt>
                <c:pt idx="1041">
                  <c:v>0.21605033664205636</c:v>
                </c:pt>
                <c:pt idx="1042">
                  <c:v>0.22611932466298182</c:v>
                </c:pt>
                <c:pt idx="1043">
                  <c:v>0.22353108444919267</c:v>
                </c:pt>
                <c:pt idx="1044">
                  <c:v>0.26006825296457059</c:v>
                </c:pt>
                <c:pt idx="1045">
                  <c:v>0.27304210953884639</c:v>
                </c:pt>
                <c:pt idx="1046">
                  <c:v>0.28452810218214031</c:v>
                </c:pt>
                <c:pt idx="1047">
                  <c:v>0.28777461395541315</c:v>
                </c:pt>
                <c:pt idx="1048">
                  <c:v>0.28452359626782492</c:v>
                </c:pt>
                <c:pt idx="1049">
                  <c:v>0.28484345521949145</c:v>
                </c:pt>
                <c:pt idx="1050">
                  <c:v>0.28372892361282026</c:v>
                </c:pt>
                <c:pt idx="1051">
                  <c:v>0.2840553926435716</c:v>
                </c:pt>
                <c:pt idx="1052">
                  <c:v>0.28468609816485307</c:v>
                </c:pt>
                <c:pt idx="1053">
                  <c:v>0.30719500765462493</c:v>
                </c:pt>
                <c:pt idx="1054">
                  <c:v>0.2928690327320751</c:v>
                </c:pt>
                <c:pt idx="1055">
                  <c:v>0.29289655509561136</c:v>
                </c:pt>
                <c:pt idx="1056">
                  <c:v>0.29267562437173111</c:v>
                </c:pt>
                <c:pt idx="1057">
                  <c:v>0.29218869028160216</c:v>
                </c:pt>
                <c:pt idx="1058">
                  <c:v>0.28283908235421473</c:v>
                </c:pt>
                <c:pt idx="1059">
                  <c:v>0.28273135241374531</c:v>
                </c:pt>
                <c:pt idx="1060">
                  <c:v>0.27817856461394153</c:v>
                </c:pt>
                <c:pt idx="1061">
                  <c:v>0.25886751518346757</c:v>
                </c:pt>
                <c:pt idx="1062">
                  <c:v>0.25731046830834547</c:v>
                </c:pt>
                <c:pt idx="1063">
                  <c:v>0.25719714250373521</c:v>
                </c:pt>
                <c:pt idx="1064">
                  <c:v>0.25858192697725718</c:v>
                </c:pt>
                <c:pt idx="1065">
                  <c:v>0.25679064803647633</c:v>
                </c:pt>
                <c:pt idx="1066">
                  <c:v>0.22334338221168715</c:v>
                </c:pt>
                <c:pt idx="1067">
                  <c:v>0.20732927158952955</c:v>
                </c:pt>
                <c:pt idx="1068">
                  <c:v>0.19356899389803994</c:v>
                </c:pt>
                <c:pt idx="1069">
                  <c:v>0.18686014363244721</c:v>
                </c:pt>
                <c:pt idx="1070">
                  <c:v>0.18795854991474625</c:v>
                </c:pt>
                <c:pt idx="1071">
                  <c:v>0.18687037075264246</c:v>
                </c:pt>
                <c:pt idx="1072">
                  <c:v>0.18278763748775612</c:v>
                </c:pt>
                <c:pt idx="1073">
                  <c:v>0.18126065561196922</c:v>
                </c:pt>
                <c:pt idx="1074">
                  <c:v>0.18071286479258575</c:v>
                </c:pt>
                <c:pt idx="1075">
                  <c:v>0.1473736923505293</c:v>
                </c:pt>
                <c:pt idx="1076">
                  <c:v>0.14763334520957752</c:v>
                </c:pt>
                <c:pt idx="1077">
                  <c:v>0.14836685075667713</c:v>
                </c:pt>
                <c:pt idx="1078">
                  <c:v>0.15056911629732775</c:v>
                </c:pt>
                <c:pt idx="1079">
                  <c:v>0.16269825340116131</c:v>
                </c:pt>
                <c:pt idx="1080">
                  <c:v>0.16224959250408688</c:v>
                </c:pt>
                <c:pt idx="1081">
                  <c:v>0.16152514071533852</c:v>
                </c:pt>
                <c:pt idx="1082">
                  <c:v>0.1650399496791824</c:v>
                </c:pt>
                <c:pt idx="1083">
                  <c:v>0.14962061639563606</c:v>
                </c:pt>
                <c:pt idx="1084">
                  <c:v>0.14979246099634386</c:v>
                </c:pt>
                <c:pt idx="1085">
                  <c:v>0.15318733829610401</c:v>
                </c:pt>
                <c:pt idx="1086">
                  <c:v>0.13310688386618605</c:v>
                </c:pt>
                <c:pt idx="1087">
                  <c:v>0.13312486963919118</c:v>
                </c:pt>
                <c:pt idx="1088">
                  <c:v>0.12253543175876176</c:v>
                </c:pt>
                <c:pt idx="1089">
                  <c:v>0.13411689590423126</c:v>
                </c:pt>
                <c:pt idx="1090">
                  <c:v>0.13102908572132399</c:v>
                </c:pt>
                <c:pt idx="1091">
                  <c:v>0.13819664532953718</c:v>
                </c:pt>
                <c:pt idx="1092">
                  <c:v>0.13841671854255372</c:v>
                </c:pt>
                <c:pt idx="1093">
                  <c:v>0.13732558668700678</c:v>
                </c:pt>
                <c:pt idx="1094">
                  <c:v>0.13845546310236265</c:v>
                </c:pt>
                <c:pt idx="1095">
                  <c:v>0.13792142473625765</c:v>
                </c:pt>
                <c:pt idx="1096">
                  <c:v>0.14187849145066367</c:v>
                </c:pt>
                <c:pt idx="1097">
                  <c:v>0.13117489693439066</c:v>
                </c:pt>
                <c:pt idx="1098">
                  <c:v>0.1307231704765702</c:v>
                </c:pt>
                <c:pt idx="1099">
                  <c:v>0.14533580291636206</c:v>
                </c:pt>
                <c:pt idx="1100">
                  <c:v>0.17813932501847834</c:v>
                </c:pt>
                <c:pt idx="1101">
                  <c:v>0.16707267220010991</c:v>
                </c:pt>
                <c:pt idx="1102">
                  <c:v>0.16681683821542673</c:v>
                </c:pt>
                <c:pt idx="1103">
                  <c:v>0.17501915705583049</c:v>
                </c:pt>
                <c:pt idx="1104">
                  <c:v>0.17140139156985354</c:v>
                </c:pt>
                <c:pt idx="1105">
                  <c:v>0.17869370340580554</c:v>
                </c:pt>
                <c:pt idx="1106">
                  <c:v>0.17818098355386092</c:v>
                </c:pt>
                <c:pt idx="1107">
                  <c:v>0.17608924441255014</c:v>
                </c:pt>
                <c:pt idx="1108">
                  <c:v>0.17911033142741997</c:v>
                </c:pt>
                <c:pt idx="1109">
                  <c:v>0.17953262761260874</c:v>
                </c:pt>
                <c:pt idx="1110">
                  <c:v>0.18775114038881913</c:v>
                </c:pt>
                <c:pt idx="1111">
                  <c:v>0.17958402820380939</c:v>
                </c:pt>
                <c:pt idx="1112">
                  <c:v>0.17961952457143729</c:v>
                </c:pt>
                <c:pt idx="1113">
                  <c:v>0.17500369316866704</c:v>
                </c:pt>
                <c:pt idx="1114">
                  <c:v>0.20067037615751249</c:v>
                </c:pt>
                <c:pt idx="1115">
                  <c:v>0.20061980049966993</c:v>
                </c:pt>
                <c:pt idx="1116">
                  <c:v>0.19985593820193509</c:v>
                </c:pt>
                <c:pt idx="1117">
                  <c:v>0.20020990784417894</c:v>
                </c:pt>
                <c:pt idx="1118">
                  <c:v>0.20657367297504564</c:v>
                </c:pt>
                <c:pt idx="1119">
                  <c:v>0.20567067960003085</c:v>
                </c:pt>
                <c:pt idx="1120">
                  <c:v>0.20763296869886522</c:v>
                </c:pt>
                <c:pt idx="1121">
                  <c:v>0.2052475757877463</c:v>
                </c:pt>
                <c:pt idx="1122">
                  <c:v>0.19217222893881075</c:v>
                </c:pt>
                <c:pt idx="1123">
                  <c:v>0.19359413548690291</c:v>
                </c:pt>
                <c:pt idx="1124">
                  <c:v>0.19706591439379939</c:v>
                </c:pt>
                <c:pt idx="1125">
                  <c:v>0.19092300780955743</c:v>
                </c:pt>
                <c:pt idx="1126">
                  <c:v>0.19417776017874008</c:v>
                </c:pt>
                <c:pt idx="1127">
                  <c:v>0.20535228912566919</c:v>
                </c:pt>
                <c:pt idx="1128">
                  <c:v>0.20929110313308735</c:v>
                </c:pt>
                <c:pt idx="1129">
                  <c:v>0.2080262371433769</c:v>
                </c:pt>
                <c:pt idx="1130">
                  <c:v>0.20539541075475024</c:v>
                </c:pt>
                <c:pt idx="1131">
                  <c:v>0.20996175840865758</c:v>
                </c:pt>
                <c:pt idx="1132">
                  <c:v>0.20064782714268589</c:v>
                </c:pt>
                <c:pt idx="1133">
                  <c:v>0.21570688271154881</c:v>
                </c:pt>
                <c:pt idx="1134">
                  <c:v>0.21595500290108474</c:v>
                </c:pt>
                <c:pt idx="1135">
                  <c:v>0.22424094191232147</c:v>
                </c:pt>
                <c:pt idx="1136">
                  <c:v>0.21497460790905873</c:v>
                </c:pt>
                <c:pt idx="1137">
                  <c:v>0.22178086323278526</c:v>
                </c:pt>
                <c:pt idx="1138">
                  <c:v>0.22621577097295043</c:v>
                </c:pt>
                <c:pt idx="1139">
                  <c:v>0.22663654739400177</c:v>
                </c:pt>
                <c:pt idx="1140">
                  <c:v>0.22006204485923422</c:v>
                </c:pt>
                <c:pt idx="1141">
                  <c:v>0.239992875576993</c:v>
                </c:pt>
                <c:pt idx="1142">
                  <c:v>0.23856402069893895</c:v>
                </c:pt>
                <c:pt idx="1143">
                  <c:v>0.2395378872757607</c:v>
                </c:pt>
                <c:pt idx="1144">
                  <c:v>0.24017541488363833</c:v>
                </c:pt>
                <c:pt idx="1145">
                  <c:v>0.24015997359773186</c:v>
                </c:pt>
                <c:pt idx="1146">
                  <c:v>0.2406989051092418</c:v>
                </c:pt>
                <c:pt idx="1147">
                  <c:v>0.23893836791890219</c:v>
                </c:pt>
                <c:pt idx="1148">
                  <c:v>0.23677553360400946</c:v>
                </c:pt>
                <c:pt idx="1149">
                  <c:v>0.22188493907531009</c:v>
                </c:pt>
                <c:pt idx="1150">
                  <c:v>0.22416650322367213</c:v>
                </c:pt>
                <c:pt idx="1151">
                  <c:v>0.22639103314875691</c:v>
                </c:pt>
                <c:pt idx="1152">
                  <c:v>0.22734726164318406</c:v>
                </c:pt>
                <c:pt idx="1153">
                  <c:v>0.22293621894355137</c:v>
                </c:pt>
                <c:pt idx="1154">
                  <c:v>0.22575810999965773</c:v>
                </c:pt>
                <c:pt idx="1155">
                  <c:v>0.22180343494127452</c:v>
                </c:pt>
                <c:pt idx="1156">
                  <c:v>0.22170640142108433</c:v>
                </c:pt>
                <c:pt idx="1157">
                  <c:v>0.2141064348841101</c:v>
                </c:pt>
                <c:pt idx="1158">
                  <c:v>0.20547902897383025</c:v>
                </c:pt>
                <c:pt idx="1159">
                  <c:v>0.20316834564771974</c:v>
                </c:pt>
                <c:pt idx="1160">
                  <c:v>0.19865754012052414</c:v>
                </c:pt>
                <c:pt idx="1161">
                  <c:v>0.19787345226976377</c:v>
                </c:pt>
                <c:pt idx="1162">
                  <c:v>0.22089782005474096</c:v>
                </c:pt>
                <c:pt idx="1163">
                  <c:v>0.19959145573367043</c:v>
                </c:pt>
                <c:pt idx="1164">
                  <c:v>0.21078387652549183</c:v>
                </c:pt>
                <c:pt idx="1165">
                  <c:v>0.23344888909776826</c:v>
                </c:pt>
                <c:pt idx="1166">
                  <c:v>0.22032419056886945</c:v>
                </c:pt>
                <c:pt idx="1167">
                  <c:v>0.2239376728024591</c:v>
                </c:pt>
                <c:pt idx="1168">
                  <c:v>0.2202631264169512</c:v>
                </c:pt>
                <c:pt idx="1169">
                  <c:v>0.27408311273098834</c:v>
                </c:pt>
                <c:pt idx="1170">
                  <c:v>0.27969779627896663</c:v>
                </c:pt>
                <c:pt idx="1171">
                  <c:v>0.32365153488303405</c:v>
                </c:pt>
                <c:pt idx="1172">
                  <c:v>0.35031394690707923</c:v>
                </c:pt>
                <c:pt idx="1173">
                  <c:v>0.3735761423046593</c:v>
                </c:pt>
                <c:pt idx="1174">
                  <c:v>0.39564188886896601</c:v>
                </c:pt>
                <c:pt idx="1175">
                  <c:v>0.39913033715333268</c:v>
                </c:pt>
                <c:pt idx="1176">
                  <c:v>0.39736043401545745</c:v>
                </c:pt>
                <c:pt idx="1177">
                  <c:v>0.39715946802325564</c:v>
                </c:pt>
                <c:pt idx="1178">
                  <c:v>0.3971286540670671</c:v>
                </c:pt>
                <c:pt idx="1179">
                  <c:v>0.50431970657909075</c:v>
                </c:pt>
                <c:pt idx="1180">
                  <c:v>0.5326683613436779</c:v>
                </c:pt>
                <c:pt idx="1181">
                  <c:v>0.53083508097855525</c:v>
                </c:pt>
                <c:pt idx="1182">
                  <c:v>0.54860354952940316</c:v>
                </c:pt>
                <c:pt idx="1183">
                  <c:v>0.55048750177203098</c:v>
                </c:pt>
                <c:pt idx="1184">
                  <c:v>0.55690052102729137</c:v>
                </c:pt>
                <c:pt idx="1185">
                  <c:v>0.59155166644789825</c:v>
                </c:pt>
                <c:pt idx="1186">
                  <c:v>0.58881218278066683</c:v>
                </c:pt>
                <c:pt idx="1187">
                  <c:v>0.63621846996244957</c:v>
                </c:pt>
                <c:pt idx="1188">
                  <c:v>0.63713907849154505</c:v>
                </c:pt>
                <c:pt idx="1189">
                  <c:v>0.73574179706930753</c:v>
                </c:pt>
                <c:pt idx="1190">
                  <c:v>0.73592848327678217</c:v>
                </c:pt>
                <c:pt idx="1191">
                  <c:v>0.78587672418949484</c:v>
                </c:pt>
                <c:pt idx="1192">
                  <c:v>0.79623858763618727</c:v>
                </c:pt>
                <c:pt idx="1193">
                  <c:v>0.77957154656812366</c:v>
                </c:pt>
                <c:pt idx="1194">
                  <c:v>0.78228332079691576</c:v>
                </c:pt>
                <c:pt idx="1195">
                  <c:v>0.77803284614426083</c:v>
                </c:pt>
                <c:pt idx="1196">
                  <c:v>0.79581404267127409</c:v>
                </c:pt>
                <c:pt idx="1197">
                  <c:v>0.79516154483809698</c:v>
                </c:pt>
                <c:pt idx="1198">
                  <c:v>0.80396880998636533</c:v>
                </c:pt>
                <c:pt idx="1199">
                  <c:v>0.80867853269607204</c:v>
                </c:pt>
                <c:pt idx="1200">
                  <c:v>0.87981503556577345</c:v>
                </c:pt>
                <c:pt idx="1201">
                  <c:v>0.82349554430627347</c:v>
                </c:pt>
                <c:pt idx="1202">
                  <c:v>0.8085151109753117</c:v>
                </c:pt>
                <c:pt idx="1203">
                  <c:v>0.81001388069160596</c:v>
                </c:pt>
                <c:pt idx="1204">
                  <c:v>0.79801211022192986</c:v>
                </c:pt>
                <c:pt idx="1205">
                  <c:v>0.80811242223035828</c:v>
                </c:pt>
                <c:pt idx="1206">
                  <c:v>0.817873526056353</c:v>
                </c:pt>
                <c:pt idx="1207">
                  <c:v>0.81201134282931065</c:v>
                </c:pt>
                <c:pt idx="1208">
                  <c:v>0.81678841772180577</c:v>
                </c:pt>
                <c:pt idx="1209">
                  <c:v>0.77272688550030111</c:v>
                </c:pt>
                <c:pt idx="1210">
                  <c:v>0.77536685390166316</c:v>
                </c:pt>
                <c:pt idx="1211">
                  <c:v>0.70441308732295038</c:v>
                </c:pt>
                <c:pt idx="1212">
                  <c:v>0.73971097644046857</c:v>
                </c:pt>
                <c:pt idx="1213">
                  <c:v>0.68208384023653312</c:v>
                </c:pt>
                <c:pt idx="1214">
                  <c:v>0.67321658865548795</c:v>
                </c:pt>
                <c:pt idx="1215">
                  <c:v>0.67370141308525333</c:v>
                </c:pt>
                <c:pt idx="1216">
                  <c:v>0.68893627750243414</c:v>
                </c:pt>
                <c:pt idx="1217">
                  <c:v>0.72022370206822528</c:v>
                </c:pt>
                <c:pt idx="1218">
                  <c:v>0.7186157762541967</c:v>
                </c:pt>
                <c:pt idx="1219">
                  <c:v>0.7481007499276271</c:v>
                </c:pt>
                <c:pt idx="1220">
                  <c:v>0.73892774703352138</c:v>
                </c:pt>
                <c:pt idx="1221">
                  <c:v>0.74019304255846941</c:v>
                </c:pt>
                <c:pt idx="1222">
                  <c:v>0.65474924651267263</c:v>
                </c:pt>
                <c:pt idx="1223">
                  <c:v>0.72628621129340953</c:v>
                </c:pt>
                <c:pt idx="1224">
                  <c:v>0.73322977291253955</c:v>
                </c:pt>
                <c:pt idx="1225">
                  <c:v>0.73648864591137808</c:v>
                </c:pt>
                <c:pt idx="1226">
                  <c:v>0.74328841223015707</c:v>
                </c:pt>
                <c:pt idx="1227">
                  <c:v>0.74084950583529452</c:v>
                </c:pt>
                <c:pt idx="1228">
                  <c:v>0.72908650757328408</c:v>
                </c:pt>
                <c:pt idx="1229">
                  <c:v>0.71229830305361497</c:v>
                </c:pt>
                <c:pt idx="1230">
                  <c:v>0.70689563435157787</c:v>
                </c:pt>
                <c:pt idx="1231">
                  <c:v>0.71234591904826428</c:v>
                </c:pt>
                <c:pt idx="1232">
                  <c:v>0.70873755064373567</c:v>
                </c:pt>
                <c:pt idx="1233">
                  <c:v>0.68676666178990775</c:v>
                </c:pt>
                <c:pt idx="1234">
                  <c:v>0.67013531708252738</c:v>
                </c:pt>
                <c:pt idx="1235">
                  <c:v>0.65525928161919167</c:v>
                </c:pt>
                <c:pt idx="1236">
                  <c:v>0.65327864315607276</c:v>
                </c:pt>
                <c:pt idx="1237">
                  <c:v>0.65251328003296871</c:v>
                </c:pt>
                <c:pt idx="1238">
                  <c:v>0.61973086502556129</c:v>
                </c:pt>
                <c:pt idx="1239">
                  <c:v>0.57433369765334608</c:v>
                </c:pt>
                <c:pt idx="1240">
                  <c:v>0.53587116043947036</c:v>
                </c:pt>
                <c:pt idx="1241">
                  <c:v>0.49237498821105685</c:v>
                </c:pt>
                <c:pt idx="1242">
                  <c:v>0.49205410153981988</c:v>
                </c:pt>
                <c:pt idx="1243">
                  <c:v>0.48473799092128178</c:v>
                </c:pt>
                <c:pt idx="1244">
                  <c:v>0.48598356089091432</c:v>
                </c:pt>
                <c:pt idx="1245">
                  <c:v>0.38347824731805502</c:v>
                </c:pt>
                <c:pt idx="1246">
                  <c:v>0.3601908538828576</c:v>
                </c:pt>
                <c:pt idx="1247">
                  <c:v>0.3506835505844858</c:v>
                </c:pt>
                <c:pt idx="1248">
                  <c:v>0.35139351215236997</c:v>
                </c:pt>
                <c:pt idx="1249">
                  <c:v>0.32998225028454847</c:v>
                </c:pt>
                <c:pt idx="1250">
                  <c:v>0.31296350467027445</c:v>
                </c:pt>
                <c:pt idx="1251">
                  <c:v>0.31248424295789606</c:v>
                </c:pt>
                <c:pt idx="1252">
                  <c:v>0.30996825590425914</c:v>
                </c:pt>
                <c:pt idx="1253">
                  <c:v>0.31583924552527531</c:v>
                </c:pt>
                <c:pt idx="1254">
                  <c:v>0.31498054474100035</c:v>
                </c:pt>
                <c:pt idx="1255">
                  <c:v>0.31304274174362784</c:v>
                </c:pt>
                <c:pt idx="1256">
                  <c:v>0.32091818171054626</c:v>
                </c:pt>
                <c:pt idx="1257">
                  <c:v>0.35026299422881263</c:v>
                </c:pt>
                <c:pt idx="1258">
                  <c:v>0.34657936075471474</c:v>
                </c:pt>
                <c:pt idx="1259">
                  <c:v>0.34691241430402908</c:v>
                </c:pt>
                <c:pt idx="1260">
                  <c:v>0.34174731647324286</c:v>
                </c:pt>
                <c:pt idx="1261">
                  <c:v>0.34212790671318738</c:v>
                </c:pt>
                <c:pt idx="1262">
                  <c:v>0.35937452815437926</c:v>
                </c:pt>
                <c:pt idx="1263">
                  <c:v>0.3765864714115521</c:v>
                </c:pt>
                <c:pt idx="1264">
                  <c:v>0.38435950819769521</c:v>
                </c:pt>
                <c:pt idx="1265">
                  <c:v>0.37559931805507124</c:v>
                </c:pt>
                <c:pt idx="1266">
                  <c:v>0.37634794635228785</c:v>
                </c:pt>
                <c:pt idx="1267">
                  <c:v>0.36220541522065053</c:v>
                </c:pt>
                <c:pt idx="1268">
                  <c:v>0.36600603406732524</c:v>
                </c:pt>
                <c:pt idx="1269">
                  <c:v>0.37594489087531791</c:v>
                </c:pt>
                <c:pt idx="1270">
                  <c:v>0.36156016572506394</c:v>
                </c:pt>
                <c:pt idx="1271">
                  <c:v>0.39956747672642184</c:v>
                </c:pt>
                <c:pt idx="1272">
                  <c:v>0.39377920875793365</c:v>
                </c:pt>
                <c:pt idx="1273">
                  <c:v>0.38617391931469569</c:v>
                </c:pt>
                <c:pt idx="1274">
                  <c:v>0.38762280543794236</c:v>
                </c:pt>
                <c:pt idx="1275">
                  <c:v>0.40235599716915349</c:v>
                </c:pt>
                <c:pt idx="1276">
                  <c:v>0.40234375060654204</c:v>
                </c:pt>
                <c:pt idx="1277">
                  <c:v>0.40361699432176523</c:v>
                </c:pt>
                <c:pt idx="1278">
                  <c:v>0.36151011506324071</c:v>
                </c:pt>
                <c:pt idx="1279">
                  <c:v>0.3524420699296727</c:v>
                </c:pt>
                <c:pt idx="1280">
                  <c:v>0.37316357466608807</c:v>
                </c:pt>
                <c:pt idx="1281">
                  <c:v>0.37448189721662956</c:v>
                </c:pt>
                <c:pt idx="1282">
                  <c:v>0.3778667668984606</c:v>
                </c:pt>
                <c:pt idx="1283">
                  <c:v>0.38463550018070813</c:v>
                </c:pt>
                <c:pt idx="1284">
                  <c:v>0.40196203777045664</c:v>
                </c:pt>
                <c:pt idx="1285">
                  <c:v>0.38607317335984259</c:v>
                </c:pt>
                <c:pt idx="1286">
                  <c:v>0.38636474117064989</c:v>
                </c:pt>
                <c:pt idx="1287">
                  <c:v>0.41341596156861116</c:v>
                </c:pt>
                <c:pt idx="1288">
                  <c:v>0.41000325769572282</c:v>
                </c:pt>
                <c:pt idx="1289">
                  <c:v>0.41063103849313137</c:v>
                </c:pt>
                <c:pt idx="1290">
                  <c:v>0.45741887956419214</c:v>
                </c:pt>
                <c:pt idx="1291">
                  <c:v>0.44858857993673673</c:v>
                </c:pt>
                <c:pt idx="1292">
                  <c:v>0.46846718124335951</c:v>
                </c:pt>
                <c:pt idx="1293">
                  <c:v>0.437129400438516</c:v>
                </c:pt>
                <c:pt idx="1294">
                  <c:v>0.43646888018779278</c:v>
                </c:pt>
                <c:pt idx="1295">
                  <c:v>0.44936998331762429</c:v>
                </c:pt>
                <c:pt idx="1296">
                  <c:v>0.4534955983010111</c:v>
                </c:pt>
                <c:pt idx="1297">
                  <c:v>0.42744303066218942</c:v>
                </c:pt>
                <c:pt idx="1298">
                  <c:v>0.43274021716108685</c:v>
                </c:pt>
                <c:pt idx="1299">
                  <c:v>0.48900510959928811</c:v>
                </c:pt>
                <c:pt idx="1300">
                  <c:v>0.49243281737403216</c:v>
                </c:pt>
                <c:pt idx="1301">
                  <c:v>0.47880642338126772</c:v>
                </c:pt>
                <c:pt idx="1302">
                  <c:v>0.46651186088777696</c:v>
                </c:pt>
                <c:pt idx="1303">
                  <c:v>0.4702590712689152</c:v>
                </c:pt>
                <c:pt idx="1304">
                  <c:v>0.48231941688037622</c:v>
                </c:pt>
                <c:pt idx="1305">
                  <c:v>0.4775639618149321</c:v>
                </c:pt>
                <c:pt idx="1306">
                  <c:v>0.45282212216755735</c:v>
                </c:pt>
                <c:pt idx="1307">
                  <c:v>0.46234503079652967</c:v>
                </c:pt>
                <c:pt idx="1308">
                  <c:v>0.45664511855116274</c:v>
                </c:pt>
                <c:pt idx="1309">
                  <c:v>0.43323020487147557</c:v>
                </c:pt>
                <c:pt idx="1310">
                  <c:v>0.44084979770808219</c:v>
                </c:pt>
                <c:pt idx="1311">
                  <c:v>0.44131386894513996</c:v>
                </c:pt>
                <c:pt idx="1312">
                  <c:v>0.40878126240191426</c:v>
                </c:pt>
                <c:pt idx="1313">
                  <c:v>0.40878734974682179</c:v>
                </c:pt>
                <c:pt idx="1314">
                  <c:v>0.39186447704787664</c:v>
                </c:pt>
                <c:pt idx="1315">
                  <c:v>0.39326639385168588</c:v>
                </c:pt>
                <c:pt idx="1316">
                  <c:v>0.39653466032419404</c:v>
                </c:pt>
                <c:pt idx="1317">
                  <c:v>0.38217577056764057</c:v>
                </c:pt>
                <c:pt idx="1318">
                  <c:v>0.40383646665845052</c:v>
                </c:pt>
                <c:pt idx="1319">
                  <c:v>0.40766962963693626</c:v>
                </c:pt>
                <c:pt idx="1320">
                  <c:v>0.40287560432878622</c:v>
                </c:pt>
                <c:pt idx="1321">
                  <c:v>0.33149251925437306</c:v>
                </c:pt>
                <c:pt idx="1322">
                  <c:v>0.32892617947013969</c:v>
                </c:pt>
                <c:pt idx="1323">
                  <c:v>0.32911041208230746</c:v>
                </c:pt>
                <c:pt idx="1324">
                  <c:v>0.31986358260832592</c:v>
                </c:pt>
                <c:pt idx="1325">
                  <c:v>0.32050451133054875</c:v>
                </c:pt>
                <c:pt idx="1326">
                  <c:v>0.29723252872928102</c:v>
                </c:pt>
                <c:pt idx="1327">
                  <c:v>0.29449947735804877</c:v>
                </c:pt>
                <c:pt idx="1328">
                  <c:v>0.31040072374841099</c:v>
                </c:pt>
                <c:pt idx="1329">
                  <c:v>0.29550915955647816</c:v>
                </c:pt>
                <c:pt idx="1330">
                  <c:v>0.2994353799818571</c:v>
                </c:pt>
                <c:pt idx="1331">
                  <c:v>0.30146782720462989</c:v>
                </c:pt>
                <c:pt idx="1332">
                  <c:v>0.30114009780708761</c:v>
                </c:pt>
                <c:pt idx="1333">
                  <c:v>0.30745854660684474</c:v>
                </c:pt>
                <c:pt idx="1334">
                  <c:v>0.28029432680174554</c:v>
                </c:pt>
                <c:pt idx="1335">
                  <c:v>0.29496701777150613</c:v>
                </c:pt>
                <c:pt idx="1336">
                  <c:v>0.28898908888814961</c:v>
                </c:pt>
                <c:pt idx="1337">
                  <c:v>0.28851637116678758</c:v>
                </c:pt>
                <c:pt idx="1338">
                  <c:v>0.30130360678160489</c:v>
                </c:pt>
                <c:pt idx="1339">
                  <c:v>0.30089368469419342</c:v>
                </c:pt>
                <c:pt idx="1340">
                  <c:v>0.26255141594256831</c:v>
                </c:pt>
                <c:pt idx="1341">
                  <c:v>0.25911199880173513</c:v>
                </c:pt>
                <c:pt idx="1342">
                  <c:v>0.25784415927653365</c:v>
                </c:pt>
                <c:pt idx="1343">
                  <c:v>0.27034742764987146</c:v>
                </c:pt>
                <c:pt idx="1344">
                  <c:v>0.27223412129963326</c:v>
                </c:pt>
                <c:pt idx="1345">
                  <c:v>0.27499215393881643</c:v>
                </c:pt>
                <c:pt idx="1346">
                  <c:v>0.27859809135303026</c:v>
                </c:pt>
                <c:pt idx="1347">
                  <c:v>0.2825305747583029</c:v>
                </c:pt>
                <c:pt idx="1348">
                  <c:v>0.28259183351357853</c:v>
                </c:pt>
                <c:pt idx="1349">
                  <c:v>0.28586481201989661</c:v>
                </c:pt>
                <c:pt idx="1350">
                  <c:v>0.26552721088508524</c:v>
                </c:pt>
                <c:pt idx="1351">
                  <c:v>0.26535260902307328</c:v>
                </c:pt>
                <c:pt idx="1352">
                  <c:v>0.25886959205266552</c:v>
                </c:pt>
                <c:pt idx="1353">
                  <c:v>0.25520639271567452</c:v>
                </c:pt>
                <c:pt idx="1354">
                  <c:v>0.24246644423953065</c:v>
                </c:pt>
                <c:pt idx="1355">
                  <c:v>0.23194383898705764</c:v>
                </c:pt>
                <c:pt idx="1356">
                  <c:v>0.23196827801909536</c:v>
                </c:pt>
                <c:pt idx="1357">
                  <c:v>0.22786774298234794</c:v>
                </c:pt>
                <c:pt idx="1358">
                  <c:v>0.22931668522980589</c:v>
                </c:pt>
                <c:pt idx="1359">
                  <c:v>0.22605215352495189</c:v>
                </c:pt>
                <c:pt idx="1360">
                  <c:v>0.2040529819942252</c:v>
                </c:pt>
                <c:pt idx="1361">
                  <c:v>0.20423944586306744</c:v>
                </c:pt>
                <c:pt idx="1362">
                  <c:v>0.229072302439426</c:v>
                </c:pt>
                <c:pt idx="1363">
                  <c:v>0.22195393075263073</c:v>
                </c:pt>
                <c:pt idx="1364">
                  <c:v>0.22298490208401753</c:v>
                </c:pt>
                <c:pt idx="1365">
                  <c:v>0.21715931903013416</c:v>
                </c:pt>
                <c:pt idx="1366">
                  <c:v>0.20731881512166991</c:v>
                </c:pt>
                <c:pt idx="1367">
                  <c:v>0.20305690954855043</c:v>
                </c:pt>
                <c:pt idx="1368">
                  <c:v>0.1999759912383777</c:v>
                </c:pt>
                <c:pt idx="1369">
                  <c:v>0.18101085957991511</c:v>
                </c:pt>
                <c:pt idx="1370">
                  <c:v>0.206738546607655</c:v>
                </c:pt>
                <c:pt idx="1371">
                  <c:v>0.20155326936272749</c:v>
                </c:pt>
                <c:pt idx="1372">
                  <c:v>0.20894320359074844</c:v>
                </c:pt>
                <c:pt idx="1373">
                  <c:v>0.20884584335107406</c:v>
                </c:pt>
                <c:pt idx="1374">
                  <c:v>0.20916141637947347</c:v>
                </c:pt>
                <c:pt idx="1375">
                  <c:v>0.20927121491440159</c:v>
                </c:pt>
                <c:pt idx="1376">
                  <c:v>0.22495068820380823</c:v>
                </c:pt>
                <c:pt idx="1377">
                  <c:v>0.22472097580729519</c:v>
                </c:pt>
                <c:pt idx="1378">
                  <c:v>0.24544540010692936</c:v>
                </c:pt>
                <c:pt idx="1379">
                  <c:v>0.23337340913521815</c:v>
                </c:pt>
                <c:pt idx="1380">
                  <c:v>0.2293197681431951</c:v>
                </c:pt>
                <c:pt idx="1381">
                  <c:v>0.23247711656982048</c:v>
                </c:pt>
                <c:pt idx="1382">
                  <c:v>0.23106748337294639</c:v>
                </c:pt>
                <c:pt idx="1383">
                  <c:v>0.23083480736545894</c:v>
                </c:pt>
                <c:pt idx="1384">
                  <c:v>0.21975566732005983</c:v>
                </c:pt>
                <c:pt idx="1385">
                  <c:v>0.2198577474711276</c:v>
                </c:pt>
                <c:pt idx="1386">
                  <c:v>0.21898524862400776</c:v>
                </c:pt>
                <c:pt idx="1387">
                  <c:v>0.20706493897329603</c:v>
                </c:pt>
                <c:pt idx="1388">
                  <c:v>0.2075823255356051</c:v>
                </c:pt>
                <c:pt idx="1389">
                  <c:v>0.20918743898053688</c:v>
                </c:pt>
                <c:pt idx="1390">
                  <c:v>0.20718321694657876</c:v>
                </c:pt>
                <c:pt idx="1391">
                  <c:v>0.21298654492589195</c:v>
                </c:pt>
                <c:pt idx="1392">
                  <c:v>0.18827112411356908</c:v>
                </c:pt>
                <c:pt idx="1393">
                  <c:v>0.18833035001477497</c:v>
                </c:pt>
                <c:pt idx="1394">
                  <c:v>0.17693452606724103</c:v>
                </c:pt>
                <c:pt idx="1395">
                  <c:v>0.18252468939250976</c:v>
                </c:pt>
                <c:pt idx="1396">
                  <c:v>0.18248351230390519</c:v>
                </c:pt>
                <c:pt idx="1397">
                  <c:v>0.18701239890257512</c:v>
                </c:pt>
                <c:pt idx="1398">
                  <c:v>0.17184344622552919</c:v>
                </c:pt>
                <c:pt idx="1399">
                  <c:v>0.17247222260137871</c:v>
                </c:pt>
                <c:pt idx="1400">
                  <c:v>0.14429588153494721</c:v>
                </c:pt>
                <c:pt idx="1401">
                  <c:v>0.16395874358853874</c:v>
                </c:pt>
                <c:pt idx="1402">
                  <c:v>0.16747538494961914</c:v>
                </c:pt>
                <c:pt idx="1403">
                  <c:v>0.16463159655301052</c:v>
                </c:pt>
                <c:pt idx="1404">
                  <c:v>0.16826060783728797</c:v>
                </c:pt>
                <c:pt idx="1405">
                  <c:v>0.17946625901152119</c:v>
                </c:pt>
                <c:pt idx="1406">
                  <c:v>0.16167921160197068</c:v>
                </c:pt>
                <c:pt idx="1407">
                  <c:v>0.16155072763495767</c:v>
                </c:pt>
                <c:pt idx="1408">
                  <c:v>0.16123662640117881</c:v>
                </c:pt>
                <c:pt idx="1409">
                  <c:v>0.16126878716876492</c:v>
                </c:pt>
                <c:pt idx="1410">
                  <c:v>0.16066553217049295</c:v>
                </c:pt>
                <c:pt idx="1411">
                  <c:v>0.15800264599558467</c:v>
                </c:pt>
                <c:pt idx="1412">
                  <c:v>0.17519061591346061</c:v>
                </c:pt>
                <c:pt idx="1413">
                  <c:v>0.16781317546613256</c:v>
                </c:pt>
                <c:pt idx="1414">
                  <c:v>0.16995578286414403</c:v>
                </c:pt>
                <c:pt idx="1415">
                  <c:v>0.17530793642661105</c:v>
                </c:pt>
                <c:pt idx="1416">
                  <c:v>0.17679562910468449</c:v>
                </c:pt>
                <c:pt idx="1417">
                  <c:v>0.17292689301540945</c:v>
                </c:pt>
                <c:pt idx="1418">
                  <c:v>0.17608661404685172</c:v>
                </c:pt>
                <c:pt idx="1419">
                  <c:v>0.1707863554369044</c:v>
                </c:pt>
                <c:pt idx="1420">
                  <c:v>0.16769388177351333</c:v>
                </c:pt>
                <c:pt idx="1421">
                  <c:v>0.16641813096334979</c:v>
                </c:pt>
                <c:pt idx="1422">
                  <c:v>0.17176469891616697</c:v>
                </c:pt>
                <c:pt idx="1423">
                  <c:v>0.15066987011555835</c:v>
                </c:pt>
                <c:pt idx="1424">
                  <c:v>0.14701583778124305</c:v>
                </c:pt>
                <c:pt idx="1425">
                  <c:v>0.14564197929090006</c:v>
                </c:pt>
                <c:pt idx="1426">
                  <c:v>0.14263689804762072</c:v>
                </c:pt>
                <c:pt idx="1427">
                  <c:v>0.13273472395798341</c:v>
                </c:pt>
                <c:pt idx="1428">
                  <c:v>0.13660606487952684</c:v>
                </c:pt>
                <c:pt idx="1429">
                  <c:v>0.13792966069445825</c:v>
                </c:pt>
                <c:pt idx="1430">
                  <c:v>0.15031283080925856</c:v>
                </c:pt>
                <c:pt idx="1431">
                  <c:v>0.15020859725145982</c:v>
                </c:pt>
                <c:pt idx="1432">
                  <c:v>0.15048107687071874</c:v>
                </c:pt>
                <c:pt idx="1433">
                  <c:v>0.17231546310975018</c:v>
                </c:pt>
                <c:pt idx="1434">
                  <c:v>0.15554103476515702</c:v>
                </c:pt>
                <c:pt idx="1435">
                  <c:v>0.16298905932336935</c:v>
                </c:pt>
                <c:pt idx="1436">
                  <c:v>0.16691499739208593</c:v>
                </c:pt>
                <c:pt idx="1437">
                  <c:v>0.16124264232394317</c:v>
                </c:pt>
                <c:pt idx="1438">
                  <c:v>0.16045354671594275</c:v>
                </c:pt>
                <c:pt idx="1439">
                  <c:v>0.15943447205321853</c:v>
                </c:pt>
                <c:pt idx="1440">
                  <c:v>0.15622869286061328</c:v>
                </c:pt>
                <c:pt idx="1441">
                  <c:v>0.15644726798578795</c:v>
                </c:pt>
                <c:pt idx="1442">
                  <c:v>0.16578241300649399</c:v>
                </c:pt>
                <c:pt idx="1443">
                  <c:v>0.16603832098484744</c:v>
                </c:pt>
                <c:pt idx="1444">
                  <c:v>0.16024051245967258</c:v>
                </c:pt>
                <c:pt idx="1445">
                  <c:v>0.16301315529719163</c:v>
                </c:pt>
                <c:pt idx="1446">
                  <c:v>0.16414175169467451</c:v>
                </c:pt>
                <c:pt idx="1447">
                  <c:v>0.16647824754405796</c:v>
                </c:pt>
                <c:pt idx="1448">
                  <c:v>0.16884028582333854</c:v>
                </c:pt>
                <c:pt idx="1449">
                  <c:v>0.17045191603117685</c:v>
                </c:pt>
                <c:pt idx="1450">
                  <c:v>0.17204363835088779</c:v>
                </c:pt>
                <c:pt idx="1451">
                  <c:v>0.17116658010077687</c:v>
                </c:pt>
                <c:pt idx="1452">
                  <c:v>0.17375097331532502</c:v>
                </c:pt>
                <c:pt idx="1453">
                  <c:v>0.18924407646722941</c:v>
                </c:pt>
                <c:pt idx="1454">
                  <c:v>0.21205605268834832</c:v>
                </c:pt>
                <c:pt idx="1455">
                  <c:v>0.19401259301249538</c:v>
                </c:pt>
                <c:pt idx="1456">
                  <c:v>0.19358347586850924</c:v>
                </c:pt>
                <c:pt idx="1457">
                  <c:v>0.18705533288581855</c:v>
                </c:pt>
                <c:pt idx="1458">
                  <c:v>0.19241969542813822</c:v>
                </c:pt>
                <c:pt idx="1459">
                  <c:v>0.19238747033014175</c:v>
                </c:pt>
                <c:pt idx="1460">
                  <c:v>0.20474396916500789</c:v>
                </c:pt>
                <c:pt idx="1461">
                  <c:v>0.20385714731606078</c:v>
                </c:pt>
                <c:pt idx="1462">
                  <c:v>0.20402669406648113</c:v>
                </c:pt>
                <c:pt idx="1463">
                  <c:v>0.20677465734695755</c:v>
                </c:pt>
                <c:pt idx="1464">
                  <c:v>0.19916188719187428</c:v>
                </c:pt>
                <c:pt idx="1465">
                  <c:v>0.20452779594261614</c:v>
                </c:pt>
                <c:pt idx="1466">
                  <c:v>0.20269187245081496</c:v>
                </c:pt>
                <c:pt idx="1467">
                  <c:v>0.20020660224408646</c:v>
                </c:pt>
                <c:pt idx="1468">
                  <c:v>0.20427134618904511</c:v>
                </c:pt>
                <c:pt idx="1469">
                  <c:v>0.20233542750182254</c:v>
                </c:pt>
                <c:pt idx="1470">
                  <c:v>0.20432977328848415</c:v>
                </c:pt>
                <c:pt idx="1471">
                  <c:v>0.20008523957722929</c:v>
                </c:pt>
                <c:pt idx="1472">
                  <c:v>0.19665747077031065</c:v>
                </c:pt>
                <c:pt idx="1473">
                  <c:v>0.2049612769771898</c:v>
                </c:pt>
                <c:pt idx="1474">
                  <c:v>0.19419675798551866</c:v>
                </c:pt>
                <c:pt idx="1475">
                  <c:v>0.18352561235621631</c:v>
                </c:pt>
                <c:pt idx="1476">
                  <c:v>0.15620894952942382</c:v>
                </c:pt>
                <c:pt idx="1477">
                  <c:v>0.1572969111600093</c:v>
                </c:pt>
                <c:pt idx="1478">
                  <c:v>0.15817982927270027</c:v>
                </c:pt>
                <c:pt idx="1479">
                  <c:v>0.15836156090967426</c:v>
                </c:pt>
                <c:pt idx="1480">
                  <c:v>0.14878340940818968</c:v>
                </c:pt>
                <c:pt idx="1481">
                  <c:v>0.14905978900886674</c:v>
                </c:pt>
                <c:pt idx="1482">
                  <c:v>0.13063539743170011</c:v>
                </c:pt>
                <c:pt idx="1483">
                  <c:v>0.13122640069876426</c:v>
                </c:pt>
                <c:pt idx="1484">
                  <c:v>0.13222229200644914</c:v>
                </c:pt>
                <c:pt idx="1485">
                  <c:v>0.12891479333518713</c:v>
                </c:pt>
                <c:pt idx="1486">
                  <c:v>0.12750856453355383</c:v>
                </c:pt>
                <c:pt idx="1487">
                  <c:v>0.12454703420657921</c:v>
                </c:pt>
                <c:pt idx="1488">
                  <c:v>0.12605292564662834</c:v>
                </c:pt>
                <c:pt idx="1489">
                  <c:v>0.1309100063857819</c:v>
                </c:pt>
                <c:pt idx="1490">
                  <c:v>0.12324605513465775</c:v>
                </c:pt>
                <c:pt idx="1491">
                  <c:v>0.12300896775819126</c:v>
                </c:pt>
                <c:pt idx="1492">
                  <c:v>0.11554657266597708</c:v>
                </c:pt>
                <c:pt idx="1493">
                  <c:v>0.11559839133014871</c:v>
                </c:pt>
                <c:pt idx="1494">
                  <c:v>0.114691599975955</c:v>
                </c:pt>
                <c:pt idx="1495">
                  <c:v>9.8453652593723517E-2</c:v>
                </c:pt>
                <c:pt idx="1496">
                  <c:v>0.1034287989061963</c:v>
                </c:pt>
                <c:pt idx="1497">
                  <c:v>0.10931120142245945</c:v>
                </c:pt>
                <c:pt idx="1498">
                  <c:v>0.10981093277051493</c:v>
                </c:pt>
                <c:pt idx="1499">
                  <c:v>0.10604883060380949</c:v>
                </c:pt>
                <c:pt idx="1500">
                  <c:v>0.10527687869761153</c:v>
                </c:pt>
                <c:pt idx="1501">
                  <c:v>0.10539498551362705</c:v>
                </c:pt>
                <c:pt idx="1502">
                  <c:v>9.9632983251873766E-2</c:v>
                </c:pt>
                <c:pt idx="1503">
                  <c:v>0.10387697930210227</c:v>
                </c:pt>
                <c:pt idx="1504">
                  <c:v>0.10578062325000291</c:v>
                </c:pt>
                <c:pt idx="1505">
                  <c:v>0.10536608760094505</c:v>
                </c:pt>
                <c:pt idx="1506">
                  <c:v>0.10912163287031089</c:v>
                </c:pt>
                <c:pt idx="1507">
                  <c:v>0.11541523311345366</c:v>
                </c:pt>
                <c:pt idx="1508">
                  <c:v>0.12085693242866639</c:v>
                </c:pt>
                <c:pt idx="1509">
                  <c:v>0.13107221515491371</c:v>
                </c:pt>
                <c:pt idx="1510">
                  <c:v>0.15011687561689976</c:v>
                </c:pt>
                <c:pt idx="1511">
                  <c:v>0.14671584815960576</c:v>
                </c:pt>
                <c:pt idx="1512">
                  <c:v>0.14691431560670604</c:v>
                </c:pt>
                <c:pt idx="1513">
                  <c:v>0.14763098525859117</c:v>
                </c:pt>
                <c:pt idx="1514">
                  <c:v>0.15198340683338718</c:v>
                </c:pt>
                <c:pt idx="1515">
                  <c:v>0.15556780411946236</c:v>
                </c:pt>
                <c:pt idx="1516">
                  <c:v>0.16271836283697061</c:v>
                </c:pt>
                <c:pt idx="1517">
                  <c:v>0.16846329642036834</c:v>
                </c:pt>
                <c:pt idx="1518">
                  <c:v>0.1660014645302689</c:v>
                </c:pt>
                <c:pt idx="1519">
                  <c:v>0.190049467077548</c:v>
                </c:pt>
                <c:pt idx="1520">
                  <c:v>0.19001005060452417</c:v>
                </c:pt>
                <c:pt idx="1521">
                  <c:v>0.19237543458505799</c:v>
                </c:pt>
                <c:pt idx="1522">
                  <c:v>0.19684595852205056</c:v>
                </c:pt>
                <c:pt idx="1523">
                  <c:v>0.19675036301718665</c:v>
                </c:pt>
                <c:pt idx="1524">
                  <c:v>0.19934628018606473</c:v>
                </c:pt>
                <c:pt idx="1525">
                  <c:v>0.19699709354344652</c:v>
                </c:pt>
                <c:pt idx="1526">
                  <c:v>0.20412312253613268</c:v>
                </c:pt>
                <c:pt idx="1527">
                  <c:v>0.20445983989845196</c:v>
                </c:pt>
                <c:pt idx="1528">
                  <c:v>0.20233823804607629</c:v>
                </c:pt>
                <c:pt idx="1529">
                  <c:v>0.19806021211308714</c:v>
                </c:pt>
                <c:pt idx="1530">
                  <c:v>0.19478219379395084</c:v>
                </c:pt>
                <c:pt idx="1531">
                  <c:v>0.18827661881292271</c:v>
                </c:pt>
                <c:pt idx="1532">
                  <c:v>0.17543591779709183</c:v>
                </c:pt>
                <c:pt idx="1533">
                  <c:v>0.17488968538920607</c:v>
                </c:pt>
                <c:pt idx="1534">
                  <c:v>0.17437250731036413</c:v>
                </c:pt>
                <c:pt idx="1535">
                  <c:v>0.17693065345353665</c:v>
                </c:pt>
                <c:pt idx="1536">
                  <c:v>0.17247511715517097</c:v>
                </c:pt>
                <c:pt idx="1537">
                  <c:v>0.16921037812023582</c:v>
                </c:pt>
                <c:pt idx="1538">
                  <c:v>0.16276674482517192</c:v>
                </c:pt>
                <c:pt idx="1539">
                  <c:v>0.16372651973921282</c:v>
                </c:pt>
                <c:pt idx="1540">
                  <c:v>0.16267008871490632</c:v>
                </c:pt>
                <c:pt idx="1541">
                  <c:v>0.12260142762420248</c:v>
                </c:pt>
                <c:pt idx="1542">
                  <c:v>0.12316118450331864</c:v>
                </c:pt>
                <c:pt idx="1543">
                  <c:v>0.12019619491435049</c:v>
                </c:pt>
                <c:pt idx="1544">
                  <c:v>0.11191508056050654</c:v>
                </c:pt>
                <c:pt idx="1545">
                  <c:v>0.11166962596457473</c:v>
                </c:pt>
                <c:pt idx="1546">
                  <c:v>0.10997637882713966</c:v>
                </c:pt>
                <c:pt idx="1547">
                  <c:v>0.11132945628702144</c:v>
                </c:pt>
                <c:pt idx="1548">
                  <c:v>9.3539317809089875E-2</c:v>
                </c:pt>
                <c:pt idx="1549">
                  <c:v>9.4035202256110118E-2</c:v>
                </c:pt>
                <c:pt idx="1550">
                  <c:v>9.2978947739664877E-2</c:v>
                </c:pt>
                <c:pt idx="1551">
                  <c:v>9.5787622623672686E-2</c:v>
                </c:pt>
                <c:pt idx="1552">
                  <c:v>9.7520687227474548E-2</c:v>
                </c:pt>
                <c:pt idx="1553">
                  <c:v>8.8573376866007747E-2</c:v>
                </c:pt>
                <c:pt idx="1554">
                  <c:v>8.2338289037159312E-2</c:v>
                </c:pt>
                <c:pt idx="1555">
                  <c:v>8.4248239689618504E-2</c:v>
                </c:pt>
                <c:pt idx="1556">
                  <c:v>8.4114184938294395E-2</c:v>
                </c:pt>
                <c:pt idx="1557">
                  <c:v>7.7641063672853131E-2</c:v>
                </c:pt>
                <c:pt idx="1558">
                  <c:v>8.1185237436107519E-2</c:v>
                </c:pt>
                <c:pt idx="1559">
                  <c:v>8.5458908219198507E-2</c:v>
                </c:pt>
                <c:pt idx="1560">
                  <c:v>8.4713435436036474E-2</c:v>
                </c:pt>
                <c:pt idx="1561">
                  <c:v>7.3197550992424365E-2</c:v>
                </c:pt>
                <c:pt idx="1562">
                  <c:v>7.4077752919608372E-2</c:v>
                </c:pt>
                <c:pt idx="1563">
                  <c:v>7.7215857232092802E-2</c:v>
                </c:pt>
                <c:pt idx="1564">
                  <c:v>7.5924574316796084E-2</c:v>
                </c:pt>
                <c:pt idx="1565">
                  <c:v>7.4723316737814433E-2</c:v>
                </c:pt>
                <c:pt idx="1566">
                  <c:v>8.3614562236681664E-2</c:v>
                </c:pt>
                <c:pt idx="1567">
                  <c:v>8.3649137021264225E-2</c:v>
                </c:pt>
                <c:pt idx="1568">
                  <c:v>9.6628324871193716E-2</c:v>
                </c:pt>
                <c:pt idx="1569">
                  <c:v>9.5834065268027444E-2</c:v>
                </c:pt>
                <c:pt idx="1570">
                  <c:v>9.9603313024103246E-2</c:v>
                </c:pt>
                <c:pt idx="1571">
                  <c:v>9.815727894698742E-2</c:v>
                </c:pt>
                <c:pt idx="1572">
                  <c:v>9.6940955481768398E-2</c:v>
                </c:pt>
                <c:pt idx="1573">
                  <c:v>9.6901303001108149E-2</c:v>
                </c:pt>
                <c:pt idx="1574">
                  <c:v>9.6201162206252813E-2</c:v>
                </c:pt>
                <c:pt idx="1575">
                  <c:v>0.12503323462698734</c:v>
                </c:pt>
                <c:pt idx="1576">
                  <c:v>0.12689534009572009</c:v>
                </c:pt>
                <c:pt idx="1577">
                  <c:v>0.13277401075691631</c:v>
                </c:pt>
                <c:pt idx="1578">
                  <c:v>0.14441997738866755</c:v>
                </c:pt>
                <c:pt idx="1579">
                  <c:v>0.15059994252636807</c:v>
                </c:pt>
                <c:pt idx="1580">
                  <c:v>0.16947949489675079</c:v>
                </c:pt>
                <c:pt idx="1581">
                  <c:v>0.16884677140027493</c:v>
                </c:pt>
                <c:pt idx="1582">
                  <c:v>0.20215492859768999</c:v>
                </c:pt>
                <c:pt idx="1583">
                  <c:v>0.20783322384025882</c:v>
                </c:pt>
                <c:pt idx="1584">
                  <c:v>0.25353173276391822</c:v>
                </c:pt>
                <c:pt idx="1585">
                  <c:v>0.25278978779059774</c:v>
                </c:pt>
                <c:pt idx="1586">
                  <c:v>0.25690460511854524</c:v>
                </c:pt>
                <c:pt idx="1587">
                  <c:v>0.26020169856157038</c:v>
                </c:pt>
                <c:pt idx="1588">
                  <c:v>0.26537247685747523</c:v>
                </c:pt>
                <c:pt idx="1589">
                  <c:v>0.26538370589341415</c:v>
                </c:pt>
                <c:pt idx="1590">
                  <c:v>0.26408792181421625</c:v>
                </c:pt>
                <c:pt idx="1591">
                  <c:v>0.26422028759240862</c:v>
                </c:pt>
                <c:pt idx="1592">
                  <c:v>0.2952602225108239</c:v>
                </c:pt>
                <c:pt idx="1593">
                  <c:v>0.29952302084635946</c:v>
                </c:pt>
                <c:pt idx="1594">
                  <c:v>0.30263665300847242</c:v>
                </c:pt>
                <c:pt idx="1595">
                  <c:v>0.30168399730432455</c:v>
                </c:pt>
                <c:pt idx="1596">
                  <c:v>0.3019437652624028</c:v>
                </c:pt>
                <c:pt idx="1597">
                  <c:v>0.31103607845369513</c:v>
                </c:pt>
                <c:pt idx="1598">
                  <c:v>0.31311996374853657</c:v>
                </c:pt>
                <c:pt idx="1599">
                  <c:v>0.31556871863505803</c:v>
                </c:pt>
                <c:pt idx="1600">
                  <c:v>0.32219889621572689</c:v>
                </c:pt>
                <c:pt idx="1601">
                  <c:v>0.31945746088795468</c:v>
                </c:pt>
                <c:pt idx="1602">
                  <c:v>0.33080354840546899</c:v>
                </c:pt>
                <c:pt idx="1603">
                  <c:v>0.33325217967830406</c:v>
                </c:pt>
                <c:pt idx="1604">
                  <c:v>0.31627861909403943</c:v>
                </c:pt>
                <c:pt idx="1605">
                  <c:v>0.31259078029577042</c:v>
                </c:pt>
                <c:pt idx="1606">
                  <c:v>0.29357400463227623</c:v>
                </c:pt>
                <c:pt idx="1607">
                  <c:v>0.29372060703195968</c:v>
                </c:pt>
                <c:pt idx="1608">
                  <c:v>0.29013132107478895</c:v>
                </c:pt>
                <c:pt idx="1609">
                  <c:v>0.29772991704849894</c:v>
                </c:pt>
                <c:pt idx="1610">
                  <c:v>0.29072436429930049</c:v>
                </c:pt>
                <c:pt idx="1611">
                  <c:v>0.29073252635654667</c:v>
                </c:pt>
                <c:pt idx="1612">
                  <c:v>0.286711794095934</c:v>
                </c:pt>
                <c:pt idx="1613">
                  <c:v>0.28648152383042608</c:v>
                </c:pt>
                <c:pt idx="1614">
                  <c:v>0.25879369803133578</c:v>
                </c:pt>
                <c:pt idx="1615">
                  <c:v>0.25402604689480596</c:v>
                </c:pt>
                <c:pt idx="1616">
                  <c:v>0.25668112690184552</c:v>
                </c:pt>
                <c:pt idx="1617">
                  <c:v>0.2568601702994871</c:v>
                </c:pt>
                <c:pt idx="1618">
                  <c:v>0.25623322513198021</c:v>
                </c:pt>
                <c:pt idx="1619">
                  <c:v>0.25503300507672949</c:v>
                </c:pt>
                <c:pt idx="1620">
                  <c:v>0.25386856743468494</c:v>
                </c:pt>
                <c:pt idx="1621">
                  <c:v>0.24725700538554773</c:v>
                </c:pt>
                <c:pt idx="1622">
                  <c:v>0.23222718384716939</c:v>
                </c:pt>
                <c:pt idx="1623">
                  <c:v>0.23252831109685188</c:v>
                </c:pt>
                <c:pt idx="1624">
                  <c:v>0.22566604734471732</c:v>
                </c:pt>
                <c:pt idx="1625">
                  <c:v>0.22316877366560806</c:v>
                </c:pt>
                <c:pt idx="1626">
                  <c:v>0.22142611766474898</c:v>
                </c:pt>
                <c:pt idx="1627">
                  <c:v>0.22051956689896463</c:v>
                </c:pt>
                <c:pt idx="1628">
                  <c:v>0.20398662645267229</c:v>
                </c:pt>
                <c:pt idx="1629">
                  <c:v>0.20345039381574018</c:v>
                </c:pt>
                <c:pt idx="1630">
                  <c:v>0.20339876724292272</c:v>
                </c:pt>
                <c:pt idx="1631">
                  <c:v>0.21210647842115019</c:v>
                </c:pt>
                <c:pt idx="1632">
                  <c:v>0.21305646254947083</c:v>
                </c:pt>
                <c:pt idx="1633">
                  <c:v>0.2164493511154085</c:v>
                </c:pt>
                <c:pt idx="1634">
                  <c:v>0.2207655314905333</c:v>
                </c:pt>
                <c:pt idx="1635">
                  <c:v>0.23290348741333958</c:v>
                </c:pt>
                <c:pt idx="1636">
                  <c:v>0.22804619963024458</c:v>
                </c:pt>
                <c:pt idx="1637">
                  <c:v>0.23091913364111094</c:v>
                </c:pt>
                <c:pt idx="1638">
                  <c:v>0.22371148919607997</c:v>
                </c:pt>
                <c:pt idx="1639">
                  <c:v>0.22473563826317891</c:v>
                </c:pt>
                <c:pt idx="1640">
                  <c:v>0.22507232704341162</c:v>
                </c:pt>
                <c:pt idx="1641">
                  <c:v>0.19820660061715209</c:v>
                </c:pt>
                <c:pt idx="1642">
                  <c:v>0.20865726591818631</c:v>
                </c:pt>
                <c:pt idx="1643">
                  <c:v>0.2090023005384618</c:v>
                </c:pt>
                <c:pt idx="1644">
                  <c:v>0.20940078743728463</c:v>
                </c:pt>
                <c:pt idx="1645">
                  <c:v>0.20866226393172191</c:v>
                </c:pt>
                <c:pt idx="1646">
                  <c:v>0.18109689188648431</c:v>
                </c:pt>
                <c:pt idx="1647">
                  <c:v>0.17925731047501811</c:v>
                </c:pt>
                <c:pt idx="1648">
                  <c:v>0.17875494946481785</c:v>
                </c:pt>
                <c:pt idx="1649">
                  <c:v>0.20323784895156219</c:v>
                </c:pt>
                <c:pt idx="1650">
                  <c:v>0.19741014736721868</c:v>
                </c:pt>
                <c:pt idx="1651">
                  <c:v>0.1978804685294091</c:v>
                </c:pt>
                <c:pt idx="1652">
                  <c:v>0.19783952183114351</c:v>
                </c:pt>
                <c:pt idx="1653">
                  <c:v>0.17614571519137248</c:v>
                </c:pt>
                <c:pt idx="1654">
                  <c:v>0.17505719044858367</c:v>
                </c:pt>
                <c:pt idx="1655">
                  <c:v>0.18030717708699057</c:v>
                </c:pt>
                <c:pt idx="1656">
                  <c:v>0.17537955380922846</c:v>
                </c:pt>
                <c:pt idx="1657">
                  <c:v>0.15895935504029862</c:v>
                </c:pt>
                <c:pt idx="1658">
                  <c:v>0.16415954314195086</c:v>
                </c:pt>
                <c:pt idx="1659">
                  <c:v>0.16015901796796744</c:v>
                </c:pt>
                <c:pt idx="1660">
                  <c:v>0.16223434368703396</c:v>
                </c:pt>
                <c:pt idx="1661">
                  <c:v>0.16990356946647395</c:v>
                </c:pt>
                <c:pt idx="1662">
                  <c:v>0.17659851734108301</c:v>
                </c:pt>
                <c:pt idx="1663">
                  <c:v>0.17660333938127465</c:v>
                </c:pt>
                <c:pt idx="1664">
                  <c:v>0.18825048200304192</c:v>
                </c:pt>
                <c:pt idx="1665">
                  <c:v>0.19002507802670579</c:v>
                </c:pt>
                <c:pt idx="1666">
                  <c:v>0.19408265631471294</c:v>
                </c:pt>
                <c:pt idx="1667">
                  <c:v>0.19792515399016986</c:v>
                </c:pt>
                <c:pt idx="1668">
                  <c:v>0.19871702589140305</c:v>
                </c:pt>
                <c:pt idx="1669">
                  <c:v>0.19852493839892155</c:v>
                </c:pt>
                <c:pt idx="1670">
                  <c:v>0.19817017307788259</c:v>
                </c:pt>
                <c:pt idx="1671">
                  <c:v>0.17696456947083888</c:v>
                </c:pt>
                <c:pt idx="1672">
                  <c:v>0.17603722240530784</c:v>
                </c:pt>
                <c:pt idx="1673">
                  <c:v>0.17591488123730539</c:v>
                </c:pt>
                <c:pt idx="1674">
                  <c:v>0.17591873413576173</c:v>
                </c:pt>
                <c:pt idx="1675">
                  <c:v>0.17109367755770974</c:v>
                </c:pt>
                <c:pt idx="1676">
                  <c:v>0.178488155732727</c:v>
                </c:pt>
                <c:pt idx="1677">
                  <c:v>0.16909101060120327</c:v>
                </c:pt>
                <c:pt idx="1678">
                  <c:v>0.16942706876514191</c:v>
                </c:pt>
                <c:pt idx="1679">
                  <c:v>0.17122944074493557</c:v>
                </c:pt>
                <c:pt idx="1680">
                  <c:v>0.17863365192117894</c:v>
                </c:pt>
                <c:pt idx="1681">
                  <c:v>0.17932223003227779</c:v>
                </c:pt>
                <c:pt idx="1682">
                  <c:v>0.17816552590992366</c:v>
                </c:pt>
                <c:pt idx="1683">
                  <c:v>0.16946965067823669</c:v>
                </c:pt>
                <c:pt idx="1684">
                  <c:v>0.16220506726900205</c:v>
                </c:pt>
                <c:pt idx="1685">
                  <c:v>0.16288391051370915</c:v>
                </c:pt>
                <c:pt idx="1686">
                  <c:v>0.13263382858658498</c:v>
                </c:pt>
                <c:pt idx="1687">
                  <c:v>0.1467603650515856</c:v>
                </c:pt>
                <c:pt idx="1688">
                  <c:v>0.13988688916339195</c:v>
                </c:pt>
                <c:pt idx="1689">
                  <c:v>0.13444219190136866</c:v>
                </c:pt>
                <c:pt idx="1690">
                  <c:v>0.1342743832620068</c:v>
                </c:pt>
                <c:pt idx="1691">
                  <c:v>0.1332804227306488</c:v>
                </c:pt>
                <c:pt idx="1692">
                  <c:v>0.13289265855105148</c:v>
                </c:pt>
                <c:pt idx="1693">
                  <c:v>0.12974483743628179</c:v>
                </c:pt>
                <c:pt idx="1694">
                  <c:v>0.13030862938565207</c:v>
                </c:pt>
                <c:pt idx="1695">
                  <c:v>0.12993922860078724</c:v>
                </c:pt>
                <c:pt idx="1696">
                  <c:v>0.13220966133241324</c:v>
                </c:pt>
                <c:pt idx="1697">
                  <c:v>0.14284836157395409</c:v>
                </c:pt>
                <c:pt idx="1698">
                  <c:v>0.13802523534958683</c:v>
                </c:pt>
                <c:pt idx="1699">
                  <c:v>0.13788200028474587</c:v>
                </c:pt>
                <c:pt idx="1700">
                  <c:v>0.13714468742451627</c:v>
                </c:pt>
                <c:pt idx="1701">
                  <c:v>0.13438606096534172</c:v>
                </c:pt>
                <c:pt idx="1702">
                  <c:v>0.11411056449582063</c:v>
                </c:pt>
                <c:pt idx="1703">
                  <c:v>0.11284658142182548</c:v>
                </c:pt>
                <c:pt idx="1704">
                  <c:v>0.11171677167582869</c:v>
                </c:pt>
                <c:pt idx="1705">
                  <c:v>0.11138196669662936</c:v>
                </c:pt>
                <c:pt idx="1706">
                  <c:v>0.11093662642068772</c:v>
                </c:pt>
                <c:pt idx="1707">
                  <c:v>0.1129992683828606</c:v>
                </c:pt>
                <c:pt idx="1708">
                  <c:v>0.1103527264240988</c:v>
                </c:pt>
                <c:pt idx="1709">
                  <c:v>0.10711292922237711</c:v>
                </c:pt>
                <c:pt idx="1710">
                  <c:v>0.10790543699738323</c:v>
                </c:pt>
                <c:pt idx="1711">
                  <c:v>0.10800052782034868</c:v>
                </c:pt>
                <c:pt idx="1712">
                  <c:v>0.10948112713150589</c:v>
                </c:pt>
                <c:pt idx="1713">
                  <c:v>0.11047297417272828</c:v>
                </c:pt>
                <c:pt idx="1714">
                  <c:v>0.11065665189851101</c:v>
                </c:pt>
                <c:pt idx="1715">
                  <c:v>0.11525808951639754</c:v>
                </c:pt>
                <c:pt idx="1716">
                  <c:v>0.11466900873490712</c:v>
                </c:pt>
                <c:pt idx="1717">
                  <c:v>0.12712041036892313</c:v>
                </c:pt>
                <c:pt idx="1718">
                  <c:v>0.12475336088467628</c:v>
                </c:pt>
                <c:pt idx="1719">
                  <c:v>0.12365246095102915</c:v>
                </c:pt>
                <c:pt idx="1720">
                  <c:v>0.11877807072460678</c:v>
                </c:pt>
                <c:pt idx="1721">
                  <c:v>0.11874645345255012</c:v>
                </c:pt>
                <c:pt idx="1722">
                  <c:v>0.12808757535659018</c:v>
                </c:pt>
                <c:pt idx="1723">
                  <c:v>0.13735741765213166</c:v>
                </c:pt>
                <c:pt idx="1724">
                  <c:v>0.13968105314734316</c:v>
                </c:pt>
                <c:pt idx="1725">
                  <c:v>0.13946132692901586</c:v>
                </c:pt>
                <c:pt idx="1726">
                  <c:v>0.14092423209897029</c:v>
                </c:pt>
                <c:pt idx="1727">
                  <c:v>0.1584191820436725</c:v>
                </c:pt>
                <c:pt idx="1728">
                  <c:v>0.1641483413525523</c:v>
                </c:pt>
                <c:pt idx="1729">
                  <c:v>0.16228916134859914</c:v>
                </c:pt>
                <c:pt idx="1730">
                  <c:v>0.16187252586818213</c:v>
                </c:pt>
                <c:pt idx="1731">
                  <c:v>0.14841616789600254</c:v>
                </c:pt>
                <c:pt idx="1732">
                  <c:v>0.14835147524868983</c:v>
                </c:pt>
                <c:pt idx="1733">
                  <c:v>0.14874482274620487</c:v>
                </c:pt>
                <c:pt idx="1734">
                  <c:v>0.14760220268013424</c:v>
                </c:pt>
                <c:pt idx="1735">
                  <c:v>0.14686058832481147</c:v>
                </c:pt>
                <c:pt idx="1736">
                  <c:v>0.14618656972890889</c:v>
                </c:pt>
                <c:pt idx="1737">
                  <c:v>0.1416204298597061</c:v>
                </c:pt>
                <c:pt idx="1738">
                  <c:v>0.14309035157371572</c:v>
                </c:pt>
                <c:pt idx="1739">
                  <c:v>0.13200473354732006</c:v>
                </c:pt>
                <c:pt idx="1740">
                  <c:v>0.13228354287892879</c:v>
                </c:pt>
                <c:pt idx="1741">
                  <c:v>0.12350032992358487</c:v>
                </c:pt>
                <c:pt idx="1742">
                  <c:v>0.12372948555290945</c:v>
                </c:pt>
                <c:pt idx="1743">
                  <c:v>0.1237397960205493</c:v>
                </c:pt>
                <c:pt idx="1744">
                  <c:v>0.11377562136303876</c:v>
                </c:pt>
                <c:pt idx="1745">
                  <c:v>0.10216840953267858</c:v>
                </c:pt>
                <c:pt idx="1746">
                  <c:v>9.9026749513069473E-2</c:v>
                </c:pt>
                <c:pt idx="1747">
                  <c:v>9.9048392690410089E-2</c:v>
                </c:pt>
                <c:pt idx="1748">
                  <c:v>9.6883168741379436E-2</c:v>
                </c:pt>
                <c:pt idx="1749">
                  <c:v>7.4814387444908245E-2</c:v>
                </c:pt>
                <c:pt idx="1750">
                  <c:v>6.1308018226139425E-2</c:v>
                </c:pt>
                <c:pt idx="1751">
                  <c:v>6.2984047325030879E-2</c:v>
                </c:pt>
                <c:pt idx="1752">
                  <c:v>6.3240732385891757E-2</c:v>
                </c:pt>
                <c:pt idx="1753">
                  <c:v>6.3524861754070905E-2</c:v>
                </c:pt>
                <c:pt idx="1754">
                  <c:v>6.2456025704637708E-2</c:v>
                </c:pt>
                <c:pt idx="1755">
                  <c:v>6.2374801253681236E-2</c:v>
                </c:pt>
                <c:pt idx="1756">
                  <c:v>6.6344357190410971E-2</c:v>
                </c:pt>
                <c:pt idx="1757">
                  <c:v>6.6596766720094416E-2</c:v>
                </c:pt>
                <c:pt idx="1758">
                  <c:v>7.1032997604237674E-2</c:v>
                </c:pt>
                <c:pt idx="1759">
                  <c:v>6.9030767872226978E-2</c:v>
                </c:pt>
                <c:pt idx="1760">
                  <c:v>7.4255105376555275E-2</c:v>
                </c:pt>
                <c:pt idx="1761">
                  <c:v>7.4330609413389703E-2</c:v>
                </c:pt>
                <c:pt idx="1762">
                  <c:v>7.4279228507600548E-2</c:v>
                </c:pt>
                <c:pt idx="1763">
                  <c:v>7.4103270588373321E-2</c:v>
                </c:pt>
                <c:pt idx="1764">
                  <c:v>7.3223646898023964E-2</c:v>
                </c:pt>
                <c:pt idx="1765">
                  <c:v>7.43901828262582E-2</c:v>
                </c:pt>
                <c:pt idx="1766">
                  <c:v>7.4747354894785428E-2</c:v>
                </c:pt>
                <c:pt idx="1767">
                  <c:v>9.6422515214628912E-2</c:v>
                </c:pt>
                <c:pt idx="1768">
                  <c:v>9.9765115830842396E-2</c:v>
                </c:pt>
                <c:pt idx="1769">
                  <c:v>0.1143093047640537</c:v>
                </c:pt>
                <c:pt idx="1770">
                  <c:v>0.11467927931205855</c:v>
                </c:pt>
                <c:pt idx="1771">
                  <c:v>0.10846483634244511</c:v>
                </c:pt>
                <c:pt idx="1772">
                  <c:v>0.10881112802977733</c:v>
                </c:pt>
                <c:pt idx="1773">
                  <c:v>0.10953255598765035</c:v>
                </c:pt>
                <c:pt idx="1774">
                  <c:v>0.11020623409819884</c:v>
                </c:pt>
                <c:pt idx="1775">
                  <c:v>0.11043325052706159</c:v>
                </c:pt>
                <c:pt idx="1776">
                  <c:v>0.11036396433869224</c:v>
                </c:pt>
                <c:pt idx="1777">
                  <c:v>0.11120866164870795</c:v>
                </c:pt>
                <c:pt idx="1778">
                  <c:v>0.10729065468213751</c:v>
                </c:pt>
                <c:pt idx="1779">
                  <c:v>0.10769383655770082</c:v>
                </c:pt>
                <c:pt idx="1780">
                  <c:v>0.10688139680428152</c:v>
                </c:pt>
                <c:pt idx="1781">
                  <c:v>0.10728459074639393</c:v>
                </c:pt>
                <c:pt idx="1782">
                  <c:v>0.10182466338766685</c:v>
                </c:pt>
                <c:pt idx="1783">
                  <c:v>0.12360096244296542</c:v>
                </c:pt>
                <c:pt idx="1784">
                  <c:v>0.12506465406647913</c:v>
                </c:pt>
                <c:pt idx="1785">
                  <c:v>0.12354999623159521</c:v>
                </c:pt>
                <c:pt idx="1786">
                  <c:v>0.12855163390507338</c:v>
                </c:pt>
                <c:pt idx="1787">
                  <c:v>0.12913010880275685</c:v>
                </c:pt>
                <c:pt idx="1788">
                  <c:v>0.13964259521392564</c:v>
                </c:pt>
                <c:pt idx="1789">
                  <c:v>0.1257495358650331</c:v>
                </c:pt>
                <c:pt idx="1790">
                  <c:v>0.13595639294918094</c:v>
                </c:pt>
                <c:pt idx="1791">
                  <c:v>0.12638306519255674</c:v>
                </c:pt>
                <c:pt idx="1792">
                  <c:v>0.1291944328536852</c:v>
                </c:pt>
                <c:pt idx="1793">
                  <c:v>0.13240754515471448</c:v>
                </c:pt>
                <c:pt idx="1794">
                  <c:v>0.13212877511141655</c:v>
                </c:pt>
                <c:pt idx="1795">
                  <c:v>0.1455066325803285</c:v>
                </c:pt>
                <c:pt idx="1796">
                  <c:v>0.14677407255359598</c:v>
                </c:pt>
                <c:pt idx="1797">
                  <c:v>0.14790268498401526</c:v>
                </c:pt>
                <c:pt idx="1798">
                  <c:v>0.15271535390137669</c:v>
                </c:pt>
                <c:pt idx="1799">
                  <c:v>0.16557840063986401</c:v>
                </c:pt>
                <c:pt idx="1800">
                  <c:v>0.17140663283497939</c:v>
                </c:pt>
                <c:pt idx="1801">
                  <c:v>0.17167370613539154</c:v>
                </c:pt>
                <c:pt idx="1802">
                  <c:v>0.17765277652536221</c:v>
                </c:pt>
                <c:pt idx="1803">
                  <c:v>0.17775659131670141</c:v>
                </c:pt>
                <c:pt idx="1804">
                  <c:v>0.17791017923950189</c:v>
                </c:pt>
                <c:pt idx="1805">
                  <c:v>0.16647526182523056</c:v>
                </c:pt>
                <c:pt idx="1806">
                  <c:v>0.16552213880408068</c:v>
                </c:pt>
                <c:pt idx="1807">
                  <c:v>0.16574970211601242</c:v>
                </c:pt>
                <c:pt idx="1808">
                  <c:v>0.16364041776247903</c:v>
                </c:pt>
                <c:pt idx="1809">
                  <c:v>0.16411686267783115</c:v>
                </c:pt>
                <c:pt idx="1810">
                  <c:v>0.15520862761106446</c:v>
                </c:pt>
                <c:pt idx="1811">
                  <c:v>0.15601481208028645</c:v>
                </c:pt>
                <c:pt idx="1812">
                  <c:v>0.14492536554540592</c:v>
                </c:pt>
                <c:pt idx="1813">
                  <c:v>0.14274299003172894</c:v>
                </c:pt>
                <c:pt idx="1814">
                  <c:v>0.14009426098680958</c:v>
                </c:pt>
                <c:pt idx="1815">
                  <c:v>0.13692703411663237</c:v>
                </c:pt>
                <c:pt idx="1816">
                  <c:v>0.13752150132852803</c:v>
                </c:pt>
                <c:pt idx="1817">
                  <c:v>0.121837426370657</c:v>
                </c:pt>
                <c:pt idx="1818">
                  <c:v>0.12236142465093411</c:v>
                </c:pt>
                <c:pt idx="1819">
                  <c:v>0.12062757920575745</c:v>
                </c:pt>
                <c:pt idx="1820">
                  <c:v>0.1144460056533279</c:v>
                </c:pt>
                <c:pt idx="1821">
                  <c:v>9.3989078178137911E-2</c:v>
                </c:pt>
                <c:pt idx="1822">
                  <c:v>9.0613967927258662E-2</c:v>
                </c:pt>
                <c:pt idx="1823">
                  <c:v>9.1504644275512942E-2</c:v>
                </c:pt>
                <c:pt idx="1824">
                  <c:v>8.8898908969158794E-2</c:v>
                </c:pt>
                <c:pt idx="1825">
                  <c:v>8.9863047269346547E-2</c:v>
                </c:pt>
                <c:pt idx="1826">
                  <c:v>8.9484574039620041E-2</c:v>
                </c:pt>
                <c:pt idx="1827">
                  <c:v>8.906586861441175E-2</c:v>
                </c:pt>
                <c:pt idx="1828">
                  <c:v>9.0902497128433568E-2</c:v>
                </c:pt>
                <c:pt idx="1829">
                  <c:v>9.1218581404668889E-2</c:v>
                </c:pt>
                <c:pt idx="1830">
                  <c:v>8.8398990939386704E-2</c:v>
                </c:pt>
                <c:pt idx="1831">
                  <c:v>8.5680745381065029E-2</c:v>
                </c:pt>
                <c:pt idx="1832">
                  <c:v>8.6220847422716296E-2</c:v>
                </c:pt>
                <c:pt idx="1833">
                  <c:v>8.7722930584943917E-2</c:v>
                </c:pt>
                <c:pt idx="1834">
                  <c:v>9.297764830767552E-2</c:v>
                </c:pt>
                <c:pt idx="1835">
                  <c:v>9.3866816901562233E-2</c:v>
                </c:pt>
                <c:pt idx="1836">
                  <c:v>9.4825797216958066E-2</c:v>
                </c:pt>
                <c:pt idx="1837">
                  <c:v>9.8519876317548771E-2</c:v>
                </c:pt>
                <c:pt idx="1838">
                  <c:v>0.10465106682259012</c:v>
                </c:pt>
                <c:pt idx="1839">
                  <c:v>0.10552434874949107</c:v>
                </c:pt>
                <c:pt idx="1840">
                  <c:v>0.10577691641235981</c:v>
                </c:pt>
                <c:pt idx="1841">
                  <c:v>0.10785186343403953</c:v>
                </c:pt>
                <c:pt idx="1842">
                  <c:v>0.10785870764613253</c:v>
                </c:pt>
                <c:pt idx="1843">
                  <c:v>0.11107535081425611</c:v>
                </c:pt>
                <c:pt idx="1844">
                  <c:v>0.10481402923449826</c:v>
                </c:pt>
                <c:pt idx="1845">
                  <c:v>0.10627419420469728</c:v>
                </c:pt>
                <c:pt idx="1846">
                  <c:v>0.1043005925930869</c:v>
                </c:pt>
                <c:pt idx="1847">
                  <c:v>0.10280658203669434</c:v>
                </c:pt>
                <c:pt idx="1848">
                  <c:v>0.10322688745292014</c:v>
                </c:pt>
                <c:pt idx="1849">
                  <c:v>9.9592668623648697E-2</c:v>
                </c:pt>
                <c:pt idx="1850">
                  <c:v>9.830589143333647E-2</c:v>
                </c:pt>
                <c:pt idx="1851">
                  <c:v>0.10388237708062807</c:v>
                </c:pt>
                <c:pt idx="1852">
                  <c:v>0.1296764771793453</c:v>
                </c:pt>
                <c:pt idx="1853">
                  <c:v>0.12960687558080716</c:v>
                </c:pt>
                <c:pt idx="1854">
                  <c:v>0.13327658946420801</c:v>
                </c:pt>
                <c:pt idx="1855">
                  <c:v>0.13623977889753763</c:v>
                </c:pt>
                <c:pt idx="1856">
                  <c:v>0.13274361736146498</c:v>
                </c:pt>
                <c:pt idx="1857">
                  <c:v>0.13287592064733228</c:v>
                </c:pt>
                <c:pt idx="1858">
                  <c:v>0.13431097318733992</c:v>
                </c:pt>
                <c:pt idx="1859">
                  <c:v>0.13988933874549406</c:v>
                </c:pt>
                <c:pt idx="1860">
                  <c:v>0.13469983778749176</c:v>
                </c:pt>
                <c:pt idx="1861">
                  <c:v>0.14025006121448652</c:v>
                </c:pt>
                <c:pt idx="1862">
                  <c:v>0.14986960463109791</c:v>
                </c:pt>
                <c:pt idx="1863">
                  <c:v>0.14850053290970344</c:v>
                </c:pt>
                <c:pt idx="1864">
                  <c:v>0.14885139570738809</c:v>
                </c:pt>
                <c:pt idx="1865">
                  <c:v>0.14699771306961876</c:v>
                </c:pt>
                <c:pt idx="1866">
                  <c:v>0.15359271767334354</c:v>
                </c:pt>
                <c:pt idx="1867">
                  <c:v>0.15294047351992282</c:v>
                </c:pt>
                <c:pt idx="1868">
                  <c:v>0.14776318077606812</c:v>
                </c:pt>
                <c:pt idx="1869">
                  <c:v>0.15303496110180767</c:v>
                </c:pt>
                <c:pt idx="1870">
                  <c:v>0.15576082901297472</c:v>
                </c:pt>
                <c:pt idx="1871">
                  <c:v>0.16117645836158043</c:v>
                </c:pt>
                <c:pt idx="1872">
                  <c:v>0.16299458284061957</c:v>
                </c:pt>
                <c:pt idx="1873">
                  <c:v>0.1626549153555879</c:v>
                </c:pt>
                <c:pt idx="1874">
                  <c:v>0.15071919157400215</c:v>
                </c:pt>
                <c:pt idx="1875">
                  <c:v>0.15073005239273918</c:v>
                </c:pt>
                <c:pt idx="1876">
                  <c:v>0.14708864258080484</c:v>
                </c:pt>
                <c:pt idx="1877">
                  <c:v>0.14674211298322495</c:v>
                </c:pt>
                <c:pt idx="1878">
                  <c:v>0.14859917305984693</c:v>
                </c:pt>
                <c:pt idx="1879">
                  <c:v>0.16030503498895099</c:v>
                </c:pt>
                <c:pt idx="1880">
                  <c:v>0.15907538947672534</c:v>
                </c:pt>
                <c:pt idx="1881">
                  <c:v>0.15213416755516715</c:v>
                </c:pt>
                <c:pt idx="1882">
                  <c:v>0.15381759512182558</c:v>
                </c:pt>
                <c:pt idx="1883">
                  <c:v>0.14903720214886276</c:v>
                </c:pt>
                <c:pt idx="1884">
                  <c:v>0.13940232530576091</c:v>
                </c:pt>
                <c:pt idx="1885">
                  <c:v>0.14965113057996832</c:v>
                </c:pt>
                <c:pt idx="1886">
                  <c:v>0.14931420763777581</c:v>
                </c:pt>
                <c:pt idx="1887">
                  <c:v>0.15503825332971113</c:v>
                </c:pt>
                <c:pt idx="1888">
                  <c:v>0.14835659332723541</c:v>
                </c:pt>
                <c:pt idx="1889">
                  <c:v>0.1479666155826905</c:v>
                </c:pt>
                <c:pt idx="1890">
                  <c:v>0.14831068087076196</c:v>
                </c:pt>
                <c:pt idx="1891">
                  <c:v>0.15882252530139465</c:v>
                </c:pt>
                <c:pt idx="1892">
                  <c:v>0.15616448800021857</c:v>
                </c:pt>
                <c:pt idx="1893">
                  <c:v>0.15156629378225289</c:v>
                </c:pt>
                <c:pt idx="1894">
                  <c:v>0.1496307946283077</c:v>
                </c:pt>
                <c:pt idx="1895">
                  <c:v>0.17001615889934063</c:v>
                </c:pt>
                <c:pt idx="1896">
                  <c:v>0.16385250141134566</c:v>
                </c:pt>
                <c:pt idx="1897">
                  <c:v>0.23309089821307841</c:v>
                </c:pt>
                <c:pt idx="1898">
                  <c:v>0.23307440088543097</c:v>
                </c:pt>
                <c:pt idx="1899">
                  <c:v>0.32795440949922372</c:v>
                </c:pt>
                <c:pt idx="1900">
                  <c:v>0.36272382929834313</c:v>
                </c:pt>
                <c:pt idx="1901">
                  <c:v>0.38872650940961889</c:v>
                </c:pt>
                <c:pt idx="1902">
                  <c:v>0.41753641033879052</c:v>
                </c:pt>
                <c:pt idx="1903">
                  <c:v>0.41778218770665981</c:v>
                </c:pt>
                <c:pt idx="1904">
                  <c:v>0.42348753993855653</c:v>
                </c:pt>
                <c:pt idx="1905">
                  <c:v>0.42436691542562083</c:v>
                </c:pt>
                <c:pt idx="1906">
                  <c:v>0.42347877138247225</c:v>
                </c:pt>
                <c:pt idx="1907">
                  <c:v>0.44740830467623688</c:v>
                </c:pt>
                <c:pt idx="1908">
                  <c:v>0.45032062298336711</c:v>
                </c:pt>
                <c:pt idx="1909">
                  <c:v>0.44801302184234448</c:v>
                </c:pt>
                <c:pt idx="1910">
                  <c:v>0.46230178503947494</c:v>
                </c:pt>
                <c:pt idx="1911">
                  <c:v>0.46400675191808471</c:v>
                </c:pt>
                <c:pt idx="1912">
                  <c:v>0.46682712732926923</c:v>
                </c:pt>
                <c:pt idx="1913">
                  <c:v>0.46441963589738705</c:v>
                </c:pt>
                <c:pt idx="1914">
                  <c:v>0.47378666931684876</c:v>
                </c:pt>
                <c:pt idx="1915">
                  <c:v>0.47334664518172875</c:v>
                </c:pt>
                <c:pt idx="1916">
                  <c:v>0.47343086588593758</c:v>
                </c:pt>
                <c:pt idx="1917">
                  <c:v>0.4670044661727939</c:v>
                </c:pt>
                <c:pt idx="1918">
                  <c:v>0.47467606915585531</c:v>
                </c:pt>
                <c:pt idx="1919">
                  <c:v>0.44547876759632871</c:v>
                </c:pt>
                <c:pt idx="1920">
                  <c:v>0.45561495579165551</c:v>
                </c:pt>
                <c:pt idx="1921">
                  <c:v>0.39296255238937511</c:v>
                </c:pt>
                <c:pt idx="1922">
                  <c:v>0.37180497140756064</c:v>
                </c:pt>
                <c:pt idx="1923">
                  <c:v>0.33975507368047153</c:v>
                </c:pt>
                <c:pt idx="1924">
                  <c:v>0.3048329470070687</c:v>
                </c:pt>
                <c:pt idx="1925">
                  <c:v>0.30767075027736013</c:v>
                </c:pt>
                <c:pt idx="1926">
                  <c:v>0.30441382068275596</c:v>
                </c:pt>
                <c:pt idx="1927">
                  <c:v>0.30321884520890013</c:v>
                </c:pt>
                <c:pt idx="1928">
                  <c:v>0.30502942724414944</c:v>
                </c:pt>
                <c:pt idx="1929">
                  <c:v>0.26312932152184221</c:v>
                </c:pt>
                <c:pt idx="1930">
                  <c:v>0.27714743402261316</c:v>
                </c:pt>
                <c:pt idx="1931">
                  <c:v>0.29805421785451386</c:v>
                </c:pt>
                <c:pt idx="1932">
                  <c:v>0.27611729858756889</c:v>
                </c:pt>
                <c:pt idx="1933">
                  <c:v>0.2835313151436582</c:v>
                </c:pt>
                <c:pt idx="1934">
                  <c:v>0.28083023805312668</c:v>
                </c:pt>
                <c:pt idx="1935">
                  <c:v>0.28511904890832784</c:v>
                </c:pt>
                <c:pt idx="1936">
                  <c:v>0.27043036239431867</c:v>
                </c:pt>
                <c:pt idx="1937">
                  <c:v>0.2835428164920622</c:v>
                </c:pt>
                <c:pt idx="1938">
                  <c:v>0.29943817413358476</c:v>
                </c:pt>
                <c:pt idx="1939">
                  <c:v>0.30609609334333276</c:v>
                </c:pt>
                <c:pt idx="1940">
                  <c:v>0.29962587637326404</c:v>
                </c:pt>
                <c:pt idx="1941">
                  <c:v>0.30480483994649227</c:v>
                </c:pt>
                <c:pt idx="1942">
                  <c:v>0.29075444810223822</c:v>
                </c:pt>
                <c:pt idx="1943">
                  <c:v>0.31005143888122799</c:v>
                </c:pt>
                <c:pt idx="1944">
                  <c:v>0.29621357034984047</c:v>
                </c:pt>
                <c:pt idx="1945">
                  <c:v>0.29711746606599382</c:v>
                </c:pt>
                <c:pt idx="1946">
                  <c:v>0.29569622347083624</c:v>
                </c:pt>
                <c:pt idx="1947">
                  <c:v>0.29796573576831231</c:v>
                </c:pt>
                <c:pt idx="1948">
                  <c:v>0.29973255910957519</c:v>
                </c:pt>
                <c:pt idx="1949">
                  <c:v>0.30683650382076694</c:v>
                </c:pt>
                <c:pt idx="1950">
                  <c:v>0.3080475207653921</c:v>
                </c:pt>
                <c:pt idx="1951">
                  <c:v>0.3083798231061603</c:v>
                </c:pt>
                <c:pt idx="1952">
                  <c:v>0.29813113555331028</c:v>
                </c:pt>
                <c:pt idx="1953">
                  <c:v>0.28058835688007122</c:v>
                </c:pt>
                <c:pt idx="1954">
                  <c:v>0.28810593071509993</c:v>
                </c:pt>
                <c:pt idx="1955">
                  <c:v>0.27958548226101648</c:v>
                </c:pt>
                <c:pt idx="1956">
                  <c:v>0.29982489028397985</c:v>
                </c:pt>
                <c:pt idx="1957">
                  <c:v>0.29135767053413891</c:v>
                </c:pt>
                <c:pt idx="1958">
                  <c:v>0.30220553453417343</c:v>
                </c:pt>
                <c:pt idx="1959">
                  <c:v>0.30528855626051032</c:v>
                </c:pt>
                <c:pt idx="1960">
                  <c:v>0.29424815913221897</c:v>
                </c:pt>
                <c:pt idx="1961">
                  <c:v>0.29134645470641923</c:v>
                </c:pt>
                <c:pt idx="1962">
                  <c:v>0.28591183637411638</c:v>
                </c:pt>
                <c:pt idx="1963">
                  <c:v>0.28005046542540735</c:v>
                </c:pt>
                <c:pt idx="1964">
                  <c:v>0.2814567689636735</c:v>
                </c:pt>
                <c:pt idx="1965">
                  <c:v>0.28693188437284239</c:v>
                </c:pt>
                <c:pt idx="1966">
                  <c:v>0.2883941413994337</c:v>
                </c:pt>
                <c:pt idx="1967">
                  <c:v>0.29384797796012141</c:v>
                </c:pt>
                <c:pt idx="1968">
                  <c:v>0.29546544572114442</c:v>
                </c:pt>
                <c:pt idx="1969">
                  <c:v>0.2901093099658803</c:v>
                </c:pt>
                <c:pt idx="1970">
                  <c:v>0.28809187301278</c:v>
                </c:pt>
                <c:pt idx="1971">
                  <c:v>0.28566597065957122</c:v>
                </c:pt>
                <c:pt idx="1972">
                  <c:v>0.28240156241434478</c:v>
                </c:pt>
                <c:pt idx="1973">
                  <c:v>0.28909032417651243</c:v>
                </c:pt>
                <c:pt idx="1974">
                  <c:v>0.28247671288945214</c:v>
                </c:pt>
                <c:pt idx="1975">
                  <c:v>0.28920108338392936</c:v>
                </c:pt>
                <c:pt idx="1976">
                  <c:v>0.28111162623319502</c:v>
                </c:pt>
                <c:pt idx="1977">
                  <c:v>0.29543206481649997</c:v>
                </c:pt>
                <c:pt idx="1978">
                  <c:v>0.27260680536584536</c:v>
                </c:pt>
                <c:pt idx="1979">
                  <c:v>0.30807236494285017</c:v>
                </c:pt>
                <c:pt idx="1980">
                  <c:v>0.29624886511483689</c:v>
                </c:pt>
                <c:pt idx="1981">
                  <c:v>0.28029314017362644</c:v>
                </c:pt>
                <c:pt idx="1982">
                  <c:v>0.2772009164784765</c:v>
                </c:pt>
                <c:pt idx="1983">
                  <c:v>0.26997829675303642</c:v>
                </c:pt>
                <c:pt idx="1984">
                  <c:v>0.26922156021667326</c:v>
                </c:pt>
                <c:pt idx="1985">
                  <c:v>0.27795566792839771</c:v>
                </c:pt>
                <c:pt idx="1986">
                  <c:v>0.28091086867814136</c:v>
                </c:pt>
                <c:pt idx="1987">
                  <c:v>0.25590566799937925</c:v>
                </c:pt>
                <c:pt idx="1988">
                  <c:v>0.25595863992897738</c:v>
                </c:pt>
                <c:pt idx="1989">
                  <c:v>0.25048595690296827</c:v>
                </c:pt>
                <c:pt idx="1990">
                  <c:v>0.24861317019471077</c:v>
                </c:pt>
                <c:pt idx="1991">
                  <c:v>0.24831850861603288</c:v>
                </c:pt>
                <c:pt idx="1992">
                  <c:v>0.24503399750628471</c:v>
                </c:pt>
                <c:pt idx="1993">
                  <c:v>0.25816118432451585</c:v>
                </c:pt>
                <c:pt idx="1994">
                  <c:v>0.25824187089802353</c:v>
                </c:pt>
                <c:pt idx="1995">
                  <c:v>0.25180535761648154</c:v>
                </c:pt>
                <c:pt idx="1996">
                  <c:v>0.25324967641466917</c:v>
                </c:pt>
                <c:pt idx="1997">
                  <c:v>0.24169663892347243</c:v>
                </c:pt>
                <c:pt idx="1998">
                  <c:v>0.2452354273562441</c:v>
                </c:pt>
                <c:pt idx="1999">
                  <c:v>0.22787033666516793</c:v>
                </c:pt>
                <c:pt idx="2000">
                  <c:v>0.22821202168264373</c:v>
                </c:pt>
                <c:pt idx="2001">
                  <c:v>0.18489384743159054</c:v>
                </c:pt>
                <c:pt idx="2002">
                  <c:v>0.18478184866135799</c:v>
                </c:pt>
                <c:pt idx="2003">
                  <c:v>0.18504765060802333</c:v>
                </c:pt>
                <c:pt idx="2004">
                  <c:v>0.18198003338111979</c:v>
                </c:pt>
                <c:pt idx="2005">
                  <c:v>0.18210217786422067</c:v>
                </c:pt>
                <c:pt idx="2006">
                  <c:v>0.18442092807929036</c:v>
                </c:pt>
                <c:pt idx="2007">
                  <c:v>0.16965228606288427</c:v>
                </c:pt>
                <c:pt idx="2008">
                  <c:v>0.16010457474401343</c:v>
                </c:pt>
                <c:pt idx="2009">
                  <c:v>0.15273813899059302</c:v>
                </c:pt>
                <c:pt idx="2010">
                  <c:v>0.15033709351799837</c:v>
                </c:pt>
                <c:pt idx="2011">
                  <c:v>0.15002314898551553</c:v>
                </c:pt>
                <c:pt idx="2012">
                  <c:v>0.15054857220387954</c:v>
                </c:pt>
                <c:pt idx="2013">
                  <c:v>0.15017291130445842</c:v>
                </c:pt>
                <c:pt idx="2014">
                  <c:v>0.14477200940216275</c:v>
                </c:pt>
                <c:pt idx="2015">
                  <c:v>0.10524922105841485</c:v>
                </c:pt>
                <c:pt idx="2016">
                  <c:v>0.10903831548388965</c:v>
                </c:pt>
                <c:pt idx="2017">
                  <c:v>0.10721302852128864</c:v>
                </c:pt>
                <c:pt idx="2018">
                  <c:v>0.10294198639247773</c:v>
                </c:pt>
                <c:pt idx="2019">
                  <c:v>0.10329584286389734</c:v>
                </c:pt>
                <c:pt idx="2020">
                  <c:v>9.4161788177820852E-2</c:v>
                </c:pt>
                <c:pt idx="2021">
                  <c:v>9.2013227146791068E-2</c:v>
                </c:pt>
                <c:pt idx="2022">
                  <c:v>9.0930238059179519E-2</c:v>
                </c:pt>
                <c:pt idx="2023">
                  <c:v>8.9306689173390713E-2</c:v>
                </c:pt>
                <c:pt idx="2024">
                  <c:v>8.9315948525528807E-2</c:v>
                </c:pt>
                <c:pt idx="2025">
                  <c:v>8.9023420571104767E-2</c:v>
                </c:pt>
                <c:pt idx="2026">
                  <c:v>8.8907813123791105E-2</c:v>
                </c:pt>
                <c:pt idx="2027">
                  <c:v>8.8718619627798465E-2</c:v>
                </c:pt>
                <c:pt idx="2028">
                  <c:v>8.6726639452739437E-2</c:v>
                </c:pt>
                <c:pt idx="2029">
                  <c:v>8.9702267935455826E-2</c:v>
                </c:pt>
                <c:pt idx="2030">
                  <c:v>8.9410429169764272E-2</c:v>
                </c:pt>
                <c:pt idx="2031">
                  <c:v>8.9700271099867335E-2</c:v>
                </c:pt>
                <c:pt idx="2032">
                  <c:v>9.6329301767200726E-2</c:v>
                </c:pt>
                <c:pt idx="2033">
                  <c:v>8.9132469083959165E-2</c:v>
                </c:pt>
                <c:pt idx="2034">
                  <c:v>8.7592920848042016E-2</c:v>
                </c:pt>
                <c:pt idx="2035">
                  <c:v>8.8292765214684793E-2</c:v>
                </c:pt>
                <c:pt idx="2036">
                  <c:v>8.9449594463886908E-2</c:v>
                </c:pt>
                <c:pt idx="2037">
                  <c:v>8.9560819859927393E-2</c:v>
                </c:pt>
                <c:pt idx="2038">
                  <c:v>8.4774536751364288E-2</c:v>
                </c:pt>
                <c:pt idx="2039">
                  <c:v>8.3270035342721024E-2</c:v>
                </c:pt>
                <c:pt idx="2040">
                  <c:v>8.4634768273826752E-2</c:v>
                </c:pt>
                <c:pt idx="2041">
                  <c:v>8.6727827426655649E-2</c:v>
                </c:pt>
                <c:pt idx="2042">
                  <c:v>8.74093294731597E-2</c:v>
                </c:pt>
                <c:pt idx="2043">
                  <c:v>8.3146523055667179E-2</c:v>
                </c:pt>
                <c:pt idx="2044">
                  <c:v>9.8223519714645852E-2</c:v>
                </c:pt>
                <c:pt idx="2045">
                  <c:v>8.8211878993958506E-2</c:v>
                </c:pt>
                <c:pt idx="2046">
                  <c:v>9.4194760905234015E-2</c:v>
                </c:pt>
                <c:pt idx="2047">
                  <c:v>9.4743602621846279E-2</c:v>
                </c:pt>
                <c:pt idx="2048">
                  <c:v>9.4463243932717114E-2</c:v>
                </c:pt>
                <c:pt idx="2049">
                  <c:v>0.11223640002830242</c:v>
                </c:pt>
                <c:pt idx="2050">
                  <c:v>0.10984745313550805</c:v>
                </c:pt>
                <c:pt idx="2051">
                  <c:v>0.10929698341690555</c:v>
                </c:pt>
                <c:pt idx="2052">
                  <c:v>0.1093162671666594</c:v>
                </c:pt>
                <c:pt idx="2053">
                  <c:v>0.10861161401837176</c:v>
                </c:pt>
                <c:pt idx="2054">
                  <c:v>0.10257994645444042</c:v>
                </c:pt>
                <c:pt idx="2055">
                  <c:v>0.10246839905286319</c:v>
                </c:pt>
                <c:pt idx="2056">
                  <c:v>0.10532350418935861</c:v>
                </c:pt>
                <c:pt idx="2057">
                  <c:v>0.10523870486909517</c:v>
                </c:pt>
                <c:pt idx="2058">
                  <c:v>0.11421627034924151</c:v>
                </c:pt>
                <c:pt idx="2059">
                  <c:v>0.11447497316982996</c:v>
                </c:pt>
                <c:pt idx="2060">
                  <c:v>0.11560546351691535</c:v>
                </c:pt>
                <c:pt idx="2061">
                  <c:v>0.1151767649053165</c:v>
                </c:pt>
                <c:pt idx="2062">
                  <c:v>0.11473247733025525</c:v>
                </c:pt>
                <c:pt idx="2063">
                  <c:v>0.11563787995866139</c:v>
                </c:pt>
                <c:pt idx="2064">
                  <c:v>0.11590518377650295</c:v>
                </c:pt>
                <c:pt idx="2065">
                  <c:v>0.12027641185066257</c:v>
                </c:pt>
                <c:pt idx="2066">
                  <c:v>0.10827148035180442</c:v>
                </c:pt>
                <c:pt idx="2067">
                  <c:v>0.11258670407476865</c:v>
                </c:pt>
                <c:pt idx="2068">
                  <c:v>0.12240324156019812</c:v>
                </c:pt>
                <c:pt idx="2069">
                  <c:v>0.12435000729757001</c:v>
                </c:pt>
                <c:pt idx="2070">
                  <c:v>0.13269487469767569</c:v>
                </c:pt>
                <c:pt idx="2071">
                  <c:v>0.12535748912313055</c:v>
                </c:pt>
                <c:pt idx="2072">
                  <c:v>0.12530360299468421</c:v>
                </c:pt>
                <c:pt idx="2073">
                  <c:v>0.13416703967967553</c:v>
                </c:pt>
                <c:pt idx="2074">
                  <c:v>0.13481690796021942</c:v>
                </c:pt>
                <c:pt idx="2075">
                  <c:v>0.13565114631046746</c:v>
                </c:pt>
                <c:pt idx="2076">
                  <c:v>0.13532715238857085</c:v>
                </c:pt>
                <c:pt idx="2077">
                  <c:v>0.13816582281284398</c:v>
                </c:pt>
                <c:pt idx="2078">
                  <c:v>0.13654715829236835</c:v>
                </c:pt>
                <c:pt idx="2079">
                  <c:v>0.14366132455313899</c:v>
                </c:pt>
                <c:pt idx="2080">
                  <c:v>0.13772436278495007</c:v>
                </c:pt>
                <c:pt idx="2081">
                  <c:v>0.13763526846171559</c:v>
                </c:pt>
                <c:pt idx="2082">
                  <c:v>0.13724359095987682</c:v>
                </c:pt>
                <c:pt idx="2083">
                  <c:v>0.13845875990009138</c:v>
                </c:pt>
                <c:pt idx="2084">
                  <c:v>0.13815319884335214</c:v>
                </c:pt>
                <c:pt idx="2085">
                  <c:v>0.13828622048917993</c:v>
                </c:pt>
                <c:pt idx="2086">
                  <c:v>0.14824185037612447</c:v>
                </c:pt>
                <c:pt idx="2087">
                  <c:v>0.14412654393095378</c:v>
                </c:pt>
                <c:pt idx="2088">
                  <c:v>0.14483965640512322</c:v>
                </c:pt>
                <c:pt idx="2089">
                  <c:v>0.14142764097535482</c:v>
                </c:pt>
                <c:pt idx="2090">
                  <c:v>0.12912792879186064</c:v>
                </c:pt>
                <c:pt idx="2091">
                  <c:v>0.12718110900114446</c:v>
                </c:pt>
                <c:pt idx="2092">
                  <c:v>0.12433903707771954</c:v>
                </c:pt>
                <c:pt idx="2093">
                  <c:v>0.11847119661199133</c:v>
                </c:pt>
                <c:pt idx="2094">
                  <c:v>0.11939701391089308</c:v>
                </c:pt>
                <c:pt idx="2095">
                  <c:v>0.11910053850919668</c:v>
                </c:pt>
                <c:pt idx="2096">
                  <c:v>0.1209364586375489</c:v>
                </c:pt>
                <c:pt idx="2097">
                  <c:v>0.13083884709239926</c:v>
                </c:pt>
                <c:pt idx="2098">
                  <c:v>0.13078940818750856</c:v>
                </c:pt>
                <c:pt idx="2099">
                  <c:v>0.12775811134922779</c:v>
                </c:pt>
                <c:pt idx="2100">
                  <c:v>0.12723751822202778</c:v>
                </c:pt>
                <c:pt idx="2101">
                  <c:v>0.11890922166036433</c:v>
                </c:pt>
                <c:pt idx="2102">
                  <c:v>0.12256500933775603</c:v>
                </c:pt>
                <c:pt idx="2103">
                  <c:v>0.13169481817000445</c:v>
                </c:pt>
                <c:pt idx="2104">
                  <c:v>0.13126158280043876</c:v>
                </c:pt>
                <c:pt idx="2105">
                  <c:v>0.15490699147584289</c:v>
                </c:pt>
                <c:pt idx="2106">
                  <c:v>0.15467620724536563</c:v>
                </c:pt>
                <c:pt idx="2107">
                  <c:v>0.1536918817534885</c:v>
                </c:pt>
                <c:pt idx="2108">
                  <c:v>0.16289202772355774</c:v>
                </c:pt>
                <c:pt idx="2109">
                  <c:v>0.16288810592170458</c:v>
                </c:pt>
                <c:pt idx="2110">
                  <c:v>0.16452968503961526</c:v>
                </c:pt>
                <c:pt idx="2111">
                  <c:v>0.16852192119723008</c:v>
                </c:pt>
                <c:pt idx="2112">
                  <c:v>0.17281245041994867</c:v>
                </c:pt>
                <c:pt idx="2113">
                  <c:v>0.17407257144287133</c:v>
                </c:pt>
                <c:pt idx="2114">
                  <c:v>0.17377037577745358</c:v>
                </c:pt>
                <c:pt idx="2115">
                  <c:v>0.17614597102449336</c:v>
                </c:pt>
                <c:pt idx="2116">
                  <c:v>0.17557946229539195</c:v>
                </c:pt>
                <c:pt idx="2117">
                  <c:v>0.17113297664014604</c:v>
                </c:pt>
                <c:pt idx="2118">
                  <c:v>0.16937914655268699</c:v>
                </c:pt>
                <c:pt idx="2119">
                  <c:v>0.17775267350777979</c:v>
                </c:pt>
                <c:pt idx="2120">
                  <c:v>0.17938428963436548</c:v>
                </c:pt>
                <c:pt idx="2121">
                  <c:v>0.18737384241159671</c:v>
                </c:pt>
                <c:pt idx="2122">
                  <c:v>0.1880075891802718</c:v>
                </c:pt>
                <c:pt idx="2123">
                  <c:v>0.19028791328724837</c:v>
                </c:pt>
                <c:pt idx="2124">
                  <c:v>0.18673524593944102</c:v>
                </c:pt>
                <c:pt idx="2125">
                  <c:v>0.19855043764282995</c:v>
                </c:pt>
                <c:pt idx="2126">
                  <c:v>0.19857462002791032</c:v>
                </c:pt>
                <c:pt idx="2127">
                  <c:v>0.18094957048565027</c:v>
                </c:pt>
                <c:pt idx="2128">
                  <c:v>0.1816464277619784</c:v>
                </c:pt>
                <c:pt idx="2129">
                  <c:v>0.18344145221306138</c:v>
                </c:pt>
                <c:pt idx="2130">
                  <c:v>0.16653357859841217</c:v>
                </c:pt>
                <c:pt idx="2131">
                  <c:v>0.16880713230349528</c:v>
                </c:pt>
                <c:pt idx="2132">
                  <c:v>0.16657661166469398</c:v>
                </c:pt>
                <c:pt idx="2133">
                  <c:v>0.161822297784396</c:v>
                </c:pt>
                <c:pt idx="2134">
                  <c:v>0.16648236118885568</c:v>
                </c:pt>
                <c:pt idx="2135">
                  <c:v>0.1649511258513244</c:v>
                </c:pt>
                <c:pt idx="2136">
                  <c:v>0.1628121253620492</c:v>
                </c:pt>
                <c:pt idx="2137">
                  <c:v>0.160636180122639</c:v>
                </c:pt>
                <c:pt idx="2138">
                  <c:v>0.16082426997016788</c:v>
                </c:pt>
                <c:pt idx="2139">
                  <c:v>0.16106817538820645</c:v>
                </c:pt>
                <c:pt idx="2140">
                  <c:v>0.16379149857390554</c:v>
                </c:pt>
                <c:pt idx="2141">
                  <c:v>0.14821192163847502</c:v>
                </c:pt>
                <c:pt idx="2142">
                  <c:v>0.14622750750462993</c:v>
                </c:pt>
                <c:pt idx="2143">
                  <c:v>0.14663692526788011</c:v>
                </c:pt>
                <c:pt idx="2144">
                  <c:v>0.15916894789166866</c:v>
                </c:pt>
                <c:pt idx="2145">
                  <c:v>0.15627207623466496</c:v>
                </c:pt>
                <c:pt idx="2146">
                  <c:v>0.15679361568942324</c:v>
                </c:pt>
                <c:pt idx="2147">
                  <c:v>0.13319412349524259</c:v>
                </c:pt>
                <c:pt idx="2148">
                  <c:v>0.13535653864857711</c:v>
                </c:pt>
                <c:pt idx="2149">
                  <c:v>0.148169503632574</c:v>
                </c:pt>
                <c:pt idx="2150">
                  <c:v>0.14752419875874212</c:v>
                </c:pt>
                <c:pt idx="2151">
                  <c:v>0.14502315132542132</c:v>
                </c:pt>
                <c:pt idx="2152">
                  <c:v>0.14493210277317928</c:v>
                </c:pt>
                <c:pt idx="2153">
                  <c:v>0.14228397106398341</c:v>
                </c:pt>
                <c:pt idx="2154">
                  <c:v>0.14247619792520624</c:v>
                </c:pt>
                <c:pt idx="2155">
                  <c:v>0.14153134489127731</c:v>
                </c:pt>
                <c:pt idx="2156">
                  <c:v>0.13024775032245894</c:v>
                </c:pt>
                <c:pt idx="2157">
                  <c:v>0.13006861308916812</c:v>
                </c:pt>
                <c:pt idx="2158">
                  <c:v>0.12987308904696471</c:v>
                </c:pt>
                <c:pt idx="2159">
                  <c:v>0.12805966801695565</c:v>
                </c:pt>
                <c:pt idx="2160">
                  <c:v>0.12772997816129411</c:v>
                </c:pt>
                <c:pt idx="2161">
                  <c:v>0.12362911288438327</c:v>
                </c:pt>
                <c:pt idx="2162">
                  <c:v>0.11986416703263568</c:v>
                </c:pt>
                <c:pt idx="2163">
                  <c:v>0.11905904461225363</c:v>
                </c:pt>
                <c:pt idx="2164">
                  <c:v>0.12102932373302372</c:v>
                </c:pt>
                <c:pt idx="2165">
                  <c:v>0.10755415383519733</c:v>
                </c:pt>
                <c:pt idx="2166">
                  <c:v>8.6506293900050643E-2</c:v>
                </c:pt>
                <c:pt idx="2167">
                  <c:v>8.6537973853383326E-2</c:v>
                </c:pt>
                <c:pt idx="2168">
                  <c:v>8.9318899287318593E-2</c:v>
                </c:pt>
                <c:pt idx="2169">
                  <c:v>9.0413430140019166E-2</c:v>
                </c:pt>
                <c:pt idx="2170">
                  <c:v>8.6835186953289262E-2</c:v>
                </c:pt>
                <c:pt idx="2171">
                  <c:v>5.8978672591981279E-2</c:v>
                </c:pt>
                <c:pt idx="2172">
                  <c:v>9.00225234872397E-2</c:v>
                </c:pt>
                <c:pt idx="2173">
                  <c:v>8.9409000855067103E-2</c:v>
                </c:pt>
                <c:pt idx="2174">
                  <c:v>9.178866560141466E-2</c:v>
                </c:pt>
                <c:pt idx="2175">
                  <c:v>9.238732502802352E-2</c:v>
                </c:pt>
                <c:pt idx="2176">
                  <c:v>9.2361981039144239E-2</c:v>
                </c:pt>
                <c:pt idx="2177">
                  <c:v>0.10728846207386432</c:v>
                </c:pt>
                <c:pt idx="2178">
                  <c:v>0.10811774280196723</c:v>
                </c:pt>
                <c:pt idx="2179">
                  <c:v>0.10856689710547802</c:v>
                </c:pt>
                <c:pt idx="2180">
                  <c:v>0.10598170122786806</c:v>
                </c:pt>
                <c:pt idx="2181">
                  <c:v>0.10586845006724997</c:v>
                </c:pt>
                <c:pt idx="2182">
                  <c:v>0.1058842495512836</c:v>
                </c:pt>
                <c:pt idx="2183">
                  <c:v>0.10521846196849817</c:v>
                </c:pt>
                <c:pt idx="2184">
                  <c:v>0.1054872641950562</c:v>
                </c:pt>
                <c:pt idx="2185">
                  <c:v>0.10794352526703402</c:v>
                </c:pt>
                <c:pt idx="2186">
                  <c:v>0.10750245488658212</c:v>
                </c:pt>
                <c:pt idx="2187">
                  <c:v>0.11229548841892621</c:v>
                </c:pt>
                <c:pt idx="2188">
                  <c:v>0.11328498758308707</c:v>
                </c:pt>
                <c:pt idx="2189">
                  <c:v>0.11360303055397072</c:v>
                </c:pt>
                <c:pt idx="2190">
                  <c:v>0.11050311425404787</c:v>
                </c:pt>
                <c:pt idx="2191">
                  <c:v>0.10985231930655001</c:v>
                </c:pt>
                <c:pt idx="2192">
                  <c:v>0.11241588115443692</c:v>
                </c:pt>
                <c:pt idx="2193">
                  <c:v>0.11236300322464171</c:v>
                </c:pt>
                <c:pt idx="2194">
                  <c:v>8.9862192549663863E-2</c:v>
                </c:pt>
                <c:pt idx="2195">
                  <c:v>9.4973059715934033E-2</c:v>
                </c:pt>
              </c:numCache>
            </c:numRef>
          </c:val>
          <c:smooth val="0"/>
        </c:ser>
        <c:dLbls>
          <c:showLegendKey val="0"/>
          <c:showVal val="0"/>
          <c:showCatName val="0"/>
          <c:showSerName val="0"/>
          <c:showPercent val="0"/>
          <c:showBubbleSize val="0"/>
        </c:dLbls>
        <c:marker val="1"/>
        <c:smooth val="0"/>
        <c:axId val="176838144"/>
        <c:axId val="176839680"/>
      </c:lineChart>
      <c:lineChart>
        <c:grouping val="standard"/>
        <c:varyColors val="0"/>
        <c:ser>
          <c:idx val="1"/>
          <c:order val="1"/>
          <c:tx>
            <c:strRef>
              <c:f>'HV table'!$F$3</c:f>
              <c:strCache>
                <c:ptCount val="1"/>
                <c:pt idx="0">
                  <c:v>Sum of SPX</c:v>
                </c:pt>
              </c:strCache>
            </c:strRef>
          </c:tx>
          <c:marker>
            <c:symbol val="none"/>
          </c:marker>
          <c:cat>
            <c:strRef>
              <c:f>'HV table'!$D$4:$D$2200</c:f>
              <c:strCache>
                <c:ptCount val="2196"/>
                <c:pt idx="0">
                  <c:v>26-Jan-04</c:v>
                </c:pt>
                <c:pt idx="1">
                  <c:v>27-Jan-04</c:v>
                </c:pt>
                <c:pt idx="2">
                  <c:v>28-Jan-04</c:v>
                </c:pt>
                <c:pt idx="3">
                  <c:v>29-Jan-04</c:v>
                </c:pt>
                <c:pt idx="4">
                  <c:v>30-Jan-04</c:v>
                </c:pt>
                <c:pt idx="5">
                  <c:v>2-Feb-04</c:v>
                </c:pt>
                <c:pt idx="6">
                  <c:v>3-Feb-04</c:v>
                </c:pt>
                <c:pt idx="7">
                  <c:v>4-Feb-04</c:v>
                </c:pt>
                <c:pt idx="8">
                  <c:v>5-Feb-04</c:v>
                </c:pt>
                <c:pt idx="9">
                  <c:v>6-Feb-04</c:v>
                </c:pt>
                <c:pt idx="10">
                  <c:v>9-Feb-04</c:v>
                </c:pt>
                <c:pt idx="11">
                  <c:v>10-Feb-04</c:v>
                </c:pt>
                <c:pt idx="12">
                  <c:v>11-Feb-04</c:v>
                </c:pt>
                <c:pt idx="13">
                  <c:v>12-Feb-04</c:v>
                </c:pt>
                <c:pt idx="14">
                  <c:v>13-Feb-04</c:v>
                </c:pt>
                <c:pt idx="15">
                  <c:v>17-Feb-04</c:v>
                </c:pt>
                <c:pt idx="16">
                  <c:v>18-Feb-04</c:v>
                </c:pt>
                <c:pt idx="17">
                  <c:v>19-Feb-04</c:v>
                </c:pt>
                <c:pt idx="18">
                  <c:v>20-Feb-04</c:v>
                </c:pt>
                <c:pt idx="19">
                  <c:v>23-Feb-04</c:v>
                </c:pt>
                <c:pt idx="20">
                  <c:v>24-Feb-04</c:v>
                </c:pt>
                <c:pt idx="21">
                  <c:v>25-Feb-04</c:v>
                </c:pt>
                <c:pt idx="22">
                  <c:v>26-Feb-04</c:v>
                </c:pt>
                <c:pt idx="23">
                  <c:v>27-Feb-04</c:v>
                </c:pt>
                <c:pt idx="24">
                  <c:v>1-Mar-04</c:v>
                </c:pt>
                <c:pt idx="25">
                  <c:v>2-Mar-04</c:v>
                </c:pt>
                <c:pt idx="26">
                  <c:v>3-Mar-04</c:v>
                </c:pt>
                <c:pt idx="27">
                  <c:v>4-Mar-04</c:v>
                </c:pt>
                <c:pt idx="28">
                  <c:v>5-Mar-04</c:v>
                </c:pt>
                <c:pt idx="29">
                  <c:v>8-Mar-04</c:v>
                </c:pt>
                <c:pt idx="30">
                  <c:v>9-Mar-04</c:v>
                </c:pt>
                <c:pt idx="31">
                  <c:v>10-Mar-04</c:v>
                </c:pt>
                <c:pt idx="32">
                  <c:v>11-Mar-04</c:v>
                </c:pt>
                <c:pt idx="33">
                  <c:v>12-Mar-04</c:v>
                </c:pt>
                <c:pt idx="34">
                  <c:v>15-Mar-04</c:v>
                </c:pt>
                <c:pt idx="35">
                  <c:v>16-Mar-04</c:v>
                </c:pt>
                <c:pt idx="36">
                  <c:v>17-Mar-04</c:v>
                </c:pt>
                <c:pt idx="37">
                  <c:v>18-Mar-04</c:v>
                </c:pt>
                <c:pt idx="38">
                  <c:v>19-Mar-04</c:v>
                </c:pt>
                <c:pt idx="39">
                  <c:v>22-Mar-04</c:v>
                </c:pt>
                <c:pt idx="40">
                  <c:v>23-Mar-04</c:v>
                </c:pt>
                <c:pt idx="41">
                  <c:v>24-Mar-04</c:v>
                </c:pt>
                <c:pt idx="42">
                  <c:v>25-Mar-04</c:v>
                </c:pt>
                <c:pt idx="43">
                  <c:v>26-Mar-04</c:v>
                </c:pt>
                <c:pt idx="44">
                  <c:v>29-Mar-04</c:v>
                </c:pt>
                <c:pt idx="45">
                  <c:v>30-Mar-04</c:v>
                </c:pt>
                <c:pt idx="46">
                  <c:v>31-Mar-04</c:v>
                </c:pt>
                <c:pt idx="47">
                  <c:v>1-Apr-04</c:v>
                </c:pt>
                <c:pt idx="48">
                  <c:v>2-Apr-04</c:v>
                </c:pt>
                <c:pt idx="49">
                  <c:v>5-Apr-04</c:v>
                </c:pt>
                <c:pt idx="50">
                  <c:v>6-Apr-04</c:v>
                </c:pt>
                <c:pt idx="51">
                  <c:v>7-Apr-04</c:v>
                </c:pt>
                <c:pt idx="52">
                  <c:v>8-Apr-04</c:v>
                </c:pt>
                <c:pt idx="53">
                  <c:v>12-Apr-04</c:v>
                </c:pt>
                <c:pt idx="54">
                  <c:v>13-Apr-04</c:v>
                </c:pt>
                <c:pt idx="55">
                  <c:v>14-Apr-04</c:v>
                </c:pt>
                <c:pt idx="56">
                  <c:v>15-Apr-04</c:v>
                </c:pt>
                <c:pt idx="57">
                  <c:v>16-Apr-04</c:v>
                </c:pt>
                <c:pt idx="58">
                  <c:v>19-Apr-04</c:v>
                </c:pt>
                <c:pt idx="59">
                  <c:v>20-Apr-04</c:v>
                </c:pt>
                <c:pt idx="60">
                  <c:v>21-Apr-04</c:v>
                </c:pt>
                <c:pt idx="61">
                  <c:v>22-Apr-04</c:v>
                </c:pt>
                <c:pt idx="62">
                  <c:v>23-Apr-04</c:v>
                </c:pt>
                <c:pt idx="63">
                  <c:v>26-Apr-04</c:v>
                </c:pt>
                <c:pt idx="64">
                  <c:v>27-Apr-04</c:v>
                </c:pt>
                <c:pt idx="65">
                  <c:v>28-Apr-04</c:v>
                </c:pt>
                <c:pt idx="66">
                  <c:v>29-Apr-04</c:v>
                </c:pt>
                <c:pt idx="67">
                  <c:v>30-Apr-04</c:v>
                </c:pt>
                <c:pt idx="68">
                  <c:v>3-May-04</c:v>
                </c:pt>
                <c:pt idx="69">
                  <c:v>4-May-04</c:v>
                </c:pt>
                <c:pt idx="70">
                  <c:v>5-May-04</c:v>
                </c:pt>
                <c:pt idx="71">
                  <c:v>6-May-04</c:v>
                </c:pt>
                <c:pt idx="72">
                  <c:v>7-May-04</c:v>
                </c:pt>
                <c:pt idx="73">
                  <c:v>10-May-04</c:v>
                </c:pt>
                <c:pt idx="74">
                  <c:v>11-May-04</c:v>
                </c:pt>
                <c:pt idx="75">
                  <c:v>12-May-04</c:v>
                </c:pt>
                <c:pt idx="76">
                  <c:v>13-May-04</c:v>
                </c:pt>
                <c:pt idx="77">
                  <c:v>14-May-04</c:v>
                </c:pt>
                <c:pt idx="78">
                  <c:v>17-May-04</c:v>
                </c:pt>
                <c:pt idx="79">
                  <c:v>18-May-04</c:v>
                </c:pt>
                <c:pt idx="80">
                  <c:v>19-May-04</c:v>
                </c:pt>
                <c:pt idx="81">
                  <c:v>20-May-04</c:v>
                </c:pt>
                <c:pt idx="82">
                  <c:v>21-May-04</c:v>
                </c:pt>
                <c:pt idx="83">
                  <c:v>24-May-04</c:v>
                </c:pt>
                <c:pt idx="84">
                  <c:v>25-May-04</c:v>
                </c:pt>
                <c:pt idx="85">
                  <c:v>26-May-04</c:v>
                </c:pt>
                <c:pt idx="86">
                  <c:v>27-May-04</c:v>
                </c:pt>
                <c:pt idx="87">
                  <c:v>28-May-04</c:v>
                </c:pt>
                <c:pt idx="88">
                  <c:v>1-Jun-04</c:v>
                </c:pt>
                <c:pt idx="89">
                  <c:v>2-Jun-04</c:v>
                </c:pt>
                <c:pt idx="90">
                  <c:v>3-Jun-04</c:v>
                </c:pt>
                <c:pt idx="91">
                  <c:v>4-Jun-04</c:v>
                </c:pt>
                <c:pt idx="92">
                  <c:v>7-Jun-04</c:v>
                </c:pt>
                <c:pt idx="93">
                  <c:v>8-Jun-04</c:v>
                </c:pt>
                <c:pt idx="94">
                  <c:v>9-Jun-04</c:v>
                </c:pt>
                <c:pt idx="95">
                  <c:v>10-Jun-04</c:v>
                </c:pt>
                <c:pt idx="96">
                  <c:v>14-Jun-04</c:v>
                </c:pt>
                <c:pt idx="97">
                  <c:v>15-Jun-04</c:v>
                </c:pt>
                <c:pt idx="98">
                  <c:v>16-Jun-04</c:v>
                </c:pt>
                <c:pt idx="99">
                  <c:v>17-Jun-04</c:v>
                </c:pt>
                <c:pt idx="100">
                  <c:v>18-Jun-04</c:v>
                </c:pt>
                <c:pt idx="101">
                  <c:v>21-Jun-04</c:v>
                </c:pt>
                <c:pt idx="102">
                  <c:v>22-Jun-04</c:v>
                </c:pt>
                <c:pt idx="103">
                  <c:v>23-Jun-04</c:v>
                </c:pt>
                <c:pt idx="104">
                  <c:v>24-Jun-04</c:v>
                </c:pt>
                <c:pt idx="105">
                  <c:v>25-Jun-04</c:v>
                </c:pt>
                <c:pt idx="106">
                  <c:v>28-Jun-04</c:v>
                </c:pt>
                <c:pt idx="107">
                  <c:v>29-Jun-04</c:v>
                </c:pt>
                <c:pt idx="108">
                  <c:v>30-Jun-04</c:v>
                </c:pt>
                <c:pt idx="109">
                  <c:v>1-Jul-04</c:v>
                </c:pt>
                <c:pt idx="110">
                  <c:v>2-Jul-04</c:v>
                </c:pt>
                <c:pt idx="111">
                  <c:v>6-Jul-04</c:v>
                </c:pt>
                <c:pt idx="112">
                  <c:v>7-Jul-04</c:v>
                </c:pt>
                <c:pt idx="113">
                  <c:v>8-Jul-04</c:v>
                </c:pt>
                <c:pt idx="114">
                  <c:v>9-Jul-04</c:v>
                </c:pt>
                <c:pt idx="115">
                  <c:v>12-Jul-04</c:v>
                </c:pt>
                <c:pt idx="116">
                  <c:v>13-Jul-04</c:v>
                </c:pt>
                <c:pt idx="117">
                  <c:v>14-Jul-04</c:v>
                </c:pt>
                <c:pt idx="118">
                  <c:v>15-Jul-04</c:v>
                </c:pt>
                <c:pt idx="119">
                  <c:v>16-Jul-04</c:v>
                </c:pt>
                <c:pt idx="120">
                  <c:v>19-Jul-04</c:v>
                </c:pt>
                <c:pt idx="121">
                  <c:v>20-Jul-04</c:v>
                </c:pt>
                <c:pt idx="122">
                  <c:v>21-Jul-04</c:v>
                </c:pt>
                <c:pt idx="123">
                  <c:v>22-Jul-04</c:v>
                </c:pt>
                <c:pt idx="124">
                  <c:v>23-Jul-04</c:v>
                </c:pt>
                <c:pt idx="125">
                  <c:v>26-Jul-04</c:v>
                </c:pt>
                <c:pt idx="126">
                  <c:v>27-Jul-04</c:v>
                </c:pt>
                <c:pt idx="127">
                  <c:v>28-Jul-04</c:v>
                </c:pt>
                <c:pt idx="128">
                  <c:v>29-Jul-04</c:v>
                </c:pt>
                <c:pt idx="129">
                  <c:v>30-Jul-04</c:v>
                </c:pt>
                <c:pt idx="130">
                  <c:v>2-Aug-04</c:v>
                </c:pt>
                <c:pt idx="131">
                  <c:v>3-Aug-04</c:v>
                </c:pt>
                <c:pt idx="132">
                  <c:v>4-Aug-04</c:v>
                </c:pt>
                <c:pt idx="133">
                  <c:v>5-Aug-04</c:v>
                </c:pt>
                <c:pt idx="134">
                  <c:v>6-Aug-04</c:v>
                </c:pt>
                <c:pt idx="135">
                  <c:v>9-Aug-04</c:v>
                </c:pt>
                <c:pt idx="136">
                  <c:v>10-Aug-04</c:v>
                </c:pt>
                <c:pt idx="137">
                  <c:v>11-Aug-04</c:v>
                </c:pt>
                <c:pt idx="138">
                  <c:v>12-Aug-04</c:v>
                </c:pt>
                <c:pt idx="139">
                  <c:v>13-Aug-04</c:v>
                </c:pt>
                <c:pt idx="140">
                  <c:v>16-Aug-04</c:v>
                </c:pt>
                <c:pt idx="141">
                  <c:v>17-Aug-04</c:v>
                </c:pt>
                <c:pt idx="142">
                  <c:v>18-Aug-04</c:v>
                </c:pt>
                <c:pt idx="143">
                  <c:v>19-Aug-04</c:v>
                </c:pt>
                <c:pt idx="144">
                  <c:v>20-Aug-04</c:v>
                </c:pt>
                <c:pt idx="145">
                  <c:v>23-Aug-04</c:v>
                </c:pt>
                <c:pt idx="146">
                  <c:v>24-Aug-04</c:v>
                </c:pt>
                <c:pt idx="147">
                  <c:v>25-Aug-04</c:v>
                </c:pt>
                <c:pt idx="148">
                  <c:v>26-Aug-04</c:v>
                </c:pt>
                <c:pt idx="149">
                  <c:v>27-Aug-04</c:v>
                </c:pt>
                <c:pt idx="150">
                  <c:v>30-Aug-04</c:v>
                </c:pt>
                <c:pt idx="151">
                  <c:v>31-Aug-04</c:v>
                </c:pt>
                <c:pt idx="152">
                  <c:v>1-Sep-04</c:v>
                </c:pt>
                <c:pt idx="153">
                  <c:v>2-Sep-04</c:v>
                </c:pt>
                <c:pt idx="154">
                  <c:v>3-Sep-04</c:v>
                </c:pt>
                <c:pt idx="155">
                  <c:v>7-Sep-04</c:v>
                </c:pt>
                <c:pt idx="156">
                  <c:v>8-Sep-04</c:v>
                </c:pt>
                <c:pt idx="157">
                  <c:v>9-Sep-04</c:v>
                </c:pt>
                <c:pt idx="158">
                  <c:v>10-Sep-04</c:v>
                </c:pt>
                <c:pt idx="159">
                  <c:v>13-Sep-04</c:v>
                </c:pt>
                <c:pt idx="160">
                  <c:v>14-Sep-04</c:v>
                </c:pt>
                <c:pt idx="161">
                  <c:v>15-Sep-04</c:v>
                </c:pt>
                <c:pt idx="162">
                  <c:v>16-Sep-04</c:v>
                </c:pt>
                <c:pt idx="163">
                  <c:v>17-Sep-04</c:v>
                </c:pt>
                <c:pt idx="164">
                  <c:v>20-Sep-04</c:v>
                </c:pt>
                <c:pt idx="165">
                  <c:v>21-Sep-04</c:v>
                </c:pt>
                <c:pt idx="166">
                  <c:v>22-Sep-04</c:v>
                </c:pt>
                <c:pt idx="167">
                  <c:v>23-Sep-04</c:v>
                </c:pt>
                <c:pt idx="168">
                  <c:v>24-Sep-04</c:v>
                </c:pt>
                <c:pt idx="169">
                  <c:v>27-Sep-04</c:v>
                </c:pt>
                <c:pt idx="170">
                  <c:v>28-Sep-04</c:v>
                </c:pt>
                <c:pt idx="171">
                  <c:v>29-Sep-04</c:v>
                </c:pt>
                <c:pt idx="172">
                  <c:v>30-Sep-04</c:v>
                </c:pt>
                <c:pt idx="173">
                  <c:v>1-Oct-04</c:v>
                </c:pt>
                <c:pt idx="174">
                  <c:v>4-Oct-04</c:v>
                </c:pt>
                <c:pt idx="175">
                  <c:v>5-Oct-04</c:v>
                </c:pt>
                <c:pt idx="176">
                  <c:v>6-Oct-04</c:v>
                </c:pt>
                <c:pt idx="177">
                  <c:v>7-Oct-04</c:v>
                </c:pt>
                <c:pt idx="178">
                  <c:v>8-Oct-04</c:v>
                </c:pt>
                <c:pt idx="179">
                  <c:v>11-Oct-04</c:v>
                </c:pt>
                <c:pt idx="180">
                  <c:v>12-Oct-04</c:v>
                </c:pt>
                <c:pt idx="181">
                  <c:v>13-Oct-04</c:v>
                </c:pt>
                <c:pt idx="182">
                  <c:v>14-Oct-04</c:v>
                </c:pt>
                <c:pt idx="183">
                  <c:v>15-Oct-04</c:v>
                </c:pt>
                <c:pt idx="184">
                  <c:v>18-Oct-04</c:v>
                </c:pt>
                <c:pt idx="185">
                  <c:v>19-Oct-04</c:v>
                </c:pt>
                <c:pt idx="186">
                  <c:v>20-Oct-04</c:v>
                </c:pt>
                <c:pt idx="187">
                  <c:v>21-Oct-04</c:v>
                </c:pt>
                <c:pt idx="188">
                  <c:v>22-Oct-04</c:v>
                </c:pt>
                <c:pt idx="189">
                  <c:v>25-Oct-04</c:v>
                </c:pt>
                <c:pt idx="190">
                  <c:v>26-Oct-04</c:v>
                </c:pt>
                <c:pt idx="191">
                  <c:v>27-Oct-04</c:v>
                </c:pt>
                <c:pt idx="192">
                  <c:v>28-Oct-04</c:v>
                </c:pt>
                <c:pt idx="193">
                  <c:v>29-Oct-04</c:v>
                </c:pt>
                <c:pt idx="194">
                  <c:v>1-Nov-04</c:v>
                </c:pt>
                <c:pt idx="195">
                  <c:v>2-Nov-04</c:v>
                </c:pt>
                <c:pt idx="196">
                  <c:v>3-Nov-04</c:v>
                </c:pt>
                <c:pt idx="197">
                  <c:v>4-Nov-04</c:v>
                </c:pt>
                <c:pt idx="198">
                  <c:v>5-Nov-04</c:v>
                </c:pt>
                <c:pt idx="199">
                  <c:v>8-Nov-04</c:v>
                </c:pt>
                <c:pt idx="200">
                  <c:v>9-Nov-04</c:v>
                </c:pt>
                <c:pt idx="201">
                  <c:v>10-Nov-04</c:v>
                </c:pt>
                <c:pt idx="202">
                  <c:v>11-Nov-04</c:v>
                </c:pt>
                <c:pt idx="203">
                  <c:v>12-Nov-04</c:v>
                </c:pt>
                <c:pt idx="204">
                  <c:v>15-Nov-04</c:v>
                </c:pt>
                <c:pt idx="205">
                  <c:v>16-Nov-04</c:v>
                </c:pt>
                <c:pt idx="206">
                  <c:v>17-Nov-04</c:v>
                </c:pt>
                <c:pt idx="207">
                  <c:v>18-Nov-04</c:v>
                </c:pt>
                <c:pt idx="208">
                  <c:v>19-Nov-04</c:v>
                </c:pt>
                <c:pt idx="209">
                  <c:v>22-Nov-04</c:v>
                </c:pt>
                <c:pt idx="210">
                  <c:v>23-Nov-04</c:v>
                </c:pt>
                <c:pt idx="211">
                  <c:v>24-Nov-04</c:v>
                </c:pt>
                <c:pt idx="212">
                  <c:v>26-Nov-04</c:v>
                </c:pt>
                <c:pt idx="213">
                  <c:v>29-Nov-04</c:v>
                </c:pt>
                <c:pt idx="214">
                  <c:v>30-Nov-04</c:v>
                </c:pt>
                <c:pt idx="215">
                  <c:v>1-Dec-04</c:v>
                </c:pt>
                <c:pt idx="216">
                  <c:v>2-Dec-04</c:v>
                </c:pt>
                <c:pt idx="217">
                  <c:v>3-Dec-04</c:v>
                </c:pt>
                <c:pt idx="218">
                  <c:v>6-Dec-04</c:v>
                </c:pt>
                <c:pt idx="219">
                  <c:v>7-Dec-04</c:v>
                </c:pt>
                <c:pt idx="220">
                  <c:v>8-Dec-04</c:v>
                </c:pt>
                <c:pt idx="221">
                  <c:v>9-Dec-04</c:v>
                </c:pt>
                <c:pt idx="222">
                  <c:v>10-Dec-04</c:v>
                </c:pt>
                <c:pt idx="223">
                  <c:v>13-Dec-04</c:v>
                </c:pt>
                <c:pt idx="224">
                  <c:v>14-Dec-04</c:v>
                </c:pt>
                <c:pt idx="225">
                  <c:v>15-Dec-04</c:v>
                </c:pt>
                <c:pt idx="226">
                  <c:v>16-Dec-04</c:v>
                </c:pt>
                <c:pt idx="227">
                  <c:v>17-Dec-04</c:v>
                </c:pt>
                <c:pt idx="228">
                  <c:v>20-Dec-04</c:v>
                </c:pt>
                <c:pt idx="229">
                  <c:v>21-Dec-04</c:v>
                </c:pt>
                <c:pt idx="230">
                  <c:v>22-Dec-04</c:v>
                </c:pt>
                <c:pt idx="231">
                  <c:v>23-Dec-04</c:v>
                </c:pt>
                <c:pt idx="232">
                  <c:v>27-Dec-04</c:v>
                </c:pt>
                <c:pt idx="233">
                  <c:v>28-Dec-04</c:v>
                </c:pt>
                <c:pt idx="234">
                  <c:v>29-Dec-04</c:v>
                </c:pt>
                <c:pt idx="235">
                  <c:v>30-Dec-04</c:v>
                </c:pt>
                <c:pt idx="236">
                  <c:v>31-Dec-04</c:v>
                </c:pt>
                <c:pt idx="237">
                  <c:v>3-Jan-05</c:v>
                </c:pt>
                <c:pt idx="238">
                  <c:v>4-Jan-05</c:v>
                </c:pt>
                <c:pt idx="239">
                  <c:v>5-Jan-05</c:v>
                </c:pt>
                <c:pt idx="240">
                  <c:v>6-Jan-05</c:v>
                </c:pt>
                <c:pt idx="241">
                  <c:v>7-Jan-05</c:v>
                </c:pt>
                <c:pt idx="242">
                  <c:v>10-Jan-05</c:v>
                </c:pt>
                <c:pt idx="243">
                  <c:v>11-Jan-05</c:v>
                </c:pt>
                <c:pt idx="244">
                  <c:v>12-Jan-05</c:v>
                </c:pt>
                <c:pt idx="245">
                  <c:v>13-Jan-05</c:v>
                </c:pt>
                <c:pt idx="246">
                  <c:v>14-Jan-05</c:v>
                </c:pt>
                <c:pt idx="247">
                  <c:v>18-Jan-05</c:v>
                </c:pt>
                <c:pt idx="248">
                  <c:v>19-Jan-05</c:v>
                </c:pt>
                <c:pt idx="249">
                  <c:v>20-Jan-05</c:v>
                </c:pt>
                <c:pt idx="250">
                  <c:v>21-Jan-05</c:v>
                </c:pt>
                <c:pt idx="251">
                  <c:v>24-Jan-05</c:v>
                </c:pt>
                <c:pt idx="252">
                  <c:v>25-Jan-05</c:v>
                </c:pt>
                <c:pt idx="253">
                  <c:v>26-Jan-05</c:v>
                </c:pt>
                <c:pt idx="254">
                  <c:v>27-Jan-05</c:v>
                </c:pt>
                <c:pt idx="255">
                  <c:v>28-Jan-05</c:v>
                </c:pt>
                <c:pt idx="256">
                  <c:v>31-Jan-05</c:v>
                </c:pt>
                <c:pt idx="257">
                  <c:v>1-Feb-05</c:v>
                </c:pt>
                <c:pt idx="258">
                  <c:v>2-Feb-05</c:v>
                </c:pt>
                <c:pt idx="259">
                  <c:v>3-Feb-05</c:v>
                </c:pt>
                <c:pt idx="260">
                  <c:v>4-Feb-05</c:v>
                </c:pt>
                <c:pt idx="261">
                  <c:v>7-Feb-05</c:v>
                </c:pt>
                <c:pt idx="262">
                  <c:v>8-Feb-05</c:v>
                </c:pt>
                <c:pt idx="263">
                  <c:v>9-Feb-05</c:v>
                </c:pt>
                <c:pt idx="264">
                  <c:v>10-Feb-05</c:v>
                </c:pt>
                <c:pt idx="265">
                  <c:v>11-Feb-05</c:v>
                </c:pt>
                <c:pt idx="266">
                  <c:v>14-Feb-05</c:v>
                </c:pt>
                <c:pt idx="267">
                  <c:v>15-Feb-05</c:v>
                </c:pt>
                <c:pt idx="268">
                  <c:v>16-Feb-05</c:v>
                </c:pt>
                <c:pt idx="269">
                  <c:v>17-Feb-05</c:v>
                </c:pt>
                <c:pt idx="270">
                  <c:v>18-Feb-05</c:v>
                </c:pt>
                <c:pt idx="271">
                  <c:v>22-Feb-05</c:v>
                </c:pt>
                <c:pt idx="272">
                  <c:v>23-Feb-05</c:v>
                </c:pt>
                <c:pt idx="273">
                  <c:v>24-Feb-05</c:v>
                </c:pt>
                <c:pt idx="274">
                  <c:v>25-Feb-05</c:v>
                </c:pt>
                <c:pt idx="275">
                  <c:v>28-Feb-05</c:v>
                </c:pt>
                <c:pt idx="276">
                  <c:v>1-Mar-05</c:v>
                </c:pt>
                <c:pt idx="277">
                  <c:v>2-Mar-05</c:v>
                </c:pt>
                <c:pt idx="278">
                  <c:v>3-Mar-05</c:v>
                </c:pt>
                <c:pt idx="279">
                  <c:v>4-Mar-05</c:v>
                </c:pt>
                <c:pt idx="280">
                  <c:v>7-Mar-05</c:v>
                </c:pt>
                <c:pt idx="281">
                  <c:v>8-Mar-05</c:v>
                </c:pt>
                <c:pt idx="282">
                  <c:v>9-Mar-05</c:v>
                </c:pt>
                <c:pt idx="283">
                  <c:v>10-Mar-05</c:v>
                </c:pt>
                <c:pt idx="284">
                  <c:v>11-Mar-05</c:v>
                </c:pt>
                <c:pt idx="285">
                  <c:v>14-Mar-05</c:v>
                </c:pt>
                <c:pt idx="286">
                  <c:v>15-Mar-05</c:v>
                </c:pt>
                <c:pt idx="287">
                  <c:v>16-Mar-05</c:v>
                </c:pt>
                <c:pt idx="288">
                  <c:v>17-Mar-05</c:v>
                </c:pt>
                <c:pt idx="289">
                  <c:v>18-Mar-05</c:v>
                </c:pt>
                <c:pt idx="290">
                  <c:v>21-Mar-05</c:v>
                </c:pt>
                <c:pt idx="291">
                  <c:v>22-Mar-05</c:v>
                </c:pt>
                <c:pt idx="292">
                  <c:v>23-Mar-05</c:v>
                </c:pt>
                <c:pt idx="293">
                  <c:v>24-Mar-05</c:v>
                </c:pt>
                <c:pt idx="294">
                  <c:v>28-Mar-05</c:v>
                </c:pt>
                <c:pt idx="295">
                  <c:v>29-Mar-05</c:v>
                </c:pt>
                <c:pt idx="296">
                  <c:v>30-Mar-05</c:v>
                </c:pt>
                <c:pt idx="297">
                  <c:v>31-Mar-05</c:v>
                </c:pt>
                <c:pt idx="298">
                  <c:v>1-Apr-05</c:v>
                </c:pt>
                <c:pt idx="299">
                  <c:v>4-Apr-05</c:v>
                </c:pt>
                <c:pt idx="300">
                  <c:v>5-Apr-05</c:v>
                </c:pt>
                <c:pt idx="301">
                  <c:v>6-Apr-05</c:v>
                </c:pt>
                <c:pt idx="302">
                  <c:v>7-Apr-05</c:v>
                </c:pt>
                <c:pt idx="303">
                  <c:v>8-Apr-05</c:v>
                </c:pt>
                <c:pt idx="304">
                  <c:v>11-Apr-05</c:v>
                </c:pt>
                <c:pt idx="305">
                  <c:v>12-Apr-05</c:v>
                </c:pt>
                <c:pt idx="306">
                  <c:v>13-Apr-05</c:v>
                </c:pt>
                <c:pt idx="307">
                  <c:v>14-Apr-05</c:v>
                </c:pt>
                <c:pt idx="308">
                  <c:v>15-Apr-05</c:v>
                </c:pt>
                <c:pt idx="309">
                  <c:v>18-Apr-05</c:v>
                </c:pt>
                <c:pt idx="310">
                  <c:v>19-Apr-05</c:v>
                </c:pt>
                <c:pt idx="311">
                  <c:v>20-Apr-05</c:v>
                </c:pt>
                <c:pt idx="312">
                  <c:v>21-Apr-05</c:v>
                </c:pt>
                <c:pt idx="313">
                  <c:v>22-Apr-05</c:v>
                </c:pt>
                <c:pt idx="314">
                  <c:v>25-Apr-05</c:v>
                </c:pt>
                <c:pt idx="315">
                  <c:v>26-Apr-05</c:v>
                </c:pt>
                <c:pt idx="316">
                  <c:v>27-Apr-05</c:v>
                </c:pt>
                <c:pt idx="317">
                  <c:v>28-Apr-05</c:v>
                </c:pt>
                <c:pt idx="318">
                  <c:v>29-Apr-05</c:v>
                </c:pt>
                <c:pt idx="319">
                  <c:v>2-May-05</c:v>
                </c:pt>
                <c:pt idx="320">
                  <c:v>3-May-05</c:v>
                </c:pt>
                <c:pt idx="321">
                  <c:v>4-May-05</c:v>
                </c:pt>
                <c:pt idx="322">
                  <c:v>5-May-05</c:v>
                </c:pt>
                <c:pt idx="323">
                  <c:v>6-May-05</c:v>
                </c:pt>
                <c:pt idx="324">
                  <c:v>9-May-05</c:v>
                </c:pt>
                <c:pt idx="325">
                  <c:v>10-May-05</c:v>
                </c:pt>
                <c:pt idx="326">
                  <c:v>11-May-05</c:v>
                </c:pt>
                <c:pt idx="327">
                  <c:v>12-May-05</c:v>
                </c:pt>
                <c:pt idx="328">
                  <c:v>13-May-05</c:v>
                </c:pt>
                <c:pt idx="329">
                  <c:v>16-May-05</c:v>
                </c:pt>
                <c:pt idx="330">
                  <c:v>17-May-05</c:v>
                </c:pt>
                <c:pt idx="331">
                  <c:v>18-May-05</c:v>
                </c:pt>
                <c:pt idx="332">
                  <c:v>19-May-05</c:v>
                </c:pt>
                <c:pt idx="333">
                  <c:v>20-May-05</c:v>
                </c:pt>
                <c:pt idx="334">
                  <c:v>23-May-05</c:v>
                </c:pt>
                <c:pt idx="335">
                  <c:v>24-May-05</c:v>
                </c:pt>
                <c:pt idx="336">
                  <c:v>25-May-05</c:v>
                </c:pt>
                <c:pt idx="337">
                  <c:v>26-May-05</c:v>
                </c:pt>
                <c:pt idx="338">
                  <c:v>27-May-05</c:v>
                </c:pt>
                <c:pt idx="339">
                  <c:v>31-May-05</c:v>
                </c:pt>
                <c:pt idx="340">
                  <c:v>1-Jun-05</c:v>
                </c:pt>
                <c:pt idx="341">
                  <c:v>2-Jun-05</c:v>
                </c:pt>
                <c:pt idx="342">
                  <c:v>3-Jun-05</c:v>
                </c:pt>
                <c:pt idx="343">
                  <c:v>6-Jun-05</c:v>
                </c:pt>
                <c:pt idx="344">
                  <c:v>7-Jun-05</c:v>
                </c:pt>
                <c:pt idx="345">
                  <c:v>8-Jun-05</c:v>
                </c:pt>
                <c:pt idx="346">
                  <c:v>9-Jun-05</c:v>
                </c:pt>
                <c:pt idx="347">
                  <c:v>10-Jun-05</c:v>
                </c:pt>
                <c:pt idx="348">
                  <c:v>13-Jun-05</c:v>
                </c:pt>
                <c:pt idx="349">
                  <c:v>14-Jun-05</c:v>
                </c:pt>
                <c:pt idx="350">
                  <c:v>15-Jun-05</c:v>
                </c:pt>
                <c:pt idx="351">
                  <c:v>16-Jun-05</c:v>
                </c:pt>
                <c:pt idx="352">
                  <c:v>17-Jun-05</c:v>
                </c:pt>
                <c:pt idx="353">
                  <c:v>20-Jun-05</c:v>
                </c:pt>
                <c:pt idx="354">
                  <c:v>21-Jun-05</c:v>
                </c:pt>
                <c:pt idx="355">
                  <c:v>22-Jun-05</c:v>
                </c:pt>
                <c:pt idx="356">
                  <c:v>23-Jun-05</c:v>
                </c:pt>
                <c:pt idx="357">
                  <c:v>24-Jun-05</c:v>
                </c:pt>
                <c:pt idx="358">
                  <c:v>27-Jun-05</c:v>
                </c:pt>
                <c:pt idx="359">
                  <c:v>28-Jun-05</c:v>
                </c:pt>
                <c:pt idx="360">
                  <c:v>29-Jun-05</c:v>
                </c:pt>
                <c:pt idx="361">
                  <c:v>30-Jun-05</c:v>
                </c:pt>
                <c:pt idx="362">
                  <c:v>1-Jul-05</c:v>
                </c:pt>
                <c:pt idx="363">
                  <c:v>5-Jul-05</c:v>
                </c:pt>
                <c:pt idx="364">
                  <c:v>6-Jul-05</c:v>
                </c:pt>
                <c:pt idx="365">
                  <c:v>7-Jul-05</c:v>
                </c:pt>
                <c:pt idx="366">
                  <c:v>8-Jul-05</c:v>
                </c:pt>
                <c:pt idx="367">
                  <c:v>11-Jul-05</c:v>
                </c:pt>
                <c:pt idx="368">
                  <c:v>12-Jul-05</c:v>
                </c:pt>
                <c:pt idx="369">
                  <c:v>13-Jul-05</c:v>
                </c:pt>
                <c:pt idx="370">
                  <c:v>14-Jul-05</c:v>
                </c:pt>
                <c:pt idx="371">
                  <c:v>15-Jul-05</c:v>
                </c:pt>
                <c:pt idx="372">
                  <c:v>18-Jul-05</c:v>
                </c:pt>
                <c:pt idx="373">
                  <c:v>19-Jul-05</c:v>
                </c:pt>
                <c:pt idx="374">
                  <c:v>20-Jul-05</c:v>
                </c:pt>
                <c:pt idx="375">
                  <c:v>21-Jul-05</c:v>
                </c:pt>
                <c:pt idx="376">
                  <c:v>22-Jul-05</c:v>
                </c:pt>
                <c:pt idx="377">
                  <c:v>25-Jul-05</c:v>
                </c:pt>
                <c:pt idx="378">
                  <c:v>26-Jul-05</c:v>
                </c:pt>
                <c:pt idx="379">
                  <c:v>27-Jul-05</c:v>
                </c:pt>
                <c:pt idx="380">
                  <c:v>28-Jul-05</c:v>
                </c:pt>
                <c:pt idx="381">
                  <c:v>29-Jul-05</c:v>
                </c:pt>
                <c:pt idx="382">
                  <c:v>1-Aug-05</c:v>
                </c:pt>
                <c:pt idx="383">
                  <c:v>2-Aug-05</c:v>
                </c:pt>
                <c:pt idx="384">
                  <c:v>3-Aug-05</c:v>
                </c:pt>
                <c:pt idx="385">
                  <c:v>4-Aug-05</c:v>
                </c:pt>
                <c:pt idx="386">
                  <c:v>5-Aug-05</c:v>
                </c:pt>
                <c:pt idx="387">
                  <c:v>8-Aug-05</c:v>
                </c:pt>
                <c:pt idx="388">
                  <c:v>9-Aug-05</c:v>
                </c:pt>
                <c:pt idx="389">
                  <c:v>10-Aug-05</c:v>
                </c:pt>
                <c:pt idx="390">
                  <c:v>11-Aug-05</c:v>
                </c:pt>
                <c:pt idx="391">
                  <c:v>12-Aug-05</c:v>
                </c:pt>
                <c:pt idx="392">
                  <c:v>15-Aug-05</c:v>
                </c:pt>
                <c:pt idx="393">
                  <c:v>16-Aug-05</c:v>
                </c:pt>
                <c:pt idx="394">
                  <c:v>17-Aug-05</c:v>
                </c:pt>
                <c:pt idx="395">
                  <c:v>18-Aug-05</c:v>
                </c:pt>
                <c:pt idx="396">
                  <c:v>19-Aug-05</c:v>
                </c:pt>
                <c:pt idx="397">
                  <c:v>22-Aug-05</c:v>
                </c:pt>
                <c:pt idx="398">
                  <c:v>23-Aug-05</c:v>
                </c:pt>
                <c:pt idx="399">
                  <c:v>24-Aug-05</c:v>
                </c:pt>
                <c:pt idx="400">
                  <c:v>25-Aug-05</c:v>
                </c:pt>
                <c:pt idx="401">
                  <c:v>26-Aug-05</c:v>
                </c:pt>
                <c:pt idx="402">
                  <c:v>29-Aug-05</c:v>
                </c:pt>
                <c:pt idx="403">
                  <c:v>30-Aug-05</c:v>
                </c:pt>
                <c:pt idx="404">
                  <c:v>31-Aug-05</c:v>
                </c:pt>
                <c:pt idx="405">
                  <c:v>1-Sep-05</c:v>
                </c:pt>
                <c:pt idx="406">
                  <c:v>2-Sep-05</c:v>
                </c:pt>
                <c:pt idx="407">
                  <c:v>6-Sep-05</c:v>
                </c:pt>
                <c:pt idx="408">
                  <c:v>7-Sep-05</c:v>
                </c:pt>
                <c:pt idx="409">
                  <c:v>8-Sep-05</c:v>
                </c:pt>
                <c:pt idx="410">
                  <c:v>9-Sep-05</c:v>
                </c:pt>
                <c:pt idx="411">
                  <c:v>12-Sep-05</c:v>
                </c:pt>
                <c:pt idx="412">
                  <c:v>13-Sep-05</c:v>
                </c:pt>
                <c:pt idx="413">
                  <c:v>14-Sep-05</c:v>
                </c:pt>
                <c:pt idx="414">
                  <c:v>15-Sep-05</c:v>
                </c:pt>
                <c:pt idx="415">
                  <c:v>16-Sep-05</c:v>
                </c:pt>
                <c:pt idx="416">
                  <c:v>19-Sep-05</c:v>
                </c:pt>
                <c:pt idx="417">
                  <c:v>20-Sep-05</c:v>
                </c:pt>
                <c:pt idx="418">
                  <c:v>21-Sep-05</c:v>
                </c:pt>
                <c:pt idx="419">
                  <c:v>22-Sep-05</c:v>
                </c:pt>
                <c:pt idx="420">
                  <c:v>23-Sep-05</c:v>
                </c:pt>
                <c:pt idx="421">
                  <c:v>26-Sep-05</c:v>
                </c:pt>
                <c:pt idx="422">
                  <c:v>27-Sep-05</c:v>
                </c:pt>
                <c:pt idx="423">
                  <c:v>28-Sep-05</c:v>
                </c:pt>
                <c:pt idx="424">
                  <c:v>29-Sep-05</c:v>
                </c:pt>
                <c:pt idx="425">
                  <c:v>30-Sep-05</c:v>
                </c:pt>
                <c:pt idx="426">
                  <c:v>3-Oct-05</c:v>
                </c:pt>
                <c:pt idx="427">
                  <c:v>4-Oct-05</c:v>
                </c:pt>
                <c:pt idx="428">
                  <c:v>5-Oct-05</c:v>
                </c:pt>
                <c:pt idx="429">
                  <c:v>6-Oct-05</c:v>
                </c:pt>
                <c:pt idx="430">
                  <c:v>7-Oct-05</c:v>
                </c:pt>
                <c:pt idx="431">
                  <c:v>10-Oct-05</c:v>
                </c:pt>
                <c:pt idx="432">
                  <c:v>11-Oct-05</c:v>
                </c:pt>
                <c:pt idx="433">
                  <c:v>12-Oct-05</c:v>
                </c:pt>
                <c:pt idx="434">
                  <c:v>13-Oct-05</c:v>
                </c:pt>
                <c:pt idx="435">
                  <c:v>14-Oct-05</c:v>
                </c:pt>
                <c:pt idx="436">
                  <c:v>17-Oct-05</c:v>
                </c:pt>
                <c:pt idx="437">
                  <c:v>18-Oct-05</c:v>
                </c:pt>
                <c:pt idx="438">
                  <c:v>19-Oct-05</c:v>
                </c:pt>
                <c:pt idx="439">
                  <c:v>20-Oct-05</c:v>
                </c:pt>
                <c:pt idx="440">
                  <c:v>21-Oct-05</c:v>
                </c:pt>
                <c:pt idx="441">
                  <c:v>24-Oct-05</c:v>
                </c:pt>
                <c:pt idx="442">
                  <c:v>25-Oct-05</c:v>
                </c:pt>
                <c:pt idx="443">
                  <c:v>26-Oct-05</c:v>
                </c:pt>
                <c:pt idx="444">
                  <c:v>27-Oct-05</c:v>
                </c:pt>
                <c:pt idx="445">
                  <c:v>28-Oct-05</c:v>
                </c:pt>
                <c:pt idx="446">
                  <c:v>31-Oct-05</c:v>
                </c:pt>
                <c:pt idx="447">
                  <c:v>1-Nov-05</c:v>
                </c:pt>
                <c:pt idx="448">
                  <c:v>2-Nov-05</c:v>
                </c:pt>
                <c:pt idx="449">
                  <c:v>3-Nov-05</c:v>
                </c:pt>
                <c:pt idx="450">
                  <c:v>4-Nov-05</c:v>
                </c:pt>
                <c:pt idx="451">
                  <c:v>7-Nov-05</c:v>
                </c:pt>
                <c:pt idx="452">
                  <c:v>8-Nov-05</c:v>
                </c:pt>
                <c:pt idx="453">
                  <c:v>9-Nov-05</c:v>
                </c:pt>
                <c:pt idx="454">
                  <c:v>10-Nov-05</c:v>
                </c:pt>
                <c:pt idx="455">
                  <c:v>11-Nov-05</c:v>
                </c:pt>
                <c:pt idx="456">
                  <c:v>14-Nov-05</c:v>
                </c:pt>
                <c:pt idx="457">
                  <c:v>15-Nov-05</c:v>
                </c:pt>
                <c:pt idx="458">
                  <c:v>16-Nov-05</c:v>
                </c:pt>
                <c:pt idx="459">
                  <c:v>17-Nov-05</c:v>
                </c:pt>
                <c:pt idx="460">
                  <c:v>18-Nov-05</c:v>
                </c:pt>
                <c:pt idx="461">
                  <c:v>21-Nov-05</c:v>
                </c:pt>
                <c:pt idx="462">
                  <c:v>22-Nov-05</c:v>
                </c:pt>
                <c:pt idx="463">
                  <c:v>23-Nov-05</c:v>
                </c:pt>
                <c:pt idx="464">
                  <c:v>25-Nov-05</c:v>
                </c:pt>
                <c:pt idx="465">
                  <c:v>28-Nov-05</c:v>
                </c:pt>
                <c:pt idx="466">
                  <c:v>29-Nov-05</c:v>
                </c:pt>
                <c:pt idx="467">
                  <c:v>30-Nov-05</c:v>
                </c:pt>
                <c:pt idx="468">
                  <c:v>1-Dec-05</c:v>
                </c:pt>
                <c:pt idx="469">
                  <c:v>2-Dec-05</c:v>
                </c:pt>
                <c:pt idx="470">
                  <c:v>5-Dec-05</c:v>
                </c:pt>
                <c:pt idx="471">
                  <c:v>6-Dec-05</c:v>
                </c:pt>
                <c:pt idx="472">
                  <c:v>7-Dec-05</c:v>
                </c:pt>
                <c:pt idx="473">
                  <c:v>8-Dec-05</c:v>
                </c:pt>
                <c:pt idx="474">
                  <c:v>9-Dec-05</c:v>
                </c:pt>
                <c:pt idx="475">
                  <c:v>12-Dec-05</c:v>
                </c:pt>
                <c:pt idx="476">
                  <c:v>13-Dec-05</c:v>
                </c:pt>
                <c:pt idx="477">
                  <c:v>14-Dec-05</c:v>
                </c:pt>
                <c:pt idx="478">
                  <c:v>15-Dec-05</c:v>
                </c:pt>
                <c:pt idx="479">
                  <c:v>16-Dec-05</c:v>
                </c:pt>
                <c:pt idx="480">
                  <c:v>19-Dec-05</c:v>
                </c:pt>
                <c:pt idx="481">
                  <c:v>20-Dec-05</c:v>
                </c:pt>
                <c:pt idx="482">
                  <c:v>21-Dec-05</c:v>
                </c:pt>
                <c:pt idx="483">
                  <c:v>22-Dec-05</c:v>
                </c:pt>
                <c:pt idx="484">
                  <c:v>23-Dec-05</c:v>
                </c:pt>
                <c:pt idx="485">
                  <c:v>27-Dec-05</c:v>
                </c:pt>
                <c:pt idx="486">
                  <c:v>28-Dec-05</c:v>
                </c:pt>
                <c:pt idx="487">
                  <c:v>29-Dec-05</c:v>
                </c:pt>
                <c:pt idx="488">
                  <c:v>30-Dec-05</c:v>
                </c:pt>
                <c:pt idx="489">
                  <c:v>3-Jan-06</c:v>
                </c:pt>
                <c:pt idx="490">
                  <c:v>4-Jan-06</c:v>
                </c:pt>
                <c:pt idx="491">
                  <c:v>5-Jan-06</c:v>
                </c:pt>
                <c:pt idx="492">
                  <c:v>6-Jan-06</c:v>
                </c:pt>
                <c:pt idx="493">
                  <c:v>9-Jan-06</c:v>
                </c:pt>
                <c:pt idx="494">
                  <c:v>10-Jan-06</c:v>
                </c:pt>
                <c:pt idx="495">
                  <c:v>11-Jan-06</c:v>
                </c:pt>
                <c:pt idx="496">
                  <c:v>12-Jan-06</c:v>
                </c:pt>
                <c:pt idx="497">
                  <c:v>13-Jan-06</c:v>
                </c:pt>
                <c:pt idx="498">
                  <c:v>17-Jan-06</c:v>
                </c:pt>
                <c:pt idx="499">
                  <c:v>18-Jan-06</c:v>
                </c:pt>
                <c:pt idx="500">
                  <c:v>19-Jan-06</c:v>
                </c:pt>
                <c:pt idx="501">
                  <c:v>20-Jan-06</c:v>
                </c:pt>
                <c:pt idx="502">
                  <c:v>23-Jan-06</c:v>
                </c:pt>
                <c:pt idx="503">
                  <c:v>24-Jan-06</c:v>
                </c:pt>
                <c:pt idx="504">
                  <c:v>25-Jan-06</c:v>
                </c:pt>
                <c:pt idx="505">
                  <c:v>26-Jan-06</c:v>
                </c:pt>
                <c:pt idx="506">
                  <c:v>27-Jan-06</c:v>
                </c:pt>
                <c:pt idx="507">
                  <c:v>30-Jan-06</c:v>
                </c:pt>
                <c:pt idx="508">
                  <c:v>31-Jan-06</c:v>
                </c:pt>
                <c:pt idx="509">
                  <c:v>1-Feb-06</c:v>
                </c:pt>
                <c:pt idx="510">
                  <c:v>2-Feb-06</c:v>
                </c:pt>
                <c:pt idx="511">
                  <c:v>3-Feb-06</c:v>
                </c:pt>
                <c:pt idx="512">
                  <c:v>6-Feb-06</c:v>
                </c:pt>
                <c:pt idx="513">
                  <c:v>7-Feb-06</c:v>
                </c:pt>
                <c:pt idx="514">
                  <c:v>8-Feb-06</c:v>
                </c:pt>
                <c:pt idx="515">
                  <c:v>9-Feb-06</c:v>
                </c:pt>
                <c:pt idx="516">
                  <c:v>10-Feb-06</c:v>
                </c:pt>
                <c:pt idx="517">
                  <c:v>13-Feb-06</c:v>
                </c:pt>
                <c:pt idx="518">
                  <c:v>14-Feb-06</c:v>
                </c:pt>
                <c:pt idx="519">
                  <c:v>15-Feb-06</c:v>
                </c:pt>
                <c:pt idx="520">
                  <c:v>16-Feb-06</c:v>
                </c:pt>
                <c:pt idx="521">
                  <c:v>17-Feb-06</c:v>
                </c:pt>
                <c:pt idx="522">
                  <c:v>21-Feb-06</c:v>
                </c:pt>
                <c:pt idx="523">
                  <c:v>22-Feb-06</c:v>
                </c:pt>
                <c:pt idx="524">
                  <c:v>23-Feb-06</c:v>
                </c:pt>
                <c:pt idx="525">
                  <c:v>24-Feb-06</c:v>
                </c:pt>
                <c:pt idx="526">
                  <c:v>27-Feb-06</c:v>
                </c:pt>
                <c:pt idx="527">
                  <c:v>28-Feb-06</c:v>
                </c:pt>
                <c:pt idx="528">
                  <c:v>1-Mar-06</c:v>
                </c:pt>
                <c:pt idx="529">
                  <c:v>2-Mar-06</c:v>
                </c:pt>
                <c:pt idx="530">
                  <c:v>3-Mar-06</c:v>
                </c:pt>
                <c:pt idx="531">
                  <c:v>6-Mar-06</c:v>
                </c:pt>
                <c:pt idx="532">
                  <c:v>7-Mar-06</c:v>
                </c:pt>
                <c:pt idx="533">
                  <c:v>8-Mar-06</c:v>
                </c:pt>
                <c:pt idx="534">
                  <c:v>9-Mar-06</c:v>
                </c:pt>
                <c:pt idx="535">
                  <c:v>10-Mar-06</c:v>
                </c:pt>
                <c:pt idx="536">
                  <c:v>13-Mar-06</c:v>
                </c:pt>
                <c:pt idx="537">
                  <c:v>14-Mar-06</c:v>
                </c:pt>
                <c:pt idx="538">
                  <c:v>15-Mar-06</c:v>
                </c:pt>
                <c:pt idx="539">
                  <c:v>16-Mar-06</c:v>
                </c:pt>
                <c:pt idx="540">
                  <c:v>17-Mar-06</c:v>
                </c:pt>
                <c:pt idx="541">
                  <c:v>20-Mar-06</c:v>
                </c:pt>
                <c:pt idx="542">
                  <c:v>21-Mar-06</c:v>
                </c:pt>
                <c:pt idx="543">
                  <c:v>22-Mar-06</c:v>
                </c:pt>
                <c:pt idx="544">
                  <c:v>23-Mar-06</c:v>
                </c:pt>
                <c:pt idx="545">
                  <c:v>24-Mar-06</c:v>
                </c:pt>
                <c:pt idx="546">
                  <c:v>27-Mar-06</c:v>
                </c:pt>
                <c:pt idx="547">
                  <c:v>28-Mar-06</c:v>
                </c:pt>
                <c:pt idx="548">
                  <c:v>29-Mar-06</c:v>
                </c:pt>
                <c:pt idx="549">
                  <c:v>30-Mar-06</c:v>
                </c:pt>
                <c:pt idx="550">
                  <c:v>31-Mar-06</c:v>
                </c:pt>
                <c:pt idx="551">
                  <c:v>3-Apr-06</c:v>
                </c:pt>
                <c:pt idx="552">
                  <c:v>4-Apr-06</c:v>
                </c:pt>
                <c:pt idx="553">
                  <c:v>5-Apr-06</c:v>
                </c:pt>
                <c:pt idx="554">
                  <c:v>6-Apr-06</c:v>
                </c:pt>
                <c:pt idx="555">
                  <c:v>7-Apr-06</c:v>
                </c:pt>
                <c:pt idx="556">
                  <c:v>10-Apr-06</c:v>
                </c:pt>
                <c:pt idx="557">
                  <c:v>11-Apr-06</c:v>
                </c:pt>
                <c:pt idx="558">
                  <c:v>12-Apr-06</c:v>
                </c:pt>
                <c:pt idx="559">
                  <c:v>13-Apr-06</c:v>
                </c:pt>
                <c:pt idx="560">
                  <c:v>17-Apr-06</c:v>
                </c:pt>
                <c:pt idx="561">
                  <c:v>18-Apr-06</c:v>
                </c:pt>
                <c:pt idx="562">
                  <c:v>19-Apr-06</c:v>
                </c:pt>
                <c:pt idx="563">
                  <c:v>20-Apr-06</c:v>
                </c:pt>
                <c:pt idx="564">
                  <c:v>21-Apr-06</c:v>
                </c:pt>
                <c:pt idx="565">
                  <c:v>24-Apr-06</c:v>
                </c:pt>
                <c:pt idx="566">
                  <c:v>25-Apr-06</c:v>
                </c:pt>
                <c:pt idx="567">
                  <c:v>26-Apr-06</c:v>
                </c:pt>
                <c:pt idx="568">
                  <c:v>27-Apr-06</c:v>
                </c:pt>
                <c:pt idx="569">
                  <c:v>28-Apr-06</c:v>
                </c:pt>
                <c:pt idx="570">
                  <c:v>1-May-06</c:v>
                </c:pt>
                <c:pt idx="571">
                  <c:v>2-May-06</c:v>
                </c:pt>
                <c:pt idx="572">
                  <c:v>3-May-06</c:v>
                </c:pt>
                <c:pt idx="573">
                  <c:v>4-May-06</c:v>
                </c:pt>
                <c:pt idx="574">
                  <c:v>5-May-06</c:v>
                </c:pt>
                <c:pt idx="575">
                  <c:v>8-May-06</c:v>
                </c:pt>
                <c:pt idx="576">
                  <c:v>9-May-06</c:v>
                </c:pt>
                <c:pt idx="577">
                  <c:v>10-May-06</c:v>
                </c:pt>
                <c:pt idx="578">
                  <c:v>11-May-06</c:v>
                </c:pt>
                <c:pt idx="579">
                  <c:v>12-May-06</c:v>
                </c:pt>
                <c:pt idx="580">
                  <c:v>15-May-06</c:v>
                </c:pt>
                <c:pt idx="581">
                  <c:v>16-May-06</c:v>
                </c:pt>
                <c:pt idx="582">
                  <c:v>17-May-06</c:v>
                </c:pt>
                <c:pt idx="583">
                  <c:v>18-May-06</c:v>
                </c:pt>
                <c:pt idx="584">
                  <c:v>19-May-06</c:v>
                </c:pt>
                <c:pt idx="585">
                  <c:v>22-May-06</c:v>
                </c:pt>
                <c:pt idx="586">
                  <c:v>23-May-06</c:v>
                </c:pt>
                <c:pt idx="587">
                  <c:v>24-May-06</c:v>
                </c:pt>
                <c:pt idx="588">
                  <c:v>25-May-06</c:v>
                </c:pt>
                <c:pt idx="589">
                  <c:v>26-May-06</c:v>
                </c:pt>
                <c:pt idx="590">
                  <c:v>30-May-06</c:v>
                </c:pt>
                <c:pt idx="591">
                  <c:v>31-May-06</c:v>
                </c:pt>
                <c:pt idx="592">
                  <c:v>1-Jun-06</c:v>
                </c:pt>
                <c:pt idx="593">
                  <c:v>2-Jun-06</c:v>
                </c:pt>
                <c:pt idx="594">
                  <c:v>5-Jun-06</c:v>
                </c:pt>
                <c:pt idx="595">
                  <c:v>6-Jun-06</c:v>
                </c:pt>
                <c:pt idx="596">
                  <c:v>7-Jun-06</c:v>
                </c:pt>
                <c:pt idx="597">
                  <c:v>8-Jun-06</c:v>
                </c:pt>
                <c:pt idx="598">
                  <c:v>9-Jun-06</c:v>
                </c:pt>
                <c:pt idx="599">
                  <c:v>12-Jun-06</c:v>
                </c:pt>
                <c:pt idx="600">
                  <c:v>13-Jun-06</c:v>
                </c:pt>
                <c:pt idx="601">
                  <c:v>14-Jun-06</c:v>
                </c:pt>
                <c:pt idx="602">
                  <c:v>15-Jun-06</c:v>
                </c:pt>
                <c:pt idx="603">
                  <c:v>16-Jun-06</c:v>
                </c:pt>
                <c:pt idx="604">
                  <c:v>19-Jun-06</c:v>
                </c:pt>
                <c:pt idx="605">
                  <c:v>20-Jun-06</c:v>
                </c:pt>
                <c:pt idx="606">
                  <c:v>21-Jun-06</c:v>
                </c:pt>
                <c:pt idx="607">
                  <c:v>22-Jun-06</c:v>
                </c:pt>
                <c:pt idx="608">
                  <c:v>23-Jun-06</c:v>
                </c:pt>
                <c:pt idx="609">
                  <c:v>26-Jun-06</c:v>
                </c:pt>
                <c:pt idx="610">
                  <c:v>27-Jun-06</c:v>
                </c:pt>
                <c:pt idx="611">
                  <c:v>28-Jun-06</c:v>
                </c:pt>
                <c:pt idx="612">
                  <c:v>29-Jun-06</c:v>
                </c:pt>
                <c:pt idx="613">
                  <c:v>30-Jun-06</c:v>
                </c:pt>
                <c:pt idx="614">
                  <c:v>3-Jul-06</c:v>
                </c:pt>
                <c:pt idx="615">
                  <c:v>5-Jul-06</c:v>
                </c:pt>
                <c:pt idx="616">
                  <c:v>6-Jul-06</c:v>
                </c:pt>
                <c:pt idx="617">
                  <c:v>7-Jul-06</c:v>
                </c:pt>
                <c:pt idx="618">
                  <c:v>10-Jul-06</c:v>
                </c:pt>
                <c:pt idx="619">
                  <c:v>11-Jul-06</c:v>
                </c:pt>
                <c:pt idx="620">
                  <c:v>12-Jul-06</c:v>
                </c:pt>
                <c:pt idx="621">
                  <c:v>13-Jul-06</c:v>
                </c:pt>
                <c:pt idx="622">
                  <c:v>14-Jul-06</c:v>
                </c:pt>
                <c:pt idx="623">
                  <c:v>17-Jul-06</c:v>
                </c:pt>
                <c:pt idx="624">
                  <c:v>18-Jul-06</c:v>
                </c:pt>
                <c:pt idx="625">
                  <c:v>19-Jul-06</c:v>
                </c:pt>
                <c:pt idx="626">
                  <c:v>20-Jul-06</c:v>
                </c:pt>
                <c:pt idx="627">
                  <c:v>21-Jul-06</c:v>
                </c:pt>
                <c:pt idx="628">
                  <c:v>24-Jul-06</c:v>
                </c:pt>
                <c:pt idx="629">
                  <c:v>25-Jul-06</c:v>
                </c:pt>
                <c:pt idx="630">
                  <c:v>26-Jul-06</c:v>
                </c:pt>
                <c:pt idx="631">
                  <c:v>27-Jul-06</c:v>
                </c:pt>
                <c:pt idx="632">
                  <c:v>28-Jul-06</c:v>
                </c:pt>
                <c:pt idx="633">
                  <c:v>31-Jul-06</c:v>
                </c:pt>
                <c:pt idx="634">
                  <c:v>1-Aug-06</c:v>
                </c:pt>
                <c:pt idx="635">
                  <c:v>2-Aug-06</c:v>
                </c:pt>
                <c:pt idx="636">
                  <c:v>3-Aug-06</c:v>
                </c:pt>
                <c:pt idx="637">
                  <c:v>4-Aug-06</c:v>
                </c:pt>
                <c:pt idx="638">
                  <c:v>7-Aug-06</c:v>
                </c:pt>
                <c:pt idx="639">
                  <c:v>8-Aug-06</c:v>
                </c:pt>
                <c:pt idx="640">
                  <c:v>9-Aug-06</c:v>
                </c:pt>
                <c:pt idx="641">
                  <c:v>10-Aug-06</c:v>
                </c:pt>
                <c:pt idx="642">
                  <c:v>11-Aug-06</c:v>
                </c:pt>
                <c:pt idx="643">
                  <c:v>14-Aug-06</c:v>
                </c:pt>
                <c:pt idx="644">
                  <c:v>15-Aug-06</c:v>
                </c:pt>
                <c:pt idx="645">
                  <c:v>16-Aug-06</c:v>
                </c:pt>
                <c:pt idx="646">
                  <c:v>17-Aug-06</c:v>
                </c:pt>
                <c:pt idx="647">
                  <c:v>18-Aug-06</c:v>
                </c:pt>
                <c:pt idx="648">
                  <c:v>21-Aug-06</c:v>
                </c:pt>
                <c:pt idx="649">
                  <c:v>22-Aug-06</c:v>
                </c:pt>
                <c:pt idx="650">
                  <c:v>23-Aug-06</c:v>
                </c:pt>
                <c:pt idx="651">
                  <c:v>24-Aug-06</c:v>
                </c:pt>
                <c:pt idx="652">
                  <c:v>25-Aug-06</c:v>
                </c:pt>
                <c:pt idx="653">
                  <c:v>28-Aug-06</c:v>
                </c:pt>
                <c:pt idx="654">
                  <c:v>29-Aug-06</c:v>
                </c:pt>
                <c:pt idx="655">
                  <c:v>30-Aug-06</c:v>
                </c:pt>
                <c:pt idx="656">
                  <c:v>31-Aug-06</c:v>
                </c:pt>
                <c:pt idx="657">
                  <c:v>1-Sep-06</c:v>
                </c:pt>
                <c:pt idx="658">
                  <c:v>5-Sep-06</c:v>
                </c:pt>
                <c:pt idx="659">
                  <c:v>6-Sep-06</c:v>
                </c:pt>
                <c:pt idx="660">
                  <c:v>7-Sep-06</c:v>
                </c:pt>
                <c:pt idx="661">
                  <c:v>8-Sep-06</c:v>
                </c:pt>
                <c:pt idx="662">
                  <c:v>11-Sep-06</c:v>
                </c:pt>
                <c:pt idx="663">
                  <c:v>12-Sep-06</c:v>
                </c:pt>
                <c:pt idx="664">
                  <c:v>13-Sep-06</c:v>
                </c:pt>
                <c:pt idx="665">
                  <c:v>14-Sep-06</c:v>
                </c:pt>
                <c:pt idx="666">
                  <c:v>15-Sep-06</c:v>
                </c:pt>
                <c:pt idx="667">
                  <c:v>18-Sep-06</c:v>
                </c:pt>
                <c:pt idx="668">
                  <c:v>19-Sep-06</c:v>
                </c:pt>
                <c:pt idx="669">
                  <c:v>20-Sep-06</c:v>
                </c:pt>
                <c:pt idx="670">
                  <c:v>21-Sep-06</c:v>
                </c:pt>
                <c:pt idx="671">
                  <c:v>22-Sep-06</c:v>
                </c:pt>
                <c:pt idx="672">
                  <c:v>25-Sep-06</c:v>
                </c:pt>
                <c:pt idx="673">
                  <c:v>26-Sep-06</c:v>
                </c:pt>
                <c:pt idx="674">
                  <c:v>27-Sep-06</c:v>
                </c:pt>
                <c:pt idx="675">
                  <c:v>28-Sep-06</c:v>
                </c:pt>
                <c:pt idx="676">
                  <c:v>29-Sep-06</c:v>
                </c:pt>
                <c:pt idx="677">
                  <c:v>2-Oct-06</c:v>
                </c:pt>
                <c:pt idx="678">
                  <c:v>3-Oct-06</c:v>
                </c:pt>
                <c:pt idx="679">
                  <c:v>4-Oct-06</c:v>
                </c:pt>
                <c:pt idx="680">
                  <c:v>5-Oct-06</c:v>
                </c:pt>
                <c:pt idx="681">
                  <c:v>6-Oct-06</c:v>
                </c:pt>
                <c:pt idx="682">
                  <c:v>9-Oct-06</c:v>
                </c:pt>
                <c:pt idx="683">
                  <c:v>10-Oct-06</c:v>
                </c:pt>
                <c:pt idx="684">
                  <c:v>11-Oct-06</c:v>
                </c:pt>
                <c:pt idx="685">
                  <c:v>12-Oct-06</c:v>
                </c:pt>
                <c:pt idx="686">
                  <c:v>13-Oct-06</c:v>
                </c:pt>
                <c:pt idx="687">
                  <c:v>16-Oct-06</c:v>
                </c:pt>
                <c:pt idx="688">
                  <c:v>17-Oct-06</c:v>
                </c:pt>
                <c:pt idx="689">
                  <c:v>18-Oct-06</c:v>
                </c:pt>
                <c:pt idx="690">
                  <c:v>19-Oct-06</c:v>
                </c:pt>
                <c:pt idx="691">
                  <c:v>20-Oct-06</c:v>
                </c:pt>
                <c:pt idx="692">
                  <c:v>23-Oct-06</c:v>
                </c:pt>
                <c:pt idx="693">
                  <c:v>24-Oct-06</c:v>
                </c:pt>
                <c:pt idx="694">
                  <c:v>25-Oct-06</c:v>
                </c:pt>
                <c:pt idx="695">
                  <c:v>26-Oct-06</c:v>
                </c:pt>
                <c:pt idx="696">
                  <c:v>27-Oct-06</c:v>
                </c:pt>
                <c:pt idx="697">
                  <c:v>30-Oct-06</c:v>
                </c:pt>
                <c:pt idx="698">
                  <c:v>31-Oct-06</c:v>
                </c:pt>
                <c:pt idx="699">
                  <c:v>1-Nov-06</c:v>
                </c:pt>
                <c:pt idx="700">
                  <c:v>2-Nov-06</c:v>
                </c:pt>
                <c:pt idx="701">
                  <c:v>3-Nov-06</c:v>
                </c:pt>
                <c:pt idx="702">
                  <c:v>6-Nov-06</c:v>
                </c:pt>
                <c:pt idx="703">
                  <c:v>7-Nov-06</c:v>
                </c:pt>
                <c:pt idx="704">
                  <c:v>8-Nov-06</c:v>
                </c:pt>
                <c:pt idx="705">
                  <c:v>9-Nov-06</c:v>
                </c:pt>
                <c:pt idx="706">
                  <c:v>10-Nov-06</c:v>
                </c:pt>
                <c:pt idx="707">
                  <c:v>13-Nov-06</c:v>
                </c:pt>
                <c:pt idx="708">
                  <c:v>14-Nov-06</c:v>
                </c:pt>
                <c:pt idx="709">
                  <c:v>15-Nov-06</c:v>
                </c:pt>
                <c:pt idx="710">
                  <c:v>16-Nov-06</c:v>
                </c:pt>
                <c:pt idx="711">
                  <c:v>17-Nov-06</c:v>
                </c:pt>
                <c:pt idx="712">
                  <c:v>20-Nov-06</c:v>
                </c:pt>
                <c:pt idx="713">
                  <c:v>21-Nov-06</c:v>
                </c:pt>
                <c:pt idx="714">
                  <c:v>22-Nov-06</c:v>
                </c:pt>
                <c:pt idx="715">
                  <c:v>24-Nov-06</c:v>
                </c:pt>
                <c:pt idx="716">
                  <c:v>27-Nov-06</c:v>
                </c:pt>
                <c:pt idx="717">
                  <c:v>28-Nov-06</c:v>
                </c:pt>
                <c:pt idx="718">
                  <c:v>29-Nov-06</c:v>
                </c:pt>
                <c:pt idx="719">
                  <c:v>30-Nov-06</c:v>
                </c:pt>
                <c:pt idx="720">
                  <c:v>1-Dec-06</c:v>
                </c:pt>
                <c:pt idx="721">
                  <c:v>4-Dec-06</c:v>
                </c:pt>
                <c:pt idx="722">
                  <c:v>5-Dec-06</c:v>
                </c:pt>
                <c:pt idx="723">
                  <c:v>6-Dec-06</c:v>
                </c:pt>
                <c:pt idx="724">
                  <c:v>7-Dec-06</c:v>
                </c:pt>
                <c:pt idx="725">
                  <c:v>8-Dec-06</c:v>
                </c:pt>
                <c:pt idx="726">
                  <c:v>11-Dec-06</c:v>
                </c:pt>
                <c:pt idx="727">
                  <c:v>12-Dec-06</c:v>
                </c:pt>
                <c:pt idx="728">
                  <c:v>13-Dec-06</c:v>
                </c:pt>
                <c:pt idx="729">
                  <c:v>14-Dec-06</c:v>
                </c:pt>
                <c:pt idx="730">
                  <c:v>15-Dec-06</c:v>
                </c:pt>
                <c:pt idx="731">
                  <c:v>18-Dec-06</c:v>
                </c:pt>
                <c:pt idx="732">
                  <c:v>19-Dec-06</c:v>
                </c:pt>
                <c:pt idx="733">
                  <c:v>20-Dec-06</c:v>
                </c:pt>
                <c:pt idx="734">
                  <c:v>21-Dec-06</c:v>
                </c:pt>
                <c:pt idx="735">
                  <c:v>22-Dec-06</c:v>
                </c:pt>
                <c:pt idx="736">
                  <c:v>26-Dec-06</c:v>
                </c:pt>
                <c:pt idx="737">
                  <c:v>27-Dec-06</c:v>
                </c:pt>
                <c:pt idx="738">
                  <c:v>28-Dec-06</c:v>
                </c:pt>
                <c:pt idx="739">
                  <c:v>29-Dec-06</c:v>
                </c:pt>
                <c:pt idx="740">
                  <c:v>3-Jan-07</c:v>
                </c:pt>
                <c:pt idx="741">
                  <c:v>4-Jan-07</c:v>
                </c:pt>
                <c:pt idx="742">
                  <c:v>5-Jan-07</c:v>
                </c:pt>
                <c:pt idx="743">
                  <c:v>8-Jan-07</c:v>
                </c:pt>
                <c:pt idx="744">
                  <c:v>9-Jan-07</c:v>
                </c:pt>
                <c:pt idx="745">
                  <c:v>10-Jan-07</c:v>
                </c:pt>
                <c:pt idx="746">
                  <c:v>11-Jan-07</c:v>
                </c:pt>
                <c:pt idx="747">
                  <c:v>12-Jan-07</c:v>
                </c:pt>
                <c:pt idx="748">
                  <c:v>16-Jan-07</c:v>
                </c:pt>
                <c:pt idx="749">
                  <c:v>17-Jan-07</c:v>
                </c:pt>
                <c:pt idx="750">
                  <c:v>18-Jan-07</c:v>
                </c:pt>
                <c:pt idx="751">
                  <c:v>19-Jan-07</c:v>
                </c:pt>
                <c:pt idx="752">
                  <c:v>22-Jan-07</c:v>
                </c:pt>
                <c:pt idx="753">
                  <c:v>23-Jan-07</c:v>
                </c:pt>
                <c:pt idx="754">
                  <c:v>24-Jan-07</c:v>
                </c:pt>
                <c:pt idx="755">
                  <c:v>25-Jan-07</c:v>
                </c:pt>
                <c:pt idx="756">
                  <c:v>26-Jan-07</c:v>
                </c:pt>
                <c:pt idx="757">
                  <c:v>29-Jan-07</c:v>
                </c:pt>
                <c:pt idx="758">
                  <c:v>30-Jan-07</c:v>
                </c:pt>
                <c:pt idx="759">
                  <c:v>31-Jan-07</c:v>
                </c:pt>
                <c:pt idx="760">
                  <c:v>1-Feb-07</c:v>
                </c:pt>
                <c:pt idx="761">
                  <c:v>2-Feb-07</c:v>
                </c:pt>
                <c:pt idx="762">
                  <c:v>5-Feb-07</c:v>
                </c:pt>
                <c:pt idx="763">
                  <c:v>6-Feb-07</c:v>
                </c:pt>
                <c:pt idx="764">
                  <c:v>7-Feb-07</c:v>
                </c:pt>
                <c:pt idx="765">
                  <c:v>8-Feb-07</c:v>
                </c:pt>
                <c:pt idx="766">
                  <c:v>9-Feb-07</c:v>
                </c:pt>
                <c:pt idx="767">
                  <c:v>12-Feb-07</c:v>
                </c:pt>
                <c:pt idx="768">
                  <c:v>13-Feb-07</c:v>
                </c:pt>
                <c:pt idx="769">
                  <c:v>14-Feb-07</c:v>
                </c:pt>
                <c:pt idx="770">
                  <c:v>15-Feb-07</c:v>
                </c:pt>
                <c:pt idx="771">
                  <c:v>16-Feb-07</c:v>
                </c:pt>
                <c:pt idx="772">
                  <c:v>20-Feb-07</c:v>
                </c:pt>
                <c:pt idx="773">
                  <c:v>21-Feb-07</c:v>
                </c:pt>
                <c:pt idx="774">
                  <c:v>22-Feb-07</c:v>
                </c:pt>
                <c:pt idx="775">
                  <c:v>23-Feb-07</c:v>
                </c:pt>
                <c:pt idx="776">
                  <c:v>26-Feb-07</c:v>
                </c:pt>
                <c:pt idx="777">
                  <c:v>27-Feb-07</c:v>
                </c:pt>
                <c:pt idx="778">
                  <c:v>28-Feb-07</c:v>
                </c:pt>
                <c:pt idx="779">
                  <c:v>1-Mar-07</c:v>
                </c:pt>
                <c:pt idx="780">
                  <c:v>2-Mar-07</c:v>
                </c:pt>
                <c:pt idx="781">
                  <c:v>5-Mar-07</c:v>
                </c:pt>
                <c:pt idx="782">
                  <c:v>6-Mar-07</c:v>
                </c:pt>
                <c:pt idx="783">
                  <c:v>7-Mar-07</c:v>
                </c:pt>
                <c:pt idx="784">
                  <c:v>8-Mar-07</c:v>
                </c:pt>
                <c:pt idx="785">
                  <c:v>9-Mar-07</c:v>
                </c:pt>
                <c:pt idx="786">
                  <c:v>12-Mar-07</c:v>
                </c:pt>
                <c:pt idx="787">
                  <c:v>13-Mar-07</c:v>
                </c:pt>
                <c:pt idx="788">
                  <c:v>14-Mar-07</c:v>
                </c:pt>
                <c:pt idx="789">
                  <c:v>15-Mar-07</c:v>
                </c:pt>
                <c:pt idx="790">
                  <c:v>16-Mar-07</c:v>
                </c:pt>
                <c:pt idx="791">
                  <c:v>19-Mar-07</c:v>
                </c:pt>
                <c:pt idx="792">
                  <c:v>20-Mar-07</c:v>
                </c:pt>
                <c:pt idx="793">
                  <c:v>21-Mar-07</c:v>
                </c:pt>
                <c:pt idx="794">
                  <c:v>22-Mar-07</c:v>
                </c:pt>
                <c:pt idx="795">
                  <c:v>23-Mar-07</c:v>
                </c:pt>
                <c:pt idx="796">
                  <c:v>26-Mar-07</c:v>
                </c:pt>
                <c:pt idx="797">
                  <c:v>27-Mar-07</c:v>
                </c:pt>
                <c:pt idx="798">
                  <c:v>28-Mar-07</c:v>
                </c:pt>
                <c:pt idx="799">
                  <c:v>29-Mar-07</c:v>
                </c:pt>
                <c:pt idx="800">
                  <c:v>30-Mar-07</c:v>
                </c:pt>
                <c:pt idx="801">
                  <c:v>2-Apr-07</c:v>
                </c:pt>
                <c:pt idx="802">
                  <c:v>3-Apr-07</c:v>
                </c:pt>
                <c:pt idx="803">
                  <c:v>4-Apr-07</c:v>
                </c:pt>
                <c:pt idx="804">
                  <c:v>5-Apr-07</c:v>
                </c:pt>
                <c:pt idx="805">
                  <c:v>9-Apr-07</c:v>
                </c:pt>
                <c:pt idx="806">
                  <c:v>10-Apr-07</c:v>
                </c:pt>
                <c:pt idx="807">
                  <c:v>11-Apr-07</c:v>
                </c:pt>
                <c:pt idx="808">
                  <c:v>12-Apr-07</c:v>
                </c:pt>
                <c:pt idx="809">
                  <c:v>13-Apr-07</c:v>
                </c:pt>
                <c:pt idx="810">
                  <c:v>16-Apr-07</c:v>
                </c:pt>
                <c:pt idx="811">
                  <c:v>17-Apr-07</c:v>
                </c:pt>
                <c:pt idx="812">
                  <c:v>18-Apr-07</c:v>
                </c:pt>
                <c:pt idx="813">
                  <c:v>19-Apr-07</c:v>
                </c:pt>
                <c:pt idx="814">
                  <c:v>20-Apr-07</c:v>
                </c:pt>
                <c:pt idx="815">
                  <c:v>23-Apr-07</c:v>
                </c:pt>
                <c:pt idx="816">
                  <c:v>24-Apr-07</c:v>
                </c:pt>
                <c:pt idx="817">
                  <c:v>25-Apr-07</c:v>
                </c:pt>
                <c:pt idx="818">
                  <c:v>26-Apr-07</c:v>
                </c:pt>
                <c:pt idx="819">
                  <c:v>27-Apr-07</c:v>
                </c:pt>
                <c:pt idx="820">
                  <c:v>30-Apr-07</c:v>
                </c:pt>
                <c:pt idx="821">
                  <c:v>1-May-07</c:v>
                </c:pt>
                <c:pt idx="822">
                  <c:v>2-May-07</c:v>
                </c:pt>
                <c:pt idx="823">
                  <c:v>3-May-07</c:v>
                </c:pt>
                <c:pt idx="824">
                  <c:v>4-May-07</c:v>
                </c:pt>
                <c:pt idx="825">
                  <c:v>7-May-07</c:v>
                </c:pt>
                <c:pt idx="826">
                  <c:v>8-May-07</c:v>
                </c:pt>
                <c:pt idx="827">
                  <c:v>9-May-07</c:v>
                </c:pt>
                <c:pt idx="828">
                  <c:v>10-May-07</c:v>
                </c:pt>
                <c:pt idx="829">
                  <c:v>11-May-07</c:v>
                </c:pt>
                <c:pt idx="830">
                  <c:v>14-May-07</c:v>
                </c:pt>
                <c:pt idx="831">
                  <c:v>15-May-07</c:v>
                </c:pt>
                <c:pt idx="832">
                  <c:v>16-May-07</c:v>
                </c:pt>
                <c:pt idx="833">
                  <c:v>17-May-07</c:v>
                </c:pt>
                <c:pt idx="834">
                  <c:v>18-May-07</c:v>
                </c:pt>
                <c:pt idx="835">
                  <c:v>21-May-07</c:v>
                </c:pt>
                <c:pt idx="836">
                  <c:v>22-May-07</c:v>
                </c:pt>
                <c:pt idx="837">
                  <c:v>23-May-07</c:v>
                </c:pt>
                <c:pt idx="838">
                  <c:v>24-May-07</c:v>
                </c:pt>
                <c:pt idx="839">
                  <c:v>25-May-07</c:v>
                </c:pt>
                <c:pt idx="840">
                  <c:v>29-May-07</c:v>
                </c:pt>
                <c:pt idx="841">
                  <c:v>30-May-07</c:v>
                </c:pt>
                <c:pt idx="842">
                  <c:v>31-May-07</c:v>
                </c:pt>
                <c:pt idx="843">
                  <c:v>1-Jun-07</c:v>
                </c:pt>
                <c:pt idx="844">
                  <c:v>4-Jun-07</c:v>
                </c:pt>
                <c:pt idx="845">
                  <c:v>5-Jun-07</c:v>
                </c:pt>
                <c:pt idx="846">
                  <c:v>6-Jun-07</c:v>
                </c:pt>
                <c:pt idx="847">
                  <c:v>7-Jun-07</c:v>
                </c:pt>
                <c:pt idx="848">
                  <c:v>8-Jun-07</c:v>
                </c:pt>
                <c:pt idx="849">
                  <c:v>11-Jun-07</c:v>
                </c:pt>
                <c:pt idx="850">
                  <c:v>12-Jun-07</c:v>
                </c:pt>
                <c:pt idx="851">
                  <c:v>13-Jun-07</c:v>
                </c:pt>
                <c:pt idx="852">
                  <c:v>14-Jun-07</c:v>
                </c:pt>
                <c:pt idx="853">
                  <c:v>15-Jun-07</c:v>
                </c:pt>
                <c:pt idx="854">
                  <c:v>18-Jun-07</c:v>
                </c:pt>
                <c:pt idx="855">
                  <c:v>19-Jun-07</c:v>
                </c:pt>
                <c:pt idx="856">
                  <c:v>20-Jun-07</c:v>
                </c:pt>
                <c:pt idx="857">
                  <c:v>21-Jun-07</c:v>
                </c:pt>
                <c:pt idx="858">
                  <c:v>22-Jun-07</c:v>
                </c:pt>
                <c:pt idx="859">
                  <c:v>25-Jun-07</c:v>
                </c:pt>
                <c:pt idx="860">
                  <c:v>26-Jun-07</c:v>
                </c:pt>
                <c:pt idx="861">
                  <c:v>27-Jun-07</c:v>
                </c:pt>
                <c:pt idx="862">
                  <c:v>28-Jun-07</c:v>
                </c:pt>
                <c:pt idx="863">
                  <c:v>29-Jun-07</c:v>
                </c:pt>
                <c:pt idx="864">
                  <c:v>2-Jul-07</c:v>
                </c:pt>
                <c:pt idx="865">
                  <c:v>3-Jul-07</c:v>
                </c:pt>
                <c:pt idx="866">
                  <c:v>5-Jul-07</c:v>
                </c:pt>
                <c:pt idx="867">
                  <c:v>6-Jul-07</c:v>
                </c:pt>
                <c:pt idx="868">
                  <c:v>9-Jul-07</c:v>
                </c:pt>
                <c:pt idx="869">
                  <c:v>10-Jul-07</c:v>
                </c:pt>
                <c:pt idx="870">
                  <c:v>11-Jul-07</c:v>
                </c:pt>
                <c:pt idx="871">
                  <c:v>12-Jul-07</c:v>
                </c:pt>
                <c:pt idx="872">
                  <c:v>13-Jul-07</c:v>
                </c:pt>
                <c:pt idx="873">
                  <c:v>16-Jul-07</c:v>
                </c:pt>
                <c:pt idx="874">
                  <c:v>17-Jul-07</c:v>
                </c:pt>
                <c:pt idx="875">
                  <c:v>18-Jul-07</c:v>
                </c:pt>
                <c:pt idx="876">
                  <c:v>19-Jul-07</c:v>
                </c:pt>
                <c:pt idx="877">
                  <c:v>20-Jul-07</c:v>
                </c:pt>
                <c:pt idx="878">
                  <c:v>23-Jul-07</c:v>
                </c:pt>
                <c:pt idx="879">
                  <c:v>24-Jul-07</c:v>
                </c:pt>
                <c:pt idx="880">
                  <c:v>25-Jul-07</c:v>
                </c:pt>
                <c:pt idx="881">
                  <c:v>26-Jul-07</c:v>
                </c:pt>
                <c:pt idx="882">
                  <c:v>27-Jul-07</c:v>
                </c:pt>
                <c:pt idx="883">
                  <c:v>30-Jul-07</c:v>
                </c:pt>
                <c:pt idx="884">
                  <c:v>31-Jul-07</c:v>
                </c:pt>
                <c:pt idx="885">
                  <c:v>1-Aug-07</c:v>
                </c:pt>
                <c:pt idx="886">
                  <c:v>2-Aug-07</c:v>
                </c:pt>
                <c:pt idx="887">
                  <c:v>3-Aug-07</c:v>
                </c:pt>
                <c:pt idx="888">
                  <c:v>6-Aug-07</c:v>
                </c:pt>
                <c:pt idx="889">
                  <c:v>7-Aug-07</c:v>
                </c:pt>
                <c:pt idx="890">
                  <c:v>8-Aug-07</c:v>
                </c:pt>
                <c:pt idx="891">
                  <c:v>9-Aug-07</c:v>
                </c:pt>
                <c:pt idx="892">
                  <c:v>10-Aug-07</c:v>
                </c:pt>
                <c:pt idx="893">
                  <c:v>13-Aug-07</c:v>
                </c:pt>
                <c:pt idx="894">
                  <c:v>14-Aug-07</c:v>
                </c:pt>
                <c:pt idx="895">
                  <c:v>15-Aug-07</c:v>
                </c:pt>
                <c:pt idx="896">
                  <c:v>16-Aug-07</c:v>
                </c:pt>
                <c:pt idx="897">
                  <c:v>17-Aug-07</c:v>
                </c:pt>
                <c:pt idx="898">
                  <c:v>20-Aug-07</c:v>
                </c:pt>
                <c:pt idx="899">
                  <c:v>21-Aug-07</c:v>
                </c:pt>
                <c:pt idx="900">
                  <c:v>22-Aug-07</c:v>
                </c:pt>
                <c:pt idx="901">
                  <c:v>23-Aug-07</c:v>
                </c:pt>
                <c:pt idx="902">
                  <c:v>24-Aug-07</c:v>
                </c:pt>
                <c:pt idx="903">
                  <c:v>27-Aug-07</c:v>
                </c:pt>
                <c:pt idx="904">
                  <c:v>28-Aug-07</c:v>
                </c:pt>
                <c:pt idx="905">
                  <c:v>29-Aug-07</c:v>
                </c:pt>
                <c:pt idx="906">
                  <c:v>30-Aug-07</c:v>
                </c:pt>
                <c:pt idx="907">
                  <c:v>31-Aug-07</c:v>
                </c:pt>
                <c:pt idx="908">
                  <c:v>4-Sep-07</c:v>
                </c:pt>
                <c:pt idx="909">
                  <c:v>5-Sep-07</c:v>
                </c:pt>
                <c:pt idx="910">
                  <c:v>6-Sep-07</c:v>
                </c:pt>
                <c:pt idx="911">
                  <c:v>7-Sep-07</c:v>
                </c:pt>
                <c:pt idx="912">
                  <c:v>10-Sep-07</c:v>
                </c:pt>
                <c:pt idx="913">
                  <c:v>11-Sep-07</c:v>
                </c:pt>
                <c:pt idx="914">
                  <c:v>12-Sep-07</c:v>
                </c:pt>
                <c:pt idx="915">
                  <c:v>13-Sep-07</c:v>
                </c:pt>
                <c:pt idx="916">
                  <c:v>14-Sep-07</c:v>
                </c:pt>
                <c:pt idx="917">
                  <c:v>17-Sep-07</c:v>
                </c:pt>
                <c:pt idx="918">
                  <c:v>18-Sep-07</c:v>
                </c:pt>
                <c:pt idx="919">
                  <c:v>19-Sep-07</c:v>
                </c:pt>
                <c:pt idx="920">
                  <c:v>20-Sep-07</c:v>
                </c:pt>
                <c:pt idx="921">
                  <c:v>21-Sep-07</c:v>
                </c:pt>
                <c:pt idx="922">
                  <c:v>24-Sep-07</c:v>
                </c:pt>
                <c:pt idx="923">
                  <c:v>25-Sep-07</c:v>
                </c:pt>
                <c:pt idx="924">
                  <c:v>26-Sep-07</c:v>
                </c:pt>
                <c:pt idx="925">
                  <c:v>27-Sep-07</c:v>
                </c:pt>
                <c:pt idx="926">
                  <c:v>28-Sep-07</c:v>
                </c:pt>
                <c:pt idx="927">
                  <c:v>1-Oct-07</c:v>
                </c:pt>
                <c:pt idx="928">
                  <c:v>2-Oct-07</c:v>
                </c:pt>
                <c:pt idx="929">
                  <c:v>3-Oct-07</c:v>
                </c:pt>
                <c:pt idx="930">
                  <c:v>4-Oct-07</c:v>
                </c:pt>
                <c:pt idx="931">
                  <c:v>5-Oct-07</c:v>
                </c:pt>
                <c:pt idx="932">
                  <c:v>8-Oct-07</c:v>
                </c:pt>
                <c:pt idx="933">
                  <c:v>9-Oct-07</c:v>
                </c:pt>
                <c:pt idx="934">
                  <c:v>10-Oct-07</c:v>
                </c:pt>
                <c:pt idx="935">
                  <c:v>11-Oct-07</c:v>
                </c:pt>
                <c:pt idx="936">
                  <c:v>12-Oct-07</c:v>
                </c:pt>
                <c:pt idx="937">
                  <c:v>15-Oct-07</c:v>
                </c:pt>
                <c:pt idx="938">
                  <c:v>16-Oct-07</c:v>
                </c:pt>
                <c:pt idx="939">
                  <c:v>17-Oct-07</c:v>
                </c:pt>
                <c:pt idx="940">
                  <c:v>18-Oct-07</c:v>
                </c:pt>
                <c:pt idx="941">
                  <c:v>19-Oct-07</c:v>
                </c:pt>
                <c:pt idx="942">
                  <c:v>22-Oct-07</c:v>
                </c:pt>
                <c:pt idx="943">
                  <c:v>23-Oct-07</c:v>
                </c:pt>
                <c:pt idx="944">
                  <c:v>24-Oct-07</c:v>
                </c:pt>
                <c:pt idx="945">
                  <c:v>25-Oct-07</c:v>
                </c:pt>
                <c:pt idx="946">
                  <c:v>26-Oct-07</c:v>
                </c:pt>
                <c:pt idx="947">
                  <c:v>29-Oct-07</c:v>
                </c:pt>
                <c:pt idx="948">
                  <c:v>30-Oct-07</c:v>
                </c:pt>
                <c:pt idx="949">
                  <c:v>31-Oct-07</c:v>
                </c:pt>
                <c:pt idx="950">
                  <c:v>1-Nov-07</c:v>
                </c:pt>
                <c:pt idx="951">
                  <c:v>2-Nov-07</c:v>
                </c:pt>
                <c:pt idx="952">
                  <c:v>5-Nov-07</c:v>
                </c:pt>
                <c:pt idx="953">
                  <c:v>6-Nov-07</c:v>
                </c:pt>
                <c:pt idx="954">
                  <c:v>7-Nov-07</c:v>
                </c:pt>
                <c:pt idx="955">
                  <c:v>8-Nov-07</c:v>
                </c:pt>
                <c:pt idx="956">
                  <c:v>9-Nov-07</c:v>
                </c:pt>
                <c:pt idx="957">
                  <c:v>12-Nov-07</c:v>
                </c:pt>
                <c:pt idx="958">
                  <c:v>13-Nov-07</c:v>
                </c:pt>
                <c:pt idx="959">
                  <c:v>14-Nov-07</c:v>
                </c:pt>
                <c:pt idx="960">
                  <c:v>15-Nov-07</c:v>
                </c:pt>
                <c:pt idx="961">
                  <c:v>16-Nov-07</c:v>
                </c:pt>
                <c:pt idx="962">
                  <c:v>19-Nov-07</c:v>
                </c:pt>
                <c:pt idx="963">
                  <c:v>20-Nov-07</c:v>
                </c:pt>
                <c:pt idx="964">
                  <c:v>21-Nov-07</c:v>
                </c:pt>
                <c:pt idx="965">
                  <c:v>23-Nov-07</c:v>
                </c:pt>
                <c:pt idx="966">
                  <c:v>26-Nov-07</c:v>
                </c:pt>
                <c:pt idx="967">
                  <c:v>27-Nov-07</c:v>
                </c:pt>
                <c:pt idx="968">
                  <c:v>28-Nov-07</c:v>
                </c:pt>
                <c:pt idx="969">
                  <c:v>29-Nov-07</c:v>
                </c:pt>
                <c:pt idx="970">
                  <c:v>30-Nov-07</c:v>
                </c:pt>
                <c:pt idx="971">
                  <c:v>3-Dec-07</c:v>
                </c:pt>
                <c:pt idx="972">
                  <c:v>4-Dec-07</c:v>
                </c:pt>
                <c:pt idx="973">
                  <c:v>5-Dec-07</c:v>
                </c:pt>
                <c:pt idx="974">
                  <c:v>6-Dec-07</c:v>
                </c:pt>
                <c:pt idx="975">
                  <c:v>7-Dec-07</c:v>
                </c:pt>
                <c:pt idx="976">
                  <c:v>10-Dec-07</c:v>
                </c:pt>
                <c:pt idx="977">
                  <c:v>11-Dec-07</c:v>
                </c:pt>
                <c:pt idx="978">
                  <c:v>12-Dec-07</c:v>
                </c:pt>
                <c:pt idx="979">
                  <c:v>13-Dec-07</c:v>
                </c:pt>
                <c:pt idx="980">
                  <c:v>14-Dec-07</c:v>
                </c:pt>
                <c:pt idx="981">
                  <c:v>17-Dec-07</c:v>
                </c:pt>
                <c:pt idx="982">
                  <c:v>18-Dec-07</c:v>
                </c:pt>
                <c:pt idx="983">
                  <c:v>19-Dec-07</c:v>
                </c:pt>
                <c:pt idx="984">
                  <c:v>20-Dec-07</c:v>
                </c:pt>
                <c:pt idx="985">
                  <c:v>21-Dec-07</c:v>
                </c:pt>
                <c:pt idx="986">
                  <c:v>24-Dec-07</c:v>
                </c:pt>
                <c:pt idx="987">
                  <c:v>26-Dec-07</c:v>
                </c:pt>
                <c:pt idx="988">
                  <c:v>27-Dec-07</c:v>
                </c:pt>
                <c:pt idx="989">
                  <c:v>28-Dec-07</c:v>
                </c:pt>
                <c:pt idx="990">
                  <c:v>31-Dec-07</c:v>
                </c:pt>
                <c:pt idx="991">
                  <c:v>2-Jan-08</c:v>
                </c:pt>
                <c:pt idx="992">
                  <c:v>3-Jan-08</c:v>
                </c:pt>
                <c:pt idx="993">
                  <c:v>4-Jan-08</c:v>
                </c:pt>
                <c:pt idx="994">
                  <c:v>7-Jan-08</c:v>
                </c:pt>
                <c:pt idx="995">
                  <c:v>8-Jan-08</c:v>
                </c:pt>
                <c:pt idx="996">
                  <c:v>9-Jan-08</c:v>
                </c:pt>
                <c:pt idx="997">
                  <c:v>10-Jan-08</c:v>
                </c:pt>
                <c:pt idx="998">
                  <c:v>11-Jan-08</c:v>
                </c:pt>
                <c:pt idx="999">
                  <c:v>14-Jan-08</c:v>
                </c:pt>
                <c:pt idx="1000">
                  <c:v>15-Jan-08</c:v>
                </c:pt>
                <c:pt idx="1001">
                  <c:v>16-Jan-08</c:v>
                </c:pt>
                <c:pt idx="1002">
                  <c:v>17-Jan-08</c:v>
                </c:pt>
                <c:pt idx="1003">
                  <c:v>18-Jan-08</c:v>
                </c:pt>
                <c:pt idx="1004">
                  <c:v>22-Jan-08</c:v>
                </c:pt>
                <c:pt idx="1005">
                  <c:v>23-Jan-08</c:v>
                </c:pt>
                <c:pt idx="1006">
                  <c:v>24-Jan-08</c:v>
                </c:pt>
                <c:pt idx="1007">
                  <c:v>25-Jan-08</c:v>
                </c:pt>
                <c:pt idx="1008">
                  <c:v>28-Jan-08</c:v>
                </c:pt>
                <c:pt idx="1009">
                  <c:v>29-Jan-08</c:v>
                </c:pt>
                <c:pt idx="1010">
                  <c:v>30-Jan-08</c:v>
                </c:pt>
                <c:pt idx="1011">
                  <c:v>31-Jan-08</c:v>
                </c:pt>
                <c:pt idx="1012">
                  <c:v>1-Feb-08</c:v>
                </c:pt>
                <c:pt idx="1013">
                  <c:v>4-Feb-08</c:v>
                </c:pt>
                <c:pt idx="1014">
                  <c:v>5-Feb-08</c:v>
                </c:pt>
                <c:pt idx="1015">
                  <c:v>6-Feb-08</c:v>
                </c:pt>
                <c:pt idx="1016">
                  <c:v>7-Feb-08</c:v>
                </c:pt>
                <c:pt idx="1017">
                  <c:v>8-Feb-08</c:v>
                </c:pt>
                <c:pt idx="1018">
                  <c:v>11-Feb-08</c:v>
                </c:pt>
                <c:pt idx="1019">
                  <c:v>12-Feb-08</c:v>
                </c:pt>
                <c:pt idx="1020">
                  <c:v>13-Feb-08</c:v>
                </c:pt>
                <c:pt idx="1021">
                  <c:v>14-Feb-08</c:v>
                </c:pt>
                <c:pt idx="1022">
                  <c:v>15-Feb-08</c:v>
                </c:pt>
                <c:pt idx="1023">
                  <c:v>19-Feb-08</c:v>
                </c:pt>
                <c:pt idx="1024">
                  <c:v>20-Feb-08</c:v>
                </c:pt>
                <c:pt idx="1025">
                  <c:v>21-Feb-08</c:v>
                </c:pt>
                <c:pt idx="1026">
                  <c:v>22-Feb-08</c:v>
                </c:pt>
                <c:pt idx="1027">
                  <c:v>25-Feb-08</c:v>
                </c:pt>
                <c:pt idx="1028">
                  <c:v>26-Feb-08</c:v>
                </c:pt>
                <c:pt idx="1029">
                  <c:v>27-Feb-08</c:v>
                </c:pt>
                <c:pt idx="1030">
                  <c:v>28-Feb-08</c:v>
                </c:pt>
                <c:pt idx="1031">
                  <c:v>29-Feb-08</c:v>
                </c:pt>
                <c:pt idx="1032">
                  <c:v>3-Mar-08</c:v>
                </c:pt>
                <c:pt idx="1033">
                  <c:v>4-Mar-08</c:v>
                </c:pt>
                <c:pt idx="1034">
                  <c:v>5-Mar-08</c:v>
                </c:pt>
                <c:pt idx="1035">
                  <c:v>6-Mar-08</c:v>
                </c:pt>
                <c:pt idx="1036">
                  <c:v>7-Mar-08</c:v>
                </c:pt>
                <c:pt idx="1037">
                  <c:v>10-Mar-08</c:v>
                </c:pt>
                <c:pt idx="1038">
                  <c:v>11-Mar-08</c:v>
                </c:pt>
                <c:pt idx="1039">
                  <c:v>12-Mar-08</c:v>
                </c:pt>
                <c:pt idx="1040">
                  <c:v>13-Mar-08</c:v>
                </c:pt>
                <c:pt idx="1041">
                  <c:v>14-Mar-08</c:v>
                </c:pt>
                <c:pt idx="1042">
                  <c:v>17-Mar-08</c:v>
                </c:pt>
                <c:pt idx="1043">
                  <c:v>18-Mar-08</c:v>
                </c:pt>
                <c:pt idx="1044">
                  <c:v>19-Mar-08</c:v>
                </c:pt>
                <c:pt idx="1045">
                  <c:v>20-Mar-08</c:v>
                </c:pt>
                <c:pt idx="1046">
                  <c:v>24-Mar-08</c:v>
                </c:pt>
                <c:pt idx="1047">
                  <c:v>25-Mar-08</c:v>
                </c:pt>
                <c:pt idx="1048">
                  <c:v>26-Mar-08</c:v>
                </c:pt>
                <c:pt idx="1049">
                  <c:v>27-Mar-08</c:v>
                </c:pt>
                <c:pt idx="1050">
                  <c:v>28-Mar-08</c:v>
                </c:pt>
                <c:pt idx="1051">
                  <c:v>31-Mar-08</c:v>
                </c:pt>
                <c:pt idx="1052">
                  <c:v>1-Apr-08</c:v>
                </c:pt>
                <c:pt idx="1053">
                  <c:v>2-Apr-08</c:v>
                </c:pt>
                <c:pt idx="1054">
                  <c:v>3-Apr-08</c:v>
                </c:pt>
                <c:pt idx="1055">
                  <c:v>4-Apr-08</c:v>
                </c:pt>
                <c:pt idx="1056">
                  <c:v>7-Apr-08</c:v>
                </c:pt>
                <c:pt idx="1057">
                  <c:v>8-Apr-08</c:v>
                </c:pt>
                <c:pt idx="1058">
                  <c:v>9-Apr-08</c:v>
                </c:pt>
                <c:pt idx="1059">
                  <c:v>10-Apr-08</c:v>
                </c:pt>
                <c:pt idx="1060">
                  <c:v>11-Apr-08</c:v>
                </c:pt>
                <c:pt idx="1061">
                  <c:v>14-Apr-08</c:v>
                </c:pt>
                <c:pt idx="1062">
                  <c:v>15-Apr-08</c:v>
                </c:pt>
                <c:pt idx="1063">
                  <c:v>16-Apr-08</c:v>
                </c:pt>
                <c:pt idx="1064">
                  <c:v>17-Apr-08</c:v>
                </c:pt>
                <c:pt idx="1065">
                  <c:v>18-Apr-08</c:v>
                </c:pt>
                <c:pt idx="1066">
                  <c:v>21-Apr-08</c:v>
                </c:pt>
                <c:pt idx="1067">
                  <c:v>22-Apr-08</c:v>
                </c:pt>
                <c:pt idx="1068">
                  <c:v>23-Apr-08</c:v>
                </c:pt>
                <c:pt idx="1069">
                  <c:v>24-Apr-08</c:v>
                </c:pt>
                <c:pt idx="1070">
                  <c:v>25-Apr-08</c:v>
                </c:pt>
                <c:pt idx="1071">
                  <c:v>28-Apr-08</c:v>
                </c:pt>
                <c:pt idx="1072">
                  <c:v>29-Apr-08</c:v>
                </c:pt>
                <c:pt idx="1073">
                  <c:v>30-Apr-08</c:v>
                </c:pt>
                <c:pt idx="1074">
                  <c:v>1-May-08</c:v>
                </c:pt>
                <c:pt idx="1075">
                  <c:v>2-May-08</c:v>
                </c:pt>
                <c:pt idx="1076">
                  <c:v>5-May-08</c:v>
                </c:pt>
                <c:pt idx="1077">
                  <c:v>6-May-08</c:v>
                </c:pt>
                <c:pt idx="1078">
                  <c:v>7-May-08</c:v>
                </c:pt>
                <c:pt idx="1079">
                  <c:v>8-May-08</c:v>
                </c:pt>
                <c:pt idx="1080">
                  <c:v>9-May-08</c:v>
                </c:pt>
                <c:pt idx="1081">
                  <c:v>12-May-08</c:v>
                </c:pt>
                <c:pt idx="1082">
                  <c:v>13-May-08</c:v>
                </c:pt>
                <c:pt idx="1083">
                  <c:v>14-May-08</c:v>
                </c:pt>
                <c:pt idx="1084">
                  <c:v>15-May-08</c:v>
                </c:pt>
                <c:pt idx="1085">
                  <c:v>16-May-08</c:v>
                </c:pt>
                <c:pt idx="1086">
                  <c:v>19-May-08</c:v>
                </c:pt>
                <c:pt idx="1087">
                  <c:v>20-May-08</c:v>
                </c:pt>
                <c:pt idx="1088">
                  <c:v>21-May-08</c:v>
                </c:pt>
                <c:pt idx="1089">
                  <c:v>22-May-08</c:v>
                </c:pt>
                <c:pt idx="1090">
                  <c:v>23-May-08</c:v>
                </c:pt>
                <c:pt idx="1091">
                  <c:v>27-May-08</c:v>
                </c:pt>
                <c:pt idx="1092">
                  <c:v>28-May-08</c:v>
                </c:pt>
                <c:pt idx="1093">
                  <c:v>29-May-08</c:v>
                </c:pt>
                <c:pt idx="1094">
                  <c:v>30-May-08</c:v>
                </c:pt>
                <c:pt idx="1095">
                  <c:v>2-Jun-08</c:v>
                </c:pt>
                <c:pt idx="1096">
                  <c:v>3-Jun-08</c:v>
                </c:pt>
                <c:pt idx="1097">
                  <c:v>4-Jun-08</c:v>
                </c:pt>
                <c:pt idx="1098">
                  <c:v>5-Jun-08</c:v>
                </c:pt>
                <c:pt idx="1099">
                  <c:v>6-Jun-08</c:v>
                </c:pt>
                <c:pt idx="1100">
                  <c:v>9-Jun-08</c:v>
                </c:pt>
                <c:pt idx="1101">
                  <c:v>10-Jun-08</c:v>
                </c:pt>
                <c:pt idx="1102">
                  <c:v>11-Jun-08</c:v>
                </c:pt>
                <c:pt idx="1103">
                  <c:v>12-Jun-08</c:v>
                </c:pt>
                <c:pt idx="1104">
                  <c:v>13-Jun-08</c:v>
                </c:pt>
                <c:pt idx="1105">
                  <c:v>16-Jun-08</c:v>
                </c:pt>
                <c:pt idx="1106">
                  <c:v>17-Jun-08</c:v>
                </c:pt>
                <c:pt idx="1107">
                  <c:v>18-Jun-08</c:v>
                </c:pt>
                <c:pt idx="1108">
                  <c:v>19-Jun-08</c:v>
                </c:pt>
                <c:pt idx="1109">
                  <c:v>20-Jun-08</c:v>
                </c:pt>
                <c:pt idx="1110">
                  <c:v>23-Jun-08</c:v>
                </c:pt>
                <c:pt idx="1111">
                  <c:v>24-Jun-08</c:v>
                </c:pt>
                <c:pt idx="1112">
                  <c:v>25-Jun-08</c:v>
                </c:pt>
                <c:pt idx="1113">
                  <c:v>26-Jun-08</c:v>
                </c:pt>
                <c:pt idx="1114">
                  <c:v>27-Jun-08</c:v>
                </c:pt>
                <c:pt idx="1115">
                  <c:v>30-Jun-08</c:v>
                </c:pt>
                <c:pt idx="1116">
                  <c:v>1-Jul-08</c:v>
                </c:pt>
                <c:pt idx="1117">
                  <c:v>2-Jul-08</c:v>
                </c:pt>
                <c:pt idx="1118">
                  <c:v>3-Jul-08</c:v>
                </c:pt>
                <c:pt idx="1119">
                  <c:v>7-Jul-08</c:v>
                </c:pt>
                <c:pt idx="1120">
                  <c:v>8-Jul-08</c:v>
                </c:pt>
                <c:pt idx="1121">
                  <c:v>9-Jul-08</c:v>
                </c:pt>
                <c:pt idx="1122">
                  <c:v>10-Jul-08</c:v>
                </c:pt>
                <c:pt idx="1123">
                  <c:v>11-Jul-08</c:v>
                </c:pt>
                <c:pt idx="1124">
                  <c:v>14-Jul-08</c:v>
                </c:pt>
                <c:pt idx="1125">
                  <c:v>15-Jul-08</c:v>
                </c:pt>
                <c:pt idx="1126">
                  <c:v>16-Jul-08</c:v>
                </c:pt>
                <c:pt idx="1127">
                  <c:v>17-Jul-08</c:v>
                </c:pt>
                <c:pt idx="1128">
                  <c:v>18-Jul-08</c:v>
                </c:pt>
                <c:pt idx="1129">
                  <c:v>21-Jul-08</c:v>
                </c:pt>
                <c:pt idx="1130">
                  <c:v>22-Jul-08</c:v>
                </c:pt>
                <c:pt idx="1131">
                  <c:v>23-Jul-08</c:v>
                </c:pt>
                <c:pt idx="1132">
                  <c:v>24-Jul-08</c:v>
                </c:pt>
                <c:pt idx="1133">
                  <c:v>25-Jul-08</c:v>
                </c:pt>
                <c:pt idx="1134">
                  <c:v>28-Jul-08</c:v>
                </c:pt>
                <c:pt idx="1135">
                  <c:v>29-Jul-08</c:v>
                </c:pt>
                <c:pt idx="1136">
                  <c:v>30-Jul-08</c:v>
                </c:pt>
                <c:pt idx="1137">
                  <c:v>31-Jul-08</c:v>
                </c:pt>
                <c:pt idx="1138">
                  <c:v>1-Aug-08</c:v>
                </c:pt>
                <c:pt idx="1139">
                  <c:v>4-Aug-08</c:v>
                </c:pt>
                <c:pt idx="1140">
                  <c:v>5-Aug-08</c:v>
                </c:pt>
                <c:pt idx="1141">
                  <c:v>6-Aug-08</c:v>
                </c:pt>
                <c:pt idx="1142">
                  <c:v>7-Aug-08</c:v>
                </c:pt>
                <c:pt idx="1143">
                  <c:v>8-Aug-08</c:v>
                </c:pt>
                <c:pt idx="1144">
                  <c:v>11-Aug-08</c:v>
                </c:pt>
                <c:pt idx="1145">
                  <c:v>12-Aug-08</c:v>
                </c:pt>
                <c:pt idx="1146">
                  <c:v>13-Aug-08</c:v>
                </c:pt>
                <c:pt idx="1147">
                  <c:v>14-Aug-08</c:v>
                </c:pt>
                <c:pt idx="1148">
                  <c:v>15-Aug-08</c:v>
                </c:pt>
                <c:pt idx="1149">
                  <c:v>18-Aug-08</c:v>
                </c:pt>
                <c:pt idx="1150">
                  <c:v>19-Aug-08</c:v>
                </c:pt>
                <c:pt idx="1151">
                  <c:v>20-Aug-08</c:v>
                </c:pt>
                <c:pt idx="1152">
                  <c:v>21-Aug-08</c:v>
                </c:pt>
                <c:pt idx="1153">
                  <c:v>22-Aug-08</c:v>
                </c:pt>
                <c:pt idx="1154">
                  <c:v>25-Aug-08</c:v>
                </c:pt>
                <c:pt idx="1155">
                  <c:v>26-Aug-08</c:v>
                </c:pt>
                <c:pt idx="1156">
                  <c:v>27-Aug-08</c:v>
                </c:pt>
                <c:pt idx="1157">
                  <c:v>28-Aug-08</c:v>
                </c:pt>
                <c:pt idx="1158">
                  <c:v>29-Aug-08</c:v>
                </c:pt>
                <c:pt idx="1159">
                  <c:v>2-Sep-08</c:v>
                </c:pt>
                <c:pt idx="1160">
                  <c:v>3-Sep-08</c:v>
                </c:pt>
                <c:pt idx="1161">
                  <c:v>4-Sep-08</c:v>
                </c:pt>
                <c:pt idx="1162">
                  <c:v>5-Sep-08</c:v>
                </c:pt>
                <c:pt idx="1163">
                  <c:v>8-Sep-08</c:v>
                </c:pt>
                <c:pt idx="1164">
                  <c:v>9-Sep-08</c:v>
                </c:pt>
                <c:pt idx="1165">
                  <c:v>10-Sep-08</c:v>
                </c:pt>
                <c:pt idx="1166">
                  <c:v>11-Sep-08</c:v>
                </c:pt>
                <c:pt idx="1167">
                  <c:v>12-Sep-08</c:v>
                </c:pt>
                <c:pt idx="1168">
                  <c:v>15-Sep-08</c:v>
                </c:pt>
                <c:pt idx="1169">
                  <c:v>16-Sep-08</c:v>
                </c:pt>
                <c:pt idx="1170">
                  <c:v>17-Sep-08</c:v>
                </c:pt>
                <c:pt idx="1171">
                  <c:v>18-Sep-08</c:v>
                </c:pt>
                <c:pt idx="1172">
                  <c:v>19-Sep-08</c:v>
                </c:pt>
                <c:pt idx="1173">
                  <c:v>22-Sep-08</c:v>
                </c:pt>
                <c:pt idx="1174">
                  <c:v>23-Sep-08</c:v>
                </c:pt>
                <c:pt idx="1175">
                  <c:v>24-Sep-08</c:v>
                </c:pt>
                <c:pt idx="1176">
                  <c:v>25-Sep-08</c:v>
                </c:pt>
                <c:pt idx="1177">
                  <c:v>26-Sep-08</c:v>
                </c:pt>
                <c:pt idx="1178">
                  <c:v>29-Sep-08</c:v>
                </c:pt>
                <c:pt idx="1179">
                  <c:v>30-Sep-08</c:v>
                </c:pt>
                <c:pt idx="1180">
                  <c:v>1-Oct-08</c:v>
                </c:pt>
                <c:pt idx="1181">
                  <c:v>2-Oct-08</c:v>
                </c:pt>
                <c:pt idx="1182">
                  <c:v>3-Oct-08</c:v>
                </c:pt>
                <c:pt idx="1183">
                  <c:v>6-Oct-08</c:v>
                </c:pt>
                <c:pt idx="1184">
                  <c:v>7-Oct-08</c:v>
                </c:pt>
                <c:pt idx="1185">
                  <c:v>8-Oct-08</c:v>
                </c:pt>
                <c:pt idx="1186">
                  <c:v>9-Oct-08</c:v>
                </c:pt>
                <c:pt idx="1187">
                  <c:v>10-Oct-08</c:v>
                </c:pt>
                <c:pt idx="1188">
                  <c:v>13-Oct-08</c:v>
                </c:pt>
                <c:pt idx="1189">
                  <c:v>14-Oct-08</c:v>
                </c:pt>
                <c:pt idx="1190">
                  <c:v>15-Oct-08</c:v>
                </c:pt>
                <c:pt idx="1191">
                  <c:v>16-Oct-08</c:v>
                </c:pt>
                <c:pt idx="1192">
                  <c:v>17-Oct-08</c:v>
                </c:pt>
                <c:pt idx="1193">
                  <c:v>20-Oct-08</c:v>
                </c:pt>
                <c:pt idx="1194">
                  <c:v>21-Oct-08</c:v>
                </c:pt>
                <c:pt idx="1195">
                  <c:v>22-Oct-08</c:v>
                </c:pt>
                <c:pt idx="1196">
                  <c:v>23-Oct-08</c:v>
                </c:pt>
                <c:pt idx="1197">
                  <c:v>24-Oct-08</c:v>
                </c:pt>
                <c:pt idx="1198">
                  <c:v>27-Oct-08</c:v>
                </c:pt>
                <c:pt idx="1199">
                  <c:v>28-Oct-08</c:v>
                </c:pt>
                <c:pt idx="1200">
                  <c:v>29-Oct-08</c:v>
                </c:pt>
                <c:pt idx="1201">
                  <c:v>30-Oct-08</c:v>
                </c:pt>
                <c:pt idx="1202">
                  <c:v>31-Oct-08</c:v>
                </c:pt>
                <c:pt idx="1203">
                  <c:v>3-Nov-08</c:v>
                </c:pt>
                <c:pt idx="1204">
                  <c:v>4-Nov-08</c:v>
                </c:pt>
                <c:pt idx="1205">
                  <c:v>5-Nov-08</c:v>
                </c:pt>
                <c:pt idx="1206">
                  <c:v>6-Nov-08</c:v>
                </c:pt>
                <c:pt idx="1207">
                  <c:v>7-Nov-08</c:v>
                </c:pt>
                <c:pt idx="1208">
                  <c:v>10-Nov-08</c:v>
                </c:pt>
                <c:pt idx="1209">
                  <c:v>11-Nov-08</c:v>
                </c:pt>
                <c:pt idx="1210">
                  <c:v>12-Nov-08</c:v>
                </c:pt>
                <c:pt idx="1211">
                  <c:v>13-Nov-08</c:v>
                </c:pt>
                <c:pt idx="1212">
                  <c:v>14-Nov-08</c:v>
                </c:pt>
                <c:pt idx="1213">
                  <c:v>17-Nov-08</c:v>
                </c:pt>
                <c:pt idx="1214">
                  <c:v>18-Nov-08</c:v>
                </c:pt>
                <c:pt idx="1215">
                  <c:v>19-Nov-08</c:v>
                </c:pt>
                <c:pt idx="1216">
                  <c:v>20-Nov-08</c:v>
                </c:pt>
                <c:pt idx="1217">
                  <c:v>21-Nov-08</c:v>
                </c:pt>
                <c:pt idx="1218">
                  <c:v>24-Nov-08</c:v>
                </c:pt>
                <c:pt idx="1219">
                  <c:v>25-Nov-08</c:v>
                </c:pt>
                <c:pt idx="1220">
                  <c:v>26-Nov-08</c:v>
                </c:pt>
                <c:pt idx="1221">
                  <c:v>28-Nov-08</c:v>
                </c:pt>
                <c:pt idx="1222">
                  <c:v>1-Dec-08</c:v>
                </c:pt>
                <c:pt idx="1223">
                  <c:v>2-Dec-08</c:v>
                </c:pt>
                <c:pt idx="1224">
                  <c:v>3-Dec-08</c:v>
                </c:pt>
                <c:pt idx="1225">
                  <c:v>4-Dec-08</c:v>
                </c:pt>
                <c:pt idx="1226">
                  <c:v>5-Dec-08</c:v>
                </c:pt>
                <c:pt idx="1227">
                  <c:v>8-Dec-08</c:v>
                </c:pt>
                <c:pt idx="1228">
                  <c:v>9-Dec-08</c:v>
                </c:pt>
                <c:pt idx="1229">
                  <c:v>10-Dec-08</c:v>
                </c:pt>
                <c:pt idx="1230">
                  <c:v>11-Dec-08</c:v>
                </c:pt>
                <c:pt idx="1231">
                  <c:v>12-Dec-08</c:v>
                </c:pt>
                <c:pt idx="1232">
                  <c:v>15-Dec-08</c:v>
                </c:pt>
                <c:pt idx="1233">
                  <c:v>16-Dec-08</c:v>
                </c:pt>
                <c:pt idx="1234">
                  <c:v>17-Dec-08</c:v>
                </c:pt>
                <c:pt idx="1235">
                  <c:v>18-Dec-08</c:v>
                </c:pt>
                <c:pt idx="1236">
                  <c:v>19-Dec-08</c:v>
                </c:pt>
                <c:pt idx="1237">
                  <c:v>22-Dec-08</c:v>
                </c:pt>
                <c:pt idx="1238">
                  <c:v>23-Dec-08</c:v>
                </c:pt>
                <c:pt idx="1239">
                  <c:v>24-Dec-08</c:v>
                </c:pt>
                <c:pt idx="1240">
                  <c:v>26-Dec-08</c:v>
                </c:pt>
                <c:pt idx="1241">
                  <c:v>29-Dec-08</c:v>
                </c:pt>
                <c:pt idx="1242">
                  <c:v>30-Dec-08</c:v>
                </c:pt>
                <c:pt idx="1243">
                  <c:v>31-Dec-08</c:v>
                </c:pt>
                <c:pt idx="1244">
                  <c:v>2-Jan-09</c:v>
                </c:pt>
                <c:pt idx="1245">
                  <c:v>5-Jan-09</c:v>
                </c:pt>
                <c:pt idx="1246">
                  <c:v>6-Jan-09</c:v>
                </c:pt>
                <c:pt idx="1247">
                  <c:v>7-Jan-09</c:v>
                </c:pt>
                <c:pt idx="1248">
                  <c:v>8-Jan-09</c:v>
                </c:pt>
                <c:pt idx="1249">
                  <c:v>9-Jan-09</c:v>
                </c:pt>
                <c:pt idx="1250">
                  <c:v>12-Jan-09</c:v>
                </c:pt>
                <c:pt idx="1251">
                  <c:v>13-Jan-09</c:v>
                </c:pt>
                <c:pt idx="1252">
                  <c:v>14-Jan-09</c:v>
                </c:pt>
                <c:pt idx="1253">
                  <c:v>15-Jan-09</c:v>
                </c:pt>
                <c:pt idx="1254">
                  <c:v>16-Jan-09</c:v>
                </c:pt>
                <c:pt idx="1255">
                  <c:v>20-Jan-09</c:v>
                </c:pt>
                <c:pt idx="1256">
                  <c:v>21-Jan-09</c:v>
                </c:pt>
                <c:pt idx="1257">
                  <c:v>22-Jan-09</c:v>
                </c:pt>
                <c:pt idx="1258">
                  <c:v>23-Jan-09</c:v>
                </c:pt>
                <c:pt idx="1259">
                  <c:v>26-Jan-09</c:v>
                </c:pt>
                <c:pt idx="1260">
                  <c:v>27-Jan-09</c:v>
                </c:pt>
                <c:pt idx="1261">
                  <c:v>28-Jan-09</c:v>
                </c:pt>
                <c:pt idx="1262">
                  <c:v>29-Jan-09</c:v>
                </c:pt>
                <c:pt idx="1263">
                  <c:v>30-Jan-09</c:v>
                </c:pt>
                <c:pt idx="1264">
                  <c:v>2-Feb-09</c:v>
                </c:pt>
                <c:pt idx="1265">
                  <c:v>3-Feb-09</c:v>
                </c:pt>
                <c:pt idx="1266">
                  <c:v>4-Feb-09</c:v>
                </c:pt>
                <c:pt idx="1267">
                  <c:v>5-Feb-09</c:v>
                </c:pt>
                <c:pt idx="1268">
                  <c:v>6-Feb-09</c:v>
                </c:pt>
                <c:pt idx="1269">
                  <c:v>9-Feb-09</c:v>
                </c:pt>
                <c:pt idx="1270">
                  <c:v>10-Feb-09</c:v>
                </c:pt>
                <c:pt idx="1271">
                  <c:v>11-Feb-09</c:v>
                </c:pt>
                <c:pt idx="1272">
                  <c:v>12-Feb-09</c:v>
                </c:pt>
                <c:pt idx="1273">
                  <c:v>13-Feb-09</c:v>
                </c:pt>
                <c:pt idx="1274">
                  <c:v>17-Feb-09</c:v>
                </c:pt>
                <c:pt idx="1275">
                  <c:v>18-Feb-09</c:v>
                </c:pt>
                <c:pt idx="1276">
                  <c:v>19-Feb-09</c:v>
                </c:pt>
                <c:pt idx="1277">
                  <c:v>20-Feb-09</c:v>
                </c:pt>
                <c:pt idx="1278">
                  <c:v>23-Feb-09</c:v>
                </c:pt>
                <c:pt idx="1279">
                  <c:v>24-Feb-09</c:v>
                </c:pt>
                <c:pt idx="1280">
                  <c:v>25-Feb-09</c:v>
                </c:pt>
                <c:pt idx="1281">
                  <c:v>26-Feb-09</c:v>
                </c:pt>
                <c:pt idx="1282">
                  <c:v>27-Feb-09</c:v>
                </c:pt>
                <c:pt idx="1283">
                  <c:v>2-Mar-09</c:v>
                </c:pt>
                <c:pt idx="1284">
                  <c:v>3-Mar-09</c:v>
                </c:pt>
                <c:pt idx="1285">
                  <c:v>4-Mar-09</c:v>
                </c:pt>
                <c:pt idx="1286">
                  <c:v>5-Mar-09</c:v>
                </c:pt>
                <c:pt idx="1287">
                  <c:v>6-Mar-09</c:v>
                </c:pt>
                <c:pt idx="1288">
                  <c:v>9-Mar-09</c:v>
                </c:pt>
                <c:pt idx="1289">
                  <c:v>10-Mar-09</c:v>
                </c:pt>
                <c:pt idx="1290">
                  <c:v>11-Mar-09</c:v>
                </c:pt>
                <c:pt idx="1291">
                  <c:v>12-Mar-09</c:v>
                </c:pt>
                <c:pt idx="1292">
                  <c:v>13-Mar-09</c:v>
                </c:pt>
                <c:pt idx="1293">
                  <c:v>16-Mar-09</c:v>
                </c:pt>
                <c:pt idx="1294">
                  <c:v>17-Mar-09</c:v>
                </c:pt>
                <c:pt idx="1295">
                  <c:v>18-Mar-09</c:v>
                </c:pt>
                <c:pt idx="1296">
                  <c:v>19-Mar-09</c:v>
                </c:pt>
                <c:pt idx="1297">
                  <c:v>20-Mar-09</c:v>
                </c:pt>
                <c:pt idx="1298">
                  <c:v>23-Mar-09</c:v>
                </c:pt>
                <c:pt idx="1299">
                  <c:v>24-Mar-09</c:v>
                </c:pt>
                <c:pt idx="1300">
                  <c:v>25-Mar-09</c:v>
                </c:pt>
                <c:pt idx="1301">
                  <c:v>26-Mar-09</c:v>
                </c:pt>
                <c:pt idx="1302">
                  <c:v>27-Mar-09</c:v>
                </c:pt>
                <c:pt idx="1303">
                  <c:v>30-Mar-09</c:v>
                </c:pt>
                <c:pt idx="1304">
                  <c:v>31-Mar-09</c:v>
                </c:pt>
                <c:pt idx="1305">
                  <c:v>1-Apr-09</c:v>
                </c:pt>
                <c:pt idx="1306">
                  <c:v>2-Apr-09</c:v>
                </c:pt>
                <c:pt idx="1307">
                  <c:v>3-Apr-09</c:v>
                </c:pt>
                <c:pt idx="1308">
                  <c:v>6-Apr-09</c:v>
                </c:pt>
                <c:pt idx="1309">
                  <c:v>7-Apr-09</c:v>
                </c:pt>
                <c:pt idx="1310">
                  <c:v>8-Apr-09</c:v>
                </c:pt>
                <c:pt idx="1311">
                  <c:v>9-Apr-09</c:v>
                </c:pt>
                <c:pt idx="1312">
                  <c:v>13-Apr-09</c:v>
                </c:pt>
                <c:pt idx="1313">
                  <c:v>14-Apr-09</c:v>
                </c:pt>
                <c:pt idx="1314">
                  <c:v>15-Apr-09</c:v>
                </c:pt>
                <c:pt idx="1315">
                  <c:v>16-Apr-09</c:v>
                </c:pt>
                <c:pt idx="1316">
                  <c:v>17-Apr-09</c:v>
                </c:pt>
                <c:pt idx="1317">
                  <c:v>20-Apr-09</c:v>
                </c:pt>
                <c:pt idx="1318">
                  <c:v>21-Apr-09</c:v>
                </c:pt>
                <c:pt idx="1319">
                  <c:v>22-Apr-09</c:v>
                </c:pt>
                <c:pt idx="1320">
                  <c:v>23-Apr-09</c:v>
                </c:pt>
                <c:pt idx="1321">
                  <c:v>24-Apr-09</c:v>
                </c:pt>
                <c:pt idx="1322">
                  <c:v>27-Apr-09</c:v>
                </c:pt>
                <c:pt idx="1323">
                  <c:v>28-Apr-09</c:v>
                </c:pt>
                <c:pt idx="1324">
                  <c:v>29-Apr-09</c:v>
                </c:pt>
                <c:pt idx="1325">
                  <c:v>30-Apr-09</c:v>
                </c:pt>
                <c:pt idx="1326">
                  <c:v>1-May-09</c:v>
                </c:pt>
                <c:pt idx="1327">
                  <c:v>4-May-09</c:v>
                </c:pt>
                <c:pt idx="1328">
                  <c:v>5-May-09</c:v>
                </c:pt>
                <c:pt idx="1329">
                  <c:v>6-May-09</c:v>
                </c:pt>
                <c:pt idx="1330">
                  <c:v>7-May-09</c:v>
                </c:pt>
                <c:pt idx="1331">
                  <c:v>8-May-09</c:v>
                </c:pt>
                <c:pt idx="1332">
                  <c:v>11-May-09</c:v>
                </c:pt>
                <c:pt idx="1333">
                  <c:v>12-May-09</c:v>
                </c:pt>
                <c:pt idx="1334">
                  <c:v>13-May-09</c:v>
                </c:pt>
                <c:pt idx="1335">
                  <c:v>14-May-09</c:v>
                </c:pt>
                <c:pt idx="1336">
                  <c:v>15-May-09</c:v>
                </c:pt>
                <c:pt idx="1337">
                  <c:v>18-May-09</c:v>
                </c:pt>
                <c:pt idx="1338">
                  <c:v>19-May-09</c:v>
                </c:pt>
                <c:pt idx="1339">
                  <c:v>20-May-09</c:v>
                </c:pt>
                <c:pt idx="1340">
                  <c:v>21-May-09</c:v>
                </c:pt>
                <c:pt idx="1341">
                  <c:v>22-May-09</c:v>
                </c:pt>
                <c:pt idx="1342">
                  <c:v>26-May-09</c:v>
                </c:pt>
                <c:pt idx="1343">
                  <c:v>27-May-09</c:v>
                </c:pt>
                <c:pt idx="1344">
                  <c:v>28-May-09</c:v>
                </c:pt>
                <c:pt idx="1345">
                  <c:v>29-May-09</c:v>
                </c:pt>
                <c:pt idx="1346">
                  <c:v>1-Jun-09</c:v>
                </c:pt>
                <c:pt idx="1347">
                  <c:v>2-Jun-09</c:v>
                </c:pt>
                <c:pt idx="1348">
                  <c:v>3-Jun-09</c:v>
                </c:pt>
                <c:pt idx="1349">
                  <c:v>4-Jun-09</c:v>
                </c:pt>
                <c:pt idx="1350">
                  <c:v>5-Jun-09</c:v>
                </c:pt>
                <c:pt idx="1351">
                  <c:v>8-Jun-09</c:v>
                </c:pt>
                <c:pt idx="1352">
                  <c:v>9-Jun-09</c:v>
                </c:pt>
                <c:pt idx="1353">
                  <c:v>10-Jun-09</c:v>
                </c:pt>
                <c:pt idx="1354">
                  <c:v>11-Jun-09</c:v>
                </c:pt>
                <c:pt idx="1355">
                  <c:v>12-Jun-09</c:v>
                </c:pt>
                <c:pt idx="1356">
                  <c:v>15-Jun-09</c:v>
                </c:pt>
                <c:pt idx="1357">
                  <c:v>16-Jun-09</c:v>
                </c:pt>
                <c:pt idx="1358">
                  <c:v>17-Jun-09</c:v>
                </c:pt>
                <c:pt idx="1359">
                  <c:v>18-Jun-09</c:v>
                </c:pt>
                <c:pt idx="1360">
                  <c:v>19-Jun-09</c:v>
                </c:pt>
                <c:pt idx="1361">
                  <c:v>22-Jun-09</c:v>
                </c:pt>
                <c:pt idx="1362">
                  <c:v>23-Jun-09</c:v>
                </c:pt>
                <c:pt idx="1363">
                  <c:v>24-Jun-09</c:v>
                </c:pt>
                <c:pt idx="1364">
                  <c:v>25-Jun-09</c:v>
                </c:pt>
                <c:pt idx="1365">
                  <c:v>26-Jun-09</c:v>
                </c:pt>
                <c:pt idx="1366">
                  <c:v>29-Jun-09</c:v>
                </c:pt>
                <c:pt idx="1367">
                  <c:v>30-Jun-09</c:v>
                </c:pt>
                <c:pt idx="1368">
                  <c:v>1-Jul-09</c:v>
                </c:pt>
                <c:pt idx="1369">
                  <c:v>2-Jul-09</c:v>
                </c:pt>
                <c:pt idx="1370">
                  <c:v>6-Jul-09</c:v>
                </c:pt>
                <c:pt idx="1371">
                  <c:v>7-Jul-09</c:v>
                </c:pt>
                <c:pt idx="1372">
                  <c:v>8-Jul-09</c:v>
                </c:pt>
                <c:pt idx="1373">
                  <c:v>9-Jul-09</c:v>
                </c:pt>
                <c:pt idx="1374">
                  <c:v>10-Jul-09</c:v>
                </c:pt>
                <c:pt idx="1375">
                  <c:v>13-Jul-09</c:v>
                </c:pt>
                <c:pt idx="1376">
                  <c:v>14-Jul-09</c:v>
                </c:pt>
                <c:pt idx="1377">
                  <c:v>15-Jul-09</c:v>
                </c:pt>
                <c:pt idx="1378">
                  <c:v>16-Jul-09</c:v>
                </c:pt>
                <c:pt idx="1379">
                  <c:v>17-Jul-09</c:v>
                </c:pt>
                <c:pt idx="1380">
                  <c:v>20-Jul-09</c:v>
                </c:pt>
                <c:pt idx="1381">
                  <c:v>21-Jul-09</c:v>
                </c:pt>
                <c:pt idx="1382">
                  <c:v>22-Jul-09</c:v>
                </c:pt>
                <c:pt idx="1383">
                  <c:v>23-Jul-09</c:v>
                </c:pt>
                <c:pt idx="1384">
                  <c:v>24-Jul-09</c:v>
                </c:pt>
                <c:pt idx="1385">
                  <c:v>27-Jul-09</c:v>
                </c:pt>
                <c:pt idx="1386">
                  <c:v>28-Jul-09</c:v>
                </c:pt>
                <c:pt idx="1387">
                  <c:v>29-Jul-09</c:v>
                </c:pt>
                <c:pt idx="1388">
                  <c:v>30-Jul-09</c:v>
                </c:pt>
                <c:pt idx="1389">
                  <c:v>31-Jul-09</c:v>
                </c:pt>
                <c:pt idx="1390">
                  <c:v>3-Aug-09</c:v>
                </c:pt>
                <c:pt idx="1391">
                  <c:v>4-Aug-09</c:v>
                </c:pt>
                <c:pt idx="1392">
                  <c:v>5-Aug-09</c:v>
                </c:pt>
                <c:pt idx="1393">
                  <c:v>6-Aug-09</c:v>
                </c:pt>
                <c:pt idx="1394">
                  <c:v>7-Aug-09</c:v>
                </c:pt>
                <c:pt idx="1395">
                  <c:v>10-Aug-09</c:v>
                </c:pt>
                <c:pt idx="1396">
                  <c:v>11-Aug-09</c:v>
                </c:pt>
                <c:pt idx="1397">
                  <c:v>12-Aug-09</c:v>
                </c:pt>
                <c:pt idx="1398">
                  <c:v>13-Aug-09</c:v>
                </c:pt>
                <c:pt idx="1399">
                  <c:v>14-Aug-09</c:v>
                </c:pt>
                <c:pt idx="1400">
                  <c:v>17-Aug-09</c:v>
                </c:pt>
                <c:pt idx="1401">
                  <c:v>18-Aug-09</c:v>
                </c:pt>
                <c:pt idx="1402">
                  <c:v>19-Aug-09</c:v>
                </c:pt>
                <c:pt idx="1403">
                  <c:v>20-Aug-09</c:v>
                </c:pt>
                <c:pt idx="1404">
                  <c:v>21-Aug-09</c:v>
                </c:pt>
                <c:pt idx="1405">
                  <c:v>24-Aug-09</c:v>
                </c:pt>
                <c:pt idx="1406">
                  <c:v>25-Aug-09</c:v>
                </c:pt>
                <c:pt idx="1407">
                  <c:v>26-Aug-09</c:v>
                </c:pt>
                <c:pt idx="1408">
                  <c:v>27-Aug-09</c:v>
                </c:pt>
                <c:pt idx="1409">
                  <c:v>28-Aug-09</c:v>
                </c:pt>
                <c:pt idx="1410">
                  <c:v>31-Aug-09</c:v>
                </c:pt>
                <c:pt idx="1411">
                  <c:v>1-Sep-09</c:v>
                </c:pt>
                <c:pt idx="1412">
                  <c:v>2-Sep-09</c:v>
                </c:pt>
                <c:pt idx="1413">
                  <c:v>3-Sep-09</c:v>
                </c:pt>
                <c:pt idx="1414">
                  <c:v>4-Sep-09</c:v>
                </c:pt>
                <c:pt idx="1415">
                  <c:v>8-Sep-09</c:v>
                </c:pt>
                <c:pt idx="1416">
                  <c:v>9-Sep-09</c:v>
                </c:pt>
                <c:pt idx="1417">
                  <c:v>10-Sep-09</c:v>
                </c:pt>
                <c:pt idx="1418">
                  <c:v>11-Sep-09</c:v>
                </c:pt>
                <c:pt idx="1419">
                  <c:v>14-Sep-09</c:v>
                </c:pt>
                <c:pt idx="1420">
                  <c:v>15-Sep-09</c:v>
                </c:pt>
                <c:pt idx="1421">
                  <c:v>16-Sep-09</c:v>
                </c:pt>
                <c:pt idx="1422">
                  <c:v>17-Sep-09</c:v>
                </c:pt>
                <c:pt idx="1423">
                  <c:v>18-Sep-09</c:v>
                </c:pt>
                <c:pt idx="1424">
                  <c:v>21-Sep-09</c:v>
                </c:pt>
                <c:pt idx="1425">
                  <c:v>22-Sep-09</c:v>
                </c:pt>
                <c:pt idx="1426">
                  <c:v>23-Sep-09</c:v>
                </c:pt>
                <c:pt idx="1427">
                  <c:v>24-Sep-09</c:v>
                </c:pt>
                <c:pt idx="1428">
                  <c:v>25-Sep-09</c:v>
                </c:pt>
                <c:pt idx="1429">
                  <c:v>28-Sep-09</c:v>
                </c:pt>
                <c:pt idx="1430">
                  <c:v>29-Sep-09</c:v>
                </c:pt>
                <c:pt idx="1431">
                  <c:v>30-Sep-09</c:v>
                </c:pt>
                <c:pt idx="1432">
                  <c:v>1-Oct-09</c:v>
                </c:pt>
                <c:pt idx="1433">
                  <c:v>2-Oct-09</c:v>
                </c:pt>
                <c:pt idx="1434">
                  <c:v>5-Oct-09</c:v>
                </c:pt>
                <c:pt idx="1435">
                  <c:v>6-Oct-09</c:v>
                </c:pt>
                <c:pt idx="1436">
                  <c:v>7-Oct-09</c:v>
                </c:pt>
                <c:pt idx="1437">
                  <c:v>8-Oct-09</c:v>
                </c:pt>
                <c:pt idx="1438">
                  <c:v>9-Oct-09</c:v>
                </c:pt>
                <c:pt idx="1439">
                  <c:v>12-Oct-09</c:v>
                </c:pt>
                <c:pt idx="1440">
                  <c:v>13-Oct-09</c:v>
                </c:pt>
                <c:pt idx="1441">
                  <c:v>14-Oct-09</c:v>
                </c:pt>
                <c:pt idx="1442">
                  <c:v>15-Oct-09</c:v>
                </c:pt>
                <c:pt idx="1443">
                  <c:v>16-Oct-09</c:v>
                </c:pt>
                <c:pt idx="1444">
                  <c:v>19-Oct-09</c:v>
                </c:pt>
                <c:pt idx="1445">
                  <c:v>20-Oct-09</c:v>
                </c:pt>
                <c:pt idx="1446">
                  <c:v>21-Oct-09</c:v>
                </c:pt>
                <c:pt idx="1447">
                  <c:v>22-Oct-09</c:v>
                </c:pt>
                <c:pt idx="1448">
                  <c:v>23-Oct-09</c:v>
                </c:pt>
                <c:pt idx="1449">
                  <c:v>26-Oct-09</c:v>
                </c:pt>
                <c:pt idx="1450">
                  <c:v>27-Oct-09</c:v>
                </c:pt>
                <c:pt idx="1451">
                  <c:v>28-Oct-09</c:v>
                </c:pt>
                <c:pt idx="1452">
                  <c:v>29-Oct-09</c:v>
                </c:pt>
                <c:pt idx="1453">
                  <c:v>30-Oct-09</c:v>
                </c:pt>
                <c:pt idx="1454">
                  <c:v>2-Nov-09</c:v>
                </c:pt>
                <c:pt idx="1455">
                  <c:v>3-Nov-09</c:v>
                </c:pt>
                <c:pt idx="1456">
                  <c:v>4-Nov-09</c:v>
                </c:pt>
                <c:pt idx="1457">
                  <c:v>5-Nov-09</c:v>
                </c:pt>
                <c:pt idx="1458">
                  <c:v>6-Nov-09</c:v>
                </c:pt>
                <c:pt idx="1459">
                  <c:v>9-Nov-09</c:v>
                </c:pt>
                <c:pt idx="1460">
                  <c:v>10-Nov-09</c:v>
                </c:pt>
                <c:pt idx="1461">
                  <c:v>11-Nov-09</c:v>
                </c:pt>
                <c:pt idx="1462">
                  <c:v>12-Nov-09</c:v>
                </c:pt>
                <c:pt idx="1463">
                  <c:v>13-Nov-09</c:v>
                </c:pt>
                <c:pt idx="1464">
                  <c:v>16-Nov-09</c:v>
                </c:pt>
                <c:pt idx="1465">
                  <c:v>17-Nov-09</c:v>
                </c:pt>
                <c:pt idx="1466">
                  <c:v>18-Nov-09</c:v>
                </c:pt>
                <c:pt idx="1467">
                  <c:v>19-Nov-09</c:v>
                </c:pt>
                <c:pt idx="1468">
                  <c:v>20-Nov-09</c:v>
                </c:pt>
                <c:pt idx="1469">
                  <c:v>23-Nov-09</c:v>
                </c:pt>
                <c:pt idx="1470">
                  <c:v>24-Nov-09</c:v>
                </c:pt>
                <c:pt idx="1471">
                  <c:v>25-Nov-09</c:v>
                </c:pt>
                <c:pt idx="1472">
                  <c:v>27-Nov-09</c:v>
                </c:pt>
                <c:pt idx="1473">
                  <c:v>30-Nov-09</c:v>
                </c:pt>
                <c:pt idx="1474">
                  <c:v>1-Dec-09</c:v>
                </c:pt>
                <c:pt idx="1475">
                  <c:v>2-Dec-09</c:v>
                </c:pt>
                <c:pt idx="1476">
                  <c:v>3-Dec-09</c:v>
                </c:pt>
                <c:pt idx="1477">
                  <c:v>4-Dec-09</c:v>
                </c:pt>
                <c:pt idx="1478">
                  <c:v>7-Dec-09</c:v>
                </c:pt>
                <c:pt idx="1479">
                  <c:v>8-Dec-09</c:v>
                </c:pt>
                <c:pt idx="1480">
                  <c:v>9-Dec-09</c:v>
                </c:pt>
                <c:pt idx="1481">
                  <c:v>10-Dec-09</c:v>
                </c:pt>
                <c:pt idx="1482">
                  <c:v>11-Dec-09</c:v>
                </c:pt>
                <c:pt idx="1483">
                  <c:v>14-Dec-09</c:v>
                </c:pt>
                <c:pt idx="1484">
                  <c:v>15-Dec-09</c:v>
                </c:pt>
                <c:pt idx="1485">
                  <c:v>16-Dec-09</c:v>
                </c:pt>
                <c:pt idx="1486">
                  <c:v>17-Dec-09</c:v>
                </c:pt>
                <c:pt idx="1487">
                  <c:v>18-Dec-09</c:v>
                </c:pt>
                <c:pt idx="1488">
                  <c:v>21-Dec-09</c:v>
                </c:pt>
                <c:pt idx="1489">
                  <c:v>22-Dec-09</c:v>
                </c:pt>
                <c:pt idx="1490">
                  <c:v>23-Dec-09</c:v>
                </c:pt>
                <c:pt idx="1491">
                  <c:v>24-Dec-09</c:v>
                </c:pt>
                <c:pt idx="1492">
                  <c:v>28-Dec-09</c:v>
                </c:pt>
                <c:pt idx="1493">
                  <c:v>29-Dec-09</c:v>
                </c:pt>
                <c:pt idx="1494">
                  <c:v>30-Dec-09</c:v>
                </c:pt>
                <c:pt idx="1495">
                  <c:v>31-Dec-09</c:v>
                </c:pt>
                <c:pt idx="1496">
                  <c:v>4-Jan-10</c:v>
                </c:pt>
                <c:pt idx="1497">
                  <c:v>5-Jan-10</c:v>
                </c:pt>
                <c:pt idx="1498">
                  <c:v>6-Jan-10</c:v>
                </c:pt>
                <c:pt idx="1499">
                  <c:v>7-Jan-10</c:v>
                </c:pt>
                <c:pt idx="1500">
                  <c:v>8-Jan-10</c:v>
                </c:pt>
                <c:pt idx="1501">
                  <c:v>11-Jan-10</c:v>
                </c:pt>
                <c:pt idx="1502">
                  <c:v>12-Jan-10</c:v>
                </c:pt>
                <c:pt idx="1503">
                  <c:v>13-Jan-10</c:v>
                </c:pt>
                <c:pt idx="1504">
                  <c:v>14-Jan-10</c:v>
                </c:pt>
                <c:pt idx="1505">
                  <c:v>15-Jan-10</c:v>
                </c:pt>
                <c:pt idx="1506">
                  <c:v>19-Jan-10</c:v>
                </c:pt>
                <c:pt idx="1507">
                  <c:v>20-Jan-10</c:v>
                </c:pt>
                <c:pt idx="1508">
                  <c:v>21-Jan-10</c:v>
                </c:pt>
                <c:pt idx="1509">
                  <c:v>22-Jan-10</c:v>
                </c:pt>
                <c:pt idx="1510">
                  <c:v>25-Jan-10</c:v>
                </c:pt>
                <c:pt idx="1511">
                  <c:v>26-Jan-10</c:v>
                </c:pt>
                <c:pt idx="1512">
                  <c:v>27-Jan-10</c:v>
                </c:pt>
                <c:pt idx="1513">
                  <c:v>28-Jan-10</c:v>
                </c:pt>
                <c:pt idx="1514">
                  <c:v>29-Jan-10</c:v>
                </c:pt>
                <c:pt idx="1515">
                  <c:v>1-Feb-10</c:v>
                </c:pt>
                <c:pt idx="1516">
                  <c:v>2-Feb-10</c:v>
                </c:pt>
                <c:pt idx="1517">
                  <c:v>3-Feb-10</c:v>
                </c:pt>
                <c:pt idx="1518">
                  <c:v>4-Feb-10</c:v>
                </c:pt>
                <c:pt idx="1519">
                  <c:v>5-Feb-10</c:v>
                </c:pt>
                <c:pt idx="1520">
                  <c:v>8-Feb-10</c:v>
                </c:pt>
                <c:pt idx="1521">
                  <c:v>9-Feb-10</c:v>
                </c:pt>
                <c:pt idx="1522">
                  <c:v>10-Feb-10</c:v>
                </c:pt>
                <c:pt idx="1523">
                  <c:v>11-Feb-10</c:v>
                </c:pt>
                <c:pt idx="1524">
                  <c:v>12-Feb-10</c:v>
                </c:pt>
                <c:pt idx="1525">
                  <c:v>16-Feb-10</c:v>
                </c:pt>
                <c:pt idx="1526">
                  <c:v>17-Feb-10</c:v>
                </c:pt>
                <c:pt idx="1527">
                  <c:v>18-Feb-10</c:v>
                </c:pt>
                <c:pt idx="1528">
                  <c:v>19-Feb-10</c:v>
                </c:pt>
                <c:pt idx="1529">
                  <c:v>22-Feb-10</c:v>
                </c:pt>
                <c:pt idx="1530">
                  <c:v>23-Feb-10</c:v>
                </c:pt>
                <c:pt idx="1531">
                  <c:v>24-Feb-10</c:v>
                </c:pt>
                <c:pt idx="1532">
                  <c:v>25-Feb-10</c:v>
                </c:pt>
                <c:pt idx="1533">
                  <c:v>26-Feb-10</c:v>
                </c:pt>
                <c:pt idx="1534">
                  <c:v>1-Mar-10</c:v>
                </c:pt>
                <c:pt idx="1535">
                  <c:v>2-Mar-10</c:v>
                </c:pt>
                <c:pt idx="1536">
                  <c:v>3-Mar-10</c:v>
                </c:pt>
                <c:pt idx="1537">
                  <c:v>4-Mar-10</c:v>
                </c:pt>
                <c:pt idx="1538">
                  <c:v>5-Mar-10</c:v>
                </c:pt>
                <c:pt idx="1539">
                  <c:v>8-Mar-10</c:v>
                </c:pt>
                <c:pt idx="1540">
                  <c:v>9-Mar-10</c:v>
                </c:pt>
                <c:pt idx="1541">
                  <c:v>10-Mar-10</c:v>
                </c:pt>
                <c:pt idx="1542">
                  <c:v>11-Mar-10</c:v>
                </c:pt>
                <c:pt idx="1543">
                  <c:v>12-Mar-10</c:v>
                </c:pt>
                <c:pt idx="1544">
                  <c:v>15-Mar-10</c:v>
                </c:pt>
                <c:pt idx="1545">
                  <c:v>16-Mar-10</c:v>
                </c:pt>
                <c:pt idx="1546">
                  <c:v>17-Mar-10</c:v>
                </c:pt>
                <c:pt idx="1547">
                  <c:v>18-Mar-10</c:v>
                </c:pt>
                <c:pt idx="1548">
                  <c:v>19-Mar-10</c:v>
                </c:pt>
                <c:pt idx="1549">
                  <c:v>22-Mar-10</c:v>
                </c:pt>
                <c:pt idx="1550">
                  <c:v>23-Mar-10</c:v>
                </c:pt>
                <c:pt idx="1551">
                  <c:v>24-Mar-10</c:v>
                </c:pt>
                <c:pt idx="1552">
                  <c:v>25-Mar-10</c:v>
                </c:pt>
                <c:pt idx="1553">
                  <c:v>26-Mar-10</c:v>
                </c:pt>
                <c:pt idx="1554">
                  <c:v>29-Mar-10</c:v>
                </c:pt>
                <c:pt idx="1555">
                  <c:v>30-Mar-10</c:v>
                </c:pt>
                <c:pt idx="1556">
                  <c:v>31-Mar-10</c:v>
                </c:pt>
                <c:pt idx="1557">
                  <c:v>1-Apr-10</c:v>
                </c:pt>
                <c:pt idx="1558">
                  <c:v>5-Apr-10</c:v>
                </c:pt>
                <c:pt idx="1559">
                  <c:v>6-Apr-10</c:v>
                </c:pt>
                <c:pt idx="1560">
                  <c:v>7-Apr-10</c:v>
                </c:pt>
                <c:pt idx="1561">
                  <c:v>8-Apr-10</c:v>
                </c:pt>
                <c:pt idx="1562">
                  <c:v>9-Apr-10</c:v>
                </c:pt>
                <c:pt idx="1563">
                  <c:v>12-Apr-10</c:v>
                </c:pt>
                <c:pt idx="1564">
                  <c:v>13-Apr-10</c:v>
                </c:pt>
                <c:pt idx="1565">
                  <c:v>14-Apr-10</c:v>
                </c:pt>
                <c:pt idx="1566">
                  <c:v>15-Apr-10</c:v>
                </c:pt>
                <c:pt idx="1567">
                  <c:v>16-Apr-10</c:v>
                </c:pt>
                <c:pt idx="1568">
                  <c:v>19-Apr-10</c:v>
                </c:pt>
                <c:pt idx="1569">
                  <c:v>20-Apr-10</c:v>
                </c:pt>
                <c:pt idx="1570">
                  <c:v>21-Apr-10</c:v>
                </c:pt>
                <c:pt idx="1571">
                  <c:v>22-Apr-10</c:v>
                </c:pt>
                <c:pt idx="1572">
                  <c:v>23-Apr-10</c:v>
                </c:pt>
                <c:pt idx="1573">
                  <c:v>26-Apr-10</c:v>
                </c:pt>
                <c:pt idx="1574">
                  <c:v>27-Apr-10</c:v>
                </c:pt>
                <c:pt idx="1575">
                  <c:v>28-Apr-10</c:v>
                </c:pt>
                <c:pt idx="1576">
                  <c:v>29-Apr-10</c:v>
                </c:pt>
                <c:pt idx="1577">
                  <c:v>30-Apr-10</c:v>
                </c:pt>
                <c:pt idx="1578">
                  <c:v>3-May-10</c:v>
                </c:pt>
                <c:pt idx="1579">
                  <c:v>4-May-10</c:v>
                </c:pt>
                <c:pt idx="1580">
                  <c:v>5-May-10</c:v>
                </c:pt>
                <c:pt idx="1581">
                  <c:v>6-May-10</c:v>
                </c:pt>
                <c:pt idx="1582">
                  <c:v>7-May-10</c:v>
                </c:pt>
                <c:pt idx="1583">
                  <c:v>10-May-10</c:v>
                </c:pt>
                <c:pt idx="1584">
                  <c:v>11-May-10</c:v>
                </c:pt>
                <c:pt idx="1585">
                  <c:v>12-May-10</c:v>
                </c:pt>
                <c:pt idx="1586">
                  <c:v>13-May-10</c:v>
                </c:pt>
                <c:pt idx="1587">
                  <c:v>14-May-10</c:v>
                </c:pt>
                <c:pt idx="1588">
                  <c:v>17-May-10</c:v>
                </c:pt>
                <c:pt idx="1589">
                  <c:v>18-May-10</c:v>
                </c:pt>
                <c:pt idx="1590">
                  <c:v>19-May-10</c:v>
                </c:pt>
                <c:pt idx="1591">
                  <c:v>20-May-10</c:v>
                </c:pt>
                <c:pt idx="1592">
                  <c:v>21-May-10</c:v>
                </c:pt>
                <c:pt idx="1593">
                  <c:v>24-May-10</c:v>
                </c:pt>
                <c:pt idx="1594">
                  <c:v>25-May-10</c:v>
                </c:pt>
                <c:pt idx="1595">
                  <c:v>26-May-10</c:v>
                </c:pt>
                <c:pt idx="1596">
                  <c:v>27-May-10</c:v>
                </c:pt>
                <c:pt idx="1597">
                  <c:v>28-May-10</c:v>
                </c:pt>
                <c:pt idx="1598">
                  <c:v>1-Jun-10</c:v>
                </c:pt>
                <c:pt idx="1599">
                  <c:v>2-Jun-10</c:v>
                </c:pt>
                <c:pt idx="1600">
                  <c:v>3-Jun-10</c:v>
                </c:pt>
                <c:pt idx="1601">
                  <c:v>4-Jun-10</c:v>
                </c:pt>
                <c:pt idx="1602">
                  <c:v>7-Jun-10</c:v>
                </c:pt>
                <c:pt idx="1603">
                  <c:v>8-Jun-10</c:v>
                </c:pt>
                <c:pt idx="1604">
                  <c:v>9-Jun-10</c:v>
                </c:pt>
                <c:pt idx="1605">
                  <c:v>10-Jun-10</c:v>
                </c:pt>
                <c:pt idx="1606">
                  <c:v>11-Jun-10</c:v>
                </c:pt>
                <c:pt idx="1607">
                  <c:v>14-Jun-10</c:v>
                </c:pt>
                <c:pt idx="1608">
                  <c:v>15-Jun-10</c:v>
                </c:pt>
                <c:pt idx="1609">
                  <c:v>16-Jun-10</c:v>
                </c:pt>
                <c:pt idx="1610">
                  <c:v>17-Jun-10</c:v>
                </c:pt>
                <c:pt idx="1611">
                  <c:v>18-Jun-10</c:v>
                </c:pt>
                <c:pt idx="1612">
                  <c:v>21-Jun-10</c:v>
                </c:pt>
                <c:pt idx="1613">
                  <c:v>22-Jun-10</c:v>
                </c:pt>
                <c:pt idx="1614">
                  <c:v>23-Jun-10</c:v>
                </c:pt>
                <c:pt idx="1615">
                  <c:v>24-Jun-10</c:v>
                </c:pt>
                <c:pt idx="1616">
                  <c:v>25-Jun-10</c:v>
                </c:pt>
                <c:pt idx="1617">
                  <c:v>28-Jun-10</c:v>
                </c:pt>
                <c:pt idx="1618">
                  <c:v>29-Jun-10</c:v>
                </c:pt>
                <c:pt idx="1619">
                  <c:v>30-Jun-10</c:v>
                </c:pt>
                <c:pt idx="1620">
                  <c:v>1-Jul-10</c:v>
                </c:pt>
                <c:pt idx="1621">
                  <c:v>2-Jul-10</c:v>
                </c:pt>
                <c:pt idx="1622">
                  <c:v>6-Jul-10</c:v>
                </c:pt>
                <c:pt idx="1623">
                  <c:v>7-Jul-10</c:v>
                </c:pt>
                <c:pt idx="1624">
                  <c:v>8-Jul-10</c:v>
                </c:pt>
                <c:pt idx="1625">
                  <c:v>9-Jul-10</c:v>
                </c:pt>
                <c:pt idx="1626">
                  <c:v>12-Jul-10</c:v>
                </c:pt>
                <c:pt idx="1627">
                  <c:v>13-Jul-10</c:v>
                </c:pt>
                <c:pt idx="1628">
                  <c:v>14-Jul-10</c:v>
                </c:pt>
                <c:pt idx="1629">
                  <c:v>15-Jul-10</c:v>
                </c:pt>
                <c:pt idx="1630">
                  <c:v>16-Jul-10</c:v>
                </c:pt>
                <c:pt idx="1631">
                  <c:v>19-Jul-10</c:v>
                </c:pt>
                <c:pt idx="1632">
                  <c:v>20-Jul-10</c:v>
                </c:pt>
                <c:pt idx="1633">
                  <c:v>21-Jul-10</c:v>
                </c:pt>
                <c:pt idx="1634">
                  <c:v>22-Jul-10</c:v>
                </c:pt>
                <c:pt idx="1635">
                  <c:v>23-Jul-10</c:v>
                </c:pt>
                <c:pt idx="1636">
                  <c:v>26-Jul-10</c:v>
                </c:pt>
                <c:pt idx="1637">
                  <c:v>27-Jul-10</c:v>
                </c:pt>
                <c:pt idx="1638">
                  <c:v>28-Jul-10</c:v>
                </c:pt>
                <c:pt idx="1639">
                  <c:v>29-Jul-10</c:v>
                </c:pt>
                <c:pt idx="1640">
                  <c:v>30-Jul-10</c:v>
                </c:pt>
                <c:pt idx="1641">
                  <c:v>2-Aug-10</c:v>
                </c:pt>
                <c:pt idx="1642">
                  <c:v>3-Aug-10</c:v>
                </c:pt>
                <c:pt idx="1643">
                  <c:v>4-Aug-10</c:v>
                </c:pt>
                <c:pt idx="1644">
                  <c:v>5-Aug-10</c:v>
                </c:pt>
                <c:pt idx="1645">
                  <c:v>6-Aug-10</c:v>
                </c:pt>
                <c:pt idx="1646">
                  <c:v>9-Aug-10</c:v>
                </c:pt>
                <c:pt idx="1647">
                  <c:v>10-Aug-10</c:v>
                </c:pt>
                <c:pt idx="1648">
                  <c:v>11-Aug-10</c:v>
                </c:pt>
                <c:pt idx="1649">
                  <c:v>12-Aug-10</c:v>
                </c:pt>
                <c:pt idx="1650">
                  <c:v>13-Aug-10</c:v>
                </c:pt>
                <c:pt idx="1651">
                  <c:v>16-Aug-10</c:v>
                </c:pt>
                <c:pt idx="1652">
                  <c:v>17-Aug-10</c:v>
                </c:pt>
                <c:pt idx="1653">
                  <c:v>18-Aug-10</c:v>
                </c:pt>
                <c:pt idx="1654">
                  <c:v>19-Aug-10</c:v>
                </c:pt>
                <c:pt idx="1655">
                  <c:v>20-Aug-10</c:v>
                </c:pt>
                <c:pt idx="1656">
                  <c:v>23-Aug-10</c:v>
                </c:pt>
                <c:pt idx="1657">
                  <c:v>24-Aug-10</c:v>
                </c:pt>
                <c:pt idx="1658">
                  <c:v>25-Aug-10</c:v>
                </c:pt>
                <c:pt idx="1659">
                  <c:v>26-Aug-10</c:v>
                </c:pt>
                <c:pt idx="1660">
                  <c:v>27-Aug-10</c:v>
                </c:pt>
                <c:pt idx="1661">
                  <c:v>30-Aug-10</c:v>
                </c:pt>
                <c:pt idx="1662">
                  <c:v>31-Aug-10</c:v>
                </c:pt>
                <c:pt idx="1663">
                  <c:v>1-Sep-10</c:v>
                </c:pt>
                <c:pt idx="1664">
                  <c:v>2-Sep-10</c:v>
                </c:pt>
                <c:pt idx="1665">
                  <c:v>3-Sep-10</c:v>
                </c:pt>
                <c:pt idx="1666">
                  <c:v>7-Sep-10</c:v>
                </c:pt>
                <c:pt idx="1667">
                  <c:v>8-Sep-10</c:v>
                </c:pt>
                <c:pt idx="1668">
                  <c:v>9-Sep-10</c:v>
                </c:pt>
                <c:pt idx="1669">
                  <c:v>10-Sep-10</c:v>
                </c:pt>
                <c:pt idx="1670">
                  <c:v>13-Sep-10</c:v>
                </c:pt>
                <c:pt idx="1671">
                  <c:v>14-Sep-10</c:v>
                </c:pt>
                <c:pt idx="1672">
                  <c:v>15-Sep-10</c:v>
                </c:pt>
                <c:pt idx="1673">
                  <c:v>16-Sep-10</c:v>
                </c:pt>
                <c:pt idx="1674">
                  <c:v>17-Sep-10</c:v>
                </c:pt>
                <c:pt idx="1675">
                  <c:v>20-Sep-10</c:v>
                </c:pt>
                <c:pt idx="1676">
                  <c:v>21-Sep-10</c:v>
                </c:pt>
                <c:pt idx="1677">
                  <c:v>22-Sep-10</c:v>
                </c:pt>
                <c:pt idx="1678">
                  <c:v>23-Sep-10</c:v>
                </c:pt>
                <c:pt idx="1679">
                  <c:v>24-Sep-10</c:v>
                </c:pt>
                <c:pt idx="1680">
                  <c:v>27-Sep-10</c:v>
                </c:pt>
                <c:pt idx="1681">
                  <c:v>28-Sep-10</c:v>
                </c:pt>
                <c:pt idx="1682">
                  <c:v>29-Sep-10</c:v>
                </c:pt>
                <c:pt idx="1683">
                  <c:v>30-Sep-10</c:v>
                </c:pt>
                <c:pt idx="1684">
                  <c:v>1-Oct-10</c:v>
                </c:pt>
                <c:pt idx="1685">
                  <c:v>4-Oct-10</c:v>
                </c:pt>
                <c:pt idx="1686">
                  <c:v>5-Oct-10</c:v>
                </c:pt>
                <c:pt idx="1687">
                  <c:v>6-Oct-10</c:v>
                </c:pt>
                <c:pt idx="1688">
                  <c:v>7-Oct-10</c:v>
                </c:pt>
                <c:pt idx="1689">
                  <c:v>8-Oct-10</c:v>
                </c:pt>
                <c:pt idx="1690">
                  <c:v>11-Oct-10</c:v>
                </c:pt>
                <c:pt idx="1691">
                  <c:v>12-Oct-10</c:v>
                </c:pt>
                <c:pt idx="1692">
                  <c:v>13-Oct-10</c:v>
                </c:pt>
                <c:pt idx="1693">
                  <c:v>14-Oct-10</c:v>
                </c:pt>
                <c:pt idx="1694">
                  <c:v>15-Oct-10</c:v>
                </c:pt>
                <c:pt idx="1695">
                  <c:v>18-Oct-10</c:v>
                </c:pt>
                <c:pt idx="1696">
                  <c:v>19-Oct-10</c:v>
                </c:pt>
                <c:pt idx="1697">
                  <c:v>20-Oct-10</c:v>
                </c:pt>
                <c:pt idx="1698">
                  <c:v>21-Oct-10</c:v>
                </c:pt>
                <c:pt idx="1699">
                  <c:v>22-Oct-10</c:v>
                </c:pt>
                <c:pt idx="1700">
                  <c:v>25-Oct-10</c:v>
                </c:pt>
                <c:pt idx="1701">
                  <c:v>26-Oct-10</c:v>
                </c:pt>
                <c:pt idx="1702">
                  <c:v>27-Oct-10</c:v>
                </c:pt>
                <c:pt idx="1703">
                  <c:v>28-Oct-10</c:v>
                </c:pt>
                <c:pt idx="1704">
                  <c:v>29-Oct-10</c:v>
                </c:pt>
                <c:pt idx="1705">
                  <c:v>1-Nov-10</c:v>
                </c:pt>
                <c:pt idx="1706">
                  <c:v>2-Nov-10</c:v>
                </c:pt>
                <c:pt idx="1707">
                  <c:v>3-Nov-10</c:v>
                </c:pt>
                <c:pt idx="1708">
                  <c:v>4-Nov-10</c:v>
                </c:pt>
                <c:pt idx="1709">
                  <c:v>5-Nov-10</c:v>
                </c:pt>
                <c:pt idx="1710">
                  <c:v>8-Nov-10</c:v>
                </c:pt>
                <c:pt idx="1711">
                  <c:v>9-Nov-10</c:v>
                </c:pt>
                <c:pt idx="1712">
                  <c:v>10-Nov-10</c:v>
                </c:pt>
                <c:pt idx="1713">
                  <c:v>11-Nov-10</c:v>
                </c:pt>
                <c:pt idx="1714">
                  <c:v>12-Nov-10</c:v>
                </c:pt>
                <c:pt idx="1715">
                  <c:v>15-Nov-10</c:v>
                </c:pt>
                <c:pt idx="1716">
                  <c:v>16-Nov-10</c:v>
                </c:pt>
                <c:pt idx="1717">
                  <c:v>17-Nov-10</c:v>
                </c:pt>
                <c:pt idx="1718">
                  <c:v>18-Nov-10</c:v>
                </c:pt>
                <c:pt idx="1719">
                  <c:v>19-Nov-10</c:v>
                </c:pt>
                <c:pt idx="1720">
                  <c:v>22-Nov-10</c:v>
                </c:pt>
                <c:pt idx="1721">
                  <c:v>23-Nov-10</c:v>
                </c:pt>
                <c:pt idx="1722">
                  <c:v>24-Nov-10</c:v>
                </c:pt>
                <c:pt idx="1723">
                  <c:v>26-Nov-10</c:v>
                </c:pt>
                <c:pt idx="1724">
                  <c:v>29-Nov-10</c:v>
                </c:pt>
                <c:pt idx="1725">
                  <c:v>30-Nov-10</c:v>
                </c:pt>
                <c:pt idx="1726">
                  <c:v>1-Dec-10</c:v>
                </c:pt>
                <c:pt idx="1727">
                  <c:v>2-Dec-10</c:v>
                </c:pt>
                <c:pt idx="1728">
                  <c:v>3-Dec-10</c:v>
                </c:pt>
                <c:pt idx="1729">
                  <c:v>6-Dec-10</c:v>
                </c:pt>
                <c:pt idx="1730">
                  <c:v>7-Dec-10</c:v>
                </c:pt>
                <c:pt idx="1731">
                  <c:v>8-Dec-10</c:v>
                </c:pt>
                <c:pt idx="1732">
                  <c:v>9-Dec-10</c:v>
                </c:pt>
                <c:pt idx="1733">
                  <c:v>10-Dec-10</c:v>
                </c:pt>
                <c:pt idx="1734">
                  <c:v>13-Dec-10</c:v>
                </c:pt>
                <c:pt idx="1735">
                  <c:v>14-Dec-10</c:v>
                </c:pt>
                <c:pt idx="1736">
                  <c:v>15-Dec-10</c:v>
                </c:pt>
                <c:pt idx="1737">
                  <c:v>16-Dec-10</c:v>
                </c:pt>
                <c:pt idx="1738">
                  <c:v>17-Dec-10</c:v>
                </c:pt>
                <c:pt idx="1739">
                  <c:v>20-Dec-10</c:v>
                </c:pt>
                <c:pt idx="1740">
                  <c:v>21-Dec-10</c:v>
                </c:pt>
                <c:pt idx="1741">
                  <c:v>22-Dec-10</c:v>
                </c:pt>
                <c:pt idx="1742">
                  <c:v>23-Dec-10</c:v>
                </c:pt>
                <c:pt idx="1743">
                  <c:v>27-Dec-10</c:v>
                </c:pt>
                <c:pt idx="1744">
                  <c:v>28-Dec-10</c:v>
                </c:pt>
                <c:pt idx="1745">
                  <c:v>29-Dec-10</c:v>
                </c:pt>
                <c:pt idx="1746">
                  <c:v>30-Dec-10</c:v>
                </c:pt>
                <c:pt idx="1747">
                  <c:v>31-Dec-10</c:v>
                </c:pt>
                <c:pt idx="1748">
                  <c:v>3-Jan-11</c:v>
                </c:pt>
                <c:pt idx="1749">
                  <c:v>4-Jan-11</c:v>
                </c:pt>
                <c:pt idx="1750">
                  <c:v>5-Jan-11</c:v>
                </c:pt>
                <c:pt idx="1751">
                  <c:v>6-Jan-11</c:v>
                </c:pt>
                <c:pt idx="1752">
                  <c:v>7-Jan-11</c:v>
                </c:pt>
                <c:pt idx="1753">
                  <c:v>10-Jan-11</c:v>
                </c:pt>
                <c:pt idx="1754">
                  <c:v>11-Jan-11</c:v>
                </c:pt>
                <c:pt idx="1755">
                  <c:v>12-Jan-11</c:v>
                </c:pt>
                <c:pt idx="1756">
                  <c:v>13-Jan-11</c:v>
                </c:pt>
                <c:pt idx="1757">
                  <c:v>14-Jan-11</c:v>
                </c:pt>
                <c:pt idx="1758">
                  <c:v>18-Jan-11</c:v>
                </c:pt>
                <c:pt idx="1759">
                  <c:v>19-Jan-11</c:v>
                </c:pt>
                <c:pt idx="1760">
                  <c:v>20-Jan-11</c:v>
                </c:pt>
                <c:pt idx="1761">
                  <c:v>21-Jan-11</c:v>
                </c:pt>
                <c:pt idx="1762">
                  <c:v>24-Jan-11</c:v>
                </c:pt>
                <c:pt idx="1763">
                  <c:v>25-Jan-11</c:v>
                </c:pt>
                <c:pt idx="1764">
                  <c:v>26-Jan-11</c:v>
                </c:pt>
                <c:pt idx="1765">
                  <c:v>27-Jan-11</c:v>
                </c:pt>
                <c:pt idx="1766">
                  <c:v>28-Jan-11</c:v>
                </c:pt>
                <c:pt idx="1767">
                  <c:v>31-Jan-11</c:v>
                </c:pt>
                <c:pt idx="1768">
                  <c:v>1-Feb-11</c:v>
                </c:pt>
                <c:pt idx="1769">
                  <c:v>2-Feb-11</c:v>
                </c:pt>
                <c:pt idx="1770">
                  <c:v>3-Feb-11</c:v>
                </c:pt>
                <c:pt idx="1771">
                  <c:v>4-Feb-11</c:v>
                </c:pt>
                <c:pt idx="1772">
                  <c:v>7-Feb-11</c:v>
                </c:pt>
                <c:pt idx="1773">
                  <c:v>8-Feb-11</c:v>
                </c:pt>
                <c:pt idx="1774">
                  <c:v>9-Feb-11</c:v>
                </c:pt>
                <c:pt idx="1775">
                  <c:v>10-Feb-11</c:v>
                </c:pt>
                <c:pt idx="1776">
                  <c:v>11-Feb-11</c:v>
                </c:pt>
                <c:pt idx="1777">
                  <c:v>14-Feb-11</c:v>
                </c:pt>
                <c:pt idx="1778">
                  <c:v>15-Feb-11</c:v>
                </c:pt>
                <c:pt idx="1779">
                  <c:v>16-Feb-11</c:v>
                </c:pt>
                <c:pt idx="1780">
                  <c:v>17-Feb-11</c:v>
                </c:pt>
                <c:pt idx="1781">
                  <c:v>18-Feb-11</c:v>
                </c:pt>
                <c:pt idx="1782">
                  <c:v>22-Feb-11</c:v>
                </c:pt>
                <c:pt idx="1783">
                  <c:v>23-Feb-11</c:v>
                </c:pt>
                <c:pt idx="1784">
                  <c:v>24-Feb-11</c:v>
                </c:pt>
                <c:pt idx="1785">
                  <c:v>25-Feb-11</c:v>
                </c:pt>
                <c:pt idx="1786">
                  <c:v>28-Feb-11</c:v>
                </c:pt>
                <c:pt idx="1787">
                  <c:v>1-Mar-11</c:v>
                </c:pt>
                <c:pt idx="1788">
                  <c:v>2-Mar-11</c:v>
                </c:pt>
                <c:pt idx="1789">
                  <c:v>3-Mar-11</c:v>
                </c:pt>
                <c:pt idx="1790">
                  <c:v>4-Mar-11</c:v>
                </c:pt>
                <c:pt idx="1791">
                  <c:v>7-Mar-11</c:v>
                </c:pt>
                <c:pt idx="1792">
                  <c:v>8-Mar-11</c:v>
                </c:pt>
                <c:pt idx="1793">
                  <c:v>9-Mar-11</c:v>
                </c:pt>
                <c:pt idx="1794">
                  <c:v>10-Mar-11</c:v>
                </c:pt>
                <c:pt idx="1795">
                  <c:v>11-Mar-11</c:v>
                </c:pt>
                <c:pt idx="1796">
                  <c:v>14-Mar-11</c:v>
                </c:pt>
                <c:pt idx="1797">
                  <c:v>15-Mar-11</c:v>
                </c:pt>
                <c:pt idx="1798">
                  <c:v>16-Mar-11</c:v>
                </c:pt>
                <c:pt idx="1799">
                  <c:v>17-Mar-11</c:v>
                </c:pt>
                <c:pt idx="1800">
                  <c:v>18-Mar-11</c:v>
                </c:pt>
                <c:pt idx="1801">
                  <c:v>21-Mar-11</c:v>
                </c:pt>
                <c:pt idx="1802">
                  <c:v>22-Mar-11</c:v>
                </c:pt>
                <c:pt idx="1803">
                  <c:v>23-Mar-11</c:v>
                </c:pt>
                <c:pt idx="1804">
                  <c:v>24-Mar-11</c:v>
                </c:pt>
                <c:pt idx="1805">
                  <c:v>25-Mar-11</c:v>
                </c:pt>
                <c:pt idx="1806">
                  <c:v>28-Mar-11</c:v>
                </c:pt>
                <c:pt idx="1807">
                  <c:v>29-Mar-11</c:v>
                </c:pt>
                <c:pt idx="1808">
                  <c:v>30-Mar-11</c:v>
                </c:pt>
                <c:pt idx="1809">
                  <c:v>31-Mar-11</c:v>
                </c:pt>
                <c:pt idx="1810">
                  <c:v>1-Apr-11</c:v>
                </c:pt>
                <c:pt idx="1811">
                  <c:v>4-Apr-11</c:v>
                </c:pt>
                <c:pt idx="1812">
                  <c:v>5-Apr-11</c:v>
                </c:pt>
                <c:pt idx="1813">
                  <c:v>6-Apr-11</c:v>
                </c:pt>
                <c:pt idx="1814">
                  <c:v>7-Apr-11</c:v>
                </c:pt>
                <c:pt idx="1815">
                  <c:v>8-Apr-11</c:v>
                </c:pt>
                <c:pt idx="1816">
                  <c:v>11-Apr-11</c:v>
                </c:pt>
                <c:pt idx="1817">
                  <c:v>12-Apr-11</c:v>
                </c:pt>
                <c:pt idx="1818">
                  <c:v>13-Apr-11</c:v>
                </c:pt>
                <c:pt idx="1819">
                  <c:v>14-Apr-11</c:v>
                </c:pt>
                <c:pt idx="1820">
                  <c:v>15-Apr-11</c:v>
                </c:pt>
                <c:pt idx="1821">
                  <c:v>18-Apr-11</c:v>
                </c:pt>
                <c:pt idx="1822">
                  <c:v>19-Apr-11</c:v>
                </c:pt>
                <c:pt idx="1823">
                  <c:v>20-Apr-11</c:v>
                </c:pt>
                <c:pt idx="1824">
                  <c:v>21-Apr-11</c:v>
                </c:pt>
                <c:pt idx="1825">
                  <c:v>25-Apr-11</c:v>
                </c:pt>
                <c:pt idx="1826">
                  <c:v>26-Apr-11</c:v>
                </c:pt>
                <c:pt idx="1827">
                  <c:v>27-Apr-11</c:v>
                </c:pt>
                <c:pt idx="1828">
                  <c:v>28-Apr-11</c:v>
                </c:pt>
                <c:pt idx="1829">
                  <c:v>29-Apr-11</c:v>
                </c:pt>
                <c:pt idx="1830">
                  <c:v>2-May-11</c:v>
                </c:pt>
                <c:pt idx="1831">
                  <c:v>3-May-11</c:v>
                </c:pt>
                <c:pt idx="1832">
                  <c:v>4-May-11</c:v>
                </c:pt>
                <c:pt idx="1833">
                  <c:v>5-May-11</c:v>
                </c:pt>
                <c:pt idx="1834">
                  <c:v>6-May-11</c:v>
                </c:pt>
                <c:pt idx="1835">
                  <c:v>9-May-11</c:v>
                </c:pt>
                <c:pt idx="1836">
                  <c:v>10-May-11</c:v>
                </c:pt>
                <c:pt idx="1837">
                  <c:v>11-May-11</c:v>
                </c:pt>
                <c:pt idx="1838">
                  <c:v>12-May-11</c:v>
                </c:pt>
                <c:pt idx="1839">
                  <c:v>13-May-11</c:v>
                </c:pt>
                <c:pt idx="1840">
                  <c:v>16-May-11</c:v>
                </c:pt>
                <c:pt idx="1841">
                  <c:v>17-May-11</c:v>
                </c:pt>
                <c:pt idx="1842">
                  <c:v>18-May-11</c:v>
                </c:pt>
                <c:pt idx="1843">
                  <c:v>19-May-11</c:v>
                </c:pt>
                <c:pt idx="1844">
                  <c:v>20-May-11</c:v>
                </c:pt>
                <c:pt idx="1845">
                  <c:v>23-May-11</c:v>
                </c:pt>
                <c:pt idx="1846">
                  <c:v>24-May-11</c:v>
                </c:pt>
                <c:pt idx="1847">
                  <c:v>25-May-11</c:v>
                </c:pt>
                <c:pt idx="1848">
                  <c:v>26-May-11</c:v>
                </c:pt>
                <c:pt idx="1849">
                  <c:v>27-May-11</c:v>
                </c:pt>
                <c:pt idx="1850">
                  <c:v>31-May-11</c:v>
                </c:pt>
                <c:pt idx="1851">
                  <c:v>1-Jun-11</c:v>
                </c:pt>
                <c:pt idx="1852">
                  <c:v>2-Jun-11</c:v>
                </c:pt>
                <c:pt idx="1853">
                  <c:v>3-Jun-11</c:v>
                </c:pt>
                <c:pt idx="1854">
                  <c:v>6-Jun-11</c:v>
                </c:pt>
                <c:pt idx="1855">
                  <c:v>7-Jun-11</c:v>
                </c:pt>
                <c:pt idx="1856">
                  <c:v>8-Jun-11</c:v>
                </c:pt>
                <c:pt idx="1857">
                  <c:v>9-Jun-11</c:v>
                </c:pt>
                <c:pt idx="1858">
                  <c:v>10-Jun-11</c:v>
                </c:pt>
                <c:pt idx="1859">
                  <c:v>13-Jun-11</c:v>
                </c:pt>
                <c:pt idx="1860">
                  <c:v>14-Jun-11</c:v>
                </c:pt>
                <c:pt idx="1861">
                  <c:v>15-Jun-11</c:v>
                </c:pt>
                <c:pt idx="1862">
                  <c:v>16-Jun-11</c:v>
                </c:pt>
                <c:pt idx="1863">
                  <c:v>17-Jun-11</c:v>
                </c:pt>
                <c:pt idx="1864">
                  <c:v>20-Jun-11</c:v>
                </c:pt>
                <c:pt idx="1865">
                  <c:v>21-Jun-11</c:v>
                </c:pt>
                <c:pt idx="1866">
                  <c:v>22-Jun-11</c:v>
                </c:pt>
                <c:pt idx="1867">
                  <c:v>23-Jun-11</c:v>
                </c:pt>
                <c:pt idx="1868">
                  <c:v>24-Jun-11</c:v>
                </c:pt>
                <c:pt idx="1869">
                  <c:v>27-Jun-11</c:v>
                </c:pt>
                <c:pt idx="1870">
                  <c:v>28-Jun-11</c:v>
                </c:pt>
                <c:pt idx="1871">
                  <c:v>29-Jun-11</c:v>
                </c:pt>
                <c:pt idx="1872">
                  <c:v>30-Jun-11</c:v>
                </c:pt>
                <c:pt idx="1873">
                  <c:v>1-Jul-11</c:v>
                </c:pt>
                <c:pt idx="1874">
                  <c:v>5-Jul-11</c:v>
                </c:pt>
                <c:pt idx="1875">
                  <c:v>6-Jul-11</c:v>
                </c:pt>
                <c:pt idx="1876">
                  <c:v>7-Jul-11</c:v>
                </c:pt>
                <c:pt idx="1877">
                  <c:v>8-Jul-11</c:v>
                </c:pt>
                <c:pt idx="1878">
                  <c:v>11-Jul-11</c:v>
                </c:pt>
                <c:pt idx="1879">
                  <c:v>12-Jul-11</c:v>
                </c:pt>
                <c:pt idx="1880">
                  <c:v>13-Jul-11</c:v>
                </c:pt>
                <c:pt idx="1881">
                  <c:v>14-Jul-11</c:v>
                </c:pt>
                <c:pt idx="1882">
                  <c:v>15-Jul-11</c:v>
                </c:pt>
                <c:pt idx="1883">
                  <c:v>18-Jul-11</c:v>
                </c:pt>
                <c:pt idx="1884">
                  <c:v>19-Jul-11</c:v>
                </c:pt>
                <c:pt idx="1885">
                  <c:v>20-Jul-11</c:v>
                </c:pt>
                <c:pt idx="1886">
                  <c:v>21-Jul-11</c:v>
                </c:pt>
                <c:pt idx="1887">
                  <c:v>22-Jul-11</c:v>
                </c:pt>
                <c:pt idx="1888">
                  <c:v>25-Jul-11</c:v>
                </c:pt>
                <c:pt idx="1889">
                  <c:v>26-Jul-11</c:v>
                </c:pt>
                <c:pt idx="1890">
                  <c:v>27-Jul-11</c:v>
                </c:pt>
                <c:pt idx="1891">
                  <c:v>28-Jul-11</c:v>
                </c:pt>
                <c:pt idx="1892">
                  <c:v>29-Jul-11</c:v>
                </c:pt>
                <c:pt idx="1893">
                  <c:v>1-Aug-11</c:v>
                </c:pt>
                <c:pt idx="1894">
                  <c:v>2-Aug-11</c:v>
                </c:pt>
                <c:pt idx="1895">
                  <c:v>3-Aug-11</c:v>
                </c:pt>
                <c:pt idx="1896">
                  <c:v>4-Aug-11</c:v>
                </c:pt>
                <c:pt idx="1897">
                  <c:v>5-Aug-11</c:v>
                </c:pt>
                <c:pt idx="1898">
                  <c:v>8-Aug-11</c:v>
                </c:pt>
                <c:pt idx="1899">
                  <c:v>9-Aug-11</c:v>
                </c:pt>
                <c:pt idx="1900">
                  <c:v>10-Aug-11</c:v>
                </c:pt>
                <c:pt idx="1901">
                  <c:v>11-Aug-11</c:v>
                </c:pt>
                <c:pt idx="1902">
                  <c:v>12-Aug-11</c:v>
                </c:pt>
                <c:pt idx="1903">
                  <c:v>15-Aug-11</c:v>
                </c:pt>
                <c:pt idx="1904">
                  <c:v>16-Aug-11</c:v>
                </c:pt>
                <c:pt idx="1905">
                  <c:v>17-Aug-11</c:v>
                </c:pt>
                <c:pt idx="1906">
                  <c:v>18-Aug-11</c:v>
                </c:pt>
                <c:pt idx="1907">
                  <c:v>19-Aug-11</c:v>
                </c:pt>
                <c:pt idx="1908">
                  <c:v>22-Aug-11</c:v>
                </c:pt>
                <c:pt idx="1909">
                  <c:v>23-Aug-11</c:v>
                </c:pt>
                <c:pt idx="1910">
                  <c:v>24-Aug-11</c:v>
                </c:pt>
                <c:pt idx="1911">
                  <c:v>25-Aug-11</c:v>
                </c:pt>
                <c:pt idx="1912">
                  <c:v>26-Aug-11</c:v>
                </c:pt>
                <c:pt idx="1913">
                  <c:v>29-Aug-11</c:v>
                </c:pt>
                <c:pt idx="1914">
                  <c:v>30-Aug-11</c:v>
                </c:pt>
                <c:pt idx="1915">
                  <c:v>31-Aug-11</c:v>
                </c:pt>
                <c:pt idx="1916">
                  <c:v>1-Sep-11</c:v>
                </c:pt>
                <c:pt idx="1917">
                  <c:v>2-Sep-11</c:v>
                </c:pt>
                <c:pt idx="1918">
                  <c:v>6-Sep-11</c:v>
                </c:pt>
                <c:pt idx="1919">
                  <c:v>7-Sep-11</c:v>
                </c:pt>
                <c:pt idx="1920">
                  <c:v>8-Sep-11</c:v>
                </c:pt>
                <c:pt idx="1921">
                  <c:v>9-Sep-11</c:v>
                </c:pt>
                <c:pt idx="1922">
                  <c:v>12-Sep-11</c:v>
                </c:pt>
                <c:pt idx="1923">
                  <c:v>13-Sep-11</c:v>
                </c:pt>
                <c:pt idx="1924">
                  <c:v>14-Sep-11</c:v>
                </c:pt>
                <c:pt idx="1925">
                  <c:v>15-Sep-11</c:v>
                </c:pt>
                <c:pt idx="1926">
                  <c:v>16-Sep-11</c:v>
                </c:pt>
                <c:pt idx="1927">
                  <c:v>19-Sep-11</c:v>
                </c:pt>
                <c:pt idx="1928">
                  <c:v>20-Sep-11</c:v>
                </c:pt>
                <c:pt idx="1929">
                  <c:v>21-Sep-11</c:v>
                </c:pt>
                <c:pt idx="1930">
                  <c:v>22-Sep-11</c:v>
                </c:pt>
                <c:pt idx="1931">
                  <c:v>23-Sep-11</c:v>
                </c:pt>
                <c:pt idx="1932">
                  <c:v>26-Sep-11</c:v>
                </c:pt>
                <c:pt idx="1933">
                  <c:v>27-Sep-11</c:v>
                </c:pt>
                <c:pt idx="1934">
                  <c:v>28-Sep-11</c:v>
                </c:pt>
                <c:pt idx="1935">
                  <c:v>29-Sep-11</c:v>
                </c:pt>
                <c:pt idx="1936">
                  <c:v>30-Sep-11</c:v>
                </c:pt>
                <c:pt idx="1937">
                  <c:v>3-Oct-11</c:v>
                </c:pt>
                <c:pt idx="1938">
                  <c:v>4-Oct-11</c:v>
                </c:pt>
                <c:pt idx="1939">
                  <c:v>5-Oct-11</c:v>
                </c:pt>
                <c:pt idx="1940">
                  <c:v>6-Oct-11</c:v>
                </c:pt>
                <c:pt idx="1941">
                  <c:v>7-Oct-11</c:v>
                </c:pt>
                <c:pt idx="1942">
                  <c:v>10-Oct-11</c:v>
                </c:pt>
                <c:pt idx="1943">
                  <c:v>11-Oct-11</c:v>
                </c:pt>
                <c:pt idx="1944">
                  <c:v>12-Oct-11</c:v>
                </c:pt>
                <c:pt idx="1945">
                  <c:v>13-Oct-11</c:v>
                </c:pt>
                <c:pt idx="1946">
                  <c:v>14-Oct-11</c:v>
                </c:pt>
                <c:pt idx="1947">
                  <c:v>17-Oct-11</c:v>
                </c:pt>
                <c:pt idx="1948">
                  <c:v>18-Oct-11</c:v>
                </c:pt>
                <c:pt idx="1949">
                  <c:v>19-Oct-11</c:v>
                </c:pt>
                <c:pt idx="1950">
                  <c:v>20-Oct-11</c:v>
                </c:pt>
                <c:pt idx="1951">
                  <c:v>21-Oct-11</c:v>
                </c:pt>
                <c:pt idx="1952">
                  <c:v>24-Oct-11</c:v>
                </c:pt>
                <c:pt idx="1953">
                  <c:v>25-Oct-11</c:v>
                </c:pt>
                <c:pt idx="1954">
                  <c:v>26-Oct-11</c:v>
                </c:pt>
                <c:pt idx="1955">
                  <c:v>27-Oct-11</c:v>
                </c:pt>
                <c:pt idx="1956">
                  <c:v>28-Oct-11</c:v>
                </c:pt>
                <c:pt idx="1957">
                  <c:v>31-Oct-11</c:v>
                </c:pt>
                <c:pt idx="1958">
                  <c:v>1-Nov-11</c:v>
                </c:pt>
                <c:pt idx="1959">
                  <c:v>2-Nov-11</c:v>
                </c:pt>
                <c:pt idx="1960">
                  <c:v>3-Nov-11</c:v>
                </c:pt>
                <c:pt idx="1961">
                  <c:v>4-Nov-11</c:v>
                </c:pt>
                <c:pt idx="1962">
                  <c:v>7-Nov-11</c:v>
                </c:pt>
                <c:pt idx="1963">
                  <c:v>8-Nov-11</c:v>
                </c:pt>
                <c:pt idx="1964">
                  <c:v>9-Nov-11</c:v>
                </c:pt>
                <c:pt idx="1965">
                  <c:v>10-Nov-11</c:v>
                </c:pt>
                <c:pt idx="1966">
                  <c:v>11-Nov-11</c:v>
                </c:pt>
                <c:pt idx="1967">
                  <c:v>14-Nov-11</c:v>
                </c:pt>
                <c:pt idx="1968">
                  <c:v>15-Nov-11</c:v>
                </c:pt>
                <c:pt idx="1969">
                  <c:v>16-Nov-11</c:v>
                </c:pt>
                <c:pt idx="1970">
                  <c:v>17-Nov-11</c:v>
                </c:pt>
                <c:pt idx="1971">
                  <c:v>18-Nov-11</c:v>
                </c:pt>
                <c:pt idx="1972">
                  <c:v>21-Nov-11</c:v>
                </c:pt>
                <c:pt idx="1973">
                  <c:v>22-Nov-11</c:v>
                </c:pt>
                <c:pt idx="1974">
                  <c:v>23-Nov-11</c:v>
                </c:pt>
                <c:pt idx="1975">
                  <c:v>25-Nov-11</c:v>
                </c:pt>
                <c:pt idx="1976">
                  <c:v>28-Nov-11</c:v>
                </c:pt>
                <c:pt idx="1977">
                  <c:v>29-Nov-11</c:v>
                </c:pt>
                <c:pt idx="1978">
                  <c:v>30-Nov-11</c:v>
                </c:pt>
                <c:pt idx="1979">
                  <c:v>1-Dec-11</c:v>
                </c:pt>
                <c:pt idx="1980">
                  <c:v>2-Dec-11</c:v>
                </c:pt>
                <c:pt idx="1981">
                  <c:v>5-Dec-11</c:v>
                </c:pt>
                <c:pt idx="1982">
                  <c:v>6-Dec-11</c:v>
                </c:pt>
                <c:pt idx="1983">
                  <c:v>7-Dec-11</c:v>
                </c:pt>
                <c:pt idx="1984">
                  <c:v>8-Dec-11</c:v>
                </c:pt>
                <c:pt idx="1985">
                  <c:v>9-Dec-11</c:v>
                </c:pt>
                <c:pt idx="1986">
                  <c:v>12-Dec-11</c:v>
                </c:pt>
                <c:pt idx="1987">
                  <c:v>13-Dec-11</c:v>
                </c:pt>
                <c:pt idx="1988">
                  <c:v>14-Dec-11</c:v>
                </c:pt>
                <c:pt idx="1989">
                  <c:v>15-Dec-11</c:v>
                </c:pt>
                <c:pt idx="1990">
                  <c:v>16-Dec-11</c:v>
                </c:pt>
                <c:pt idx="1991">
                  <c:v>19-Dec-11</c:v>
                </c:pt>
                <c:pt idx="1992">
                  <c:v>20-Dec-11</c:v>
                </c:pt>
                <c:pt idx="1993">
                  <c:v>21-Dec-11</c:v>
                </c:pt>
                <c:pt idx="1994">
                  <c:v>22-Dec-11</c:v>
                </c:pt>
                <c:pt idx="1995">
                  <c:v>23-Dec-11</c:v>
                </c:pt>
                <c:pt idx="1996">
                  <c:v>27-Dec-11</c:v>
                </c:pt>
                <c:pt idx="1997">
                  <c:v>28-Dec-11</c:v>
                </c:pt>
                <c:pt idx="1998">
                  <c:v>29-Dec-11</c:v>
                </c:pt>
                <c:pt idx="1999">
                  <c:v>30-Dec-11</c:v>
                </c:pt>
                <c:pt idx="2000">
                  <c:v>3-Jan-12</c:v>
                </c:pt>
                <c:pt idx="2001">
                  <c:v>4-Jan-12</c:v>
                </c:pt>
                <c:pt idx="2002">
                  <c:v>5-Jan-12</c:v>
                </c:pt>
                <c:pt idx="2003">
                  <c:v>6-Jan-12</c:v>
                </c:pt>
                <c:pt idx="2004">
                  <c:v>9-Jan-12</c:v>
                </c:pt>
                <c:pt idx="2005">
                  <c:v>10-Jan-12</c:v>
                </c:pt>
                <c:pt idx="2006">
                  <c:v>11-Jan-12</c:v>
                </c:pt>
                <c:pt idx="2007">
                  <c:v>12-Jan-12</c:v>
                </c:pt>
                <c:pt idx="2008">
                  <c:v>13-Jan-12</c:v>
                </c:pt>
                <c:pt idx="2009">
                  <c:v>17-Jan-12</c:v>
                </c:pt>
                <c:pt idx="2010">
                  <c:v>18-Jan-12</c:v>
                </c:pt>
                <c:pt idx="2011">
                  <c:v>19-Jan-12</c:v>
                </c:pt>
                <c:pt idx="2012">
                  <c:v>20-Jan-12</c:v>
                </c:pt>
                <c:pt idx="2013">
                  <c:v>23-Jan-12</c:v>
                </c:pt>
                <c:pt idx="2014">
                  <c:v>24-Jan-12</c:v>
                </c:pt>
                <c:pt idx="2015">
                  <c:v>25-Jan-12</c:v>
                </c:pt>
                <c:pt idx="2016">
                  <c:v>26-Jan-12</c:v>
                </c:pt>
                <c:pt idx="2017">
                  <c:v>27-Jan-12</c:v>
                </c:pt>
                <c:pt idx="2018">
                  <c:v>30-Jan-12</c:v>
                </c:pt>
                <c:pt idx="2019">
                  <c:v>31-Jan-12</c:v>
                </c:pt>
                <c:pt idx="2020">
                  <c:v>1-Feb-12</c:v>
                </c:pt>
                <c:pt idx="2021">
                  <c:v>2-Feb-12</c:v>
                </c:pt>
                <c:pt idx="2022">
                  <c:v>3-Feb-12</c:v>
                </c:pt>
                <c:pt idx="2023">
                  <c:v>6-Feb-12</c:v>
                </c:pt>
                <c:pt idx="2024">
                  <c:v>7-Feb-12</c:v>
                </c:pt>
                <c:pt idx="2025">
                  <c:v>8-Feb-12</c:v>
                </c:pt>
                <c:pt idx="2026">
                  <c:v>9-Feb-12</c:v>
                </c:pt>
                <c:pt idx="2027">
                  <c:v>10-Feb-12</c:v>
                </c:pt>
                <c:pt idx="2028">
                  <c:v>13-Feb-12</c:v>
                </c:pt>
                <c:pt idx="2029">
                  <c:v>14-Feb-12</c:v>
                </c:pt>
                <c:pt idx="2030">
                  <c:v>15-Feb-12</c:v>
                </c:pt>
                <c:pt idx="2031">
                  <c:v>16-Feb-12</c:v>
                </c:pt>
                <c:pt idx="2032">
                  <c:v>17-Feb-12</c:v>
                </c:pt>
                <c:pt idx="2033">
                  <c:v>21-Feb-12</c:v>
                </c:pt>
                <c:pt idx="2034">
                  <c:v>22-Feb-12</c:v>
                </c:pt>
                <c:pt idx="2035">
                  <c:v>23-Feb-12</c:v>
                </c:pt>
                <c:pt idx="2036">
                  <c:v>24-Feb-12</c:v>
                </c:pt>
                <c:pt idx="2037">
                  <c:v>27-Feb-12</c:v>
                </c:pt>
                <c:pt idx="2038">
                  <c:v>28-Feb-12</c:v>
                </c:pt>
                <c:pt idx="2039">
                  <c:v>29-Feb-12</c:v>
                </c:pt>
                <c:pt idx="2040">
                  <c:v>1-Mar-12</c:v>
                </c:pt>
                <c:pt idx="2041">
                  <c:v>2-Mar-12</c:v>
                </c:pt>
                <c:pt idx="2042">
                  <c:v>5-Mar-12</c:v>
                </c:pt>
                <c:pt idx="2043">
                  <c:v>6-Mar-12</c:v>
                </c:pt>
                <c:pt idx="2044">
                  <c:v>7-Mar-12</c:v>
                </c:pt>
                <c:pt idx="2045">
                  <c:v>8-Mar-12</c:v>
                </c:pt>
                <c:pt idx="2046">
                  <c:v>9-Mar-12</c:v>
                </c:pt>
                <c:pt idx="2047">
                  <c:v>12-Mar-12</c:v>
                </c:pt>
                <c:pt idx="2048">
                  <c:v>13-Mar-12</c:v>
                </c:pt>
                <c:pt idx="2049">
                  <c:v>14-Mar-12</c:v>
                </c:pt>
                <c:pt idx="2050">
                  <c:v>15-Mar-12</c:v>
                </c:pt>
                <c:pt idx="2051">
                  <c:v>16-Mar-12</c:v>
                </c:pt>
                <c:pt idx="2052">
                  <c:v>19-Mar-12</c:v>
                </c:pt>
                <c:pt idx="2053">
                  <c:v>20-Mar-12</c:v>
                </c:pt>
                <c:pt idx="2054">
                  <c:v>21-Mar-12</c:v>
                </c:pt>
                <c:pt idx="2055">
                  <c:v>22-Mar-12</c:v>
                </c:pt>
                <c:pt idx="2056">
                  <c:v>23-Mar-12</c:v>
                </c:pt>
                <c:pt idx="2057">
                  <c:v>26-Mar-12</c:v>
                </c:pt>
                <c:pt idx="2058">
                  <c:v>27-Mar-12</c:v>
                </c:pt>
                <c:pt idx="2059">
                  <c:v>28-Mar-12</c:v>
                </c:pt>
                <c:pt idx="2060">
                  <c:v>29-Mar-12</c:v>
                </c:pt>
                <c:pt idx="2061">
                  <c:v>30-Mar-12</c:v>
                </c:pt>
                <c:pt idx="2062">
                  <c:v>2-Apr-12</c:v>
                </c:pt>
                <c:pt idx="2063">
                  <c:v>3-Apr-12</c:v>
                </c:pt>
                <c:pt idx="2064">
                  <c:v>4-Apr-12</c:v>
                </c:pt>
                <c:pt idx="2065">
                  <c:v>5-Apr-12</c:v>
                </c:pt>
                <c:pt idx="2066">
                  <c:v>9-Apr-12</c:v>
                </c:pt>
                <c:pt idx="2067">
                  <c:v>10-Apr-12</c:v>
                </c:pt>
                <c:pt idx="2068">
                  <c:v>11-Apr-12</c:v>
                </c:pt>
                <c:pt idx="2069">
                  <c:v>12-Apr-12</c:v>
                </c:pt>
                <c:pt idx="2070">
                  <c:v>13-Apr-12</c:v>
                </c:pt>
                <c:pt idx="2071">
                  <c:v>16-Apr-12</c:v>
                </c:pt>
                <c:pt idx="2072">
                  <c:v>17-Apr-12</c:v>
                </c:pt>
                <c:pt idx="2073">
                  <c:v>18-Apr-12</c:v>
                </c:pt>
                <c:pt idx="2074">
                  <c:v>19-Apr-12</c:v>
                </c:pt>
                <c:pt idx="2075">
                  <c:v>20-Apr-12</c:v>
                </c:pt>
                <c:pt idx="2076">
                  <c:v>23-Apr-12</c:v>
                </c:pt>
                <c:pt idx="2077">
                  <c:v>24-Apr-12</c:v>
                </c:pt>
                <c:pt idx="2078">
                  <c:v>25-Apr-12</c:v>
                </c:pt>
                <c:pt idx="2079">
                  <c:v>26-Apr-12</c:v>
                </c:pt>
                <c:pt idx="2080">
                  <c:v>27-Apr-12</c:v>
                </c:pt>
                <c:pt idx="2081">
                  <c:v>30-Apr-12</c:v>
                </c:pt>
                <c:pt idx="2082">
                  <c:v>1-May-12</c:v>
                </c:pt>
                <c:pt idx="2083">
                  <c:v>2-May-12</c:v>
                </c:pt>
                <c:pt idx="2084">
                  <c:v>3-May-12</c:v>
                </c:pt>
                <c:pt idx="2085">
                  <c:v>4-May-12</c:v>
                </c:pt>
                <c:pt idx="2086">
                  <c:v>7-May-12</c:v>
                </c:pt>
                <c:pt idx="2087">
                  <c:v>8-May-12</c:v>
                </c:pt>
                <c:pt idx="2088">
                  <c:v>9-May-12</c:v>
                </c:pt>
                <c:pt idx="2089">
                  <c:v>10-May-12</c:v>
                </c:pt>
                <c:pt idx="2090">
                  <c:v>11-May-12</c:v>
                </c:pt>
                <c:pt idx="2091">
                  <c:v>14-May-12</c:v>
                </c:pt>
                <c:pt idx="2092">
                  <c:v>15-May-12</c:v>
                </c:pt>
                <c:pt idx="2093">
                  <c:v>16-May-12</c:v>
                </c:pt>
                <c:pt idx="2094">
                  <c:v>17-May-12</c:v>
                </c:pt>
                <c:pt idx="2095">
                  <c:v>18-May-12</c:v>
                </c:pt>
                <c:pt idx="2096">
                  <c:v>21-May-12</c:v>
                </c:pt>
                <c:pt idx="2097">
                  <c:v>22-May-12</c:v>
                </c:pt>
                <c:pt idx="2098">
                  <c:v>23-May-12</c:v>
                </c:pt>
                <c:pt idx="2099">
                  <c:v>24-May-12</c:v>
                </c:pt>
                <c:pt idx="2100">
                  <c:v>25-May-12</c:v>
                </c:pt>
                <c:pt idx="2101">
                  <c:v>29-May-12</c:v>
                </c:pt>
                <c:pt idx="2102">
                  <c:v>30-May-12</c:v>
                </c:pt>
                <c:pt idx="2103">
                  <c:v>31-May-12</c:v>
                </c:pt>
                <c:pt idx="2104">
                  <c:v>1-Jun-12</c:v>
                </c:pt>
                <c:pt idx="2105">
                  <c:v>4-Jun-12</c:v>
                </c:pt>
                <c:pt idx="2106">
                  <c:v>5-Jun-12</c:v>
                </c:pt>
                <c:pt idx="2107">
                  <c:v>6-Jun-12</c:v>
                </c:pt>
                <c:pt idx="2108">
                  <c:v>7-Jun-12</c:v>
                </c:pt>
                <c:pt idx="2109">
                  <c:v>8-Jun-12</c:v>
                </c:pt>
                <c:pt idx="2110">
                  <c:v>11-Jun-12</c:v>
                </c:pt>
                <c:pt idx="2111">
                  <c:v>12-Jun-12</c:v>
                </c:pt>
                <c:pt idx="2112">
                  <c:v>13-Jun-12</c:v>
                </c:pt>
                <c:pt idx="2113">
                  <c:v>14-Jun-12</c:v>
                </c:pt>
                <c:pt idx="2114">
                  <c:v>15-Jun-12</c:v>
                </c:pt>
                <c:pt idx="2115">
                  <c:v>18-Jun-12</c:v>
                </c:pt>
                <c:pt idx="2116">
                  <c:v>19-Jun-12</c:v>
                </c:pt>
                <c:pt idx="2117">
                  <c:v>20-Jun-12</c:v>
                </c:pt>
                <c:pt idx="2118">
                  <c:v>21-Jun-12</c:v>
                </c:pt>
                <c:pt idx="2119">
                  <c:v>22-Jun-12</c:v>
                </c:pt>
                <c:pt idx="2120">
                  <c:v>25-Jun-12</c:v>
                </c:pt>
                <c:pt idx="2121">
                  <c:v>26-Jun-12</c:v>
                </c:pt>
                <c:pt idx="2122">
                  <c:v>27-Jun-12</c:v>
                </c:pt>
                <c:pt idx="2123">
                  <c:v>28-Jun-12</c:v>
                </c:pt>
                <c:pt idx="2124">
                  <c:v>29-Jun-12</c:v>
                </c:pt>
                <c:pt idx="2125">
                  <c:v>2-Jul-12</c:v>
                </c:pt>
                <c:pt idx="2126">
                  <c:v>3-Jul-12</c:v>
                </c:pt>
                <c:pt idx="2127">
                  <c:v>5-Jul-12</c:v>
                </c:pt>
                <c:pt idx="2128">
                  <c:v>6-Jul-12</c:v>
                </c:pt>
                <c:pt idx="2129">
                  <c:v>9-Jul-12</c:v>
                </c:pt>
                <c:pt idx="2130">
                  <c:v>10-Jul-12</c:v>
                </c:pt>
                <c:pt idx="2131">
                  <c:v>11-Jul-12</c:v>
                </c:pt>
                <c:pt idx="2132">
                  <c:v>12-Jul-12</c:v>
                </c:pt>
                <c:pt idx="2133">
                  <c:v>13-Jul-12</c:v>
                </c:pt>
                <c:pt idx="2134">
                  <c:v>16-Jul-12</c:v>
                </c:pt>
                <c:pt idx="2135">
                  <c:v>17-Jul-12</c:v>
                </c:pt>
                <c:pt idx="2136">
                  <c:v>18-Jul-12</c:v>
                </c:pt>
                <c:pt idx="2137">
                  <c:v>19-Jul-12</c:v>
                </c:pt>
                <c:pt idx="2138">
                  <c:v>20-Jul-12</c:v>
                </c:pt>
                <c:pt idx="2139">
                  <c:v>23-Jul-12</c:v>
                </c:pt>
                <c:pt idx="2140">
                  <c:v>24-Jul-12</c:v>
                </c:pt>
                <c:pt idx="2141">
                  <c:v>25-Jul-12</c:v>
                </c:pt>
                <c:pt idx="2142">
                  <c:v>26-Jul-12</c:v>
                </c:pt>
                <c:pt idx="2143">
                  <c:v>27-Jul-12</c:v>
                </c:pt>
                <c:pt idx="2144">
                  <c:v>30-Jul-12</c:v>
                </c:pt>
                <c:pt idx="2145">
                  <c:v>31-Jul-12</c:v>
                </c:pt>
                <c:pt idx="2146">
                  <c:v>1-Aug-12</c:v>
                </c:pt>
                <c:pt idx="2147">
                  <c:v>2-Aug-12</c:v>
                </c:pt>
                <c:pt idx="2148">
                  <c:v>3-Aug-12</c:v>
                </c:pt>
                <c:pt idx="2149">
                  <c:v>6-Aug-12</c:v>
                </c:pt>
                <c:pt idx="2150">
                  <c:v>7-Aug-12</c:v>
                </c:pt>
                <c:pt idx="2151">
                  <c:v>8-Aug-12</c:v>
                </c:pt>
                <c:pt idx="2152">
                  <c:v>9-Aug-12</c:v>
                </c:pt>
                <c:pt idx="2153">
                  <c:v>10-Aug-12</c:v>
                </c:pt>
                <c:pt idx="2154">
                  <c:v>13-Aug-12</c:v>
                </c:pt>
                <c:pt idx="2155">
                  <c:v>14-Aug-12</c:v>
                </c:pt>
                <c:pt idx="2156">
                  <c:v>15-Aug-12</c:v>
                </c:pt>
                <c:pt idx="2157">
                  <c:v>16-Aug-12</c:v>
                </c:pt>
                <c:pt idx="2158">
                  <c:v>17-Aug-12</c:v>
                </c:pt>
                <c:pt idx="2159">
                  <c:v>20-Aug-12</c:v>
                </c:pt>
                <c:pt idx="2160">
                  <c:v>21-Aug-12</c:v>
                </c:pt>
                <c:pt idx="2161">
                  <c:v>22-Aug-12</c:v>
                </c:pt>
                <c:pt idx="2162">
                  <c:v>23-Aug-12</c:v>
                </c:pt>
                <c:pt idx="2163">
                  <c:v>24-Aug-12</c:v>
                </c:pt>
                <c:pt idx="2164">
                  <c:v>27-Aug-12</c:v>
                </c:pt>
                <c:pt idx="2165">
                  <c:v>28-Aug-12</c:v>
                </c:pt>
                <c:pt idx="2166">
                  <c:v>29-Aug-12</c:v>
                </c:pt>
                <c:pt idx="2167">
                  <c:v>30-Aug-12</c:v>
                </c:pt>
                <c:pt idx="2168">
                  <c:v>31-Aug-12</c:v>
                </c:pt>
                <c:pt idx="2169">
                  <c:v>4-Sep-12</c:v>
                </c:pt>
                <c:pt idx="2170">
                  <c:v>5-Sep-12</c:v>
                </c:pt>
                <c:pt idx="2171">
                  <c:v>6-Sep-12</c:v>
                </c:pt>
                <c:pt idx="2172">
                  <c:v>7-Sep-12</c:v>
                </c:pt>
                <c:pt idx="2173">
                  <c:v>10-Sep-12</c:v>
                </c:pt>
                <c:pt idx="2174">
                  <c:v>11-Sep-12</c:v>
                </c:pt>
                <c:pt idx="2175">
                  <c:v>12-Sep-12</c:v>
                </c:pt>
                <c:pt idx="2176">
                  <c:v>13-Sep-12</c:v>
                </c:pt>
                <c:pt idx="2177">
                  <c:v>14-Sep-12</c:v>
                </c:pt>
                <c:pt idx="2178">
                  <c:v>17-Sep-12</c:v>
                </c:pt>
                <c:pt idx="2179">
                  <c:v>18-Sep-12</c:v>
                </c:pt>
                <c:pt idx="2180">
                  <c:v>19-Sep-12</c:v>
                </c:pt>
                <c:pt idx="2181">
                  <c:v>20-Sep-12</c:v>
                </c:pt>
                <c:pt idx="2182">
                  <c:v>21-Sep-12</c:v>
                </c:pt>
                <c:pt idx="2183">
                  <c:v>24-Sep-12</c:v>
                </c:pt>
                <c:pt idx="2184">
                  <c:v>25-Sep-12</c:v>
                </c:pt>
                <c:pt idx="2185">
                  <c:v>26-Sep-12</c:v>
                </c:pt>
                <c:pt idx="2186">
                  <c:v>27-Sep-12</c:v>
                </c:pt>
                <c:pt idx="2187">
                  <c:v>28-Sep-12</c:v>
                </c:pt>
                <c:pt idx="2188">
                  <c:v>1-Oct-12</c:v>
                </c:pt>
                <c:pt idx="2189">
                  <c:v>2-Oct-12</c:v>
                </c:pt>
                <c:pt idx="2190">
                  <c:v>3-Oct-12</c:v>
                </c:pt>
                <c:pt idx="2191">
                  <c:v>4-Oct-12</c:v>
                </c:pt>
                <c:pt idx="2192">
                  <c:v>5-Oct-12</c:v>
                </c:pt>
                <c:pt idx="2193">
                  <c:v>8-Oct-12</c:v>
                </c:pt>
                <c:pt idx="2194">
                  <c:v>9-Oct-12</c:v>
                </c:pt>
                <c:pt idx="2195">
                  <c:v>10-Oct-12</c:v>
                </c:pt>
              </c:strCache>
            </c:strRef>
          </c:cat>
          <c:val>
            <c:numRef>
              <c:f>'HV table'!$F$4:$F$2200</c:f>
              <c:numCache>
                <c:formatCode>General</c:formatCode>
                <c:ptCount val="2196"/>
                <c:pt idx="0">
                  <c:v>1155.3699999999999</c:v>
                </c:pt>
                <c:pt idx="1">
                  <c:v>1144.05</c:v>
                </c:pt>
                <c:pt idx="2">
                  <c:v>1128.48</c:v>
                </c:pt>
                <c:pt idx="3">
                  <c:v>1134.1099999999999</c:v>
                </c:pt>
                <c:pt idx="4">
                  <c:v>1131.1300000000001</c:v>
                </c:pt>
                <c:pt idx="5">
                  <c:v>1135.26</c:v>
                </c:pt>
                <c:pt idx="6">
                  <c:v>1136.03</c:v>
                </c:pt>
                <c:pt idx="7">
                  <c:v>1126.52</c:v>
                </c:pt>
                <c:pt idx="8">
                  <c:v>1128.5899999999999</c:v>
                </c:pt>
                <c:pt idx="9">
                  <c:v>1142.76</c:v>
                </c:pt>
                <c:pt idx="10">
                  <c:v>1139.81</c:v>
                </c:pt>
                <c:pt idx="11">
                  <c:v>1145.54</c:v>
                </c:pt>
                <c:pt idx="12">
                  <c:v>1157.76</c:v>
                </c:pt>
                <c:pt idx="13">
                  <c:v>1152.1099999999999</c:v>
                </c:pt>
                <c:pt idx="14">
                  <c:v>1145.81</c:v>
                </c:pt>
                <c:pt idx="15">
                  <c:v>1156.99</c:v>
                </c:pt>
                <c:pt idx="16">
                  <c:v>1151.82</c:v>
                </c:pt>
                <c:pt idx="17">
                  <c:v>1147.06</c:v>
                </c:pt>
                <c:pt idx="18">
                  <c:v>1144.1099999999999</c:v>
                </c:pt>
                <c:pt idx="19">
                  <c:v>1140.99</c:v>
                </c:pt>
                <c:pt idx="20">
                  <c:v>1139.0899999999999</c:v>
                </c:pt>
                <c:pt idx="21">
                  <c:v>1143.67</c:v>
                </c:pt>
                <c:pt idx="22">
                  <c:v>1144.9100000000001</c:v>
                </c:pt>
                <c:pt idx="23">
                  <c:v>1144.94</c:v>
                </c:pt>
                <c:pt idx="24">
                  <c:v>1155.97</c:v>
                </c:pt>
                <c:pt idx="25">
                  <c:v>1149.0999999999999</c:v>
                </c:pt>
                <c:pt idx="26">
                  <c:v>1151.03</c:v>
                </c:pt>
                <c:pt idx="27">
                  <c:v>1154.8699999999999</c:v>
                </c:pt>
                <c:pt idx="28">
                  <c:v>1156.8599999999999</c:v>
                </c:pt>
                <c:pt idx="29">
                  <c:v>1147.2</c:v>
                </c:pt>
                <c:pt idx="30">
                  <c:v>1140.58</c:v>
                </c:pt>
                <c:pt idx="31">
                  <c:v>1123.8900000000001</c:v>
                </c:pt>
                <c:pt idx="32">
                  <c:v>1106.78</c:v>
                </c:pt>
                <c:pt idx="33">
                  <c:v>1120.57</c:v>
                </c:pt>
                <c:pt idx="34">
                  <c:v>1104.49</c:v>
                </c:pt>
                <c:pt idx="35">
                  <c:v>1110.7</c:v>
                </c:pt>
                <c:pt idx="36">
                  <c:v>1123.75</c:v>
                </c:pt>
                <c:pt idx="37">
                  <c:v>1122.32</c:v>
                </c:pt>
                <c:pt idx="38">
                  <c:v>1109.78</c:v>
                </c:pt>
                <c:pt idx="39">
                  <c:v>1095.4000000000001</c:v>
                </c:pt>
                <c:pt idx="40">
                  <c:v>1093.95</c:v>
                </c:pt>
                <c:pt idx="41">
                  <c:v>1091.33</c:v>
                </c:pt>
                <c:pt idx="42">
                  <c:v>1109.19</c:v>
                </c:pt>
                <c:pt idx="43">
                  <c:v>1108.06</c:v>
                </c:pt>
                <c:pt idx="44">
                  <c:v>1122.47</c:v>
                </c:pt>
                <c:pt idx="45">
                  <c:v>1127</c:v>
                </c:pt>
                <c:pt idx="46">
                  <c:v>1126.21</c:v>
                </c:pt>
                <c:pt idx="47">
                  <c:v>1132.17</c:v>
                </c:pt>
                <c:pt idx="48">
                  <c:v>1141.81</c:v>
                </c:pt>
                <c:pt idx="49">
                  <c:v>1150.57</c:v>
                </c:pt>
                <c:pt idx="50">
                  <c:v>1148.1600000000001</c:v>
                </c:pt>
                <c:pt idx="51">
                  <c:v>1140.53</c:v>
                </c:pt>
                <c:pt idx="52">
                  <c:v>1139.32</c:v>
                </c:pt>
                <c:pt idx="53">
                  <c:v>1145.2</c:v>
                </c:pt>
                <c:pt idx="54">
                  <c:v>1129.44</c:v>
                </c:pt>
                <c:pt idx="55">
                  <c:v>1128.17</c:v>
                </c:pt>
                <c:pt idx="56">
                  <c:v>1128.8399999999999</c:v>
                </c:pt>
                <c:pt idx="57">
                  <c:v>1134.6099999999999</c:v>
                </c:pt>
                <c:pt idx="58">
                  <c:v>1135.82</c:v>
                </c:pt>
                <c:pt idx="59">
                  <c:v>1118.1500000000001</c:v>
                </c:pt>
                <c:pt idx="60">
                  <c:v>1124.0899999999999</c:v>
                </c:pt>
                <c:pt idx="61">
                  <c:v>1139.93</c:v>
                </c:pt>
                <c:pt idx="62">
                  <c:v>1140.5999999999999</c:v>
                </c:pt>
                <c:pt idx="63">
                  <c:v>1135.53</c:v>
                </c:pt>
                <c:pt idx="64">
                  <c:v>1138.1099999999999</c:v>
                </c:pt>
                <c:pt idx="65">
                  <c:v>1122.4100000000001</c:v>
                </c:pt>
                <c:pt idx="66">
                  <c:v>1113.8900000000001</c:v>
                </c:pt>
                <c:pt idx="67">
                  <c:v>1107.3</c:v>
                </c:pt>
                <c:pt idx="68">
                  <c:v>1117.49</c:v>
                </c:pt>
                <c:pt idx="69">
                  <c:v>1119.55</c:v>
                </c:pt>
                <c:pt idx="70">
                  <c:v>1121.53</c:v>
                </c:pt>
                <c:pt idx="71">
                  <c:v>1113.99</c:v>
                </c:pt>
                <c:pt idx="72">
                  <c:v>1098.7</c:v>
                </c:pt>
                <c:pt idx="73">
                  <c:v>1087.1199999999999</c:v>
                </c:pt>
                <c:pt idx="74">
                  <c:v>1095.45</c:v>
                </c:pt>
                <c:pt idx="75">
                  <c:v>1097.28</c:v>
                </c:pt>
                <c:pt idx="76">
                  <c:v>1096.44</c:v>
                </c:pt>
                <c:pt idx="77">
                  <c:v>1095.7</c:v>
                </c:pt>
                <c:pt idx="78">
                  <c:v>1084.0999999999999</c:v>
                </c:pt>
                <c:pt idx="79">
                  <c:v>1091.49</c:v>
                </c:pt>
                <c:pt idx="80">
                  <c:v>1088.68</c:v>
                </c:pt>
                <c:pt idx="81">
                  <c:v>1089.19</c:v>
                </c:pt>
                <c:pt idx="82">
                  <c:v>1093.56</c:v>
                </c:pt>
                <c:pt idx="83">
                  <c:v>1095.4100000000001</c:v>
                </c:pt>
                <c:pt idx="84">
                  <c:v>1113.05</c:v>
                </c:pt>
                <c:pt idx="85">
                  <c:v>1114.94</c:v>
                </c:pt>
                <c:pt idx="86">
                  <c:v>1121.28</c:v>
                </c:pt>
                <c:pt idx="87">
                  <c:v>1120.68</c:v>
                </c:pt>
                <c:pt idx="88">
                  <c:v>1121.2</c:v>
                </c:pt>
                <c:pt idx="89">
                  <c:v>1124.99</c:v>
                </c:pt>
                <c:pt idx="90">
                  <c:v>1116.6400000000001</c:v>
                </c:pt>
                <c:pt idx="91">
                  <c:v>1122.5</c:v>
                </c:pt>
                <c:pt idx="92">
                  <c:v>1140.42</c:v>
                </c:pt>
                <c:pt idx="93">
                  <c:v>1142.18</c:v>
                </c:pt>
                <c:pt idx="94">
                  <c:v>1131.33</c:v>
                </c:pt>
                <c:pt idx="95">
                  <c:v>1136.47</c:v>
                </c:pt>
                <c:pt idx="96">
                  <c:v>1125.29</c:v>
                </c:pt>
                <c:pt idx="97">
                  <c:v>1132.01</c:v>
                </c:pt>
                <c:pt idx="98">
                  <c:v>1133.56</c:v>
                </c:pt>
                <c:pt idx="99">
                  <c:v>1132.05</c:v>
                </c:pt>
                <c:pt idx="100">
                  <c:v>1135.02</c:v>
                </c:pt>
                <c:pt idx="101">
                  <c:v>1130.3</c:v>
                </c:pt>
                <c:pt idx="102">
                  <c:v>1134.4100000000001</c:v>
                </c:pt>
                <c:pt idx="103">
                  <c:v>1144.06</c:v>
                </c:pt>
                <c:pt idx="104">
                  <c:v>1140.6500000000001</c:v>
                </c:pt>
                <c:pt idx="105">
                  <c:v>1134.43</c:v>
                </c:pt>
                <c:pt idx="106">
                  <c:v>1133.3499999999999</c:v>
                </c:pt>
                <c:pt idx="107">
                  <c:v>1136.2</c:v>
                </c:pt>
                <c:pt idx="108">
                  <c:v>1140.8399999999999</c:v>
                </c:pt>
                <c:pt idx="109">
                  <c:v>1128.94</c:v>
                </c:pt>
                <c:pt idx="110">
                  <c:v>1125.3800000000001</c:v>
                </c:pt>
                <c:pt idx="111">
                  <c:v>1116.21</c:v>
                </c:pt>
                <c:pt idx="112">
                  <c:v>1118.33</c:v>
                </c:pt>
                <c:pt idx="113">
                  <c:v>1109.1099999999999</c:v>
                </c:pt>
                <c:pt idx="114">
                  <c:v>1112.81</c:v>
                </c:pt>
                <c:pt idx="115">
                  <c:v>1114.3499999999999</c:v>
                </c:pt>
                <c:pt idx="116">
                  <c:v>1115.1400000000001</c:v>
                </c:pt>
                <c:pt idx="117">
                  <c:v>1111.47</c:v>
                </c:pt>
                <c:pt idx="118">
                  <c:v>1106.69</c:v>
                </c:pt>
                <c:pt idx="119">
                  <c:v>1101.3900000000001</c:v>
                </c:pt>
                <c:pt idx="120">
                  <c:v>1100.9000000000001</c:v>
                </c:pt>
                <c:pt idx="121">
                  <c:v>1108.67</c:v>
                </c:pt>
                <c:pt idx="122">
                  <c:v>1093.8800000000001</c:v>
                </c:pt>
                <c:pt idx="123">
                  <c:v>1096.8399999999999</c:v>
                </c:pt>
                <c:pt idx="124">
                  <c:v>1086.2</c:v>
                </c:pt>
                <c:pt idx="125">
                  <c:v>1084.07</c:v>
                </c:pt>
                <c:pt idx="126">
                  <c:v>1094.83</c:v>
                </c:pt>
                <c:pt idx="127">
                  <c:v>1095.42</c:v>
                </c:pt>
                <c:pt idx="128">
                  <c:v>1100.43</c:v>
                </c:pt>
                <c:pt idx="129">
                  <c:v>1101.72</c:v>
                </c:pt>
                <c:pt idx="130">
                  <c:v>1106.6199999999999</c:v>
                </c:pt>
                <c:pt idx="131">
                  <c:v>1099.69</c:v>
                </c:pt>
                <c:pt idx="132">
                  <c:v>1098.6300000000001</c:v>
                </c:pt>
                <c:pt idx="133">
                  <c:v>1080.7</c:v>
                </c:pt>
                <c:pt idx="134">
                  <c:v>1063.97</c:v>
                </c:pt>
                <c:pt idx="135">
                  <c:v>1065.22</c:v>
                </c:pt>
                <c:pt idx="136">
                  <c:v>1079.04</c:v>
                </c:pt>
                <c:pt idx="137">
                  <c:v>1075.79</c:v>
                </c:pt>
                <c:pt idx="138">
                  <c:v>1063.23</c:v>
                </c:pt>
                <c:pt idx="139">
                  <c:v>1064.8</c:v>
                </c:pt>
                <c:pt idx="140">
                  <c:v>1079.3399999999999</c:v>
                </c:pt>
                <c:pt idx="141">
                  <c:v>1081.71</c:v>
                </c:pt>
                <c:pt idx="142">
                  <c:v>1095.17</c:v>
                </c:pt>
                <c:pt idx="143">
                  <c:v>1091.23</c:v>
                </c:pt>
                <c:pt idx="144">
                  <c:v>1098.3499999999999</c:v>
                </c:pt>
                <c:pt idx="145">
                  <c:v>1095.68</c:v>
                </c:pt>
                <c:pt idx="146">
                  <c:v>1096.19</c:v>
                </c:pt>
                <c:pt idx="147">
                  <c:v>1104.96</c:v>
                </c:pt>
                <c:pt idx="148">
                  <c:v>1105.0899999999999</c:v>
                </c:pt>
                <c:pt idx="149">
                  <c:v>1107.77</c:v>
                </c:pt>
                <c:pt idx="150">
                  <c:v>1099.1500000000001</c:v>
                </c:pt>
                <c:pt idx="151">
                  <c:v>1104.24</c:v>
                </c:pt>
                <c:pt idx="152">
                  <c:v>1105.9100000000001</c:v>
                </c:pt>
                <c:pt idx="153">
                  <c:v>1118.31</c:v>
                </c:pt>
                <c:pt idx="154">
                  <c:v>1113.6300000000001</c:v>
                </c:pt>
                <c:pt idx="155">
                  <c:v>1121.3</c:v>
                </c:pt>
                <c:pt idx="156">
                  <c:v>1116.27</c:v>
                </c:pt>
                <c:pt idx="157">
                  <c:v>1118.3800000000001</c:v>
                </c:pt>
                <c:pt idx="158">
                  <c:v>1123.92</c:v>
                </c:pt>
                <c:pt idx="159">
                  <c:v>1125.82</c:v>
                </c:pt>
                <c:pt idx="160">
                  <c:v>1128.33</c:v>
                </c:pt>
                <c:pt idx="161">
                  <c:v>1120.3699999999999</c:v>
                </c:pt>
                <c:pt idx="162">
                  <c:v>1123.5</c:v>
                </c:pt>
                <c:pt idx="163">
                  <c:v>1128.55</c:v>
                </c:pt>
                <c:pt idx="164">
                  <c:v>1122.2</c:v>
                </c:pt>
                <c:pt idx="165">
                  <c:v>1129.3</c:v>
                </c:pt>
                <c:pt idx="166">
                  <c:v>1113.56</c:v>
                </c:pt>
                <c:pt idx="167">
                  <c:v>1108.3599999999999</c:v>
                </c:pt>
                <c:pt idx="168">
                  <c:v>1110.1099999999999</c:v>
                </c:pt>
                <c:pt idx="169">
                  <c:v>1103.52</c:v>
                </c:pt>
                <c:pt idx="170">
                  <c:v>1110.06</c:v>
                </c:pt>
                <c:pt idx="171">
                  <c:v>1114.8</c:v>
                </c:pt>
                <c:pt idx="172">
                  <c:v>1114.58</c:v>
                </c:pt>
                <c:pt idx="173">
                  <c:v>1131.5</c:v>
                </c:pt>
                <c:pt idx="174">
                  <c:v>1135.17</c:v>
                </c:pt>
                <c:pt idx="175">
                  <c:v>1134.48</c:v>
                </c:pt>
                <c:pt idx="176">
                  <c:v>1142.05</c:v>
                </c:pt>
                <c:pt idx="177">
                  <c:v>1130.6500000000001</c:v>
                </c:pt>
                <c:pt idx="178">
                  <c:v>1122.1400000000001</c:v>
                </c:pt>
                <c:pt idx="179">
                  <c:v>1124.3900000000001</c:v>
                </c:pt>
                <c:pt idx="180">
                  <c:v>1121.8399999999999</c:v>
                </c:pt>
                <c:pt idx="181">
                  <c:v>1113.6500000000001</c:v>
                </c:pt>
                <c:pt idx="182">
                  <c:v>1103.29</c:v>
                </c:pt>
                <c:pt idx="183">
                  <c:v>1108.2</c:v>
                </c:pt>
                <c:pt idx="184">
                  <c:v>1114.02</c:v>
                </c:pt>
                <c:pt idx="185">
                  <c:v>1103.23</c:v>
                </c:pt>
                <c:pt idx="186">
                  <c:v>1103.6600000000001</c:v>
                </c:pt>
                <c:pt idx="187">
                  <c:v>1106.49</c:v>
                </c:pt>
                <c:pt idx="188">
                  <c:v>1095.74</c:v>
                </c:pt>
                <c:pt idx="189">
                  <c:v>1094.8</c:v>
                </c:pt>
                <c:pt idx="190">
                  <c:v>1111.0899999999999</c:v>
                </c:pt>
                <c:pt idx="191">
                  <c:v>1125.4000000000001</c:v>
                </c:pt>
                <c:pt idx="192">
                  <c:v>1127.44</c:v>
                </c:pt>
                <c:pt idx="193">
                  <c:v>1130.2</c:v>
                </c:pt>
                <c:pt idx="194">
                  <c:v>1130.51</c:v>
                </c:pt>
                <c:pt idx="195">
                  <c:v>1130.56</c:v>
                </c:pt>
                <c:pt idx="196">
                  <c:v>1143.2</c:v>
                </c:pt>
                <c:pt idx="197">
                  <c:v>1161.67</c:v>
                </c:pt>
                <c:pt idx="198">
                  <c:v>1166.17</c:v>
                </c:pt>
                <c:pt idx="199">
                  <c:v>1164.8900000000001</c:v>
                </c:pt>
                <c:pt idx="200">
                  <c:v>1164.08</c:v>
                </c:pt>
                <c:pt idx="201">
                  <c:v>1162.9100000000001</c:v>
                </c:pt>
                <c:pt idx="202">
                  <c:v>1173.48</c:v>
                </c:pt>
                <c:pt idx="203">
                  <c:v>1184.17</c:v>
                </c:pt>
                <c:pt idx="204">
                  <c:v>1183.81</c:v>
                </c:pt>
                <c:pt idx="205">
                  <c:v>1175.43</c:v>
                </c:pt>
                <c:pt idx="206">
                  <c:v>1181.94</c:v>
                </c:pt>
                <c:pt idx="207">
                  <c:v>1183.55</c:v>
                </c:pt>
                <c:pt idx="208">
                  <c:v>1170.3399999999999</c:v>
                </c:pt>
                <c:pt idx="209">
                  <c:v>1177.24</c:v>
                </c:pt>
                <c:pt idx="210">
                  <c:v>1176.94</c:v>
                </c:pt>
                <c:pt idx="211">
                  <c:v>1181.76</c:v>
                </c:pt>
                <c:pt idx="212">
                  <c:v>1182.6500000000001</c:v>
                </c:pt>
                <c:pt idx="213">
                  <c:v>1178.57</c:v>
                </c:pt>
                <c:pt idx="214">
                  <c:v>1173.82</c:v>
                </c:pt>
                <c:pt idx="215">
                  <c:v>1191.3699999999999</c:v>
                </c:pt>
                <c:pt idx="216">
                  <c:v>1190.33</c:v>
                </c:pt>
                <c:pt idx="217">
                  <c:v>1191.17</c:v>
                </c:pt>
                <c:pt idx="218">
                  <c:v>1190.25</c:v>
                </c:pt>
                <c:pt idx="219">
                  <c:v>1177.07</c:v>
                </c:pt>
                <c:pt idx="220">
                  <c:v>1182.81</c:v>
                </c:pt>
                <c:pt idx="221">
                  <c:v>1189.24</c:v>
                </c:pt>
                <c:pt idx="222">
                  <c:v>1188</c:v>
                </c:pt>
                <c:pt idx="223">
                  <c:v>1198.68</c:v>
                </c:pt>
                <c:pt idx="224">
                  <c:v>1203.3800000000001</c:v>
                </c:pt>
                <c:pt idx="225">
                  <c:v>1205.72</c:v>
                </c:pt>
                <c:pt idx="226">
                  <c:v>1203.21</c:v>
                </c:pt>
                <c:pt idx="227">
                  <c:v>1194.2</c:v>
                </c:pt>
                <c:pt idx="228">
                  <c:v>1194.6500000000001</c:v>
                </c:pt>
                <c:pt idx="229">
                  <c:v>1205.45</c:v>
                </c:pt>
                <c:pt idx="230">
                  <c:v>1209.57</c:v>
                </c:pt>
                <c:pt idx="231">
                  <c:v>1210.1300000000001</c:v>
                </c:pt>
                <c:pt idx="232">
                  <c:v>1204.92</c:v>
                </c:pt>
                <c:pt idx="233">
                  <c:v>1213.54</c:v>
                </c:pt>
                <c:pt idx="234">
                  <c:v>1213.45</c:v>
                </c:pt>
                <c:pt idx="235">
                  <c:v>1213.55</c:v>
                </c:pt>
                <c:pt idx="236">
                  <c:v>1211.92</c:v>
                </c:pt>
                <c:pt idx="237">
                  <c:v>1202.08</c:v>
                </c:pt>
                <c:pt idx="238">
                  <c:v>1188.05</c:v>
                </c:pt>
                <c:pt idx="239">
                  <c:v>1183.74</c:v>
                </c:pt>
                <c:pt idx="240">
                  <c:v>1187.8900000000001</c:v>
                </c:pt>
                <c:pt idx="241">
                  <c:v>1186.19</c:v>
                </c:pt>
                <c:pt idx="242">
                  <c:v>1190.25</c:v>
                </c:pt>
                <c:pt idx="243">
                  <c:v>1182.99</c:v>
                </c:pt>
                <c:pt idx="244">
                  <c:v>1187.7</c:v>
                </c:pt>
                <c:pt idx="245">
                  <c:v>1177.45</c:v>
                </c:pt>
                <c:pt idx="246">
                  <c:v>1184.52</c:v>
                </c:pt>
                <c:pt idx="247">
                  <c:v>1195.98</c:v>
                </c:pt>
                <c:pt idx="248">
                  <c:v>1184.6300000000001</c:v>
                </c:pt>
                <c:pt idx="249">
                  <c:v>1175.4100000000001</c:v>
                </c:pt>
                <c:pt idx="250">
                  <c:v>1167.8699999999999</c:v>
                </c:pt>
                <c:pt idx="251">
                  <c:v>1163.75</c:v>
                </c:pt>
                <c:pt idx="252">
                  <c:v>1168.4100000000001</c:v>
                </c:pt>
                <c:pt idx="253">
                  <c:v>1174.07</c:v>
                </c:pt>
                <c:pt idx="254">
                  <c:v>1174.55</c:v>
                </c:pt>
                <c:pt idx="255">
                  <c:v>1171.3599999999999</c:v>
                </c:pt>
                <c:pt idx="256">
                  <c:v>1181.27</c:v>
                </c:pt>
                <c:pt idx="257">
                  <c:v>1189.4100000000001</c:v>
                </c:pt>
                <c:pt idx="258">
                  <c:v>1193.19</c:v>
                </c:pt>
                <c:pt idx="259">
                  <c:v>1189.8900000000001</c:v>
                </c:pt>
                <c:pt idx="260">
                  <c:v>1203.03</c:v>
                </c:pt>
                <c:pt idx="261">
                  <c:v>1201.72</c:v>
                </c:pt>
                <c:pt idx="262">
                  <c:v>1202.3</c:v>
                </c:pt>
                <c:pt idx="263">
                  <c:v>1191.99</c:v>
                </c:pt>
                <c:pt idx="264">
                  <c:v>1197.01</c:v>
                </c:pt>
                <c:pt idx="265">
                  <c:v>1205.3</c:v>
                </c:pt>
                <c:pt idx="266">
                  <c:v>1206.1400000000001</c:v>
                </c:pt>
                <c:pt idx="267">
                  <c:v>1210.1199999999999</c:v>
                </c:pt>
                <c:pt idx="268">
                  <c:v>1210.3399999999999</c:v>
                </c:pt>
                <c:pt idx="269">
                  <c:v>1200.75</c:v>
                </c:pt>
                <c:pt idx="270">
                  <c:v>1201.5899999999999</c:v>
                </c:pt>
                <c:pt idx="271">
                  <c:v>1184.1600000000001</c:v>
                </c:pt>
                <c:pt idx="272">
                  <c:v>1190.8</c:v>
                </c:pt>
                <c:pt idx="273">
                  <c:v>1200.2</c:v>
                </c:pt>
                <c:pt idx="274">
                  <c:v>1211.3699999999999</c:v>
                </c:pt>
                <c:pt idx="275">
                  <c:v>1203.5999999999999</c:v>
                </c:pt>
                <c:pt idx="276">
                  <c:v>1210.4100000000001</c:v>
                </c:pt>
                <c:pt idx="277">
                  <c:v>1210.08</c:v>
                </c:pt>
                <c:pt idx="278">
                  <c:v>1210.47</c:v>
                </c:pt>
                <c:pt idx="279">
                  <c:v>1222.1199999999999</c:v>
                </c:pt>
                <c:pt idx="280">
                  <c:v>1225.31</c:v>
                </c:pt>
                <c:pt idx="281">
                  <c:v>1219.43</c:v>
                </c:pt>
                <c:pt idx="282">
                  <c:v>1207.01</c:v>
                </c:pt>
                <c:pt idx="283">
                  <c:v>1209.25</c:v>
                </c:pt>
                <c:pt idx="284">
                  <c:v>1200.08</c:v>
                </c:pt>
                <c:pt idx="285">
                  <c:v>1206.83</c:v>
                </c:pt>
                <c:pt idx="286">
                  <c:v>1197.75</c:v>
                </c:pt>
                <c:pt idx="287">
                  <c:v>1188.07</c:v>
                </c:pt>
                <c:pt idx="288">
                  <c:v>1190.21</c:v>
                </c:pt>
                <c:pt idx="289">
                  <c:v>1189.6500000000001</c:v>
                </c:pt>
                <c:pt idx="290">
                  <c:v>1183.78</c:v>
                </c:pt>
                <c:pt idx="291">
                  <c:v>1171.71</c:v>
                </c:pt>
                <c:pt idx="292">
                  <c:v>1172.53</c:v>
                </c:pt>
                <c:pt idx="293">
                  <c:v>1171.42</c:v>
                </c:pt>
                <c:pt idx="294">
                  <c:v>1174.28</c:v>
                </c:pt>
                <c:pt idx="295">
                  <c:v>1165.3599999999999</c:v>
                </c:pt>
                <c:pt idx="296">
                  <c:v>1181.4100000000001</c:v>
                </c:pt>
                <c:pt idx="297">
                  <c:v>1180.5899999999999</c:v>
                </c:pt>
                <c:pt idx="298">
                  <c:v>1172.92</c:v>
                </c:pt>
                <c:pt idx="299">
                  <c:v>1176.1199999999999</c:v>
                </c:pt>
                <c:pt idx="300">
                  <c:v>1181.3900000000001</c:v>
                </c:pt>
                <c:pt idx="301">
                  <c:v>1184.07</c:v>
                </c:pt>
                <c:pt idx="302">
                  <c:v>1191.1400000000001</c:v>
                </c:pt>
                <c:pt idx="303">
                  <c:v>1181.2</c:v>
                </c:pt>
                <c:pt idx="304">
                  <c:v>1181.21</c:v>
                </c:pt>
                <c:pt idx="305">
                  <c:v>1187.76</c:v>
                </c:pt>
                <c:pt idx="306">
                  <c:v>1173.79</c:v>
                </c:pt>
                <c:pt idx="307">
                  <c:v>1162.05</c:v>
                </c:pt>
                <c:pt idx="308">
                  <c:v>1142.6199999999999</c:v>
                </c:pt>
                <c:pt idx="309">
                  <c:v>1145.98</c:v>
                </c:pt>
                <c:pt idx="310">
                  <c:v>1152.78</c:v>
                </c:pt>
                <c:pt idx="311">
                  <c:v>1137.5</c:v>
                </c:pt>
                <c:pt idx="312">
                  <c:v>1159.95</c:v>
                </c:pt>
                <c:pt idx="313">
                  <c:v>1152.1199999999999</c:v>
                </c:pt>
                <c:pt idx="314">
                  <c:v>1162.0999999999999</c:v>
                </c:pt>
                <c:pt idx="315">
                  <c:v>1151.83</c:v>
                </c:pt>
                <c:pt idx="316">
                  <c:v>1156.3800000000001</c:v>
                </c:pt>
                <c:pt idx="317">
                  <c:v>1143.22</c:v>
                </c:pt>
                <c:pt idx="318">
                  <c:v>1156.8499999999999</c:v>
                </c:pt>
                <c:pt idx="319">
                  <c:v>1162.1600000000001</c:v>
                </c:pt>
                <c:pt idx="320">
                  <c:v>1161.17</c:v>
                </c:pt>
                <c:pt idx="321">
                  <c:v>1175.6500000000001</c:v>
                </c:pt>
                <c:pt idx="322">
                  <c:v>1172.6300000000001</c:v>
                </c:pt>
                <c:pt idx="323">
                  <c:v>1171.3499999999999</c:v>
                </c:pt>
                <c:pt idx="324">
                  <c:v>1178.8399999999999</c:v>
                </c:pt>
                <c:pt idx="325">
                  <c:v>1166.22</c:v>
                </c:pt>
                <c:pt idx="326">
                  <c:v>1171.1099999999999</c:v>
                </c:pt>
                <c:pt idx="327">
                  <c:v>1159.3599999999999</c:v>
                </c:pt>
                <c:pt idx="328">
                  <c:v>1154.05</c:v>
                </c:pt>
                <c:pt idx="329">
                  <c:v>1165.69</c:v>
                </c:pt>
                <c:pt idx="330">
                  <c:v>1173.8</c:v>
                </c:pt>
                <c:pt idx="331">
                  <c:v>1185.56</c:v>
                </c:pt>
                <c:pt idx="332">
                  <c:v>1191.08</c:v>
                </c:pt>
                <c:pt idx="333">
                  <c:v>1189.28</c:v>
                </c:pt>
                <c:pt idx="334">
                  <c:v>1193.8599999999999</c:v>
                </c:pt>
                <c:pt idx="335">
                  <c:v>1194.07</c:v>
                </c:pt>
                <c:pt idx="336">
                  <c:v>1190.01</c:v>
                </c:pt>
                <c:pt idx="337">
                  <c:v>1197.6199999999999</c:v>
                </c:pt>
                <c:pt idx="338">
                  <c:v>1198.78</c:v>
                </c:pt>
                <c:pt idx="339">
                  <c:v>1191.5</c:v>
                </c:pt>
                <c:pt idx="340">
                  <c:v>1202.22</c:v>
                </c:pt>
                <c:pt idx="341">
                  <c:v>1204.29</c:v>
                </c:pt>
                <c:pt idx="342">
                  <c:v>1196.02</c:v>
                </c:pt>
                <c:pt idx="343">
                  <c:v>1197.51</c:v>
                </c:pt>
                <c:pt idx="344">
                  <c:v>1197.26</c:v>
                </c:pt>
                <c:pt idx="345">
                  <c:v>1194.67</c:v>
                </c:pt>
                <c:pt idx="346">
                  <c:v>1200.93</c:v>
                </c:pt>
                <c:pt idx="347">
                  <c:v>1198.1099999999999</c:v>
                </c:pt>
                <c:pt idx="348">
                  <c:v>1200.82</c:v>
                </c:pt>
                <c:pt idx="349">
                  <c:v>1203.9100000000001</c:v>
                </c:pt>
                <c:pt idx="350">
                  <c:v>1206.58</c:v>
                </c:pt>
                <c:pt idx="351">
                  <c:v>1210.96</c:v>
                </c:pt>
                <c:pt idx="352">
                  <c:v>1216.96</c:v>
                </c:pt>
                <c:pt idx="353">
                  <c:v>1216.0999999999999</c:v>
                </c:pt>
                <c:pt idx="354">
                  <c:v>1213.6099999999999</c:v>
                </c:pt>
                <c:pt idx="355">
                  <c:v>1213.8800000000001</c:v>
                </c:pt>
                <c:pt idx="356">
                  <c:v>1200.73</c:v>
                </c:pt>
                <c:pt idx="357">
                  <c:v>1191.57</c:v>
                </c:pt>
                <c:pt idx="358">
                  <c:v>1190.69</c:v>
                </c:pt>
                <c:pt idx="359">
                  <c:v>1201.57</c:v>
                </c:pt>
                <c:pt idx="360">
                  <c:v>1199.8499999999999</c:v>
                </c:pt>
                <c:pt idx="361">
                  <c:v>1191.33</c:v>
                </c:pt>
                <c:pt idx="362">
                  <c:v>1194.44</c:v>
                </c:pt>
                <c:pt idx="363">
                  <c:v>1204.99</c:v>
                </c:pt>
                <c:pt idx="364">
                  <c:v>1194.94</c:v>
                </c:pt>
                <c:pt idx="365">
                  <c:v>1197.8699999999999</c:v>
                </c:pt>
                <c:pt idx="366">
                  <c:v>1211.8599999999999</c:v>
                </c:pt>
                <c:pt idx="367">
                  <c:v>1219.44</c:v>
                </c:pt>
                <c:pt idx="368">
                  <c:v>1222.21</c:v>
                </c:pt>
                <c:pt idx="369">
                  <c:v>1223.29</c:v>
                </c:pt>
                <c:pt idx="370">
                  <c:v>1226.5</c:v>
                </c:pt>
                <c:pt idx="371">
                  <c:v>1227.92</c:v>
                </c:pt>
                <c:pt idx="372">
                  <c:v>1221.1300000000001</c:v>
                </c:pt>
                <c:pt idx="373">
                  <c:v>1229.3499999999999</c:v>
                </c:pt>
                <c:pt idx="374">
                  <c:v>1235.2</c:v>
                </c:pt>
                <c:pt idx="375">
                  <c:v>1227.04</c:v>
                </c:pt>
                <c:pt idx="376">
                  <c:v>1233.68</c:v>
                </c:pt>
                <c:pt idx="377">
                  <c:v>1229.03</c:v>
                </c:pt>
                <c:pt idx="378">
                  <c:v>1231.1600000000001</c:v>
                </c:pt>
                <c:pt idx="379">
                  <c:v>1236.79</c:v>
                </c:pt>
                <c:pt idx="380">
                  <c:v>1243.72</c:v>
                </c:pt>
                <c:pt idx="381">
                  <c:v>1234.18</c:v>
                </c:pt>
                <c:pt idx="382">
                  <c:v>1235.3499999999999</c:v>
                </c:pt>
                <c:pt idx="383">
                  <c:v>1244.1199999999999</c:v>
                </c:pt>
                <c:pt idx="384">
                  <c:v>1245.04</c:v>
                </c:pt>
                <c:pt idx="385">
                  <c:v>1235.8599999999999</c:v>
                </c:pt>
                <c:pt idx="386">
                  <c:v>1226.42</c:v>
                </c:pt>
                <c:pt idx="387">
                  <c:v>1223.1300000000001</c:v>
                </c:pt>
                <c:pt idx="388">
                  <c:v>1231.3800000000001</c:v>
                </c:pt>
                <c:pt idx="389">
                  <c:v>1229.1300000000001</c:v>
                </c:pt>
                <c:pt idx="390">
                  <c:v>1237.81</c:v>
                </c:pt>
                <c:pt idx="391">
                  <c:v>1230.3900000000001</c:v>
                </c:pt>
                <c:pt idx="392">
                  <c:v>1233.8699999999999</c:v>
                </c:pt>
                <c:pt idx="393">
                  <c:v>1219.3399999999999</c:v>
                </c:pt>
                <c:pt idx="394">
                  <c:v>1220.24</c:v>
                </c:pt>
                <c:pt idx="395">
                  <c:v>1219.02</c:v>
                </c:pt>
                <c:pt idx="396">
                  <c:v>1219.71</c:v>
                </c:pt>
                <c:pt idx="397">
                  <c:v>1221.73</c:v>
                </c:pt>
                <c:pt idx="398">
                  <c:v>1217.5899999999999</c:v>
                </c:pt>
                <c:pt idx="399">
                  <c:v>1209.5899999999999</c:v>
                </c:pt>
                <c:pt idx="400">
                  <c:v>1212.3699999999999</c:v>
                </c:pt>
                <c:pt idx="401">
                  <c:v>1205.0999999999999</c:v>
                </c:pt>
                <c:pt idx="402">
                  <c:v>1212.28</c:v>
                </c:pt>
                <c:pt idx="403">
                  <c:v>1208.4100000000001</c:v>
                </c:pt>
                <c:pt idx="404">
                  <c:v>1220.33</c:v>
                </c:pt>
                <c:pt idx="405">
                  <c:v>1221.5899999999999</c:v>
                </c:pt>
                <c:pt idx="406">
                  <c:v>1218.02</c:v>
                </c:pt>
                <c:pt idx="407">
                  <c:v>1233.3900000000001</c:v>
                </c:pt>
                <c:pt idx="408">
                  <c:v>1236.3599999999999</c:v>
                </c:pt>
                <c:pt idx="409">
                  <c:v>1231.67</c:v>
                </c:pt>
                <c:pt idx="410">
                  <c:v>1241.48</c:v>
                </c:pt>
                <c:pt idx="411">
                  <c:v>1240.56</c:v>
                </c:pt>
                <c:pt idx="412">
                  <c:v>1231.2</c:v>
                </c:pt>
                <c:pt idx="413">
                  <c:v>1227.1600000000001</c:v>
                </c:pt>
                <c:pt idx="414">
                  <c:v>1227.73</c:v>
                </c:pt>
                <c:pt idx="415">
                  <c:v>1237.9100000000001</c:v>
                </c:pt>
                <c:pt idx="416">
                  <c:v>1231.02</c:v>
                </c:pt>
                <c:pt idx="417">
                  <c:v>1221.3399999999999</c:v>
                </c:pt>
                <c:pt idx="418">
                  <c:v>1210.2</c:v>
                </c:pt>
                <c:pt idx="419">
                  <c:v>1214.6199999999999</c:v>
                </c:pt>
                <c:pt idx="420">
                  <c:v>1215.29</c:v>
                </c:pt>
                <c:pt idx="421">
                  <c:v>1215.6300000000001</c:v>
                </c:pt>
                <c:pt idx="422">
                  <c:v>1215.6600000000001</c:v>
                </c:pt>
                <c:pt idx="423">
                  <c:v>1216.8900000000001</c:v>
                </c:pt>
                <c:pt idx="424">
                  <c:v>1227.68</c:v>
                </c:pt>
                <c:pt idx="425">
                  <c:v>1228.81</c:v>
                </c:pt>
                <c:pt idx="426">
                  <c:v>1226.7</c:v>
                </c:pt>
                <c:pt idx="427">
                  <c:v>1214.47</c:v>
                </c:pt>
                <c:pt idx="428">
                  <c:v>1196.3900000000001</c:v>
                </c:pt>
                <c:pt idx="429">
                  <c:v>1191.49</c:v>
                </c:pt>
                <c:pt idx="430">
                  <c:v>1195.9000000000001</c:v>
                </c:pt>
                <c:pt idx="431">
                  <c:v>1187.33</c:v>
                </c:pt>
                <c:pt idx="432">
                  <c:v>1184.8699999999999</c:v>
                </c:pt>
                <c:pt idx="433">
                  <c:v>1177.68</c:v>
                </c:pt>
                <c:pt idx="434">
                  <c:v>1176.8399999999999</c:v>
                </c:pt>
                <c:pt idx="435">
                  <c:v>1186.57</c:v>
                </c:pt>
                <c:pt idx="436">
                  <c:v>1190.0999999999999</c:v>
                </c:pt>
                <c:pt idx="437">
                  <c:v>1178.1400000000001</c:v>
                </c:pt>
                <c:pt idx="438">
                  <c:v>1195.76</c:v>
                </c:pt>
                <c:pt idx="439">
                  <c:v>1177.8</c:v>
                </c:pt>
                <c:pt idx="440">
                  <c:v>1179.5899999999999</c:v>
                </c:pt>
                <c:pt idx="441">
                  <c:v>1199.3800000000001</c:v>
                </c:pt>
                <c:pt idx="442">
                  <c:v>1196.54</c:v>
                </c:pt>
                <c:pt idx="443">
                  <c:v>1191.3800000000001</c:v>
                </c:pt>
                <c:pt idx="444">
                  <c:v>1178.9000000000001</c:v>
                </c:pt>
                <c:pt idx="445">
                  <c:v>1198.4100000000001</c:v>
                </c:pt>
                <c:pt idx="446">
                  <c:v>1207.01</c:v>
                </c:pt>
                <c:pt idx="447">
                  <c:v>1202.76</c:v>
                </c:pt>
                <c:pt idx="448">
                  <c:v>1214.76</c:v>
                </c:pt>
                <c:pt idx="449">
                  <c:v>1219.94</c:v>
                </c:pt>
                <c:pt idx="450">
                  <c:v>1220.1400000000001</c:v>
                </c:pt>
                <c:pt idx="451">
                  <c:v>1222.81</c:v>
                </c:pt>
                <c:pt idx="452">
                  <c:v>1218.5899999999999</c:v>
                </c:pt>
                <c:pt idx="453">
                  <c:v>1220.6500000000001</c:v>
                </c:pt>
                <c:pt idx="454">
                  <c:v>1230.96</c:v>
                </c:pt>
                <c:pt idx="455">
                  <c:v>1234.72</c:v>
                </c:pt>
                <c:pt idx="456">
                  <c:v>1233.76</c:v>
                </c:pt>
                <c:pt idx="457">
                  <c:v>1229.01</c:v>
                </c:pt>
                <c:pt idx="458">
                  <c:v>1231.21</c:v>
                </c:pt>
                <c:pt idx="459">
                  <c:v>1242.8</c:v>
                </c:pt>
                <c:pt idx="460">
                  <c:v>1248.27</c:v>
                </c:pt>
                <c:pt idx="461">
                  <c:v>1254.8499999999999</c:v>
                </c:pt>
                <c:pt idx="462">
                  <c:v>1261.23</c:v>
                </c:pt>
                <c:pt idx="463">
                  <c:v>1265.6099999999999</c:v>
                </c:pt>
                <c:pt idx="464">
                  <c:v>1268.25</c:v>
                </c:pt>
                <c:pt idx="465">
                  <c:v>1257.46</c:v>
                </c:pt>
                <c:pt idx="466">
                  <c:v>1257.48</c:v>
                </c:pt>
                <c:pt idx="467">
                  <c:v>1249.48</c:v>
                </c:pt>
                <c:pt idx="468">
                  <c:v>1264.67</c:v>
                </c:pt>
                <c:pt idx="469">
                  <c:v>1265.08</c:v>
                </c:pt>
                <c:pt idx="470">
                  <c:v>1262.0899999999999</c:v>
                </c:pt>
                <c:pt idx="471">
                  <c:v>1263.7</c:v>
                </c:pt>
                <c:pt idx="472">
                  <c:v>1257.3699999999999</c:v>
                </c:pt>
                <c:pt idx="473">
                  <c:v>1255.8399999999999</c:v>
                </c:pt>
                <c:pt idx="474">
                  <c:v>1259.3699999999999</c:v>
                </c:pt>
                <c:pt idx="475">
                  <c:v>1260.43</c:v>
                </c:pt>
                <c:pt idx="476">
                  <c:v>1267.43</c:v>
                </c:pt>
                <c:pt idx="477">
                  <c:v>1272.74</c:v>
                </c:pt>
                <c:pt idx="478">
                  <c:v>1270.94</c:v>
                </c:pt>
                <c:pt idx="479">
                  <c:v>1267.32</c:v>
                </c:pt>
                <c:pt idx="480">
                  <c:v>1259.92</c:v>
                </c:pt>
                <c:pt idx="481">
                  <c:v>1259.6199999999999</c:v>
                </c:pt>
                <c:pt idx="482">
                  <c:v>1262.79</c:v>
                </c:pt>
                <c:pt idx="483">
                  <c:v>1268.1199999999999</c:v>
                </c:pt>
                <c:pt idx="484">
                  <c:v>1268.6600000000001</c:v>
                </c:pt>
                <c:pt idx="485">
                  <c:v>1256.54</c:v>
                </c:pt>
                <c:pt idx="486">
                  <c:v>1258.17</c:v>
                </c:pt>
                <c:pt idx="487">
                  <c:v>1254.42</c:v>
                </c:pt>
                <c:pt idx="488">
                  <c:v>1248.29</c:v>
                </c:pt>
                <c:pt idx="489">
                  <c:v>1268.8</c:v>
                </c:pt>
                <c:pt idx="490">
                  <c:v>1273.46</c:v>
                </c:pt>
                <c:pt idx="491">
                  <c:v>1273.48</c:v>
                </c:pt>
                <c:pt idx="492">
                  <c:v>1285.45</c:v>
                </c:pt>
                <c:pt idx="493">
                  <c:v>1290.1500000000001</c:v>
                </c:pt>
                <c:pt idx="494">
                  <c:v>1289.69</c:v>
                </c:pt>
                <c:pt idx="495">
                  <c:v>1294.18</c:v>
                </c:pt>
                <c:pt idx="496">
                  <c:v>1286.06</c:v>
                </c:pt>
                <c:pt idx="497">
                  <c:v>1287.6099999999999</c:v>
                </c:pt>
                <c:pt idx="498">
                  <c:v>1282.93</c:v>
                </c:pt>
                <c:pt idx="499">
                  <c:v>1277.93</c:v>
                </c:pt>
                <c:pt idx="500">
                  <c:v>1285.04</c:v>
                </c:pt>
                <c:pt idx="501">
                  <c:v>1261.49</c:v>
                </c:pt>
                <c:pt idx="502">
                  <c:v>1263.82</c:v>
                </c:pt>
                <c:pt idx="503">
                  <c:v>1266.8599999999999</c:v>
                </c:pt>
                <c:pt idx="504">
                  <c:v>1264.68</c:v>
                </c:pt>
                <c:pt idx="505">
                  <c:v>1273.83</c:v>
                </c:pt>
                <c:pt idx="506">
                  <c:v>1283.72</c:v>
                </c:pt>
                <c:pt idx="507">
                  <c:v>1285.19</c:v>
                </c:pt>
                <c:pt idx="508">
                  <c:v>1280.08</c:v>
                </c:pt>
                <c:pt idx="509">
                  <c:v>1282.46</c:v>
                </c:pt>
                <c:pt idx="510">
                  <c:v>1270.8399999999999</c:v>
                </c:pt>
                <c:pt idx="511">
                  <c:v>1264.03</c:v>
                </c:pt>
                <c:pt idx="512">
                  <c:v>1265.02</c:v>
                </c:pt>
                <c:pt idx="513">
                  <c:v>1254.78</c:v>
                </c:pt>
                <c:pt idx="514">
                  <c:v>1265.6500000000001</c:v>
                </c:pt>
                <c:pt idx="515">
                  <c:v>1263.78</c:v>
                </c:pt>
                <c:pt idx="516">
                  <c:v>1266.99</c:v>
                </c:pt>
                <c:pt idx="517">
                  <c:v>1262.8599999999999</c:v>
                </c:pt>
                <c:pt idx="518">
                  <c:v>1275.53</c:v>
                </c:pt>
                <c:pt idx="519">
                  <c:v>1280</c:v>
                </c:pt>
                <c:pt idx="520">
                  <c:v>1289.3800000000001</c:v>
                </c:pt>
                <c:pt idx="521">
                  <c:v>1287.24</c:v>
                </c:pt>
                <c:pt idx="522">
                  <c:v>1283.03</c:v>
                </c:pt>
                <c:pt idx="523">
                  <c:v>1292.67</c:v>
                </c:pt>
                <c:pt idx="524">
                  <c:v>1287.79</c:v>
                </c:pt>
                <c:pt idx="525">
                  <c:v>1289.43</c:v>
                </c:pt>
                <c:pt idx="526">
                  <c:v>1294.1199999999999</c:v>
                </c:pt>
                <c:pt idx="527">
                  <c:v>1280.6600000000001</c:v>
                </c:pt>
                <c:pt idx="528">
                  <c:v>1291.24</c:v>
                </c:pt>
                <c:pt idx="529">
                  <c:v>1289.1400000000001</c:v>
                </c:pt>
                <c:pt idx="530">
                  <c:v>1287.23</c:v>
                </c:pt>
                <c:pt idx="531">
                  <c:v>1278.26</c:v>
                </c:pt>
                <c:pt idx="532">
                  <c:v>1275.8800000000001</c:v>
                </c:pt>
                <c:pt idx="533">
                  <c:v>1278.47</c:v>
                </c:pt>
                <c:pt idx="534">
                  <c:v>1272.23</c:v>
                </c:pt>
                <c:pt idx="535">
                  <c:v>1281.42</c:v>
                </c:pt>
                <c:pt idx="536">
                  <c:v>1284.1300000000001</c:v>
                </c:pt>
                <c:pt idx="537">
                  <c:v>1297.48</c:v>
                </c:pt>
                <c:pt idx="538">
                  <c:v>1303.02</c:v>
                </c:pt>
                <c:pt idx="539">
                  <c:v>1305.33</c:v>
                </c:pt>
                <c:pt idx="540">
                  <c:v>1307.25</c:v>
                </c:pt>
                <c:pt idx="541">
                  <c:v>1305.08</c:v>
                </c:pt>
                <c:pt idx="542">
                  <c:v>1297.23</c:v>
                </c:pt>
                <c:pt idx="543">
                  <c:v>1305.04</c:v>
                </c:pt>
                <c:pt idx="544">
                  <c:v>1301.67</c:v>
                </c:pt>
                <c:pt idx="545">
                  <c:v>1302.95</c:v>
                </c:pt>
                <c:pt idx="546">
                  <c:v>1301.6099999999999</c:v>
                </c:pt>
                <c:pt idx="547">
                  <c:v>1293.23</c:v>
                </c:pt>
                <c:pt idx="548">
                  <c:v>1302.8900000000001</c:v>
                </c:pt>
                <c:pt idx="549">
                  <c:v>1300.25</c:v>
                </c:pt>
                <c:pt idx="550">
                  <c:v>1294.8699999999999</c:v>
                </c:pt>
                <c:pt idx="551">
                  <c:v>1297.81</c:v>
                </c:pt>
                <c:pt idx="552">
                  <c:v>1305.93</c:v>
                </c:pt>
                <c:pt idx="553">
                  <c:v>1311.56</c:v>
                </c:pt>
                <c:pt idx="554">
                  <c:v>1309.04</c:v>
                </c:pt>
                <c:pt idx="555">
                  <c:v>1295.5</c:v>
                </c:pt>
                <c:pt idx="556">
                  <c:v>1296.6199999999999</c:v>
                </c:pt>
                <c:pt idx="557">
                  <c:v>1286.57</c:v>
                </c:pt>
                <c:pt idx="558">
                  <c:v>1288.1199999999999</c:v>
                </c:pt>
                <c:pt idx="559">
                  <c:v>1289.1199999999999</c:v>
                </c:pt>
                <c:pt idx="560">
                  <c:v>1285.33</c:v>
                </c:pt>
                <c:pt idx="561">
                  <c:v>1307.28</c:v>
                </c:pt>
                <c:pt idx="562">
                  <c:v>1309.93</c:v>
                </c:pt>
                <c:pt idx="563">
                  <c:v>1311.46</c:v>
                </c:pt>
                <c:pt idx="564">
                  <c:v>1311.28</c:v>
                </c:pt>
                <c:pt idx="565">
                  <c:v>1308.1099999999999</c:v>
                </c:pt>
                <c:pt idx="566">
                  <c:v>1301.74</c:v>
                </c:pt>
                <c:pt idx="567">
                  <c:v>1305.4100000000001</c:v>
                </c:pt>
                <c:pt idx="568">
                  <c:v>1309.72</c:v>
                </c:pt>
                <c:pt idx="569">
                  <c:v>1310.6099999999999</c:v>
                </c:pt>
                <c:pt idx="570">
                  <c:v>1305.19</c:v>
                </c:pt>
                <c:pt idx="571">
                  <c:v>1313.21</c:v>
                </c:pt>
                <c:pt idx="572">
                  <c:v>1308.1199999999999</c:v>
                </c:pt>
                <c:pt idx="573">
                  <c:v>1312.25</c:v>
                </c:pt>
                <c:pt idx="574">
                  <c:v>1325.76</c:v>
                </c:pt>
                <c:pt idx="575">
                  <c:v>1324.66</c:v>
                </c:pt>
                <c:pt idx="576">
                  <c:v>1325.14</c:v>
                </c:pt>
                <c:pt idx="577">
                  <c:v>1322.85</c:v>
                </c:pt>
                <c:pt idx="578">
                  <c:v>1305.92</c:v>
                </c:pt>
                <c:pt idx="579">
                  <c:v>1291.24</c:v>
                </c:pt>
                <c:pt idx="580">
                  <c:v>1294.5</c:v>
                </c:pt>
                <c:pt idx="581">
                  <c:v>1292.08</c:v>
                </c:pt>
                <c:pt idx="582">
                  <c:v>1270.32</c:v>
                </c:pt>
                <c:pt idx="583">
                  <c:v>1261.81</c:v>
                </c:pt>
                <c:pt idx="584">
                  <c:v>1267.03</c:v>
                </c:pt>
                <c:pt idx="585">
                  <c:v>1262.07</c:v>
                </c:pt>
                <c:pt idx="586">
                  <c:v>1256.58</c:v>
                </c:pt>
                <c:pt idx="587">
                  <c:v>1258.57</c:v>
                </c:pt>
                <c:pt idx="588">
                  <c:v>1272.8800000000001</c:v>
                </c:pt>
                <c:pt idx="589">
                  <c:v>1280.1600000000001</c:v>
                </c:pt>
                <c:pt idx="590">
                  <c:v>1259.8699999999999</c:v>
                </c:pt>
                <c:pt idx="591">
                  <c:v>1270.0899999999999</c:v>
                </c:pt>
                <c:pt idx="592">
                  <c:v>1285.71</c:v>
                </c:pt>
                <c:pt idx="593">
                  <c:v>1288.22</c:v>
                </c:pt>
                <c:pt idx="594">
                  <c:v>1265.29</c:v>
                </c:pt>
                <c:pt idx="595">
                  <c:v>1263.8499999999999</c:v>
                </c:pt>
                <c:pt idx="596">
                  <c:v>1256.1500000000001</c:v>
                </c:pt>
                <c:pt idx="597">
                  <c:v>1257.93</c:v>
                </c:pt>
                <c:pt idx="598">
                  <c:v>1252.3</c:v>
                </c:pt>
                <c:pt idx="599">
                  <c:v>1237.44</c:v>
                </c:pt>
                <c:pt idx="600">
                  <c:v>1223.69</c:v>
                </c:pt>
                <c:pt idx="601">
                  <c:v>1230.04</c:v>
                </c:pt>
                <c:pt idx="602">
                  <c:v>1256.1600000000001</c:v>
                </c:pt>
                <c:pt idx="603">
                  <c:v>1251.54</c:v>
                </c:pt>
                <c:pt idx="604">
                  <c:v>1240.1300000000001</c:v>
                </c:pt>
                <c:pt idx="605">
                  <c:v>1240.1199999999999</c:v>
                </c:pt>
                <c:pt idx="606">
                  <c:v>1252.2</c:v>
                </c:pt>
                <c:pt idx="607">
                  <c:v>1245.5999999999999</c:v>
                </c:pt>
                <c:pt idx="608">
                  <c:v>1244.5</c:v>
                </c:pt>
                <c:pt idx="609">
                  <c:v>1250.56</c:v>
                </c:pt>
                <c:pt idx="610">
                  <c:v>1239.2</c:v>
                </c:pt>
                <c:pt idx="611">
                  <c:v>1246</c:v>
                </c:pt>
                <c:pt idx="612">
                  <c:v>1272.8699999999999</c:v>
                </c:pt>
                <c:pt idx="613">
                  <c:v>1270.2</c:v>
                </c:pt>
                <c:pt idx="614">
                  <c:v>1280.19</c:v>
                </c:pt>
                <c:pt idx="615">
                  <c:v>1270.9100000000001</c:v>
                </c:pt>
                <c:pt idx="616">
                  <c:v>1274.08</c:v>
                </c:pt>
                <c:pt idx="617">
                  <c:v>1265.48</c:v>
                </c:pt>
                <c:pt idx="618">
                  <c:v>1267.3399999999999</c:v>
                </c:pt>
                <c:pt idx="619">
                  <c:v>1272.43</c:v>
                </c:pt>
                <c:pt idx="620">
                  <c:v>1258.5999999999999</c:v>
                </c:pt>
                <c:pt idx="621">
                  <c:v>1242.28</c:v>
                </c:pt>
                <c:pt idx="622">
                  <c:v>1236.2</c:v>
                </c:pt>
                <c:pt idx="623">
                  <c:v>1234.49</c:v>
                </c:pt>
                <c:pt idx="624">
                  <c:v>1236.8599999999999</c:v>
                </c:pt>
                <c:pt idx="625">
                  <c:v>1259.81</c:v>
                </c:pt>
                <c:pt idx="626">
                  <c:v>1249.1300000000001</c:v>
                </c:pt>
                <c:pt idx="627">
                  <c:v>1240.29</c:v>
                </c:pt>
                <c:pt idx="628">
                  <c:v>1260.9100000000001</c:v>
                </c:pt>
                <c:pt idx="629">
                  <c:v>1268.8800000000001</c:v>
                </c:pt>
                <c:pt idx="630">
                  <c:v>1268.4000000000001</c:v>
                </c:pt>
                <c:pt idx="631">
                  <c:v>1263.2</c:v>
                </c:pt>
                <c:pt idx="632">
                  <c:v>1278.55</c:v>
                </c:pt>
                <c:pt idx="633">
                  <c:v>1276.6600000000001</c:v>
                </c:pt>
                <c:pt idx="634">
                  <c:v>1270.92</c:v>
                </c:pt>
                <c:pt idx="635">
                  <c:v>1277.4100000000001</c:v>
                </c:pt>
                <c:pt idx="636">
                  <c:v>1280.27</c:v>
                </c:pt>
                <c:pt idx="637">
                  <c:v>1279.3599999999999</c:v>
                </c:pt>
                <c:pt idx="638">
                  <c:v>1275.77</c:v>
                </c:pt>
                <c:pt idx="639">
                  <c:v>1271.48</c:v>
                </c:pt>
                <c:pt idx="640">
                  <c:v>1265.95</c:v>
                </c:pt>
                <c:pt idx="641">
                  <c:v>1271.81</c:v>
                </c:pt>
                <c:pt idx="642">
                  <c:v>1266.74</c:v>
                </c:pt>
                <c:pt idx="643">
                  <c:v>1268.21</c:v>
                </c:pt>
                <c:pt idx="644">
                  <c:v>1285.58</c:v>
                </c:pt>
                <c:pt idx="645">
                  <c:v>1295.43</c:v>
                </c:pt>
                <c:pt idx="646">
                  <c:v>1297.48</c:v>
                </c:pt>
                <c:pt idx="647">
                  <c:v>1302.3</c:v>
                </c:pt>
                <c:pt idx="648">
                  <c:v>1297.52</c:v>
                </c:pt>
                <c:pt idx="649">
                  <c:v>1298.82</c:v>
                </c:pt>
                <c:pt idx="650">
                  <c:v>1292.99</c:v>
                </c:pt>
                <c:pt idx="651">
                  <c:v>1296.06</c:v>
                </c:pt>
                <c:pt idx="652">
                  <c:v>1295.0899999999999</c:v>
                </c:pt>
                <c:pt idx="653">
                  <c:v>1301.78</c:v>
                </c:pt>
                <c:pt idx="654">
                  <c:v>1304.28</c:v>
                </c:pt>
                <c:pt idx="655">
                  <c:v>1305.3699999999999</c:v>
                </c:pt>
                <c:pt idx="656">
                  <c:v>1303.82</c:v>
                </c:pt>
                <c:pt idx="657">
                  <c:v>1311.01</c:v>
                </c:pt>
                <c:pt idx="658">
                  <c:v>1313.25</c:v>
                </c:pt>
                <c:pt idx="659">
                  <c:v>1300.26</c:v>
                </c:pt>
                <c:pt idx="660">
                  <c:v>1294.02</c:v>
                </c:pt>
                <c:pt idx="661">
                  <c:v>1298.92</c:v>
                </c:pt>
                <c:pt idx="662">
                  <c:v>1299.54</c:v>
                </c:pt>
                <c:pt idx="663">
                  <c:v>1313</c:v>
                </c:pt>
                <c:pt idx="664">
                  <c:v>1318.07</c:v>
                </c:pt>
                <c:pt idx="665">
                  <c:v>1316.28</c:v>
                </c:pt>
                <c:pt idx="666">
                  <c:v>1319.66</c:v>
                </c:pt>
                <c:pt idx="667">
                  <c:v>1321.18</c:v>
                </c:pt>
                <c:pt idx="668">
                  <c:v>1317.64</c:v>
                </c:pt>
                <c:pt idx="669">
                  <c:v>1325.18</c:v>
                </c:pt>
                <c:pt idx="670">
                  <c:v>1318.03</c:v>
                </c:pt>
                <c:pt idx="671">
                  <c:v>1314.78</c:v>
                </c:pt>
                <c:pt idx="672">
                  <c:v>1326.37</c:v>
                </c:pt>
                <c:pt idx="673">
                  <c:v>1336.35</c:v>
                </c:pt>
                <c:pt idx="674">
                  <c:v>1336.59</c:v>
                </c:pt>
                <c:pt idx="675">
                  <c:v>1338.88</c:v>
                </c:pt>
                <c:pt idx="676">
                  <c:v>1335.85</c:v>
                </c:pt>
                <c:pt idx="677">
                  <c:v>1331.32</c:v>
                </c:pt>
                <c:pt idx="678">
                  <c:v>1334.11</c:v>
                </c:pt>
                <c:pt idx="679">
                  <c:v>1350.2</c:v>
                </c:pt>
                <c:pt idx="680">
                  <c:v>1353.22</c:v>
                </c:pt>
                <c:pt idx="681">
                  <c:v>1349.59</c:v>
                </c:pt>
                <c:pt idx="682">
                  <c:v>1350.66</c:v>
                </c:pt>
                <c:pt idx="683">
                  <c:v>1353.42</c:v>
                </c:pt>
                <c:pt idx="684">
                  <c:v>1349.95</c:v>
                </c:pt>
                <c:pt idx="685">
                  <c:v>1362.83</c:v>
                </c:pt>
                <c:pt idx="686">
                  <c:v>1365.62</c:v>
                </c:pt>
                <c:pt idx="687">
                  <c:v>1369.06</c:v>
                </c:pt>
                <c:pt idx="688">
                  <c:v>1364.05</c:v>
                </c:pt>
                <c:pt idx="689">
                  <c:v>1365.8</c:v>
                </c:pt>
                <c:pt idx="690">
                  <c:v>1366.96</c:v>
                </c:pt>
                <c:pt idx="691">
                  <c:v>1368.6</c:v>
                </c:pt>
                <c:pt idx="692">
                  <c:v>1377.02</c:v>
                </c:pt>
                <c:pt idx="693">
                  <c:v>1377.38</c:v>
                </c:pt>
                <c:pt idx="694">
                  <c:v>1382.22</c:v>
                </c:pt>
                <c:pt idx="695">
                  <c:v>1389.08</c:v>
                </c:pt>
                <c:pt idx="696">
                  <c:v>1377.34</c:v>
                </c:pt>
                <c:pt idx="697">
                  <c:v>1377.93</c:v>
                </c:pt>
                <c:pt idx="698">
                  <c:v>1377.94</c:v>
                </c:pt>
                <c:pt idx="699">
                  <c:v>1367.81</c:v>
                </c:pt>
                <c:pt idx="700">
                  <c:v>1367.34</c:v>
                </c:pt>
                <c:pt idx="701">
                  <c:v>1364.3</c:v>
                </c:pt>
                <c:pt idx="702">
                  <c:v>1379.78</c:v>
                </c:pt>
                <c:pt idx="703">
                  <c:v>1382.84</c:v>
                </c:pt>
                <c:pt idx="704">
                  <c:v>1385.72</c:v>
                </c:pt>
                <c:pt idx="705">
                  <c:v>1378.33</c:v>
                </c:pt>
                <c:pt idx="706">
                  <c:v>1380.9</c:v>
                </c:pt>
                <c:pt idx="707">
                  <c:v>1384.42</c:v>
                </c:pt>
                <c:pt idx="708">
                  <c:v>1393.22</c:v>
                </c:pt>
                <c:pt idx="709">
                  <c:v>1396.57</c:v>
                </c:pt>
                <c:pt idx="710">
                  <c:v>1399.76</c:v>
                </c:pt>
                <c:pt idx="711">
                  <c:v>1401.2</c:v>
                </c:pt>
                <c:pt idx="712">
                  <c:v>1400.5</c:v>
                </c:pt>
                <c:pt idx="713">
                  <c:v>1402.81</c:v>
                </c:pt>
                <c:pt idx="714">
                  <c:v>1406.09</c:v>
                </c:pt>
                <c:pt idx="715">
                  <c:v>1400.95</c:v>
                </c:pt>
                <c:pt idx="716">
                  <c:v>1381.96</c:v>
                </c:pt>
                <c:pt idx="717">
                  <c:v>1386.72</c:v>
                </c:pt>
                <c:pt idx="718">
                  <c:v>1399.48</c:v>
                </c:pt>
                <c:pt idx="719">
                  <c:v>1400.63</c:v>
                </c:pt>
                <c:pt idx="720">
                  <c:v>1396.71</c:v>
                </c:pt>
                <c:pt idx="721">
                  <c:v>1409.12</c:v>
                </c:pt>
                <c:pt idx="722">
                  <c:v>1414.76</c:v>
                </c:pt>
                <c:pt idx="723">
                  <c:v>1412.9</c:v>
                </c:pt>
                <c:pt idx="724">
                  <c:v>1407.29</c:v>
                </c:pt>
                <c:pt idx="725">
                  <c:v>1409.84</c:v>
                </c:pt>
                <c:pt idx="726">
                  <c:v>1413.04</c:v>
                </c:pt>
                <c:pt idx="727">
                  <c:v>1411.56</c:v>
                </c:pt>
                <c:pt idx="728">
                  <c:v>1413.21</c:v>
                </c:pt>
                <c:pt idx="729">
                  <c:v>1425.49</c:v>
                </c:pt>
                <c:pt idx="730">
                  <c:v>1427.09</c:v>
                </c:pt>
                <c:pt idx="731">
                  <c:v>1422.48</c:v>
                </c:pt>
                <c:pt idx="732">
                  <c:v>1425.55</c:v>
                </c:pt>
                <c:pt idx="733">
                  <c:v>1423.53</c:v>
                </c:pt>
                <c:pt idx="734">
                  <c:v>1418.3</c:v>
                </c:pt>
                <c:pt idx="735">
                  <c:v>1410.76</c:v>
                </c:pt>
                <c:pt idx="736">
                  <c:v>1416.9</c:v>
                </c:pt>
                <c:pt idx="737">
                  <c:v>1426.84</c:v>
                </c:pt>
                <c:pt idx="738">
                  <c:v>1424.73</c:v>
                </c:pt>
                <c:pt idx="739">
                  <c:v>1418.3</c:v>
                </c:pt>
                <c:pt idx="740">
                  <c:v>1416.6</c:v>
                </c:pt>
                <c:pt idx="741">
                  <c:v>1418.34</c:v>
                </c:pt>
                <c:pt idx="742">
                  <c:v>1409.71</c:v>
                </c:pt>
                <c:pt idx="743">
                  <c:v>1412.84</c:v>
                </c:pt>
                <c:pt idx="744">
                  <c:v>1412.11</c:v>
                </c:pt>
                <c:pt idx="745">
                  <c:v>1414.85</c:v>
                </c:pt>
                <c:pt idx="746">
                  <c:v>1423.82</c:v>
                </c:pt>
                <c:pt idx="747">
                  <c:v>1430.73</c:v>
                </c:pt>
                <c:pt idx="748">
                  <c:v>1431.9</c:v>
                </c:pt>
                <c:pt idx="749">
                  <c:v>1430.62</c:v>
                </c:pt>
                <c:pt idx="750">
                  <c:v>1426.37</c:v>
                </c:pt>
                <c:pt idx="751">
                  <c:v>1430.5</c:v>
                </c:pt>
                <c:pt idx="752">
                  <c:v>1422.95</c:v>
                </c:pt>
                <c:pt idx="753">
                  <c:v>1427.99</c:v>
                </c:pt>
                <c:pt idx="754">
                  <c:v>1440.13</c:v>
                </c:pt>
                <c:pt idx="755">
                  <c:v>1423.9</c:v>
                </c:pt>
                <c:pt idx="756">
                  <c:v>1422.18</c:v>
                </c:pt>
                <c:pt idx="757">
                  <c:v>1420.62</c:v>
                </c:pt>
                <c:pt idx="758">
                  <c:v>1428.82</c:v>
                </c:pt>
                <c:pt idx="759">
                  <c:v>1438.24</c:v>
                </c:pt>
                <c:pt idx="760">
                  <c:v>1445.94</c:v>
                </c:pt>
                <c:pt idx="761">
                  <c:v>1448.39</c:v>
                </c:pt>
                <c:pt idx="762">
                  <c:v>1446.99</c:v>
                </c:pt>
                <c:pt idx="763">
                  <c:v>1448</c:v>
                </c:pt>
                <c:pt idx="764">
                  <c:v>1450.02</c:v>
                </c:pt>
                <c:pt idx="765">
                  <c:v>1448.31</c:v>
                </c:pt>
                <c:pt idx="766">
                  <c:v>1438.06</c:v>
                </c:pt>
                <c:pt idx="767">
                  <c:v>1433.37</c:v>
                </c:pt>
                <c:pt idx="768">
                  <c:v>1444.26</c:v>
                </c:pt>
                <c:pt idx="769">
                  <c:v>1455.3</c:v>
                </c:pt>
                <c:pt idx="770">
                  <c:v>1456.81</c:v>
                </c:pt>
                <c:pt idx="771">
                  <c:v>1455.54</c:v>
                </c:pt>
                <c:pt idx="772">
                  <c:v>1459.68</c:v>
                </c:pt>
                <c:pt idx="773">
                  <c:v>1457.63</c:v>
                </c:pt>
                <c:pt idx="774">
                  <c:v>1456.38</c:v>
                </c:pt>
                <c:pt idx="775">
                  <c:v>1451.19</c:v>
                </c:pt>
                <c:pt idx="776">
                  <c:v>1449.37</c:v>
                </c:pt>
                <c:pt idx="777">
                  <c:v>1399.04</c:v>
                </c:pt>
                <c:pt idx="778">
                  <c:v>1406.82</c:v>
                </c:pt>
                <c:pt idx="779">
                  <c:v>1403.17</c:v>
                </c:pt>
                <c:pt idx="780">
                  <c:v>1387.17</c:v>
                </c:pt>
                <c:pt idx="781">
                  <c:v>1374.12</c:v>
                </c:pt>
                <c:pt idx="782">
                  <c:v>1395.41</c:v>
                </c:pt>
                <c:pt idx="783">
                  <c:v>1391.97</c:v>
                </c:pt>
                <c:pt idx="784">
                  <c:v>1401.89</c:v>
                </c:pt>
                <c:pt idx="785">
                  <c:v>1402.84</c:v>
                </c:pt>
                <c:pt idx="786">
                  <c:v>1406.6</c:v>
                </c:pt>
                <c:pt idx="787">
                  <c:v>1377.95</c:v>
                </c:pt>
                <c:pt idx="788">
                  <c:v>1387.17</c:v>
                </c:pt>
                <c:pt idx="789">
                  <c:v>1392.28</c:v>
                </c:pt>
                <c:pt idx="790">
                  <c:v>1386.95</c:v>
                </c:pt>
                <c:pt idx="791">
                  <c:v>1402.06</c:v>
                </c:pt>
                <c:pt idx="792">
                  <c:v>1410.94</c:v>
                </c:pt>
                <c:pt idx="793">
                  <c:v>1435.04</c:v>
                </c:pt>
                <c:pt idx="794">
                  <c:v>1434.54</c:v>
                </c:pt>
                <c:pt idx="795">
                  <c:v>1436.11</c:v>
                </c:pt>
                <c:pt idx="796">
                  <c:v>1437.5</c:v>
                </c:pt>
                <c:pt idx="797">
                  <c:v>1428.61</c:v>
                </c:pt>
                <c:pt idx="798">
                  <c:v>1417.23</c:v>
                </c:pt>
                <c:pt idx="799">
                  <c:v>1422.53</c:v>
                </c:pt>
                <c:pt idx="800">
                  <c:v>1420.86</c:v>
                </c:pt>
                <c:pt idx="801">
                  <c:v>1424.55</c:v>
                </c:pt>
                <c:pt idx="802">
                  <c:v>1437.77</c:v>
                </c:pt>
                <c:pt idx="803">
                  <c:v>1439.37</c:v>
                </c:pt>
                <c:pt idx="804">
                  <c:v>1443.76</c:v>
                </c:pt>
                <c:pt idx="805">
                  <c:v>1444.61</c:v>
                </c:pt>
                <c:pt idx="806">
                  <c:v>1448.39</c:v>
                </c:pt>
                <c:pt idx="807">
                  <c:v>1438.87</c:v>
                </c:pt>
                <c:pt idx="808">
                  <c:v>1447.8</c:v>
                </c:pt>
                <c:pt idx="809">
                  <c:v>1452.85</c:v>
                </c:pt>
                <c:pt idx="810">
                  <c:v>1468.33</c:v>
                </c:pt>
                <c:pt idx="811">
                  <c:v>1471.48</c:v>
                </c:pt>
                <c:pt idx="812">
                  <c:v>1472.5</c:v>
                </c:pt>
                <c:pt idx="813">
                  <c:v>1470.73</c:v>
                </c:pt>
                <c:pt idx="814">
                  <c:v>1484.35</c:v>
                </c:pt>
                <c:pt idx="815">
                  <c:v>1480.93</c:v>
                </c:pt>
                <c:pt idx="816">
                  <c:v>1480.41</c:v>
                </c:pt>
                <c:pt idx="817">
                  <c:v>1495.42</c:v>
                </c:pt>
                <c:pt idx="818">
                  <c:v>1494.25</c:v>
                </c:pt>
                <c:pt idx="819">
                  <c:v>1494.07</c:v>
                </c:pt>
                <c:pt idx="820">
                  <c:v>1482.37</c:v>
                </c:pt>
                <c:pt idx="821">
                  <c:v>1486.3</c:v>
                </c:pt>
                <c:pt idx="822">
                  <c:v>1495.92</c:v>
                </c:pt>
                <c:pt idx="823">
                  <c:v>1502.39</c:v>
                </c:pt>
                <c:pt idx="824">
                  <c:v>1505.62</c:v>
                </c:pt>
                <c:pt idx="825">
                  <c:v>1509.48</c:v>
                </c:pt>
                <c:pt idx="826">
                  <c:v>1507.72</c:v>
                </c:pt>
                <c:pt idx="827">
                  <c:v>1512.58</c:v>
                </c:pt>
                <c:pt idx="828">
                  <c:v>1491.47</c:v>
                </c:pt>
                <c:pt idx="829">
                  <c:v>1505.85</c:v>
                </c:pt>
                <c:pt idx="830">
                  <c:v>1503.15</c:v>
                </c:pt>
                <c:pt idx="831">
                  <c:v>1501.19</c:v>
                </c:pt>
                <c:pt idx="832">
                  <c:v>1514.14</c:v>
                </c:pt>
                <c:pt idx="833">
                  <c:v>1512.75</c:v>
                </c:pt>
                <c:pt idx="834">
                  <c:v>1522.75</c:v>
                </c:pt>
                <c:pt idx="835">
                  <c:v>1525.1</c:v>
                </c:pt>
                <c:pt idx="836">
                  <c:v>1524.12</c:v>
                </c:pt>
                <c:pt idx="837">
                  <c:v>1522.28</c:v>
                </c:pt>
                <c:pt idx="838">
                  <c:v>1507.51</c:v>
                </c:pt>
                <c:pt idx="839">
                  <c:v>1515.73</c:v>
                </c:pt>
                <c:pt idx="840">
                  <c:v>1518.11</c:v>
                </c:pt>
                <c:pt idx="841">
                  <c:v>1530.23</c:v>
                </c:pt>
                <c:pt idx="842">
                  <c:v>1530.62</c:v>
                </c:pt>
                <c:pt idx="843">
                  <c:v>1536.34</c:v>
                </c:pt>
                <c:pt idx="844">
                  <c:v>1539.18</c:v>
                </c:pt>
                <c:pt idx="845">
                  <c:v>1530.95</c:v>
                </c:pt>
                <c:pt idx="846">
                  <c:v>1517.38</c:v>
                </c:pt>
                <c:pt idx="847">
                  <c:v>1490.72</c:v>
                </c:pt>
                <c:pt idx="848">
                  <c:v>1507.67</c:v>
                </c:pt>
                <c:pt idx="849">
                  <c:v>1509.12</c:v>
                </c:pt>
                <c:pt idx="850">
                  <c:v>1493</c:v>
                </c:pt>
                <c:pt idx="851">
                  <c:v>1515.67</c:v>
                </c:pt>
                <c:pt idx="852">
                  <c:v>1522.97</c:v>
                </c:pt>
                <c:pt idx="853">
                  <c:v>1532.91</c:v>
                </c:pt>
                <c:pt idx="854">
                  <c:v>1531.05</c:v>
                </c:pt>
                <c:pt idx="855">
                  <c:v>1533.7</c:v>
                </c:pt>
                <c:pt idx="856">
                  <c:v>1512.84</c:v>
                </c:pt>
                <c:pt idx="857">
                  <c:v>1522.19</c:v>
                </c:pt>
                <c:pt idx="858">
                  <c:v>1502.56</c:v>
                </c:pt>
                <c:pt idx="859">
                  <c:v>1497.74</c:v>
                </c:pt>
                <c:pt idx="860">
                  <c:v>1492.89</c:v>
                </c:pt>
                <c:pt idx="861">
                  <c:v>1506.34</c:v>
                </c:pt>
                <c:pt idx="862">
                  <c:v>1505.71</c:v>
                </c:pt>
                <c:pt idx="863">
                  <c:v>1503.35</c:v>
                </c:pt>
                <c:pt idx="864">
                  <c:v>1519.43</c:v>
                </c:pt>
                <c:pt idx="865">
                  <c:v>1524.87</c:v>
                </c:pt>
                <c:pt idx="866">
                  <c:v>1525.4</c:v>
                </c:pt>
                <c:pt idx="867">
                  <c:v>1530.44</c:v>
                </c:pt>
                <c:pt idx="868">
                  <c:v>1531.85</c:v>
                </c:pt>
                <c:pt idx="869">
                  <c:v>1510.12</c:v>
                </c:pt>
                <c:pt idx="870">
                  <c:v>1518.76</c:v>
                </c:pt>
                <c:pt idx="871">
                  <c:v>1547.7</c:v>
                </c:pt>
                <c:pt idx="872">
                  <c:v>1552.5</c:v>
                </c:pt>
                <c:pt idx="873">
                  <c:v>1549.52</c:v>
                </c:pt>
                <c:pt idx="874">
                  <c:v>1549.37</c:v>
                </c:pt>
                <c:pt idx="875">
                  <c:v>1546.17</c:v>
                </c:pt>
                <c:pt idx="876">
                  <c:v>1553.08</c:v>
                </c:pt>
                <c:pt idx="877">
                  <c:v>1534.1</c:v>
                </c:pt>
                <c:pt idx="878">
                  <c:v>1541.57</c:v>
                </c:pt>
                <c:pt idx="879">
                  <c:v>1511.04</c:v>
                </c:pt>
                <c:pt idx="880">
                  <c:v>1518.09</c:v>
                </c:pt>
                <c:pt idx="881">
                  <c:v>1482.66</c:v>
                </c:pt>
                <c:pt idx="882">
                  <c:v>1458.95</c:v>
                </c:pt>
                <c:pt idx="883">
                  <c:v>1473.91</c:v>
                </c:pt>
                <c:pt idx="884">
                  <c:v>1455.27</c:v>
                </c:pt>
                <c:pt idx="885">
                  <c:v>1465.81</c:v>
                </c:pt>
                <c:pt idx="886">
                  <c:v>1472.2</c:v>
                </c:pt>
                <c:pt idx="887">
                  <c:v>1433.06</c:v>
                </c:pt>
                <c:pt idx="888">
                  <c:v>1467.67</c:v>
                </c:pt>
                <c:pt idx="889">
                  <c:v>1476.71</c:v>
                </c:pt>
                <c:pt idx="890">
                  <c:v>1497.49</c:v>
                </c:pt>
                <c:pt idx="891">
                  <c:v>1453.09</c:v>
                </c:pt>
                <c:pt idx="892">
                  <c:v>1453.64</c:v>
                </c:pt>
                <c:pt idx="893">
                  <c:v>1452.92</c:v>
                </c:pt>
                <c:pt idx="894">
                  <c:v>1426.54</c:v>
                </c:pt>
                <c:pt idx="895">
                  <c:v>1406.7</c:v>
                </c:pt>
                <c:pt idx="896">
                  <c:v>1411.27</c:v>
                </c:pt>
                <c:pt idx="897">
                  <c:v>1445.94</c:v>
                </c:pt>
                <c:pt idx="898">
                  <c:v>1445.55</c:v>
                </c:pt>
                <c:pt idx="899">
                  <c:v>1447.12</c:v>
                </c:pt>
                <c:pt idx="900">
                  <c:v>1464.07</c:v>
                </c:pt>
                <c:pt idx="901">
                  <c:v>1462.5</c:v>
                </c:pt>
                <c:pt idx="902">
                  <c:v>1479.37</c:v>
                </c:pt>
                <c:pt idx="903">
                  <c:v>1466.79</c:v>
                </c:pt>
                <c:pt idx="904">
                  <c:v>1432.36</c:v>
                </c:pt>
                <c:pt idx="905">
                  <c:v>1463.76</c:v>
                </c:pt>
                <c:pt idx="906">
                  <c:v>1457.64</c:v>
                </c:pt>
                <c:pt idx="907">
                  <c:v>1473.99</c:v>
                </c:pt>
                <c:pt idx="908">
                  <c:v>1489.42</c:v>
                </c:pt>
                <c:pt idx="909">
                  <c:v>1472.29</c:v>
                </c:pt>
                <c:pt idx="910">
                  <c:v>1478.55</c:v>
                </c:pt>
                <c:pt idx="911">
                  <c:v>1453.55</c:v>
                </c:pt>
                <c:pt idx="912">
                  <c:v>1451.7</c:v>
                </c:pt>
                <c:pt idx="913">
                  <c:v>1471.49</c:v>
                </c:pt>
                <c:pt idx="914">
                  <c:v>1471.56</c:v>
                </c:pt>
                <c:pt idx="915">
                  <c:v>1483.95</c:v>
                </c:pt>
                <c:pt idx="916">
                  <c:v>1484.25</c:v>
                </c:pt>
                <c:pt idx="917">
                  <c:v>1476.65</c:v>
                </c:pt>
                <c:pt idx="918">
                  <c:v>1519.78</c:v>
                </c:pt>
                <c:pt idx="919">
                  <c:v>1529.03</c:v>
                </c:pt>
                <c:pt idx="920">
                  <c:v>1518.75</c:v>
                </c:pt>
                <c:pt idx="921">
                  <c:v>1525.75</c:v>
                </c:pt>
                <c:pt idx="922">
                  <c:v>1517.73</c:v>
                </c:pt>
                <c:pt idx="923">
                  <c:v>1517.21</c:v>
                </c:pt>
                <c:pt idx="924">
                  <c:v>1525.42</c:v>
                </c:pt>
                <c:pt idx="925">
                  <c:v>1531.38</c:v>
                </c:pt>
                <c:pt idx="926">
                  <c:v>1526.75</c:v>
                </c:pt>
                <c:pt idx="927">
                  <c:v>1547.04</c:v>
                </c:pt>
                <c:pt idx="928">
                  <c:v>1546.63</c:v>
                </c:pt>
                <c:pt idx="929">
                  <c:v>1539.59</c:v>
                </c:pt>
                <c:pt idx="930">
                  <c:v>1542.84</c:v>
                </c:pt>
                <c:pt idx="931">
                  <c:v>1557.59</c:v>
                </c:pt>
                <c:pt idx="932">
                  <c:v>1552.58</c:v>
                </c:pt>
                <c:pt idx="933">
                  <c:v>1565.15</c:v>
                </c:pt>
                <c:pt idx="934">
                  <c:v>1562.47</c:v>
                </c:pt>
                <c:pt idx="935">
                  <c:v>1554.41</c:v>
                </c:pt>
                <c:pt idx="936">
                  <c:v>1561.8</c:v>
                </c:pt>
                <c:pt idx="937">
                  <c:v>1548.71</c:v>
                </c:pt>
                <c:pt idx="938">
                  <c:v>1538.53</c:v>
                </c:pt>
                <c:pt idx="939">
                  <c:v>1541.24</c:v>
                </c:pt>
                <c:pt idx="940">
                  <c:v>1540.08</c:v>
                </c:pt>
                <c:pt idx="941">
                  <c:v>1500.63</c:v>
                </c:pt>
                <c:pt idx="942">
                  <c:v>1506.33</c:v>
                </c:pt>
                <c:pt idx="943">
                  <c:v>1519.59</c:v>
                </c:pt>
                <c:pt idx="944">
                  <c:v>1515.88</c:v>
                </c:pt>
                <c:pt idx="945">
                  <c:v>1514.4</c:v>
                </c:pt>
                <c:pt idx="946">
                  <c:v>1535.28</c:v>
                </c:pt>
                <c:pt idx="947">
                  <c:v>1540.98</c:v>
                </c:pt>
                <c:pt idx="948">
                  <c:v>1531.02</c:v>
                </c:pt>
                <c:pt idx="949">
                  <c:v>1549.38</c:v>
                </c:pt>
                <c:pt idx="950">
                  <c:v>1508.44</c:v>
                </c:pt>
                <c:pt idx="951">
                  <c:v>1509.65</c:v>
                </c:pt>
                <c:pt idx="952">
                  <c:v>1502.17</c:v>
                </c:pt>
                <c:pt idx="953">
                  <c:v>1520.27</c:v>
                </c:pt>
                <c:pt idx="954">
                  <c:v>1475.62</c:v>
                </c:pt>
                <c:pt idx="955">
                  <c:v>1474.77</c:v>
                </c:pt>
                <c:pt idx="956">
                  <c:v>1453.7</c:v>
                </c:pt>
                <c:pt idx="957">
                  <c:v>1439.18</c:v>
                </c:pt>
                <c:pt idx="958">
                  <c:v>1481.05</c:v>
                </c:pt>
                <c:pt idx="959">
                  <c:v>1470.58</c:v>
                </c:pt>
                <c:pt idx="960">
                  <c:v>1451.15</c:v>
                </c:pt>
                <c:pt idx="961">
                  <c:v>1458.74</c:v>
                </c:pt>
                <c:pt idx="962">
                  <c:v>1433.27</c:v>
                </c:pt>
                <c:pt idx="963">
                  <c:v>1439.7</c:v>
                </c:pt>
                <c:pt idx="964">
                  <c:v>1416.77</c:v>
                </c:pt>
                <c:pt idx="965">
                  <c:v>1440.7</c:v>
                </c:pt>
                <c:pt idx="966">
                  <c:v>1407.22</c:v>
                </c:pt>
                <c:pt idx="967">
                  <c:v>1428.23</c:v>
                </c:pt>
                <c:pt idx="968">
                  <c:v>1469.02</c:v>
                </c:pt>
                <c:pt idx="969">
                  <c:v>1469.72</c:v>
                </c:pt>
                <c:pt idx="970">
                  <c:v>1481.14</c:v>
                </c:pt>
                <c:pt idx="971">
                  <c:v>1472.42</c:v>
                </c:pt>
                <c:pt idx="972">
                  <c:v>1462.79</c:v>
                </c:pt>
                <c:pt idx="973">
                  <c:v>1485.01</c:v>
                </c:pt>
                <c:pt idx="974">
                  <c:v>1507.34</c:v>
                </c:pt>
                <c:pt idx="975">
                  <c:v>1504.66</c:v>
                </c:pt>
                <c:pt idx="976">
                  <c:v>1515.96</c:v>
                </c:pt>
                <c:pt idx="977">
                  <c:v>1477.65</c:v>
                </c:pt>
                <c:pt idx="978">
                  <c:v>1486.59</c:v>
                </c:pt>
                <c:pt idx="979">
                  <c:v>1488.41</c:v>
                </c:pt>
                <c:pt idx="980">
                  <c:v>1467.95</c:v>
                </c:pt>
                <c:pt idx="981">
                  <c:v>1445.9</c:v>
                </c:pt>
                <c:pt idx="982">
                  <c:v>1454.98</c:v>
                </c:pt>
                <c:pt idx="983">
                  <c:v>1453</c:v>
                </c:pt>
                <c:pt idx="984">
                  <c:v>1460.12</c:v>
                </c:pt>
                <c:pt idx="985">
                  <c:v>1484.46</c:v>
                </c:pt>
                <c:pt idx="986">
                  <c:v>1496.45</c:v>
                </c:pt>
                <c:pt idx="987">
                  <c:v>1497.66</c:v>
                </c:pt>
                <c:pt idx="988">
                  <c:v>1476.27</c:v>
                </c:pt>
                <c:pt idx="989">
                  <c:v>1478.49</c:v>
                </c:pt>
                <c:pt idx="990">
                  <c:v>1468.36</c:v>
                </c:pt>
                <c:pt idx="991">
                  <c:v>1447.16</c:v>
                </c:pt>
                <c:pt idx="992">
                  <c:v>1447.16</c:v>
                </c:pt>
                <c:pt idx="993">
                  <c:v>1411.63</c:v>
                </c:pt>
                <c:pt idx="994">
                  <c:v>1416.18</c:v>
                </c:pt>
                <c:pt idx="995">
                  <c:v>1390.19</c:v>
                </c:pt>
                <c:pt idx="996">
                  <c:v>1409.13</c:v>
                </c:pt>
                <c:pt idx="997">
                  <c:v>1420.33</c:v>
                </c:pt>
                <c:pt idx="998">
                  <c:v>1401.02</c:v>
                </c:pt>
                <c:pt idx="999">
                  <c:v>1416.25</c:v>
                </c:pt>
                <c:pt idx="1000">
                  <c:v>1380.95</c:v>
                </c:pt>
                <c:pt idx="1001">
                  <c:v>1373.2</c:v>
                </c:pt>
                <c:pt idx="1002">
                  <c:v>1333.25</c:v>
                </c:pt>
                <c:pt idx="1003">
                  <c:v>1325.19</c:v>
                </c:pt>
                <c:pt idx="1004">
                  <c:v>1310.5</c:v>
                </c:pt>
                <c:pt idx="1005">
                  <c:v>1338.6</c:v>
                </c:pt>
                <c:pt idx="1006">
                  <c:v>1352.07</c:v>
                </c:pt>
                <c:pt idx="1007">
                  <c:v>1330.61</c:v>
                </c:pt>
                <c:pt idx="1008">
                  <c:v>1353.96</c:v>
                </c:pt>
                <c:pt idx="1009">
                  <c:v>1362.3</c:v>
                </c:pt>
                <c:pt idx="1010">
                  <c:v>1355.81</c:v>
                </c:pt>
                <c:pt idx="1011">
                  <c:v>1378.55</c:v>
                </c:pt>
                <c:pt idx="1012">
                  <c:v>1395.42</c:v>
                </c:pt>
                <c:pt idx="1013">
                  <c:v>1380.82</c:v>
                </c:pt>
                <c:pt idx="1014">
                  <c:v>1336.64</c:v>
                </c:pt>
                <c:pt idx="1015">
                  <c:v>1326.45</c:v>
                </c:pt>
                <c:pt idx="1016">
                  <c:v>1336.91</c:v>
                </c:pt>
                <c:pt idx="1017">
                  <c:v>1331.29</c:v>
                </c:pt>
                <c:pt idx="1018">
                  <c:v>1339.13</c:v>
                </c:pt>
                <c:pt idx="1019">
                  <c:v>1348.86</c:v>
                </c:pt>
                <c:pt idx="1020">
                  <c:v>1367.21</c:v>
                </c:pt>
                <c:pt idx="1021">
                  <c:v>1348.86</c:v>
                </c:pt>
                <c:pt idx="1022">
                  <c:v>1349.99</c:v>
                </c:pt>
                <c:pt idx="1023">
                  <c:v>1348.78</c:v>
                </c:pt>
                <c:pt idx="1024">
                  <c:v>1360.03</c:v>
                </c:pt>
                <c:pt idx="1025">
                  <c:v>1342.53</c:v>
                </c:pt>
                <c:pt idx="1026">
                  <c:v>1353.11</c:v>
                </c:pt>
                <c:pt idx="1027">
                  <c:v>1371.8</c:v>
                </c:pt>
                <c:pt idx="1028">
                  <c:v>1381.29</c:v>
                </c:pt>
                <c:pt idx="1029">
                  <c:v>1380.02</c:v>
                </c:pt>
                <c:pt idx="1030">
                  <c:v>1367.68</c:v>
                </c:pt>
                <c:pt idx="1031">
                  <c:v>1330.63</c:v>
                </c:pt>
                <c:pt idx="1032">
                  <c:v>1331.34</c:v>
                </c:pt>
                <c:pt idx="1033">
                  <c:v>1326.75</c:v>
                </c:pt>
                <c:pt idx="1034">
                  <c:v>1333.7</c:v>
                </c:pt>
                <c:pt idx="1035">
                  <c:v>1304.3399999999999</c:v>
                </c:pt>
                <c:pt idx="1036">
                  <c:v>1293.3699999999999</c:v>
                </c:pt>
                <c:pt idx="1037">
                  <c:v>1273.3699999999999</c:v>
                </c:pt>
                <c:pt idx="1038">
                  <c:v>1320.65</c:v>
                </c:pt>
                <c:pt idx="1039">
                  <c:v>1308.77</c:v>
                </c:pt>
                <c:pt idx="1040">
                  <c:v>1315.48</c:v>
                </c:pt>
                <c:pt idx="1041">
                  <c:v>1288.1400000000001</c:v>
                </c:pt>
                <c:pt idx="1042">
                  <c:v>1276.5999999999999</c:v>
                </c:pt>
                <c:pt idx="1043">
                  <c:v>1330.74</c:v>
                </c:pt>
                <c:pt idx="1044">
                  <c:v>1298.42</c:v>
                </c:pt>
                <c:pt idx="1045">
                  <c:v>1329.51</c:v>
                </c:pt>
                <c:pt idx="1046">
                  <c:v>1349.88</c:v>
                </c:pt>
                <c:pt idx="1047">
                  <c:v>1352.99</c:v>
                </c:pt>
                <c:pt idx="1048">
                  <c:v>1341.13</c:v>
                </c:pt>
                <c:pt idx="1049">
                  <c:v>1325.76</c:v>
                </c:pt>
                <c:pt idx="1050">
                  <c:v>1315.22</c:v>
                </c:pt>
                <c:pt idx="1051">
                  <c:v>1322.7</c:v>
                </c:pt>
                <c:pt idx="1052">
                  <c:v>1370.18</c:v>
                </c:pt>
                <c:pt idx="1053">
                  <c:v>1367.53</c:v>
                </c:pt>
                <c:pt idx="1054">
                  <c:v>1369.31</c:v>
                </c:pt>
                <c:pt idx="1055">
                  <c:v>1370.4</c:v>
                </c:pt>
                <c:pt idx="1056">
                  <c:v>1372.54</c:v>
                </c:pt>
                <c:pt idx="1057">
                  <c:v>1365.54</c:v>
                </c:pt>
                <c:pt idx="1058">
                  <c:v>1354.49</c:v>
                </c:pt>
                <c:pt idx="1059">
                  <c:v>1360.55</c:v>
                </c:pt>
                <c:pt idx="1060">
                  <c:v>1332.83</c:v>
                </c:pt>
                <c:pt idx="1061">
                  <c:v>1328.32</c:v>
                </c:pt>
                <c:pt idx="1062">
                  <c:v>1334.43</c:v>
                </c:pt>
                <c:pt idx="1063">
                  <c:v>1364.71</c:v>
                </c:pt>
                <c:pt idx="1064">
                  <c:v>1365.56</c:v>
                </c:pt>
                <c:pt idx="1065">
                  <c:v>1390.33</c:v>
                </c:pt>
                <c:pt idx="1066">
                  <c:v>1388.17</c:v>
                </c:pt>
                <c:pt idx="1067">
                  <c:v>1375.94</c:v>
                </c:pt>
                <c:pt idx="1068">
                  <c:v>1379.93</c:v>
                </c:pt>
                <c:pt idx="1069">
                  <c:v>1388.82</c:v>
                </c:pt>
                <c:pt idx="1070">
                  <c:v>1397.84</c:v>
                </c:pt>
                <c:pt idx="1071">
                  <c:v>1396.37</c:v>
                </c:pt>
                <c:pt idx="1072">
                  <c:v>1390.94</c:v>
                </c:pt>
                <c:pt idx="1073">
                  <c:v>1385.59</c:v>
                </c:pt>
                <c:pt idx="1074">
                  <c:v>1409.34</c:v>
                </c:pt>
                <c:pt idx="1075">
                  <c:v>1413.9</c:v>
                </c:pt>
                <c:pt idx="1076">
                  <c:v>1407.49</c:v>
                </c:pt>
                <c:pt idx="1077">
                  <c:v>1418.26</c:v>
                </c:pt>
                <c:pt idx="1078">
                  <c:v>1392.57</c:v>
                </c:pt>
                <c:pt idx="1079">
                  <c:v>1397.68</c:v>
                </c:pt>
                <c:pt idx="1080">
                  <c:v>1388.28</c:v>
                </c:pt>
                <c:pt idx="1081">
                  <c:v>1403.58</c:v>
                </c:pt>
                <c:pt idx="1082">
                  <c:v>1403.04</c:v>
                </c:pt>
                <c:pt idx="1083">
                  <c:v>1408.66</c:v>
                </c:pt>
                <c:pt idx="1084">
                  <c:v>1423.57</c:v>
                </c:pt>
                <c:pt idx="1085">
                  <c:v>1425.35</c:v>
                </c:pt>
                <c:pt idx="1086">
                  <c:v>1426.63</c:v>
                </c:pt>
                <c:pt idx="1087">
                  <c:v>1413.4</c:v>
                </c:pt>
                <c:pt idx="1088">
                  <c:v>1390.71</c:v>
                </c:pt>
                <c:pt idx="1089">
                  <c:v>1394.35</c:v>
                </c:pt>
                <c:pt idx="1090">
                  <c:v>1375.93</c:v>
                </c:pt>
                <c:pt idx="1091">
                  <c:v>1385.35</c:v>
                </c:pt>
                <c:pt idx="1092">
                  <c:v>1390.84</c:v>
                </c:pt>
                <c:pt idx="1093">
                  <c:v>1398.26</c:v>
                </c:pt>
                <c:pt idx="1094">
                  <c:v>1400.38</c:v>
                </c:pt>
                <c:pt idx="1095">
                  <c:v>1385.67</c:v>
                </c:pt>
                <c:pt idx="1096">
                  <c:v>1377.65</c:v>
                </c:pt>
                <c:pt idx="1097">
                  <c:v>1377.2</c:v>
                </c:pt>
                <c:pt idx="1098">
                  <c:v>1404.05</c:v>
                </c:pt>
                <c:pt idx="1099">
                  <c:v>1360.68</c:v>
                </c:pt>
                <c:pt idx="1100">
                  <c:v>1361.76</c:v>
                </c:pt>
                <c:pt idx="1101">
                  <c:v>1358.44</c:v>
                </c:pt>
                <c:pt idx="1102">
                  <c:v>1335.49</c:v>
                </c:pt>
                <c:pt idx="1103">
                  <c:v>1339.87</c:v>
                </c:pt>
                <c:pt idx="1104">
                  <c:v>1360.03</c:v>
                </c:pt>
                <c:pt idx="1105">
                  <c:v>1360.14</c:v>
                </c:pt>
                <c:pt idx="1106">
                  <c:v>1350.93</c:v>
                </c:pt>
                <c:pt idx="1107">
                  <c:v>1337.81</c:v>
                </c:pt>
                <c:pt idx="1108">
                  <c:v>1342.83</c:v>
                </c:pt>
                <c:pt idx="1109">
                  <c:v>1317.93</c:v>
                </c:pt>
                <c:pt idx="1110">
                  <c:v>1318</c:v>
                </c:pt>
                <c:pt idx="1111">
                  <c:v>1314.29</c:v>
                </c:pt>
                <c:pt idx="1112">
                  <c:v>1321.97</c:v>
                </c:pt>
                <c:pt idx="1113">
                  <c:v>1283.1500000000001</c:v>
                </c:pt>
                <c:pt idx="1114">
                  <c:v>1278.3800000000001</c:v>
                </c:pt>
                <c:pt idx="1115">
                  <c:v>1280</c:v>
                </c:pt>
                <c:pt idx="1116">
                  <c:v>1284.9100000000001</c:v>
                </c:pt>
                <c:pt idx="1117">
                  <c:v>1261.52</c:v>
                </c:pt>
                <c:pt idx="1118">
                  <c:v>1262.9000000000001</c:v>
                </c:pt>
                <c:pt idx="1119">
                  <c:v>1252.31</c:v>
                </c:pt>
                <c:pt idx="1120">
                  <c:v>1273.7</c:v>
                </c:pt>
                <c:pt idx="1121">
                  <c:v>1244.69</c:v>
                </c:pt>
                <c:pt idx="1122">
                  <c:v>1253.3900000000001</c:v>
                </c:pt>
                <c:pt idx="1123">
                  <c:v>1239.49</c:v>
                </c:pt>
                <c:pt idx="1124">
                  <c:v>1228.3</c:v>
                </c:pt>
                <c:pt idx="1125">
                  <c:v>1214.9100000000001</c:v>
                </c:pt>
                <c:pt idx="1126">
                  <c:v>1245.3599999999999</c:v>
                </c:pt>
                <c:pt idx="1127">
                  <c:v>1260.32</c:v>
                </c:pt>
                <c:pt idx="1128">
                  <c:v>1260.68</c:v>
                </c:pt>
                <c:pt idx="1129">
                  <c:v>1260</c:v>
                </c:pt>
                <c:pt idx="1130">
                  <c:v>1277</c:v>
                </c:pt>
                <c:pt idx="1131">
                  <c:v>1282.19</c:v>
                </c:pt>
                <c:pt idx="1132">
                  <c:v>1252.54</c:v>
                </c:pt>
                <c:pt idx="1133">
                  <c:v>1257.76</c:v>
                </c:pt>
                <c:pt idx="1134">
                  <c:v>1234.3699999999999</c:v>
                </c:pt>
                <c:pt idx="1135">
                  <c:v>1263.2</c:v>
                </c:pt>
                <c:pt idx="1136">
                  <c:v>1284.26</c:v>
                </c:pt>
                <c:pt idx="1137">
                  <c:v>1267.3800000000001</c:v>
                </c:pt>
                <c:pt idx="1138">
                  <c:v>1260.31</c:v>
                </c:pt>
                <c:pt idx="1139">
                  <c:v>1249.01</c:v>
                </c:pt>
                <c:pt idx="1140">
                  <c:v>1284.8800000000001</c:v>
                </c:pt>
                <c:pt idx="1141">
                  <c:v>1289.19</c:v>
                </c:pt>
                <c:pt idx="1142">
                  <c:v>1266.07</c:v>
                </c:pt>
                <c:pt idx="1143">
                  <c:v>1296.32</c:v>
                </c:pt>
                <c:pt idx="1144">
                  <c:v>1305.32</c:v>
                </c:pt>
                <c:pt idx="1145">
                  <c:v>1289.5899999999999</c:v>
                </c:pt>
                <c:pt idx="1146">
                  <c:v>1285.83</c:v>
                </c:pt>
                <c:pt idx="1147">
                  <c:v>1292.93</c:v>
                </c:pt>
                <c:pt idx="1148">
                  <c:v>1298.2</c:v>
                </c:pt>
                <c:pt idx="1149">
                  <c:v>1278.5999999999999</c:v>
                </c:pt>
                <c:pt idx="1150">
                  <c:v>1266.69</c:v>
                </c:pt>
                <c:pt idx="1151">
                  <c:v>1274.54</c:v>
                </c:pt>
                <c:pt idx="1152">
                  <c:v>1277.72</c:v>
                </c:pt>
                <c:pt idx="1153">
                  <c:v>1292.2</c:v>
                </c:pt>
                <c:pt idx="1154">
                  <c:v>1266.8399999999999</c:v>
                </c:pt>
                <c:pt idx="1155">
                  <c:v>1271.51</c:v>
                </c:pt>
                <c:pt idx="1156">
                  <c:v>1281.6600000000001</c:v>
                </c:pt>
                <c:pt idx="1157">
                  <c:v>1300.68</c:v>
                </c:pt>
                <c:pt idx="1158">
                  <c:v>1282.83</c:v>
                </c:pt>
                <c:pt idx="1159">
                  <c:v>1277.58</c:v>
                </c:pt>
                <c:pt idx="1160">
                  <c:v>1274.98</c:v>
                </c:pt>
                <c:pt idx="1161">
                  <c:v>1236.83</c:v>
                </c:pt>
                <c:pt idx="1162">
                  <c:v>1242.31</c:v>
                </c:pt>
                <c:pt idx="1163">
                  <c:v>1267.79</c:v>
                </c:pt>
                <c:pt idx="1164">
                  <c:v>1224.51</c:v>
                </c:pt>
                <c:pt idx="1165">
                  <c:v>1232.04</c:v>
                </c:pt>
                <c:pt idx="1166">
                  <c:v>1249.05</c:v>
                </c:pt>
                <c:pt idx="1167">
                  <c:v>1251.7</c:v>
                </c:pt>
                <c:pt idx="1168">
                  <c:v>1192.7</c:v>
                </c:pt>
                <c:pt idx="1169">
                  <c:v>1213.5999999999999</c:v>
                </c:pt>
                <c:pt idx="1170">
                  <c:v>1156.3900000000001</c:v>
                </c:pt>
                <c:pt idx="1171">
                  <c:v>1206.51</c:v>
                </c:pt>
                <c:pt idx="1172">
                  <c:v>1255.08</c:v>
                </c:pt>
                <c:pt idx="1173">
                  <c:v>1207.0899999999999</c:v>
                </c:pt>
                <c:pt idx="1174">
                  <c:v>1188.22</c:v>
                </c:pt>
                <c:pt idx="1175">
                  <c:v>1185.8699999999999</c:v>
                </c:pt>
                <c:pt idx="1176">
                  <c:v>1209.18</c:v>
                </c:pt>
                <c:pt idx="1177">
                  <c:v>1213.27</c:v>
                </c:pt>
                <c:pt idx="1178">
                  <c:v>1106.42</c:v>
                </c:pt>
                <c:pt idx="1179">
                  <c:v>1166.3599999999999</c:v>
                </c:pt>
                <c:pt idx="1180">
                  <c:v>1161.06</c:v>
                </c:pt>
                <c:pt idx="1181">
                  <c:v>1114.28</c:v>
                </c:pt>
                <c:pt idx="1182">
                  <c:v>1099.23</c:v>
                </c:pt>
                <c:pt idx="1183">
                  <c:v>1056.8900000000001</c:v>
                </c:pt>
                <c:pt idx="1184">
                  <c:v>996.23</c:v>
                </c:pt>
                <c:pt idx="1185">
                  <c:v>984.94</c:v>
                </c:pt>
                <c:pt idx="1186">
                  <c:v>909.92</c:v>
                </c:pt>
                <c:pt idx="1187">
                  <c:v>899.22</c:v>
                </c:pt>
                <c:pt idx="1188">
                  <c:v>1003.35</c:v>
                </c:pt>
                <c:pt idx="1189">
                  <c:v>998.01</c:v>
                </c:pt>
                <c:pt idx="1190">
                  <c:v>907.84</c:v>
                </c:pt>
                <c:pt idx="1191">
                  <c:v>946.43</c:v>
                </c:pt>
                <c:pt idx="1192">
                  <c:v>940.55</c:v>
                </c:pt>
                <c:pt idx="1193">
                  <c:v>985.4</c:v>
                </c:pt>
                <c:pt idx="1194">
                  <c:v>955.05</c:v>
                </c:pt>
                <c:pt idx="1195">
                  <c:v>896.78</c:v>
                </c:pt>
                <c:pt idx="1196">
                  <c:v>908.11</c:v>
                </c:pt>
                <c:pt idx="1197">
                  <c:v>876.77</c:v>
                </c:pt>
                <c:pt idx="1198">
                  <c:v>848.92</c:v>
                </c:pt>
                <c:pt idx="1199">
                  <c:v>940.51</c:v>
                </c:pt>
                <c:pt idx="1200">
                  <c:v>930.09</c:v>
                </c:pt>
                <c:pt idx="1201">
                  <c:v>954.09</c:v>
                </c:pt>
                <c:pt idx="1202">
                  <c:v>968.75</c:v>
                </c:pt>
                <c:pt idx="1203">
                  <c:v>966.3</c:v>
                </c:pt>
                <c:pt idx="1204">
                  <c:v>1005.75</c:v>
                </c:pt>
                <c:pt idx="1205">
                  <c:v>952.77</c:v>
                </c:pt>
                <c:pt idx="1206">
                  <c:v>904.88</c:v>
                </c:pt>
                <c:pt idx="1207">
                  <c:v>930.99</c:v>
                </c:pt>
                <c:pt idx="1208">
                  <c:v>919.21</c:v>
                </c:pt>
                <c:pt idx="1209">
                  <c:v>898.95</c:v>
                </c:pt>
                <c:pt idx="1210">
                  <c:v>852.3</c:v>
                </c:pt>
                <c:pt idx="1211">
                  <c:v>911.29</c:v>
                </c:pt>
                <c:pt idx="1212">
                  <c:v>873.29</c:v>
                </c:pt>
                <c:pt idx="1213">
                  <c:v>850.75</c:v>
                </c:pt>
                <c:pt idx="1214">
                  <c:v>859.12</c:v>
                </c:pt>
                <c:pt idx="1215">
                  <c:v>806.58</c:v>
                </c:pt>
                <c:pt idx="1216">
                  <c:v>752.44</c:v>
                </c:pt>
                <c:pt idx="1217">
                  <c:v>800.03</c:v>
                </c:pt>
                <c:pt idx="1218">
                  <c:v>851.81</c:v>
                </c:pt>
                <c:pt idx="1219">
                  <c:v>857.39</c:v>
                </c:pt>
                <c:pt idx="1220">
                  <c:v>887.68</c:v>
                </c:pt>
                <c:pt idx="1221">
                  <c:v>896.24</c:v>
                </c:pt>
                <c:pt idx="1222">
                  <c:v>816.21</c:v>
                </c:pt>
                <c:pt idx="1223">
                  <c:v>848.81</c:v>
                </c:pt>
                <c:pt idx="1224">
                  <c:v>870.74</c:v>
                </c:pt>
                <c:pt idx="1225">
                  <c:v>845.22</c:v>
                </c:pt>
                <c:pt idx="1226">
                  <c:v>876.07</c:v>
                </c:pt>
                <c:pt idx="1227">
                  <c:v>909.7</c:v>
                </c:pt>
                <c:pt idx="1228">
                  <c:v>888.67</c:v>
                </c:pt>
                <c:pt idx="1229">
                  <c:v>899.24</c:v>
                </c:pt>
                <c:pt idx="1230">
                  <c:v>873.59</c:v>
                </c:pt>
                <c:pt idx="1231">
                  <c:v>879.73</c:v>
                </c:pt>
                <c:pt idx="1232">
                  <c:v>868.57</c:v>
                </c:pt>
                <c:pt idx="1233">
                  <c:v>913.18</c:v>
                </c:pt>
                <c:pt idx="1234">
                  <c:v>904.42</c:v>
                </c:pt>
                <c:pt idx="1235">
                  <c:v>885.28</c:v>
                </c:pt>
                <c:pt idx="1236">
                  <c:v>887.88</c:v>
                </c:pt>
                <c:pt idx="1237">
                  <c:v>871.63</c:v>
                </c:pt>
                <c:pt idx="1238">
                  <c:v>863.16</c:v>
                </c:pt>
                <c:pt idx="1239">
                  <c:v>868.15</c:v>
                </c:pt>
                <c:pt idx="1240">
                  <c:v>872.8</c:v>
                </c:pt>
                <c:pt idx="1241">
                  <c:v>869.42</c:v>
                </c:pt>
                <c:pt idx="1242">
                  <c:v>890.64</c:v>
                </c:pt>
                <c:pt idx="1243">
                  <c:v>903.25</c:v>
                </c:pt>
                <c:pt idx="1244">
                  <c:v>931.8</c:v>
                </c:pt>
                <c:pt idx="1245">
                  <c:v>927.45</c:v>
                </c:pt>
                <c:pt idx="1246">
                  <c:v>934.7</c:v>
                </c:pt>
                <c:pt idx="1247">
                  <c:v>906.65</c:v>
                </c:pt>
                <c:pt idx="1248">
                  <c:v>909.73</c:v>
                </c:pt>
                <c:pt idx="1249">
                  <c:v>890.35</c:v>
                </c:pt>
                <c:pt idx="1250">
                  <c:v>870.26</c:v>
                </c:pt>
                <c:pt idx="1251">
                  <c:v>871.79</c:v>
                </c:pt>
                <c:pt idx="1252">
                  <c:v>842.62</c:v>
                </c:pt>
                <c:pt idx="1253">
                  <c:v>843.74</c:v>
                </c:pt>
                <c:pt idx="1254">
                  <c:v>850.12</c:v>
                </c:pt>
                <c:pt idx="1255">
                  <c:v>805.22</c:v>
                </c:pt>
                <c:pt idx="1256">
                  <c:v>840.24</c:v>
                </c:pt>
                <c:pt idx="1257">
                  <c:v>827.5</c:v>
                </c:pt>
                <c:pt idx="1258">
                  <c:v>831.95</c:v>
                </c:pt>
                <c:pt idx="1259">
                  <c:v>836.57</c:v>
                </c:pt>
                <c:pt idx="1260">
                  <c:v>845.71</c:v>
                </c:pt>
                <c:pt idx="1261">
                  <c:v>874.09</c:v>
                </c:pt>
                <c:pt idx="1262">
                  <c:v>845.14</c:v>
                </c:pt>
                <c:pt idx="1263">
                  <c:v>825.88</c:v>
                </c:pt>
                <c:pt idx="1264">
                  <c:v>825.44</c:v>
                </c:pt>
                <c:pt idx="1265">
                  <c:v>838.51</c:v>
                </c:pt>
                <c:pt idx="1266">
                  <c:v>832.23</c:v>
                </c:pt>
                <c:pt idx="1267">
                  <c:v>845.85</c:v>
                </c:pt>
                <c:pt idx="1268">
                  <c:v>868.6</c:v>
                </c:pt>
                <c:pt idx="1269">
                  <c:v>869.89</c:v>
                </c:pt>
                <c:pt idx="1270">
                  <c:v>827.16</c:v>
                </c:pt>
                <c:pt idx="1271">
                  <c:v>833.74</c:v>
                </c:pt>
                <c:pt idx="1272">
                  <c:v>835.19</c:v>
                </c:pt>
                <c:pt idx="1273">
                  <c:v>826.84</c:v>
                </c:pt>
                <c:pt idx="1274">
                  <c:v>789.17</c:v>
                </c:pt>
                <c:pt idx="1275">
                  <c:v>788.42</c:v>
                </c:pt>
                <c:pt idx="1276">
                  <c:v>778.94</c:v>
                </c:pt>
                <c:pt idx="1277">
                  <c:v>770.05</c:v>
                </c:pt>
                <c:pt idx="1278">
                  <c:v>743.33</c:v>
                </c:pt>
                <c:pt idx="1279">
                  <c:v>773.14</c:v>
                </c:pt>
                <c:pt idx="1280">
                  <c:v>764.9</c:v>
                </c:pt>
                <c:pt idx="1281">
                  <c:v>752.83</c:v>
                </c:pt>
                <c:pt idx="1282">
                  <c:v>735.09</c:v>
                </c:pt>
                <c:pt idx="1283">
                  <c:v>700.82</c:v>
                </c:pt>
                <c:pt idx="1284">
                  <c:v>696.33</c:v>
                </c:pt>
                <c:pt idx="1285">
                  <c:v>712.87</c:v>
                </c:pt>
                <c:pt idx="1286">
                  <c:v>682.55</c:v>
                </c:pt>
                <c:pt idx="1287">
                  <c:v>683.38</c:v>
                </c:pt>
                <c:pt idx="1288">
                  <c:v>676.53</c:v>
                </c:pt>
                <c:pt idx="1289">
                  <c:v>719.6</c:v>
                </c:pt>
                <c:pt idx="1290">
                  <c:v>721.36</c:v>
                </c:pt>
                <c:pt idx="1291">
                  <c:v>750.74</c:v>
                </c:pt>
                <c:pt idx="1292">
                  <c:v>756.55</c:v>
                </c:pt>
                <c:pt idx="1293">
                  <c:v>753.89</c:v>
                </c:pt>
                <c:pt idx="1294">
                  <c:v>778.12</c:v>
                </c:pt>
                <c:pt idx="1295">
                  <c:v>794.35</c:v>
                </c:pt>
                <c:pt idx="1296">
                  <c:v>784.04</c:v>
                </c:pt>
                <c:pt idx="1297">
                  <c:v>768.54</c:v>
                </c:pt>
                <c:pt idx="1298">
                  <c:v>822.92</c:v>
                </c:pt>
                <c:pt idx="1299">
                  <c:v>806.12</c:v>
                </c:pt>
                <c:pt idx="1300">
                  <c:v>813.88</c:v>
                </c:pt>
                <c:pt idx="1301">
                  <c:v>832.86</c:v>
                </c:pt>
                <c:pt idx="1302">
                  <c:v>815.94</c:v>
                </c:pt>
                <c:pt idx="1303">
                  <c:v>787.53</c:v>
                </c:pt>
                <c:pt idx="1304">
                  <c:v>797.87</c:v>
                </c:pt>
                <c:pt idx="1305">
                  <c:v>811.08</c:v>
                </c:pt>
                <c:pt idx="1306">
                  <c:v>834.38</c:v>
                </c:pt>
                <c:pt idx="1307">
                  <c:v>842.5</c:v>
                </c:pt>
                <c:pt idx="1308">
                  <c:v>835.48</c:v>
                </c:pt>
                <c:pt idx="1309">
                  <c:v>815.55</c:v>
                </c:pt>
                <c:pt idx="1310">
                  <c:v>825.16</c:v>
                </c:pt>
                <c:pt idx="1311">
                  <c:v>856.56</c:v>
                </c:pt>
                <c:pt idx="1312">
                  <c:v>858.73</c:v>
                </c:pt>
                <c:pt idx="1313">
                  <c:v>841.5</c:v>
                </c:pt>
                <c:pt idx="1314">
                  <c:v>852.06</c:v>
                </c:pt>
                <c:pt idx="1315">
                  <c:v>865.3</c:v>
                </c:pt>
                <c:pt idx="1316">
                  <c:v>869.6</c:v>
                </c:pt>
                <c:pt idx="1317">
                  <c:v>832.39</c:v>
                </c:pt>
                <c:pt idx="1318">
                  <c:v>850.08</c:v>
                </c:pt>
                <c:pt idx="1319">
                  <c:v>843.55</c:v>
                </c:pt>
                <c:pt idx="1320">
                  <c:v>851.92</c:v>
                </c:pt>
                <c:pt idx="1321">
                  <c:v>866.23</c:v>
                </c:pt>
                <c:pt idx="1322">
                  <c:v>857.51</c:v>
                </c:pt>
                <c:pt idx="1323">
                  <c:v>855.16</c:v>
                </c:pt>
                <c:pt idx="1324">
                  <c:v>873.64</c:v>
                </c:pt>
                <c:pt idx="1325">
                  <c:v>872.81</c:v>
                </c:pt>
                <c:pt idx="1326">
                  <c:v>877.52</c:v>
                </c:pt>
                <c:pt idx="1327">
                  <c:v>907.24</c:v>
                </c:pt>
                <c:pt idx="1328">
                  <c:v>903.8</c:v>
                </c:pt>
                <c:pt idx="1329">
                  <c:v>919.53</c:v>
                </c:pt>
                <c:pt idx="1330">
                  <c:v>907.39</c:v>
                </c:pt>
                <c:pt idx="1331">
                  <c:v>929.23</c:v>
                </c:pt>
                <c:pt idx="1332">
                  <c:v>909.24</c:v>
                </c:pt>
                <c:pt idx="1333">
                  <c:v>908.35</c:v>
                </c:pt>
                <c:pt idx="1334">
                  <c:v>883.92</c:v>
                </c:pt>
                <c:pt idx="1335">
                  <c:v>893.07</c:v>
                </c:pt>
                <c:pt idx="1336">
                  <c:v>882.88</c:v>
                </c:pt>
                <c:pt idx="1337">
                  <c:v>909.71</c:v>
                </c:pt>
                <c:pt idx="1338">
                  <c:v>908.13</c:v>
                </c:pt>
                <c:pt idx="1339">
                  <c:v>903.47</c:v>
                </c:pt>
                <c:pt idx="1340">
                  <c:v>888.33</c:v>
                </c:pt>
                <c:pt idx="1341">
                  <c:v>887</c:v>
                </c:pt>
                <c:pt idx="1342">
                  <c:v>910.33</c:v>
                </c:pt>
                <c:pt idx="1343">
                  <c:v>893.06</c:v>
                </c:pt>
                <c:pt idx="1344">
                  <c:v>906.83</c:v>
                </c:pt>
                <c:pt idx="1345">
                  <c:v>919.14</c:v>
                </c:pt>
                <c:pt idx="1346">
                  <c:v>942.87</c:v>
                </c:pt>
                <c:pt idx="1347">
                  <c:v>944.74</c:v>
                </c:pt>
                <c:pt idx="1348">
                  <c:v>931.76</c:v>
                </c:pt>
                <c:pt idx="1349">
                  <c:v>942.46</c:v>
                </c:pt>
                <c:pt idx="1350">
                  <c:v>940.09</c:v>
                </c:pt>
                <c:pt idx="1351">
                  <c:v>939.14</c:v>
                </c:pt>
                <c:pt idx="1352">
                  <c:v>942.43</c:v>
                </c:pt>
                <c:pt idx="1353">
                  <c:v>939.15</c:v>
                </c:pt>
                <c:pt idx="1354">
                  <c:v>944.89</c:v>
                </c:pt>
                <c:pt idx="1355">
                  <c:v>946.21</c:v>
                </c:pt>
                <c:pt idx="1356">
                  <c:v>923.72</c:v>
                </c:pt>
                <c:pt idx="1357">
                  <c:v>911.97</c:v>
                </c:pt>
                <c:pt idx="1358">
                  <c:v>910.71</c:v>
                </c:pt>
                <c:pt idx="1359">
                  <c:v>918.37</c:v>
                </c:pt>
                <c:pt idx="1360">
                  <c:v>921.23</c:v>
                </c:pt>
                <c:pt idx="1361">
                  <c:v>893.04</c:v>
                </c:pt>
                <c:pt idx="1362">
                  <c:v>895.1</c:v>
                </c:pt>
                <c:pt idx="1363">
                  <c:v>900.94</c:v>
                </c:pt>
                <c:pt idx="1364">
                  <c:v>920.26</c:v>
                </c:pt>
                <c:pt idx="1365">
                  <c:v>918.9</c:v>
                </c:pt>
                <c:pt idx="1366">
                  <c:v>927.23</c:v>
                </c:pt>
                <c:pt idx="1367">
                  <c:v>919.32</c:v>
                </c:pt>
                <c:pt idx="1368">
                  <c:v>923.33</c:v>
                </c:pt>
                <c:pt idx="1369">
                  <c:v>896.42</c:v>
                </c:pt>
                <c:pt idx="1370">
                  <c:v>898.72</c:v>
                </c:pt>
                <c:pt idx="1371">
                  <c:v>881.03</c:v>
                </c:pt>
                <c:pt idx="1372">
                  <c:v>879.56</c:v>
                </c:pt>
                <c:pt idx="1373">
                  <c:v>882.68</c:v>
                </c:pt>
                <c:pt idx="1374">
                  <c:v>879.13</c:v>
                </c:pt>
                <c:pt idx="1375">
                  <c:v>901.05</c:v>
                </c:pt>
                <c:pt idx="1376">
                  <c:v>905.84</c:v>
                </c:pt>
                <c:pt idx="1377">
                  <c:v>932.68</c:v>
                </c:pt>
                <c:pt idx="1378">
                  <c:v>940.74</c:v>
                </c:pt>
                <c:pt idx="1379">
                  <c:v>940.38</c:v>
                </c:pt>
                <c:pt idx="1380">
                  <c:v>951.13</c:v>
                </c:pt>
                <c:pt idx="1381">
                  <c:v>954.58</c:v>
                </c:pt>
                <c:pt idx="1382">
                  <c:v>954.07</c:v>
                </c:pt>
                <c:pt idx="1383">
                  <c:v>976.29</c:v>
                </c:pt>
                <c:pt idx="1384">
                  <c:v>979.26</c:v>
                </c:pt>
                <c:pt idx="1385">
                  <c:v>982.18</c:v>
                </c:pt>
                <c:pt idx="1386">
                  <c:v>979.62</c:v>
                </c:pt>
                <c:pt idx="1387">
                  <c:v>975.15</c:v>
                </c:pt>
                <c:pt idx="1388">
                  <c:v>986.75</c:v>
                </c:pt>
                <c:pt idx="1389">
                  <c:v>987.48</c:v>
                </c:pt>
                <c:pt idx="1390">
                  <c:v>1002.63</c:v>
                </c:pt>
                <c:pt idx="1391">
                  <c:v>1005.65</c:v>
                </c:pt>
                <c:pt idx="1392">
                  <c:v>1002.72</c:v>
                </c:pt>
                <c:pt idx="1393">
                  <c:v>997.08</c:v>
                </c:pt>
                <c:pt idx="1394">
                  <c:v>1010.48</c:v>
                </c:pt>
                <c:pt idx="1395">
                  <c:v>1007.1</c:v>
                </c:pt>
                <c:pt idx="1396">
                  <c:v>994.35</c:v>
                </c:pt>
                <c:pt idx="1397">
                  <c:v>1005.81</c:v>
                </c:pt>
                <c:pt idx="1398">
                  <c:v>1012.73</c:v>
                </c:pt>
                <c:pt idx="1399">
                  <c:v>1004.09</c:v>
                </c:pt>
                <c:pt idx="1400">
                  <c:v>979.73</c:v>
                </c:pt>
                <c:pt idx="1401">
                  <c:v>989.67</c:v>
                </c:pt>
                <c:pt idx="1402">
                  <c:v>996.46</c:v>
                </c:pt>
                <c:pt idx="1403">
                  <c:v>1007.37</c:v>
                </c:pt>
                <c:pt idx="1404">
                  <c:v>1026.1300000000001</c:v>
                </c:pt>
                <c:pt idx="1405">
                  <c:v>1025.57</c:v>
                </c:pt>
                <c:pt idx="1406">
                  <c:v>1028</c:v>
                </c:pt>
                <c:pt idx="1407">
                  <c:v>1028.1199999999999</c:v>
                </c:pt>
                <c:pt idx="1408">
                  <c:v>1030.98</c:v>
                </c:pt>
                <c:pt idx="1409">
                  <c:v>1028.93</c:v>
                </c:pt>
                <c:pt idx="1410">
                  <c:v>1020.62</c:v>
                </c:pt>
                <c:pt idx="1411">
                  <c:v>998.04</c:v>
                </c:pt>
                <c:pt idx="1412">
                  <c:v>994.75</c:v>
                </c:pt>
                <c:pt idx="1413">
                  <c:v>1003.24</c:v>
                </c:pt>
                <c:pt idx="1414">
                  <c:v>1016.4</c:v>
                </c:pt>
                <c:pt idx="1415">
                  <c:v>1025.3900000000001</c:v>
                </c:pt>
                <c:pt idx="1416">
                  <c:v>1033.3699999999999</c:v>
                </c:pt>
                <c:pt idx="1417">
                  <c:v>1044.1400000000001</c:v>
                </c:pt>
                <c:pt idx="1418">
                  <c:v>1042.73</c:v>
                </c:pt>
                <c:pt idx="1419">
                  <c:v>1049.3399999999999</c:v>
                </c:pt>
                <c:pt idx="1420">
                  <c:v>1052.6300000000001</c:v>
                </c:pt>
                <c:pt idx="1421">
                  <c:v>1068.76</c:v>
                </c:pt>
                <c:pt idx="1422">
                  <c:v>1065.49</c:v>
                </c:pt>
                <c:pt idx="1423">
                  <c:v>1068.3</c:v>
                </c:pt>
                <c:pt idx="1424">
                  <c:v>1064.6600000000001</c:v>
                </c:pt>
                <c:pt idx="1425">
                  <c:v>1071.6600000000001</c:v>
                </c:pt>
                <c:pt idx="1426">
                  <c:v>1060.8699999999999</c:v>
                </c:pt>
                <c:pt idx="1427">
                  <c:v>1050.78</c:v>
                </c:pt>
                <c:pt idx="1428">
                  <c:v>1044.3800000000001</c:v>
                </c:pt>
                <c:pt idx="1429">
                  <c:v>1062.98</c:v>
                </c:pt>
                <c:pt idx="1430">
                  <c:v>1060.6099999999999</c:v>
                </c:pt>
                <c:pt idx="1431">
                  <c:v>1057.08</c:v>
                </c:pt>
                <c:pt idx="1432">
                  <c:v>1029.8499999999999</c:v>
                </c:pt>
                <c:pt idx="1433">
                  <c:v>1025.21</c:v>
                </c:pt>
                <c:pt idx="1434">
                  <c:v>1040.46</c:v>
                </c:pt>
                <c:pt idx="1435">
                  <c:v>1054.72</c:v>
                </c:pt>
                <c:pt idx="1436">
                  <c:v>1057.58</c:v>
                </c:pt>
                <c:pt idx="1437">
                  <c:v>1065.48</c:v>
                </c:pt>
                <c:pt idx="1438">
                  <c:v>1071.49</c:v>
                </c:pt>
                <c:pt idx="1439">
                  <c:v>1076.19</c:v>
                </c:pt>
                <c:pt idx="1440">
                  <c:v>1073.19</c:v>
                </c:pt>
                <c:pt idx="1441">
                  <c:v>1092.02</c:v>
                </c:pt>
                <c:pt idx="1442">
                  <c:v>1096.56</c:v>
                </c:pt>
                <c:pt idx="1443">
                  <c:v>1087.68</c:v>
                </c:pt>
                <c:pt idx="1444">
                  <c:v>1097.9100000000001</c:v>
                </c:pt>
                <c:pt idx="1445">
                  <c:v>1091.06</c:v>
                </c:pt>
                <c:pt idx="1446">
                  <c:v>1081.4000000000001</c:v>
                </c:pt>
                <c:pt idx="1447">
                  <c:v>1092.9100000000001</c:v>
                </c:pt>
                <c:pt idx="1448">
                  <c:v>1079.5999999999999</c:v>
                </c:pt>
                <c:pt idx="1449">
                  <c:v>1066.95</c:v>
                </c:pt>
                <c:pt idx="1450">
                  <c:v>1063.4100000000001</c:v>
                </c:pt>
                <c:pt idx="1451">
                  <c:v>1042.6300000000001</c:v>
                </c:pt>
                <c:pt idx="1452">
                  <c:v>1066.1099999999999</c:v>
                </c:pt>
                <c:pt idx="1453">
                  <c:v>1036.19</c:v>
                </c:pt>
                <c:pt idx="1454">
                  <c:v>1042.8800000000001</c:v>
                </c:pt>
                <c:pt idx="1455">
                  <c:v>1045.4100000000001</c:v>
                </c:pt>
                <c:pt idx="1456">
                  <c:v>1046.5</c:v>
                </c:pt>
                <c:pt idx="1457">
                  <c:v>1066.6300000000001</c:v>
                </c:pt>
                <c:pt idx="1458">
                  <c:v>1069.3</c:v>
                </c:pt>
                <c:pt idx="1459">
                  <c:v>1093.08</c:v>
                </c:pt>
                <c:pt idx="1460">
                  <c:v>1093.01</c:v>
                </c:pt>
                <c:pt idx="1461">
                  <c:v>1098.51</c:v>
                </c:pt>
                <c:pt idx="1462">
                  <c:v>1087.24</c:v>
                </c:pt>
                <c:pt idx="1463">
                  <c:v>1093.48</c:v>
                </c:pt>
                <c:pt idx="1464">
                  <c:v>1109.3</c:v>
                </c:pt>
                <c:pt idx="1465">
                  <c:v>1110.32</c:v>
                </c:pt>
                <c:pt idx="1466">
                  <c:v>1109.8</c:v>
                </c:pt>
                <c:pt idx="1467">
                  <c:v>1094.9000000000001</c:v>
                </c:pt>
                <c:pt idx="1468">
                  <c:v>1091.3800000000001</c:v>
                </c:pt>
                <c:pt idx="1469">
                  <c:v>1106.24</c:v>
                </c:pt>
                <c:pt idx="1470">
                  <c:v>1105.6500000000001</c:v>
                </c:pt>
                <c:pt idx="1471">
                  <c:v>1110.6300000000001</c:v>
                </c:pt>
                <c:pt idx="1472">
                  <c:v>1091.49</c:v>
                </c:pt>
                <c:pt idx="1473">
                  <c:v>1095.6300000000001</c:v>
                </c:pt>
                <c:pt idx="1474">
                  <c:v>1108.8599999999999</c:v>
                </c:pt>
                <c:pt idx="1475">
                  <c:v>1109.24</c:v>
                </c:pt>
                <c:pt idx="1476">
                  <c:v>1099.92</c:v>
                </c:pt>
                <c:pt idx="1477">
                  <c:v>1105.98</c:v>
                </c:pt>
                <c:pt idx="1478">
                  <c:v>1103.25</c:v>
                </c:pt>
                <c:pt idx="1479">
                  <c:v>1091.94</c:v>
                </c:pt>
                <c:pt idx="1480">
                  <c:v>1095.95</c:v>
                </c:pt>
                <c:pt idx="1481">
                  <c:v>1102.3499999999999</c:v>
                </c:pt>
                <c:pt idx="1482">
                  <c:v>1106.4100000000001</c:v>
                </c:pt>
                <c:pt idx="1483">
                  <c:v>1114.1099999999999</c:v>
                </c:pt>
                <c:pt idx="1484">
                  <c:v>1107.93</c:v>
                </c:pt>
                <c:pt idx="1485">
                  <c:v>1109.18</c:v>
                </c:pt>
                <c:pt idx="1486">
                  <c:v>1096.08</c:v>
                </c:pt>
                <c:pt idx="1487">
                  <c:v>1102.47</c:v>
                </c:pt>
                <c:pt idx="1488">
                  <c:v>1114.05</c:v>
                </c:pt>
                <c:pt idx="1489">
                  <c:v>1118.02</c:v>
                </c:pt>
                <c:pt idx="1490">
                  <c:v>1120.5899999999999</c:v>
                </c:pt>
                <c:pt idx="1491">
                  <c:v>1126.48</c:v>
                </c:pt>
                <c:pt idx="1492">
                  <c:v>1127.78</c:v>
                </c:pt>
                <c:pt idx="1493">
                  <c:v>1126.2</c:v>
                </c:pt>
                <c:pt idx="1494">
                  <c:v>1126.42</c:v>
                </c:pt>
                <c:pt idx="1495">
                  <c:v>1115.0999999999999</c:v>
                </c:pt>
                <c:pt idx="1496">
                  <c:v>1132.99</c:v>
                </c:pt>
                <c:pt idx="1497">
                  <c:v>1136.52</c:v>
                </c:pt>
                <c:pt idx="1498">
                  <c:v>1137.1400000000001</c:v>
                </c:pt>
                <c:pt idx="1499">
                  <c:v>1141.69</c:v>
                </c:pt>
                <c:pt idx="1500">
                  <c:v>1144.98</c:v>
                </c:pt>
                <c:pt idx="1501">
                  <c:v>1146.98</c:v>
                </c:pt>
                <c:pt idx="1502">
                  <c:v>1136.22</c:v>
                </c:pt>
                <c:pt idx="1503">
                  <c:v>1145.68</c:v>
                </c:pt>
                <c:pt idx="1504">
                  <c:v>1148.46</c:v>
                </c:pt>
                <c:pt idx="1505">
                  <c:v>1136.03</c:v>
                </c:pt>
                <c:pt idx="1506">
                  <c:v>1150.23</c:v>
                </c:pt>
                <c:pt idx="1507">
                  <c:v>1138.04</c:v>
                </c:pt>
                <c:pt idx="1508">
                  <c:v>1116.48</c:v>
                </c:pt>
                <c:pt idx="1509">
                  <c:v>1091.76</c:v>
                </c:pt>
                <c:pt idx="1510">
                  <c:v>1096.78</c:v>
                </c:pt>
                <c:pt idx="1511">
                  <c:v>1092.17</c:v>
                </c:pt>
                <c:pt idx="1512">
                  <c:v>1097.5</c:v>
                </c:pt>
                <c:pt idx="1513">
                  <c:v>1084.53</c:v>
                </c:pt>
                <c:pt idx="1514">
                  <c:v>1073.8699999999999</c:v>
                </c:pt>
                <c:pt idx="1515">
                  <c:v>1089.19</c:v>
                </c:pt>
                <c:pt idx="1516">
                  <c:v>1103.32</c:v>
                </c:pt>
                <c:pt idx="1517">
                  <c:v>1097.28</c:v>
                </c:pt>
                <c:pt idx="1518">
                  <c:v>1063.1099999999999</c:v>
                </c:pt>
                <c:pt idx="1519">
                  <c:v>1066.19</c:v>
                </c:pt>
                <c:pt idx="1520">
                  <c:v>1056.74</c:v>
                </c:pt>
                <c:pt idx="1521">
                  <c:v>1070.52</c:v>
                </c:pt>
                <c:pt idx="1522">
                  <c:v>1068.1300000000001</c:v>
                </c:pt>
                <c:pt idx="1523">
                  <c:v>1078.47</c:v>
                </c:pt>
                <c:pt idx="1524">
                  <c:v>1075.51</c:v>
                </c:pt>
                <c:pt idx="1525">
                  <c:v>1094.8699999999999</c:v>
                </c:pt>
                <c:pt idx="1526">
                  <c:v>1099.51</c:v>
                </c:pt>
                <c:pt idx="1527">
                  <c:v>1106.75</c:v>
                </c:pt>
                <c:pt idx="1528">
                  <c:v>1109.17</c:v>
                </c:pt>
                <c:pt idx="1529">
                  <c:v>1108.01</c:v>
                </c:pt>
                <c:pt idx="1530">
                  <c:v>1094.5999999999999</c:v>
                </c:pt>
                <c:pt idx="1531">
                  <c:v>1105.24</c:v>
                </c:pt>
                <c:pt idx="1532">
                  <c:v>1102.94</c:v>
                </c:pt>
                <c:pt idx="1533">
                  <c:v>1104.49</c:v>
                </c:pt>
                <c:pt idx="1534">
                  <c:v>1115.71</c:v>
                </c:pt>
                <c:pt idx="1535">
                  <c:v>1118.31</c:v>
                </c:pt>
                <c:pt idx="1536">
                  <c:v>1118.79</c:v>
                </c:pt>
                <c:pt idx="1537">
                  <c:v>1122.97</c:v>
                </c:pt>
                <c:pt idx="1538">
                  <c:v>1138.7</c:v>
                </c:pt>
                <c:pt idx="1539">
                  <c:v>1138.5</c:v>
                </c:pt>
                <c:pt idx="1540">
                  <c:v>1140.45</c:v>
                </c:pt>
                <c:pt idx="1541">
                  <c:v>1145.6099999999999</c:v>
                </c:pt>
                <c:pt idx="1542">
                  <c:v>1150.24</c:v>
                </c:pt>
                <c:pt idx="1543">
                  <c:v>1149.99</c:v>
                </c:pt>
                <c:pt idx="1544">
                  <c:v>1150.51</c:v>
                </c:pt>
                <c:pt idx="1545">
                  <c:v>1159.46</c:v>
                </c:pt>
                <c:pt idx="1546">
                  <c:v>1166.21</c:v>
                </c:pt>
                <c:pt idx="1547">
                  <c:v>1165.83</c:v>
                </c:pt>
                <c:pt idx="1548">
                  <c:v>1159.9000000000001</c:v>
                </c:pt>
                <c:pt idx="1549">
                  <c:v>1165.81</c:v>
                </c:pt>
                <c:pt idx="1550">
                  <c:v>1174.17</c:v>
                </c:pt>
                <c:pt idx="1551">
                  <c:v>1167.72</c:v>
                </c:pt>
                <c:pt idx="1552">
                  <c:v>1165.73</c:v>
                </c:pt>
                <c:pt idx="1553">
                  <c:v>1166.5899999999999</c:v>
                </c:pt>
                <c:pt idx="1554">
                  <c:v>1173.22</c:v>
                </c:pt>
                <c:pt idx="1555">
                  <c:v>1173.27</c:v>
                </c:pt>
                <c:pt idx="1556">
                  <c:v>1169.43</c:v>
                </c:pt>
                <c:pt idx="1557">
                  <c:v>1178.0999999999999</c:v>
                </c:pt>
                <c:pt idx="1558">
                  <c:v>1187.44</c:v>
                </c:pt>
                <c:pt idx="1559">
                  <c:v>1189.44</c:v>
                </c:pt>
                <c:pt idx="1560">
                  <c:v>1182.45</c:v>
                </c:pt>
                <c:pt idx="1561">
                  <c:v>1186.44</c:v>
                </c:pt>
                <c:pt idx="1562">
                  <c:v>1194.3699999999999</c:v>
                </c:pt>
                <c:pt idx="1563">
                  <c:v>1196.48</c:v>
                </c:pt>
                <c:pt idx="1564">
                  <c:v>1197.3</c:v>
                </c:pt>
                <c:pt idx="1565">
                  <c:v>1210.6500000000001</c:v>
                </c:pt>
                <c:pt idx="1566">
                  <c:v>1211.67</c:v>
                </c:pt>
                <c:pt idx="1567">
                  <c:v>1192.1300000000001</c:v>
                </c:pt>
                <c:pt idx="1568">
                  <c:v>1197.52</c:v>
                </c:pt>
                <c:pt idx="1569">
                  <c:v>1207.17</c:v>
                </c:pt>
                <c:pt idx="1570">
                  <c:v>1205.94</c:v>
                </c:pt>
                <c:pt idx="1571">
                  <c:v>1208.67</c:v>
                </c:pt>
                <c:pt idx="1572">
                  <c:v>1217.28</c:v>
                </c:pt>
                <c:pt idx="1573">
                  <c:v>1212.05</c:v>
                </c:pt>
                <c:pt idx="1574">
                  <c:v>1183.71</c:v>
                </c:pt>
                <c:pt idx="1575">
                  <c:v>1191.3599999999999</c:v>
                </c:pt>
                <c:pt idx="1576">
                  <c:v>1206.78</c:v>
                </c:pt>
                <c:pt idx="1577">
                  <c:v>1186.69</c:v>
                </c:pt>
                <c:pt idx="1578">
                  <c:v>1202.26</c:v>
                </c:pt>
                <c:pt idx="1579">
                  <c:v>1173.5999999999999</c:v>
                </c:pt>
                <c:pt idx="1580">
                  <c:v>1165.8699999999999</c:v>
                </c:pt>
                <c:pt idx="1581">
                  <c:v>1128.1500000000001</c:v>
                </c:pt>
                <c:pt idx="1582">
                  <c:v>1110.8800000000001</c:v>
                </c:pt>
                <c:pt idx="1583">
                  <c:v>1159.73</c:v>
                </c:pt>
                <c:pt idx="1584">
                  <c:v>1155.79</c:v>
                </c:pt>
                <c:pt idx="1585">
                  <c:v>1171.67</c:v>
                </c:pt>
                <c:pt idx="1586">
                  <c:v>1157.44</c:v>
                </c:pt>
                <c:pt idx="1587">
                  <c:v>1135.68</c:v>
                </c:pt>
                <c:pt idx="1588">
                  <c:v>1136.94</c:v>
                </c:pt>
                <c:pt idx="1589">
                  <c:v>1120.8</c:v>
                </c:pt>
                <c:pt idx="1590">
                  <c:v>1115.05</c:v>
                </c:pt>
                <c:pt idx="1591">
                  <c:v>1071.5899999999999</c:v>
                </c:pt>
                <c:pt idx="1592">
                  <c:v>1087.69</c:v>
                </c:pt>
                <c:pt idx="1593">
                  <c:v>1073.6500000000001</c:v>
                </c:pt>
                <c:pt idx="1594">
                  <c:v>1074.03</c:v>
                </c:pt>
                <c:pt idx="1595">
                  <c:v>1067.95</c:v>
                </c:pt>
                <c:pt idx="1596">
                  <c:v>1103.06</c:v>
                </c:pt>
                <c:pt idx="1597">
                  <c:v>1089.4100000000001</c:v>
                </c:pt>
                <c:pt idx="1598">
                  <c:v>1070.71</c:v>
                </c:pt>
                <c:pt idx="1599">
                  <c:v>1098.3800000000001</c:v>
                </c:pt>
                <c:pt idx="1600">
                  <c:v>1102.83</c:v>
                </c:pt>
                <c:pt idx="1601">
                  <c:v>1064.8800000000001</c:v>
                </c:pt>
                <c:pt idx="1602">
                  <c:v>1050.47</c:v>
                </c:pt>
                <c:pt idx="1603">
                  <c:v>1062</c:v>
                </c:pt>
                <c:pt idx="1604">
                  <c:v>1055.69</c:v>
                </c:pt>
                <c:pt idx="1605">
                  <c:v>1086.8399999999999</c:v>
                </c:pt>
                <c:pt idx="1606">
                  <c:v>1091.5999999999999</c:v>
                </c:pt>
                <c:pt idx="1607">
                  <c:v>1089.6300000000001</c:v>
                </c:pt>
                <c:pt idx="1608">
                  <c:v>1115.23</c:v>
                </c:pt>
                <c:pt idx="1609">
                  <c:v>1114.6099999999999</c:v>
                </c:pt>
                <c:pt idx="1610">
                  <c:v>1116.04</c:v>
                </c:pt>
                <c:pt idx="1611">
                  <c:v>1117.51</c:v>
                </c:pt>
                <c:pt idx="1612">
                  <c:v>1113.2</c:v>
                </c:pt>
                <c:pt idx="1613">
                  <c:v>1095.31</c:v>
                </c:pt>
                <c:pt idx="1614">
                  <c:v>1092.04</c:v>
                </c:pt>
                <c:pt idx="1615">
                  <c:v>1073.69</c:v>
                </c:pt>
                <c:pt idx="1616">
                  <c:v>1076.76</c:v>
                </c:pt>
                <c:pt idx="1617">
                  <c:v>1074.57</c:v>
                </c:pt>
                <c:pt idx="1618">
                  <c:v>1041.24</c:v>
                </c:pt>
                <c:pt idx="1619">
                  <c:v>1030.71</c:v>
                </c:pt>
                <c:pt idx="1620">
                  <c:v>1027.3699999999999</c:v>
                </c:pt>
                <c:pt idx="1621">
                  <c:v>1022.58</c:v>
                </c:pt>
                <c:pt idx="1622">
                  <c:v>1028.06</c:v>
                </c:pt>
                <c:pt idx="1623">
                  <c:v>1060.27</c:v>
                </c:pt>
                <c:pt idx="1624">
                  <c:v>1070.25</c:v>
                </c:pt>
                <c:pt idx="1625">
                  <c:v>1077.96</c:v>
                </c:pt>
                <c:pt idx="1626">
                  <c:v>1078.75</c:v>
                </c:pt>
                <c:pt idx="1627">
                  <c:v>1095.3399999999999</c:v>
                </c:pt>
                <c:pt idx="1628">
                  <c:v>1095.17</c:v>
                </c:pt>
                <c:pt idx="1629">
                  <c:v>1096.48</c:v>
                </c:pt>
                <c:pt idx="1630">
                  <c:v>1064.8800000000001</c:v>
                </c:pt>
                <c:pt idx="1631">
                  <c:v>1071.25</c:v>
                </c:pt>
                <c:pt idx="1632">
                  <c:v>1083.48</c:v>
                </c:pt>
                <c:pt idx="1633">
                  <c:v>1069.5899999999999</c:v>
                </c:pt>
                <c:pt idx="1634">
                  <c:v>1093.67</c:v>
                </c:pt>
                <c:pt idx="1635">
                  <c:v>1102.6600000000001</c:v>
                </c:pt>
                <c:pt idx="1636">
                  <c:v>1115.01</c:v>
                </c:pt>
                <c:pt idx="1637">
                  <c:v>1113.8399999999999</c:v>
                </c:pt>
                <c:pt idx="1638">
                  <c:v>1106.1300000000001</c:v>
                </c:pt>
                <c:pt idx="1639">
                  <c:v>1101.53</c:v>
                </c:pt>
                <c:pt idx="1640">
                  <c:v>1101.5999999999999</c:v>
                </c:pt>
                <c:pt idx="1641">
                  <c:v>1125.8599999999999</c:v>
                </c:pt>
                <c:pt idx="1642">
                  <c:v>1120.46</c:v>
                </c:pt>
                <c:pt idx="1643">
                  <c:v>1127.24</c:v>
                </c:pt>
                <c:pt idx="1644">
                  <c:v>1125.81</c:v>
                </c:pt>
                <c:pt idx="1645">
                  <c:v>1121.6400000000001</c:v>
                </c:pt>
                <c:pt idx="1646">
                  <c:v>1127.79</c:v>
                </c:pt>
                <c:pt idx="1647">
                  <c:v>1121.06</c:v>
                </c:pt>
                <c:pt idx="1648">
                  <c:v>1089.47</c:v>
                </c:pt>
                <c:pt idx="1649">
                  <c:v>1083.6099999999999</c:v>
                </c:pt>
                <c:pt idx="1650">
                  <c:v>1079.25</c:v>
                </c:pt>
                <c:pt idx="1651">
                  <c:v>1079.3800000000001</c:v>
                </c:pt>
                <c:pt idx="1652">
                  <c:v>1092.54</c:v>
                </c:pt>
                <c:pt idx="1653">
                  <c:v>1094.1600000000001</c:v>
                </c:pt>
                <c:pt idx="1654">
                  <c:v>1075.6300000000001</c:v>
                </c:pt>
                <c:pt idx="1655">
                  <c:v>1071.69</c:v>
                </c:pt>
                <c:pt idx="1656">
                  <c:v>1067.3599999999999</c:v>
                </c:pt>
                <c:pt idx="1657">
                  <c:v>1051.8699999999999</c:v>
                </c:pt>
                <c:pt idx="1658">
                  <c:v>1055.33</c:v>
                </c:pt>
                <c:pt idx="1659">
                  <c:v>1047.22</c:v>
                </c:pt>
                <c:pt idx="1660">
                  <c:v>1064.5899999999999</c:v>
                </c:pt>
                <c:pt idx="1661">
                  <c:v>1048.92</c:v>
                </c:pt>
                <c:pt idx="1662">
                  <c:v>1049.33</c:v>
                </c:pt>
                <c:pt idx="1663">
                  <c:v>1080.29</c:v>
                </c:pt>
                <c:pt idx="1664">
                  <c:v>1090.0999999999999</c:v>
                </c:pt>
                <c:pt idx="1665">
                  <c:v>1104.51</c:v>
                </c:pt>
                <c:pt idx="1666">
                  <c:v>1091.8399999999999</c:v>
                </c:pt>
                <c:pt idx="1667">
                  <c:v>1098.8699999999999</c:v>
                </c:pt>
                <c:pt idx="1668">
                  <c:v>1104.18</c:v>
                </c:pt>
                <c:pt idx="1669">
                  <c:v>1109.55</c:v>
                </c:pt>
                <c:pt idx="1670">
                  <c:v>1121.9000000000001</c:v>
                </c:pt>
                <c:pt idx="1671">
                  <c:v>1121.0999999999999</c:v>
                </c:pt>
                <c:pt idx="1672">
                  <c:v>1125.07</c:v>
                </c:pt>
                <c:pt idx="1673">
                  <c:v>1124.6600000000001</c:v>
                </c:pt>
                <c:pt idx="1674">
                  <c:v>1125.5899999999999</c:v>
                </c:pt>
                <c:pt idx="1675">
                  <c:v>1142.71</c:v>
                </c:pt>
                <c:pt idx="1676">
                  <c:v>1139.78</c:v>
                </c:pt>
                <c:pt idx="1677">
                  <c:v>1134.28</c:v>
                </c:pt>
                <c:pt idx="1678">
                  <c:v>1124.83</c:v>
                </c:pt>
                <c:pt idx="1679">
                  <c:v>1148.67</c:v>
                </c:pt>
                <c:pt idx="1680">
                  <c:v>1142.1600000000001</c:v>
                </c:pt>
                <c:pt idx="1681">
                  <c:v>1147.7</c:v>
                </c:pt>
                <c:pt idx="1682">
                  <c:v>1144.73</c:v>
                </c:pt>
                <c:pt idx="1683">
                  <c:v>1141.2</c:v>
                </c:pt>
                <c:pt idx="1684">
                  <c:v>1146.24</c:v>
                </c:pt>
                <c:pt idx="1685">
                  <c:v>1137.03</c:v>
                </c:pt>
                <c:pt idx="1686">
                  <c:v>1160.75</c:v>
                </c:pt>
                <c:pt idx="1687">
                  <c:v>1159.97</c:v>
                </c:pt>
                <c:pt idx="1688">
                  <c:v>1158.06</c:v>
                </c:pt>
                <c:pt idx="1689">
                  <c:v>1165.1500000000001</c:v>
                </c:pt>
                <c:pt idx="1690">
                  <c:v>1165.32</c:v>
                </c:pt>
                <c:pt idx="1691">
                  <c:v>1169.77</c:v>
                </c:pt>
                <c:pt idx="1692">
                  <c:v>1178.0999999999999</c:v>
                </c:pt>
                <c:pt idx="1693">
                  <c:v>1173.81</c:v>
                </c:pt>
                <c:pt idx="1694">
                  <c:v>1176.19</c:v>
                </c:pt>
                <c:pt idx="1695">
                  <c:v>1184.71</c:v>
                </c:pt>
                <c:pt idx="1696">
                  <c:v>1165.9000000000001</c:v>
                </c:pt>
                <c:pt idx="1697">
                  <c:v>1178.17</c:v>
                </c:pt>
                <c:pt idx="1698">
                  <c:v>1180.26</c:v>
                </c:pt>
                <c:pt idx="1699">
                  <c:v>1183.08</c:v>
                </c:pt>
                <c:pt idx="1700">
                  <c:v>1185.6199999999999</c:v>
                </c:pt>
                <c:pt idx="1701">
                  <c:v>1185.6400000000001</c:v>
                </c:pt>
                <c:pt idx="1702">
                  <c:v>1182.45</c:v>
                </c:pt>
                <c:pt idx="1703">
                  <c:v>1183.78</c:v>
                </c:pt>
                <c:pt idx="1704">
                  <c:v>1183.26</c:v>
                </c:pt>
                <c:pt idx="1705">
                  <c:v>1184.3800000000001</c:v>
                </c:pt>
                <c:pt idx="1706">
                  <c:v>1193.57</c:v>
                </c:pt>
                <c:pt idx="1707">
                  <c:v>1197.96</c:v>
                </c:pt>
                <c:pt idx="1708">
                  <c:v>1221.06</c:v>
                </c:pt>
                <c:pt idx="1709">
                  <c:v>1225.8499999999999</c:v>
                </c:pt>
                <c:pt idx="1710">
                  <c:v>1223.25</c:v>
                </c:pt>
                <c:pt idx="1711">
                  <c:v>1213.4000000000001</c:v>
                </c:pt>
                <c:pt idx="1712">
                  <c:v>1218.71</c:v>
                </c:pt>
                <c:pt idx="1713">
                  <c:v>1213.54</c:v>
                </c:pt>
                <c:pt idx="1714">
                  <c:v>1199.21</c:v>
                </c:pt>
                <c:pt idx="1715">
                  <c:v>1197.75</c:v>
                </c:pt>
                <c:pt idx="1716">
                  <c:v>1178.3399999999999</c:v>
                </c:pt>
                <c:pt idx="1717">
                  <c:v>1178.5899999999999</c:v>
                </c:pt>
                <c:pt idx="1718">
                  <c:v>1196.69</c:v>
                </c:pt>
                <c:pt idx="1719">
                  <c:v>1199.73</c:v>
                </c:pt>
                <c:pt idx="1720">
                  <c:v>1197.8399999999999</c:v>
                </c:pt>
                <c:pt idx="1721">
                  <c:v>1180.73</c:v>
                </c:pt>
                <c:pt idx="1722">
                  <c:v>1198.3499999999999</c:v>
                </c:pt>
                <c:pt idx="1723">
                  <c:v>1189.4000000000001</c:v>
                </c:pt>
                <c:pt idx="1724">
                  <c:v>1187.76</c:v>
                </c:pt>
                <c:pt idx="1725">
                  <c:v>1180.55</c:v>
                </c:pt>
                <c:pt idx="1726">
                  <c:v>1206.07</c:v>
                </c:pt>
                <c:pt idx="1727">
                  <c:v>1221.53</c:v>
                </c:pt>
                <c:pt idx="1728">
                  <c:v>1224.71</c:v>
                </c:pt>
                <c:pt idx="1729">
                  <c:v>1223.1199999999999</c:v>
                </c:pt>
                <c:pt idx="1730">
                  <c:v>1223.75</c:v>
                </c:pt>
                <c:pt idx="1731">
                  <c:v>1228.28</c:v>
                </c:pt>
                <c:pt idx="1732">
                  <c:v>1233</c:v>
                </c:pt>
                <c:pt idx="1733">
                  <c:v>1240.4000000000001</c:v>
                </c:pt>
                <c:pt idx="1734">
                  <c:v>1240.46</c:v>
                </c:pt>
                <c:pt idx="1735">
                  <c:v>1241.5899999999999</c:v>
                </c:pt>
                <c:pt idx="1736">
                  <c:v>1235.23</c:v>
                </c:pt>
                <c:pt idx="1737">
                  <c:v>1242.8699999999999</c:v>
                </c:pt>
                <c:pt idx="1738">
                  <c:v>1243.9100000000001</c:v>
                </c:pt>
                <c:pt idx="1739">
                  <c:v>1247.08</c:v>
                </c:pt>
                <c:pt idx="1740">
                  <c:v>1254.5999999999999</c:v>
                </c:pt>
                <c:pt idx="1741">
                  <c:v>1258.8399999999999</c:v>
                </c:pt>
                <c:pt idx="1742">
                  <c:v>1256.77</c:v>
                </c:pt>
                <c:pt idx="1743">
                  <c:v>1257.54</c:v>
                </c:pt>
                <c:pt idx="1744">
                  <c:v>1258.51</c:v>
                </c:pt>
                <c:pt idx="1745">
                  <c:v>1259.78</c:v>
                </c:pt>
                <c:pt idx="1746">
                  <c:v>1257.8800000000001</c:v>
                </c:pt>
                <c:pt idx="1747">
                  <c:v>1257.6400000000001</c:v>
                </c:pt>
                <c:pt idx="1748">
                  <c:v>1271.8699999999999</c:v>
                </c:pt>
                <c:pt idx="1749">
                  <c:v>1270.2</c:v>
                </c:pt>
                <c:pt idx="1750">
                  <c:v>1276.56</c:v>
                </c:pt>
                <c:pt idx="1751">
                  <c:v>1273.8499999999999</c:v>
                </c:pt>
                <c:pt idx="1752">
                  <c:v>1271.5</c:v>
                </c:pt>
                <c:pt idx="1753">
                  <c:v>1269.75</c:v>
                </c:pt>
                <c:pt idx="1754">
                  <c:v>1274.48</c:v>
                </c:pt>
                <c:pt idx="1755">
                  <c:v>1285.96</c:v>
                </c:pt>
                <c:pt idx="1756">
                  <c:v>1283.76</c:v>
                </c:pt>
                <c:pt idx="1757">
                  <c:v>1293.24</c:v>
                </c:pt>
                <c:pt idx="1758">
                  <c:v>1295.02</c:v>
                </c:pt>
                <c:pt idx="1759">
                  <c:v>1281.92</c:v>
                </c:pt>
                <c:pt idx="1760">
                  <c:v>1280.26</c:v>
                </c:pt>
                <c:pt idx="1761">
                  <c:v>1283.3499999999999</c:v>
                </c:pt>
                <c:pt idx="1762">
                  <c:v>1290.8399999999999</c:v>
                </c:pt>
                <c:pt idx="1763">
                  <c:v>1291.18</c:v>
                </c:pt>
                <c:pt idx="1764">
                  <c:v>1296.6300000000001</c:v>
                </c:pt>
                <c:pt idx="1765">
                  <c:v>1299.54</c:v>
                </c:pt>
                <c:pt idx="1766">
                  <c:v>1276.3399999999999</c:v>
                </c:pt>
                <c:pt idx="1767">
                  <c:v>1286.1199999999999</c:v>
                </c:pt>
                <c:pt idx="1768">
                  <c:v>1307.5899999999999</c:v>
                </c:pt>
                <c:pt idx="1769">
                  <c:v>1304.03</c:v>
                </c:pt>
                <c:pt idx="1770">
                  <c:v>1307.0999999999999</c:v>
                </c:pt>
                <c:pt idx="1771">
                  <c:v>1310.87</c:v>
                </c:pt>
                <c:pt idx="1772">
                  <c:v>1319.05</c:v>
                </c:pt>
                <c:pt idx="1773">
                  <c:v>1324.57</c:v>
                </c:pt>
                <c:pt idx="1774">
                  <c:v>1320.88</c:v>
                </c:pt>
                <c:pt idx="1775">
                  <c:v>1321.87</c:v>
                </c:pt>
                <c:pt idx="1776">
                  <c:v>1329.15</c:v>
                </c:pt>
                <c:pt idx="1777">
                  <c:v>1332.32</c:v>
                </c:pt>
                <c:pt idx="1778">
                  <c:v>1328.01</c:v>
                </c:pt>
                <c:pt idx="1779">
                  <c:v>1336.32</c:v>
                </c:pt>
                <c:pt idx="1780">
                  <c:v>1340.43</c:v>
                </c:pt>
                <c:pt idx="1781">
                  <c:v>1343.01</c:v>
                </c:pt>
                <c:pt idx="1782">
                  <c:v>1315.44</c:v>
                </c:pt>
                <c:pt idx="1783">
                  <c:v>1307.4000000000001</c:v>
                </c:pt>
                <c:pt idx="1784">
                  <c:v>1306.0999999999999</c:v>
                </c:pt>
                <c:pt idx="1785">
                  <c:v>1319.88</c:v>
                </c:pt>
                <c:pt idx="1786">
                  <c:v>1327.22</c:v>
                </c:pt>
                <c:pt idx="1787">
                  <c:v>1306.33</c:v>
                </c:pt>
                <c:pt idx="1788">
                  <c:v>1308.44</c:v>
                </c:pt>
                <c:pt idx="1789">
                  <c:v>1330.97</c:v>
                </c:pt>
                <c:pt idx="1790">
                  <c:v>1321.15</c:v>
                </c:pt>
                <c:pt idx="1791">
                  <c:v>1310.1300000000001</c:v>
                </c:pt>
                <c:pt idx="1792">
                  <c:v>1321.82</c:v>
                </c:pt>
                <c:pt idx="1793">
                  <c:v>1320.02</c:v>
                </c:pt>
                <c:pt idx="1794">
                  <c:v>1295.1099999999999</c:v>
                </c:pt>
                <c:pt idx="1795">
                  <c:v>1304.28</c:v>
                </c:pt>
                <c:pt idx="1796">
                  <c:v>1296.3900000000001</c:v>
                </c:pt>
                <c:pt idx="1797">
                  <c:v>1281.8699999999999</c:v>
                </c:pt>
                <c:pt idx="1798">
                  <c:v>1256.8800000000001</c:v>
                </c:pt>
                <c:pt idx="1799">
                  <c:v>1273.72</c:v>
                </c:pt>
                <c:pt idx="1800">
                  <c:v>1279.21</c:v>
                </c:pt>
                <c:pt idx="1801">
                  <c:v>1298.3800000000001</c:v>
                </c:pt>
                <c:pt idx="1802">
                  <c:v>1293.77</c:v>
                </c:pt>
                <c:pt idx="1803">
                  <c:v>1297.54</c:v>
                </c:pt>
                <c:pt idx="1804">
                  <c:v>1309.6600000000001</c:v>
                </c:pt>
                <c:pt idx="1805">
                  <c:v>1313.8</c:v>
                </c:pt>
                <c:pt idx="1806">
                  <c:v>1310.19</c:v>
                </c:pt>
                <c:pt idx="1807">
                  <c:v>1319.44</c:v>
                </c:pt>
                <c:pt idx="1808">
                  <c:v>1328.26</c:v>
                </c:pt>
                <c:pt idx="1809">
                  <c:v>1325.83</c:v>
                </c:pt>
                <c:pt idx="1810">
                  <c:v>1332.41</c:v>
                </c:pt>
                <c:pt idx="1811">
                  <c:v>1332.87</c:v>
                </c:pt>
                <c:pt idx="1812">
                  <c:v>1332.63</c:v>
                </c:pt>
                <c:pt idx="1813">
                  <c:v>1335.54</c:v>
                </c:pt>
                <c:pt idx="1814">
                  <c:v>1333.51</c:v>
                </c:pt>
                <c:pt idx="1815">
                  <c:v>1328.17</c:v>
                </c:pt>
                <c:pt idx="1816">
                  <c:v>1324.46</c:v>
                </c:pt>
                <c:pt idx="1817">
                  <c:v>1314.16</c:v>
                </c:pt>
                <c:pt idx="1818">
                  <c:v>1314.41</c:v>
                </c:pt>
                <c:pt idx="1819">
                  <c:v>1314.52</c:v>
                </c:pt>
                <c:pt idx="1820">
                  <c:v>1319.68</c:v>
                </c:pt>
                <c:pt idx="1821">
                  <c:v>1305.1400000000001</c:v>
                </c:pt>
                <c:pt idx="1822">
                  <c:v>1312.62</c:v>
                </c:pt>
                <c:pt idx="1823">
                  <c:v>1330.36</c:v>
                </c:pt>
                <c:pt idx="1824">
                  <c:v>1337.38</c:v>
                </c:pt>
                <c:pt idx="1825">
                  <c:v>1335.25</c:v>
                </c:pt>
                <c:pt idx="1826">
                  <c:v>1347.24</c:v>
                </c:pt>
                <c:pt idx="1827">
                  <c:v>1355.66</c:v>
                </c:pt>
                <c:pt idx="1828">
                  <c:v>1360.48</c:v>
                </c:pt>
                <c:pt idx="1829">
                  <c:v>1363.61</c:v>
                </c:pt>
                <c:pt idx="1830">
                  <c:v>1361.22</c:v>
                </c:pt>
                <c:pt idx="1831">
                  <c:v>1356.62</c:v>
                </c:pt>
                <c:pt idx="1832">
                  <c:v>1347.32</c:v>
                </c:pt>
                <c:pt idx="1833">
                  <c:v>1335.1</c:v>
                </c:pt>
                <c:pt idx="1834">
                  <c:v>1340.2</c:v>
                </c:pt>
                <c:pt idx="1835">
                  <c:v>1346.29</c:v>
                </c:pt>
                <c:pt idx="1836">
                  <c:v>1357.16</c:v>
                </c:pt>
                <c:pt idx="1837">
                  <c:v>1342.08</c:v>
                </c:pt>
                <c:pt idx="1838">
                  <c:v>1348.65</c:v>
                </c:pt>
                <c:pt idx="1839">
                  <c:v>1337.77</c:v>
                </c:pt>
                <c:pt idx="1840">
                  <c:v>1329.47</c:v>
                </c:pt>
                <c:pt idx="1841">
                  <c:v>1328.98</c:v>
                </c:pt>
                <c:pt idx="1842">
                  <c:v>1340.68</c:v>
                </c:pt>
                <c:pt idx="1843">
                  <c:v>1343.6</c:v>
                </c:pt>
                <c:pt idx="1844">
                  <c:v>1333.27</c:v>
                </c:pt>
                <c:pt idx="1845">
                  <c:v>1317.37</c:v>
                </c:pt>
                <c:pt idx="1846">
                  <c:v>1316.28</c:v>
                </c:pt>
                <c:pt idx="1847">
                  <c:v>1320.47</c:v>
                </c:pt>
                <c:pt idx="1848">
                  <c:v>1325.69</c:v>
                </c:pt>
                <c:pt idx="1849">
                  <c:v>1331.1</c:v>
                </c:pt>
                <c:pt idx="1850">
                  <c:v>1345.2</c:v>
                </c:pt>
                <c:pt idx="1851">
                  <c:v>1314.55</c:v>
                </c:pt>
                <c:pt idx="1852">
                  <c:v>1312.94</c:v>
                </c:pt>
                <c:pt idx="1853">
                  <c:v>1300.1600000000001</c:v>
                </c:pt>
                <c:pt idx="1854">
                  <c:v>1286.17</c:v>
                </c:pt>
                <c:pt idx="1855">
                  <c:v>1284.94</c:v>
                </c:pt>
                <c:pt idx="1856">
                  <c:v>1279.56</c:v>
                </c:pt>
                <c:pt idx="1857">
                  <c:v>1289</c:v>
                </c:pt>
                <c:pt idx="1858">
                  <c:v>1270.98</c:v>
                </c:pt>
                <c:pt idx="1859">
                  <c:v>1271.83</c:v>
                </c:pt>
                <c:pt idx="1860">
                  <c:v>1287.8699999999999</c:v>
                </c:pt>
                <c:pt idx="1861">
                  <c:v>1265.42</c:v>
                </c:pt>
                <c:pt idx="1862">
                  <c:v>1267.6400000000001</c:v>
                </c:pt>
                <c:pt idx="1863">
                  <c:v>1271.5</c:v>
                </c:pt>
                <c:pt idx="1864">
                  <c:v>1278.3599999999999</c:v>
                </c:pt>
                <c:pt idx="1865">
                  <c:v>1295.52</c:v>
                </c:pt>
                <c:pt idx="1866">
                  <c:v>1287.1400000000001</c:v>
                </c:pt>
                <c:pt idx="1867">
                  <c:v>1283.5</c:v>
                </c:pt>
                <c:pt idx="1868">
                  <c:v>1268.45</c:v>
                </c:pt>
                <c:pt idx="1869">
                  <c:v>1280.0999999999999</c:v>
                </c:pt>
                <c:pt idx="1870">
                  <c:v>1296.67</c:v>
                </c:pt>
                <c:pt idx="1871">
                  <c:v>1307.4100000000001</c:v>
                </c:pt>
                <c:pt idx="1872">
                  <c:v>1320.64</c:v>
                </c:pt>
                <c:pt idx="1873">
                  <c:v>1339.67</c:v>
                </c:pt>
                <c:pt idx="1874">
                  <c:v>1337.88</c:v>
                </c:pt>
                <c:pt idx="1875">
                  <c:v>1339.22</c:v>
                </c:pt>
                <c:pt idx="1876">
                  <c:v>1353.22</c:v>
                </c:pt>
                <c:pt idx="1877">
                  <c:v>1343.8</c:v>
                </c:pt>
                <c:pt idx="1878">
                  <c:v>1319.49</c:v>
                </c:pt>
                <c:pt idx="1879">
                  <c:v>1313.64</c:v>
                </c:pt>
                <c:pt idx="1880">
                  <c:v>1317.72</c:v>
                </c:pt>
                <c:pt idx="1881">
                  <c:v>1308.8699999999999</c:v>
                </c:pt>
                <c:pt idx="1882">
                  <c:v>1316.14</c:v>
                </c:pt>
                <c:pt idx="1883">
                  <c:v>1305.44</c:v>
                </c:pt>
                <c:pt idx="1884">
                  <c:v>1326.73</c:v>
                </c:pt>
                <c:pt idx="1885">
                  <c:v>1325.84</c:v>
                </c:pt>
                <c:pt idx="1886">
                  <c:v>1343.8</c:v>
                </c:pt>
                <c:pt idx="1887">
                  <c:v>1345.02</c:v>
                </c:pt>
                <c:pt idx="1888">
                  <c:v>1337.43</c:v>
                </c:pt>
                <c:pt idx="1889">
                  <c:v>1331.94</c:v>
                </c:pt>
                <c:pt idx="1890">
                  <c:v>1304.8900000000001</c:v>
                </c:pt>
                <c:pt idx="1891">
                  <c:v>1300.67</c:v>
                </c:pt>
                <c:pt idx="1892">
                  <c:v>1292.28</c:v>
                </c:pt>
                <c:pt idx="1893">
                  <c:v>1286.94</c:v>
                </c:pt>
                <c:pt idx="1894">
                  <c:v>1254.05</c:v>
                </c:pt>
                <c:pt idx="1895">
                  <c:v>1260.3399999999999</c:v>
                </c:pt>
                <c:pt idx="1896">
                  <c:v>1200.07</c:v>
                </c:pt>
                <c:pt idx="1897">
                  <c:v>1199.3800000000001</c:v>
                </c:pt>
                <c:pt idx="1898">
                  <c:v>1119.46</c:v>
                </c:pt>
                <c:pt idx="1899">
                  <c:v>1172.53</c:v>
                </c:pt>
                <c:pt idx="1900">
                  <c:v>1120.76</c:v>
                </c:pt>
                <c:pt idx="1901">
                  <c:v>1172.6400000000001</c:v>
                </c:pt>
                <c:pt idx="1902">
                  <c:v>1178.81</c:v>
                </c:pt>
                <c:pt idx="1903">
                  <c:v>1204.49</c:v>
                </c:pt>
                <c:pt idx="1904">
                  <c:v>1192.76</c:v>
                </c:pt>
                <c:pt idx="1905">
                  <c:v>1193.8900000000001</c:v>
                </c:pt>
                <c:pt idx="1906">
                  <c:v>1140.6500000000001</c:v>
                </c:pt>
                <c:pt idx="1907">
                  <c:v>1123.53</c:v>
                </c:pt>
                <c:pt idx="1908">
                  <c:v>1123.82</c:v>
                </c:pt>
                <c:pt idx="1909">
                  <c:v>1162.3499999999999</c:v>
                </c:pt>
                <c:pt idx="1910">
                  <c:v>1177.5999999999999</c:v>
                </c:pt>
                <c:pt idx="1911">
                  <c:v>1159.27</c:v>
                </c:pt>
                <c:pt idx="1912">
                  <c:v>1176.8</c:v>
                </c:pt>
                <c:pt idx="1913">
                  <c:v>1210.08</c:v>
                </c:pt>
                <c:pt idx="1914">
                  <c:v>1212.92</c:v>
                </c:pt>
                <c:pt idx="1915">
                  <c:v>1218.8900000000001</c:v>
                </c:pt>
                <c:pt idx="1916">
                  <c:v>1204.42</c:v>
                </c:pt>
                <c:pt idx="1917">
                  <c:v>1173.97</c:v>
                </c:pt>
                <c:pt idx="1918">
                  <c:v>1165.24</c:v>
                </c:pt>
                <c:pt idx="1919">
                  <c:v>1198.6199999999999</c:v>
                </c:pt>
                <c:pt idx="1920">
                  <c:v>1185.9000000000001</c:v>
                </c:pt>
                <c:pt idx="1921">
                  <c:v>1154.23</c:v>
                </c:pt>
                <c:pt idx="1922">
                  <c:v>1162.27</c:v>
                </c:pt>
                <c:pt idx="1923">
                  <c:v>1172.8699999999999</c:v>
                </c:pt>
                <c:pt idx="1924">
                  <c:v>1188.68</c:v>
                </c:pt>
                <c:pt idx="1925">
                  <c:v>1209.1099999999999</c:v>
                </c:pt>
                <c:pt idx="1926">
                  <c:v>1216.01</c:v>
                </c:pt>
                <c:pt idx="1927">
                  <c:v>1204.0899999999999</c:v>
                </c:pt>
                <c:pt idx="1928">
                  <c:v>1202.0899999999999</c:v>
                </c:pt>
                <c:pt idx="1929">
                  <c:v>1166.76</c:v>
                </c:pt>
                <c:pt idx="1930">
                  <c:v>1129.56</c:v>
                </c:pt>
                <c:pt idx="1931">
                  <c:v>1136.43</c:v>
                </c:pt>
                <c:pt idx="1932">
                  <c:v>1162.95</c:v>
                </c:pt>
                <c:pt idx="1933">
                  <c:v>1175.3800000000001</c:v>
                </c:pt>
                <c:pt idx="1934">
                  <c:v>1151.06</c:v>
                </c:pt>
                <c:pt idx="1935">
                  <c:v>1160.4000000000001</c:v>
                </c:pt>
                <c:pt idx="1936">
                  <c:v>1131.42</c:v>
                </c:pt>
                <c:pt idx="1937">
                  <c:v>1099.23</c:v>
                </c:pt>
                <c:pt idx="1938">
                  <c:v>1123.95</c:v>
                </c:pt>
                <c:pt idx="1939">
                  <c:v>1144.03</c:v>
                </c:pt>
                <c:pt idx="1940">
                  <c:v>1164.97</c:v>
                </c:pt>
                <c:pt idx="1941">
                  <c:v>1155.46</c:v>
                </c:pt>
                <c:pt idx="1942">
                  <c:v>1194.8900000000001</c:v>
                </c:pt>
                <c:pt idx="1943">
                  <c:v>1195.54</c:v>
                </c:pt>
                <c:pt idx="1944">
                  <c:v>1207.25</c:v>
                </c:pt>
                <c:pt idx="1945">
                  <c:v>1203.6600000000001</c:v>
                </c:pt>
                <c:pt idx="1946">
                  <c:v>1224.58</c:v>
                </c:pt>
                <c:pt idx="1947">
                  <c:v>1200.8599999999999</c:v>
                </c:pt>
                <c:pt idx="1948">
                  <c:v>1225.3800000000001</c:v>
                </c:pt>
                <c:pt idx="1949">
                  <c:v>1209.8800000000001</c:v>
                </c:pt>
                <c:pt idx="1950">
                  <c:v>1215.3900000000001</c:v>
                </c:pt>
                <c:pt idx="1951">
                  <c:v>1238.25</c:v>
                </c:pt>
                <c:pt idx="1952">
                  <c:v>1254.19</c:v>
                </c:pt>
                <c:pt idx="1953">
                  <c:v>1229.05</c:v>
                </c:pt>
                <c:pt idx="1954">
                  <c:v>1242</c:v>
                </c:pt>
                <c:pt idx="1955">
                  <c:v>1284.5899999999999</c:v>
                </c:pt>
                <c:pt idx="1956">
                  <c:v>1285.0899999999999</c:v>
                </c:pt>
                <c:pt idx="1957">
                  <c:v>1253.3</c:v>
                </c:pt>
                <c:pt idx="1958">
                  <c:v>1218.28</c:v>
                </c:pt>
                <c:pt idx="1959">
                  <c:v>1237.9000000000001</c:v>
                </c:pt>
                <c:pt idx="1960">
                  <c:v>1261.1500000000001</c:v>
                </c:pt>
                <c:pt idx="1961">
                  <c:v>1253.23</c:v>
                </c:pt>
                <c:pt idx="1962">
                  <c:v>1261.1199999999999</c:v>
                </c:pt>
                <c:pt idx="1963">
                  <c:v>1275.92</c:v>
                </c:pt>
                <c:pt idx="1964">
                  <c:v>1229.0999999999999</c:v>
                </c:pt>
                <c:pt idx="1965">
                  <c:v>1239.7</c:v>
                </c:pt>
                <c:pt idx="1966">
                  <c:v>1263.8499999999999</c:v>
                </c:pt>
                <c:pt idx="1967">
                  <c:v>1251.78</c:v>
                </c:pt>
                <c:pt idx="1968">
                  <c:v>1257.81</c:v>
                </c:pt>
                <c:pt idx="1969">
                  <c:v>1236.9100000000001</c:v>
                </c:pt>
                <c:pt idx="1970">
                  <c:v>1216.1300000000001</c:v>
                </c:pt>
                <c:pt idx="1971">
                  <c:v>1215.6500000000001</c:v>
                </c:pt>
                <c:pt idx="1972">
                  <c:v>1192.98</c:v>
                </c:pt>
                <c:pt idx="1973">
                  <c:v>1188.04</c:v>
                </c:pt>
                <c:pt idx="1974">
                  <c:v>1161.79</c:v>
                </c:pt>
                <c:pt idx="1975">
                  <c:v>1158.67</c:v>
                </c:pt>
                <c:pt idx="1976">
                  <c:v>1192.55</c:v>
                </c:pt>
                <c:pt idx="1977">
                  <c:v>1195.19</c:v>
                </c:pt>
                <c:pt idx="1978">
                  <c:v>1246.96</c:v>
                </c:pt>
                <c:pt idx="1979">
                  <c:v>1244.58</c:v>
                </c:pt>
                <c:pt idx="1980">
                  <c:v>1244.28</c:v>
                </c:pt>
                <c:pt idx="1981">
                  <c:v>1257.08</c:v>
                </c:pt>
                <c:pt idx="1982">
                  <c:v>1258.47</c:v>
                </c:pt>
                <c:pt idx="1983">
                  <c:v>1261.01</c:v>
                </c:pt>
                <c:pt idx="1984">
                  <c:v>1234.3499999999999</c:v>
                </c:pt>
                <c:pt idx="1985">
                  <c:v>1255.19</c:v>
                </c:pt>
                <c:pt idx="1986">
                  <c:v>1236.47</c:v>
                </c:pt>
                <c:pt idx="1987">
                  <c:v>1225.73</c:v>
                </c:pt>
                <c:pt idx="1988">
                  <c:v>1211.82</c:v>
                </c:pt>
                <c:pt idx="1989">
                  <c:v>1215.75</c:v>
                </c:pt>
                <c:pt idx="1990">
                  <c:v>1219.6600000000001</c:v>
                </c:pt>
                <c:pt idx="1991">
                  <c:v>1205.3499999999999</c:v>
                </c:pt>
                <c:pt idx="1992">
                  <c:v>1241.3</c:v>
                </c:pt>
                <c:pt idx="1993">
                  <c:v>1243.72</c:v>
                </c:pt>
                <c:pt idx="1994">
                  <c:v>1254</c:v>
                </c:pt>
                <c:pt idx="1995">
                  <c:v>1265.33</c:v>
                </c:pt>
                <c:pt idx="1996">
                  <c:v>1265.43</c:v>
                </c:pt>
                <c:pt idx="1997">
                  <c:v>1249.6400000000001</c:v>
                </c:pt>
                <c:pt idx="1998">
                  <c:v>1263.02</c:v>
                </c:pt>
                <c:pt idx="1999">
                  <c:v>1257.5999999999999</c:v>
                </c:pt>
                <c:pt idx="2000">
                  <c:v>1277.06</c:v>
                </c:pt>
                <c:pt idx="2001">
                  <c:v>1277.3</c:v>
                </c:pt>
                <c:pt idx="2002">
                  <c:v>1281.06</c:v>
                </c:pt>
                <c:pt idx="2003">
                  <c:v>1277.81</c:v>
                </c:pt>
                <c:pt idx="2004">
                  <c:v>1280.7</c:v>
                </c:pt>
                <c:pt idx="2005">
                  <c:v>1292.08</c:v>
                </c:pt>
                <c:pt idx="2006">
                  <c:v>1292.48</c:v>
                </c:pt>
                <c:pt idx="2007">
                  <c:v>1295.5</c:v>
                </c:pt>
                <c:pt idx="2008">
                  <c:v>1289.0899999999999</c:v>
                </c:pt>
                <c:pt idx="2009">
                  <c:v>1293.67</c:v>
                </c:pt>
                <c:pt idx="2010">
                  <c:v>1308.04</c:v>
                </c:pt>
                <c:pt idx="2011">
                  <c:v>1314.5</c:v>
                </c:pt>
                <c:pt idx="2012">
                  <c:v>1315.38</c:v>
                </c:pt>
                <c:pt idx="2013">
                  <c:v>1316</c:v>
                </c:pt>
                <c:pt idx="2014">
                  <c:v>1314.65</c:v>
                </c:pt>
                <c:pt idx="2015">
                  <c:v>1326.06</c:v>
                </c:pt>
                <c:pt idx="2016">
                  <c:v>1318.43</c:v>
                </c:pt>
                <c:pt idx="2017">
                  <c:v>1316.33</c:v>
                </c:pt>
                <c:pt idx="2018">
                  <c:v>1313.01</c:v>
                </c:pt>
                <c:pt idx="2019">
                  <c:v>1312.41</c:v>
                </c:pt>
                <c:pt idx="2020">
                  <c:v>1324.09</c:v>
                </c:pt>
                <c:pt idx="2021">
                  <c:v>1325.54</c:v>
                </c:pt>
                <c:pt idx="2022">
                  <c:v>1344.9</c:v>
                </c:pt>
                <c:pt idx="2023">
                  <c:v>1344.33</c:v>
                </c:pt>
                <c:pt idx="2024">
                  <c:v>1347.05</c:v>
                </c:pt>
                <c:pt idx="2025">
                  <c:v>1349.96</c:v>
                </c:pt>
                <c:pt idx="2026">
                  <c:v>1351.95</c:v>
                </c:pt>
                <c:pt idx="2027">
                  <c:v>1342.64</c:v>
                </c:pt>
                <c:pt idx="2028">
                  <c:v>1351.77</c:v>
                </c:pt>
                <c:pt idx="2029">
                  <c:v>1350.5</c:v>
                </c:pt>
                <c:pt idx="2030">
                  <c:v>1343.23</c:v>
                </c:pt>
                <c:pt idx="2031">
                  <c:v>1358.04</c:v>
                </c:pt>
                <c:pt idx="2032">
                  <c:v>1361.23</c:v>
                </c:pt>
                <c:pt idx="2033">
                  <c:v>1362.21</c:v>
                </c:pt>
                <c:pt idx="2034">
                  <c:v>1357.66</c:v>
                </c:pt>
                <c:pt idx="2035">
                  <c:v>1363.46</c:v>
                </c:pt>
                <c:pt idx="2036">
                  <c:v>1365.74</c:v>
                </c:pt>
                <c:pt idx="2037">
                  <c:v>1367.59</c:v>
                </c:pt>
                <c:pt idx="2038">
                  <c:v>1372.18</c:v>
                </c:pt>
                <c:pt idx="2039">
                  <c:v>1365.68</c:v>
                </c:pt>
                <c:pt idx="2040">
                  <c:v>1374.09</c:v>
                </c:pt>
                <c:pt idx="2041">
                  <c:v>1369.63</c:v>
                </c:pt>
                <c:pt idx="2042">
                  <c:v>1364.33</c:v>
                </c:pt>
                <c:pt idx="2043">
                  <c:v>1343.36</c:v>
                </c:pt>
                <c:pt idx="2044">
                  <c:v>1352.63</c:v>
                </c:pt>
                <c:pt idx="2045">
                  <c:v>1365.91</c:v>
                </c:pt>
                <c:pt idx="2046">
                  <c:v>1370.87</c:v>
                </c:pt>
                <c:pt idx="2047">
                  <c:v>1371.09</c:v>
                </c:pt>
                <c:pt idx="2048">
                  <c:v>1395.95</c:v>
                </c:pt>
                <c:pt idx="2049">
                  <c:v>1394.28</c:v>
                </c:pt>
                <c:pt idx="2050">
                  <c:v>1402.6</c:v>
                </c:pt>
                <c:pt idx="2051">
                  <c:v>1404.17</c:v>
                </c:pt>
                <c:pt idx="2052">
                  <c:v>1409.75</c:v>
                </c:pt>
                <c:pt idx="2053">
                  <c:v>1405.52</c:v>
                </c:pt>
                <c:pt idx="2054">
                  <c:v>1402.89</c:v>
                </c:pt>
                <c:pt idx="2055">
                  <c:v>1392.78</c:v>
                </c:pt>
                <c:pt idx="2056">
                  <c:v>1397.11</c:v>
                </c:pt>
                <c:pt idx="2057">
                  <c:v>1416.51</c:v>
                </c:pt>
                <c:pt idx="2058">
                  <c:v>1412.52</c:v>
                </c:pt>
                <c:pt idx="2059">
                  <c:v>1405.54</c:v>
                </c:pt>
                <c:pt idx="2060">
                  <c:v>1403.28</c:v>
                </c:pt>
                <c:pt idx="2061">
                  <c:v>1408.47</c:v>
                </c:pt>
                <c:pt idx="2062">
                  <c:v>1419.04</c:v>
                </c:pt>
                <c:pt idx="2063">
                  <c:v>1413.38</c:v>
                </c:pt>
                <c:pt idx="2064">
                  <c:v>1398.96</c:v>
                </c:pt>
                <c:pt idx="2065">
                  <c:v>1398.08</c:v>
                </c:pt>
                <c:pt idx="2066">
                  <c:v>1382.2</c:v>
                </c:pt>
                <c:pt idx="2067">
                  <c:v>1358.59</c:v>
                </c:pt>
                <c:pt idx="2068">
                  <c:v>1368.71</c:v>
                </c:pt>
                <c:pt idx="2069">
                  <c:v>1387.57</c:v>
                </c:pt>
                <c:pt idx="2070">
                  <c:v>1370.26</c:v>
                </c:pt>
                <c:pt idx="2071">
                  <c:v>1369.57</c:v>
                </c:pt>
                <c:pt idx="2072">
                  <c:v>1390.78</c:v>
                </c:pt>
                <c:pt idx="2073">
                  <c:v>1385.14</c:v>
                </c:pt>
                <c:pt idx="2074">
                  <c:v>1376.92</c:v>
                </c:pt>
                <c:pt idx="2075">
                  <c:v>1378.53</c:v>
                </c:pt>
                <c:pt idx="2076">
                  <c:v>1366.94</c:v>
                </c:pt>
                <c:pt idx="2077">
                  <c:v>1371.97</c:v>
                </c:pt>
                <c:pt idx="2078">
                  <c:v>1390.69</c:v>
                </c:pt>
                <c:pt idx="2079">
                  <c:v>1399.98</c:v>
                </c:pt>
                <c:pt idx="2080">
                  <c:v>1403.36</c:v>
                </c:pt>
                <c:pt idx="2081">
                  <c:v>1397.91</c:v>
                </c:pt>
                <c:pt idx="2082">
                  <c:v>1405.82</c:v>
                </c:pt>
                <c:pt idx="2083">
                  <c:v>1402.31</c:v>
                </c:pt>
                <c:pt idx="2084">
                  <c:v>1391.57</c:v>
                </c:pt>
                <c:pt idx="2085">
                  <c:v>1369.1</c:v>
                </c:pt>
                <c:pt idx="2086">
                  <c:v>1369.58</c:v>
                </c:pt>
                <c:pt idx="2087">
                  <c:v>1363.72</c:v>
                </c:pt>
                <c:pt idx="2088">
                  <c:v>1354.58</c:v>
                </c:pt>
                <c:pt idx="2089">
                  <c:v>1357.99</c:v>
                </c:pt>
                <c:pt idx="2090">
                  <c:v>1353.39</c:v>
                </c:pt>
                <c:pt idx="2091">
                  <c:v>1338.35</c:v>
                </c:pt>
                <c:pt idx="2092">
                  <c:v>1330.66</c:v>
                </c:pt>
                <c:pt idx="2093">
                  <c:v>1324.8</c:v>
                </c:pt>
                <c:pt idx="2094">
                  <c:v>1304.8599999999999</c:v>
                </c:pt>
                <c:pt idx="2095">
                  <c:v>1295.22</c:v>
                </c:pt>
                <c:pt idx="2096">
                  <c:v>1315.99</c:v>
                </c:pt>
                <c:pt idx="2097">
                  <c:v>1316.63</c:v>
                </c:pt>
                <c:pt idx="2098">
                  <c:v>1318.86</c:v>
                </c:pt>
                <c:pt idx="2099">
                  <c:v>1320.68</c:v>
                </c:pt>
                <c:pt idx="2100">
                  <c:v>1317.82</c:v>
                </c:pt>
                <c:pt idx="2101">
                  <c:v>1332.42</c:v>
                </c:pt>
                <c:pt idx="2102">
                  <c:v>1313.32</c:v>
                </c:pt>
                <c:pt idx="2103">
                  <c:v>1310.33</c:v>
                </c:pt>
                <c:pt idx="2104">
                  <c:v>1278.04</c:v>
                </c:pt>
                <c:pt idx="2105">
                  <c:v>1278.18</c:v>
                </c:pt>
                <c:pt idx="2106">
                  <c:v>1285.5</c:v>
                </c:pt>
                <c:pt idx="2107">
                  <c:v>1315.13</c:v>
                </c:pt>
                <c:pt idx="2108">
                  <c:v>1314.99</c:v>
                </c:pt>
                <c:pt idx="2109">
                  <c:v>1325.66</c:v>
                </c:pt>
                <c:pt idx="2110">
                  <c:v>1308.93</c:v>
                </c:pt>
                <c:pt idx="2111">
                  <c:v>1324.18</c:v>
                </c:pt>
                <c:pt idx="2112">
                  <c:v>1314.88</c:v>
                </c:pt>
                <c:pt idx="2113">
                  <c:v>1329.1</c:v>
                </c:pt>
                <c:pt idx="2114">
                  <c:v>1342.84</c:v>
                </c:pt>
                <c:pt idx="2115">
                  <c:v>1344.78</c:v>
                </c:pt>
                <c:pt idx="2116">
                  <c:v>1357.98</c:v>
                </c:pt>
                <c:pt idx="2117">
                  <c:v>1355.69</c:v>
                </c:pt>
                <c:pt idx="2118">
                  <c:v>1325.51</c:v>
                </c:pt>
                <c:pt idx="2119">
                  <c:v>1335.02</c:v>
                </c:pt>
                <c:pt idx="2120">
                  <c:v>1313.72</c:v>
                </c:pt>
                <c:pt idx="2121">
                  <c:v>1319.99</c:v>
                </c:pt>
                <c:pt idx="2122">
                  <c:v>1331.85</c:v>
                </c:pt>
                <c:pt idx="2123">
                  <c:v>1329.04</c:v>
                </c:pt>
                <c:pt idx="2124">
                  <c:v>1362.16</c:v>
                </c:pt>
                <c:pt idx="2125">
                  <c:v>1365.51</c:v>
                </c:pt>
                <c:pt idx="2126">
                  <c:v>1374.02</c:v>
                </c:pt>
                <c:pt idx="2127">
                  <c:v>1367.58</c:v>
                </c:pt>
                <c:pt idx="2128">
                  <c:v>1354.68</c:v>
                </c:pt>
                <c:pt idx="2129">
                  <c:v>1352.46</c:v>
                </c:pt>
                <c:pt idx="2130">
                  <c:v>1341.47</c:v>
                </c:pt>
                <c:pt idx="2131">
                  <c:v>1341.45</c:v>
                </c:pt>
                <c:pt idx="2132">
                  <c:v>1334.76</c:v>
                </c:pt>
                <c:pt idx="2133">
                  <c:v>1356.78</c:v>
                </c:pt>
                <c:pt idx="2134">
                  <c:v>1353.64</c:v>
                </c:pt>
                <c:pt idx="2135">
                  <c:v>1363.67</c:v>
                </c:pt>
                <c:pt idx="2136">
                  <c:v>1372.78</c:v>
                </c:pt>
                <c:pt idx="2137">
                  <c:v>1376.51</c:v>
                </c:pt>
                <c:pt idx="2138">
                  <c:v>1362.66</c:v>
                </c:pt>
                <c:pt idx="2139">
                  <c:v>1350.52</c:v>
                </c:pt>
                <c:pt idx="2140">
                  <c:v>1338.31</c:v>
                </c:pt>
                <c:pt idx="2141">
                  <c:v>1337.89</c:v>
                </c:pt>
                <c:pt idx="2142">
                  <c:v>1360.02</c:v>
                </c:pt>
                <c:pt idx="2143">
                  <c:v>1385.97</c:v>
                </c:pt>
                <c:pt idx="2144">
                  <c:v>1385.3</c:v>
                </c:pt>
                <c:pt idx="2145">
                  <c:v>1379.32</c:v>
                </c:pt>
                <c:pt idx="2146">
                  <c:v>1375.32</c:v>
                </c:pt>
                <c:pt idx="2147">
                  <c:v>1365</c:v>
                </c:pt>
                <c:pt idx="2148">
                  <c:v>1390.99</c:v>
                </c:pt>
                <c:pt idx="2149">
                  <c:v>1394.23</c:v>
                </c:pt>
                <c:pt idx="2150">
                  <c:v>1401.35</c:v>
                </c:pt>
                <c:pt idx="2151">
                  <c:v>1402.22</c:v>
                </c:pt>
                <c:pt idx="2152">
                  <c:v>1402.8</c:v>
                </c:pt>
                <c:pt idx="2153">
                  <c:v>1405.87</c:v>
                </c:pt>
                <c:pt idx="2154">
                  <c:v>1404.11</c:v>
                </c:pt>
                <c:pt idx="2155">
                  <c:v>1403.93</c:v>
                </c:pt>
                <c:pt idx="2156">
                  <c:v>1405.53</c:v>
                </c:pt>
                <c:pt idx="2157">
                  <c:v>1415.51</c:v>
                </c:pt>
                <c:pt idx="2158">
                  <c:v>1418.16</c:v>
                </c:pt>
                <c:pt idx="2159">
                  <c:v>1418.13</c:v>
                </c:pt>
                <c:pt idx="2160">
                  <c:v>1413.17</c:v>
                </c:pt>
                <c:pt idx="2161">
                  <c:v>1413.49</c:v>
                </c:pt>
                <c:pt idx="2162">
                  <c:v>1402.08</c:v>
                </c:pt>
                <c:pt idx="2163">
                  <c:v>1411.13</c:v>
                </c:pt>
                <c:pt idx="2164">
                  <c:v>1410.44</c:v>
                </c:pt>
                <c:pt idx="2165">
                  <c:v>1409.3</c:v>
                </c:pt>
                <c:pt idx="2166">
                  <c:v>1410.49</c:v>
                </c:pt>
                <c:pt idx="2167">
                  <c:v>1399.48</c:v>
                </c:pt>
                <c:pt idx="2168">
                  <c:v>1406.58</c:v>
                </c:pt>
                <c:pt idx="2169">
                  <c:v>1404.94</c:v>
                </c:pt>
                <c:pt idx="2170">
                  <c:v>1403.44</c:v>
                </c:pt>
                <c:pt idx="2171">
                  <c:v>1432.12</c:v>
                </c:pt>
                <c:pt idx="2172">
                  <c:v>1437.92</c:v>
                </c:pt>
                <c:pt idx="2173">
                  <c:v>1429.08</c:v>
                </c:pt>
                <c:pt idx="2174">
                  <c:v>1433.56</c:v>
                </c:pt>
                <c:pt idx="2175">
                  <c:v>1436.56</c:v>
                </c:pt>
                <c:pt idx="2176">
                  <c:v>1459.99</c:v>
                </c:pt>
                <c:pt idx="2177">
                  <c:v>1465.77</c:v>
                </c:pt>
                <c:pt idx="2178">
                  <c:v>1461.19</c:v>
                </c:pt>
                <c:pt idx="2179">
                  <c:v>1459.32</c:v>
                </c:pt>
                <c:pt idx="2180">
                  <c:v>1461.05</c:v>
                </c:pt>
                <c:pt idx="2181">
                  <c:v>1460.26</c:v>
                </c:pt>
                <c:pt idx="2182">
                  <c:v>1460.15</c:v>
                </c:pt>
                <c:pt idx="2183">
                  <c:v>1456.89</c:v>
                </c:pt>
                <c:pt idx="2184">
                  <c:v>1441.59</c:v>
                </c:pt>
                <c:pt idx="2185">
                  <c:v>1433.32</c:v>
                </c:pt>
                <c:pt idx="2186">
                  <c:v>1447.15</c:v>
                </c:pt>
                <c:pt idx="2187">
                  <c:v>1440.67</c:v>
                </c:pt>
                <c:pt idx="2188">
                  <c:v>1444.49</c:v>
                </c:pt>
                <c:pt idx="2189">
                  <c:v>1445.75</c:v>
                </c:pt>
                <c:pt idx="2190">
                  <c:v>1450.99</c:v>
                </c:pt>
                <c:pt idx="2191">
                  <c:v>1461.4</c:v>
                </c:pt>
                <c:pt idx="2192">
                  <c:v>1460.93</c:v>
                </c:pt>
                <c:pt idx="2193">
                  <c:v>1455.88</c:v>
                </c:pt>
                <c:pt idx="2194">
                  <c:v>1441.48</c:v>
                </c:pt>
                <c:pt idx="2195">
                  <c:v>1432.56</c:v>
                </c:pt>
              </c:numCache>
            </c:numRef>
          </c:val>
          <c:smooth val="0"/>
        </c:ser>
        <c:dLbls>
          <c:showLegendKey val="0"/>
          <c:showVal val="0"/>
          <c:showCatName val="0"/>
          <c:showSerName val="0"/>
          <c:showPercent val="0"/>
          <c:showBubbleSize val="0"/>
        </c:dLbls>
        <c:marker val="1"/>
        <c:smooth val="0"/>
        <c:axId val="176847488"/>
        <c:axId val="176845952"/>
      </c:lineChart>
      <c:catAx>
        <c:axId val="176838144"/>
        <c:scaling>
          <c:orientation val="minMax"/>
        </c:scaling>
        <c:delete val="0"/>
        <c:axPos val="b"/>
        <c:majorTickMark val="none"/>
        <c:minorTickMark val="none"/>
        <c:tickLblPos val="nextTo"/>
        <c:crossAx val="176839680"/>
        <c:crosses val="autoZero"/>
        <c:auto val="1"/>
        <c:lblAlgn val="ctr"/>
        <c:lblOffset val="100"/>
        <c:noMultiLvlLbl val="0"/>
      </c:catAx>
      <c:valAx>
        <c:axId val="176839680"/>
        <c:scaling>
          <c:orientation val="minMax"/>
        </c:scaling>
        <c:delete val="0"/>
        <c:axPos val="l"/>
        <c:majorGridlines/>
        <c:title>
          <c:tx>
            <c:rich>
              <a:bodyPr/>
              <a:lstStyle/>
              <a:p>
                <a:pPr>
                  <a:defRPr/>
                </a:pPr>
                <a:r>
                  <a:rPr lang="en-US"/>
                  <a:t>22 day HV</a:t>
                </a:r>
              </a:p>
            </c:rich>
          </c:tx>
          <c:overlay val="0"/>
        </c:title>
        <c:numFmt formatCode="0%" sourceLinked="0"/>
        <c:majorTickMark val="none"/>
        <c:minorTickMark val="none"/>
        <c:tickLblPos val="nextTo"/>
        <c:crossAx val="176838144"/>
        <c:crosses val="autoZero"/>
        <c:crossBetween val="between"/>
      </c:valAx>
      <c:valAx>
        <c:axId val="176845952"/>
        <c:scaling>
          <c:orientation val="minMax"/>
        </c:scaling>
        <c:delete val="0"/>
        <c:axPos val="r"/>
        <c:numFmt formatCode="General" sourceLinked="1"/>
        <c:majorTickMark val="out"/>
        <c:minorTickMark val="none"/>
        <c:tickLblPos val="nextTo"/>
        <c:crossAx val="176847488"/>
        <c:crosses val="max"/>
        <c:crossBetween val="between"/>
      </c:valAx>
      <c:catAx>
        <c:axId val="176847488"/>
        <c:scaling>
          <c:orientation val="minMax"/>
        </c:scaling>
        <c:delete val="1"/>
        <c:axPos val="b"/>
        <c:majorTickMark val="out"/>
        <c:minorTickMark val="none"/>
        <c:tickLblPos val="nextTo"/>
        <c:crossAx val="176845952"/>
        <c:crosses val="autoZero"/>
        <c:auto val="1"/>
        <c:lblAlgn val="ctr"/>
        <c:lblOffset val="100"/>
        <c:noMultiLvlLbl val="0"/>
      </c:catAx>
    </c:plotArea>
    <c:legend>
      <c:legendPos val="r"/>
      <c:overlay val="0"/>
    </c:legend>
    <c:plotVisOnly val="1"/>
    <c:dispBlanksAs val="gap"/>
    <c:showDLblsOverMax val="0"/>
  </c:chart>
  <c:userShapes r:id="rId1"/>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[VQT-2004-full ss prod-rev D-16Jan17.xlsx]IV table!PivotTable3</c:name>
    <c:fmtId val="7"/>
  </c:pivotSource>
  <c:chart>
    <c:title>
      <c:tx>
        <c:rich>
          <a:bodyPr/>
          <a:lstStyle/>
          <a:p>
            <a:pPr>
              <a:defRPr/>
            </a:pPr>
            <a:r>
              <a:rPr lang="en-US"/>
              <a:t>VQT's Volatility</a:t>
            </a:r>
            <a:r>
              <a:rPr lang="en-US" baseline="0"/>
              <a:t> Trend Indicator</a:t>
            </a:r>
            <a:endParaRPr lang="en-US"/>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s>
    <c:plotArea>
      <c:layout/>
      <c:lineChart>
        <c:grouping val="standard"/>
        <c:varyColors val="0"/>
        <c:ser>
          <c:idx val="0"/>
          <c:order val="0"/>
          <c:tx>
            <c:strRef>
              <c:f>'IV table'!$E$2</c:f>
              <c:strCache>
                <c:ptCount val="1"/>
                <c:pt idx="0">
                  <c:v>Sum of IVT-1</c:v>
                </c:pt>
              </c:strCache>
            </c:strRef>
          </c:tx>
          <c:marker>
            <c:symbol val="none"/>
          </c:marker>
          <c:cat>
            <c:strRef>
              <c:f>'IV table'!$D$3:$D$760</c:f>
              <c:strCache>
                <c:ptCount val="757"/>
                <c:pt idx="0">
                  <c:v>2-Jan-08</c:v>
                </c:pt>
                <c:pt idx="1">
                  <c:v>3-Jan-08</c:v>
                </c:pt>
                <c:pt idx="2">
                  <c:v>4-Jan-08</c:v>
                </c:pt>
                <c:pt idx="3">
                  <c:v>7-Jan-08</c:v>
                </c:pt>
                <c:pt idx="4">
                  <c:v>8-Jan-08</c:v>
                </c:pt>
                <c:pt idx="5">
                  <c:v>9-Jan-08</c:v>
                </c:pt>
                <c:pt idx="6">
                  <c:v>10-Jan-08</c:v>
                </c:pt>
                <c:pt idx="7">
                  <c:v>11-Jan-08</c:v>
                </c:pt>
                <c:pt idx="8">
                  <c:v>14-Jan-08</c:v>
                </c:pt>
                <c:pt idx="9">
                  <c:v>15-Jan-08</c:v>
                </c:pt>
                <c:pt idx="10">
                  <c:v>16-Jan-08</c:v>
                </c:pt>
                <c:pt idx="11">
                  <c:v>17-Jan-08</c:v>
                </c:pt>
                <c:pt idx="12">
                  <c:v>18-Jan-08</c:v>
                </c:pt>
                <c:pt idx="13">
                  <c:v>22-Jan-08</c:v>
                </c:pt>
                <c:pt idx="14">
                  <c:v>23-Jan-08</c:v>
                </c:pt>
                <c:pt idx="15">
                  <c:v>24-Jan-08</c:v>
                </c:pt>
                <c:pt idx="16">
                  <c:v>25-Jan-08</c:v>
                </c:pt>
                <c:pt idx="17">
                  <c:v>28-Jan-08</c:v>
                </c:pt>
                <c:pt idx="18">
                  <c:v>29-Jan-08</c:v>
                </c:pt>
                <c:pt idx="19">
                  <c:v>30-Jan-08</c:v>
                </c:pt>
                <c:pt idx="20">
                  <c:v>31-Jan-08</c:v>
                </c:pt>
                <c:pt idx="21">
                  <c:v>1-Feb-08</c:v>
                </c:pt>
                <c:pt idx="22">
                  <c:v>4-Feb-08</c:v>
                </c:pt>
                <c:pt idx="23">
                  <c:v>5-Feb-08</c:v>
                </c:pt>
                <c:pt idx="24">
                  <c:v>6-Feb-08</c:v>
                </c:pt>
                <c:pt idx="25">
                  <c:v>7-Feb-08</c:v>
                </c:pt>
                <c:pt idx="26">
                  <c:v>8-Feb-08</c:v>
                </c:pt>
                <c:pt idx="27">
                  <c:v>11-Feb-08</c:v>
                </c:pt>
                <c:pt idx="28">
                  <c:v>12-Feb-08</c:v>
                </c:pt>
                <c:pt idx="29">
                  <c:v>13-Feb-08</c:v>
                </c:pt>
                <c:pt idx="30">
                  <c:v>14-Feb-08</c:v>
                </c:pt>
                <c:pt idx="31">
                  <c:v>15-Feb-08</c:v>
                </c:pt>
                <c:pt idx="32">
                  <c:v>19-Feb-08</c:v>
                </c:pt>
                <c:pt idx="33">
                  <c:v>20-Feb-08</c:v>
                </c:pt>
                <c:pt idx="34">
                  <c:v>21-Feb-08</c:v>
                </c:pt>
                <c:pt idx="35">
                  <c:v>22-Feb-08</c:v>
                </c:pt>
                <c:pt idx="36">
                  <c:v>25-Feb-08</c:v>
                </c:pt>
                <c:pt idx="37">
                  <c:v>26-Feb-08</c:v>
                </c:pt>
                <c:pt idx="38">
                  <c:v>27-Feb-08</c:v>
                </c:pt>
                <c:pt idx="39">
                  <c:v>28-Feb-08</c:v>
                </c:pt>
                <c:pt idx="40">
                  <c:v>29-Feb-08</c:v>
                </c:pt>
                <c:pt idx="41">
                  <c:v>3-Mar-08</c:v>
                </c:pt>
                <c:pt idx="42">
                  <c:v>4-Mar-08</c:v>
                </c:pt>
                <c:pt idx="43">
                  <c:v>5-Mar-08</c:v>
                </c:pt>
                <c:pt idx="44">
                  <c:v>6-Mar-08</c:v>
                </c:pt>
                <c:pt idx="45">
                  <c:v>7-Mar-08</c:v>
                </c:pt>
                <c:pt idx="46">
                  <c:v>10-Mar-08</c:v>
                </c:pt>
                <c:pt idx="47">
                  <c:v>11-Mar-08</c:v>
                </c:pt>
                <c:pt idx="48">
                  <c:v>12-Mar-08</c:v>
                </c:pt>
                <c:pt idx="49">
                  <c:v>13-Mar-08</c:v>
                </c:pt>
                <c:pt idx="50">
                  <c:v>14-Mar-08</c:v>
                </c:pt>
                <c:pt idx="51">
                  <c:v>17-Mar-08</c:v>
                </c:pt>
                <c:pt idx="52">
                  <c:v>18-Mar-08</c:v>
                </c:pt>
                <c:pt idx="53">
                  <c:v>19-Mar-08</c:v>
                </c:pt>
                <c:pt idx="54">
                  <c:v>20-Mar-08</c:v>
                </c:pt>
                <c:pt idx="55">
                  <c:v>24-Mar-08</c:v>
                </c:pt>
                <c:pt idx="56">
                  <c:v>25-Mar-08</c:v>
                </c:pt>
                <c:pt idx="57">
                  <c:v>26-Mar-08</c:v>
                </c:pt>
                <c:pt idx="58">
                  <c:v>27-Mar-08</c:v>
                </c:pt>
                <c:pt idx="59">
                  <c:v>28-Mar-08</c:v>
                </c:pt>
                <c:pt idx="60">
                  <c:v>31-Mar-08</c:v>
                </c:pt>
                <c:pt idx="61">
                  <c:v>1-Apr-08</c:v>
                </c:pt>
                <c:pt idx="62">
                  <c:v>2-Apr-08</c:v>
                </c:pt>
                <c:pt idx="63">
                  <c:v>3-Apr-08</c:v>
                </c:pt>
                <c:pt idx="64">
                  <c:v>4-Apr-08</c:v>
                </c:pt>
                <c:pt idx="65">
                  <c:v>7-Apr-08</c:v>
                </c:pt>
                <c:pt idx="66">
                  <c:v>8-Apr-08</c:v>
                </c:pt>
                <c:pt idx="67">
                  <c:v>9-Apr-08</c:v>
                </c:pt>
                <c:pt idx="68">
                  <c:v>10-Apr-08</c:v>
                </c:pt>
                <c:pt idx="69">
                  <c:v>11-Apr-08</c:v>
                </c:pt>
                <c:pt idx="70">
                  <c:v>14-Apr-08</c:v>
                </c:pt>
                <c:pt idx="71">
                  <c:v>15-Apr-08</c:v>
                </c:pt>
                <c:pt idx="72">
                  <c:v>16-Apr-08</c:v>
                </c:pt>
                <c:pt idx="73">
                  <c:v>17-Apr-08</c:v>
                </c:pt>
                <c:pt idx="74">
                  <c:v>18-Apr-08</c:v>
                </c:pt>
                <c:pt idx="75">
                  <c:v>21-Apr-08</c:v>
                </c:pt>
                <c:pt idx="76">
                  <c:v>22-Apr-08</c:v>
                </c:pt>
                <c:pt idx="77">
                  <c:v>23-Apr-08</c:v>
                </c:pt>
                <c:pt idx="78">
                  <c:v>24-Apr-08</c:v>
                </c:pt>
                <c:pt idx="79">
                  <c:v>25-Apr-08</c:v>
                </c:pt>
                <c:pt idx="80">
                  <c:v>28-Apr-08</c:v>
                </c:pt>
                <c:pt idx="81">
                  <c:v>29-Apr-08</c:v>
                </c:pt>
                <c:pt idx="82">
                  <c:v>30-Apr-08</c:v>
                </c:pt>
                <c:pt idx="83">
                  <c:v>1-May-08</c:v>
                </c:pt>
                <c:pt idx="84">
                  <c:v>2-May-08</c:v>
                </c:pt>
                <c:pt idx="85">
                  <c:v>5-May-08</c:v>
                </c:pt>
                <c:pt idx="86">
                  <c:v>6-May-08</c:v>
                </c:pt>
                <c:pt idx="87">
                  <c:v>7-May-08</c:v>
                </c:pt>
                <c:pt idx="88">
                  <c:v>8-May-08</c:v>
                </c:pt>
                <c:pt idx="89">
                  <c:v>9-May-08</c:v>
                </c:pt>
                <c:pt idx="90">
                  <c:v>12-May-08</c:v>
                </c:pt>
                <c:pt idx="91">
                  <c:v>13-May-08</c:v>
                </c:pt>
                <c:pt idx="92">
                  <c:v>14-May-08</c:v>
                </c:pt>
                <c:pt idx="93">
                  <c:v>15-May-08</c:v>
                </c:pt>
                <c:pt idx="94">
                  <c:v>16-May-08</c:v>
                </c:pt>
                <c:pt idx="95">
                  <c:v>19-May-08</c:v>
                </c:pt>
                <c:pt idx="96">
                  <c:v>20-May-08</c:v>
                </c:pt>
                <c:pt idx="97">
                  <c:v>21-May-08</c:v>
                </c:pt>
                <c:pt idx="98">
                  <c:v>22-May-08</c:v>
                </c:pt>
                <c:pt idx="99">
                  <c:v>23-May-08</c:v>
                </c:pt>
                <c:pt idx="100">
                  <c:v>27-May-08</c:v>
                </c:pt>
                <c:pt idx="101">
                  <c:v>28-May-08</c:v>
                </c:pt>
                <c:pt idx="102">
                  <c:v>29-May-08</c:v>
                </c:pt>
                <c:pt idx="103">
                  <c:v>30-May-08</c:v>
                </c:pt>
                <c:pt idx="104">
                  <c:v>2-Jun-08</c:v>
                </c:pt>
                <c:pt idx="105">
                  <c:v>3-Jun-08</c:v>
                </c:pt>
                <c:pt idx="106">
                  <c:v>4-Jun-08</c:v>
                </c:pt>
                <c:pt idx="107">
                  <c:v>5-Jun-08</c:v>
                </c:pt>
                <c:pt idx="108">
                  <c:v>6-Jun-08</c:v>
                </c:pt>
                <c:pt idx="109">
                  <c:v>9-Jun-08</c:v>
                </c:pt>
                <c:pt idx="110">
                  <c:v>10-Jun-08</c:v>
                </c:pt>
                <c:pt idx="111">
                  <c:v>11-Jun-08</c:v>
                </c:pt>
                <c:pt idx="112">
                  <c:v>12-Jun-08</c:v>
                </c:pt>
                <c:pt idx="113">
                  <c:v>13-Jun-08</c:v>
                </c:pt>
                <c:pt idx="114">
                  <c:v>16-Jun-08</c:v>
                </c:pt>
                <c:pt idx="115">
                  <c:v>17-Jun-08</c:v>
                </c:pt>
                <c:pt idx="116">
                  <c:v>18-Jun-08</c:v>
                </c:pt>
                <c:pt idx="117">
                  <c:v>19-Jun-08</c:v>
                </c:pt>
                <c:pt idx="118">
                  <c:v>20-Jun-08</c:v>
                </c:pt>
                <c:pt idx="119">
                  <c:v>23-Jun-08</c:v>
                </c:pt>
                <c:pt idx="120">
                  <c:v>24-Jun-08</c:v>
                </c:pt>
                <c:pt idx="121">
                  <c:v>25-Jun-08</c:v>
                </c:pt>
                <c:pt idx="122">
                  <c:v>26-Jun-08</c:v>
                </c:pt>
                <c:pt idx="123">
                  <c:v>27-Jun-08</c:v>
                </c:pt>
                <c:pt idx="124">
                  <c:v>30-Jun-08</c:v>
                </c:pt>
                <c:pt idx="125">
                  <c:v>1-Jul-08</c:v>
                </c:pt>
                <c:pt idx="126">
                  <c:v>2-Jul-08</c:v>
                </c:pt>
                <c:pt idx="127">
                  <c:v>3-Jul-08</c:v>
                </c:pt>
                <c:pt idx="128">
                  <c:v>7-Jul-08</c:v>
                </c:pt>
                <c:pt idx="129">
                  <c:v>8-Jul-08</c:v>
                </c:pt>
                <c:pt idx="130">
                  <c:v>9-Jul-08</c:v>
                </c:pt>
                <c:pt idx="131">
                  <c:v>10-Jul-08</c:v>
                </c:pt>
                <c:pt idx="132">
                  <c:v>11-Jul-08</c:v>
                </c:pt>
                <c:pt idx="133">
                  <c:v>14-Jul-08</c:v>
                </c:pt>
                <c:pt idx="134">
                  <c:v>15-Jul-08</c:v>
                </c:pt>
                <c:pt idx="135">
                  <c:v>16-Jul-08</c:v>
                </c:pt>
                <c:pt idx="136">
                  <c:v>17-Jul-08</c:v>
                </c:pt>
                <c:pt idx="137">
                  <c:v>18-Jul-08</c:v>
                </c:pt>
                <c:pt idx="138">
                  <c:v>21-Jul-08</c:v>
                </c:pt>
                <c:pt idx="139">
                  <c:v>22-Jul-08</c:v>
                </c:pt>
                <c:pt idx="140">
                  <c:v>23-Jul-08</c:v>
                </c:pt>
                <c:pt idx="141">
                  <c:v>24-Jul-08</c:v>
                </c:pt>
                <c:pt idx="142">
                  <c:v>25-Jul-08</c:v>
                </c:pt>
                <c:pt idx="143">
                  <c:v>28-Jul-08</c:v>
                </c:pt>
                <c:pt idx="144">
                  <c:v>29-Jul-08</c:v>
                </c:pt>
                <c:pt idx="145">
                  <c:v>30-Jul-08</c:v>
                </c:pt>
                <c:pt idx="146">
                  <c:v>31-Jul-08</c:v>
                </c:pt>
                <c:pt idx="147">
                  <c:v>1-Aug-08</c:v>
                </c:pt>
                <c:pt idx="148">
                  <c:v>4-Aug-08</c:v>
                </c:pt>
                <c:pt idx="149">
                  <c:v>5-Aug-08</c:v>
                </c:pt>
                <c:pt idx="150">
                  <c:v>6-Aug-08</c:v>
                </c:pt>
                <c:pt idx="151">
                  <c:v>7-Aug-08</c:v>
                </c:pt>
                <c:pt idx="152">
                  <c:v>8-Aug-08</c:v>
                </c:pt>
                <c:pt idx="153">
                  <c:v>11-Aug-08</c:v>
                </c:pt>
                <c:pt idx="154">
                  <c:v>12-Aug-08</c:v>
                </c:pt>
                <c:pt idx="155">
                  <c:v>13-Aug-08</c:v>
                </c:pt>
                <c:pt idx="156">
                  <c:v>14-Aug-08</c:v>
                </c:pt>
                <c:pt idx="157">
                  <c:v>15-Aug-08</c:v>
                </c:pt>
                <c:pt idx="158">
                  <c:v>18-Aug-08</c:v>
                </c:pt>
                <c:pt idx="159">
                  <c:v>19-Aug-08</c:v>
                </c:pt>
                <c:pt idx="160">
                  <c:v>20-Aug-08</c:v>
                </c:pt>
                <c:pt idx="161">
                  <c:v>21-Aug-08</c:v>
                </c:pt>
                <c:pt idx="162">
                  <c:v>22-Aug-08</c:v>
                </c:pt>
                <c:pt idx="163">
                  <c:v>25-Aug-08</c:v>
                </c:pt>
                <c:pt idx="164">
                  <c:v>26-Aug-08</c:v>
                </c:pt>
                <c:pt idx="165">
                  <c:v>27-Aug-08</c:v>
                </c:pt>
                <c:pt idx="166">
                  <c:v>28-Aug-08</c:v>
                </c:pt>
                <c:pt idx="167">
                  <c:v>29-Aug-08</c:v>
                </c:pt>
                <c:pt idx="168">
                  <c:v>2-Sep-08</c:v>
                </c:pt>
                <c:pt idx="169">
                  <c:v>3-Sep-08</c:v>
                </c:pt>
                <c:pt idx="170">
                  <c:v>4-Sep-08</c:v>
                </c:pt>
                <c:pt idx="171">
                  <c:v>5-Sep-08</c:v>
                </c:pt>
                <c:pt idx="172">
                  <c:v>8-Sep-08</c:v>
                </c:pt>
                <c:pt idx="173">
                  <c:v>9-Sep-08</c:v>
                </c:pt>
                <c:pt idx="174">
                  <c:v>10-Sep-08</c:v>
                </c:pt>
                <c:pt idx="175">
                  <c:v>11-Sep-08</c:v>
                </c:pt>
                <c:pt idx="176">
                  <c:v>12-Sep-08</c:v>
                </c:pt>
                <c:pt idx="177">
                  <c:v>15-Sep-08</c:v>
                </c:pt>
                <c:pt idx="178">
                  <c:v>16-Sep-08</c:v>
                </c:pt>
                <c:pt idx="179">
                  <c:v>17-Sep-08</c:v>
                </c:pt>
                <c:pt idx="180">
                  <c:v>18-Sep-08</c:v>
                </c:pt>
                <c:pt idx="181">
                  <c:v>19-Sep-08</c:v>
                </c:pt>
                <c:pt idx="182">
                  <c:v>22-Sep-08</c:v>
                </c:pt>
                <c:pt idx="183">
                  <c:v>23-Sep-08</c:v>
                </c:pt>
                <c:pt idx="184">
                  <c:v>24-Sep-08</c:v>
                </c:pt>
                <c:pt idx="185">
                  <c:v>25-Sep-08</c:v>
                </c:pt>
                <c:pt idx="186">
                  <c:v>26-Sep-08</c:v>
                </c:pt>
                <c:pt idx="187">
                  <c:v>29-Sep-08</c:v>
                </c:pt>
                <c:pt idx="188">
                  <c:v>30-Sep-08</c:v>
                </c:pt>
                <c:pt idx="189">
                  <c:v>1-Oct-08</c:v>
                </c:pt>
                <c:pt idx="190">
                  <c:v>2-Oct-08</c:v>
                </c:pt>
                <c:pt idx="191">
                  <c:v>3-Oct-08</c:v>
                </c:pt>
                <c:pt idx="192">
                  <c:v>6-Oct-08</c:v>
                </c:pt>
                <c:pt idx="193">
                  <c:v>7-Oct-08</c:v>
                </c:pt>
                <c:pt idx="194">
                  <c:v>8-Oct-08</c:v>
                </c:pt>
                <c:pt idx="195">
                  <c:v>9-Oct-08</c:v>
                </c:pt>
                <c:pt idx="196">
                  <c:v>10-Oct-08</c:v>
                </c:pt>
                <c:pt idx="197">
                  <c:v>13-Oct-08</c:v>
                </c:pt>
                <c:pt idx="198">
                  <c:v>14-Oct-08</c:v>
                </c:pt>
                <c:pt idx="199">
                  <c:v>15-Oct-08</c:v>
                </c:pt>
                <c:pt idx="200">
                  <c:v>16-Oct-08</c:v>
                </c:pt>
                <c:pt idx="201">
                  <c:v>17-Oct-08</c:v>
                </c:pt>
                <c:pt idx="202">
                  <c:v>20-Oct-08</c:v>
                </c:pt>
                <c:pt idx="203">
                  <c:v>21-Oct-08</c:v>
                </c:pt>
                <c:pt idx="204">
                  <c:v>22-Oct-08</c:v>
                </c:pt>
                <c:pt idx="205">
                  <c:v>23-Oct-08</c:v>
                </c:pt>
                <c:pt idx="206">
                  <c:v>24-Oct-08</c:v>
                </c:pt>
                <c:pt idx="207">
                  <c:v>27-Oct-08</c:v>
                </c:pt>
                <c:pt idx="208">
                  <c:v>28-Oct-08</c:v>
                </c:pt>
                <c:pt idx="209">
                  <c:v>29-Oct-08</c:v>
                </c:pt>
                <c:pt idx="210">
                  <c:v>30-Oct-08</c:v>
                </c:pt>
                <c:pt idx="211">
                  <c:v>31-Oct-08</c:v>
                </c:pt>
                <c:pt idx="212">
                  <c:v>3-Nov-08</c:v>
                </c:pt>
                <c:pt idx="213">
                  <c:v>4-Nov-08</c:v>
                </c:pt>
                <c:pt idx="214">
                  <c:v>5-Nov-08</c:v>
                </c:pt>
                <c:pt idx="215">
                  <c:v>6-Nov-08</c:v>
                </c:pt>
                <c:pt idx="216">
                  <c:v>7-Nov-08</c:v>
                </c:pt>
                <c:pt idx="217">
                  <c:v>10-Nov-08</c:v>
                </c:pt>
                <c:pt idx="218">
                  <c:v>11-Nov-08</c:v>
                </c:pt>
                <c:pt idx="219">
                  <c:v>12-Nov-08</c:v>
                </c:pt>
                <c:pt idx="220">
                  <c:v>13-Nov-08</c:v>
                </c:pt>
                <c:pt idx="221">
                  <c:v>14-Nov-08</c:v>
                </c:pt>
                <c:pt idx="222">
                  <c:v>17-Nov-08</c:v>
                </c:pt>
                <c:pt idx="223">
                  <c:v>18-Nov-08</c:v>
                </c:pt>
                <c:pt idx="224">
                  <c:v>19-Nov-08</c:v>
                </c:pt>
                <c:pt idx="225">
                  <c:v>20-Nov-08</c:v>
                </c:pt>
                <c:pt idx="226">
                  <c:v>21-Nov-08</c:v>
                </c:pt>
                <c:pt idx="227">
                  <c:v>24-Nov-08</c:v>
                </c:pt>
                <c:pt idx="228">
                  <c:v>25-Nov-08</c:v>
                </c:pt>
                <c:pt idx="229">
                  <c:v>26-Nov-08</c:v>
                </c:pt>
                <c:pt idx="230">
                  <c:v>28-Nov-08</c:v>
                </c:pt>
                <c:pt idx="231">
                  <c:v>1-Dec-08</c:v>
                </c:pt>
                <c:pt idx="232">
                  <c:v>2-Dec-08</c:v>
                </c:pt>
                <c:pt idx="233">
                  <c:v>3-Dec-08</c:v>
                </c:pt>
                <c:pt idx="234">
                  <c:v>4-Dec-08</c:v>
                </c:pt>
                <c:pt idx="235">
                  <c:v>5-Dec-08</c:v>
                </c:pt>
                <c:pt idx="236">
                  <c:v>8-Dec-08</c:v>
                </c:pt>
                <c:pt idx="237">
                  <c:v>9-Dec-08</c:v>
                </c:pt>
                <c:pt idx="238">
                  <c:v>10-Dec-08</c:v>
                </c:pt>
                <c:pt idx="239">
                  <c:v>11-Dec-08</c:v>
                </c:pt>
                <c:pt idx="240">
                  <c:v>12-Dec-08</c:v>
                </c:pt>
                <c:pt idx="241">
                  <c:v>15-Dec-08</c:v>
                </c:pt>
                <c:pt idx="242">
                  <c:v>16-Dec-08</c:v>
                </c:pt>
                <c:pt idx="243">
                  <c:v>17-Dec-08</c:v>
                </c:pt>
                <c:pt idx="244">
                  <c:v>18-Dec-08</c:v>
                </c:pt>
                <c:pt idx="245">
                  <c:v>19-Dec-08</c:v>
                </c:pt>
                <c:pt idx="246">
                  <c:v>22-Dec-08</c:v>
                </c:pt>
                <c:pt idx="247">
                  <c:v>23-Dec-08</c:v>
                </c:pt>
                <c:pt idx="248">
                  <c:v>24-Dec-08</c:v>
                </c:pt>
                <c:pt idx="249">
                  <c:v>26-Dec-08</c:v>
                </c:pt>
                <c:pt idx="250">
                  <c:v>29-Dec-08</c:v>
                </c:pt>
                <c:pt idx="251">
                  <c:v>30-Dec-08</c:v>
                </c:pt>
                <c:pt idx="252">
                  <c:v>31-Dec-08</c:v>
                </c:pt>
                <c:pt idx="253">
                  <c:v>2-Jan-09</c:v>
                </c:pt>
                <c:pt idx="254">
                  <c:v>5-Jan-09</c:v>
                </c:pt>
                <c:pt idx="255">
                  <c:v>6-Jan-09</c:v>
                </c:pt>
                <c:pt idx="256">
                  <c:v>7-Jan-09</c:v>
                </c:pt>
                <c:pt idx="257">
                  <c:v>8-Jan-09</c:v>
                </c:pt>
                <c:pt idx="258">
                  <c:v>9-Jan-09</c:v>
                </c:pt>
                <c:pt idx="259">
                  <c:v>12-Jan-09</c:v>
                </c:pt>
                <c:pt idx="260">
                  <c:v>13-Jan-09</c:v>
                </c:pt>
                <c:pt idx="261">
                  <c:v>14-Jan-09</c:v>
                </c:pt>
                <c:pt idx="262">
                  <c:v>15-Jan-09</c:v>
                </c:pt>
                <c:pt idx="263">
                  <c:v>16-Jan-09</c:v>
                </c:pt>
                <c:pt idx="264">
                  <c:v>20-Jan-09</c:v>
                </c:pt>
                <c:pt idx="265">
                  <c:v>21-Jan-09</c:v>
                </c:pt>
                <c:pt idx="266">
                  <c:v>22-Jan-09</c:v>
                </c:pt>
                <c:pt idx="267">
                  <c:v>23-Jan-09</c:v>
                </c:pt>
                <c:pt idx="268">
                  <c:v>26-Jan-09</c:v>
                </c:pt>
                <c:pt idx="269">
                  <c:v>27-Jan-09</c:v>
                </c:pt>
                <c:pt idx="270">
                  <c:v>28-Jan-09</c:v>
                </c:pt>
                <c:pt idx="271">
                  <c:v>29-Jan-09</c:v>
                </c:pt>
                <c:pt idx="272">
                  <c:v>30-Jan-09</c:v>
                </c:pt>
                <c:pt idx="273">
                  <c:v>2-Feb-09</c:v>
                </c:pt>
                <c:pt idx="274">
                  <c:v>3-Feb-09</c:v>
                </c:pt>
                <c:pt idx="275">
                  <c:v>4-Feb-09</c:v>
                </c:pt>
                <c:pt idx="276">
                  <c:v>5-Feb-09</c:v>
                </c:pt>
                <c:pt idx="277">
                  <c:v>6-Feb-09</c:v>
                </c:pt>
                <c:pt idx="278">
                  <c:v>9-Feb-09</c:v>
                </c:pt>
                <c:pt idx="279">
                  <c:v>10-Feb-09</c:v>
                </c:pt>
                <c:pt idx="280">
                  <c:v>11-Feb-09</c:v>
                </c:pt>
                <c:pt idx="281">
                  <c:v>12-Feb-09</c:v>
                </c:pt>
                <c:pt idx="282">
                  <c:v>13-Feb-09</c:v>
                </c:pt>
                <c:pt idx="283">
                  <c:v>17-Feb-09</c:v>
                </c:pt>
                <c:pt idx="284">
                  <c:v>18-Feb-09</c:v>
                </c:pt>
                <c:pt idx="285">
                  <c:v>19-Feb-09</c:v>
                </c:pt>
                <c:pt idx="286">
                  <c:v>20-Feb-09</c:v>
                </c:pt>
                <c:pt idx="287">
                  <c:v>23-Feb-09</c:v>
                </c:pt>
                <c:pt idx="288">
                  <c:v>24-Feb-09</c:v>
                </c:pt>
                <c:pt idx="289">
                  <c:v>25-Feb-09</c:v>
                </c:pt>
                <c:pt idx="290">
                  <c:v>26-Feb-09</c:v>
                </c:pt>
                <c:pt idx="291">
                  <c:v>27-Feb-09</c:v>
                </c:pt>
                <c:pt idx="292">
                  <c:v>2-Mar-09</c:v>
                </c:pt>
                <c:pt idx="293">
                  <c:v>3-Mar-09</c:v>
                </c:pt>
                <c:pt idx="294">
                  <c:v>4-Mar-09</c:v>
                </c:pt>
                <c:pt idx="295">
                  <c:v>5-Mar-09</c:v>
                </c:pt>
                <c:pt idx="296">
                  <c:v>6-Mar-09</c:v>
                </c:pt>
                <c:pt idx="297">
                  <c:v>9-Mar-09</c:v>
                </c:pt>
                <c:pt idx="298">
                  <c:v>10-Mar-09</c:v>
                </c:pt>
                <c:pt idx="299">
                  <c:v>11-Mar-09</c:v>
                </c:pt>
                <c:pt idx="300">
                  <c:v>12-Mar-09</c:v>
                </c:pt>
                <c:pt idx="301">
                  <c:v>13-Mar-09</c:v>
                </c:pt>
                <c:pt idx="302">
                  <c:v>16-Mar-09</c:v>
                </c:pt>
                <c:pt idx="303">
                  <c:v>17-Mar-09</c:v>
                </c:pt>
                <c:pt idx="304">
                  <c:v>18-Mar-09</c:v>
                </c:pt>
                <c:pt idx="305">
                  <c:v>19-Mar-09</c:v>
                </c:pt>
                <c:pt idx="306">
                  <c:v>20-Mar-09</c:v>
                </c:pt>
                <c:pt idx="307">
                  <c:v>23-Mar-09</c:v>
                </c:pt>
                <c:pt idx="308">
                  <c:v>24-Mar-09</c:v>
                </c:pt>
                <c:pt idx="309">
                  <c:v>25-Mar-09</c:v>
                </c:pt>
                <c:pt idx="310">
                  <c:v>26-Mar-09</c:v>
                </c:pt>
                <c:pt idx="311">
                  <c:v>27-Mar-09</c:v>
                </c:pt>
                <c:pt idx="312">
                  <c:v>30-Mar-09</c:v>
                </c:pt>
                <c:pt idx="313">
                  <c:v>31-Mar-09</c:v>
                </c:pt>
                <c:pt idx="314">
                  <c:v>1-Apr-09</c:v>
                </c:pt>
                <c:pt idx="315">
                  <c:v>2-Apr-09</c:v>
                </c:pt>
                <c:pt idx="316">
                  <c:v>3-Apr-09</c:v>
                </c:pt>
                <c:pt idx="317">
                  <c:v>6-Apr-09</c:v>
                </c:pt>
                <c:pt idx="318">
                  <c:v>7-Apr-09</c:v>
                </c:pt>
                <c:pt idx="319">
                  <c:v>8-Apr-09</c:v>
                </c:pt>
                <c:pt idx="320">
                  <c:v>9-Apr-09</c:v>
                </c:pt>
                <c:pt idx="321">
                  <c:v>13-Apr-09</c:v>
                </c:pt>
                <c:pt idx="322">
                  <c:v>14-Apr-09</c:v>
                </c:pt>
                <c:pt idx="323">
                  <c:v>15-Apr-09</c:v>
                </c:pt>
                <c:pt idx="324">
                  <c:v>16-Apr-09</c:v>
                </c:pt>
                <c:pt idx="325">
                  <c:v>17-Apr-09</c:v>
                </c:pt>
                <c:pt idx="326">
                  <c:v>20-Apr-09</c:v>
                </c:pt>
                <c:pt idx="327">
                  <c:v>21-Apr-09</c:v>
                </c:pt>
                <c:pt idx="328">
                  <c:v>22-Apr-09</c:v>
                </c:pt>
                <c:pt idx="329">
                  <c:v>23-Apr-09</c:v>
                </c:pt>
                <c:pt idx="330">
                  <c:v>24-Apr-09</c:v>
                </c:pt>
                <c:pt idx="331">
                  <c:v>27-Apr-09</c:v>
                </c:pt>
                <c:pt idx="332">
                  <c:v>28-Apr-09</c:v>
                </c:pt>
                <c:pt idx="333">
                  <c:v>29-Apr-09</c:v>
                </c:pt>
                <c:pt idx="334">
                  <c:v>30-Apr-09</c:v>
                </c:pt>
                <c:pt idx="335">
                  <c:v>1-May-09</c:v>
                </c:pt>
                <c:pt idx="336">
                  <c:v>4-May-09</c:v>
                </c:pt>
                <c:pt idx="337">
                  <c:v>5-May-09</c:v>
                </c:pt>
                <c:pt idx="338">
                  <c:v>6-May-09</c:v>
                </c:pt>
                <c:pt idx="339">
                  <c:v>7-May-09</c:v>
                </c:pt>
                <c:pt idx="340">
                  <c:v>8-May-09</c:v>
                </c:pt>
                <c:pt idx="341">
                  <c:v>11-May-09</c:v>
                </c:pt>
                <c:pt idx="342">
                  <c:v>12-May-09</c:v>
                </c:pt>
                <c:pt idx="343">
                  <c:v>13-May-09</c:v>
                </c:pt>
                <c:pt idx="344">
                  <c:v>14-May-09</c:v>
                </c:pt>
                <c:pt idx="345">
                  <c:v>15-May-09</c:v>
                </c:pt>
                <c:pt idx="346">
                  <c:v>18-May-09</c:v>
                </c:pt>
                <c:pt idx="347">
                  <c:v>19-May-09</c:v>
                </c:pt>
                <c:pt idx="348">
                  <c:v>20-May-09</c:v>
                </c:pt>
                <c:pt idx="349">
                  <c:v>21-May-09</c:v>
                </c:pt>
                <c:pt idx="350">
                  <c:v>22-May-09</c:v>
                </c:pt>
                <c:pt idx="351">
                  <c:v>26-May-09</c:v>
                </c:pt>
                <c:pt idx="352">
                  <c:v>27-May-09</c:v>
                </c:pt>
                <c:pt idx="353">
                  <c:v>28-May-09</c:v>
                </c:pt>
                <c:pt idx="354">
                  <c:v>29-May-09</c:v>
                </c:pt>
                <c:pt idx="355">
                  <c:v>1-Jun-09</c:v>
                </c:pt>
                <c:pt idx="356">
                  <c:v>2-Jun-09</c:v>
                </c:pt>
                <c:pt idx="357">
                  <c:v>3-Jun-09</c:v>
                </c:pt>
                <c:pt idx="358">
                  <c:v>4-Jun-09</c:v>
                </c:pt>
                <c:pt idx="359">
                  <c:v>5-Jun-09</c:v>
                </c:pt>
                <c:pt idx="360">
                  <c:v>8-Jun-09</c:v>
                </c:pt>
                <c:pt idx="361">
                  <c:v>9-Jun-09</c:v>
                </c:pt>
                <c:pt idx="362">
                  <c:v>10-Jun-09</c:v>
                </c:pt>
                <c:pt idx="363">
                  <c:v>11-Jun-09</c:v>
                </c:pt>
                <c:pt idx="364">
                  <c:v>12-Jun-09</c:v>
                </c:pt>
                <c:pt idx="365">
                  <c:v>15-Jun-09</c:v>
                </c:pt>
                <c:pt idx="366">
                  <c:v>16-Jun-09</c:v>
                </c:pt>
                <c:pt idx="367">
                  <c:v>17-Jun-09</c:v>
                </c:pt>
                <c:pt idx="368">
                  <c:v>18-Jun-09</c:v>
                </c:pt>
                <c:pt idx="369">
                  <c:v>19-Jun-09</c:v>
                </c:pt>
                <c:pt idx="370">
                  <c:v>22-Jun-09</c:v>
                </c:pt>
                <c:pt idx="371">
                  <c:v>23-Jun-09</c:v>
                </c:pt>
                <c:pt idx="372">
                  <c:v>24-Jun-09</c:v>
                </c:pt>
                <c:pt idx="373">
                  <c:v>25-Jun-09</c:v>
                </c:pt>
                <c:pt idx="374">
                  <c:v>26-Jun-09</c:v>
                </c:pt>
                <c:pt idx="375">
                  <c:v>29-Jun-09</c:v>
                </c:pt>
                <c:pt idx="376">
                  <c:v>30-Jun-09</c:v>
                </c:pt>
                <c:pt idx="377">
                  <c:v>1-Jul-09</c:v>
                </c:pt>
                <c:pt idx="378">
                  <c:v>2-Jul-09</c:v>
                </c:pt>
                <c:pt idx="379">
                  <c:v>6-Jul-09</c:v>
                </c:pt>
                <c:pt idx="380">
                  <c:v>7-Jul-09</c:v>
                </c:pt>
                <c:pt idx="381">
                  <c:v>8-Jul-09</c:v>
                </c:pt>
                <c:pt idx="382">
                  <c:v>9-Jul-09</c:v>
                </c:pt>
                <c:pt idx="383">
                  <c:v>10-Jul-09</c:v>
                </c:pt>
                <c:pt idx="384">
                  <c:v>13-Jul-09</c:v>
                </c:pt>
                <c:pt idx="385">
                  <c:v>14-Jul-09</c:v>
                </c:pt>
                <c:pt idx="386">
                  <c:v>15-Jul-09</c:v>
                </c:pt>
                <c:pt idx="387">
                  <c:v>16-Jul-09</c:v>
                </c:pt>
                <c:pt idx="388">
                  <c:v>17-Jul-09</c:v>
                </c:pt>
                <c:pt idx="389">
                  <c:v>20-Jul-09</c:v>
                </c:pt>
                <c:pt idx="390">
                  <c:v>21-Jul-09</c:v>
                </c:pt>
                <c:pt idx="391">
                  <c:v>22-Jul-09</c:v>
                </c:pt>
                <c:pt idx="392">
                  <c:v>23-Jul-09</c:v>
                </c:pt>
                <c:pt idx="393">
                  <c:v>24-Jul-09</c:v>
                </c:pt>
                <c:pt idx="394">
                  <c:v>27-Jul-09</c:v>
                </c:pt>
                <c:pt idx="395">
                  <c:v>28-Jul-09</c:v>
                </c:pt>
                <c:pt idx="396">
                  <c:v>29-Jul-09</c:v>
                </c:pt>
                <c:pt idx="397">
                  <c:v>30-Jul-09</c:v>
                </c:pt>
                <c:pt idx="398">
                  <c:v>31-Jul-09</c:v>
                </c:pt>
                <c:pt idx="399">
                  <c:v>3-Aug-09</c:v>
                </c:pt>
                <c:pt idx="400">
                  <c:v>4-Aug-09</c:v>
                </c:pt>
                <c:pt idx="401">
                  <c:v>5-Aug-09</c:v>
                </c:pt>
                <c:pt idx="402">
                  <c:v>6-Aug-09</c:v>
                </c:pt>
                <c:pt idx="403">
                  <c:v>7-Aug-09</c:v>
                </c:pt>
                <c:pt idx="404">
                  <c:v>10-Aug-09</c:v>
                </c:pt>
                <c:pt idx="405">
                  <c:v>11-Aug-09</c:v>
                </c:pt>
                <c:pt idx="406">
                  <c:v>12-Aug-09</c:v>
                </c:pt>
                <c:pt idx="407">
                  <c:v>13-Aug-09</c:v>
                </c:pt>
                <c:pt idx="408">
                  <c:v>14-Aug-09</c:v>
                </c:pt>
                <c:pt idx="409">
                  <c:v>17-Aug-09</c:v>
                </c:pt>
                <c:pt idx="410">
                  <c:v>18-Aug-09</c:v>
                </c:pt>
                <c:pt idx="411">
                  <c:v>19-Aug-09</c:v>
                </c:pt>
                <c:pt idx="412">
                  <c:v>20-Aug-09</c:v>
                </c:pt>
                <c:pt idx="413">
                  <c:v>21-Aug-09</c:v>
                </c:pt>
                <c:pt idx="414">
                  <c:v>24-Aug-09</c:v>
                </c:pt>
                <c:pt idx="415">
                  <c:v>25-Aug-09</c:v>
                </c:pt>
                <c:pt idx="416">
                  <c:v>26-Aug-09</c:v>
                </c:pt>
                <c:pt idx="417">
                  <c:v>27-Aug-09</c:v>
                </c:pt>
                <c:pt idx="418">
                  <c:v>28-Aug-09</c:v>
                </c:pt>
                <c:pt idx="419">
                  <c:v>31-Aug-09</c:v>
                </c:pt>
                <c:pt idx="420">
                  <c:v>1-Sep-09</c:v>
                </c:pt>
                <c:pt idx="421">
                  <c:v>2-Sep-09</c:v>
                </c:pt>
                <c:pt idx="422">
                  <c:v>3-Sep-09</c:v>
                </c:pt>
                <c:pt idx="423">
                  <c:v>4-Sep-09</c:v>
                </c:pt>
                <c:pt idx="424">
                  <c:v>8-Sep-09</c:v>
                </c:pt>
                <c:pt idx="425">
                  <c:v>9-Sep-09</c:v>
                </c:pt>
                <c:pt idx="426">
                  <c:v>10-Sep-09</c:v>
                </c:pt>
                <c:pt idx="427">
                  <c:v>11-Sep-09</c:v>
                </c:pt>
                <c:pt idx="428">
                  <c:v>14-Sep-09</c:v>
                </c:pt>
                <c:pt idx="429">
                  <c:v>15-Sep-09</c:v>
                </c:pt>
                <c:pt idx="430">
                  <c:v>16-Sep-09</c:v>
                </c:pt>
                <c:pt idx="431">
                  <c:v>17-Sep-09</c:v>
                </c:pt>
                <c:pt idx="432">
                  <c:v>18-Sep-09</c:v>
                </c:pt>
                <c:pt idx="433">
                  <c:v>21-Sep-09</c:v>
                </c:pt>
                <c:pt idx="434">
                  <c:v>22-Sep-09</c:v>
                </c:pt>
                <c:pt idx="435">
                  <c:v>23-Sep-09</c:v>
                </c:pt>
                <c:pt idx="436">
                  <c:v>24-Sep-09</c:v>
                </c:pt>
                <c:pt idx="437">
                  <c:v>25-Sep-09</c:v>
                </c:pt>
                <c:pt idx="438">
                  <c:v>28-Sep-09</c:v>
                </c:pt>
                <c:pt idx="439">
                  <c:v>29-Sep-09</c:v>
                </c:pt>
                <c:pt idx="440">
                  <c:v>30-Sep-09</c:v>
                </c:pt>
                <c:pt idx="441">
                  <c:v>1-Oct-09</c:v>
                </c:pt>
                <c:pt idx="442">
                  <c:v>2-Oct-09</c:v>
                </c:pt>
                <c:pt idx="443">
                  <c:v>5-Oct-09</c:v>
                </c:pt>
                <c:pt idx="444">
                  <c:v>6-Oct-09</c:v>
                </c:pt>
                <c:pt idx="445">
                  <c:v>7-Oct-09</c:v>
                </c:pt>
                <c:pt idx="446">
                  <c:v>8-Oct-09</c:v>
                </c:pt>
                <c:pt idx="447">
                  <c:v>9-Oct-09</c:v>
                </c:pt>
                <c:pt idx="448">
                  <c:v>12-Oct-09</c:v>
                </c:pt>
                <c:pt idx="449">
                  <c:v>13-Oct-09</c:v>
                </c:pt>
                <c:pt idx="450">
                  <c:v>14-Oct-09</c:v>
                </c:pt>
                <c:pt idx="451">
                  <c:v>15-Oct-09</c:v>
                </c:pt>
                <c:pt idx="452">
                  <c:v>16-Oct-09</c:v>
                </c:pt>
                <c:pt idx="453">
                  <c:v>19-Oct-09</c:v>
                </c:pt>
                <c:pt idx="454">
                  <c:v>20-Oct-09</c:v>
                </c:pt>
                <c:pt idx="455">
                  <c:v>21-Oct-09</c:v>
                </c:pt>
                <c:pt idx="456">
                  <c:v>22-Oct-09</c:v>
                </c:pt>
                <c:pt idx="457">
                  <c:v>23-Oct-09</c:v>
                </c:pt>
                <c:pt idx="458">
                  <c:v>26-Oct-09</c:v>
                </c:pt>
                <c:pt idx="459">
                  <c:v>27-Oct-09</c:v>
                </c:pt>
                <c:pt idx="460">
                  <c:v>28-Oct-09</c:v>
                </c:pt>
                <c:pt idx="461">
                  <c:v>29-Oct-09</c:v>
                </c:pt>
                <c:pt idx="462">
                  <c:v>30-Oct-09</c:v>
                </c:pt>
                <c:pt idx="463">
                  <c:v>2-Nov-09</c:v>
                </c:pt>
                <c:pt idx="464">
                  <c:v>3-Nov-09</c:v>
                </c:pt>
                <c:pt idx="465">
                  <c:v>4-Nov-09</c:v>
                </c:pt>
                <c:pt idx="466">
                  <c:v>5-Nov-09</c:v>
                </c:pt>
                <c:pt idx="467">
                  <c:v>6-Nov-09</c:v>
                </c:pt>
                <c:pt idx="468">
                  <c:v>9-Nov-09</c:v>
                </c:pt>
                <c:pt idx="469">
                  <c:v>10-Nov-09</c:v>
                </c:pt>
                <c:pt idx="470">
                  <c:v>11-Nov-09</c:v>
                </c:pt>
                <c:pt idx="471">
                  <c:v>12-Nov-09</c:v>
                </c:pt>
                <c:pt idx="472">
                  <c:v>13-Nov-09</c:v>
                </c:pt>
                <c:pt idx="473">
                  <c:v>16-Nov-09</c:v>
                </c:pt>
                <c:pt idx="474">
                  <c:v>17-Nov-09</c:v>
                </c:pt>
                <c:pt idx="475">
                  <c:v>18-Nov-09</c:v>
                </c:pt>
                <c:pt idx="476">
                  <c:v>19-Nov-09</c:v>
                </c:pt>
                <c:pt idx="477">
                  <c:v>20-Nov-09</c:v>
                </c:pt>
                <c:pt idx="478">
                  <c:v>23-Nov-09</c:v>
                </c:pt>
                <c:pt idx="479">
                  <c:v>24-Nov-09</c:v>
                </c:pt>
                <c:pt idx="480">
                  <c:v>25-Nov-09</c:v>
                </c:pt>
                <c:pt idx="481">
                  <c:v>27-Nov-09</c:v>
                </c:pt>
                <c:pt idx="482">
                  <c:v>30-Nov-09</c:v>
                </c:pt>
                <c:pt idx="483">
                  <c:v>1-Dec-09</c:v>
                </c:pt>
                <c:pt idx="484">
                  <c:v>2-Dec-09</c:v>
                </c:pt>
                <c:pt idx="485">
                  <c:v>3-Dec-09</c:v>
                </c:pt>
                <c:pt idx="486">
                  <c:v>4-Dec-09</c:v>
                </c:pt>
                <c:pt idx="487">
                  <c:v>7-Dec-09</c:v>
                </c:pt>
                <c:pt idx="488">
                  <c:v>8-Dec-09</c:v>
                </c:pt>
                <c:pt idx="489">
                  <c:v>9-Dec-09</c:v>
                </c:pt>
                <c:pt idx="490">
                  <c:v>10-Dec-09</c:v>
                </c:pt>
                <c:pt idx="491">
                  <c:v>11-Dec-09</c:v>
                </c:pt>
                <c:pt idx="492">
                  <c:v>14-Dec-09</c:v>
                </c:pt>
                <c:pt idx="493">
                  <c:v>15-Dec-09</c:v>
                </c:pt>
                <c:pt idx="494">
                  <c:v>16-Dec-09</c:v>
                </c:pt>
                <c:pt idx="495">
                  <c:v>17-Dec-09</c:v>
                </c:pt>
                <c:pt idx="496">
                  <c:v>18-Dec-09</c:v>
                </c:pt>
                <c:pt idx="497">
                  <c:v>21-Dec-09</c:v>
                </c:pt>
                <c:pt idx="498">
                  <c:v>22-Dec-09</c:v>
                </c:pt>
                <c:pt idx="499">
                  <c:v>23-Dec-09</c:v>
                </c:pt>
                <c:pt idx="500">
                  <c:v>24-Dec-09</c:v>
                </c:pt>
                <c:pt idx="501">
                  <c:v>28-Dec-09</c:v>
                </c:pt>
                <c:pt idx="502">
                  <c:v>29-Dec-09</c:v>
                </c:pt>
                <c:pt idx="503">
                  <c:v>30-Dec-09</c:v>
                </c:pt>
                <c:pt idx="504">
                  <c:v>31-Dec-09</c:v>
                </c:pt>
                <c:pt idx="505">
                  <c:v>4-Jan-10</c:v>
                </c:pt>
                <c:pt idx="506">
                  <c:v>5-Jan-10</c:v>
                </c:pt>
                <c:pt idx="507">
                  <c:v>6-Jan-10</c:v>
                </c:pt>
                <c:pt idx="508">
                  <c:v>7-Jan-10</c:v>
                </c:pt>
                <c:pt idx="509">
                  <c:v>8-Jan-10</c:v>
                </c:pt>
                <c:pt idx="510">
                  <c:v>11-Jan-10</c:v>
                </c:pt>
                <c:pt idx="511">
                  <c:v>12-Jan-10</c:v>
                </c:pt>
                <c:pt idx="512">
                  <c:v>13-Jan-10</c:v>
                </c:pt>
                <c:pt idx="513">
                  <c:v>14-Jan-10</c:v>
                </c:pt>
                <c:pt idx="514">
                  <c:v>15-Jan-10</c:v>
                </c:pt>
                <c:pt idx="515">
                  <c:v>19-Jan-10</c:v>
                </c:pt>
                <c:pt idx="516">
                  <c:v>20-Jan-10</c:v>
                </c:pt>
                <c:pt idx="517">
                  <c:v>21-Jan-10</c:v>
                </c:pt>
                <c:pt idx="518">
                  <c:v>22-Jan-10</c:v>
                </c:pt>
                <c:pt idx="519">
                  <c:v>25-Jan-10</c:v>
                </c:pt>
                <c:pt idx="520">
                  <c:v>26-Jan-10</c:v>
                </c:pt>
                <c:pt idx="521">
                  <c:v>27-Jan-10</c:v>
                </c:pt>
                <c:pt idx="522">
                  <c:v>28-Jan-10</c:v>
                </c:pt>
                <c:pt idx="523">
                  <c:v>29-Jan-10</c:v>
                </c:pt>
                <c:pt idx="524">
                  <c:v>1-Feb-10</c:v>
                </c:pt>
                <c:pt idx="525">
                  <c:v>2-Feb-10</c:v>
                </c:pt>
                <c:pt idx="526">
                  <c:v>3-Feb-10</c:v>
                </c:pt>
                <c:pt idx="527">
                  <c:v>4-Feb-10</c:v>
                </c:pt>
                <c:pt idx="528">
                  <c:v>5-Feb-10</c:v>
                </c:pt>
                <c:pt idx="529">
                  <c:v>8-Feb-10</c:v>
                </c:pt>
                <c:pt idx="530">
                  <c:v>9-Feb-10</c:v>
                </c:pt>
                <c:pt idx="531">
                  <c:v>10-Feb-10</c:v>
                </c:pt>
                <c:pt idx="532">
                  <c:v>11-Feb-10</c:v>
                </c:pt>
                <c:pt idx="533">
                  <c:v>12-Feb-10</c:v>
                </c:pt>
                <c:pt idx="534">
                  <c:v>16-Feb-10</c:v>
                </c:pt>
                <c:pt idx="535">
                  <c:v>17-Feb-10</c:v>
                </c:pt>
                <c:pt idx="536">
                  <c:v>18-Feb-10</c:v>
                </c:pt>
                <c:pt idx="537">
                  <c:v>19-Feb-10</c:v>
                </c:pt>
                <c:pt idx="538">
                  <c:v>22-Feb-10</c:v>
                </c:pt>
                <c:pt idx="539">
                  <c:v>23-Feb-10</c:v>
                </c:pt>
                <c:pt idx="540">
                  <c:v>24-Feb-10</c:v>
                </c:pt>
                <c:pt idx="541">
                  <c:v>25-Feb-10</c:v>
                </c:pt>
                <c:pt idx="542">
                  <c:v>26-Feb-10</c:v>
                </c:pt>
                <c:pt idx="543">
                  <c:v>1-Mar-10</c:v>
                </c:pt>
                <c:pt idx="544">
                  <c:v>2-Mar-10</c:v>
                </c:pt>
                <c:pt idx="545">
                  <c:v>3-Mar-10</c:v>
                </c:pt>
                <c:pt idx="546">
                  <c:v>4-Mar-10</c:v>
                </c:pt>
                <c:pt idx="547">
                  <c:v>5-Mar-10</c:v>
                </c:pt>
                <c:pt idx="548">
                  <c:v>8-Mar-10</c:v>
                </c:pt>
                <c:pt idx="549">
                  <c:v>9-Mar-10</c:v>
                </c:pt>
                <c:pt idx="550">
                  <c:v>10-Mar-10</c:v>
                </c:pt>
                <c:pt idx="551">
                  <c:v>11-Mar-10</c:v>
                </c:pt>
                <c:pt idx="552">
                  <c:v>12-Mar-10</c:v>
                </c:pt>
                <c:pt idx="553">
                  <c:v>15-Mar-10</c:v>
                </c:pt>
                <c:pt idx="554">
                  <c:v>16-Mar-10</c:v>
                </c:pt>
                <c:pt idx="555">
                  <c:v>17-Mar-10</c:v>
                </c:pt>
                <c:pt idx="556">
                  <c:v>18-Mar-10</c:v>
                </c:pt>
                <c:pt idx="557">
                  <c:v>19-Mar-10</c:v>
                </c:pt>
                <c:pt idx="558">
                  <c:v>22-Mar-10</c:v>
                </c:pt>
                <c:pt idx="559">
                  <c:v>23-Mar-10</c:v>
                </c:pt>
                <c:pt idx="560">
                  <c:v>24-Mar-10</c:v>
                </c:pt>
                <c:pt idx="561">
                  <c:v>25-Mar-10</c:v>
                </c:pt>
                <c:pt idx="562">
                  <c:v>26-Mar-10</c:v>
                </c:pt>
                <c:pt idx="563">
                  <c:v>29-Mar-10</c:v>
                </c:pt>
                <c:pt idx="564">
                  <c:v>30-Mar-10</c:v>
                </c:pt>
                <c:pt idx="565">
                  <c:v>31-Mar-10</c:v>
                </c:pt>
                <c:pt idx="566">
                  <c:v>1-Apr-10</c:v>
                </c:pt>
                <c:pt idx="567">
                  <c:v>5-Apr-10</c:v>
                </c:pt>
                <c:pt idx="568">
                  <c:v>6-Apr-10</c:v>
                </c:pt>
                <c:pt idx="569">
                  <c:v>7-Apr-10</c:v>
                </c:pt>
                <c:pt idx="570">
                  <c:v>8-Apr-10</c:v>
                </c:pt>
                <c:pt idx="571">
                  <c:v>9-Apr-10</c:v>
                </c:pt>
                <c:pt idx="572">
                  <c:v>12-Apr-10</c:v>
                </c:pt>
                <c:pt idx="573">
                  <c:v>13-Apr-10</c:v>
                </c:pt>
                <c:pt idx="574">
                  <c:v>14-Apr-10</c:v>
                </c:pt>
                <c:pt idx="575">
                  <c:v>15-Apr-10</c:v>
                </c:pt>
                <c:pt idx="576">
                  <c:v>16-Apr-10</c:v>
                </c:pt>
                <c:pt idx="577">
                  <c:v>19-Apr-10</c:v>
                </c:pt>
                <c:pt idx="578">
                  <c:v>20-Apr-10</c:v>
                </c:pt>
                <c:pt idx="579">
                  <c:v>21-Apr-10</c:v>
                </c:pt>
                <c:pt idx="580">
                  <c:v>22-Apr-10</c:v>
                </c:pt>
                <c:pt idx="581">
                  <c:v>23-Apr-10</c:v>
                </c:pt>
                <c:pt idx="582">
                  <c:v>26-Apr-10</c:v>
                </c:pt>
                <c:pt idx="583">
                  <c:v>27-Apr-10</c:v>
                </c:pt>
                <c:pt idx="584">
                  <c:v>28-Apr-10</c:v>
                </c:pt>
                <c:pt idx="585">
                  <c:v>29-Apr-10</c:v>
                </c:pt>
                <c:pt idx="586">
                  <c:v>30-Apr-10</c:v>
                </c:pt>
                <c:pt idx="587">
                  <c:v>3-May-10</c:v>
                </c:pt>
                <c:pt idx="588">
                  <c:v>4-May-10</c:v>
                </c:pt>
                <c:pt idx="589">
                  <c:v>5-May-10</c:v>
                </c:pt>
                <c:pt idx="590">
                  <c:v>6-May-10</c:v>
                </c:pt>
                <c:pt idx="591">
                  <c:v>7-May-10</c:v>
                </c:pt>
                <c:pt idx="592">
                  <c:v>10-May-10</c:v>
                </c:pt>
                <c:pt idx="593">
                  <c:v>11-May-10</c:v>
                </c:pt>
                <c:pt idx="594">
                  <c:v>12-May-10</c:v>
                </c:pt>
                <c:pt idx="595">
                  <c:v>13-May-10</c:v>
                </c:pt>
                <c:pt idx="596">
                  <c:v>14-May-10</c:v>
                </c:pt>
                <c:pt idx="597">
                  <c:v>17-May-10</c:v>
                </c:pt>
                <c:pt idx="598">
                  <c:v>18-May-10</c:v>
                </c:pt>
                <c:pt idx="599">
                  <c:v>19-May-10</c:v>
                </c:pt>
                <c:pt idx="600">
                  <c:v>20-May-10</c:v>
                </c:pt>
                <c:pt idx="601">
                  <c:v>21-May-10</c:v>
                </c:pt>
                <c:pt idx="602">
                  <c:v>24-May-10</c:v>
                </c:pt>
                <c:pt idx="603">
                  <c:v>25-May-10</c:v>
                </c:pt>
                <c:pt idx="604">
                  <c:v>26-May-10</c:v>
                </c:pt>
                <c:pt idx="605">
                  <c:v>27-May-10</c:v>
                </c:pt>
                <c:pt idx="606">
                  <c:v>28-May-10</c:v>
                </c:pt>
                <c:pt idx="607">
                  <c:v>1-Jun-10</c:v>
                </c:pt>
                <c:pt idx="608">
                  <c:v>2-Jun-10</c:v>
                </c:pt>
                <c:pt idx="609">
                  <c:v>3-Jun-10</c:v>
                </c:pt>
                <c:pt idx="610">
                  <c:v>4-Jun-10</c:v>
                </c:pt>
                <c:pt idx="611">
                  <c:v>7-Jun-10</c:v>
                </c:pt>
                <c:pt idx="612">
                  <c:v>8-Jun-10</c:v>
                </c:pt>
                <c:pt idx="613">
                  <c:v>9-Jun-10</c:v>
                </c:pt>
                <c:pt idx="614">
                  <c:v>10-Jun-10</c:v>
                </c:pt>
                <c:pt idx="615">
                  <c:v>11-Jun-10</c:v>
                </c:pt>
                <c:pt idx="616">
                  <c:v>14-Jun-10</c:v>
                </c:pt>
                <c:pt idx="617">
                  <c:v>15-Jun-10</c:v>
                </c:pt>
                <c:pt idx="618">
                  <c:v>16-Jun-10</c:v>
                </c:pt>
                <c:pt idx="619">
                  <c:v>17-Jun-10</c:v>
                </c:pt>
                <c:pt idx="620">
                  <c:v>18-Jun-10</c:v>
                </c:pt>
                <c:pt idx="621">
                  <c:v>21-Jun-10</c:v>
                </c:pt>
                <c:pt idx="622">
                  <c:v>22-Jun-10</c:v>
                </c:pt>
                <c:pt idx="623">
                  <c:v>23-Jun-10</c:v>
                </c:pt>
                <c:pt idx="624">
                  <c:v>24-Jun-10</c:v>
                </c:pt>
                <c:pt idx="625">
                  <c:v>25-Jun-10</c:v>
                </c:pt>
                <c:pt idx="626">
                  <c:v>28-Jun-10</c:v>
                </c:pt>
                <c:pt idx="627">
                  <c:v>29-Jun-10</c:v>
                </c:pt>
                <c:pt idx="628">
                  <c:v>30-Jun-10</c:v>
                </c:pt>
                <c:pt idx="629">
                  <c:v>1-Jul-10</c:v>
                </c:pt>
                <c:pt idx="630">
                  <c:v>2-Jul-10</c:v>
                </c:pt>
                <c:pt idx="631">
                  <c:v>6-Jul-10</c:v>
                </c:pt>
                <c:pt idx="632">
                  <c:v>7-Jul-10</c:v>
                </c:pt>
                <c:pt idx="633">
                  <c:v>8-Jul-10</c:v>
                </c:pt>
                <c:pt idx="634">
                  <c:v>9-Jul-10</c:v>
                </c:pt>
                <c:pt idx="635">
                  <c:v>12-Jul-10</c:v>
                </c:pt>
                <c:pt idx="636">
                  <c:v>13-Jul-10</c:v>
                </c:pt>
                <c:pt idx="637">
                  <c:v>14-Jul-10</c:v>
                </c:pt>
                <c:pt idx="638">
                  <c:v>15-Jul-10</c:v>
                </c:pt>
                <c:pt idx="639">
                  <c:v>16-Jul-10</c:v>
                </c:pt>
                <c:pt idx="640">
                  <c:v>19-Jul-10</c:v>
                </c:pt>
                <c:pt idx="641">
                  <c:v>20-Jul-10</c:v>
                </c:pt>
                <c:pt idx="642">
                  <c:v>21-Jul-10</c:v>
                </c:pt>
                <c:pt idx="643">
                  <c:v>22-Jul-10</c:v>
                </c:pt>
                <c:pt idx="644">
                  <c:v>23-Jul-10</c:v>
                </c:pt>
                <c:pt idx="645">
                  <c:v>26-Jul-10</c:v>
                </c:pt>
                <c:pt idx="646">
                  <c:v>27-Jul-10</c:v>
                </c:pt>
                <c:pt idx="647">
                  <c:v>28-Jul-10</c:v>
                </c:pt>
                <c:pt idx="648">
                  <c:v>29-Jul-10</c:v>
                </c:pt>
                <c:pt idx="649">
                  <c:v>30-Jul-10</c:v>
                </c:pt>
                <c:pt idx="650">
                  <c:v>2-Aug-10</c:v>
                </c:pt>
                <c:pt idx="651">
                  <c:v>3-Aug-10</c:v>
                </c:pt>
                <c:pt idx="652">
                  <c:v>4-Aug-10</c:v>
                </c:pt>
                <c:pt idx="653">
                  <c:v>5-Aug-10</c:v>
                </c:pt>
                <c:pt idx="654">
                  <c:v>6-Aug-10</c:v>
                </c:pt>
                <c:pt idx="655">
                  <c:v>9-Aug-10</c:v>
                </c:pt>
                <c:pt idx="656">
                  <c:v>10-Aug-10</c:v>
                </c:pt>
                <c:pt idx="657">
                  <c:v>11-Aug-10</c:v>
                </c:pt>
                <c:pt idx="658">
                  <c:v>12-Aug-10</c:v>
                </c:pt>
                <c:pt idx="659">
                  <c:v>13-Aug-10</c:v>
                </c:pt>
                <c:pt idx="660">
                  <c:v>16-Aug-10</c:v>
                </c:pt>
                <c:pt idx="661">
                  <c:v>17-Aug-10</c:v>
                </c:pt>
                <c:pt idx="662">
                  <c:v>18-Aug-10</c:v>
                </c:pt>
                <c:pt idx="663">
                  <c:v>19-Aug-10</c:v>
                </c:pt>
                <c:pt idx="664">
                  <c:v>20-Aug-10</c:v>
                </c:pt>
                <c:pt idx="665">
                  <c:v>23-Aug-10</c:v>
                </c:pt>
                <c:pt idx="666">
                  <c:v>24-Aug-10</c:v>
                </c:pt>
                <c:pt idx="667">
                  <c:v>25-Aug-10</c:v>
                </c:pt>
                <c:pt idx="668">
                  <c:v>26-Aug-10</c:v>
                </c:pt>
                <c:pt idx="669">
                  <c:v>27-Aug-10</c:v>
                </c:pt>
                <c:pt idx="670">
                  <c:v>30-Aug-10</c:v>
                </c:pt>
                <c:pt idx="671">
                  <c:v>31-Aug-10</c:v>
                </c:pt>
                <c:pt idx="672">
                  <c:v>1-Sep-10</c:v>
                </c:pt>
                <c:pt idx="673">
                  <c:v>2-Sep-10</c:v>
                </c:pt>
                <c:pt idx="674">
                  <c:v>3-Sep-10</c:v>
                </c:pt>
                <c:pt idx="675">
                  <c:v>7-Sep-10</c:v>
                </c:pt>
                <c:pt idx="676">
                  <c:v>8-Sep-10</c:v>
                </c:pt>
                <c:pt idx="677">
                  <c:v>9-Sep-10</c:v>
                </c:pt>
                <c:pt idx="678">
                  <c:v>10-Sep-10</c:v>
                </c:pt>
                <c:pt idx="679">
                  <c:v>13-Sep-10</c:v>
                </c:pt>
                <c:pt idx="680">
                  <c:v>14-Sep-10</c:v>
                </c:pt>
                <c:pt idx="681">
                  <c:v>15-Sep-10</c:v>
                </c:pt>
                <c:pt idx="682">
                  <c:v>16-Sep-10</c:v>
                </c:pt>
                <c:pt idx="683">
                  <c:v>17-Sep-10</c:v>
                </c:pt>
                <c:pt idx="684">
                  <c:v>20-Sep-10</c:v>
                </c:pt>
                <c:pt idx="685">
                  <c:v>21-Sep-10</c:v>
                </c:pt>
                <c:pt idx="686">
                  <c:v>22-Sep-10</c:v>
                </c:pt>
                <c:pt idx="687">
                  <c:v>23-Sep-10</c:v>
                </c:pt>
                <c:pt idx="688">
                  <c:v>24-Sep-10</c:v>
                </c:pt>
                <c:pt idx="689">
                  <c:v>27-Sep-10</c:v>
                </c:pt>
                <c:pt idx="690">
                  <c:v>28-Sep-10</c:v>
                </c:pt>
                <c:pt idx="691">
                  <c:v>29-Sep-10</c:v>
                </c:pt>
                <c:pt idx="692">
                  <c:v>30-Sep-10</c:v>
                </c:pt>
                <c:pt idx="693">
                  <c:v>1-Oct-10</c:v>
                </c:pt>
                <c:pt idx="694">
                  <c:v>4-Oct-10</c:v>
                </c:pt>
                <c:pt idx="695">
                  <c:v>5-Oct-10</c:v>
                </c:pt>
                <c:pt idx="696">
                  <c:v>6-Oct-10</c:v>
                </c:pt>
                <c:pt idx="697">
                  <c:v>7-Oct-10</c:v>
                </c:pt>
                <c:pt idx="698">
                  <c:v>8-Oct-10</c:v>
                </c:pt>
                <c:pt idx="699">
                  <c:v>11-Oct-10</c:v>
                </c:pt>
                <c:pt idx="700">
                  <c:v>12-Oct-10</c:v>
                </c:pt>
                <c:pt idx="701">
                  <c:v>13-Oct-10</c:v>
                </c:pt>
                <c:pt idx="702">
                  <c:v>14-Oct-10</c:v>
                </c:pt>
                <c:pt idx="703">
                  <c:v>15-Oct-10</c:v>
                </c:pt>
                <c:pt idx="704">
                  <c:v>18-Oct-10</c:v>
                </c:pt>
                <c:pt idx="705">
                  <c:v>19-Oct-10</c:v>
                </c:pt>
                <c:pt idx="706">
                  <c:v>20-Oct-10</c:v>
                </c:pt>
                <c:pt idx="707">
                  <c:v>21-Oct-10</c:v>
                </c:pt>
                <c:pt idx="708">
                  <c:v>22-Oct-10</c:v>
                </c:pt>
                <c:pt idx="709">
                  <c:v>25-Oct-10</c:v>
                </c:pt>
                <c:pt idx="710">
                  <c:v>26-Oct-10</c:v>
                </c:pt>
                <c:pt idx="711">
                  <c:v>27-Oct-10</c:v>
                </c:pt>
                <c:pt idx="712">
                  <c:v>28-Oct-10</c:v>
                </c:pt>
                <c:pt idx="713">
                  <c:v>29-Oct-10</c:v>
                </c:pt>
                <c:pt idx="714">
                  <c:v>1-Nov-10</c:v>
                </c:pt>
                <c:pt idx="715">
                  <c:v>2-Nov-10</c:v>
                </c:pt>
                <c:pt idx="716">
                  <c:v>3-Nov-10</c:v>
                </c:pt>
                <c:pt idx="717">
                  <c:v>4-Nov-10</c:v>
                </c:pt>
                <c:pt idx="718">
                  <c:v>5-Nov-10</c:v>
                </c:pt>
                <c:pt idx="719">
                  <c:v>8-Nov-10</c:v>
                </c:pt>
                <c:pt idx="720">
                  <c:v>9-Nov-10</c:v>
                </c:pt>
                <c:pt idx="721">
                  <c:v>10-Nov-10</c:v>
                </c:pt>
                <c:pt idx="722">
                  <c:v>11-Nov-10</c:v>
                </c:pt>
                <c:pt idx="723">
                  <c:v>12-Nov-10</c:v>
                </c:pt>
                <c:pt idx="724">
                  <c:v>15-Nov-10</c:v>
                </c:pt>
                <c:pt idx="725">
                  <c:v>16-Nov-10</c:v>
                </c:pt>
                <c:pt idx="726">
                  <c:v>17-Nov-10</c:v>
                </c:pt>
                <c:pt idx="727">
                  <c:v>18-Nov-10</c:v>
                </c:pt>
                <c:pt idx="728">
                  <c:v>19-Nov-10</c:v>
                </c:pt>
                <c:pt idx="729">
                  <c:v>22-Nov-10</c:v>
                </c:pt>
                <c:pt idx="730">
                  <c:v>23-Nov-10</c:v>
                </c:pt>
                <c:pt idx="731">
                  <c:v>24-Nov-10</c:v>
                </c:pt>
                <c:pt idx="732">
                  <c:v>26-Nov-10</c:v>
                </c:pt>
                <c:pt idx="733">
                  <c:v>29-Nov-10</c:v>
                </c:pt>
                <c:pt idx="734">
                  <c:v>30-Nov-10</c:v>
                </c:pt>
                <c:pt idx="735">
                  <c:v>1-Dec-10</c:v>
                </c:pt>
                <c:pt idx="736">
                  <c:v>2-Dec-10</c:v>
                </c:pt>
                <c:pt idx="737">
                  <c:v>3-Dec-10</c:v>
                </c:pt>
                <c:pt idx="738">
                  <c:v>6-Dec-10</c:v>
                </c:pt>
                <c:pt idx="739">
                  <c:v>7-Dec-10</c:v>
                </c:pt>
                <c:pt idx="740">
                  <c:v>8-Dec-10</c:v>
                </c:pt>
                <c:pt idx="741">
                  <c:v>9-Dec-10</c:v>
                </c:pt>
                <c:pt idx="742">
                  <c:v>10-Dec-10</c:v>
                </c:pt>
                <c:pt idx="743">
                  <c:v>13-Dec-10</c:v>
                </c:pt>
                <c:pt idx="744">
                  <c:v>14-Dec-10</c:v>
                </c:pt>
                <c:pt idx="745">
                  <c:v>15-Dec-10</c:v>
                </c:pt>
                <c:pt idx="746">
                  <c:v>16-Dec-10</c:v>
                </c:pt>
                <c:pt idx="747">
                  <c:v>17-Dec-10</c:v>
                </c:pt>
                <c:pt idx="748">
                  <c:v>20-Dec-10</c:v>
                </c:pt>
                <c:pt idx="749">
                  <c:v>21-Dec-10</c:v>
                </c:pt>
                <c:pt idx="750">
                  <c:v>22-Dec-10</c:v>
                </c:pt>
                <c:pt idx="751">
                  <c:v>23-Dec-10</c:v>
                </c:pt>
                <c:pt idx="752">
                  <c:v>27-Dec-10</c:v>
                </c:pt>
                <c:pt idx="753">
                  <c:v>28-Dec-10</c:v>
                </c:pt>
                <c:pt idx="754">
                  <c:v>29-Dec-10</c:v>
                </c:pt>
                <c:pt idx="755">
                  <c:v>30-Dec-10</c:v>
                </c:pt>
                <c:pt idx="756">
                  <c:v>31-Dec-10</c:v>
                </c:pt>
              </c:strCache>
            </c:strRef>
          </c:cat>
          <c:val>
            <c:numRef>
              <c:f>'IV table'!$E$3:$E$760</c:f>
              <c:numCache>
                <c:formatCode>General</c:formatCode>
                <c:ptCount val="757"/>
                <c:pt idx="0">
                  <c:v>-1</c:v>
                </c:pt>
                <c:pt idx="1">
                  <c:v>-1</c:v>
                </c:pt>
                <c:pt idx="2">
                  <c:v>0</c:v>
                </c:pt>
                <c:pt idx="3">
                  <c:v>0</c:v>
                </c:pt>
                <c:pt idx="4">
                  <c:v>0</c:v>
                </c:pt>
                <c:pt idx="5">
                  <c:v>0</c:v>
                </c:pt>
                <c:pt idx="6">
                  <c:v>0</c:v>
                </c:pt>
                <c:pt idx="7">
                  <c:v>0</c:v>
                </c:pt>
                <c:pt idx="8">
                  <c:v>0</c:v>
                </c:pt>
                <c:pt idx="9">
                  <c:v>0</c:v>
                </c:pt>
                <c:pt idx="10">
                  <c:v>0</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0</c:v>
                </c:pt>
                <c:pt idx="31">
                  <c:v>0</c:v>
                </c:pt>
                <c:pt idx="32">
                  <c:v>0</c:v>
                </c:pt>
                <c:pt idx="33">
                  <c:v>0</c:v>
                </c:pt>
                <c:pt idx="34">
                  <c:v>0</c:v>
                </c:pt>
                <c:pt idx="35">
                  <c:v>0</c:v>
                </c:pt>
                <c:pt idx="36">
                  <c:v>0</c:v>
                </c:pt>
                <c:pt idx="37">
                  <c:v>0</c:v>
                </c:pt>
                <c:pt idx="38">
                  <c:v>0</c:v>
                </c:pt>
                <c:pt idx="39">
                  <c:v>-1</c:v>
                </c:pt>
                <c:pt idx="40">
                  <c:v>-1</c:v>
                </c:pt>
                <c:pt idx="41">
                  <c:v>-1</c:v>
                </c:pt>
                <c:pt idx="42">
                  <c:v>-1</c:v>
                </c:pt>
                <c:pt idx="43">
                  <c:v>-1</c:v>
                </c:pt>
                <c:pt idx="44">
                  <c:v>-1</c:v>
                </c:pt>
                <c:pt idx="45">
                  <c:v>0</c:v>
                </c:pt>
                <c:pt idx="46">
                  <c:v>0</c:v>
                </c:pt>
                <c:pt idx="47">
                  <c:v>0</c:v>
                </c:pt>
                <c:pt idx="48">
                  <c:v>0</c:v>
                </c:pt>
                <c:pt idx="49">
                  <c:v>0</c:v>
                </c:pt>
                <c:pt idx="50">
                  <c:v>0</c:v>
                </c:pt>
                <c:pt idx="51">
                  <c:v>0</c:v>
                </c:pt>
                <c:pt idx="52">
                  <c:v>0</c:v>
                </c:pt>
                <c:pt idx="53">
                  <c:v>0</c:v>
                </c:pt>
                <c:pt idx="54">
                  <c:v>1</c:v>
                </c:pt>
                <c:pt idx="55">
                  <c:v>1</c:v>
                </c:pt>
                <c:pt idx="56">
                  <c:v>1</c:v>
                </c:pt>
                <c:pt idx="57">
                  <c:v>1</c:v>
                </c:pt>
                <c:pt idx="58">
                  <c:v>0</c:v>
                </c:pt>
                <c:pt idx="59">
                  <c:v>0</c:v>
                </c:pt>
                <c:pt idx="60">
                  <c:v>0</c:v>
                </c:pt>
                <c:pt idx="61">
                  <c:v>0</c:v>
                </c:pt>
                <c:pt idx="62">
                  <c:v>0</c:v>
                </c:pt>
                <c:pt idx="63">
                  <c:v>0</c:v>
                </c:pt>
                <c:pt idx="64">
                  <c:v>0</c:v>
                </c:pt>
                <c:pt idx="65">
                  <c:v>0</c:v>
                </c:pt>
                <c:pt idx="66">
                  <c:v>0</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0</c:v>
                </c:pt>
                <c:pt idx="102">
                  <c:v>0</c:v>
                </c:pt>
                <c:pt idx="103">
                  <c:v>0</c:v>
                </c:pt>
                <c:pt idx="104">
                  <c:v>0</c:v>
                </c:pt>
                <c:pt idx="105">
                  <c:v>0</c:v>
                </c:pt>
                <c:pt idx="106">
                  <c:v>0</c:v>
                </c:pt>
                <c:pt idx="107">
                  <c:v>0</c:v>
                </c:pt>
                <c:pt idx="108">
                  <c:v>0</c:v>
                </c:pt>
                <c:pt idx="109">
                  <c:v>0</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0</c:v>
                </c:pt>
                <c:pt idx="141">
                  <c:v>0</c:v>
                </c:pt>
                <c:pt idx="142">
                  <c:v>0</c:v>
                </c:pt>
                <c:pt idx="143">
                  <c:v>0</c:v>
                </c:pt>
                <c:pt idx="144">
                  <c:v>0</c:v>
                </c:pt>
                <c:pt idx="145">
                  <c:v>0</c:v>
                </c:pt>
                <c:pt idx="146">
                  <c:v>0</c:v>
                </c:pt>
                <c:pt idx="147">
                  <c:v>0</c:v>
                </c:pt>
                <c:pt idx="148">
                  <c:v>0</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0</c:v>
                </c:pt>
                <c:pt idx="171">
                  <c:v>0</c:v>
                </c:pt>
                <c:pt idx="172">
                  <c:v>0</c:v>
                </c:pt>
                <c:pt idx="173">
                  <c:v>0</c:v>
                </c:pt>
                <c:pt idx="174">
                  <c:v>0</c:v>
                </c:pt>
                <c:pt idx="175">
                  <c:v>0</c:v>
                </c:pt>
                <c:pt idx="176">
                  <c:v>0</c:v>
                </c:pt>
                <c:pt idx="177">
                  <c:v>0</c:v>
                </c:pt>
                <c:pt idx="178">
                  <c:v>0</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0</c:v>
                </c:pt>
                <c:pt idx="263">
                  <c:v>0</c:v>
                </c:pt>
                <c:pt idx="264">
                  <c:v>0</c:v>
                </c:pt>
                <c:pt idx="265">
                  <c:v>0</c:v>
                </c:pt>
                <c:pt idx="266">
                  <c:v>0</c:v>
                </c:pt>
                <c:pt idx="267">
                  <c:v>0</c:v>
                </c:pt>
                <c:pt idx="268">
                  <c:v>0</c:v>
                </c:pt>
                <c:pt idx="269">
                  <c:v>0</c:v>
                </c:pt>
                <c:pt idx="270">
                  <c:v>0</c:v>
                </c:pt>
                <c:pt idx="271">
                  <c:v>1</c:v>
                </c:pt>
                <c:pt idx="272">
                  <c:v>0</c:v>
                </c:pt>
                <c:pt idx="273">
                  <c:v>0</c:v>
                </c:pt>
                <c:pt idx="274">
                  <c:v>0</c:v>
                </c:pt>
                <c:pt idx="275">
                  <c:v>0</c:v>
                </c:pt>
                <c:pt idx="276">
                  <c:v>0</c:v>
                </c:pt>
                <c:pt idx="277">
                  <c:v>0</c:v>
                </c:pt>
                <c:pt idx="278">
                  <c:v>0</c:v>
                </c:pt>
                <c:pt idx="279">
                  <c:v>0</c:v>
                </c:pt>
                <c:pt idx="280">
                  <c:v>0</c:v>
                </c:pt>
                <c:pt idx="281">
                  <c:v>-1</c:v>
                </c:pt>
                <c:pt idx="282">
                  <c:v>-1</c:v>
                </c:pt>
                <c:pt idx="283">
                  <c:v>-1</c:v>
                </c:pt>
                <c:pt idx="284">
                  <c:v>-1</c:v>
                </c:pt>
                <c:pt idx="285">
                  <c:v>0</c:v>
                </c:pt>
                <c:pt idx="286">
                  <c:v>0</c:v>
                </c:pt>
                <c:pt idx="287">
                  <c:v>0</c:v>
                </c:pt>
                <c:pt idx="288">
                  <c:v>0</c:v>
                </c:pt>
                <c:pt idx="289">
                  <c:v>0</c:v>
                </c:pt>
                <c:pt idx="290">
                  <c:v>0</c:v>
                </c:pt>
                <c:pt idx="291">
                  <c:v>0</c:v>
                </c:pt>
                <c:pt idx="292">
                  <c:v>0</c:v>
                </c:pt>
                <c:pt idx="293">
                  <c:v>0</c:v>
                </c:pt>
                <c:pt idx="294">
                  <c:v>1</c:v>
                </c:pt>
                <c:pt idx="295">
                  <c:v>1</c:v>
                </c:pt>
                <c:pt idx="296">
                  <c:v>1</c:v>
                </c:pt>
                <c:pt idx="297">
                  <c:v>1</c:v>
                </c:pt>
                <c:pt idx="298">
                  <c:v>1</c:v>
                </c:pt>
                <c:pt idx="299">
                  <c:v>1</c:v>
                </c:pt>
                <c:pt idx="300">
                  <c:v>1</c:v>
                </c:pt>
                <c:pt idx="301">
                  <c:v>0</c:v>
                </c:pt>
                <c:pt idx="302">
                  <c:v>0</c:v>
                </c:pt>
                <c:pt idx="303">
                  <c:v>0</c:v>
                </c:pt>
                <c:pt idx="304">
                  <c:v>0</c:v>
                </c:pt>
                <c:pt idx="305">
                  <c:v>0</c:v>
                </c:pt>
                <c:pt idx="306">
                  <c:v>0</c:v>
                </c:pt>
                <c:pt idx="307">
                  <c:v>0</c:v>
                </c:pt>
                <c:pt idx="308">
                  <c:v>0</c:v>
                </c:pt>
                <c:pt idx="309">
                  <c:v>0</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-1</c:v>
                </c:pt>
                <c:pt idx="396">
                  <c:v>-1</c:v>
                </c:pt>
                <c:pt idx="397">
                  <c:v>-1</c:v>
                </c:pt>
                <c:pt idx="398">
                  <c:v>-1</c:v>
                </c:pt>
                <c:pt idx="399">
                  <c:v>-1</c:v>
                </c:pt>
                <c:pt idx="400">
                  <c:v>-1</c:v>
                </c:pt>
                <c:pt idx="401">
                  <c:v>-1</c:v>
                </c:pt>
                <c:pt idx="402">
                  <c:v>0</c:v>
                </c:pt>
                <c:pt idx="403">
                  <c:v>0</c:v>
                </c:pt>
                <c:pt idx="404">
                  <c:v>0</c:v>
                </c:pt>
                <c:pt idx="405">
                  <c:v>0</c:v>
                </c:pt>
                <c:pt idx="406">
                  <c:v>0</c:v>
                </c:pt>
                <c:pt idx="407">
                  <c:v>0</c:v>
                </c:pt>
                <c:pt idx="408">
                  <c:v>0</c:v>
                </c:pt>
                <c:pt idx="409">
                  <c:v>0</c:v>
                </c:pt>
                <c:pt idx="410">
                  <c:v>0</c:v>
                </c:pt>
                <c:pt idx="411">
                  <c:v>1</c:v>
                </c:pt>
                <c:pt idx="412">
                  <c:v>1</c:v>
                </c:pt>
                <c:pt idx="413">
                  <c:v>1</c:v>
                </c:pt>
                <c:pt idx="414">
                  <c:v>1</c:v>
                </c:pt>
                <c:pt idx="415">
                  <c:v>1</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-1</c:v>
                </c:pt>
                <c:pt idx="437">
                  <c:v>-1</c:v>
                </c:pt>
                <c:pt idx="438">
                  <c:v>-1</c:v>
                </c:pt>
                <c:pt idx="439">
                  <c:v>-1</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-1</c:v>
                </c:pt>
                <c:pt idx="459">
                  <c:v>-1</c:v>
                </c:pt>
                <c:pt idx="460">
                  <c:v>-1</c:v>
                </c:pt>
                <c:pt idx="461">
                  <c:v>0</c:v>
                </c:pt>
                <c:pt idx="462">
                  <c:v>0</c:v>
                </c:pt>
                <c:pt idx="463">
                  <c:v>0</c:v>
                </c:pt>
                <c:pt idx="464">
                  <c:v>0</c:v>
                </c:pt>
                <c:pt idx="465">
                  <c:v>0</c:v>
                </c:pt>
                <c:pt idx="466">
                  <c:v>0</c:v>
                </c:pt>
                <c:pt idx="467">
                  <c:v>0</c:v>
                </c:pt>
                <c:pt idx="468">
                  <c:v>0</c:v>
                </c:pt>
                <c:pt idx="469">
                  <c:v>0</c:v>
                </c:pt>
                <c:pt idx="470">
                  <c:v>1</c:v>
                </c:pt>
                <c:pt idx="471">
                  <c:v>0</c:v>
                </c:pt>
                <c:pt idx="472">
                  <c:v>0</c:v>
                </c:pt>
                <c:pt idx="473">
                  <c:v>0</c:v>
                </c:pt>
                <c:pt idx="474">
                  <c:v>0</c:v>
                </c:pt>
                <c:pt idx="475">
                  <c:v>0</c:v>
                </c:pt>
                <c:pt idx="476">
                  <c:v>0</c:v>
                </c:pt>
                <c:pt idx="477">
                  <c:v>0</c:v>
                </c:pt>
                <c:pt idx="478">
                  <c:v>0</c:v>
                </c:pt>
                <c:pt idx="479">
                  <c:v>0</c:v>
                </c:pt>
                <c:pt idx="480">
                  <c:v>-1</c:v>
                </c:pt>
                <c:pt idx="481">
                  <c:v>-1</c:v>
                </c:pt>
                <c:pt idx="482">
                  <c:v>-1</c:v>
                </c:pt>
                <c:pt idx="483">
                  <c:v>-1</c:v>
                </c:pt>
                <c:pt idx="484">
                  <c:v>-1</c:v>
                </c:pt>
                <c:pt idx="485">
                  <c:v>-1</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0</c:v>
                </c:pt>
                <c:pt idx="520">
                  <c:v>0</c:v>
                </c:pt>
                <c:pt idx="521">
                  <c:v>0</c:v>
                </c:pt>
                <c:pt idx="522">
                  <c:v>0</c:v>
                </c:pt>
                <c:pt idx="523">
                  <c:v>0</c:v>
                </c:pt>
                <c:pt idx="524">
                  <c:v>0</c:v>
                </c:pt>
                <c:pt idx="525">
                  <c:v>0</c:v>
                </c:pt>
                <c:pt idx="526">
                  <c:v>0</c:v>
                </c:pt>
                <c:pt idx="527">
                  <c:v>0</c:v>
                </c:pt>
                <c:pt idx="528">
                  <c:v>1</c:v>
                </c:pt>
                <c:pt idx="529">
                  <c:v>1</c:v>
                </c:pt>
                <c:pt idx="530">
                  <c:v>1</c:v>
                </c:pt>
                <c:pt idx="531">
                  <c:v>1</c:v>
                </c:pt>
                <c:pt idx="532">
                  <c:v>1</c:v>
                </c:pt>
                <c:pt idx="533">
                  <c:v>1</c:v>
                </c:pt>
                <c:pt idx="534">
                  <c:v>1</c:v>
                </c:pt>
                <c:pt idx="535">
                  <c:v>1</c:v>
                </c:pt>
                <c:pt idx="536">
                  <c:v>0</c:v>
                </c:pt>
                <c:pt idx="537">
                  <c:v>0</c:v>
                </c:pt>
                <c:pt idx="538">
                  <c:v>0</c:v>
                </c:pt>
                <c:pt idx="539">
                  <c:v>0</c:v>
                </c:pt>
                <c:pt idx="540">
                  <c:v>0</c:v>
                </c:pt>
                <c:pt idx="541">
                  <c:v>0</c:v>
                </c:pt>
                <c:pt idx="542">
                  <c:v>0</c:v>
                </c:pt>
                <c:pt idx="543">
                  <c:v>0</c:v>
                </c:pt>
                <c:pt idx="544">
                  <c:v>0</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0</c:v>
                </c:pt>
                <c:pt idx="566">
                  <c:v>0</c:v>
                </c:pt>
                <c:pt idx="567">
                  <c:v>0</c:v>
                </c:pt>
                <c:pt idx="568">
                  <c:v>0</c:v>
                </c:pt>
                <c:pt idx="569">
                  <c:v>0</c:v>
                </c:pt>
                <c:pt idx="570">
                  <c:v>0</c:v>
                </c:pt>
                <c:pt idx="571">
                  <c:v>0</c:v>
                </c:pt>
                <c:pt idx="572">
                  <c:v>0</c:v>
                </c:pt>
                <c:pt idx="573">
                  <c:v>0</c:v>
                </c:pt>
                <c:pt idx="574">
                  <c:v>0</c:v>
                </c:pt>
                <c:pt idx="575">
                  <c:v>0</c:v>
                </c:pt>
                <c:pt idx="576">
                  <c:v>-1</c:v>
                </c:pt>
                <c:pt idx="577">
                  <c:v>-1</c:v>
                </c:pt>
                <c:pt idx="578">
                  <c:v>-1</c:v>
                </c:pt>
                <c:pt idx="579">
                  <c:v>-1</c:v>
                </c:pt>
                <c:pt idx="580">
                  <c:v>-1</c:v>
                </c:pt>
                <c:pt idx="581">
                  <c:v>0</c:v>
                </c:pt>
                <c:pt idx="582">
                  <c:v>0</c:v>
                </c:pt>
                <c:pt idx="583">
                  <c:v>0</c:v>
                </c:pt>
                <c:pt idx="584">
                  <c:v>0</c:v>
                </c:pt>
                <c:pt idx="585">
                  <c:v>0</c:v>
                </c:pt>
                <c:pt idx="586">
                  <c:v>0</c:v>
                </c:pt>
                <c:pt idx="587">
                  <c:v>0</c:v>
                </c:pt>
                <c:pt idx="588">
                  <c:v>0</c:v>
                </c:pt>
                <c:pt idx="589">
                  <c:v>0</c:v>
                </c:pt>
                <c:pt idx="590">
                  <c:v>0</c:v>
                </c:pt>
                <c:pt idx="591">
                  <c:v>0</c:v>
                </c:pt>
                <c:pt idx="592">
                  <c:v>0</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-1</c:v>
                </c:pt>
                <c:pt idx="626">
                  <c:v>-1</c:v>
                </c:pt>
                <c:pt idx="627">
                  <c:v>-1</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0</c:v>
                </c:pt>
                <c:pt idx="661">
                  <c:v>0</c:v>
                </c:pt>
                <c:pt idx="662">
                  <c:v>0</c:v>
                </c:pt>
                <c:pt idx="663">
                  <c:v>0</c:v>
                </c:pt>
                <c:pt idx="664">
                  <c:v>0</c:v>
                </c:pt>
                <c:pt idx="665">
                  <c:v>0</c:v>
                </c:pt>
                <c:pt idx="666">
                  <c:v>0</c:v>
                </c:pt>
                <c:pt idx="667">
                  <c:v>0</c:v>
                </c:pt>
                <c:pt idx="668">
                  <c:v>0</c:v>
                </c:pt>
                <c:pt idx="669">
                  <c:v>1</c:v>
                </c:pt>
                <c:pt idx="670">
                  <c:v>1</c:v>
                </c:pt>
                <c:pt idx="671">
                  <c:v>1</c:v>
                </c:pt>
                <c:pt idx="672">
                  <c:v>1</c:v>
                </c:pt>
                <c:pt idx="673">
                  <c:v>1</c:v>
                </c:pt>
                <c:pt idx="674">
                  <c:v>0</c:v>
                </c:pt>
                <c:pt idx="675">
                  <c:v>0</c:v>
                </c:pt>
                <c:pt idx="676">
                  <c:v>0</c:v>
                </c:pt>
                <c:pt idx="677">
                  <c:v>0</c:v>
                </c:pt>
                <c:pt idx="678">
                  <c:v>0</c:v>
                </c:pt>
                <c:pt idx="679">
                  <c:v>0</c:v>
                </c:pt>
                <c:pt idx="680">
                  <c:v>0</c:v>
                </c:pt>
                <c:pt idx="681">
                  <c:v>0</c:v>
                </c:pt>
                <c:pt idx="682">
                  <c:v>0</c:v>
                </c:pt>
                <c:pt idx="683">
                  <c:v>-1</c:v>
                </c:pt>
                <c:pt idx="684">
                  <c:v>-1</c:v>
                </c:pt>
                <c:pt idx="685">
                  <c:v>-1</c:v>
                </c:pt>
                <c:pt idx="686">
                  <c:v>-1</c:v>
                </c:pt>
                <c:pt idx="687">
                  <c:v>-1</c:v>
                </c:pt>
                <c:pt idx="688">
                  <c:v>-1</c:v>
                </c:pt>
                <c:pt idx="689">
                  <c:v>-1</c:v>
                </c:pt>
                <c:pt idx="690">
                  <c:v>-1</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-1</c:v>
                </c:pt>
                <c:pt idx="708">
                  <c:v>-1</c:v>
                </c:pt>
                <c:pt idx="709">
                  <c:v>-1</c:v>
                </c:pt>
                <c:pt idx="710">
                  <c:v>-1</c:v>
                </c:pt>
                <c:pt idx="711">
                  <c:v>-1</c:v>
                </c:pt>
                <c:pt idx="712">
                  <c:v>-1</c:v>
                </c:pt>
                <c:pt idx="713">
                  <c:v>-1</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-1</c:v>
                </c:pt>
                <c:pt idx="750">
                  <c:v>-1</c:v>
                </c:pt>
                <c:pt idx="751">
                  <c:v>-1</c:v>
                </c:pt>
                <c:pt idx="752">
                  <c:v>-1</c:v>
                </c:pt>
                <c:pt idx="753">
                  <c:v>-1</c:v>
                </c:pt>
                <c:pt idx="754">
                  <c:v>-1</c:v>
                </c:pt>
                <c:pt idx="755">
                  <c:v>-1</c:v>
                </c:pt>
                <c:pt idx="756">
                  <c:v>-1</c:v>
                </c:pt>
              </c:numCache>
            </c:numRef>
          </c:val>
          <c:smooth val="0"/>
        </c:ser>
        <c:dLbls>
          <c:showLegendKey val="0"/>
          <c:showVal val="0"/>
          <c:showCatName val="0"/>
          <c:showSerName val="0"/>
          <c:showPercent val="0"/>
          <c:showBubbleSize val="0"/>
        </c:dLbls>
        <c:marker val="1"/>
        <c:smooth val="0"/>
        <c:axId val="178755840"/>
        <c:axId val="178757632"/>
      </c:lineChart>
      <c:lineChart>
        <c:grouping val="standard"/>
        <c:varyColors val="0"/>
        <c:ser>
          <c:idx val="1"/>
          <c:order val="1"/>
          <c:tx>
            <c:strRef>
              <c:f>'IV table'!$F$2</c:f>
              <c:strCache>
                <c:ptCount val="1"/>
                <c:pt idx="0">
                  <c:v>Sum of VIX</c:v>
                </c:pt>
              </c:strCache>
            </c:strRef>
          </c:tx>
          <c:marker>
            <c:symbol val="none"/>
          </c:marker>
          <c:cat>
            <c:strRef>
              <c:f>'IV table'!$D$3:$D$760</c:f>
              <c:strCache>
                <c:ptCount val="757"/>
                <c:pt idx="0">
                  <c:v>2-Jan-08</c:v>
                </c:pt>
                <c:pt idx="1">
                  <c:v>3-Jan-08</c:v>
                </c:pt>
                <c:pt idx="2">
                  <c:v>4-Jan-08</c:v>
                </c:pt>
                <c:pt idx="3">
                  <c:v>7-Jan-08</c:v>
                </c:pt>
                <c:pt idx="4">
                  <c:v>8-Jan-08</c:v>
                </c:pt>
                <c:pt idx="5">
                  <c:v>9-Jan-08</c:v>
                </c:pt>
                <c:pt idx="6">
                  <c:v>10-Jan-08</c:v>
                </c:pt>
                <c:pt idx="7">
                  <c:v>11-Jan-08</c:v>
                </c:pt>
                <c:pt idx="8">
                  <c:v>14-Jan-08</c:v>
                </c:pt>
                <c:pt idx="9">
                  <c:v>15-Jan-08</c:v>
                </c:pt>
                <c:pt idx="10">
                  <c:v>16-Jan-08</c:v>
                </c:pt>
                <c:pt idx="11">
                  <c:v>17-Jan-08</c:v>
                </c:pt>
                <c:pt idx="12">
                  <c:v>18-Jan-08</c:v>
                </c:pt>
                <c:pt idx="13">
                  <c:v>22-Jan-08</c:v>
                </c:pt>
                <c:pt idx="14">
                  <c:v>23-Jan-08</c:v>
                </c:pt>
                <c:pt idx="15">
                  <c:v>24-Jan-08</c:v>
                </c:pt>
                <c:pt idx="16">
                  <c:v>25-Jan-08</c:v>
                </c:pt>
                <c:pt idx="17">
                  <c:v>28-Jan-08</c:v>
                </c:pt>
                <c:pt idx="18">
                  <c:v>29-Jan-08</c:v>
                </c:pt>
                <c:pt idx="19">
                  <c:v>30-Jan-08</c:v>
                </c:pt>
                <c:pt idx="20">
                  <c:v>31-Jan-08</c:v>
                </c:pt>
                <c:pt idx="21">
                  <c:v>1-Feb-08</c:v>
                </c:pt>
                <c:pt idx="22">
                  <c:v>4-Feb-08</c:v>
                </c:pt>
                <c:pt idx="23">
                  <c:v>5-Feb-08</c:v>
                </c:pt>
                <c:pt idx="24">
                  <c:v>6-Feb-08</c:v>
                </c:pt>
                <c:pt idx="25">
                  <c:v>7-Feb-08</c:v>
                </c:pt>
                <c:pt idx="26">
                  <c:v>8-Feb-08</c:v>
                </c:pt>
                <c:pt idx="27">
                  <c:v>11-Feb-08</c:v>
                </c:pt>
                <c:pt idx="28">
                  <c:v>12-Feb-08</c:v>
                </c:pt>
                <c:pt idx="29">
                  <c:v>13-Feb-08</c:v>
                </c:pt>
                <c:pt idx="30">
                  <c:v>14-Feb-08</c:v>
                </c:pt>
                <c:pt idx="31">
                  <c:v>15-Feb-08</c:v>
                </c:pt>
                <c:pt idx="32">
                  <c:v>19-Feb-08</c:v>
                </c:pt>
                <c:pt idx="33">
                  <c:v>20-Feb-08</c:v>
                </c:pt>
                <c:pt idx="34">
                  <c:v>21-Feb-08</c:v>
                </c:pt>
                <c:pt idx="35">
                  <c:v>22-Feb-08</c:v>
                </c:pt>
                <c:pt idx="36">
                  <c:v>25-Feb-08</c:v>
                </c:pt>
                <c:pt idx="37">
                  <c:v>26-Feb-08</c:v>
                </c:pt>
                <c:pt idx="38">
                  <c:v>27-Feb-08</c:v>
                </c:pt>
                <c:pt idx="39">
                  <c:v>28-Feb-08</c:v>
                </c:pt>
                <c:pt idx="40">
                  <c:v>29-Feb-08</c:v>
                </c:pt>
                <c:pt idx="41">
                  <c:v>3-Mar-08</c:v>
                </c:pt>
                <c:pt idx="42">
                  <c:v>4-Mar-08</c:v>
                </c:pt>
                <c:pt idx="43">
                  <c:v>5-Mar-08</c:v>
                </c:pt>
                <c:pt idx="44">
                  <c:v>6-Mar-08</c:v>
                </c:pt>
                <c:pt idx="45">
                  <c:v>7-Mar-08</c:v>
                </c:pt>
                <c:pt idx="46">
                  <c:v>10-Mar-08</c:v>
                </c:pt>
                <c:pt idx="47">
                  <c:v>11-Mar-08</c:v>
                </c:pt>
                <c:pt idx="48">
                  <c:v>12-Mar-08</c:v>
                </c:pt>
                <c:pt idx="49">
                  <c:v>13-Mar-08</c:v>
                </c:pt>
                <c:pt idx="50">
                  <c:v>14-Mar-08</c:v>
                </c:pt>
                <c:pt idx="51">
                  <c:v>17-Mar-08</c:v>
                </c:pt>
                <c:pt idx="52">
                  <c:v>18-Mar-08</c:v>
                </c:pt>
                <c:pt idx="53">
                  <c:v>19-Mar-08</c:v>
                </c:pt>
                <c:pt idx="54">
                  <c:v>20-Mar-08</c:v>
                </c:pt>
                <c:pt idx="55">
                  <c:v>24-Mar-08</c:v>
                </c:pt>
                <c:pt idx="56">
                  <c:v>25-Mar-08</c:v>
                </c:pt>
                <c:pt idx="57">
                  <c:v>26-Mar-08</c:v>
                </c:pt>
                <c:pt idx="58">
                  <c:v>27-Mar-08</c:v>
                </c:pt>
                <c:pt idx="59">
                  <c:v>28-Mar-08</c:v>
                </c:pt>
                <c:pt idx="60">
                  <c:v>31-Mar-08</c:v>
                </c:pt>
                <c:pt idx="61">
                  <c:v>1-Apr-08</c:v>
                </c:pt>
                <c:pt idx="62">
                  <c:v>2-Apr-08</c:v>
                </c:pt>
                <c:pt idx="63">
                  <c:v>3-Apr-08</c:v>
                </c:pt>
                <c:pt idx="64">
                  <c:v>4-Apr-08</c:v>
                </c:pt>
                <c:pt idx="65">
                  <c:v>7-Apr-08</c:v>
                </c:pt>
                <c:pt idx="66">
                  <c:v>8-Apr-08</c:v>
                </c:pt>
                <c:pt idx="67">
                  <c:v>9-Apr-08</c:v>
                </c:pt>
                <c:pt idx="68">
                  <c:v>10-Apr-08</c:v>
                </c:pt>
                <c:pt idx="69">
                  <c:v>11-Apr-08</c:v>
                </c:pt>
                <c:pt idx="70">
                  <c:v>14-Apr-08</c:v>
                </c:pt>
                <c:pt idx="71">
                  <c:v>15-Apr-08</c:v>
                </c:pt>
                <c:pt idx="72">
                  <c:v>16-Apr-08</c:v>
                </c:pt>
                <c:pt idx="73">
                  <c:v>17-Apr-08</c:v>
                </c:pt>
                <c:pt idx="74">
                  <c:v>18-Apr-08</c:v>
                </c:pt>
                <c:pt idx="75">
                  <c:v>21-Apr-08</c:v>
                </c:pt>
                <c:pt idx="76">
                  <c:v>22-Apr-08</c:v>
                </c:pt>
                <c:pt idx="77">
                  <c:v>23-Apr-08</c:v>
                </c:pt>
                <c:pt idx="78">
                  <c:v>24-Apr-08</c:v>
                </c:pt>
                <c:pt idx="79">
                  <c:v>25-Apr-08</c:v>
                </c:pt>
                <c:pt idx="80">
                  <c:v>28-Apr-08</c:v>
                </c:pt>
                <c:pt idx="81">
                  <c:v>29-Apr-08</c:v>
                </c:pt>
                <c:pt idx="82">
                  <c:v>30-Apr-08</c:v>
                </c:pt>
                <c:pt idx="83">
                  <c:v>1-May-08</c:v>
                </c:pt>
                <c:pt idx="84">
                  <c:v>2-May-08</c:v>
                </c:pt>
                <c:pt idx="85">
                  <c:v>5-May-08</c:v>
                </c:pt>
                <c:pt idx="86">
                  <c:v>6-May-08</c:v>
                </c:pt>
                <c:pt idx="87">
                  <c:v>7-May-08</c:v>
                </c:pt>
                <c:pt idx="88">
                  <c:v>8-May-08</c:v>
                </c:pt>
                <c:pt idx="89">
                  <c:v>9-May-08</c:v>
                </c:pt>
                <c:pt idx="90">
                  <c:v>12-May-08</c:v>
                </c:pt>
                <c:pt idx="91">
                  <c:v>13-May-08</c:v>
                </c:pt>
                <c:pt idx="92">
                  <c:v>14-May-08</c:v>
                </c:pt>
                <c:pt idx="93">
                  <c:v>15-May-08</c:v>
                </c:pt>
                <c:pt idx="94">
                  <c:v>16-May-08</c:v>
                </c:pt>
                <c:pt idx="95">
                  <c:v>19-May-08</c:v>
                </c:pt>
                <c:pt idx="96">
                  <c:v>20-May-08</c:v>
                </c:pt>
                <c:pt idx="97">
                  <c:v>21-May-08</c:v>
                </c:pt>
                <c:pt idx="98">
                  <c:v>22-May-08</c:v>
                </c:pt>
                <c:pt idx="99">
                  <c:v>23-May-08</c:v>
                </c:pt>
                <c:pt idx="100">
                  <c:v>27-May-08</c:v>
                </c:pt>
                <c:pt idx="101">
                  <c:v>28-May-08</c:v>
                </c:pt>
                <c:pt idx="102">
                  <c:v>29-May-08</c:v>
                </c:pt>
                <c:pt idx="103">
                  <c:v>30-May-08</c:v>
                </c:pt>
                <c:pt idx="104">
                  <c:v>2-Jun-08</c:v>
                </c:pt>
                <c:pt idx="105">
                  <c:v>3-Jun-08</c:v>
                </c:pt>
                <c:pt idx="106">
                  <c:v>4-Jun-08</c:v>
                </c:pt>
                <c:pt idx="107">
                  <c:v>5-Jun-08</c:v>
                </c:pt>
                <c:pt idx="108">
                  <c:v>6-Jun-08</c:v>
                </c:pt>
                <c:pt idx="109">
                  <c:v>9-Jun-08</c:v>
                </c:pt>
                <c:pt idx="110">
                  <c:v>10-Jun-08</c:v>
                </c:pt>
                <c:pt idx="111">
                  <c:v>11-Jun-08</c:v>
                </c:pt>
                <c:pt idx="112">
                  <c:v>12-Jun-08</c:v>
                </c:pt>
                <c:pt idx="113">
                  <c:v>13-Jun-08</c:v>
                </c:pt>
                <c:pt idx="114">
                  <c:v>16-Jun-08</c:v>
                </c:pt>
                <c:pt idx="115">
                  <c:v>17-Jun-08</c:v>
                </c:pt>
                <c:pt idx="116">
                  <c:v>18-Jun-08</c:v>
                </c:pt>
                <c:pt idx="117">
                  <c:v>19-Jun-08</c:v>
                </c:pt>
                <c:pt idx="118">
                  <c:v>20-Jun-08</c:v>
                </c:pt>
                <c:pt idx="119">
                  <c:v>23-Jun-08</c:v>
                </c:pt>
                <c:pt idx="120">
                  <c:v>24-Jun-08</c:v>
                </c:pt>
                <c:pt idx="121">
                  <c:v>25-Jun-08</c:v>
                </c:pt>
                <c:pt idx="122">
                  <c:v>26-Jun-08</c:v>
                </c:pt>
                <c:pt idx="123">
                  <c:v>27-Jun-08</c:v>
                </c:pt>
                <c:pt idx="124">
                  <c:v>30-Jun-08</c:v>
                </c:pt>
                <c:pt idx="125">
                  <c:v>1-Jul-08</c:v>
                </c:pt>
                <c:pt idx="126">
                  <c:v>2-Jul-08</c:v>
                </c:pt>
                <c:pt idx="127">
                  <c:v>3-Jul-08</c:v>
                </c:pt>
                <c:pt idx="128">
                  <c:v>7-Jul-08</c:v>
                </c:pt>
                <c:pt idx="129">
                  <c:v>8-Jul-08</c:v>
                </c:pt>
                <c:pt idx="130">
                  <c:v>9-Jul-08</c:v>
                </c:pt>
                <c:pt idx="131">
                  <c:v>10-Jul-08</c:v>
                </c:pt>
                <c:pt idx="132">
                  <c:v>11-Jul-08</c:v>
                </c:pt>
                <c:pt idx="133">
                  <c:v>14-Jul-08</c:v>
                </c:pt>
                <c:pt idx="134">
                  <c:v>15-Jul-08</c:v>
                </c:pt>
                <c:pt idx="135">
                  <c:v>16-Jul-08</c:v>
                </c:pt>
                <c:pt idx="136">
                  <c:v>17-Jul-08</c:v>
                </c:pt>
                <c:pt idx="137">
                  <c:v>18-Jul-08</c:v>
                </c:pt>
                <c:pt idx="138">
                  <c:v>21-Jul-08</c:v>
                </c:pt>
                <c:pt idx="139">
                  <c:v>22-Jul-08</c:v>
                </c:pt>
                <c:pt idx="140">
                  <c:v>23-Jul-08</c:v>
                </c:pt>
                <c:pt idx="141">
                  <c:v>24-Jul-08</c:v>
                </c:pt>
                <c:pt idx="142">
                  <c:v>25-Jul-08</c:v>
                </c:pt>
                <c:pt idx="143">
                  <c:v>28-Jul-08</c:v>
                </c:pt>
                <c:pt idx="144">
                  <c:v>29-Jul-08</c:v>
                </c:pt>
                <c:pt idx="145">
                  <c:v>30-Jul-08</c:v>
                </c:pt>
                <c:pt idx="146">
                  <c:v>31-Jul-08</c:v>
                </c:pt>
                <c:pt idx="147">
                  <c:v>1-Aug-08</c:v>
                </c:pt>
                <c:pt idx="148">
                  <c:v>4-Aug-08</c:v>
                </c:pt>
                <c:pt idx="149">
                  <c:v>5-Aug-08</c:v>
                </c:pt>
                <c:pt idx="150">
                  <c:v>6-Aug-08</c:v>
                </c:pt>
                <c:pt idx="151">
                  <c:v>7-Aug-08</c:v>
                </c:pt>
                <c:pt idx="152">
                  <c:v>8-Aug-08</c:v>
                </c:pt>
                <c:pt idx="153">
                  <c:v>11-Aug-08</c:v>
                </c:pt>
                <c:pt idx="154">
                  <c:v>12-Aug-08</c:v>
                </c:pt>
                <c:pt idx="155">
                  <c:v>13-Aug-08</c:v>
                </c:pt>
                <c:pt idx="156">
                  <c:v>14-Aug-08</c:v>
                </c:pt>
                <c:pt idx="157">
                  <c:v>15-Aug-08</c:v>
                </c:pt>
                <c:pt idx="158">
                  <c:v>18-Aug-08</c:v>
                </c:pt>
                <c:pt idx="159">
                  <c:v>19-Aug-08</c:v>
                </c:pt>
                <c:pt idx="160">
                  <c:v>20-Aug-08</c:v>
                </c:pt>
                <c:pt idx="161">
                  <c:v>21-Aug-08</c:v>
                </c:pt>
                <c:pt idx="162">
                  <c:v>22-Aug-08</c:v>
                </c:pt>
                <c:pt idx="163">
                  <c:v>25-Aug-08</c:v>
                </c:pt>
                <c:pt idx="164">
                  <c:v>26-Aug-08</c:v>
                </c:pt>
                <c:pt idx="165">
                  <c:v>27-Aug-08</c:v>
                </c:pt>
                <c:pt idx="166">
                  <c:v>28-Aug-08</c:v>
                </c:pt>
                <c:pt idx="167">
                  <c:v>29-Aug-08</c:v>
                </c:pt>
                <c:pt idx="168">
                  <c:v>2-Sep-08</c:v>
                </c:pt>
                <c:pt idx="169">
                  <c:v>3-Sep-08</c:v>
                </c:pt>
                <c:pt idx="170">
                  <c:v>4-Sep-08</c:v>
                </c:pt>
                <c:pt idx="171">
                  <c:v>5-Sep-08</c:v>
                </c:pt>
                <c:pt idx="172">
                  <c:v>8-Sep-08</c:v>
                </c:pt>
                <c:pt idx="173">
                  <c:v>9-Sep-08</c:v>
                </c:pt>
                <c:pt idx="174">
                  <c:v>10-Sep-08</c:v>
                </c:pt>
                <c:pt idx="175">
                  <c:v>11-Sep-08</c:v>
                </c:pt>
                <c:pt idx="176">
                  <c:v>12-Sep-08</c:v>
                </c:pt>
                <c:pt idx="177">
                  <c:v>15-Sep-08</c:v>
                </c:pt>
                <c:pt idx="178">
                  <c:v>16-Sep-08</c:v>
                </c:pt>
                <c:pt idx="179">
                  <c:v>17-Sep-08</c:v>
                </c:pt>
                <c:pt idx="180">
                  <c:v>18-Sep-08</c:v>
                </c:pt>
                <c:pt idx="181">
                  <c:v>19-Sep-08</c:v>
                </c:pt>
                <c:pt idx="182">
                  <c:v>22-Sep-08</c:v>
                </c:pt>
                <c:pt idx="183">
                  <c:v>23-Sep-08</c:v>
                </c:pt>
                <c:pt idx="184">
                  <c:v>24-Sep-08</c:v>
                </c:pt>
                <c:pt idx="185">
                  <c:v>25-Sep-08</c:v>
                </c:pt>
                <c:pt idx="186">
                  <c:v>26-Sep-08</c:v>
                </c:pt>
                <c:pt idx="187">
                  <c:v>29-Sep-08</c:v>
                </c:pt>
                <c:pt idx="188">
                  <c:v>30-Sep-08</c:v>
                </c:pt>
                <c:pt idx="189">
                  <c:v>1-Oct-08</c:v>
                </c:pt>
                <c:pt idx="190">
                  <c:v>2-Oct-08</c:v>
                </c:pt>
                <c:pt idx="191">
                  <c:v>3-Oct-08</c:v>
                </c:pt>
                <c:pt idx="192">
                  <c:v>6-Oct-08</c:v>
                </c:pt>
                <c:pt idx="193">
                  <c:v>7-Oct-08</c:v>
                </c:pt>
                <c:pt idx="194">
                  <c:v>8-Oct-08</c:v>
                </c:pt>
                <c:pt idx="195">
                  <c:v>9-Oct-08</c:v>
                </c:pt>
                <c:pt idx="196">
                  <c:v>10-Oct-08</c:v>
                </c:pt>
                <c:pt idx="197">
                  <c:v>13-Oct-08</c:v>
                </c:pt>
                <c:pt idx="198">
                  <c:v>14-Oct-08</c:v>
                </c:pt>
                <c:pt idx="199">
                  <c:v>15-Oct-08</c:v>
                </c:pt>
                <c:pt idx="200">
                  <c:v>16-Oct-08</c:v>
                </c:pt>
                <c:pt idx="201">
                  <c:v>17-Oct-08</c:v>
                </c:pt>
                <c:pt idx="202">
                  <c:v>20-Oct-08</c:v>
                </c:pt>
                <c:pt idx="203">
                  <c:v>21-Oct-08</c:v>
                </c:pt>
                <c:pt idx="204">
                  <c:v>22-Oct-08</c:v>
                </c:pt>
                <c:pt idx="205">
                  <c:v>23-Oct-08</c:v>
                </c:pt>
                <c:pt idx="206">
                  <c:v>24-Oct-08</c:v>
                </c:pt>
                <c:pt idx="207">
                  <c:v>27-Oct-08</c:v>
                </c:pt>
                <c:pt idx="208">
                  <c:v>28-Oct-08</c:v>
                </c:pt>
                <c:pt idx="209">
                  <c:v>29-Oct-08</c:v>
                </c:pt>
                <c:pt idx="210">
                  <c:v>30-Oct-08</c:v>
                </c:pt>
                <c:pt idx="211">
                  <c:v>31-Oct-08</c:v>
                </c:pt>
                <c:pt idx="212">
                  <c:v>3-Nov-08</c:v>
                </c:pt>
                <c:pt idx="213">
                  <c:v>4-Nov-08</c:v>
                </c:pt>
                <c:pt idx="214">
                  <c:v>5-Nov-08</c:v>
                </c:pt>
                <c:pt idx="215">
                  <c:v>6-Nov-08</c:v>
                </c:pt>
                <c:pt idx="216">
                  <c:v>7-Nov-08</c:v>
                </c:pt>
                <c:pt idx="217">
                  <c:v>10-Nov-08</c:v>
                </c:pt>
                <c:pt idx="218">
                  <c:v>11-Nov-08</c:v>
                </c:pt>
                <c:pt idx="219">
                  <c:v>12-Nov-08</c:v>
                </c:pt>
                <c:pt idx="220">
                  <c:v>13-Nov-08</c:v>
                </c:pt>
                <c:pt idx="221">
                  <c:v>14-Nov-08</c:v>
                </c:pt>
                <c:pt idx="222">
                  <c:v>17-Nov-08</c:v>
                </c:pt>
                <c:pt idx="223">
                  <c:v>18-Nov-08</c:v>
                </c:pt>
                <c:pt idx="224">
                  <c:v>19-Nov-08</c:v>
                </c:pt>
                <c:pt idx="225">
                  <c:v>20-Nov-08</c:v>
                </c:pt>
                <c:pt idx="226">
                  <c:v>21-Nov-08</c:v>
                </c:pt>
                <c:pt idx="227">
                  <c:v>24-Nov-08</c:v>
                </c:pt>
                <c:pt idx="228">
                  <c:v>25-Nov-08</c:v>
                </c:pt>
                <c:pt idx="229">
                  <c:v>26-Nov-08</c:v>
                </c:pt>
                <c:pt idx="230">
                  <c:v>28-Nov-08</c:v>
                </c:pt>
                <c:pt idx="231">
                  <c:v>1-Dec-08</c:v>
                </c:pt>
                <c:pt idx="232">
                  <c:v>2-Dec-08</c:v>
                </c:pt>
                <c:pt idx="233">
                  <c:v>3-Dec-08</c:v>
                </c:pt>
                <c:pt idx="234">
                  <c:v>4-Dec-08</c:v>
                </c:pt>
                <c:pt idx="235">
                  <c:v>5-Dec-08</c:v>
                </c:pt>
                <c:pt idx="236">
                  <c:v>8-Dec-08</c:v>
                </c:pt>
                <c:pt idx="237">
                  <c:v>9-Dec-08</c:v>
                </c:pt>
                <c:pt idx="238">
                  <c:v>10-Dec-08</c:v>
                </c:pt>
                <c:pt idx="239">
                  <c:v>11-Dec-08</c:v>
                </c:pt>
                <c:pt idx="240">
                  <c:v>12-Dec-08</c:v>
                </c:pt>
                <c:pt idx="241">
                  <c:v>15-Dec-08</c:v>
                </c:pt>
                <c:pt idx="242">
                  <c:v>16-Dec-08</c:v>
                </c:pt>
                <c:pt idx="243">
                  <c:v>17-Dec-08</c:v>
                </c:pt>
                <c:pt idx="244">
                  <c:v>18-Dec-08</c:v>
                </c:pt>
                <c:pt idx="245">
                  <c:v>19-Dec-08</c:v>
                </c:pt>
                <c:pt idx="246">
                  <c:v>22-Dec-08</c:v>
                </c:pt>
                <c:pt idx="247">
                  <c:v>23-Dec-08</c:v>
                </c:pt>
                <c:pt idx="248">
                  <c:v>24-Dec-08</c:v>
                </c:pt>
                <c:pt idx="249">
                  <c:v>26-Dec-08</c:v>
                </c:pt>
                <c:pt idx="250">
                  <c:v>29-Dec-08</c:v>
                </c:pt>
                <c:pt idx="251">
                  <c:v>30-Dec-08</c:v>
                </c:pt>
                <c:pt idx="252">
                  <c:v>31-Dec-08</c:v>
                </c:pt>
                <c:pt idx="253">
                  <c:v>2-Jan-09</c:v>
                </c:pt>
                <c:pt idx="254">
                  <c:v>5-Jan-09</c:v>
                </c:pt>
                <c:pt idx="255">
                  <c:v>6-Jan-09</c:v>
                </c:pt>
                <c:pt idx="256">
                  <c:v>7-Jan-09</c:v>
                </c:pt>
                <c:pt idx="257">
                  <c:v>8-Jan-09</c:v>
                </c:pt>
                <c:pt idx="258">
                  <c:v>9-Jan-09</c:v>
                </c:pt>
                <c:pt idx="259">
                  <c:v>12-Jan-09</c:v>
                </c:pt>
                <c:pt idx="260">
                  <c:v>13-Jan-09</c:v>
                </c:pt>
                <c:pt idx="261">
                  <c:v>14-Jan-09</c:v>
                </c:pt>
                <c:pt idx="262">
                  <c:v>15-Jan-09</c:v>
                </c:pt>
                <c:pt idx="263">
                  <c:v>16-Jan-09</c:v>
                </c:pt>
                <c:pt idx="264">
                  <c:v>20-Jan-09</c:v>
                </c:pt>
                <c:pt idx="265">
                  <c:v>21-Jan-09</c:v>
                </c:pt>
                <c:pt idx="266">
                  <c:v>22-Jan-09</c:v>
                </c:pt>
                <c:pt idx="267">
                  <c:v>23-Jan-09</c:v>
                </c:pt>
                <c:pt idx="268">
                  <c:v>26-Jan-09</c:v>
                </c:pt>
                <c:pt idx="269">
                  <c:v>27-Jan-09</c:v>
                </c:pt>
                <c:pt idx="270">
                  <c:v>28-Jan-09</c:v>
                </c:pt>
                <c:pt idx="271">
                  <c:v>29-Jan-09</c:v>
                </c:pt>
                <c:pt idx="272">
                  <c:v>30-Jan-09</c:v>
                </c:pt>
                <c:pt idx="273">
                  <c:v>2-Feb-09</c:v>
                </c:pt>
                <c:pt idx="274">
                  <c:v>3-Feb-09</c:v>
                </c:pt>
                <c:pt idx="275">
                  <c:v>4-Feb-09</c:v>
                </c:pt>
                <c:pt idx="276">
                  <c:v>5-Feb-09</c:v>
                </c:pt>
                <c:pt idx="277">
                  <c:v>6-Feb-09</c:v>
                </c:pt>
                <c:pt idx="278">
                  <c:v>9-Feb-09</c:v>
                </c:pt>
                <c:pt idx="279">
                  <c:v>10-Feb-09</c:v>
                </c:pt>
                <c:pt idx="280">
                  <c:v>11-Feb-09</c:v>
                </c:pt>
                <c:pt idx="281">
                  <c:v>12-Feb-09</c:v>
                </c:pt>
                <c:pt idx="282">
                  <c:v>13-Feb-09</c:v>
                </c:pt>
                <c:pt idx="283">
                  <c:v>17-Feb-09</c:v>
                </c:pt>
                <c:pt idx="284">
                  <c:v>18-Feb-09</c:v>
                </c:pt>
                <c:pt idx="285">
                  <c:v>19-Feb-09</c:v>
                </c:pt>
                <c:pt idx="286">
                  <c:v>20-Feb-09</c:v>
                </c:pt>
                <c:pt idx="287">
                  <c:v>23-Feb-09</c:v>
                </c:pt>
                <c:pt idx="288">
                  <c:v>24-Feb-09</c:v>
                </c:pt>
                <c:pt idx="289">
                  <c:v>25-Feb-09</c:v>
                </c:pt>
                <c:pt idx="290">
                  <c:v>26-Feb-09</c:v>
                </c:pt>
                <c:pt idx="291">
                  <c:v>27-Feb-09</c:v>
                </c:pt>
                <c:pt idx="292">
                  <c:v>2-Mar-09</c:v>
                </c:pt>
                <c:pt idx="293">
                  <c:v>3-Mar-09</c:v>
                </c:pt>
                <c:pt idx="294">
                  <c:v>4-Mar-09</c:v>
                </c:pt>
                <c:pt idx="295">
                  <c:v>5-Mar-09</c:v>
                </c:pt>
                <c:pt idx="296">
                  <c:v>6-Mar-09</c:v>
                </c:pt>
                <c:pt idx="297">
                  <c:v>9-Mar-09</c:v>
                </c:pt>
                <c:pt idx="298">
                  <c:v>10-Mar-09</c:v>
                </c:pt>
                <c:pt idx="299">
                  <c:v>11-Mar-09</c:v>
                </c:pt>
                <c:pt idx="300">
                  <c:v>12-Mar-09</c:v>
                </c:pt>
                <c:pt idx="301">
                  <c:v>13-Mar-09</c:v>
                </c:pt>
                <c:pt idx="302">
                  <c:v>16-Mar-09</c:v>
                </c:pt>
                <c:pt idx="303">
                  <c:v>17-Mar-09</c:v>
                </c:pt>
                <c:pt idx="304">
                  <c:v>18-Mar-09</c:v>
                </c:pt>
                <c:pt idx="305">
                  <c:v>19-Mar-09</c:v>
                </c:pt>
                <c:pt idx="306">
                  <c:v>20-Mar-09</c:v>
                </c:pt>
                <c:pt idx="307">
                  <c:v>23-Mar-09</c:v>
                </c:pt>
                <c:pt idx="308">
                  <c:v>24-Mar-09</c:v>
                </c:pt>
                <c:pt idx="309">
                  <c:v>25-Mar-09</c:v>
                </c:pt>
                <c:pt idx="310">
                  <c:v>26-Mar-09</c:v>
                </c:pt>
                <c:pt idx="311">
                  <c:v>27-Mar-09</c:v>
                </c:pt>
                <c:pt idx="312">
                  <c:v>30-Mar-09</c:v>
                </c:pt>
                <c:pt idx="313">
                  <c:v>31-Mar-09</c:v>
                </c:pt>
                <c:pt idx="314">
                  <c:v>1-Apr-09</c:v>
                </c:pt>
                <c:pt idx="315">
                  <c:v>2-Apr-09</c:v>
                </c:pt>
                <c:pt idx="316">
                  <c:v>3-Apr-09</c:v>
                </c:pt>
                <c:pt idx="317">
                  <c:v>6-Apr-09</c:v>
                </c:pt>
                <c:pt idx="318">
                  <c:v>7-Apr-09</c:v>
                </c:pt>
                <c:pt idx="319">
                  <c:v>8-Apr-09</c:v>
                </c:pt>
                <c:pt idx="320">
                  <c:v>9-Apr-09</c:v>
                </c:pt>
                <c:pt idx="321">
                  <c:v>13-Apr-09</c:v>
                </c:pt>
                <c:pt idx="322">
                  <c:v>14-Apr-09</c:v>
                </c:pt>
                <c:pt idx="323">
                  <c:v>15-Apr-09</c:v>
                </c:pt>
                <c:pt idx="324">
                  <c:v>16-Apr-09</c:v>
                </c:pt>
                <c:pt idx="325">
                  <c:v>17-Apr-09</c:v>
                </c:pt>
                <c:pt idx="326">
                  <c:v>20-Apr-09</c:v>
                </c:pt>
                <c:pt idx="327">
                  <c:v>21-Apr-09</c:v>
                </c:pt>
                <c:pt idx="328">
                  <c:v>22-Apr-09</c:v>
                </c:pt>
                <c:pt idx="329">
                  <c:v>23-Apr-09</c:v>
                </c:pt>
                <c:pt idx="330">
                  <c:v>24-Apr-09</c:v>
                </c:pt>
                <c:pt idx="331">
                  <c:v>27-Apr-09</c:v>
                </c:pt>
                <c:pt idx="332">
                  <c:v>28-Apr-09</c:v>
                </c:pt>
                <c:pt idx="333">
                  <c:v>29-Apr-09</c:v>
                </c:pt>
                <c:pt idx="334">
                  <c:v>30-Apr-09</c:v>
                </c:pt>
                <c:pt idx="335">
                  <c:v>1-May-09</c:v>
                </c:pt>
                <c:pt idx="336">
                  <c:v>4-May-09</c:v>
                </c:pt>
                <c:pt idx="337">
                  <c:v>5-May-09</c:v>
                </c:pt>
                <c:pt idx="338">
                  <c:v>6-May-09</c:v>
                </c:pt>
                <c:pt idx="339">
                  <c:v>7-May-09</c:v>
                </c:pt>
                <c:pt idx="340">
                  <c:v>8-May-09</c:v>
                </c:pt>
                <c:pt idx="341">
                  <c:v>11-May-09</c:v>
                </c:pt>
                <c:pt idx="342">
                  <c:v>12-May-09</c:v>
                </c:pt>
                <c:pt idx="343">
                  <c:v>13-May-09</c:v>
                </c:pt>
                <c:pt idx="344">
                  <c:v>14-May-09</c:v>
                </c:pt>
                <c:pt idx="345">
                  <c:v>15-May-09</c:v>
                </c:pt>
                <c:pt idx="346">
                  <c:v>18-May-09</c:v>
                </c:pt>
                <c:pt idx="347">
                  <c:v>19-May-09</c:v>
                </c:pt>
                <c:pt idx="348">
                  <c:v>20-May-09</c:v>
                </c:pt>
                <c:pt idx="349">
                  <c:v>21-May-09</c:v>
                </c:pt>
                <c:pt idx="350">
                  <c:v>22-May-09</c:v>
                </c:pt>
                <c:pt idx="351">
                  <c:v>26-May-09</c:v>
                </c:pt>
                <c:pt idx="352">
                  <c:v>27-May-09</c:v>
                </c:pt>
                <c:pt idx="353">
                  <c:v>28-May-09</c:v>
                </c:pt>
                <c:pt idx="354">
                  <c:v>29-May-09</c:v>
                </c:pt>
                <c:pt idx="355">
                  <c:v>1-Jun-09</c:v>
                </c:pt>
                <c:pt idx="356">
                  <c:v>2-Jun-09</c:v>
                </c:pt>
                <c:pt idx="357">
                  <c:v>3-Jun-09</c:v>
                </c:pt>
                <c:pt idx="358">
                  <c:v>4-Jun-09</c:v>
                </c:pt>
                <c:pt idx="359">
                  <c:v>5-Jun-09</c:v>
                </c:pt>
                <c:pt idx="360">
                  <c:v>8-Jun-09</c:v>
                </c:pt>
                <c:pt idx="361">
                  <c:v>9-Jun-09</c:v>
                </c:pt>
                <c:pt idx="362">
                  <c:v>10-Jun-09</c:v>
                </c:pt>
                <c:pt idx="363">
                  <c:v>11-Jun-09</c:v>
                </c:pt>
                <c:pt idx="364">
                  <c:v>12-Jun-09</c:v>
                </c:pt>
                <c:pt idx="365">
                  <c:v>15-Jun-09</c:v>
                </c:pt>
                <c:pt idx="366">
                  <c:v>16-Jun-09</c:v>
                </c:pt>
                <c:pt idx="367">
                  <c:v>17-Jun-09</c:v>
                </c:pt>
                <c:pt idx="368">
                  <c:v>18-Jun-09</c:v>
                </c:pt>
                <c:pt idx="369">
                  <c:v>19-Jun-09</c:v>
                </c:pt>
                <c:pt idx="370">
                  <c:v>22-Jun-09</c:v>
                </c:pt>
                <c:pt idx="371">
                  <c:v>23-Jun-09</c:v>
                </c:pt>
                <c:pt idx="372">
                  <c:v>24-Jun-09</c:v>
                </c:pt>
                <c:pt idx="373">
                  <c:v>25-Jun-09</c:v>
                </c:pt>
                <c:pt idx="374">
                  <c:v>26-Jun-09</c:v>
                </c:pt>
                <c:pt idx="375">
                  <c:v>29-Jun-09</c:v>
                </c:pt>
                <c:pt idx="376">
                  <c:v>30-Jun-09</c:v>
                </c:pt>
                <c:pt idx="377">
                  <c:v>1-Jul-09</c:v>
                </c:pt>
                <c:pt idx="378">
                  <c:v>2-Jul-09</c:v>
                </c:pt>
                <c:pt idx="379">
                  <c:v>6-Jul-09</c:v>
                </c:pt>
                <c:pt idx="380">
                  <c:v>7-Jul-09</c:v>
                </c:pt>
                <c:pt idx="381">
                  <c:v>8-Jul-09</c:v>
                </c:pt>
                <c:pt idx="382">
                  <c:v>9-Jul-09</c:v>
                </c:pt>
                <c:pt idx="383">
                  <c:v>10-Jul-09</c:v>
                </c:pt>
                <c:pt idx="384">
                  <c:v>13-Jul-09</c:v>
                </c:pt>
                <c:pt idx="385">
                  <c:v>14-Jul-09</c:v>
                </c:pt>
                <c:pt idx="386">
                  <c:v>15-Jul-09</c:v>
                </c:pt>
                <c:pt idx="387">
                  <c:v>16-Jul-09</c:v>
                </c:pt>
                <c:pt idx="388">
                  <c:v>17-Jul-09</c:v>
                </c:pt>
                <c:pt idx="389">
                  <c:v>20-Jul-09</c:v>
                </c:pt>
                <c:pt idx="390">
                  <c:v>21-Jul-09</c:v>
                </c:pt>
                <c:pt idx="391">
                  <c:v>22-Jul-09</c:v>
                </c:pt>
                <c:pt idx="392">
                  <c:v>23-Jul-09</c:v>
                </c:pt>
                <c:pt idx="393">
                  <c:v>24-Jul-09</c:v>
                </c:pt>
                <c:pt idx="394">
                  <c:v>27-Jul-09</c:v>
                </c:pt>
                <c:pt idx="395">
                  <c:v>28-Jul-09</c:v>
                </c:pt>
                <c:pt idx="396">
                  <c:v>29-Jul-09</c:v>
                </c:pt>
                <c:pt idx="397">
                  <c:v>30-Jul-09</c:v>
                </c:pt>
                <c:pt idx="398">
                  <c:v>31-Jul-09</c:v>
                </c:pt>
                <c:pt idx="399">
                  <c:v>3-Aug-09</c:v>
                </c:pt>
                <c:pt idx="400">
                  <c:v>4-Aug-09</c:v>
                </c:pt>
                <c:pt idx="401">
                  <c:v>5-Aug-09</c:v>
                </c:pt>
                <c:pt idx="402">
                  <c:v>6-Aug-09</c:v>
                </c:pt>
                <c:pt idx="403">
                  <c:v>7-Aug-09</c:v>
                </c:pt>
                <c:pt idx="404">
                  <c:v>10-Aug-09</c:v>
                </c:pt>
                <c:pt idx="405">
                  <c:v>11-Aug-09</c:v>
                </c:pt>
                <c:pt idx="406">
                  <c:v>12-Aug-09</c:v>
                </c:pt>
                <c:pt idx="407">
                  <c:v>13-Aug-09</c:v>
                </c:pt>
                <c:pt idx="408">
                  <c:v>14-Aug-09</c:v>
                </c:pt>
                <c:pt idx="409">
                  <c:v>17-Aug-09</c:v>
                </c:pt>
                <c:pt idx="410">
                  <c:v>18-Aug-09</c:v>
                </c:pt>
                <c:pt idx="411">
                  <c:v>19-Aug-09</c:v>
                </c:pt>
                <c:pt idx="412">
                  <c:v>20-Aug-09</c:v>
                </c:pt>
                <c:pt idx="413">
                  <c:v>21-Aug-09</c:v>
                </c:pt>
                <c:pt idx="414">
                  <c:v>24-Aug-09</c:v>
                </c:pt>
                <c:pt idx="415">
                  <c:v>25-Aug-09</c:v>
                </c:pt>
                <c:pt idx="416">
                  <c:v>26-Aug-09</c:v>
                </c:pt>
                <c:pt idx="417">
                  <c:v>27-Aug-09</c:v>
                </c:pt>
                <c:pt idx="418">
                  <c:v>28-Aug-09</c:v>
                </c:pt>
                <c:pt idx="419">
                  <c:v>31-Aug-09</c:v>
                </c:pt>
                <c:pt idx="420">
                  <c:v>1-Sep-09</c:v>
                </c:pt>
                <c:pt idx="421">
                  <c:v>2-Sep-09</c:v>
                </c:pt>
                <c:pt idx="422">
                  <c:v>3-Sep-09</c:v>
                </c:pt>
                <c:pt idx="423">
                  <c:v>4-Sep-09</c:v>
                </c:pt>
                <c:pt idx="424">
                  <c:v>8-Sep-09</c:v>
                </c:pt>
                <c:pt idx="425">
                  <c:v>9-Sep-09</c:v>
                </c:pt>
                <c:pt idx="426">
                  <c:v>10-Sep-09</c:v>
                </c:pt>
                <c:pt idx="427">
                  <c:v>11-Sep-09</c:v>
                </c:pt>
                <c:pt idx="428">
                  <c:v>14-Sep-09</c:v>
                </c:pt>
                <c:pt idx="429">
                  <c:v>15-Sep-09</c:v>
                </c:pt>
                <c:pt idx="430">
                  <c:v>16-Sep-09</c:v>
                </c:pt>
                <c:pt idx="431">
                  <c:v>17-Sep-09</c:v>
                </c:pt>
                <c:pt idx="432">
                  <c:v>18-Sep-09</c:v>
                </c:pt>
                <c:pt idx="433">
                  <c:v>21-Sep-09</c:v>
                </c:pt>
                <c:pt idx="434">
                  <c:v>22-Sep-09</c:v>
                </c:pt>
                <c:pt idx="435">
                  <c:v>23-Sep-09</c:v>
                </c:pt>
                <c:pt idx="436">
                  <c:v>24-Sep-09</c:v>
                </c:pt>
                <c:pt idx="437">
                  <c:v>25-Sep-09</c:v>
                </c:pt>
                <c:pt idx="438">
                  <c:v>28-Sep-09</c:v>
                </c:pt>
                <c:pt idx="439">
                  <c:v>29-Sep-09</c:v>
                </c:pt>
                <c:pt idx="440">
                  <c:v>30-Sep-09</c:v>
                </c:pt>
                <c:pt idx="441">
                  <c:v>1-Oct-09</c:v>
                </c:pt>
                <c:pt idx="442">
                  <c:v>2-Oct-09</c:v>
                </c:pt>
                <c:pt idx="443">
                  <c:v>5-Oct-09</c:v>
                </c:pt>
                <c:pt idx="444">
                  <c:v>6-Oct-09</c:v>
                </c:pt>
                <c:pt idx="445">
                  <c:v>7-Oct-09</c:v>
                </c:pt>
                <c:pt idx="446">
                  <c:v>8-Oct-09</c:v>
                </c:pt>
                <c:pt idx="447">
                  <c:v>9-Oct-09</c:v>
                </c:pt>
                <c:pt idx="448">
                  <c:v>12-Oct-09</c:v>
                </c:pt>
                <c:pt idx="449">
                  <c:v>13-Oct-09</c:v>
                </c:pt>
                <c:pt idx="450">
                  <c:v>14-Oct-09</c:v>
                </c:pt>
                <c:pt idx="451">
                  <c:v>15-Oct-09</c:v>
                </c:pt>
                <c:pt idx="452">
                  <c:v>16-Oct-09</c:v>
                </c:pt>
                <c:pt idx="453">
                  <c:v>19-Oct-09</c:v>
                </c:pt>
                <c:pt idx="454">
                  <c:v>20-Oct-09</c:v>
                </c:pt>
                <c:pt idx="455">
                  <c:v>21-Oct-09</c:v>
                </c:pt>
                <c:pt idx="456">
                  <c:v>22-Oct-09</c:v>
                </c:pt>
                <c:pt idx="457">
                  <c:v>23-Oct-09</c:v>
                </c:pt>
                <c:pt idx="458">
                  <c:v>26-Oct-09</c:v>
                </c:pt>
                <c:pt idx="459">
                  <c:v>27-Oct-09</c:v>
                </c:pt>
                <c:pt idx="460">
                  <c:v>28-Oct-09</c:v>
                </c:pt>
                <c:pt idx="461">
                  <c:v>29-Oct-09</c:v>
                </c:pt>
                <c:pt idx="462">
                  <c:v>30-Oct-09</c:v>
                </c:pt>
                <c:pt idx="463">
                  <c:v>2-Nov-09</c:v>
                </c:pt>
                <c:pt idx="464">
                  <c:v>3-Nov-09</c:v>
                </c:pt>
                <c:pt idx="465">
                  <c:v>4-Nov-09</c:v>
                </c:pt>
                <c:pt idx="466">
                  <c:v>5-Nov-09</c:v>
                </c:pt>
                <c:pt idx="467">
                  <c:v>6-Nov-09</c:v>
                </c:pt>
                <c:pt idx="468">
                  <c:v>9-Nov-09</c:v>
                </c:pt>
                <c:pt idx="469">
                  <c:v>10-Nov-09</c:v>
                </c:pt>
                <c:pt idx="470">
                  <c:v>11-Nov-09</c:v>
                </c:pt>
                <c:pt idx="471">
                  <c:v>12-Nov-09</c:v>
                </c:pt>
                <c:pt idx="472">
                  <c:v>13-Nov-09</c:v>
                </c:pt>
                <c:pt idx="473">
                  <c:v>16-Nov-09</c:v>
                </c:pt>
                <c:pt idx="474">
                  <c:v>17-Nov-09</c:v>
                </c:pt>
                <c:pt idx="475">
                  <c:v>18-Nov-09</c:v>
                </c:pt>
                <c:pt idx="476">
                  <c:v>19-Nov-09</c:v>
                </c:pt>
                <c:pt idx="477">
                  <c:v>20-Nov-09</c:v>
                </c:pt>
                <c:pt idx="478">
                  <c:v>23-Nov-09</c:v>
                </c:pt>
                <c:pt idx="479">
                  <c:v>24-Nov-09</c:v>
                </c:pt>
                <c:pt idx="480">
                  <c:v>25-Nov-09</c:v>
                </c:pt>
                <c:pt idx="481">
                  <c:v>27-Nov-09</c:v>
                </c:pt>
                <c:pt idx="482">
                  <c:v>30-Nov-09</c:v>
                </c:pt>
                <c:pt idx="483">
                  <c:v>1-Dec-09</c:v>
                </c:pt>
                <c:pt idx="484">
                  <c:v>2-Dec-09</c:v>
                </c:pt>
                <c:pt idx="485">
                  <c:v>3-Dec-09</c:v>
                </c:pt>
                <c:pt idx="486">
                  <c:v>4-Dec-09</c:v>
                </c:pt>
                <c:pt idx="487">
                  <c:v>7-Dec-09</c:v>
                </c:pt>
                <c:pt idx="488">
                  <c:v>8-Dec-09</c:v>
                </c:pt>
                <c:pt idx="489">
                  <c:v>9-Dec-09</c:v>
                </c:pt>
                <c:pt idx="490">
                  <c:v>10-Dec-09</c:v>
                </c:pt>
                <c:pt idx="491">
                  <c:v>11-Dec-09</c:v>
                </c:pt>
                <c:pt idx="492">
                  <c:v>14-Dec-09</c:v>
                </c:pt>
                <c:pt idx="493">
                  <c:v>15-Dec-09</c:v>
                </c:pt>
                <c:pt idx="494">
                  <c:v>16-Dec-09</c:v>
                </c:pt>
                <c:pt idx="495">
                  <c:v>17-Dec-09</c:v>
                </c:pt>
                <c:pt idx="496">
                  <c:v>18-Dec-09</c:v>
                </c:pt>
                <c:pt idx="497">
                  <c:v>21-Dec-09</c:v>
                </c:pt>
                <c:pt idx="498">
                  <c:v>22-Dec-09</c:v>
                </c:pt>
                <c:pt idx="499">
                  <c:v>23-Dec-09</c:v>
                </c:pt>
                <c:pt idx="500">
                  <c:v>24-Dec-09</c:v>
                </c:pt>
                <c:pt idx="501">
                  <c:v>28-Dec-09</c:v>
                </c:pt>
                <c:pt idx="502">
                  <c:v>29-Dec-09</c:v>
                </c:pt>
                <c:pt idx="503">
                  <c:v>30-Dec-09</c:v>
                </c:pt>
                <c:pt idx="504">
                  <c:v>31-Dec-09</c:v>
                </c:pt>
                <c:pt idx="505">
                  <c:v>4-Jan-10</c:v>
                </c:pt>
                <c:pt idx="506">
                  <c:v>5-Jan-10</c:v>
                </c:pt>
                <c:pt idx="507">
                  <c:v>6-Jan-10</c:v>
                </c:pt>
                <c:pt idx="508">
                  <c:v>7-Jan-10</c:v>
                </c:pt>
                <c:pt idx="509">
                  <c:v>8-Jan-10</c:v>
                </c:pt>
                <c:pt idx="510">
                  <c:v>11-Jan-10</c:v>
                </c:pt>
                <c:pt idx="511">
                  <c:v>12-Jan-10</c:v>
                </c:pt>
                <c:pt idx="512">
                  <c:v>13-Jan-10</c:v>
                </c:pt>
                <c:pt idx="513">
                  <c:v>14-Jan-10</c:v>
                </c:pt>
                <c:pt idx="514">
                  <c:v>15-Jan-10</c:v>
                </c:pt>
                <c:pt idx="515">
                  <c:v>19-Jan-10</c:v>
                </c:pt>
                <c:pt idx="516">
                  <c:v>20-Jan-10</c:v>
                </c:pt>
                <c:pt idx="517">
                  <c:v>21-Jan-10</c:v>
                </c:pt>
                <c:pt idx="518">
                  <c:v>22-Jan-10</c:v>
                </c:pt>
                <c:pt idx="519">
                  <c:v>25-Jan-10</c:v>
                </c:pt>
                <c:pt idx="520">
                  <c:v>26-Jan-10</c:v>
                </c:pt>
                <c:pt idx="521">
                  <c:v>27-Jan-10</c:v>
                </c:pt>
                <c:pt idx="522">
                  <c:v>28-Jan-10</c:v>
                </c:pt>
                <c:pt idx="523">
                  <c:v>29-Jan-10</c:v>
                </c:pt>
                <c:pt idx="524">
                  <c:v>1-Feb-10</c:v>
                </c:pt>
                <c:pt idx="525">
                  <c:v>2-Feb-10</c:v>
                </c:pt>
                <c:pt idx="526">
                  <c:v>3-Feb-10</c:v>
                </c:pt>
                <c:pt idx="527">
                  <c:v>4-Feb-10</c:v>
                </c:pt>
                <c:pt idx="528">
                  <c:v>5-Feb-10</c:v>
                </c:pt>
                <c:pt idx="529">
                  <c:v>8-Feb-10</c:v>
                </c:pt>
                <c:pt idx="530">
                  <c:v>9-Feb-10</c:v>
                </c:pt>
                <c:pt idx="531">
                  <c:v>10-Feb-10</c:v>
                </c:pt>
                <c:pt idx="532">
                  <c:v>11-Feb-10</c:v>
                </c:pt>
                <c:pt idx="533">
                  <c:v>12-Feb-10</c:v>
                </c:pt>
                <c:pt idx="534">
                  <c:v>16-Feb-10</c:v>
                </c:pt>
                <c:pt idx="535">
                  <c:v>17-Feb-10</c:v>
                </c:pt>
                <c:pt idx="536">
                  <c:v>18-Feb-10</c:v>
                </c:pt>
                <c:pt idx="537">
                  <c:v>19-Feb-10</c:v>
                </c:pt>
                <c:pt idx="538">
                  <c:v>22-Feb-10</c:v>
                </c:pt>
                <c:pt idx="539">
                  <c:v>23-Feb-10</c:v>
                </c:pt>
                <c:pt idx="540">
                  <c:v>24-Feb-10</c:v>
                </c:pt>
                <c:pt idx="541">
                  <c:v>25-Feb-10</c:v>
                </c:pt>
                <c:pt idx="542">
                  <c:v>26-Feb-10</c:v>
                </c:pt>
                <c:pt idx="543">
                  <c:v>1-Mar-10</c:v>
                </c:pt>
                <c:pt idx="544">
                  <c:v>2-Mar-10</c:v>
                </c:pt>
                <c:pt idx="545">
                  <c:v>3-Mar-10</c:v>
                </c:pt>
                <c:pt idx="546">
                  <c:v>4-Mar-10</c:v>
                </c:pt>
                <c:pt idx="547">
                  <c:v>5-Mar-10</c:v>
                </c:pt>
                <c:pt idx="548">
                  <c:v>8-Mar-10</c:v>
                </c:pt>
                <c:pt idx="549">
                  <c:v>9-Mar-10</c:v>
                </c:pt>
                <c:pt idx="550">
                  <c:v>10-Mar-10</c:v>
                </c:pt>
                <c:pt idx="551">
                  <c:v>11-Mar-10</c:v>
                </c:pt>
                <c:pt idx="552">
                  <c:v>12-Mar-10</c:v>
                </c:pt>
                <c:pt idx="553">
                  <c:v>15-Mar-10</c:v>
                </c:pt>
                <c:pt idx="554">
                  <c:v>16-Mar-10</c:v>
                </c:pt>
                <c:pt idx="555">
                  <c:v>17-Mar-10</c:v>
                </c:pt>
                <c:pt idx="556">
                  <c:v>18-Mar-10</c:v>
                </c:pt>
                <c:pt idx="557">
                  <c:v>19-Mar-10</c:v>
                </c:pt>
                <c:pt idx="558">
                  <c:v>22-Mar-10</c:v>
                </c:pt>
                <c:pt idx="559">
                  <c:v>23-Mar-10</c:v>
                </c:pt>
                <c:pt idx="560">
                  <c:v>24-Mar-10</c:v>
                </c:pt>
                <c:pt idx="561">
                  <c:v>25-Mar-10</c:v>
                </c:pt>
                <c:pt idx="562">
                  <c:v>26-Mar-10</c:v>
                </c:pt>
                <c:pt idx="563">
                  <c:v>29-Mar-10</c:v>
                </c:pt>
                <c:pt idx="564">
                  <c:v>30-Mar-10</c:v>
                </c:pt>
                <c:pt idx="565">
                  <c:v>31-Mar-10</c:v>
                </c:pt>
                <c:pt idx="566">
                  <c:v>1-Apr-10</c:v>
                </c:pt>
                <c:pt idx="567">
                  <c:v>5-Apr-10</c:v>
                </c:pt>
                <c:pt idx="568">
                  <c:v>6-Apr-10</c:v>
                </c:pt>
                <c:pt idx="569">
                  <c:v>7-Apr-10</c:v>
                </c:pt>
                <c:pt idx="570">
                  <c:v>8-Apr-10</c:v>
                </c:pt>
                <c:pt idx="571">
                  <c:v>9-Apr-10</c:v>
                </c:pt>
                <c:pt idx="572">
                  <c:v>12-Apr-10</c:v>
                </c:pt>
                <c:pt idx="573">
                  <c:v>13-Apr-10</c:v>
                </c:pt>
                <c:pt idx="574">
                  <c:v>14-Apr-10</c:v>
                </c:pt>
                <c:pt idx="575">
                  <c:v>15-Apr-10</c:v>
                </c:pt>
                <c:pt idx="576">
                  <c:v>16-Apr-10</c:v>
                </c:pt>
                <c:pt idx="577">
                  <c:v>19-Apr-10</c:v>
                </c:pt>
                <c:pt idx="578">
                  <c:v>20-Apr-10</c:v>
                </c:pt>
                <c:pt idx="579">
                  <c:v>21-Apr-10</c:v>
                </c:pt>
                <c:pt idx="580">
                  <c:v>22-Apr-10</c:v>
                </c:pt>
                <c:pt idx="581">
                  <c:v>23-Apr-10</c:v>
                </c:pt>
                <c:pt idx="582">
                  <c:v>26-Apr-10</c:v>
                </c:pt>
                <c:pt idx="583">
                  <c:v>27-Apr-10</c:v>
                </c:pt>
                <c:pt idx="584">
                  <c:v>28-Apr-10</c:v>
                </c:pt>
                <c:pt idx="585">
                  <c:v>29-Apr-10</c:v>
                </c:pt>
                <c:pt idx="586">
                  <c:v>30-Apr-10</c:v>
                </c:pt>
                <c:pt idx="587">
                  <c:v>3-May-10</c:v>
                </c:pt>
                <c:pt idx="588">
                  <c:v>4-May-10</c:v>
                </c:pt>
                <c:pt idx="589">
                  <c:v>5-May-10</c:v>
                </c:pt>
                <c:pt idx="590">
                  <c:v>6-May-10</c:v>
                </c:pt>
                <c:pt idx="591">
                  <c:v>7-May-10</c:v>
                </c:pt>
                <c:pt idx="592">
                  <c:v>10-May-10</c:v>
                </c:pt>
                <c:pt idx="593">
                  <c:v>11-May-10</c:v>
                </c:pt>
                <c:pt idx="594">
                  <c:v>12-May-10</c:v>
                </c:pt>
                <c:pt idx="595">
                  <c:v>13-May-10</c:v>
                </c:pt>
                <c:pt idx="596">
                  <c:v>14-May-10</c:v>
                </c:pt>
                <c:pt idx="597">
                  <c:v>17-May-10</c:v>
                </c:pt>
                <c:pt idx="598">
                  <c:v>18-May-10</c:v>
                </c:pt>
                <c:pt idx="599">
                  <c:v>19-May-10</c:v>
                </c:pt>
                <c:pt idx="600">
                  <c:v>20-May-10</c:v>
                </c:pt>
                <c:pt idx="601">
                  <c:v>21-May-10</c:v>
                </c:pt>
                <c:pt idx="602">
                  <c:v>24-May-10</c:v>
                </c:pt>
                <c:pt idx="603">
                  <c:v>25-May-10</c:v>
                </c:pt>
                <c:pt idx="604">
                  <c:v>26-May-10</c:v>
                </c:pt>
                <c:pt idx="605">
                  <c:v>27-May-10</c:v>
                </c:pt>
                <c:pt idx="606">
                  <c:v>28-May-10</c:v>
                </c:pt>
                <c:pt idx="607">
                  <c:v>1-Jun-10</c:v>
                </c:pt>
                <c:pt idx="608">
                  <c:v>2-Jun-10</c:v>
                </c:pt>
                <c:pt idx="609">
                  <c:v>3-Jun-10</c:v>
                </c:pt>
                <c:pt idx="610">
                  <c:v>4-Jun-10</c:v>
                </c:pt>
                <c:pt idx="611">
                  <c:v>7-Jun-10</c:v>
                </c:pt>
                <c:pt idx="612">
                  <c:v>8-Jun-10</c:v>
                </c:pt>
                <c:pt idx="613">
                  <c:v>9-Jun-10</c:v>
                </c:pt>
                <c:pt idx="614">
                  <c:v>10-Jun-10</c:v>
                </c:pt>
                <c:pt idx="615">
                  <c:v>11-Jun-10</c:v>
                </c:pt>
                <c:pt idx="616">
                  <c:v>14-Jun-10</c:v>
                </c:pt>
                <c:pt idx="617">
                  <c:v>15-Jun-10</c:v>
                </c:pt>
                <c:pt idx="618">
                  <c:v>16-Jun-10</c:v>
                </c:pt>
                <c:pt idx="619">
                  <c:v>17-Jun-10</c:v>
                </c:pt>
                <c:pt idx="620">
                  <c:v>18-Jun-10</c:v>
                </c:pt>
                <c:pt idx="621">
                  <c:v>21-Jun-10</c:v>
                </c:pt>
                <c:pt idx="622">
                  <c:v>22-Jun-10</c:v>
                </c:pt>
                <c:pt idx="623">
                  <c:v>23-Jun-10</c:v>
                </c:pt>
                <c:pt idx="624">
                  <c:v>24-Jun-10</c:v>
                </c:pt>
                <c:pt idx="625">
                  <c:v>25-Jun-10</c:v>
                </c:pt>
                <c:pt idx="626">
                  <c:v>28-Jun-10</c:v>
                </c:pt>
                <c:pt idx="627">
                  <c:v>29-Jun-10</c:v>
                </c:pt>
                <c:pt idx="628">
                  <c:v>30-Jun-10</c:v>
                </c:pt>
                <c:pt idx="629">
                  <c:v>1-Jul-10</c:v>
                </c:pt>
                <c:pt idx="630">
                  <c:v>2-Jul-10</c:v>
                </c:pt>
                <c:pt idx="631">
                  <c:v>6-Jul-10</c:v>
                </c:pt>
                <c:pt idx="632">
                  <c:v>7-Jul-10</c:v>
                </c:pt>
                <c:pt idx="633">
                  <c:v>8-Jul-10</c:v>
                </c:pt>
                <c:pt idx="634">
                  <c:v>9-Jul-10</c:v>
                </c:pt>
                <c:pt idx="635">
                  <c:v>12-Jul-10</c:v>
                </c:pt>
                <c:pt idx="636">
                  <c:v>13-Jul-10</c:v>
                </c:pt>
                <c:pt idx="637">
                  <c:v>14-Jul-10</c:v>
                </c:pt>
                <c:pt idx="638">
                  <c:v>15-Jul-10</c:v>
                </c:pt>
                <c:pt idx="639">
                  <c:v>16-Jul-10</c:v>
                </c:pt>
                <c:pt idx="640">
                  <c:v>19-Jul-10</c:v>
                </c:pt>
                <c:pt idx="641">
                  <c:v>20-Jul-10</c:v>
                </c:pt>
                <c:pt idx="642">
                  <c:v>21-Jul-10</c:v>
                </c:pt>
                <c:pt idx="643">
                  <c:v>22-Jul-10</c:v>
                </c:pt>
                <c:pt idx="644">
                  <c:v>23-Jul-10</c:v>
                </c:pt>
                <c:pt idx="645">
                  <c:v>26-Jul-10</c:v>
                </c:pt>
                <c:pt idx="646">
                  <c:v>27-Jul-10</c:v>
                </c:pt>
                <c:pt idx="647">
                  <c:v>28-Jul-10</c:v>
                </c:pt>
                <c:pt idx="648">
                  <c:v>29-Jul-10</c:v>
                </c:pt>
                <c:pt idx="649">
                  <c:v>30-Jul-10</c:v>
                </c:pt>
                <c:pt idx="650">
                  <c:v>2-Aug-10</c:v>
                </c:pt>
                <c:pt idx="651">
                  <c:v>3-Aug-10</c:v>
                </c:pt>
                <c:pt idx="652">
                  <c:v>4-Aug-10</c:v>
                </c:pt>
                <c:pt idx="653">
                  <c:v>5-Aug-10</c:v>
                </c:pt>
                <c:pt idx="654">
                  <c:v>6-Aug-10</c:v>
                </c:pt>
                <c:pt idx="655">
                  <c:v>9-Aug-10</c:v>
                </c:pt>
                <c:pt idx="656">
                  <c:v>10-Aug-10</c:v>
                </c:pt>
                <c:pt idx="657">
                  <c:v>11-Aug-10</c:v>
                </c:pt>
                <c:pt idx="658">
                  <c:v>12-Aug-10</c:v>
                </c:pt>
                <c:pt idx="659">
                  <c:v>13-Aug-10</c:v>
                </c:pt>
                <c:pt idx="660">
                  <c:v>16-Aug-10</c:v>
                </c:pt>
                <c:pt idx="661">
                  <c:v>17-Aug-10</c:v>
                </c:pt>
                <c:pt idx="662">
                  <c:v>18-Aug-10</c:v>
                </c:pt>
                <c:pt idx="663">
                  <c:v>19-Aug-10</c:v>
                </c:pt>
                <c:pt idx="664">
                  <c:v>20-Aug-10</c:v>
                </c:pt>
                <c:pt idx="665">
                  <c:v>23-Aug-10</c:v>
                </c:pt>
                <c:pt idx="666">
                  <c:v>24-Aug-10</c:v>
                </c:pt>
                <c:pt idx="667">
                  <c:v>25-Aug-10</c:v>
                </c:pt>
                <c:pt idx="668">
                  <c:v>26-Aug-10</c:v>
                </c:pt>
                <c:pt idx="669">
                  <c:v>27-Aug-10</c:v>
                </c:pt>
                <c:pt idx="670">
                  <c:v>30-Aug-10</c:v>
                </c:pt>
                <c:pt idx="671">
                  <c:v>31-Aug-10</c:v>
                </c:pt>
                <c:pt idx="672">
                  <c:v>1-Sep-10</c:v>
                </c:pt>
                <c:pt idx="673">
                  <c:v>2-Sep-10</c:v>
                </c:pt>
                <c:pt idx="674">
                  <c:v>3-Sep-10</c:v>
                </c:pt>
                <c:pt idx="675">
                  <c:v>7-Sep-10</c:v>
                </c:pt>
                <c:pt idx="676">
                  <c:v>8-Sep-10</c:v>
                </c:pt>
                <c:pt idx="677">
                  <c:v>9-Sep-10</c:v>
                </c:pt>
                <c:pt idx="678">
                  <c:v>10-Sep-10</c:v>
                </c:pt>
                <c:pt idx="679">
                  <c:v>13-Sep-10</c:v>
                </c:pt>
                <c:pt idx="680">
                  <c:v>14-Sep-10</c:v>
                </c:pt>
                <c:pt idx="681">
                  <c:v>15-Sep-10</c:v>
                </c:pt>
                <c:pt idx="682">
                  <c:v>16-Sep-10</c:v>
                </c:pt>
                <c:pt idx="683">
                  <c:v>17-Sep-10</c:v>
                </c:pt>
                <c:pt idx="684">
                  <c:v>20-Sep-10</c:v>
                </c:pt>
                <c:pt idx="685">
                  <c:v>21-Sep-10</c:v>
                </c:pt>
                <c:pt idx="686">
                  <c:v>22-Sep-10</c:v>
                </c:pt>
                <c:pt idx="687">
                  <c:v>23-Sep-10</c:v>
                </c:pt>
                <c:pt idx="688">
                  <c:v>24-Sep-10</c:v>
                </c:pt>
                <c:pt idx="689">
                  <c:v>27-Sep-10</c:v>
                </c:pt>
                <c:pt idx="690">
                  <c:v>28-Sep-10</c:v>
                </c:pt>
                <c:pt idx="691">
                  <c:v>29-Sep-10</c:v>
                </c:pt>
                <c:pt idx="692">
                  <c:v>30-Sep-10</c:v>
                </c:pt>
                <c:pt idx="693">
                  <c:v>1-Oct-10</c:v>
                </c:pt>
                <c:pt idx="694">
                  <c:v>4-Oct-10</c:v>
                </c:pt>
                <c:pt idx="695">
                  <c:v>5-Oct-10</c:v>
                </c:pt>
                <c:pt idx="696">
                  <c:v>6-Oct-10</c:v>
                </c:pt>
                <c:pt idx="697">
                  <c:v>7-Oct-10</c:v>
                </c:pt>
                <c:pt idx="698">
                  <c:v>8-Oct-10</c:v>
                </c:pt>
                <c:pt idx="699">
                  <c:v>11-Oct-10</c:v>
                </c:pt>
                <c:pt idx="700">
                  <c:v>12-Oct-10</c:v>
                </c:pt>
                <c:pt idx="701">
                  <c:v>13-Oct-10</c:v>
                </c:pt>
                <c:pt idx="702">
                  <c:v>14-Oct-10</c:v>
                </c:pt>
                <c:pt idx="703">
                  <c:v>15-Oct-10</c:v>
                </c:pt>
                <c:pt idx="704">
                  <c:v>18-Oct-10</c:v>
                </c:pt>
                <c:pt idx="705">
                  <c:v>19-Oct-10</c:v>
                </c:pt>
                <c:pt idx="706">
                  <c:v>20-Oct-10</c:v>
                </c:pt>
                <c:pt idx="707">
                  <c:v>21-Oct-10</c:v>
                </c:pt>
                <c:pt idx="708">
                  <c:v>22-Oct-10</c:v>
                </c:pt>
                <c:pt idx="709">
                  <c:v>25-Oct-10</c:v>
                </c:pt>
                <c:pt idx="710">
                  <c:v>26-Oct-10</c:v>
                </c:pt>
                <c:pt idx="711">
                  <c:v>27-Oct-10</c:v>
                </c:pt>
                <c:pt idx="712">
                  <c:v>28-Oct-10</c:v>
                </c:pt>
                <c:pt idx="713">
                  <c:v>29-Oct-10</c:v>
                </c:pt>
                <c:pt idx="714">
                  <c:v>1-Nov-10</c:v>
                </c:pt>
                <c:pt idx="715">
                  <c:v>2-Nov-10</c:v>
                </c:pt>
                <c:pt idx="716">
                  <c:v>3-Nov-10</c:v>
                </c:pt>
                <c:pt idx="717">
                  <c:v>4-Nov-10</c:v>
                </c:pt>
                <c:pt idx="718">
                  <c:v>5-Nov-10</c:v>
                </c:pt>
                <c:pt idx="719">
                  <c:v>8-Nov-10</c:v>
                </c:pt>
                <c:pt idx="720">
                  <c:v>9-Nov-10</c:v>
                </c:pt>
                <c:pt idx="721">
                  <c:v>10-Nov-10</c:v>
                </c:pt>
                <c:pt idx="722">
                  <c:v>11-Nov-10</c:v>
                </c:pt>
                <c:pt idx="723">
                  <c:v>12-Nov-10</c:v>
                </c:pt>
                <c:pt idx="724">
                  <c:v>15-Nov-10</c:v>
                </c:pt>
                <c:pt idx="725">
                  <c:v>16-Nov-10</c:v>
                </c:pt>
                <c:pt idx="726">
                  <c:v>17-Nov-10</c:v>
                </c:pt>
                <c:pt idx="727">
                  <c:v>18-Nov-10</c:v>
                </c:pt>
                <c:pt idx="728">
                  <c:v>19-Nov-10</c:v>
                </c:pt>
                <c:pt idx="729">
                  <c:v>22-Nov-10</c:v>
                </c:pt>
                <c:pt idx="730">
                  <c:v>23-Nov-10</c:v>
                </c:pt>
                <c:pt idx="731">
                  <c:v>24-Nov-10</c:v>
                </c:pt>
                <c:pt idx="732">
                  <c:v>26-Nov-10</c:v>
                </c:pt>
                <c:pt idx="733">
                  <c:v>29-Nov-10</c:v>
                </c:pt>
                <c:pt idx="734">
                  <c:v>30-Nov-10</c:v>
                </c:pt>
                <c:pt idx="735">
                  <c:v>1-Dec-10</c:v>
                </c:pt>
                <c:pt idx="736">
                  <c:v>2-Dec-10</c:v>
                </c:pt>
                <c:pt idx="737">
                  <c:v>3-Dec-10</c:v>
                </c:pt>
                <c:pt idx="738">
                  <c:v>6-Dec-10</c:v>
                </c:pt>
                <c:pt idx="739">
                  <c:v>7-Dec-10</c:v>
                </c:pt>
                <c:pt idx="740">
                  <c:v>8-Dec-10</c:v>
                </c:pt>
                <c:pt idx="741">
                  <c:v>9-Dec-10</c:v>
                </c:pt>
                <c:pt idx="742">
                  <c:v>10-Dec-10</c:v>
                </c:pt>
                <c:pt idx="743">
                  <c:v>13-Dec-10</c:v>
                </c:pt>
                <c:pt idx="744">
                  <c:v>14-Dec-10</c:v>
                </c:pt>
                <c:pt idx="745">
                  <c:v>15-Dec-10</c:v>
                </c:pt>
                <c:pt idx="746">
                  <c:v>16-Dec-10</c:v>
                </c:pt>
                <c:pt idx="747">
                  <c:v>17-Dec-10</c:v>
                </c:pt>
                <c:pt idx="748">
                  <c:v>20-Dec-10</c:v>
                </c:pt>
                <c:pt idx="749">
                  <c:v>21-Dec-10</c:v>
                </c:pt>
                <c:pt idx="750">
                  <c:v>22-Dec-10</c:v>
                </c:pt>
                <c:pt idx="751">
                  <c:v>23-Dec-10</c:v>
                </c:pt>
                <c:pt idx="752">
                  <c:v>27-Dec-10</c:v>
                </c:pt>
                <c:pt idx="753">
                  <c:v>28-Dec-10</c:v>
                </c:pt>
                <c:pt idx="754">
                  <c:v>29-Dec-10</c:v>
                </c:pt>
                <c:pt idx="755">
                  <c:v>30-Dec-10</c:v>
                </c:pt>
                <c:pt idx="756">
                  <c:v>31-Dec-10</c:v>
                </c:pt>
              </c:strCache>
            </c:strRef>
          </c:cat>
          <c:val>
            <c:numRef>
              <c:f>'IV table'!$F$3:$F$760</c:f>
              <c:numCache>
                <c:formatCode>General</c:formatCode>
                <c:ptCount val="757"/>
                <c:pt idx="0">
                  <c:v>23.17</c:v>
                </c:pt>
                <c:pt idx="1">
                  <c:v>22.49</c:v>
                </c:pt>
                <c:pt idx="2">
                  <c:v>23.94</c:v>
                </c:pt>
                <c:pt idx="3">
                  <c:v>23.79</c:v>
                </c:pt>
                <c:pt idx="4">
                  <c:v>25.43</c:v>
                </c:pt>
                <c:pt idx="5">
                  <c:v>24.12</c:v>
                </c:pt>
                <c:pt idx="6">
                  <c:v>23.45</c:v>
                </c:pt>
                <c:pt idx="7">
                  <c:v>23.68</c:v>
                </c:pt>
                <c:pt idx="8">
                  <c:v>22.9</c:v>
                </c:pt>
                <c:pt idx="9">
                  <c:v>23.34</c:v>
                </c:pt>
                <c:pt idx="10">
                  <c:v>24.38</c:v>
                </c:pt>
                <c:pt idx="11">
                  <c:v>28.46</c:v>
                </c:pt>
                <c:pt idx="12">
                  <c:v>27.18</c:v>
                </c:pt>
                <c:pt idx="13">
                  <c:v>31.01</c:v>
                </c:pt>
                <c:pt idx="14">
                  <c:v>29.02</c:v>
                </c:pt>
                <c:pt idx="15">
                  <c:v>27.78</c:v>
                </c:pt>
                <c:pt idx="16">
                  <c:v>29.08</c:v>
                </c:pt>
                <c:pt idx="17">
                  <c:v>27.78</c:v>
                </c:pt>
                <c:pt idx="18">
                  <c:v>27.32</c:v>
                </c:pt>
                <c:pt idx="19">
                  <c:v>27.62</c:v>
                </c:pt>
                <c:pt idx="20">
                  <c:v>26.2</c:v>
                </c:pt>
                <c:pt idx="21">
                  <c:v>24.02</c:v>
                </c:pt>
                <c:pt idx="22">
                  <c:v>25.99</c:v>
                </c:pt>
                <c:pt idx="23">
                  <c:v>28.24</c:v>
                </c:pt>
                <c:pt idx="24">
                  <c:v>28.97</c:v>
                </c:pt>
                <c:pt idx="25">
                  <c:v>27.66</c:v>
                </c:pt>
                <c:pt idx="26">
                  <c:v>28.01</c:v>
                </c:pt>
                <c:pt idx="27">
                  <c:v>27.6</c:v>
                </c:pt>
                <c:pt idx="28">
                  <c:v>26.33</c:v>
                </c:pt>
                <c:pt idx="29">
                  <c:v>24.88</c:v>
                </c:pt>
                <c:pt idx="30">
                  <c:v>25.54</c:v>
                </c:pt>
                <c:pt idx="31">
                  <c:v>25.02</c:v>
                </c:pt>
                <c:pt idx="32">
                  <c:v>25.59</c:v>
                </c:pt>
                <c:pt idx="33">
                  <c:v>24.4</c:v>
                </c:pt>
                <c:pt idx="34">
                  <c:v>25.12</c:v>
                </c:pt>
                <c:pt idx="35">
                  <c:v>24.06</c:v>
                </c:pt>
                <c:pt idx="36">
                  <c:v>23.03</c:v>
                </c:pt>
                <c:pt idx="37">
                  <c:v>21.9</c:v>
                </c:pt>
                <c:pt idx="38">
                  <c:v>22.69</c:v>
                </c:pt>
                <c:pt idx="39">
                  <c:v>23.53</c:v>
                </c:pt>
                <c:pt idx="40">
                  <c:v>26.54</c:v>
                </c:pt>
                <c:pt idx="41">
                  <c:v>26.28</c:v>
                </c:pt>
                <c:pt idx="42">
                  <c:v>25.52</c:v>
                </c:pt>
                <c:pt idx="43">
                  <c:v>24.6</c:v>
                </c:pt>
                <c:pt idx="44">
                  <c:v>27.55</c:v>
                </c:pt>
                <c:pt idx="45">
                  <c:v>27.49</c:v>
                </c:pt>
                <c:pt idx="46">
                  <c:v>29.38</c:v>
                </c:pt>
                <c:pt idx="47">
                  <c:v>26.36</c:v>
                </c:pt>
                <c:pt idx="48">
                  <c:v>27.22</c:v>
                </c:pt>
                <c:pt idx="49">
                  <c:v>27.29</c:v>
                </c:pt>
                <c:pt idx="50">
                  <c:v>31.16</c:v>
                </c:pt>
                <c:pt idx="51">
                  <c:v>32.24</c:v>
                </c:pt>
                <c:pt idx="52">
                  <c:v>25.79</c:v>
                </c:pt>
                <c:pt idx="53">
                  <c:v>29.84</c:v>
                </c:pt>
                <c:pt idx="54">
                  <c:v>26.62</c:v>
                </c:pt>
                <c:pt idx="55">
                  <c:v>25.73</c:v>
                </c:pt>
                <c:pt idx="56">
                  <c:v>25.72</c:v>
                </c:pt>
                <c:pt idx="57">
                  <c:v>26.08</c:v>
                </c:pt>
                <c:pt idx="58">
                  <c:v>25.88</c:v>
                </c:pt>
                <c:pt idx="59">
                  <c:v>25.71</c:v>
                </c:pt>
                <c:pt idx="60">
                  <c:v>25.61</c:v>
                </c:pt>
                <c:pt idx="61">
                  <c:v>22.68</c:v>
                </c:pt>
                <c:pt idx="62">
                  <c:v>23.43</c:v>
                </c:pt>
                <c:pt idx="63">
                  <c:v>23.21</c:v>
                </c:pt>
                <c:pt idx="64">
                  <c:v>22.45</c:v>
                </c:pt>
                <c:pt idx="65">
                  <c:v>22.42</c:v>
                </c:pt>
                <c:pt idx="66">
                  <c:v>22.36</c:v>
                </c:pt>
                <c:pt idx="67">
                  <c:v>22.81</c:v>
                </c:pt>
                <c:pt idx="68">
                  <c:v>21.98</c:v>
                </c:pt>
                <c:pt idx="69">
                  <c:v>23.46</c:v>
                </c:pt>
                <c:pt idx="70">
                  <c:v>23.82</c:v>
                </c:pt>
                <c:pt idx="71">
                  <c:v>22.78</c:v>
                </c:pt>
                <c:pt idx="72">
                  <c:v>20.53</c:v>
                </c:pt>
                <c:pt idx="73">
                  <c:v>20.37</c:v>
                </c:pt>
                <c:pt idx="74">
                  <c:v>20.13</c:v>
                </c:pt>
                <c:pt idx="75">
                  <c:v>20.5</c:v>
                </c:pt>
                <c:pt idx="76">
                  <c:v>20.87</c:v>
                </c:pt>
                <c:pt idx="77">
                  <c:v>20.260000000000002</c:v>
                </c:pt>
                <c:pt idx="78">
                  <c:v>20.059999999999999</c:v>
                </c:pt>
                <c:pt idx="79">
                  <c:v>19.59</c:v>
                </c:pt>
                <c:pt idx="80">
                  <c:v>19.64</c:v>
                </c:pt>
                <c:pt idx="81">
                  <c:v>20.239999999999998</c:v>
                </c:pt>
                <c:pt idx="82">
                  <c:v>20.79</c:v>
                </c:pt>
                <c:pt idx="83">
                  <c:v>18.88</c:v>
                </c:pt>
                <c:pt idx="84">
                  <c:v>18.18</c:v>
                </c:pt>
                <c:pt idx="85">
                  <c:v>18.899999999999999</c:v>
                </c:pt>
                <c:pt idx="86">
                  <c:v>18.21</c:v>
                </c:pt>
                <c:pt idx="87">
                  <c:v>19.73</c:v>
                </c:pt>
                <c:pt idx="88">
                  <c:v>19.399999999999999</c:v>
                </c:pt>
                <c:pt idx="89">
                  <c:v>19.41</c:v>
                </c:pt>
                <c:pt idx="90">
                  <c:v>17.79</c:v>
                </c:pt>
                <c:pt idx="91">
                  <c:v>17.98</c:v>
                </c:pt>
                <c:pt idx="92">
                  <c:v>17.66</c:v>
                </c:pt>
                <c:pt idx="93">
                  <c:v>16.3</c:v>
                </c:pt>
                <c:pt idx="94">
                  <c:v>16.47</c:v>
                </c:pt>
                <c:pt idx="95">
                  <c:v>17.010000000000002</c:v>
                </c:pt>
                <c:pt idx="96">
                  <c:v>17.579999999999998</c:v>
                </c:pt>
                <c:pt idx="97">
                  <c:v>18.59</c:v>
                </c:pt>
                <c:pt idx="98">
                  <c:v>18.05</c:v>
                </c:pt>
                <c:pt idx="99">
                  <c:v>19.55</c:v>
                </c:pt>
                <c:pt idx="100">
                  <c:v>19.64</c:v>
                </c:pt>
                <c:pt idx="101">
                  <c:v>19.07</c:v>
                </c:pt>
                <c:pt idx="102">
                  <c:v>18.14</c:v>
                </c:pt>
                <c:pt idx="103">
                  <c:v>17.829999999999998</c:v>
                </c:pt>
                <c:pt idx="104">
                  <c:v>19.829999999999998</c:v>
                </c:pt>
                <c:pt idx="105">
                  <c:v>20.239999999999998</c:v>
                </c:pt>
                <c:pt idx="106">
                  <c:v>20.8</c:v>
                </c:pt>
                <c:pt idx="107">
                  <c:v>18.63</c:v>
                </c:pt>
                <c:pt idx="108">
                  <c:v>23.56</c:v>
                </c:pt>
                <c:pt idx="109">
                  <c:v>23.12</c:v>
                </c:pt>
                <c:pt idx="110">
                  <c:v>23.18</c:v>
                </c:pt>
                <c:pt idx="111">
                  <c:v>24.12</c:v>
                </c:pt>
                <c:pt idx="112">
                  <c:v>23.33</c:v>
                </c:pt>
                <c:pt idx="113">
                  <c:v>21.22</c:v>
                </c:pt>
                <c:pt idx="114">
                  <c:v>20.95</c:v>
                </c:pt>
                <c:pt idx="115">
                  <c:v>21.13</c:v>
                </c:pt>
                <c:pt idx="116">
                  <c:v>22.24</c:v>
                </c:pt>
                <c:pt idx="117">
                  <c:v>21.58</c:v>
                </c:pt>
                <c:pt idx="118">
                  <c:v>22.87</c:v>
                </c:pt>
                <c:pt idx="119">
                  <c:v>22.64</c:v>
                </c:pt>
                <c:pt idx="120">
                  <c:v>22.42</c:v>
                </c:pt>
                <c:pt idx="121">
                  <c:v>21.14</c:v>
                </c:pt>
                <c:pt idx="122">
                  <c:v>23.93</c:v>
                </c:pt>
                <c:pt idx="123">
                  <c:v>23.44</c:v>
                </c:pt>
                <c:pt idx="124">
                  <c:v>23.95</c:v>
                </c:pt>
                <c:pt idx="125">
                  <c:v>23.65</c:v>
                </c:pt>
                <c:pt idx="126">
                  <c:v>25.92</c:v>
                </c:pt>
                <c:pt idx="127">
                  <c:v>24.78</c:v>
                </c:pt>
                <c:pt idx="128">
                  <c:v>25.78</c:v>
                </c:pt>
                <c:pt idx="129">
                  <c:v>23.15</c:v>
                </c:pt>
                <c:pt idx="130">
                  <c:v>25.23</c:v>
                </c:pt>
                <c:pt idx="131">
                  <c:v>25.59</c:v>
                </c:pt>
                <c:pt idx="132">
                  <c:v>27.49</c:v>
                </c:pt>
                <c:pt idx="133">
                  <c:v>28.48</c:v>
                </c:pt>
                <c:pt idx="134">
                  <c:v>28.54</c:v>
                </c:pt>
                <c:pt idx="135">
                  <c:v>25.1</c:v>
                </c:pt>
                <c:pt idx="136">
                  <c:v>25.01</c:v>
                </c:pt>
                <c:pt idx="137">
                  <c:v>24.05</c:v>
                </c:pt>
                <c:pt idx="138">
                  <c:v>23.05</c:v>
                </c:pt>
                <c:pt idx="139">
                  <c:v>21.18</c:v>
                </c:pt>
                <c:pt idx="140">
                  <c:v>21.31</c:v>
                </c:pt>
                <c:pt idx="141">
                  <c:v>23.44</c:v>
                </c:pt>
                <c:pt idx="142">
                  <c:v>22.91</c:v>
                </c:pt>
                <c:pt idx="143">
                  <c:v>24.23</c:v>
                </c:pt>
                <c:pt idx="144">
                  <c:v>22.03</c:v>
                </c:pt>
                <c:pt idx="145">
                  <c:v>21.21</c:v>
                </c:pt>
                <c:pt idx="146">
                  <c:v>22.94</c:v>
                </c:pt>
                <c:pt idx="147">
                  <c:v>22.57</c:v>
                </c:pt>
                <c:pt idx="148">
                  <c:v>23.49</c:v>
                </c:pt>
                <c:pt idx="149">
                  <c:v>21.14</c:v>
                </c:pt>
                <c:pt idx="150">
                  <c:v>20.23</c:v>
                </c:pt>
                <c:pt idx="151">
                  <c:v>21.15</c:v>
                </c:pt>
                <c:pt idx="152">
                  <c:v>20.66</c:v>
                </c:pt>
                <c:pt idx="153">
                  <c:v>20.12</c:v>
                </c:pt>
                <c:pt idx="154">
                  <c:v>21.17</c:v>
                </c:pt>
                <c:pt idx="155">
                  <c:v>21.55</c:v>
                </c:pt>
                <c:pt idx="156">
                  <c:v>20.34</c:v>
                </c:pt>
                <c:pt idx="157">
                  <c:v>19.579999999999998</c:v>
                </c:pt>
                <c:pt idx="158">
                  <c:v>20.98</c:v>
                </c:pt>
                <c:pt idx="159">
                  <c:v>21.28</c:v>
                </c:pt>
                <c:pt idx="160">
                  <c:v>20.420000000000002</c:v>
                </c:pt>
                <c:pt idx="161">
                  <c:v>19.82</c:v>
                </c:pt>
                <c:pt idx="162">
                  <c:v>18.809999999999999</c:v>
                </c:pt>
                <c:pt idx="163">
                  <c:v>20.97</c:v>
                </c:pt>
                <c:pt idx="164">
                  <c:v>20.49</c:v>
                </c:pt>
                <c:pt idx="165">
                  <c:v>19.760000000000002</c:v>
                </c:pt>
                <c:pt idx="166">
                  <c:v>19.43</c:v>
                </c:pt>
                <c:pt idx="167">
                  <c:v>20.65</c:v>
                </c:pt>
                <c:pt idx="168">
                  <c:v>21.99</c:v>
                </c:pt>
                <c:pt idx="169">
                  <c:v>21.43</c:v>
                </c:pt>
                <c:pt idx="170">
                  <c:v>24.03</c:v>
                </c:pt>
                <c:pt idx="171">
                  <c:v>23.06</c:v>
                </c:pt>
                <c:pt idx="172">
                  <c:v>22.64</c:v>
                </c:pt>
                <c:pt idx="173">
                  <c:v>25.47</c:v>
                </c:pt>
                <c:pt idx="174">
                  <c:v>24.52</c:v>
                </c:pt>
                <c:pt idx="175">
                  <c:v>24.39</c:v>
                </c:pt>
                <c:pt idx="176">
                  <c:v>25.66</c:v>
                </c:pt>
                <c:pt idx="177">
                  <c:v>31.7</c:v>
                </c:pt>
                <c:pt idx="178">
                  <c:v>30.3</c:v>
                </c:pt>
                <c:pt idx="179">
                  <c:v>36.22</c:v>
                </c:pt>
                <c:pt idx="180">
                  <c:v>33.1</c:v>
                </c:pt>
                <c:pt idx="181">
                  <c:v>32.07</c:v>
                </c:pt>
                <c:pt idx="182">
                  <c:v>33.85</c:v>
                </c:pt>
                <c:pt idx="183">
                  <c:v>35.72</c:v>
                </c:pt>
                <c:pt idx="184">
                  <c:v>35.19</c:v>
                </c:pt>
                <c:pt idx="185">
                  <c:v>32.82</c:v>
                </c:pt>
                <c:pt idx="186">
                  <c:v>34.74</c:v>
                </c:pt>
                <c:pt idx="187">
                  <c:v>46.72</c:v>
                </c:pt>
                <c:pt idx="188">
                  <c:v>39.39</c:v>
                </c:pt>
                <c:pt idx="189">
                  <c:v>39.81</c:v>
                </c:pt>
                <c:pt idx="190">
                  <c:v>45.26</c:v>
                </c:pt>
                <c:pt idx="191">
                  <c:v>45.14</c:v>
                </c:pt>
                <c:pt idx="192">
                  <c:v>52.05</c:v>
                </c:pt>
                <c:pt idx="193">
                  <c:v>53.68</c:v>
                </c:pt>
                <c:pt idx="194">
                  <c:v>57.53</c:v>
                </c:pt>
                <c:pt idx="195">
                  <c:v>63.92</c:v>
                </c:pt>
                <c:pt idx="196">
                  <c:v>69.95</c:v>
                </c:pt>
                <c:pt idx="197">
                  <c:v>54.99</c:v>
                </c:pt>
                <c:pt idx="198">
                  <c:v>55.13</c:v>
                </c:pt>
                <c:pt idx="199">
                  <c:v>69.25</c:v>
                </c:pt>
                <c:pt idx="200">
                  <c:v>67.61</c:v>
                </c:pt>
                <c:pt idx="201">
                  <c:v>70.33</c:v>
                </c:pt>
                <c:pt idx="202">
                  <c:v>52.97</c:v>
                </c:pt>
                <c:pt idx="203">
                  <c:v>53.11</c:v>
                </c:pt>
                <c:pt idx="204">
                  <c:v>69.650000000000006</c:v>
                </c:pt>
                <c:pt idx="205">
                  <c:v>67.8</c:v>
                </c:pt>
                <c:pt idx="206">
                  <c:v>79.13</c:v>
                </c:pt>
                <c:pt idx="207">
                  <c:v>80.06</c:v>
                </c:pt>
                <c:pt idx="208">
                  <c:v>66.959999999999994</c:v>
                </c:pt>
                <c:pt idx="209">
                  <c:v>69.959999999999994</c:v>
                </c:pt>
                <c:pt idx="210">
                  <c:v>62.9</c:v>
                </c:pt>
                <c:pt idx="211">
                  <c:v>59.89</c:v>
                </c:pt>
                <c:pt idx="212">
                  <c:v>53.68</c:v>
                </c:pt>
                <c:pt idx="213">
                  <c:v>47.73</c:v>
                </c:pt>
                <c:pt idx="214">
                  <c:v>54.56</c:v>
                </c:pt>
                <c:pt idx="215">
                  <c:v>63.68</c:v>
                </c:pt>
                <c:pt idx="216">
                  <c:v>56.1</c:v>
                </c:pt>
                <c:pt idx="217">
                  <c:v>59.98</c:v>
                </c:pt>
                <c:pt idx="218">
                  <c:v>61.44</c:v>
                </c:pt>
                <c:pt idx="219">
                  <c:v>66.459999999999994</c:v>
                </c:pt>
                <c:pt idx="220">
                  <c:v>59.83</c:v>
                </c:pt>
                <c:pt idx="221">
                  <c:v>66.31</c:v>
                </c:pt>
                <c:pt idx="222">
                  <c:v>69.150000000000006</c:v>
                </c:pt>
                <c:pt idx="223">
                  <c:v>67.64</c:v>
                </c:pt>
                <c:pt idx="224">
                  <c:v>74.260000000000005</c:v>
                </c:pt>
                <c:pt idx="225">
                  <c:v>80.86</c:v>
                </c:pt>
                <c:pt idx="226">
                  <c:v>72.67</c:v>
                </c:pt>
                <c:pt idx="227">
                  <c:v>64.7</c:v>
                </c:pt>
                <c:pt idx="228">
                  <c:v>60.9</c:v>
                </c:pt>
                <c:pt idx="229">
                  <c:v>54.92</c:v>
                </c:pt>
                <c:pt idx="230">
                  <c:v>55.28</c:v>
                </c:pt>
                <c:pt idx="231">
                  <c:v>68.510000000000005</c:v>
                </c:pt>
                <c:pt idx="232">
                  <c:v>62.98</c:v>
                </c:pt>
                <c:pt idx="233">
                  <c:v>60.72</c:v>
                </c:pt>
                <c:pt idx="234">
                  <c:v>63.64</c:v>
                </c:pt>
                <c:pt idx="235">
                  <c:v>59.93</c:v>
                </c:pt>
                <c:pt idx="236">
                  <c:v>58.49</c:v>
                </c:pt>
                <c:pt idx="237">
                  <c:v>58.91</c:v>
                </c:pt>
                <c:pt idx="238">
                  <c:v>55.73</c:v>
                </c:pt>
                <c:pt idx="239">
                  <c:v>55.78</c:v>
                </c:pt>
                <c:pt idx="240">
                  <c:v>54.28</c:v>
                </c:pt>
                <c:pt idx="241">
                  <c:v>56.76</c:v>
                </c:pt>
                <c:pt idx="242">
                  <c:v>52.37</c:v>
                </c:pt>
                <c:pt idx="243">
                  <c:v>49.84</c:v>
                </c:pt>
                <c:pt idx="244">
                  <c:v>47.34</c:v>
                </c:pt>
                <c:pt idx="245">
                  <c:v>44.93</c:v>
                </c:pt>
                <c:pt idx="246">
                  <c:v>44.56</c:v>
                </c:pt>
                <c:pt idx="247">
                  <c:v>45.02</c:v>
                </c:pt>
                <c:pt idx="248">
                  <c:v>44.21</c:v>
                </c:pt>
                <c:pt idx="249">
                  <c:v>43.38</c:v>
                </c:pt>
                <c:pt idx="250">
                  <c:v>43.9</c:v>
                </c:pt>
                <c:pt idx="251">
                  <c:v>41.63</c:v>
                </c:pt>
                <c:pt idx="252">
                  <c:v>40</c:v>
                </c:pt>
                <c:pt idx="253">
                  <c:v>39.19</c:v>
                </c:pt>
                <c:pt idx="254">
                  <c:v>39.08</c:v>
                </c:pt>
                <c:pt idx="255">
                  <c:v>38.56</c:v>
                </c:pt>
                <c:pt idx="256">
                  <c:v>43.39</c:v>
                </c:pt>
                <c:pt idx="257">
                  <c:v>42.56</c:v>
                </c:pt>
                <c:pt idx="258">
                  <c:v>42.82</c:v>
                </c:pt>
                <c:pt idx="259">
                  <c:v>45.84</c:v>
                </c:pt>
                <c:pt idx="260">
                  <c:v>43.27</c:v>
                </c:pt>
                <c:pt idx="261">
                  <c:v>49.14</c:v>
                </c:pt>
                <c:pt idx="262">
                  <c:v>51</c:v>
                </c:pt>
                <c:pt idx="263">
                  <c:v>46.11</c:v>
                </c:pt>
                <c:pt idx="264">
                  <c:v>56.65</c:v>
                </c:pt>
                <c:pt idx="265">
                  <c:v>46.42</c:v>
                </c:pt>
                <c:pt idx="266">
                  <c:v>47.29</c:v>
                </c:pt>
                <c:pt idx="267">
                  <c:v>47.27</c:v>
                </c:pt>
                <c:pt idx="268">
                  <c:v>45.69</c:v>
                </c:pt>
                <c:pt idx="269">
                  <c:v>42.25</c:v>
                </c:pt>
                <c:pt idx="270">
                  <c:v>39.659999999999997</c:v>
                </c:pt>
                <c:pt idx="271">
                  <c:v>42.63</c:v>
                </c:pt>
                <c:pt idx="272">
                  <c:v>44.84</c:v>
                </c:pt>
                <c:pt idx="273">
                  <c:v>45.52</c:v>
                </c:pt>
                <c:pt idx="274">
                  <c:v>43.06</c:v>
                </c:pt>
                <c:pt idx="275">
                  <c:v>43.85</c:v>
                </c:pt>
                <c:pt idx="276">
                  <c:v>43.73</c:v>
                </c:pt>
                <c:pt idx="277">
                  <c:v>43.37</c:v>
                </c:pt>
                <c:pt idx="278">
                  <c:v>43.64</c:v>
                </c:pt>
                <c:pt idx="279">
                  <c:v>46.67</c:v>
                </c:pt>
                <c:pt idx="280">
                  <c:v>44.53</c:v>
                </c:pt>
                <c:pt idx="281">
                  <c:v>41.25</c:v>
                </c:pt>
                <c:pt idx="282">
                  <c:v>42.93</c:v>
                </c:pt>
                <c:pt idx="283">
                  <c:v>48.66</c:v>
                </c:pt>
                <c:pt idx="284">
                  <c:v>48.46</c:v>
                </c:pt>
                <c:pt idx="285">
                  <c:v>47.08</c:v>
                </c:pt>
                <c:pt idx="286">
                  <c:v>49.3</c:v>
                </c:pt>
                <c:pt idx="287">
                  <c:v>52.62</c:v>
                </c:pt>
                <c:pt idx="288">
                  <c:v>45.49</c:v>
                </c:pt>
                <c:pt idx="289">
                  <c:v>44.67</c:v>
                </c:pt>
                <c:pt idx="290">
                  <c:v>44.66</c:v>
                </c:pt>
                <c:pt idx="291">
                  <c:v>46.35</c:v>
                </c:pt>
                <c:pt idx="292">
                  <c:v>52.65</c:v>
                </c:pt>
                <c:pt idx="293">
                  <c:v>50.93</c:v>
                </c:pt>
                <c:pt idx="294">
                  <c:v>47.56</c:v>
                </c:pt>
                <c:pt idx="295">
                  <c:v>50.17</c:v>
                </c:pt>
                <c:pt idx="296">
                  <c:v>49.33</c:v>
                </c:pt>
                <c:pt idx="297">
                  <c:v>49.68</c:v>
                </c:pt>
                <c:pt idx="298">
                  <c:v>44.37</c:v>
                </c:pt>
                <c:pt idx="299">
                  <c:v>43.61</c:v>
                </c:pt>
                <c:pt idx="300">
                  <c:v>41.18</c:v>
                </c:pt>
                <c:pt idx="301">
                  <c:v>42.36</c:v>
                </c:pt>
                <c:pt idx="302">
                  <c:v>43.74</c:v>
                </c:pt>
                <c:pt idx="303">
                  <c:v>40.799999999999997</c:v>
                </c:pt>
                <c:pt idx="304">
                  <c:v>40.06</c:v>
                </c:pt>
                <c:pt idx="305">
                  <c:v>43.68</c:v>
                </c:pt>
                <c:pt idx="306">
                  <c:v>45.89</c:v>
                </c:pt>
                <c:pt idx="307">
                  <c:v>43.23</c:v>
                </c:pt>
                <c:pt idx="308">
                  <c:v>42.93</c:v>
                </c:pt>
                <c:pt idx="309">
                  <c:v>42.25</c:v>
                </c:pt>
                <c:pt idx="310">
                  <c:v>40.36</c:v>
                </c:pt>
                <c:pt idx="311">
                  <c:v>41.04</c:v>
                </c:pt>
                <c:pt idx="312">
                  <c:v>45.54</c:v>
                </c:pt>
                <c:pt idx="313">
                  <c:v>44.14</c:v>
                </c:pt>
                <c:pt idx="314">
                  <c:v>42.28</c:v>
                </c:pt>
                <c:pt idx="315">
                  <c:v>42.04</c:v>
                </c:pt>
                <c:pt idx="316">
                  <c:v>39.700000000000003</c:v>
                </c:pt>
                <c:pt idx="317">
                  <c:v>40.93</c:v>
                </c:pt>
                <c:pt idx="318">
                  <c:v>40.39</c:v>
                </c:pt>
                <c:pt idx="319">
                  <c:v>38.85</c:v>
                </c:pt>
                <c:pt idx="320">
                  <c:v>36.53</c:v>
                </c:pt>
                <c:pt idx="321">
                  <c:v>37.81</c:v>
                </c:pt>
                <c:pt idx="322">
                  <c:v>37.67</c:v>
                </c:pt>
                <c:pt idx="323">
                  <c:v>36.17</c:v>
                </c:pt>
                <c:pt idx="324">
                  <c:v>35.79</c:v>
                </c:pt>
                <c:pt idx="325">
                  <c:v>33.94</c:v>
                </c:pt>
                <c:pt idx="326">
                  <c:v>39.18</c:v>
                </c:pt>
                <c:pt idx="327">
                  <c:v>37.14</c:v>
                </c:pt>
                <c:pt idx="328">
                  <c:v>38.1</c:v>
                </c:pt>
                <c:pt idx="329">
                  <c:v>37.15</c:v>
                </c:pt>
                <c:pt idx="330">
                  <c:v>36.82</c:v>
                </c:pt>
                <c:pt idx="331">
                  <c:v>38.32</c:v>
                </c:pt>
                <c:pt idx="332">
                  <c:v>37.950000000000003</c:v>
                </c:pt>
                <c:pt idx="333">
                  <c:v>36.08</c:v>
                </c:pt>
                <c:pt idx="334">
                  <c:v>36.5</c:v>
                </c:pt>
                <c:pt idx="335">
                  <c:v>35.299999999999997</c:v>
                </c:pt>
                <c:pt idx="336">
                  <c:v>34.53</c:v>
                </c:pt>
                <c:pt idx="337">
                  <c:v>33.36</c:v>
                </c:pt>
                <c:pt idx="338">
                  <c:v>32.450000000000003</c:v>
                </c:pt>
                <c:pt idx="339">
                  <c:v>33.44</c:v>
                </c:pt>
                <c:pt idx="340">
                  <c:v>32.049999999999997</c:v>
                </c:pt>
                <c:pt idx="341">
                  <c:v>32.869999999999997</c:v>
                </c:pt>
                <c:pt idx="342">
                  <c:v>31.8</c:v>
                </c:pt>
                <c:pt idx="343">
                  <c:v>33.65</c:v>
                </c:pt>
                <c:pt idx="344">
                  <c:v>31.37</c:v>
                </c:pt>
                <c:pt idx="345">
                  <c:v>33.119999999999997</c:v>
                </c:pt>
                <c:pt idx="346">
                  <c:v>30.24</c:v>
                </c:pt>
                <c:pt idx="347">
                  <c:v>28.8</c:v>
                </c:pt>
                <c:pt idx="348">
                  <c:v>29.03</c:v>
                </c:pt>
                <c:pt idx="349">
                  <c:v>31.35</c:v>
                </c:pt>
                <c:pt idx="350">
                  <c:v>32.630000000000003</c:v>
                </c:pt>
                <c:pt idx="351">
                  <c:v>30.62</c:v>
                </c:pt>
                <c:pt idx="352">
                  <c:v>32.36</c:v>
                </c:pt>
                <c:pt idx="353">
                  <c:v>31.67</c:v>
                </c:pt>
                <c:pt idx="354">
                  <c:v>28.92</c:v>
                </c:pt>
                <c:pt idx="355">
                  <c:v>30.04</c:v>
                </c:pt>
                <c:pt idx="356">
                  <c:v>29.63</c:v>
                </c:pt>
                <c:pt idx="357">
                  <c:v>31.02</c:v>
                </c:pt>
                <c:pt idx="358">
                  <c:v>30.18</c:v>
                </c:pt>
                <c:pt idx="359">
                  <c:v>29.62</c:v>
                </c:pt>
                <c:pt idx="360">
                  <c:v>29.77</c:v>
                </c:pt>
                <c:pt idx="361">
                  <c:v>28.27</c:v>
                </c:pt>
                <c:pt idx="362">
                  <c:v>28.46</c:v>
                </c:pt>
                <c:pt idx="363">
                  <c:v>28.11</c:v>
                </c:pt>
                <c:pt idx="364">
                  <c:v>28.15</c:v>
                </c:pt>
                <c:pt idx="365">
                  <c:v>30.81</c:v>
                </c:pt>
                <c:pt idx="366">
                  <c:v>32.68</c:v>
                </c:pt>
                <c:pt idx="367">
                  <c:v>31.54</c:v>
                </c:pt>
                <c:pt idx="368">
                  <c:v>30.03</c:v>
                </c:pt>
                <c:pt idx="369">
                  <c:v>27.99</c:v>
                </c:pt>
                <c:pt idx="370">
                  <c:v>31.17</c:v>
                </c:pt>
                <c:pt idx="371">
                  <c:v>30.58</c:v>
                </c:pt>
                <c:pt idx="372">
                  <c:v>29.05</c:v>
                </c:pt>
                <c:pt idx="373">
                  <c:v>26.36</c:v>
                </c:pt>
                <c:pt idx="374">
                  <c:v>25.93</c:v>
                </c:pt>
                <c:pt idx="375">
                  <c:v>25.35</c:v>
                </c:pt>
                <c:pt idx="376">
                  <c:v>26.35</c:v>
                </c:pt>
                <c:pt idx="377">
                  <c:v>26.22</c:v>
                </c:pt>
                <c:pt idx="378">
                  <c:v>27.95</c:v>
                </c:pt>
                <c:pt idx="379">
                  <c:v>29</c:v>
                </c:pt>
                <c:pt idx="380">
                  <c:v>30.85</c:v>
                </c:pt>
                <c:pt idx="381">
                  <c:v>31.3</c:v>
                </c:pt>
                <c:pt idx="382">
                  <c:v>29.78</c:v>
                </c:pt>
                <c:pt idx="383">
                  <c:v>29.02</c:v>
                </c:pt>
                <c:pt idx="384">
                  <c:v>26.31</c:v>
                </c:pt>
                <c:pt idx="385">
                  <c:v>25.02</c:v>
                </c:pt>
                <c:pt idx="386">
                  <c:v>25.89</c:v>
                </c:pt>
                <c:pt idx="387">
                  <c:v>25.42</c:v>
                </c:pt>
                <c:pt idx="388">
                  <c:v>24.34</c:v>
                </c:pt>
                <c:pt idx="389">
                  <c:v>24.4</c:v>
                </c:pt>
                <c:pt idx="390">
                  <c:v>23.87</c:v>
                </c:pt>
                <c:pt idx="391">
                  <c:v>23.47</c:v>
                </c:pt>
                <c:pt idx="392">
                  <c:v>23.43</c:v>
                </c:pt>
                <c:pt idx="393">
                  <c:v>23.09</c:v>
                </c:pt>
                <c:pt idx="394">
                  <c:v>24.28</c:v>
                </c:pt>
                <c:pt idx="395">
                  <c:v>25.01</c:v>
                </c:pt>
                <c:pt idx="396">
                  <c:v>25.61</c:v>
                </c:pt>
                <c:pt idx="397">
                  <c:v>25.4</c:v>
                </c:pt>
                <c:pt idx="398">
                  <c:v>25.92</c:v>
                </c:pt>
                <c:pt idx="399">
                  <c:v>25.56</c:v>
                </c:pt>
                <c:pt idx="400">
                  <c:v>24.89</c:v>
                </c:pt>
                <c:pt idx="401">
                  <c:v>24.9</c:v>
                </c:pt>
                <c:pt idx="402">
                  <c:v>25.67</c:v>
                </c:pt>
                <c:pt idx="403">
                  <c:v>24.76</c:v>
                </c:pt>
                <c:pt idx="404">
                  <c:v>24.99</c:v>
                </c:pt>
                <c:pt idx="405">
                  <c:v>25.99</c:v>
                </c:pt>
                <c:pt idx="406">
                  <c:v>25.45</c:v>
                </c:pt>
                <c:pt idx="407">
                  <c:v>24.71</c:v>
                </c:pt>
                <c:pt idx="408">
                  <c:v>24.27</c:v>
                </c:pt>
                <c:pt idx="409">
                  <c:v>27.89</c:v>
                </c:pt>
                <c:pt idx="410">
                  <c:v>26.18</c:v>
                </c:pt>
                <c:pt idx="411">
                  <c:v>26.26</c:v>
                </c:pt>
                <c:pt idx="412">
                  <c:v>25.09</c:v>
                </c:pt>
                <c:pt idx="413">
                  <c:v>25.01</c:v>
                </c:pt>
                <c:pt idx="414">
                  <c:v>25.14</c:v>
                </c:pt>
                <c:pt idx="415">
                  <c:v>24.92</c:v>
                </c:pt>
                <c:pt idx="416">
                  <c:v>24.95</c:v>
                </c:pt>
                <c:pt idx="417">
                  <c:v>24.68</c:v>
                </c:pt>
                <c:pt idx="418">
                  <c:v>24.76</c:v>
                </c:pt>
                <c:pt idx="419">
                  <c:v>26.01</c:v>
                </c:pt>
                <c:pt idx="420">
                  <c:v>29.15</c:v>
                </c:pt>
                <c:pt idx="421">
                  <c:v>28.9</c:v>
                </c:pt>
                <c:pt idx="422">
                  <c:v>27.1</c:v>
                </c:pt>
                <c:pt idx="423">
                  <c:v>25.26</c:v>
                </c:pt>
                <c:pt idx="424">
                  <c:v>25.62</c:v>
                </c:pt>
                <c:pt idx="425">
                  <c:v>24.32</c:v>
                </c:pt>
                <c:pt idx="426">
                  <c:v>23.55</c:v>
                </c:pt>
                <c:pt idx="427">
                  <c:v>24.15</c:v>
                </c:pt>
                <c:pt idx="428">
                  <c:v>23.86</c:v>
                </c:pt>
                <c:pt idx="429">
                  <c:v>23.42</c:v>
                </c:pt>
                <c:pt idx="430">
                  <c:v>23.69</c:v>
                </c:pt>
                <c:pt idx="431">
                  <c:v>23.65</c:v>
                </c:pt>
                <c:pt idx="432">
                  <c:v>23.92</c:v>
                </c:pt>
                <c:pt idx="433">
                  <c:v>24.06</c:v>
                </c:pt>
                <c:pt idx="434">
                  <c:v>23.08</c:v>
                </c:pt>
                <c:pt idx="435">
                  <c:v>23.49</c:v>
                </c:pt>
                <c:pt idx="436">
                  <c:v>24.95</c:v>
                </c:pt>
                <c:pt idx="437">
                  <c:v>25.61</c:v>
                </c:pt>
                <c:pt idx="438">
                  <c:v>24.88</c:v>
                </c:pt>
                <c:pt idx="439">
                  <c:v>25.19</c:v>
                </c:pt>
                <c:pt idx="440">
                  <c:v>25.61</c:v>
                </c:pt>
                <c:pt idx="441">
                  <c:v>28.27</c:v>
                </c:pt>
                <c:pt idx="442">
                  <c:v>28.68</c:v>
                </c:pt>
                <c:pt idx="443">
                  <c:v>26.84</c:v>
                </c:pt>
                <c:pt idx="444">
                  <c:v>25.7</c:v>
                </c:pt>
                <c:pt idx="445">
                  <c:v>24.68</c:v>
                </c:pt>
                <c:pt idx="446">
                  <c:v>24.18</c:v>
                </c:pt>
                <c:pt idx="447">
                  <c:v>23.12</c:v>
                </c:pt>
                <c:pt idx="448">
                  <c:v>23.01</c:v>
                </c:pt>
                <c:pt idx="449">
                  <c:v>22.99</c:v>
                </c:pt>
                <c:pt idx="450">
                  <c:v>22.86</c:v>
                </c:pt>
                <c:pt idx="451">
                  <c:v>21.72</c:v>
                </c:pt>
                <c:pt idx="452">
                  <c:v>21.43</c:v>
                </c:pt>
                <c:pt idx="453">
                  <c:v>21.49</c:v>
                </c:pt>
                <c:pt idx="454">
                  <c:v>20.9</c:v>
                </c:pt>
                <c:pt idx="455">
                  <c:v>22.22</c:v>
                </c:pt>
                <c:pt idx="456">
                  <c:v>20.69</c:v>
                </c:pt>
                <c:pt idx="457">
                  <c:v>22.27</c:v>
                </c:pt>
                <c:pt idx="458">
                  <c:v>24.31</c:v>
                </c:pt>
                <c:pt idx="459">
                  <c:v>24.83</c:v>
                </c:pt>
                <c:pt idx="460">
                  <c:v>27.91</c:v>
                </c:pt>
                <c:pt idx="461">
                  <c:v>24.76</c:v>
                </c:pt>
                <c:pt idx="462">
                  <c:v>30.69</c:v>
                </c:pt>
                <c:pt idx="463">
                  <c:v>29.78</c:v>
                </c:pt>
                <c:pt idx="464">
                  <c:v>28.81</c:v>
                </c:pt>
                <c:pt idx="465">
                  <c:v>27.72</c:v>
                </c:pt>
                <c:pt idx="466">
                  <c:v>25.43</c:v>
                </c:pt>
                <c:pt idx="467">
                  <c:v>24.19</c:v>
                </c:pt>
                <c:pt idx="468">
                  <c:v>23.15</c:v>
                </c:pt>
                <c:pt idx="469">
                  <c:v>22.84</c:v>
                </c:pt>
                <c:pt idx="470">
                  <c:v>23.04</c:v>
                </c:pt>
                <c:pt idx="471">
                  <c:v>24.24</c:v>
                </c:pt>
                <c:pt idx="472">
                  <c:v>23.36</c:v>
                </c:pt>
                <c:pt idx="473">
                  <c:v>22.89</c:v>
                </c:pt>
                <c:pt idx="474">
                  <c:v>22.41</c:v>
                </c:pt>
                <c:pt idx="475">
                  <c:v>21.63</c:v>
                </c:pt>
                <c:pt idx="476">
                  <c:v>22.63</c:v>
                </c:pt>
                <c:pt idx="477">
                  <c:v>22.19</c:v>
                </c:pt>
                <c:pt idx="478">
                  <c:v>21.16</c:v>
                </c:pt>
                <c:pt idx="479">
                  <c:v>20.47</c:v>
                </c:pt>
                <c:pt idx="480">
                  <c:v>20.48</c:v>
                </c:pt>
                <c:pt idx="481">
                  <c:v>24.74</c:v>
                </c:pt>
                <c:pt idx="482">
                  <c:v>24.51</c:v>
                </c:pt>
                <c:pt idx="483">
                  <c:v>21.92</c:v>
                </c:pt>
                <c:pt idx="484">
                  <c:v>21.12</c:v>
                </c:pt>
                <c:pt idx="485">
                  <c:v>22.46</c:v>
                </c:pt>
                <c:pt idx="486">
                  <c:v>21.25</c:v>
                </c:pt>
                <c:pt idx="487">
                  <c:v>22.1</c:v>
                </c:pt>
                <c:pt idx="488">
                  <c:v>23.69</c:v>
                </c:pt>
                <c:pt idx="489">
                  <c:v>22.66</c:v>
                </c:pt>
                <c:pt idx="490">
                  <c:v>22.32</c:v>
                </c:pt>
                <c:pt idx="491">
                  <c:v>21.59</c:v>
                </c:pt>
                <c:pt idx="492">
                  <c:v>21.15</c:v>
                </c:pt>
                <c:pt idx="493">
                  <c:v>21.49</c:v>
                </c:pt>
                <c:pt idx="494">
                  <c:v>20.54</c:v>
                </c:pt>
                <c:pt idx="495">
                  <c:v>22.51</c:v>
                </c:pt>
                <c:pt idx="496">
                  <c:v>21.68</c:v>
                </c:pt>
                <c:pt idx="497">
                  <c:v>20.49</c:v>
                </c:pt>
                <c:pt idx="498">
                  <c:v>19.54</c:v>
                </c:pt>
                <c:pt idx="499">
                  <c:v>19.71</c:v>
                </c:pt>
                <c:pt idx="500">
                  <c:v>19.47</c:v>
                </c:pt>
                <c:pt idx="501">
                  <c:v>19.93</c:v>
                </c:pt>
                <c:pt idx="502">
                  <c:v>20.010000000000002</c:v>
                </c:pt>
                <c:pt idx="503">
                  <c:v>19.96</c:v>
                </c:pt>
                <c:pt idx="504">
                  <c:v>21.68</c:v>
                </c:pt>
                <c:pt idx="505">
                  <c:v>20.04</c:v>
                </c:pt>
                <c:pt idx="506">
                  <c:v>19.350000000000001</c:v>
                </c:pt>
                <c:pt idx="507">
                  <c:v>19.16</c:v>
                </c:pt>
                <c:pt idx="508">
                  <c:v>19.059999999999999</c:v>
                </c:pt>
                <c:pt idx="509">
                  <c:v>18.13</c:v>
                </c:pt>
                <c:pt idx="510">
                  <c:v>17.55</c:v>
                </c:pt>
                <c:pt idx="511">
                  <c:v>18.25</c:v>
                </c:pt>
                <c:pt idx="512">
                  <c:v>17.850000000000001</c:v>
                </c:pt>
                <c:pt idx="513">
                  <c:v>17.63</c:v>
                </c:pt>
                <c:pt idx="514">
                  <c:v>17.91</c:v>
                </c:pt>
                <c:pt idx="515">
                  <c:v>17.579999999999998</c:v>
                </c:pt>
                <c:pt idx="516">
                  <c:v>18.68</c:v>
                </c:pt>
                <c:pt idx="517">
                  <c:v>22.27</c:v>
                </c:pt>
                <c:pt idx="518">
                  <c:v>27.31</c:v>
                </c:pt>
                <c:pt idx="519">
                  <c:v>25.41</c:v>
                </c:pt>
                <c:pt idx="520">
                  <c:v>24.55</c:v>
                </c:pt>
                <c:pt idx="521">
                  <c:v>23.14</c:v>
                </c:pt>
                <c:pt idx="522">
                  <c:v>23.73</c:v>
                </c:pt>
                <c:pt idx="523">
                  <c:v>24.62</c:v>
                </c:pt>
                <c:pt idx="524">
                  <c:v>22.59</c:v>
                </c:pt>
                <c:pt idx="525">
                  <c:v>21.48</c:v>
                </c:pt>
                <c:pt idx="526">
                  <c:v>21.6</c:v>
                </c:pt>
                <c:pt idx="527">
                  <c:v>26.08</c:v>
                </c:pt>
                <c:pt idx="528">
                  <c:v>26.11</c:v>
                </c:pt>
                <c:pt idx="529">
                  <c:v>26.51</c:v>
                </c:pt>
                <c:pt idx="530">
                  <c:v>26</c:v>
                </c:pt>
                <c:pt idx="531">
                  <c:v>25.4</c:v>
                </c:pt>
                <c:pt idx="532">
                  <c:v>23.96</c:v>
                </c:pt>
                <c:pt idx="533">
                  <c:v>22.73</c:v>
                </c:pt>
                <c:pt idx="534">
                  <c:v>22.25</c:v>
                </c:pt>
                <c:pt idx="535">
                  <c:v>21.72</c:v>
                </c:pt>
                <c:pt idx="536">
                  <c:v>20.63</c:v>
                </c:pt>
                <c:pt idx="537">
                  <c:v>20.02</c:v>
                </c:pt>
                <c:pt idx="538">
                  <c:v>19.940000000000001</c:v>
                </c:pt>
                <c:pt idx="539">
                  <c:v>21.37</c:v>
                </c:pt>
                <c:pt idx="540">
                  <c:v>20.27</c:v>
                </c:pt>
                <c:pt idx="541">
                  <c:v>20.100000000000001</c:v>
                </c:pt>
                <c:pt idx="542">
                  <c:v>19.5</c:v>
                </c:pt>
                <c:pt idx="543">
                  <c:v>19.260000000000002</c:v>
                </c:pt>
                <c:pt idx="544">
                  <c:v>19.059999999999999</c:v>
                </c:pt>
                <c:pt idx="545">
                  <c:v>18.829999999999998</c:v>
                </c:pt>
                <c:pt idx="546">
                  <c:v>18.72</c:v>
                </c:pt>
                <c:pt idx="547">
                  <c:v>17.420000000000002</c:v>
                </c:pt>
                <c:pt idx="548">
                  <c:v>17.79</c:v>
                </c:pt>
                <c:pt idx="549">
                  <c:v>17.920000000000002</c:v>
                </c:pt>
                <c:pt idx="550">
                  <c:v>18.57</c:v>
                </c:pt>
                <c:pt idx="551">
                  <c:v>18.059999999999999</c:v>
                </c:pt>
                <c:pt idx="552">
                  <c:v>17.579999999999998</c:v>
                </c:pt>
                <c:pt idx="553">
                  <c:v>18</c:v>
                </c:pt>
                <c:pt idx="554">
                  <c:v>17.690000000000001</c:v>
                </c:pt>
                <c:pt idx="555">
                  <c:v>16.91</c:v>
                </c:pt>
                <c:pt idx="556">
                  <c:v>16.62</c:v>
                </c:pt>
                <c:pt idx="557">
                  <c:v>16.97</c:v>
                </c:pt>
                <c:pt idx="558">
                  <c:v>16.87</c:v>
                </c:pt>
                <c:pt idx="559">
                  <c:v>16.350000000000001</c:v>
                </c:pt>
                <c:pt idx="560">
                  <c:v>17.55</c:v>
                </c:pt>
                <c:pt idx="561">
                  <c:v>18.399999999999999</c:v>
                </c:pt>
                <c:pt idx="562">
                  <c:v>17.77</c:v>
                </c:pt>
                <c:pt idx="563">
                  <c:v>17.59</c:v>
                </c:pt>
                <c:pt idx="564">
                  <c:v>17.13</c:v>
                </c:pt>
                <c:pt idx="565">
                  <c:v>17.59</c:v>
                </c:pt>
                <c:pt idx="566">
                  <c:v>17.47</c:v>
                </c:pt>
                <c:pt idx="567">
                  <c:v>17.02</c:v>
                </c:pt>
                <c:pt idx="568">
                  <c:v>16.23</c:v>
                </c:pt>
                <c:pt idx="569">
                  <c:v>16.62</c:v>
                </c:pt>
                <c:pt idx="570">
                  <c:v>16.48</c:v>
                </c:pt>
                <c:pt idx="571">
                  <c:v>16.14</c:v>
                </c:pt>
                <c:pt idx="572">
                  <c:v>15.58</c:v>
                </c:pt>
                <c:pt idx="573">
                  <c:v>16.2</c:v>
                </c:pt>
                <c:pt idx="574">
                  <c:v>15.59</c:v>
                </c:pt>
                <c:pt idx="575">
                  <c:v>15.89</c:v>
                </c:pt>
                <c:pt idx="576">
                  <c:v>18.36</c:v>
                </c:pt>
                <c:pt idx="577">
                  <c:v>17.34</c:v>
                </c:pt>
                <c:pt idx="578">
                  <c:v>15.73</c:v>
                </c:pt>
                <c:pt idx="579">
                  <c:v>16.32</c:v>
                </c:pt>
                <c:pt idx="580">
                  <c:v>16.47</c:v>
                </c:pt>
                <c:pt idx="581">
                  <c:v>16.62</c:v>
                </c:pt>
                <c:pt idx="582">
                  <c:v>17.47</c:v>
                </c:pt>
                <c:pt idx="583">
                  <c:v>22.81</c:v>
                </c:pt>
                <c:pt idx="584">
                  <c:v>21.08</c:v>
                </c:pt>
                <c:pt idx="585">
                  <c:v>18.440000000000001</c:v>
                </c:pt>
                <c:pt idx="586">
                  <c:v>22.05</c:v>
                </c:pt>
                <c:pt idx="587">
                  <c:v>20.190000000000001</c:v>
                </c:pt>
                <c:pt idx="588">
                  <c:v>23.84</c:v>
                </c:pt>
                <c:pt idx="589">
                  <c:v>24.91</c:v>
                </c:pt>
                <c:pt idx="590">
                  <c:v>32.799999999999997</c:v>
                </c:pt>
                <c:pt idx="591">
                  <c:v>40.950000000000003</c:v>
                </c:pt>
                <c:pt idx="592">
                  <c:v>28.84</c:v>
                </c:pt>
                <c:pt idx="593">
                  <c:v>28.32</c:v>
                </c:pt>
                <c:pt idx="594">
                  <c:v>25.52</c:v>
                </c:pt>
                <c:pt idx="595">
                  <c:v>26.68</c:v>
                </c:pt>
                <c:pt idx="596">
                  <c:v>31.24</c:v>
                </c:pt>
                <c:pt idx="597">
                  <c:v>30.84</c:v>
                </c:pt>
                <c:pt idx="598">
                  <c:v>33.549999999999997</c:v>
                </c:pt>
                <c:pt idx="599">
                  <c:v>35.32</c:v>
                </c:pt>
                <c:pt idx="600">
                  <c:v>45.79</c:v>
                </c:pt>
                <c:pt idx="601">
                  <c:v>40.1</c:v>
                </c:pt>
                <c:pt idx="602">
                  <c:v>38.32</c:v>
                </c:pt>
                <c:pt idx="603">
                  <c:v>34.61</c:v>
                </c:pt>
                <c:pt idx="604">
                  <c:v>35.020000000000003</c:v>
                </c:pt>
                <c:pt idx="605">
                  <c:v>29.68</c:v>
                </c:pt>
                <c:pt idx="606">
                  <c:v>32.07</c:v>
                </c:pt>
                <c:pt idx="607">
                  <c:v>35.54</c:v>
                </c:pt>
                <c:pt idx="608">
                  <c:v>30.17</c:v>
                </c:pt>
                <c:pt idx="609">
                  <c:v>29.46</c:v>
                </c:pt>
                <c:pt idx="610">
                  <c:v>35.479999999999997</c:v>
                </c:pt>
                <c:pt idx="611">
                  <c:v>36.57</c:v>
                </c:pt>
                <c:pt idx="612">
                  <c:v>33.700000000000003</c:v>
                </c:pt>
                <c:pt idx="613">
                  <c:v>33.729999999999997</c:v>
                </c:pt>
                <c:pt idx="614">
                  <c:v>30.57</c:v>
                </c:pt>
                <c:pt idx="615">
                  <c:v>28.79</c:v>
                </c:pt>
                <c:pt idx="616">
                  <c:v>28.58</c:v>
                </c:pt>
                <c:pt idx="617">
                  <c:v>25.87</c:v>
                </c:pt>
                <c:pt idx="618">
                  <c:v>25.92</c:v>
                </c:pt>
                <c:pt idx="619">
                  <c:v>25.05</c:v>
                </c:pt>
                <c:pt idx="620">
                  <c:v>23.95</c:v>
                </c:pt>
                <c:pt idx="621">
                  <c:v>24.88</c:v>
                </c:pt>
                <c:pt idx="622">
                  <c:v>27.05</c:v>
                </c:pt>
                <c:pt idx="623">
                  <c:v>26.91</c:v>
                </c:pt>
                <c:pt idx="624">
                  <c:v>29.74</c:v>
                </c:pt>
                <c:pt idx="625">
                  <c:v>28.53</c:v>
                </c:pt>
                <c:pt idx="626">
                  <c:v>29</c:v>
                </c:pt>
                <c:pt idx="627">
                  <c:v>34.130000000000003</c:v>
                </c:pt>
                <c:pt idx="628">
                  <c:v>34.54</c:v>
                </c:pt>
                <c:pt idx="629">
                  <c:v>32.86</c:v>
                </c:pt>
                <c:pt idx="630">
                  <c:v>30.12</c:v>
                </c:pt>
                <c:pt idx="631">
                  <c:v>29.65</c:v>
                </c:pt>
                <c:pt idx="632">
                  <c:v>26.84</c:v>
                </c:pt>
                <c:pt idx="633">
                  <c:v>25.71</c:v>
                </c:pt>
                <c:pt idx="634">
                  <c:v>24.98</c:v>
                </c:pt>
                <c:pt idx="635">
                  <c:v>24.43</c:v>
                </c:pt>
                <c:pt idx="636">
                  <c:v>24.56</c:v>
                </c:pt>
                <c:pt idx="637">
                  <c:v>24.89</c:v>
                </c:pt>
                <c:pt idx="638">
                  <c:v>25.14</c:v>
                </c:pt>
                <c:pt idx="639">
                  <c:v>26.25</c:v>
                </c:pt>
                <c:pt idx="640">
                  <c:v>25.97</c:v>
                </c:pt>
                <c:pt idx="641">
                  <c:v>23.93</c:v>
                </c:pt>
                <c:pt idx="642">
                  <c:v>25.64</c:v>
                </c:pt>
                <c:pt idx="643">
                  <c:v>24.63</c:v>
                </c:pt>
                <c:pt idx="644">
                  <c:v>23.47</c:v>
                </c:pt>
                <c:pt idx="645">
                  <c:v>22.73</c:v>
                </c:pt>
                <c:pt idx="646">
                  <c:v>23.19</c:v>
                </c:pt>
                <c:pt idx="647">
                  <c:v>24.25</c:v>
                </c:pt>
                <c:pt idx="648">
                  <c:v>24.13</c:v>
                </c:pt>
                <c:pt idx="649">
                  <c:v>23.5</c:v>
                </c:pt>
                <c:pt idx="650">
                  <c:v>22.01</c:v>
                </c:pt>
                <c:pt idx="651">
                  <c:v>22.63</c:v>
                </c:pt>
                <c:pt idx="652">
                  <c:v>22.21</c:v>
                </c:pt>
                <c:pt idx="653">
                  <c:v>22.1</c:v>
                </c:pt>
                <c:pt idx="654">
                  <c:v>21.74</c:v>
                </c:pt>
                <c:pt idx="655">
                  <c:v>22.14</c:v>
                </c:pt>
                <c:pt idx="656">
                  <c:v>22.37</c:v>
                </c:pt>
                <c:pt idx="657">
                  <c:v>25.39</c:v>
                </c:pt>
                <c:pt idx="658">
                  <c:v>25.73</c:v>
                </c:pt>
                <c:pt idx="659">
                  <c:v>26.24</c:v>
                </c:pt>
                <c:pt idx="660">
                  <c:v>26.1</c:v>
                </c:pt>
                <c:pt idx="661">
                  <c:v>24.33</c:v>
                </c:pt>
                <c:pt idx="662">
                  <c:v>24.59</c:v>
                </c:pt>
                <c:pt idx="663">
                  <c:v>26.44</c:v>
                </c:pt>
                <c:pt idx="664">
                  <c:v>25.49</c:v>
                </c:pt>
                <c:pt idx="665">
                  <c:v>25.66</c:v>
                </c:pt>
                <c:pt idx="666">
                  <c:v>27.46</c:v>
                </c:pt>
                <c:pt idx="667">
                  <c:v>26.7</c:v>
                </c:pt>
                <c:pt idx="668">
                  <c:v>27.37</c:v>
                </c:pt>
                <c:pt idx="669">
                  <c:v>24.45</c:v>
                </c:pt>
                <c:pt idx="670">
                  <c:v>27.21</c:v>
                </c:pt>
                <c:pt idx="671">
                  <c:v>26.05</c:v>
                </c:pt>
                <c:pt idx="672">
                  <c:v>23.89</c:v>
                </c:pt>
                <c:pt idx="673">
                  <c:v>23.19</c:v>
                </c:pt>
                <c:pt idx="674">
                  <c:v>21.31</c:v>
                </c:pt>
                <c:pt idx="675">
                  <c:v>23.8</c:v>
                </c:pt>
                <c:pt idx="676">
                  <c:v>23.25</c:v>
                </c:pt>
                <c:pt idx="677">
                  <c:v>22.81</c:v>
                </c:pt>
                <c:pt idx="678">
                  <c:v>21.99</c:v>
                </c:pt>
                <c:pt idx="679">
                  <c:v>21.21</c:v>
                </c:pt>
                <c:pt idx="680">
                  <c:v>21.56</c:v>
                </c:pt>
                <c:pt idx="681">
                  <c:v>22.1</c:v>
                </c:pt>
                <c:pt idx="682">
                  <c:v>21.72</c:v>
                </c:pt>
                <c:pt idx="683">
                  <c:v>22.01</c:v>
                </c:pt>
                <c:pt idx="684">
                  <c:v>21.5</c:v>
                </c:pt>
                <c:pt idx="685">
                  <c:v>22.35</c:v>
                </c:pt>
                <c:pt idx="686">
                  <c:v>22.51</c:v>
                </c:pt>
                <c:pt idx="687">
                  <c:v>23.87</c:v>
                </c:pt>
                <c:pt idx="688">
                  <c:v>21.71</c:v>
                </c:pt>
                <c:pt idx="689">
                  <c:v>22.54</c:v>
                </c:pt>
                <c:pt idx="690">
                  <c:v>22.6</c:v>
                </c:pt>
                <c:pt idx="691">
                  <c:v>23.25</c:v>
                </c:pt>
                <c:pt idx="692">
                  <c:v>23.7</c:v>
                </c:pt>
                <c:pt idx="693">
                  <c:v>22.5</c:v>
                </c:pt>
                <c:pt idx="694">
                  <c:v>23.53</c:v>
                </c:pt>
                <c:pt idx="695">
                  <c:v>21.76</c:v>
                </c:pt>
                <c:pt idx="696">
                  <c:v>21.49</c:v>
                </c:pt>
                <c:pt idx="697">
                  <c:v>21.56</c:v>
                </c:pt>
                <c:pt idx="698">
                  <c:v>20.71</c:v>
                </c:pt>
                <c:pt idx="699">
                  <c:v>18.96</c:v>
                </c:pt>
                <c:pt idx="700">
                  <c:v>18.93</c:v>
                </c:pt>
                <c:pt idx="701">
                  <c:v>19.07</c:v>
                </c:pt>
                <c:pt idx="702">
                  <c:v>19.88</c:v>
                </c:pt>
                <c:pt idx="703">
                  <c:v>19.03</c:v>
                </c:pt>
                <c:pt idx="704">
                  <c:v>19.09</c:v>
                </c:pt>
                <c:pt idx="705">
                  <c:v>20.63</c:v>
                </c:pt>
                <c:pt idx="706">
                  <c:v>19.79</c:v>
                </c:pt>
                <c:pt idx="707">
                  <c:v>19.27</c:v>
                </c:pt>
                <c:pt idx="708">
                  <c:v>18.78</c:v>
                </c:pt>
                <c:pt idx="709">
                  <c:v>19.850000000000001</c:v>
                </c:pt>
                <c:pt idx="710">
                  <c:v>20.22</c:v>
                </c:pt>
                <c:pt idx="711">
                  <c:v>20.71</c:v>
                </c:pt>
                <c:pt idx="712">
                  <c:v>20.88</c:v>
                </c:pt>
                <c:pt idx="713">
                  <c:v>21.2</c:v>
                </c:pt>
                <c:pt idx="714">
                  <c:v>21.83</c:v>
                </c:pt>
                <c:pt idx="715">
                  <c:v>21.57</c:v>
                </c:pt>
                <c:pt idx="716">
                  <c:v>19.559999999999999</c:v>
                </c:pt>
                <c:pt idx="717">
                  <c:v>18.52</c:v>
                </c:pt>
                <c:pt idx="718">
                  <c:v>18.260000000000002</c:v>
                </c:pt>
                <c:pt idx="719">
                  <c:v>18.29</c:v>
                </c:pt>
                <c:pt idx="720">
                  <c:v>19.079999999999998</c:v>
                </c:pt>
                <c:pt idx="721">
                  <c:v>18.47</c:v>
                </c:pt>
                <c:pt idx="722">
                  <c:v>18.64</c:v>
                </c:pt>
                <c:pt idx="723">
                  <c:v>20.61</c:v>
                </c:pt>
                <c:pt idx="724">
                  <c:v>20.2</c:v>
                </c:pt>
                <c:pt idx="725">
                  <c:v>22.58</c:v>
                </c:pt>
                <c:pt idx="726">
                  <c:v>21.76</c:v>
                </c:pt>
                <c:pt idx="727">
                  <c:v>18.75</c:v>
                </c:pt>
                <c:pt idx="728">
                  <c:v>18.04</c:v>
                </c:pt>
                <c:pt idx="729">
                  <c:v>18.37</c:v>
                </c:pt>
                <c:pt idx="730">
                  <c:v>20.63</c:v>
                </c:pt>
                <c:pt idx="731">
                  <c:v>19.559999999999999</c:v>
                </c:pt>
                <c:pt idx="732">
                  <c:v>22.22</c:v>
                </c:pt>
                <c:pt idx="733">
                  <c:v>21.53</c:v>
                </c:pt>
                <c:pt idx="734">
                  <c:v>23.54</c:v>
                </c:pt>
                <c:pt idx="735">
                  <c:v>21.36</c:v>
                </c:pt>
                <c:pt idx="736">
                  <c:v>19.39</c:v>
                </c:pt>
                <c:pt idx="737">
                  <c:v>18.010000000000002</c:v>
                </c:pt>
                <c:pt idx="738">
                  <c:v>18.02</c:v>
                </c:pt>
                <c:pt idx="739">
                  <c:v>17.989999999999998</c:v>
                </c:pt>
                <c:pt idx="740">
                  <c:v>17.739999999999998</c:v>
                </c:pt>
                <c:pt idx="741">
                  <c:v>17.25</c:v>
                </c:pt>
                <c:pt idx="742">
                  <c:v>17.61</c:v>
                </c:pt>
                <c:pt idx="743">
                  <c:v>17.55</c:v>
                </c:pt>
                <c:pt idx="744">
                  <c:v>17.61</c:v>
                </c:pt>
                <c:pt idx="745">
                  <c:v>17.940000000000001</c:v>
                </c:pt>
                <c:pt idx="746">
                  <c:v>17.39</c:v>
                </c:pt>
                <c:pt idx="747">
                  <c:v>16.11</c:v>
                </c:pt>
                <c:pt idx="748">
                  <c:v>16.41</c:v>
                </c:pt>
                <c:pt idx="749">
                  <c:v>16.489999999999998</c:v>
                </c:pt>
                <c:pt idx="750">
                  <c:v>15.45</c:v>
                </c:pt>
                <c:pt idx="751">
                  <c:v>16.47</c:v>
                </c:pt>
                <c:pt idx="752">
                  <c:v>17.670000000000002</c:v>
                </c:pt>
                <c:pt idx="753">
                  <c:v>17.52</c:v>
                </c:pt>
                <c:pt idx="754">
                  <c:v>17.28</c:v>
                </c:pt>
                <c:pt idx="755">
                  <c:v>17.52</c:v>
                </c:pt>
                <c:pt idx="756">
                  <c:v>17.75</c:v>
                </c:pt>
              </c:numCache>
            </c:numRef>
          </c:val>
          <c:smooth val="0"/>
        </c:ser>
        <c:dLbls>
          <c:showLegendKey val="0"/>
          <c:showVal val="0"/>
          <c:showCatName val="0"/>
          <c:showSerName val="0"/>
          <c:showPercent val="0"/>
          <c:showBubbleSize val="0"/>
        </c:dLbls>
        <c:marker val="1"/>
        <c:smooth val="0"/>
        <c:axId val="178761088"/>
        <c:axId val="178759552"/>
      </c:lineChart>
      <c:catAx>
        <c:axId val="178755840"/>
        <c:scaling>
          <c:orientation val="minMax"/>
        </c:scaling>
        <c:delete val="0"/>
        <c:axPos val="b"/>
        <c:majorTickMark val="none"/>
        <c:minorTickMark val="none"/>
        <c:tickLblPos val="low"/>
        <c:crossAx val="178757632"/>
        <c:crosses val="autoZero"/>
        <c:auto val="1"/>
        <c:lblAlgn val="ctr"/>
        <c:lblOffset val="100"/>
        <c:noMultiLvlLbl val="0"/>
      </c:catAx>
      <c:valAx>
        <c:axId val="178757632"/>
        <c:scaling>
          <c:orientation val="minMax"/>
        </c:scaling>
        <c:delete val="0"/>
        <c:axPos val="l"/>
        <c:majorGridlines/>
        <c:title>
          <c:tx>
            <c:rich>
              <a:bodyPr/>
              <a:lstStyle/>
              <a:p>
                <a:pPr>
                  <a:defRPr/>
                </a:pPr>
                <a:r>
                  <a:rPr lang="en-US"/>
                  <a:t>Implied Volatilty Trend</a:t>
                </a:r>
              </a:p>
            </c:rich>
          </c:tx>
          <c:overlay val="0"/>
        </c:title>
        <c:numFmt formatCode="General" sourceLinked="1"/>
        <c:majorTickMark val="none"/>
        <c:minorTickMark val="none"/>
        <c:tickLblPos val="nextTo"/>
        <c:crossAx val="178755840"/>
        <c:crosses val="autoZero"/>
        <c:crossBetween val="between"/>
      </c:valAx>
      <c:valAx>
        <c:axId val="178759552"/>
        <c:scaling>
          <c:orientation val="minMax"/>
        </c:scaling>
        <c:delete val="0"/>
        <c:axPos val="r"/>
        <c:numFmt formatCode="General" sourceLinked="1"/>
        <c:majorTickMark val="out"/>
        <c:minorTickMark val="none"/>
        <c:tickLblPos val="nextTo"/>
        <c:crossAx val="178761088"/>
        <c:crosses val="max"/>
        <c:crossBetween val="between"/>
      </c:valAx>
      <c:catAx>
        <c:axId val="178761088"/>
        <c:scaling>
          <c:orientation val="minMax"/>
        </c:scaling>
        <c:delete val="1"/>
        <c:axPos val="b"/>
        <c:majorTickMark val="out"/>
        <c:minorTickMark val="none"/>
        <c:tickLblPos val="nextTo"/>
        <c:crossAx val="178759552"/>
        <c:crosses val="autoZero"/>
        <c:auto val="1"/>
        <c:lblAlgn val="ctr"/>
        <c:lblOffset val="100"/>
        <c:noMultiLvlLbl val="0"/>
      </c:catAx>
    </c:plotArea>
    <c:legend>
      <c:legendPos val="r"/>
      <c:overlay val="0"/>
    </c:legend>
    <c:plotVisOnly val="1"/>
    <c:dispBlanksAs val="gap"/>
    <c:showDLblsOverMax val="0"/>
  </c:chart>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chartsheets/sheet1.xml><?xml version="1.0" encoding="utf-8"?>
<chartsheet xmlns="http://schemas.openxmlformats.org/spreadsheetml/2006/main" xmlns:r="http://schemas.openxmlformats.org/officeDocument/2006/relationships">
  <sheetPr/>
  <sheetViews>
    <sheetView zoomScale="144"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sheetViews>
    <sheetView zoomScale="128" workbookViewId="0" zoomToFit="1"/>
  </sheetViews>
  <pageMargins left="0.7" right="0.7" top="0.75" bottom="0.75" header="0.3" footer="0.3"/>
  <pageSetup orientation="landscape" horizontalDpi="300" verticalDpi="300" r:id="rId1"/>
  <drawing r:id="rId2"/>
</chartsheet>
</file>

<file path=xl/chartsheets/sheet3.xml><?xml version="1.0" encoding="utf-8"?>
<chartsheet xmlns="http://schemas.openxmlformats.org/spreadsheetml/2006/main" xmlns:r="http://schemas.openxmlformats.org/officeDocument/2006/relationships">
  <sheetPr/>
  <sheetViews>
    <sheetView zoomScale="128"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sheetViews>
    <sheetView zoomScale="128"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absoluteAnchor>
    <xdr:pos x="0" y="0"/>
    <xdr:ext cx="8671719" cy="629708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76680" cy="629543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76680" cy="629543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0.09648</cdr:x>
      <cdr:y>0.49595</cdr:y>
    </cdr:from>
    <cdr:to>
      <cdr:x>0.77768</cdr:x>
      <cdr:y>0.49595</cdr:y>
    </cdr:to>
    <cdr:cxnSp macro="">
      <cdr:nvCxnSpPr>
        <cdr:cNvPr id="3" name="Straight Connector 2"/>
        <cdr:cNvCxnSpPr/>
      </cdr:nvCxnSpPr>
      <cdr:spPr>
        <a:xfrm xmlns:a="http://schemas.openxmlformats.org/drawingml/2006/main">
          <a:off x="836164" y="3119256"/>
          <a:ext cx="5904046" cy="0"/>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0.09814</cdr:x>
      <cdr:y>0.57455</cdr:y>
    </cdr:from>
    <cdr:to>
      <cdr:x>0.77768</cdr:x>
      <cdr:y>0.57457</cdr:y>
    </cdr:to>
    <cdr:cxnSp macro="">
      <cdr:nvCxnSpPr>
        <cdr:cNvPr id="4" name="Straight Connector 3"/>
        <cdr:cNvCxnSpPr/>
      </cdr:nvCxnSpPr>
      <cdr:spPr>
        <a:xfrm xmlns:a="http://schemas.openxmlformats.org/drawingml/2006/main">
          <a:off x="850609" y="3613586"/>
          <a:ext cx="5889601" cy="97"/>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0.09479</cdr:x>
      <cdr:y>0.68669</cdr:y>
    </cdr:from>
    <cdr:to>
      <cdr:x>0.77181</cdr:x>
      <cdr:y>0.68671</cdr:y>
    </cdr:to>
    <cdr:cxnSp macro="">
      <cdr:nvCxnSpPr>
        <cdr:cNvPr id="5" name="Straight Connector 4"/>
        <cdr:cNvCxnSpPr/>
      </cdr:nvCxnSpPr>
      <cdr:spPr>
        <a:xfrm xmlns:a="http://schemas.openxmlformats.org/drawingml/2006/main">
          <a:off x="821525" y="4318872"/>
          <a:ext cx="5867788" cy="97"/>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0.09478</cdr:x>
      <cdr:y>0.76529</cdr:y>
    </cdr:from>
    <cdr:to>
      <cdr:x>0.77265</cdr:x>
      <cdr:y>0.76532</cdr:y>
    </cdr:to>
    <cdr:cxnSp macro="">
      <cdr:nvCxnSpPr>
        <cdr:cNvPr id="6" name="Straight Connector 5"/>
        <cdr:cNvCxnSpPr/>
      </cdr:nvCxnSpPr>
      <cdr:spPr>
        <a:xfrm xmlns:a="http://schemas.openxmlformats.org/drawingml/2006/main">
          <a:off x="821428" y="4813203"/>
          <a:ext cx="5875156" cy="194"/>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0.22819</cdr:x>
      <cdr:y>0.53988</cdr:y>
    </cdr:from>
    <cdr:to>
      <cdr:x>0.29614</cdr:x>
      <cdr:y>0.58035</cdr:y>
    </cdr:to>
    <cdr:sp macro="" textlink="">
      <cdr:nvSpPr>
        <cdr:cNvPr id="11" name="TextBox 10"/>
        <cdr:cNvSpPr txBox="1"/>
      </cdr:nvSpPr>
      <cdr:spPr>
        <a:xfrm xmlns:a="http://schemas.openxmlformats.org/drawingml/2006/main">
          <a:off x="1977710" y="3395553"/>
          <a:ext cx="588951" cy="2544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35% HV</a:t>
          </a:r>
        </a:p>
      </cdr:txBody>
    </cdr:sp>
  </cdr:relSizeAnchor>
  <cdr:relSizeAnchor xmlns:cdr="http://schemas.openxmlformats.org/drawingml/2006/chartDrawing">
    <cdr:from>
      <cdr:x>0.22903</cdr:x>
      <cdr:y>0.46012</cdr:y>
    </cdr:from>
    <cdr:to>
      <cdr:x>0.29698</cdr:x>
      <cdr:y>0.49711</cdr:y>
    </cdr:to>
    <cdr:sp macro="" textlink="">
      <cdr:nvSpPr>
        <cdr:cNvPr id="12" name="TextBox 11"/>
        <cdr:cNvSpPr txBox="1"/>
      </cdr:nvSpPr>
      <cdr:spPr>
        <a:xfrm xmlns:a="http://schemas.openxmlformats.org/drawingml/2006/main">
          <a:off x="1984981" y="2893855"/>
          <a:ext cx="588950" cy="23267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45% HV</a:t>
          </a:r>
        </a:p>
      </cdr:txBody>
    </cdr:sp>
  </cdr:relSizeAnchor>
  <cdr:relSizeAnchor xmlns:cdr="http://schemas.openxmlformats.org/drawingml/2006/chartDrawing">
    <cdr:from>
      <cdr:x>0.00586</cdr:x>
      <cdr:y>0.00808</cdr:y>
    </cdr:from>
    <cdr:to>
      <cdr:x>0.07381</cdr:x>
      <cdr:y>0.04507</cdr:y>
    </cdr:to>
    <cdr:sp macro="" textlink="">
      <cdr:nvSpPr>
        <cdr:cNvPr id="13" name="TextBox 1"/>
        <cdr:cNvSpPr txBox="1"/>
      </cdr:nvSpPr>
      <cdr:spPr>
        <a:xfrm xmlns:a="http://schemas.openxmlformats.org/drawingml/2006/main">
          <a:off x="50800" y="50800"/>
          <a:ext cx="588950" cy="23267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45% HV</a:t>
          </a:r>
        </a:p>
      </cdr:txBody>
    </cdr:sp>
  </cdr:relSizeAnchor>
  <cdr:relSizeAnchor xmlns:cdr="http://schemas.openxmlformats.org/drawingml/2006/chartDrawing">
    <cdr:from>
      <cdr:x>0.00586</cdr:x>
      <cdr:y>0.00808</cdr:y>
    </cdr:from>
    <cdr:to>
      <cdr:x>0.07381</cdr:x>
      <cdr:y>0.04507</cdr:y>
    </cdr:to>
    <cdr:sp macro="" textlink="">
      <cdr:nvSpPr>
        <cdr:cNvPr id="14" name="TextBox 1"/>
        <cdr:cNvSpPr txBox="1"/>
      </cdr:nvSpPr>
      <cdr:spPr>
        <a:xfrm xmlns:a="http://schemas.openxmlformats.org/drawingml/2006/main">
          <a:off x="50800" y="50800"/>
          <a:ext cx="588950" cy="23267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45% HV</a:t>
          </a:r>
        </a:p>
      </cdr:txBody>
    </cdr:sp>
  </cdr:relSizeAnchor>
  <cdr:relSizeAnchor xmlns:cdr="http://schemas.openxmlformats.org/drawingml/2006/chartDrawing">
    <cdr:from>
      <cdr:x>0.00586</cdr:x>
      <cdr:y>0.00808</cdr:y>
    </cdr:from>
    <cdr:to>
      <cdr:x>0.07381</cdr:x>
      <cdr:y>0.04854</cdr:y>
    </cdr:to>
    <cdr:sp macro="" textlink="">
      <cdr:nvSpPr>
        <cdr:cNvPr id="15" name="TextBox 1"/>
        <cdr:cNvSpPr txBox="1"/>
      </cdr:nvSpPr>
      <cdr:spPr>
        <a:xfrm xmlns:a="http://schemas.openxmlformats.org/drawingml/2006/main">
          <a:off x="50800" y="50800"/>
          <a:ext cx="588951" cy="2544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35% HV</a:t>
          </a:r>
        </a:p>
      </cdr:txBody>
    </cdr:sp>
  </cdr:relSizeAnchor>
  <cdr:relSizeAnchor xmlns:cdr="http://schemas.openxmlformats.org/drawingml/2006/chartDrawing">
    <cdr:from>
      <cdr:x>0.00586</cdr:x>
      <cdr:y>0.00808</cdr:y>
    </cdr:from>
    <cdr:to>
      <cdr:x>0.07381</cdr:x>
      <cdr:y>0.04854</cdr:y>
    </cdr:to>
    <cdr:sp macro="" textlink="">
      <cdr:nvSpPr>
        <cdr:cNvPr id="16" name="TextBox 1"/>
        <cdr:cNvSpPr txBox="1"/>
      </cdr:nvSpPr>
      <cdr:spPr>
        <a:xfrm xmlns:a="http://schemas.openxmlformats.org/drawingml/2006/main">
          <a:off x="50800" y="50800"/>
          <a:ext cx="588951" cy="2544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35% HV</a:t>
          </a:r>
        </a:p>
      </cdr:txBody>
    </cdr:sp>
  </cdr:relSizeAnchor>
  <cdr:relSizeAnchor xmlns:cdr="http://schemas.openxmlformats.org/drawingml/2006/chartDrawing">
    <cdr:from>
      <cdr:x>0.00586</cdr:x>
      <cdr:y>0.00808</cdr:y>
    </cdr:from>
    <cdr:to>
      <cdr:x>0.07381</cdr:x>
      <cdr:y>0.04854</cdr:y>
    </cdr:to>
    <cdr:sp macro="" textlink="">
      <cdr:nvSpPr>
        <cdr:cNvPr id="17" name="TextBox 1"/>
        <cdr:cNvSpPr txBox="1"/>
      </cdr:nvSpPr>
      <cdr:spPr>
        <a:xfrm xmlns:a="http://schemas.openxmlformats.org/drawingml/2006/main">
          <a:off x="50800" y="50800"/>
          <a:ext cx="588951" cy="2544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35% HV</a:t>
          </a:r>
        </a:p>
      </cdr:txBody>
    </cdr:sp>
  </cdr:relSizeAnchor>
  <cdr:relSizeAnchor xmlns:cdr="http://schemas.openxmlformats.org/drawingml/2006/chartDrawing">
    <cdr:from>
      <cdr:x>0.22735</cdr:x>
      <cdr:y>0.64971</cdr:y>
    </cdr:from>
    <cdr:to>
      <cdr:x>0.29614</cdr:x>
      <cdr:y>0.68786</cdr:y>
    </cdr:to>
    <cdr:sp macro="" textlink="">
      <cdr:nvSpPr>
        <cdr:cNvPr id="18" name="TextBox 17"/>
        <cdr:cNvSpPr txBox="1"/>
      </cdr:nvSpPr>
      <cdr:spPr>
        <a:xfrm xmlns:a="http://schemas.openxmlformats.org/drawingml/2006/main">
          <a:off x="1970439" y="4086298"/>
          <a:ext cx="596221" cy="2399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20% HV</a:t>
          </a:r>
        </a:p>
      </cdr:txBody>
    </cdr:sp>
  </cdr:relSizeAnchor>
  <cdr:relSizeAnchor xmlns:cdr="http://schemas.openxmlformats.org/drawingml/2006/chartDrawing">
    <cdr:from>
      <cdr:x>0.45889</cdr:x>
      <cdr:y>0.73179</cdr:y>
    </cdr:from>
    <cdr:to>
      <cdr:x>0.52936</cdr:x>
      <cdr:y>0.76994</cdr:y>
    </cdr:to>
    <cdr:sp macro="" textlink="">
      <cdr:nvSpPr>
        <cdr:cNvPr id="19" name="TextBox 18"/>
        <cdr:cNvSpPr txBox="1"/>
      </cdr:nvSpPr>
      <cdr:spPr>
        <a:xfrm xmlns:a="http://schemas.openxmlformats.org/drawingml/2006/main">
          <a:off x="3977233" y="4602538"/>
          <a:ext cx="610763" cy="2399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10% HV</a:t>
          </a:r>
        </a:p>
      </cdr:txBody>
    </cdr:sp>
  </cdr:relSizeAnchor>
</c:userShapes>
</file>

<file path=xl/drawings/drawing5.xml><?xml version="1.0" encoding="utf-8"?>
<xdr:wsDr xmlns:xdr="http://schemas.openxmlformats.org/drawingml/2006/spreadsheetDrawing" xmlns:a="http://schemas.openxmlformats.org/drawingml/2006/main">
  <xdr:absoluteAnchor>
    <xdr:pos x="0" y="0"/>
    <xdr:ext cx="8676680" cy="629543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Vance" refreshedDate="41828.932802199073" createdVersion="4" refreshedVersion="4" minRefreshableVersion="3" recordCount="2196">
  <cacheSource type="worksheet">
    <worksheetSource ref="A4:AO2200" sheet="Master"/>
  </cacheSource>
  <cacheFields count="41">
    <cacheField name="Trade Date" numFmtId="14">
      <sharedItems containsSemiMixedTypes="0" containsNonDate="0" containsDate="1" containsString="0" minDate="2004-01-26T00:00:00" maxDate="2012-10-11T00:00:00" count="2196">
        <d v="2004-01-26T00:00:00"/>
        <d v="2004-01-27T00:00:00"/>
        <d v="2004-01-28T00:00:00"/>
        <d v="2004-01-29T00:00:00"/>
        <d v="2004-01-30T00:00:00"/>
        <d v="2004-02-02T00:00:00"/>
        <d v="2004-02-03T00:00:00"/>
        <d v="2004-02-04T00:00:00"/>
        <d v="2004-02-05T00:00:00"/>
        <d v="2004-02-06T00:00:00"/>
        <d v="2004-02-09T00:00:00"/>
        <d v="2004-02-10T00:00:00"/>
        <d v="2004-02-11T00:00:00"/>
        <d v="2004-02-12T00:00:00"/>
        <d v="2004-02-13T00:00:00"/>
        <d v="2004-02-17T00:00:00"/>
        <d v="2004-02-18T00:00:00"/>
        <d v="2004-02-19T00:00:00"/>
        <d v="2004-02-20T00:00:00"/>
        <d v="2004-02-23T00:00:00"/>
        <d v="2004-02-24T00:00:00"/>
        <d v="2004-02-25T00:00:00"/>
        <d v="2004-02-26T00:00:00"/>
        <d v="2004-02-27T00:00:00"/>
        <d v="2004-03-01T00:00:00"/>
        <d v="2004-03-02T00:00:00"/>
        <d v="2004-03-03T00:00:00"/>
        <d v="2004-03-04T00:00:00"/>
        <d v="2004-03-05T00:00:00"/>
        <d v="2004-03-08T00:00:00"/>
        <d v="2004-03-09T00:00:00"/>
        <d v="2004-03-10T00:00:00"/>
        <d v="2004-03-11T00:00:00"/>
        <d v="2004-03-12T00:00:00"/>
        <d v="2004-03-15T00:00:00"/>
        <d v="2004-03-16T00:00:00"/>
        <d v="2004-03-17T00:00:00"/>
        <d v="2004-03-18T00:00:00"/>
        <d v="2004-03-19T00:00:00"/>
        <d v="2004-03-22T00:00:00"/>
        <d v="2004-03-23T00:00:00"/>
        <d v="2004-03-24T00:00:00"/>
        <d v="2004-03-25T00:00:00"/>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sharedItems>
    </cacheField>
    <cacheField name="SPX" numFmtId="0">
      <sharedItems containsSemiMixedTypes="0" containsString="0" containsNumber="1" minValue="676.53" maxValue="1565.15"/>
    </cacheField>
    <cacheField name="Per SPX" numFmtId="10">
      <sharedItems containsString="0" containsBlank="1" containsNumber="1" minValue="-9.0349796094227441E-2" maxValue="0.11580036031227059"/>
    </cacheField>
    <cacheField name="5 Day av%" numFmtId="10">
      <sharedItems containsString="0" containsBlank="1" containsNumber="1" minValue="-0.19691896095837291" maxValue="0.17949215912687611"/>
    </cacheField>
    <cacheField name="SL Cause" numFmtId="0">
      <sharedItems containsString="0" containsBlank="1" containsNumber="1" containsInteger="1" minValue="-1" maxValue="1"/>
    </cacheField>
    <cacheField name="Alt SPXT" numFmtId="0">
      <sharedItems containsString="0" containsBlank="1" containsNumber="1" minValue="1095.0360000000001" maxValue="2556.13"/>
    </cacheField>
    <cacheField name="SPXT (TR)" numFmtId="0">
      <sharedItems containsSemiMixedTypes="0" containsString="0" containsNumber="1" minValue="1095.0360000000001" maxValue="2556.13"/>
    </cacheField>
    <cacheField name="SPXE (ER)" numFmtId="0">
      <sharedItems containsSemiMixedTypes="0" containsString="0" containsNumber="1" minValue="676.53" maxValue="1565.15"/>
    </cacheField>
    <cacheField name="VIX" numFmtId="0">
      <sharedItems containsSemiMixedTypes="0" containsString="0" containsNumber="1" minValue="9.89" maxValue="80.86"/>
    </cacheField>
    <cacheField name="VIX/100" numFmtId="0">
      <sharedItems containsSemiMixedTypes="0" containsString="0" containsNumber="1" minValue="9.8900000000000002E-2" maxValue="0.80859999999999999"/>
    </cacheField>
    <cacheField name="VIX-HV" numFmtId="0">
      <sharedItems containsString="0" containsBlank="1" containsNumber="1" minValue="-0.32071211022192991" maxValue="0.25345725825637216"/>
    </cacheField>
    <cacheField name="LIBOR" numFmtId="0">
      <sharedItems containsSemiMixedTypes="0" containsString="0" containsNumber="1" minValue="0.10249999999999998" maxValue="6.8750000000000009"/>
    </cacheField>
    <cacheField name="SPVXSTR" numFmtId="0">
      <sharedItems containsString="0" containsBlank="1" containsNumber="1" minValue="1144.0176308564467" maxValue="590277.86458737019"/>
    </cacheField>
    <cacheField name="SPVXSP" numFmtId="0">
      <sharedItems containsString="0" containsBlank="1" containsNumber="1" minValue="0.99017425660736103" maxValue="616097.13063390087"/>
    </cacheField>
    <cacheField name="LN SPX" numFmtId="0">
      <sharedItems containsString="0" containsBlank="1" containsNumber="1" minValue="0" maxValue="1.2006014275264869E-2"/>
    </cacheField>
    <cacheField name="SPX 22HV" numFmtId="0">
      <sharedItems containsString="0" containsBlank="1" containsNumber="1" minValue="5.6827240004301949E-2" maxValue="0.87981503556577345"/>
    </cacheField>
    <cacheField name="5 Day IV" numFmtId="2">
      <sharedItems containsString="0" containsBlank="1" containsNumber="1" minValue="10.044" maxValue="72.916000000000011"/>
    </cacheField>
    <cacheField name="20 Day IV" numFmtId="0">
      <sharedItems containsString="0" containsBlank="1" containsNumber="1" minValue="10.551500000000001" maxValue="65.029000000000011"/>
    </cacheField>
    <cacheField name="DIVT-1" numFmtId="0">
      <sharedItems containsString="0" containsBlank="1" containsNumber="1" containsInteger="1" minValue="-1" maxValue="1"/>
    </cacheField>
    <cacheField name="IVT-1" numFmtId="0">
      <sharedItems containsString="0" containsBlank="1" containsNumber="1" containsInteger="1" minValue="-1" maxValue="1"/>
    </cacheField>
    <cacheField name="We" numFmtId="0">
      <sharedItems containsString="0" containsBlank="1" containsNumber="1" minValue="0" maxValue="0.97499999999999998"/>
    </cacheField>
    <cacheField name="Wv" numFmtId="0">
      <sharedItems containsString="0" containsBlank="1" containsNumber="1" minValue="0" maxValue="0.4"/>
    </cacheField>
    <cacheField name="VQT ER no stop" numFmtId="0">
      <sharedItems containsString="0" containsBlank="1" containsNumber="1" minValue="89092.639970338598" maxValue="216670.97148508517"/>
    </cacheField>
    <cacheField name="5-Day Rtn" numFmtId="0">
      <sharedItems containsString="0" containsBlank="1" containsNumber="1" minValue="-6.1428898500449192E-2" maxValue="0.11554391086708526"/>
    </cacheField>
    <cacheField name="Wcash" numFmtId="0">
      <sharedItems containsString="0" containsBlank="1" containsNumber="1" containsInteger="1" minValue="0" maxValue="1"/>
    </cacheField>
    <cacheField name="Mult Cash" numFmtId="0">
      <sharedItems containsString="0" containsBlank="1" containsNumber="1" containsInteger="1" minValue="0" maxValue="20"/>
    </cacheField>
    <cacheField name="CashDR" numFmtId="0">
      <sharedItems containsString="0" containsBlank="1" containsNumber="1" minValue="0" maxValue="4.6402777777777793E-2"/>
    </cacheField>
    <cacheField name="VQT TR" numFmtId="2">
      <sharedItems containsString="0" containsBlank="1" containsNumber="1" minValue="92166.847570130732" maxValue="258773.96533230002"/>
    </cacheField>
    <cacheField name="VQT ER ref" numFmtId="0">
      <sharedItems containsString="0" containsBlank="1" containsNumber="1" minValue="-0.02" maxValue="222291.8"/>
    </cacheField>
    <cacheField name="VQT TR ref" numFmtId="0">
      <sharedItems containsString="0" containsBlank="1" containsNumber="1" minValue="-0.02" maxValue="254829.8"/>
    </cacheField>
    <cacheField name="ER Error" numFmtId="0">
      <sharedItems containsBlank="1" containsMixedTypes="1" containsNumber="1" minValue="-4.0976259676254623E-2" maxValue="6.7716742667767171E-4"/>
    </cacheField>
    <cacheField name="Tr Error" numFmtId="0">
      <sharedItems containsBlank="1" containsMixedTypes="1" containsNumber="1" minValue="-3.5978234332904035E-3" maxValue="1.2420466781579709E-3"/>
    </cacheField>
    <cacheField name="Sim VQT no fee" numFmtId="0">
      <sharedItems containsString="0" containsBlank="1" containsNumber="1" minValue="49.58315971071081" maxValue="139.2130813878847"/>
    </cacheField>
    <cacheField name="VQTwFee" numFmtId="2">
      <sharedItems containsString="0" containsBlank="1" containsNumber="1" minValue="52.523765805370985" maxValue="137.45812140975204" count="2154">
        <m/>
        <n v="57.24592481619429"/>
        <n v="57.617110189176252"/>
        <n v="57.66268455557023"/>
        <n v="57.713834659540751"/>
        <n v="57.973060641411379"/>
        <n v="58.147733138711367"/>
        <n v="58.468255198897978"/>
        <n v="58.471068427244184"/>
        <n v="58.211577098556702"/>
        <n v="58.153045686694711"/>
        <n v="58.269548731825168"/>
        <n v="57.771836613881483"/>
        <n v="57.759641061840497"/>
        <n v="57.781409516967976"/>
        <n v="58.038042358009392"/>
        <n v="58.080570658804156"/>
        <n v="57.220008276989851"/>
        <n v="57.483911982117334"/>
        <n v="58.174249793503662"/>
        <n v="58.208480125572265"/>
        <n v="57.935697414911132"/>
        <n v="58.037790691952999"/>
        <n v="57.310036439380198"/>
        <n v="56.931244683634574"/>
        <n v="56.630365905358673"/>
        <n v="56.631111314762983"/>
        <n v="56.631304782542486"/>
        <n v="56.631488419415085"/>
        <n v="56.631670090563205"/>
        <n v="56.115466521921675"/>
        <n v="55.792630135004337"/>
        <n v="56.016677091205622"/>
        <n v="56.025907679493791"/>
        <n v="55.993699035808753"/>
        <n v="55.992643966029107"/>
        <n v="55.733537751239503"/>
        <n v="55.999247924746854"/>
        <n v="55.506909672710528"/>
        <n v="55.599913637025523"/>
        <n v="55.72338487156329"/>
        <n v="55.592565912746004"/>
        <n v="55.812752948502819"/>
        <n v="55.948617530842284"/>
        <n v="56.111100021203121"/>
        <n v="56.148745790608665"/>
        <n v="56.184711405594776"/>
        <n v="56.368790597187378"/>
        <n v="56.025337560469822"/>
        <n v="56.285190304553623"/>
        <n v="56.928245554451181"/>
        <n v="56.895239556741004"/>
        <n v="56.445911507037351"/>
        <n v="56.573924515198534"/>
        <n v="56.039667361510816"/>
        <n v="56.336904600924044"/>
        <n v="56.401207315240832"/>
        <n v="56.329758072384244"/>
        <n v="56.462343790119363"/>
        <n v="56.246767670770929"/>
        <n v="56.407818049051137"/>
        <n v="56.798216818124679"/>
        <n v="56.666659119823223"/>
        <n v="56.378876920597492"/>
        <n v="56.341290805053667"/>
        <n v="56.457344684896995"/>
        <n v="56.654731971797261"/>
        <n v="56.101052059480189"/>
        <n v="55.924833028938423"/>
        <n v="55.516426030073788"/>
        <n v="55.514522984920319"/>
        <n v="55.215263131328392"/>
        <n v="55.426113508086267"/>
        <n v="55.427795628202603"/>
        <n v="55.44732059481683"/>
        <n v="55.266196071597989"/>
        <n v="55.039303523768517"/>
        <n v="54.790972047889824"/>
        <n v="54.769506034025298"/>
        <n v="55.110101457976036"/>
        <n v="54.451048713876808"/>
        <n v="54.550431657679752"/>
        <n v="54.039135543209788"/>
        <n v="53.941063147547496"/>
        <n v="54.42142321127217"/>
        <n v="54.436307869601428"/>
        <n v="54.66725794387731"/>
        <n v="54.721822439674071"/>
        <n v="54.93455197136651"/>
        <n v="54.601242768128479"/>
        <n v="54.551514068201001"/>
        <n v="53.72785127667381"/>
        <n v="52.955996915354966"/>
        <n v="52.841201990218259"/>
        <n v="52.842087041625511"/>
        <n v="52.842983116338324"/>
        <n v="52.843877371468359"/>
        <n v="52.844773476540858"/>
        <n v="53.233513941420298"/>
        <n v="53.1966312101817"/>
        <n v="53.599813988191798"/>
        <n v="53.472768216069205"/>
        <n v="53.66224427389497"/>
        <n v="53.483593841606321"/>
        <n v="53.395336309135743"/>
        <n v="53.57906286807922"/>
        <n v="53.56416308271676"/>
        <n v="53.619374519783328"/>
        <n v="53.314100222873712"/>
        <n v="53.491603207065161"/>
        <n v="53.514704138992791"/>
        <n v="53.834548721754025"/>
        <n v="53.594289513280941"/>
        <n v="53.921407307526344"/>
        <n v="53.688257102197362"/>
        <n v="53.775352639390832"/>
        <n v="54.017897835355107"/>
        <n v="54.09303045620846"/>
        <n v="54.175473908825779"/>
        <n v="53.827837763797859"/>
        <n v="53.977546427711488"/>
        <n v="54.21518079839975"/>
        <n v="53.924881976280751"/>
        <n v="54.229690458972826"/>
        <n v="53.515870205129453"/>
        <n v="53.283024356785255"/>
        <n v="53.345236187442659"/>
        <n v="53.046683143828403"/>
        <n v="53.321510096078093"/>
        <n v="53.509375074296784"/>
        <n v="53.483539968253304"/>
        <n v="54.216648395947885"/>
        <n v="54.40413132891171"/>
        <n v="54.378884942194581"/>
        <n v="54.610277242903699"/>
        <n v="54.10875319712401"/>
        <n v="53.735237840667544"/>
        <n v="53.828343055223868"/>
        <n v="53.829370132971661"/>
        <n v="53.486166062435508"/>
        <n v="53.140985832244503"/>
        <n v="53.14232057995909"/>
        <n v="53.223157849193953"/>
        <n v="52.805727033482505"/>
        <n v="52.972728603834909"/>
        <n v="52.880190580477496"/>
        <n v="52.523765805370985"/>
        <n v="52.691373027523255"/>
        <n v="53.18834905898813"/>
        <n v="53.785796529813346"/>
        <n v="53.774414580883978"/>
        <n v="53.888699450173362"/>
        <n v="53.950007122755892"/>
        <n v="53.722824782775639"/>
        <n v="53.842324695202649"/>
        <n v="54.287805135270496"/>
        <n v="54.418378266126467"/>
        <n v="54.414855733381316"/>
        <n v="54.349531819633775"/>
        <n v="54.170141024180495"/>
        <n v="54.504555665896135"/>
        <n v="54.960293314922247"/>
        <n v="54.955719931121088"/>
        <n v="54.652277903210859"/>
        <n v="55.002441781975726"/>
        <n v="55.069380490352749"/>
        <n v="54.470232303230276"/>
        <n v="54.742158936181042"/>
        <n v="54.731002223883394"/>
        <n v="54.938449929325571"/>
        <n v="54.952572901285649"/>
        <n v="54.794832317333928"/>
        <n v="54.590325712347699"/>
        <n v="55.384196931697105"/>
        <n v="55.333319266327635"/>
        <n v="55.388058330159204"/>
        <n v="55.26472734791664"/>
        <n v="54.704215485372131"/>
        <n v="54.947155382674666"/>
        <n v="55.223960392707163"/>
        <n v="55.159464601439801"/>
        <n v="55.61336883058565"/>
        <n v="55.829642882201163"/>
        <n v="55.95965076818861"/>
        <n v="55.832929482892894"/>
        <n v="55.427111837584853"/>
        <n v="55.440884259535594"/>
        <n v="55.901884567436504"/>
        <n v="56.108783405135441"/>
        <n v="56.124466672869396"/>
        <n v="55.885134247499998"/>
        <n v="56.274270331325901"/>
        <n v="56.276737931002529"/>
        <n v="56.290182575683453"/>
        <n v="56.217521630924161"/>
        <n v="55.793417142882873"/>
        <n v="55.179627920693008"/>
        <n v="54.98433956562809"/>
        <n v="55.155790813958092"/>
        <n v="55.157877087672041"/>
        <n v="55.164152943141382"/>
        <n v="54.851155939149741"/>
        <n v="55.026505787870043"/>
        <n v="54.564589761370584"/>
        <n v="54.86669805925132"/>
        <n v="55.335548232476043"/>
        <n v="54.93003517988285"/>
        <n v="54.604393445769716"/>
        <n v="54.290231310368"/>
        <n v="54.092857032003835"/>
        <n v="54.292677825753906"/>
        <n v="54.525777375573995"/>
        <n v="54.533337916728421"/>
        <n v="54.378960683850245"/>
        <n v="54.806966656179632"/>
        <n v="55.129615185157128"/>
        <n v="55.243458358312559"/>
        <n v="55.084243156163247"/>
        <n v="55.367199890458217"/>
        <n v="55.308961068486106"/>
        <n v="55.352080445028015"/>
        <n v="54.913014042932119"/>
        <n v="55.115861111699594"/>
        <n v="55.463927092449055"/>
        <n v="55.517104948580915"/>
        <n v="55.701750689593084"/>
        <n v="55.710388008608724"/>
        <n v="55.295108772128486"/>
        <n v="55.332095169817812"/>
        <n v="54.597597716056633"/>
        <n v="54.892010296949074"/>
        <n v="55.312021890726626"/>
        <n v="55.795095088851561"/>
        <n v="55.469788160158544"/>
        <n v="55.725611584114844"/>
        <n v="55.838289521988173"/>
        <n v="55.987215512048785"/>
        <n v="56.27939487313504"/>
        <n v="56.415109703774299"/>
        <n v="56.263445412180538"/>
        <n v="55.849774464873839"/>
        <n v="55.92547343463854"/>
        <n v="55.634163423959983"/>
        <n v="55.899257056837442"/>
        <n v="55.738884678369715"/>
        <n v="55.56538699023676"/>
        <n v="55.658635771789505"/>
        <n v="55.618072241538137"/>
        <n v="55.36021876543596"/>
        <n v="55.033149833300698"/>
        <n v="55.118910235036367"/>
        <n v="54.94551642624188"/>
        <n v="55.132106450568749"/>
        <n v="55.028600435103534"/>
        <n v="55.45094010496836"/>
        <n v="55.405658613589608"/>
        <n v="55.264068846046044"/>
        <n v="55.541703942429606"/>
        <n v="55.693840836411617"/>
        <n v="55.389307572621547"/>
        <n v="55.522376414855977"/>
        <n v="55.090854402552864"/>
        <n v="55.049771652909918"/>
        <n v="55.191205640870059"/>
        <n v="54.622945215100351"/>
        <n v="54.169374250311499"/>
        <n v="53.595071065673331"/>
        <n v="53.603418806044154"/>
        <n v="53.606177805401138"/>
        <n v="53.60892019527089"/>
        <n v="53.611668309553245"/>
        <n v="53.447550034468307"/>
        <n v="53.667489638395303"/>
        <n v="53.343019452144702"/>
        <n v="53.540725257538789"/>
        <n v="53.276274956699879"/>
        <n v="53.802009067135224"/>
        <n v="53.770973931362569"/>
        <n v="53.657712646974453"/>
        <n v="53.918652549930059"/>
        <n v="53.699639305863315"/>
        <n v="53.68812741629359"/>
        <n v="53.917811996676832"/>
        <n v="53.599816653709496"/>
        <n v="53.85737054754297"/>
        <n v="53.670801746358357"/>
        <n v="53.578834745776682"/>
        <n v="53.980517298850991"/>
        <n v="54.127033009190576"/>
        <n v="54.384595069064034"/>
        <n v="54.514318902346076"/>
        <n v="54.365510276730774"/>
        <n v="54.438539634101915"/>
        <n v="54.417926203115684"/>
        <n v="54.299918266955167"/>
        <n v="54.442529003817391"/>
        <n v="54.515186195563487"/>
        <n v="54.26270150514452"/>
        <n v="54.619685893424283"/>
        <n v="54.660366914260393"/>
        <n v="54.320758773601312"/>
        <n v="54.360459705569049"/>
        <n v="54.330520081531304"/>
        <n v="54.22995380566168"/>
        <n v="54.498106871722776"/>
        <n v="54.373982203154434"/>
        <n v="54.460480876442929"/>
        <n v="54.581342901377965"/>
        <n v="54.767157038659974"/>
        <n v="54.952188582449203"/>
        <n v="55.23023343073698"/>
        <n v="55.188886035955399"/>
        <n v="55.055813759618438"/>
        <n v="55.069869233667077"/>
        <n v="54.498059012137553"/>
        <n v="54.128297941292473"/>
        <n v="54.067808981949142"/>
        <n v="54.071218903816153"/>
        <n v="54.074717279667034"/>
        <n v="53.704766253982903"/>
        <n v="53.844449981134311"/>
        <n v="54.280149512843259"/>
        <n v="53.863280414214834"/>
        <n v="54.003289583427296"/>
        <n v="54.578296711730225"/>
        <n v="54.888249607919469"/>
        <n v="54.993831652621211"/>
        <n v="55.021596362963159"/>
        <n v="55.142429888156457"/>
        <n v="55.19115201932226"/>
        <n v="54.885597371420289"/>
        <n v="55.221522580424114"/>
        <n v="55.469612225875991"/>
        <n v="55.102446872813772"/>
        <n v="55.373016585950786"/>
        <n v="55.174710526453161"/>
        <n v="55.27526718259098"/>
        <n v="55.513405471549603"/>
        <n v="55.811257624986801"/>
        <n v="55.413278339569807"/>
        <n v="55.476685850827977"/>
        <n v="55.852796840338243"/>
        <n v="55.905642334983106"/>
        <n v="55.527892854502952"/>
        <n v="55.123644123006237"/>
        <n v="54.990729743510393"/>
        <n v="55.305313669971532"/>
        <n v="55.21194497051075"/>
        <n v="55.583807446257381"/>
        <n v="55.279443960430243"/>
        <n v="55.416707314551481"/>
        <n v="55.073011278639648"/>
        <n v="55.36180030170727"/>
        <n v="55.225765005318685"/>
        <n v="55.213936217195517"/>
        <n v="55.291398996420504"/>
        <n v="55.106926682532162"/>
        <n v="54.74217276327564"/>
        <n v="54.858382761304725"/>
        <n v="54.587511852569797"/>
        <n v="54.790163296903756"/>
        <n v="54.677859434219123"/>
        <n v="55.083309691904432"/>
        <n v="55.180212356077398"/>
        <n v="55.02356260829329"/>
        <n v="55.610219197490217"/>
        <n v="55.665132789151933"/>
        <n v="55.463346449411446"/>
        <n v="55.866658658124344"/>
        <n v="55.818807834433812"/>
        <n v="55.435195514428536"/>
        <n v="55.256920089392956"/>
        <n v="55.276789892179231"/>
        <n v="55.703839906347177"/>
        <n v="55.40546472298314"/>
        <n v="54.985912121834922"/>
        <n v="54.528955443707197"/>
        <n v="54.747273461056018"/>
        <n v="54.757008783683446"/>
        <n v="54.752698578125738"/>
        <n v="54.742822310863225"/>
        <n v="54.784817156860242"/>
        <n v="55.231393052688709"/>
        <n v="55.259798971036084"/>
        <n v="55.158604107376945"/>
        <n v="54.641883019002506"/>
        <n v="53.90931858059519"/>
        <n v="53.734649460017962"/>
        <n v="53.905158705275944"/>
        <n v="53.917951039795518"/>
        <n v="53.922241702651945"/>
        <n v="53.926531763334495"/>
        <n v="53.89664230396248"/>
        <n v="54.283222639960904"/>
        <n v="54.435301196567622"/>
        <n v="53.906210970777408"/>
        <n v="54.680115816822031"/>
        <n v="54.266195232532866"/>
        <n v="54.303465570388809"/>
        <n v="54.841642555255234"/>
        <n v="54.652541745421395"/>
        <n v="54.350151213333646"/>
        <n v="54.141332769921803"/>
        <n v="54.73402292099388"/>
        <n v="54.980776883056521"/>
        <n v="54.783180406466712"/>
        <n v="55.123519808547677"/>
        <n v="55.130698168323939"/>
        <n v="55.102933813671839"/>
        <n v="55.1824168865977"/>
        <n v="55.058798475432063"/>
        <n v="55.051352093768706"/>
        <n v="55.35300937584563"/>
        <n v="55.327170553791809"/>
        <n v="55.30267845219101"/>
        <n v="55.091928436458176"/>
        <n v="55.193316722676968"/>
        <n v="55.663193713074968"/>
        <n v="55.868178718020978"/>
        <n v="56.158904171817142"/>
        <n v="56.426973301915368"/>
        <n v="56.612585276981292"/>
        <n v="56.726939125746021"/>
        <n v="56.274775000510644"/>
        <n v="56.283941298413005"/>
        <n v="55.957414271072942"/>
        <n v="56.604179943695335"/>
        <n v="56.60181295873079"/>
        <n v="56.471887074706942"/>
        <n v="56.54080987745813"/>
        <n v="56.283457905666793"/>
        <n v="56.219401680696805"/>
        <n v="56.363199040952232"/>
        <n v="56.409414501934535"/>
        <n v="56.712224829338872"/>
        <n v="56.928903378557187"/>
        <n v="56.84747694012988"/>
        <n v="56.703038675619332"/>
        <n v="56.37131855448844"/>
        <n v="56.345329963723607"/>
        <n v="56.464611346814685"/>
        <n v="56.696171842837792"/>
        <n v="56.700198229791738"/>
        <n v="56.189955573496427"/>
        <n v="56.256502254206744"/>
        <n v="56.095130463863484"/>
        <n v="55.835137874142539"/>
        <n v="56.689072873577452"/>
        <n v="56.889693833085751"/>
        <n v="56.882644408529792"/>
        <n v="57.391517670862399"/>
        <n v="57.565799123833614"/>
        <n v="57.523409220706412"/>
        <n v="57.705561069592697"/>
        <n v="57.368042499211079"/>
        <n v="57.430688409968432"/>
        <n v="57.239445535351166"/>
        <n v="57.046281555078565"/>
        <n v="57.337819408546622"/>
        <n v="56.356877945151638"/>
        <n v="56.474873207260742"/>
        <n v="56.517009183595043"/>
        <n v="56.334661514799741"/>
        <n v="56.567270028152087"/>
        <n v="56.861690534710029"/>
        <n v="56.845819232965304"/>
        <n v="56.679120843024755"/>
        <n v="56.7441440300233"/>
        <n v="56.411376398484904"/>
        <n v="56.136859484408603"/>
        <n v="56.183138020924822"/>
        <n v="55.820824329551264"/>
        <n v="56.142247228685974"/>
        <n v="55.982437394045043"/>
        <n v="56.093131751718126"/>
        <n v="56.032469932723679"/>
        <n v="56.471853862839126"/>
        <n v="56.687232832277409"/>
        <n v="56.955631352662692"/>
        <n v="56.809919642937793"/>
        <n v="56.588433722065695"/>
        <n v="56.831468452911409"/>
        <n v="56.64974660585947"/>
        <n v="56.712964153329494"/>
        <n v="56.906466067818762"/>
        <n v="56.350250509328909"/>
        <n v="56.805593017228617"/>
        <n v="56.717686092213903"/>
        <n v="56.637016195909979"/>
        <n v="56.268706492874422"/>
        <n v="56.178434274494215"/>
        <n v="56.289552393462579"/>
        <n v="56.030321490708722"/>
        <n v="56.41753908388047"/>
        <n v="56.52585296671122"/>
        <n v="57.077584128299655"/>
        <n v="57.317144394020232"/>
        <n v="57.395485500848331"/>
        <n v="57.481789175923154"/>
        <n v="57.393091615712926"/>
        <n v="57.062559784935218"/>
        <n v="57.375760229518775"/>
        <n v="57.232369539111929"/>
        <n v="57.276592870606798"/>
        <n v="57.216094983443213"/>
        <n v="56.853846060084486"/>
        <n v="57.247421264045322"/>
        <n v="57.128290288258754"/>
        <n v="56.906453669269233"/>
        <n v="57.026422970096824"/>
        <n v="57.371127024689279"/>
        <n v="57.601118844544786"/>
        <n v="57.494268385211164"/>
        <n v="56.939378773390658"/>
        <n v="56.998677363828961"/>
        <n v="56.598703034347452"/>
        <n v="56.674490923721713"/>
        <n v="56.712132604897079"/>
        <n v="56.548921414918425"/>
        <n v="57.460269553297053"/>
        <n v="57.560978891009782"/>
        <n v="57.607725193100237"/>
        <n v="57.621896998085433"/>
        <n v="57.475949379394791"/>
        <n v="57.198994058879059"/>
        <n v="57.342313973522863"/>
        <n v="57.53208069644063"/>
        <n v="57.56077702837176"/>
        <n v="57.350562390915194"/>
        <n v="57.672287171830291"/>
        <n v="57.466457823892156"/>
        <n v="57.649981722486167"/>
        <n v="58.210687347193748"/>
        <n v="58.167595030356445"/>
        <n v="58.177609618279632"/>
        <n v="58.097354770875654"/>
        <n v="57.419899823350342"/>
        <n v="56.858548681550324"/>
        <n v="56.993675018485412"/>
        <n v="57.000189335714616"/>
        <n v="57.006679650585369"/>
        <n v="57.013170704474483"/>
        <n v="57.313995095407499"/>
        <n v="57.457973193737764"/>
        <n v="57.180516864289118"/>
        <n v="57.42811317709922"/>
        <n v="57.791133345120834"/>
        <n v="57.839526521201599"/>
        <n v="57.859539122109808"/>
        <n v="58.098019743255819"/>
        <n v="58.339108131473729"/>
        <n v="58.213536169213455"/>
        <n v="57.848264383679847"/>
        <n v="57.99489950542042"/>
        <n v="57.931455717068864"/>
        <n v="58.279190632305543"/>
        <n v="58.146360653252358"/>
        <n v="57.833173482993963"/>
        <n v="58.065747503727941"/>
        <n v="58.493010853790587"/>
        <n v="58.114955714083202"/>
        <n v="58.200443756955444"/>
        <n v="57.835148159240624"/>
        <n v="57.706037038931186"/>
        <n v="57.690149087606862"/>
        <n v="57.489228789847282"/>
        <n v="57.411669957262951"/>
        <n v="57.611705344373092"/>
        <n v="57.283611412241939"/>
        <n v="57.578909313725021"/>
        <n v="58.209581507416232"/>
        <n v="57.969667778915152"/>
        <n v="58.272599952228475"/>
        <n v="58.120636983085816"/>
        <n v="58.264833434231463"/>
        <n v="57.896685435819798"/>
        <n v="57.977334988984133"/>
        <n v="58.184378520428176"/>
        <n v="57.608825271913695"/>
        <n v="57.000641289410275"/>
        <n v="56.771135710964373"/>
        <n v="56.791958281273743"/>
        <n v="56.817063424522118"/>
        <n v="56.823936325795685"/>
        <n v="56.830803145053828"/>
        <n v="56.599514390318362"/>
        <n v="57.031738508266379"/>
        <n v="57.197850081606582"/>
        <n v="57.138393196860449"/>
        <n v="57.031613646745328"/>
        <n v="57.483544122586345"/>
        <n v="57.492481389754332"/>
        <n v="57.398335044199541"/>
        <n v="57.602090542593977"/>
        <n v="57.633510351612884"/>
        <n v="57.681709676249604"/>
        <n v="57.583086951314016"/>
        <n v="57.393362471460598"/>
        <n v="57.121755649131991"/>
        <n v="57.404951145459343"/>
        <n v="57.231875641593476"/>
        <n v="57.241704681108075"/>
        <n v="57.996593359641238"/>
        <n v="58.370437178211901"/>
        <n v="58.451103255680053"/>
        <n v="58.639670873551815"/>
        <n v="58.418846051065429"/>
        <n v="58.46166025776153"/>
        <n v="58.236999776888126"/>
        <n v="58.3574334737485"/>
        <n v="58.289324746369374"/>
        <n v="58.558264102204618"/>
        <n v="58.693148772522733"/>
        <n v="58.707137234914384"/>
        <n v="58.664520954696307"/>
        <n v="58.949725964185866"/>
        <n v="59.054518986623982"/>
        <n v="58.554226683122273"/>
        <n v="58.297445660773242"/>
        <n v="58.501730156681155"/>
        <n v="58.533406279693658"/>
        <n v="59.051851559910276"/>
        <n v="59.258800278606671"/>
        <n v="59.203524975866124"/>
        <n v="59.353735025576846"/>
        <n v="59.393382501893342"/>
        <n v="59.260227634942815"/>
        <n v="59.532689932492787"/>
        <n v="59.271268467278745"/>
        <n v="59.131721762171829"/>
        <n v="59.587292392798844"/>
        <n v="59.992628183904046"/>
        <n v="60.01783941280155"/>
        <n v="60.125400431324003"/>
        <n v="59.974394626637931"/>
        <n v="59.799947064633521"/>
        <n v="59.92190658444315"/>
        <n v="60.563646226892139"/>
        <n v="60.6966490160356"/>
        <n v="60.533852838912559"/>
        <n v="60.548746276683865"/>
        <n v="60.629264121012973"/>
        <n v="60.462129162473225"/>
        <n v="60.990441415058697"/>
        <n v="61.090363804580953"/>
        <n v="61.200437318225546"/>
        <n v="61.001004044140103"/>
        <n v="61.081168819943521"/>
        <n v="61.11696266908649"/>
        <n v="61.159253104962687"/>
        <n v="61.486069082899881"/>
        <n v="61.474558571582904"/>
        <n v="61.647307379626106"/>
        <n v="61.910701990200494"/>
        <n v="61.414773303281443"/>
        <n v="61.443763335796611"/>
        <n v="61.431886346864033"/>
        <n v="61.031031419197589"/>
        <n v="61.035200891598791"/>
        <n v="60.89488289158929"/>
        <n v="61.514592450427109"/>
        <n v="61.652626910184054"/>
        <n v="61.763103455657713"/>
        <n v="61.457353670782084"/>
        <n v="61.579630889992067"/>
        <n v="61.736351392012324"/>
        <n v="62.091593305092573"/>
        <n v="62.236844592855128"/>
        <n v="62.370307393282971"/>
        <n v="62.443172796980406"/>
        <n v="62.382463005054205"/>
        <n v="62.495057482082579"/>
        <n v="62.655927719935434"/>
        <n v="62.454144767864015"/>
        <n v="61.711953976161567"/>
        <n v="61.878365389540065"/>
        <n v="62.398458508146724"/>
        <n v="62.43772222179296"/>
        <n v="62.299005367699934"/>
        <n v="62.810374286847647"/>
        <n v="63.061116126407377"/>
        <n v="63.007042627549254"/>
        <n v="62.791459115473884"/>
        <n v="62.904654987736684"/>
        <n v="63.001962208383326"/>
        <n v="62.921094088430138"/>
        <n v="62.895714354190034"/>
        <n v="63.419575711316803"/>
        <n v="63.569191570806517"/>
        <n v="63.369569001098647"/>
        <n v="63.46226489821715"/>
        <n v="63.369924974143267"/>
        <n v="63.167447612966271"/>
        <n v="62.869958256284562"/>
        <n v="63.090242556899362"/>
        <n v="63.492964912298838"/>
        <n v="63.416692865653054"/>
        <n v="63.153601779832421"/>
        <n v="63.08433842482475"/>
        <n v="63.149734009734921"/>
        <n v="62.810559000057644"/>
        <n v="62.944454520485969"/>
        <n v="62.904774525332719"/>
        <n v="63.011768525751258"/>
        <n v="63.292356177069429"/>
        <n v="63.562301869333353"/>
        <n v="63.584307941863528"/>
        <n v="63.542719062547654"/>
        <n v="63.449096731477056"/>
        <n v="63.582661649121057"/>
        <n v="63.272818284780655"/>
        <n v="63.441862739952711"/>
        <n v="63.950441841104379"/>
        <n v="63.306956331065493"/>
        <n v="63.23515256248384"/>
        <n v="63.165896570014965"/>
        <n v="63.496120630706855"/>
        <n v="63.885237190038573"/>
        <n v="64.212638811439803"/>
        <n v="64.31065607037209"/>
        <n v="64.253283970345777"/>
        <n v="64.272401664865058"/>
        <n v="64.362685889461218"/>
        <n v="64.299048003310318"/>
        <n v="63.887466292730167"/>
        <n v="63.710839163192787"/>
        <n v="64.13386625177408"/>
        <n v="64.577747333532656"/>
        <n v="64.636426592647439"/>
        <n v="64.58258349824554"/>
        <n v="64.728686248416039"/>
        <n v="64.625680533777924"/>
        <n v="64.573429012443896"/>
        <n v="64.414805340942962"/>
        <n v="64.323163738565043"/>
        <n v="62.543954584789212"/>
        <n v="62.7750651554027"/>
        <n v="62.782729598352773"/>
        <n v="62.790343758172973"/>
        <n v="62.81316477444193"/>
        <n v="62.820777164263887"/>
        <n v="62.828388295418712"/>
        <n v="63.005051778010902"/>
        <n v="63.03529751623126"/>
        <n v="63.079500935907703"/>
        <n v="62.534733172107742"/>
        <n v="63.238070865464373"/>
        <n v="63.488845208662639"/>
        <n v="63.577596735632774"/>
        <n v="63.58374877487806"/>
        <n v="63.579095990241193"/>
        <n v="63.77369372724705"/>
        <n v="63.813312255650779"/>
        <n v="63.870368663158239"/>
        <n v="63.937436068679006"/>
        <n v="63.807475448023425"/>
        <n v="63.700354431687366"/>
        <n v="63.87530177421629"/>
        <n v="63.751375183008989"/>
        <n v="64.022712468759281"/>
        <n v="64.30708432872656"/>
        <n v="64.276695620805555"/>
        <n v="64.465711736169226"/>
        <n v="64.489363762030123"/>
        <n v="64.596721011666332"/>
        <n v="64.242278375957625"/>
        <n v="64.596434675650798"/>
        <n v="64.789536536395161"/>
        <n v="65.391193741874787"/>
        <n v="65.542026559528097"/>
        <n v="65.584111657481373"/>
        <n v="65.494948438204091"/>
        <n v="66.087185880334488"/>
        <n v="65.960485398097816"/>
        <n v="65.935357989695163"/>
        <n v="66.574827214179422"/>
        <n v="66.534254683135757"/>
        <n v="66.515743438365192"/>
        <n v="66.049080025845655"/>
        <n v="66.219368397319712"/>
        <n v="66.618547224402292"/>
        <n v="66.904953421862189"/>
        <n v="67.049673190554728"/>
        <n v="67.225869676391781"/>
        <n v="67.170281530002711"/>
        <n v="67.37730728124555"/>
        <n v="66.521383171941793"/>
        <n v="67.115410748040944"/>
        <n v="67.027251318532336"/>
        <n v="66.990594937330016"/>
        <n v="67.461889492439184"/>
        <n v="67.458834893295744"/>
        <n v="67.778341018520322"/>
        <n v="67.770485338426425"/>
        <n v="67.749030536615564"/>
        <n v="67.651580403140215"/>
        <n v="67.070330962197289"/>
        <n v="67.40368433172543"/>
        <n v="67.48978158354754"/>
        <n v="68.013679613796825"/>
        <n v="68.027236417082108"/>
        <n v="68.264461172036619"/>
        <n v="68.398349146875191"/>
        <n v="68.05389669587646"/>
        <n v="67.538069205276926"/>
        <n v="66.487513838355355"/>
        <n v="67.184056672871108"/>
        <n v="67.208492097183637"/>
        <n v="66.789152988111766"/>
        <n v="67.546936267518163"/>
        <n v="67.652846267597241"/>
        <n v="67.946909550445781"/>
        <n v="67.883009921514372"/>
        <n v="67.84347593458574"/>
        <n v="67.419789782358151"/>
        <n v="67.830256357589676"/>
        <n v="67.34389132673617"/>
        <n v="67.242029722355767"/>
        <n v="67.305601441534137"/>
        <n v="67.466589421491989"/>
        <n v="67.442769168777644"/>
        <n v="67.572035049284423"/>
        <n v="68.06101636908015"/>
        <n v="68.193814296578651"/>
        <n v="68.322413464608076"/>
        <n v="68.407703247326921"/>
        <n v="68.480141975925193"/>
        <n v="68.076005672592444"/>
        <n v="68.366086877218478"/>
        <n v="69.396529521032178"/>
        <n v="69.617401063346392"/>
        <n v="69.580594030477286"/>
        <n v="69.626679796281223"/>
        <n v="69.722336429919181"/>
        <n v="69.929063365374148"/>
        <n v="69.374285516297903"/>
        <n v="69.612292868941012"/>
        <n v="68.612851242861183"/>
        <n v="68.870631925156658"/>
        <n v="67.910897037826288"/>
        <n v="67.148780195932204"/>
        <n v="67.173643419346931"/>
        <n v="67.182033822155475"/>
        <n v="67.190321479436435"/>
        <n v="67.198555325752153"/>
        <n v="67.206745849859189"/>
        <n v="68.520004162693027"/>
        <n v="68.186344849738546"/>
        <n v="68.730317720583102"/>
        <n v="69.629291225287403"/>
        <n v="70.946051896178304"/>
        <n v="70.488430170774961"/>
        <n v="70.29995042608229"/>
        <n v="70.344814133416136"/>
        <n v="71.902452636827576"/>
        <n v="72.739632002302812"/>
        <n v="71.260568803346146"/>
        <n v="70.867917094042383"/>
        <n v="70.638811853973195"/>
        <n v="70.891939110831217"/>
        <n v="70.847008459941051"/>
        <n v="71.230090984485528"/>
        <n v="71.238933652181558"/>
        <n v="72.155325842503686"/>
        <n v="72.00467198760532"/>
        <n v="72.361825806461127"/>
        <n v="72.593417044513259"/>
        <n v="72.539973269398317"/>
        <n v="72.731953006253107"/>
        <n v="72.37761692563933"/>
        <n v="72.601519396366115"/>
        <n v="73.130390305723665"/>
        <n v="73.202824927815797"/>
        <n v="73.725891676292889"/>
        <n v="73.741253278979187"/>
        <n v="73.571618873730884"/>
        <n v="74.579873043952048"/>
        <n v="74.703378629231622"/>
        <n v="74.433233039633834"/>
        <n v="74.407744145920205"/>
        <n v="73.997921217965214"/>
        <n v="74.041125594241791"/>
        <n v="74.125021752415122"/>
        <n v="74.283337331176824"/>
        <n v="74.186770153343886"/>
        <n v="74.888639159286797"/>
        <n v="75.039994202492011"/>
        <n v="74.838140803907052"/>
        <n v="75.006592238862581"/>
        <n v="75.62461703253777"/>
        <n v="75.407352499863947"/>
        <n v="75.908467286577746"/>
        <n v="75.790450750573996"/>
        <n v="75.533938171548954"/>
        <n v="75.845928112957907"/>
        <n v="75.318356003228701"/>
        <n v="74.918933848838293"/>
        <n v="75.029666568968835"/>
        <n v="74.985889596571639"/>
        <n v="73.770155477448455"/>
        <n v="74.014726333746594"/>
        <n v="74.022688855495375"/>
        <n v="74.007298540787019"/>
        <n v="73.874038038724052"/>
        <n v="74.488121850554407"/>
        <n v="74.616478291172271"/>
        <n v="74.439279437576332"/>
        <n v="74.319644838762727"/>
        <n v="74.246501088326696"/>
        <n v="74.613040563683512"/>
        <n v="74.737911847729322"/>
        <n v="74.936478310702967"/>
        <n v="74.331139182728577"/>
        <n v="74.248995608743016"/>
        <n v="73.987522802470309"/>
        <n v="73.521137573861481"/>
        <n v="74.497654568737289"/>
        <n v="74.243173036865002"/>
        <n v="74.720048321317265"/>
        <n v="74.745415577491656"/>
        <n v="74.048957995231774"/>
        <n v="73.796963255697278"/>
        <n v="73.3622713424853"/>
        <n v="73.654224507823471"/>
        <n v="73.373966877595464"/>
        <n v="73.771560564878826"/>
        <n v="73.953545503560747"/>
        <n v="74.171517272791746"/>
        <n v="74.16711715569464"/>
        <n v="73.942185538252431"/>
        <n v="73.632236881548309"/>
        <n v="74.093457239769847"/>
        <n v="74.483503496246968"/>
        <n v="74.528704477388757"/>
        <n v="74.770651375868979"/>
        <n v="73.762557296123703"/>
        <n v="74.007649783195816"/>
        <n v="74.142036150094896"/>
        <n v="73.603323628874975"/>
        <n v="72.854018482283891"/>
        <n v="73.007153810550733"/>
        <n v="73.014064952883388"/>
        <n v="73.276527959938491"/>
        <n v="74.069387097661988"/>
        <n v="74.340951686008609"/>
        <n v="74.34043895968459"/>
        <n v="73.640583899759193"/>
        <n v="73.776671025278716"/>
        <n v="73.309297816168211"/>
        <n v="72.330790084770555"/>
        <n v="72.313989190304071"/>
        <n v="72.320819649944085"/>
        <n v="72.341085765739336"/>
        <n v="71.519697600608865"/>
        <n v="72.326360087675511"/>
        <n v="72.333086242619245"/>
        <n v="71.78548539693135"/>
        <n v="72.177851432253277"/>
        <n v="70.607058129366933"/>
        <n v="70.186479484158781"/>
        <n v="68.901127462391543"/>
        <n v="68.907508764291165"/>
        <n v="68.932306781335328"/>
        <n v="68.937336294871173"/>
        <n v="68.942404472899184"/>
        <n v="68.947487386159764"/>
        <n v="69.502676981981963"/>
        <n v="69.834689623493901"/>
        <n v="69.629652373254558"/>
        <n v="70.253776436359075"/>
        <n v="70.435870230079544"/>
        <n v="70.508544312865268"/>
        <n v="69.816681844579676"/>
        <n v="69.903969368553433"/>
        <n v="70.065409851192086"/>
        <n v="70.156144820085842"/>
        <n v="70.071526063135295"/>
        <n v="70.226667354998341"/>
        <n v="70.352543514273407"/>
        <n v="69.891768395237136"/>
        <n v="69.844748244370948"/>
        <n v="69.662377175745021"/>
        <n v="70.090572623870244"/>
        <n v="69.333569416170022"/>
        <n v="69.574065846375177"/>
        <n v="70.111465026482975"/>
        <n v="70.35407374798244"/>
        <n v="70.368344414693865"/>
        <n v="70.00776961715296"/>
        <n v="68.259609560923366"/>
        <n v="68.290681829435087"/>
        <n v="67.96073701378306"/>
        <n v="67.964919301770593"/>
        <n v="67.96903224154201"/>
        <n v="67.97310412121837"/>
        <n v="67.985333877967889"/>
        <n v="69.877199699982896"/>
        <n v="69.533372376388087"/>
        <n v="69.874005101119209"/>
        <n v="69.265512374944137"/>
        <n v="68.802593236308923"/>
        <n v="70.400318837532652"/>
        <n v="69.434041818647472"/>
        <n v="70.688737285163228"/>
        <n v="71.088390961783361"/>
        <n v="71.210223048703071"/>
        <n v="71.14531406605343"/>
        <n v="70.41660190439211"/>
        <n v="69.947168410166"/>
        <n v="70.093224522554621"/>
        <n v="71.516581155083202"/>
        <n v="71.595334521920321"/>
        <n v="71.577275278817396"/>
        <n v="71.570850597998856"/>
        <n v="71.318847099352311"/>
        <n v="70.971787502989841"/>
        <n v="70.753323048455513"/>
        <n v="70.916738463014156"/>
        <n v="69.829382581697388"/>
        <n v="69.585785487607495"/>
        <n v="69.589135162155941"/>
        <n v="69.592504327761034"/>
        <n v="69.65590800759685"/>
        <n v="70.544095484914223"/>
        <n v="70.348443519133824"/>
        <n v="69.848484047581707"/>
        <n v="69.956009416777903"/>
        <n v="70.348828766631797"/>
        <n v="70.749477936702945"/>
        <n v="70.6606606472766"/>
        <n v="70.415567327112285"/>
        <n v="70.192361918441648"/>
        <n v="71.271672997028375"/>
        <n v="71.472106277401252"/>
        <n v="71.175026069601401"/>
        <n v="71.637655883791766"/>
        <n v="70.483152889242831"/>
        <n v="70.737911167705576"/>
        <n v="70.302723984473118"/>
        <n v="70.995854726302412"/>
        <n v="70.975550014721321"/>
        <n v="71.224024584357892"/>
        <n v="71.924986888167254"/>
        <n v="72.030486367256714"/>
        <n v="72.05531498541967"/>
        <n v="71.497878882872925"/>
        <n v="70.495296733608598"/>
        <n v="70.654706309938163"/>
        <n v="69.784640975743841"/>
        <n v="70.191244417653593"/>
        <n v="70.194152870801133"/>
        <n v="70.197370973123057"/>
        <n v="70.122798394650374"/>
        <n v="69.864370082962964"/>
        <n v="69.633939798911527"/>
        <n v="69.667674883700286"/>
        <n v="70.529055821675144"/>
        <n v="69.352709584215987"/>
        <n v="69.275160591766706"/>
        <n v="69.131908918736059"/>
        <n v="68.461514976830955"/>
        <n v="68.516774111061025"/>
        <n v="68.987926162313201"/>
        <n v="68.996098954468351"/>
        <n v="68.576886194805098"/>
        <n v="68.314342389265136"/>
        <n v="68.367280716063547"/>
        <n v="67.532984016655504"/>
        <n v="67.536851222145629"/>
        <n v="67.539017727889444"/>
        <n v="67.541208916711469"/>
        <n v="66.728726845219157"/>
        <n v="66.464042781001467"/>
        <n v="66.478825527902075"/>
        <n v="66.63633482383851"/>
        <n v="66.124059045436951"/>
        <n v="66.040844257213138"/>
        <n v="66.05150472781348"/>
        <n v="65.966073747856825"/>
        <n v="65.711499742311005"/>
        <n v="66.163290084197286"/>
        <n v="65.769964045638588"/>
        <n v="65.519447312261875"/>
        <n v="65.00232074168855"/>
        <n v="65.870495131247623"/>
        <n v="66.355480790449519"/>
        <n v="66.232529775205833"/>
        <n v="65.780010847845006"/>
        <n v="65.818080550936259"/>
        <n v="66.000153117127113"/>
        <n v="65.176274215108421"/>
        <n v="65.366328855798372"/>
        <n v="64.637245312080495"/>
        <n v="65.342422872457533"/>
        <n v="65.831477681351501"/>
        <n v="65.577762847831082"/>
        <n v="65.326675197098766"/>
        <n v="64.784594886506909"/>
        <n v="65.908756949499661"/>
        <n v="65.946415689502942"/>
        <n v="65.163278892971917"/>
        <n v="66.377156629567963"/>
        <n v="66.706862830691776"/>
        <n v="66.24426282222764"/>
        <n v="66.213625339972225"/>
        <n v="66.319726442185754"/>
        <n v="66.485297069274836"/>
        <n v="65.675031630359314"/>
        <n v="65.337210417132823"/>
        <n v="65.567487721536892"/>
        <n v="65.646786395830745"/>
        <n v="66.153577179842927"/>
        <n v="65.275073047345359"/>
        <n v="65.423974544452463"/>
        <n v="65.752096640180611"/>
        <n v="66.476106727880762"/>
        <n v="65.803875279411599"/>
        <n v="65.647893824583747"/>
        <n v="65.476582233798794"/>
        <n v="63.686846184936044"/>
        <n v="63.813308746982514"/>
        <n v="63.81973857866366"/>
        <n v="63.821862283516253"/>
        <n v="63.823977195121728"/>
        <n v="63.82610768917904"/>
        <n v="63.828251551113595"/>
        <n v="61.84265333805174"/>
        <n v="62.587754460696623"/>
        <n v="62.594872310007148"/>
        <n v="63.887525182720829"/>
        <n v="65.451766275188518"/>
        <n v="65.77805355232411"/>
        <n v="67.452184291017076"/>
        <n v="67.060406383580428"/>
        <n v="67.034627276772184"/>
        <n v="67.879592386255354"/>
        <n v="68.100996393990457"/>
        <n v="68.695536553891742"/>
        <n v="69.41890058092585"/>
        <n v="69.598034575562025"/>
        <n v="69.965227352856871"/>
        <n v="69.353790401105698"/>
        <n v="69.627413921419802"/>
        <n v="70.767292588323514"/>
        <n v="70.353296882793842"/>
        <n v="71.08151534942985"/>
        <n v="73.848987807632582"/>
        <n v="74.388218567460797"/>
        <n v="74.532302617929133"/>
        <n v="77.07918901668485"/>
        <n v="79.290413003781282"/>
        <n v="79.778516600610246"/>
        <n v="77.472959256692704"/>
        <n v="77.850326525569841"/>
        <n v="79.498679990931109"/>
        <n v="81.458935666060086"/>
        <n v="81.803324943929638"/>
        <n v="84.258299126162882"/>
        <n v="85.278164502885829"/>
        <n v="86.143359104787038"/>
        <n v="86.759411118004209"/>
        <n v="85.492390585484799"/>
        <n v="84.548806847781378"/>
        <n v="84.110290793082598"/>
        <n v="85.542490940292623"/>
        <n v="86.137493354754881"/>
        <n v="86.179070401886875"/>
        <n v="86.048220354603572"/>
        <n v="86.04759543003037"/>
        <n v="87.32622427536333"/>
        <n v="87.791045764522622"/>
        <n v="88.343818193616556"/>
        <n v="89.459519042459078"/>
        <n v="89.684311314351149"/>
        <n v="87.96845768241549"/>
        <n v="89.497257191366558"/>
        <n v="90.698285748271019"/>
        <n v="90.132246405465793"/>
        <n v="89.865477862980043"/>
        <n v="90.342653537528349"/>
        <n v="90.111700518106645"/>
        <n v="91.121081610030913"/>
        <n v="92.466012390803996"/>
        <n v="92.529110560813095"/>
        <n v="93.662500516650297"/>
        <n v="94.227433519339755"/>
        <n v="93.500798243455478"/>
        <n v="93.504345476164147"/>
        <n v="92.363579088212532"/>
        <n v="92.2165139796587"/>
        <n v="91.529015901700106"/>
        <n v="93.958043176176005"/>
        <n v="93.955943501657529"/>
        <n v="91.685058287355517"/>
        <n v="90.55720575076127"/>
        <n v="88.493369467316853"/>
        <n v="88.193790346369241"/>
        <n v="88.191856231704676"/>
        <n v="88.187988128141257"/>
        <n v="88.182112804425202"/>
        <n v="88.180157513257868"/>
        <n v="88.178193080251859"/>
        <n v="88.64309398053804"/>
        <n v="88.753331752213569"/>
        <n v="89.165012540336903"/>
        <n v="88.072520303784543"/>
        <n v="88.309416818734647"/>
        <n v="87.166075355635485"/>
        <n v="86.091017314021698"/>
        <n v="86.044790704368637"/>
        <n v="86.042802139859745"/>
        <n v="86.040843496503541"/>
        <n v="86.038929709506078"/>
        <n v="86.031322774221394"/>
        <n v="88.393119577181224"/>
        <n v="87.108076713159718"/>
        <n v="87.30249222822782"/>
        <n v="87.063877704370739"/>
        <n v="87.223584844928538"/>
        <n v="88.892111361967281"/>
        <n v="86.639226495133911"/>
        <n v="86.673466146839985"/>
        <n v="86.760993269192824"/>
        <n v="86.902051553958842"/>
        <n v="86.647831093751535"/>
        <n v="87.427446791654873"/>
        <n v="87.425924110629595"/>
        <n v="87.648807339088378"/>
        <n v="85.799616404091807"/>
        <n v="85.96099382147608"/>
        <n v="85.667608955453645"/>
        <n v="85.187019288859332"/>
        <n v="85.18110842421288"/>
        <n v="85.179611569191479"/>
        <n v="85.178089589481942"/>
        <n v="85.462536857661618"/>
        <n v="84.302317118998047"/>
        <n v="84.998599834023125"/>
        <n v="83.877381018001088"/>
        <n v="83.154724592927252"/>
        <n v="81.848444858305513"/>
        <n v="81.844168371739059"/>
        <n v="81.842759982364356"/>
        <n v="81.841340250471333"/>
        <n v="81.839937593041952"/>
        <n v="81.838540642833422"/>
        <n v="81.802458998447804"/>
        <n v="82.428724948174448"/>
        <n v="82.466333854900029"/>
        <n v="83.92880882994065"/>
        <n v="84.7877647478808"/>
        <n v="85.776498802403282"/>
        <n v="86.918470961582599"/>
        <n v="88.094156844561226"/>
        <n v="88.707067864086042"/>
        <n v="90.349823472305758"/>
        <n v="93.436907427569864"/>
        <n v="92.341880905216641"/>
        <n v="91.913546456249648"/>
        <n v="92.151344936063566"/>
        <n v="91.525530709741446"/>
        <n v="90.75232837925445"/>
        <n v="91.27677665286285"/>
        <n v="91.275152068194132"/>
        <n v="92.860343141784469"/>
        <n v="93.046075105269935"/>
        <n v="92.638976827465896"/>
        <n v="91.101617553758686"/>
        <n v="91.71253716772982"/>
        <n v="94.095381643223163"/>
        <n v="94.184986389677832"/>
        <n v="92.559345385858819"/>
        <n v="93.265073830057361"/>
        <n v="93.976576298617303"/>
        <n v="94.084626121956546"/>
        <n v="91.748183092334614"/>
        <n v="92.86092973628034"/>
        <n v="92.859044809868436"/>
        <n v="93.404942464956633"/>
        <n v="94.761896112174696"/>
        <n v="94.122164239736833"/>
        <n v="93.779074696738334"/>
        <n v="95.210825017902806"/>
        <n v="95.2393526307809"/>
        <n v="95.565615352623382"/>
        <n v="98.030069753581643"/>
        <n v="97.687566225679575"/>
        <n v="98.903266749814279"/>
        <n v="97.86499078118436"/>
        <n v="99.580348126928257"/>
        <n v="97.741676553660241"/>
        <n v="97.587601772523215"/>
        <n v="95.584981099826663"/>
        <n v="96.081026523474506"/>
        <n v="96.079126275214165"/>
        <n v="98.005383139919104"/>
        <n v="98.003427818199839"/>
        <n v="97.587423989728151"/>
        <n v="96.677794039869283"/>
        <n v="96.700478266883579"/>
        <n v="98.533558204528674"/>
        <n v="97.160668628688811"/>
        <n v="98.360004863104066"/>
        <n v="99.217223403608884"/>
        <n v="101.27672980898254"/>
        <n v="101.49012421344082"/>
        <n v="100.78667597033332"/>
        <n v="101.72466540620286"/>
        <n v="101.45376385158718"/>
        <n v="101.29661599932123"/>
        <n v="101.27011571281201"/>
        <n v="101.01563180823878"/>
        <n v="101.36742673473566"/>
        <n v="101.32453037154765"/>
        <n v="99.642306759390763"/>
        <n v="98.843588098613779"/>
        <n v="98.796155442264293"/>
        <n v="98.794307835695179"/>
        <n v="98.792470554484396"/>
        <n v="98.786989769731235"/>
        <n v="98.785180064731094"/>
        <n v="98.725531517245457"/>
        <n v="99.849460197190936"/>
        <n v="99.482193477725829"/>
        <n v="99.711585313449106"/>
        <n v="99.253583217196862"/>
        <n v="99.495745224591829"/>
        <n v="97.432573115080899"/>
        <n v="97.560290965731483"/>
        <n v="97.558452921622205"/>
        <n v="97.671761238891747"/>
        <n v="97.6698922822535"/>
        <n v="97.40387860088039"/>
        <n v="98.783643659849602"/>
        <n v="98.955292315666682"/>
        <n v="100.99306123804463"/>
        <n v="101.55603880272413"/>
        <n v="101.52301326932947"/>
        <n v="102.16423905563643"/>
        <n v="102.1805208297373"/>
        <n v="101.78995661497804"/>
        <n v="103.27742554301614"/>
        <n v="103.41620196462623"/>
        <n v="103.88007846539149"/>
        <n v="104.19306377098927"/>
        <n v="103.89089709648241"/>
        <n v="104.77616513923893"/>
        <n v="104.94400191917492"/>
        <n v="106.11767526120205"/>
        <n v="106.33040144191632"/>
        <n v="106.03332058994992"/>
        <n v="105.49230708093616"/>
        <n v="106.42021910193179"/>
        <n v="106.10052320018693"/>
        <n v="105.12233736582823"/>
        <n v="106.11319036508978"/>
        <n v="106.56799350744197"/>
        <n v="105.92191858237975"/>
        <n v="104.25679541370077"/>
        <n v="104.98459118521563"/>
        <n v="105.31968117962809"/>
        <n v="105.99980149272609"/>
        <n v="107.45688338305153"/>
        <n v="107.41542838019213"/>
        <n v="107.80695822140387"/>
        <n v="108.10802482874813"/>
        <n v="108.24154214813062"/>
        <n v="108.16515887967442"/>
        <n v="107.53141013473387"/>
        <n v="105.91055827733894"/>
        <n v="105.76152829465359"/>
        <n v="106.09066703721172"/>
        <n v="106.08856331200889"/>
        <n v="106.08012664548201"/>
        <n v="106.52122218289756"/>
        <n v="107.02376702724352"/>
        <n v="107.04739670872553"/>
        <n v="107.38714947465607"/>
        <n v="107.71869823142384"/>
        <n v="108.72769785487043"/>
        <n v="108.50084044781381"/>
        <n v="109.02416363959762"/>
        <n v="108.66649844839165"/>
        <n v="109.08408448457702"/>
        <n v="108.1835912336491"/>
        <n v="107.47078762326696"/>
        <n v="106.83827368619922"/>
        <n v="108.60890046170469"/>
        <n v="108.60670719013601"/>
        <n v="108.29025764414224"/>
        <n v="105.68804389400103"/>
        <n v="105.27972494561955"/>
        <n v="106.33112828572553"/>
        <n v="107.39693271704466"/>
        <n v="107.39472290161996"/>
        <n v="107.98587356024584"/>
        <n v="108.31525853250517"/>
        <n v="108.45064168468662"/>
        <n v="108.08215021668246"/>
        <n v="109.6955630948638"/>
        <n v="109.85587103026106"/>
        <n v="109.21004530845049"/>
        <n v="109.83183255299272"/>
        <n v="109.16613065578032"/>
        <n v="108.30737737919638"/>
        <n v="108.9600703718443"/>
        <n v="107.94416877928326"/>
        <n v="107.02053081470487"/>
        <n v="106.67848512669636"/>
        <n v="106.67624934996297"/>
        <n v="106.67400250826711"/>
        <n v="105.02477822189446"/>
        <n v="105.01813124067144"/>
        <n v="105.01591567630359"/>
        <n v="105.00542364176906"/>
        <n v="106.37651245464986"/>
        <n v="106.29585487266915"/>
        <n v="107.80997834134928"/>
        <n v="107.8874893333092"/>
        <n v="108.39468127382246"/>
        <n v="108.77957556282794"/>
        <n v="109.04343729069952"/>
        <n v="110.11126866845019"/>
        <n v="110.15157889720437"/>
        <n v="109.50006657846288"/>
        <n v="108.45232302853756"/>
        <n v="107.86070043146462"/>
        <n v="108.29676392130656"/>
        <n v="108.11830669251304"/>
        <n v="108.31881244595715"/>
        <n v="107.39090396603132"/>
        <n v="107.79315313501289"/>
        <n v="108.55670815836675"/>
        <n v="108.57513826166807"/>
        <n v="107.74435016013898"/>
        <n v="108.26063285953283"/>
        <n v="107.97259805355688"/>
        <n v="107.27049146199907"/>
        <n v="107.55256067951869"/>
        <n v="107.96079441696104"/>
        <n v="108.26986585720977"/>
        <n v="108.72848871759135"/>
        <n v="108.06589618413662"/>
        <n v="107.68213234204779"/>
        <n v="106.69268425791107"/>
        <n v="107.09887961407418"/>
        <n v="107.73761511270497"/>
        <n v="107.81388031609737"/>
        <n v="107.96212950210196"/>
        <n v="108.33181828604991"/>
        <n v="108.35054029840137"/>
        <n v="108.29059178260334"/>
        <n v="108.48389984092127"/>
        <n v="107.49243859922269"/>
        <n v="109.06812873277288"/>
        <n v="109.34342338102118"/>
        <n v="109.34637853116112"/>
        <n v="109.73029424739032"/>
        <n v="109.96372707239161"/>
        <n v="110.10078272647564"/>
        <n v="109.16692923682525"/>
        <n v="110.01149419653402"/>
        <n v="110.20996404055809"/>
        <n v="109.11959322366282"/>
        <n v="110.31217574166196"/>
        <n v="109.1662396515749"/>
        <n v="107.30844652120587"/>
        <n v="105.22303350139897"/>
        <n v="105.21630277730918"/>
        <n v="105.2140629538672"/>
        <n v="105.2118231781061"/>
        <n v="105.20958345002491"/>
        <n v="105.20735107565351"/>
        <n v="105.96388951798035"/>
        <n v="106.80476098958117"/>
        <n v="106.34367820382181"/>
        <n v="104.59884107670055"/>
        <n v="104.99568465812075"/>
        <n v="104.42933057352623"/>
        <n v="105.21187724829208"/>
        <n v="104.97758308198249"/>
        <n v="105.4373640703397"/>
        <n v="105.17948091042162"/>
        <n v="105.94741860671543"/>
        <n v="105.7694884234366"/>
        <n v="105.21633142382048"/>
        <n v="105.1041606111765"/>
        <n v="104.70819430450692"/>
        <n v="103.90300688399827"/>
        <n v="104.60502448935793"/>
        <n v="104.394041805539"/>
        <n v="104.31508726303885"/>
        <n v="105.06073811870466"/>
        <n v="105.16887600447791"/>
        <n v="105.12238587655466"/>
        <n v="105.49853566712294"/>
        <n v="106.82133808405742"/>
        <n v="106.77469410953739"/>
        <n v="106.96111359126004"/>
        <n v="107.46162471824792"/>
        <n v="107.93823025002459"/>
        <n v="107.89243967415902"/>
        <n v="107.93635113256248"/>
        <n v="108.67728265041701"/>
        <n v="109.18866226968264"/>
        <n v="109.112530719505"/>
        <n v="108.62109737906148"/>
        <n v="109.11926993953104"/>
        <n v="109.83448296045491"/>
        <n v="109.30226191955414"/>
        <n v="109.14803627987695"/>
        <n v="109.19590611367791"/>
        <n v="109.7563377729183"/>
        <n v="109.72363759031636"/>
        <n v="109.35975773756901"/>
        <n v="110.14361130247843"/>
        <n v="110.88332866134927"/>
        <n v="110.98776817804998"/>
        <n v="110.44504625654946"/>
        <n v="110.76280496477052"/>
        <n v="111.45031543160684"/>
        <n v="111.63173715572518"/>
        <n v="111.72458976724205"/>
        <n v="112.87242895152171"/>
        <n v="112.96166397573738"/>
        <n v="111.29507801800465"/>
        <n v="111.7112713997536"/>
        <n v="112.45466180367237"/>
        <n v="112.35614243894896"/>
        <n v="112.59939525826307"/>
        <n v="113.35792393543275"/>
        <n v="112.91222868627342"/>
        <n v="110.6493307728269"/>
        <n v="111.33234395050864"/>
        <n v="112.12516282685898"/>
        <n v="111.40161595396175"/>
        <n v="112.3118979689802"/>
        <n v="111.04005159159642"/>
        <n v="110.9177269678743"/>
        <n v="109.60720164167226"/>
        <n v="109.07661130306221"/>
        <n v="109.07093489881463"/>
        <n v="109.06901254123635"/>
        <n v="109.06707885647955"/>
        <n v="108.75641175540105"/>
        <n v="109.9433281666639"/>
        <n v="110.27495661525812"/>
        <n v="110.98348765341713"/>
        <n v="111.18907537246658"/>
        <n v="111.68794752805833"/>
        <n v="112.80538632559423"/>
        <n v="111.19989769130147"/>
        <n v="110.21575748847131"/>
        <n v="109.0197820850543"/>
        <n v="109.33908507091371"/>
        <n v="108.87048995427553"/>
        <n v="108.86282545600177"/>
        <n v="108.86090186761912"/>
        <n v="108.85897831322598"/>
        <n v="107.23024456852583"/>
        <n v="106.7334477087667"/>
        <n v="107.08214242837926"/>
        <n v="106.68093829122728"/>
        <n v="108.39437842519885"/>
        <n v="108.39245745375088"/>
        <n v="107.8939719402579"/>
        <n v="109.08236242437994"/>
        <n v="108.60023548603637"/>
        <n v="108.43959172981545"/>
        <n v="108.28398020510288"/>
        <n v="108.06447489487957"/>
        <n v="107.3262730081795"/>
        <n v="107.27421229278048"/>
        <n v="106.70534155101271"/>
        <n v="106.56122703314051"/>
        <n v="106.55422110039298"/>
        <n v="104.62694078131396"/>
        <n v="103.84701014281995"/>
        <n v="103.84517446193533"/>
        <n v="103.8433225736909"/>
        <n v="103.83584320321283"/>
        <n v="103.83396263883523"/>
        <n v="103.83207129276013"/>
        <n v="104.21192672669666"/>
        <n v="103.88477815394297"/>
        <n v="105.15588414923735"/>
        <n v="105.61497341604465"/>
        <n v="105.85815074168626"/>
        <n v="103.99863045664468"/>
        <n v="104.32378166981179"/>
        <n v="104.38900471748987"/>
        <n v="103.45361000034357"/>
        <n v="104.61120312028135"/>
        <n v="104.60920044703759"/>
        <n v="105.26205877897229"/>
        <n v="105.10363660502951"/>
        <n v="104.57730646913716"/>
        <n v="104.19230928716364"/>
        <n v="104.09904256362613"/>
        <n v="105.55552987120286"/>
        <n v="105.09085403029398"/>
        <n v="105.59123775491875"/>
        <n v="105.54914610326148"/>
        <n v="105.21334092603396"/>
        <n v="105.55155162988277"/>
        <n v="104.9520073414471"/>
        <n v="102.32892328999503"/>
        <n v="101.84352585875938"/>
        <n v="101.84152403296287"/>
        <n v="101.83551343299102"/>
        <n v="101.83350398578668"/>
        <n v="101.83149279619339"/>
        <n v="101.82948518204434"/>
        <n v="101.40435369894982"/>
        <n v="100.85322615594328"/>
        <n v="99.79995199650763"/>
        <n v="99.899429054896245"/>
        <n v="99.320524109566023"/>
        <n v="100.22375120711142"/>
        <n v="100.21780476923649"/>
        <n v="99.988602836006692"/>
        <n v="101.60127248912544"/>
        <n v="102.01806236029645"/>
        <n v="102.42341544079132"/>
        <n v="101.66333349183981"/>
        <n v="102.00808331786021"/>
        <n v="102.35203510422298"/>
        <n v="102.58135501638844"/>
        <n v="103.13086442756799"/>
        <n v="103.06190257420641"/>
        <n v="103.18887454286228"/>
        <n v="103.13123667983231"/>
        <n v="103.19336468655798"/>
        <n v="104.64990105775084"/>
        <n v="104.39734610726988"/>
        <n v="103.962458755149"/>
        <n v="103.19564404942706"/>
        <n v="105.18477208931741"/>
        <n v="104.60914730316993"/>
        <n v="105.11630558069839"/>
        <n v="104.90123454297226"/>
        <n v="104.87525719580213"/>
        <n v="105.08294736716785"/>
        <n v="104.47083071649826"/>
        <n v="105.92178789172195"/>
        <n v="105.77554717932787"/>
        <n v="105.54513545240916"/>
        <n v="105.71023123481361"/>
        <n v="105.45294993792989"/>
        <n v="105.46310126430284"/>
        <n v="105.8958384628064"/>
        <n v="105.8626289352629"/>
        <n v="105.96198394985282"/>
        <n v="106.30009043233635"/>
        <n v="105.04032083886555"/>
        <n v="105.49655120383579"/>
        <n v="105.39368927366652"/>
        <n v="105.53173504297507"/>
        <n v="105.72561067937049"/>
        <n v="105.77308095083865"/>
        <n v="105.55595854634964"/>
        <n v="105.67328281205069"/>
        <n v="105.62380600412922"/>
        <n v="105.69703455791468"/>
        <n v="106.19771010280121"/>
        <n v="105.94711509195631"/>
        <n v="107.13620009125917"/>
        <n v="107.51223865950509"/>
        <n v="107.37455757916379"/>
        <n v="106.67514709166825"/>
        <n v="107.00156993217077"/>
        <n v="106.68389190982626"/>
        <n v="106.18560517004202"/>
        <n v="105.90832774129909"/>
        <n v="104.8394915495265"/>
        <n v="104.64222860434658"/>
        <n v="105.37038973110154"/>
        <n v="105.36831858163403"/>
        <n v="104.8662521606001"/>
        <n v="103.99931154238415"/>
        <n v="104.95306733224712"/>
        <n v="104.93766845104395"/>
        <n v="104.92727923459344"/>
        <n v="105.10396217651758"/>
        <n v="106.63540468959674"/>
        <n v="106.97533873145477"/>
        <n v="106.81456370722573"/>
        <n v="106.42560273112274"/>
        <n v="106.43095438454704"/>
        <n v="106.49032355509667"/>
        <n v="106.65462011790659"/>
        <n v="107.18322823894385"/>
        <n v="107.33253242515239"/>
        <n v="107.53443229125871"/>
        <n v="107.22540403414907"/>
        <n v="107.63515498899497"/>
        <n v="107.54451233057736"/>
        <n v="107.45159459536944"/>
        <n v="107.83513649821775"/>
        <n v="108.20286456671404"/>
        <n v="108.11561127849757"/>
        <n v="108.24418821019901"/>
        <n v="108.33795339504427"/>
        <n v="108.42872929034607"/>
        <n v="108.25003271766677"/>
        <n v="108.18741934934835"/>
        <n v="109.33157754237217"/>
        <n v="109.17262531445684"/>
        <n v="109.6659028011089"/>
        <n v="109.46989220806503"/>
        <n v="109.28131563873623"/>
        <n v="109.12361707944363"/>
        <n v="109.43312826429364"/>
        <n v="110.27187268252806"/>
        <n v="110.06583233028397"/>
        <n v="110.73213758774617"/>
        <n v="110.78989738190661"/>
        <n v="109.84834519932807"/>
        <n v="109.6927692534274"/>
        <n v="109.97890827151814"/>
        <n v="110.53145074491687"/>
        <n v="110.53098930448765"/>
        <n v="110.89291550400074"/>
        <n v="111.09034124074419"/>
        <n v="109.44001161190911"/>
        <n v="110.21288399341142"/>
        <n v="111.86234521998456"/>
        <n v="111.58562274855417"/>
        <n v="111.67535470880797"/>
        <n v="111.67710654194887"/>
        <n v="112.07415544419563"/>
        <n v="112.30841492580234"/>
        <n v="112.05950600337788"/>
        <n v="112.17258798158764"/>
        <n v="112.57998536600182"/>
        <n v="112.71163027314805"/>
        <n v="112.52124900579244"/>
        <n v="113.32581771593502"/>
        <n v="113.74280119031491"/>
        <n v="114.02971317437462"/>
        <n v="113.38844068000874"/>
        <n v="112.85697825276625"/>
        <n v="112.60200891122668"/>
        <n v="112.90623654633418"/>
        <n v="112.96564105193622"/>
        <n v="112.36657558255888"/>
        <n v="112.49120163297125"/>
        <n v="113.63678372019804"/>
        <n v="113.10861422557814"/>
        <n v="112.67877989505519"/>
        <n v="113.35790398098734"/>
        <n v="113.60225995801264"/>
        <n v="112.53503897015267"/>
        <n v="112.71919526934931"/>
        <n v="112.33854411226338"/>
        <n v="112.2066419761306"/>
        <n v="111.38817085597036"/>
        <n v="112.15344858699987"/>
        <n v="112.0070367206458"/>
        <n v="112.20393977553989"/>
        <n v="111.80257575991554"/>
        <n v="111.35731115843234"/>
        <n v="111.79590913932353"/>
        <n v="111.97462923540991"/>
        <n v="111.9853802738655"/>
        <n v="112.35714536381228"/>
        <n v="112.86832617424469"/>
        <n v="112.72019796462313"/>
        <n v="113.08117877257479"/>
        <n v="112.9356301059411"/>
        <n v="112.84514274171693"/>
        <n v="113.0598518959812"/>
        <n v="112.99054484401412"/>
        <n v="112.58738083263594"/>
        <n v="112.24398519489134"/>
        <n v="111.42775169851235"/>
        <n v="111.40724794643663"/>
        <n v="111.38283660177358"/>
        <n v="111.72466755020926"/>
        <n v="110.59630794615951"/>
        <n v="111.06212160013288"/>
        <n v="112.38712331204394"/>
        <n v="112.9267001155245"/>
        <n v="112.67037891030179"/>
        <n v="113.62391020399323"/>
        <n v="114.27887742931826"/>
        <n v="114.63561206489685"/>
        <n v="114.88183544729583"/>
        <n v="114.76178618730098"/>
        <n v="114.45995427692668"/>
        <n v="113.74673529994979"/>
        <n v="112.78861482093431"/>
        <n v="113.18803553544345"/>
        <n v="113.57798959616514"/>
        <n v="114.36315478572185"/>
        <n v="113.2589164060382"/>
        <n v="113.75428203679222"/>
        <n v="113.15821140625235"/>
        <n v="112.78442989656449"/>
        <n v="112.56508447252544"/>
        <n v="113.08116570970576"/>
        <n v="113.06746904804075"/>
        <n v="112.70544319844389"/>
        <n v="111.98692874403579"/>
        <n v="111.70311811958136"/>
        <n v="111.72072536604544"/>
        <n v="111.65050707942288"/>
        <n v="111.74770240523088"/>
        <n v="112.47271122662562"/>
        <n v="110.95229572739045"/>
        <n v="110.72880001911606"/>
        <n v="109.83260345311963"/>
        <n v="108.88940977547546"/>
        <n v="108.66275984890979"/>
        <n v="108.66031345901825"/>
        <n v="108.65786863333548"/>
        <n v="108.6554238626606"/>
        <n v="108.98174241241432"/>
        <n v="109.76933160143251"/>
        <n v="109.0471148908978"/>
        <n v="109.75439939446085"/>
        <n v="109.81151027053031"/>
        <n v="109.5564504075827"/>
        <n v="110.43427034522128"/>
        <n v="110.10792786315103"/>
        <n v="109.50793055114895"/>
        <n v="109.28574203328678"/>
        <n v="109.75704692207739"/>
        <n v="110.19908874744148"/>
        <n v="110.20151480071284"/>
        <n v="110.52682133316439"/>
        <n v="111.18518656794558"/>
        <n v="111.09461842855423"/>
        <n v="111.40026984189966"/>
        <n v="112.13994369652157"/>
        <n v="111.68074393297368"/>
        <n v="110.76980593439846"/>
        <n v="110.60382008397717"/>
        <n v="110.97617958061542"/>
        <n v="110.65033046567028"/>
        <n v="110.9566090976857"/>
        <n v="110.58820163925128"/>
        <n v="111.53593701302755"/>
        <n v="111.25415002298489"/>
        <n v="112.04526818208215"/>
        <n v="112.0720173832453"/>
        <n v="112.0981115129064"/>
        <n v="111.86503073596806"/>
        <n v="110.66471772795023"/>
        <n v="110.35954897054347"/>
        <n v="109.46479163853576"/>
        <n v="108.72926776107934"/>
        <n v="108.72695629533298"/>
        <n v="108.72466499268921"/>
        <n v="108.72229657602973"/>
        <n v="109.19581342954497"/>
        <n v="108.94513928069597"/>
        <n v="108.42795472304641"/>
        <n v="108.81769707711182"/>
        <n v="110.33602627914361"/>
        <n v="110.9088330095115"/>
        <n v="110.29712635395718"/>
        <n v="110.09934849738679"/>
        <n v="111.89652238220644"/>
        <n v="117.50979824311025"/>
        <n v="119.14969378012712"/>
        <n v="120.65353005573786"/>
        <n v="120.51696687383129"/>
        <n v="120.53585516819679"/>
        <n v="120.83192242882221"/>
        <n v="120.86604683889334"/>
        <n v="119.98705755938144"/>
        <n v="121.48918528953074"/>
        <n v="120.86923594879171"/>
        <n v="120.79142527115518"/>
        <n v="121.803411110356"/>
        <n v="122.72682936039384"/>
        <n v="122.31112871348611"/>
        <n v="122.15566317193596"/>
        <n v="124.51932026693899"/>
        <n v="125.41120836143301"/>
        <n v="126.26669618278278"/>
        <n v="127.03721963842197"/>
        <n v="127.95792983616516"/>
        <n v="128.13263549140575"/>
        <n v="127.82965434169417"/>
        <n v="127.56107076297404"/>
        <n v="126.00085203693173"/>
        <n v="124.04690397581504"/>
        <n v="124.94666514492894"/>
        <n v="124.93843050036733"/>
        <n v="124.93568188933996"/>
        <n v="124.93293719086454"/>
        <n v="124.93018870068846"/>
        <n v="123.85967367357355"/>
        <n v="122.17546016542113"/>
        <n v="123.05641260793824"/>
        <n v="123.0536978125044"/>
        <n v="124.73192671099279"/>
        <n v="124.0269949325866"/>
        <n v="124.96431361425282"/>
        <n v="124.86166513540708"/>
        <n v="124.74922589284893"/>
        <n v="124.30338555291313"/>
        <n v="124.99062232999472"/>
        <n v="125.277359541997"/>
        <n v="126.33555772762011"/>
        <n v="126.73308934914817"/>
        <n v="127.35709366096988"/>
        <n v="128.03495356104079"/>
        <n v="128.35895896598967"/>
        <n v="127.08175410298905"/>
        <n v="127.61166465325113"/>
        <n v="129.84532444666061"/>
        <n v="129.86299359254272"/>
        <n v="128.60225869724562"/>
        <n v="126.94066130973584"/>
        <n v="128.37937547328883"/>
        <n v="129.98981785202983"/>
        <n v="129.48675710708227"/>
        <n v="130.14724940835129"/>
        <n v="130.44750627326044"/>
        <n v="130.30929265619156"/>
        <n v="130.03625499697802"/>
        <n v="131.32043065487372"/>
        <n v="130.62481538037022"/>
        <n v="131.14475301171382"/>
        <n v="130.57026413368928"/>
        <n v="129.36207029995131"/>
        <n v="128.54359015341495"/>
        <n v="126.85735361472264"/>
        <n v="126.85455496524924"/>
        <n v="126.85175637751793"/>
        <n v="126.84616720739865"/>
        <n v="126.83780737562769"/>
        <n v="126.49528442379781"/>
        <n v="127.91399743019284"/>
        <n v="127.10554559328078"/>
        <n v="126.89771301113062"/>
        <n v="127.93651796614169"/>
        <n v="128.23698461208764"/>
        <n v="128.87206866064099"/>
        <n v="127.53893353685399"/>
        <n v="127.73405228566952"/>
        <n v="126.44585667669529"/>
        <n v="125.35314582710478"/>
        <n v="124.25324504133035"/>
        <n v="124.25053048683475"/>
        <n v="124.2478159916439"/>
        <n v="124.23967285537287"/>
        <n v="124.23695859738815"/>
        <n v="123.49446571544439"/>
        <n v="124.72630588943144"/>
        <n v="126.02334947829837"/>
        <n v="125.90352176352026"/>
        <n v="125.08498920858621"/>
        <n v="125.96797306720447"/>
        <n v="125.82031473927869"/>
        <n v="126.77895838904539"/>
        <n v="126.54406920423382"/>
        <n v="126.84953953017086"/>
        <n v="126.50357635446115"/>
        <n v="126.74505147883735"/>
        <n v="127.7748984085834"/>
        <n v="127.89372473422213"/>
        <n v="128.12410287876168"/>
        <n v="127.5504097993482"/>
        <n v="127.95891373832468"/>
        <n v="129.26149958624455"/>
        <n v="129.79438264878178"/>
        <n v="129.78191345490998"/>
        <n v="129.75612382415423"/>
        <n v="129.6074863295035"/>
        <n v="130.60582073477377"/>
        <n v="129.87347970174361"/>
        <n v="129.61662871687111"/>
        <n v="129.36466915118484"/>
        <n v="129.33377814803916"/>
        <n v="130.34957044633455"/>
        <n v="130.38750102100917"/>
        <n v="132.10387240007893"/>
        <n v="132.01179277145823"/>
        <n v="132.30996079688992"/>
        <n v="132.7398082449798"/>
        <n v="133.07655158601034"/>
        <n v="132.43189897510157"/>
        <n v="133.08197420460306"/>
        <n v="133.06160740760282"/>
        <n v="132.67062033273993"/>
        <n v="133.91766739127058"/>
        <n v="134.19919983613133"/>
        <n v="134.2823949144817"/>
        <n v="133.74096262707388"/>
        <n v="134.09909092770496"/>
        <n v="134.48261225026977"/>
        <n v="134.71043339686776"/>
        <n v="135.0745450637707"/>
        <n v="134.48088456928383"/>
        <n v="135.16529216356457"/>
        <n v="134.79786697031093"/>
        <n v="134.26334168445067"/>
        <n v="132.55178135314648"/>
        <n v="133.26544183921504"/>
        <n v="134.43377113064003"/>
        <n v="134.82237168699351"/>
        <n v="134.6727681799299"/>
        <n v="136.974133292396"/>
        <n v="136.99088702552029"/>
        <n v="137.45812140975204"/>
        <n v="137.43533831667227"/>
        <n v="136.93130427260533"/>
        <n v="135.9662001977506"/>
        <n v="135.02676015551003"/>
        <n v="134.34473369621685"/>
        <n v="133.74212390104603"/>
        <n v="133.73338637361348"/>
        <n v="133.73047399373834"/>
        <n v="133.72756167728755"/>
        <n v="133.43972797963966"/>
        <n v="133.84549906470113"/>
        <n v="134.83333654972705"/>
        <n v="134.40154524195273"/>
        <n v="133.18265663251893"/>
        <n v="133.23655696880505"/>
        <n v="132.57673903891401"/>
        <n v="131.39032546482187"/>
        <n v="132.06324402482906"/>
        <n v="132.06035701150819"/>
        <n v="131.72064939224796"/>
        <n v="131.45271505515328"/>
        <n v="132.40836138605164"/>
        <n v="132.32100524894"/>
        <n v="131.52494931639305"/>
        <n v="130.99920495484017"/>
        <n v="130.90146050604824"/>
        <n v="130.53114961355558"/>
        <n v="130.94594816721755"/>
        <n v="131.14549469715504"/>
        <n v="131.39262266608964"/>
        <n v="131.19030826650254"/>
        <n v="131.55088321567436"/>
        <n v="131.24702400243871"/>
        <n v="130.81920467743183"/>
        <n v="129.58973741866714"/>
        <n v="129.24052116417138"/>
        <n v="128.8597193227281"/>
        <n v="128.657950454027"/>
        <n v="128.65513073580289"/>
        <n v="128.65231465303745"/>
        <n v="128.23410390151903"/>
        <n v="128.06331459690679"/>
        <n v="127.85990596892509"/>
        <n v="127.06600984302507"/>
        <n v="127.16453074385322"/>
        <n v="127.3031066477409"/>
        <n v="127.71730401474413"/>
        <n v="127.78892648907622"/>
        <n v="127.57211339400651"/>
        <n v="127.5208991998894"/>
        <n v="127.60699713198434"/>
        <n v="128.08272817387657"/>
        <n v="128.10887188992564"/>
        <n v="126.70713036779212"/>
        <n v="126.21047619818465"/>
        <n v="125.99660085253267"/>
        <n v="127.07513008335211"/>
        <n v="126.8675943950508"/>
        <n v="126.64336921655926"/>
        <n v="127.43807114217573"/>
        <n v="128.02552308953508"/>
        <n v="127.89934523624432"/>
        <n v="128.31692187181054"/>
        <n v="128.75833100739618"/>
        <n v="127.87353221094287"/>
        <n v="129.04528987477619"/>
        <n v="127.99673114532935"/>
        <n v="127.22346052591276"/>
        <n v="127.26629157407666"/>
        <n v="125.76447753934919"/>
        <n v="126.25454116387469"/>
        <n v="127.37951298685817"/>
        <n v="127.37679028281256"/>
        <n v="130.23780274985714"/>
        <n v="130.33278570011973"/>
        <n v="131.07452373684427"/>
        <n v="130.62357485866784"/>
        <n v="129.39688740149623"/>
        <n v="129.18065900304236"/>
        <n v="128.27681215450815"/>
        <n v="128.16248237718861"/>
        <n v="127.56162701671512"/>
        <n v="127.55890573495886"/>
        <n v="127.55074222957221"/>
        <n v="128.34518440210886"/>
        <n v="129.21402864574586"/>
        <n v="129.48861590691052"/>
        <n v="128.38305424520149"/>
        <n v="127.52808236286847"/>
        <n v="126.55675352360439"/>
        <n v="126.40957852475243"/>
        <n v="128.17532103753422"/>
        <n v="128.17256316560011"/>
        <n v="128.64603733369162"/>
        <n v="128.39953834973397"/>
        <n v="127.91444064392601"/>
        <n v="126.54220106568958"/>
        <n v="127.81762326625453"/>
        <n v="127.81649264139497"/>
        <n v="128.92945307237775"/>
        <n v="128.47479292774128"/>
        <n v="128.3926357065306"/>
        <n v="128.55124737296606"/>
        <n v="128.15361025318828"/>
        <n v="128.67356342900021"/>
        <n v="128.81587001416443"/>
        <n v="129.4654160826428"/>
        <n v="129.27262240683717"/>
        <n v="129.26936947571147"/>
        <n v="128.91549191794542"/>
        <n v="128.9913861158351"/>
        <n v="128.02577000319948"/>
        <n v="128.72934571647212"/>
        <n v="128.69745261073851"/>
        <n v="128.63216686039374"/>
        <n v="128.80566940989198"/>
        <n v="127.90363556408897"/>
        <n v="128.41494074717124"/>
        <n v="128.19998122035304"/>
        <n v="128.02119679330272"/>
        <n v="130.26735789528507"/>
        <n v="130.59962140454732"/>
        <n v="130.03924857706949"/>
        <n v="130.41577273102587"/>
        <n v="130.57300129500604"/>
        <n v="131.66999792471688"/>
        <n v="132.3570442405094"/>
        <n v="131.57468216922888"/>
        <n v="130.94675910935052"/>
        <n v="130.92392471940028"/>
        <n v="131.1583372458355"/>
        <n v="130.88486281041708"/>
        <n v="130.47333813128398"/>
        <n v="130.17402303384753"/>
        <n v="129.96094627266081"/>
        <n v="130.9199087925137"/>
        <n v="130.40419656839228"/>
        <n v="130.81908318748384"/>
        <n v="130.87041436693795"/>
        <n v="131.18772677219269"/>
        <n v="131.66530823694652"/>
        <n v="131.57784217308622"/>
        <n v="131.27626375776128"/>
        <n v="130.64603970042768"/>
        <n v="129.87999265784103"/>
      </sharedItems>
    </cacheField>
    <cacheField name="VQT-IV" numFmtId="0">
      <sharedItems containsBlank="1" containsMixedTypes="1" containsNumber="1" minValue="100" maxValue="137.47"/>
    </cacheField>
    <cacheField name="VQT-IV Error" numFmtId="168">
      <sharedItems containsBlank="1" containsMixedTypes="1" containsNumber="1" minValue="-1.2018139049175924E-2" maxValue="1.1100416112298728E-2"/>
    </cacheField>
    <cacheField name="VQT actual" numFmtId="0">
      <sharedItems containsString="0" containsBlank="1" containsNumber="1" minValue="101.69" maxValue="137.44999999999999"/>
    </cacheField>
    <cacheField name="Peak value" numFmtId="2">
      <sharedItems containsString="0" containsBlank="1" containsNumber="1" minValue="0" maxValue="137.45812140975204"/>
    </cacheField>
    <cacheField name="Drawdwn %" numFmtId="10">
      <sharedItems containsString="0" containsBlank="1" containsNumber="1" minValue="-0.18529967013328363" maxValue="0"/>
    </cacheField>
    <cacheField name="Wcash Val" numFmtId="1">
      <sharedItems containsString="0" containsBlank="1" containsNumber="1" containsInteger="1" minValue="0" maxValue="1"/>
    </cacheField>
    <cacheField name="End" numFmtId="0">
      <sharedItems containsNonDate="0" containsDate="1" containsString="0" containsBlank="1" minDate="2010-08-31T00:00:00" maxDate="2012-09-19T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196">
  <r>
    <x v="0"/>
    <n v="1155.3699999999999"/>
    <m/>
    <m/>
    <m/>
    <m/>
    <n v="1687.4281720181521"/>
    <n v="1155.3699999999999"/>
    <n v="14.55"/>
    <n v="0.14550000000000002"/>
    <m/>
    <n v="1.0449999999999999"/>
    <m/>
    <m/>
    <m/>
    <m/>
    <m/>
    <m/>
    <m/>
    <m/>
    <m/>
    <m/>
    <m/>
    <m/>
    <m/>
    <m/>
    <m/>
    <m/>
    <m/>
    <m/>
    <m/>
    <m/>
    <m/>
    <x v="0"/>
    <m/>
    <m/>
    <m/>
    <m/>
    <m/>
    <m/>
    <m/>
  </r>
  <r>
    <x v="1"/>
    <n v="1144.05"/>
    <n v="-9.7977271350302431E-3"/>
    <m/>
    <m/>
    <m/>
    <n v="1670.8964382168901"/>
    <n v="1144.05"/>
    <n v="15.35"/>
    <n v="0.1535"/>
    <m/>
    <n v="1.0449999999999999"/>
    <n v="1144.0176308564467"/>
    <n v="0.99017425660736103"/>
    <m/>
    <m/>
    <m/>
    <m/>
    <m/>
    <m/>
    <m/>
    <m/>
    <m/>
    <m/>
    <m/>
    <m/>
    <m/>
    <m/>
    <m/>
    <m/>
    <m/>
    <m/>
    <m/>
    <x v="0"/>
    <m/>
    <m/>
    <m/>
    <m/>
    <m/>
    <m/>
    <m/>
  </r>
  <r>
    <x v="2"/>
    <n v="1128.48"/>
    <n v="-1.3609545037367221E-2"/>
    <m/>
    <m/>
    <m/>
    <n v="1648.424552019311"/>
    <n v="1128.48"/>
    <n v="16.78"/>
    <n v="0.1678"/>
    <m/>
    <n v="1.0449999999999999"/>
    <m/>
    <m/>
    <m/>
    <m/>
    <m/>
    <m/>
    <m/>
    <m/>
    <m/>
    <m/>
    <m/>
    <m/>
    <m/>
    <m/>
    <m/>
    <m/>
    <m/>
    <m/>
    <m/>
    <m/>
    <m/>
    <x v="0"/>
    <m/>
    <m/>
    <m/>
    <m/>
    <m/>
    <m/>
    <m/>
  </r>
  <r>
    <x v="3"/>
    <n v="1134.1099999999999"/>
    <n v="4.9890117680417845E-3"/>
    <m/>
    <m/>
    <m/>
    <n v="1657.0804293419642"/>
    <n v="1134.1099999999999"/>
    <n v="17.14"/>
    <n v="0.1714"/>
    <m/>
    <n v="1.04375"/>
    <m/>
    <m/>
    <m/>
    <m/>
    <m/>
    <m/>
    <m/>
    <m/>
    <m/>
    <m/>
    <m/>
    <m/>
    <m/>
    <m/>
    <m/>
    <m/>
    <m/>
    <m/>
    <m/>
    <m/>
    <m/>
    <x v="0"/>
    <m/>
    <m/>
    <m/>
    <m/>
    <m/>
    <m/>
    <m/>
  </r>
  <r>
    <x v="4"/>
    <n v="1131.1300000000001"/>
    <n v="-2.6276110782902373E-3"/>
    <m/>
    <m/>
    <m/>
    <n v="1652.7156794910775"/>
    <n v="1131.1300000000001"/>
    <n v="16.63"/>
    <n v="0.1663"/>
    <m/>
    <n v="1.0674999999999999"/>
    <m/>
    <m/>
    <m/>
    <m/>
    <m/>
    <m/>
    <m/>
    <m/>
    <m/>
    <m/>
    <m/>
    <m/>
    <m/>
    <m/>
    <m/>
    <m/>
    <m/>
    <m/>
    <m/>
    <m/>
    <m/>
    <x v="0"/>
    <m/>
    <m/>
    <m/>
    <m/>
    <m/>
    <m/>
    <m/>
  </r>
  <r>
    <x v="5"/>
    <n v="1135.26"/>
    <n v="3.6512160405963723E-3"/>
    <n v="-1.7394655442049545E-2"/>
    <m/>
    <m/>
    <n v="1658.7761878877714"/>
    <n v="1135.26"/>
    <n v="17.11"/>
    <n v="0.1711"/>
    <m/>
    <n v="1.0525"/>
    <m/>
    <m/>
    <m/>
    <m/>
    <m/>
    <m/>
    <m/>
    <m/>
    <m/>
    <m/>
    <m/>
    <m/>
    <m/>
    <m/>
    <m/>
    <m/>
    <m/>
    <m/>
    <m/>
    <m/>
    <m/>
    <x v="0"/>
    <m/>
    <m/>
    <m/>
    <m/>
    <m/>
    <m/>
    <m/>
  </r>
  <r>
    <x v="6"/>
    <n v="1136.03"/>
    <n v="6.7825872487348171E-4"/>
    <n v="-6.91866958214582E-3"/>
    <m/>
    <m/>
    <n v="1659.9124495764745"/>
    <n v="1136.03"/>
    <n v="17.34"/>
    <n v="0.1734"/>
    <m/>
    <n v="1.04375"/>
    <m/>
    <m/>
    <m/>
    <m/>
    <m/>
    <m/>
    <m/>
    <m/>
    <m/>
    <m/>
    <m/>
    <m/>
    <m/>
    <m/>
    <m/>
    <m/>
    <m/>
    <m/>
    <m/>
    <m/>
    <m/>
    <x v="0"/>
    <m/>
    <m/>
    <m/>
    <m/>
    <m/>
    <m/>
    <m/>
  </r>
  <r>
    <x v="7"/>
    <n v="1126.52"/>
    <n v="-8.3712578012904437E-3"/>
    <n v="-1.6803823460690426E-3"/>
    <m/>
    <m/>
    <n v="1646.2795886281028"/>
    <n v="1126.52"/>
    <n v="17.87"/>
    <n v="0.1787"/>
    <m/>
    <n v="1.0349999999999999"/>
    <m/>
    <m/>
    <m/>
    <m/>
    <m/>
    <m/>
    <m/>
    <m/>
    <m/>
    <m/>
    <m/>
    <m/>
    <m/>
    <m/>
    <m/>
    <m/>
    <m/>
    <m/>
    <m/>
    <m/>
    <m/>
    <x v="0"/>
    <m/>
    <m/>
    <m/>
    <m/>
    <m/>
    <m/>
    <m/>
  </r>
  <r>
    <x v="8"/>
    <n v="1128.5899999999999"/>
    <n v="1.8375173099456354E-3"/>
    <n v="-4.8318768041651916E-3"/>
    <m/>
    <m/>
    <n v="1649.341668662951"/>
    <n v="1128.5899999999999"/>
    <n v="17.71"/>
    <n v="0.17710000000000001"/>
    <m/>
    <n v="1.04125"/>
    <m/>
    <m/>
    <m/>
    <m/>
    <m/>
    <m/>
    <m/>
    <m/>
    <m/>
    <m/>
    <m/>
    <m/>
    <m/>
    <m/>
    <m/>
    <m/>
    <m/>
    <m/>
    <m/>
    <m/>
    <m/>
    <x v="0"/>
    <m/>
    <m/>
    <m/>
    <m/>
    <m/>
    <m/>
    <m/>
  </r>
  <r>
    <x v="9"/>
    <n v="1142.76"/>
    <n v="1.2555489593209401E-2"/>
    <n v="1.0351223867334447E-2"/>
    <m/>
    <m/>
    <n v="1670.1299710547789"/>
    <n v="1142.76"/>
    <n v="16"/>
    <n v="0.16"/>
    <m/>
    <n v="1.0325"/>
    <m/>
    <m/>
    <m/>
    <m/>
    <m/>
    <m/>
    <m/>
    <m/>
    <m/>
    <m/>
    <m/>
    <m/>
    <m/>
    <m/>
    <m/>
    <m/>
    <m/>
    <m/>
    <m/>
    <m/>
    <m/>
    <x v="0"/>
    <m/>
    <m/>
    <m/>
    <m/>
    <m/>
    <m/>
    <m/>
  </r>
  <r>
    <x v="10"/>
    <n v="1139.81"/>
    <n v="-2.5814694249011172E-3"/>
    <n v="4.1185384018369575E-3"/>
    <m/>
    <m/>
    <n v="1666.1483812037843"/>
    <n v="1139.81"/>
    <n v="16.39"/>
    <n v="0.16390000000000002"/>
    <m/>
    <n v="1.0349999999999999"/>
    <m/>
    <m/>
    <m/>
    <m/>
    <m/>
    <m/>
    <m/>
    <m/>
    <m/>
    <m/>
    <m/>
    <m/>
    <m/>
    <m/>
    <m/>
    <m/>
    <m/>
    <m/>
    <m/>
    <m/>
    <m/>
    <x v="0"/>
    <m/>
    <m/>
    <m/>
    <m/>
    <m/>
    <m/>
    <m/>
  </r>
  <r>
    <x v="11"/>
    <n v="1145.54"/>
    <n v="5.0271536484149948E-3"/>
    <n v="8.4674333253784706E-3"/>
    <m/>
    <m/>
    <n v="1674.5407705999078"/>
    <n v="1145.54"/>
    <n v="15.94"/>
    <n v="0.15939999999999999"/>
    <m/>
    <n v="1.0425"/>
    <m/>
    <m/>
    <m/>
    <m/>
    <m/>
    <m/>
    <m/>
    <m/>
    <m/>
    <m/>
    <m/>
    <m/>
    <m/>
    <m/>
    <m/>
    <m/>
    <m/>
    <m/>
    <m/>
    <m/>
    <m/>
    <x v="0"/>
    <m/>
    <m/>
    <m/>
    <m/>
    <m/>
    <m/>
    <m/>
  </r>
  <r>
    <x v="12"/>
    <n v="1157.76"/>
    <n v="1.0667458142011643E-2"/>
    <n v="2.7506149268680558E-2"/>
    <m/>
    <m/>
    <n v="1693.0226770850188"/>
    <n v="1157.76"/>
    <n v="15.39"/>
    <n v="0.15390000000000001"/>
    <m/>
    <n v="1.0349999999999999"/>
    <m/>
    <m/>
    <m/>
    <m/>
    <m/>
    <m/>
    <m/>
    <m/>
    <m/>
    <m/>
    <m/>
    <m/>
    <m/>
    <m/>
    <m/>
    <m/>
    <m/>
    <m/>
    <m/>
    <m/>
    <m/>
    <x v="0"/>
    <m/>
    <m/>
    <m/>
    <m/>
    <m/>
    <m/>
    <m/>
  </r>
  <r>
    <x v="13"/>
    <n v="1152.1099999999999"/>
    <n v="-4.8801133222775572E-3"/>
    <n v="2.0788518636457365E-2"/>
    <m/>
    <m/>
    <n v="1684.9147914844586"/>
    <n v="1152.1099999999999"/>
    <n v="15.31"/>
    <n v="0.15310000000000001"/>
    <m/>
    <n v="1.03125"/>
    <m/>
    <m/>
    <m/>
    <m/>
    <m/>
    <m/>
    <m/>
    <m/>
    <m/>
    <m/>
    <m/>
    <m/>
    <m/>
    <m/>
    <m/>
    <m/>
    <m/>
    <m/>
    <m/>
    <m/>
    <m/>
    <x v="0"/>
    <m/>
    <m/>
    <m/>
    <m/>
    <m/>
    <m/>
    <m/>
  </r>
  <r>
    <x v="14"/>
    <n v="1145.81"/>
    <n v="-5.4682278601869694E-3"/>
    <n v="2.7648011830609942E-3"/>
    <m/>
    <m/>
    <n v="1675.8533197358552"/>
    <n v="1145.81"/>
    <n v="15.58"/>
    <n v="0.15579999999999999"/>
    <m/>
    <n v="1.0375000000000001"/>
    <m/>
    <m/>
    <m/>
    <m/>
    <m/>
    <m/>
    <m/>
    <m/>
    <m/>
    <m/>
    <m/>
    <m/>
    <m/>
    <m/>
    <m/>
    <m/>
    <m/>
    <m/>
    <m/>
    <m/>
    <m/>
    <x v="0"/>
    <m/>
    <m/>
    <m/>
    <m/>
    <m/>
    <m/>
    <m/>
  </r>
  <r>
    <x v="15"/>
    <n v="1156.99"/>
    <n v="9.7572896029882727E-3"/>
    <n v="1.5103560210950384E-2"/>
    <m/>
    <m/>
    <n v="1692.2113239897967"/>
    <n v="1156.99"/>
    <n v="15.4"/>
    <n v="0.154"/>
    <m/>
    <n v="1.0912500000000001"/>
    <m/>
    <m/>
    <m/>
    <m/>
    <m/>
    <m/>
    <m/>
    <m/>
    <m/>
    <m/>
    <m/>
    <m/>
    <m/>
    <m/>
    <m/>
    <m/>
    <m/>
    <m/>
    <m/>
    <m/>
    <m/>
    <x v="0"/>
    <m/>
    <m/>
    <m/>
    <m/>
    <m/>
    <m/>
    <m/>
  </r>
  <r>
    <x v="16"/>
    <n v="1151.82"/>
    <n v="-4.4684915167806372E-3"/>
    <n v="5.6079150457547522E-3"/>
    <m/>
    <m/>
    <n v="1684.8857411682447"/>
    <n v="1151.82"/>
    <n v="15.59"/>
    <n v="0.15590000000000001"/>
    <m/>
    <n v="1.05125"/>
    <m/>
    <m/>
    <m/>
    <m/>
    <m/>
    <m/>
    <m/>
    <m/>
    <m/>
    <m/>
    <m/>
    <m/>
    <m/>
    <m/>
    <m/>
    <m/>
    <m/>
    <m/>
    <m/>
    <m/>
    <m/>
    <x v="0"/>
    <m/>
    <m/>
    <m/>
    <m/>
    <m/>
    <m/>
    <m/>
  </r>
  <r>
    <x v="17"/>
    <n v="1147.06"/>
    <n v="-4.1325901616572347E-3"/>
    <n v="-9.1921332579141257E-3"/>
    <m/>
    <m/>
    <n v="1677.9996131440903"/>
    <n v="1147.06"/>
    <n v="15.8"/>
    <n v="0.158"/>
    <m/>
    <n v="1.0475000000000001"/>
    <m/>
    <m/>
    <m/>
    <m/>
    <m/>
    <m/>
    <m/>
    <m/>
    <m/>
    <m/>
    <m/>
    <m/>
    <m/>
    <m/>
    <m/>
    <m/>
    <m/>
    <m/>
    <m/>
    <m/>
    <m/>
    <x v="0"/>
    <m/>
    <m/>
    <m/>
    <m/>
    <m/>
    <m/>
    <m/>
  </r>
  <r>
    <x v="18"/>
    <n v="1144.1099999999999"/>
    <n v="-2.5717922340592336E-3"/>
    <n v="-6.8838121696958021E-3"/>
    <m/>
    <m/>
    <n v="1673.7022561348283"/>
    <n v="1144.1099999999999"/>
    <n v="16.04"/>
    <n v="0.16039999999999999"/>
    <m/>
    <n v="1.0362499999999999"/>
    <m/>
    <m/>
    <m/>
    <m/>
    <m/>
    <m/>
    <m/>
    <m/>
    <m/>
    <m/>
    <m/>
    <m/>
    <m/>
    <m/>
    <m/>
    <m/>
    <m/>
    <m/>
    <m/>
    <m/>
    <m/>
    <x v="0"/>
    <m/>
    <m/>
    <m/>
    <m/>
    <m/>
    <m/>
    <m/>
  </r>
  <r>
    <x v="19"/>
    <n v="1140.99"/>
    <n v="-2.7270105147231272E-3"/>
    <n v="-4.1425948242319599E-3"/>
    <m/>
    <m/>
    <n v="1669.1882811500327"/>
    <n v="1140.99"/>
    <n v="16.29"/>
    <n v="0.16289999999999999"/>
    <m/>
    <n v="1.0487500000000001"/>
    <m/>
    <m/>
    <m/>
    <m/>
    <m/>
    <m/>
    <m/>
    <m/>
    <m/>
    <m/>
    <m/>
    <m/>
    <m/>
    <m/>
    <m/>
    <m/>
    <m/>
    <m/>
    <m/>
    <m/>
    <m/>
    <x v="0"/>
    <m/>
    <m/>
    <m/>
    <m/>
    <m/>
    <m/>
    <m/>
  </r>
  <r>
    <x v="20"/>
    <n v="1139.0899999999999"/>
    <n v="-1.66522055408036E-3"/>
    <n v="-1.5565104981300593E-2"/>
    <m/>
    <m/>
    <n v="1666.4140902267613"/>
    <n v="1139.0899999999999"/>
    <n v="15.9"/>
    <n v="0.159"/>
    <m/>
    <n v="1.0449999999999999"/>
    <m/>
    <m/>
    <n v="2.777584142091863E-6"/>
    <m/>
    <m/>
    <m/>
    <m/>
    <m/>
    <m/>
    <m/>
    <m/>
    <m/>
    <m/>
    <m/>
    <m/>
    <m/>
    <m/>
    <m/>
    <m/>
    <m/>
    <m/>
    <x v="0"/>
    <m/>
    <m/>
    <m/>
    <m/>
    <m/>
    <m/>
    <m/>
  </r>
  <r>
    <x v="21"/>
    <n v="1143.67"/>
    <n v="4.0207534084226726E-3"/>
    <n v="-7.0758600560972829E-3"/>
    <m/>
    <m/>
    <n v="1673.3280422871121"/>
    <n v="1143.67"/>
    <n v="14.93"/>
    <n v="0.14929999999999999"/>
    <m/>
    <n v="1.0425"/>
    <m/>
    <m/>
    <n v="1.610169533268798E-5"/>
    <m/>
    <m/>
    <m/>
    <m/>
    <m/>
    <m/>
    <m/>
    <m/>
    <m/>
    <m/>
    <m/>
    <m/>
    <m/>
    <m/>
    <m/>
    <m/>
    <m/>
    <m/>
    <x v="0"/>
    <m/>
    <m/>
    <m/>
    <m/>
    <m/>
    <m/>
    <m/>
  </r>
  <r>
    <x v="22"/>
    <n v="1144.9100000000001"/>
    <n v="1.0842288422359125E-3"/>
    <n v="-1.8590410522041356E-3"/>
    <m/>
    <m/>
    <n v="1675.6255216891725"/>
    <n v="1144.9100000000001"/>
    <n v="14.83"/>
    <n v="0.14829999999999999"/>
    <m/>
    <n v="1.0425"/>
    <m/>
    <m/>
    <n v="1.1742788802699085E-6"/>
    <m/>
    <m/>
    <m/>
    <m/>
    <m/>
    <m/>
    <m/>
    <m/>
    <m/>
    <m/>
    <m/>
    <m/>
    <m/>
    <m/>
    <m/>
    <m/>
    <m/>
    <m/>
    <x v="0"/>
    <m/>
    <m/>
    <m/>
    <m/>
    <m/>
    <m/>
    <m/>
  </r>
  <r>
    <x v="23"/>
    <n v="1144.94"/>
    <n v="2.6202932981611582E-5"/>
    <n v="7.3895411483670959E-4"/>
    <m/>
    <m/>
    <n v="1675.6925467100402"/>
    <n v="1144.94"/>
    <n v="14.55"/>
    <n v="0.14550000000000002"/>
    <m/>
    <n v="1.0787500000000001"/>
    <m/>
    <m/>
    <n v="6.8657570650232059E-10"/>
    <m/>
    <n v="15.597999999999999"/>
    <n v="16.159500000000001"/>
    <n v="-1"/>
    <m/>
    <m/>
    <m/>
    <m/>
    <m/>
    <m/>
    <m/>
    <m/>
    <m/>
    <m/>
    <m/>
    <m/>
    <m/>
    <m/>
    <x v="0"/>
    <m/>
    <m/>
    <m/>
    <m/>
    <m/>
    <m/>
    <m/>
  </r>
  <r>
    <x v="24"/>
    <n v="1155.97"/>
    <n v="9.633692595245158E-3"/>
    <n v="1.3099657224804995E-2"/>
    <m/>
    <m/>
    <n v="1691.8914665590864"/>
    <n v="1155.97"/>
    <n v="14.44"/>
    <n v="0.1444"/>
    <m/>
    <n v="1.0687500000000001"/>
    <m/>
    <m/>
    <n v="9.1921775967203527E-5"/>
    <m/>
    <n v="15.3"/>
    <n v="16.03"/>
    <n v="-1"/>
    <m/>
    <m/>
    <m/>
    <m/>
    <m/>
    <m/>
    <m/>
    <m/>
    <m/>
    <m/>
    <m/>
    <m/>
    <m/>
    <m/>
    <x v="0"/>
    <m/>
    <m/>
    <m/>
    <m/>
    <m/>
    <m/>
    <m/>
  </r>
  <r>
    <x v="25"/>
    <n v="1149.0999999999999"/>
    <n v="-5.9430608060764278E-3"/>
    <n v="8.8218169728089268E-3"/>
    <m/>
    <m/>
    <n v="1681.8754690770566"/>
    <n v="1149.0999999999999"/>
    <n v="14.86"/>
    <n v="0.14859999999999998"/>
    <m/>
    <n v="1.0549999999999999"/>
    <m/>
    <m/>
    <n v="3.5531030238535738E-5"/>
    <m/>
    <n v="14.929999999999998"/>
    <n v="15.920500000000001"/>
    <n v="-1"/>
    <m/>
    <m/>
    <m/>
    <m/>
    <m/>
    <m/>
    <m/>
    <m/>
    <m/>
    <m/>
    <m/>
    <m/>
    <m/>
    <m/>
    <x v="0"/>
    <m/>
    <m/>
    <m/>
    <m/>
    <m/>
    <m/>
    <m/>
  </r>
  <r>
    <x v="26"/>
    <n v="1151.03"/>
    <n v="1.6795753198155516E-3"/>
    <n v="6.4806388842018059E-3"/>
    <m/>
    <m/>
    <n v="1685.1652174945714"/>
    <n v="1151.03"/>
    <n v="14.55"/>
    <n v="0.14550000000000002"/>
    <m/>
    <n v="1.0525"/>
    <m/>
    <m/>
    <n v="2.8162425014880923E-6"/>
    <m/>
    <n v="14.722"/>
    <n v="15.808000000000002"/>
    <n v="-1"/>
    <m/>
    <m/>
    <m/>
    <m/>
    <m/>
    <m/>
    <m/>
    <m/>
    <m/>
    <m/>
    <m/>
    <m/>
    <m/>
    <m/>
    <x v="0"/>
    <m/>
    <m/>
    <m/>
    <m/>
    <m/>
    <m/>
    <m/>
  </r>
  <r>
    <x v="27"/>
    <n v="1154.8699999999999"/>
    <n v="3.3361424115792015E-3"/>
    <n v="8.7325524535450949E-3"/>
    <m/>
    <m/>
    <n v="1690.824002294918"/>
    <n v="1154.8699999999999"/>
    <n v="14.4"/>
    <n v="0.14400000000000002"/>
    <m/>
    <n v="1.0525"/>
    <m/>
    <m/>
    <n v="1.1092828645777251E-5"/>
    <m/>
    <n v="14.646000000000001"/>
    <n v="15.668500000000003"/>
    <n v="-1"/>
    <m/>
    <m/>
    <m/>
    <m/>
    <m/>
    <m/>
    <m/>
    <m/>
    <m/>
    <m/>
    <m/>
    <m/>
    <m/>
    <m/>
    <x v="0"/>
    <m/>
    <m/>
    <m/>
    <m/>
    <m/>
    <m/>
    <m/>
  </r>
  <r>
    <x v="28"/>
    <n v="1156.8599999999999"/>
    <n v="1.7231376691748679E-3"/>
    <n v="1.0429487189738351E-2"/>
    <m/>
    <m/>
    <n v="1693.7558911148972"/>
    <n v="1156.8599999999999"/>
    <n v="14.48"/>
    <n v="0.14480000000000001"/>
    <m/>
    <n v="1.04"/>
    <m/>
    <m/>
    <n v="2.9640951495055836E-6"/>
    <m/>
    <n v="14.560000000000002"/>
    <n v="15.495000000000001"/>
    <n v="-1"/>
    <m/>
    <m/>
    <m/>
    <m/>
    <m/>
    <m/>
    <m/>
    <m/>
    <m/>
    <m/>
    <m/>
    <m/>
    <m/>
    <m/>
    <x v="0"/>
    <m/>
    <m/>
    <m/>
    <m/>
    <m/>
    <m/>
    <m/>
  </r>
  <r>
    <x v="29"/>
    <n v="1147.2"/>
    <n v="-8.3501893055337728E-3"/>
    <n v="-7.5543947110405796E-3"/>
    <m/>
    <m/>
    <n v="1679.7315923364658"/>
    <n v="1147.2"/>
    <n v="15.79"/>
    <n v="0.15789999999999998"/>
    <m/>
    <n v="1.0462499999999999"/>
    <m/>
    <m/>
    <n v="7.0312374529461034E-5"/>
    <m/>
    <n v="14.545999999999998"/>
    <n v="15.333500000000001"/>
    <n v="-1"/>
    <m/>
    <m/>
    <m/>
    <m/>
    <m/>
    <m/>
    <m/>
    <m/>
    <m/>
    <m/>
    <m/>
    <m/>
    <m/>
    <m/>
    <x v="0"/>
    <m/>
    <m/>
    <m/>
    <m/>
    <m/>
    <m/>
    <m/>
  </r>
  <r>
    <x v="30"/>
    <n v="1140.58"/>
    <n v="-5.7705718270573136E-3"/>
    <n v="-7.3819057320214654E-3"/>
    <m/>
    <m/>
    <n v="1670.0630572909772"/>
    <n v="1140.58"/>
    <n v="16.600000000000001"/>
    <n v="0.16600000000000001"/>
    <m/>
    <n v="1.0475000000000001"/>
    <m/>
    <m/>
    <n v="3.3492678175692365E-5"/>
    <m/>
    <n v="14.816000000000003"/>
    <n v="15.323000000000002"/>
    <n v="-1"/>
    <m/>
    <m/>
    <m/>
    <m/>
    <m/>
    <m/>
    <m/>
    <m/>
    <m/>
    <m/>
    <m/>
    <m/>
    <m/>
    <m/>
    <x v="0"/>
    <m/>
    <m/>
    <m/>
    <m/>
    <m/>
    <m/>
    <m/>
  </r>
  <r>
    <x v="31"/>
    <n v="1123.8900000000001"/>
    <n v="-1.4632906065335072E-2"/>
    <n v="-2.3694387117172089E-2"/>
    <m/>
    <m/>
    <n v="1645.7870206901955"/>
    <n v="1123.8900000000001"/>
    <n v="18.670000000000002"/>
    <n v="0.1867"/>
    <m/>
    <n v="1.0449999999999999"/>
    <m/>
    <m/>
    <n v="2.1729776032255587E-4"/>
    <m/>
    <n v="15.164000000000001"/>
    <n v="15.333500000000004"/>
    <n v="-1"/>
    <m/>
    <m/>
    <m/>
    <m/>
    <m/>
    <m/>
    <m/>
    <m/>
    <m/>
    <m/>
    <m/>
    <m/>
    <m/>
    <m/>
    <x v="0"/>
    <m/>
    <m/>
    <m/>
    <m/>
    <m/>
    <m/>
    <m/>
  </r>
  <r>
    <x v="32"/>
    <n v="1106.78"/>
    <n v="-1.5223909813238068E-2"/>
    <n v="-4.2254439341989358E-2"/>
    <m/>
    <m/>
    <n v="1621.2071915361873"/>
    <n v="1106.78"/>
    <n v="20.67"/>
    <n v="0.20670000000000002"/>
    <m/>
    <n v="1.0462499999999999"/>
    <m/>
    <m/>
    <n v="2.3534576733495681E-4"/>
    <m/>
    <n v="15.988"/>
    <n v="15.470000000000004"/>
    <n v="1"/>
    <n v="0"/>
    <m/>
    <m/>
    <m/>
    <m/>
    <m/>
    <m/>
    <m/>
    <m/>
    <m/>
    <m/>
    <m/>
    <m/>
    <m/>
    <x v="0"/>
    <m/>
    <m/>
    <m/>
    <m/>
    <m/>
    <m/>
    <m/>
  </r>
  <r>
    <x v="33"/>
    <n v="1120.57"/>
    <n v="1.2459567393700688E-2"/>
    <n v="-3.1518009617463538E-2"/>
    <m/>
    <m/>
    <n v="1641.4155391786858"/>
    <n v="1120.57"/>
    <n v="18.3"/>
    <n v="0.183"/>
    <m/>
    <n v="1.05375"/>
    <m/>
    <m/>
    <n v="1.533284301749762E-4"/>
    <m/>
    <n v="17.242000000000001"/>
    <n v="15.734000000000005"/>
    <n v="1"/>
    <n v="0"/>
    <m/>
    <m/>
    <m/>
    <m/>
    <m/>
    <m/>
    <m/>
    <m/>
    <m/>
    <m/>
    <m/>
    <m/>
    <m/>
    <x v="0"/>
    <m/>
    <m/>
    <m/>
    <m/>
    <m/>
    <m/>
    <m/>
  </r>
  <r>
    <x v="34"/>
    <n v="1104.49"/>
    <n v="-1.4349839813666221E-2"/>
    <n v="-3.7517660125595986E-2"/>
    <m/>
    <m/>
    <n v="1617.900620164412"/>
    <n v="1104.49"/>
    <n v="21.13"/>
    <n v="0.21129999999999999"/>
    <m/>
    <n v="1.0874999999999999"/>
    <m/>
    <m/>
    <n v="2.0891217405169922E-4"/>
    <m/>
    <n v="18.006"/>
    <n v="15.883500000000003"/>
    <n v="1"/>
    <n v="0"/>
    <m/>
    <m/>
    <m/>
    <m/>
    <m/>
    <m/>
    <m/>
    <m/>
    <m/>
    <m/>
    <m/>
    <m/>
    <m/>
    <x v="0"/>
    <m/>
    <m/>
    <m/>
    <m/>
    <m/>
    <m/>
    <m/>
  </r>
  <r>
    <x v="35"/>
    <n v="1110.7"/>
    <n v="5.6225045043414301E-3"/>
    <n v="-2.6124583794197243E-2"/>
    <m/>
    <m/>
    <n v="1627.0223438608989"/>
    <n v="1110.7"/>
    <n v="20.34"/>
    <n v="0.2034"/>
    <m/>
    <n v="1.05"/>
    <m/>
    <m/>
    <n v="3.1435726573571436E-5"/>
    <m/>
    <n v="19.074000000000002"/>
    <n v="16.161000000000001"/>
    <n v="1"/>
    <n v="0"/>
    <m/>
    <m/>
    <m/>
    <m/>
    <m/>
    <m/>
    <m/>
    <m/>
    <m/>
    <m/>
    <m/>
    <m/>
    <m/>
    <x v="0"/>
    <m/>
    <m/>
    <m/>
    <m/>
    <m/>
    <m/>
    <m/>
  </r>
  <r>
    <x v="36"/>
    <n v="1123.75"/>
    <n v="1.1749347258485532E-2"/>
    <n v="2.5766952962336109E-4"/>
    <m/>
    <m/>
    <n v="1646.2814073451805"/>
    <n v="1123.75"/>
    <n v="18.11"/>
    <n v="0.18109999999999998"/>
    <m/>
    <n v="1.05"/>
    <m/>
    <m/>
    <n v="1.3644248129290467E-4"/>
    <m/>
    <n v="19.821999999999999"/>
    <n v="16.408000000000001"/>
    <n v="1"/>
    <n v="0"/>
    <m/>
    <m/>
    <m/>
    <m/>
    <m/>
    <m/>
    <m/>
    <m/>
    <m/>
    <m/>
    <m/>
    <m/>
    <m/>
    <x v="0"/>
    <m/>
    <m/>
    <m/>
    <m/>
    <m/>
    <m/>
    <m/>
  </r>
  <r>
    <x v="37"/>
    <n v="1122.32"/>
    <n v="-1.2725250278087241E-3"/>
    <n v="1.4209054315052705E-2"/>
    <m/>
    <n v="1644.2139999999999"/>
    <n v="1644.2139999999999"/>
    <n v="1122.32"/>
    <n v="18.53"/>
    <n v="0.18530000000000002"/>
    <m/>
    <n v="1.05"/>
    <m/>
    <m/>
    <n v="1.621382978023994E-6"/>
    <m/>
    <n v="19.71"/>
    <n v="16.533999999999999"/>
    <n v="1"/>
    <n v="0"/>
    <m/>
    <m/>
    <m/>
    <m/>
    <m/>
    <m/>
    <m/>
    <m/>
    <m/>
    <m/>
    <m/>
    <m/>
    <m/>
    <x v="0"/>
    <m/>
    <m/>
    <m/>
    <m/>
    <m/>
    <m/>
    <m/>
  </r>
  <r>
    <x v="38"/>
    <n v="1109.78"/>
    <n v="-1.1173283911896759E-2"/>
    <n v="-9.4237969905447416E-3"/>
    <m/>
    <n v="1625.8440000000001"/>
    <n v="1625.8440000000001"/>
    <n v="1109.78"/>
    <n v="19.149999999999999"/>
    <n v="0.19149999999999998"/>
    <m/>
    <n v="1.0425"/>
    <m/>
    <m/>
    <n v="1.2625160494912312E-4"/>
    <m/>
    <n v="19.282"/>
    <n v="16.670499999999997"/>
    <n v="1"/>
    <n v="0"/>
    <m/>
    <m/>
    <m/>
    <m/>
    <m/>
    <m/>
    <m/>
    <m/>
    <m/>
    <m/>
    <m/>
    <m/>
    <m/>
    <x v="0"/>
    <m/>
    <m/>
    <m/>
    <m/>
    <m/>
    <m/>
    <m/>
  </r>
  <r>
    <x v="39"/>
    <n v="1095.4000000000001"/>
    <n v="-1.295752311268894E-2"/>
    <n v="-8.0314802895674609E-3"/>
    <m/>
    <n v="1604.8019999999999"/>
    <n v="1604.8019999999999"/>
    <n v="1095.4000000000001"/>
    <n v="21.58"/>
    <n v="0.21579999999999999"/>
    <m/>
    <n v="1.0462499999999999"/>
    <m/>
    <m/>
    <n v="1.7009908816955236E-4"/>
    <m/>
    <n v="19.451999999999998"/>
    <n v="16.826000000000001"/>
    <n v="1"/>
    <n v="0"/>
    <m/>
    <m/>
    <m/>
    <m/>
    <m/>
    <m/>
    <m/>
    <m/>
    <m/>
    <m/>
    <m/>
    <m/>
    <m/>
    <x v="0"/>
    <m/>
    <m/>
    <m/>
    <m/>
    <m/>
    <m/>
    <m/>
  </r>
  <r>
    <x v="40"/>
    <n v="1093.95"/>
    <n v="-1.323717363520216E-3"/>
    <n v="-1.4977702157429107E-2"/>
    <m/>
    <n v="1602.674"/>
    <n v="1602.674"/>
    <n v="1093.95"/>
    <n v="20.67"/>
    <n v="0.20670000000000002"/>
    <m/>
    <n v="1.0475000000000001"/>
    <m/>
    <m/>
    <n v="1.7545499304955176E-6"/>
    <m/>
    <n v="19.541999999999998"/>
    <n v="17.090499999999999"/>
    <n v="1"/>
    <n v="0"/>
    <m/>
    <m/>
    <m/>
    <m/>
    <m/>
    <m/>
    <m/>
    <m/>
    <m/>
    <m/>
    <m/>
    <m/>
    <m/>
    <x v="0"/>
    <m/>
    <m/>
    <m/>
    <m/>
    <m/>
    <m/>
    <m/>
  </r>
  <r>
    <x v="41"/>
    <n v="1091.33"/>
    <n v="-2.3949906302848101E-3"/>
    <n v="-2.9122040046199449E-2"/>
    <m/>
    <n v="1598.85"/>
    <n v="1598.85"/>
    <n v="1091.33"/>
    <n v="19.809999999999999"/>
    <n v="0.1981"/>
    <m/>
    <n v="1.0475000000000001"/>
    <m/>
    <m/>
    <n v="5.7497479632813791E-6"/>
    <m/>
    <n v="19.608000000000001"/>
    <n v="17.329000000000001"/>
    <n v="1"/>
    <n v="1"/>
    <m/>
    <m/>
    <m/>
    <m/>
    <m/>
    <m/>
    <m/>
    <m/>
    <m/>
    <m/>
    <m/>
    <m/>
    <m/>
    <x v="0"/>
    <m/>
    <m/>
    <m/>
    <m/>
    <m/>
    <m/>
    <m/>
  </r>
  <r>
    <x v="42"/>
    <n v="1109.19"/>
    <n v="1.6365352368211461E-2"/>
    <n v="-1.1484162650179264E-2"/>
    <m/>
    <n v="1625.011"/>
    <n v="1625.011"/>
    <n v="1109.19"/>
    <n v="17.88"/>
    <n v="0.17879999999999999"/>
    <m/>
    <n v="1.0475000000000001"/>
    <m/>
    <m/>
    <n v="2.6350650035322109E-4"/>
    <n v="0.13352201792173882"/>
    <n v="19.948"/>
    <n v="17.573"/>
    <n v="1"/>
    <n v="1"/>
    <m/>
    <m/>
    <m/>
    <m/>
    <m/>
    <m/>
    <m/>
    <m/>
    <m/>
    <m/>
    <m/>
    <m/>
    <m/>
    <x v="0"/>
    <m/>
    <m/>
    <m/>
    <m/>
    <m/>
    <m/>
    <m/>
  </r>
  <r>
    <x v="43"/>
    <n v="1108.06"/>
    <n v="-1.0187614385273047E-3"/>
    <n v="-1.3296401768098098E-3"/>
    <n v="0"/>
    <n v="1623.3630000000001"/>
    <n v="1623.3630000000001"/>
    <n v="1108.06"/>
    <n v="17.329999999999998"/>
    <n v="0.17329999999999998"/>
    <n v="2.9027131823242985E-2"/>
    <n v="1.04375"/>
    <n v="590277.86458737019"/>
    <n v="616097.13063390087"/>
    <n v="1.038933203858636E-6"/>
    <n v="0.144272868176757"/>
    <n v="19.817999999999998"/>
    <n v="17.725500000000004"/>
    <n v="1"/>
    <n v="1"/>
    <n v="0.85"/>
    <n v="0.15000000000000002"/>
    <n v="97445.992407245649"/>
    <m/>
    <n v="0"/>
    <n v="0"/>
    <n v="0"/>
    <n v="99905.563920034765"/>
    <m/>
    <m/>
    <s v=""/>
    <m/>
    <n v="53.746370440482288"/>
    <x v="1"/>
    <m/>
    <m/>
    <m/>
    <n v="0"/>
    <m/>
    <n v="0"/>
    <m/>
  </r>
  <r>
    <x v="44"/>
    <n v="1122.47"/>
    <n v="1.3004710936231012E-2"/>
    <n v="2.4632593872110142E-2"/>
    <n v="0"/>
    <n v="1644.75"/>
    <n v="1644.75"/>
    <n v="1122.47"/>
    <n v="16.5"/>
    <n v="0.16500000000000001"/>
    <n v="2.1326330183738224E-2"/>
    <n v="1.06125"/>
    <n v="572035.57999999996"/>
    <n v="597009.1"/>
    <n v="1.6694902977802142E-4"/>
    <n v="0.14367366981626178"/>
    <n v="19.454000000000001"/>
    <n v="17.8645"/>
    <n v="1"/>
    <n v="1"/>
    <n v="0.85"/>
    <n v="0.15000000000000002"/>
    <n v="98070.297471494312"/>
    <m/>
    <n v="0"/>
    <n v="0"/>
    <n v="0"/>
    <n v="100561.20831208387"/>
    <m/>
    <m/>
    <s v=""/>
    <m/>
    <n v="54.099088597405967"/>
    <x v="2"/>
    <m/>
    <m/>
    <m/>
    <n v="57.617110189176252"/>
    <n v="0"/>
    <n v="0"/>
    <m/>
  </r>
  <r>
    <x v="45"/>
    <n v="1127"/>
    <n v="4.0357426033656996E-3"/>
    <n v="2.9992053838996058E-2"/>
    <n v="0"/>
    <n v="1651.4269999999999"/>
    <n v="1651.4269999999999"/>
    <n v="1127"/>
    <n v="16.28"/>
    <n v="0.1628"/>
    <n v="1.2663402803159085E-2"/>
    <n v="1.095"/>
    <n v="561992.12"/>
    <n v="586511.48"/>
    <n v="1.6221729618081138E-5"/>
    <n v="0.15013659719684092"/>
    <n v="18.437999999999999"/>
    <n v="17.967500000000001"/>
    <n v="1"/>
    <n v="1"/>
    <n v="0.85"/>
    <n v="0.15000000000000002"/>
    <n v="98148.050393619924"/>
    <m/>
    <n v="0"/>
    <n v="0"/>
    <n v="0"/>
    <n v="100643.37037283211"/>
    <m/>
    <m/>
    <s v=""/>
    <m/>
    <n v="54.143289464503454"/>
    <x v="3"/>
    <m/>
    <m/>
    <m/>
    <n v="57.66268455557023"/>
    <n v="0"/>
    <n v="0"/>
    <m/>
  </r>
  <r>
    <x v="46"/>
    <n v="1126.21"/>
    <n v="-7.0097604259089508E-4"/>
    <n v="3.1686068426689973E-2"/>
    <n v="0"/>
    <n v="1650.42"/>
    <n v="1650.42"/>
    <n v="1126.21"/>
    <n v="16.739999999999998"/>
    <n v="0.16739999999999999"/>
    <n v="1.6645887310841545E-2"/>
    <n v="1.1675"/>
    <n v="567355.09"/>
    <n v="592093.02"/>
    <n v="4.9171207053341566E-7"/>
    <n v="0.15075411268915845"/>
    <n v="17.559999999999999"/>
    <n v="18.038499999999999"/>
    <n v="-1"/>
    <n v="0"/>
    <n v="0.9"/>
    <n v="9.9999999999999978E-2"/>
    <n v="98229.674852564713"/>
    <m/>
    <n v="0"/>
    <n v="0"/>
    <n v="0"/>
    <n v="100735.26868380143"/>
    <m/>
    <m/>
    <s v=""/>
    <m/>
    <n v="54.192728159110743"/>
    <x v="4"/>
    <m/>
    <m/>
    <m/>
    <n v="57.713834659540751"/>
    <n v="0"/>
    <n v="0"/>
    <m/>
  </r>
  <r>
    <x v="47"/>
    <n v="1132.17"/>
    <n v="5.2920858454461595E-3"/>
    <n v="2.0612801903924671E-2"/>
    <n v="0"/>
    <n v="1659.165"/>
    <n v="1659.165"/>
    <n v="1132.17"/>
    <n v="16.649999999999999"/>
    <n v="0.16649999999999998"/>
    <n v="1.9260356323851813E-2"/>
    <n v="1.075"/>
    <n v="565930.65"/>
    <n v="590590.91"/>
    <n v="2.7858677067172266E-5"/>
    <n v="0.14723964367614817"/>
    <n v="16.945999999999998"/>
    <n v="18.148000000000003"/>
    <n v="-1"/>
    <n v="0"/>
    <n v="0.9"/>
    <n v="9.9999999999999978E-2"/>
    <n v="98672.610366325927"/>
    <m/>
    <n v="0"/>
    <n v="0"/>
    <n v="0"/>
    <n v="101190.36235883963"/>
    <m/>
    <m/>
    <s v=""/>
    <m/>
    <n v="54.437555697077507"/>
    <x v="5"/>
    <m/>
    <m/>
    <m/>
    <n v="57.973060641411379"/>
    <n v="0"/>
    <n v="0"/>
    <m/>
  </r>
  <r>
    <x v="48"/>
    <n v="1141.81"/>
    <n v="8.5146223623659978E-3"/>
    <n v="3.0146185704817974E-2"/>
    <n v="0"/>
    <n v="1673.405"/>
    <n v="1673.405"/>
    <n v="1141.81"/>
    <n v="15.64"/>
    <n v="0.15640000000000001"/>
    <n v="9.4590957162221656E-3"/>
    <n v="1.05375"/>
    <n v="539415.29"/>
    <n v="562904.63"/>
    <n v="7.1886275183352948E-5"/>
    <n v="0.14694090428377785"/>
    <n v="16.7"/>
    <n v="18.260499999999997"/>
    <n v="-1"/>
    <n v="0"/>
    <n v="0.9"/>
    <n v="9.9999999999999978E-2"/>
    <n v="98966.18757192971"/>
    <m/>
    <n v="0"/>
    <n v="0"/>
    <n v="0"/>
    <n v="101497.89006282471"/>
    <m/>
    <m/>
    <s v=""/>
    <m/>
    <n v="54.602996912266711"/>
    <x v="6"/>
    <m/>
    <m/>
    <m/>
    <n v="58.147733138711367"/>
    <n v="0"/>
    <n v="0"/>
    <m/>
  </r>
  <r>
    <x v="49"/>
    <n v="1150.57"/>
    <n v="7.6720294970267222E-3"/>
    <n v="2.4813504265613684E-2"/>
    <n v="0"/>
    <n v="1686.242"/>
    <n v="1686.242"/>
    <n v="1150.57"/>
    <n v="14.97"/>
    <n v="0.1497"/>
    <n v="9.1192837334191923E-5"/>
    <n v="1.05375"/>
    <n v="532330.89"/>
    <n v="555467.35"/>
    <n v="5.841161446578728E-5"/>
    <n v="0.14960880716266581"/>
    <n v="16.361999999999998"/>
    <n v="18.3185"/>
    <n v="-1"/>
    <n v="0"/>
    <n v="0.9"/>
    <n v="9.9999999999999978E-2"/>
    <n v="99518.774568676847"/>
    <n v="1.560038670785846E-2"/>
    <n v="0"/>
    <n v="0"/>
    <n v="0"/>
    <n v="102065.33622936456"/>
    <m/>
    <m/>
    <s v=""/>
    <m/>
    <n v="54.908266916010383"/>
    <x v="7"/>
    <m/>
    <m/>
    <m/>
    <n v="58.468255198897978"/>
    <n v="0"/>
    <n v="0"/>
    <m/>
  </r>
  <r>
    <x v="50"/>
    <n v="1148.1600000000001"/>
    <n v="-2.0946139739431713E-3"/>
    <n v="1.8683147688304813E-2"/>
    <n v="0"/>
    <n v="1683.229"/>
    <n v="1683.229"/>
    <n v="1148.1600000000001"/>
    <n v="15.32"/>
    <n v="0.1532"/>
    <n v="1.7905869383778028E-3"/>
    <n v="1.05375"/>
    <n v="541286.17000000004"/>
    <n v="564797.48"/>
    <n v="4.3966153042139639E-6"/>
    <n v="0.1514094130616222"/>
    <n v="16.056000000000001"/>
    <n v="18.277499999999996"/>
    <n v="-1"/>
    <n v="0"/>
    <n v="0.9"/>
    <n v="9.9999999999999978E-2"/>
    <n v="99498.327193237841"/>
    <n v="1.4769783864513775E-2"/>
    <n v="0"/>
    <n v="0"/>
    <n v="0"/>
    <n v="102072.90384434513"/>
    <m/>
    <m/>
    <s v=""/>
    <m/>
    <n v="54.912338079038115"/>
    <x v="8"/>
    <m/>
    <m/>
    <m/>
    <n v="58.471068427244184"/>
    <n v="0"/>
    <n v="0"/>
    <m/>
  </r>
  <r>
    <x v="51"/>
    <n v="1140.53"/>
    <n v="-6.645415273132782E-3"/>
    <n v="1.2738708457762926E-2"/>
    <n v="0"/>
    <n v="1672.1369999999999"/>
    <n v="1672.1369999999999"/>
    <n v="1140.53"/>
    <n v="15.76"/>
    <n v="0.15759999999999999"/>
    <n v="6.1364095536765584E-3"/>
    <n v="1.05375"/>
    <n v="549506.75"/>
    <n v="573360.52"/>
    <n v="4.4456814540292823E-5"/>
    <n v="0.15146359044632343"/>
    <n v="15.863999999999999"/>
    <n v="18.213500000000003"/>
    <n v="-1"/>
    <n v="0"/>
    <n v="0.9"/>
    <n v="9.9999999999999978E-2"/>
    <n v="99054.092235792443"/>
    <n v="1.3757550906031035E-2"/>
    <n v="0"/>
    <n v="0"/>
    <n v="0"/>
    <n v="101622.55498135401"/>
    <m/>
    <m/>
    <s v=""/>
    <m/>
    <n v="54.670063115882471"/>
    <x v="9"/>
    <m/>
    <m/>
    <m/>
    <n v="58.471068427244184"/>
    <n v="-4.4379440237246603E-3"/>
    <n v="0"/>
    <m/>
  </r>
  <r>
    <x v="52"/>
    <n v="1139.32"/>
    <n v="-1.0609102785547053E-3"/>
    <n v="6.3857123337620614E-3"/>
    <n v="0"/>
    <n v="1670.356"/>
    <n v="1670.356"/>
    <n v="1139.32"/>
    <n v="16.260000000000002"/>
    <n v="0.16260000000000002"/>
    <n v="1.2117258319291224E-2"/>
    <n v="1.0575000000000001"/>
    <n v="549391.91"/>
    <n v="573225.87"/>
    <n v="1.1267258685176803E-6"/>
    <n v="0.1504827416807088"/>
    <n v="15.668000000000001"/>
    <n v="18.067999999999998"/>
    <n v="-1"/>
    <n v="0"/>
    <n v="0.9"/>
    <n v="9.9999999999999978E-2"/>
    <n v="98957.187260543506"/>
    <n v="8.3927528464806667E-3"/>
    <n v="0"/>
    <n v="0"/>
    <n v="0"/>
    <n v="101523.0164563946"/>
    <m/>
    <m/>
    <s v=""/>
    <m/>
    <n v="54.616514202031688"/>
    <x v="10"/>
    <m/>
    <m/>
    <m/>
    <n v="58.471068427244184"/>
    <n v="-5.4389760458232184E-3"/>
    <n v="0"/>
    <m/>
  </r>
  <r>
    <x v="53"/>
    <n v="1145.2"/>
    <n v="5.1609732120914131E-3"/>
    <n v="3.0320631834874767E-3"/>
    <n v="0"/>
    <n v="1679.018"/>
    <n v="1679.018"/>
    <n v="1145.2"/>
    <n v="15.28"/>
    <n v="0.15279999999999999"/>
    <n v="3.5541683266807067E-3"/>
    <n v="1.0575000000000001"/>
    <n v="535330.56999999995"/>
    <n v="558495.21"/>
    <n v="2.6498825947361262E-5"/>
    <n v="0.14924583167331928"/>
    <n v="15.59"/>
    <n v="17.847499999999997"/>
    <n v="-1"/>
    <n v="0"/>
    <n v="0.9"/>
    <n v="9.9999999999999978E-2"/>
    <n v="99162.532632882605"/>
    <n v="2.8840515433925518E-3"/>
    <n v="0"/>
    <n v="0"/>
    <n v="0"/>
    <n v="101736.99771275758"/>
    <m/>
    <m/>
    <s v=""/>
    <m/>
    <n v="54.731630071664434"/>
    <x v="11"/>
    <m/>
    <m/>
    <m/>
    <n v="58.471068427244184"/>
    <n v="-3.4464856011613421E-3"/>
    <n v="0"/>
    <m/>
  </r>
  <r>
    <x v="54"/>
    <n v="1129.44"/>
    <n v="-1.3761788333915503E-2"/>
    <n v="-1.8401754647454749E-2"/>
    <n v="0"/>
    <n v="1655.991"/>
    <n v="1655.991"/>
    <n v="1129.44"/>
    <n v="17.260000000000002"/>
    <n v="0.1726"/>
    <n v="3.0865024763182564E-2"/>
    <n v="1.0662499999999999"/>
    <n v="555819.63"/>
    <n v="579856.66"/>
    <n v="1.9202641444067447E-4"/>
    <n v="0.14173497523681744"/>
    <n v="15.518000000000001"/>
    <n v="17.696499999999997"/>
    <n v="-1"/>
    <n v="0"/>
    <n v="0.9"/>
    <n v="9.9999999999999978E-2"/>
    <n v="98313.623304527922"/>
    <n v="1.9839610453842305E-3"/>
    <n v="0"/>
    <n v="0"/>
    <n v="0"/>
    <n v="100870.63171490612"/>
    <m/>
    <m/>
    <s v=""/>
    <m/>
    <n v="54.265549645004384"/>
    <x v="12"/>
    <m/>
    <m/>
    <m/>
    <n v="58.471068427244184"/>
    <n v="-1.1958594774657771E-2"/>
    <n v="0"/>
    <m/>
  </r>
  <r>
    <x v="55"/>
    <n v="1128.17"/>
    <n v="-1.1244510553902742E-3"/>
    <n v="-1.7431591728901852E-2"/>
    <n v="0"/>
    <n v="1654.174"/>
    <n v="1654.174"/>
    <n v="1128.17"/>
    <n v="15.62"/>
    <n v="0.15620000000000001"/>
    <n v="1.6226432107371791E-2"/>
    <n v="1.0674999999999999"/>
    <n v="560279.68999999994"/>
    <n v="584494.84"/>
    <n v="1.2658133877946418E-6"/>
    <n v="0.13997356789262821"/>
    <n v="15.976000000000003"/>
    <n v="17.502999999999997"/>
    <n v="-1"/>
    <n v="-1"/>
    <n v="0.97499999999999998"/>
    <n v="2.5000000000000022E-2"/>
    <n v="98292.768816098149"/>
    <n v="-1.2109788021126278E-2"/>
    <n v="0"/>
    <n v="0"/>
    <n v="0"/>
    <n v="100851.96298299627"/>
    <m/>
    <m/>
    <s v=""/>
    <m/>
    <n v="54.255506394743726"/>
    <x v="13"/>
    <m/>
    <m/>
    <m/>
    <n v="58.471068427244184"/>
    <n v="-1.216716890146996E-2"/>
    <n v="0"/>
    <m/>
  </r>
  <r>
    <x v="56"/>
    <n v="1128.8399999999999"/>
    <n v="5.9388212769340143E-4"/>
    <n v="-1.0192294328075668E-2"/>
    <n v="0"/>
    <n v="1655.15"/>
    <n v="1655.15"/>
    <n v="1128.8399999999999"/>
    <n v="15.74"/>
    <n v="0.15740000000000001"/>
    <n v="2.379314556256365E-2"/>
    <n v="1.0874999999999999"/>
    <n v="556417.03"/>
    <n v="580450.37"/>
    <n v="3.5248663572038498E-7"/>
    <n v="0.13360685443743636"/>
    <n v="16.036000000000001"/>
    <n v="17.266999999999999"/>
    <n v="-1"/>
    <n v="-1"/>
    <n v="0.97499999999999998"/>
    <n v="2.5000000000000022E-2"/>
    <n v="98332.680112815491"/>
    <n v="-1.211636829630669E-2"/>
    <n v="0"/>
    <n v="0"/>
    <n v="0"/>
    <n v="100892.5980453361"/>
    <m/>
    <m/>
    <s v=""/>
    <m/>
    <n v="54.277366910091366"/>
    <x v="14"/>
    <m/>
    <m/>
    <m/>
    <n v="58.471068427244184"/>
    <n v="-1.1794874436651615E-2"/>
    <n v="0"/>
    <m/>
  </r>
  <r>
    <x v="57"/>
    <n v="1134.6099999999999"/>
    <n v="5.1114418340951762E-3"/>
    <n v="-4.0199422154257869E-3"/>
    <n v="0"/>
    <n v="1663.6189999999999"/>
    <n v="1663.6189999999999"/>
    <n v="1134.6099999999999"/>
    <n v="14.94"/>
    <n v="0.14940000000000001"/>
    <n v="2.5054372279624648E-2"/>
    <n v="1.05125"/>
    <n v="544815.71"/>
    <n v="568333.18000000005"/>
    <n v="2.5993914645760643E-5"/>
    <n v="0.12434562772037536"/>
    <n v="16.032"/>
    <n v="17.148499999999999"/>
    <n v="-1"/>
    <n v="-1"/>
    <n v="0.97499999999999998"/>
    <n v="2.5000000000000022E-2"/>
    <n v="98771.417753836082"/>
    <n v="-7.2830118038906821E-3"/>
    <n v="0"/>
    <n v="0"/>
    <n v="0"/>
    <n v="101343.34447951769"/>
    <m/>
    <m/>
    <s v=""/>
    <m/>
    <n v="54.51985575531365"/>
    <x v="15"/>
    <m/>
    <m/>
    <m/>
    <n v="58.471068427244184"/>
    <n v="-7.405817627116007E-3"/>
    <n v="0"/>
    <m/>
  </r>
  <r>
    <x v="58"/>
    <n v="1135.82"/>
    <n v="1.0664457390645588E-3"/>
    <n v="-8.1144696884526413E-3"/>
    <n v="0"/>
    <n v="1665.395"/>
    <n v="1665.395"/>
    <n v="1135.82"/>
    <n v="15.42"/>
    <n v="0.1542"/>
    <n v="3.0105271461306676E-2"/>
    <n v="1.0575000000000001"/>
    <n v="539804.41"/>
    <n v="563062.17000000004"/>
    <n v="1.1360948232115683E-6"/>
    <n v="0.12409472853869333"/>
    <n v="15.768000000000001"/>
    <n v="16.969000000000001"/>
    <n v="-1"/>
    <n v="-1"/>
    <n v="0.97499999999999998"/>
    <n v="2.5000000000000022E-2"/>
    <n v="98851.217347611309"/>
    <n v="-1.8772714933611434E-3"/>
    <n v="0"/>
    <n v="0"/>
    <n v="0"/>
    <n v="101425.52475197818"/>
    <m/>
    <m/>
    <s v=""/>
    <m/>
    <n v="54.564066419797733"/>
    <x v="16"/>
    <m/>
    <m/>
    <m/>
    <n v="58.471068427244184"/>
    <n v="-6.6784784157984944E-3"/>
    <n v="0"/>
    <m/>
  </r>
  <r>
    <x v="59"/>
    <n v="1118.1500000000001"/>
    <n v="-1.5557042489126705E-2"/>
    <n v="-9.9097238436638424E-3"/>
    <n v="0"/>
    <n v="1639.4939999999999"/>
    <n v="1639.4939999999999"/>
    <n v="1118.1500000000001"/>
    <n v="16.670000000000002"/>
    <n v="0.16670000000000001"/>
    <n v="4.9015555416254811E-2"/>
    <n v="1.0549999999999999"/>
    <n v="547849.6"/>
    <n v="571439.35"/>
    <n v="2.4584117442663422E-4"/>
    <n v="0.1176844445837452"/>
    <n v="15.796000000000001"/>
    <n v="16.782500000000002"/>
    <n v="-1"/>
    <n v="-1"/>
    <n v="0.97499999999999998"/>
    <n v="2.5000000000000022E-2"/>
    <n v="97388.59802543596"/>
    <n v="-3.1394446773947982E-3"/>
    <n v="0"/>
    <n v="0"/>
    <n v="0"/>
    <n v="99925.333992280124"/>
    <m/>
    <m/>
    <s v=""/>
    <m/>
    <n v="53.757006180723785"/>
    <x v="17"/>
    <m/>
    <m/>
    <m/>
    <n v="58.471068427244184"/>
    <n v="-2.1396225242763078E-2"/>
    <n v="0"/>
    <m/>
  </r>
  <r>
    <x v="60"/>
    <n v="1124.0899999999999"/>
    <n v="5.3123462862763038E-3"/>
    <n v="-3.4729265019972644E-3"/>
    <n v="0"/>
    <n v="1648.3240000000001"/>
    <n v="1648.3240000000001"/>
    <n v="1124.0899999999999"/>
    <n v="15.6"/>
    <n v="0.156"/>
    <n v="2.6976532370919765E-2"/>
    <n v="1.0549999999999999"/>
    <n v="534417.93000000005"/>
    <n v="557414.47"/>
    <n v="2.807182976681596E-5"/>
    <n v="0.12902346762908024"/>
    <n v="15.678000000000001"/>
    <n v="16.536999999999999"/>
    <n v="-1"/>
    <n v="-1"/>
    <n v="0.97499999999999998"/>
    <n v="2.5000000000000022E-2"/>
    <n v="97833.270536912532"/>
    <n v="-9.4089226701236095E-3"/>
    <n v="0"/>
    <n v="0"/>
    <n v="0"/>
    <n v="100388.81127087239"/>
    <m/>
    <m/>
    <s v=""/>
    <m/>
    <n v="54.006343860514122"/>
    <x v="18"/>
    <m/>
    <m/>
    <m/>
    <n v="58.471068427244184"/>
    <n v="-1.688281866022634E-2"/>
    <n v="0"/>
    <m/>
  </r>
  <r>
    <x v="61"/>
    <n v="1139.93"/>
    <n v="1.4091398375575048E-2"/>
    <n v="1.0024589745884382E-2"/>
    <n v="0"/>
    <n v="1671.626"/>
    <n v="1671.626"/>
    <n v="1139.93"/>
    <n v="14.61"/>
    <n v="0.14610000000000001"/>
    <n v="2.1510873261389618E-2"/>
    <n v="1.0525"/>
    <n v="497055.95"/>
    <n v="518430.28"/>
    <n v="1.9580510049164139E-4"/>
    <n v="0.12458912673861039"/>
    <n v="15.674000000000001"/>
    <n v="16.2835"/>
    <n v="-1"/>
    <n v="-1"/>
    <n v="0.97499999999999998"/>
    <n v="2.5000000000000022E-2"/>
    <n v="99006.357509710841"/>
    <n v="-4.6747923038501504E-3"/>
    <n v="0"/>
    <n v="0"/>
    <n v="0"/>
    <n v="101597.04840995018"/>
    <m/>
    <m/>
    <s v=""/>
    <m/>
    <n v="54.656341301185201"/>
    <x v="19"/>
    <m/>
    <m/>
    <m/>
    <n v="58.471068427244184"/>
    <n v="-5.0763333341489192E-3"/>
    <n v="0"/>
    <m/>
  </r>
  <r>
    <x v="62"/>
    <n v="1140.5999999999999"/>
    <n v="5.8775538848854225E-4"/>
    <n v="5.5009033002777485E-3"/>
    <n v="0"/>
    <n v="1672.6220000000001"/>
    <n v="1672.6220000000001"/>
    <n v="1140.5999999999999"/>
    <n v="14.01"/>
    <n v="0.1401"/>
    <n v="1.4334737752875498E-2"/>
    <n v="1.0462499999999999"/>
    <n v="497722.45"/>
    <n v="519111.96"/>
    <n v="3.452534621753614E-7"/>
    <n v="0.1257652622471245"/>
    <n v="15.448000000000002"/>
    <n v="16.023500000000006"/>
    <n v="-1"/>
    <n v="-1"/>
    <n v="0.97499999999999998"/>
    <n v="2.5000000000000022E-2"/>
    <n v="99066.348809337214"/>
    <n v="6.8510020892591506E-3"/>
    <n v="0"/>
    <n v="0"/>
    <n v="0"/>
    <n v="101659.47509872935"/>
    <m/>
    <m/>
    <s v=""/>
    <m/>
    <n v="54.689925095809329"/>
    <x v="20"/>
    <m/>
    <m/>
    <m/>
    <n v="58.471068427244184"/>
    <n v="-4.4909099275081132E-3"/>
    <n v="0"/>
    <m/>
  </r>
  <r>
    <x v="63"/>
    <n v="1135.53"/>
    <n v="-4.4450289321409375E-3"/>
    <n v="-1.0571370927747736E-5"/>
    <n v="0"/>
    <n v="1665.1949999999999"/>
    <n v="1665.1949999999999"/>
    <n v="1135.53"/>
    <n v="14.77"/>
    <n v="0.1477"/>
    <n v="2.1998932631291102E-2"/>
    <n v="1.05375"/>
    <n v="492162.7"/>
    <n v="513272.78"/>
    <n v="1.9846467652844397E-5"/>
    <n v="0.1257010673687089"/>
    <n v="15.262"/>
    <n v="15.830000000000002"/>
    <n v="-1"/>
    <n v="-1"/>
    <n v="0.97499999999999998"/>
    <n v="2.5000000000000022E-2"/>
    <n v="98609.146389485977"/>
    <n v="2.9859959713869344E-3"/>
    <n v="0"/>
    <n v="0"/>
    <n v="0"/>
    <n v="101190.96876571706"/>
    <m/>
    <m/>
    <s v=""/>
    <m/>
    <n v="54.437881926842827"/>
    <x v="21"/>
    <m/>
    <m/>
    <m/>
    <n v="58.471068427244184"/>
    <n v="-9.1561694823349971E-3"/>
    <n v="0"/>
    <m/>
  </r>
  <r>
    <x v="64"/>
    <n v="1138.1099999999999"/>
    <n v="2.2720667881956924E-3"/>
    <n v="1.7818537906394649E-2"/>
    <n v="0"/>
    <n v="1668.9849999999999"/>
    <n v="1668.9849999999999"/>
    <n v="1138.1099999999999"/>
    <n v="15.07"/>
    <n v="0.1507"/>
    <n v="2.435828141869853E-2"/>
    <n v="1.05375"/>
    <n v="483680.71"/>
    <n v="504413.13"/>
    <n v="5.150582806156308E-6"/>
    <n v="0.12634171858130147"/>
    <n v="15.132"/>
    <n v="15.702000000000002"/>
    <n v="-1"/>
    <n v="-1"/>
    <n v="0.97499999999999998"/>
    <n v="2.5000000000000022E-2"/>
    <n v="98785.039246794113"/>
    <n v="-2.4488414469807651E-3"/>
    <n v="0"/>
    <n v="0"/>
    <n v="0"/>
    <n v="101371.92417598993"/>
    <m/>
    <m/>
    <s v=""/>
    <m/>
    <n v="54.535230824462985"/>
    <x v="22"/>
    <m/>
    <m/>
    <m/>
    <n v="58.471068427244184"/>
    <n v="-7.4101217396140839E-3"/>
    <n v="0"/>
    <m/>
  </r>
  <r>
    <x v="65"/>
    <n v="1122.4100000000001"/>
    <n v="-1.3794800151127551E-2"/>
    <n v="-1.2886085310092055E-3"/>
    <n v="0"/>
    <n v="1646.1959999999999"/>
    <n v="1646.1959999999999"/>
    <n v="1122.4100000000001"/>
    <n v="16.29"/>
    <n v="0.16289999999999999"/>
    <n v="4.8869827444298172E-2"/>
    <n v="1.05375"/>
    <n v="499147.49"/>
    <n v="520529.26"/>
    <n v="1.929552301853307E-4"/>
    <n v="0.11403017255570182"/>
    <n v="14.812000000000001"/>
    <n v="15.630499999999998"/>
    <n v="-1"/>
    <n v="-1"/>
    <n v="0.97499999999999998"/>
    <n v="2.5000000000000022E-2"/>
    <n v="97535.292558335801"/>
    <n v="1.4338857419360584E-2"/>
    <n v="0"/>
    <n v="0"/>
    <n v="0"/>
    <n v="100103.39491972742"/>
    <m/>
    <m/>
    <s v=""/>
    <m/>
    <n v="53.852797928370777"/>
    <x v="23"/>
    <m/>
    <m/>
    <m/>
    <n v="58.471068427244184"/>
    <n v="-1.9856520824630741E-2"/>
    <n v="0"/>
    <m/>
  </r>
  <r>
    <x v="66"/>
    <n v="1113.8900000000001"/>
    <n v="-7.5908090626419789E-3"/>
    <n v="-2.2970815969226233E-2"/>
    <n v="0"/>
    <n v="1634.1590000000001"/>
    <n v="1634.1590000000001"/>
    <n v="1113.8900000000001"/>
    <n v="16.600000000000001"/>
    <n v="0.16600000000000001"/>
    <n v="4.2706876913894978E-2"/>
    <n v="1.05375"/>
    <n v="510039.81"/>
    <n v="531874.13"/>
    <n v="5.806083212637474E-5"/>
    <n v="0.12329312308610503"/>
    <n v="14.95"/>
    <n v="15.630999999999997"/>
    <n v="-1"/>
    <n v="-1"/>
    <n v="0.97499999999999998"/>
    <n v="2.5000000000000022E-2"/>
    <n v="96866.574307229836"/>
    <n v="-3.0457734566310402E-3"/>
    <n v="0"/>
    <n v="0"/>
    <n v="0"/>
    <n v="99444.347939761938"/>
    <m/>
    <m/>
    <s v=""/>
    <m/>
    <n v="53.498249275292181"/>
    <x v="24"/>
    <m/>
    <m/>
    <m/>
    <n v="58.471068427244184"/>
    <n v="-2.6334797448170799E-2"/>
    <n v="0"/>
    <m/>
  </r>
  <r>
    <x v="67"/>
    <n v="1107.3"/>
    <n v="-5.9162035748594466E-3"/>
    <n v="-2.9474774932574221E-2"/>
    <n v="1"/>
    <n v="1624.511"/>
    <n v="1624.511"/>
    <n v="1107.3"/>
    <n v="17.190000000000001"/>
    <n v="0.17190000000000003"/>
    <n v="5.377324862309503E-2"/>
    <n v="1.095"/>
    <n v="520185.44"/>
    <n v="542439.73"/>
    <n v="3.5209669613429627E-5"/>
    <n v="0.118126751376905"/>
    <n v="15.348000000000003"/>
    <n v="15.624000000000001"/>
    <n v="-1"/>
    <n v="-1"/>
    <n v="0"/>
    <n v="0"/>
    <n v="96355.924993433742"/>
    <n v="-2.1612583841104649E-2"/>
    <n v="1"/>
    <n v="20"/>
    <n v="0"/>
    <n v="98921.364204551617"/>
    <m/>
    <m/>
    <s v=""/>
    <m/>
    <n v="53.216898803265828"/>
    <x v="25"/>
    <m/>
    <m/>
    <m/>
    <n v="58.471068427244184"/>
    <n v="-3.1480569303704575E-2"/>
    <n v="1"/>
    <m/>
  </r>
  <r>
    <x v="68"/>
    <n v="1117.49"/>
    <n v="9.2025647972546754E-3"/>
    <n v="-1.5827181203178609E-2"/>
    <n v="-1"/>
    <n v="1639.461"/>
    <n v="1639.461"/>
    <n v="1117.49"/>
    <n v="16.62"/>
    <n v="0.16620000000000001"/>
    <n v="4.7156194564244441E-2"/>
    <n v="1.095"/>
    <n v="505067.41"/>
    <n v="526631.03"/>
    <n v="8.3914379132623703E-5"/>
    <n v="0.11904380543575557"/>
    <n v="15.984"/>
    <n v="15.651000000000002"/>
    <n v="1"/>
    <n v="0"/>
    <n v="0"/>
    <n v="0"/>
    <n v="96355.924993433742"/>
    <n v="-2.7359682157257481E-2"/>
    <n v="1"/>
    <n v="20"/>
    <n v="9.1250000000000497E-3"/>
    <n v="98930.390779035297"/>
    <m/>
    <m/>
    <s v=""/>
    <m/>
    <n v="53.22175484528163"/>
    <x v="26"/>
    <m/>
    <m/>
    <m/>
    <n v="58.471068427244184"/>
    <n v="-3.1467820957824078E-2"/>
    <n v="1"/>
    <m/>
  </r>
  <r>
    <x v="69"/>
    <n v="1119.55"/>
    <n v="1.8434169433283465E-3"/>
    <n v="-1.6255831048045954E-2"/>
    <n v="-1"/>
    <n v="1642.502"/>
    <n v="1642.502"/>
    <n v="1119.55"/>
    <n v="16.55"/>
    <n v="0.16550000000000001"/>
    <n v="4.2508145211041931E-2"/>
    <n v="1.06"/>
    <n v="498480.04"/>
    <n v="519747.99"/>
    <n v="3.3919323209044571E-6"/>
    <n v="0.12299185478895808"/>
    <n v="16.354000000000003"/>
    <n v="15.7"/>
    <n v="1"/>
    <n v="0"/>
    <n v="0"/>
    <n v="0"/>
    <n v="96355.924993433742"/>
    <n v="-2.2850024349186371E-2"/>
    <n v="1"/>
    <n v="20"/>
    <n v="2.9444444444444162E-3"/>
    <n v="98933.303729430452"/>
    <m/>
    <m/>
    <s v=""/>
    <m/>
    <n v="53.223321930285408"/>
    <x v="27"/>
    <m/>
    <m/>
    <m/>
    <n v="58.471068427244184"/>
    <n v="-3.1464512179915527E-2"/>
    <n v="1"/>
    <m/>
  </r>
  <r>
    <x v="70"/>
    <n v="1121.53"/>
    <n v="1.7685677281049639E-3"/>
    <n v="-6.9246316881343972E-4"/>
    <n v="-1"/>
    <n v="1645.6479999999999"/>
    <n v="1645.6479999999999"/>
    <n v="1121.53"/>
    <n v="15.77"/>
    <n v="0.15770000000000001"/>
    <n v="3.5852796894605479E-2"/>
    <n v="1.05375"/>
    <n v="483475.12"/>
    <n v="504088.64"/>
    <n v="3.1223089801568901E-6"/>
    <n v="0.12184720310539453"/>
    <n v="16.649999999999999"/>
    <n v="15.779"/>
    <n v="1"/>
    <n v="0"/>
    <n v="0"/>
    <n v="0"/>
    <n v="96355.924993433742"/>
    <n v="-2.4589900169920798E-2"/>
    <n v="1"/>
    <n v="20"/>
    <n v="2.9270833333332469E-3"/>
    <n v="98936.19958967503"/>
    <m/>
    <m/>
    <s v=""/>
    <m/>
    <n v="53.224879821271074"/>
    <x v="28"/>
    <m/>
    <m/>
    <m/>
    <n v="58.471068427244184"/>
    <n v="-3.1461371534848848E-2"/>
    <n v="1"/>
    <m/>
  </r>
  <r>
    <x v="71"/>
    <n v="1113.99"/>
    <n v="-6.7229588151899167E-3"/>
    <n v="1.7538707863862246E-4"/>
    <n v="0"/>
    <n v="1634.7470000000001"/>
    <n v="1634.7470000000001"/>
    <n v="1113.99"/>
    <n v="17.05"/>
    <n v="0.17050000000000001"/>
    <n v="5.1929004692977593E-2"/>
    <n v="1.0525"/>
    <n v="503246.97"/>
    <n v="524689.67000000004"/>
    <n v="4.5503924852646169E-5"/>
    <n v="0.11857099530702242"/>
    <n v="16.545999999999999"/>
    <n v="15.801499999999999"/>
    <n v="1"/>
    <n v="0"/>
    <n v="0.9"/>
    <n v="9.9999999999999978E-2"/>
    <n v="96355.924993433742"/>
    <n v="-1.2091700695896046E-2"/>
    <n v="0"/>
    <n v="0"/>
    <n v="2.9236111111110574E-3"/>
    <n v="98939.092099399146"/>
    <m/>
    <m/>
    <s v=""/>
    <m/>
    <n v="53.226435909771403"/>
    <x v="29"/>
    <m/>
    <m/>
    <m/>
    <n v="58.471068427244184"/>
    <n v="-3.1458264508536393E-2"/>
    <n v="0"/>
    <m/>
  </r>
  <r>
    <x v="72"/>
    <n v="1098.7"/>
    <n v="-1.3725437391718054E-2"/>
    <n v="-7.6338467382199848E-3"/>
    <n v="0"/>
    <n v="1612.307"/>
    <n v="1612.307"/>
    <n v="1098.7"/>
    <n v="18.13"/>
    <n v="0.18129999999999999"/>
    <n v="6.3354125927563523E-2"/>
    <n v="1.0449999999999999"/>
    <n v="519677.44"/>
    <n v="541805.85"/>
    <n v="1.9100627772729043E-4"/>
    <n v="0.11794587407243647"/>
    <n v="16.635999999999999"/>
    <n v="15.865999999999996"/>
    <n v="1"/>
    <n v="0"/>
    <n v="0.9"/>
    <n v="9.9999999999999978E-2"/>
    <n v="95479.978272460547"/>
    <n v="-5.2716772266196976E-3"/>
    <n v="0"/>
    <n v="0"/>
    <n v="0"/>
    <n v="98039.803695556868"/>
    <m/>
    <m/>
    <s v=""/>
    <m/>
    <n v="52.742644158949361"/>
    <x v="30"/>
    <m/>
    <m/>
    <m/>
    <n v="58.471068427244184"/>
    <n v="-4.0286623259733867E-2"/>
    <n v="0"/>
    <m/>
  </r>
  <r>
    <x v="73"/>
    <n v="1087.1199999999999"/>
    <n v="-1.0539728770365131E-2"/>
    <n v="-2.7376140305839791E-2"/>
    <n v="0"/>
    <n v="1595.376"/>
    <n v="1595.376"/>
    <n v="1087.1199999999999"/>
    <n v="19.77"/>
    <n v="0.19769999999999999"/>
    <n v="7.1016307003649609E-2"/>
    <n v="1.0525"/>
    <n v="539298.15"/>
    <n v="562217.5"/>
    <n v="1.1226811879678536E-4"/>
    <n v="0.12668369299635038"/>
    <n v="16.823999999999998"/>
    <n v="15.959499999999997"/>
    <n v="1"/>
    <n v="0"/>
    <n v="0.9"/>
    <n v="9.9999999999999978E-2"/>
    <n v="94933.98372103009"/>
    <n v="-9.0907406164476567E-3"/>
    <n v="0"/>
    <n v="0"/>
    <n v="0"/>
    <n v="97483.385046000942"/>
    <m/>
    <m/>
    <s v=""/>
    <m/>
    <n v="52.443306647747661"/>
    <x v="31"/>
    <m/>
    <m/>
    <m/>
    <n v="58.471068427244184"/>
    <n v="-4.5807924573374903E-2"/>
    <n v="0"/>
    <m/>
  </r>
  <r>
    <x v="74"/>
    <n v="1095.45"/>
    <n v="7.6624475678859216E-3"/>
    <n v="-2.1557109681282216E-2"/>
    <n v="0"/>
    <n v="1607.94"/>
    <n v="1607.94"/>
    <n v="1095.45"/>
    <n v="18.57"/>
    <n v="0.1857"/>
    <n v="5.5986832826688093E-2"/>
    <n v="1.0549999999999999"/>
    <n v="522871.71"/>
    <n v="545076.38"/>
    <n v="5.8266354759905725E-5"/>
    <n v="0.12971316717331191"/>
    <n v="17.454000000000001"/>
    <n v="16.184000000000001"/>
    <n v="1"/>
    <n v="0"/>
    <n v="0.9"/>
    <n v="9.9999999999999978E-2"/>
    <n v="95299.229064878542"/>
    <n v="-1.4757175259337174E-2"/>
    <n v="0"/>
    <n v="0"/>
    <n v="0"/>
    <n v="97877.39742777629"/>
    <m/>
    <m/>
    <s v=""/>
    <m/>
    <n v="52.655274175862353"/>
    <x v="32"/>
    <m/>
    <m/>
    <m/>
    <n v="58.471068427244184"/>
    <n v="-4.1976167052472646E-2"/>
    <n v="0"/>
    <m/>
  </r>
  <r>
    <x v="75"/>
    <n v="1097.28"/>
    <n v="1.6705463508146501E-3"/>
    <n v="-2.165513105857253E-2"/>
    <n v="0"/>
    <n v="1611.1510000000001"/>
    <n v="1611.1510000000001"/>
    <n v="1097.28"/>
    <n v="18.14"/>
    <n v="0.18140000000000001"/>
    <n v="4.918799519512676E-2"/>
    <n v="1.0562499999999999"/>
    <n v="514472.02"/>
    <n v="536303.92000000004"/>
    <n v="2.786070202880027E-6"/>
    <n v="0.13221200480487325"/>
    <n v="17.857999999999997"/>
    <n v="16.249499999999998"/>
    <n v="1"/>
    <n v="0"/>
    <n v="0.9"/>
    <n v="9.9999999999999978E-2"/>
    <n v="95289.136074093549"/>
    <n v="-1.0966590052736369E-2"/>
    <n v="0"/>
    <n v="0"/>
    <n v="0"/>
    <n v="97896.073925311415"/>
    <m/>
    <m/>
    <s v=""/>
    <m/>
    <n v="52.665321603809986"/>
    <x v="33"/>
    <m/>
    <m/>
    <m/>
    <n v="58.471068427244184"/>
    <n v="-4.1818301144828873E-2"/>
    <n v="0"/>
    <m/>
  </r>
  <r>
    <x v="76"/>
    <n v="1096.44"/>
    <n v="-7.6552930883633241E-4"/>
    <n v="-1.5697701552218946E-2"/>
    <n v="0"/>
    <n v="1610.0519999999999"/>
    <n v="1610.0519999999999"/>
    <n v="1096.44"/>
    <n v="18.86"/>
    <n v="0.18859999999999999"/>
    <n v="5.7419226347775576E-2"/>
    <n v="1.05125"/>
    <n v="514806.6"/>
    <n v="536636.89"/>
    <n v="5.8648406478650473E-7"/>
    <n v="0.13118077365222441"/>
    <n v="18.332000000000001"/>
    <n v="16.375499999999999"/>
    <n v="1"/>
    <n v="0"/>
    <n v="0.9"/>
    <n v="9.9999999999999978E-2"/>
    <n v="95229.400237752503"/>
    <n v="-1.1071337018589089E-2"/>
    <n v="0"/>
    <n v="0"/>
    <n v="0"/>
    <n v="97842.341190781211"/>
    <m/>
    <m/>
    <s v=""/>
    <m/>
    <n v="52.636414910913963"/>
    <x v="34"/>
    <m/>
    <m/>
    <m/>
    <n v="58.471068427244184"/>
    <n v="-4.2369148675947876E-2"/>
    <n v="0"/>
    <m/>
  </r>
  <r>
    <x v="77"/>
    <n v="1095.7"/>
    <n v="-6.7491153186682862E-4"/>
    <n v="-2.6471756923677203E-3"/>
    <n v="0"/>
    <n v="1609.1189999999999"/>
    <n v="1609.1189999999999"/>
    <n v="1095.7"/>
    <n v="18.47"/>
    <n v="0.18469999999999998"/>
    <n v="6.2162095694064889E-2"/>
    <n v="1.05125"/>
    <n v="517528.49"/>
    <n v="539458.38"/>
    <n v="4.5581319212445057E-7"/>
    <n v="0.12253790430593509"/>
    <n v="18.693999999999999"/>
    <n v="16.531500000000001"/>
    <n v="1"/>
    <n v="1"/>
    <n v="0.85"/>
    <n v="0.15000000000000002"/>
    <n v="95221.624973565122"/>
    <n v="-1.1691286817681501E-2"/>
    <n v="0"/>
    <n v="0"/>
    <n v="0"/>
    <n v="97843.044181384917"/>
    <m/>
    <m/>
    <s v=""/>
    <m/>
    <n v="52.636793099994932"/>
    <x v="35"/>
    <m/>
    <m/>
    <m/>
    <n v="58.471068427244184"/>
    <n v="-4.2387192980730126E-2"/>
    <n v="0"/>
    <m/>
  </r>
  <r>
    <x v="78"/>
    <n v="1084.0999999999999"/>
    <n v="-1.0586839463356923E-2"/>
    <n v="-2.6942863853595123E-3"/>
    <n v="0"/>
    <n v="1592.2339999999999"/>
    <n v="1592.2339999999999"/>
    <n v="1084.0999999999999"/>
    <n v="19.96"/>
    <n v="0.1996"/>
    <n v="7.7099959968859572E-2"/>
    <n v="1.085"/>
    <n v="532604.24"/>
    <n v="555125.24"/>
    <n v="1.1327938242464723E-4"/>
    <n v="0.12250004003114043"/>
    <n v="18.762"/>
    <n v="16.707999999999998"/>
    <n v="1"/>
    <n v="1"/>
    <n v="0.85"/>
    <n v="0.15000000000000002"/>
    <n v="94779.554899826238"/>
    <n v="-2.7058374286407227E-3"/>
    <n v="0"/>
    <n v="0"/>
    <n v="0"/>
    <n v="97397.879891125951"/>
    <m/>
    <m/>
    <s v=""/>
    <m/>
    <n v="52.397307290473016"/>
    <x v="36"/>
    <m/>
    <m/>
    <m/>
    <n v="58.471068427244184"/>
    <n v="-4.6818550603552E-2"/>
    <n v="0"/>
    <m/>
  </r>
  <r>
    <x v="79"/>
    <n v="1091.49"/>
    <n v="6.8167143252468865E-3"/>
    <n v="-3.5400196279985474E-3"/>
    <n v="0"/>
    <n v="1603.1420000000001"/>
    <n v="1603.1420000000001"/>
    <n v="1091.49"/>
    <n v="19.329999999999998"/>
    <n v="0.19329999999999997"/>
    <n v="6.5629384475181629E-2"/>
    <n v="1.0549999999999999"/>
    <n v="528948.88"/>
    <n v="551299.26"/>
    <n v="4.6152804988041796E-5"/>
    <n v="0.12767061552481834"/>
    <n v="18.8"/>
    <n v="16.934999999999999"/>
    <n v="1"/>
    <n v="1"/>
    <n v="0.85"/>
    <n v="0.15000000000000002"/>
    <n v="95230.742717311019"/>
    <n v="-1.6266969440327239E-3"/>
    <n v="0"/>
    <n v="0"/>
    <n v="0"/>
    <n v="97864.772379005386"/>
    <m/>
    <m/>
    <s v=""/>
    <m/>
    <n v="52.648482256359124"/>
    <x v="37"/>
    <m/>
    <m/>
    <m/>
    <n v="58.471068427244184"/>
    <n v="-4.2274248940277648E-2"/>
    <n v="0"/>
    <m/>
  </r>
  <r>
    <x v="80"/>
    <n v="1088.68"/>
    <n v="-2.5744624320881426E-3"/>
    <n v="-7.7850284109013401E-3"/>
    <n v="0"/>
    <n v="1599.287"/>
    <n v="1599.287"/>
    <n v="1088.68"/>
    <n v="18.93"/>
    <n v="0.1893"/>
    <n v="6.0728241848278186E-2"/>
    <n v="1.0525"/>
    <n v="505244.5"/>
    <n v="526577.31999999995"/>
    <n v="6.6449603448511411E-6"/>
    <n v="0.12857175815172181"/>
    <n v="18.952000000000002"/>
    <n v="17.068000000000001"/>
    <n v="1"/>
    <n v="1"/>
    <n v="0.85"/>
    <n v="0.15000000000000002"/>
    <n v="94381.784406934501"/>
    <n v="-7.1864534728705021E-4"/>
    <n v="0"/>
    <n v="0"/>
    <n v="0"/>
    <n v="97006.882607362655"/>
    <m/>
    <m/>
    <s v=""/>
    <m/>
    <n v="52.186961799893687"/>
    <x v="38"/>
    <m/>
    <m/>
    <m/>
    <n v="58.471068427244184"/>
    <n v="-5.069445170515352E-2"/>
    <n v="0"/>
    <m/>
  </r>
  <r>
    <x v="81"/>
    <n v="1089.19"/>
    <n v="4.6845721424104703E-4"/>
    <n v="-6.5510418878239607E-3"/>
    <n v="0"/>
    <n v="1600.056"/>
    <n v="1600.056"/>
    <n v="1089.19"/>
    <n v="18.670000000000002"/>
    <n v="0.1867"/>
    <n v="5.7883081294631794E-2"/>
    <n v="1.0487500000000001"/>
    <n v="509599.36"/>
    <n v="531100.82999999996"/>
    <n v="2.1934940175339974E-7"/>
    <n v="0.12881691870536821"/>
    <n v="19.110000000000003"/>
    <n v="17.234500000000001"/>
    <n v="1"/>
    <n v="1"/>
    <n v="0.85"/>
    <n v="0.15000000000000002"/>
    <n v="94540.98275779406"/>
    <n v="-9.5220893434643239E-3"/>
    <n v="0"/>
    <n v="0"/>
    <n v="0"/>
    <n v="97171.950507143454"/>
    <m/>
    <m/>
    <s v=""/>
    <m/>
    <n v="52.275763665789285"/>
    <x v="39"/>
    <m/>
    <m/>
    <m/>
    <n v="58.471068427244184"/>
    <n v="-4.9103853708287404E-2"/>
    <n v="0"/>
    <m/>
  </r>
  <r>
    <x v="82"/>
    <n v="1093.56"/>
    <n v="4.0121558222163678E-3"/>
    <n v="-1.8639745337407643E-3"/>
    <n v="0"/>
    <n v="1606.489"/>
    <n v="1606.489"/>
    <n v="1093.56"/>
    <n v="18.489999999999998"/>
    <n v="0.18489999999999998"/>
    <n v="6.7510425567814836E-2"/>
    <n v="1.04125"/>
    <n v="505622.39"/>
    <n v="526940.69999999995"/>
    <n v="1.6033045756361022E-5"/>
    <n v="0.11738957443218515"/>
    <n v="19.071999999999999"/>
    <n v="17.4375"/>
    <n v="1"/>
    <n v="1"/>
    <n v="0.85"/>
    <n v="0.15000000000000002"/>
    <n v="94752.317552123728"/>
    <n v="-7.2290435331916481E-3"/>
    <n v="0"/>
    <n v="0"/>
    <n v="0"/>
    <n v="97390.275957938647"/>
    <m/>
    <m/>
    <s v=""/>
    <m/>
    <n v="52.393216589276271"/>
    <x v="40"/>
    <m/>
    <m/>
    <m/>
    <n v="58.471068427244184"/>
    <n v="-4.6992189976823306E-2"/>
    <n v="0"/>
    <m/>
  </r>
  <r>
    <x v="83"/>
    <n v="1095.4100000000001"/>
    <n v="1.6917224477852599E-3"/>
    <n v="1.0414587377401419E-2"/>
    <n v="0"/>
    <n v="1609.22"/>
    <n v="1609.22"/>
    <n v="1095.4100000000001"/>
    <n v="18.079999999999998"/>
    <n v="0.18079999999999999"/>
    <n v="6.3999257764754236E-2"/>
    <n v="1.0487500000000001"/>
    <n v="493100.72"/>
    <n v="513845.36"/>
    <n v="2.8570907543778579E-6"/>
    <n v="0.11680074223524575"/>
    <n v="19.076000000000001"/>
    <n v="17.6615"/>
    <n v="1"/>
    <n v="1"/>
    <n v="0.85"/>
    <n v="0.15000000000000002"/>
    <n v="94535.355424156529"/>
    <n v="-4.9285802628518116E-3"/>
    <n v="0"/>
    <n v="0"/>
    <n v="0"/>
    <n v="97169.224744985506"/>
    <m/>
    <m/>
    <s v=""/>
    <m/>
    <n v="52.274297282767911"/>
    <x v="41"/>
    <m/>
    <m/>
    <m/>
    <n v="58.471068427244184"/>
    <n v="-4.9229517980844073E-2"/>
    <n v="0"/>
    <m/>
  </r>
  <r>
    <x v="84"/>
    <n v="1113.05"/>
    <n v="1.6103559397850908E-2"/>
    <n v="1.9701432450005441E-2"/>
    <n v="0"/>
    <n v="1635.1420000000001"/>
    <n v="1635.1420000000001"/>
    <n v="1113.05"/>
    <n v="15.96"/>
    <n v="0.15960000000000002"/>
    <n v="5.2678151723771813E-2"/>
    <n v="1.05"/>
    <n v="461196.11"/>
    <n v="480583.52"/>
    <n v="2.5520933154898028E-4"/>
    <n v="0.10692184827622821"/>
    <n v="18.7"/>
    <n v="17.827000000000002"/>
    <n v="1"/>
    <n v="1"/>
    <n v="0.85"/>
    <n v="0.15000000000000002"/>
    <n v="94911.449363703767"/>
    <n v="-2.5764994985237877E-3"/>
    <n v="0"/>
    <n v="0"/>
    <n v="0"/>
    <n v="97556.624765062428"/>
    <m/>
    <m/>
    <s v=""/>
    <m/>
    <n v="52.482707547128861"/>
    <x v="42"/>
    <m/>
    <m/>
    <m/>
    <n v="58.471068427244184"/>
    <n v="-4.5463774653769495E-2"/>
    <n v="0"/>
    <m/>
  </r>
  <r>
    <x v="85"/>
    <n v="1114.94"/>
    <n v="1.6980369255650274E-3"/>
    <n v="2.3973931807658611E-2"/>
    <n v="0"/>
    <n v="1638.1579999999999"/>
    <n v="1638.1579999999999"/>
    <n v="1114.94"/>
    <n v="15.97"/>
    <n v="0.15970000000000001"/>
    <n v="3.9901695312575924E-2"/>
    <n v="1.05375"/>
    <n v="463940.44"/>
    <n v="483429.18"/>
    <n v="2.8784410098352027E-6"/>
    <n v="0.11979830468742408"/>
    <n v="18.026"/>
    <n v="17.871500000000001"/>
    <n v="1"/>
    <n v="1"/>
    <n v="0.85"/>
    <n v="0.15000000000000002"/>
    <n v="95132.737343610395"/>
    <n v="-3.352839056974144E-3"/>
    <n v="0"/>
    <n v="0"/>
    <n v="0"/>
    <n v="97796.651546076799"/>
    <m/>
    <m/>
    <s v=""/>
    <m/>
    <n v="52.61183517307731"/>
    <x v="43"/>
    <m/>
    <m/>
    <m/>
    <n v="58.471068427244184"/>
    <n v="-4.3140153998393216E-2"/>
    <n v="0"/>
    <m/>
  </r>
  <r>
    <x v="86"/>
    <n v="1121.28"/>
    <n v="5.6864046495774812E-3"/>
    <n v="2.9191879242995045E-2"/>
    <n v="0"/>
    <n v="1647.6469999999999"/>
    <n v="1647.6469999999999"/>
    <n v="1121.28"/>
    <n v="15.28"/>
    <n v="0.15279999999999999"/>
    <n v="3.3815661646061146E-2"/>
    <n v="1.0525"/>
    <n v="457775.08"/>
    <n v="476990.71"/>
    <n v="3.215228032501224E-5"/>
    <n v="0.11898433835393885"/>
    <n v="17.433999999999997"/>
    <n v="17.855499999999999"/>
    <n v="-1"/>
    <n v="0"/>
    <n v="0.9"/>
    <n v="9.9999999999999978E-2"/>
    <n v="95402.504699951562"/>
    <n v="7.9565452316316954E-3"/>
    <n v="0"/>
    <n v="0"/>
    <n v="0"/>
    <n v="98083.219341299628"/>
    <m/>
    <m/>
    <s v=""/>
    <m/>
    <n v="52.766000549599141"/>
    <x v="44"/>
    <m/>
    <m/>
    <m/>
    <n v="58.471068427244184"/>
    <n v="-4.036130123015591E-2"/>
    <n v="0"/>
    <m/>
  </r>
  <r>
    <x v="87"/>
    <n v="1120.68"/>
    <n v="-5.3510273972590117E-4"/>
    <n v="2.4644620681052776E-2"/>
    <n v="0"/>
    <n v="1646.8040000000001"/>
    <n v="1646.8040000000001"/>
    <n v="1120.68"/>
    <n v="15.5"/>
    <n v="0.155"/>
    <n v="3.4722965845078196E-2"/>
    <n v="1.085"/>
    <n v="463073.53"/>
    <n v="482497.64"/>
    <n v="2.864882358661108E-7"/>
    <n v="0.1202770341549218"/>
    <n v="16.756"/>
    <n v="17.789499999999997"/>
    <n v="-1"/>
    <n v="0"/>
    <n v="0.9"/>
    <n v="9.9999999999999978E-2"/>
    <n v="95466.703209277242"/>
    <n v="9.1126823206888474E-3"/>
    <n v="0"/>
    <n v="0"/>
    <n v="0"/>
    <n v="98151.579458358581"/>
    <m/>
    <m/>
    <s v=""/>
    <m/>
    <n v="52.802776360981838"/>
    <x v="45"/>
    <m/>
    <m/>
    <m/>
    <n v="58.471068427244184"/>
    <n v="-3.9717465391028273E-2"/>
    <n v="0"/>
    <m/>
  </r>
  <r>
    <x v="88"/>
    <n v="1121.2"/>
    <n v="4.6400399757295929E-4"/>
    <n v="2.3416902230840475E-2"/>
    <n v="0"/>
    <n v="1647.5740000000001"/>
    <n v="1647.5740000000001"/>
    <n v="1121.2"/>
    <n v="16.3"/>
    <n v="0.16300000000000001"/>
    <n v="5.2276777129754787E-2"/>
    <n v="1.0662499999999999"/>
    <n v="464573.47"/>
    <n v="484004.13"/>
    <n v="2.1519985231089869E-7"/>
    <n v="0.11072322287024522"/>
    <n v="16.157999999999998"/>
    <n v="17.704999999999998"/>
    <n v="-1"/>
    <n v="0"/>
    <n v="0.9"/>
    <n v="9.9999999999999978E-2"/>
    <n v="95536.377771774962"/>
    <n v="7.5395058992675512E-3"/>
    <n v="0"/>
    <n v="0"/>
    <n v="0"/>
    <n v="98224.675372606085"/>
    <m/>
    <m/>
    <s v=""/>
    <m/>
    <n v="52.842099897436491"/>
    <x v="46"/>
    <m/>
    <m/>
    <m/>
    <n v="58.471068427244184"/>
    <n v="-3.9102364351257468E-2"/>
    <n v="0"/>
    <m/>
  </r>
  <r>
    <x v="89"/>
    <n v="1124.99"/>
    <n v="3.3803068141275983E-3"/>
    <n v="1.0693649647117165E-2"/>
    <n v="0"/>
    <n v="1653.665"/>
    <n v="1653.665"/>
    <n v="1124.99"/>
    <n v="16.079999999999998"/>
    <n v="0.16079999999999997"/>
    <n v="5.3110461703358508E-2"/>
    <n v="1.06125"/>
    <n v="464458.16"/>
    <n v="483868.78"/>
    <n v="1.1387968486475774E-5"/>
    <n v="0.10768953829664146"/>
    <n v="15.802000000000001"/>
    <n v="17.689"/>
    <n v="-1"/>
    <n v="0"/>
    <n v="0.9"/>
    <n v="9.9999999999999978E-2"/>
    <n v="95824.354173512285"/>
    <n v="1.0588867446756689E-2"/>
    <n v="0"/>
    <n v="0"/>
    <n v="0"/>
    <n v="98549.055987641288"/>
    <m/>
    <m/>
    <s v=""/>
    <m/>
    <n v="53.016607502571958"/>
    <x v="47"/>
    <m/>
    <m/>
    <m/>
    <n v="58.471068427244184"/>
    <n v="-3.5954154534950544E-2"/>
    <n v="0"/>
    <m/>
  </r>
  <r>
    <x v="90"/>
    <n v="1116.6400000000001"/>
    <n v="-7.4222881981171884E-3"/>
    <n v="1.5733245234349491E-3"/>
    <n v="0"/>
    <n v="1641.4280000000001"/>
    <n v="1641.4280000000001"/>
    <n v="1116.6400000000001"/>
    <n v="17.03"/>
    <n v="0.17030000000000001"/>
    <n v="6.3884916951681525E-2"/>
    <n v="1.05375"/>
    <n v="467211.65"/>
    <n v="486722.13"/>
    <n v="5.5502059575999012E-5"/>
    <n v="0.10641508304831848"/>
    <n v="15.825999999999999"/>
    <n v="17.665500000000002"/>
    <n v="-1"/>
    <n v="0"/>
    <n v="0.9"/>
    <n v="9.9999999999999978E-2"/>
    <n v="95240.748940235804"/>
    <n v="9.618489823185028E-3"/>
    <n v="0"/>
    <n v="0"/>
    <n v="0"/>
    <n v="97951.149507248105"/>
    <m/>
    <m/>
    <s v=""/>
    <m/>
    <n v="52.694950710666973"/>
    <x v="48"/>
    <m/>
    <m/>
    <m/>
    <n v="58.471068427244184"/>
    <n v="-4.1828051591319859E-2"/>
    <n v="0"/>
    <m/>
  </r>
  <r>
    <x v="91"/>
    <n v="1122.5"/>
    <n v="5.2478865166929456E-3"/>
    <n v="1.1348063905504135E-3"/>
    <n v="0"/>
    <n v="1650.075"/>
    <n v="1650.075"/>
    <n v="1122.5"/>
    <n v="16.78"/>
    <n v="0.1678"/>
    <n v="6.2925218978297323E-2"/>
    <n v="1.0449999999999999"/>
    <n v="466852.37"/>
    <n v="486332.55"/>
    <n v="2.7396476417350513E-5"/>
    <n v="0.10487478102170268"/>
    <n v="16.038"/>
    <n v="17.728500000000004"/>
    <n v="-1"/>
    <n v="0"/>
    <n v="0.9"/>
    <n v="9.9999999999999978E-2"/>
    <n v="95682.957099818464"/>
    <n v="1.1353777852021185E-3"/>
    <n v="0"/>
    <n v="0"/>
    <n v="0"/>
    <n v="98408.020881129196"/>
    <m/>
    <m/>
    <s v=""/>
    <m/>
    <n v="52.940734600380253"/>
    <x v="49"/>
    <m/>
    <m/>
    <m/>
    <n v="58.471068427244184"/>
    <n v="-3.7383926469728546E-2"/>
    <n v="0"/>
    <m/>
  </r>
  <r>
    <x v="92"/>
    <n v="1140.42"/>
    <n v="1.5964365256124768E-2"/>
    <n v="1.7634274386401083E-2"/>
    <n v="0"/>
    <n v="1676.4839999999999"/>
    <n v="1676.4839999999999"/>
    <n v="1140.42"/>
    <n v="15.39"/>
    <n v="0.15390000000000001"/>
    <n v="4.7722408975252831E-2"/>
    <n v="1.0575000000000001"/>
    <n v="453312.11"/>
    <n v="472181.44"/>
    <n v="2.5085095416444851E-4"/>
    <n v="0.10617759102474718"/>
    <n v="16.338000000000001"/>
    <n v="17.714999999999996"/>
    <n v="-1"/>
    <n v="0"/>
    <n v="0.9"/>
    <n v="9.9999999999999978E-2"/>
    <n v="96779.308567037922"/>
    <n v="2.9396754388046897E-3"/>
    <n v="0"/>
    <n v="0"/>
    <n v="0"/>
    <n v="99540.099295130407"/>
    <m/>
    <m/>
    <s v=""/>
    <m/>
    <n v="53.549760798913937"/>
    <x v="50"/>
    <m/>
    <m/>
    <m/>
    <n v="58.471068427244184"/>
    <n v="-2.6386089980769634E-2"/>
    <n v="0"/>
    <m/>
  </r>
  <r>
    <x v="93"/>
    <n v="1142.18"/>
    <n v="1.5432910682029455E-3"/>
    <n v="1.8713561457031069E-2"/>
    <n v="0"/>
    <n v="1679.2090000000001"/>
    <n v="1679.2090000000001"/>
    <n v="1142.18"/>
    <n v="15.01"/>
    <n v="0.15010000000000001"/>
    <n v="3.130900765430529E-2"/>
    <n v="1.0587500000000001"/>
    <n v="444170.38"/>
    <n v="462643.02"/>
    <n v="2.3780767845358019E-6"/>
    <n v="0.11879099234569472"/>
    <n v="16.315999999999999"/>
    <n v="17.577999999999996"/>
    <n v="-1"/>
    <n v="0"/>
    <n v="0.9"/>
    <n v="9.9999999999999978E-2"/>
    <n v="96718.229867629474"/>
    <n v="1.3749352534812687E-2"/>
    <n v="0"/>
    <n v="0"/>
    <n v="0"/>
    <n v="99484.977027456684"/>
    <m/>
    <m/>
    <s v=""/>
    <m/>
    <n v="53.520106576449585"/>
    <x v="51"/>
    <m/>
    <m/>
    <m/>
    <n v="58.471068427244184"/>
    <n v="-2.6950574239360647E-2"/>
    <n v="0"/>
    <m/>
  </r>
  <r>
    <x v="94"/>
    <n v="1131.33"/>
    <n v="-9.4993783816912369E-3"/>
    <n v="5.8338762612122341E-3"/>
    <n v="0"/>
    <n v="1663.383"/>
    <n v="1663.383"/>
    <n v="1131.33"/>
    <n v="15.39"/>
    <n v="0.15390000000000001"/>
    <n v="3.720675736996204E-2"/>
    <n v="1.0575000000000001"/>
    <n v="446882.34"/>
    <n v="465451.93"/>
    <n v="9.1102925724542645E-5"/>
    <n v="0.11669324263003797"/>
    <n v="16.058"/>
    <n v="17.339999999999996"/>
    <n v="-1"/>
    <n v="0"/>
    <n v="0.9"/>
    <n v="9.9999999999999978E-2"/>
    <n v="95950.065018709327"/>
    <n v="1.237070237975546E-2"/>
    <n v="0"/>
    <n v="0"/>
    <n v="0"/>
    <n v="98701.867054282004"/>
    <m/>
    <m/>
    <s v=""/>
    <m/>
    <n v="53.09881553856934"/>
    <x v="52"/>
    <m/>
    <m/>
    <m/>
    <n v="58.471068427244184"/>
    <n v="-3.4635196083799058E-2"/>
    <n v="0"/>
    <m/>
  </r>
  <r>
    <x v="95"/>
    <n v="1136.47"/>
    <n v="4.5433251129203267E-3"/>
    <n v="1.7799489572249749E-2"/>
    <n v="0"/>
    <n v="1671.0150000000001"/>
    <n v="1671.0150000000001"/>
    <n v="1136.47"/>
    <n v="15.04"/>
    <n v="0.15039999999999998"/>
    <n v="3.8717569022983789E-2"/>
    <n v="1.05125"/>
    <n v="438680.08"/>
    <n v="456892.91"/>
    <n v="2.0548409629874729E-5"/>
    <n v="0.11168243097701619"/>
    <n v="15.920000000000002"/>
    <n v="17.181000000000001"/>
    <n v="-1"/>
    <n v="-1"/>
    <n v="0.97499999999999998"/>
    <n v="2.5000000000000022E-2"/>
    <n v="96165.965168799143"/>
    <n v="1.3118882593188275E-3"/>
    <n v="0"/>
    <n v="0"/>
    <n v="0"/>
    <n v="98928.286684875231"/>
    <m/>
    <m/>
    <s v=""/>
    <m/>
    <n v="53.220622902077153"/>
    <x v="53"/>
    <m/>
    <m/>
    <m/>
    <n v="58.471068427244184"/>
    <n v="-3.2445856781397331E-2"/>
    <n v="0"/>
    <m/>
  </r>
  <r>
    <x v="96"/>
    <n v="1125.29"/>
    <n v="-9.8374792119457766E-3"/>
    <n v="2.7141238436110271E-3"/>
    <n v="0"/>
    <n v="1655.001"/>
    <n v="1655.001"/>
    <n v="1125.29"/>
    <n v="16.07"/>
    <n v="0.16070000000000001"/>
    <n v="5.382456872037468E-2"/>
    <n v="1.0587500000000001"/>
    <n v="438740.13"/>
    <n v="456892.91"/>
    <n v="9.7736691708425849E-5"/>
    <n v="0.10687543127962533"/>
    <n v="15.522"/>
    <n v="17.026000000000003"/>
    <n v="-1"/>
    <n v="-1"/>
    <n v="0.97499999999999998"/>
    <n v="2.5000000000000022E-2"/>
    <n v="95243.585252635501"/>
    <n v="9.7144997163338687E-3"/>
    <n v="0"/>
    <n v="0"/>
    <n v="0"/>
    <n v="98004.257925317128"/>
    <m/>
    <m/>
    <s v=""/>
    <m/>
    <n v="52.723521538947672"/>
    <x v="54"/>
    <m/>
    <m/>
    <m/>
    <n v="58.471068427244184"/>
    <n v="-4.1582976523830251E-2"/>
    <n v="0"/>
    <m/>
  </r>
  <r>
    <x v="97"/>
    <n v="1132.01"/>
    <n v="5.9717939375627527E-3"/>
    <n v="-7.2784474749509886E-3"/>
    <n v="0"/>
    <n v="1664.9190000000001"/>
    <n v="1664.9190000000001"/>
    <n v="1132.01"/>
    <n v="15.05"/>
    <n v="0.15049999999999999"/>
    <n v="4.1529946407790702E-2"/>
    <n v="1.0862499999999999"/>
    <n v="429742.27"/>
    <n v="447505.1"/>
    <n v="3.5450514312469465E-5"/>
    <n v="0.10897005359220929"/>
    <n v="15.38"/>
    <n v="16.886500000000002"/>
    <n v="-1"/>
    <n v="-1"/>
    <n v="0.97499999999999998"/>
    <n v="2.5000000000000022E-2"/>
    <n v="95749.216528832068"/>
    <n v="-4.5919551454142171E-3"/>
    <n v="0"/>
    <n v="0"/>
    <n v="0"/>
    <n v="98526.641874618887"/>
    <m/>
    <m/>
    <s v=""/>
    <m/>
    <n v="53.004549343102873"/>
    <x v="55"/>
    <m/>
    <m/>
    <m/>
    <n v="58.471068427244184"/>
    <n v="-3.6499483996528803E-2"/>
    <n v="0"/>
    <m/>
  </r>
  <r>
    <x v="98"/>
    <n v="1133.56"/>
    <n v="1.3692458547185371E-3"/>
    <n v="-7.452492688435397E-3"/>
    <n v="0"/>
    <n v="1667.2329999999999"/>
    <n v="1667.2329999999999"/>
    <n v="1133.56"/>
    <n v="14.79"/>
    <n v="0.1479"/>
    <n v="3.722647588655309E-2"/>
    <n v="1.0549999999999999"/>
    <n v="426516.5"/>
    <n v="444128.68"/>
    <n v="1.8722703197732918E-6"/>
    <n v="0.11067352411344691"/>
    <n v="15.312000000000001"/>
    <n v="16.715499999999999"/>
    <n v="-1"/>
    <n v="-1"/>
    <n v="0.97499999999999998"/>
    <n v="2.5000000000000022E-2"/>
    <n v="95858.982477228055"/>
    <n v="-1.064372181882578E-2"/>
    <n v="0"/>
    <n v="0"/>
    <n v="0"/>
    <n v="98641.667169727094"/>
    <m/>
    <m/>
    <s v=""/>
    <m/>
    <n v="53.066429701696912"/>
    <x v="56"/>
    <m/>
    <m/>
    <m/>
    <n v="58.471068427244184"/>
    <n v="-3.5399748417097809E-2"/>
    <n v="0"/>
    <m/>
  </r>
  <r>
    <x v="99"/>
    <n v="1132.05"/>
    <n v="-1.3320865238717339E-3"/>
    <n v="7.1479916938410604E-4"/>
    <n v="0"/>
    <n v="1665.0219999999999"/>
    <n v="1665.0219999999999"/>
    <n v="1132.05"/>
    <n v="15.15"/>
    <n v="0.1515"/>
    <n v="4.075995739213259E-2"/>
    <n v="1.0525"/>
    <n v="427406.85"/>
    <n v="445038.61"/>
    <n v="1.7768211238143787E-6"/>
    <n v="0.11074004260786741"/>
    <n v="15.268000000000001"/>
    <n v="16.457000000000001"/>
    <n v="-1"/>
    <n v="-1"/>
    <n v="0.97499999999999998"/>
    <n v="2.5000000000000022E-2"/>
    <n v="95739.392222499009"/>
    <n v="-8.8840272570890333E-3"/>
    <n v="0"/>
    <n v="0"/>
    <n v="0"/>
    <n v="98519.271767686005"/>
    <m/>
    <m/>
    <s v=""/>
    <m/>
    <n v="53.000584433823967"/>
    <x v="57"/>
    <m/>
    <m/>
    <m/>
    <n v="58.471068427244184"/>
    <n v="-3.6621707323928665E-2"/>
    <n v="0"/>
    <m/>
  </r>
  <r>
    <x v="100"/>
    <n v="1135.02"/>
    <n v="2.6235590300782707E-3"/>
    <n v="-1.2049669134579499E-3"/>
    <n v="0"/>
    <n v="1669.39"/>
    <n v="1669.39"/>
    <n v="1135.02"/>
    <n v="14.99"/>
    <n v="0.14990000000000001"/>
    <n v="3.9091658336605148E-2"/>
    <n v="1.04125"/>
    <n v="424364.18"/>
    <n v="441853.21"/>
    <n v="6.865047190047116E-6"/>
    <n v="0.11080834166339486"/>
    <n v="15.219999999999999"/>
    <n v="16.247999999999998"/>
    <n v="-1"/>
    <n v="-1"/>
    <n v="0.97499999999999998"/>
    <n v="2.5000000000000022E-2"/>
    <n v="95967.159158913375"/>
    <n v="-2.1956503746948242E-3"/>
    <n v="0"/>
    <n v="0"/>
    <n v="0"/>
    <n v="98753.73101858591"/>
    <m/>
    <m/>
    <s v=""/>
    <m/>
    <n v="53.126716885887902"/>
    <x v="58"/>
    <m/>
    <m/>
    <m/>
    <n v="58.471068427244184"/>
    <n v="-3.4354163369261559E-2"/>
    <n v="0"/>
    <m/>
  </r>
  <r>
    <x v="101"/>
    <n v="1130.3"/>
    <n v="-4.1585170305369346E-3"/>
    <n v="4.4739952679508921E-3"/>
    <n v="0"/>
    <n v="1662.4639999999999"/>
    <n v="1662.4639999999999"/>
    <n v="1130.3"/>
    <n v="15.26"/>
    <n v="0.15259999999999999"/>
    <n v="4.7435553811035147E-2"/>
    <n v="1.05125"/>
    <n v="429538.66"/>
    <n v="447189.67"/>
    <n v="1.7365453401553451E-5"/>
    <n v="0.10516444618896484"/>
    <n v="15.209999999999999"/>
    <n v="16.050999999999998"/>
    <n v="-1"/>
    <n v="-1"/>
    <n v="0.97499999999999998"/>
    <n v="2.5000000000000022E-2"/>
    <n v="95607.031083704205"/>
    <n v="-2.0673219421944999E-3"/>
    <n v="0"/>
    <n v="0"/>
    <n v="0"/>
    <n v="98384.366084564128"/>
    <m/>
    <m/>
    <s v=""/>
    <m/>
    <n v="52.928008988222174"/>
    <x v="59"/>
    <m/>
    <m/>
    <m/>
    <n v="58.471068427244184"/>
    <n v="-3.8041048612630801E-2"/>
    <n v="0"/>
    <m/>
  </r>
  <r>
    <x v="102"/>
    <n v="1134.4100000000001"/>
    <n v="3.6362027780236783E-3"/>
    <n v="2.1384041084118177E-3"/>
    <n v="0"/>
    <n v="1668.547"/>
    <n v="1668.547"/>
    <n v="1134.4100000000001"/>
    <n v="14.31"/>
    <n v="0.1431"/>
    <n v="3.9515181059345039E-2"/>
    <n v="1.05"/>
    <n v="417886.71999999997"/>
    <n v="435042.56"/>
    <n v="1.3174052600674214E-5"/>
    <n v="0.10358481894065497"/>
    <n v="15.048000000000002"/>
    <n v="15.880499999999998"/>
    <n v="-1"/>
    <n v="-1"/>
    <n v="0.97499999999999998"/>
    <n v="2.5000000000000022E-2"/>
    <n v="95881.061608875258"/>
    <n v="3.8159612545523025E-3"/>
    <n v="0"/>
    <n v="0"/>
    <n v="0"/>
    <n v="98668.636393322449"/>
    <m/>
    <m/>
    <s v=""/>
    <m/>
    <n v="53.080938381944271"/>
    <x v="60"/>
    <m/>
    <m/>
    <m/>
    <n v="58.471068427244184"/>
    <n v="-3.5286688505792529E-2"/>
    <n v="0"/>
    <m/>
  </r>
  <r>
    <x v="103"/>
    <n v="1144.06"/>
    <n v="8.5066245889933167E-3"/>
    <n v="9.2757828426865974E-3"/>
    <n v="0"/>
    <n v="1682.751"/>
    <n v="1682.751"/>
    <n v="1144.06"/>
    <n v="13.98"/>
    <n v="0.13980000000000001"/>
    <n v="3.5854810120960798E-2"/>
    <n v="1.0487500000000001"/>
    <n v="395274.65"/>
    <n v="411486.26"/>
    <n v="7.1751863057377448E-5"/>
    <n v="0.10394518987903921"/>
    <n v="14.9"/>
    <n v="15.671499999999998"/>
    <n v="-1"/>
    <n v="-1"/>
    <n v="0.97499999999999998"/>
    <n v="2.5000000000000022E-2"/>
    <n v="96546.503125926654"/>
    <n v="1.3769833824539557E-3"/>
    <n v="0"/>
    <n v="0"/>
    <n v="0"/>
    <n v="99354.108410064859"/>
    <m/>
    <m/>
    <s v=""/>
    <m/>
    <n v="53.449702958138552"/>
    <x v="61"/>
    <m/>
    <m/>
    <m/>
    <n v="58.471068427244184"/>
    <n v="-2.8609903224208089E-2"/>
    <n v="0"/>
    <m/>
  </r>
  <r>
    <x v="104"/>
    <n v="1140.6500000000001"/>
    <n v="-2.9806129049174679E-3"/>
    <n v="7.6272564616408633E-3"/>
    <n v="0"/>
    <n v="1678.069"/>
    <n v="1678.069"/>
    <n v="1140.6500000000001"/>
    <n v="14.81"/>
    <n v="0.14810000000000001"/>
    <n v="4.0285460497501757E-2"/>
    <n v="1.05"/>
    <n v="401955.24"/>
    <n v="418425.79"/>
    <n v="8.9106057586202287E-6"/>
    <n v="0.10781453950249825"/>
    <n v="14.738"/>
    <n v="15.4665"/>
    <n v="-1"/>
    <n v="-1"/>
    <n v="0.97499999999999998"/>
    <n v="2.5000000000000022E-2"/>
    <n v="96306.634896290605"/>
    <n v="7.1722089149226509E-3"/>
    <n v="0"/>
    <n v="0"/>
    <n v="0"/>
    <n v="99126.561511929642"/>
    <m/>
    <m/>
    <s v=""/>
    <m/>
    <n v="53.327289156545412"/>
    <x v="62"/>
    <m/>
    <m/>
    <m/>
    <n v="58.471068427244184"/>
    <n v="-3.0859865501965178E-2"/>
    <n v="0"/>
    <m/>
  </r>
  <r>
    <x v="105"/>
    <n v="1134.43"/>
    <n v="-5.4530311664402475E-3"/>
    <n v="-4.4933373487765493E-4"/>
    <n v="0"/>
    <n v="1668.9290000000001"/>
    <n v="1668.9290000000001"/>
    <n v="1134.43"/>
    <n v="15.19"/>
    <n v="0.15190000000000001"/>
    <n v="4.4464481592750904E-2"/>
    <n v="1.0549999999999999"/>
    <n v="406102.68"/>
    <n v="422727.86"/>
    <n v="2.9898512334479919E-5"/>
    <n v="0.1074355184072491"/>
    <n v="14.670000000000002"/>
    <n v="15.409000000000001"/>
    <n v="-1"/>
    <n v="-1"/>
    <n v="0.97499999999999998"/>
    <n v="2.5000000000000022E-2"/>
    <n v="95819.355453608179"/>
    <n v="5.9248618632685712E-3"/>
    <n v="0"/>
    <n v="0"/>
    <n v="0"/>
    <n v="98625.713241263831"/>
    <m/>
    <m/>
    <s v=""/>
    <m/>
    <n v="53.057846938980575"/>
    <x v="63"/>
    <m/>
    <m/>
    <m/>
    <n v="58.471068427244184"/>
    <n v="-3.5781653438572203E-2"/>
    <n v="0"/>
    <m/>
  </r>
  <r>
    <x v="106"/>
    <n v="1133.3499999999999"/>
    <n v="-9.5201995715921139E-4"/>
    <n v="2.7571633385000682E-3"/>
    <n v="0"/>
    <n v="1667.6089999999999"/>
    <n v="1667.6089999999999"/>
    <n v="1133.3499999999999"/>
    <n v="16.07"/>
    <n v="0.16070000000000001"/>
    <n v="5.1832475879722673E-2"/>
    <n v="1.1074999999999999"/>
    <n v="409067.51"/>
    <n v="425767.67"/>
    <n v="9.0720560815376029E-7"/>
    <n v="0.10886752412027734"/>
    <n v="14.709999999999999"/>
    <n v="15.37"/>
    <n v="-1"/>
    <n v="-1"/>
    <n v="0.97499999999999998"/>
    <n v="2.5000000000000022E-2"/>
    <n v="95747.639840458985"/>
    <n v="-1.5401488029925803E-3"/>
    <n v="0"/>
    <n v="0"/>
    <n v="0"/>
    <n v="98567.658598613256"/>
    <m/>
    <m/>
    <s v=""/>
    <m/>
    <n v="53.026615181636359"/>
    <x v="64"/>
    <m/>
    <m/>
    <m/>
    <n v="58.471068427244184"/>
    <n v="-3.6424469049006869E-2"/>
    <n v="0"/>
    <m/>
  </r>
  <r>
    <x v="107"/>
    <n v="1136.2"/>
    <n v="2.5146689019279744E-3"/>
    <n v="1.6356294624043644E-3"/>
    <n v="0"/>
    <n v="1671.8440000000001"/>
    <n v="1671.8440000000001"/>
    <n v="1136.2"/>
    <n v="15.47"/>
    <n v="0.1547"/>
    <n v="6.0152538123424873E-2"/>
    <n v="1.20625"/>
    <n v="402683.5"/>
    <n v="419106.98"/>
    <n v="6.3076945989502472E-6"/>
    <n v="9.4547461876575131E-2"/>
    <n v="14.872"/>
    <n v="15.4095"/>
    <n v="-1"/>
    <n v="-1"/>
    <n v="0.97499999999999998"/>
    <n v="2.5000000000000022E-2"/>
    <n v="95944.947319782383"/>
    <n v="1.470694729885258E-3"/>
    <n v="0"/>
    <n v="0"/>
    <n v="0"/>
    <n v="98773.262727470254"/>
    <m/>
    <m/>
    <s v=""/>
    <m/>
    <n v="53.137224393376414"/>
    <x v="65"/>
    <m/>
    <m/>
    <m/>
    <n v="58.471068427244184"/>
    <n v="-3.4439660442546427E-2"/>
    <n v="0"/>
    <m/>
  </r>
  <r>
    <x v="108"/>
    <n v="1140.8399999999999"/>
    <n v="4.0837880654813752E-3"/>
    <n v="-2.7872070611075772E-3"/>
    <n v="0"/>
    <n v="1678.826"/>
    <n v="1678.826"/>
    <n v="1140.8399999999999"/>
    <n v="14.34"/>
    <n v="0.1434"/>
    <n v="4.8645036602750408E-2"/>
    <n v="1.5912500000000001"/>
    <n v="393832.8"/>
    <n v="409879.5"/>
    <n v="1.6609472315507326E-5"/>
    <n v="9.4754963397249592E-2"/>
    <n v="15.103999999999999"/>
    <n v="15.408000000000001"/>
    <n v="-1"/>
    <n v="-1"/>
    <n v="0.97499999999999998"/>
    <n v="2.5000000000000022E-2"/>
    <n v="96274.160172912263"/>
    <n v="6.6630166411529856E-4"/>
    <n v="0"/>
    <n v="0"/>
    <n v="0"/>
    <n v="99121.175631519072"/>
    <m/>
    <m/>
    <s v=""/>
    <m/>
    <n v="53.324391705068869"/>
    <x v="66"/>
    <m/>
    <m/>
    <m/>
    <n v="58.471068427244184"/>
    <n v="-3.1063849255756226E-2"/>
    <n v="0"/>
    <m/>
  </r>
  <r>
    <x v="109"/>
    <n v="1128.94"/>
    <n v="-1.0430910557133188E-2"/>
    <n v="-1.0237504713323298E-2"/>
    <n v="0"/>
    <n v="1661.5260000000001"/>
    <n v="1661.5260000000001"/>
    <n v="1128.94"/>
    <n v="15.2"/>
    <n v="0.152"/>
    <n v="5.818919418543532E-2"/>
    <n v="1.3987499999999999"/>
    <n v="398560.26"/>
    <n v="414784.13"/>
    <n v="1.0994977440534932E-4"/>
    <n v="9.3810805814564677E-2"/>
    <n v="15.175999999999998"/>
    <n v="15.309999999999999"/>
    <n v="-1"/>
    <n v="-1"/>
    <n v="0.97499999999999998"/>
    <n v="2.5000000000000022E-2"/>
    <n v="95323.839182940021"/>
    <n v="-2.8208474071730327E-3"/>
    <n v="0"/>
    <n v="0"/>
    <n v="0"/>
    <n v="98155.030969786181"/>
    <m/>
    <m/>
    <s v=""/>
    <m/>
    <n v="52.804633176603396"/>
    <x v="67"/>
    <m/>
    <m/>
    <m/>
    <n v="58.471068427244184"/>
    <n v="-4.0533146246729101E-2"/>
    <n v="0"/>
    <m/>
  </r>
  <r>
    <x v="110"/>
    <n v="1125.3800000000001"/>
    <n v="-3.1534005350151162E-3"/>
    <n v="-7.9378740818981663E-3"/>
    <n v="0"/>
    <n v="1656.3309999999999"/>
    <n v="1656.3309999999999"/>
    <n v="1125.3800000000001"/>
    <n v="15.08"/>
    <n v="0.15079999999999999"/>
    <n v="5.0517347543550015E-2"/>
    <n v="1.3525"/>
    <n v="397497.28"/>
    <n v="413662.24"/>
    <n v="9.975383046259469E-6"/>
    <n v="0.10028265245644997"/>
    <n v="15.254"/>
    <n v="15.266"/>
    <n v="-1"/>
    <n v="-1"/>
    <n v="0.97499999999999998"/>
    <n v="2.5000000000000022E-2"/>
    <n v="95024.314099668976"/>
    <n v="-1.0204859866705163E-2"/>
    <n v="0"/>
    <n v="0"/>
    <n v="0"/>
    <n v="97849.262935795196"/>
    <m/>
    <m/>
    <s v=""/>
    <m/>
    <n v="52.640138614149485"/>
    <x v="68"/>
    <m/>
    <m/>
    <m/>
    <n v="58.471068427244184"/>
    <n v="-4.3546927853286177E-2"/>
    <n v="0"/>
    <m/>
  </r>
  <r>
    <x v="111"/>
    <n v="1116.21"/>
    <n v="-8.1483587765910359E-3"/>
    <n v="-1.5134212901329991E-2"/>
    <n v="0"/>
    <n v="1642.835"/>
    <n v="1642.835"/>
    <n v="1116.21"/>
    <n v="16.25"/>
    <n v="0.16250000000000001"/>
    <n v="6.166147142217461E-2"/>
    <n v="1.3174999999999999"/>
    <n v="409342.67"/>
    <n v="425926.96"/>
    <n v="6.6940838338608487E-5"/>
    <n v="0.1008385285778254"/>
    <n v="15.231999999999999"/>
    <n v="15.168499999999998"/>
    <n v="1"/>
    <n v="0"/>
    <n v="0.9"/>
    <n v="9.9999999999999978E-2"/>
    <n v="94339.813875270323"/>
    <n v="-8.2972939045089511E-3"/>
    <n v="0"/>
    <n v="0"/>
    <n v="0"/>
    <n v="97144.804174538673"/>
    <m/>
    <m/>
    <s v=""/>
    <m/>
    <n v="52.261159705899274"/>
    <x v="69"/>
    <m/>
    <m/>
    <m/>
    <n v="58.471068427244184"/>
    <n v="-5.0531698438978756E-2"/>
    <n v="0"/>
    <m/>
  </r>
  <r>
    <x v="112"/>
    <n v="1118.33"/>
    <n v="1.8992841848755049E-3"/>
    <n v="-1.574959761838246E-2"/>
    <n v="0"/>
    <n v="1646.3610000000001"/>
    <n v="1646.3610000000001"/>
    <n v="1118.33"/>
    <n v="15.81"/>
    <n v="0.15810000000000002"/>
    <n v="5.415414044516921E-2"/>
    <n v="1.3162499999999999"/>
    <n v="401401.78"/>
    <n v="417648.7"/>
    <n v="3.6004410718154173E-6"/>
    <n v="0.10394585955483081"/>
    <n v="15.268000000000001"/>
    <n v="15.141999999999999"/>
    <n v="1"/>
    <n v="0"/>
    <n v="0.9"/>
    <n v="9.9999999999999978E-2"/>
    <n v="94317.716566969684"/>
    <n v="-1.4703505669011574E-2"/>
    <n v="0"/>
    <n v="0"/>
    <n v="0"/>
    <n v="97144.002557567233"/>
    <m/>
    <m/>
    <s v=""/>
    <m/>
    <n v="52.260728458619269"/>
    <x v="70"/>
    <m/>
    <m/>
    <m/>
    <n v="58.471068427244184"/>
    <n v="-5.0564245221595527E-2"/>
    <n v="0"/>
    <m/>
  </r>
  <r>
    <x v="113"/>
    <n v="1109.1099999999999"/>
    <n v="-8.2444358999580469E-3"/>
    <n v="-2.8077821583821883E-2"/>
    <n v="0"/>
    <n v="1632.885"/>
    <n v="1632.885"/>
    <n v="1109.1099999999999"/>
    <n v="16.2"/>
    <n v="0.16200000000000001"/>
    <n v="6.0954306028055003E-2"/>
    <n v="1.3125"/>
    <n v="409437.93"/>
    <n v="425994.78"/>
    <n v="6.8535370579577977E-5"/>
    <n v="0.101045693971945"/>
    <n v="15.335999999999999"/>
    <n v="15.163"/>
    <n v="1"/>
    <n v="0"/>
    <n v="0.9"/>
    <n v="9.9999999999999978E-2"/>
    <n v="93806.359581098863"/>
    <n v="-1.6960046341879531E-2"/>
    <n v="0"/>
    <n v="0"/>
    <n v="0"/>
    <n v="96622.847223505305"/>
    <m/>
    <m/>
    <s v=""/>
    <m/>
    <n v="51.980361614747132"/>
    <x v="71"/>
    <m/>
    <m/>
    <m/>
    <n v="58.471068427244184"/>
    <n v="-5.5682329457807045E-2"/>
    <n v="0"/>
    <m/>
  </r>
  <r>
    <x v="114"/>
    <n v="1112.81"/>
    <n v="3.3360081506794703E-3"/>
    <n v="-1.4310902876009224E-2"/>
    <n v="-1"/>
    <n v="1638.4190000000001"/>
    <n v="1638.4190000000001"/>
    <n v="1112.81"/>
    <n v="15.78"/>
    <n v="0.1578"/>
    <n v="5.4448852916849866E-2"/>
    <n v="1.2949999999999999"/>
    <n v="412691.49"/>
    <n v="429364.26"/>
    <n v="1.1091937301359748E-5"/>
    <n v="0.10335114708315013"/>
    <n v="15.708000000000002"/>
    <n v="15.2225"/>
    <n v="1"/>
    <n v="0"/>
    <n v="0"/>
    <n v="0"/>
    <n v="94162.202259195823"/>
    <n v="-2.5633052393094213E-2"/>
    <n v="1"/>
    <n v="20"/>
    <n v="0"/>
    <n v="96994.345140578051"/>
    <m/>
    <m/>
    <s v=""/>
    <m/>
    <n v="52.180216997024353"/>
    <x v="72"/>
    <m/>
    <m/>
    <m/>
    <n v="58.471068427244184"/>
    <n v="-5.2076266110080871E-2"/>
    <n v="1"/>
    <m/>
  </r>
  <r>
    <x v="115"/>
    <n v="1114.3499999999999"/>
    <n v="1.3838840413007425E-3"/>
    <n v="-9.7736182996933652E-3"/>
    <n v="0"/>
    <n v="1640.73"/>
    <n v="1640.73"/>
    <n v="1114.3499999999999"/>
    <n v="14.96"/>
    <n v="0.14960000000000001"/>
    <n v="6.0520658699070126E-2"/>
    <n v="1.30125"/>
    <n v="411225.66"/>
    <n v="427791.9"/>
    <n v="1.912488072821006E-6"/>
    <n v="8.9079341300929885E-2"/>
    <n v="15.824000000000002"/>
    <n v="15.241999999999996"/>
    <n v="1"/>
    <n v="0"/>
    <n v="0.97499999999999998"/>
    <n v="2.5000000000000022E-2"/>
    <n v="94162.202259195823"/>
    <n v="-1.2186216309593378E-2"/>
    <n v="0"/>
    <n v="0"/>
    <n v="1.0843750000000041E-2"/>
    <n v="97004.862964879227"/>
    <m/>
    <m/>
    <s v=""/>
    <m/>
    <n v="52.18587528930496"/>
    <x v="73"/>
    <m/>
    <m/>
    <m/>
    <n v="58.471068427244184"/>
    <n v="-5.2047497692441547E-2"/>
    <n v="0"/>
    <m/>
  </r>
  <r>
    <x v="116"/>
    <n v="1115.1400000000001"/>
    <n v="7.089334589673868E-4"/>
    <n v="-9.1632606413494244E-4"/>
    <n v="0"/>
    <n v="1641.9649999999999"/>
    <n v="1641.9649999999999"/>
    <n v="1115.1400000000001"/>
    <n v="14.46"/>
    <n v="0.14460000000000001"/>
    <n v="5.5550598320111721E-2"/>
    <n v="1.30125"/>
    <n v="405376.4"/>
    <n v="421691.35"/>
    <n v="5.0223058014654952E-7"/>
    <n v="8.9049401679888285E-2"/>
    <n v="15.8"/>
    <n v="15.237999999999996"/>
    <n v="1"/>
    <n v="0"/>
    <n v="0.97499999999999998"/>
    <n v="2.5000000000000022E-2"/>
    <n v="94193.717994499224"/>
    <n v="-9.0725394720440056E-3"/>
    <n v="0"/>
    <n v="0"/>
    <n v="0"/>
    <n v="97041.559586947056"/>
    <m/>
    <m/>
    <s v=""/>
    <m/>
    <n v="52.205617035071498"/>
    <x v="74"/>
    <m/>
    <m/>
    <m/>
    <n v="58.471068427244184"/>
    <n v="-5.1713572434371025E-2"/>
    <n v="0"/>
    <m/>
  </r>
  <r>
    <x v="117"/>
    <n v="1111.47"/>
    <n v="-3.2910665925355298E-3"/>
    <n v="-6.1066768415459771E-3"/>
    <n v="0"/>
    <n v="1636.6179999999999"/>
    <n v="1636.6179999999999"/>
    <n v="1111.47"/>
    <n v="13.76"/>
    <n v="0.1376"/>
    <n v="5.4581892584802977E-2"/>
    <n v="1.3049999999999999"/>
    <n v="404312.53"/>
    <n v="420569.23"/>
    <n v="1.0866873111203753E-5"/>
    <n v="8.3018107415197023E-2"/>
    <n v="15.442000000000002"/>
    <n v="15.157499999999999"/>
    <n v="1"/>
    <n v="0"/>
    <n v="0.97499999999999998"/>
    <n v="2.5000000000000022E-2"/>
    <n v="93885.203907664632"/>
    <n v="-1.5486131970141592E-3"/>
    <n v="0"/>
    <n v="0"/>
    <n v="0"/>
    <n v="96727.08064741925"/>
    <m/>
    <m/>
    <s v=""/>
    <m/>
    <n v="52.036436251575601"/>
    <x v="75"/>
    <m/>
    <m/>
    <m/>
    <n v="58.471068427244184"/>
    <n v="-5.481125010797494E-2"/>
    <n v="0"/>
    <m/>
  </r>
  <r>
    <x v="118"/>
    <n v="1106.69"/>
    <n v="-4.3006109026784145E-3"/>
    <n v="-2.1628518442663447E-3"/>
    <n v="0"/>
    <n v="1629.576"/>
    <n v="1629.576"/>
    <n v="1106.69"/>
    <n v="14.71"/>
    <n v="0.14710000000000001"/>
    <n v="6.4752513343282719E-2"/>
    <n v="1.33125"/>
    <n v="406183.34"/>
    <n v="422499.87"/>
    <n v="1.8575109826821307E-5"/>
    <n v="8.2347486656717289E-2"/>
    <n v="15.032"/>
    <n v="15.092999999999998"/>
    <n v="-1"/>
    <n v="0"/>
    <n v="0.97499999999999998"/>
    <n v="2.5000000000000022E-2"/>
    <n v="93502.308864734223"/>
    <n v="-4.5856990080750393E-3"/>
    <n v="0"/>
    <n v="0"/>
    <n v="0"/>
    <n v="96332.479837365827"/>
    <m/>
    <m/>
    <s v=""/>
    <m/>
    <n v="51.824152165674029"/>
    <x v="76"/>
    <m/>
    <m/>
    <m/>
    <n v="58.471068427244184"/>
    <n v="-5.8691674289239826E-2"/>
    <n v="0"/>
    <m/>
  </r>
  <r>
    <x v="119"/>
    <n v="1101.3900000000001"/>
    <n v="-4.7890556524410322E-3"/>
    <n v="-1.0287915647386847E-2"/>
    <n v="0"/>
    <n v="1621.806"/>
    <n v="1621.806"/>
    <n v="1101.3900000000001"/>
    <n v="14.34"/>
    <n v="0.1434"/>
    <n v="6.6755700663639242E-2"/>
    <n v="1.2949999999999999"/>
    <n v="408830.45"/>
    <n v="425237.86"/>
    <n v="2.3045375582847948E-5"/>
    <n v="7.6644299336360758E-2"/>
    <n v="14.734"/>
    <n v="15.088999999999995"/>
    <n v="-1"/>
    <n v="0"/>
    <n v="0.97499999999999998"/>
    <n v="2.5000000000000022E-2"/>
    <n v="93080.864227875441"/>
    <n v="-3.2412590971699906E-3"/>
    <n v="0"/>
    <n v="0"/>
    <n v="0"/>
    <n v="95900.333983724486"/>
    <m/>
    <m/>
    <s v=""/>
    <m/>
    <n v="51.591669907201251"/>
    <x v="77"/>
    <m/>
    <m/>
    <m/>
    <n v="58.471068427244184"/>
    <n v="-6.293875720662645E-2"/>
    <n v="0"/>
    <m/>
  </r>
  <r>
    <x v="120"/>
    <n v="1100.9000000000001"/>
    <n v="-4.4489236328637549E-4"/>
    <n v="-1.2116692051973965E-2"/>
    <n v="0"/>
    <n v="1621.085"/>
    <n v="1621.085"/>
    <n v="1100.9000000000001"/>
    <n v="15.17"/>
    <n v="0.1517"/>
    <n v="7.5988353634904499E-2"/>
    <n v="1.3025"/>
    <n v="410788.38"/>
    <n v="427227.69"/>
    <n v="1.98017308032561E-7"/>
    <n v="7.5711646365095503E-2"/>
    <n v="14.446000000000002"/>
    <n v="15.048499999999999"/>
    <n v="-1"/>
    <n v="0"/>
    <n v="0.97499999999999998"/>
    <n v="2.5000000000000022E-2"/>
    <n v="93051.377447801438"/>
    <n v="-1.14837801726837E-2"/>
    <n v="0"/>
    <n v="0"/>
    <n v="0"/>
    <n v="95870.247703146131"/>
    <m/>
    <m/>
    <s v=""/>
    <m/>
    <n v="51.575484338373123"/>
    <x v="78"/>
    <m/>
    <m/>
    <m/>
    <n v="58.471068427244184"/>
    <n v="-6.3305879177233737E-2"/>
    <n v="0"/>
    <m/>
  </r>
  <r>
    <x v="121"/>
    <n v="1108.67"/>
    <n v="7.0578617494776452E-3"/>
    <n v="-5.7677637614637067E-3"/>
    <n v="0"/>
    <n v="1632.52"/>
    <n v="1632.52"/>
    <n v="1108.67"/>
    <n v="14.17"/>
    <n v="0.14169999999999999"/>
    <n v="6.6115110054403819E-2"/>
    <n v="1.3"/>
    <n v="400392.57"/>
    <n v="416400.04"/>
    <n v="4.9464096390077126E-5"/>
    <n v="7.5584889945596173E-2"/>
    <n v="14.488"/>
    <n v="15.057499999999999"/>
    <n v="-1"/>
    <n v="0"/>
    <n v="0.97499999999999998"/>
    <n v="2.5000000000000022E-2"/>
    <n v="93632.745305428369"/>
    <n v="-1.179692896664275E-2"/>
    <n v="0"/>
    <n v="0"/>
    <n v="0"/>
    <n v="96468.947367641711"/>
    <m/>
    <m/>
    <s v=""/>
    <m/>
    <n v="51.897567840912856"/>
    <x v="79"/>
    <m/>
    <m/>
    <m/>
    <n v="58.471068427244184"/>
    <n v="-5.7480854372452872E-2"/>
    <n v="0"/>
    <m/>
  </r>
  <r>
    <x v="122"/>
    <n v="1093.8800000000001"/>
    <n v="-1.3340308658121858E-2"/>
    <n v="-1.5817005827050035E-2"/>
    <n v="0"/>
    <n v="1610.885"/>
    <n v="1610.885"/>
    <n v="1093.8800000000001"/>
    <n v="16.41"/>
    <n v="0.1641"/>
    <n v="8.4984188367756008E-2"/>
    <n v="1.30125"/>
    <n v="416217.43"/>
    <n v="432842.16"/>
    <n v="1.8036731587880607E-4"/>
    <n v="7.9115811632243987E-2"/>
    <n v="14.430000000000001"/>
    <n v="15.003"/>
    <n v="-1"/>
    <n v="0"/>
    <n v="0.97499999999999998"/>
    <n v="2.5000000000000022E-2"/>
    <n v="92507.313222253695"/>
    <n v="-5.9555212493429543E-3"/>
    <n v="0"/>
    <n v="0"/>
    <n v="0"/>
    <n v="95317.771782519165"/>
    <m/>
    <m/>
    <s v=""/>
    <m/>
    <n v="51.278267903928786"/>
    <x v="80"/>
    <m/>
    <m/>
    <m/>
    <n v="58.471068427244184"/>
    <n v="-6.8752287609888718E-2"/>
    <n v="0"/>
    <m/>
  </r>
  <r>
    <x v="123"/>
    <n v="1096.8399999999999"/>
    <n v="2.7059640911248906E-3"/>
    <n v="-8.8104308332467296E-3"/>
    <n v="0"/>
    <n v="1615.2750000000001"/>
    <n v="1615.2750000000001"/>
    <n v="1096.8399999999999"/>
    <n v="15.75"/>
    <n v="0.1575"/>
    <n v="6.668865008496537E-2"/>
    <n v="1.30125"/>
    <n v="402801.5"/>
    <n v="418874.35"/>
    <n v="7.3024769661372571E-6"/>
    <n v="9.0811349915034631E-2"/>
    <n v="14.959999999999999"/>
    <n v="15.108000000000001"/>
    <n v="-1"/>
    <n v="0"/>
    <n v="0.97499999999999998"/>
    <n v="2.5000000000000022E-2"/>
    <n v="92676.746413110566"/>
    <n v="-1.4676334801020263E-2"/>
    <n v="0"/>
    <n v="0"/>
    <n v="0"/>
    <n v="95494.22930219704"/>
    <m/>
    <m/>
    <s v=""/>
    <m/>
    <n v="51.373197063501991"/>
    <x v="81"/>
    <m/>
    <m/>
    <m/>
    <n v="58.471068427244184"/>
    <n v="-6.705259327427715E-2"/>
    <n v="0"/>
    <m/>
  </r>
  <r>
    <x v="124"/>
    <n v="1086.2"/>
    <n v="-9.7005944349219941E-3"/>
    <n v="-1.3721969615727692E-2"/>
    <n v="0"/>
    <n v="1599.6210000000001"/>
    <n v="1599.6210000000001"/>
    <n v="1086.2"/>
    <n v="16.5"/>
    <n v="0.16500000000000001"/>
    <n v="7.4825533256894922E-2"/>
    <n v="1.29375"/>
    <n v="404442.12"/>
    <n v="420564.93"/>
    <n v="9.5022562588825094E-5"/>
    <n v="9.0174466743105086E-2"/>
    <n v="15.168000000000001"/>
    <n v="15.196500000000004"/>
    <n v="-1"/>
    <n v="0"/>
    <n v="0.97499999999999998"/>
    <n v="2.5000000000000022E-2"/>
    <n v="91809.553471860941"/>
    <n v="-8.8293269080441661E-3"/>
    <n v="0"/>
    <n v="0"/>
    <n v="0"/>
    <n v="94601.63302066749"/>
    <m/>
    <m/>
    <s v=""/>
    <m/>
    <n v="50.893005485390454"/>
    <x v="82"/>
    <m/>
    <m/>
    <m/>
    <n v="58.471068427244184"/>
    <n v="-7.5797022412016801E-2"/>
    <n v="0"/>
    <m/>
  </r>
  <r>
    <x v="125"/>
    <n v="1084.07"/>
    <n v="-1.9609648315228601E-3"/>
    <n v="-1.5238042083964176E-2"/>
    <n v="0"/>
    <n v="1596.4849999999999"/>
    <n v="1596.4849999999999"/>
    <n v="1084.07"/>
    <n v="17.3"/>
    <n v="0.17300000000000001"/>
    <n v="7.776884999933345E-2"/>
    <n v="1.3"/>
    <n v="407266.05"/>
    <n v="423454.74"/>
    <n v="3.8529373103650805E-6"/>
    <n v="9.5231150000666565E-2"/>
    <n v="15.6"/>
    <n v="15.281000000000001"/>
    <n v="1"/>
    <n v="0"/>
    <n v="0.97499999999999998"/>
    <n v="2.5000000000000022E-2"/>
    <n v="91649.790226400102"/>
    <n v="-1.3658132276276991E-2"/>
    <n v="0"/>
    <n v="0"/>
    <n v="0"/>
    <n v="94437.319854890855"/>
    <m/>
    <m/>
    <s v=""/>
    <m/>
    <n v="50.804609645063202"/>
    <x v="83"/>
    <m/>
    <m/>
    <m/>
    <n v="58.471068427244184"/>
    <n v="-7.7474303130502853E-2"/>
    <n v="0"/>
    <m/>
  </r>
  <r>
    <x v="126"/>
    <n v="1094.83"/>
    <n v="9.9255583126551805E-3"/>
    <n v="-1.2370345520786641E-2"/>
    <n v="0"/>
    <n v="1612.33"/>
    <n v="1612.33"/>
    <n v="1094.83"/>
    <n v="16.55"/>
    <n v="0.16550000000000001"/>
    <n v="7.444386017864861E-2"/>
    <n v="1.2975000000000001"/>
    <n v="395125.13"/>
    <n v="410814.43"/>
    <n v="9.7547691680002925E-5"/>
    <n v="9.1056139821351398E-2"/>
    <n v="16.026"/>
    <n v="15.386500000000002"/>
    <n v="1"/>
    <n v="0"/>
    <n v="0.97499999999999998"/>
    <n v="2.5000000000000022E-2"/>
    <n v="92468.329017772252"/>
    <n v="-1.5062509119626699E-2"/>
    <n v="0"/>
    <n v="0"/>
    <n v="0"/>
    <n v="95280.790179041796"/>
    <m/>
    <m/>
    <s v=""/>
    <m/>
    <n v="51.258372846216403"/>
    <x v="84"/>
    <m/>
    <m/>
    <m/>
    <n v="58.471068427244184"/>
    <n v="-6.9258957034640245E-2"/>
    <n v="0"/>
    <m/>
  </r>
  <r>
    <x v="127"/>
    <n v="1095.42"/>
    <n v="5.3889644967730632E-4"/>
    <n v="1.5088595870125232E-3"/>
    <n v="0"/>
    <n v="1613.5"/>
    <n v="1613.5"/>
    <n v="1095.42"/>
    <n v="16.149999999999999"/>
    <n v="0.16149999999999998"/>
    <n v="6.5029703385910381E-2"/>
    <n v="1.30375"/>
    <n v="388677.1"/>
    <n v="404094.07"/>
    <n v="2.9025296016071813E-7"/>
    <n v="9.6470296614089596E-2"/>
    <n v="16.501999999999999"/>
    <n v="15.410500000000003"/>
    <n v="1"/>
    <n v="0"/>
    <n v="0.97499999999999998"/>
    <n v="2.5000000000000022E-2"/>
    <n v="92479.097728188863"/>
    <n v="-1.2435994307950837E-2"/>
    <n v="0"/>
    <n v="0"/>
    <n v="0"/>
    <n v="95309.330827681057"/>
    <m/>
    <m/>
    <s v=""/>
    <m/>
    <n v="51.273726908734929"/>
    <x v="85"/>
    <m/>
    <m/>
    <m/>
    <n v="58.471068427244184"/>
    <n v="-6.9004392534116721E-2"/>
    <n v="0"/>
    <m/>
  </r>
  <r>
    <x v="128"/>
    <n v="1100.43"/>
    <n v="4.5735882127402316E-3"/>
    <n v="3.3764837086278643E-3"/>
    <n v="0"/>
    <n v="1621.3489999999999"/>
    <n v="1621.3489999999999"/>
    <n v="1100.43"/>
    <n v="15.68"/>
    <n v="0.15679999999999999"/>
    <n v="6.2103806961539817E-2"/>
    <n v="1.3387500000000001"/>
    <n v="381303.85"/>
    <n v="396412.33"/>
    <n v="2.0822439579057014E-5"/>
    <n v="9.4696193038460177E-2"/>
    <n v="16.45"/>
    <n v="15.4445"/>
    <n v="1"/>
    <n v="0"/>
    <n v="0.97499999999999998"/>
    <n v="2.5000000000000022E-2"/>
    <n v="92847.534820536268"/>
    <n v="-3.0500825374790708E-4"/>
    <n v="0"/>
    <n v="0"/>
    <n v="0"/>
    <n v="95716.178976872296"/>
    <m/>
    <m/>
    <s v=""/>
    <m/>
    <n v="51.492599717029762"/>
    <x v="86"/>
    <m/>
    <m/>
    <m/>
    <n v="58.471068427244184"/>
    <n v="-6.5054574607268711E-2"/>
    <n v="0"/>
    <m/>
  </r>
  <r>
    <x v="129"/>
    <n v="1101.72"/>
    <n v="1.172269022109429E-3"/>
    <n v="1.4249347165659287E-2"/>
    <n v="0"/>
    <n v="1623.2619999999999"/>
    <n v="1623.2619999999999"/>
    <n v="1101.72"/>
    <n v="15.32"/>
    <n v="0.1532"/>
    <n v="5.7306888001614348E-2"/>
    <n v="1.3774999999999999"/>
    <n v="379378.87"/>
    <n v="394395.36"/>
    <n v="1.3726054401724379E-6"/>
    <n v="9.5893111998385655E-2"/>
    <n v="16.436"/>
    <n v="15.511499999999998"/>
    <n v="1"/>
    <n v="0"/>
    <n v="0.97499999999999998"/>
    <n v="2.5000000000000022E-2"/>
    <n v="92941.845704823063"/>
    <n v="1.8428399143881613E-3"/>
    <n v="0"/>
    <n v="0"/>
    <n v="0"/>
    <n v="95814.209025446267"/>
    <m/>
    <m/>
    <s v=""/>
    <m/>
    <n v="51.545337113208944"/>
    <x v="87"/>
    <m/>
    <m/>
    <m/>
    <n v="58.471068427244184"/>
    <n v="-6.4121386668952618E-2"/>
    <n v="0"/>
    <m/>
  </r>
  <r>
    <x v="130"/>
    <n v="1106.6199999999999"/>
    <n v="4.4475910394654594E-3"/>
    <n v="2.0657903036647607E-2"/>
    <n v="0"/>
    <n v="1630.481"/>
    <n v="1630.481"/>
    <n v="1106.6199999999999"/>
    <n v="15.37"/>
    <n v="0.1537"/>
    <n v="5.810209350805072E-2"/>
    <n v="1.3525"/>
    <n v="373761.39"/>
    <n v="388508.61"/>
    <n v="1.9693445200842245E-5"/>
    <n v="9.5597906491949283E-2"/>
    <n v="16.2"/>
    <n v="15.517499999999998"/>
    <n v="1"/>
    <n v="0"/>
    <n v="0.97499999999999998"/>
    <n v="2.5000000000000022E-2"/>
    <n v="93310.197563630281"/>
    <n v="1.2333054569415358E-2"/>
    <n v="0"/>
    <n v="0"/>
    <n v="0"/>
    <n v="96194.194901844647"/>
    <m/>
    <m/>
    <s v=""/>
    <m/>
    <n v="51.749758777766139"/>
    <x v="88"/>
    <m/>
    <m/>
    <m/>
    <n v="58.471068427244184"/>
    <n v="-6.0483185120487004E-2"/>
    <n v="0"/>
    <m/>
  </r>
  <r>
    <x v="131"/>
    <n v="1099.69"/>
    <n v="-6.2623122661797925E-3"/>
    <n v="4.4700324578126338E-3"/>
    <n v="0"/>
    <n v="1620.2819999999999"/>
    <n v="1620.2819999999999"/>
    <n v="1099.69"/>
    <n v="16.03"/>
    <n v="0.1603"/>
    <n v="6.4517510821449547E-2"/>
    <n v="1.325"/>
    <n v="374618.23"/>
    <n v="389383.42"/>
    <n v="3.9463559080762945E-5"/>
    <n v="9.5782489178550451E-2"/>
    <n v="15.814000000000002"/>
    <n v="15.532"/>
    <n v="1"/>
    <n v="0"/>
    <n v="0.97499999999999998"/>
    <n v="2.5000000000000022E-2"/>
    <n v="92745.721104033117"/>
    <n v="1.8116870023690446E-2"/>
    <n v="0"/>
    <n v="0"/>
    <n v="0"/>
    <n v="95613.036023352412"/>
    <m/>
    <m/>
    <s v=""/>
    <m/>
    <n v="51.437111722460791"/>
    <x v="89"/>
    <m/>
    <m/>
    <m/>
    <n v="58.471068427244184"/>
    <n v="-6.6183597515939829E-2"/>
    <n v="0"/>
    <m/>
  </r>
  <r>
    <x v="132"/>
    <n v="1098.6300000000001"/>
    <n v="-9.6390801043921837E-4"/>
    <n v="2.9672279976961091E-3"/>
    <n v="0"/>
    <n v="1618.999"/>
    <n v="1618.999"/>
    <n v="1098.6300000000001"/>
    <n v="16.21"/>
    <n v="0.16210000000000002"/>
    <n v="7.0629252348716559E-2"/>
    <n v="1.3174999999999999"/>
    <n v="372929.22"/>
    <n v="387611.96"/>
    <n v="9.3001502951781748E-7"/>
    <n v="9.1470747651283463E-2"/>
    <n v="15.709999999999999"/>
    <n v="15.520999999999997"/>
    <n v="1"/>
    <n v="0"/>
    <n v="0.97499999999999998"/>
    <n v="2.5000000000000022E-2"/>
    <n v="92648.009290068338"/>
    <n v="2.9998604842047527E-3"/>
    <n v="0"/>
    <n v="0"/>
    <n v="0"/>
    <n v="95528.441725173936"/>
    <m/>
    <m/>
    <s v=""/>
    <m/>
    <n v="51.391602380351557"/>
    <x v="90"/>
    <m/>
    <m/>
    <m/>
    <n v="58.471068427244184"/>
    <n v="-6.7034081375138554E-2"/>
    <n v="0"/>
    <m/>
  </r>
  <r>
    <x v="133"/>
    <n v="1080.7"/>
    <n v="-1.6320326224479653E-2"/>
    <n v="-1.7926686439523776E-2"/>
    <n v="0"/>
    <n v="1592.6389999999999"/>
    <n v="1592.6389999999999"/>
    <n v="1080.7"/>
    <n v="18.32"/>
    <n v="0.1832"/>
    <n v="9.2297375743139731E-2"/>
    <n v="1.3225"/>
    <n v="384884.61"/>
    <n v="400022.25"/>
    <n v="2.7076602811778206E-4"/>
    <n v="9.090262425686027E-2"/>
    <n v="15.722"/>
    <n v="15.541"/>
    <n v="1"/>
    <n v="0"/>
    <n v="0.97499999999999998"/>
    <n v="2.5000000000000022E-2"/>
    <n v="91247.92318501306"/>
    <n v="1.8264836706769483E-3"/>
    <n v="0"/>
    <n v="0"/>
    <n v="0"/>
    <n v="94088.525084120425"/>
    <m/>
    <m/>
    <s v=""/>
    <m/>
    <n v="50.616967913992696"/>
    <x v="91"/>
    <m/>
    <m/>
    <m/>
    <n v="58.471068427244184"/>
    <n v="-8.1120753872872653E-2"/>
    <n v="0"/>
    <m/>
  </r>
  <r>
    <x v="134"/>
    <n v="1063.97"/>
    <n v="-1.5480706949199563E-2"/>
    <n v="-3.4579662410832768E-2"/>
    <n v="0"/>
    <n v="1568.0719999999999"/>
    <n v="1568.0719999999999"/>
    <n v="1063.97"/>
    <n v="19.34"/>
    <n v="0.19339999999999999"/>
    <n v="9.0453353634560682E-2"/>
    <n v="1.355"/>
    <n v="395651.54"/>
    <n v="411196.34"/>
    <n v="2.4341567314877549E-4"/>
    <n v="0.10294664636543931"/>
    <n v="16.25"/>
    <n v="15.647000000000002"/>
    <n v="1"/>
    <n v="1"/>
    <n v="0.85"/>
    <n v="0.15000000000000002"/>
    <n v="89934.377622501022"/>
    <n v="-1.7228369483531014E-2"/>
    <n v="0"/>
    <n v="0"/>
    <n v="0"/>
    <n v="92739.263007054964"/>
    <m/>
    <m/>
    <s v=""/>
    <m/>
    <n v="49.891103041508728"/>
    <x v="92"/>
    <m/>
    <m/>
    <m/>
    <n v="58.471068427244184"/>
    <n v="-9.432137397577478E-2"/>
    <n v="0"/>
    <m/>
  </r>
  <r>
    <x v="135"/>
    <n v="1065.22"/>
    <n v="1.1748451554085548E-3"/>
    <n v="-3.7852408294889672E-2"/>
    <n v="-1"/>
    <n v="1569.961"/>
    <n v="1569.961"/>
    <n v="1065.22"/>
    <n v="18.89"/>
    <n v="0.18890000000000001"/>
    <n v="7.3379497601470223E-2"/>
    <n v="1.4275"/>
    <n v="387438.37"/>
    <n v="402610.18"/>
    <n v="1.3786412905719377E-6"/>
    <n v="0.11552050239852979"/>
    <n v="17.054000000000002"/>
    <n v="15.824999999999999"/>
    <n v="1"/>
    <n v="1"/>
    <n v="0"/>
    <n v="0"/>
    <n v="89742.50079396303"/>
    <n v="-3.235860079509878E-2"/>
    <n v="1"/>
    <n v="20"/>
    <n v="0"/>
    <n v="92545.45419910441"/>
    <m/>
    <m/>
    <s v=""/>
    <m/>
    <n v="49.786839379125759"/>
    <x v="93"/>
    <m/>
    <m/>
    <m/>
    <n v="58.471068427244184"/>
    <n v="-9.6284651340537653E-2"/>
    <n v="1"/>
    <m/>
  </r>
  <r>
    <x v="136"/>
    <n v="1079.04"/>
    <n v="1.2973845778336823E-2"/>
    <n v="-1.8616250250373056E-2"/>
    <n v="-1"/>
    <n v="1590.35"/>
    <n v="1590.35"/>
    <n v="1079.04"/>
    <n v="17.47"/>
    <n v="0.17469999999999999"/>
    <n v="6.2558407955882828E-2"/>
    <n v="1.54"/>
    <n v="373527.5"/>
    <n v="388138.1"/>
    <n v="1.6616257594854241E-4"/>
    <n v="0.11214159204411717"/>
    <n v="17.758000000000003"/>
    <n v="16.021499999999996"/>
    <n v="1"/>
    <n v="1"/>
    <n v="0"/>
    <n v="0"/>
    <n v="89742.50079396303"/>
    <n v="-3.8234800298588612E-2"/>
    <n v="1"/>
    <n v="20"/>
    <n v="4.2777777777778248E-3"/>
    <n v="92549.413087978493"/>
    <m/>
    <m/>
    <s v=""/>
    <m/>
    <n v="49.788969149476983"/>
    <x v="94"/>
    <m/>
    <m/>
    <m/>
    <n v="58.471068427244184"/>
    <n v="-9.6269514770759512E-2"/>
    <n v="1"/>
    <m/>
  </r>
  <r>
    <x v="137"/>
    <n v="1075.79"/>
    <n v="-3.0119365361802597E-3"/>
    <n v="-2.0664278776114098E-2"/>
    <n v="-1"/>
    <n v="1586.432"/>
    <n v="1586.432"/>
    <n v="1075.79"/>
    <n v="18.04"/>
    <n v="0.1804"/>
    <n v="6.0600165504126238E-2"/>
    <n v="1.5475000000000001"/>
    <n v="376638.64"/>
    <n v="391355.06"/>
    <n v="9.0991609144023851E-6"/>
    <n v="0.11979983449587377"/>
    <n v="18.045999999999999"/>
    <n v="16.172000000000004"/>
    <n v="1"/>
    <n v="1"/>
    <n v="0"/>
    <n v="0"/>
    <n v="89742.50079396303"/>
    <n v="-3.2381227665493784E-2"/>
    <n v="1"/>
    <n v="20"/>
    <n v="4.2986111111111835E-3"/>
    <n v="92553.391427332754"/>
    <m/>
    <m/>
    <s v=""/>
    <m/>
    <n v="49.791109383636943"/>
    <x v="95"/>
    <m/>
    <m/>
    <m/>
    <n v="58.471068427244184"/>
    <n v="-9.6254189675170965E-2"/>
    <n v="1"/>
    <m/>
  </r>
  <r>
    <x v="138"/>
    <n v="1063.23"/>
    <n v="-1.1675141059128591E-2"/>
    <n v="-1.6019093610763036E-2"/>
    <n v="-1"/>
    <n v="1567.9469999999999"/>
    <n v="1567.9469999999999"/>
    <n v="1063.23"/>
    <n v="19.079999999999998"/>
    <n v="0.19079999999999997"/>
    <n v="7.0657083371637786E-2"/>
    <n v="1.5462499999999999"/>
    <n v="378148.55"/>
    <n v="392907.96"/>
    <n v="1.379175591022902E-4"/>
    <n v="0.12014291662836218"/>
    <n v="18.411999999999999"/>
    <n v="16.385999999999999"/>
    <n v="1"/>
    <n v="1"/>
    <n v="0"/>
    <n v="0"/>
    <n v="89742.50079396303"/>
    <n v="-3.1360722355172843E-2"/>
    <n v="1"/>
    <n v="20"/>
    <n v="4.2951388888889941E-3"/>
    <n v="92557.366724040927"/>
    <m/>
    <m/>
    <s v=""/>
    <m/>
    <n v="49.793247980939285"/>
    <x v="96"/>
    <m/>
    <m/>
    <m/>
    <n v="58.471068427244184"/>
    <n v="-9.6238895698951721E-2"/>
    <n v="1"/>
    <m/>
  </r>
  <r>
    <x v="139"/>
    <n v="1064.8"/>
    <n v="1.4766325254178536E-3"/>
    <n v="9.3824586385438113E-4"/>
    <n v="0"/>
    <n v="1570.4449999999999"/>
    <n v="1570.4449999999999"/>
    <n v="1064.8"/>
    <n v="17.98"/>
    <n v="0.17980000000000002"/>
    <n v="5.3275889480787986E-2"/>
    <n v="1.5475000000000001"/>
    <n v="372366.37"/>
    <n v="386884.03"/>
    <n v="2.1772282534573503E-6"/>
    <n v="0.12652411051921203"/>
    <n v="18.564"/>
    <n v="16.604500000000002"/>
    <n v="1"/>
    <n v="1"/>
    <n v="0.85"/>
    <n v="0.15000000000000002"/>
    <n v="89742.50079396303"/>
    <n v="-1.6498155119625602E-2"/>
    <n v="0"/>
    <n v="0"/>
    <n v="4.2986111111111835E-3"/>
    <n v="92561.345405291082"/>
    <m/>
    <m/>
    <s v=""/>
    <m/>
    <n v="49.795388399029584"/>
    <x v="97"/>
    <m/>
    <m/>
    <m/>
    <n v="58.471068427244184"/>
    <n v="-9.62235700841374E-2"/>
    <n v="0"/>
    <m/>
  </r>
  <r>
    <x v="140"/>
    <n v="1079.3399999999999"/>
    <n v="1.3655146506386107E-2"/>
    <n v="1.3418547214831933E-2"/>
    <n v="0"/>
    <n v="1591.9369999999999"/>
    <n v="1591.9369999999999"/>
    <n v="1079.3399999999999"/>
    <n v="17.57"/>
    <n v="0.1757"/>
    <n v="4.9569850508806329E-2"/>
    <n v="1.6049999999999998"/>
    <n v="361946.15"/>
    <n v="376010.07"/>
    <n v="1.8394832649249737E-4"/>
    <n v="0.12613014949119367"/>
    <n v="18.291999999999998"/>
    <n v="16.7865"/>
    <n v="1"/>
    <n v="1"/>
    <n v="0.85"/>
    <n v="0.15000000000000002"/>
    <n v="90405.77846138725"/>
    <n v="-2.1335203913167566E-3"/>
    <n v="0"/>
    <n v="0"/>
    <n v="0"/>
    <n v="93249.532667529464"/>
    <m/>
    <m/>
    <s v=""/>
    <m/>
    <n v="50.165613700578255"/>
    <x v="98"/>
    <m/>
    <m/>
    <m/>
    <n v="58.471068427244184"/>
    <n v="-8.9575145908971976E-2"/>
    <n v="0"/>
    <m/>
  </r>
  <r>
    <x v="141"/>
    <n v="1081.71"/>
    <n v="2.1957863138586386E-3"/>
    <n v="2.6404877503537483E-3"/>
    <n v="0"/>
    <n v="1595.5740000000001"/>
    <n v="1595.5740000000001"/>
    <n v="1081.71"/>
    <n v="17.02"/>
    <n v="0.17019999999999999"/>
    <n v="3.6771780953457067E-2"/>
    <n v="1.5587500000000001"/>
    <n v="355651.23"/>
    <n v="369455.17"/>
    <n v="4.8109118687155745E-6"/>
    <n v="0.13342821904654292"/>
    <n v="18.027999999999999"/>
    <n v="16.906500000000001"/>
    <n v="1"/>
    <n v="1"/>
    <n v="0.85"/>
    <n v="0.15000000000000002"/>
    <n v="90338.109889639061"/>
    <n v="7.3908979753865012E-3"/>
    <n v="0"/>
    <n v="0"/>
    <n v="0"/>
    <n v="93187.350343761209"/>
    <m/>
    <m/>
    <s v=""/>
    <m/>
    <n v="50.132161367425184"/>
    <x v="99"/>
    <m/>
    <m/>
    <m/>
    <n v="58.471068427244184"/>
    <n v="-9.0205931906742753E-2"/>
    <n v="0"/>
    <m/>
  </r>
  <r>
    <x v="142"/>
    <n v="1095.17"/>
    <n v="1.2443261132836003E-2"/>
    <n v="1.8095685419370011E-2"/>
    <n v="0"/>
    <n v="1615.721"/>
    <n v="1615.721"/>
    <n v="1095.17"/>
    <n v="16.23"/>
    <n v="0.1623"/>
    <n v="2.9656786285617104E-2"/>
    <n v="1.5175000000000001"/>
    <n v="348236.01"/>
    <n v="361737.03"/>
    <n v="1.529298286050845E-4"/>
    <n v="0.1326432137143829"/>
    <n v="17.937999999999995"/>
    <n v="17.048999999999999"/>
    <n v="1"/>
    <n v="1"/>
    <n v="0.85"/>
    <n v="0.15000000000000002"/>
    <n v="91010.512886129698"/>
    <n v="6.6368675979229241E-3"/>
    <n v="0"/>
    <n v="0"/>
    <n v="0"/>
    <n v="93896.070794629879"/>
    <m/>
    <m/>
    <s v=""/>
    <m/>
    <n v="50.513432944267706"/>
    <x v="100"/>
    <m/>
    <m/>
    <m/>
    <n v="58.471068427244184"/>
    <n v="-8.3310508428860119E-2"/>
    <n v="0"/>
    <m/>
  </r>
  <r>
    <x v="143"/>
    <n v="1091.23"/>
    <n v="-3.5976149821489445E-3"/>
    <n v="2.6173211496349658E-2"/>
    <n v="0"/>
    <n v="1609.9690000000001"/>
    <n v="1609.9690000000001"/>
    <n v="1091.23"/>
    <n v="16.96"/>
    <n v="0.1696"/>
    <n v="3.0518385041959639E-2"/>
    <n v="1.5349999999999999"/>
    <n v="349818.67"/>
    <n v="363366.25"/>
    <n v="1.2989550952777752E-5"/>
    <n v="0.13908161495804036"/>
    <n v="17.576000000000001"/>
    <n v="17.04"/>
    <n v="1"/>
    <n v="1"/>
    <n v="0.85"/>
    <n v="0.15000000000000002"/>
    <n v="90793.690276865862"/>
    <n v="1.412944904530633E-2"/>
    <n v="0"/>
    <n v="0"/>
    <n v="0"/>
    <n v="93675.950349760344"/>
    <m/>
    <m/>
    <s v=""/>
    <m/>
    <n v="50.395014364688386"/>
    <x v="101"/>
    <m/>
    <m/>
    <m/>
    <n v="58.471068427244184"/>
    <n v="-8.5483305600861148E-2"/>
    <n v="0"/>
    <m/>
  </r>
  <r>
    <x v="144"/>
    <n v="1098.3499999999999"/>
    <n v="6.5247473035014991E-3"/>
    <n v="3.1221326274433303E-2"/>
    <n v="0"/>
    <n v="1620.472"/>
    <n v="1620.472"/>
    <n v="1098.3499999999999"/>
    <n v="16"/>
    <n v="0.16"/>
    <n v="2.2428577529011617E-2"/>
    <n v="1.5325"/>
    <n v="345211.24"/>
    <n v="358565.52"/>
    <n v="4.2296205269594829E-5"/>
    <n v="0.13757142247098839"/>
    <n v="17.151999999999997"/>
    <n v="17.1005"/>
    <n v="1"/>
    <n v="1"/>
    <n v="0.85"/>
    <n v="0.15000000000000002"/>
    <n v="91117.302776692813"/>
    <n v="1.1713396368530304E-2"/>
    <n v="0"/>
    <n v="0"/>
    <n v="0"/>
    <n v="94010.329696753266"/>
    <m/>
    <m/>
    <s v=""/>
    <m/>
    <n v="50.574901005091242"/>
    <x v="102"/>
    <m/>
    <m/>
    <m/>
    <n v="58.471068427244184"/>
    <n v="-8.2242796013431096E-2"/>
    <n v="0"/>
    <m/>
  </r>
  <r>
    <x v="145"/>
    <n v="1095.68"/>
    <n v="-2.4309191059315172E-3"/>
    <n v="1.5135260662115679E-2"/>
    <n v="0"/>
    <n v="1616.68"/>
    <n v="1616.68"/>
    <n v="1095.68"/>
    <n v="15.88"/>
    <n v="0.1588"/>
    <n v="2.7102033165813888E-2"/>
    <n v="1.54375"/>
    <n v="342306.2"/>
    <n v="355504.1"/>
    <n v="5.9237649759005989E-6"/>
    <n v="0.13169796683418611"/>
    <n v="16.756"/>
    <n v="17.075499999999998"/>
    <n v="-1"/>
    <n v="0"/>
    <n v="0.9"/>
    <n v="9.9999999999999978E-2"/>
    <n v="90812.335346684151"/>
    <n v="1.5319407979126343E-2"/>
    <n v="0"/>
    <n v="0"/>
    <n v="0"/>
    <n v="93704.670331205038"/>
    <m/>
    <m/>
    <s v=""/>
    <m/>
    <n v="50.410464903188981"/>
    <x v="103"/>
    <m/>
    <m/>
    <m/>
    <n v="58.471068427244184"/>
    <n v="-8.5298160608161311E-2"/>
    <n v="0"/>
    <m/>
  </r>
  <r>
    <x v="146"/>
    <n v="1096.19"/>
    <n v="4.6546436915884115E-4"/>
    <n v="1.3404938717415882E-2"/>
    <n v="0"/>
    <n v="1617.4580000000001"/>
    <n v="1617.4580000000001"/>
    <n v="1096.19"/>
    <n v="15.33"/>
    <n v="0.15329999999999999"/>
    <n v="2.1662004158763126E-2"/>
    <n v="1.5487500000000001"/>
    <n v="335263.92"/>
    <n v="348175.31"/>
    <n v="2.1655627581625695E-7"/>
    <n v="0.13163799584123687"/>
    <n v="16.417999999999999"/>
    <n v="17.0045"/>
    <n v="-1"/>
    <n v="0"/>
    <n v="0.9"/>
    <n v="9.9999999999999978E-2"/>
    <n v="90663.166768901137"/>
    <n v="4.4970232236929419E-3"/>
    <n v="0"/>
    <n v="0"/>
    <n v="0"/>
    <n v="93552.475728544028"/>
    <m/>
    <m/>
    <s v=""/>
    <m/>
    <n v="50.328588507393768"/>
    <x v="104"/>
    <m/>
    <m/>
    <m/>
    <n v="58.471068427244184"/>
    <n v="-8.6807582871932576E-2"/>
    <n v="0"/>
    <m/>
  </r>
  <r>
    <x v="147"/>
    <n v="1104.96"/>
    <n v="8.0004378802944753E-3"/>
    <n v="8.962115464874354E-3"/>
    <n v="0"/>
    <n v="1630.4849999999999"/>
    <n v="1630.4849999999999"/>
    <n v="1104.96"/>
    <n v="14.98"/>
    <n v="0.14980000000000002"/>
    <n v="2.2353531863683246E-2"/>
    <n v="1.5449999999999999"/>
    <n v="322585.56"/>
    <n v="334994.01"/>
    <n v="6.3498650571601657E-5"/>
    <n v="0.12744646813631677"/>
    <n v="16.079999999999998"/>
    <n v="16.943499999999997"/>
    <n v="-1"/>
    <n v="0"/>
    <n v="0.9"/>
    <n v="9.9999999999999978E-2"/>
    <n v="90972.742622445468"/>
    <n v="3.5982253741990711E-3"/>
    <n v="0"/>
    <n v="0"/>
    <n v="0"/>
    <n v="93876.821264502112"/>
    <m/>
    <m/>
    <s v=""/>
    <m/>
    <n v="50.503077240976943"/>
    <x v="105"/>
    <m/>
    <m/>
    <m/>
    <n v="58.471068427244184"/>
    <n v="-8.3665403946776018E-2"/>
    <n v="0"/>
    <m/>
  </r>
  <r>
    <x v="148"/>
    <n v="1105.0899999999999"/>
    <n v="1.1765131769458925E-4"/>
    <n v="1.2677381764717888E-2"/>
    <n v="0"/>
    <n v="1630.683"/>
    <n v="1630.683"/>
    <n v="1105.0899999999999"/>
    <n v="14.91"/>
    <n v="0.14910000000000001"/>
    <n v="1.9000742607266086E-2"/>
    <n v="1.5475000000000001"/>
    <n v="321419.86"/>
    <n v="333769.34000000003"/>
    <n v="1.384020422104492E-8"/>
    <n v="0.13009925739273392"/>
    <n v="15.830000000000002"/>
    <n v="16.884999999999998"/>
    <n v="-1"/>
    <n v="0"/>
    <n v="0.9"/>
    <n v="9.9999999999999978E-2"/>
    <n v="90949.117593856907"/>
    <n v="-4.1500989815856926E-4"/>
    <n v="0"/>
    <n v="0"/>
    <n v="0"/>
    <n v="93853.157841137727"/>
    <m/>
    <m/>
    <s v=""/>
    <m/>
    <n v="50.490346987844596"/>
    <x v="106"/>
    <m/>
    <m/>
    <m/>
    <n v="58.471068427244184"/>
    <n v="-8.3920227157010308E-2"/>
    <n v="0"/>
    <m/>
  </r>
  <r>
    <x v="149"/>
    <n v="1107.77"/>
    <n v="2.4251418436507244E-3"/>
    <n v="8.577776304867113E-3"/>
    <n v="0"/>
    <n v="1634.8320000000001"/>
    <n v="1634.8320000000001"/>
    <n v="1107.77"/>
    <n v="14.71"/>
    <n v="0.14710000000000001"/>
    <n v="2.1367701687058149E-2"/>
    <n v="1.56"/>
    <n v="317456.46000000002"/>
    <n v="329639.59000000003"/>
    <n v="5.8670815812717113E-6"/>
    <n v="0.12573229831294186"/>
    <n v="15.419999999999998"/>
    <n v="16.846499999999999"/>
    <n v="-1"/>
    <n v="0"/>
    <n v="0.9"/>
    <n v="9.9999999999999978E-2"/>
    <n v="91035.093712019996"/>
    <n v="1.7118735510923688E-3"/>
    <n v="0"/>
    <n v="0"/>
    <n v="0"/>
    <n v="93952.342626854079"/>
    <m/>
    <m/>
    <s v=""/>
    <m/>
    <n v="50.543705599977926"/>
    <x v="107"/>
    <m/>
    <m/>
    <m/>
    <n v="58.471068427244184"/>
    <n v="-8.2975974921645879E-2"/>
    <n v="0"/>
    <m/>
  </r>
  <r>
    <x v="150"/>
    <n v="1099.1500000000001"/>
    <n v="-7.7813986657879752E-3"/>
    <n v="3.2272967450106549E-3"/>
    <n v="0"/>
    <n v="1622.279"/>
    <n v="1622.279"/>
    <n v="1099.1500000000001"/>
    <n v="15.44"/>
    <n v="0.15439999999999998"/>
    <n v="2.8413925864850698E-2"/>
    <n v="1.56"/>
    <n v="321567.21000000002"/>
    <n v="333866.40000000002"/>
    <n v="6.1024714910671675E-5"/>
    <n v="0.12598607413514928"/>
    <n v="15.162000000000001"/>
    <n v="16.815999999999999"/>
    <n v="-1"/>
    <n v="0"/>
    <n v="0.9"/>
    <n v="9.9999999999999978E-2"/>
    <n v="90514.281315421336"/>
    <n v="-9.022332989190307E-4"/>
    <n v="0"/>
    <n v="0"/>
    <n v="0"/>
    <n v="93424.732919829228"/>
    <m/>
    <m/>
    <s v=""/>
    <m/>
    <n v="50.259866485827594"/>
    <x v="108"/>
    <m/>
    <m/>
    <m/>
    <n v="58.471068427244184"/>
    <n v="-8.8196921025777253E-2"/>
    <n v="0"/>
    <m/>
  </r>
  <r>
    <x v="151"/>
    <n v="1104.24"/>
    <n v="4.6308511122230556E-3"/>
    <n v="7.3926834880748693E-3"/>
    <n v="0"/>
    <n v="1629.828"/>
    <n v="1629.828"/>
    <n v="1104.24"/>
    <n v="15.29"/>
    <n v="0.15289999999999998"/>
    <n v="2.5099414453025826E-2"/>
    <n v="1.625"/>
    <n v="318890.15999999997"/>
    <n v="331072.28000000003"/>
    <n v="2.1345894219128123E-5"/>
    <n v="0.12780058554697415"/>
    <n v="15.074000000000002"/>
    <n v="16.819499999999998"/>
    <n v="-1"/>
    <n v="0"/>
    <n v="0.9"/>
    <n v="9.9999999999999978E-2"/>
    <n v="90815.772471879594"/>
    <n v="-3.2820875063389598E-3"/>
    <n v="0"/>
    <n v="0"/>
    <n v="0"/>
    <n v="93738.219268274042"/>
    <m/>
    <m/>
    <s v=""/>
    <m/>
    <n v="50.428513283367671"/>
    <x v="109"/>
    <m/>
    <m/>
    <m/>
    <n v="58.471068427244184"/>
    <n v="-8.5161180633717914E-2"/>
    <n v="0"/>
    <m/>
  </r>
  <r>
    <x v="152"/>
    <n v="1105.9100000000001"/>
    <n v="1.5123523871622968E-3"/>
    <n v="9.0459799494269078E-4"/>
    <n v="0"/>
    <n v="1632.819"/>
    <n v="1632.819"/>
    <n v="1105.9100000000001"/>
    <n v="14.91"/>
    <n v="0.14910000000000001"/>
    <n v="2.0407441511388208E-2"/>
    <n v="1.5962500000000002"/>
    <n v="315083.42"/>
    <n v="327105.55"/>
    <n v="2.2837554646412563E-6"/>
    <n v="0.1286925584886118"/>
    <n v="15.065999999999999"/>
    <n v="16.782500000000002"/>
    <n v="-1"/>
    <n v="0"/>
    <n v="0.9"/>
    <n v="9.9999999999999978E-2"/>
    <n v="90830.572802864233"/>
    <n v="1.6832161109863186E-3"/>
    <n v="0"/>
    <n v="0"/>
    <n v="0"/>
    <n v="93781.142019092877"/>
    <m/>
    <m/>
    <s v=""/>
    <m/>
    <n v="50.451604510475704"/>
    <x v="110"/>
    <m/>
    <m/>
    <m/>
    <n v="58.471068427244184"/>
    <n v="-8.4766097517417816E-2"/>
    <n v="0"/>
    <m/>
  </r>
  <r>
    <x v="153"/>
    <n v="1118.31"/>
    <n v="1.1212485645305525E-2"/>
    <n v="1.1999432322553627E-2"/>
    <n v="0"/>
    <n v="1651.14"/>
    <n v="1651.14"/>
    <n v="1118.31"/>
    <n v="14.28"/>
    <n v="0.14279999999999998"/>
    <n v="1.4884580570159844E-2"/>
    <n v="1.5587500000000001"/>
    <n v="302179.24"/>
    <n v="313694.62"/>
    <n v="1.2432454467663635E-4"/>
    <n v="0.12791541942984014"/>
    <n v="15.052000000000001"/>
    <n v="16.717500000000005"/>
    <n v="-1"/>
    <n v="0"/>
    <n v="0.9"/>
    <n v="9.9999999999999978E-2"/>
    <n v="91374.771337865488"/>
    <n v="-1.5627738098571431E-3"/>
    <n v="0"/>
    <n v="0"/>
    <n v="0"/>
    <n v="94344.104998453578"/>
    <m/>
    <m/>
    <s v=""/>
    <m/>
    <n v="50.754462686194685"/>
    <x v="111"/>
    <m/>
    <m/>
    <m/>
    <n v="58.471068427244184"/>
    <n v="-7.9295963460277785E-2"/>
    <n v="0"/>
    <m/>
  </r>
  <r>
    <x v="154"/>
    <n v="1113.6300000000001"/>
    <n v="-4.1848861228102052E-3"/>
    <n v="5.3894043560926974E-3"/>
    <n v="0"/>
    <n v="1644.2529999999999"/>
    <n v="1644.2529999999999"/>
    <n v="1113.6300000000001"/>
    <n v="13.91"/>
    <n v="0.1391"/>
    <n v="7.4398369105621309E-3"/>
    <n v="1.5475000000000001"/>
    <n v="300115.19"/>
    <n v="311538.12"/>
    <n v="1.7586845138141277E-5"/>
    <n v="0.13166016308943787"/>
    <n v="14.925999999999998"/>
    <n v="16.515499999999999"/>
    <n v="-1"/>
    <n v="-1"/>
    <n v="0.97499999999999998"/>
    <n v="2.5000000000000022E-2"/>
    <n v="90967.801855493177"/>
    <n v="4.6801305528809678E-3"/>
    <n v="0"/>
    <n v="0"/>
    <n v="0"/>
    <n v="93925.499574341477"/>
    <m/>
    <m/>
    <s v=""/>
    <m/>
    <n v="50.529264796207976"/>
    <x v="112"/>
    <m/>
    <m/>
    <m/>
    <n v="58.471068427244184"/>
    <n v="-8.3404990624233899E-2"/>
    <n v="0"/>
    <m/>
  </r>
  <r>
    <x v="155"/>
    <n v="1121.3"/>
    <n v="6.8873862952685272E-3"/>
    <n v="2.00581893171492E-2"/>
    <n v="0"/>
    <n v="1655.6479999999999"/>
    <n v="1655.6479999999999"/>
    <n v="1121.3"/>
    <n v="14.07"/>
    <n v="0.14069999999999999"/>
    <n v="8.3172406906954766E-3"/>
    <n v="1.5687500000000001"/>
    <n v="293529.49"/>
    <n v="304646.94"/>
    <n v="4.7111429137466864E-5"/>
    <n v="0.13238275930930452"/>
    <n v="14.766"/>
    <n v="16.244000000000003"/>
    <n v="-1"/>
    <n v="-1"/>
    <n v="0.97499999999999998"/>
    <n v="2.5000000000000022E-2"/>
    <n v="91528.364108542577"/>
    <n v="-7.3918588736443525E-4"/>
    <n v="0"/>
    <n v="0"/>
    <n v="0"/>
    <n v="94508.621577732585"/>
    <m/>
    <m/>
    <s v=""/>
    <m/>
    <n v="50.842967957238528"/>
    <x v="113"/>
    <m/>
    <m/>
    <m/>
    <n v="58.471068427244184"/>
    <n v="-7.7810466647774801E-2"/>
    <n v="0"/>
    <m/>
  </r>
  <r>
    <x v="156"/>
    <n v="1116.27"/>
    <n v="-4.4858646214215314E-3"/>
    <n v="1.0941473583504613E-2"/>
    <n v="0"/>
    <n v="1648.52"/>
    <n v="1648.52"/>
    <n v="1116.27"/>
    <n v="14.06"/>
    <n v="0.1406"/>
    <n v="1.8275296067363833E-2"/>
    <n v="1.56"/>
    <n v="292351.34999999998"/>
    <n v="303410.31"/>
    <n v="2.0213623081879235E-5"/>
    <n v="0.12232470393263617"/>
    <n v="14.492000000000001"/>
    <n v="16.003"/>
    <n v="-1"/>
    <n v="-1"/>
    <n v="0.97499999999999998"/>
    <n v="2.5000000000000022E-2"/>
    <n v="91118.756502364689"/>
    <n v="1.1203566756359695E-2"/>
    <n v="0"/>
    <n v="0"/>
    <n v="0"/>
    <n v="94102.425985179827"/>
    <m/>
    <m/>
    <s v=""/>
    <m/>
    <n v="50.624446205976447"/>
    <x v="114"/>
    <m/>
    <m/>
    <m/>
    <n v="58.471068427244184"/>
    <n v="-8.1797912261481809E-2"/>
    <n v="0"/>
    <m/>
  </r>
  <r>
    <x v="157"/>
    <n v="1118.3800000000001"/>
    <n v="1.8902236914009052E-3"/>
    <n v="1.1319344887743221E-2"/>
    <n v="0"/>
    <n v="1651.652"/>
    <n v="1651.652"/>
    <n v="1118.3800000000001"/>
    <n v="14.01"/>
    <n v="0.1401"/>
    <n v="2.8714834182607146E-2"/>
    <n v="1.5575000000000001"/>
    <n v="289964.90999999997"/>
    <n v="300919.78999999998"/>
    <n v="3.5662036191432277E-6"/>
    <n v="0.11138516581739286"/>
    <n v="14.245999999999999"/>
    <n v="15.8325"/>
    <n v="-1"/>
    <n v="-1"/>
    <n v="0.97499999999999998"/>
    <n v="2.5000000000000022E-2"/>
    <n v="91267.986932668631"/>
    <n v="3.33624900431162E-3"/>
    <n v="0"/>
    <n v="0"/>
    <n v="0"/>
    <n v="94257.536507117577"/>
    <m/>
    <m/>
    <s v=""/>
    <m/>
    <n v="50.707891283949834"/>
    <x v="115"/>
    <m/>
    <m/>
    <m/>
    <n v="58.471068427244184"/>
    <n v="-8.0308362993165683E-2"/>
    <n v="0"/>
    <m/>
  </r>
  <r>
    <x v="158"/>
    <n v="1123.92"/>
    <n v="4.9535935907294437E-3"/>
    <n v="5.0604528331671395E-3"/>
    <n v="0"/>
    <n v="1659.836"/>
    <n v="1659.836"/>
    <n v="1123.92"/>
    <n v="13.76"/>
    <n v="0.1376"/>
    <n v="2.6102409459686657E-2"/>
    <n v="1.5387500000000001"/>
    <n v="286547.08"/>
    <n v="297359.14"/>
    <n v="2.4417087206430865E-5"/>
    <n v="0.11149759054031334"/>
    <n v="14.065999999999999"/>
    <n v="15.631"/>
    <n v="-1"/>
    <n v="-1"/>
    <n v="0.97499999999999998"/>
    <n v="2.5000000000000022E-2"/>
    <n v="91681.790497761758"/>
    <n v="4.8157147566794123E-3"/>
    <n v="0"/>
    <n v="0"/>
    <n v="0"/>
    <n v="94685.134578037221"/>
    <m/>
    <m/>
    <s v=""/>
    <m/>
    <n v="50.937926963821255"/>
    <x v="116"/>
    <m/>
    <m/>
    <m/>
    <n v="58.471068427244184"/>
    <n v="-7.6160239784743733E-2"/>
    <n v="0"/>
    <m/>
  </r>
  <r>
    <x v="159"/>
    <n v="1125.82"/>
    <n v="1.6905117801977454E-3"/>
    <n v="1.093585073617509E-2"/>
    <n v="0"/>
    <n v="1663.098"/>
    <n v="1663.098"/>
    <n v="1125.82"/>
    <n v="13.17"/>
    <n v="0.13170000000000001"/>
    <n v="2.773807161983724E-2"/>
    <n v="1.55"/>
    <n v="281423.11"/>
    <n v="292001.23"/>
    <n v="2.8530063586785069E-6"/>
    <n v="0.10396192838016277"/>
    <n v="13.962"/>
    <n v="15.364999999999998"/>
    <n v="-1"/>
    <n v="-1"/>
    <n v="0.97499999999999998"/>
    <n v="2.5000000000000022E-2"/>
    <n v="91791.606136462986"/>
    <n v="3.3599992142365753E-3"/>
    <n v="0"/>
    <n v="0"/>
    <n v="0"/>
    <n v="94824.234492410804"/>
    <m/>
    <m/>
    <s v=""/>
    <m/>
    <n v="51.012758787323556"/>
    <x v="117"/>
    <m/>
    <m/>
    <m/>
    <n v="58.471068427244184"/>
    <n v="-7.4875285996925722E-2"/>
    <n v="0"/>
    <m/>
  </r>
  <r>
    <x v="160"/>
    <n v="1128.33"/>
    <n v="2.2294860634914926E-3"/>
    <n v="6.2779505043980555E-3"/>
    <n v="0"/>
    <n v="1666.816"/>
    <n v="1666.816"/>
    <n v="1128.33"/>
    <n v="13.56"/>
    <n v="0.1356"/>
    <n v="3.1982744239931554E-2"/>
    <n v="1.5549999999999999"/>
    <n v="274336.59999999998"/>
    <n v="284635.02"/>
    <n v="4.959548808023482E-6"/>
    <n v="0.10361725576006844"/>
    <n v="13.813999999999998"/>
    <n v="15.124499999999998"/>
    <n v="-1"/>
    <n v="-1"/>
    <n v="0.97499999999999998"/>
    <n v="2.5000000000000022E-2"/>
    <n v="91933.248194631422"/>
    <n v="9.0559985419726985E-3"/>
    <n v="0"/>
    <n v="0"/>
    <n v="0"/>
    <n v="94971.228426455054"/>
    <m/>
    <m/>
    <s v=""/>
    <m/>
    <n v="51.091837370353922"/>
    <x v="118"/>
    <m/>
    <m/>
    <m/>
    <n v="58.471068427244184"/>
    <n v="-7.3465298889884845E-2"/>
    <n v="0"/>
    <m/>
  </r>
  <r>
    <x v="161"/>
    <n v="1120.3699999999999"/>
    <n v="-7.0546737213403876E-3"/>
    <n v="3.7091414044791993E-3"/>
    <n v="0"/>
    <n v="1655.1010000000001"/>
    <n v="1655.1010000000001"/>
    <n v="1120.3699999999999"/>
    <n v="14.64"/>
    <n v="0.1464"/>
    <n v="5.0412698137796197E-2"/>
    <n v="1.5962500000000002"/>
    <n v="279402.69"/>
    <n v="289878.3"/>
    <n v="5.0121806432196611E-5"/>
    <n v="9.5987301862203805E-2"/>
    <n v="13.712"/>
    <n v="14.924000000000001"/>
    <n v="-1"/>
    <n v="-1"/>
    <n v="0.97499999999999998"/>
    <n v="2.5000000000000022E-2"/>
    <n v="91343.240808092698"/>
    <n v="4.4235914192534143E-3"/>
    <n v="0"/>
    <n v="0"/>
    <n v="0"/>
    <n v="94364.267908108188"/>
    <m/>
    <m/>
    <s v=""/>
    <m/>
    <n v="50.765309761862284"/>
    <x v="119"/>
    <m/>
    <m/>
    <m/>
    <n v="58.471068427244184"/>
    <n v="-7.9410737452556002E-2"/>
    <n v="0"/>
    <m/>
  </r>
  <r>
    <x v="162"/>
    <n v="1123.5"/>
    <n v="2.793719931808436E-3"/>
    <n v="4.6126376448867301E-3"/>
    <n v="0"/>
    <n v="1659.78"/>
    <n v="1659.78"/>
    <n v="1123.5"/>
    <n v="14.39"/>
    <n v="0.1439"/>
    <n v="4.5093393597223405E-2"/>
    <n v="1.57125"/>
    <n v="279972.76"/>
    <n v="290456.51"/>
    <n v="7.7831221317657669E-6"/>
    <n v="9.8806606402776595E-2"/>
    <n v="13.827999999999999"/>
    <n v="14.804999999999998"/>
    <n v="-1"/>
    <n v="-1"/>
    <n v="0.97499999999999998"/>
    <n v="2.5000000000000022E-2"/>
    <n v="91596.603533115849"/>
    <n v="2.4636454045789957E-3"/>
    <n v="0"/>
    <n v="0"/>
    <n v="0"/>
    <n v="94629.181462228458"/>
    <m/>
    <m/>
    <s v=""/>
    <m/>
    <n v="50.907825768536838"/>
    <x v="120"/>
    <m/>
    <m/>
    <m/>
    <n v="58.471068427244184"/>
    <n v="-7.6850348734844975E-2"/>
    <n v="0"/>
    <m/>
  </r>
  <r>
    <x v="163"/>
    <n v="1128.55"/>
    <n v="4.4948820649755028E-3"/>
    <n v="4.1539261191327892E-3"/>
    <n v="0"/>
    <n v="1667.249"/>
    <n v="1667.249"/>
    <n v="1128.55"/>
    <n v="14.03"/>
    <n v="0.14029999999999998"/>
    <n v="5.2295152815461751E-2"/>
    <n v="1.6"/>
    <n v="280433.21000000002"/>
    <n v="290920.94"/>
    <n v="2.011352299986773E-5"/>
    <n v="8.8004847184538229E-2"/>
    <n v="13.904000000000002"/>
    <n v="14.712999999999997"/>
    <n v="-1"/>
    <n v="-1"/>
    <n v="0.97499999999999998"/>
    <n v="2.5000000000000022E-2"/>
    <n v="92001.688060995832"/>
    <n v="3.6005680796886708E-3"/>
    <n v="0"/>
    <n v="0"/>
    <n v="0"/>
    <n v="95048.257176261977"/>
    <m/>
    <m/>
    <s v=""/>
    <m/>
    <n v="51.133276661212676"/>
    <x v="121"/>
    <m/>
    <m/>
    <m/>
    <n v="58.471068427244184"/>
    <n v="-7.2786212794111238E-2"/>
    <n v="0"/>
    <m/>
  </r>
  <r>
    <x v="164"/>
    <n v="1122.2"/>
    <n v="-5.6266891143501585E-3"/>
    <n v="-3.1632747754151147E-3"/>
    <n v="0"/>
    <n v="1657.877"/>
    <n v="1657.877"/>
    <n v="1122.2"/>
    <n v="14.43"/>
    <n v="0.14429999999999998"/>
    <n v="5.5304845172622213E-2"/>
    <n v="1.66"/>
    <n v="282719.37"/>
    <n v="293252.75"/>
    <n v="3.1838692815858539E-5"/>
    <n v="8.899515482737777E-2"/>
    <n v="13.958000000000002"/>
    <n v="14.566499999999996"/>
    <n v="-1"/>
    <n v="-1"/>
    <n v="0.97499999999999998"/>
    <n v="2.5000000000000022E-2"/>
    <n v="91515.400246882622"/>
    <n v="3.4892159227832842E-3"/>
    <n v="0"/>
    <n v="0"/>
    <n v="0"/>
    <n v="94546.697128955057"/>
    <m/>
    <m/>
    <s v=""/>
    <m/>
    <n v="50.863451527927005"/>
    <x v="122"/>
    <m/>
    <m/>
    <m/>
    <n v="58.471068427244184"/>
    <n v="-7.7751041211437277E-2"/>
    <n v="0"/>
    <m/>
  </r>
  <r>
    <x v="165"/>
    <n v="1129.3"/>
    <n v="6.326857957583254E-3"/>
    <n v="9.3409711867664669E-4"/>
    <n v="0"/>
    <n v="1668.386"/>
    <n v="1668.386"/>
    <n v="1129.3"/>
    <n v="13.66"/>
    <n v="0.1366"/>
    <n v="5.5772444898359599E-2"/>
    <n v="1.80125"/>
    <n v="277045.53999999998"/>
    <n v="287353.78000000003"/>
    <n v="3.9777333389734035E-5"/>
    <n v="8.08275551016404E-2"/>
    <n v="14.210000000000003"/>
    <n v="14.487999999999996"/>
    <n v="-1"/>
    <n v="-1"/>
    <n v="0.97499999999999998"/>
    <n v="2.5000000000000022E-2"/>
    <n v="92033.907765201919"/>
    <n v="-3.009053890720037E-3"/>
    <n v="0"/>
    <n v="0"/>
    <n v="0"/>
    <n v="95083.593759437208"/>
    <m/>
    <m/>
    <s v=""/>
    <m/>
    <n v="51.152286744484485"/>
    <x v="123"/>
    <m/>
    <m/>
    <m/>
    <n v="58.471068427244184"/>
    <n v="-7.253806168342769E-2"/>
    <n v="0"/>
    <m/>
  </r>
  <r>
    <x v="166"/>
    <n v="1113.56"/>
    <n v="-1.3937837598512415E-2"/>
    <n v="-5.9490667584953805E-3"/>
    <n v="0"/>
    <n v="1645.1659999999999"/>
    <n v="1645.1659999999999"/>
    <n v="1113.56"/>
    <n v="14.74"/>
    <n v="0.1474"/>
    <n v="6.4696097218696472E-2"/>
    <n v="1.7925"/>
    <n v="281838.23"/>
    <n v="292311.32"/>
    <n v="1.970059648451896E-4"/>
    <n v="8.2703902781303532E-2"/>
    <n v="14.23"/>
    <n v="14.376999999999999"/>
    <n v="-1"/>
    <n v="-1"/>
    <n v="0.97499999999999998"/>
    <n v="2.5000000000000022E-2"/>
    <n v="90822.918072622866"/>
    <n v="1.094920200767735E-3"/>
    <n v="0"/>
    <n v="0"/>
    <n v="0"/>
    <n v="93834.45973174939"/>
    <m/>
    <m/>
    <s v=""/>
    <m/>
    <n v="50.480287933330608"/>
    <x v="124"/>
    <m/>
    <m/>
    <m/>
    <n v="58.471068427244184"/>
    <n v="-8.4746154900188109E-2"/>
    <n v="0"/>
    <m/>
  </r>
  <r>
    <x v="167"/>
    <n v="1108.3599999999999"/>
    <n v="-4.6697079636481842E-3"/>
    <n v="-1.3412494653952001E-2"/>
    <n v="0"/>
    <n v="1637.816"/>
    <n v="1637.816"/>
    <n v="1108.3599999999999"/>
    <n v="14.8"/>
    <n v="0.14800000000000002"/>
    <n v="5.5198784983278626E-2"/>
    <n v="1.7887500000000001"/>
    <n v="282186.46999999997"/>
    <n v="292658.78999999998"/>
    <n v="2.1908438664707231E-5"/>
    <n v="9.2801215016721395E-2"/>
    <n v="14.25"/>
    <n v="14.3475"/>
    <n v="-1"/>
    <n v="-1"/>
    <n v="0.97499999999999998"/>
    <n v="2.5000000000000022E-2"/>
    <n v="90412.103507859953"/>
    <n v="-5.6963463400976355E-3"/>
    <n v="0"/>
    <n v="0"/>
    <n v="0"/>
    <n v="93428.620687171147"/>
    <m/>
    <m/>
    <s v=""/>
    <m/>
    <n v="50.261957994804135"/>
    <x v="125"/>
    <m/>
    <m/>
    <m/>
    <n v="58.471068427244184"/>
    <n v="-8.872839525609888E-2"/>
    <n v="0"/>
    <m/>
  </r>
  <r>
    <x v="168"/>
    <n v="1110.1099999999999"/>
    <n v="1.5789093796239051E-3"/>
    <n v="-1.6328467339303598E-2"/>
    <n v="0"/>
    <n v="1640.3979999999999"/>
    <n v="1640.3979999999999"/>
    <n v="1110.1099999999999"/>
    <n v="14.28"/>
    <n v="0.14279999999999998"/>
    <n v="4.9017471350340139E-2"/>
    <n v="1.7875000000000001"/>
    <n v="278309.84000000003"/>
    <n v="288624.57"/>
    <n v="2.4890243680581269E-6"/>
    <n v="9.3782528649659844E-2"/>
    <n v="14.332000000000003"/>
    <n v="14.3385"/>
    <n v="-1"/>
    <n v="-1"/>
    <n v="0.97499999999999998"/>
    <n v="2.5000000000000022E-2"/>
    <n v="90520.129570827441"/>
    <n v="-1.2931702482042895E-2"/>
    <n v="0"/>
    <n v="0"/>
    <n v="0"/>
    <n v="93540.14004613724"/>
    <m/>
    <m/>
    <s v=""/>
    <m/>
    <n v="50.321952258818044"/>
    <x v="126"/>
    <m/>
    <m/>
    <m/>
    <n v="58.471068427244184"/>
    <n v="-8.7664418962681068E-2"/>
    <n v="0"/>
    <m/>
  </r>
  <r>
    <x v="169"/>
    <n v="1103.52"/>
    <n v="-5.9363486501337048E-3"/>
    <n v="-1.6638126875087145E-2"/>
    <n v="0"/>
    <n v="1630.6679999999999"/>
    <n v="1630.6679999999999"/>
    <n v="1103.52"/>
    <n v="14.62"/>
    <n v="0.1462"/>
    <n v="5.2278794891777183E-2"/>
    <n v="1.7987500000000001"/>
    <n v="281251.34000000003"/>
    <n v="291634.48"/>
    <n v="3.545057818083266E-5"/>
    <n v="9.3921205108222813E-2"/>
    <n v="14.382"/>
    <n v="14.306999999999997"/>
    <n v="1"/>
    <n v="0"/>
    <n v="0.97499999999999998"/>
    <n v="2.5000000000000022E-2"/>
    <n v="90019.8041385244"/>
    <n v="-1.6103601155515124E-2"/>
    <n v="0"/>
    <n v="0"/>
    <n v="0"/>
    <n v="93023.894699232551"/>
    <m/>
    <m/>
    <s v=""/>
    <m/>
    <n v="50.044226849299079"/>
    <x v="127"/>
    <m/>
    <m/>
    <m/>
    <n v="58.471068427244184"/>
    <n v="-9.2770414998750494E-2"/>
    <n v="0"/>
    <m/>
  </r>
  <r>
    <x v="170"/>
    <n v="1110.06"/>
    <n v="5.9264897781643455E-3"/>
    <n v="-1.7038495054506053E-2"/>
    <n v="0"/>
    <n v="1640.617"/>
    <n v="1640.617"/>
    <n v="1110.06"/>
    <n v="13.83"/>
    <n v="0.13830000000000001"/>
    <n v="4.6105017225076678E-2"/>
    <n v="1.8049999999999999"/>
    <n v="272907.88"/>
    <n v="282969.12"/>
    <n v="3.4916248105608746E-5"/>
    <n v="9.2194982774923329E-2"/>
    <n v="14.420000000000002"/>
    <n v="14.3025"/>
    <n v="1"/>
    <n v="0"/>
    <n v="0.97499999999999998"/>
    <n v="2.5000000000000022E-2"/>
    <n v="90473.098899774923"/>
    <n v="-1.6342562064128319E-2"/>
    <n v="0"/>
    <n v="0"/>
    <n v="0"/>
    <n v="93508.271397967867"/>
    <m/>
    <m/>
    <s v=""/>
    <m/>
    <n v="50.304807826588828"/>
    <x v="128"/>
    <m/>
    <m/>
    <m/>
    <n v="58.471068427244184"/>
    <n v="-8.8070193852772038E-2"/>
    <n v="0"/>
    <m/>
  </r>
  <r>
    <x v="171"/>
    <n v="1114.8"/>
    <n v="4.2700394573267353E-3"/>
    <n v="1.1693820013330969E-3"/>
    <n v="0"/>
    <n v="1647.789"/>
    <n v="1647.789"/>
    <n v="1114.8"/>
    <n v="13.21"/>
    <n v="0.1321"/>
    <n v="3.7761746535946814E-2"/>
    <n v="1.8025"/>
    <n v="265125.98"/>
    <n v="274886.84999999998"/>
    <n v="1.8155683894142273E-5"/>
    <n v="9.4338253464053182E-2"/>
    <n v="14.453999999999999"/>
    <n v="14.222"/>
    <n v="1"/>
    <n v="0"/>
    <n v="0.97499999999999998"/>
    <n v="2.5000000000000022E-2"/>
    <n v="90785.161345845758"/>
    <n v="-1.6959063277079967E-2"/>
    <n v="0"/>
    <n v="0"/>
    <n v="0"/>
    <n v="93840.166773954319"/>
    <m/>
    <m/>
    <s v=""/>
    <m/>
    <n v="50.483358160777712"/>
    <x v="129"/>
    <m/>
    <m/>
    <m/>
    <n v="58.471068427244184"/>
    <n v="-8.4857237714430656E-2"/>
    <n v="0"/>
    <m/>
  </r>
  <r>
    <x v="172"/>
    <n v="1114.58"/>
    <n v="-1.9734481521349601E-4"/>
    <n v="5.6417451497677851E-3"/>
    <n v="0"/>
    <n v="1647.48"/>
    <n v="1647.48"/>
    <n v="1114.58"/>
    <n v="13.34"/>
    <n v="0.13339999999999999"/>
    <n v="3.8318632632815222E-2"/>
    <n v="1.9312499999999999"/>
    <n v="262220.59000000003"/>
    <n v="271861.40999999997"/>
    <n v="3.8952663071327222E-8"/>
    <n v="9.5081367367184769E-2"/>
    <n v="14.148"/>
    <n v="14.118"/>
    <n v="1"/>
    <n v="0"/>
    <n v="0.97499999999999998"/>
    <n v="2.5000000000000022E-2"/>
    <n v="90742.713435637401"/>
    <n v="-4.157180541910499E-4"/>
    <n v="0"/>
    <n v="0"/>
    <n v="0"/>
    <n v="93797.300673570207"/>
    <m/>
    <m/>
    <s v=""/>
    <m/>
    <n v="50.460297410002838"/>
    <x v="130"/>
    <m/>
    <m/>
    <m/>
    <n v="58.471068427244184"/>
    <n v="-8.5299081975847346E-2"/>
    <n v="0"/>
    <m/>
  </r>
  <r>
    <x v="173"/>
    <n v="1131.5"/>
    <n v="1.518060614760719E-2"/>
    <n v="1.924344191775107E-2"/>
    <n v="0"/>
    <n v="1672.4870000000001"/>
    <n v="1672.4870000000001"/>
    <n v="1131.5"/>
    <n v="12.75"/>
    <n v="0.1275"/>
    <n v="3.6165985335865652E-2"/>
    <n v="1.865"/>
    <n v="251040.52"/>
    <n v="260257.35"/>
    <n v="2.2700043942257744E-4"/>
    <n v="9.133401466413435E-2"/>
    <n v="13.856"/>
    <n v="14.0395"/>
    <n v="-1"/>
    <n v="0"/>
    <n v="0.97499999999999998"/>
    <n v="2.5000000000000022E-2"/>
    <n v="91988.97364907719"/>
    <n v="3.6566998770104497E-3"/>
    <n v="0"/>
    <n v="0"/>
    <n v="0"/>
    <n v="95085.471841506049"/>
    <m/>
    <m/>
    <s v=""/>
    <m/>
    <n v="51.153297099570118"/>
    <x v="131"/>
    <m/>
    <m/>
    <m/>
    <n v="58.471068427244184"/>
    <n v="-7.2761113243382747E-2"/>
    <n v="0"/>
    <m/>
  </r>
  <r>
    <x v="174"/>
    <n v="1135.17"/>
    <n v="3.2434821034026395E-3"/>
    <n v="2.8423272671287414E-2"/>
    <n v="0"/>
    <n v="1678.104"/>
    <n v="1678.104"/>
    <n v="1135.17"/>
    <n v="13.41"/>
    <n v="0.1341"/>
    <n v="3.0670886252297927E-2"/>
    <n v="1.8175000000000001"/>
    <n v="253670.21"/>
    <n v="262946.40999999997"/>
    <n v="1.0486155305015959E-5"/>
    <n v="0.10342911374770207"/>
    <n v="13.55"/>
    <n v="13.963000000000003"/>
    <n v="-1"/>
    <n v="0"/>
    <n v="0.9"/>
    <n v="9.9999999999999978E-2"/>
    <n v="92303.640592240918"/>
    <n v="1.6226712060773751E-2"/>
    <n v="0"/>
    <n v="0"/>
    <n v="0"/>
    <n v="95421.731038742888"/>
    <m/>
    <m/>
    <s v=""/>
    <m/>
    <n v="51.334195046286837"/>
    <x v="132"/>
    <m/>
    <m/>
    <m/>
    <n v="58.471068427244184"/>
    <n v="-6.9554691024553139E-2"/>
    <n v="0"/>
    <m/>
  </r>
  <r>
    <x v="175"/>
    <n v="1134.48"/>
    <n v="-6.0783847353262921E-4"/>
    <n v="2.1888944419590439E-2"/>
    <n v="0"/>
    <n v="1677.0920000000001"/>
    <n v="1677.0920000000001"/>
    <n v="1134.48"/>
    <n v="13.95"/>
    <n v="0.13949999999999999"/>
    <n v="3.5617680366469354E-2"/>
    <n v="1.8149999999999999"/>
    <n v="253935.85"/>
    <n v="263209.43"/>
    <n v="3.696923117344738E-7"/>
    <n v="0.10388231963353063"/>
    <n v="13.307999999999998"/>
    <n v="13.938000000000002"/>
    <n v="-1"/>
    <n v="0"/>
    <n v="0.9"/>
    <n v="9.9999999999999978E-2"/>
    <n v="92262.37840597445"/>
    <n v="2.5370377947080414E-2"/>
    <n v="0"/>
    <n v="0"/>
    <n v="0"/>
    <n v="95379.932813512234"/>
    <m/>
    <m/>
    <s v=""/>
    <m/>
    <n v="51.311708782170463"/>
    <x v="133"/>
    <m/>
    <m/>
    <m/>
    <n v="58.471068427244184"/>
    <n v="-6.9986466728267915E-2"/>
    <n v="0"/>
    <m/>
  </r>
  <r>
    <x v="176"/>
    <n v="1142.05"/>
    <n v="6.6726606022142754E-3"/>
    <n v="2.4291565564477979E-2"/>
    <n v="0"/>
    <n v="1688.827"/>
    <n v="1688.827"/>
    <n v="1142.05"/>
    <n v="13.28"/>
    <n v="0.1328"/>
    <n v="3.5992511437813957E-2"/>
    <n v="1.8087499999999999"/>
    <n v="248816.04"/>
    <n v="257890.31"/>
    <n v="4.4229109569597373E-5"/>
    <n v="9.6807488562186045E-2"/>
    <n v="13.331999999999999"/>
    <n v="13.932000000000002"/>
    <n v="-1"/>
    <n v="0"/>
    <n v="0.97499999999999998"/>
    <n v="2.5000000000000022E-2"/>
    <n v="92630.000131338675"/>
    <n v="1.9776922952331688E-2"/>
    <n v="0"/>
    <n v="0"/>
    <n v="0"/>
    <n v="95788.285342092669"/>
    <m/>
    <m/>
    <s v=""/>
    <m/>
    <n v="51.531390904068687"/>
    <x v="134"/>
    <m/>
    <m/>
    <m/>
    <n v="58.471068427244184"/>
    <n v="-6.602908563479537E-2"/>
    <n v="0"/>
    <m/>
  </r>
  <r>
    <x v="177"/>
    <n v="1130.6500000000001"/>
    <n v="-9.9820498226871335E-3"/>
    <n v="1.4506860557004342E-2"/>
    <n v="0"/>
    <n v="1672.077"/>
    <n v="1672.077"/>
    <n v="1130.6500000000001"/>
    <n v="14.5"/>
    <n v="0.14499999999999999"/>
    <n v="4.6628942921914704E-2"/>
    <n v="1.80125"/>
    <n v="253914.47"/>
    <n v="263162.58"/>
    <n v="1.006451276442665E-4"/>
    <n v="9.8371057078085286E-2"/>
    <n v="13.346"/>
    <n v="13.893000000000001"/>
    <n v="-1"/>
    <n v="0"/>
    <n v="0.97499999999999998"/>
    <n v="2.5000000000000022E-2"/>
    <n v="91775.821625256198"/>
    <n v="2.0320928642347358E-2"/>
    <n v="0"/>
    <n v="0"/>
    <n v="0"/>
    <n v="94911.065380778993"/>
    <m/>
    <m/>
    <s v=""/>
    <m/>
    <n v="51.059471351757388"/>
    <x v="135"/>
    <m/>
    <m/>
    <m/>
    <n v="58.471068427244184"/>
    <n v="-7.4606388209721541E-2"/>
    <n v="0"/>
    <m/>
  </r>
  <r>
    <x v="178"/>
    <n v="1122.1400000000001"/>
    <n v="-7.5266439658603357E-3"/>
    <n v="-8.2003895564631835E-3"/>
    <n v="0"/>
    <n v="1659.51"/>
    <n v="1659.51"/>
    <n v="1122.1400000000001"/>
    <n v="15.05"/>
    <n v="0.15049999999999999"/>
    <n v="4.9060022409525408E-2"/>
    <n v="1.7887500000000001"/>
    <n v="258492.11"/>
    <n v="267894.59999999998"/>
    <n v="5.7079718643899482E-5"/>
    <n v="0.10143997759047459"/>
    <n v="13.577999999999999"/>
    <n v="13.9175"/>
    <n v="-1"/>
    <n v="0"/>
    <n v="0.9"/>
    <n v="9.9999999999999978E-2"/>
    <n v="91143.583132259329"/>
    <n v="1.1385026417041866E-2"/>
    <n v="0"/>
    <n v="0"/>
    <n v="0"/>
    <n v="94258.342977061591"/>
    <m/>
    <m/>
    <s v=""/>
    <m/>
    <n v="50.708325141991963"/>
    <x v="136"/>
    <m/>
    <m/>
    <m/>
    <n v="58.471068427244184"/>
    <n v="-8.0994425345065402E-2"/>
    <n v="0"/>
    <m/>
  </r>
  <r>
    <x v="179"/>
    <n v="1124.3900000000001"/>
    <n v="2.0050974031760038E-3"/>
    <n v="-9.4387742566898192E-3"/>
    <n v="0"/>
    <n v="1662.835"/>
    <n v="1662.835"/>
    <n v="1124.3900000000001"/>
    <n v="14.71"/>
    <n v="0.14710000000000001"/>
    <n v="4.359950038331814E-2"/>
    <n v="1.7887500000000001"/>
    <n v="258511.87"/>
    <n v="267877.38"/>
    <n v="4.0123690611557205E-6"/>
    <n v="0.10350049961668187"/>
    <n v="14.038"/>
    <n v="13.982000000000003"/>
    <n v="1"/>
    <n v="0"/>
    <n v="0.9"/>
    <n v="9.9999999999999978E-2"/>
    <n v="91307.473855988195"/>
    <n v="-9.1901288087297139E-3"/>
    <n v="0"/>
    <n v="0"/>
    <n v="0"/>
    <n v="94429.034228348333"/>
    <m/>
    <m/>
    <s v=""/>
    <m/>
    <n v="50.800152212103391"/>
    <x v="137"/>
    <m/>
    <m/>
    <m/>
    <n v="58.471068427244184"/>
    <n v="-7.9402095718454024E-2"/>
    <n v="0"/>
    <m/>
  </r>
  <r>
    <x v="180"/>
    <n v="1121.8399999999999"/>
    <n v="-2.2678963704766408E-3"/>
    <n v="-1.1098832153633831E-2"/>
    <n v="0"/>
    <n v="1659.0719999999999"/>
    <n v="1659.0719999999999"/>
    <n v="1121.8399999999999"/>
    <n v="15.05"/>
    <n v="0.15049999999999999"/>
    <n v="4.6974814449629976E-2"/>
    <n v="1.8162499999999997"/>
    <n v="263893.59999999998"/>
    <n v="273441.52"/>
    <n v="5.1550428406521613E-6"/>
    <n v="0.10352518555037002"/>
    <n v="14.298000000000002"/>
    <n v="14.059000000000001"/>
    <n v="1"/>
    <n v="0"/>
    <n v="0.9"/>
    <n v="9.9999999999999978E-2"/>
    <n v="91310.762319237518"/>
    <n v="-1.0792280021254763E-2"/>
    <n v="0"/>
    <n v="0"/>
    <n v="0"/>
    <n v="94433.293844999425"/>
    <m/>
    <m/>
    <s v=""/>
    <m/>
    <n v="50.802443765501231"/>
    <x v="138"/>
    <m/>
    <m/>
    <m/>
    <n v="58.471068427244184"/>
    <n v="-7.9384530146703436E-2"/>
    <n v="0"/>
    <m/>
  </r>
  <r>
    <x v="181"/>
    <n v="1113.6500000000001"/>
    <n v="-7.300506311060273E-3"/>
    <n v="-2.5071999066908379E-2"/>
    <n v="0"/>
    <n v="1647.127"/>
    <n v="1647.127"/>
    <n v="1113.6500000000001"/>
    <n v="15.42"/>
    <n v="0.1542"/>
    <n v="5.1745980652278659E-2"/>
    <n v="1.8187500000000003"/>
    <n v="264236.43"/>
    <n v="273783.96000000002"/>
    <n v="5.3689111639358477E-5"/>
    <n v="0.10245401934772135"/>
    <n v="14.518000000000001"/>
    <n v="14.133500000000002"/>
    <n v="1"/>
    <n v="0"/>
    <n v="0.9"/>
    <n v="9.9999999999999978E-2"/>
    <n v="90722.244155780965"/>
    <n v="-1.0314237538399662E-2"/>
    <n v="0"/>
    <n v="0"/>
    <n v="0"/>
    <n v="93833.650449313296"/>
    <m/>
    <m/>
    <s v=""/>
    <m/>
    <n v="50.47985256224721"/>
    <x v="139"/>
    <m/>
    <m/>
    <m/>
    <n v="58.471068427244184"/>
    <n v="-8.525416926511975E-2"/>
    <n v="0"/>
    <m/>
  </r>
  <r>
    <x v="182"/>
    <n v="1103.29"/>
    <n v="-9.3027432317156489E-3"/>
    <n v="-2.4392692475936895E-2"/>
    <n v="-1"/>
    <n v="1631.806"/>
    <n v="1631.806"/>
    <n v="1103.29"/>
    <n v="16.43"/>
    <n v="0.1643"/>
    <n v="5.904255105137278E-2"/>
    <n v="1.82"/>
    <n v="269372.42"/>
    <n v="279092.73"/>
    <n v="8.7353024426330548E-5"/>
    <n v="0.10525744894862722"/>
    <n v="14.946000000000002"/>
    <n v="14.172500000000003"/>
    <n v="1"/>
    <n v="0"/>
    <n v="0"/>
    <n v="0"/>
    <n v="90138.588699715401"/>
    <n v="-2.0595443947454717E-2"/>
    <n v="1"/>
    <n v="20"/>
    <n v="0"/>
    <n v="93230.508801393997"/>
    <m/>
    <m/>
    <s v=""/>
    <m/>
    <n v="50.155379398138955"/>
    <x v="140"/>
    <m/>
    <m/>
    <m/>
    <n v="58.471068427244184"/>
    <n v="-9.1157605605102443E-2"/>
    <n v="1"/>
    <m/>
  </r>
  <r>
    <x v="183"/>
    <n v="1108.2"/>
    <n v="4.4503258436132676E-3"/>
    <n v="-1.2415722666463291E-2"/>
    <n v="0"/>
    <n v="1639.08"/>
    <n v="1639.08"/>
    <n v="1108.2"/>
    <n v="15.04"/>
    <n v="0.15039999999999998"/>
    <n v="4.075096730567683E-2"/>
    <n v="1.8412500000000003"/>
    <n v="264328.94"/>
    <n v="273854.2"/>
    <n v="1.9717617747585264E-5"/>
    <n v="0.10964903269432315"/>
    <n v="15.331999999999999"/>
    <n v="14.274500000000003"/>
    <n v="1"/>
    <n v="0"/>
    <n v="0.9"/>
    <n v="9.9999999999999978E-2"/>
    <n v="90138.588699715401"/>
    <n v="-1.7839479903825173E-2"/>
    <n v="0"/>
    <n v="0"/>
    <n v="5.1145833333332558E-3"/>
    <n v="93235.277153458737"/>
    <m/>
    <m/>
    <s v=""/>
    <m/>
    <n v="50.15794463681442"/>
    <x v="141"/>
    <m/>
    <m/>
    <m/>
    <n v="58.471068427244184"/>
    <n v="-9.1134778115362747E-2"/>
    <n v="0"/>
    <m/>
  </r>
  <r>
    <x v="184"/>
    <n v="1114.02"/>
    <n v="5.2517596101786523E-3"/>
    <n v="-9.1690604594606429E-3"/>
    <n v="0"/>
    <n v="1647.6949999999999"/>
    <n v="1647.6949999999999"/>
    <n v="1114.02"/>
    <n v="14.71"/>
    <n v="0.14710000000000001"/>
    <n v="3.9050732489737394E-2"/>
    <n v="1.8137500000000002"/>
    <n v="256052.68"/>
    <n v="265241.27"/>
    <n v="2.7436824336104093E-5"/>
    <n v="0.10804926751026261"/>
    <n v="15.330000000000002"/>
    <n v="14.324999999999999"/>
    <n v="1"/>
    <n v="0"/>
    <n v="0.9"/>
    <n v="9.9999999999999978E-2"/>
    <n v="90281.143327582147"/>
    <n v="-1.1026496852615142E-2"/>
    <n v="0"/>
    <n v="0"/>
    <n v="0"/>
    <n v="93384.393162350621"/>
    <m/>
    <m/>
    <s v=""/>
    <m/>
    <n v="50.238164836151107"/>
    <x v="142"/>
    <m/>
    <m/>
    <m/>
    <n v="58.471068427244184"/>
    <n v="-8.9752260719850319E-2"/>
    <n v="0"/>
    <m/>
  </r>
  <r>
    <x v="185"/>
    <n v="1103.23"/>
    <n v="-9.6856429866608584E-3"/>
    <n v="-1.658680707564486E-2"/>
    <n v="0"/>
    <n v="1631.7370000000001"/>
    <n v="1631.7370000000001"/>
    <n v="1103.23"/>
    <n v="15.13"/>
    <n v="0.15130000000000002"/>
    <n v="4.2213940236371261E-2"/>
    <n v="1.8037499999999997"/>
    <n v="258355.45"/>
    <n v="267613.59999999998"/>
    <n v="9.4728445418682425E-5"/>
    <n v="0.10908605976362876"/>
    <n v="15.330000000000002"/>
    <n v="14.339000000000002"/>
    <n v="1"/>
    <n v="0"/>
    <n v="0.9"/>
    <n v="9.9999999999999978E-2"/>
    <n v="89574.903362955185"/>
    <n v="-1.1240378088050007E-2"/>
    <n v="0"/>
    <n v="0"/>
    <n v="0"/>
    <n v="92654.388131841362"/>
    <m/>
    <m/>
    <s v=""/>
    <m/>
    <n v="49.845442756882626"/>
    <x v="143"/>
    <m/>
    <m/>
    <m/>
    <n v="58.471068427244184"/>
    <n v="-9.6891360909730717E-2"/>
    <n v="0"/>
    <m/>
  </r>
  <r>
    <x v="186"/>
    <n v="1103.6600000000001"/>
    <n v="3.8976460031014959E-4"/>
    <n v="-8.8965361642744378E-3"/>
    <n v="0"/>
    <n v="1632.489"/>
    <n v="1632.489"/>
    <n v="1103.6600000000001"/>
    <n v="14.85"/>
    <n v="0.14849999999999999"/>
    <n v="3.5564405720837133E-2"/>
    <n v="1.7912500000000002"/>
    <n v="265521.98"/>
    <n v="275023.76"/>
    <n v="1.5185725315088431E-7"/>
    <n v="0.11293559427916286"/>
    <n v="15.346"/>
    <n v="14.4125"/>
    <n v="1"/>
    <n v="0"/>
    <n v="0.9"/>
    <n v="9.9999999999999978E-2"/>
    <n v="89854.356056282253"/>
    <n v="-1.9010453008961647E-2"/>
    <n v="0"/>
    <n v="0"/>
    <n v="0"/>
    <n v="92949.832945106624"/>
    <m/>
    <m/>
    <s v=""/>
    <m/>
    <n v="50.004383718280771"/>
    <x v="144"/>
    <m/>
    <m/>
    <m/>
    <n v="58.471068427244184"/>
    <n v="-9.4035220687832766E-2"/>
    <n v="0"/>
    <m/>
  </r>
  <r>
    <x v="187"/>
    <n v="1106.49"/>
    <n v="2.5641954949893186E-3"/>
    <n v="2.9704025624305297E-3"/>
    <n v="0"/>
    <n v="1636.76"/>
    <n v="1636.76"/>
    <n v="1106.49"/>
    <n v="14.54"/>
    <n v="0.1454"/>
    <n v="3.4082929624769859E-2"/>
    <n v="1.7987500000000001"/>
    <n v="254700.52"/>
    <n v="263801.49"/>
    <n v="6.5582782355743462E-6"/>
    <n v="0.11131707037523014"/>
    <n v="15.231999999999999"/>
    <n v="14.418000000000001"/>
    <n v="1"/>
    <n v="0"/>
    <n v="0.9"/>
    <n v="9.9999999999999978E-2"/>
    <n v="89695.071512800292"/>
    <n v="-9.5664311170305938E-3"/>
    <n v="0"/>
    <n v="0"/>
    <n v="0"/>
    <n v="92789.874024438235"/>
    <m/>
    <m/>
    <s v=""/>
    <m/>
    <n v="49.91833033878747"/>
    <x v="145"/>
    <m/>
    <m/>
    <m/>
    <n v="58.471068427244184"/>
    <n v="-9.5617849941008748E-2"/>
    <n v="0"/>
    <m/>
  </r>
  <r>
    <x v="188"/>
    <n v="1095.74"/>
    <n v="-9.715406375114144E-3"/>
    <n v="-1.1195329656296882E-2"/>
    <n v="0"/>
    <n v="1620.8530000000001"/>
    <n v="1620.8530000000001"/>
    <n v="1095.74"/>
    <n v="15.28"/>
    <n v="0.15279999999999999"/>
    <n v="4.3205378874218631E-2"/>
    <n v="1.7875000000000001"/>
    <n v="259876.93"/>
    <n v="269149.87"/>
    <n v="9.5314389342924521E-5"/>
    <n v="0.10959462112578136"/>
    <n v="14.854000000000003"/>
    <n v="14.405000000000005"/>
    <n v="1"/>
    <n v="1"/>
    <n v="0.85"/>
    <n v="0.15000000000000002"/>
    <n v="89092.639970338598"/>
    <n v="-4.9203919576844557E-3"/>
    <n v="0"/>
    <n v="0"/>
    <n v="0"/>
    <n v="92166.847570130732"/>
    <m/>
    <m/>
    <s v=""/>
    <m/>
    <n v="49.58315971071081"/>
    <x v="146"/>
    <m/>
    <m/>
    <m/>
    <n v="58.471068427244184"/>
    <n v="-0.10171359583198747"/>
    <n v="0"/>
    <m/>
  </r>
  <r>
    <x v="189"/>
    <n v="1094.8"/>
    <n v="-8.5786774234763996E-4"/>
    <n v="-1.7304957008823174E-2"/>
    <n v="0"/>
    <n v="1619.479"/>
    <n v="1619.479"/>
    <n v="1094.8"/>
    <n v="16.579999999999998"/>
    <n v="0.16579999999999998"/>
    <n v="6.1655147963192491E-2"/>
    <n v="1.80125"/>
    <n v="266789.58"/>
    <n v="276269.38"/>
    <n v="7.3656889688492995E-7"/>
    <n v="0.10414485203680748"/>
    <n v="14.902000000000001"/>
    <n v="14.455000000000002"/>
    <n v="1"/>
    <n v="1"/>
    <n v="0.85"/>
    <n v="0.15000000000000002"/>
    <n v="89381.174397257651"/>
    <n v="-1.160378417795338E-2"/>
    <n v="0"/>
    <n v="0"/>
    <n v="0"/>
    <n v="92468.178728953644"/>
    <m/>
    <m/>
    <s v=""/>
    <m/>
    <n v="49.745267359693386"/>
    <x v="147"/>
    <m/>
    <m/>
    <m/>
    <n v="58.471068427244184"/>
    <n v="-9.8847097465178502E-2"/>
    <n v="0"/>
    <m/>
  </r>
  <r>
    <x v="190"/>
    <n v="1111.0899999999999"/>
    <n v="1.4879430032882723E-2"/>
    <n v="7.2601160107204077E-3"/>
    <n v="0"/>
    <n v="1643.57"/>
    <n v="1643.57"/>
    <n v="1111.0899999999999"/>
    <n v="16.39"/>
    <n v="0.16390000000000002"/>
    <n v="6.0926041830202116E-2"/>
    <n v="1.8037499999999997"/>
    <n v="261122.43"/>
    <n v="270386.59000000003"/>
    <n v="2.1814750286674266E-4"/>
    <n v="0.1029739581697979"/>
    <n v="15.276"/>
    <n v="14.552999999999997"/>
    <n v="1"/>
    <n v="1"/>
    <n v="0.85"/>
    <n v="0.15000000000000002"/>
    <n v="90226.136155478162"/>
    <n v="-9.9685149872215106E-3"/>
    <n v="0"/>
    <n v="0"/>
    <n v="0"/>
    <n v="93342.752267381176"/>
    <m/>
    <m/>
    <s v=""/>
    <m/>
    <n v="50.21576321126971"/>
    <x v="148"/>
    <m/>
    <m/>
    <m/>
    <n v="58.471068427244184"/>
    <n v="-9.0347577192460005E-2"/>
    <n v="0"/>
    <m/>
  </r>
  <r>
    <x v="191"/>
    <n v="1125.4000000000001"/>
    <n v="1.2879244705649606E-2"/>
    <n v="1.9749596116059864E-2"/>
    <n v="0"/>
    <n v="1665.0139999999999"/>
    <n v="1665.0139999999999"/>
    <n v="1125.4000000000001"/>
    <n v="15.72"/>
    <n v="0.15720000000000001"/>
    <n v="4.2858817979799665E-2"/>
    <n v="1.8025"/>
    <n v="261416.4"/>
    <n v="270677.02"/>
    <n v="1.6376352994169297E-4"/>
    <n v="0.11434118202020034"/>
    <n v="15.528"/>
    <n v="14.680999999999997"/>
    <n v="1"/>
    <n v="1"/>
    <n v="0.85"/>
    <n v="0.15000000000000002"/>
    <n v="91228.411141440753"/>
    <n v="7.2702595043190321E-3"/>
    <n v="0"/>
    <n v="0"/>
    <n v="0"/>
    <n v="94393.697945743435"/>
    <m/>
    <m/>
    <s v=""/>
    <m/>
    <n v="50.781142290529928"/>
    <x v="149"/>
    <m/>
    <m/>
    <m/>
    <n v="58.471068427244184"/>
    <n v="-8.0129746615811293E-2"/>
    <n v="0"/>
    <m/>
  </r>
  <r>
    <x v="192"/>
    <n v="1127.44"/>
    <n v="1.8126888217522286E-3"/>
    <n v="1.8998089442822774E-2"/>
    <n v="0"/>
    <n v="1668.5509999999999"/>
    <n v="1668.5509999999999"/>
    <n v="1127.44"/>
    <n v="15.39"/>
    <n v="0.15390000000000001"/>
    <n v="3.330285059700519E-2"/>
    <n v="1.81125"/>
    <n v="257946.09"/>
    <n v="267069.78999999998"/>
    <n v="3.2798944384196753E-6"/>
    <n v="0.12059714940299482"/>
    <n v="15.702000000000002"/>
    <n v="14.8065"/>
    <n v="1"/>
    <n v="1"/>
    <n v="0.85"/>
    <n v="0.15000000000000002"/>
    <n v="91186.608577287159"/>
    <n v="1.5292025289211697E-2"/>
    <n v="0"/>
    <n v="0"/>
    <n v="0"/>
    <n v="94376.179071025472"/>
    <m/>
    <m/>
    <s v=""/>
    <m/>
    <n v="50.771717630947947"/>
    <x v="150"/>
    <m/>
    <m/>
    <m/>
    <n v="58.471068427244184"/>
    <n v="-8.0324406115552249E-2"/>
    <n v="0"/>
    <m/>
  </r>
  <r>
    <x v="193"/>
    <n v="1130.2"/>
    <n v="2.44802384162357E-3"/>
    <n v="3.1161519659560488E-2"/>
    <n v="0"/>
    <n v="1672.6489999999999"/>
    <n v="1672.6489999999999"/>
    <n v="1130.2"/>
    <n v="16.27"/>
    <n v="0.16269999999999998"/>
    <n v="4.3614768367226303E-2"/>
    <n v="1.8849999999999998"/>
    <n v="258055.67999999999"/>
    <n v="267169.46000000002"/>
    <n v="5.9781830091075074E-6"/>
    <n v="0.11908523163277368"/>
    <n v="15.872"/>
    <n v="14.909000000000001"/>
    <n v="1"/>
    <n v="1"/>
    <n v="0.85"/>
    <n v="0.15000000000000002"/>
    <n v="91381.45612387135"/>
    <n v="1.6628974583893452E-2"/>
    <n v="0"/>
    <n v="0"/>
    <n v="0"/>
    <n v="94579.215091131569"/>
    <m/>
    <m/>
    <s v=""/>
    <m/>
    <n v="50.880945272744938"/>
    <x v="151"/>
    <m/>
    <m/>
    <m/>
    <n v="58.471068427244184"/>
    <n v="-7.8369851968288939E-2"/>
    <n v="0"/>
    <m/>
  </r>
  <r>
    <x v="194"/>
    <n v="1130.51"/>
    <n v="2.7428773668369821E-4"/>
    <n v="3.2293675138591826E-2"/>
    <n v="0"/>
    <n v="1673.105"/>
    <n v="1673.105"/>
    <n v="1130.51"/>
    <n v="16.27"/>
    <n v="0.16269999999999998"/>
    <n v="4.4201879105105785E-2"/>
    <n v="1.855"/>
    <n v="259748.73"/>
    <n v="268880.90999999997"/>
    <n v="7.5213131983777799E-8"/>
    <n v="0.1184981208948942"/>
    <n v="16.07"/>
    <n v="15.084999999999999"/>
    <n v="1"/>
    <n v="1"/>
    <n v="0.85"/>
    <n v="0.15000000000000002"/>
    <n v="91490.567728852242"/>
    <n v="2.5690294442894057E-2"/>
    <n v="0"/>
    <n v="0"/>
    <n v="0"/>
    <n v="94694.208969083964"/>
    <m/>
    <m/>
    <s v=""/>
    <m/>
    <n v="50.942808729796873"/>
    <x v="152"/>
    <m/>
    <m/>
    <m/>
    <n v="58.471068427244184"/>
    <n v="-7.7321339015959167E-2"/>
    <n v="0"/>
    <m/>
  </r>
  <r>
    <x v="195"/>
    <n v="1130.56"/>
    <n v="4.4227826379250601E-5"/>
    <n v="1.7458472932088354E-2"/>
    <n v="0"/>
    <n v="1673.1610000000001"/>
    <n v="1673.1610000000001"/>
    <n v="1130.56"/>
    <n v="16.18"/>
    <n v="0.1618"/>
    <n v="4.3300126570488165E-2"/>
    <n v="1.8187500000000003"/>
    <n v="252452.37"/>
    <n v="261313.42"/>
    <n v="1.9560141156615856E-9"/>
    <n v="0.11849987342951183"/>
    <n v="16.007999999999999"/>
    <n v="15.227999999999998"/>
    <n v="1"/>
    <n v="1"/>
    <n v="0.85"/>
    <n v="0.15000000000000002"/>
    <n v="91107.765219425448"/>
    <n v="2.35999733256953E-2"/>
    <n v="0"/>
    <n v="0"/>
    <n v="0"/>
    <n v="94297.90798520355"/>
    <m/>
    <m/>
    <s v=""/>
    <m/>
    <n v="50.729609998416784"/>
    <x v="153"/>
    <m/>
    <m/>
    <m/>
    <n v="58.471068427244184"/>
    <n v="-8.1206719360307322E-2"/>
    <n v="0"/>
    <m/>
  </r>
  <r>
    <x v="196"/>
    <n v="1143.2"/>
    <n v="1.1180300028304613E-2"/>
    <n v="1.575952825474336E-2"/>
    <n v="0"/>
    <n v="1692.2239999999999"/>
    <n v="1692.2239999999999"/>
    <n v="1143.2"/>
    <n v="14.04"/>
    <n v="0.1404"/>
    <n v="3.3432455592851823E-2"/>
    <n v="1.8075000000000001"/>
    <n v="239940.95"/>
    <n v="248348.66"/>
    <n v="1.2361575979316915E-4"/>
    <n v="0.10696754440714817"/>
    <n v="15.965999999999998"/>
    <n v="15.339499999999997"/>
    <n v="1"/>
    <n v="1"/>
    <n v="0.85"/>
    <n v="0.15000000000000002"/>
    <n v="91295.554749589195"/>
    <n v="9.7713268185180002E-3"/>
    <n v="0"/>
    <n v="0"/>
    <n v="0"/>
    <n v="94510.122104934984"/>
    <m/>
    <m/>
    <s v=""/>
    <m/>
    <n v="50.843775198474269"/>
    <x v="154"/>
    <m/>
    <m/>
    <m/>
    <n v="58.471068427244184"/>
    <n v="-7.9162975066910279E-2"/>
    <n v="0"/>
    <m/>
  </r>
  <r>
    <x v="197"/>
    <n v="1161.67"/>
    <n v="1.6156403079076398E-2"/>
    <n v="3.010324251206753E-2"/>
    <n v="0"/>
    <n v="1719.6410000000001"/>
    <n v="1719.6410000000001"/>
    <n v="1161.67"/>
    <n v="13.97"/>
    <n v="0.13970000000000002"/>
    <n v="2.6837677884249095E-2"/>
    <n v="1.82375"/>
    <n v="231188.78"/>
    <n v="239276.32"/>
    <n v="2.5687361916404818E-4"/>
    <n v="0.11286232211575092"/>
    <n v="15.63"/>
    <n v="15.377499999999998"/>
    <n v="1"/>
    <n v="1"/>
    <n v="0.85"/>
    <n v="0.15000000000000002"/>
    <n v="92049.048359022287"/>
    <n v="7.3599449237748971E-4"/>
    <n v="0"/>
    <n v="0"/>
    <n v="0"/>
    <n v="95294.559896093982"/>
    <m/>
    <m/>
    <s v=""/>
    <m/>
    <n v="51.265780564911026"/>
    <x v="155"/>
    <m/>
    <m/>
    <m/>
    <n v="58.471068427244184"/>
    <n v="-7.1544156870999243E-2"/>
    <n v="0"/>
    <m/>
  </r>
  <r>
    <x v="198"/>
    <n v="1166.17"/>
    <n v="3.8737335043514953E-3"/>
    <n v="3.1528952174795455E-2"/>
    <n v="0"/>
    <n v="1726.3389999999999"/>
    <n v="1726.3389999999999"/>
    <n v="1166.17"/>
    <n v="13.84"/>
    <n v="0.1384"/>
    <n v="1.3196007880104915E-2"/>
    <n v="1.8399999999999999"/>
    <n v="229833.31"/>
    <n v="237860.44"/>
    <n v="1.4947888434402248E-5"/>
    <n v="0.12520399211989508"/>
    <n v="15.346"/>
    <n v="15.351000000000003"/>
    <n v="-1"/>
    <n v="0"/>
    <n v="0.9"/>
    <n v="9.9999999999999978E-2"/>
    <n v="92270.432953800628"/>
    <n v="9.4579653217845561E-3"/>
    <n v="0"/>
    <n v="0"/>
    <n v="0"/>
    <n v="95526.248850133023"/>
    <m/>
    <m/>
    <s v=""/>
    <m/>
    <n v="51.390422675541792"/>
    <x v="156"/>
    <m/>
    <m/>
    <m/>
    <n v="58.471068427244184"/>
    <n v="-6.9311033133599986E-2"/>
    <n v="0"/>
    <m/>
  </r>
  <r>
    <x v="199"/>
    <n v="1164.8900000000001"/>
    <n v="-1.0976101254533965E-3"/>
    <n v="3.015705431265836E-2"/>
    <n v="0"/>
    <n v="1724.5920000000001"/>
    <n v="1724.5920000000001"/>
    <n v="1164.8900000000001"/>
    <n v="13.8"/>
    <n v="0.13800000000000001"/>
    <n v="1.4142676581878871E-2"/>
    <n v="1.915"/>
    <n v="231957.25"/>
    <n v="240019.81"/>
    <n v="1.2060716628826633E-6"/>
    <n v="0.12385732341812114"/>
    <n v="14.86"/>
    <n v="15.290500000000003"/>
    <n v="-1"/>
    <n v="0"/>
    <n v="0.9"/>
    <n v="9.9999999999999978E-2"/>
    <n v="92263.049616416087"/>
    <n v="9.7281972474179135E-3"/>
    <n v="0"/>
    <n v="0"/>
    <n v="0"/>
    <n v="95527.524185743998"/>
    <m/>
    <m/>
    <s v=""/>
    <m/>
    <n v="51.391108770064399"/>
    <x v="157"/>
    <m/>
    <m/>
    <m/>
    <n v="58.471068427244184"/>
    <n v="-6.9371277162654121E-2"/>
    <n v="0"/>
    <m/>
  </r>
  <r>
    <x v="200"/>
    <n v="1164.08"/>
    <n v="-6.9534462481446457E-4"/>
    <n v="2.9417481861464645E-2"/>
    <n v="0"/>
    <n v="1724.075"/>
    <n v="1724.075"/>
    <n v="1164.08"/>
    <n v="13.61"/>
    <n v="0.1361"/>
    <n v="1.6929502906108493E-2"/>
    <n v="1.9325000000000001"/>
    <n v="229858.78"/>
    <n v="237834.73"/>
    <n v="4.8384056369869408E-7"/>
    <n v="0.11917049709389151"/>
    <n v="14.366"/>
    <n v="15.245000000000001"/>
    <n v="-1"/>
    <n v="0"/>
    <n v="0.9"/>
    <n v="9.9999999999999978E-2"/>
    <n v="92121.316501836525"/>
    <n v="8.4432953772155539E-3"/>
    <n v="0"/>
    <n v="0"/>
    <n v="0"/>
    <n v="95415.328772815687"/>
    <m/>
    <m/>
    <s v=""/>
    <m/>
    <n v="51.330750808121515"/>
    <x v="158"/>
    <m/>
    <m/>
    <m/>
    <n v="58.471068427244184"/>
    <n v="-7.0488477780064063E-2"/>
    <n v="0"/>
    <m/>
  </r>
  <r>
    <x v="201"/>
    <n v="1162.9100000000001"/>
    <n v="-1.0050855611296594E-3"/>
    <n v="1.7232096272030373E-2"/>
    <n v="0"/>
    <n v="1722.6679999999999"/>
    <n v="1722.6679999999999"/>
    <n v="1162.9100000000001"/>
    <n v="13.08"/>
    <n v="0.1308"/>
    <n v="1.4381241547611279E-2"/>
    <n v="2.0225"/>
    <n v="224019.76"/>
    <n v="231779.55"/>
    <n v="1.0112132559070131E-6"/>
    <n v="0.11641875845238872"/>
    <n v="13.851999999999999"/>
    <n v="15.173000000000002"/>
    <n v="-1"/>
    <n v="0"/>
    <n v="0.9"/>
    <n v="9.9999999999999978E-2"/>
    <n v="91803.448377655994"/>
    <n v="1.1124751880040362E-2"/>
    <n v="0"/>
    <n v="0"/>
    <n v="0"/>
    <n v="95102.867913585127"/>
    <m/>
    <m/>
    <s v=""/>
    <m/>
    <n v="51.162655694802311"/>
    <x v="159"/>
    <m/>
    <m/>
    <m/>
    <n v="58.471068427244184"/>
    <n v="-7.3556504417485624E-2"/>
    <n v="0"/>
    <m/>
  </r>
  <r>
    <x v="202"/>
    <n v="1173.48"/>
    <n v="9.0892674411604535E-3"/>
    <n v="1.0164960634114428E-2"/>
    <n v="0"/>
    <n v="1738.319"/>
    <n v="1738.319"/>
    <n v="1173.48"/>
    <n v="13.04"/>
    <n v="0.13039999999999999"/>
    <n v="1.4128978485573457E-2"/>
    <n v="2.0225"/>
    <n v="219590.46"/>
    <n v="227183.62"/>
    <n v="8.1870079927452271E-5"/>
    <n v="0.11627102151442653"/>
    <n v="13.66"/>
    <n v="15.056000000000001"/>
    <n v="-1"/>
    <n v="0"/>
    <n v="0.9"/>
    <n v="9.9999999999999978E-2"/>
    <n v="92372.395862175836"/>
    <n v="5.5631802606368463E-3"/>
    <n v="0"/>
    <n v="0"/>
    <n v="0"/>
    <n v="95692.467801095889"/>
    <m/>
    <m/>
    <s v=""/>
    <m/>
    <n v="51.479843774449044"/>
    <x v="160"/>
    <m/>
    <m/>
    <m/>
    <n v="58.471068427244184"/>
    <n v="-6.7837186287840745E-2"/>
    <n v="0"/>
    <m/>
  </r>
  <r>
    <x v="203"/>
    <n v="1184.17"/>
    <n v="9.1096567474520107E-3"/>
    <n v="1.5400883877214944E-2"/>
    <n v="0"/>
    <n v="1754.3340000000001"/>
    <n v="1754.3340000000001"/>
    <n v="1184.17"/>
    <n v="13.33"/>
    <n v="0.1333"/>
    <n v="1.3309640706571216E-2"/>
    <n v="2.0525000000000002"/>
    <n v="219801.43"/>
    <n v="227388.95"/>
    <n v="8.2236134399189941E-5"/>
    <n v="0.11999035929342879"/>
    <n v="13.474"/>
    <n v="14.886500000000002"/>
    <n v="-1"/>
    <n v="0"/>
    <n v="0.9"/>
    <n v="9.9999999999999978E-2"/>
    <n v="93138.077275356292"/>
    <n v="3.5127739929736723E-3"/>
    <n v="0"/>
    <n v="0"/>
    <n v="0"/>
    <n v="96495.108036616715"/>
    <m/>
    <m/>
    <s v=""/>
    <m/>
    <n v="51.911641541621123"/>
    <x v="161"/>
    <m/>
    <m/>
    <m/>
    <n v="58.471068427244184"/>
    <n v="-6.0042944429695377E-2"/>
    <n v="0"/>
    <m/>
  </r>
  <r>
    <x v="204"/>
    <n v="1183.81"/>
    <n v="-3.0401040391170309E-4"/>
    <n v="1.6194483598756637E-2"/>
    <n v="0"/>
    <n v="1753.991"/>
    <n v="1753.991"/>
    <n v="1183.81"/>
    <n v="13.38"/>
    <n v="0.1338"/>
    <n v="1.2454709637495343E-2"/>
    <n v="2.0962499999999999"/>
    <n v="220176.92"/>
    <n v="227738.55"/>
    <n v="9.2450430867346341E-8"/>
    <n v="0.12134529036250466"/>
    <n v="13.372"/>
    <n v="14.801000000000002"/>
    <n v="-1"/>
    <n v="0"/>
    <n v="0.9"/>
    <n v="9.9999999999999978E-2"/>
    <n v="93126.913374181357"/>
    <n v="9.403275716611148E-3"/>
    <n v="0"/>
    <n v="0"/>
    <n v="0"/>
    <n v="96494.612751504697"/>
    <m/>
    <m/>
    <s v=""/>
    <m/>
    <n v="51.911375092225718"/>
    <x v="162"/>
    <m/>
    <m/>
    <m/>
    <n v="58.471068427244184"/>
    <n v="-6.0121160612915059E-2"/>
    <n v="0"/>
    <m/>
  </r>
  <r>
    <x v="205"/>
    <n v="1175.43"/>
    <n v="-7.0788386649883739E-3"/>
    <n v="9.8109895585827278E-3"/>
    <n v="0"/>
    <n v="1741.7180000000001"/>
    <n v="1741.7180000000001"/>
    <n v="1175.43"/>
    <n v="13.21"/>
    <n v="0.1321"/>
    <n v="1.4945617743339176E-2"/>
    <n v="2.0562499999999999"/>
    <n v="221942.25"/>
    <n v="229551.34"/>
    <n v="5.0466993810987607E-5"/>
    <n v="0.11715438225666082"/>
    <n v="13.288"/>
    <n v="14.734500000000001"/>
    <n v="-1"/>
    <n v="0"/>
    <n v="0.9"/>
    <n v="9.9999999999999978E-2"/>
    <n v="92607.734679375848"/>
    <n v="9.3630522875276512E-3"/>
    <n v="0"/>
    <n v="0"/>
    <n v="0"/>
    <n v="95964.308389267477"/>
    <m/>
    <m/>
    <s v=""/>
    <m/>
    <n v="51.626086329711768"/>
    <x v="163"/>
    <m/>
    <m/>
    <m/>
    <n v="58.471068427244184"/>
    <n v="-6.5310770381852401E-2"/>
    <n v="0"/>
    <m/>
  </r>
  <r>
    <x v="206"/>
    <n v="1181.94"/>
    <n v="5.5383987136621293E-3"/>
    <n v="1.6354473833374517E-2"/>
    <n v="0"/>
    <n v="1751.5650000000001"/>
    <n v="1751.5650000000001"/>
    <n v="1181.94"/>
    <n v="13.21"/>
    <n v="0.1321"/>
    <n v="1.3451909380062257E-2"/>
    <n v="2.0462500000000001"/>
    <n v="224927.52"/>
    <n v="232625.69"/>
    <n v="3.0504834400920951E-5"/>
    <n v="0.11864809061993774"/>
    <n v="13.207999999999998"/>
    <n v="14.638499999999999"/>
    <n v="-1"/>
    <n v="0"/>
    <n v="0.9"/>
    <n v="9.9999999999999978E-2"/>
    <n v="93193.371666664272"/>
    <n v="5.2801913390982946E-3"/>
    <n v="0"/>
    <n v="0"/>
    <n v="0"/>
    <n v="96581.677307497157"/>
    <m/>
    <m/>
    <s v=""/>
    <m/>
    <n v="51.958213363238855"/>
    <x v="164"/>
    <m/>
    <m/>
    <m/>
    <n v="58.471068427244184"/>
    <n v="-5.9322101315533282E-2"/>
    <n v="0"/>
    <m/>
  </r>
  <r>
    <x v="207"/>
    <n v="1183.55"/>
    <n v="1.3621672842951682E-3"/>
    <n v="8.6273736765092313E-3"/>
    <n v="0"/>
    <n v="1753.973"/>
    <n v="1753.973"/>
    <n v="1183.55"/>
    <n v="12.98"/>
    <n v="0.1298"/>
    <n v="1.1003905499804387E-2"/>
    <n v="2.0412499999999998"/>
    <n v="224940.52"/>
    <n v="232625.69"/>
    <n v="1.8529753614718276E-6"/>
    <n v="0.11879609450019561"/>
    <n v="13.234"/>
    <n v="14.5565"/>
    <n v="-1"/>
    <n v="-1"/>
    <n v="0.97499999999999998"/>
    <n v="2.5000000000000022E-2"/>
    <n v="93307.622132462013"/>
    <n v="1.5140207841545239E-2"/>
    <n v="0"/>
    <n v="0"/>
    <n v="0"/>
    <n v="96701.735396923352"/>
    <m/>
    <m/>
    <s v=""/>
    <m/>
    <n v="52.022801222968482"/>
    <x v="165"/>
    <m/>
    <m/>
    <m/>
    <n v="58.471068427244184"/>
    <n v="-5.8177283712955719E-2"/>
    <n v="0"/>
    <m/>
  </r>
  <r>
    <x v="208"/>
    <n v="1170.3399999999999"/>
    <n v="-1.1161336656668519E-2"/>
    <n v="-1.1643619727611298E-2"/>
    <n v="0"/>
    <n v="1734.453"/>
    <n v="1734.453"/>
    <n v="1170.3399999999999"/>
    <n v="13.5"/>
    <n v="0.13500000000000001"/>
    <n v="2.0769243304980201E-2"/>
    <n v="2.0350000000000001"/>
    <n v="224910.47"/>
    <n v="232581.17"/>
    <n v="1.2598023596047033E-4"/>
    <n v="0.11423075669501981"/>
    <n v="13.222"/>
    <n v="14.4785"/>
    <n v="-1"/>
    <n v="-1"/>
    <n v="0.97499999999999998"/>
    <n v="2.5000000000000022E-2"/>
    <n v="92291.773862514514"/>
    <n v="1.0124521092660377E-2"/>
    <n v="0"/>
    <n v="0"/>
    <n v="0"/>
    <n v="95652.121808673881"/>
    <m/>
    <m/>
    <s v=""/>
    <m/>
    <n v="51.458138770549184"/>
    <x v="166"/>
    <m/>
    <m/>
    <m/>
    <n v="58.471068427244184"/>
    <n v="-6.8424200747967623E-2"/>
    <n v="0"/>
    <m/>
  </r>
  <r>
    <x v="209"/>
    <n v="1177.24"/>
    <n v="5.8957226105236238E-3"/>
    <n v="-5.4438867131759716E-3"/>
    <n v="0"/>
    <n v="1744.7070000000001"/>
    <n v="1744.7070000000001"/>
    <n v="1177.24"/>
    <n v="12.97"/>
    <n v="0.12970000000000001"/>
    <n v="9.3256976822230497E-3"/>
    <n v="2.0550000000000002"/>
    <n v="218671.73"/>
    <n v="226089.32"/>
    <n v="3.4555714100392734E-5"/>
    <n v="0.12037430231777696"/>
    <n v="13.256"/>
    <n v="14.389500000000002"/>
    <n v="-1"/>
    <n v="-1"/>
    <n v="0.97499999999999998"/>
    <n v="2.5000000000000022E-2"/>
    <n v="92757.895752895667"/>
    <n v="-9.0865458854142434E-3"/>
    <n v="0"/>
    <n v="0"/>
    <n v="0"/>
    <n v="96137.143330386301"/>
    <m/>
    <m/>
    <s v=""/>
    <m/>
    <n v="51.719066644380391"/>
    <x v="167"/>
    <m/>
    <m/>
    <m/>
    <n v="58.471068427244184"/>
    <n v="-6.3773582240985394E-2"/>
    <n v="0"/>
    <m/>
  </r>
  <r>
    <x v="210"/>
    <n v="1176.94"/>
    <n v="-2.5483333899622984E-4"/>
    <n v="1.3801186128161724E-3"/>
    <n v="0"/>
    <n v="1744.3119999999999"/>
    <n v="1744.3119999999999"/>
    <n v="1176.94"/>
    <n v="12.67"/>
    <n v="0.12670000000000001"/>
    <n v="5.0009015636687387E-3"/>
    <n v="2.0499999999999998"/>
    <n v="219047.47"/>
    <n v="226464.24"/>
    <n v="6.495658341548541E-8"/>
    <n v="0.12169909843633127"/>
    <n v="13.174000000000001"/>
    <n v="14.209000000000003"/>
    <n v="-1"/>
    <n v="-1"/>
    <n v="0.97499999999999998"/>
    <n v="2.5000000000000022E-2"/>
    <n v="92738.694363973234"/>
    <n v="-3.9625239140375079E-3"/>
    <n v="0"/>
    <n v="0"/>
    <n v="0"/>
    <n v="96120.051878205224"/>
    <m/>
    <m/>
    <s v=""/>
    <m/>
    <n v="51.709871926045935"/>
    <x v="168"/>
    <m/>
    <m/>
    <m/>
    <n v="58.471068427244184"/>
    <n v="-6.3964389636809393E-2"/>
    <n v="0"/>
    <m/>
  </r>
  <r>
    <x v="211"/>
    <n v="1181.76"/>
    <n v="4.0953659489864069E-3"/>
    <n v="-6.291415185954996E-5"/>
    <n v="0"/>
    <n v="1751.5540000000001"/>
    <n v="1751.5540000000001"/>
    <n v="1181.76"/>
    <n v="12.72"/>
    <n v="0.12720000000000001"/>
    <n v="1.0069168861685365E-2"/>
    <n v="2.0525000000000002"/>
    <n v="217018.7"/>
    <n v="224353.19"/>
    <n v="1.6703591589829908E-5"/>
    <n v="0.11713083113831464"/>
    <n v="13.065999999999999"/>
    <n v="14.023000000000001"/>
    <n v="-1"/>
    <n v="-1"/>
    <n v="0.97499999999999998"/>
    <n v="2.5000000000000022E-2"/>
    <n v="93087.38603827935"/>
    <n v="1.4141333340114137E-3"/>
    <n v="0"/>
    <n v="0"/>
    <n v="0"/>
    <n v="96486.888396816561"/>
    <m/>
    <m/>
    <s v=""/>
    <m/>
    <n v="51.907219607664175"/>
    <x v="169"/>
    <m/>
    <m/>
    <m/>
    <n v="58.471068427244184"/>
    <n v="-6.0416520391007866E-2"/>
    <n v="0"/>
    <m/>
  </r>
  <r>
    <x v="212"/>
    <n v="1182.6500000000001"/>
    <n v="7.531139994585434E-4"/>
    <n v="-6.7196743669617476E-4"/>
    <n v="0"/>
    <n v="1753.0920000000001"/>
    <n v="1753.0920000000001"/>
    <n v="1182.6500000000001"/>
    <n v="12.78"/>
    <n v="0.1278"/>
    <n v="9.8910241314831837E-3"/>
    <n v="2.05125"/>
    <n v="212270.45"/>
    <n v="219417.53"/>
    <n v="5.6675383914228572E-7"/>
    <n v="0.11790897586851681"/>
    <n v="12.968"/>
    <n v="13.873000000000001"/>
    <n v="-1"/>
    <n v="-1"/>
    <n v="0.97499999999999998"/>
    <n v="2.5000000000000022E-2"/>
    <n v="93104.541897098694"/>
    <n v="-1.137265735636328E-3"/>
    <n v="0"/>
    <n v="0"/>
    <n v="0"/>
    <n v="96516.716276434468"/>
    <m/>
    <m/>
    <s v=""/>
    <m/>
    <n v="51.923266164076999"/>
    <x v="170"/>
    <m/>
    <m/>
    <m/>
    <n v="58.471068427244184"/>
    <n v="-6.0174982612753447E-2"/>
    <n v="0"/>
    <m/>
  </r>
  <r>
    <x v="213"/>
    <n v="1178.57"/>
    <n v="-3.4498795078850009E-3"/>
    <n v="7.0394897120873434E-3"/>
    <n v="0"/>
    <n v="1747.336"/>
    <n v="1747.336"/>
    <n v="1178.57"/>
    <n v="13.3"/>
    <n v="0.13300000000000001"/>
    <n v="2.6181284361813342E-2"/>
    <n v="2.0887500000000001"/>
    <n v="215740.09"/>
    <n v="222964.48000000001"/>
    <n v="1.1942858195691771E-5"/>
    <n v="0.10681871563818666"/>
    <n v="12.928000000000001"/>
    <n v="13.742499999999998"/>
    <n v="-1"/>
    <n v="-1"/>
    <n v="0.97499999999999998"/>
    <n v="2.5000000000000022E-2"/>
    <n v="92828.99900137732"/>
    <n v="-2.1764592293973539E-3"/>
    <n v="0"/>
    <n v="0"/>
    <n v="0"/>
    <n v="96247.181401564842"/>
    <m/>
    <m/>
    <s v=""/>
    <m/>
    <n v="51.778264017420113"/>
    <x v="171"/>
    <m/>
    <m/>
    <m/>
    <n v="58.471068427244184"/>
    <n v="-6.287273704404106E-2"/>
    <n v="0"/>
    <m/>
  </r>
  <r>
    <x v="214"/>
    <n v="1173.82"/>
    <n v="-4.0303079155247223E-3"/>
    <n v="-2.8865408139610027E-3"/>
    <n v="0"/>
    <n v="1740.327"/>
    <n v="1740.327"/>
    <n v="1173.82"/>
    <n v="13.24"/>
    <n v="0.13239999999999999"/>
    <n v="3.4057734289179672E-2"/>
    <n v="2.1274999999999999"/>
    <n v="217506.35"/>
    <n v="224776.26"/>
    <n v="1.6309090474160172E-5"/>
    <n v="9.8342265710820317E-2"/>
    <n v="12.888"/>
    <n v="13.593999999999999"/>
    <n v="-1"/>
    <n v="-1"/>
    <n v="0.97499999999999998"/>
    <n v="2.5000000000000022E-2"/>
    <n v="92483.080693655516"/>
    <n v="5.8209428249054174E-3"/>
    <n v="0"/>
    <n v="0"/>
    <n v="0"/>
    <n v="95890.461110934455"/>
    <m/>
    <m/>
    <s v=""/>
    <m/>
    <n v="51.586358580609776"/>
    <x v="172"/>
    <m/>
    <m/>
    <m/>
    <n v="58.471068427244184"/>
    <n v="-6.6370306192118034E-2"/>
    <n v="0"/>
    <m/>
  </r>
  <r>
    <x v="215"/>
    <n v="1191.3699999999999"/>
    <n v="1.49511850198496E-2"/>
    <n v="1.2319477544884827E-2"/>
    <n v="0"/>
    <n v="1766.903"/>
    <n v="1766.903"/>
    <n v="1191.3699999999999"/>
    <n v="12.97"/>
    <n v="0.12970000000000001"/>
    <n v="3.0601842886130534E-2"/>
    <n v="2.0862500000000002"/>
    <n v="214720.73"/>
    <n v="221883.79"/>
    <n v="2.2024096740608744E-4"/>
    <n v="9.9098157113869476E-2"/>
    <n v="12.941999999999998"/>
    <n v="13.442500000000001"/>
    <n v="-1"/>
    <n v="-1"/>
    <n v="0.97499999999999998"/>
    <n v="2.5000000000000022E-2"/>
    <n v="93801.491741078382"/>
    <n v="-2.9627133842303754E-3"/>
    <n v="0"/>
    <n v="0"/>
    <n v="0"/>
    <n v="97287.465188328817"/>
    <m/>
    <m/>
    <s v=""/>
    <m/>
    <n v="52.337907300264661"/>
    <x v="173"/>
    <m/>
    <m/>
    <m/>
    <n v="58.471068427244184"/>
    <n v="-5.2793143319898261E-2"/>
    <n v="0"/>
    <m/>
  </r>
  <r>
    <x v="216"/>
    <n v="1190.33"/>
    <n v="-8.7294459319942064E-4"/>
    <n v="7.3511670026989995E-3"/>
    <n v="0"/>
    <n v="1765.3720000000001"/>
    <n v="1765.3720000000001"/>
    <n v="1190.33"/>
    <n v="12.98"/>
    <n v="0.1298"/>
    <n v="1.900863054164445E-2"/>
    <n v="2.0612499999999998"/>
    <n v="214310.17"/>
    <n v="221445.97"/>
    <n v="7.6269800746458994E-7"/>
    <n v="0.11079136945835555"/>
    <n v="13.002000000000001"/>
    <n v="13.282"/>
    <n v="-1"/>
    <n v="-1"/>
    <n v="0.97499999999999998"/>
    <n v="2.5000000000000022E-2"/>
    <n v="93717.028107634367"/>
    <n v="1.1460128745547804E-2"/>
    <n v="0"/>
    <n v="0"/>
    <n v="0"/>
    <n v="97200.623741951276"/>
    <m/>
    <m/>
    <s v=""/>
    <m/>
    <n v="52.291189055920128"/>
    <x v="174"/>
    <m/>
    <m/>
    <m/>
    <n v="58.471068427244184"/>
    <n v="-5.3663277332119619E-2"/>
    <n v="0"/>
    <m/>
  </r>
  <r>
    <x v="217"/>
    <n v="1191.17"/>
    <n v="7.0568665832171362E-4"/>
    <n v="7.3037396615621697E-3"/>
    <n v="0"/>
    <n v="1766.627"/>
    <n v="1766.627"/>
    <n v="1191.17"/>
    <n v="12.96"/>
    <n v="0.12960000000000002"/>
    <n v="1.8773097249750126E-2"/>
    <n v="2.0499999999999998"/>
    <n v="217072.1"/>
    <n v="224286.32"/>
    <n v="4.9764245943712922E-7"/>
    <n v="0.11082690275024989"/>
    <n v="13.053999999999998"/>
    <n v="13.228999999999999"/>
    <n v="-1"/>
    <n v="-1"/>
    <n v="0.97499999999999998"/>
    <n v="2.5000000000000022E-2"/>
    <n v="93811.56084629205"/>
    <n v="6.7639891520436812E-3"/>
    <n v="0"/>
    <n v="0"/>
    <n v="0"/>
    <n v="97299.312921751669"/>
    <m/>
    <m/>
    <s v=""/>
    <m/>
    <n v="52.344281046074599"/>
    <x v="175"/>
    <m/>
    <m/>
    <m/>
    <n v="58.471068427244184"/>
    <n v="-5.2727103848310586E-2"/>
    <n v="0"/>
    <m/>
  </r>
  <r>
    <x v="218"/>
    <n v="1190.25"/>
    <n v="-7.7234987449326109E-4"/>
    <n v="9.9812692949539095E-3"/>
    <n v="0"/>
    <n v="1765.326"/>
    <n v="1765.326"/>
    <n v="1190.25"/>
    <n v="13.19"/>
    <n v="0.13189999999999999"/>
    <n v="2.1047484303997485E-2"/>
    <n v="2.0562499999999999"/>
    <n v="204649.17"/>
    <n v="211409.38"/>
    <n v="5.9698538053713056E-7"/>
    <n v="0.1108525156960025"/>
    <n v="13.089999999999998"/>
    <n v="13.1785"/>
    <n v="-1"/>
    <n v="-1"/>
    <n v="0.97499999999999998"/>
    <n v="2.5000000000000022E-2"/>
    <n v="93606.266913848027"/>
    <n v="7.593818032795463E-3"/>
    <n v="0"/>
    <n v="0"/>
    <n v="0"/>
    <n v="97090.240186525451"/>
    <m/>
    <m/>
    <s v=""/>
    <m/>
    <n v="52.23180582211743"/>
    <x v="176"/>
    <m/>
    <m/>
    <m/>
    <n v="58.471068427244184"/>
    <n v="-5.4836368918368739E-2"/>
    <n v="0"/>
    <m/>
  </r>
  <r>
    <x v="219"/>
    <n v="1177.07"/>
    <n v="-1.1073303927746303E-2"/>
    <n v="2.9382732827323288E-3"/>
    <n v="0"/>
    <n v="1745.835"/>
    <n v="1745.835"/>
    <n v="1177.07"/>
    <n v="13.67"/>
    <n v="0.13669999999999999"/>
    <n v="3.2396806890390373E-2"/>
    <n v="2.0575000000000001"/>
    <n v="209957.37"/>
    <n v="216879.91"/>
    <n v="1.2398976933512842E-4"/>
    <n v="0.10430319310960962"/>
    <n v="13.068000000000001"/>
    <n v="13.146000000000001"/>
    <n v="-1"/>
    <n v="-1"/>
    <n v="0.97499999999999998"/>
    <n v="2.5000000000000022E-2"/>
    <n v="92656.204547619651"/>
    <n v="8.3731153069870334E-3"/>
    <n v="0"/>
    <n v="0"/>
    <n v="0"/>
    <n v="96108.022550174239"/>
    <m/>
    <m/>
    <s v=""/>
    <m/>
    <n v="51.703400487467988"/>
    <x v="177"/>
    <m/>
    <m/>
    <m/>
    <n v="58.471068427244184"/>
    <n v="-6.442250916894332E-2"/>
    <n v="0"/>
    <m/>
  </r>
  <r>
    <x v="220"/>
    <n v="1182.81"/>
    <n v="4.876515415395799E-3"/>
    <n v="-7.1363963217214721E-3"/>
    <n v="0"/>
    <n v="1754.748"/>
    <n v="1754.748"/>
    <n v="1182.81"/>
    <n v="13.19"/>
    <n v="0.13189999999999999"/>
    <n v="3.5168247225535285E-2"/>
    <n v="2.0662500000000001"/>
    <n v="205669.66"/>
    <n v="212437.47"/>
    <n v="2.36649531907661E-5"/>
    <n v="9.6731752774464705E-2"/>
    <n v="13.154"/>
    <n v="13.139500000000002"/>
    <n v="1"/>
    <n v="0"/>
    <n v="0.97499999999999998"/>
    <n v="2.5000000000000022E-2"/>
    <n v="93049.30009776591"/>
    <n v="1.8719516333760566E-3"/>
    <n v="0"/>
    <n v="0"/>
    <n v="0"/>
    <n v="96537.348217350271"/>
    <m/>
    <m/>
    <s v=""/>
    <m/>
    <n v="51.934365565310095"/>
    <x v="178"/>
    <m/>
    <m/>
    <m/>
    <n v="58.471068427244184"/>
    <n v="-6.0267635590656954E-2"/>
    <n v="0"/>
    <m/>
  </r>
  <r>
    <x v="221"/>
    <n v="1189.24"/>
    <n v="5.4362069985882666E-3"/>
    <n v="-8.2724472993378484E-4"/>
    <n v="0"/>
    <n v="1764.35"/>
    <n v="1764.35"/>
    <n v="1189.24"/>
    <n v="12.88"/>
    <n v="0.1288"/>
    <n v="3.1553498729763305E-2"/>
    <n v="2.0987499999999999"/>
    <n v="203436.97"/>
    <n v="210118.23"/>
    <n v="2.9392490484373988E-5"/>
    <n v="9.7246501270236693E-2"/>
    <n v="13.198000000000002"/>
    <n v="13.118500000000001"/>
    <n v="1"/>
    <n v="0"/>
    <n v="0.97499999999999998"/>
    <n v="2.5000000000000022E-2"/>
    <n v="93517.093333986762"/>
    <n v="-8.0189731458509828E-3"/>
    <n v="0"/>
    <n v="0"/>
    <n v="0"/>
    <n v="97026.195759464987"/>
    <m/>
    <m/>
    <s v=""/>
    <m/>
    <n v="52.197351730009053"/>
    <x v="179"/>
    <m/>
    <m/>
    <m/>
    <n v="58.471068427244184"/>
    <n v="-5.5533584760425803E-2"/>
    <n v="0"/>
    <m/>
  </r>
  <r>
    <x v="222"/>
    <n v="1188"/>
    <n v="-1.0426827217382417E-3"/>
    <n v="-2.5756141099937402E-3"/>
    <n v="0"/>
    <n v="1762.5119999999999"/>
    <n v="1762.5119999999999"/>
    <n v="1188"/>
    <n v="12.76"/>
    <n v="0.12759999999999999"/>
    <n v="2.8707408645066962E-2"/>
    <n v="2.125"/>
    <n v="202410.04"/>
    <n v="209044.63"/>
    <n v="1.0883219340870227E-6"/>
    <n v="9.8892591354933029E-2"/>
    <n v="13.178000000000001"/>
    <n v="13.108500000000001"/>
    <n v="1"/>
    <n v="0"/>
    <n v="0.97499999999999998"/>
    <n v="2.5000000000000022E-2"/>
    <n v="93410.076743249141"/>
    <n v="-2.1333878984934884E-3"/>
    <n v="0"/>
    <n v="0"/>
    <n v="0"/>
    <n v="96915.401799125699"/>
    <m/>
    <m/>
    <s v=""/>
    <m/>
    <n v="52.137747709959385"/>
    <x v="180"/>
    <m/>
    <m/>
    <m/>
    <n v="58.471068427244184"/>
    <n v="-5.6636622433623329E-2"/>
    <n v="0"/>
    <m/>
  </r>
  <r>
    <x v="223"/>
    <n v="1198.68"/>
    <n v="8.9898989898991033E-3"/>
    <n v="7.1866347543986242E-3"/>
    <n v="0"/>
    <n v="1778.539"/>
    <n v="1778.539"/>
    <n v="1198.68"/>
    <n v="12.54"/>
    <n v="0.12539999999999998"/>
    <n v="2.6472406861243622E-2"/>
    <n v="2.1937500000000001"/>
    <n v="197890.1"/>
    <n v="204337.93"/>
    <n v="8.0097674402165923E-5"/>
    <n v="9.8927593138756362E-2"/>
    <n v="13.138"/>
    <n v="13.0945"/>
    <n v="1"/>
    <n v="0"/>
    <n v="0.97499999999999998"/>
    <n v="2.5000000000000022E-2"/>
    <n v="94176.251349997023"/>
    <n v="-4.2796868469199278E-3"/>
    <n v="0"/>
    <n v="0"/>
    <n v="0"/>
    <n v="97720.543396246227"/>
    <m/>
    <m/>
    <s v=""/>
    <m/>
    <n v="52.570891138993204"/>
    <x v="181"/>
    <m/>
    <m/>
    <m/>
    <n v="58.471068427244184"/>
    <n v="-4.8873736593583628E-2"/>
    <n v="0"/>
    <m/>
  </r>
  <r>
    <x v="224"/>
    <n v="1203.3800000000001"/>
    <n v="3.9209797443855443E-3"/>
    <n v="2.2180918426530472E-2"/>
    <n v="0"/>
    <n v="1785.51"/>
    <n v="1785.51"/>
    <n v="1203.3800000000001"/>
    <n v="12.73"/>
    <n v="0.1273"/>
    <n v="2.3895125123298555E-2"/>
    <n v="2.2925"/>
    <n v="198630.16"/>
    <n v="205089.58"/>
    <n v="1.5314016587140959E-5"/>
    <n v="0.10340487487670144"/>
    <n v="13.007999999999999"/>
    <n v="13.054999999999998"/>
    <n v="-1"/>
    <n v="0"/>
    <n v="0.9"/>
    <n v="9.9999999999999978E-2"/>
    <n v="94544.943546583832"/>
    <n v="6.0891696137566065E-3"/>
    <n v="0"/>
    <n v="0"/>
    <n v="0"/>
    <n v="98103.1208185469"/>
    <m/>
    <m/>
    <s v=""/>
    <m/>
    <n v="52.776706982018673"/>
    <x v="182"/>
    <m/>
    <m/>
    <m/>
    <n v="58.471068427244184"/>
    <n v="-4.5174914980897873E-2"/>
    <n v="0"/>
    <m/>
  </r>
  <r>
    <x v="225"/>
    <n v="1205.72"/>
    <n v="1.9445229270886877E-3"/>
    <n v="1.924892593822336E-2"/>
    <n v="0"/>
    <n v="1789.143"/>
    <n v="1789.143"/>
    <n v="1205.72"/>
    <n v="12.35"/>
    <n v="0.1235"/>
    <n v="2.3849617685334099E-2"/>
    <n v="2.3462499999999999"/>
    <n v="199669.99"/>
    <n v="206150.65"/>
    <n v="3.7738299260354819E-6"/>
    <n v="9.96503823146659E-2"/>
    <n v="12.819999999999999"/>
    <n v="13.022499999999999"/>
    <n v="-1"/>
    <n v="0"/>
    <n v="0.97499999999999998"/>
    <n v="2.5000000000000022E-2"/>
    <n v="94759.318502999682"/>
    <n v="2.0384376936068982E-2"/>
    <n v="0"/>
    <n v="0"/>
    <n v="0"/>
    <n v="98334.128362773117"/>
    <m/>
    <m/>
    <s v=""/>
    <m/>
    <n v="52.900982513424168"/>
    <x v="183"/>
    <m/>
    <m/>
    <m/>
    <n v="58.471068427244184"/>
    <n v="-4.2951458329866909E-2"/>
    <n v="0"/>
    <m/>
  </r>
  <r>
    <x v="226"/>
    <n v="1203.21"/>
    <n v="-2.0817436884185136E-3"/>
    <n v="1.173097525121658E-2"/>
    <n v="0"/>
    <n v="1785.5129999999999"/>
    <n v="1785.5129999999999"/>
    <n v="1203.21"/>
    <n v="12.27"/>
    <n v="0.12269999999999999"/>
    <n v="2.7666065732271469E-2"/>
    <n v="2.3087499999999999"/>
    <n v="197590.54"/>
    <n v="203991.07"/>
    <n v="4.3426955951038032E-6"/>
    <n v="9.503393426772852E-2"/>
    <n v="12.651999999999999"/>
    <n v="12.979499999999998"/>
    <n v="-1"/>
    <n v="0"/>
    <n v="0.97499999999999998"/>
    <n v="2.5000000000000022E-2"/>
    <n v="94542.168662549651"/>
    <n v="1.8377552581664514E-2"/>
    <n v="0"/>
    <n v="0"/>
    <n v="0"/>
    <n v="98114.003228259317"/>
    <m/>
    <m/>
    <s v=""/>
    <m/>
    <n v="52.782561410948745"/>
    <x v="184"/>
    <m/>
    <m/>
    <m/>
    <n v="58.471068427244184"/>
    <n v="-4.5118705973945739E-2"/>
    <n v="0"/>
    <m/>
  </r>
  <r>
    <x v="227"/>
    <n v="1194.2"/>
    <n v="-7.4883021251485049E-3"/>
    <n v="5.2853558478063167E-3"/>
    <n v="0"/>
    <n v="1772.1880000000001"/>
    <n v="1772.1880000000001"/>
    <n v="1194.2"/>
    <n v="11.95"/>
    <n v="0.1195"/>
    <n v="2.4210266613713033E-2"/>
    <n v="2.2962500000000001"/>
    <n v="197856.74"/>
    <n v="204253.39"/>
    <n v="5.649747487297397E-5"/>
    <n v="9.5289733386286962E-2"/>
    <n v="12.530000000000001"/>
    <n v="12.932499999999996"/>
    <n v="-1"/>
    <n v="0"/>
    <n v="0.97499999999999998"/>
    <n v="2.5000000000000022E-2"/>
    <n v="93854.946733805453"/>
    <n v="1.0961368579987196E-2"/>
    <n v="0"/>
    <n v="0"/>
    <n v="0"/>
    <n v="97403.403786629686"/>
    <m/>
    <m/>
    <s v=""/>
    <m/>
    <n v="52.400278990169902"/>
    <x v="185"/>
    <m/>
    <m/>
    <m/>
    <n v="58.471068427244184"/>
    <n v="-5.2059192204550575E-2"/>
    <n v="0"/>
    <m/>
  </r>
  <r>
    <x v="228"/>
    <n v="1194.6500000000001"/>
    <n v="3.7682130296445848E-4"/>
    <n v="-3.3277218391283281E-3"/>
    <n v="0"/>
    <n v="1772.8689999999999"/>
    <n v="1772.8689999999999"/>
    <n v="1194.6500000000001"/>
    <n v="11.83"/>
    <n v="0.1183"/>
    <n v="2.2648498661720154E-2"/>
    <n v="2.2962500000000001"/>
    <n v="197476.22"/>
    <n v="203823.01"/>
    <n v="1.4194080636866717E-7"/>
    <n v="9.5651501338279848E-2"/>
    <n v="12.368"/>
    <n v="12.880999999999997"/>
    <n v="-1"/>
    <n v="0"/>
    <n v="0.97499999999999998"/>
    <n v="2.5000000000000022E-2"/>
    <n v="93884.485096212797"/>
    <n v="4.7625481753867938E-3"/>
    <n v="0"/>
    <n v="0"/>
    <n v="0"/>
    <n v="97435.214153786947"/>
    <m/>
    <m/>
    <s v=""/>
    <m/>
    <n v="52.417392068861403"/>
    <x v="186"/>
    <m/>
    <m/>
    <m/>
    <n v="58.471068427244184"/>
    <n v="-5.1823649699150987E-2"/>
    <n v="0"/>
    <m/>
  </r>
  <r>
    <x v="229"/>
    <n v="1205.45"/>
    <n v="9.0403046917506558E-3"/>
    <n v="1.7916031082367834E-3"/>
    <n v="0"/>
    <n v="1788.9290000000001"/>
    <n v="1788.9290000000001"/>
    <n v="1205.45"/>
    <n v="11.55"/>
    <n v="0.11550000000000001"/>
    <n v="2.1684134798763272E-2"/>
    <n v="2.2974999999999999"/>
    <n v="193598.73"/>
    <n v="199808.52"/>
    <n v="8.0994343756592003E-5"/>
    <n v="9.3815865201236734E-2"/>
    <n v="12.225999999999999"/>
    <n v="12.797499999999998"/>
    <n v="-1"/>
    <n v="0"/>
    <n v="0.97499999999999998"/>
    <n v="2.5000000000000022E-2"/>
    <n v="94665.78221025251"/>
    <n v="-3.0980873585624291E-3"/>
    <n v="0"/>
    <n v="0"/>
    <n v="0"/>
    <n v="98247.961539749245"/>
    <m/>
    <m/>
    <s v=""/>
    <m/>
    <n v="52.854627197381639"/>
    <x v="187"/>
    <m/>
    <m/>
    <m/>
    <n v="58.471068427244184"/>
    <n v="-4.3939403347905803E-2"/>
    <n v="0"/>
    <m/>
  </r>
  <r>
    <x v="230"/>
    <n v="1209.57"/>
    <n v="3.4178107760587384E-3"/>
    <n v="3.2648909572068341E-3"/>
    <n v="0"/>
    <n v="1795.663"/>
    <n v="1795.663"/>
    <n v="1209.57"/>
    <n v="11.45"/>
    <n v="0.11449999999999999"/>
    <n v="1.5971095788730821E-2"/>
    <n v="2.2925"/>
    <n v="194040.71"/>
    <n v="200252.54"/>
    <n v="1.1641630278956936E-5"/>
    <n v="9.8528904211269169E-2"/>
    <n v="11.989999999999998"/>
    <n v="12.726499999999998"/>
    <n v="-1"/>
    <n v="0"/>
    <n v="0.97499999999999998"/>
    <n v="2.5000000000000022E-2"/>
    <n v="94986.502420307675"/>
    <n v="1.2781081582553533E-3"/>
    <n v="0"/>
    <n v="0"/>
    <n v="0"/>
    <n v="98614.154395045247"/>
    <m/>
    <m/>
    <s v=""/>
    <m/>
    <n v="53.051628606323689"/>
    <x v="188"/>
    <m/>
    <m/>
    <m/>
    <n v="58.471068427244184"/>
    <n v="-4.0400921099092657E-2"/>
    <n v="0"/>
    <m/>
  </r>
  <r>
    <x v="231"/>
    <n v="1210.1300000000001"/>
    <n v="4.6297444546428146E-4"/>
    <n v="5.8096090910896292E-3"/>
    <n v="0"/>
    <n v="1796.4939999999999"/>
    <n v="1796.4939999999999"/>
    <n v="1210.1300000000001"/>
    <n v="11.23"/>
    <n v="0.11230000000000001"/>
    <n v="2.0658043402133702E-2"/>
    <n v="2.2974999999999999"/>
    <n v="192910.14"/>
    <n v="199073.62"/>
    <n v="2.1424614283689771E-7"/>
    <n v="9.1641956597866309E-2"/>
    <n v="11.809999999999999"/>
    <n v="12.6655"/>
    <n v="-1"/>
    <n v="0"/>
    <n v="0.97499999999999998"/>
    <n v="2.5000000000000022E-2"/>
    <n v="95015.399302169128"/>
    <n v="2.397483655402155E-3"/>
    <n v="0"/>
    <n v="0"/>
    <n v="0"/>
    <n v="98644.286021586217"/>
    <m/>
    <m/>
    <s v=""/>
    <m/>
    <n v="53.067838569998401"/>
    <x v="189"/>
    <m/>
    <m/>
    <m/>
    <n v="58.471068427244184"/>
    <n v="-4.0132698400999423E-2"/>
    <n v="0"/>
    <m/>
  </r>
  <r>
    <x v="232"/>
    <n v="1204.92"/>
    <n v="-4.3053225686496832E-3"/>
    <n v="8.9925886475884509E-3"/>
    <n v="0"/>
    <n v="1788.76"/>
    <n v="1788.76"/>
    <n v="1204.92"/>
    <n v="12.14"/>
    <n v="0.12140000000000001"/>
    <n v="3.1929992157206266E-2"/>
    <n v="2.3125"/>
    <n v="193193.97"/>
    <n v="199318.16"/>
    <n v="1.8615921210789638E-5"/>
    <n v="8.9470007842793742E-2"/>
    <n v="11.602"/>
    <n v="12.590999999999998"/>
    <n v="-1"/>
    <n v="0"/>
    <n v="0.97499999999999998"/>
    <n v="2.5000000000000022E-2"/>
    <n v="94619.472056391707"/>
    <n v="5.0054980366336377E-3"/>
    <n v="0"/>
    <n v="0"/>
    <n v="0"/>
    <n v="98233.862365185836"/>
    <m/>
    <m/>
    <s v=""/>
    <m/>
    <n v="52.847042239855185"/>
    <x v="190"/>
    <m/>
    <m/>
    <m/>
    <n v="58.471068427244184"/>
    <n v="-4.4225875279872429E-2"/>
    <n v="0"/>
    <m/>
  </r>
  <r>
    <x v="233"/>
    <n v="1213.54"/>
    <n v="7.1540019254390241E-3"/>
    <n v="1.5769769270063017E-2"/>
    <n v="0"/>
    <n v="1801.58"/>
    <n v="1801.58"/>
    <n v="1213.54"/>
    <n v="12"/>
    <n v="0.12"/>
    <n v="2.9350261054212096E-2"/>
    <n v="2.3125"/>
    <n v="193205.94"/>
    <n v="199318.16"/>
    <n v="5.0815989136502618E-5"/>
    <n v="9.06497389457879E-2"/>
    <n v="11.64"/>
    <n v="12.558999999999997"/>
    <n v="-1"/>
    <n v="-1"/>
    <n v="0.97499999999999998"/>
    <n v="2.5000000000000022E-2"/>
    <n v="95279.457244535282"/>
    <n v="8.1458180862286067E-3"/>
    <n v="0"/>
    <n v="0"/>
    <n v="0"/>
    <n v="98920.453266803597"/>
    <m/>
    <m/>
    <s v=""/>
    <m/>
    <n v="53.216408744497002"/>
    <x v="191"/>
    <m/>
    <m/>
    <m/>
    <n v="58.471068427244184"/>
    <n v="-3.7570685041470875E-2"/>
    <n v="0"/>
    <m/>
  </r>
  <r>
    <x v="234"/>
    <n v="1213.45"/>
    <n v="-7.4163191983722676E-5"/>
    <n v="6.6553013863286381E-3"/>
    <n v="0"/>
    <n v="1801.71"/>
    <n v="1801.71"/>
    <n v="1213.45"/>
    <n v="11.62"/>
    <n v="0.1162"/>
    <n v="2.342006046994112E-2"/>
    <n v="2.3487499999999999"/>
    <n v="193202.26"/>
    <n v="199302.01"/>
    <n v="5.5005869837818244E-9"/>
    <n v="9.2779939530058878E-2"/>
    <n v="11.674000000000001"/>
    <n v="12.494"/>
    <n v="-1"/>
    <n v="-1"/>
    <n v="0.97499999999999998"/>
    <n v="2.5000000000000022E-2"/>
    <n v="95272.374668181074"/>
    <n v="1.4858388442913872E-2"/>
    <n v="0"/>
    <n v="0"/>
    <n v="0"/>
    <n v="98927.365702929004"/>
    <m/>
    <m/>
    <s v=""/>
    <m/>
    <n v="53.22012743981351"/>
    <x v="192"/>
    <m/>
    <m/>
    <m/>
    <n v="58.471068427244184"/>
    <n v="-3.7528482979100497E-2"/>
    <n v="0"/>
    <m/>
  </r>
  <r>
    <x v="235"/>
    <n v="1213.55"/>
    <n v="8.24096584119971E-5"/>
    <n v="3.3199002686818968E-3"/>
    <n v="0"/>
    <n v="1801.9770000000001"/>
    <n v="1801.9770000000001"/>
    <n v="1213.55"/>
    <n v="12.56"/>
    <n v="0.12560000000000002"/>
    <n v="3.2854712905112965E-2"/>
    <n v="2.3174999999999999"/>
    <n v="194133.1"/>
    <n v="200249.88"/>
    <n v="6.790792168875839E-9"/>
    <n v="9.2745287094887052E-2"/>
    <n v="11.687999999999999"/>
    <n v="12.413"/>
    <n v="-1"/>
    <n v="-1"/>
    <n v="0.97499999999999998"/>
    <n v="2.5000000000000022E-2"/>
    <n v="95291.357509480746"/>
    <n v="6.4077266755302453E-3"/>
    <n v="0"/>
    <n v="0"/>
    <n v="0"/>
    <n v="98953.575186627437"/>
    <m/>
    <m/>
    <s v=""/>
    <m/>
    <n v="53.234227401463663"/>
    <x v="193"/>
    <m/>
    <m/>
    <m/>
    <n v="58.471068427244184"/>
    <n v="-3.7298546276342104E-2"/>
    <n v="0"/>
    <m/>
  </r>
  <r>
    <x v="236"/>
    <n v="1211.92"/>
    <n v="-1.3431667422025839E-3"/>
    <n v="1.5137590810150314E-3"/>
    <n v="0"/>
    <n v="1799.548"/>
    <n v="1799.548"/>
    <n v="1211.92"/>
    <n v="13.29"/>
    <n v="0.13289999999999999"/>
    <n v="4.0894749868875133E-2"/>
    <n v="2.3462499999999999"/>
    <n v="194516.95"/>
    <n v="200633.41"/>
    <n v="1.8065230874940455E-6"/>
    <n v="9.2005250131124858E-2"/>
    <n v="11.91"/>
    <n v="12.392500000000002"/>
    <n v="-1"/>
    <n v="-1"/>
    <n v="0.97499999999999998"/>
    <n v="2.5000000000000022E-2"/>
    <n v="95171.127817983433"/>
    <n v="3.209456937619537E-3"/>
    <n v="0"/>
    <n v="0"/>
    <n v="0"/>
    <n v="98828.415385807035"/>
    <m/>
    <m/>
    <s v=""/>
    <m/>
    <n v="53.166894965158768"/>
    <x v="194"/>
    <m/>
    <m/>
    <m/>
    <n v="58.471068427244184"/>
    <n v="-3.8541228284961537E-2"/>
    <n v="0"/>
    <m/>
  </r>
  <r>
    <x v="237"/>
    <n v="1202.08"/>
    <n v="-8.1193478117368434E-3"/>
    <n v="-2.3002661620721288E-3"/>
    <n v="0"/>
    <n v="1784.9559999999999"/>
    <n v="1784.9559999999999"/>
    <n v="1202.08"/>
    <n v="14.08"/>
    <n v="0.14080000000000001"/>
    <n v="4.9701999284547022E-2"/>
    <n v="2.3462499999999999"/>
    <n v="197936.49"/>
    <n v="204123.17"/>
    <n v="6.6463080632511956E-5"/>
    <n v="9.1098000715452987E-2"/>
    <n v="12.321999999999999"/>
    <n v="12.407999999999999"/>
    <n v="-1"/>
    <n v="-1"/>
    <n v="0.97499999999999998"/>
    <n v="2.5000000000000022E-2"/>
    <n v="94459.10299945467"/>
    <n v="1.6389818593411931E-3"/>
    <n v="0"/>
    <n v="0"/>
    <n v="0"/>
    <n v="98090.513613529911"/>
    <m/>
    <m/>
    <s v=""/>
    <m/>
    <n v="52.769924661950846"/>
    <x v="195"/>
    <m/>
    <m/>
    <m/>
    <n v="58.471068427244184"/>
    <n v="-4.5794464790618994E-2"/>
    <n v="0"/>
    <m/>
  </r>
  <r>
    <x v="238"/>
    <n v="1188.05"/>
    <n v="-1.1671436177292716E-2"/>
    <n v="-2.1125704264803868E-2"/>
    <n v="0"/>
    <n v="1764.3030000000001"/>
    <n v="1764.3030000000001"/>
    <n v="1188.05"/>
    <n v="13.98"/>
    <n v="0.13980000000000001"/>
    <n v="5.8945872459095758E-2"/>
    <n v="2.3187500000000001"/>
    <n v="200358.96"/>
    <n v="206608.42"/>
    <n v="1.3782952634886335E-4"/>
    <n v="8.085412754090425E-2"/>
    <n v="12.709999999999999"/>
    <n v="12.463999999999999"/>
    <n v="1"/>
    <n v="0"/>
    <n v="0.97499999999999998"/>
    <n v="2.5000000000000022E-2"/>
    <n v="93412.943014840799"/>
    <n v="-1.6948842923311114E-3"/>
    <n v="0"/>
    <n v="0"/>
    <n v="0"/>
    <n v="97013.934625815178"/>
    <m/>
    <m/>
    <s v=""/>
    <m/>
    <n v="52.190755586558119"/>
    <x v="196"/>
    <m/>
    <m/>
    <m/>
    <n v="58.471068427244184"/>
    <n v="-5.6291779765350602E-2"/>
    <n v="0"/>
    <m/>
  </r>
  <r>
    <x v="239"/>
    <n v="1183.74"/>
    <n v="-3.6277934430368752E-3"/>
    <n v="-2.4679334515857021E-2"/>
    <n v="0"/>
    <n v="1758.067"/>
    <n v="1758.067"/>
    <n v="1183.74"/>
    <n v="14.09"/>
    <n v="0.1409"/>
    <n v="5.0858741923783937E-2"/>
    <n v="2.3199999999999998"/>
    <n v="199821.79"/>
    <n v="206041.4"/>
    <n v="1.3208789538816651E-5"/>
    <n v="9.004125807621606E-2"/>
    <n v="13.106"/>
    <n v="12.503499999999999"/>
    <n v="1"/>
    <n v="0"/>
    <n v="0.97499999999999998"/>
    <n v="2.5000000000000022E-2"/>
    <n v="93076.123118669231"/>
    <n v="-1.9589891500998657E-2"/>
    <n v="0"/>
    <n v="0"/>
    <n v="0"/>
    <n v="96673.105007394232"/>
    <m/>
    <m/>
    <s v=""/>
    <m/>
    <n v="52.007398882386944"/>
    <x v="197"/>
    <m/>
    <m/>
    <m/>
    <n v="58.471068427244184"/>
    <n v="-5.9631694022397541E-2"/>
    <n v="0"/>
    <m/>
  </r>
  <r>
    <x v="240"/>
    <n v="1187.8900000000001"/>
    <n v="3.5058374305170226E-3"/>
    <n v="-2.1255906743751996E-2"/>
    <n v="-1"/>
    <n v="1764.626"/>
    <n v="1764.626"/>
    <n v="1187.8900000000001"/>
    <n v="13.58"/>
    <n v="0.1358"/>
    <n v="4.4953819188983474E-2"/>
    <n v="2.3174999999999999"/>
    <n v="195879.39"/>
    <n v="201963.24"/>
    <n v="1.2247944242997065E-5"/>
    <n v="9.084618081101653E-2"/>
    <n v="13.6"/>
    <n v="12.524499999999998"/>
    <n v="1"/>
    <n v="0"/>
    <n v="0"/>
    <n v="0"/>
    <n v="93348.21893530176"/>
    <n v="-2.3052343947141507E-2"/>
    <n v="1"/>
    <n v="20"/>
    <n v="0"/>
    <n v="96977.073527932705"/>
    <m/>
    <m/>
    <s v=""/>
    <m/>
    <n v="52.170925357450763"/>
    <x v="198"/>
    <m/>
    <m/>
    <m/>
    <n v="58.471068427244184"/>
    <n v="-5.669945329306425E-2"/>
    <n v="1"/>
    <m/>
  </r>
  <r>
    <x v="241"/>
    <n v="1186.19"/>
    <n v="-1.4311089410635747E-3"/>
    <n v="-2.1343848942612986E-2"/>
    <n v="-1"/>
    <n v="1762.123"/>
    <n v="1762.123"/>
    <n v="1186.19"/>
    <n v="13.49"/>
    <n v="0.13489999999999999"/>
    <n v="4.3322246119338575E-2"/>
    <n v="2.2987500000000001"/>
    <n v="194687.16"/>
    <n v="200721.18"/>
    <n v="2.051007666550848E-6"/>
    <n v="9.1577753880661417E-2"/>
    <n v="13.803999999999998"/>
    <n v="12.544"/>
    <n v="1"/>
    <n v="0"/>
    <n v="0"/>
    <n v="0"/>
    <n v="93348.21893530176"/>
    <n v="-2.0391550975498052E-2"/>
    <n v="1"/>
    <n v="20"/>
    <n v="6.3854166666665879E-3"/>
    <n v="96983.265918148609"/>
    <n v="-0.02"/>
    <m/>
    <s v=""/>
    <m/>
    <n v="52.174256688413692"/>
    <x v="199"/>
    <m/>
    <m/>
    <m/>
    <n v="58.471068427244184"/>
    <n v="-5.6663772848528748E-2"/>
    <n v="1"/>
    <m/>
  </r>
  <r>
    <x v="242"/>
    <n v="1190.25"/>
    <n v="3.4227231725103557E-3"/>
    <n v="-9.8017779583657871E-3"/>
    <n v="0"/>
    <n v="1768.1659999999999"/>
    <n v="1768.1659999999999"/>
    <n v="1190.25"/>
    <n v="13.23"/>
    <n v="0.1323"/>
    <n v="4.8695383395273628E-2"/>
    <n v="2.3025000000000002"/>
    <n v="192641"/>
    <n v="198573.43"/>
    <n v="1.1675062012542895E-5"/>
    <n v="8.3604616604726373E-2"/>
    <n v="13.843999999999999"/>
    <n v="12.574500000000002"/>
    <n v="1"/>
    <n v="0"/>
    <n v="0.97499999999999998"/>
    <n v="2.5000000000000022E-2"/>
    <n v="93348.21893530176"/>
    <n v="-1.9154011562918738E-2"/>
    <n v="0"/>
    <n v="0"/>
    <n v="1.9187499999999913E-2"/>
    <n v="97001.874582296659"/>
    <m/>
    <m/>
    <s v=""/>
    <m/>
    <n v="52.184267623915787"/>
    <x v="200"/>
    <m/>
    <m/>
    <m/>
    <n v="58.471068427244184"/>
    <n v="-5.6556440185758006E-2"/>
    <n v="0"/>
    <m/>
  </r>
  <r>
    <x v="243"/>
    <n v="1182.99"/>
    <n v="-6.09955891619407E-3"/>
    <n v="-4.2299006972671416E-3"/>
    <n v="0"/>
    <n v="1757.5060000000001"/>
    <n v="1757.5060000000001"/>
    <n v="1182.99"/>
    <n v="13.19"/>
    <n v="0.13189999999999999"/>
    <n v="4.9120816843077758E-2"/>
    <n v="2.3062499999999999"/>
    <n v="194413.95"/>
    <n v="200388.09"/>
    <n v="3.7432826647706115E-5"/>
    <n v="8.2779183156922231E-2"/>
    <n v="13.674000000000001"/>
    <n v="12.598000000000003"/>
    <n v="1"/>
    <n v="0"/>
    <n v="0.97499999999999998"/>
    <n v="2.5000000000000022E-2"/>
    <n v="92814.397077014655"/>
    <n v="-1.1760476532995723E-2"/>
    <n v="0"/>
    <n v="0"/>
    <n v="0"/>
    <n v="96454.004129319408"/>
    <m/>
    <m/>
    <s v=""/>
    <m/>
    <n v="51.889528800934123"/>
    <x v="201"/>
    <m/>
    <m/>
    <m/>
    <n v="58.471068427244184"/>
    <n v="-6.1909463696541045E-2"/>
    <n v="0"/>
    <m/>
  </r>
  <r>
    <x v="244"/>
    <n v="1187.7"/>
    <n v="3.9814368675983314E-3"/>
    <n v="3.379329613368065E-3"/>
    <n v="0"/>
    <n v="1764.7170000000001"/>
    <n v="1764.7170000000001"/>
    <n v="1187.7"/>
    <n v="12.56"/>
    <n v="0.12560000000000002"/>
    <n v="4.2266383972732899E-2"/>
    <n v="2.2999999999999998"/>
    <n v="188368.01"/>
    <n v="194143.35"/>
    <n v="1.578895594239807E-5"/>
    <n v="8.3333616027267118E-2"/>
    <n v="13.516"/>
    <n v="12.630500000000001"/>
    <n v="1"/>
    <n v="0"/>
    <n v="0.97499999999999998"/>
    <n v="2.5000000000000022E-2"/>
    <n v="93102.383464333412"/>
    <n v="-6.4075268213211745E-3"/>
    <n v="0"/>
    <n v="0"/>
    <n v="0"/>
    <n v="96764.869770071426"/>
    <m/>
    <m/>
    <s v=""/>
    <m/>
    <n v="52.056765731786633"/>
    <x v="202"/>
    <m/>
    <m/>
    <m/>
    <n v="58.471068427244184"/>
    <n v="-5.8910547250564216E-2"/>
    <n v="0"/>
    <m/>
  </r>
  <r>
    <x v="245"/>
    <n v="1177.45"/>
    <n v="-8.6301254525553706E-3"/>
    <n v="-8.7566332697043281E-3"/>
    <n v="0"/>
    <n v="1749.481"/>
    <n v="1749.481"/>
    <n v="1177.45"/>
    <n v="12.84"/>
    <n v="0.12839999999999999"/>
    <n v="4.406210436204358E-2"/>
    <n v="2.2974999999999999"/>
    <n v="188738.86"/>
    <n v="194512.97"/>
    <n v="7.512695408510832E-5"/>
    <n v="8.4337895637956406E-2"/>
    <n v="13.209999999999999"/>
    <n v="12.622"/>
    <n v="1"/>
    <n v="0"/>
    <n v="0.97499999999999998"/>
    <n v="2.5000000000000022E-2"/>
    <n v="92323.416672849184"/>
    <n v="2.821383700166713E-4"/>
    <n v="0"/>
    <n v="0"/>
    <n v="0"/>
    <n v="95955.0815242557"/>
    <m/>
    <m/>
    <s v=""/>
    <m/>
    <n v="51.621122537051285"/>
    <x v="203"/>
    <m/>
    <m/>
    <m/>
    <n v="58.471068427244184"/>
    <n v="-6.68104546564674E-2"/>
    <n v="0"/>
    <m/>
  </r>
  <r>
    <x v="246"/>
    <n v="1184.52"/>
    <n v="6.0045012527070174E-3"/>
    <n v="-1.321023075933736E-3"/>
    <n v="0"/>
    <n v="1759.9829999999999"/>
    <n v="1759.9829999999999"/>
    <n v="1184.52"/>
    <n v="12.43"/>
    <n v="0.12429999999999999"/>
    <n v="4.0300337507670564E-2"/>
    <n v="2.2999999999999998"/>
    <n v="186549.73"/>
    <n v="192244.24"/>
    <n v="3.583873389381088E-5"/>
    <n v="8.399966249232943E-2"/>
    <n v="13.062000000000001"/>
    <n v="12.646500000000001"/>
    <n v="1"/>
    <n v="0"/>
    <n v="0.97499999999999998"/>
    <n v="2.5000000000000022E-2"/>
    <n v="92836.99315593623"/>
    <n v="-1.0978273331201494E-2"/>
    <n v="0"/>
    <n v="0"/>
    <n v="0"/>
    <n v="96488.868316867258"/>
    <m/>
    <m/>
    <s v=""/>
    <m/>
    <n v="51.908284748706492"/>
    <x v="204"/>
    <m/>
    <m/>
    <m/>
    <n v="58.471068427244184"/>
    <n v="-6.1643654972335593E-2"/>
    <n v="0"/>
    <m/>
  </r>
  <r>
    <x v="247"/>
    <n v="1195.98"/>
    <n v="9.6748049842974027E-3"/>
    <n v="4.9310587358533109E-3"/>
    <n v="0"/>
    <n v="1777.0350000000001"/>
    <n v="1777.0350000000001"/>
    <n v="1195.98"/>
    <n v="12.47"/>
    <n v="0.12470000000000001"/>
    <n v="3.9312386108076539E-2"/>
    <n v="2.36"/>
    <n v="180608.15"/>
    <n v="186071.36"/>
    <n v="9.2704233004677671E-5"/>
    <n v="8.5387613891923467E-2"/>
    <n v="12.85"/>
    <n v="12.654500000000002"/>
    <n v="1"/>
    <n v="1"/>
    <n v="0.9"/>
    <n v="9.9999999999999978E-2"/>
    <n v="93638.194565255297"/>
    <n v="-5.4765456180781991E-3"/>
    <n v="0"/>
    <n v="0"/>
    <n v="0"/>
    <n v="97323.522652577856"/>
    <m/>
    <m/>
    <s v=""/>
    <m/>
    <n v="52.357305197184843"/>
    <x v="205"/>
    <m/>
    <m/>
    <m/>
    <n v="58.471068427244184"/>
    <n v="-5.3625156493756987E-2"/>
    <n v="0"/>
    <m/>
  </r>
  <r>
    <x v="248"/>
    <n v="1184.6300000000001"/>
    <n v="-9.4901252529305813E-3"/>
    <n v="1.5404923991167996E-3"/>
    <n v="0"/>
    <n v="1760.2840000000001"/>
    <n v="1760.2840000000001"/>
    <n v="1184.6300000000001"/>
    <n v="13.18"/>
    <n v="0.1318"/>
    <n v="4.0642433388601476E-2"/>
    <n v="2.30125"/>
    <n v="182741.71"/>
    <n v="188257.22"/>
    <n v="9.0924681527183279E-5"/>
    <n v="9.1157566611398524E-2"/>
    <n v="12.698"/>
    <n v="12.680500000000002"/>
    <n v="1"/>
    <n v="1"/>
    <n v="0.9"/>
    <n v="9.9999999999999978E-2"/>
    <n v="92948.420989539358"/>
    <n v="3.1063863163207639E-3"/>
    <n v="0"/>
    <n v="0"/>
    <n v="0"/>
    <n v="96612.825563064645"/>
    <m/>
    <m/>
    <s v=""/>
    <m/>
    <n v="51.974970244603789"/>
    <x v="206"/>
    <m/>
    <m/>
    <m/>
    <n v="58.471068427244184"/>
    <n v="-6.0560433434997951E-2"/>
    <n v="0"/>
    <m/>
  </r>
  <r>
    <x v="249"/>
    <n v="1175.4100000000001"/>
    <n v="-7.7830208588335337E-3"/>
    <n v="-1.0223965327315065E-2"/>
    <n v="0"/>
    <n v="1746.61"/>
    <n v="1746.61"/>
    <n v="1175.4100000000001"/>
    <n v="13.83"/>
    <n v="0.13830000000000001"/>
    <n v="4.1855926859576398E-2"/>
    <n v="2.2999999999999998"/>
    <n v="184731.46"/>
    <n v="190294.64"/>
    <n v="6.1050260965777979E-5"/>
    <n v="9.6444073140423608E-2"/>
    <n v="12.696"/>
    <n v="12.748000000000001"/>
    <n v="-1"/>
    <n v="0"/>
    <n v="0.97499999999999998"/>
    <n v="2.5000000000000022E-2"/>
    <n v="92397.937176651583"/>
    <n v="1.4439991719548129E-3"/>
    <n v="0"/>
    <n v="0"/>
    <n v="0"/>
    <n v="96042.575476013633"/>
    <m/>
    <m/>
    <s v=""/>
    <m/>
    <n v="51.668191810853166"/>
    <x v="207"/>
    <m/>
    <m/>
    <m/>
    <n v="58.471068427244184"/>
    <n v="-6.6129713129593148E-2"/>
    <n v="0"/>
    <m/>
  </r>
  <r>
    <x v="250"/>
    <n v="1167.8699999999999"/>
    <n v="-6.4147829268086376E-3"/>
    <n v="-8.0086228015683325E-3"/>
    <n v="0"/>
    <n v="1735.425"/>
    <n v="1735.425"/>
    <n v="1167.8699999999999"/>
    <n v="14.36"/>
    <n v="0.14360000000000001"/>
    <n v="4.6885940323238298E-2"/>
    <n v="2.2762500000000001"/>
    <n v="188545.75"/>
    <n v="194211.29"/>
    <n v="4.1414965998281617E-5"/>
    <n v="9.6714059676761707E-2"/>
    <n v="12.95"/>
    <n v="12.862"/>
    <n v="1"/>
    <n v="0"/>
    <n v="0.97499999999999998"/>
    <n v="2.5000000000000022E-2"/>
    <n v="91867.585712527638"/>
    <n v="-7.56636147721923E-3"/>
    <n v="0"/>
    <n v="0"/>
    <n v="0"/>
    <n v="95492.487400593775"/>
    <m/>
    <m/>
    <s v=""/>
    <m/>
    <n v="51.372259969658899"/>
    <x v="208"/>
    <m/>
    <m/>
    <m/>
    <n v="58.471068427244184"/>
    <n v="-7.1502663271467592E-2"/>
    <n v="0"/>
    <m/>
  </r>
  <r>
    <x v="251"/>
    <n v="1163.75"/>
    <n v="-3.5277899081231912E-3"/>
    <n v="-1.7540913962398541E-2"/>
    <n v="0"/>
    <n v="1729.33"/>
    <n v="1729.33"/>
    <n v="1163.75"/>
    <n v="14.65"/>
    <n v="0.14649999999999999"/>
    <n v="4.7371935950168018E-2"/>
    <n v="2.2949999999999999"/>
    <n v="187539.43"/>
    <n v="193136.42"/>
    <n v="1.2489348480583669E-5"/>
    <n v="9.9128064049831974E-2"/>
    <n v="13.254"/>
    <n v="13.007500000000002"/>
    <n v="1"/>
    <n v="0"/>
    <n v="0.97499999999999998"/>
    <n v="2.5000000000000022E-2"/>
    <n v="91538.887290424434"/>
    <n v="-4.9373276764311802E-3"/>
    <n v="0"/>
    <n v="0"/>
    <n v="0"/>
    <n v="95152.75023618163"/>
    <m/>
    <m/>
    <s v=""/>
    <m/>
    <n v="51.189490974875895"/>
    <x v="209"/>
    <m/>
    <m/>
    <m/>
    <n v="58.471068427244184"/>
    <n v="-7.4878251980091237E-2"/>
    <n v="0"/>
    <m/>
  </r>
  <r>
    <x v="252"/>
    <n v="1168.4100000000001"/>
    <n v="4.0042964554243277E-3"/>
    <n v="-2.3211422491271616E-2"/>
    <n v="0"/>
    <n v="1736.25"/>
    <n v="1736.25"/>
    <n v="1168.4100000000001"/>
    <n v="14.06"/>
    <n v="0.1406"/>
    <n v="4.5512253681059781E-2"/>
    <n v="2.2875000000000001"/>
    <n v="186178.99"/>
    <n v="191722.9"/>
    <n v="1.5970418473197014E-5"/>
    <n v="9.5087746318940222E-2"/>
    <n v="13.697999999999999"/>
    <n v="13.1785"/>
    <n v="1"/>
    <n v="0"/>
    <n v="0.97499999999999998"/>
    <n v="2.5000000000000022E-2"/>
    <n v="91879.523622016553"/>
    <n v="-1.3982635815567579E-2"/>
    <n v="0"/>
    <n v="0"/>
    <n v="0"/>
    <n v="95506.733418156247"/>
    <m/>
    <m/>
    <s v=""/>
    <m/>
    <n v="51.379923924569631"/>
    <x v="210"/>
    <m/>
    <m/>
    <m/>
    <n v="58.471068427244184"/>
    <n v="-7.1460821802657337E-2"/>
    <n v="0"/>
    <m/>
  </r>
  <r>
    <x v="253"/>
    <n v="1174.07"/>
    <n v="4.8441899675626399E-3"/>
    <n v="-8.8771072707783949E-3"/>
    <n v="0"/>
    <n v="1744.7190000000001"/>
    <n v="1744.7190000000001"/>
    <n v="1174.07"/>
    <n v="13.44"/>
    <n v="0.13439999999999999"/>
    <n v="3.9051880977393386E-2"/>
    <n v="2.2999999999999998"/>
    <n v="182929.93"/>
    <n v="188364.7"/>
    <n v="2.3353004385189225E-5"/>
    <n v="9.5348119022606606E-2"/>
    <n v="14.016"/>
    <n v="13.2745"/>
    <n v="1"/>
    <n v="0"/>
    <n v="0.97499999999999998"/>
    <n v="2.5000000000000022E-2"/>
    <n v="92273.244617957404"/>
    <n v="-1.87815554475812E-2"/>
    <n v="0"/>
    <n v="0"/>
    <n v="0"/>
    <n v="95919.277442760562"/>
    <m/>
    <m/>
    <s v=""/>
    <m/>
    <n v="51.601860952893077"/>
    <x v="211"/>
    <m/>
    <m/>
    <m/>
    <n v="58.471068427244184"/>
    <n v="-6.7474242523536843E-2"/>
    <n v="0"/>
    <m/>
  </r>
  <r>
    <x v="254"/>
    <n v="1174.55"/>
    <n v="4.0883422623871901E-4"/>
    <n v="-6.8525218570614221E-4"/>
    <n v="0"/>
    <n v="1745.5830000000001"/>
    <n v="1745.5830000000001"/>
    <n v="1174.55"/>
    <n v="13.24"/>
    <n v="0.13239999999999999"/>
    <n v="3.5671990823764405E-2"/>
    <n v="2.3537499999999998"/>
    <n v="180602.06"/>
    <n v="185955.49"/>
    <n v="1.6707711537384477E-7"/>
    <n v="9.6728009176235585E-2"/>
    <n v="14.068000000000001"/>
    <n v="13.346500000000002"/>
    <n v="1"/>
    <n v="0"/>
    <n v="0.97499999999999998"/>
    <n v="2.5000000000000022E-2"/>
    <n v="92280.521284912946"/>
    <n v="-7.2639896879791443E-3"/>
    <n v="0"/>
    <n v="0"/>
    <n v="0"/>
    <n v="95935.074544549614"/>
    <m/>
    <m/>
    <s v=""/>
    <m/>
    <n v="51.610359347290014"/>
    <x v="212"/>
    <m/>
    <m/>
    <m/>
    <n v="58.471068427244184"/>
    <n v="-6.7344938555646494E-2"/>
    <n v="0"/>
    <m/>
  </r>
  <r>
    <x v="255"/>
    <n v="1171.3599999999999"/>
    <n v="-2.715933761866296E-3"/>
    <n v="3.0135969792361994E-3"/>
    <n v="0"/>
    <n v="1740.963"/>
    <n v="1740.963"/>
    <n v="1171.3599999999999"/>
    <n v="13.24"/>
    <n v="0.13239999999999999"/>
    <n v="3.6770586972819111E-2"/>
    <n v="2.415"/>
    <n v="178980.9"/>
    <n v="184274.25"/>
    <n v="7.3963797297799434E-6"/>
    <n v="9.5629413027180879E-2"/>
    <n v="13.95"/>
    <n v="13.4275"/>
    <n v="1"/>
    <n v="0"/>
    <n v="0.97499999999999998"/>
    <n v="2.5000000000000022E-2"/>
    <n v="92015.301287704497"/>
    <n v="-1.2707631287715015E-3"/>
    <n v="0"/>
    <n v="0"/>
    <n v="0"/>
    <n v="95665.983978073898"/>
    <m/>
    <m/>
    <s v=""/>
    <m/>
    <n v="51.465596225994595"/>
    <x v="213"/>
    <m/>
    <m/>
    <m/>
    <n v="58.471068427244184"/>
    <n v="-6.9985171358477372E-2"/>
    <n v="0"/>
    <m/>
  </r>
  <r>
    <x v="256"/>
    <n v="1181.27"/>
    <n v="8.4602513317852956E-3"/>
    <n v="1.5001638219144686E-2"/>
    <n v="0"/>
    <n v="1755.684"/>
    <n v="1755.684"/>
    <n v="1181.27"/>
    <n v="12.82"/>
    <n v="0.12820000000000001"/>
    <n v="3.5207351116578911E-2"/>
    <n v="2.5225"/>
    <n v="176870.56"/>
    <n v="182065.76"/>
    <n v="7.0974963230160281E-5"/>
    <n v="9.2992648883421097E-2"/>
    <n v="13.725999999999999"/>
    <n v="13.461500000000001"/>
    <n v="1"/>
    <n v="0"/>
    <n v="0.97499999999999998"/>
    <n v="2.5000000000000022E-2"/>
    <n v="92746.742424406984"/>
    <n v="1.6079183319248624E-3"/>
    <n v="0"/>
    <n v="0"/>
    <n v="0"/>
    <n v="96426.48088524054"/>
    <m/>
    <m/>
    <s v=""/>
    <m/>
    <n v="51.874722073321131"/>
    <x v="214"/>
    <m/>
    <m/>
    <m/>
    <n v="58.471068427244184"/>
    <n v="-6.2665209814385503E-2"/>
    <n v="0"/>
    <m/>
  </r>
  <r>
    <x v="257"/>
    <n v="1189.4100000000001"/>
    <n v="6.8908886198753017E-3"/>
    <n v="1.788823038359566E-2"/>
    <n v="0"/>
    <n v="1767.787"/>
    <n v="1767.787"/>
    <n v="1189.4100000000001"/>
    <n v="12.03"/>
    <n v="0.12029999999999999"/>
    <n v="2.3034612106432373E-2"/>
    <n v="2.5562499999999999"/>
    <n v="171153.47"/>
    <n v="176168.19"/>
    <n v="4.7159190631643866E-5"/>
    <n v="9.7265387893567617E-2"/>
    <n v="13.360000000000003"/>
    <n v="13.438000000000002"/>
    <n v="-1"/>
    <n v="0"/>
    <n v="0.97499999999999998"/>
    <n v="2.5000000000000022E-2"/>
    <n v="93294.764676151812"/>
    <n v="1.3194994714655017E-2"/>
    <n v="0"/>
    <n v="0"/>
    <n v="0"/>
    <n v="96996.668001714279"/>
    <m/>
    <m/>
    <s v=""/>
    <m/>
    <n v="52.181466630680482"/>
    <x v="215"/>
    <m/>
    <m/>
    <m/>
    <n v="58.471068427244184"/>
    <n v="-5.7147121336509232E-2"/>
    <n v="0"/>
    <m/>
  </r>
  <r>
    <x v="258"/>
    <n v="1193.19"/>
    <n v="3.1780462582289282E-3"/>
    <n v="1.6222086674261949E-2"/>
    <n v="0"/>
    <n v="1773.627"/>
    <n v="1773.627"/>
    <n v="1193.19"/>
    <n v="11.66"/>
    <n v="0.1166"/>
    <n v="1.6596675108582815E-2"/>
    <n v="2.5449999999999999"/>
    <n v="163418.12"/>
    <n v="168194.05"/>
    <n v="1.0067973061472309E-5"/>
    <n v="0.10000332489141718"/>
    <n v="12.953999999999999"/>
    <n v="13.335500000000001"/>
    <n v="-1"/>
    <n v="0"/>
    <n v="0.9"/>
    <n v="9.9999999999999978E-2"/>
    <n v="93478.274186572467"/>
    <n v="1.5403225858651837E-2"/>
    <n v="0"/>
    <n v="0"/>
    <n v="0"/>
    <n v="97199.496882085863"/>
    <m/>
    <m/>
    <s v=""/>
    <m/>
    <n v="52.290582837153281"/>
    <x v="216"/>
    <m/>
    <m/>
    <m/>
    <n v="58.471068427244184"/>
    <n v="-5.5200121286440251E-2"/>
    <n v="0"/>
    <m/>
  </r>
  <r>
    <x v="259"/>
    <n v="1189.8900000000001"/>
    <n v="-2.765695320946282E-3"/>
    <n v="1.3047557127076947E-2"/>
    <n v="0"/>
    <n v="1769.261"/>
    <n v="1769.261"/>
    <n v="1189.8900000000001"/>
    <n v="11.79"/>
    <n v="0.11789999999999999"/>
    <n v="1.742464907458284E-2"/>
    <n v="2.54"/>
    <n v="162371.18"/>
    <n v="167104.92000000001"/>
    <n v="7.6702793748744302E-6"/>
    <n v="0.10047535092541715"/>
    <n v="12.597999999999999"/>
    <n v="13.219500000000002"/>
    <n v="-1"/>
    <n v="0"/>
    <n v="0.9"/>
    <n v="9.9999999999999978E-2"/>
    <n v="93185.063734646479"/>
    <n v="1.3059360528659081E-2"/>
    <n v="0"/>
    <n v="0"/>
    <n v="0"/>
    <n v="96921.884301240483"/>
    <m/>
    <m/>
    <s v=""/>
    <m/>
    <n v="52.141235112926459"/>
    <x v="217"/>
    <m/>
    <m/>
    <m/>
    <n v="58.471068427244184"/>
    <n v="-5.7923095338939801E-2"/>
    <n v="0"/>
    <m/>
  </r>
  <r>
    <x v="260"/>
    <n v="1203.03"/>
    <n v="1.1043037591710103E-2"/>
    <n v="2.6806528480653347E-2"/>
    <n v="0"/>
    <n v="1788.8150000000001"/>
    <n v="1788.8150000000001"/>
    <n v="1203.03"/>
    <n v="11.21"/>
    <n v="0.11210000000000001"/>
    <n v="1.5033778639631498E-2"/>
    <n v="2.5262500000000001"/>
    <n v="154603.5"/>
    <n v="159099.25"/>
    <n v="1.2061549210420199E-4"/>
    <n v="9.7066221360368507E-2"/>
    <n v="12.308"/>
    <n v="13.104500000000002"/>
    <n v="-1"/>
    <n v="0"/>
    <n v="0.97499999999999998"/>
    <n v="2.5000000000000022E-2"/>
    <n v="93664.773859110763"/>
    <n v="9.8020951457435945E-3"/>
    <n v="0"/>
    <n v="0"/>
    <n v="0"/>
    <n v="97422.28827464956"/>
    <m/>
    <m/>
    <s v=""/>
    <m/>
    <n v="52.410438311121311"/>
    <x v="218"/>
    <m/>
    <m/>
    <m/>
    <n v="58.471068427244184"/>
    <n v="-5.3083834796829876E-2"/>
    <n v="0"/>
    <m/>
  </r>
  <r>
    <x v="261"/>
    <n v="1201.72"/>
    <n v="-1.0889171508606799E-3"/>
    <n v="1.7257359998007371E-2"/>
    <n v="0"/>
    <n v="1786.921"/>
    <n v="1786.921"/>
    <n v="1201.72"/>
    <n v="11.73"/>
    <n v="0.1173"/>
    <n v="2.1254841915542236E-2"/>
    <n v="2.5462500000000001"/>
    <n v="154965.09"/>
    <n v="159438.44"/>
    <n v="1.1870330247650854E-6"/>
    <n v="9.6045158084457766E-2"/>
    <n v="11.902000000000001"/>
    <n v="12.986000000000001"/>
    <n v="-1"/>
    <n v="0"/>
    <n v="0.97499999999999998"/>
    <n v="2.5000000000000022E-2"/>
    <n v="93570.322701030629"/>
    <n v="1.7926068255200933E-2"/>
    <n v="0"/>
    <n v="0"/>
    <n v="0"/>
    <n v="97327.41251531319"/>
    <m/>
    <m/>
    <s v=""/>
    <m/>
    <n v="52.359397833423834"/>
    <x v="219"/>
    <m/>
    <m/>
    <m/>
    <n v="58.471068427244184"/>
    <n v="-5.4079862807581591E-2"/>
    <n v="0"/>
    <m/>
  </r>
  <r>
    <x v="262"/>
    <n v="1202.3"/>
    <n v="4.8264154711574747E-4"/>
    <n v="1.0849112925247817E-2"/>
    <n v="0"/>
    <n v="1788.1579999999999"/>
    <n v="1788.1579999999999"/>
    <n v="1202.3"/>
    <n v="11.6"/>
    <n v="0.11599999999999999"/>
    <n v="2.0674407240055398E-2"/>
    <n v="2.5462500000000001"/>
    <n v="155775.32"/>
    <n v="160261.04"/>
    <n v="2.3283048481719117E-7"/>
    <n v="9.5325592759944594E-2"/>
    <n v="11.684000000000001"/>
    <n v="12.898000000000001"/>
    <n v="-1"/>
    <n v="0"/>
    <n v="0.97499999999999998"/>
    <n v="2.5000000000000022E-2"/>
    <n v="93626.423673168305"/>
    <n v="8.8798835958567857E-3"/>
    <n v="0"/>
    <n v="0"/>
    <n v="0"/>
    <n v="97405.825084531607"/>
    <m/>
    <m/>
    <s v=""/>
    <m/>
    <n v="52.401581580024533"/>
    <x v="220"/>
    <m/>
    <m/>
    <m/>
    <n v="58.471068427244184"/>
    <n v="-5.3342414737933885E-2"/>
    <n v="0"/>
    <m/>
  </r>
  <r>
    <x v="263"/>
    <n v="1191.99"/>
    <n v="-8.5752308076186834E-3"/>
    <n v="-9.0416414059979466E-4"/>
    <n v="0"/>
    <n v="1773.2760000000001"/>
    <n v="1773.2760000000001"/>
    <n v="1191.99"/>
    <n v="12"/>
    <n v="0.12"/>
    <n v="2.5399043512498262E-2"/>
    <n v="2.5387499999999998"/>
    <n v="157071.63"/>
    <n v="161583.6"/>
    <n v="7.4170155098671404E-5"/>
    <n v="9.4600956487501733E-2"/>
    <n v="11.598000000000001"/>
    <n v="12.8165"/>
    <n v="-1"/>
    <n v="0"/>
    <n v="0.97499999999999998"/>
    <n v="2.5000000000000022E-2"/>
    <n v="92862.943571064912"/>
    <n v="3.5549582891147846E-3"/>
    <n v="0"/>
    <n v="0"/>
    <n v="0"/>
    <n v="96635.693146950332"/>
    <m/>
    <m/>
    <s v=""/>
    <m/>
    <n v="51.987272358583979"/>
    <x v="221"/>
    <m/>
    <m/>
    <m/>
    <n v="58.471068427244184"/>
    <n v="-6.085153700824486E-2"/>
    <n v="0"/>
    <m/>
  </r>
  <r>
    <x v="264"/>
    <n v="1197.01"/>
    <n v="4.2114447268852828E-3"/>
    <n v="6.0729759072317702E-3"/>
    <n v="0"/>
    <n v="1780.8040000000001"/>
    <n v="1780.8040000000001"/>
    <n v="1197.01"/>
    <n v="11.51"/>
    <n v="0.11509999999999999"/>
    <n v="1.6229210477742798E-2"/>
    <n v="2.5425"/>
    <n v="154438.96"/>
    <n v="158864.14000000001"/>
    <n v="1.7661858641570286E-5"/>
    <n v="9.8870789522257196E-2"/>
    <n v="11.666"/>
    <n v="12.757000000000001"/>
    <n v="-1"/>
    <n v="0"/>
    <n v="0.97499999999999998"/>
    <n v="2.5000000000000022E-2"/>
    <n v="93205.181347618709"/>
    <n v="-6.5826056467347405E-3"/>
    <n v="0"/>
    <n v="0"/>
    <n v="0"/>
    <n v="96995.187105041492"/>
    <m/>
    <m/>
    <s v=""/>
    <m/>
    <n v="52.180669950114989"/>
    <x v="222"/>
    <m/>
    <m/>
    <m/>
    <n v="58.471068427244184"/>
    <n v="-5.7382350037258001E-2"/>
    <n v="0"/>
    <m/>
  </r>
  <r>
    <x v="265"/>
    <n v="1205.3"/>
    <n v="6.925589594071857E-3"/>
    <n v="1.9555279095935241E-3"/>
    <n v="0"/>
    <n v="1793.54"/>
    <n v="1793.54"/>
    <n v="1205.3"/>
    <n v="11.43"/>
    <n v="0.1143"/>
    <n v="1.5083020329840727E-2"/>
    <n v="2.5437500000000002"/>
    <n v="150536.79"/>
    <n v="154839.18"/>
    <n v="4.7633709313315097E-5"/>
    <n v="9.9216979670159272E-2"/>
    <n v="11.61"/>
    <n v="12.704499999999999"/>
    <n v="-1"/>
    <n v="0"/>
    <n v="0.97499999999999998"/>
    <n v="2.5000000000000022E-2"/>
    <n v="93775.508819455121"/>
    <n v="2.1588881485889999E-4"/>
    <n v="0"/>
    <n v="0"/>
    <n v="0"/>
    <n v="97610.268650752245"/>
    <m/>
    <m/>
    <s v=""/>
    <m/>
    <n v="52.51156644185928"/>
    <x v="223"/>
    <m/>
    <m/>
    <m/>
    <n v="58.471068427244184"/>
    <n v="-5.1429560219802162E-2"/>
    <n v="0"/>
    <m/>
  </r>
  <r>
    <x v="266"/>
    <n v="1206.1400000000001"/>
    <n v="6.9692192815073994E-4"/>
    <n v="3.7413669886049439E-3"/>
    <n v="0"/>
    <n v="1794.981"/>
    <n v="1794.981"/>
    <n v="1206.1400000000001"/>
    <n v="11.52"/>
    <n v="0.1152"/>
    <n v="1.539591426680717E-2"/>
    <n v="2.5637500000000002"/>
    <n v="152063.78"/>
    <n v="156377.71"/>
    <n v="4.8536189494464014E-7"/>
    <n v="9.9804085733192827E-2"/>
    <n v="11.654"/>
    <n v="12.633999999999999"/>
    <n v="-1"/>
    <n v="-1"/>
    <n v="0.97499999999999998"/>
    <n v="2.5000000000000022E-2"/>
    <n v="93862.523734412927"/>
    <n v="1.1822476666727422E-3"/>
    <n v="0"/>
    <n v="0"/>
    <n v="0"/>
    <n v="97711.485020170556"/>
    <m/>
    <m/>
    <s v=""/>
    <m/>
    <n v="52.5660179886195"/>
    <x v="224"/>
    <m/>
    <m/>
    <m/>
    <n v="58.471068427244184"/>
    <n v="-5.0520087252021062E-2"/>
    <n v="0"/>
    <m/>
  </r>
  <r>
    <x v="267"/>
    <n v="1210.1199999999999"/>
    <n v="3.2997827781184874E-3"/>
    <n v="6.5585082196076838E-3"/>
    <n v="0"/>
    <n v="1801.0619999999999"/>
    <n v="1801.0619999999999"/>
    <n v="1210.1199999999999"/>
    <n v="11.27"/>
    <n v="0.11269999999999999"/>
    <n v="1.3778011466590315E-2"/>
    <n v="2.605"/>
    <n v="152361.54999999999"/>
    <n v="156672.85999999999"/>
    <n v="1.0852744834702462E-5"/>
    <n v="9.892198853340968E-2"/>
    <n v="11.612"/>
    <n v="12.5885"/>
    <n v="-1"/>
    <n v="-1"/>
    <n v="0.97499999999999998"/>
    <n v="2.5000000000000022E-2"/>
    <n v="94168.935469109405"/>
    <n v="3.1227960420305845E-3"/>
    <n v="0"/>
    <n v="0"/>
    <n v="0"/>
    <n v="98039.017815625775"/>
    <m/>
    <m/>
    <s v=""/>
    <m/>
    <n v="52.742221377752387"/>
    <x v="225"/>
    <m/>
    <m/>
    <m/>
    <n v="58.471068427244184"/>
    <n v="-4.7362188038294062E-2"/>
    <n v="0"/>
    <m/>
  </r>
  <r>
    <x v="268"/>
    <n v="1210.3399999999999"/>
    <n v="1.8180015205104816E-4"/>
    <n v="1.5315539179277415E-2"/>
    <n v="0"/>
    <n v="1801.586"/>
    <n v="1801.586"/>
    <n v="1210.3399999999999"/>
    <n v="11.1"/>
    <n v="0.111"/>
    <n v="1.5872044256221407E-2"/>
    <n v="2.5499999999999998"/>
    <n v="151736.44"/>
    <n v="156018.97"/>
    <n v="3.3045287556466095E-8"/>
    <n v="9.5127955743778594E-2"/>
    <n v="11.545999999999998"/>
    <n v="12.528499999999999"/>
    <n v="-1"/>
    <n v="-1"/>
    <n v="0.97499999999999998"/>
    <n v="2.5000000000000022E-2"/>
    <n v="94175.801808723103"/>
    <n v="5.7944304039092565E-3"/>
    <n v="0"/>
    <n v="0"/>
    <n v="0"/>
    <n v="98056.772270083253"/>
    <m/>
    <m/>
    <s v=""/>
    <m/>
    <n v="52.751772772577645"/>
    <x v="226"/>
    <m/>
    <m/>
    <m/>
    <n v="58.471068427244184"/>
    <n v="-4.721446850369404E-2"/>
    <n v="0"/>
    <m/>
  </r>
  <r>
    <x v="269"/>
    <n v="1200.75"/>
    <n v="-7.9233934266403905E-3"/>
    <n v="3.1807010257517421E-3"/>
    <n v="0"/>
    <n v="1787.412"/>
    <n v="1787.412"/>
    <n v="1200.75"/>
    <n v="11.77"/>
    <n v="0.1177"/>
    <n v="2.4752756488862701E-2"/>
    <n v="2.5462500000000001"/>
    <n v="153207.72"/>
    <n v="157520.73000000001"/>
    <n v="6.328123444421413E-5"/>
    <n v="9.2947243511137298E-2"/>
    <n v="11.365999999999998"/>
    <n v="12.424499999999998"/>
    <n v="-1"/>
    <n v="-1"/>
    <n v="0.97499999999999998"/>
    <n v="2.5000000000000022E-2"/>
    <n v="93470.926898466118"/>
    <n v="1.4137590164299496E-2"/>
    <n v="0"/>
    <n v="0"/>
    <n v="0"/>
    <n v="97328.365644483332"/>
    <m/>
    <m/>
    <s v=""/>
    <m/>
    <n v="52.359910589985589"/>
    <x v="227"/>
    <m/>
    <m/>
    <m/>
    <n v="58.471068427244184"/>
    <n v="-5.4316771363047023E-2"/>
    <n v="0"/>
    <m/>
  </r>
  <r>
    <x v="270"/>
    <n v="1201.5899999999999"/>
    <n v="6.9956277326665983E-4"/>
    <n v="-3.0453257950534551E-3"/>
    <n v="0"/>
    <n v="1788.654"/>
    <n v="1788.654"/>
    <n v="1201.5899999999999"/>
    <n v="11.18"/>
    <n v="0.1118"/>
    <n v="2.0683793966721806E-2"/>
    <n v="2.5237500000000002"/>
    <n v="153314.65"/>
    <n v="157619.51999999999"/>
    <n v="4.8904593546523441E-7"/>
    <n v="9.1116206033278191E-2"/>
    <n v="11.418000000000001"/>
    <n v="12.3215"/>
    <n v="-1"/>
    <n v="-1"/>
    <n v="0.97499999999999998"/>
    <n v="2.5000000000000022E-2"/>
    <n v="93536.146480049298"/>
    <n v="2.8511886035207379E-3"/>
    <n v="0"/>
    <n v="0"/>
    <n v="0"/>
    <n v="97396.002671634487"/>
    <m/>
    <m/>
    <s v=""/>
    <m/>
    <n v="52.396297399429642"/>
    <x v="228"/>
    <m/>
    <m/>
    <m/>
    <n v="58.471068427244184"/>
    <n v="-5.3684212412369536E-2"/>
    <n v="0"/>
    <m/>
  </r>
  <r>
    <x v="271"/>
    <n v="1184.1600000000001"/>
    <n v="-1.4505779841709643E-2"/>
    <n v="-1.8248027564913838E-2"/>
    <n v="0"/>
    <n v="1762.7570000000001"/>
    <n v="1762.7570000000001"/>
    <n v="1184.1600000000001"/>
    <n v="13.14"/>
    <n v="0.13140000000000002"/>
    <n v="4.6157616743179017E-2"/>
    <n v="2.5237500000000002"/>
    <n v="159109.39000000001"/>
    <n v="163532.32999999999"/>
    <n v="2.1351104925598205E-4"/>
    <n v="8.5242383256821E-2"/>
    <n v="11.367999999999999"/>
    <n v="12.1625"/>
    <n v="-1"/>
    <n v="-1"/>
    <n v="0.97499999999999998"/>
    <n v="2.5000000000000022E-2"/>
    <n v="92300.973066681647"/>
    <n v="-2.5525037658463701E-3"/>
    <n v="0"/>
    <n v="0"/>
    <n v="0"/>
    <n v="96113.140205489399"/>
    <m/>
    <m/>
    <s v=""/>
    <m/>
    <n v="51.706153641422212"/>
    <x v="229"/>
    <m/>
    <m/>
    <m/>
    <n v="58.471068427244184"/>
    <n v="-6.6245936928745031E-2"/>
    <n v="0"/>
    <m/>
  </r>
  <r>
    <x v="272"/>
    <n v="1190.8"/>
    <n v="5.6073503580595929E-3"/>
    <n v="-1.5940459984972732E-2"/>
    <n v="0"/>
    <n v="1772.7629999999999"/>
    <n v="1772.7629999999999"/>
    <n v="1190.8"/>
    <n v="12.39"/>
    <n v="0.12390000000000001"/>
    <n v="2.8965112140958801E-2"/>
    <n v="2.55375"/>
    <n v="158372.07999999999"/>
    <n v="162762.6"/>
    <n v="3.1266971250063789E-5"/>
    <n v="9.4934887859041209E-2"/>
    <n v="11.692"/>
    <n v="12.087000000000003"/>
    <n v="-1"/>
    <n v="-1"/>
    <n v="0.97499999999999998"/>
    <n v="2.5000000000000022E-2"/>
    <n v="92794.736582016689"/>
    <n v="-1.6636572357139445E-2"/>
    <n v="0"/>
    <n v="0"/>
    <n v="0"/>
    <n v="96633.936703930973"/>
    <m/>
    <m/>
    <s v=""/>
    <m/>
    <n v="51.986327441869911"/>
    <x v="230"/>
    <m/>
    <m/>
    <m/>
    <n v="58.471068427244184"/>
    <n v="-6.1210753053855149E-2"/>
    <n v="0"/>
    <m/>
  </r>
  <r>
    <x v="273"/>
    <n v="1200.2"/>
    <n v="7.893852872018936E-3"/>
    <n v="-8.2284072650048445E-3"/>
    <n v="0"/>
    <n v="1787.336"/>
    <n v="1787.336"/>
    <n v="1200.2"/>
    <n v="11.57"/>
    <n v="0.1157"/>
    <n v="2.1379311571146906E-2"/>
    <n v="2.56"/>
    <n v="156236.19"/>
    <n v="160555.64000000001"/>
    <n v="6.1824558161046106E-5"/>
    <n v="9.4320688428853092E-2"/>
    <n v="11.916"/>
    <n v="12.003499999999999"/>
    <n v="-1"/>
    <n v="-1"/>
    <n v="0.97499999999999998"/>
    <n v="2.5000000000000022E-2"/>
    <n v="93477.475901753336"/>
    <n v="-1.4592910923831193E-2"/>
    <n v="0"/>
    <n v="0"/>
    <n v="0"/>
    <n v="97375.875177061884"/>
    <m/>
    <m/>
    <s v=""/>
    <m/>
    <n v="52.38546937607547"/>
    <x v="231"/>
    <m/>
    <m/>
    <m/>
    <n v="58.471068427244184"/>
    <n v="-5.4027515171000795E-2"/>
    <n v="0"/>
    <m/>
  </r>
  <r>
    <x v="274"/>
    <n v="1211.3699999999999"/>
    <n v="9.3067822029659908E-3"/>
    <n v="9.0017683646015367E-3"/>
    <n v="0"/>
    <n v="1804.1679999999999"/>
    <n v="1804.1679999999999"/>
    <n v="1211.3699999999999"/>
    <n v="11.49"/>
    <n v="0.1149"/>
    <n v="1.7629733898342964E-2"/>
    <n v="2.5674999999999999"/>
    <n v="153598.45000000001"/>
    <n v="157833.26999999999"/>
    <n v="8.5816896384366127E-5"/>
    <n v="9.7270266101657038E-2"/>
    <n v="12.010000000000002"/>
    <n v="11.910000000000002"/>
    <n v="1"/>
    <n v="0"/>
    <n v="0.97499999999999998"/>
    <n v="2.5000000000000022E-2"/>
    <n v="94286.076112485651"/>
    <n v="-7.4151309949885835E-3"/>
    <n v="0"/>
    <n v="0"/>
    <n v="0"/>
    <n v="98228.873980276112"/>
    <m/>
    <m/>
    <s v=""/>
    <m/>
    <n v="52.844358629726401"/>
    <x v="232"/>
    <m/>
    <m/>
    <m/>
    <n v="58.471068427244184"/>
    <n v="-4.576576776123642E-2"/>
    <n v="0"/>
    <m/>
  </r>
  <r>
    <x v="275"/>
    <n v="1203.5999999999999"/>
    <n v="-6.4142252160775959E-3"/>
    <n v="1.887980375257281E-3"/>
    <n v="0"/>
    <n v="1792.6310000000001"/>
    <n v="1792.6310000000001"/>
    <n v="1203.5999999999999"/>
    <n v="12.08"/>
    <n v="0.1208"/>
    <n v="1.9500620319961678E-2"/>
    <n v="2.6462500000000002"/>
    <n v="156559.93"/>
    <n v="160841.88"/>
    <n v="4.140774173662107E-5"/>
    <n v="0.10129937968003833"/>
    <n v="11.954000000000001"/>
    <n v="11.822500000000002"/>
    <n v="1"/>
    <n v="0"/>
    <n v="0.9"/>
    <n v="9.9999999999999978E-2"/>
    <n v="93741.355201924249"/>
    <n v="8.7208851037179347E-3"/>
    <n v="0"/>
    <n v="0"/>
    <n v="0"/>
    <n v="97663.787354872402"/>
    <m/>
    <m/>
    <s v=""/>
    <m/>
    <n v="52.540357992442381"/>
    <x v="233"/>
    <m/>
    <m/>
    <m/>
    <n v="58.471068427244184"/>
    <n v="-5.1329321454424037E-2"/>
    <n v="0"/>
    <m/>
  </r>
  <r>
    <x v="276"/>
    <n v="1210.4100000000001"/>
    <n v="5.6580259222334117E-3"/>
    <n v="2.2051786139200336E-2"/>
    <n v="0"/>
    <n v="1802.7929999999999"/>
    <n v="1802.7929999999999"/>
    <n v="1210.4100000000001"/>
    <n v="12.04"/>
    <n v="0.12039999999999999"/>
    <n v="1.8084932032361833E-2"/>
    <n v="2.5787499999999999"/>
    <n v="155833.81"/>
    <n v="160083.72"/>
    <n v="3.1833060134049126E-5"/>
    <n v="0.10231506796763816"/>
    <n v="12.134"/>
    <n v="11.764500000000002"/>
    <n v="1"/>
    <n v="0"/>
    <n v="0.9"/>
    <n v="9.9999999999999978E-2"/>
    <n v="94174.520276818716"/>
    <n v="2.1938975422588491E-3"/>
    <n v="0"/>
    <n v="0"/>
    <n v="0"/>
    <n v="98116.760763197643"/>
    <m/>
    <m/>
    <s v=""/>
    <m/>
    <n v="52.784044886828191"/>
    <x v="234"/>
    <m/>
    <m/>
    <m/>
    <n v="58.471068427244184"/>
    <n v="-4.6954107680544976E-2"/>
    <n v="0"/>
    <m/>
  </r>
  <r>
    <x v="277"/>
    <n v="1210.08"/>
    <n v="-2.7263489230933136E-4"/>
    <n v="1.6171800888831411E-2"/>
    <n v="0"/>
    <n v="1802.9190000000001"/>
    <n v="1802.9190000000001"/>
    <n v="1210.08"/>
    <n v="12.5"/>
    <n v="0.125"/>
    <n v="2.0927464837870433E-2"/>
    <n v="2.5499999999999998"/>
    <n v="158927.41"/>
    <n v="163249.57"/>
    <n v="7.4350054463077146E-8"/>
    <n v="0.10407253516212957"/>
    <n v="11.914"/>
    <n v="11.7255"/>
    <n v="1"/>
    <n v="0"/>
    <n v="0.9"/>
    <n v="9.9999999999999978E-2"/>
    <n v="94337.654094888421"/>
    <n v="2.0298238988049944E-2"/>
    <n v="0"/>
    <n v="0"/>
    <n v="0"/>
    <n v="98317.713130373624"/>
    <m/>
    <m/>
    <s v=""/>
    <m/>
    <n v="52.892151582224827"/>
    <x v="235"/>
    <m/>
    <m/>
    <m/>
    <n v="58.471068427244184"/>
    <n v="-4.5027036038036261E-2"/>
    <n v="0"/>
    <m/>
  </r>
  <r>
    <x v="278"/>
    <n v="1210.47"/>
    <n v="3.2229274097583804E-4"/>
    <n v="8.6002407577883133E-3"/>
    <n v="0"/>
    <n v="1803.51"/>
    <n v="1803.51"/>
    <n v="1210.47"/>
    <n v="12.93"/>
    <n v="0.1293"/>
    <n v="2.5631190547314345E-2"/>
    <n v="2.5362499999999999"/>
    <n v="162738.76"/>
    <n v="167152.22"/>
    <n v="1.0383914338473966E-7"/>
    <n v="0.10366880945268565"/>
    <n v="11.936"/>
    <n v="11.749000000000001"/>
    <n v="1"/>
    <n v="0"/>
    <n v="0.9"/>
    <n v="9.9999999999999978E-2"/>
    <n v="94590.541931758402"/>
    <n v="1.6627209362332973E-2"/>
    <n v="0"/>
    <n v="0"/>
    <n v="0"/>
    <n v="98582.501599773939"/>
    <m/>
    <m/>
    <s v=""/>
    <m/>
    <n v="53.034600296854457"/>
    <x v="236"/>
    <m/>
    <m/>
    <m/>
    <n v="58.471068427244184"/>
    <n v="-4.2480032980516946E-2"/>
    <n v="0"/>
    <m/>
  </r>
  <r>
    <x v="279"/>
    <n v="1222.1199999999999"/>
    <n v="9.6243607854800128E-3"/>
    <n v="8.9178193403023354E-3"/>
    <n v="0"/>
    <n v="1820.88"/>
    <n v="1820.88"/>
    <n v="1222.1199999999999"/>
    <n v="11.94"/>
    <n v="0.11939999999999999"/>
    <n v="1.9723395216979092E-2"/>
    <n v="2.5350000000000001"/>
    <n v="157167.79999999999"/>
    <n v="161417.51999999999"/>
    <n v="9.174462894400554E-5"/>
    <n v="9.96766047830209E-2"/>
    <n v="12.208"/>
    <n v="11.8125"/>
    <n v="1"/>
    <n v="0"/>
    <n v="0.97499999999999998"/>
    <n v="2.5000000000000022E-2"/>
    <n v="95085.354496527274"/>
    <n v="1.1907317985082599E-2"/>
    <n v="0"/>
    <n v="0"/>
    <n v="0"/>
    <n v="99099.551431274056"/>
    <m/>
    <m/>
    <s v=""/>
    <m/>
    <n v="53.312758496354107"/>
    <x v="237"/>
    <m/>
    <m/>
    <m/>
    <n v="58.471068427244184"/>
    <n v="-3.7483042692066704E-2"/>
    <n v="0"/>
    <m/>
  </r>
  <r>
    <x v="280"/>
    <n v="1225.31"/>
    <n v="2.6102183091676334E-3"/>
    <n v="1.7942262865547565E-2"/>
    <n v="0"/>
    <n v="1825.704"/>
    <n v="1825.704"/>
    <n v="1225.31"/>
    <n v="12.26"/>
    <n v="0.1226"/>
    <n v="2.0393681844856945E-2"/>
    <n v="2.5487500000000001"/>
    <n v="156581.16"/>
    <n v="160778.37"/>
    <n v="6.7954980298580994E-6"/>
    <n v="0.10220631815514306"/>
    <n v="12.297999999999998"/>
    <n v="11.819999999999999"/>
    <n v="1"/>
    <n v="0"/>
    <n v="0.9"/>
    <n v="9.9999999999999978E-2"/>
    <n v="95317.930674702788"/>
    <n v="8.4771624506683185E-3"/>
    <n v="0"/>
    <n v="0"/>
    <n v="0"/>
    <n v="99346.281813621783"/>
    <m/>
    <m/>
    <s v=""/>
    <m/>
    <n v="53.44549247040181"/>
    <x v="238"/>
    <m/>
    <m/>
    <m/>
    <n v="58.471068427244184"/>
    <n v="-3.5161983161435151E-2"/>
    <n v="0"/>
    <m/>
  </r>
  <r>
    <x v="281"/>
    <n v="1219.43"/>
    <n v="-4.7987856134364959E-3"/>
    <n v="7.485451329877657E-3"/>
    <n v="0"/>
    <n v="1817.1210000000001"/>
    <n v="1817.1210000000001"/>
    <n v="1219.43"/>
    <n v="12.4"/>
    <n v="0.124"/>
    <n v="2.1977224323037378E-2"/>
    <n v="2.5462500000000001"/>
    <n v="159037.41"/>
    <n v="163288.32000000001"/>
    <n v="2.3139339689126091E-5"/>
    <n v="0.10202277567696262"/>
    <n v="12.334"/>
    <n v="11.872499999999999"/>
    <n v="1"/>
    <n v="0"/>
    <n v="0.9"/>
    <n v="9.9999999999999978E-2"/>
    <n v="95055.064517475315"/>
    <n v="1.6818355883403857E-2"/>
    <n v="0"/>
    <n v="0"/>
    <n v="0"/>
    <n v="99081.781789779983"/>
    <m/>
    <m/>
    <s v=""/>
    <m/>
    <n v="53.30319893133229"/>
    <x v="239"/>
    <m/>
    <m/>
    <m/>
    <n v="58.471068427244184"/>
    <n v="-3.7755817953123327E-2"/>
    <n v="0"/>
    <m/>
  </r>
  <r>
    <x v="282"/>
    <n v="1207.01"/>
    <n v="-1.0185086474828409E-2"/>
    <n v="-2.4270002526414203E-3"/>
    <n v="0"/>
    <n v="1798.7909999999999"/>
    <n v="1798.7909999999999"/>
    <n v="1207.01"/>
    <n v="12.7"/>
    <n v="0.127"/>
    <n v="2.4112499246310121E-2"/>
    <n v="2.5425"/>
    <n v="161823.89000000001"/>
    <n v="166136.94"/>
    <n v="1.0480250307852626E-4"/>
    <n v="0.10288750075368988"/>
    <n v="12.405999999999999"/>
    <n v="11.906000000000001"/>
    <n v="1"/>
    <n v="0"/>
    <n v="0.9"/>
    <n v="9.9999999999999978E-2"/>
    <n v="94349.561647455106"/>
    <n v="9.3501324781726236E-3"/>
    <n v="0"/>
    <n v="0"/>
    <n v="0"/>
    <n v="98355.853564030214"/>
    <m/>
    <m/>
    <s v=""/>
    <m/>
    <n v="52.91267005782953"/>
    <x v="240"/>
    <m/>
    <m/>
    <m/>
    <n v="58.471068427244184"/>
    <n v="-4.4830615086707937E-2"/>
    <n v="0"/>
    <m/>
  </r>
  <r>
    <x v="283"/>
    <n v="1209.25"/>
    <n v="1.8558255523981604E-3"/>
    <n v="-8.9346744121909794E-4"/>
    <n v="0"/>
    <n v="1802.1969999999999"/>
    <n v="1802.1969999999999"/>
    <n v="1209.25"/>
    <n v="12.49"/>
    <n v="0.1249"/>
    <n v="2.2896533344333309E-2"/>
    <n v="2.5449999999999999"/>
    <n v="161301.72"/>
    <n v="165588.29999999999"/>
    <n v="3.4377077084795741E-6"/>
    <n v="0.10200346665566669"/>
    <n v="12.445999999999998"/>
    <n v="11.960999999999999"/>
    <n v="1"/>
    <n v="1"/>
    <n v="0.85"/>
    <n v="0.15000000000000002"/>
    <n v="94475.990946560734"/>
    <n v="1.2622269104456407E-4"/>
    <n v="0"/>
    <n v="0"/>
    <n v="0"/>
    <n v="98491.72889790668"/>
    <m/>
    <m/>
    <s v=""/>
    <m/>
    <n v="52.985767148138677"/>
    <x v="241"/>
    <m/>
    <m/>
    <m/>
    <n v="58.471068427244184"/>
    <n v="-4.3535975330656673E-2"/>
    <n v="0"/>
    <m/>
  </r>
  <r>
    <x v="284"/>
    <n v="1200.08"/>
    <n v="-7.5832127351664891E-3"/>
    <n v="-1.81010409618656E-2"/>
    <n v="0"/>
    <n v="1789.0060000000001"/>
    <n v="1789.0060000000001"/>
    <n v="1200.08"/>
    <n v="12.8"/>
    <n v="0.128"/>
    <n v="2.5870241039931421E-2"/>
    <n v="2.5474999999999999"/>
    <n v="162418.45000000001"/>
    <n v="166722.20000000001"/>
    <n v="5.7944241221365331E-5"/>
    <n v="0.10212975896006858"/>
    <n v="12.358000000000001"/>
    <n v="11.9855"/>
    <n v="1"/>
    <n v="1"/>
    <n v="0.85"/>
    <n v="0.15000000000000002"/>
    <n v="93964.065711403702"/>
    <n v="-1.2110194408264663E-3"/>
    <n v="0"/>
    <n v="0"/>
    <n v="0"/>
    <n v="97981.245858967159"/>
    <m/>
    <m/>
    <s v=""/>
    <m/>
    <n v="52.711141697484223"/>
    <x v="242"/>
    <m/>
    <m/>
    <m/>
    <n v="58.471068427244184"/>
    <n v="-4.8518097575285024E-2"/>
    <n v="0"/>
    <m/>
  </r>
  <r>
    <x v="285"/>
    <n v="1206.83"/>
    <n v="5.6246250249982754E-3"/>
    <n v="-1.5086634246034958E-2"/>
    <n v="0"/>
    <n v="1799.136"/>
    <n v="1799.136"/>
    <n v="1206.83"/>
    <n v="12.39"/>
    <n v="0.12390000000000001"/>
    <n v="1.8583592718088612E-2"/>
    <n v="2.5787499999999999"/>
    <n v="162451.35999999999"/>
    <n v="166718.20000000001"/>
    <n v="3.145937653695755E-5"/>
    <n v="0.1053164072819114"/>
    <n v="12.530000000000001"/>
    <n v="12.05"/>
    <n v="1"/>
    <n v="1"/>
    <n v="0.85"/>
    <n v="0.15000000000000002"/>
    <n v="94412.963293574678"/>
    <n v="-1.1792444704662897E-2"/>
    <n v="0"/>
    <n v="0"/>
    <n v="0"/>
    <n v="98455.808382741379"/>
    <m/>
    <m/>
    <s v=""/>
    <m/>
    <n v="52.966442925955889"/>
    <x v="243"/>
    <m/>
    <m/>
    <m/>
    <n v="58.471068427244184"/>
    <n v="-4.3984340282867573E-2"/>
    <n v="0"/>
    <m/>
  </r>
  <r>
    <x v="286"/>
    <n v="1197.75"/>
    <n v="-7.5238434576534452E-3"/>
    <n v="-1.7811692090251907E-2"/>
    <n v="0"/>
    <n v="1785.614"/>
    <n v="1785.614"/>
    <n v="1197.75"/>
    <n v="13.15"/>
    <n v="0.13150000000000001"/>
    <n v="2.8532465852894859E-2"/>
    <n v="2.65625"/>
    <n v="166291.12"/>
    <n v="170646.1"/>
    <n v="5.703708944429016E-5"/>
    <n v="0.10296753414710515"/>
    <n v="12.556000000000001"/>
    <n v="12.097999999999999"/>
    <n v="1"/>
    <n v="1"/>
    <n v="0.85"/>
    <n v="0.15000000000000002"/>
    <n v="94142.824234720523"/>
    <n v="-9.4941987800443162E-3"/>
    <n v="0"/>
    <n v="0"/>
    <n v="0"/>
    <n v="98175.898493440385"/>
    <m/>
    <m/>
    <s v=""/>
    <m/>
    <n v="52.815859314693085"/>
    <x v="244"/>
    <m/>
    <m/>
    <m/>
    <n v="58.471068427244184"/>
    <n v="-4.6727104914700446E-2"/>
    <n v="0"/>
    <m/>
  </r>
  <r>
    <x v="287"/>
    <n v="1188.07"/>
    <n v="-8.0818200793154604E-3"/>
    <n v="-1.5708425694738959E-2"/>
    <n v="0"/>
    <n v="1771.3489999999999"/>
    <n v="1771.3489999999999"/>
    <n v="1188.07"/>
    <n v="13.49"/>
    <n v="0.13489999999999999"/>
    <n v="2.9765141559289485E-2"/>
    <n v="2.5825"/>
    <n v="170397.16"/>
    <n v="174846.66"/>
    <n v="6.5847626054410538E-5"/>
    <n v="0.10513485844071051"/>
    <n v="12.706"/>
    <n v="12.179500000000001"/>
    <n v="1"/>
    <n v="1"/>
    <n v="0.85"/>
    <n v="0.15000000000000002"/>
    <n v="93843.713307710161"/>
    <n v="-9.5969666359764227E-3"/>
    <n v="0"/>
    <n v="0"/>
    <n v="0"/>
    <n v="97872.855050120168"/>
    <m/>
    <m/>
    <s v=""/>
    <m/>
    <n v="52.652830505033556"/>
    <x v="245"/>
    <m/>
    <m/>
    <m/>
    <n v="58.471068427244184"/>
    <n v="-4.9694344830092829E-2"/>
    <n v="0"/>
    <m/>
  </r>
  <r>
    <x v="288"/>
    <n v="1190.21"/>
    <n v="1.8012406676375381E-3"/>
    <n v="-1.5763010579499581E-2"/>
    <n v="0"/>
    <n v="1774.549"/>
    <n v="1774.549"/>
    <n v="1190.21"/>
    <n v="13.29"/>
    <n v="0.13289999999999999"/>
    <n v="2.6777567891776891E-2"/>
    <n v="2.6150000000000002"/>
    <n v="170588.79999999999"/>
    <n v="175029.97"/>
    <n v="3.2386335087310824E-6"/>
    <n v="0.1061224321082231"/>
    <n v="12.863999999999999"/>
    <n v="12.290500000000002"/>
    <n v="1"/>
    <n v="1"/>
    <n v="0.85"/>
    <n v="0.15000000000000002"/>
    <n v="94002.15107727451"/>
    <n v="-5.3614275563366176E-3"/>
    <n v="0"/>
    <n v="0"/>
    <n v="0"/>
    <n v="98039.655141472074"/>
    <m/>
    <m/>
    <s v=""/>
    <m/>
    <n v="52.742564241049308"/>
    <x v="246"/>
    <m/>
    <m/>
    <m/>
    <n v="58.471068427244184"/>
    <n v="-4.8099559852479934E-2"/>
    <n v="0"/>
    <m/>
  </r>
  <r>
    <x v="289"/>
    <n v="1189.6500000000001"/>
    <n v="-4.7050520496383363E-4"/>
    <n v="-8.6503030492969257E-3"/>
    <n v="0"/>
    <n v="1773.7190000000001"/>
    <n v="1773.7190000000001"/>
    <n v="1189.6500000000001"/>
    <n v="13.14"/>
    <n v="0.13140000000000002"/>
    <n v="2.5129081723110874E-2"/>
    <n v="2.7275"/>
    <n v="170241.69"/>
    <n v="174660.48000000001"/>
    <n v="2.2147935099966113E-7"/>
    <n v="0.10627091827688914"/>
    <n v="13.024000000000001"/>
    <n v="12.4"/>
    <n v="1"/>
    <n v="1"/>
    <n v="0.85"/>
    <n v="0.15000000000000002"/>
    <n v="93934.790930344025"/>
    <n v="-5.0154527572433549E-3"/>
    <n v="0"/>
    <n v="0"/>
    <n v="0"/>
    <n v="97970.754616212624"/>
    <m/>
    <m/>
    <s v=""/>
    <m/>
    <n v="52.705497705324611"/>
    <x v="247"/>
    <m/>
    <m/>
    <m/>
    <n v="58.471068427244184"/>
    <n v="-4.8793296624227822E-2"/>
    <n v="0"/>
    <m/>
  </r>
  <r>
    <x v="290"/>
    <n v="1183.78"/>
    <n v="-4.9342243517002116E-3"/>
    <n v="-1.9209152425995413E-2"/>
    <n v="0"/>
    <n v="1764.981"/>
    <n v="1764.981"/>
    <n v="1183.78"/>
    <n v="13.61"/>
    <n v="0.1361"/>
    <n v="3.0403586826747833E-2"/>
    <n v="2.7862499999999999"/>
    <n v="169820.62"/>
    <n v="174188.53"/>
    <n v="2.4467247198790651E-5"/>
    <n v="0.10569641317325217"/>
    <n v="13.092000000000002"/>
    <n v="12.468500000000001"/>
    <n v="1"/>
    <n v="1"/>
    <n v="0.85"/>
    <n v="0.15000000000000002"/>
    <n v="93502.746724306198"/>
    <n v="-3.1155294141471668E-4"/>
    <n v="0"/>
    <n v="0"/>
    <n v="0"/>
    <n v="97524.16264390327"/>
    <m/>
    <m/>
    <s v=""/>
    <m/>
    <n v="52.465243843200412"/>
    <x v="248"/>
    <m/>
    <m/>
    <m/>
    <n v="58.471068427244184"/>
    <n v="-5.3203229314666478E-2"/>
    <n v="0"/>
    <m/>
  </r>
  <r>
    <x v="291"/>
    <n v="1171.71"/>
    <n v="-1.0196151311899104E-2"/>
    <n v="-2.1881460280241072E-2"/>
    <n v="0"/>
    <n v="1747.0309999999999"/>
    <n v="1747.0309999999999"/>
    <n v="1171.71"/>
    <n v="14.27"/>
    <n v="0.14269999999999999"/>
    <n v="3.5687783715462607E-2"/>
    <n v="2.7949999999999999"/>
    <n v="172948.07"/>
    <n v="177382.82"/>
    <n v="1.050315088000488E-4"/>
    <n v="0.10701221628453739"/>
    <n v="13.336000000000002"/>
    <n v="12.59"/>
    <n v="1"/>
    <n v="1"/>
    <n v="0.85"/>
    <n v="0.15000000000000002"/>
    <n v="92949.583468795827"/>
    <n v="-9.6408007705275356E-3"/>
    <n v="0"/>
    <n v="0"/>
    <n v="0"/>
    <n v="96950.511922236474"/>
    <m/>
    <m/>
    <s v=""/>
    <m/>
    <n v="52.156635964115409"/>
    <x v="249"/>
    <m/>
    <m/>
    <m/>
    <n v="58.471068427244184"/>
    <n v="-5.8796917628096801E-2"/>
    <n v="0"/>
    <m/>
  </r>
  <r>
    <x v="292"/>
    <n v="1172.53"/>
    <n v="6.9983186966049438E-4"/>
    <n v="-1.3099808331265117E-2"/>
    <n v="0"/>
    <n v="1748.277"/>
    <n v="1748.277"/>
    <n v="1172.53"/>
    <n v="14.06"/>
    <n v="0.1406"/>
    <n v="3.1376170871566397E-2"/>
    <n v="2.7949999999999999"/>
    <n v="174075.9"/>
    <n v="178525.72"/>
    <n v="4.8942211262523471E-7"/>
    <n v="0.10922382912843361"/>
    <n v="13.559999999999999"/>
    <n v="12.646500000000001"/>
    <n v="1"/>
    <n v="1"/>
    <n v="0.85"/>
    <n v="0.15000000000000002"/>
    <n v="93094.708080195807"/>
    <n v="-1.267479253596282E-2"/>
    <n v="0"/>
    <n v="0"/>
    <n v="0"/>
    <n v="97104.121226319214"/>
    <m/>
    <m/>
    <s v=""/>
    <m/>
    <n v="52.23927342930147"/>
    <x v="250"/>
    <m/>
    <m/>
    <m/>
    <n v="58.471068427244184"/>
    <n v="-5.7330202480888826E-2"/>
    <n v="0"/>
    <m/>
  </r>
  <r>
    <x v="293"/>
    <n v="1171.42"/>
    <n v="-9.4667087409272543E-4"/>
    <n v="-1.5847719872995381E-2"/>
    <n v="0"/>
    <n v="1746.6210000000001"/>
    <n v="1746.6210000000001"/>
    <n v="1171.42"/>
    <n v="13.42"/>
    <n v="0.13419999999999999"/>
    <n v="2.4976151146301195E-2"/>
    <n v="2.7937500000000002"/>
    <n v="171389.64"/>
    <n v="175756.86"/>
    <n v="8.9703487365092981E-7"/>
    <n v="0.10922384885369879"/>
    <n v="13.674000000000001"/>
    <n v="12.730000000000002"/>
    <n v="1"/>
    <n v="1"/>
    <n v="0.85"/>
    <n v="0.15000000000000002"/>
    <n v="92803.218482248383"/>
    <n v="-7.9814108064798495E-3"/>
    <n v="0"/>
    <n v="0"/>
    <n v="0"/>
    <n v="96801.169258858354"/>
    <m/>
    <m/>
    <s v=""/>
    <m/>
    <n v="52.076293831069513"/>
    <x v="251"/>
    <m/>
    <m/>
    <m/>
    <n v="58.471068427244184"/>
    <n v="-6.0295665802467147E-2"/>
    <n v="0"/>
    <m/>
  </r>
  <r>
    <x v="294"/>
    <n v="1174.28"/>
    <n v="2.4414812791311302E-3"/>
    <n v="-1.2935733388900417E-2"/>
    <n v="0"/>
    <n v="1750.885"/>
    <n v="1750.885"/>
    <n v="1174.28"/>
    <n v="13.75"/>
    <n v="0.13750000000000001"/>
    <n v="4.0060519980862769E-2"/>
    <n v="2.7937500000000002"/>
    <n v="173018.17"/>
    <n v="177372.01"/>
    <n v="5.9463100778679277E-6"/>
    <n v="9.7439480019137242E-2"/>
    <n v="13.7"/>
    <n v="12.822500000000002"/>
    <n v="1"/>
    <n v="1"/>
    <n v="0.9"/>
    <n v="9.9999999999999978E-2"/>
    <n v="93123.734042200798"/>
    <n v="-1.2754310207651942E-2"/>
    <n v="0"/>
    <n v="0"/>
    <n v="0"/>
    <n v="97140.010121583997"/>
    <m/>
    <m/>
    <s v=""/>
    <m/>
    <n v="52.25858064087123"/>
    <x v="252"/>
    <m/>
    <m/>
    <m/>
    <n v="58.471068427244184"/>
    <n v="-5.7104514531492123E-2"/>
    <n v="0"/>
    <m/>
  </r>
  <r>
    <x v="295"/>
    <n v="1165.3599999999999"/>
    <n v="-7.5961440201656183E-3"/>
    <n v="-1.5597653057365823E-2"/>
    <n v="0"/>
    <n v="1737.9349999999999"/>
    <n v="1737.9349999999999"/>
    <n v="1165.3599999999999"/>
    <n v="14.49"/>
    <n v="0.1449"/>
    <n v="4.8960354378058166E-2"/>
    <n v="2.82375"/>
    <n v="181332.03"/>
    <n v="185881.34"/>
    <n v="5.8142785370623902E-5"/>
    <n v="9.5939645621941835E-2"/>
    <n v="13.821999999999999"/>
    <n v="12.935500000000001"/>
    <n v="1"/>
    <n v="1"/>
    <n v="0.9"/>
    <n v="9.9999999999999978E-2"/>
    <n v="92933.847150721049"/>
    <n v="-8.6342544664271825E-3"/>
    <n v="0"/>
    <n v="0"/>
    <n v="0"/>
    <n v="96960.161327357171"/>
    <m/>
    <m/>
    <s v=""/>
    <m/>
    <n v="52.161827071415118"/>
    <x v="253"/>
    <m/>
    <m/>
    <m/>
    <n v="58.471068427244184"/>
    <n v="-5.8874723598118073E-2"/>
    <n v="0"/>
    <m/>
  </r>
  <r>
    <x v="296"/>
    <n v="1181.4100000000001"/>
    <n v="1.3772568133452401E-2"/>
    <n v="8.3710663879856817E-3"/>
    <n v="0"/>
    <n v="1762.087"/>
    <n v="1762.087"/>
    <n v="1181.4100000000001"/>
    <n v="13.64"/>
    <n v="0.13639999999999999"/>
    <n v="4.0680396113008346E-2"/>
    <n v="2.8475000000000001"/>
    <n v="172617"/>
    <n v="176933.26"/>
    <n v="1.8710377597199189E-4"/>
    <n v="9.5719603886991647E-2"/>
    <n v="13.997999999999999"/>
    <n v="13.056000000000001"/>
    <n v="1"/>
    <n v="1"/>
    <n v="0.9"/>
    <n v="9.9999999999999978E-2"/>
    <n v="93638.41996261671"/>
    <n v="-6.0843086809263536E-3"/>
    <n v="0"/>
    <n v="0"/>
    <n v="0"/>
    <n v="97706.86509556575"/>
    <m/>
    <m/>
    <s v=""/>
    <m/>
    <n v="52.56353259972348"/>
    <x v="254"/>
    <m/>
    <m/>
    <m/>
    <n v="58.471068427244184"/>
    <n v="-5.1651669851625615E-2"/>
    <n v="0"/>
    <m/>
  </r>
  <r>
    <x v="297"/>
    <n v="1180.5899999999999"/>
    <n v="-6.9408588043118336E-4"/>
    <n v="6.977148637894004E-3"/>
    <n v="0"/>
    <n v="1760.8869999999999"/>
    <n v="1760.8869999999999"/>
    <n v="1180.5899999999999"/>
    <n v="14.02"/>
    <n v="0.14019999999999999"/>
    <n v="3.8600601702233908E-2"/>
    <n v="2.91"/>
    <n v="172310.28"/>
    <n v="176605.16"/>
    <n v="4.8208980178434369E-7"/>
    <n v="0.10159939829776608"/>
    <n v="13.872000000000003"/>
    <n v="13.135999999999999"/>
    <n v="1"/>
    <n v="1"/>
    <n v="0.85"/>
    <n v="0.15000000000000002"/>
    <n v="93562.562125964541"/>
    <n v="7.4108615457340044E-3"/>
    <n v="0"/>
    <n v="0"/>
    <n v="0"/>
    <n v="97629.618267377082"/>
    <m/>
    <m/>
    <s v=""/>
    <m/>
    <n v="52.521975988857406"/>
    <x v="255"/>
    <m/>
    <m/>
    <m/>
    <n v="58.471068427244184"/>
    <n v="-5.2426095436735154E-2"/>
    <n v="0"/>
    <m/>
  </r>
  <r>
    <x v="298"/>
    <n v="1172.92"/>
    <n v="-6.4967516241877243E-3"/>
    <n v="1.4270678877990051E-3"/>
    <n v="0"/>
    <n v="1749.452"/>
    <n v="1749.452"/>
    <n v="1172.92"/>
    <n v="14.09"/>
    <n v="0.1409"/>
    <n v="4.1634431981055875E-2"/>
    <n v="2.8412500000000001"/>
    <n v="175745.29"/>
    <n v="180112.1"/>
    <n v="4.2483637881770367E-5"/>
    <n v="9.9265568018944123E-2"/>
    <n v="13.864000000000001"/>
    <n v="13.211999999999998"/>
    <n v="1"/>
    <n v="1"/>
    <n v="0.9"/>
    <n v="9.9999999999999978E-2"/>
    <n v="93324.575335448157"/>
    <n v="5.0255707914750314E-3"/>
    <n v="0"/>
    <n v="0"/>
    <n v="0"/>
    <n v="97382.65932554481"/>
    <m/>
    <m/>
    <s v=""/>
    <m/>
    <n v="52.389119056265237"/>
    <x v="256"/>
    <m/>
    <m/>
    <m/>
    <n v="58.471068427244184"/>
    <n v="-5.4847630930305757E-2"/>
    <n v="0"/>
    <m/>
  </r>
  <r>
    <x v="299"/>
    <n v="1176.1199999999999"/>
    <n v="2.7282338096372705E-3"/>
    <n v="1.7138204183051453E-3"/>
    <n v="0"/>
    <n v="1754.4269999999999"/>
    <n v="1754.4269999999999"/>
    <n v="1176.1199999999999"/>
    <n v="14.11"/>
    <n v="0.1411"/>
    <n v="4.1221821597247452E-2"/>
    <n v="2.8112499999999998"/>
    <n v="180214.31"/>
    <n v="184650.29"/>
    <n v="7.4230034268528752E-6"/>
    <n v="9.9878178402752552E-2"/>
    <n v="13.998000000000001"/>
    <n v="13.270000000000001"/>
    <n v="1"/>
    <n v="1"/>
    <n v="0.9"/>
    <n v="9.9999999999999978E-2"/>
    <n v="93788.870502623409"/>
    <n v="5.6178747001054408E-3"/>
    <n v="0"/>
    <n v="0"/>
    <n v="0"/>
    <n v="97879.531840262178"/>
    <m/>
    <m/>
    <s v=""/>
    <m/>
    <n v="52.656422429469444"/>
    <x v="257"/>
    <m/>
    <m/>
    <m/>
    <n v="58.471068427244184"/>
    <n v="-5.0099383568808942E-2"/>
    <n v="0"/>
    <m/>
  </r>
  <r>
    <x v="300"/>
    <n v="1181.3900000000001"/>
    <n v="4.4808352889162961E-3"/>
    <n v="1.379079972738706E-2"/>
    <n v="0"/>
    <n v="1762.317"/>
    <n v="1762.317"/>
    <n v="1181.3900000000001"/>
    <n v="13.68"/>
    <n v="0.1368"/>
    <n v="3.6501316034876108E-2"/>
    <n v="2.8025000000000002"/>
    <n v="177903.55"/>
    <n v="182268.58"/>
    <n v="1.9988287220145829E-5"/>
    <n v="0.1002986839651239"/>
    <n v="14.070000000000002"/>
    <n v="13.378500000000003"/>
    <n v="1"/>
    <n v="1"/>
    <n v="0.85"/>
    <n v="0.15000000000000002"/>
    <n v="94046.124250273599"/>
    <n v="7.1425020405775363E-3"/>
    <n v="0"/>
    <n v="0"/>
    <n v="0"/>
    <n v="98150.192864295474"/>
    <m/>
    <m/>
    <s v=""/>
    <m/>
    <n v="52.802030412555723"/>
    <x v="258"/>
    <m/>
    <m/>
    <m/>
    <n v="58.471068427244184"/>
    <n v="-4.7497466106477648E-2"/>
    <n v="0"/>
    <m/>
  </r>
  <r>
    <x v="301"/>
    <n v="1184.07"/>
    <n v="2.2685142078398002E-3"/>
    <n v="2.2867458017744591E-3"/>
    <n v="0"/>
    <n v="1766.693"/>
    <n v="1766.693"/>
    <n v="1184.07"/>
    <n v="13.15"/>
    <n v="0.13150000000000001"/>
    <n v="3.0072226094281201E-2"/>
    <n v="2.7912499999999998"/>
    <n v="168945.83"/>
    <n v="173077.18"/>
    <n v="5.1345068076135572E-6"/>
    <n v="0.1014277739057188"/>
    <n v="13.907999999999998"/>
    <n v="13.449500000000004"/>
    <n v="1"/>
    <n v="1"/>
    <n v="0.85"/>
    <n v="0.15000000000000002"/>
    <n v="93516.086873072214"/>
    <n v="1.196848224467284E-2"/>
    <n v="0"/>
    <n v="0"/>
    <n v="0"/>
    <n v="97616.049460846087"/>
    <m/>
    <m/>
    <s v=""/>
    <m/>
    <n v="52.514676354346221"/>
    <x v="259"/>
    <m/>
    <m/>
    <m/>
    <n v="58.471068427244184"/>
    <n v="-5.270573871003037E-2"/>
    <n v="0"/>
    <m/>
  </r>
  <r>
    <x v="302"/>
    <n v="1191.1400000000001"/>
    <n v="5.9709307726740768E-3"/>
    <n v="8.9517624548797192E-3"/>
    <n v="0"/>
    <n v="1777.3520000000001"/>
    <n v="1777.3520000000001"/>
    <n v="1191.1400000000001"/>
    <n v="12.33"/>
    <n v="0.12330000000000001"/>
    <n v="2.6886755377517904E-2"/>
    <n v="2.78125"/>
    <n v="165905.04"/>
    <n v="169948.83"/>
    <n v="3.5440297436530429E-5"/>
    <n v="9.6413244622482103E-2"/>
    <n v="13.809999999999999"/>
    <n v="13.487"/>
    <n v="1"/>
    <n v="1"/>
    <n v="0.9"/>
    <n v="9.9999999999999978E-2"/>
    <n v="93737.164374513464"/>
    <n v="-1.3064411978901402E-3"/>
    <n v="0"/>
    <n v="0"/>
    <n v="0"/>
    <n v="97853.111886306477"/>
    <m/>
    <m/>
    <s v=""/>
    <m/>
    <n v="52.642209240767961"/>
    <x v="260"/>
    <m/>
    <m/>
    <m/>
    <n v="58.471068427244184"/>
    <n v="-5.0429932130576338E-2"/>
    <n v="0"/>
    <m/>
  </r>
  <r>
    <x v="303"/>
    <n v="1181.2"/>
    <n v="-8.3449468576322072E-3"/>
    <n v="7.1035672214352363E-3"/>
    <n v="0"/>
    <n v="1762.5170000000001"/>
    <n v="1762.5170000000001"/>
    <n v="1181.2"/>
    <n v="12.62"/>
    <n v="0.12619999999999998"/>
    <n v="2.8099913886507483E-2"/>
    <n v="2.7787500000000001"/>
    <n v="165516.5"/>
    <n v="169537.86"/>
    <n v="7.0223743948633852E-5"/>
    <n v="9.8100086113492496E-2"/>
    <n v="13.472"/>
    <n v="13.468499999999997"/>
    <n v="1"/>
    <n v="1"/>
    <n v="0.9"/>
    <n v="9.9999999999999978E-2"/>
    <n v="93010.488378042544"/>
    <n v="1.8661550579799346E-3"/>
    <n v="0"/>
    <n v="0"/>
    <n v="0"/>
    <n v="97095.120928005723"/>
    <m/>
    <m/>
    <s v=""/>
    <m/>
    <n v="52.234431523122758"/>
    <x v="261"/>
    <m/>
    <m/>
    <m/>
    <n v="58.471068427244184"/>
    <n v="-5.7810026661259561E-2"/>
    <n v="0"/>
    <m/>
  </r>
  <r>
    <x v="304"/>
    <n v="1181.21"/>
    <n v="8.4659668133646448E-6"/>
    <n v="4.3837993786113305E-3"/>
    <n v="0"/>
    <n v="1762.559"/>
    <n v="1762.559"/>
    <n v="1181.21"/>
    <n v="11.98"/>
    <n v="0.1198"/>
    <n v="1.898850589210889E-2"/>
    <n v="2.8"/>
    <n v="164375.85"/>
    <n v="168330.72"/>
    <n v="7.1671987311897406E-11"/>
    <n v="0.10081149410789111"/>
    <n v="13.178000000000001"/>
    <n v="13.475000000000003"/>
    <n v="-1"/>
    <n v="0"/>
    <n v="0.9"/>
    <n v="9.9999999999999978E-2"/>
    <n v="92944.971921855395"/>
    <n v="-3.3655332079106648E-3"/>
    <n v="0"/>
    <n v="0"/>
    <n v="0"/>
    <n v="97030.290594071004"/>
    <m/>
    <m/>
    <s v=""/>
    <m/>
    <n v="52.199554635322748"/>
    <x v="262"/>
    <m/>
    <m/>
    <m/>
    <n v="58.471068427244184"/>
    <n v="-5.851264336979578E-2"/>
    <n v="0"/>
    <m/>
  </r>
  <r>
    <x v="305"/>
    <n v="1187.76"/>
    <n v="5.5451613176318304E-3"/>
    <n v="5.4481254073268648E-3"/>
    <n v="0"/>
    <n v="1772.4349999999999"/>
    <n v="1772.4349999999999"/>
    <n v="1187.76"/>
    <n v="11.3"/>
    <n v="0.113"/>
    <n v="1.8329555140095141E-2"/>
    <n v="2.7974999999999999"/>
    <n v="160352.59"/>
    <n v="164197.95000000001"/>
    <n v="3.0579169256096877E-5"/>
    <n v="9.4670444859904862E-2"/>
    <n v="12.751999999999999"/>
    <n v="13.434000000000003"/>
    <n v="-1"/>
    <n v="0"/>
    <n v="0.97499999999999998"/>
    <n v="2.5000000000000022E-2"/>
    <n v="93180.633543039003"/>
    <n v="-8.9978541829695002E-3"/>
    <n v="0"/>
    <n v="0"/>
    <n v="0"/>
    <n v="97282.113018912176"/>
    <m/>
    <m/>
    <s v=""/>
    <m/>
    <n v="52.335027984350312"/>
    <x v="263"/>
    <m/>
    <m/>
    <m/>
    <n v="58.471068427244184"/>
    <n v="-5.6093772092693506E-2"/>
    <n v="0"/>
    <m/>
  </r>
  <r>
    <x v="306"/>
    <n v="1173.79"/>
    <n v="-1.1761635347208199E-2"/>
    <n v="-8.5820241477211345E-3"/>
    <n v="0"/>
    <n v="1751.771"/>
    <n v="1751.771"/>
    <n v="1173.79"/>
    <n v="13.31"/>
    <n v="0.1331"/>
    <n v="3.6801577193744939E-2"/>
    <n v="2.8062499999999999"/>
    <n v="167386.43"/>
    <n v="171388.06"/>
    <n v="1.3998085613738969E-4"/>
    <n v="9.6298422806255057E-2"/>
    <n v="12.276"/>
    <n v="13.379500000000004"/>
    <n v="-1"/>
    <n v="0"/>
    <n v="0.97499999999999998"/>
    <n v="2.5000000000000022E-2"/>
    <n v="92214.083646919506"/>
    <n v="-9.2028322712307542E-3"/>
    <n v="0"/>
    <n v="0"/>
    <n v="0"/>
    <n v="96282.98162804186"/>
    <m/>
    <m/>
    <s v=""/>
    <m/>
    <n v="51.797523527687495"/>
    <x v="264"/>
    <m/>
    <m/>
    <m/>
    <n v="58.471068427244184"/>
    <n v="-6.5812431953968353E-2"/>
    <n v="0"/>
    <m/>
  </r>
  <r>
    <x v="307"/>
    <n v="1162.05"/>
    <n v="-1.0001789076410583E-2"/>
    <n v="-2.4554743996805795E-2"/>
    <n v="0"/>
    <n v="1734.2449999999999"/>
    <n v="1734.2449999999999"/>
    <n v="1162.05"/>
    <n v="14.53"/>
    <n v="0.14529999999999998"/>
    <n v="4.4240223780848839E-2"/>
    <n v="2.8187500000000001"/>
    <n v="177273.98"/>
    <n v="181499.04"/>
    <n v="1.0104557895324061E-4"/>
    <n v="0.10105977621915115"/>
    <n v="12.308000000000002"/>
    <n v="13.387499999999999"/>
    <n v="-1"/>
    <n v="0"/>
    <n v="0.9"/>
    <n v="9.9999999999999978E-2"/>
    <n v="91450.838936161628"/>
    <n v="-1.3922772751600476E-2"/>
    <n v="0"/>
    <n v="0"/>
    <n v="0"/>
    <n v="95485.964679180528"/>
    <m/>
    <m/>
    <s v=""/>
    <m/>
    <n v="51.368750929845689"/>
    <x v="265"/>
    <m/>
    <m/>
    <m/>
    <n v="58.471068427244184"/>
    <n v="-7.3569618148594307E-2"/>
    <n v="0"/>
    <m/>
  </r>
  <r>
    <x v="308"/>
    <n v="1142.6199999999999"/>
    <n v="-1.6720450927240726E-2"/>
    <n v="-3.2930248066414314E-2"/>
    <n v="-1"/>
    <n v="1705.26"/>
    <n v="1705.26"/>
    <n v="1142.6199999999999"/>
    <n v="17.739999999999998"/>
    <n v="0.17739999999999997"/>
    <n v="7.2470706244388408E-2"/>
    <n v="2.895"/>
    <n v="185190.6"/>
    <n v="189590.64"/>
    <n v="2.8432082770474379E-4"/>
    <n v="0.10492929375561157"/>
    <n v="12.748000000000001"/>
    <n v="13.439500000000001"/>
    <n v="-1"/>
    <n v="0"/>
    <n v="0"/>
    <n v="0"/>
    <n v="90482.356221810711"/>
    <n v="-2.4390810769751359E-2"/>
    <n v="1"/>
    <n v="20"/>
    <n v="0"/>
    <n v="94476.082366849834"/>
    <m/>
    <m/>
    <s v=""/>
    <m/>
    <n v="50.825462781217048"/>
    <x v="266"/>
    <m/>
    <m/>
    <m/>
    <n v="58.471068427244184"/>
    <n v="-8.3391624143794751E-2"/>
    <n v="1"/>
    <m/>
  </r>
  <r>
    <x v="309"/>
    <n v="1145.98"/>
    <n v="2.9406101766118464E-3"/>
    <n v="-2.9998103856615832E-2"/>
    <n v="-1"/>
    <n v="1710.268"/>
    <n v="1710.268"/>
    <n v="1145.98"/>
    <n v="16.559999999999999"/>
    <n v="0.1656"/>
    <n v="4.8922716011064099E-2"/>
    <n v="2.8062499999999999"/>
    <n v="185206.79"/>
    <n v="189564.24"/>
    <n v="8.6218285611068497E-6"/>
    <n v="0.1166772839889359"/>
    <n v="13.772"/>
    <n v="13.662000000000001"/>
    <n v="1"/>
    <n v="0"/>
    <n v="0"/>
    <n v="0"/>
    <n v="90482.356221810711"/>
    <n v="-2.7181151290768479E-2"/>
    <n v="1"/>
    <n v="20"/>
    <n v="2.3385416666666714E-2"/>
    <n v="94498.175992361663"/>
    <m/>
    <m/>
    <s v=""/>
    <m/>
    <n v="50.837348527461195"/>
    <x v="267"/>
    <m/>
    <m/>
    <m/>
    <n v="58.471068427244184"/>
    <n v="-8.3248857120797548E-2"/>
    <n v="1"/>
    <m/>
  </r>
  <r>
    <x v="310"/>
    <n v="1152.78"/>
    <n v="5.9337859299464224E-3"/>
    <n v="-2.960947924430124E-2"/>
    <n v="-1"/>
    <n v="1720.4280000000001"/>
    <n v="1720.4280000000001"/>
    <n v="1152.78"/>
    <n v="14.96"/>
    <n v="0.14960000000000001"/>
    <n v="3.5766379744492288E-2"/>
    <n v="2.79"/>
    <n v="178059.07"/>
    <n v="182233.53"/>
    <n v="3.5002018277816199E-5"/>
    <n v="0.11383362025550772"/>
    <n v="14.687999999999999"/>
    <n v="13.833000000000002"/>
    <n v="1"/>
    <n v="0"/>
    <n v="0"/>
    <n v="0"/>
    <n v="90482.356221810711"/>
    <n v="-2.6495416041603215E-2"/>
    <n v="1"/>
    <n v="20"/>
    <n v="7.7499999999999236E-3"/>
    <n v="94505.499601001065"/>
    <m/>
    <m/>
    <s v=""/>
    <m/>
    <n v="50.841288421972074"/>
    <x v="268"/>
    <m/>
    <m/>
    <m/>
    <n v="58.471068427244184"/>
    <n v="-8.3201671402609145E-2"/>
    <n v="1"/>
    <m/>
  </r>
  <r>
    <x v="311"/>
    <n v="1137.5"/>
    <n v="-1.325491420739433E-2"/>
    <n v="-3.1102758104487371E-2"/>
    <n v="-1"/>
    <n v="1697.7429999999999"/>
    <n v="1697.7429999999999"/>
    <n v="1137.5"/>
    <n v="16.920000000000002"/>
    <n v="0.16920000000000002"/>
    <n v="5.377934225147199E-2"/>
    <n v="2.7787500000000001"/>
    <n v="182699.45"/>
    <n v="186968.45"/>
    <n v="1.7805018373472819E-4"/>
    <n v="0.11542065774852803"/>
    <n v="15.419999999999998"/>
    <n v="13.900499999999999"/>
    <n v="1"/>
    <n v="0"/>
    <n v="0"/>
    <n v="0"/>
    <n v="90482.356221810711"/>
    <n v="-2.8957490613990999E-2"/>
    <n v="1"/>
    <n v="20"/>
    <n v="7.7187499999999964E-3"/>
    <n v="94512.79424425152"/>
    <m/>
    <m/>
    <s v=""/>
    <m/>
    <n v="50.845212733922139"/>
    <x v="269"/>
    <m/>
    <m/>
    <m/>
    <n v="58.471068427244184"/>
    <n v="-8.3154769747764812E-2"/>
    <n v="1"/>
    <m/>
  </r>
  <r>
    <x v="312"/>
    <n v="1159.95"/>
    <n v="1.9736263736263693E-2"/>
    <n v="-1.3647052918130953E-3"/>
    <n v="0"/>
    <n v="1731.2719999999999"/>
    <n v="1731.2719999999999"/>
    <n v="1159.95"/>
    <n v="14.41"/>
    <n v="0.14410000000000001"/>
    <n v="2.0169070799137545E-2"/>
    <n v="2.7825000000000002"/>
    <n v="172816.16"/>
    <n v="176839.6"/>
    <n v="3.8196906556775968E-4"/>
    <n v="0.12393092920086246"/>
    <n v="16.142000000000003"/>
    <n v="14.033000000000005"/>
    <n v="1"/>
    <n v="0"/>
    <n v="0.9"/>
    <n v="9.9999999999999978E-2"/>
    <n v="90482.356221810711"/>
    <n v="-1.8779424537139544E-2"/>
    <n v="0"/>
    <n v="0"/>
    <n v="7.7291666666665648E-3"/>
    <n v="94520.099295639986"/>
    <m/>
    <m/>
    <s v=""/>
    <m/>
    <n v="50.84914264515637"/>
    <x v="270"/>
    <m/>
    <m/>
    <m/>
    <n v="58.471068427244184"/>
    <n v="-8.3107770191295782E-2"/>
    <n v="0"/>
    <m/>
  </r>
  <r>
    <x v="313"/>
    <n v="1152.1199999999999"/>
    <n v="-6.7502909608173622E-3"/>
    <n v="8.6054546746102689E-3"/>
    <n v="0"/>
    <n v="1719.662"/>
    <n v="1719.662"/>
    <n v="1152.1199999999999"/>
    <n v="15.38"/>
    <n v="0.15380000000000002"/>
    <n v="1.4322775905242557E-2"/>
    <n v="2.7850000000000001"/>
    <n v="178000.91"/>
    <n v="182131.23"/>
    <n v="4.5875929729677872E-5"/>
    <n v="0.13947722409475746"/>
    <n v="16.118000000000002"/>
    <n v="14.050500000000005"/>
    <n v="1"/>
    <n v="0"/>
    <n v="0.9"/>
    <n v="9.9999999999999978E-2"/>
    <n v="90203.405569012524"/>
    <n v="-1.0590200435744213E-2"/>
    <n v="0"/>
    <n v="0"/>
    <n v="0"/>
    <n v="94233.203070407544"/>
    <m/>
    <m/>
    <s v=""/>
    <m/>
    <n v="50.694800582569535"/>
    <x v="271"/>
    <m/>
    <m/>
    <m/>
    <n v="58.471068427244184"/>
    <n v="-8.5914598927273933E-2"/>
    <n v="0"/>
    <m/>
  </r>
  <r>
    <x v="314"/>
    <n v="1162.0999999999999"/>
    <n v="8.6622921223484806E-3"/>
    <n v="1.4327136620346903E-2"/>
    <n v="0"/>
    <n v="1734.557"/>
    <n v="1734.557"/>
    <n v="1162.0999999999999"/>
    <n v="14.62"/>
    <n v="0.1462"/>
    <n v="9.1733756825788382E-3"/>
    <n v="2.80375"/>
    <n v="171589.38"/>
    <n v="175528.19"/>
    <n v="7.4390447864951286E-5"/>
    <n v="0.13702662431742116"/>
    <n v="15.645999999999997"/>
    <n v="14.148500000000002"/>
    <n v="1"/>
    <n v="0"/>
    <n v="0.9"/>
    <n v="9.9999999999999978E-2"/>
    <n v="90579.610873353231"/>
    <n v="-3.0829286995396332E-3"/>
    <n v="0"/>
    <n v="0"/>
    <n v="0"/>
    <n v="94628.366474624534"/>
    <m/>
    <m/>
    <s v=""/>
    <m/>
    <n v="50.90738732823435"/>
    <x v="272"/>
    <m/>
    <m/>
    <m/>
    <n v="58.471068427244184"/>
    <n v="-8.2153087296942373E-2"/>
    <n v="0"/>
    <m/>
  </r>
  <r>
    <x v="315"/>
    <n v="1151.83"/>
    <n v="-8.8374494449703356E-3"/>
    <n v="-4.4409875456985493E-4"/>
    <n v="0"/>
    <n v="1719.0920000000001"/>
    <n v="1719.0920000000001"/>
    <n v="1151.83"/>
    <n v="14.91"/>
    <n v="0.14910000000000001"/>
    <n v="9.018600697861312E-3"/>
    <n v="2.8162500000000001"/>
    <n v="175028.33"/>
    <n v="179031.99"/>
    <n v="7.8796358694503037E-5"/>
    <n v="0.1400813993021387"/>
    <n v="15.258000000000001"/>
    <n v="14.192000000000004"/>
    <n v="1"/>
    <n v="0"/>
    <n v="0.9"/>
    <n v="9.9999999999999978E-2"/>
    <n v="90039.977597141813"/>
    <n v="1.0748465844998556E-3"/>
    <n v="0"/>
    <n v="0"/>
    <n v="0"/>
    <n v="94058.697567926443"/>
    <m/>
    <m/>
    <s v=""/>
    <m/>
    <n v="50.600921553091673"/>
    <x v="273"/>
    <m/>
    <m/>
    <m/>
    <n v="58.471068427244184"/>
    <n v="-8.7702330623226743E-2"/>
    <n v="0"/>
    <m/>
  </r>
  <r>
    <x v="316"/>
    <n v="1156.3800000000001"/>
    <n v="3.950235711867256E-3"/>
    <n v="1.6761051164691732E-2"/>
    <n v="0"/>
    <n v="1726.2059999999999"/>
    <n v="1726.2059999999999"/>
    <n v="1156.3800000000001"/>
    <n v="14.87"/>
    <n v="0.1487"/>
    <n v="5.4690683684926467E-3"/>
    <n v="2.85"/>
    <n v="175042.38"/>
    <n v="179031.99"/>
    <n v="1.5542943676671116E-5"/>
    <n v="0.14323093163150735"/>
    <n v="15.247999999999999"/>
    <n v="14.213000000000003"/>
    <n v="1"/>
    <n v="0"/>
    <n v="0.9"/>
    <n v="9.9999999999999978E-2"/>
    <n v="90360.088818641772"/>
    <n v="-4.8891147748677533E-3"/>
    <n v="0"/>
    <n v="0"/>
    <n v="0"/>
    <n v="94409.765568495364"/>
    <m/>
    <m/>
    <s v=""/>
    <m/>
    <n v="50.789786217561002"/>
    <x v="274"/>
    <m/>
    <m/>
    <m/>
    <n v="58.471068427244184"/>
    <n v="-8.4321071981782625E-2"/>
    <n v="0"/>
    <m/>
  </r>
  <r>
    <x v="317"/>
    <n v="1143.22"/>
    <n v="-1.1380342102077279E-2"/>
    <n v="-1.435555467364924E-2"/>
    <n v="0"/>
    <n v="1707.127"/>
    <n v="1707.127"/>
    <n v="1143.22"/>
    <n v="16.86"/>
    <n v="0.1686"/>
    <n v="2.4985847313721748E-2"/>
    <n v="2.9275000000000002"/>
    <n v="183853.96"/>
    <n v="188030.03"/>
    <n v="1.3100161571351251E-4"/>
    <n v="0.14361415268627825"/>
    <n v="14.837999999999999"/>
    <n v="14.2745"/>
    <n v="1"/>
    <n v="0"/>
    <n v="0.9"/>
    <n v="9.9999999999999978E-2"/>
    <n v="89888.737332523684"/>
    <n v="-1.3512844743920338E-3"/>
    <n v="0"/>
    <n v="0"/>
    <n v="0"/>
    <n v="93945.898581996022"/>
    <m/>
    <m/>
    <s v=""/>
    <m/>
    <n v="50.540238885928311"/>
    <x v="275"/>
    <m/>
    <m/>
    <m/>
    <n v="58.471068427244184"/>
    <n v="-8.8843826703940088E-2"/>
    <n v="0"/>
    <m/>
  </r>
  <r>
    <x v="318"/>
    <n v="1156.8499999999999"/>
    <n v="1.1922464617483808E-2"/>
    <n v="4.31720090465193E-3"/>
    <n v="0"/>
    <n v="1727.491"/>
    <n v="1727.491"/>
    <n v="1156.8499999999999"/>
    <n v="15.31"/>
    <n v="0.15310000000000001"/>
    <n v="6.6090800229404167E-3"/>
    <n v="3.0425"/>
    <n v="182306.69"/>
    <n v="186432.52"/>
    <n v="1.4046876477598607E-4"/>
    <n v="0.1464909199770596"/>
    <n v="15.327999999999998"/>
    <n v="14.416500000000003"/>
    <n v="1"/>
    <n v="1"/>
    <n v="0.85"/>
    <n v="0.15000000000000002"/>
    <n v="90776.893294416906"/>
    <n v="-6.5606037914376358E-3"/>
    <n v="0"/>
    <n v="0"/>
    <n v="0"/>
    <n v="94875.432822022136"/>
    <m/>
    <m/>
    <s v=""/>
    <m/>
    <n v="51.040302041985804"/>
    <x v="276"/>
    <m/>
    <m/>
    <m/>
    <n v="58.471068427244184"/>
    <n v="-7.9852472097695526E-2"/>
    <n v="0"/>
    <m/>
  </r>
  <r>
    <x v="319"/>
    <n v="1162.1600000000001"/>
    <n v="4.5900505683538206E-3"/>
    <n v="2.4495935065727004E-4"/>
    <n v="0"/>
    <n v="1735.4280000000001"/>
    <n v="1735.4280000000001"/>
    <n v="1162.1600000000001"/>
    <n v="15.12"/>
    <n v="0.1512"/>
    <n v="6.5438325538541287E-3"/>
    <n v="3.0425"/>
    <n v="176953.99"/>
    <n v="180913.77"/>
    <n v="2.0972263648115846E-5"/>
    <n v="0.14465616744614587"/>
    <n v="15.313999999999998"/>
    <n v="14.477500000000001"/>
    <n v="1"/>
    <n v="1"/>
    <n v="0.85"/>
    <n v="0.15000000000000002"/>
    <n v="90727.988465496514"/>
    <n v="6.3577170039952335E-3"/>
    <n v="0"/>
    <n v="0"/>
    <n v="0"/>
    <n v="94828.10909793264"/>
    <m/>
    <m/>
    <s v=""/>
    <m/>
    <n v="51.0148432156128"/>
    <x v="277"/>
    <m/>
    <m/>
    <m/>
    <n v="58.471068427244184"/>
    <n v="-8.0383249738799734E-2"/>
    <n v="0"/>
    <m/>
  </r>
  <r>
    <x v="320"/>
    <n v="1161.17"/>
    <n v="-8.5186204997589332E-4"/>
    <n v="8.2305467456517123E-3"/>
    <n v="0"/>
    <n v="1733.9490000000001"/>
    <n v="1733.9490000000001"/>
    <n v="1161.17"/>
    <n v="14.53"/>
    <n v="0.14529999999999998"/>
    <n v="-1.6515874222849947E-4"/>
    <n v="3.05"/>
    <n v="175354.34"/>
    <n v="179263.84"/>
    <n v="7.2628760511693615E-7"/>
    <n v="0.14546515874222848"/>
    <n v="15.414000000000001"/>
    <n v="14.528"/>
    <n v="1"/>
    <n v="1"/>
    <n v="0.85"/>
    <n v="0.15000000000000002"/>
    <n v="90538.178276053208"/>
    <n v="1.6380904125403717E-3"/>
    <n v="0"/>
    <n v="0"/>
    <n v="0"/>
    <n v="94630.829505237416"/>
    <m/>
    <m/>
    <s v=""/>
    <m/>
    <n v="50.908712369108272"/>
    <x v="278"/>
    <m/>
    <m/>
    <m/>
    <n v="58.471068427244184"/>
    <n v="-8.2320298050633567E-2"/>
    <n v="0"/>
    <m/>
  </r>
  <r>
    <x v="321"/>
    <n v="1175.6500000000001"/>
    <n v="1.2470180938191744E-2"/>
    <n v="1.67504919719762E-2"/>
    <n v="0"/>
    <n v="1755.92"/>
    <n v="1755.92"/>
    <n v="1175.6500000000001"/>
    <n v="13.85"/>
    <n v="0.13849999999999998"/>
    <n v="-5.3116856903375476E-3"/>
    <n v="3.0487500000000001"/>
    <n v="168479.03"/>
    <n v="172220.9"/>
    <n v="1.5358815030651655E-4"/>
    <n v="0.14381168569033753"/>
    <n v="15.337999999999999"/>
    <n v="14.570499999999999"/>
    <n v="1"/>
    <n v="1"/>
    <n v="0.85"/>
    <n v="0.15000000000000002"/>
    <n v="90964.2903430843"/>
    <n v="5.5331053184004553E-3"/>
    <n v="0"/>
    <n v="0"/>
    <n v="0"/>
    <n v="95093.498579778592"/>
    <m/>
    <m/>
    <s v=""/>
    <m/>
    <n v="51.157615257955875"/>
    <x v="279"/>
    <m/>
    <m/>
    <m/>
    <n v="58.471068427244184"/>
    <n v="-7.7857579821355882E-2"/>
    <n v="0"/>
    <m/>
  </r>
  <r>
    <x v="322"/>
    <n v="1172.6300000000001"/>
    <n v="-2.5687917322332332E-3"/>
    <n v="2.5562042341820246E-2"/>
    <n v="0"/>
    <n v="1751.4649999999999"/>
    <n v="1751.4649999999999"/>
    <n v="1172.6300000000001"/>
    <n v="13.98"/>
    <n v="0.13980000000000001"/>
    <n v="-9.7194176684080313E-3"/>
    <n v="3.0425"/>
    <n v="166368.06"/>
    <n v="170049.26"/>
    <n v="6.6156816339722352E-6"/>
    <n v="0.14951941766840804"/>
    <n v="15.134"/>
    <n v="14.605500000000001"/>
    <n v="1"/>
    <n v="1"/>
    <n v="0.85"/>
    <n v="0.15000000000000002"/>
    <n v="90593.618511770881"/>
    <n v="6.6865972836214205E-3"/>
    <n v="0"/>
    <n v="0"/>
    <n v="0"/>
    <n v="94709.701459098898"/>
    <m/>
    <m/>
    <s v=""/>
    <m/>
    <n v="50.951143251666494"/>
    <x v="280"/>
    <m/>
    <m/>
    <m/>
    <n v="58.471068427244184"/>
    <n v="-8.1603248405114792E-2"/>
    <n v="0"/>
    <m/>
  </r>
  <r>
    <x v="323"/>
    <n v="1171.3499999999999"/>
    <n v="-1.091563408748053E-3"/>
    <n v="1.2548014315588385E-2"/>
    <n v="0"/>
    <n v="1749.653"/>
    <n v="1749.653"/>
    <n v="1171.3499999999999"/>
    <n v="14.05"/>
    <n v="0.14050000000000001"/>
    <n v="-8.5063057100850104E-3"/>
    <n v="3.0362499999999999"/>
    <n v="167134.49"/>
    <n v="170819.04"/>
    <n v="1.1928125874542244E-6"/>
    <n v="0.14900630571008502"/>
    <n v="14.558000000000002"/>
    <n v="14.688000000000002"/>
    <n v="-1"/>
    <n v="0"/>
    <n v="0.9"/>
    <n v="9.9999999999999978E-2"/>
    <n v="90571.078094132332"/>
    <n v="7.8417074281469379E-3"/>
    <n v="0"/>
    <n v="0"/>
    <n v="0"/>
    <n v="94691.862597732572"/>
    <m/>
    <m/>
    <s v=""/>
    <m/>
    <n v="50.941546448309296"/>
    <x v="281"/>
    <m/>
    <m/>
    <m/>
    <n v="58.471068427244184"/>
    <n v="-8.1800130211440059E-2"/>
    <n v="0"/>
    <m/>
  </r>
  <r>
    <x v="324"/>
    <n v="1178.8399999999999"/>
    <n v="6.3943313271013213E-3"/>
    <n v="1.4352295074335886E-2"/>
    <n v="0"/>
    <n v="1760.8679999999999"/>
    <n v="1760.8679999999999"/>
    <n v="1178.8399999999999"/>
    <n v="13.75"/>
    <n v="0.13750000000000001"/>
    <n v="-1.1354723894657054E-2"/>
    <n v="3.0425"/>
    <n v="164774.03"/>
    <n v="168365.54"/>
    <n v="4.0627548683920553E-5"/>
    <n v="0.14885472389465706"/>
    <n v="14.306000000000001"/>
    <n v="14.759500000000003"/>
    <n v="-1"/>
    <n v="0"/>
    <n v="0.9"/>
    <n v="9.9999999999999978E-2"/>
    <n v="90962.216803078525"/>
    <n v="-2.2672641992390608E-3"/>
    <n v="0"/>
    <n v="0"/>
    <n v="0"/>
    <n v="95104.392094833471"/>
    <m/>
    <m/>
    <s v=""/>
    <m/>
    <n v="51.163475661246395"/>
    <x v="282"/>
    <m/>
    <m/>
    <m/>
    <n v="58.471068427244184"/>
    <n v="-7.7871955362556644E-2"/>
    <n v="0"/>
    <m/>
  </r>
  <r>
    <x v="325"/>
    <n v="1166.22"/>
    <n v="-1.0705439245359716E-2"/>
    <n v="4.4987178789520632E-3"/>
    <n v="0"/>
    <n v="1742.056"/>
    <n v="1742.056"/>
    <n v="1166.22"/>
    <n v="14.91"/>
    <n v="0.14910000000000001"/>
    <n v="4.5827193761671658E-5"/>
    <n v="3.04"/>
    <n v="170941.73"/>
    <n v="174654.3"/>
    <n v="1.1584550001819596E-4"/>
    <n v="0.14905417280623834"/>
    <n v="14.032"/>
    <n v="14.848000000000003"/>
    <n v="-1"/>
    <n v="0"/>
    <n v="0.9"/>
    <n v="9.9999999999999978E-2"/>
    <n v="90425.565836339927"/>
    <n v="2.5816546971180188E-3"/>
    <n v="0"/>
    <n v="0"/>
    <n v="0"/>
    <n v="94545.948186848065"/>
    <m/>
    <m/>
    <s v=""/>
    <m/>
    <n v="50.86304861823568"/>
    <x v="283"/>
    <m/>
    <m/>
    <m/>
    <n v="58.471068427244184"/>
    <n v="-8.3310462841909683E-2"/>
    <n v="0"/>
    <m/>
  </r>
  <r>
    <x v="326"/>
    <n v="1171.1099999999999"/>
    <n v="4.1930339044089493E-3"/>
    <n v="-3.7784291548307314E-3"/>
    <n v="0"/>
    <n v="1750.26"/>
    <n v="1750.26"/>
    <n v="1171.1099999999999"/>
    <n v="14.45"/>
    <n v="0.14449999999999999"/>
    <n v="-6.2969592185695977E-3"/>
    <n v="3.0356299999999998"/>
    <n v="171955.14"/>
    <n v="175675.85"/>
    <n v="1.7508095633355882E-5"/>
    <n v="0.15079695921856959"/>
    <n v="14.107999999999999"/>
    <n v="15.028500000000003"/>
    <n v="-1"/>
    <n v="0"/>
    <n v="0.9"/>
    <n v="9.9999999999999978E-2"/>
    <n v="90819.697311478696"/>
    <n v="-1.2438116367873286E-3"/>
    <n v="0"/>
    <n v="0"/>
    <n v="0"/>
    <n v="95002.726091825942"/>
    <m/>
    <m/>
    <s v=""/>
    <m/>
    <n v="51.108782224320109"/>
    <x v="284"/>
    <m/>
    <m/>
    <m/>
    <n v="58.471068427244184"/>
    <n v="-7.8905653749803739E-2"/>
    <n v="0"/>
    <m/>
  </r>
  <r>
    <x v="327"/>
    <n v="1159.3599999999999"/>
    <n v="-1.0033216350300189E-2"/>
    <n v="-1.1242853772897687E-2"/>
    <n v="0"/>
    <n v="1732.893"/>
    <n v="1732.893"/>
    <n v="1159.3599999999999"/>
    <n v="16.12"/>
    <n v="0.16120000000000001"/>
    <n v="9.7395452078275768E-3"/>
    <n v="3.04"/>
    <n v="181399.06"/>
    <n v="185310.15"/>
    <n v="1.0168480295178354E-4"/>
    <n v="0.15146045479217243"/>
    <n v="14.228"/>
    <n v="15.0855"/>
    <n v="-1"/>
    <n v="0"/>
    <n v="0.9"/>
    <n v="9.9999999999999978E-2"/>
    <n v="90497.672447260964"/>
    <n v="-1.589558177832795E-3"/>
    <n v="0"/>
    <n v="0"/>
    <n v="0"/>
    <n v="94676.088703040921"/>
    <m/>
    <m/>
    <s v=""/>
    <m/>
    <n v="50.933060538675022"/>
    <x v="285"/>
    <m/>
    <m/>
    <m/>
    <n v="58.471068427244184"/>
    <n v="-8.2096442052513874E-2"/>
    <n v="0"/>
    <m/>
  </r>
  <r>
    <x v="328"/>
    <n v="1154.05"/>
    <n v="-4.5801131658845806E-3"/>
    <n v="-1.4731403530034215E-2"/>
    <n v="0"/>
    <n v="1725.154"/>
    <n v="1725.154"/>
    <n v="1154.05"/>
    <n v="16.32"/>
    <n v="0.16320000000000001"/>
    <n v="9.074232916448377E-3"/>
    <n v="3.0412499999999998"/>
    <n v="185628.91"/>
    <n v="189616.48"/>
    <n v="2.1073920714332283E-5"/>
    <n v="0.15412576708355163"/>
    <n v="14.656000000000001"/>
    <n v="15.165000000000003"/>
    <n v="-1"/>
    <n v="0"/>
    <n v="0.9"/>
    <n v="9.9999999999999978E-2"/>
    <n v="90334.934844294708"/>
    <n v="-1.0590819318851974E-3"/>
    <n v="0"/>
    <n v="0"/>
    <n v="0"/>
    <n v="94516.317566486017"/>
    <m/>
    <m/>
    <s v=""/>
    <m/>
    <n v="50.847108181728714"/>
    <x v="286"/>
    <m/>
    <m/>
    <m/>
    <n v="58.471068427244184"/>
    <n v="-8.3669305402806704E-2"/>
    <n v="0"/>
    <m/>
  </r>
  <r>
    <x v="329"/>
    <n v="1165.69"/>
    <n v="1.0086218101468925E-2"/>
    <n v="-1.1039516755666612E-2"/>
    <n v="0"/>
    <n v="1742.74"/>
    <n v="1742.74"/>
    <n v="1165.69"/>
    <n v="15.68"/>
    <n v="0.15679999999999999"/>
    <n v="7.1580032797306514E-3"/>
    <n v="3.11625"/>
    <n v="182661.12"/>
    <n v="186539.73"/>
    <n v="1.0071510722967592E-4"/>
    <n v="0.14964199672026934"/>
    <n v="15.110000000000003"/>
    <n v="15.093999999999999"/>
    <n v="1"/>
    <n v="0"/>
    <n v="0.9"/>
    <n v="9.9999999999999978E-2"/>
    <n v="91008.379876600564"/>
    <n v="-2.6072699454035009E-3"/>
    <n v="0"/>
    <n v="0"/>
    <n v="0"/>
    <n v="95232.345735281793"/>
    <m/>
    <m/>
    <s v=""/>
    <m/>
    <n v="51.232311104327906"/>
    <x v="287"/>
    <m/>
    <m/>
    <m/>
    <n v="58.471068427244184"/>
    <n v="-7.6799539484742052E-2"/>
    <n v="0"/>
    <m/>
  </r>
  <r>
    <x v="330"/>
    <n v="1173.8"/>
    <n v="6.9572527859036448E-3"/>
    <n v="6.6231752755967488E-3"/>
    <n v="0"/>
    <n v="1755.0989999999999"/>
    <n v="1755.0989999999999"/>
    <n v="1173.8"/>
    <n v="14.57"/>
    <n v="0.1457"/>
    <n v="-3.9293479871181369E-3"/>
    <n v="3.0437500000000002"/>
    <n v="176008.23"/>
    <n v="179731.01"/>
    <n v="4.8068746019510694E-5"/>
    <n v="0.14962934798711813"/>
    <n v="15.496"/>
    <n v="15.05"/>
    <n v="1"/>
    <n v="0"/>
    <n v="0.9"/>
    <n v="9.9999999999999978E-2"/>
    <n v="91246.049795365223"/>
    <n v="5.0749723505494337E-4"/>
    <n v="0"/>
    <n v="0"/>
    <n v="0"/>
    <n v="95493.313968916525"/>
    <m/>
    <m/>
    <s v=""/>
    <m/>
    <n v="51.372704640060881"/>
    <x v="288"/>
    <m/>
    <m/>
    <m/>
    <n v="58.471068427244184"/>
    <n v="-7.4293758176471658E-2"/>
    <n v="0"/>
    <m/>
  </r>
  <r>
    <x v="331"/>
    <n v="1185.56"/>
    <n v="1.0018742545578441E-2"/>
    <n v="1.244888391676624E-2"/>
    <n v="0"/>
    <n v="1773.0119999999999"/>
    <n v="1773.0119999999999"/>
    <n v="1185.56"/>
    <n v="13.63"/>
    <n v="0.1363"/>
    <n v="-3.9953369526428695E-3"/>
    <n v="3.0437500000000002"/>
    <n v="168262.09"/>
    <n v="171807"/>
    <n v="9.937872111409431E-5"/>
    <n v="0.14029533695264287"/>
    <n v="15.428000000000001"/>
    <n v="15.0305"/>
    <n v="1"/>
    <n v="0"/>
    <n v="0.9"/>
    <n v="9.9999999999999978E-2"/>
    <n v="91666.516340099202"/>
    <n v="9.0735839077886737E-3"/>
    <n v="0"/>
    <n v="0"/>
    <n v="0"/>
    <n v="95950.213720718501"/>
    <m/>
    <m/>
    <s v=""/>
    <m/>
    <n v="51.618503796293751"/>
    <x v="289"/>
    <m/>
    <m/>
    <m/>
    <n v="58.471068427244184"/>
    <n v="-6.9888809424869081E-2"/>
    <n v="0"/>
    <m/>
  </r>
  <r>
    <x v="332"/>
    <n v="1191.08"/>
    <n v="4.6560275312932387E-3"/>
    <n v="2.7138127798359668E-2"/>
    <n v="0"/>
    <n v="1781.2819999999999"/>
    <n v="1781.2819999999999"/>
    <n v="1191.08"/>
    <n v="13.32"/>
    <n v="0.13320000000000001"/>
    <n v="-1.0752632909985682E-2"/>
    <n v="3.0412499999999998"/>
    <n v="165256.01"/>
    <n v="168724.18"/>
    <n v="2.1578085231416447E-5"/>
    <n v="0.14395263290998569"/>
    <n v="15.263999999999999"/>
    <n v="14.865999999999996"/>
    <n v="1"/>
    <n v="0"/>
    <n v="0.9"/>
    <n v="9.9999999999999978E-2"/>
    <n v="91886.156109454168"/>
    <n v="9.3241780548576347E-3"/>
    <n v="0"/>
    <n v="0"/>
    <n v="0"/>
    <n v="96181.587578253602"/>
    <m/>
    <m/>
    <s v=""/>
    <m/>
    <n v="51.742976393908819"/>
    <x v="290"/>
    <m/>
    <m/>
    <m/>
    <n v="58.471068427244184"/>
    <n v="-6.7670210778198903E-2"/>
    <n v="0"/>
    <m/>
  </r>
  <r>
    <x v="333"/>
    <n v="1189.28"/>
    <n v="-1.5112335023675927E-3"/>
    <n v="3.0207007461876656E-2"/>
    <n v="0"/>
    <n v="1778.5909999999999"/>
    <n v="1778.5909999999999"/>
    <n v="1189.28"/>
    <n v="13.14"/>
    <n v="0.13140000000000002"/>
    <n v="-1.2017556353670744E-2"/>
    <n v="3.04"/>
    <n v="163034.76999999999"/>
    <n v="166443.15"/>
    <n v="2.2872828818856252E-6"/>
    <n v="0.14341755635367076"/>
    <n v="14.704000000000002"/>
    <n v="14.811499999999999"/>
    <n v="-1"/>
    <n v="0"/>
    <n v="0.9"/>
    <n v="9.9999999999999978E-2"/>
    <n v="91636.957317510125"/>
    <n v="1.5342755505699524E-2"/>
    <n v="0"/>
    <n v="0"/>
    <n v="0"/>
    <n v="95921.535717519626"/>
    <m/>
    <m/>
    <s v=""/>
    <m/>
    <n v="51.603075840903259"/>
    <x v="291"/>
    <m/>
    <m/>
    <m/>
    <n v="58.471068427244184"/>
    <n v="-7.0215206613198355E-2"/>
    <n v="0"/>
    <m/>
  </r>
  <r>
    <x v="334"/>
    <n v="1193.8599999999999"/>
    <n v="3.8510695546885021E-3"/>
    <n v="2.3971858915096234E-2"/>
    <n v="0"/>
    <n v="1785.4580000000001"/>
    <n v="1785.4580000000001"/>
    <n v="1193.8599999999999"/>
    <n v="12.95"/>
    <n v="0.1295"/>
    <n v="-6.7178818416168129E-3"/>
    <n v="3.0412499999999998"/>
    <n v="159687.12"/>
    <n v="162986.54"/>
    <n v="1.4773823434536628E-5"/>
    <n v="0.13621788184161682"/>
    <n v="14.068000000000001"/>
    <n v="14.699499999999997"/>
    <n v="-1"/>
    <n v="0"/>
    <n v="0.9"/>
    <n v="9.9999999999999978E-2"/>
    <n v="91764.260429533722"/>
    <n v="1.4413277382218093E-2"/>
    <n v="0"/>
    <n v="0"/>
    <n v="0"/>
    <n v="96057.887627024786"/>
    <m/>
    <m/>
    <s v=""/>
    <m/>
    <n v="51.67642931543444"/>
    <x v="292"/>
    <m/>
    <m/>
    <m/>
    <n v="58.471068427244184"/>
    <n v="-6.8966223837006901E-2"/>
    <n v="0"/>
    <m/>
  </r>
  <r>
    <x v="335"/>
    <n v="1194.07"/>
    <n v="1.7590002177803044E-4"/>
    <n v="1.7190506150970619E-2"/>
    <n v="0"/>
    <n v="1785.7950000000001"/>
    <n v="1785.7950000000001"/>
    <n v="1194.07"/>
    <n v="12.69"/>
    <n v="0.12689999999999999"/>
    <n v="7.1116168332302082E-3"/>
    <n v="3.0387499999999998"/>
    <n v="158852.74"/>
    <n v="162121.76"/>
    <n v="3.0935376048427136E-8"/>
    <n v="0.11978838316676978"/>
    <n v="13.522"/>
    <n v="14.616"/>
    <n v="-1"/>
    <n v="0"/>
    <n v="0.9"/>
    <n v="9.9999999999999978E-2"/>
    <n v="91730.099011387123"/>
    <n v="8.3056148670932473E-3"/>
    <n v="0"/>
    <n v="0"/>
    <n v="0"/>
    <n v="96024.014072580627"/>
    <m/>
    <m/>
    <s v=""/>
    <m/>
    <n v="51.658206300280362"/>
    <x v="293"/>
    <m/>
    <m/>
    <m/>
    <n v="58.471068427244184"/>
    <n v="-6.9318764530048593E-2"/>
    <n v="0"/>
    <m/>
  </r>
  <r>
    <x v="336"/>
    <n v="1190.01"/>
    <n v="-3.4001356704380647E-3"/>
    <n v="3.7716279349541137E-3"/>
    <n v="0"/>
    <n v="1779.807"/>
    <n v="1779.807"/>
    <n v="1190.01"/>
    <n v="12.58"/>
    <n v="0.1258"/>
    <n v="8.2239685564195197E-3"/>
    <n v="3.04"/>
    <n v="160243.07999999999"/>
    <n v="163527.62"/>
    <n v="1.1600354179527604E-5"/>
    <n v="0.11757603144358048"/>
    <n v="13.146000000000001"/>
    <n v="14.504999999999999"/>
    <n v="-1"/>
    <n v="0"/>
    <n v="0.9"/>
    <n v="9.9999999999999978E-2"/>
    <n v="91528.93866036323"/>
    <n v="5.3048785904425966E-3"/>
    <n v="0"/>
    <n v="0"/>
    <n v="0"/>
    <n v="95818.275199005162"/>
    <m/>
    <m/>
    <s v=""/>
    <m/>
    <n v="51.54752459968914"/>
    <x v="294"/>
    <m/>
    <m/>
    <m/>
    <n v="58.471068427244184"/>
    <n v="-7.1336992336290206E-2"/>
    <n v="0"/>
    <m/>
  </r>
  <r>
    <x v="337"/>
    <n v="1197.6199999999999"/>
    <n v="6.3949042445019533E-3"/>
    <n v="5.5105046481628284E-3"/>
    <n v="0"/>
    <n v="1791.4079999999999"/>
    <n v="1791.4079999999999"/>
    <n v="1197.6199999999999"/>
    <n v="12.24"/>
    <n v="0.12240000000000001"/>
    <n v="7.9234033183770564E-3"/>
    <n v="3.0412499999999998"/>
    <n v="155093.09"/>
    <n v="158258.87"/>
    <n v="4.0634806123122394E-5"/>
    <n v="0.11447659668162295"/>
    <n v="12.935999999999998"/>
    <n v="14.390499999999998"/>
    <n v="-1"/>
    <n v="0"/>
    <n v="0.9"/>
    <n v="9.9999999999999978E-2"/>
    <n v="91760.825490691015"/>
    <n v="-1.500849876584498E-3"/>
    <n v="0"/>
    <n v="0"/>
    <n v="0"/>
    <n v="96072.428299885301"/>
    <m/>
    <m/>
    <s v=""/>
    <m/>
    <n v="51.684251786569689"/>
    <x v="295"/>
    <m/>
    <m/>
    <m/>
    <n v="58.471068427244184"/>
    <n v="-6.8897995740227036E-2"/>
    <n v="0"/>
    <m/>
  </r>
  <r>
    <x v="338"/>
    <n v="1198.78"/>
    <n v="9.6858769893626295E-4"/>
    <n v="7.990325849466684E-3"/>
    <n v="0"/>
    <n v="1793.3430000000001"/>
    <n v="1793.3430000000001"/>
    <n v="1198.78"/>
    <n v="12.15"/>
    <n v="0.1215"/>
    <n v="8.9488207557910093E-3"/>
    <n v="3.0462500000000001"/>
    <n v="155695.60999999999"/>
    <n v="158860.91"/>
    <n v="9.3725424432411689E-7"/>
    <n v="0.11255117924420899"/>
    <n v="12.72"/>
    <n v="14.159499999999998"/>
    <n v="-1"/>
    <n v="0"/>
    <n v="0.9"/>
    <n v="9.9999999999999978E-2"/>
    <n v="91875.723223403998"/>
    <n v="-1.3639771655467037E-3"/>
    <n v="0"/>
    <n v="0"/>
    <n v="0"/>
    <n v="96203.147290674111"/>
    <m/>
    <m/>
    <s v=""/>
    <m/>
    <n v="51.75457490999618"/>
    <x v="296"/>
    <m/>
    <m/>
    <m/>
    <n v="58.471068427244184"/>
    <n v="-6.7655377917422821E-2"/>
    <n v="0"/>
    <m/>
  </r>
  <r>
    <x v="339"/>
    <n v="1191.5"/>
    <n v="-6.0728407214000191E-3"/>
    <n v="-1.9335844266218372E-3"/>
    <n v="0"/>
    <n v="1782.4570000000001"/>
    <n v="1782.4570000000001"/>
    <n v="1191.5"/>
    <n v="13.29"/>
    <n v="0.13289999999999999"/>
    <n v="2.1094515269758488E-2"/>
    <n v="3.1037499999999998"/>
    <n v="157151.96"/>
    <n v="160295.57"/>
    <n v="3.7104610786074538E-5"/>
    <n v="0.1118054847302415"/>
    <n v="12.522"/>
    <n v="14.001499999999997"/>
    <n v="-1"/>
    <n v="0"/>
    <n v="0.9"/>
    <n v="9.9999999999999978E-2"/>
    <n v="91456.543474278558"/>
    <n v="2.6055634416863871E-3"/>
    <n v="0"/>
    <n v="0"/>
    <n v="0"/>
    <n v="95767.556571197129"/>
    <m/>
    <m/>
    <s v=""/>
    <m/>
    <n v="51.520239411042539"/>
    <x v="297"/>
    <m/>
    <m/>
    <m/>
    <n v="58.471068427244184"/>
    <n v="-7.1973491083648589E-2"/>
    <n v="0"/>
    <m/>
  </r>
  <r>
    <x v="340"/>
    <n v="1202.22"/>
    <n v="8.9970625262274506E-3"/>
    <n v="6.887578077827583E-3"/>
    <n v="0"/>
    <n v="1799.1469999999999"/>
    <n v="1799.1469999999999"/>
    <n v="1202.22"/>
    <n v="12.36"/>
    <n v="0.12359999999999999"/>
    <n v="1.6712587715965094E-2"/>
    <n v="3.0674999999999999"/>
    <n v="154288.47"/>
    <n v="157361.69"/>
    <n v="8.0224805349130059E-5"/>
    <n v="0.10688741228403489"/>
    <n v="12.59"/>
    <n v="13.910000000000002"/>
    <n v="-1"/>
    <n v="0"/>
    <n v="0.9"/>
    <n v="9.9999999999999978E-2"/>
    <n v="92029.707338970096"/>
    <n v="-3.3533420725541108E-3"/>
    <n v="0"/>
    <n v="0"/>
    <n v="0"/>
    <n v="96400.102853281409"/>
    <m/>
    <m/>
    <s v=""/>
    <m/>
    <n v="51.860531437469241"/>
    <x v="298"/>
    <m/>
    <m/>
    <m/>
    <n v="58.471068427244184"/>
    <n v="-6.5868174422230585E-2"/>
    <n v="0"/>
    <m/>
  </r>
  <r>
    <x v="341"/>
    <n v="1204.29"/>
    <n v="1.7218146429105463E-3"/>
    <n v="1.2009528391176194E-2"/>
    <n v="0"/>
    <n v="1802.1869999999999"/>
    <n v="1802.1869999999999"/>
    <n v="1204.29"/>
    <n v="11.84"/>
    <n v="0.11840000000000001"/>
    <n v="1.4790870415968937E-2"/>
    <n v="3.05125"/>
    <n v="153131.51"/>
    <n v="156168.81"/>
    <n v="2.959549138330613E-6"/>
    <n v="0.10360912958403107"/>
    <n v="12.523999999999999"/>
    <n v="13.801500000000001"/>
    <n v="-1"/>
    <n v="0"/>
    <n v="0.9"/>
    <n v="9.9999999999999978E-2"/>
    <n v="92102.556524254076"/>
    <n v="3.2661943114853376E-3"/>
    <n v="0"/>
    <n v="0"/>
    <n v="0"/>
    <n v="96474.413119795121"/>
    <m/>
    <m/>
    <s v=""/>
    <m/>
    <n v="51.90050826113017"/>
    <x v="299"/>
    <m/>
    <m/>
    <m/>
    <n v="58.471068427244184"/>
    <n v="-6.5172428270666272E-2"/>
    <n v="0"/>
    <m/>
  </r>
  <r>
    <x v="342"/>
    <n v="1196.02"/>
    <n v="-6.8671167243770093E-3"/>
    <n v="-1.2524925777027685E-3"/>
    <n v="0"/>
    <n v="1789.827"/>
    <n v="1789.827"/>
    <n v="1196.02"/>
    <n v="12.15"/>
    <n v="0.1215"/>
    <n v="1.8891402523723885E-2"/>
    <n v="3.0387499999999998"/>
    <n v="153109.01"/>
    <n v="156133.09"/>
    <n v="4.7483178034493959E-5"/>
    <n v="0.10260859747627611"/>
    <n v="12.375999999999999"/>
    <n v="13.700999999999999"/>
    <n v="-1"/>
    <n v="-1"/>
    <n v="0.97499999999999998"/>
    <n v="2.5000000000000022E-2"/>
    <n v="91531.218785850768"/>
    <n v="6.2670656110126455E-3"/>
    <n v="0"/>
    <n v="0"/>
    <n v="0"/>
    <n v="95877.507242117572"/>
    <m/>
    <m/>
    <s v=""/>
    <m/>
    <n v="51.579389765213001"/>
    <x v="300"/>
    <m/>
    <m/>
    <m/>
    <n v="58.471068427244184"/>
    <n v="-7.0980568087397278E-2"/>
    <n v="0"/>
    <m/>
  </r>
  <r>
    <x v="343"/>
    <n v="1197.51"/>
    <n v="1.2457985652414294E-3"/>
    <n v="-9.75281711397602E-4"/>
    <n v="0"/>
    <n v="1792.144"/>
    <n v="1792.144"/>
    <n v="1197.51"/>
    <n v="12.28"/>
    <n v="0.12279999999999999"/>
    <n v="1.7613959087790759E-2"/>
    <n v="3.0449999999999999"/>
    <n v="150333.63"/>
    <n v="153264.56"/>
    <n v="1.5500827737828468E-6"/>
    <n v="0.10518604091220923"/>
    <n v="12.358000000000001"/>
    <n v="13.609499999999997"/>
    <n v="-1"/>
    <n v="-1"/>
    <n v="0.97499999999999998"/>
    <n v="2.5000000000000022E-2"/>
    <n v="91600.356446706399"/>
    <n v="-2.5022301577217743E-3"/>
    <n v="0"/>
    <n v="0"/>
    <n v="0"/>
    <n v="95955.072574237158"/>
    <m/>
    <m/>
    <s v=""/>
    <m/>
    <n v="51.621117722194207"/>
    <x v="301"/>
    <m/>
    <m/>
    <m/>
    <n v="58.471068427244184"/>
    <n v="-7.0301583881436702E-2"/>
    <n v="0"/>
    <m/>
  </r>
  <r>
    <x v="344"/>
    <n v="1197.26"/>
    <n v="-2.0876652387036287E-4"/>
    <n v="4.8887924861320542E-3"/>
    <n v="0"/>
    <n v="1791.894"/>
    <n v="1791.894"/>
    <n v="1197.26"/>
    <n v="12.39"/>
    <n v="0.12390000000000001"/>
    <n v="2.7346510951649167E-2"/>
    <n v="3.04"/>
    <n v="147996.01999999999"/>
    <n v="150868.70000000001"/>
    <n v="4.3592561998223538E-8"/>
    <n v="9.6553489048350843E-2"/>
    <n v="12.383999999999999"/>
    <n v="13.520999999999997"/>
    <n v="-1"/>
    <n v="-1"/>
    <n v="0.97499999999999998"/>
    <n v="2.5000000000000022E-2"/>
    <n v="91545.91359229527"/>
    <n v="-2.9971658130845125E-3"/>
    <n v="0"/>
    <n v="0"/>
    <n v="0"/>
    <n v="95904.720407667235"/>
    <m/>
    <m/>
    <s v=""/>
    <m/>
    <n v="51.594029679338909"/>
    <x v="302"/>
    <m/>
    <m/>
    <m/>
    <n v="58.471068427244184"/>
    <n v="-7.0813625560220195E-2"/>
    <n v="0"/>
    <m/>
  </r>
  <r>
    <x v="345"/>
    <n v="1194.67"/>
    <n v="-2.1632728062408457E-3"/>
    <n v="-6.2715428463362421E-3"/>
    <n v="0"/>
    <n v="1788.3019999999999"/>
    <n v="1788.3019999999999"/>
    <n v="1194.67"/>
    <n v="12.7"/>
    <n v="0.127"/>
    <n v="3.0837138382825979E-2"/>
    <n v="3.0362499999999999"/>
    <n v="148762.28"/>
    <n v="151637.35999999999"/>
    <n v="4.6898929230860311E-6"/>
    <n v="9.6162861617174022E-2"/>
    <n v="12.204000000000001"/>
    <n v="13.452999999999998"/>
    <n v="-1"/>
    <n v="-1"/>
    <n v="0.97499999999999998"/>
    <n v="2.5000000000000022E-2"/>
    <n v="91364.486194158526"/>
    <n v="9.7718670115543027E-4"/>
    <n v="0"/>
    <n v="0"/>
    <n v="0"/>
    <n v="95729.691511956553"/>
    <m/>
    <m/>
    <s v=""/>
    <m/>
    <n v="51.499869079092619"/>
    <x v="303"/>
    <m/>
    <m/>
    <m/>
    <n v="58.471068427244184"/>
    <n v="-7.2533557803202142E-2"/>
    <n v="0"/>
    <m/>
  </r>
  <r>
    <x v="346"/>
    <n v="1200.93"/>
    <n v="5.2399407367724748E-3"/>
    <n v="-2.7534167524743136E-3"/>
    <n v="0"/>
    <n v="1797.7239999999999"/>
    <n v="1797.7239999999999"/>
    <n v="1200.93"/>
    <n v="12.08"/>
    <n v="0.1208"/>
    <n v="2.4429084158826997E-2"/>
    <n v="3.0337499999999999"/>
    <n v="147774.07999999999"/>
    <n v="150617.53"/>
    <n v="2.7313793768143202E-5"/>
    <n v="9.6370915841173008E-2"/>
    <n v="12.272"/>
    <n v="13.342500000000001"/>
    <n v="-1"/>
    <n v="-1"/>
    <n v="0.97499999999999998"/>
    <n v="2.5000000000000022E-2"/>
    <n v="91815.900385051747"/>
    <n v="-7.2283305472371495E-3"/>
    <n v="0"/>
    <n v="0"/>
    <n v="0"/>
    <n v="96205.554005101774"/>
    <m/>
    <m/>
    <s v=""/>
    <m/>
    <n v="51.755869654353731"/>
    <x v="304"/>
    <m/>
    <m/>
    <m/>
    <n v="58.471068427244184"/>
    <n v="-6.7947476630514814E-2"/>
    <n v="0"/>
    <m/>
  </r>
  <r>
    <x v="347"/>
    <n v="1198.1099999999999"/>
    <n v="-2.3481801603758568E-3"/>
    <n v="1.7655198115268389E-3"/>
    <n v="0"/>
    <n v="1793.5070000000001"/>
    <n v="1793.5070000000001"/>
    <n v="1198.1099999999999"/>
    <n v="11.96"/>
    <n v="0.11960000000000001"/>
    <n v="2.4023588636039511E-2"/>
    <n v="3.03"/>
    <n v="147983.76"/>
    <n v="150818.79"/>
    <n v="5.5269257433625414E-6"/>
    <n v="9.5576411363960501E-2"/>
    <n v="12.319999999999999"/>
    <n v="13.224"/>
    <n v="-1"/>
    <n v="-1"/>
    <n v="0.97499999999999998"/>
    <n v="2.5000000000000022E-2"/>
    <n v="91608.757300416473"/>
    <n v="-3.1123581149111734E-3"/>
    <n v="0"/>
    <n v="0"/>
    <n v="0"/>
    <n v="95988.934965178123"/>
    <m/>
    <m/>
    <s v=""/>
    <m/>
    <n v="51.639334731699002"/>
    <x v="305"/>
    <m/>
    <m/>
    <m/>
    <n v="58.471068427244184"/>
    <n v="-7.0070315701307395E-2"/>
    <n v="0"/>
    <m/>
  </r>
  <r>
    <x v="348"/>
    <n v="1200.82"/>
    <n v="2.2618958192486271E-3"/>
    <n v="2.7816170655340366E-3"/>
    <n v="0"/>
    <n v="1798.067"/>
    <n v="1798.067"/>
    <n v="1200.82"/>
    <n v="11.65"/>
    <n v="0.11650000000000001"/>
    <n v="2.7780209165591055E-2"/>
    <n v="3.0375000000000001"/>
    <n v="143189.54999999999"/>
    <n v="145895.32999999999"/>
    <n v="5.1046243922183843E-6"/>
    <n v="8.8719790834408951E-2"/>
    <n v="12.282"/>
    <n v="13.016000000000002"/>
    <n v="-1"/>
    <n v="-1"/>
    <n v="0.97499999999999998"/>
    <n v="2.5000000000000022E-2"/>
    <n v="91736.022626467166"/>
    <n v="8.4712642958595374E-4"/>
    <n v="0"/>
    <n v="0"/>
    <n v="0"/>
    <n v="96149.142460825606"/>
    <m/>
    <m/>
    <s v=""/>
    <m/>
    <n v="51.72552183750728"/>
    <x v="306"/>
    <m/>
    <m/>
    <m/>
    <n v="58.471068427244184"/>
    <n v="-6.859097428314731E-2"/>
    <n v="0"/>
    <m/>
  </r>
  <r>
    <x v="349"/>
    <n v="1203.9100000000001"/>
    <n v="2.5732416182275841E-3"/>
    <n v="5.5636252076319836E-3"/>
    <n v="0"/>
    <n v="1802.7329999999999"/>
    <n v="1802.7329999999999"/>
    <n v="1203.9100000000001"/>
    <n v="11.79"/>
    <n v="0.11789999999999999"/>
    <n v="2.9984556757214051E-2"/>
    <n v="3.0449999999999999"/>
    <n v="141558.41"/>
    <n v="144221.26"/>
    <n v="6.6045736176874915E-6"/>
    <n v="8.791544324278594E-2"/>
    <n v="12.156000000000001"/>
    <n v="12.782500000000001"/>
    <n v="-1"/>
    <n v="-1"/>
    <n v="0.97499999999999998"/>
    <n v="2.5000000000000022E-2"/>
    <n v="91939.864572959137"/>
    <n v="1.4810660681183752E-3"/>
    <n v="0"/>
    <n v="0"/>
    <n v="0"/>
    <n v="96365.030640312136"/>
    <m/>
    <m/>
    <s v=""/>
    <m/>
    <n v="51.841663577898153"/>
    <x v="307"/>
    <m/>
    <m/>
    <m/>
    <n v="58.471068427244184"/>
    <n v="-6.652393449430849E-2"/>
    <n v="0"/>
    <m/>
  </r>
  <r>
    <x v="350"/>
    <n v="1206.58"/>
    <n v="2.2177737538517928E-3"/>
    <n v="9.9446717677246221E-3"/>
    <n v="0"/>
    <n v="1806.7840000000001"/>
    <n v="1806.7840000000001"/>
    <n v="1206.58"/>
    <n v="11.46"/>
    <n v="0.11460000000000001"/>
    <n v="3.3113655427185196E-2"/>
    <n v="3.0874999999999999"/>
    <n v="148576.9"/>
    <n v="151359.81"/>
    <n v="4.9076343890079269E-6"/>
    <n v="8.1486344572814812E-2"/>
    <n v="12.036"/>
    <n v="12.588000000000003"/>
    <n v="-1"/>
    <n v="-1"/>
    <n v="0.97499999999999998"/>
    <n v="2.5000000000000022E-2"/>
    <n v="92252.438015797234"/>
    <n v="4.3033158467165045E-3"/>
    <n v="0"/>
    <n v="0"/>
    <n v="0"/>
    <n v="96695.60791909488"/>
    <m/>
    <m/>
    <s v=""/>
    <m/>
    <n v="52.019504813035816"/>
    <x v="308"/>
    <m/>
    <m/>
    <m/>
    <n v="58.471068427244184"/>
    <n v="-6.3346052812306763E-2"/>
    <n v="0"/>
    <m/>
  </r>
  <r>
    <x v="351"/>
    <n v="1210.96"/>
    <n v="3.630094979197418E-3"/>
    <n v="8.3348260101495653E-3"/>
    <n v="0"/>
    <n v="1813.3510000000001"/>
    <n v="1813.3510000000001"/>
    <n v="1210.96"/>
    <n v="11.15"/>
    <n v="0.1115"/>
    <n v="3.1157938224769935E-2"/>
    <n v="3.0443799999999999"/>
    <n v="147749.98000000001"/>
    <n v="150504.84"/>
    <n v="1.3129912310863854E-5"/>
    <n v="8.0342061775230067E-2"/>
    <n v="11.788"/>
    <n v="12.432500000000003"/>
    <n v="-1"/>
    <n v="-1"/>
    <n v="0.97499999999999998"/>
    <n v="2.5000000000000022E-2"/>
    <n v="92565.923587605357"/>
    <n v="9.7187852592059976E-3"/>
    <n v="0"/>
    <n v="0"/>
    <n v="0"/>
    <n v="97024.820576495258"/>
    <m/>
    <m/>
    <s v=""/>
    <m/>
    <n v="52.196611920428744"/>
    <x v="309"/>
    <m/>
    <m/>
    <m/>
    <n v="58.471068427244184"/>
    <n v="-6.0181555416137789E-2"/>
    <n v="0"/>
    <m/>
  </r>
  <r>
    <x v="352"/>
    <n v="1216.96"/>
    <n v="4.9547466472881219E-3"/>
    <n v="1.5637752817813544E-2"/>
    <n v="0"/>
    <n v="1822.3520000000001"/>
    <n v="1822.3520000000001"/>
    <n v="1216.96"/>
    <n v="11.48"/>
    <n v="0.1148"/>
    <n v="4.0965060479796367E-2"/>
    <n v="3.0362499999999999"/>
    <n v="149205.46"/>
    <n v="151974.98000000001"/>
    <n v="2.4428427693159728E-5"/>
    <n v="7.3834939520203632E-2"/>
    <n v="11.602"/>
    <n v="12.3085"/>
    <n v="-1"/>
    <n v="-1"/>
    <n v="0.97499999999999998"/>
    <n v="2.5000000000000022E-2"/>
    <n v="93035.703002327718"/>
    <n v="8.16877250463377E-3"/>
    <n v="0"/>
    <n v="0"/>
    <n v="0"/>
    <n v="97518.280963634883"/>
    <m/>
    <m/>
    <s v=""/>
    <m/>
    <n v="52.462079665409775"/>
    <x v="310"/>
    <m/>
    <m/>
    <m/>
    <n v="58.471068427244184"/>
    <n v="-5.5426300282844787E-2"/>
    <n v="0"/>
    <m/>
  </r>
  <r>
    <x v="353"/>
    <n v="1216.0999999999999"/>
    <n v="-7.06678937680838E-4"/>
    <n v="1.2669178060884079E-2"/>
    <n v="0"/>
    <n v="1821.0619999999999"/>
    <n v="1821.0619999999999"/>
    <n v="1216.0999999999999"/>
    <n v="11.47"/>
    <n v="0.11470000000000001"/>
    <n v="4.2722161791819466E-2"/>
    <n v="3.04"/>
    <n v="149322.26"/>
    <n v="152056.13"/>
    <n v="4.9974826173477525E-7"/>
    <n v="7.1977838208180545E-2"/>
    <n v="11.506"/>
    <n v="12.2165"/>
    <n v="-1"/>
    <n v="-1"/>
    <n v="0.97499999999999998"/>
    <n v="2.5000000000000022E-2"/>
    <n v="92972.84224549061"/>
    <n v="1.5576520672928806E-2"/>
    <n v="0"/>
    <n v="0"/>
    <n v="0"/>
    <n v="97452.884309700952"/>
    <m/>
    <m/>
    <s v=""/>
    <m/>
    <n v="52.426898113452225"/>
    <x v="311"/>
    <m/>
    <m/>
    <m/>
    <n v="58.471068427244184"/>
    <n v="-5.6133443078311807E-2"/>
    <n v="0"/>
    <m/>
  </r>
  <r>
    <x v="354"/>
    <n v="1213.6099999999999"/>
    <n v="-2.0475289861031643E-3"/>
    <n v="8.0484074565533303E-3"/>
    <n v="0"/>
    <n v="1817.3610000000001"/>
    <n v="1817.3610000000001"/>
    <n v="1213.6099999999999"/>
    <n v="11.08"/>
    <n v="0.1108"/>
    <n v="4.717456873162354E-2"/>
    <n v="3.04"/>
    <n v="146910.84"/>
    <n v="149587.99"/>
    <n v="4.2009750995472837E-6"/>
    <n v="6.3625431268376456E-2"/>
    <n v="11.469999999999999"/>
    <n v="12.133000000000001"/>
    <n v="-1"/>
    <n v="-1"/>
    <n v="0.97499999999999998"/>
    <n v="2.5000000000000022E-2"/>
    <n v="92749.50892799435"/>
    <n v="1.3482376754653469E-2"/>
    <n v="0"/>
    <n v="0"/>
    <n v="0"/>
    <n v="97220.434836672692"/>
    <m/>
    <m/>
    <s v=""/>
    <m/>
    <n v="52.30184686509461"/>
    <x v="312"/>
    <m/>
    <m/>
    <m/>
    <n v="58.471068427244184"/>
    <n v="-5.8409308389419379E-2"/>
    <n v="0"/>
    <m/>
  </r>
  <r>
    <x v="355"/>
    <n v="1213.8800000000001"/>
    <n v="2.2247674294062492E-4"/>
    <n v="6.0531104456421625E-3"/>
    <n v="0"/>
    <n v="1817.799"/>
    <n v="1817.799"/>
    <n v="1213.8800000000001"/>
    <n v="11.05"/>
    <n v="0.1105"/>
    <n v="4.8458492876036943E-2"/>
    <n v="3.0412499999999998"/>
    <n v="147183.19"/>
    <n v="149852.94"/>
    <n v="4.9484891707828698E-8"/>
    <n v="6.2041507123963058E-2"/>
    <n v="11.327999999999999"/>
    <n v="12.039500000000002"/>
    <n v="-1"/>
    <n v="-1"/>
    <n v="0.97499999999999998"/>
    <n v="2.5000000000000022E-2"/>
    <n v="92773.734615846464"/>
    <n v="8.8062382819011908E-3"/>
    <n v="0"/>
    <n v="0"/>
    <n v="0"/>
    <n v="97247.785834471142"/>
    <m/>
    <m/>
    <s v=""/>
    <m/>
    <n v="52.316560929075763"/>
    <x v="313"/>
    <m/>
    <m/>
    <m/>
    <n v="58.471068427244184"/>
    <n v="-5.8168924992524018E-2"/>
    <n v="0"/>
    <m/>
  </r>
  <r>
    <x v="356"/>
    <n v="1200.73"/>
    <n v="-1.0833031271624938E-2"/>
    <n v="-8.4100158051801932E-3"/>
    <n v="0"/>
    <n v="1798.4929999999999"/>
    <n v="1798.4929999999999"/>
    <n v="1200.73"/>
    <n v="12.13"/>
    <n v="0.12130000000000001"/>
    <n v="5.9465417059575983E-2"/>
    <n v="3.0662500000000001"/>
    <n v="147168.01"/>
    <n v="149825.1"/>
    <n v="1.1863862221131695E-4"/>
    <n v="6.1834582940424022E-2"/>
    <n v="11.246"/>
    <n v="11.957500000000001"/>
    <n v="-1"/>
    <n v="-1"/>
    <n v="0.97499999999999998"/>
    <n v="2.5000000000000022E-2"/>
    <n v="91793.408474198848"/>
    <n v="5.6507623132948659E-3"/>
    <n v="0"/>
    <n v="0"/>
    <n v="0"/>
    <n v="96240.532054181574"/>
    <m/>
    <m/>
    <s v=""/>
    <m/>
    <n v="51.774686856412998"/>
    <x v="314"/>
    <m/>
    <m/>
    <m/>
    <n v="58.471068427244184"/>
    <n v="-6.7948295147886029E-2"/>
    <n v="0"/>
    <m/>
  </r>
  <r>
    <x v="357"/>
    <n v="1191.57"/>
    <n v="-7.6286925453683541E-3"/>
    <n v="-2.0993454997836669E-2"/>
    <n v="0"/>
    <n v="1784.77"/>
    <n v="1784.77"/>
    <n v="1191.57"/>
    <n v="12.18"/>
    <n v="0.12179999999999999"/>
    <n v="5.0995764913869548E-2"/>
    <n v="3.1074999999999999"/>
    <n v="151174.06"/>
    <n v="153891.1"/>
    <n v="5.8644042916920658E-5"/>
    <n v="7.0804235086130443E-2"/>
    <n v="11.442"/>
    <n v="11.935"/>
    <n v="-1"/>
    <n v="-1"/>
    <n v="0.97499999999999998"/>
    <n v="2.5000000000000022E-2"/>
    <n v="91172.929324762779"/>
    <n v="-8.3455669588322623E-3"/>
    <n v="0"/>
    <n v="0"/>
    <n v="0"/>
    <n v="95590.042590115132"/>
    <m/>
    <m/>
    <s v=""/>
    <m/>
    <n v="51.424741905085469"/>
    <x v="315"/>
    <m/>
    <m/>
    <m/>
    <n v="58.471068427244184"/>
    <n v="-7.4272124706519449E-2"/>
    <n v="0"/>
    <m/>
  </r>
  <r>
    <x v="358"/>
    <n v="1190.69"/>
    <n v="-7.385214464948886E-4"/>
    <n v="-2.102529750665072E-2"/>
    <n v="1"/>
    <n v="1783.454"/>
    <n v="1783.454"/>
    <n v="1190.69"/>
    <n v="12.52"/>
    <n v="0.12520000000000001"/>
    <n v="4.9803539799993884E-2"/>
    <n v="3.15625"/>
    <n v="149235.43"/>
    <n v="151879.45000000001"/>
    <n v="5.4581699968501605E-7"/>
    <n v="7.5396460200006121E-2"/>
    <n v="11.582000000000001"/>
    <n v="11.932"/>
    <n v="-1"/>
    <n v="-1"/>
    <n v="0"/>
    <n v="0"/>
    <n v="91077.48439106367"/>
    <n v="-2.0022137926107075E-2"/>
    <n v="1"/>
    <n v="20"/>
    <n v="0"/>
    <n v="95490.675609139202"/>
    <m/>
    <m/>
    <s v=""/>
    <m/>
    <n v="51.371285277050625"/>
    <x v="316"/>
    <m/>
    <m/>
    <m/>
    <n v="58.471068427244184"/>
    <n v="-7.5306635635947639E-2"/>
    <n v="1"/>
    <m/>
  </r>
  <r>
    <x v="359"/>
    <n v="1201.57"/>
    <n v="9.1375588944224706E-3"/>
    <n v="-9.8402096261250849E-3"/>
    <n v="1"/>
    <n v="1800.066"/>
    <n v="1800.066"/>
    <n v="1201.57"/>
    <n v="11.58"/>
    <n v="0.1158"/>
    <n v="4.1247994580389483E-2"/>
    <n v="3.2075"/>
    <n v="146358.46"/>
    <n v="148938.46"/>
    <n v="8.2738380044303664E-5"/>
    <n v="7.4552005419610518E-2"/>
    <n v="11.792000000000002"/>
    <n v="11.950500000000002"/>
    <n v="-1"/>
    <n v="-1"/>
    <n v="0"/>
    <n v="0"/>
    <n v="91077.48439106367"/>
    <n v="-2.0386145122059718E-2"/>
    <n v="1"/>
    <n v="20"/>
    <n v="8.9097222222223049E-3"/>
    <n v="95499.183563084109"/>
    <m/>
    <m/>
    <s v=""/>
    <m/>
    <n v="51.375862315870798"/>
    <x v="317"/>
    <m/>
    <m/>
    <m/>
    <n v="58.471068427244184"/>
    <n v="-7.5248317531648734E-2"/>
    <n v="1"/>
    <m/>
  </r>
  <r>
    <x v="360"/>
    <n v="1199.8499999999999"/>
    <n v="-1.4314605058382002E-3"/>
    <n v="-1.149414687490391E-2"/>
    <n v="0"/>
    <n v="1797.7260000000001"/>
    <n v="1797.7260000000001"/>
    <n v="1199.8499999999999"/>
    <n v="11.77"/>
    <n v="0.1177"/>
    <n v="3.998076934654704E-2"/>
    <n v="3.2662499999999999"/>
    <n v="148597.76000000001"/>
    <n v="151204.44"/>
    <n v="2.0520162095405813E-6"/>
    <n v="7.7719230653452959E-2"/>
    <n v="11.891999999999999"/>
    <n v="11.865000000000002"/>
    <n v="1"/>
    <n v="0"/>
    <n v="0.97499999999999998"/>
    <n v="2.5000000000000022E-2"/>
    <n v="91077.48439106367"/>
    <n v="-1.8027314174016262E-2"/>
    <n v="0"/>
    <n v="0"/>
    <n v="9.0729166666667638E-3"/>
    <n v="95507.848124426149"/>
    <m/>
    <m/>
    <s v=""/>
    <m/>
    <n v="51.380523605045511"/>
    <x v="318"/>
    <m/>
    <m/>
    <m/>
    <n v="58.471068427244184"/>
    <n v="-7.5188486645280772E-2"/>
    <n v="0"/>
    <m/>
  </r>
  <r>
    <x v="361"/>
    <n v="1191.33"/>
    <n v="-7.1008876109514008E-3"/>
    <n v="-7.762003214230373E-3"/>
    <n v="0"/>
    <n v="1784.9870000000001"/>
    <n v="1784.9870000000001"/>
    <n v="1191.33"/>
    <n v="12.04"/>
    <n v="0.12039999999999999"/>
    <n v="4.2598663861305106E-2"/>
    <n v="3.4253100000000001"/>
    <n v="149152.87"/>
    <n v="151756.29999999999"/>
    <n v="5.0782995825565308E-5"/>
    <n v="7.7801336138694888E-2"/>
    <n v="12.035999999999998"/>
    <n v="11.835500000000003"/>
    <n v="1"/>
    <n v="0"/>
    <n v="0.97499999999999998"/>
    <n v="2.5000000000000022E-2"/>
    <n v="90455.231960264908"/>
    <n v="-1.8283733341193598E-2"/>
    <n v="0"/>
    <n v="0"/>
    <n v="0"/>
    <n v="94856.902095474812"/>
    <m/>
    <m/>
    <s v=""/>
    <m/>
    <n v="51.030333034710679"/>
    <x v="319"/>
    <m/>
    <m/>
    <m/>
    <n v="58.471068427244184"/>
    <n v="-8.1515564901845639E-2"/>
    <n v="0"/>
    <m/>
  </r>
  <r>
    <x v="362"/>
    <n v="1194.44"/>
    <n v="2.6105277295125351E-3"/>
    <n v="2.4772170606505162E-3"/>
    <n v="0"/>
    <n v="1789.8489999999999"/>
    <n v="1789.8489999999999"/>
    <n v="1194.44"/>
    <n v="11.4"/>
    <n v="0.114"/>
    <n v="3.5198175223248709E-2"/>
    <n v="3.3287499999999999"/>
    <n v="148981.75"/>
    <n v="151569.16"/>
    <n v="6.7971071298040549E-6"/>
    <n v="7.8801824776751295E-2"/>
    <n v="12.017999999999999"/>
    <n v="11.845500000000003"/>
    <n v="1"/>
    <n v="0"/>
    <n v="0.97499999999999998"/>
    <n v="2.5000000000000022E-2"/>
    <n v="90682.675806951214"/>
    <n v="-1.4578132963763646E-2"/>
    <n v="0"/>
    <n v="0"/>
    <n v="0"/>
    <n v="95106.096076139627"/>
    <m/>
    <m/>
    <s v=""/>
    <m/>
    <n v="51.164392355041123"/>
    <x v="320"/>
    <m/>
    <m/>
    <m/>
    <n v="58.471068427244184"/>
    <n v="-7.9126627416887252E-2"/>
    <n v="0"/>
    <m/>
  </r>
  <r>
    <x v="363"/>
    <n v="1204.99"/>
    <n v="8.8325910049897871E-3"/>
    <n v="1.2048329512135192E-2"/>
    <n v="0"/>
    <n v="1805.6780000000001"/>
    <n v="1805.6780000000001"/>
    <n v="1204.99"/>
    <n v="11.68"/>
    <n v="0.1168"/>
    <n v="4.3528950592543733E-2"/>
    <n v="3.30125"/>
    <n v="146443.75"/>
    <n v="148935"/>
    <n v="7.7331126900679129E-5"/>
    <n v="7.3271049407456268E-2"/>
    <n v="11.862"/>
    <n v="11.808000000000003"/>
    <n v="1"/>
    <n v="0"/>
    <n v="0.97499999999999998"/>
    <n v="2.5000000000000022E-2"/>
    <n v="91424.214771518629"/>
    <n v="-5.3771829142974514E-3"/>
    <n v="0"/>
    <n v="0"/>
    <n v="0"/>
    <n v="95885.659597621096"/>
    <m/>
    <m/>
    <s v=""/>
    <m/>
    <n v="51.583775502119558"/>
    <x v="321"/>
    <m/>
    <m/>
    <m/>
    <n v="58.471068427244184"/>
    <n v="-7.1675086964003487E-2"/>
    <n v="0"/>
    <m/>
  </r>
  <r>
    <x v="364"/>
    <n v="1194.94"/>
    <n v="-8.3403181769142742E-3"/>
    <n v="-5.429547559201553E-3"/>
    <n v="0"/>
    <n v="1791.0540000000001"/>
    <n v="1791.0540000000001"/>
    <n v="1194.94"/>
    <n v="12.27"/>
    <n v="0.12269999999999999"/>
    <n v="4.3829604417912407E-2"/>
    <n v="3.3000000000000003"/>
    <n v="147863.07"/>
    <n v="150365.4"/>
    <n v="7.0145536773374772E-5"/>
    <n v="7.8870395582087582E-2"/>
    <n v="11.693999999999999"/>
    <n v="11.778000000000002"/>
    <n v="-1"/>
    <n v="0"/>
    <n v="0.97499999999999998"/>
    <n v="2.5000000000000022E-2"/>
    <n v="90702.721794910205"/>
    <n v="3.8069824037541E-3"/>
    <n v="0"/>
    <n v="0"/>
    <n v="0"/>
    <n v="95151.738611273846"/>
    <m/>
    <m/>
    <s v=""/>
    <m/>
    <n v="51.188946749260147"/>
    <x v="322"/>
    <m/>
    <m/>
    <m/>
    <n v="58.471068427244184"/>
    <n v="-7.8804580401379942E-2"/>
    <n v="0"/>
    <m/>
  </r>
  <r>
    <x v="365"/>
    <n v="1197.8699999999999"/>
    <n v="2.45200595845807E-3"/>
    <n v="-1.5460810949052828E-3"/>
    <n v="0"/>
    <n v="1795.546"/>
    <n v="1795.546"/>
    <n v="1197.8699999999999"/>
    <n v="12.49"/>
    <n v="0.1249"/>
    <n v="4.4400768217599071E-2"/>
    <n v="3.3014299999999999"/>
    <n v="148928.39000000001"/>
    <n v="151435.56"/>
    <n v="5.997624005540433E-6"/>
    <n v="8.0499231782400926E-2"/>
    <n v="11.831999999999999"/>
    <n v="11.772000000000002"/>
    <n v="1"/>
    <n v="0"/>
    <n v="0.97499999999999998"/>
    <n v="2.5000000000000022E-2"/>
    <n v="90935.703743100297"/>
    <n v="-4.1147666589508303E-3"/>
    <n v="0"/>
    <n v="0"/>
    <n v="0"/>
    <n v="95401.55372112093"/>
    <m/>
    <m/>
    <s v=""/>
    <m/>
    <n v="51.323340219539922"/>
    <x v="323"/>
    <m/>
    <m/>
    <m/>
    <n v="58.471068427244184"/>
    <n v="-7.6410077051630498E-2"/>
    <n v="0"/>
    <m/>
  </r>
  <r>
    <x v="366"/>
    <n v="1211.8599999999999"/>
    <n v="1.1679063671349965E-2"/>
    <n v="1.7233870187396083E-2"/>
    <n v="0"/>
    <n v="1816.519"/>
    <n v="1816.519"/>
    <n v="1211.8599999999999"/>
    <n v="11.45"/>
    <n v="0.11449999999999999"/>
    <n v="3.3684958821040986E-2"/>
    <n v="3.29"/>
    <n v="144671.31"/>
    <n v="147093.53"/>
    <n v="1.3482437329991311E-4"/>
    <n v="8.0815041178959005E-2"/>
    <n v="11.976000000000001"/>
    <n v="11.761500000000002"/>
    <n v="1"/>
    <n v="0"/>
    <n v="0.97499999999999998"/>
    <n v="2.5000000000000022E-2"/>
    <n v="91906.012762611586"/>
    <n v="-1.5567036014587643E-3"/>
    <n v="0"/>
    <n v="0"/>
    <n v="0"/>
    <n v="96419.863869592606"/>
    <m/>
    <m/>
    <s v=""/>
    <m/>
    <n v="51.871162305874051"/>
    <x v="324"/>
    <m/>
    <m/>
    <m/>
    <n v="58.471068427244184"/>
    <n v="-6.6576031877333519E-2"/>
    <n v="0"/>
    <m/>
  </r>
  <r>
    <x v="367"/>
    <n v="1219.44"/>
    <n v="6.2548479197268581E-3"/>
    <n v="2.0878190377610406E-2"/>
    <n v="0"/>
    <n v="1827.9069999999999"/>
    <n v="1827.9069999999999"/>
    <n v="1219.44"/>
    <n v="11.28"/>
    <n v="0.1128"/>
    <n v="2.2939422102245463E-2"/>
    <n v="3.2912499999999998"/>
    <n v="142617.99"/>
    <n v="144967.12"/>
    <n v="3.8879808451850981E-5"/>
    <n v="8.9860577897754534E-2"/>
    <n v="11.857999999999999"/>
    <n v="11.73"/>
    <n v="1"/>
    <n v="0"/>
    <n v="0.97499999999999998"/>
    <n v="2.5000000000000022E-2"/>
    <n v="92433.284203979012"/>
    <n v="1.603866101392537E-2"/>
    <n v="0"/>
    <n v="0"/>
    <n v="0"/>
    <n v="96975.008957441969"/>
    <m/>
    <m/>
    <s v=""/>
    <m/>
    <n v="52.169814676863595"/>
    <x v="325"/>
    <m/>
    <m/>
    <m/>
    <n v="58.471068427244184"/>
    <n v="-6.1275070144867105E-2"/>
    <n v="0"/>
    <m/>
  </r>
  <r>
    <x v="368"/>
    <n v="1222.21"/>
    <n v="2.2715344748409638E-3"/>
    <n v="1.4317133847461583E-2"/>
    <n v="0"/>
    <n v="1832.1479999999999"/>
    <n v="1832.1479999999999"/>
    <n v="1222.21"/>
    <n v="10.95"/>
    <n v="0.10949999999999999"/>
    <n v="1.7486123863681743E-2"/>
    <n v="3.2881300000000002"/>
    <n v="140835.4"/>
    <n v="143142.49"/>
    <n v="5.1481724056318881E-6"/>
    <n v="9.2013876136318243E-2"/>
    <n v="11.834"/>
    <n v="11.696000000000002"/>
    <n v="1"/>
    <n v="0"/>
    <n v="0.97499999999999998"/>
    <n v="2.5000000000000022E-2"/>
    <n v="92608.915151162204"/>
    <n v="1.930477217891724E-2"/>
    <n v="0"/>
    <n v="0"/>
    <n v="0"/>
    <n v="97164.077259641999"/>
    <m/>
    <m/>
    <s v=""/>
    <m/>
    <n v="52.271528081101316"/>
    <x v="326"/>
    <m/>
    <m/>
    <m/>
    <n v="58.471068427244184"/>
    <n v="-5.9469355839627203E-2"/>
    <n v="0"/>
    <m/>
  </r>
  <r>
    <x v="369"/>
    <n v="1223.29"/>
    <n v="8.8364520008821223E-4"/>
    <n v="2.3541097224464069E-2"/>
    <n v="0"/>
    <n v="1833.9780000000001"/>
    <n v="1833.9780000000001"/>
    <n v="1223.29"/>
    <n v="10.84"/>
    <n v="0.1084"/>
    <n v="1.7776292923956216E-2"/>
    <n v="3.29"/>
    <n v="138340.1"/>
    <n v="140593.79999999999"/>
    <n v="7.8013942241997092E-7"/>
    <n v="9.062370707604378E-2"/>
    <n v="11.687999999999999"/>
    <n v="11.661"/>
    <n v="1"/>
    <n v="0"/>
    <n v="0.97499999999999998"/>
    <n v="2.5000000000000022E-2"/>
    <n v="92647.479581515858"/>
    <n v="1.2958277876428115E-2"/>
    <n v="0"/>
    <n v="0"/>
    <n v="0"/>
    <n v="97215.662713045618"/>
    <m/>
    <m/>
    <s v=""/>
    <m/>
    <n v="52.299279597425176"/>
    <x v="327"/>
    <m/>
    <m/>
    <m/>
    <n v="58.471068427244184"/>
    <n v="-5.8994510568474046E-2"/>
    <n v="0"/>
    <m/>
  </r>
  <r>
    <x v="370"/>
    <n v="1226.5"/>
    <n v="2.6240711523841664E-3"/>
    <n v="2.3713162418390166E-2"/>
    <n v="0"/>
    <n v="1838.798"/>
    <n v="1838.798"/>
    <n v="1226.5"/>
    <n v="10.81"/>
    <n v="0.1081"/>
    <n v="1.7776780368897752E-2"/>
    <n v="3.2949999999999999"/>
    <n v="136457.20000000001"/>
    <n v="138667.93"/>
    <n v="6.8677240753618454E-6"/>
    <n v="9.032321963110225E-2"/>
    <n v="11.402000000000001"/>
    <n v="11.6135"/>
    <n v="-1"/>
    <n v="0"/>
    <n v="0.97499999999999998"/>
    <n v="2.5000000000000022E-2"/>
    <n v="92852.787925490135"/>
    <n v="2.1441008032845765E-2"/>
    <n v="0"/>
    <n v="0"/>
    <n v="0"/>
    <n v="97431.694978921485"/>
    <m/>
    <m/>
    <s v=""/>
    <m/>
    <n v="52.415498852222179"/>
    <x v="328"/>
    <m/>
    <m/>
    <m/>
    <n v="58.471068427244184"/>
    <n v="-5.6927958195762574E-2"/>
    <n v="0"/>
    <m/>
  </r>
  <r>
    <x v="371"/>
    <n v="1227.92"/>
    <n v="1.1577660008152968E-3"/>
    <n v="1.3191864747855497E-2"/>
    <n v="0"/>
    <n v="1840.931"/>
    <n v="1840.931"/>
    <n v="1227.92"/>
    <n v="10.33"/>
    <n v="0.1033"/>
    <n v="1.2865053712683636E-2"/>
    <n v="3.3237500000000004"/>
    <n v="135248.85999999999"/>
    <n v="137427.89000000001"/>
    <n v="1.3388718627672414E-6"/>
    <n v="9.0434946287316367E-2"/>
    <n v="11.065999999999999"/>
    <n v="11.581"/>
    <n v="-1"/>
    <n v="0"/>
    <n v="0.97499999999999998"/>
    <n v="2.5000000000000022E-2"/>
    <n v="92936.843745924576"/>
    <n v="2.1081754508721184E-2"/>
    <n v="0"/>
    <n v="0"/>
    <n v="0"/>
    <n v="97520.320785856253"/>
    <m/>
    <m/>
    <s v=""/>
    <m/>
    <n v="52.463177032127312"/>
    <x v="329"/>
    <m/>
    <m/>
    <m/>
    <n v="58.471068427244184"/>
    <n v="-5.6094689153887045E-2"/>
    <n v="0"/>
    <m/>
  </r>
  <r>
    <x v="372"/>
    <n v="1221.1300000000001"/>
    <n v="-5.5296762004038991E-3"/>
    <n v="1.4073406277247402E-3"/>
    <n v="0"/>
    <n v="1830.749"/>
    <n v="1830.749"/>
    <n v="1221.1300000000001"/>
    <n v="10.77"/>
    <n v="0.10769999999999999"/>
    <n v="1.759914933871054E-2"/>
    <n v="3.2968799999999998"/>
    <n v="134891.70000000001"/>
    <n v="137028.93"/>
    <n v="3.0747262942147197E-5"/>
    <n v="9.010085066128945E-2"/>
    <n v="10.841999999999999"/>
    <n v="11.540000000000001"/>
    <n v="-1"/>
    <n v="0"/>
    <n v="0.97499999999999998"/>
    <n v="2.5000000000000022E-2"/>
    <n v="92429.035852250949"/>
    <n v="1.1216143017493074E-2"/>
    <n v="0"/>
    <n v="0"/>
    <n v="0"/>
    <n v="96987.992096227463"/>
    <m/>
    <m/>
    <s v=""/>
    <m/>
    <n v="52.176799238676431"/>
    <x v="330"/>
    <m/>
    <m/>
    <m/>
    <n v="58.471068427244184"/>
    <n v="-6.1320429953923505E-2"/>
    <n v="0"/>
    <m/>
  </r>
  <r>
    <x v="373"/>
    <n v="1229.3499999999999"/>
    <n v="6.7314700318554799E-3"/>
    <n v="5.8672761847392563E-3"/>
    <n v="0"/>
    <n v="1843.0740000000001"/>
    <n v="1843.0740000000001"/>
    <n v="1229.3499999999999"/>
    <n v="10.45"/>
    <n v="0.1045"/>
    <n v="1.277135403987209E-2"/>
    <n v="3.28938"/>
    <n v="132640.29"/>
    <n v="134729.54"/>
    <n v="4.5009538472177013E-5"/>
    <n v="9.1728645960127905E-2"/>
    <n v="10.74"/>
    <n v="11.504500000000002"/>
    <n v="-1"/>
    <n v="0"/>
    <n v="0.97499999999999998"/>
    <n v="2.5000000000000022E-2"/>
    <n v="92996.889823174337"/>
    <n v="-4.5961276445516397E-5"/>
    <n v="0"/>
    <n v="0"/>
    <n v="0"/>
    <n v="97584.143270405912"/>
    <m/>
    <m/>
    <s v=""/>
    <m/>
    <n v="52.497511725436119"/>
    <x v="331"/>
    <m/>
    <m/>
    <m/>
    <n v="58.471068427244184"/>
    <n v="-5.5575277384634969E-2"/>
    <n v="0"/>
    <m/>
  </r>
  <r>
    <x v="374"/>
    <n v="1235.2"/>
    <n v="4.7586122747793613E-3"/>
    <n v="9.7422432594304054E-3"/>
    <n v="0"/>
    <n v="1852.0229999999999"/>
    <n v="1852.0229999999999"/>
    <n v="1235.2"/>
    <n v="10.23"/>
    <n v="0.1023"/>
    <n v="8.6020218114757491E-3"/>
    <n v="3.2549999999999994"/>
    <n v="131497.9"/>
    <n v="133557.04999999999"/>
    <n v="2.2537102918893783E-5"/>
    <n v="9.3697978188524253E-2"/>
    <n v="10.64"/>
    <n v="11.453500000000002"/>
    <n v="-1"/>
    <n v="0"/>
    <n v="0.97499999999999998"/>
    <n v="2.5000000000000022E-2"/>
    <n v="93408.12981861383"/>
    <n v="4.1893879372072451E-3"/>
    <n v="0"/>
    <n v="0"/>
    <n v="0"/>
    <n v="98025.103663277405"/>
    <m/>
    <m/>
    <s v=""/>
    <m/>
    <n v="52.734735956949606"/>
    <x v="332"/>
    <m/>
    <m/>
    <m/>
    <n v="58.471068427244184"/>
    <n v="-5.1332330366135159E-2"/>
    <n v="0"/>
    <m/>
  </r>
  <r>
    <x v="375"/>
    <n v="1227.04"/>
    <n v="-6.6062176165804232E-3"/>
    <n v="5.1195449046581576E-4"/>
    <n v="0"/>
    <n v="1839.796"/>
    <n v="1839.796"/>
    <n v="1227.04"/>
    <n v="10.97"/>
    <n v="0.10970000000000001"/>
    <n v="1.6117700118980671E-2"/>
    <n v="3.2799999999999994"/>
    <n v="130675.04"/>
    <n v="132709.29999999999"/>
    <n v="4.3932176944823498E-5"/>
    <n v="9.3582299881019335E-2"/>
    <n v="10.518000000000001"/>
    <n v="11.410999999999998"/>
    <n v="-1"/>
    <n v="0"/>
    <n v="0.97499999999999998"/>
    <n v="2.5000000000000022E-2"/>
    <n v="92791.659603100808"/>
    <n v="8.2101557487994636E-3"/>
    <n v="0"/>
    <n v="0"/>
    <n v="0"/>
    <n v="97378.788830456615"/>
    <m/>
    <m/>
    <s v=""/>
    <m/>
    <n v="52.387036839273151"/>
    <x v="333"/>
    <m/>
    <m/>
    <m/>
    <n v="58.471068427244184"/>
    <n v="-5.7611766725658597E-2"/>
    <n v="0"/>
    <m/>
  </r>
  <r>
    <x v="376"/>
    <n v="1233.68"/>
    <n v="5.4113965314905865E-3"/>
    <n v="4.7655850211411055E-3"/>
    <n v="0"/>
    <n v="1849.809"/>
    <n v="1849.809"/>
    <n v="1233.68"/>
    <n v="10.52"/>
    <n v="0.1052"/>
    <n v="8.9963328164005263E-3"/>
    <n v="3.2787499999999996"/>
    <n v="128741.41"/>
    <n v="130733.65"/>
    <n v="2.9125531546648571E-5"/>
    <n v="9.6203667183599476E-2"/>
    <n v="10.55"/>
    <n v="11.407"/>
    <n v="-1"/>
    <n v="0"/>
    <n v="0.97499999999999998"/>
    <n v="2.5000000000000022E-2"/>
    <n v="93246.703904232942"/>
    <n v="-6.5833588581509783E-4"/>
    <n v="0"/>
    <n v="0"/>
    <n v="0"/>
    <n v="97859.495222558529"/>
    <m/>
    <m/>
    <s v=""/>
    <m/>
    <n v="52.645643295302939"/>
    <x v="334"/>
    <m/>
    <m/>
    <m/>
    <n v="58.471068427244184"/>
    <n v="-5.298435490619291E-2"/>
    <n v="0"/>
    <m/>
  </r>
  <r>
    <x v="377"/>
    <n v="1229.03"/>
    <n v="-3.7692108164192328E-3"/>
    <n v="6.5260504051257717E-3"/>
    <n v="0"/>
    <n v="1842.845"/>
    <n v="1842.845"/>
    <n v="1229.03"/>
    <n v="11.1"/>
    <n v="0.111"/>
    <n v="1.3323774416030595E-2"/>
    <n v="3.2887499999999998"/>
    <n v="129602.05"/>
    <n v="131572.38"/>
    <n v="1.4260684822703825E-5"/>
    <n v="9.7676225583969406E-2"/>
    <n v="10.587999999999999"/>
    <n v="11.326499999999999"/>
    <n v="-1"/>
    <n v="0"/>
    <n v="0.97499999999999998"/>
    <n v="2.5000000000000022E-2"/>
    <n v="92918.979834565704"/>
    <n v="3.3340938407104836E-3"/>
    <n v="0"/>
    <n v="0"/>
    <n v="0"/>
    <n v="97516.647469000789"/>
    <m/>
    <m/>
    <s v=""/>
    <m/>
    <n v="52.461200891452933"/>
    <x v="335"/>
    <m/>
    <m/>
    <m/>
    <n v="58.471068427244184"/>
    <n v="-5.6375879378580129E-2"/>
    <n v="0"/>
    <m/>
  </r>
  <r>
    <x v="378"/>
    <n v="1231.1600000000001"/>
    <n v="1.733074050267458E-3"/>
    <n v="1.5276544235377498E-3"/>
    <n v="0"/>
    <n v="1846.037"/>
    <n v="1846.037"/>
    <n v="1231.1600000000001"/>
    <n v="10.99"/>
    <n v="0.1099"/>
    <n v="1.139402109565274E-2"/>
    <n v="3.2862499999999994"/>
    <n v="130430.39999999999"/>
    <n v="132401.04"/>
    <n v="2.998348553166348E-6"/>
    <n v="9.8505978904347258E-2"/>
    <n v="10.654"/>
    <n v="11.272500000000001"/>
    <n v="-1"/>
    <n v="0"/>
    <n v="0.97499999999999998"/>
    <n v="2.5000000000000022E-2"/>
    <n v="93090.619816656079"/>
    <n v="5.3007583363515742E-3"/>
    <n v="0"/>
    <n v="0"/>
    <n v="0"/>
    <n v="97696.915674299904"/>
    <m/>
    <m/>
    <s v=""/>
    <m/>
    <n v="52.558180092214982"/>
    <x v="336"/>
    <m/>
    <m/>
    <m/>
    <n v="58.471068427244184"/>
    <n v="-5.4656111656823159E-2"/>
    <n v="0"/>
    <m/>
  </r>
  <r>
    <x v="379"/>
    <n v="1236.79"/>
    <n v="4.5729230969167034E-3"/>
    <n v="1.3419652456750919E-3"/>
    <n v="0"/>
    <n v="1854.7180000000001"/>
    <n v="1854.7180000000001"/>
    <n v="1236.79"/>
    <n v="10.36"/>
    <n v="0.1036"/>
    <n v="1.206409934397136E-2"/>
    <n v="3.2906300000000002"/>
    <n v="129123.08"/>
    <n v="131061.62"/>
    <n v="2.0816397589626988E-5"/>
    <n v="9.1535900656028638E-2"/>
    <n v="10.762"/>
    <n v="11.196000000000002"/>
    <n v="-1"/>
    <n v="-1"/>
    <n v="0.97499999999999998"/>
    <n v="2.5000000000000022E-2"/>
    <n v="93482.130140391542"/>
    <n v="1.0078830986710585E-3"/>
    <n v="0"/>
    <n v="0"/>
    <n v="0"/>
    <n v="98120.369788443684"/>
    <m/>
    <m/>
    <s v=""/>
    <m/>
    <n v="52.785986440433334"/>
    <x v="337"/>
    <m/>
    <m/>
    <m/>
    <n v="58.471068427244184"/>
    <n v="-5.05833574663479E-2"/>
    <n v="0"/>
    <m/>
  </r>
  <r>
    <x v="380"/>
    <n v="1243.72"/>
    <n v="5.6032147737288263E-3"/>
    <n v="1.3551397635984341E-2"/>
    <n v="0"/>
    <n v="1865.6369999999999"/>
    <n v="1865.6369999999999"/>
    <n v="1243.72"/>
    <n v="10.52"/>
    <n v="0.1052"/>
    <n v="1.6062338901727771E-2"/>
    <n v="3.2925000000000004"/>
    <n v="127323.66"/>
    <n v="129222.95"/>
    <n v="3.122099616910117E-5"/>
    <n v="8.9137661098272231E-2"/>
    <n v="10.788"/>
    <n v="11.135"/>
    <n v="-1"/>
    <n v="-1"/>
    <n v="0.97499999999999998"/>
    <n v="2.5000000000000022E-2"/>
    <n v="93960.048945168353"/>
    <n v="7.9222570799153402E-4"/>
    <n v="0"/>
    <n v="0"/>
    <n v="0"/>
    <n v="98649.393340205963"/>
    <m/>
    <m/>
    <s v=""/>
    <m/>
    <n v="53.070586163102561"/>
    <x v="338"/>
    <m/>
    <m/>
    <m/>
    <n v="58.471068427244184"/>
    <n v="-4.5489348387177109E-2"/>
    <n v="0"/>
    <m/>
  </r>
  <r>
    <x v="381"/>
    <n v="1234.18"/>
    <n v="-7.6705367767664345E-3"/>
    <n v="4.6946432772732027E-4"/>
    <n v="0"/>
    <n v="1851.3679999999999"/>
    <n v="1851.3679999999999"/>
    <n v="1234.18"/>
    <n v="11.57"/>
    <n v="0.1157"/>
    <n v="2.4612718449868981E-2"/>
    <n v="3.36375"/>
    <n v="129117.16"/>
    <n v="131031.14"/>
    <n v="5.9291642456074226E-5"/>
    <n v="9.1087281550131016E-2"/>
    <n v="10.697999999999999"/>
    <n v="11.072500000000002"/>
    <n v="-1"/>
    <n v="-1"/>
    <n v="0.97499999999999998"/>
    <n v="2.5000000000000022E-2"/>
    <n v="93290.212122519326"/>
    <n v="1.2591534056671794E-2"/>
    <n v="0"/>
    <n v="0"/>
    <n v="0"/>
    <n v="97948.492937322182"/>
    <m/>
    <m/>
    <s v=""/>
    <m/>
    <n v="52.693521551111317"/>
    <x v="339"/>
    <m/>
    <m/>
    <m/>
    <n v="58.471068427244184"/>
    <n v="-5.2295779261827602E-2"/>
    <n v="0"/>
    <m/>
  </r>
  <r>
    <x v="382"/>
    <n v="1235.3499999999999"/>
    <n v="9.4799786092769622E-4"/>
    <n v="5.1866730050742493E-3"/>
    <n v="0"/>
    <n v="1853.1279999999999"/>
    <n v="1853.1279999999999"/>
    <n v="1235.3499999999999"/>
    <n v="12.08"/>
    <n v="0.1208"/>
    <n v="3.1199100792862214E-2"/>
    <n v="3.3050000000000002"/>
    <n v="130643.63"/>
    <n v="132543.54999999999"/>
    <n v="8.978487184176114E-7"/>
    <n v="8.9600899207137791E-2"/>
    <n v="10.907999999999999"/>
    <n v="11.048999999999999"/>
    <n v="-1"/>
    <n v="-1"/>
    <n v="0.97499999999999998"/>
    <n v="2.5000000000000022E-2"/>
    <n v="93403.359826451488"/>
    <n v="4.6659256000158855E-4"/>
    <n v="0"/>
    <n v="0"/>
    <n v="0"/>
    <n v="98068.229216771782"/>
    <m/>
    <m/>
    <s v=""/>
    <m/>
    <n v="52.757936286166654"/>
    <x v="340"/>
    <m/>
    <m/>
    <m/>
    <n v="58.471068427244184"/>
    <n v="-5.1211353870540766E-2"/>
    <n v="0"/>
    <m/>
  </r>
  <r>
    <x v="383"/>
    <n v="1244.1199999999999"/>
    <n v="7.0992026551179865E-3"/>
    <n v="1.0552801609924778E-2"/>
    <n v="0"/>
    <n v="1866.2829999999999"/>
    <n v="1866.2829999999999"/>
    <n v="1244.1199999999999"/>
    <n v="11.75"/>
    <n v="0.11749999999999999"/>
    <n v="2.7972905359670924E-2"/>
    <n v="3.2949999999999999"/>
    <n v="130040"/>
    <n v="131918.57"/>
    <n v="5.0043201335236523E-5"/>
    <n v="8.9527094640329069E-2"/>
    <n v="11.103999999999999"/>
    <n v="11.083000000000002"/>
    <n v="1"/>
    <n v="0"/>
    <n v="0.97499999999999998"/>
    <n v="2.5000000000000022E-2"/>
    <n v="94038.861396290347"/>
    <n v="5.2129284323632064E-3"/>
    <n v="0"/>
    <n v="0"/>
    <n v="0"/>
    <n v="98735.664625813966"/>
    <m/>
    <m/>
    <s v=""/>
    <m/>
    <n v="53.116997677063644"/>
    <x v="341"/>
    <m/>
    <m/>
    <m/>
    <n v="58.471068427244184"/>
    <n v="-4.4778924985163671E-2"/>
    <n v="0"/>
    <m/>
  </r>
  <r>
    <x v="384"/>
    <n v="1245.04"/>
    <n v="7.3947850689659589E-4"/>
    <n v="6.7193570199046704E-3"/>
    <n v="0"/>
    <n v="1868.057"/>
    <n v="1868.057"/>
    <n v="1245.04"/>
    <n v="11.83"/>
    <n v="0.1183"/>
    <n v="2.8820244383872262E-2"/>
    <n v="3.27563"/>
    <n v="130276.26"/>
    <n v="132145.73000000001"/>
    <n v="5.4642436818606832E-7"/>
    <n v="8.947975561612774E-2"/>
    <n v="11.256"/>
    <n v="11.086500000000001"/>
    <n v="1"/>
    <n v="0"/>
    <n v="0.97499999999999998"/>
    <n v="2.5000000000000022E-2"/>
    <n v="94110.710925847656"/>
    <n v="1.0186220496778864E-2"/>
    <n v="0"/>
    <n v="0"/>
    <n v="0"/>
    <n v="98831.656361378104"/>
    <m/>
    <m/>
    <s v=""/>
    <m/>
    <n v="53.168638518438449"/>
    <x v="342"/>
    <m/>
    <m/>
    <m/>
    <n v="58.471068427244184"/>
    <n v="-4.3875136221484423E-2"/>
    <n v="0"/>
    <m/>
  </r>
  <r>
    <x v="385"/>
    <n v="1235.8599999999999"/>
    <n v="-7.3732570841098521E-3"/>
    <n v="-6.257114837934008E-3"/>
    <n v="0"/>
    <n v="1854.3"/>
    <n v="1854.3"/>
    <n v="1235.8599999999999"/>
    <n v="12.52"/>
    <n v="0.12520000000000001"/>
    <n v="3.6121226235948642E-2"/>
    <n v="3.3525"/>
    <n v="132616.9"/>
    <n v="134507.42000000001"/>
    <n v="5.4768494092374763E-5"/>
    <n v="8.9078773764051364E-2"/>
    <n v="11.55"/>
    <n v="11.064500000000002"/>
    <n v="1"/>
    <n v="0"/>
    <n v="0.97499999999999998"/>
    <n v="2.5000000000000022E-2"/>
    <n v="93476.204357974275"/>
    <n v="6.7240742643766005E-3"/>
    <n v="0"/>
    <n v="0"/>
    <n v="0"/>
    <n v="98166.414617139482"/>
    <m/>
    <m/>
    <s v=""/>
    <m/>
    <n v="52.810757257221212"/>
    <x v="343"/>
    <m/>
    <m/>
    <m/>
    <n v="58.471068427244184"/>
    <n v="-5.0335587358104061E-2"/>
    <n v="0"/>
    <m/>
  </r>
  <r>
    <x v="386"/>
    <n v="1226.42"/>
    <n v="-7.6384056446521242E-3"/>
    <n v="-6.2249837058196977E-3"/>
    <n v="0"/>
    <n v="1840.1890000000001"/>
    <n v="1840.1890000000001"/>
    <n v="1226.42"/>
    <n v="12.48"/>
    <n v="0.12480000000000001"/>
    <n v="3.7183887142660202E-2"/>
    <n v="3.4575"/>
    <n v="133494.13"/>
    <n v="135384.39000000001"/>
    <n v="5.879404771630267E-5"/>
    <n v="8.7616112857339806E-2"/>
    <n v="11.95"/>
    <n v="11.066000000000003"/>
    <n v="1"/>
    <n v="0"/>
    <n v="0.97499999999999998"/>
    <n v="2.5000000000000022E-2"/>
    <n v="92795.281722148575"/>
    <n v="-5.1494714256314911E-3"/>
    <n v="0"/>
    <n v="0"/>
    <n v="0"/>
    <n v="97454.289573700749"/>
    <m/>
    <m/>
    <s v=""/>
    <m/>
    <n v="52.427654105776739"/>
    <x v="344"/>
    <m/>
    <m/>
    <m/>
    <n v="58.471068427244184"/>
    <n v="-5.7249241279097918E-2"/>
    <n v="0"/>
    <m/>
  </r>
  <r>
    <x v="387"/>
    <n v="1223.1300000000001"/>
    <n v="-2.6826046541967852E-3"/>
    <n v="-9.8555862209441791E-3"/>
    <n v="0"/>
    <n v="1835.373"/>
    <n v="1835.373"/>
    <n v="1223.1300000000001"/>
    <n v="13.21"/>
    <n v="0.1321"/>
    <n v="4.5229078024639935E-2"/>
    <n v="3.5412499999999998"/>
    <n v="134660.26999999999"/>
    <n v="136528.51999999999"/>
    <n v="7.2157203284081067E-6"/>
    <n v="8.687092197536006E-2"/>
    <n v="12.132"/>
    <n v="11.1175"/>
    <n v="1"/>
    <n v="0"/>
    <n v="0.97499999999999998"/>
    <n v="2.5000000000000022E-2"/>
    <n v="92572.177257395248"/>
    <n v="-5.3052768249766125E-3"/>
    <n v="0"/>
    <n v="0"/>
    <n v="0"/>
    <n v="97226.898842617156"/>
    <m/>
    <m/>
    <s v=""/>
    <m/>
    <n v="52.30532431764469"/>
    <x v="345"/>
    <m/>
    <m/>
    <m/>
    <n v="58.471068427244184"/>
    <n v="-5.9522406163389885E-2"/>
    <n v="0"/>
    <m/>
  </r>
  <r>
    <x v="388"/>
    <n v="1231.3800000000001"/>
    <n v="6.7449903117411392E-3"/>
    <n v="-1.0209798564321027E-2"/>
    <n v="0"/>
    <n v="1847.761"/>
    <n v="1847.761"/>
    <n v="1231.3800000000001"/>
    <n v="12.4"/>
    <n v="0.124"/>
    <n v="3.7048807802610328E-2"/>
    <n v="3.5474999999999999"/>
    <n v="130168.04"/>
    <n v="131960.78"/>
    <n v="4.5189917424774045E-5"/>
    <n v="8.6951192197389671E-2"/>
    <n v="12.358000000000001"/>
    <n v="11.214000000000002"/>
    <n v="1"/>
    <n v="0"/>
    <n v="0.97499999999999998"/>
    <n v="2.5000000000000022E-2"/>
    <n v="93103.537656960674"/>
    <n v="-8.898850861474572E-3"/>
    <n v="0"/>
    <n v="0"/>
    <n v="0"/>
    <n v="97785.647143807757"/>
    <m/>
    <m/>
    <s v=""/>
    <m/>
    <n v="52.605915115598812"/>
    <x v="346"/>
    <m/>
    <m/>
    <m/>
    <n v="58.471068427244184"/>
    <n v="-5.4142242350365355E-2"/>
    <n v="0"/>
    <m/>
  </r>
  <r>
    <x v="389"/>
    <n v="1229.1300000000001"/>
    <n v="-1.8272182429469597E-3"/>
    <n v="-1.2776495314164582E-2"/>
    <n v="0"/>
    <n v="1845.164"/>
    <n v="1845.164"/>
    <n v="1229.1300000000001"/>
    <n v="12.38"/>
    <n v="0.12380000000000001"/>
    <n v="4.2968150612322564E-2"/>
    <n v="3.5375000000000005"/>
    <n v="128648.15"/>
    <n v="130407.22"/>
    <n v="3.3448373245126167E-6"/>
    <n v="8.0831849387677443E-2"/>
    <n v="12.488"/>
    <n v="11.2865"/>
    <n v="1"/>
    <n v="0"/>
    <n v="0.97499999999999998"/>
    <n v="2.5000000000000022E-2"/>
    <n v="92910.267739389004"/>
    <n v="-9.9461406214619297E-3"/>
    <n v="0"/>
    <n v="0"/>
    <n v="0"/>
    <n v="97623.102277868151"/>
    <m/>
    <m/>
    <s v=""/>
    <m/>
    <n v="52.518470570618504"/>
    <x v="347"/>
    <m/>
    <m/>
    <m/>
    <n v="58.471068427244184"/>
    <n v="-5.5739078221031191E-2"/>
    <n v="0"/>
    <m/>
  </r>
  <r>
    <x v="390"/>
    <n v="1237.81"/>
    <n v="7.0619055754881366E-3"/>
    <n v="1.6586673454334067E-3"/>
    <n v="0"/>
    <n v="1858.4280000000001"/>
    <n v="1858.4280000000001"/>
    <n v="1237.81"/>
    <n v="12.42"/>
    <n v="0.1242"/>
    <n v="4.5926435283500003E-2"/>
    <n v="3.5262500000000001"/>
    <n v="127374.93"/>
    <n v="129104"/>
    <n v="4.9520594791714274E-5"/>
    <n v="7.8273564716500002E-2"/>
    <n v="12.598000000000001"/>
    <n v="11.3635"/>
    <n v="1"/>
    <n v="0"/>
    <n v="0.97499999999999998"/>
    <n v="2.5000000000000022E-2"/>
    <n v="93526.77580079464"/>
    <n v="-1.2755648901691008E-2"/>
    <n v="0"/>
    <n v="0"/>
    <n v="0"/>
    <n v="98283.169654955229"/>
    <m/>
    <m/>
    <s v=""/>
    <m/>
    <n v="52.873568168516009"/>
    <x v="348"/>
    <m/>
    <m/>
    <m/>
    <n v="58.471068427244184"/>
    <n v="-4.9379309437101115E-2"/>
    <n v="0"/>
    <m/>
  </r>
  <r>
    <x v="391"/>
    <n v="1230.3900000000001"/>
    <n v="-5.9944579539669141E-3"/>
    <n v="3.3026150361186168E-3"/>
    <n v="0"/>
    <n v="1847.3109999999999"/>
    <n v="1847.3109999999999"/>
    <n v="1230.3900000000001"/>
    <n v="12.74"/>
    <n v="0.12740000000000001"/>
    <n v="4.5944387163450895E-2"/>
    <n v="3.5249999999999995"/>
    <n v="129323.85"/>
    <n v="131066.92"/>
    <n v="3.6150118276007584E-5"/>
    <n v="8.1455612836549118E-2"/>
    <n v="12.578000000000001"/>
    <n v="11.443999999999999"/>
    <n v="1"/>
    <n v="0"/>
    <n v="0.97499999999999998"/>
    <n v="2.5000000000000022E-2"/>
    <n v="93015.69947393144"/>
    <n v="5.4100873230478186E-4"/>
    <n v="0"/>
    <n v="0"/>
    <n v="0"/>
    <n v="97747.538903158449"/>
    <m/>
    <m/>
    <s v=""/>
    <m/>
    <n v="52.585413958922373"/>
    <x v="349"/>
    <m/>
    <m/>
    <m/>
    <n v="58.471068427244184"/>
    <n v="-5.4584678417246568E-2"/>
    <n v="0"/>
    <m/>
  </r>
  <r>
    <x v="392"/>
    <n v="1233.8699999999999"/>
    <n v="2.8283714919656866E-3"/>
    <n v="8.8135911822810886E-3"/>
    <n v="0"/>
    <n v="1852.7809999999999"/>
    <n v="1852.7809999999999"/>
    <n v="1233.8699999999999"/>
    <n v="12.26"/>
    <n v="0.1226"/>
    <n v="3.8694315490054448E-2"/>
    <n v="3.5924999999999998"/>
    <n v="127639.16"/>
    <n v="129321.56"/>
    <n v="7.9771177263318315E-6"/>
    <n v="8.3905684509945552E-2"/>
    <n v="12.63"/>
    <n v="11.564500000000001"/>
    <n v="1"/>
    <n v="1"/>
    <n v="0.9"/>
    <n v="9.9999999999999978E-2"/>
    <n v="93241.239133182113"/>
    <n v="2.3753120599692146E-3"/>
    <n v="0"/>
    <n v="0"/>
    <n v="0"/>
    <n v="97997.905682208657"/>
    <m/>
    <m/>
    <s v=""/>
    <m/>
    <n v="52.720104211645371"/>
    <x v="350"/>
    <m/>
    <m/>
    <m/>
    <n v="58.471068427244184"/>
    <n v="-5.223713530210683E-2"/>
    <n v="0"/>
    <m/>
  </r>
  <r>
    <x v="393"/>
    <n v="1219.3399999999999"/>
    <n v="-1.1775956948462896E-2"/>
    <n v="-9.7073560779229462E-3"/>
    <n v="0"/>
    <n v="1830.9849999999999"/>
    <n v="1830.9849999999999"/>
    <n v="1219.3399999999999"/>
    <n v="13.52"/>
    <n v="0.13519999999999999"/>
    <n v="5.121862412960515E-2"/>
    <n v="3.52813"/>
    <n v="133269.81"/>
    <n v="135013.9"/>
    <n v="1.4032398972768477E-4"/>
    <n v="8.3981375870394837E-2"/>
    <n v="12.440000000000001"/>
    <n v="11.638999999999999"/>
    <n v="1"/>
    <n v="1"/>
    <n v="0.9"/>
    <n v="9.9999999999999978E-2"/>
    <n v="92663.45424702407"/>
    <n v="7.2274618098973065E-3"/>
    <n v="0"/>
    <n v="0"/>
    <n v="0"/>
    <n v="97392.654688747862"/>
    <m/>
    <m/>
    <s v=""/>
    <m/>
    <n v="52.394496279237806"/>
    <x v="351"/>
    <m/>
    <m/>
    <m/>
    <n v="58.471068427244184"/>
    <n v="-5.811518824617945E-2"/>
    <n v="0"/>
    <m/>
  </r>
  <r>
    <x v="394"/>
    <n v="1220.24"/>
    <n v="7.3810422031606038E-4"/>
    <n v="-7.1420336146599261E-3"/>
    <n v="0"/>
    <n v="1832.817"/>
    <n v="1832.817"/>
    <n v="1220.24"/>
    <n v="13.3"/>
    <n v="0.13300000000000001"/>
    <n v="4.0022137886625994E-2"/>
    <n v="3.5181299999999998"/>
    <n v="139092.92000000001"/>
    <n v="140900.15"/>
    <n v="5.4439599435194558E-7"/>
    <n v="9.2977862113374013E-2"/>
    <n v="12.663999999999998"/>
    <n v="11.7925"/>
    <n v="1"/>
    <n v="1"/>
    <n v="0.9"/>
    <n v="9.9999999999999978E-2"/>
    <n v="93128.998229599325"/>
    <n v="-4.7268172725948299E-3"/>
    <n v="0"/>
    <n v="0"/>
    <n v="0"/>
    <n v="97905.905516504674"/>
    <m/>
    <m/>
    <s v=""/>
    <m/>
    <n v="52.670610722068851"/>
    <x v="352"/>
    <m/>
    <m/>
    <m/>
    <n v="58.471068427244184"/>
    <n v="-5.3176181129746092E-2"/>
    <n v="0"/>
    <m/>
  </r>
  <r>
    <x v="395"/>
    <n v="1219.02"/>
    <n v="-9.9980331738025452E-4"/>
    <n v="-1.5203742507528317E-2"/>
    <n v="0"/>
    <n v="1831.086"/>
    <n v="1831.086"/>
    <n v="1219.02"/>
    <n v="13.42"/>
    <n v="0.13419999999999999"/>
    <n v="4.3101576682894868E-2"/>
    <n v="3.5412499999999998"/>
    <n v="136893.53"/>
    <n v="138658.54"/>
    <n v="1.0006070002917321E-6"/>
    <n v="9.1098423317105118E-2"/>
    <n v="12.847999999999999"/>
    <n v="11.946000000000002"/>
    <n v="1"/>
    <n v="1"/>
    <n v="0.9"/>
    <n v="9.9999999999999978E-2"/>
    <n v="92897.037742352462"/>
    <n v="2.3542122472819393E-3"/>
    <n v="0"/>
    <n v="0"/>
    <n v="0"/>
    <n v="97667.872669602992"/>
    <m/>
    <m/>
    <s v=""/>
    <m/>
    <n v="52.542555776332094"/>
    <x v="353"/>
    <m/>
    <m/>
    <m/>
    <n v="58.471068427244184"/>
    <n v="-5.5502721417920453E-2"/>
    <n v="0"/>
    <m/>
  </r>
  <r>
    <x v="396"/>
    <n v="1219.71"/>
    <n v="5.6602844908204553E-4"/>
    <n v="-8.6432561044793577E-3"/>
    <n v="0"/>
    <n v="1832.2909999999999"/>
    <n v="1832.2909999999999"/>
    <n v="1219.71"/>
    <n v="13.42"/>
    <n v="0.13419999999999999"/>
    <n v="4.5911719775998588E-2"/>
    <n v="3.5274999999999999"/>
    <n v="135825.16"/>
    <n v="137562.97"/>
    <n v="3.2020695037750764E-7"/>
    <n v="8.8288280224001398E-2"/>
    <n v="13.047999999999998"/>
    <n v="12.0685"/>
    <n v="1"/>
    <n v="1"/>
    <n v="0.9"/>
    <n v="9.9999999999999978E-2"/>
    <n v="92870.961987841394"/>
    <n v="-6.7332381882111436E-3"/>
    <n v="0"/>
    <n v="0"/>
    <n v="0"/>
    <n v="97649.494782836991"/>
    <m/>
    <m/>
    <s v=""/>
    <m/>
    <n v="52.532668992540657"/>
    <x v="354"/>
    <m/>
    <m/>
    <m/>
    <n v="58.471068427244184"/>
    <n v="-5.5705022973909446E-2"/>
    <n v="0"/>
    <m/>
  </r>
  <r>
    <x v="397"/>
    <n v="1221.73"/>
    <n v="1.6561313754908102E-3"/>
    <n v="-9.815496220954234E-3"/>
    <n v="0"/>
    <n v="1835.317"/>
    <n v="1835.317"/>
    <n v="1221.73"/>
    <n v="13.42"/>
    <n v="0.13419999999999999"/>
    <n v="4.7364892006852899E-2"/>
    <n v="3.5375000000000005"/>
    <n v="135818.12"/>
    <n v="137515.88"/>
    <n v="2.7382356290835533E-6"/>
    <n v="8.6835107993147087E-2"/>
    <n v="13.184000000000001"/>
    <n v="12.2135"/>
    <n v="1"/>
    <n v="1"/>
    <n v="0.9"/>
    <n v="9.9999999999999978E-2"/>
    <n v="93006.208729217731"/>
    <n v="-1.5560543747844546E-3"/>
    <n v="0"/>
    <n v="0"/>
    <n v="0"/>
    <n v="97794.128607863167"/>
    <m/>
    <m/>
    <s v=""/>
    <m/>
    <n v="52.610477903606942"/>
    <x v="355"/>
    <m/>
    <m/>
    <m/>
    <n v="58.471068427244184"/>
    <n v="-5.43802177102366E-2"/>
    <n v="0"/>
    <m/>
  </r>
  <r>
    <x v="398"/>
    <n v="1217.5899999999999"/>
    <n v="-3.3886374239808781E-3"/>
    <n v="-1.4281766964722165E-3"/>
    <n v="0"/>
    <n v="1829.1079999999999"/>
    <n v="1829.1079999999999"/>
    <n v="1217.5899999999999"/>
    <n v="13.34"/>
    <n v="0.13339999999999999"/>
    <n v="4.9325758362453856E-2"/>
    <n v="3.54"/>
    <n v="135457.29999999999"/>
    <n v="137137.26999999999"/>
    <n v="1.1521896094146528E-5"/>
    <n v="8.4074241637546135E-2"/>
    <n v="13.416"/>
    <n v="12.329499999999999"/>
    <n v="1"/>
    <n v="1"/>
    <n v="0.9"/>
    <n v="9.9999999999999978E-2"/>
    <n v="92696.9542857091"/>
    <n v="-2.5206701042300717E-3"/>
    <n v="0"/>
    <n v="0"/>
    <n v="0"/>
    <n v="97470.388555435551"/>
    <m/>
    <m/>
    <s v=""/>
    <m/>
    <n v="52.436314903054516"/>
    <x v="356"/>
    <m/>
    <m/>
    <m/>
    <n v="58.471068427244184"/>
    <n v="-5.7535150890872466E-2"/>
    <n v="0"/>
    <m/>
  </r>
  <r>
    <x v="399"/>
    <n v="1209.5899999999999"/>
    <n v="-6.570356195435223E-3"/>
    <n v="-8.7366371122234998E-3"/>
    <n v="0"/>
    <n v="1817.2180000000001"/>
    <n v="1817.2180000000001"/>
    <n v="1209.5899999999999"/>
    <n v="14.17"/>
    <n v="0.14169999999999999"/>
    <n v="5.8833622834876115E-2"/>
    <n v="3.5387499999999994"/>
    <n v="134451.16"/>
    <n v="136105.41"/>
    <n v="4.3454938632879735E-5"/>
    <n v="8.2866377165123878E-2"/>
    <n v="13.38"/>
    <n v="12.446999999999999"/>
    <n v="1"/>
    <n v="1"/>
    <n v="0.9"/>
    <n v="9.9999999999999978E-2"/>
    <n v="92079.05964182521"/>
    <n v="3.6152374155751232E-4"/>
    <n v="0"/>
    <n v="0"/>
    <n v="0"/>
    <n v="96827.750155736067"/>
    <m/>
    <m/>
    <s v=""/>
    <m/>
    <n v="52.090593602515405"/>
    <x v="357"/>
    <m/>
    <m/>
    <m/>
    <n v="58.471068427244184"/>
    <n v="-6.3773345763442402E-2"/>
    <n v="0"/>
    <m/>
  </r>
  <r>
    <x v="400"/>
    <n v="1212.3699999999999"/>
    <n v="2.2982994237716881E-3"/>
    <n v="-5.4385343710715572E-3"/>
    <n v="0"/>
    <n v="1821.4549999999999"/>
    <n v="1821.4549999999999"/>
    <n v="1212.3699999999999"/>
    <n v="13.73"/>
    <n v="0.13730000000000001"/>
    <n v="5.2439859935581298E-2"/>
    <n v="3.5387499999999994"/>
    <n v="134519.07999999999"/>
    <n v="136161.01999999999"/>
    <n v="5.2700657324872468E-6"/>
    <n v="8.4860140064418707E-2"/>
    <n v="13.553999999999998"/>
    <n v="12.637499999999999"/>
    <n v="1"/>
    <n v="1"/>
    <n v="0.9"/>
    <n v="9.9999999999999978E-2"/>
    <n v="92273.28453627837"/>
    <n v="-1.1274024286029638E-2"/>
    <n v="0"/>
    <n v="0"/>
    <n v="0"/>
    <n v="97035.827555036449"/>
    <m/>
    <m/>
    <s v=""/>
    <m/>
    <n v="52.202533363868859"/>
    <x v="358"/>
    <m/>
    <m/>
    <m/>
    <n v="58.471068427244184"/>
    <n v="-6.1785867149575679E-2"/>
    <n v="0"/>
    <m/>
  </r>
  <r>
    <x v="401"/>
    <n v="1205.0999999999999"/>
    <n v="-5.9965192144312285E-3"/>
    <n v="-1.2001082034584831E-2"/>
    <n v="0"/>
    <n v="1810.518"/>
    <n v="1810.518"/>
    <n v="1205.0999999999999"/>
    <n v="13.72"/>
    <n v="0.13720000000000002"/>
    <n v="5.2186678341314297E-2"/>
    <n v="3.5549999999999997"/>
    <n v="135181.38"/>
    <n v="136818.26"/>
    <n v="3.6175058724669562E-5"/>
    <n v="8.501332165868572E-2"/>
    <n v="13.616"/>
    <n v="12.797999999999998"/>
    <n v="1"/>
    <n v="1"/>
    <n v="0.9"/>
    <n v="9.9999999999999978E-2"/>
    <n v="91819.83755297953"/>
    <n v="-6.7144574383960487E-3"/>
    <n v="0"/>
    <n v="0"/>
    <n v="0"/>
    <n v="96559.212820707777"/>
    <m/>
    <m/>
    <s v=""/>
    <m/>
    <n v="51.946128104106506"/>
    <x v="359"/>
    <m/>
    <m/>
    <m/>
    <n v="58.471068427244184"/>
    <n v="-6.6418430159296826E-2"/>
    <n v="0"/>
    <m/>
  </r>
  <r>
    <x v="402"/>
    <n v="1212.28"/>
    <n v="5.9580117832545021E-3"/>
    <n v="-7.6992016268211394E-3"/>
    <n v="0"/>
    <n v="1821.558"/>
    <n v="1821.558"/>
    <n v="1212.28"/>
    <n v="13.52"/>
    <n v="0.13519999999999999"/>
    <n v="4.9158200033149746E-2"/>
    <n v="3.5549999999999997"/>
    <n v="132887.16"/>
    <n v="134456.63"/>
    <n v="3.5287556346874897E-5"/>
    <n v="8.6041799966850241E-2"/>
    <n v="13.675999999999998"/>
    <n v="12.905499999999998"/>
    <n v="1"/>
    <n v="1"/>
    <n v="0.9"/>
    <n v="9.9999999999999978E-2"/>
    <n v="92153.703965991765"/>
    <n v="-1.1318117228068303E-2"/>
    <n v="0"/>
    <n v="0"/>
    <n v="0"/>
    <n v="96925.248535038423"/>
    <m/>
    <m/>
    <s v=""/>
    <m/>
    <n v="52.143044975649396"/>
    <x v="360"/>
    <m/>
    <m/>
    <m/>
    <n v="58.471068427244184"/>
    <n v="-6.2952588850340496E-2"/>
    <n v="0"/>
    <m/>
  </r>
  <r>
    <x v="403"/>
    <n v="1208.4100000000001"/>
    <n v="-3.1923318045334881E-3"/>
    <n v="-7.5028960073737494E-3"/>
    <n v="0"/>
    <n v="1815.9690000000001"/>
    <n v="1815.9690000000001"/>
    <n v="1208.4100000000001"/>
    <n v="13.65"/>
    <n v="0.13650000000000001"/>
    <n v="5.018793861843282E-2"/>
    <n v="3.5987499999999999"/>
    <n v="133867.46"/>
    <n v="135435.4"/>
    <n v="1.0223610825850555E-5"/>
    <n v="8.631206138156719E-2"/>
    <n v="13.695999999999998"/>
    <n v="12.977499999999997"/>
    <n v="1"/>
    <n v="1"/>
    <n v="0.9"/>
    <n v="9.9999999999999978E-2"/>
    <n v="91956.020092349907"/>
    <n v="-9.1661059500660613E-3"/>
    <n v="0"/>
    <n v="0"/>
    <n v="0"/>
    <n v="96729.09763721397"/>
    <m/>
    <m/>
    <s v=""/>
    <m/>
    <n v="52.037521335092755"/>
    <x v="361"/>
    <m/>
    <m/>
    <m/>
    <n v="58.471068427244184"/>
    <n v="-6.487326288119688E-2"/>
    <n v="0"/>
    <m/>
  </r>
  <r>
    <x v="404"/>
    <n v="1220.33"/>
    <n v="9.8642017196148846E-3"/>
    <n v="8.9316619076763581E-3"/>
    <n v="0"/>
    <n v="1834.4760000000001"/>
    <n v="1834.4760000000001"/>
    <n v="1220.33"/>
    <n v="12.6"/>
    <n v="0.126"/>
    <n v="4.3007711555458641E-2"/>
    <n v="3.62"/>
    <n v="131550.68"/>
    <n v="133078.26999999999"/>
    <n v="9.6351265977416916E-5"/>
    <n v="8.2992288444541359E-2"/>
    <n v="13.758000000000001"/>
    <n v="13.072499999999996"/>
    <n v="1"/>
    <n v="1"/>
    <n v="0.9"/>
    <n v="9.9999999999999978E-2"/>
    <n v="92612.344458333231"/>
    <n v="-7.9930802373020526E-3"/>
    <n v="0"/>
    <n v="0"/>
    <n v="0"/>
    <n v="97448.904880699425"/>
    <m/>
    <m/>
    <s v=""/>
    <m/>
    <n v="52.424757293092817"/>
    <x v="362"/>
    <m/>
    <m/>
    <m/>
    <n v="58.471068427244184"/>
    <n v="-5.7939059888313049E-2"/>
    <n v="0"/>
    <m/>
  </r>
  <r>
    <x v="405"/>
    <n v="1221.5899999999999"/>
    <n v="1.0325076004031875E-3"/>
    <n v="7.6658700843078575E-3"/>
    <n v="0"/>
    <n v="1836.37"/>
    <n v="1836.37"/>
    <n v="1221.5899999999999"/>
    <n v="13.15"/>
    <n v="0.13150000000000001"/>
    <n v="4.2163023064092586E-2"/>
    <n v="3.5837500000000002"/>
    <n v="132676.85"/>
    <n v="134204.53"/>
    <n v="1.0649722583279903E-6"/>
    <n v="8.933697693590742E-2"/>
    <n v="13.443999999999999"/>
    <n v="13.110999999999999"/>
    <n v="1"/>
    <n v="1"/>
    <n v="0.9"/>
    <n v="9.9999999999999978E-2"/>
    <n v="92776.784234525563"/>
    <n v="5.791597118632863E-3"/>
    <n v="0"/>
    <n v="0"/>
    <n v="0"/>
    <n v="97622.878050701504"/>
    <m/>
    <m/>
    <s v=""/>
    <m/>
    <n v="52.518349942738652"/>
    <x v="363"/>
    <m/>
    <m/>
    <m/>
    <n v="58.471068427244184"/>
    <n v="-5.6281784473660057E-2"/>
    <n v="0"/>
    <m/>
  </r>
  <r>
    <x v="406"/>
    <n v="1218.02"/>
    <n v="-2.9224207794759094E-3"/>
    <n v="1.0739968519263177E-2"/>
    <n v="0"/>
    <n v="1831.057"/>
    <n v="1831.057"/>
    <n v="1218.02"/>
    <n v="13.57"/>
    <n v="0.13570000000000002"/>
    <n v="4.9560159642577345E-2"/>
    <n v="3.5387499999999994"/>
    <n v="132399.51"/>
    <n v="133910.9"/>
    <n v="8.5655693138481177E-6"/>
    <n v="8.613984035742267E-2"/>
    <n v="13.327999999999999"/>
    <n v="13.142499999999998"/>
    <n v="1"/>
    <n v="1"/>
    <n v="0.9"/>
    <n v="9.9999999999999978E-2"/>
    <n v="92512.465809793241"/>
    <n v="5.4566140218974546E-3"/>
    <n v="0"/>
    <n v="0"/>
    <n v="0"/>
    <n v="97348.272585253057"/>
    <m/>
    <m/>
    <s v=""/>
    <m/>
    <n v="52.37061996162582"/>
    <x v="364"/>
    <m/>
    <m/>
    <m/>
    <n v="58.471068427244184"/>
    <n v="-5.896088290640078E-2"/>
    <n v="0"/>
    <m/>
  </r>
  <r>
    <x v="407"/>
    <n v="1233.3900000000001"/>
    <n v="1.2618840413129551E-2"/>
    <n v="1.7400797149138225E-2"/>
    <n v="0"/>
    <n v="1854.2270000000001"/>
    <n v="1854.2270000000001"/>
    <n v="1233.3900000000001"/>
    <n v="12.93"/>
    <n v="0.1293"/>
    <n v="4.2628622042285846E-2"/>
    <n v="3.5462500000000001"/>
    <n v="131576.82999999999"/>
    <n v="133026.57999999999"/>
    <n v="1.5724874988138181E-4"/>
    <n v="8.6671377957714152E-2"/>
    <n v="13.298000000000002"/>
    <n v="13.196999999999999"/>
    <n v="1"/>
    <n v="1"/>
    <n v="0.9"/>
    <n v="9.9999999999999978E-2"/>
    <n v="93502.032521038942"/>
    <n v="7.5433400371032189E-3"/>
    <n v="0"/>
    <n v="0"/>
    <n v="0"/>
    <n v="98396.435279186597"/>
    <m/>
    <m/>
    <s v=""/>
    <m/>
    <n v="52.934501873899862"/>
    <x v="365"/>
    <m/>
    <m/>
    <m/>
    <n v="58.471068427244184"/>
    <n v="-4.8927603115611507E-2"/>
    <n v="0"/>
    <m/>
  </r>
  <r>
    <x v="408"/>
    <n v="1236.3599999999999"/>
    <n v="2.407997470386336E-3"/>
    <n v="2.3001126424058049E-2"/>
    <n v="0"/>
    <n v="1859.002"/>
    <n v="1859.002"/>
    <n v="1236.3599999999999"/>
    <n v="12.52"/>
    <n v="0.12520000000000001"/>
    <n v="3.200240075400243E-2"/>
    <n v="3.5487499999999996"/>
    <n v="129860.87"/>
    <n v="131278.96"/>
    <n v="5.7845199129649819E-6"/>
    <n v="9.3197599245997576E-2"/>
    <n v="13.180000000000001"/>
    <n v="13.182999999999998"/>
    <n v="-1"/>
    <n v="0"/>
    <n v="0.97499999999999998"/>
    <n v="2.5000000000000022E-2"/>
    <n v="93581.83279126689"/>
    <n v="1.4631300718468854E-2"/>
    <n v="0"/>
    <n v="0"/>
    <n v="0"/>
    <n v="98496.162704049144"/>
    <m/>
    <m/>
    <s v=""/>
    <m/>
    <n v="52.988152410560943"/>
    <x v="366"/>
    <m/>
    <m/>
    <m/>
    <n v="58.471068427244184"/>
    <n v="-4.7988444773908845E-2"/>
    <n v="0"/>
    <m/>
  </r>
  <r>
    <x v="409"/>
    <n v="1231.67"/>
    <n v="-3.7933935099807581E-3"/>
    <n v="9.3435311944624067E-3"/>
    <n v="0"/>
    <n v="1852.002"/>
    <n v="1852.002"/>
    <n v="1231.67"/>
    <n v="12.93"/>
    <n v="0.1293"/>
    <n v="3.9419009465459037E-2"/>
    <n v="3.5406300000000002"/>
    <n v="130236.19"/>
    <n v="131645.79999999999"/>
    <n v="1.4444611094259098E-5"/>
    <n v="8.9880990534540961E-2"/>
    <n v="12.953999999999999"/>
    <n v="13.188999999999998"/>
    <n v="-1"/>
    <n v="0"/>
    <n v="0.97499999999999998"/>
    <n v="2.5000000000000022E-2"/>
    <n v="93242.252413267095"/>
    <n v="1.7680329110418391E-2"/>
    <n v="0"/>
    <n v="0"/>
    <n v="0"/>
    <n v="98141.668073477922"/>
    <m/>
    <m/>
    <s v=""/>
    <m/>
    <n v="52.797444315973813"/>
    <x v="367"/>
    <m/>
    <m/>
    <m/>
    <n v="58.471068427244184"/>
    <n v="-5.1439490652975817E-2"/>
    <n v="0"/>
    <m/>
  </r>
  <r>
    <x v="410"/>
    <n v="1241.48"/>
    <n v="7.9647957650994528E-3"/>
    <n v="1.6275819359158672E-2"/>
    <n v="0"/>
    <n v="1866.741"/>
    <n v="1866.741"/>
    <n v="1241.48"/>
    <n v="11.98"/>
    <n v="0.1198"/>
    <n v="2.9459554366089005E-2"/>
    <n v="3.53688"/>
    <n v="127831.78"/>
    <n v="129202.74"/>
    <n v="6.2936363585697989E-5"/>
    <n v="9.0340445633910998E-2"/>
    <n v="13.02"/>
    <n v="13.2165"/>
    <n v="-1"/>
    <n v="0"/>
    <n v="0.97499999999999998"/>
    <n v="2.5000000000000022E-2"/>
    <n v="93923.082182929036"/>
    <n v="6.8015550045519291E-3"/>
    <n v="0"/>
    <n v="0"/>
    <n v="0"/>
    <n v="98857.896779707371"/>
    <m/>
    <m/>
    <s v=""/>
    <m/>
    <n v="53.182755122045904"/>
    <x v="368"/>
    <m/>
    <m/>
    <m/>
    <n v="58.471068427244184"/>
    <n v="-4.4541853589703417E-2"/>
    <n v="0"/>
    <m/>
  </r>
  <r>
    <x v="411"/>
    <n v="1240.56"/>
    <n v="-7.4105100364085796E-4"/>
    <n v="1.8457189134993723E-2"/>
    <n v="0"/>
    <n v="1865.452"/>
    <n v="1865.452"/>
    <n v="1240.56"/>
    <n v="11.65"/>
    <n v="0.11650000000000001"/>
    <n v="2.5041410509780024E-2"/>
    <n v="3.5487499999999996"/>
    <n v="127293.59"/>
    <n v="128621.63"/>
    <n v="5.4956381966753675E-7"/>
    <n v="9.1458589490219983E-2"/>
    <n v="12.785999999999998"/>
    <n v="13.194500000000001"/>
    <n v="-1"/>
    <n v="0"/>
    <n v="0.97499999999999998"/>
    <n v="2.5000000000000022E-2"/>
    <n v="93844.659581144806"/>
    <n v="1.2355439540842506E-2"/>
    <n v="0"/>
    <n v="0"/>
    <n v="0"/>
    <n v="98780.935998764136"/>
    <m/>
    <m/>
    <s v=""/>
    <m/>
    <n v="53.141352396515273"/>
    <x v="369"/>
    <m/>
    <m/>
    <m/>
    <n v="58.471068427244184"/>
    <n v="-4.5360221117057065E-2"/>
    <n v="0"/>
    <m/>
  </r>
  <r>
    <x v="412"/>
    <n v="1231.2"/>
    <n v="-7.5449796865930674E-3"/>
    <n v="-1.7066309647288946E-3"/>
    <n v="0"/>
    <n v="1851.866"/>
    <n v="1851.866"/>
    <n v="1231.2"/>
    <n v="12.39"/>
    <n v="0.12390000000000001"/>
    <n v="3.261662252019025E-2"/>
    <n v="3.5437500000000002"/>
    <n v="128588.28"/>
    <n v="129917.45"/>
    <n v="5.7359220519524513E-5"/>
    <n v="9.128337747980976E-2"/>
    <n v="12.401999999999999"/>
    <n v="13.14"/>
    <n v="-1"/>
    <n v="0"/>
    <n v="0.97499999999999998"/>
    <n v="2.5000000000000022E-2"/>
    <n v="93177.941272876516"/>
    <n v="1.440015418128171E-2"/>
    <n v="0"/>
    <n v="0"/>
    <n v="0"/>
    <n v="98104.62173647563"/>
    <m/>
    <m/>
    <s v=""/>
    <m/>
    <n v="52.777514433454137"/>
    <x v="370"/>
    <m/>
    <m/>
    <m/>
    <n v="58.471068427244184"/>
    <n v="-5.1920941321487835E-2"/>
    <n v="0"/>
    <m/>
  </r>
  <r>
    <x v="413"/>
    <n v="1227.1600000000001"/>
    <n v="-3.2813515269655147E-3"/>
    <n v="-7.3959799620807454E-3"/>
    <n v="0"/>
    <n v="1845.837"/>
    <n v="1845.837"/>
    <n v="1227.1600000000001"/>
    <n v="12.91"/>
    <n v="0.12909999999999999"/>
    <n v="3.7326131721378261E-2"/>
    <n v="3.5474999999999999"/>
    <n v="128507.34"/>
    <n v="129823.17"/>
    <n v="1.0802705625153867E-5"/>
    <n v="9.1773868278621731E-2"/>
    <n v="12.294"/>
    <n v="13.1465"/>
    <n v="-1"/>
    <n v="0"/>
    <n v="0.97499999999999998"/>
    <n v="2.5000000000000022E-2"/>
    <n v="92878.144971304675"/>
    <n v="-3.4661412102405809E-3"/>
    <n v="0"/>
    <n v="0"/>
    <n v="0"/>
    <n v="97791.669904252893"/>
    <m/>
    <m/>
    <s v=""/>
    <m/>
    <n v="52.609155190538161"/>
    <x v="371"/>
    <m/>
    <m/>
    <m/>
    <n v="58.471068427244184"/>
    <n v="-5.4969892363957884E-2"/>
    <n v="0"/>
    <m/>
  </r>
  <r>
    <x v="414"/>
    <n v="1227.73"/>
    <n v="4.6448710844537722E-4"/>
    <n v="-3.1380993436546101E-3"/>
    <n v="0"/>
    <n v="1846.7639999999999"/>
    <n v="1846.7639999999999"/>
    <n v="1227.73"/>
    <n v="12.49"/>
    <n v="0.1249"/>
    <n v="3.4721844061560619E-2"/>
    <n v="3.7275"/>
    <n v="127972.6"/>
    <n v="129270.46"/>
    <n v="2.1564810427041117E-7"/>
    <n v="9.0178155938439378E-2"/>
    <n v="12.372"/>
    <n v="13.116000000000003"/>
    <n v="-1"/>
    <n v="0"/>
    <n v="0.97499999999999998"/>
    <n v="2.5000000000000022E-2"/>
    <n v="92910.321654462212"/>
    <n v="-7.5194917536161032E-3"/>
    <n v="0"/>
    <n v="0"/>
    <n v="0"/>
    <n v="97829.380996402178"/>
    <m/>
    <m/>
    <s v=""/>
    <m/>
    <n v="52.629442692543485"/>
    <x v="372"/>
    <m/>
    <m/>
    <m/>
    <n v="58.471068427244184"/>
    <n v="-5.4630069553793237E-2"/>
    <n v="0"/>
    <m/>
  </r>
  <r>
    <x v="415"/>
    <n v="1237.9100000000001"/>
    <n v="8.2917253793586276E-3"/>
    <n v="-2.8111697293954352E-3"/>
    <n v="0"/>
    <n v="1862.107"/>
    <n v="1862.107"/>
    <n v="1237.9100000000001"/>
    <n v="11.22"/>
    <n v="0.11220000000000001"/>
    <n v="2.2516134662485088E-2"/>
    <n v="3.7362500000000001"/>
    <n v="126188.92"/>
    <n v="127456.24"/>
    <n v="6.8186931785511122E-5"/>
    <n v="8.968386533751492E-2"/>
    <n v="12.284000000000002"/>
    <n v="13.0755"/>
    <n v="-1"/>
    <n v="0"/>
    <n v="0.97499999999999998"/>
    <n v="2.5000000000000022E-2"/>
    <n v="93628.850579036109"/>
    <n v="-3.5598749516871919E-3"/>
    <n v="0"/>
    <n v="0"/>
    <n v="0"/>
    <n v="98587.744097646719"/>
    <m/>
    <m/>
    <s v=""/>
    <m/>
    <n v="53.037420612577108"/>
    <x v="373"/>
    <m/>
    <m/>
    <m/>
    <n v="58.471068427244184"/>
    <n v="-4.7326457260487453E-2"/>
    <n v="0"/>
    <m/>
  </r>
  <r>
    <x v="416"/>
    <n v="1231.02"/>
    <n v="-5.5658327342053004E-3"/>
    <n v="-7.6359514599598777E-3"/>
    <n v="0"/>
    <n v="1851.74"/>
    <n v="1851.74"/>
    <n v="1231.02"/>
    <n v="12.14"/>
    <n v="0.12140000000000001"/>
    <n v="3.6447669291998219E-2"/>
    <n v="3.7562499999999996"/>
    <n v="126942.91"/>
    <n v="128181"/>
    <n v="3.1151799309952848E-5"/>
    <n v="8.4952330708001789E-2"/>
    <n v="12.132000000000001"/>
    <n v="12.9655"/>
    <n v="-1"/>
    <n v="0"/>
    <n v="0.97499999999999998"/>
    <n v="2.5000000000000022E-2"/>
    <n v="93134.066266500799"/>
    <n v="-3.1326868438992239E-3"/>
    <n v="0"/>
    <n v="0"/>
    <n v="0"/>
    <n v="98067.320268163065"/>
    <m/>
    <m/>
    <s v=""/>
    <m/>
    <n v="52.757447297498572"/>
    <x v="374"/>
    <m/>
    <m/>
    <m/>
    <n v="58.471068427244184"/>
    <n v="-5.2429411446031415E-2"/>
    <n v="0"/>
    <m/>
  </r>
  <r>
    <x v="417"/>
    <n v="1221.3399999999999"/>
    <n v="-7.8633978326916321E-3"/>
    <n v="-7.9543696060584423E-3"/>
    <n v="0"/>
    <n v="1837.2"/>
    <n v="1837.2"/>
    <n v="1221.3399999999999"/>
    <n v="12.64"/>
    <n v="0.12640000000000001"/>
    <n v="3.9408664884105521E-2"/>
    <n v="3.7531300000000005"/>
    <n v="127497.39"/>
    <n v="128728.38"/>
    <n v="6.2322773101310933E-5"/>
    <n v="8.6991335115894491E-2"/>
    <n v="12.23"/>
    <n v="12.901500000000002"/>
    <n v="-1"/>
    <n v="-1"/>
    <n v="0.97499999999999998"/>
    <n v="2.5000000000000022E-2"/>
    <n v="92429.967724711518"/>
    <n v="-7.572016541117943E-3"/>
    <n v="0"/>
    <n v="0"/>
    <n v="0"/>
    <n v="97327.248006772774"/>
    <m/>
    <m/>
    <s v=""/>
    <m/>
    <n v="52.359309332477473"/>
    <x v="375"/>
    <m/>
    <m/>
    <m/>
    <n v="58.471068427244184"/>
    <n v="-5.9604799418807586E-2"/>
    <n v="0"/>
    <m/>
  </r>
  <r>
    <x v="418"/>
    <n v="1210.2"/>
    <n v="-9.1211292514777886E-3"/>
    <n v="-1.3794147330570716E-2"/>
    <n v="0"/>
    <n v="1820.491"/>
    <n v="1820.491"/>
    <n v="1210.2"/>
    <n v="13.79"/>
    <n v="0.13789999999999999"/>
    <n v="4.6960954897133589E-2"/>
    <n v="3.7712500000000002"/>
    <n v="130469.75"/>
    <n v="131716.88"/>
    <n v="8.3960228834529195E-5"/>
    <n v="9.0939045102866406E-2"/>
    <n v="12.28"/>
    <n v="12.862500000000001"/>
    <n v="-1"/>
    <n v="-1"/>
    <n v="0.97499999999999998"/>
    <n v="2.5000000000000022E-2"/>
    <n v="91661.623995318441"/>
    <n v="-8.0273671852709727E-3"/>
    <n v="0"/>
    <n v="0"/>
    <n v="0"/>
    <n v="96520.928728789731"/>
    <m/>
    <m/>
    <s v=""/>
    <m/>
    <n v="51.925532344416368"/>
    <x v="376"/>
    <m/>
    <m/>
    <m/>
    <n v="58.471068427244184"/>
    <n v="-6.7419889691979429E-2"/>
    <n v="0"/>
    <m/>
  </r>
  <r>
    <x v="419"/>
    <n v="1214.6199999999999"/>
    <n v="3.6522888778713902E-3"/>
    <n v="-1.0606345561144703E-2"/>
    <n v="0"/>
    <n v="1827.5360000000001"/>
    <n v="1827.5360000000001"/>
    <n v="1214.6199999999999"/>
    <n v="13.33"/>
    <n v="0.1333"/>
    <n v="3.7237685033555623E-2"/>
    <n v="3.7662500000000003"/>
    <n v="131809.68"/>
    <n v="133056.78"/>
    <n v="1.3290657951306788E-5"/>
    <n v="9.6062314966444379E-2"/>
    <n v="12.456"/>
    <n v="12.885000000000002"/>
    <n v="-1"/>
    <n v="-1"/>
    <n v="0.97499999999999998"/>
    <n v="2.5000000000000022E-2"/>
    <n v="92011.340228309622"/>
    <n v="-1.3098032657328451E-2"/>
    <n v="0"/>
    <n v="0"/>
    <n v="0"/>
    <n v="96909.892659490259"/>
    <m/>
    <m/>
    <s v=""/>
    <m/>
    <n v="52.134783948502694"/>
    <x v="377"/>
    <m/>
    <m/>
    <m/>
    <n v="58.471068427244184"/>
    <n v="-6.3686111205949691E-2"/>
    <n v="0"/>
    <m/>
  </r>
  <r>
    <x v="420"/>
    <n v="1215.29"/>
    <n v="5.5161285010951744E-4"/>
    <n v="-1.8346458090393813E-2"/>
    <n v="0"/>
    <n v="1828.5429999999999"/>
    <n v="1828.5429999999999"/>
    <n v="1215.29"/>
    <n v="12.96"/>
    <n v="0.12960000000000002"/>
    <n v="3.2910592318197415E-2"/>
    <n v="3.7650000000000001"/>
    <n v="130051.95"/>
    <n v="131269.44"/>
    <n v="3.041089782745879E-7"/>
    <n v="9.6689407681802605E-2"/>
    <n v="12.623999999999999"/>
    <n v="12.842999999999998"/>
    <n v="-1"/>
    <n v="-1"/>
    <n v="0.97499999999999998"/>
    <n v="2.5000000000000022E-2"/>
    <n v="92029.926494376938"/>
    <n v="-9.6757971573485646E-3"/>
    <n v="0"/>
    <n v="0"/>
    <n v="0"/>
    <n v="96929.648290641984"/>
    <m/>
    <m/>
    <s v=""/>
    <m/>
    <n v="52.145411919843873"/>
    <x v="378"/>
    <m/>
    <m/>
    <m/>
    <n v="58.471068427244184"/>
    <n v="-6.3519613091766236E-2"/>
    <n v="0"/>
    <m/>
  </r>
  <r>
    <x v="421"/>
    <n v="1215.6300000000001"/>
    <n v="2.7976861489853455E-4"/>
    <n v="-1.2500856741289978E-2"/>
    <n v="0"/>
    <n v="1829.049"/>
    <n v="1829.049"/>
    <n v="1215.6300000000001"/>
    <n v="13.04"/>
    <n v="0.13039999999999999"/>
    <n v="3.4377362536536935E-2"/>
    <n v="3.7837499999999995"/>
    <n v="128645.1"/>
    <n v="129811.01"/>
    <n v="7.8248585873377437E-8"/>
    <n v="9.6022637463463054E-2"/>
    <n v="12.972"/>
    <n v="12.804499999999999"/>
    <n v="1"/>
    <n v="0"/>
    <n v="0.97499999999999998"/>
    <n v="2.5000000000000022E-2"/>
    <n v="92029.468125389263"/>
    <n v="-1.7077258502809944E-2"/>
    <n v="0"/>
    <n v="0"/>
    <n v="0"/>
    <n v="96929.586737498335"/>
    <m/>
    <m/>
    <s v=""/>
    <m/>
    <n v="52.145378805991847"/>
    <x v="379"/>
    <m/>
    <m/>
    <m/>
    <n v="58.471068427244184"/>
    <n v="-6.3593328275593719E-2"/>
    <n v="0"/>
    <m/>
  </r>
  <r>
    <x v="422"/>
    <n v="1215.6600000000001"/>
    <n v="2.4678561733493254E-5"/>
    <n v="-4.6127803468648532E-3"/>
    <n v="0"/>
    <n v="1829.1289999999999"/>
    <n v="1829.1289999999999"/>
    <n v="1215.6600000000001"/>
    <n v="12.76"/>
    <n v="0.12759999999999999"/>
    <n v="3.4200392733007193E-2"/>
    <n v="3.8050000000000002"/>
    <n v="127631.37"/>
    <n v="128775.64"/>
    <n v="6.0901637955460888E-10"/>
    <n v="9.3399607266992798E-2"/>
    <n v="13.151999999999997"/>
    <n v="12.770499999999998"/>
    <n v="1"/>
    <n v="0"/>
    <n v="0.97499999999999998"/>
    <n v="2.5000000000000022E-2"/>
    <n v="92013.33187184378"/>
    <n v="-1.1860301878699797E-2"/>
    <n v="0"/>
    <n v="0"/>
    <n v="0"/>
    <n v="96914.625057474492"/>
    <m/>
    <m/>
    <s v=""/>
    <m/>
    <n v="52.137329844898773"/>
    <x v="380"/>
    <m/>
    <m/>
    <m/>
    <n v="58.471068427244184"/>
    <n v="-6.3762236891908852E-2"/>
    <n v="0"/>
    <m/>
  </r>
  <r>
    <x v="423"/>
    <n v="1216.8900000000001"/>
    <n v="1.0117960613986732E-3"/>
    <n v="5.5201449660116086E-3"/>
    <n v="0"/>
    <n v="1831.319"/>
    <n v="1831.319"/>
    <n v="1216.8900000000001"/>
    <n v="12.63"/>
    <n v="0.1263"/>
    <n v="3.3224077194190127E-2"/>
    <n v="3.8312499999999998"/>
    <n v="125721.08"/>
    <n v="126835.86"/>
    <n v="1.0226964224024862E-6"/>
    <n v="9.3075922805809869E-2"/>
    <n v="13.175999999999998"/>
    <n v="12.732499999999998"/>
    <n v="1"/>
    <n v="0"/>
    <n v="0.97499999999999998"/>
    <n v="2.5000000000000022E-2"/>
    <n v="92069.452628838102"/>
    <n v="-4.5075840998736183E-3"/>
    <n v="0"/>
    <n v="0"/>
    <n v="0"/>
    <n v="96991.495582926014"/>
    <m/>
    <m/>
    <s v=""/>
    <m/>
    <n v="52.178684015525135"/>
    <x v="381"/>
    <m/>
    <m/>
    <m/>
    <n v="58.471068427244184"/>
    <n v="-6.3044021078061174E-2"/>
    <n v="0"/>
    <m/>
  </r>
  <r>
    <x v="424"/>
    <n v="1227.68"/>
    <n v="8.8668655342718505E-3"/>
    <n v="1.0734721622412069E-2"/>
    <n v="0"/>
    <n v="1847.62"/>
    <n v="1847.62"/>
    <n v="1227.68"/>
    <n v="12.24"/>
    <n v="0.12240000000000001"/>
    <n v="3.1512855285650496E-2"/>
    <n v="3.84375"/>
    <n v="123201.58"/>
    <n v="124281.85"/>
    <n v="7.7929800761830751E-5"/>
    <n v="9.0887144714349513E-2"/>
    <n v="12.943999999999999"/>
    <n v="12.6815"/>
    <n v="1"/>
    <n v="0"/>
    <n v="0.97499999999999998"/>
    <n v="2.5000000000000022E-2"/>
    <n v="92819.062353682384"/>
    <n v="4.4492843978030105E-3"/>
    <n v="0"/>
    <n v="0"/>
    <n v="0"/>
    <n v="97784.66234041586"/>
    <m/>
    <m/>
    <s v=""/>
    <m/>
    <n v="52.605385319200742"/>
    <x v="382"/>
    <m/>
    <m/>
    <m/>
    <n v="58.471068427244184"/>
    <n v="-5.5406467877128329E-2"/>
    <n v="0"/>
    <m/>
  </r>
  <r>
    <x v="425"/>
    <n v="1228.81"/>
    <n v="9.2043529258423185E-4"/>
    <n v="1.1103544064886783E-2"/>
    <n v="0"/>
    <n v="1849.3340000000001"/>
    <n v="1849.3340000000001"/>
    <n v="1228.81"/>
    <n v="11.92"/>
    <n v="0.1192"/>
    <n v="2.5664335137541988E-2"/>
    <n v="3.9449999999999998"/>
    <n v="121407.08"/>
    <n v="122459.68"/>
    <n v="8.4642199140384329E-7"/>
    <n v="9.3535664862458012E-2"/>
    <n v="12.726000000000001"/>
    <n v="12.663499999999999"/>
    <n v="1"/>
    <n v="0"/>
    <n v="0.97499999999999998"/>
    <n v="2.5000000000000022E-2"/>
    <n v="92868.338561275115"/>
    <n v="8.7785062511702705E-3"/>
    <n v="0"/>
    <n v="0"/>
    <n v="0"/>
    <n v="97837.50017876293"/>
    <m/>
    <m/>
    <s v=""/>
    <m/>
    <n v="52.633810583236581"/>
    <x v="383"/>
    <m/>
    <m/>
    <m/>
    <n v="58.471068427244184"/>
    <n v="-5.4920656361938991E-2"/>
    <n v="0"/>
    <m/>
  </r>
  <r>
    <x v="426"/>
    <n v="1226.7"/>
    <n v="-1.717108421969149E-3"/>
    <n v="9.1066670280190998E-3"/>
    <n v="0"/>
    <n v="1846.1659999999999"/>
    <n v="1846.1659999999999"/>
    <n v="1226.7"/>
    <n v="12.46"/>
    <n v="0.1246"/>
    <n v="3.1640282027525307E-2"/>
    <n v="3.8525000000000005"/>
    <n v="121003.57"/>
    <n v="122017.4"/>
    <n v="2.9535321420151561E-6"/>
    <n v="9.2959717972474695E-2"/>
    <n v="12.518000000000001"/>
    <n v="12.602"/>
    <n v="-1"/>
    <n v="0"/>
    <n v="0.97499999999999998"/>
    <n v="2.5000000000000022E-2"/>
    <n v="92704.47501028057"/>
    <n v="9.1102111979781686E-3"/>
    <n v="0"/>
    <n v="0"/>
    <n v="0"/>
    <n v="97665.960398625466"/>
    <m/>
    <m/>
    <s v=""/>
    <m/>
    <n v="52.541527028579637"/>
    <x v="384"/>
    <m/>
    <m/>
    <m/>
    <n v="58.471068427244184"/>
    <n v="-5.6651339012027013E-2"/>
    <n v="0"/>
    <m/>
  </r>
  <r>
    <x v="427"/>
    <n v="1214.47"/>
    <n v="-9.96983777614735E-3"/>
    <n v="-8.8784930986174349E-4"/>
    <n v="0"/>
    <n v="1827.9590000000001"/>
    <n v="1827.9590000000001"/>
    <n v="1214.47"/>
    <n v="13.2"/>
    <n v="0.13200000000000001"/>
    <n v="4.4984595743323197E-2"/>
    <n v="3.80063"/>
    <n v="122326.76"/>
    <n v="123339.67"/>
    <n v="1.0039778329058972E-4"/>
    <n v="8.7015404256676809E-2"/>
    <n v="12.402000000000001"/>
    <n v="12.5465"/>
    <n v="-1"/>
    <n v="0"/>
    <n v="0.97499999999999998"/>
    <n v="2.5000000000000022E-2"/>
    <n v="91828.447989101318"/>
    <n v="7.3346820169775118E-3"/>
    <n v="0"/>
    <n v="0"/>
    <n v="0"/>
    <n v="96753.552273143156"/>
    <m/>
    <m/>
    <s v=""/>
    <m/>
    <n v="52.050677238228332"/>
    <x v="385"/>
    <m/>
    <m/>
    <m/>
    <n v="58.471068427244184"/>
    <n v="-6.5488548631642551E-2"/>
    <n v="0"/>
    <m/>
  </r>
  <r>
    <x v="428"/>
    <n v="1196.3900000000001"/>
    <n v="-1.4887152420397287E-2"/>
    <n v="-1.6786797791657704E-2"/>
    <n v="0"/>
    <n v="1801.402"/>
    <n v="1801.402"/>
    <n v="1196.3900000000001"/>
    <n v="14.55"/>
    <n v="0.14550000000000002"/>
    <n v="5.2175336716119361E-2"/>
    <n v="3.7912499999999993"/>
    <n v="126163.18"/>
    <n v="127195.72"/>
    <n v="2.2497234989682577E-4"/>
    <n v="9.3324663283880657E-2"/>
    <n v="12.49"/>
    <n v="12.559999999999999"/>
    <n v="-1"/>
    <n v="0"/>
    <n v="0.97499999999999998"/>
    <n v="2.5000000000000022E-2"/>
    <n v="90567.332833477936"/>
    <n v="-2.0093162477798909E-3"/>
    <n v="0"/>
    <n v="0"/>
    <n v="0"/>
    <n v="95458.896096030294"/>
    <m/>
    <m/>
    <s v=""/>
    <m/>
    <n v="51.354188796965325"/>
    <x v="386"/>
    <m/>
    <m/>
    <m/>
    <n v="58.471068427244184"/>
    <n v="-7.8017213800791074E-2"/>
    <n v="0"/>
    <m/>
  </r>
  <r>
    <x v="429"/>
    <n v="1191.49"/>
    <n v="-4.0956544270681627E-3"/>
    <n v="-2.9749317752997717E-2"/>
    <n v="0"/>
    <n v="1794.04"/>
    <n v="1794.04"/>
    <n v="1191.49"/>
    <n v="14.96"/>
    <n v="0.14960000000000001"/>
    <n v="4.3825078199465142E-2"/>
    <n v="3.7900000000000005"/>
    <n v="130051.71"/>
    <n v="131103.57"/>
    <n v="1.6843346166545154E-5"/>
    <n v="0.10577492180053487"/>
    <n v="12.874000000000001"/>
    <n v="12.6615"/>
    <n v="1"/>
    <n v="0"/>
    <n v="0.9"/>
    <n v="9.9999999999999978E-2"/>
    <n v="90275.236435351966"/>
    <n v="-1.6315072507443906E-2"/>
    <n v="0"/>
    <n v="0"/>
    <n v="0"/>
    <n v="95152.080648316303"/>
    <m/>
    <m/>
    <s v=""/>
    <m/>
    <n v="51.189130755524332"/>
    <x v="387"/>
    <m/>
    <m/>
    <m/>
    <n v="58.471068427244184"/>
    <n v="-8.1004488110556272E-2"/>
    <n v="0"/>
    <m/>
  </r>
  <r>
    <x v="430"/>
    <n v="1195.9000000000001"/>
    <n v="3.7012480171887407E-3"/>
    <n v="-2.6968505028393208E-2"/>
    <n v="-1"/>
    <n v="1800.7090000000001"/>
    <n v="1800.7090000000001"/>
    <n v="1195.9000000000001"/>
    <n v="14.59"/>
    <n v="0.1459"/>
    <n v="4.8022249704062658E-2"/>
    <n v="3.7850000000000001"/>
    <n v="129861.45"/>
    <n v="130898.88"/>
    <n v="1.3648704064495797E-5"/>
    <n v="9.7877750295937344E-2"/>
    <n v="13.418000000000001"/>
    <n v="12.763"/>
    <n v="1"/>
    <n v="0"/>
    <n v="0"/>
    <n v="0"/>
    <n v="90561.85983653953"/>
    <n v="-2.7406287607574575E-2"/>
    <n v="1"/>
    <n v="20"/>
    <n v="0"/>
    <n v="95456.498980046468"/>
    <m/>
    <m/>
    <s v=""/>
    <m/>
    <n v="51.352899216299342"/>
    <x v="388"/>
    <m/>
    <m/>
    <m/>
    <n v="58.471068427244184"/>
    <n v="-7.808835796543756E-2"/>
    <n v="1"/>
    <m/>
  </r>
  <r>
    <x v="431"/>
    <n v="1187.33"/>
    <n v="-7.1661510159714004E-3"/>
    <n v="-3.241754762239546E-2"/>
    <n v="-1"/>
    <n v="1787.799"/>
    <n v="1787.799"/>
    <n v="1187.33"/>
    <n v="15.55"/>
    <n v="0.1555"/>
    <n v="5.7163157169754078E-2"/>
    <n v="3.7850000000000001"/>
    <n v="133408.57999999999"/>
    <n v="134435.72"/>
    <n v="5.172416218935708E-5"/>
    <n v="9.8336842830245921E-2"/>
    <n v="13.952000000000002"/>
    <n v="12.8935"/>
    <n v="1"/>
    <n v="0"/>
    <n v="0"/>
    <n v="0"/>
    <n v="90561.85983653953"/>
    <n v="-2.4836007195431331E-2"/>
    <n v="1"/>
    <n v="20"/>
    <n v="3.1541666666666579E-2"/>
    <n v="95486.607550766421"/>
    <m/>
    <m/>
    <s v=""/>
    <m/>
    <n v="51.369096776593814"/>
    <x v="389"/>
    <m/>
    <m/>
    <m/>
    <n v="58.471068427244184"/>
    <n v="-7.7869577381062038E-2"/>
    <n v="1"/>
    <m/>
  </r>
  <r>
    <x v="432"/>
    <n v="1184.8699999999999"/>
    <n v="-2.0718755527107113E-3"/>
    <n v="-2.4519585398958821E-2"/>
    <n v="-1"/>
    <n v="1784.2239999999999"/>
    <n v="1784.2239999999999"/>
    <n v="1184.8699999999999"/>
    <n v="15.63"/>
    <n v="0.15629999999999999"/>
    <n v="5.5815399337190277E-2"/>
    <n v="3.8018799999999997"/>
    <n v="132963.73000000001"/>
    <n v="133974.22"/>
    <n v="4.3015791037326976E-6"/>
    <n v="0.10048460066280972"/>
    <n v="14.569999999999999"/>
    <n v="13.0885"/>
    <n v="1"/>
    <n v="0"/>
    <n v="0"/>
    <n v="0"/>
    <n v="90561.85983653953"/>
    <n v="-2.3112316568357993E-2"/>
    <n v="1"/>
    <n v="20"/>
    <n v="1.0560777777777863E-2"/>
    <n v="95496.691679197393"/>
    <m/>
    <m/>
    <s v=""/>
    <m/>
    <n v="51.374521752750837"/>
    <x v="390"/>
    <m/>
    <m/>
    <m/>
    <n v="58.471068427244184"/>
    <n v="-7.7796196425799269E-2"/>
    <n v="1"/>
    <m/>
  </r>
  <r>
    <x v="433"/>
    <n v="1177.68"/>
    <n v="-6.0681762556228369E-3"/>
    <n v="-1.5700609234184371E-2"/>
    <n v="0"/>
    <n v="1773.6030000000001"/>
    <n v="1773.6030000000001"/>
    <n v="1177.68"/>
    <n v="16.22"/>
    <n v="0.16219999999999998"/>
    <n v="6.5114881849491504E-2"/>
    <n v="3.8012499999999996"/>
    <n v="134572.98000000001"/>
    <n v="135582.13"/>
    <n v="3.7047459903546689E-5"/>
    <n v="9.7085118150508479E-2"/>
    <n v="15.056000000000001"/>
    <n v="13.250500000000002"/>
    <n v="1"/>
    <n v="0"/>
    <n v="0.97499999999999998"/>
    <n v="2.5000000000000022E-2"/>
    <n v="90561.85983653953"/>
    <n v="-1.3792982243499452E-2"/>
    <n v="0"/>
    <n v="0"/>
    <n v="1.0559027777777841E-2"/>
    <n v="95506.775201398661"/>
    <m/>
    <m/>
    <s v=""/>
    <m/>
    <n v="51.379946402773413"/>
    <x v="391"/>
    <m/>
    <m/>
    <m/>
    <n v="58.471068427244184"/>
    <n v="-7.772282576920031E-2"/>
    <n v="0"/>
    <m/>
  </r>
  <r>
    <x v="434"/>
    <n v="1176.8399999999999"/>
    <n v="-7.1326676176897141E-4"/>
    <n v="-1.2318221568885179E-2"/>
    <n v="0"/>
    <n v="1772.355"/>
    <n v="1772.355"/>
    <n v="1176.8399999999999"/>
    <n v="16.47"/>
    <n v="0.16469999999999999"/>
    <n v="6.5485147402285254E-2"/>
    <n v="3.7975000000000003"/>
    <n v="135422.47"/>
    <n v="136424.26"/>
    <n v="5.0911258494500484E-7"/>
    <n v="9.9214852597714731E-2"/>
    <n v="15.39"/>
    <n v="13.416"/>
    <n v="1"/>
    <n v="0"/>
    <n v="0.97499999999999998"/>
    <n v="2.5000000000000022E-2"/>
    <n v="90512.942424717461"/>
    <n v="-6.0430143708267714E-5"/>
    <n v="0"/>
    <n v="0"/>
    <n v="0"/>
    <n v="95456.323848107902"/>
    <m/>
    <m/>
    <s v=""/>
    <m/>
    <n v="51.352805000264951"/>
    <x v="392"/>
    <m/>
    <m/>
    <m/>
    <n v="58.471068427244184"/>
    <n v="-7.8234009508030167E-2"/>
    <n v="0"/>
    <m/>
  </r>
  <r>
    <x v="435"/>
    <n v="1186.57"/>
    <n v="8.2679038781823255E-3"/>
    <n v="-7.7515657078915945E-3"/>
    <n v="0"/>
    <n v="1787.0070000000001"/>
    <n v="1787.0070000000001"/>
    <n v="1186.57"/>
    <n v="14.87"/>
    <n v="0.1487"/>
    <n v="5.2823022416464305E-2"/>
    <n v="3.8018799999999997"/>
    <n v="130756.06"/>
    <n v="131709.51"/>
    <n v="6.7797306716358246E-5"/>
    <n v="9.5876977583535694E-2"/>
    <n v="15.692000000000002"/>
    <n v="13.615"/>
    <n v="1"/>
    <n v="0"/>
    <n v="0.97499999999999998"/>
    <n v="2.5000000000000022E-2"/>
    <n v="91164.383943768247"/>
    <n v="2.6331250822668739E-3"/>
    <n v="0"/>
    <n v="0"/>
    <n v="0"/>
    <n v="96143.498507531345"/>
    <m/>
    <m/>
    <s v=""/>
    <m/>
    <n v="51.722485550111465"/>
    <x v="393"/>
    <m/>
    <m/>
    <m/>
    <n v="58.471068427244184"/>
    <n v="-7.162252888356635E-2"/>
    <n v="0"/>
    <m/>
  </r>
  <r>
    <x v="436"/>
    <n v="1190.0999999999999"/>
    <n v="2.9749614434884109E-3"/>
    <n v="2.3895467515682167E-3"/>
    <n v="0"/>
    <n v="1792.3309999999999"/>
    <n v="1792.3309999999999"/>
    <n v="1190.0999999999999"/>
    <n v="14.67"/>
    <n v="0.1467"/>
    <n v="4.7476806746523756E-2"/>
    <n v="3.84"/>
    <n v="130625.72"/>
    <n v="131538.19"/>
    <n v="8.8241376129824773E-6"/>
    <n v="9.9223193253476241E-2"/>
    <n v="15.747999999999999"/>
    <n v="13.797500000000003"/>
    <n v="1"/>
    <n v="0"/>
    <n v="0.97499999999999998"/>
    <n v="2.5000000000000022E-2"/>
    <n v="91425.849675844118"/>
    <n v="6.6531772681817092E-3"/>
    <n v="0"/>
    <n v="0"/>
    <n v="0"/>
    <n v="96420.380313817572"/>
    <m/>
    <m/>
    <s v=""/>
    <m/>
    <n v="51.871440138274345"/>
    <x v="394"/>
    <m/>
    <m/>
    <m/>
    <n v="58.471068427244184"/>
    <n v="-6.9021609134751638E-2"/>
    <n v="0"/>
    <m/>
  </r>
  <r>
    <x v="437"/>
    <n v="1178.1400000000001"/>
    <n v="-1.0049575665910249E-2"/>
    <n v="-5.5881533616313206E-3"/>
    <n v="0"/>
    <n v="1774.3230000000001"/>
    <n v="1774.3230000000001"/>
    <n v="1178.1400000000001"/>
    <n v="15.33"/>
    <n v="0.15329999999999999"/>
    <n v="5.3581153166569293E-2"/>
    <n v="3.7993800000000002"/>
    <n v="131159.87"/>
    <n v="132062.18"/>
    <n v="1.0201835363013144E-4"/>
    <n v="9.9718846833430699E-2"/>
    <n v="15.571999999999999"/>
    <n v="13.924000000000001"/>
    <n v="1"/>
    <n v="0"/>
    <n v="0.97499999999999998"/>
    <n v="2.5000000000000022E-2"/>
    <n v="90539.133460774319"/>
    <n v="9.5403279135837238E-3"/>
    <n v="0"/>
    <n v="0"/>
    <n v="0"/>
    <n v="95485.696484418731"/>
    <m/>
    <m/>
    <s v=""/>
    <m/>
    <n v="51.368606648642"/>
    <x v="395"/>
    <m/>
    <m/>
    <m/>
    <n v="58.471068427244184"/>
    <n v="-7.8070361620753537E-2"/>
    <n v="0"/>
    <m/>
  </r>
  <r>
    <x v="438"/>
    <n v="1195.76"/>
    <n v="1.4955777751370691E-2"/>
    <n v="1.5435800645362208E-2"/>
    <n v="0"/>
    <n v="1801.0139999999999"/>
    <n v="1801.0139999999999"/>
    <n v="1195.76"/>
    <n v="13.5"/>
    <n v="0.13500000000000001"/>
    <n v="3.3356643241674103E-2"/>
    <n v="3.7937499999999997"/>
    <n v="129670.21"/>
    <n v="130548.32"/>
    <n v="2.2037529652789648E-4"/>
    <n v="0.10164335675832591"/>
    <n v="15.512"/>
    <n v="14.0585"/>
    <n v="1"/>
    <n v="1"/>
    <n v="0.85"/>
    <n v="0.15000000000000002"/>
    <n v="91833.417752220223"/>
    <n v="-2.5094864224550761E-4"/>
    <n v="0"/>
    <n v="0"/>
    <n v="0"/>
    <n v="96859.058456616098"/>
    <m/>
    <m/>
    <s v=""/>
    <m/>
    <n v="52.107436583736224"/>
    <x v="396"/>
    <m/>
    <m/>
    <m/>
    <n v="58.471068427244184"/>
    <n v="-6.483467315359992E-2"/>
    <n v="0"/>
    <m/>
  </r>
  <r>
    <x v="439"/>
    <n v="1177.8"/>
    <n v="-1.5019736401953643E-2"/>
    <n v="1.1293310051775363E-3"/>
    <n v="0"/>
    <n v="1774.0219999999999"/>
    <n v="1774.0219999999999"/>
    <n v="1177.8"/>
    <n v="16.11"/>
    <n v="0.16109999999999999"/>
    <n v="4.9301783900406931E-2"/>
    <n v="3.7800000000000002"/>
    <n v="134161.14000000001"/>
    <n v="135055.87"/>
    <n v="2.2902811800948943E-4"/>
    <n v="0.11179821609959306"/>
    <n v="14.968"/>
    <n v="14.044"/>
    <n v="1"/>
    <n v="1"/>
    <n v="0.85"/>
    <n v="0.15000000000000002"/>
    <n v="91136.622358214372"/>
    <n v="1.4040766366501423E-2"/>
    <n v="0"/>
    <n v="0"/>
    <n v="0"/>
    <n v="96128.351335375861"/>
    <m/>
    <m/>
    <s v=""/>
    <m/>
    <n v="51.71433679949287"/>
    <x v="397"/>
    <m/>
    <m/>
    <m/>
    <n v="58.471068427244184"/>
    <n v="-7.1913739697496037E-2"/>
    <n v="0"/>
    <m/>
  </r>
  <r>
    <x v="440"/>
    <n v="1179.5899999999999"/>
    <n v="1.519782645610368E-3"/>
    <n v="-5.6187902273944212E-3"/>
    <n v="0"/>
    <n v="1776.7280000000001"/>
    <n v="1776.7280000000001"/>
    <n v="1179.5899999999999"/>
    <n v="16.13"/>
    <n v="0.1613"/>
    <n v="4.1265108931537245E-2"/>
    <n v="3.7762500000000006"/>
    <n v="133639.07999999999"/>
    <n v="134516.06"/>
    <n v="2.3062338717835294E-6"/>
    <n v="0.12003489106846275"/>
    <n v="14.895999999999997"/>
    <n v="14.183000000000002"/>
    <n v="1"/>
    <n v="1"/>
    <n v="0.85"/>
    <n v="0.15000000000000002"/>
    <n v="91199.713916151755"/>
    <n v="6.89050556516424E-3"/>
    <n v="0"/>
    <n v="0"/>
    <n v="0"/>
    <n v="96196.876599340772"/>
    <m/>
    <m/>
    <s v=""/>
    <m/>
    <n v="51.751201455244555"/>
    <x v="398"/>
    <m/>
    <m/>
    <m/>
    <n v="58.471068427244184"/>
    <n v="-7.1276324667149615E-2"/>
    <n v="0"/>
    <m/>
  </r>
  <r>
    <x v="441"/>
    <n v="1199.3800000000001"/>
    <n v="1.677701574275825E-2"/>
    <n v="8.1832640718754179E-3"/>
    <n v="0"/>
    <n v="1806.586"/>
    <n v="1806.586"/>
    <n v="1199.3800000000001"/>
    <n v="14.74"/>
    <n v="0.1474"/>
    <n v="3.1326464355686492E-2"/>
    <n v="3.8012499999999996"/>
    <n v="129812.65"/>
    <n v="130621.88"/>
    <n v="2.7681759128862104E-4"/>
    <n v="0.11607353564431351"/>
    <n v="15.148"/>
    <n v="14.341500000000002"/>
    <n v="1"/>
    <n v="1"/>
    <n v="0.85"/>
    <n v="0.15000000000000002"/>
    <n v="92104.235434608796"/>
    <n v="3.8754139341623528E-4"/>
    <n v="0"/>
    <n v="0"/>
    <n v="0"/>
    <n v="97157.826253222738"/>
    <m/>
    <m/>
    <s v=""/>
    <m/>
    <n v="52.268165216277247"/>
    <x v="399"/>
    <m/>
    <m/>
    <m/>
    <n v="58.471068427244184"/>
    <n v="-6.2072166109040094E-2"/>
    <n v="0"/>
    <m/>
  </r>
  <r>
    <x v="442"/>
    <n v="1196.54"/>
    <n v="-2.3678900765397026E-3"/>
    <n v="1.5864949661245964E-2"/>
    <n v="0"/>
    <n v="1802.3030000000001"/>
    <n v="1802.3030000000001"/>
    <n v="1196.54"/>
    <n v="14.53"/>
    <n v="0.14529999999999998"/>
    <n v="1.6880192675035682E-2"/>
    <n v="3.7937499999999997"/>
    <n v="128594.98"/>
    <n v="129382.58"/>
    <n v="5.6202088252840687E-6"/>
    <n v="0.1284198073249643"/>
    <n v="15.161999999999997"/>
    <n v="14.426500000000001"/>
    <n v="1"/>
    <n v="1"/>
    <n v="0.85"/>
    <n v="0.15000000000000002"/>
    <n v="91787.77816017202"/>
    <n v="7.4200651256721706E-3"/>
    <n v="0"/>
    <n v="0"/>
    <n v="0"/>
    <n v="96825.334086211442"/>
    <m/>
    <m/>
    <s v=""/>
    <m/>
    <n v="52.089293825380025"/>
    <x v="400"/>
    <m/>
    <m/>
    <m/>
    <n v="58.471068427244184"/>
    <n v="-6.5306258026979647E-2"/>
    <n v="0"/>
    <m/>
  </r>
  <r>
    <x v="443"/>
    <n v="1191.3800000000001"/>
    <n v="-4.3124341852339709E-3"/>
    <n v="-3.4032622753586983E-3"/>
    <n v="0"/>
    <n v="1794.558"/>
    <n v="1794.558"/>
    <n v="1191.3800000000001"/>
    <n v="14.59"/>
    <n v="0.1459"/>
    <n v="1.7243323450668008E-2"/>
    <n v="3.8174999999999999"/>
    <n v="127005.21"/>
    <n v="127769.17"/>
    <n v="1.867760560113709E-5"/>
    <n v="0.12865667654933199"/>
    <n v="15.001999999999999"/>
    <n v="14.515000000000001"/>
    <n v="1"/>
    <n v="1"/>
    <n v="0.85"/>
    <n v="0.15000000000000002"/>
    <n v="91279.633699719489"/>
    <n v="1.3791215485165598E-2"/>
    <n v="0"/>
    <n v="0"/>
    <n v="0"/>
    <n v="96292.109256027819"/>
    <m/>
    <m/>
    <s v=""/>
    <m/>
    <n v="51.802433933632145"/>
    <x v="401"/>
    <m/>
    <m/>
    <m/>
    <n v="58.471068427244184"/>
    <n v="-7.0477884614648545E-2"/>
    <n v="0"/>
    <m/>
  </r>
  <r>
    <x v="444"/>
    <n v="1178.9000000000001"/>
    <n v="-1.0475247192331616E-2"/>
    <n v="1.1412269342633286E-3"/>
    <n v="0"/>
    <n v="1776.0050000000001"/>
    <n v="1776.0050000000001"/>
    <n v="1178.9000000000001"/>
    <n v="16.02"/>
    <n v="0.16020000000000001"/>
    <n v="3.0718002791600058E-2"/>
    <n v="3.8975000000000004"/>
    <n v="131214.62"/>
    <n v="131990.17000000001"/>
    <n v="1.1089140460389136E-4"/>
    <n v="0.12948199720839995"/>
    <n v="15.219999999999999"/>
    <n v="14.612999999999996"/>
    <n v="1"/>
    <n v="1"/>
    <n v="0.85"/>
    <n v="0.15000000000000002"/>
    <n v="90919.2124756665"/>
    <n v="-6.0303108177344189E-3"/>
    <n v="0"/>
    <n v="0"/>
    <n v="0"/>
    <n v="95924.642494735483"/>
    <m/>
    <m/>
    <s v=""/>
    <m/>
    <n v="51.604747199259769"/>
    <x v="402"/>
    <m/>
    <m/>
    <m/>
    <n v="58.471068427244184"/>
    <n v="-7.4049196872636114E-2"/>
    <n v="0"/>
    <m/>
  </r>
  <r>
    <x v="445"/>
    <n v="1198.4100000000001"/>
    <n v="1.6549325642548185E-2"/>
    <n v="1.6170769931201145E-2"/>
    <n v="0"/>
    <n v="1805.557"/>
    <n v="1805.557"/>
    <n v="1198.4100000000001"/>
    <n v="14.25"/>
    <n v="0.14249999999999999"/>
    <n v="8.2026014413385806E-3"/>
    <n v="3.9737500000000003"/>
    <n v="128441.4"/>
    <n v="129186.38"/>
    <n v="2.6941538736608393E-4"/>
    <n v="0.13429739855866141"/>
    <n v="15.201999999999998"/>
    <n v="14.801999999999996"/>
    <n v="1"/>
    <n v="1"/>
    <n v="0.85"/>
    <n v="0.15000000000000002"/>
    <n v="91908.464832091093"/>
    <n v="-2.3855380737431986E-3"/>
    <n v="0"/>
    <n v="0"/>
    <n v="0"/>
    <n v="96977.26244734753"/>
    <m/>
    <m/>
    <s v=""/>
    <m/>
    <n v="52.171026990757795"/>
    <x v="403"/>
    <m/>
    <m/>
    <m/>
    <n v="58.471068427244184"/>
    <n v="-6.3912728239271521E-2"/>
    <n v="0"/>
    <m/>
  </r>
  <r>
    <x v="446"/>
    <n v="1207.01"/>
    <n v="7.1761750986722994E-3"/>
    <n v="6.5699292871151949E-3"/>
    <n v="0"/>
    <n v="1818.5039999999999"/>
    <n v="1818.5039999999999"/>
    <n v="1207.01"/>
    <n v="15.32"/>
    <n v="0.1532"/>
    <n v="7.9068221226264168E-3"/>
    <n v="4.0625"/>
    <n v="127149.82"/>
    <n v="127845.65"/>
    <n v="5.1130349284327881E-5"/>
    <n v="0.14529317787737359"/>
    <n v="14.825999999999999"/>
    <n v="14.9185"/>
    <n v="-1"/>
    <n v="0"/>
    <n v="0.9"/>
    <n v="9.9999999999999978E-2"/>
    <n v="92326.005874575261"/>
    <n v="7.7714160001747246E-3"/>
    <n v="0"/>
    <n v="0"/>
    <n v="0"/>
    <n v="97422.06568667297"/>
    <m/>
    <m/>
    <s v=""/>
    <m/>
    <n v="52.410318565079386"/>
    <x v="404"/>
    <m/>
    <m/>
    <m/>
    <n v="58.471068427244184"/>
    <n v="-5.969262471286374E-2"/>
    <n v="0"/>
    <m/>
  </r>
  <r>
    <x v="447"/>
    <n v="1202.76"/>
    <n v="-3.5210975882552509E-3"/>
    <n v="5.4167217753996466E-3"/>
    <n v="0"/>
    <n v="1812.1089999999999"/>
    <n v="1812.1089999999999"/>
    <n v="1202.76"/>
    <n v="14.85"/>
    <n v="0.14849999999999999"/>
    <n v="4.2670911248054444E-3"/>
    <n v="4.0625"/>
    <n v="126637.38"/>
    <n v="127316.52"/>
    <n v="1.2441924602019649E-5"/>
    <n v="0.14423290887519455"/>
    <n v="14.942000000000002"/>
    <n v="15.061499999999999"/>
    <n v="-1"/>
    <n v="0"/>
    <n v="0.9"/>
    <n v="9.9999999999999978E-2"/>
    <n v="91995.213823269936"/>
    <n v="2.407820214998857E-3"/>
    <n v="0"/>
    <n v="0"/>
    <n v="0"/>
    <n v="97074.465237708791"/>
    <m/>
    <m/>
    <s v=""/>
    <m/>
    <n v="52.223319345393683"/>
    <x v="405"/>
    <m/>
    <m/>
    <m/>
    <n v="58.471068427244184"/>
    <n v="-6.3072013561139673E-2"/>
    <n v="0"/>
    <m/>
  </r>
  <r>
    <x v="448"/>
    <n v="1214.76"/>
    <n v="9.9770527786091634E-3"/>
    <n v="1.9706208739242781E-2"/>
    <n v="0"/>
    <n v="1830.431"/>
    <n v="1830.431"/>
    <n v="1214.76"/>
    <n v="13.48"/>
    <n v="0.1348"/>
    <n v="-9.8926163089249619E-3"/>
    <n v="4.05"/>
    <n v="123014.14"/>
    <n v="123660.02"/>
    <n v="9.8557451706722115E-5"/>
    <n v="0.14469261630892497"/>
    <n v="15.006"/>
    <n v="15.144"/>
    <n v="-1"/>
    <n v="0"/>
    <n v="0.9"/>
    <n v="9.9999999999999978E-2"/>
    <n v="92557.062763040638"/>
    <n v="2.2599486255776569E-3"/>
    <n v="0"/>
    <n v="0"/>
    <n v="0"/>
    <n v="97680.080751114903"/>
    <m/>
    <m/>
    <s v=""/>
    <m/>
    <n v="52.549123379231887"/>
    <x v="406"/>
    <m/>
    <m/>
    <m/>
    <n v="58.471068427244184"/>
    <n v="-5.7251367364047345E-2"/>
    <n v="0"/>
    <m/>
  </r>
  <r>
    <x v="449"/>
    <n v="1219.94"/>
    <n v="4.2642168000264213E-3"/>
    <n v="3.4445672731600818E-2"/>
    <n v="0"/>
    <n v="1838.855"/>
    <n v="1838.855"/>
    <n v="1219.94"/>
    <n v="13"/>
    <n v="0.13"/>
    <n v="-1.842861131401996E-2"/>
    <n v="4.0350000000000001"/>
    <n v="118111.14"/>
    <n v="118717.84"/>
    <n v="1.8106308257389005E-5"/>
    <n v="0.14842861131401996"/>
    <n v="14.784000000000001"/>
    <n v="15.090500000000006"/>
    <n v="-1"/>
    <n v="0"/>
    <n v="0.9"/>
    <n v="9.9999999999999978E-2"/>
    <n v="92542.365474260121"/>
    <n v="1.3994677799907373E-2"/>
    <n v="0"/>
    <n v="0"/>
    <n v="0"/>
    <n v="97695.343716903008"/>
    <m/>
    <m/>
    <s v=""/>
    <m/>
    <n v="52.557334423552952"/>
    <x v="407"/>
    <m/>
    <m/>
    <m/>
    <n v="58.471068427244184"/>
    <n v="-5.7128599643714084E-2"/>
    <n v="0"/>
    <m/>
  </r>
  <r>
    <x v="450"/>
    <n v="1220.1400000000001"/>
    <n v="1.6394248897499963E-4"/>
    <n v="1.8060289578027633E-2"/>
    <n v="0"/>
    <n v="1839.1579999999999"/>
    <n v="1839.1579999999999"/>
    <n v="1220.1400000000001"/>
    <n v="13.17"/>
    <n v="0.13170000000000001"/>
    <n v="-1.351859803523453E-2"/>
    <n v="4.0306300000000004"/>
    <n v="117371.89"/>
    <n v="117961.9"/>
    <n v="2.6872734048223925E-8"/>
    <n v="0.14521859803523454"/>
    <n v="14.180000000000001"/>
    <n v="14.992500000000003"/>
    <n v="-1"/>
    <n v="0"/>
    <n v="0.9"/>
    <n v="9.9999999999999978E-2"/>
    <n v="92497.093262407681"/>
    <n v="1.7852695314843903E-2"/>
    <n v="0"/>
    <n v="0"/>
    <n v="0"/>
    <n v="97648.684934768928"/>
    <m/>
    <m/>
    <s v=""/>
    <m/>
    <n v="52.532233317163247"/>
    <x v="408"/>
    <m/>
    <m/>
    <m/>
    <n v="58.471068427244184"/>
    <n v="-5.760343883169039E-2"/>
    <n v="0"/>
    <m/>
  </r>
  <r>
    <x v="451"/>
    <n v="1222.81"/>
    <n v="2.18827347681394E-3"/>
    <n v="1.3072387956169274E-2"/>
    <n v="0"/>
    <n v="1843.271"/>
    <n v="1843.271"/>
    <n v="1222.81"/>
    <n v="13.1"/>
    <n v="0.13100000000000001"/>
    <n v="-5.0580501931568045E-3"/>
    <n v="4.0425000000000004"/>
    <n v="116794.34"/>
    <n v="117343.01"/>
    <n v="4.7780831500300901E-6"/>
    <n v="0.13605805019315681"/>
    <n v="13.964000000000002"/>
    <n v="14.921500000000004"/>
    <n v="-1"/>
    <n v="0"/>
    <n v="0.9"/>
    <n v="9.9999999999999978E-2"/>
    <n v="92630.732477967191"/>
    <n v="6.4045072604788089E-3"/>
    <n v="0"/>
    <n v="0"/>
    <n v="0"/>
    <n v="97797.174026478446"/>
    <m/>
    <m/>
    <s v=""/>
    <m/>
    <n v="52.6121162527701"/>
    <x v="409"/>
    <m/>
    <m/>
    <m/>
    <n v="58.471068427244184"/>
    <n v="-5.6244081545022029E-2"/>
    <n v="0"/>
    <m/>
  </r>
  <r>
    <x v="452"/>
    <n v="1218.5899999999999"/>
    <n v="-3.4510676229341231E-3"/>
    <n v="1.3142417921490401E-2"/>
    <n v="0"/>
    <n v="1837.796"/>
    <n v="1837.796"/>
    <n v="1218.5899999999999"/>
    <n v="13.08"/>
    <n v="0.1308"/>
    <n v="-4.7492195430127171E-3"/>
    <n v="4.04"/>
    <n v="117330.46"/>
    <n v="117868.98"/>
    <n v="1.1951099930765826E-5"/>
    <n v="0.13554921954301272"/>
    <n v="13.52"/>
    <n v="14.799000000000003"/>
    <n v="-1"/>
    <n v="0"/>
    <n v="0.9"/>
    <n v="9.9999999999999978E-2"/>
    <n v="92384.545192087506"/>
    <n v="3.3005500509346586E-3"/>
    <n v="0"/>
    <n v="0"/>
    <n v="0"/>
    <n v="97580.630763141613"/>
    <m/>
    <m/>
    <s v=""/>
    <m/>
    <n v="52.495622095777925"/>
    <x v="410"/>
    <m/>
    <m/>
    <m/>
    <n v="58.471068427244184"/>
    <n v="-5.8358262361120072E-2"/>
    <n v="0"/>
    <m/>
  </r>
  <r>
    <x v="453"/>
    <n v="1220.6500000000001"/>
    <n v="1.6904783397206913E-3"/>
    <n v="4.8558434826019292E-3"/>
    <n v="0"/>
    <n v="1841.001"/>
    <n v="1841.001"/>
    <n v="1220.6500000000001"/>
    <n v="12.8"/>
    <n v="0.128"/>
    <n v="-7.4774727953183517E-3"/>
    <n v="4.0331299999999999"/>
    <n v="115360.76"/>
    <n v="115877.51"/>
    <n v="2.8528935828606893E-6"/>
    <n v="0.13547747279531835"/>
    <n v="13.166"/>
    <n v="14.6715"/>
    <n v="-1"/>
    <n v="0"/>
    <n v="0.9"/>
    <n v="9.9999999999999978E-2"/>
    <n v="92369.012400945227"/>
    <n v="4.2320828729798254E-3"/>
    <n v="0"/>
    <n v="0"/>
    <n v="0"/>
    <n v="97569.973043887338"/>
    <m/>
    <m/>
    <s v=""/>
    <m/>
    <n v="52.489888543965442"/>
    <x v="411"/>
    <m/>
    <m/>
    <m/>
    <n v="58.471068427244184"/>
    <n v="-5.8485613919140977E-2"/>
    <n v="0"/>
    <m/>
  </r>
  <r>
    <x v="454"/>
    <n v="1230.96"/>
    <n v="8.4463195838282434E-3"/>
    <n v="9.0379462664037513E-3"/>
    <n v="0"/>
    <n v="1856.9"/>
    <n v="1856.9"/>
    <n v="1230.96"/>
    <n v="11.9"/>
    <n v="0.11900000000000001"/>
    <n v="-1.439545519743847E-2"/>
    <n v="4.0337500000000004"/>
    <n v="112745.85"/>
    <n v="113238.37"/>
    <n v="7.0742381188697098E-5"/>
    <n v="0.13339545519743848"/>
    <n v="13.030000000000001"/>
    <n v="14.500499999999999"/>
    <n v="-1"/>
    <n v="0"/>
    <n v="0.9"/>
    <n v="9.9999999999999978E-2"/>
    <n v="92860.799985502599"/>
    <n v="-2.0317235279694312E-3"/>
    <n v="0"/>
    <n v="0"/>
    <n v="0"/>
    <n v="98107.16720831838"/>
    <m/>
    <m/>
    <s v=""/>
    <m/>
    <n v="52.778883825380255"/>
    <x v="412"/>
    <m/>
    <m/>
    <m/>
    <n v="58.471068427244184"/>
    <n v="-5.3326527721626493E-2"/>
    <n v="0"/>
    <m/>
  </r>
  <r>
    <x v="455"/>
    <n v="1234.72"/>
    <n v="3.0545265483850059E-3"/>
    <n v="1.1928530325813758E-2"/>
    <n v="0"/>
    <n v="1862.558"/>
    <n v="1862.558"/>
    <n v="1234.72"/>
    <n v="11.63"/>
    <n v="0.11630000000000001"/>
    <n v="-1.9918195021261714E-2"/>
    <n v="4.0337500000000004"/>
    <n v="109157.04"/>
    <n v="109621.64"/>
    <n v="9.3017128736896269E-6"/>
    <n v="0.13621819502126173"/>
    <n v="12.810000000000002"/>
    <n v="14.271999999999997"/>
    <n v="-1"/>
    <n v="-1"/>
    <n v="0.97499999999999998"/>
    <n v="2.5000000000000022E-2"/>
    <n v="92819.492281910439"/>
    <n v="3.4409592796831312E-3"/>
    <n v="0"/>
    <n v="0"/>
    <n v="0"/>
    <n v="98063.92306527833"/>
    <m/>
    <m/>
    <s v=""/>
    <m/>
    <n v="52.755619698338521"/>
    <x v="413"/>
    <m/>
    <m/>
    <m/>
    <n v="58.471068427244184"/>
    <n v="-5.3768435536017956E-2"/>
    <n v="0"/>
    <m/>
  </r>
  <r>
    <x v="456"/>
    <n v="1233.76"/>
    <n v="-7.7750421148115034E-4"/>
    <n v="8.9627526375186672E-3"/>
    <n v="0"/>
    <n v="1861.248"/>
    <n v="1861.248"/>
    <n v="1233.76"/>
    <n v="12.18"/>
    <n v="0.12179999999999999"/>
    <n v="-1.3246590976324468E-2"/>
    <n v="4.0487500000000001"/>
    <n v="110559.16"/>
    <n v="110994.19"/>
    <n v="6.0498314533763017E-7"/>
    <n v="0.13504659097632446"/>
    <n v="12.502000000000001"/>
    <n v="14.109999999999996"/>
    <n v="-1"/>
    <n v="-1"/>
    <n v="0.97499999999999998"/>
    <n v="2.5000000000000022E-2"/>
    <n v="92778.183268543406"/>
    <n v="3.4855043345862757E-3"/>
    <n v="0"/>
    <n v="0"/>
    <n v="0"/>
    <n v="98028.166413564599"/>
    <m/>
    <m/>
    <s v=""/>
    <m/>
    <n v="52.736383630062527"/>
    <x v="414"/>
    <m/>
    <m/>
    <m/>
    <n v="58.471068427244184"/>
    <n v="-5.4187311097207203E-2"/>
    <n v="0"/>
    <m/>
  </r>
  <r>
    <x v="457"/>
    <n v="1229.01"/>
    <n v="-3.8500194527298914E-3"/>
    <n v="8.5638008077228989E-3"/>
    <n v="0"/>
    <n v="1854.278"/>
    <n v="1854.278"/>
    <n v="1229.01"/>
    <n v="12.23"/>
    <n v="0.12230000000000001"/>
    <n v="-1.2750656747823511E-2"/>
    <n v="4.1043799999999999"/>
    <n v="109967.72"/>
    <n v="110388.3"/>
    <n v="1.4879919385515375E-5"/>
    <n v="0.13505065674782352"/>
    <n v="12.318000000000001"/>
    <n v="13.985499999999998"/>
    <n v="-1"/>
    <n v="-1"/>
    <n v="0.97499999999999998"/>
    <n v="2.5000000000000022E-2"/>
    <n v="92417.254071007774"/>
    <n v="1.5918128533776166E-3"/>
    <n v="0"/>
    <n v="0"/>
    <n v="0"/>
    <n v="97657.137884927084"/>
    <m/>
    <m/>
    <s v=""/>
    <m/>
    <n v="52.536780765500346"/>
    <x v="415"/>
    <m/>
    <m/>
    <m/>
    <n v="58.471068427244184"/>
    <n v="-5.7791658022987691E-2"/>
    <n v="0"/>
    <m/>
  </r>
  <r>
    <x v="458"/>
    <n v="1231.21"/>
    <n v="1.7900586651045103E-3"/>
    <n v="8.6633811331067179E-3"/>
    <n v="0"/>
    <n v="1857.971"/>
    <n v="1857.971"/>
    <n v="1231.21"/>
    <n v="12.26"/>
    <n v="0.1226"/>
    <n v="-1.0187556907646736E-2"/>
    <n v="4.0362499999999999"/>
    <n v="109636.07"/>
    <n v="110043.34"/>
    <n v="3.1985835182685051E-6"/>
    <n v="0.13278755690764674"/>
    <n v="12.148000000000001"/>
    <n v="13.830500000000001"/>
    <n v="-1"/>
    <n v="-1"/>
    <n v="0.97499999999999998"/>
    <n v="2.5000000000000022E-2"/>
    <n v="92571.330543774078"/>
    <n v="3.5405141468469736E-4"/>
    <n v="0"/>
    <n v="0"/>
    <n v="0"/>
    <n v="97839.407448006474"/>
    <m/>
    <m/>
    <s v=""/>
    <m/>
    <n v="52.634836640197484"/>
    <x v="416"/>
    <m/>
    <m/>
    <m/>
    <n v="58.471068427244184"/>
    <n v="-5.6057667368362485E-2"/>
    <n v="0"/>
    <m/>
  </r>
  <r>
    <x v="459"/>
    <n v="1242.8"/>
    <n v="9.4135037889555573E-3"/>
    <n v="9.6305653382340317E-3"/>
    <n v="0"/>
    <n v="1875.492"/>
    <n v="1875.492"/>
    <n v="1242.8"/>
    <n v="11.25"/>
    <n v="0.1125"/>
    <n v="-2.0044698514941048E-2"/>
    <n v="4.0337500000000004"/>
    <n v="106764.13"/>
    <n v="107148.72"/>
    <n v="8.7787021860961858E-5"/>
    <n v="0.13254469851494105"/>
    <n v="12.04"/>
    <n v="13.7685"/>
    <n v="-1"/>
    <n v="-1"/>
    <n v="0.97499999999999998"/>
    <n v="2.5000000000000022E-2"/>
    <n v="93360.089852457328"/>
    <n v="2.1903248456380808E-3"/>
    <n v="0"/>
    <n v="0"/>
    <n v="0"/>
    <n v="98674.911442868266"/>
    <m/>
    <m/>
    <s v=""/>
    <m/>
    <n v="53.084314181291063"/>
    <x v="417"/>
    <m/>
    <m/>
    <m/>
    <n v="58.471068427244184"/>
    <n v="-4.8021607774502484E-2"/>
    <n v="0"/>
    <m/>
  </r>
  <r>
    <x v="460"/>
    <n v="1248.27"/>
    <n v="4.4013517862890872E-3"/>
    <n v="1.0977390576138113E-2"/>
    <n v="0"/>
    <n v="1883.992"/>
    <n v="1883.992"/>
    <n v="1248.27"/>
    <n v="11.12"/>
    <n v="0.11119999999999999"/>
    <n v="-2.0728327768481714E-2"/>
    <n v="4.0287499999999996"/>
    <n v="103731.51"/>
    <n v="104093.48"/>
    <n v="1.9286977637775789E-5"/>
    <n v="0.13192832776848171"/>
    <n v="11.91"/>
    <n v="13.525499999999999"/>
    <n v="-1"/>
    <n v="-1"/>
    <n v="0.97499999999999998"/>
    <n v="2.5000000000000022E-2"/>
    <n v="93694.175915239568"/>
    <n v="5.3767560373449985E-3"/>
    <n v="0"/>
    <n v="0"/>
    <n v="0"/>
    <n v="99040.868965218062"/>
    <m/>
    <m/>
    <s v=""/>
    <m/>
    <n v="53.281188987757659"/>
    <x v="418"/>
    <m/>
    <m/>
    <m/>
    <n v="58.471068427244184"/>
    <n v="-4.4515856802958775E-2"/>
    <n v="0"/>
    <m/>
  </r>
  <r>
    <x v="461"/>
    <n v="1254.8499999999999"/>
    <n v="5.2712954729345896E-3"/>
    <n v="1.7026190260553853E-2"/>
    <n v="0"/>
    <n v="1893.932"/>
    <n v="1893.932"/>
    <n v="1254.8499999999999"/>
    <n v="10.82"/>
    <n v="0.1082"/>
    <n v="-1.4689008372119755E-2"/>
    <n v="4.0350000000000001"/>
    <n v="104304.68"/>
    <n v="104634.56"/>
    <n v="2.764078919260187E-5"/>
    <n v="0.12288900837211976"/>
    <n v="11.808"/>
    <n v="13.274999999999997"/>
    <n v="-1"/>
    <n v="-1"/>
    <n v="0.97499999999999998"/>
    <n v="2.5000000000000022E-2"/>
    <n v="94187.893963660172"/>
    <n v="9.4234908188524091E-3"/>
    <n v="0"/>
    <n v="0"/>
    <n v="0"/>
    <n v="99564.029377570405"/>
    <m/>
    <m/>
    <s v=""/>
    <m/>
    <n v="53.562634507094202"/>
    <x v="419"/>
    <m/>
    <m/>
    <m/>
    <n v="58.471068427244184"/>
    <n v="-3.9543731927937587E-2"/>
    <n v="0"/>
    <m/>
  </r>
  <r>
    <x v="462"/>
    <n v="1261.23"/>
    <n v="5.0842730206799303E-3"/>
    <n v="2.5960482733963675E-2"/>
    <n v="0"/>
    <n v="1903.6559999999999"/>
    <n v="1903.6559999999999"/>
    <n v="1261.23"/>
    <n v="10.6"/>
    <n v="0.106"/>
    <n v="-7.11457937321959E-3"/>
    <n v="4.04"/>
    <n v="103443.63"/>
    <n v="103759.28"/>
    <n v="2.5719014255901844E-5"/>
    <n v="0.11311457937321959"/>
    <n v="11.536"/>
    <n v="13.079000000000002"/>
    <n v="-1"/>
    <n v="-1"/>
    <n v="0.97499999999999998"/>
    <n v="2.5000000000000022E-2"/>
    <n v="94635.101696361497"/>
    <n v="1.5194420126080743E-2"/>
    <n v="0"/>
    <n v="0"/>
    <n v="0"/>
    <n v="100041.8925300659"/>
    <m/>
    <m/>
    <s v=""/>
    <m/>
    <n v="53.819711380554793"/>
    <x v="420"/>
    <m/>
    <m/>
    <m/>
    <n v="58.471068427244184"/>
    <n v="-3.4959086267977058E-2"/>
    <n v="0"/>
    <m/>
  </r>
  <r>
    <x v="463"/>
    <n v="1265.6099999999999"/>
    <n v="3.4728003615516201E-3"/>
    <n v="2.7643224430410784E-2"/>
    <n v="0"/>
    <n v="1910.394"/>
    <n v="1910.394"/>
    <n v="1265.6099999999999"/>
    <n v="10.96"/>
    <n v="0.1096"/>
    <n v="-4.6938792057893558E-3"/>
    <n v="4.0425000000000004"/>
    <n v="102883.03"/>
    <n v="103185.56"/>
    <n v="1.2018592101178065E-5"/>
    <n v="0.11429387920578936"/>
    <n v="11.209999999999999"/>
    <n v="12.882500000000002"/>
    <n v="-1"/>
    <n v="-1"/>
    <n v="0.97499999999999998"/>
    <n v="2.5000000000000022E-2"/>
    <n v="94942.452557723518"/>
    <n v="2.3998198687548822E-2"/>
    <n v="0"/>
    <n v="0"/>
    <n v="0"/>
    <n v="100373.58472540849"/>
    <m/>
    <m/>
    <s v=""/>
    <m/>
    <n v="53.998152409298385"/>
    <x v="421"/>
    <m/>
    <m/>
    <m/>
    <n v="58.471068427244184"/>
    <n v="-3.1784662060270197E-2"/>
    <n v="0"/>
    <m/>
  </r>
  <r>
    <x v="464"/>
    <n v="1268.25"/>
    <n v="2.0859506483039691E-3"/>
    <n v="2.0315671289759196E-2"/>
    <n v="0"/>
    <n v="1914.405"/>
    <n v="1914.405"/>
    <n v="1268.25"/>
    <n v="10.88"/>
    <n v="0.10880000000000001"/>
    <n v="8.6504186159679641E-3"/>
    <n v="4.0437500000000002"/>
    <n v="102986"/>
    <n v="103266.13"/>
    <n v="4.3421310616039745E-6"/>
    <n v="0.10014958138403204"/>
    <n v="10.95"/>
    <n v="12.700999999999999"/>
    <n v="-1"/>
    <n v="-1"/>
    <n v="0.97499999999999998"/>
    <n v="2.5000000000000022E-2"/>
    <n v="95137.400035547209"/>
    <n v="2.5613999496617579E-2"/>
    <n v="0"/>
    <n v="0"/>
    <n v="0"/>
    <n v="100581.56871553652"/>
    <m/>
    <m/>
    <s v=""/>
    <m/>
    <n v="54.110041919156494"/>
    <x v="422"/>
    <m/>
    <m/>
    <m/>
    <n v="58.471068427244184"/>
    <n v="-2.9828928193237791E-2"/>
    <n v="0"/>
    <m/>
  </r>
  <r>
    <x v="465"/>
    <n v="1257.46"/>
    <n v="-8.5077863197319248E-3"/>
    <n v="7.4065331837381843E-3"/>
    <n v="0"/>
    <n v="1898.37"/>
    <n v="1898.37"/>
    <n v="1257.46"/>
    <n v="11.84"/>
    <n v="0.11840000000000001"/>
    <n v="1.8323534976707231E-2"/>
    <n v="4.0525000000000002"/>
    <n v="104111.21"/>
    <n v="104360.32000000001"/>
    <n v="7.3003082344060395E-5"/>
    <n v="0.10007646502329277"/>
    <n v="10.876000000000001"/>
    <n v="12.443999999999999"/>
    <n v="-1"/>
    <n v="-1"/>
    <n v="0.97499999999999998"/>
    <n v="2.5000000000000022E-2"/>
    <n v="94373.428066477354"/>
    <n v="1.9037151591206447E-2"/>
    <n v="0"/>
    <n v="0"/>
    <n v="0"/>
    <n v="99787.635647826086"/>
    <m/>
    <m/>
    <s v=""/>
    <m/>
    <n v="53.682928362235202"/>
    <x v="423"/>
    <m/>
    <m/>
    <m/>
    <n v="58.471068427244184"/>
    <n v="-3.7562053949234731E-2"/>
    <n v="0"/>
    <m/>
  </r>
  <r>
    <x v="466"/>
    <n v="1257.48"/>
    <n v="1.5905078491584845E-5"/>
    <n v="2.1511427892951795E-3"/>
    <n v="0"/>
    <n v="1898.741"/>
    <n v="1898.741"/>
    <n v="1257.48"/>
    <n v="11.89"/>
    <n v="0.11890000000000001"/>
    <n v="1.5761391834822558E-2"/>
    <n v="4.05375"/>
    <n v="104104.43"/>
    <n v="104342.16"/>
    <n v="2.5296749835022501E-10"/>
    <n v="0.10313860816517745"/>
    <n v="11.020000000000001"/>
    <n v="12.323499999999999"/>
    <n v="-1"/>
    <n v="-1"/>
    <n v="0.97499999999999998"/>
    <n v="2.5000000000000022E-2"/>
    <n v="94374.48100393913"/>
    <n v="7.2496731477982301E-3"/>
    <n v="0"/>
    <n v="0"/>
    <n v="0"/>
    <n v="99806.487226572382"/>
    <m/>
    <m/>
    <s v=""/>
    <m/>
    <n v="53.693069978927319"/>
    <x v="424"/>
    <m/>
    <m/>
    <m/>
    <n v="58.471068427244184"/>
    <n v="-3.7405287566322332E-2"/>
    <n v="0"/>
    <m/>
  </r>
  <r>
    <x v="467"/>
    <n v="1249.48"/>
    <n v="-6.3619302096256103E-3"/>
    <n v="-9.295060441010361E-3"/>
    <n v="0"/>
    <n v="1887.2840000000001"/>
    <n v="1887.2840000000001"/>
    <n v="1249.48"/>
    <n v="12.06"/>
    <n v="0.1206"/>
    <n v="2.3814852599564368E-2"/>
    <n v="4.0774999999999997"/>
    <n v="104552.5"/>
    <n v="104779.89"/>
    <n v="4.0733160127686865E-5"/>
    <n v="9.6785147400435631E-2"/>
    <n v="11.234"/>
    <n v="12.151999999999997"/>
    <n v="-1"/>
    <n v="-1"/>
    <n v="0.97499999999999998"/>
    <n v="2.5000000000000022E-2"/>
    <n v="93798.985093469964"/>
    <n v="1.9810087308136382E-3"/>
    <n v="0"/>
    <n v="0"/>
    <n v="0"/>
    <n v="99230.050141617976"/>
    <m/>
    <m/>
    <s v=""/>
    <m/>
    <n v="53.382963115125527"/>
    <x v="425"/>
    <m/>
    <m/>
    <m/>
    <n v="58.471068427244184"/>
    <n v="-4.2989707966410662E-2"/>
    <n v="0"/>
    <m/>
  </r>
  <r>
    <x v="468"/>
    <n v="1264.67"/>
    <n v="1.2157057335851817E-2"/>
    <n v="-6.1080346671016361E-4"/>
    <n v="0"/>
    <n v="1910.232"/>
    <n v="1910.232"/>
    <n v="1264.67"/>
    <n v="11.24"/>
    <n v="0.1124"/>
    <n v="3.0254313620402803E-2"/>
    <n v="4.0518799999999997"/>
    <n v="103420.05"/>
    <n v="103633.57"/>
    <n v="1.4601710637456497E-4"/>
    <n v="8.2145686379597196E-2"/>
    <n v="11.526000000000002"/>
    <n v="12.012499999999999"/>
    <n v="-1"/>
    <n v="-1"/>
    <n v="0.97499999999999998"/>
    <n v="2.5000000000000022E-2"/>
    <n v="94885.14209316099"/>
    <n v="-8.8351635693723063E-3"/>
    <n v="0"/>
    <n v="0"/>
    <n v="0"/>
    <n v="100379.58119803079"/>
    <m/>
    <m/>
    <s v=""/>
    <m/>
    <n v="54.001378342131844"/>
    <x v="426"/>
    <m/>
    <m/>
    <m/>
    <n v="58.471068427244184"/>
    <n v="-3.1928414064672395E-2"/>
    <n v="0"/>
    <m/>
  </r>
  <r>
    <x v="469"/>
    <n v="1265.08"/>
    <n v="3.2419524460913784E-4"/>
    <n v="-2.3725588704049949E-3"/>
    <n v="0"/>
    <n v="1910.856"/>
    <n v="1910.856"/>
    <n v="1265.08"/>
    <n v="11.01"/>
    <n v="0.1101"/>
    <n v="2.1585603075546675E-2"/>
    <n v="4.0356300000000003"/>
    <n v="102037.18"/>
    <n v="102236.56"/>
    <n v="1.0506849300114224E-7"/>
    <n v="8.8514396924453329E-2"/>
    <n v="11.582000000000001"/>
    <n v="11.900500000000003"/>
    <n v="-1"/>
    <n v="-1"/>
    <n v="0.97499999999999998"/>
    <n v="2.5000000000000022E-2"/>
    <n v="94883.15740462768"/>
    <n v="-6.036337067202302E-4"/>
    <n v="0"/>
    <n v="0"/>
    <n v="0"/>
    <n v="100377.99625986614"/>
    <m/>
    <m/>
    <s v=""/>
    <m/>
    <n v="54.000525690183537"/>
    <x v="427"/>
    <m/>
    <m/>
    <m/>
    <n v="58.471068427244184"/>
    <n v="-3.1968895366420669E-2"/>
    <n v="0"/>
    <m/>
  </r>
  <r>
    <x v="470"/>
    <n v="1262.0899999999999"/>
    <n v="-2.3634868941094789E-3"/>
    <n v="3.771740555217451E-3"/>
    <n v="0"/>
    <n v="1906.422"/>
    <n v="1906.422"/>
    <n v="1262.0899999999999"/>
    <n v="11.6"/>
    <n v="0.11599999999999999"/>
    <n v="2.8287484451574793E-2"/>
    <n v="4.0425000000000004"/>
    <n v="102220.38"/>
    <n v="102386.72"/>
    <n v="5.5993015679924357E-6"/>
    <n v="8.7712515548425199E-2"/>
    <n v="11.608000000000001"/>
    <n v="11.801000000000002"/>
    <n v="-1"/>
    <n v="-1"/>
    <n v="0.97499999999999998"/>
    <n v="2.5000000000000022E-2"/>
    <n v="94667.992675259098"/>
    <n v="-2.6723731237613402E-3"/>
    <n v="0"/>
    <n v="0"/>
    <n v="0"/>
    <n v="100155.40506403409"/>
    <m/>
    <m/>
    <s v=""/>
    <m/>
    <n v="53.880777916400334"/>
    <x v="428"/>
    <m/>
    <m/>
    <m/>
    <n v="58.471068427244184"/>
    <n v="-3.4190949580899743E-2"/>
    <n v="0"/>
    <m/>
  </r>
  <r>
    <x v="471"/>
    <n v="1263.7"/>
    <n v="1.2756617990794528E-3"/>
    <n v="5.0314972758053189E-3"/>
    <n v="0"/>
    <n v="1908.8879999999999"/>
    <n v="1908.8879999999999"/>
    <n v="1263.7"/>
    <n v="11.52"/>
    <n v="0.1152"/>
    <n v="3.3783220232570035E-2"/>
    <n v="4.0437500000000002"/>
    <n v="102160.5"/>
    <n v="102315.51"/>
    <n v="1.6252395492255534E-6"/>
    <n v="8.1416779767429961E-2"/>
    <n v="11.56"/>
    <n v="11.7225"/>
    <n v="-1"/>
    <n v="-1"/>
    <n v="0.97499999999999998"/>
    <n v="2.5000000000000022E-2"/>
    <n v="94784.09186800383"/>
    <n v="3.1212663862782986E-3"/>
    <n v="0"/>
    <n v="0"/>
    <n v="0"/>
    <n v="100280.25275616649"/>
    <m/>
    <m/>
    <s v=""/>
    <m/>
    <n v="53.947942447050082"/>
    <x v="429"/>
    <m/>
    <m/>
    <m/>
    <n v="58.471068427244184"/>
    <n v="-3.3012199053415348E-2"/>
    <n v="0"/>
    <m/>
  </r>
  <r>
    <x v="472"/>
    <n v="1257.3699999999999"/>
    <n v="-5.0091002611380997E-3"/>
    <n v="6.3843272242928295E-3"/>
    <n v="0"/>
    <n v="1899.693"/>
    <n v="1899.693"/>
    <n v="1257.3699999999999"/>
    <n v="12.18"/>
    <n v="0.12179999999999999"/>
    <n v="4.1550957158100324E-2"/>
    <n v="4.0418799999999999"/>
    <n v="102858.51"/>
    <n v="103003.36"/>
    <n v="2.521734892774476E-5"/>
    <n v="8.0249042841899668E-2"/>
    <n v="11.486000000000001"/>
    <n v="11.6435"/>
    <n v="-1"/>
    <n v="-1"/>
    <n v="0.97499999999999998"/>
    <n v="2.5000000000000022E-2"/>
    <n v="94337.108862660578"/>
    <n v="4.3402714346858495E-3"/>
    <n v="0"/>
    <n v="0"/>
    <n v="0"/>
    <n v="99826.413922354841"/>
    <m/>
    <m/>
    <s v=""/>
    <m/>
    <n v="53.703789978206196"/>
    <x v="430"/>
    <m/>
    <m/>
    <m/>
    <n v="58.471068427244184"/>
    <n v="-3.7413554778795377E-2"/>
    <n v="0"/>
    <m/>
  </r>
  <r>
    <x v="473"/>
    <n v="1255.8399999999999"/>
    <n v="-1.2168255962843322E-3"/>
    <n v="-6.9895557078433201E-3"/>
    <n v="0"/>
    <n v="1897.5709999999999"/>
    <n v="1897.5709999999999"/>
    <n v="1255.8399999999999"/>
    <n v="12.21"/>
    <n v="0.12210000000000001"/>
    <n v="4.007284393797754E-2"/>
    <n v="4.1100000000000003"/>
    <n v="102763.86"/>
    <n v="102897.28"/>
    <n v="1.4824682541702405E-6"/>
    <n v="8.2027156062022474E-2"/>
    <n v="11.510000000000002"/>
    <n v="11.598500000000001"/>
    <n v="-1"/>
    <n v="-1"/>
    <n v="0.97499999999999998"/>
    <n v="2.5000000000000022E-2"/>
    <n v="94222.757976789086"/>
    <n v="5.7369892505167996E-3"/>
    <n v="0"/>
    <n v="0"/>
    <n v="0"/>
    <n v="99715.396774732581"/>
    <m/>
    <m/>
    <s v=""/>
    <m/>
    <n v="53.644065889704706"/>
    <x v="431"/>
    <m/>
    <m/>
    <m/>
    <n v="58.471068427244184"/>
    <n v="-3.8509074780275987E-2"/>
    <n v="0"/>
    <m/>
  </r>
  <r>
    <x v="474"/>
    <n v="1259.3699999999999"/>
    <n v="2.8108676264491095E-3"/>
    <n v="-4.5028833260033485E-3"/>
    <n v="0"/>
    <n v="1902.9179999999999"/>
    <n v="1902.9179999999999"/>
    <n v="1259.3699999999999"/>
    <n v="11.69"/>
    <n v="0.11689999999999999"/>
    <n v="3.5103272920011711E-2"/>
    <n v="4.1749999999999998"/>
    <n v="102091.85"/>
    <n v="102213.11"/>
    <n v="7.8788252909422732E-6"/>
    <n v="8.179672707998828E-2"/>
    <n v="11.703999999999999"/>
    <n v="11.569000000000001"/>
    <n v="1"/>
    <n v="0"/>
    <n v="0.97499999999999998"/>
    <n v="2.5000000000000022E-2"/>
    <n v="94465.322169396677"/>
    <n v="-6.9809045100186484E-3"/>
    <n v="0"/>
    <n v="0"/>
    <n v="0"/>
    <n v="99973.049745687516"/>
    <m/>
    <m/>
    <s v=""/>
    <m/>
    <n v="53.782675907792573"/>
    <x v="432"/>
    <m/>
    <m/>
    <m/>
    <n v="58.471068427244184"/>
    <n v="-3.6049783987012085E-2"/>
    <n v="0"/>
    <m/>
  </r>
  <r>
    <x v="475"/>
    <n v="1260.43"/>
    <n v="8.416906866133278E-4"/>
    <n v="-1.2977057452805418E-3"/>
    <n v="0"/>
    <n v="1904.5909999999999"/>
    <n v="1904.5909999999999"/>
    <n v="1260.43"/>
    <n v="11.47"/>
    <n v="0.11470000000000001"/>
    <n v="3.3188905626087728E-2"/>
    <n v="4.2531299999999996"/>
    <n v="102258.92"/>
    <n v="102346.73"/>
    <n v="7.0784738159384607E-7"/>
    <n v="8.1511094373912282E-2"/>
    <n v="11.84"/>
    <n v="11.558500000000002"/>
    <n v="1"/>
    <n v="0"/>
    <n v="0.97499999999999998"/>
    <n v="2.5000000000000022E-2"/>
    <n v="94545.932275713436"/>
    <n v="-4.40368181941031E-3"/>
    <n v="0"/>
    <n v="0"/>
    <n v="0"/>
    <n v="100062.83637874719"/>
    <m/>
    <m/>
    <s v=""/>
    <m/>
    <n v="53.830978579352397"/>
    <x v="433"/>
    <m/>
    <m/>
    <m/>
    <n v="58.471068427244184"/>
    <n v="-3.5259385209883365E-2"/>
    <n v="0"/>
    <m/>
  </r>
  <r>
    <x v="476"/>
    <n v="1267.43"/>
    <n v="5.5536602588006634E-3"/>
    <n v="2.9802927144406688E-3"/>
    <n v="0"/>
    <n v="1915.297"/>
    <n v="1915.297"/>
    <n v="1267.43"/>
    <n v="11.11"/>
    <n v="0.11109999999999999"/>
    <n v="2.9739764154604831E-2"/>
    <n v="4.2668799999999996"/>
    <n v="101905.61"/>
    <n v="101982.21"/>
    <n v="3.0672717580729233E-5"/>
    <n v="8.136023584539516E-2"/>
    <n v="11.813999999999998"/>
    <n v="11.5505"/>
    <n v="1"/>
    <n v="0"/>
    <n v="0.97499999999999998"/>
    <n v="2.5000000000000022E-2"/>
    <n v="95049.462949380482"/>
    <n v="-1.2893523576058552E-3"/>
    <n v="0"/>
    <n v="0"/>
    <n v="0"/>
    <n v="100602.60025095798"/>
    <m/>
    <m/>
    <s v=""/>
    <m/>
    <n v="54.121356290942622"/>
    <x v="434"/>
    <m/>
    <m/>
    <m/>
    <n v="58.471068427244184"/>
    <n v="-3.0080579083206715E-2"/>
    <n v="0"/>
    <m/>
  </r>
  <r>
    <x v="477"/>
    <n v="1272.74"/>
    <n v="4.1895804896523448E-3"/>
    <n v="1.2178973465231113E-2"/>
    <n v="0"/>
    <n v="1923.4349999999999"/>
    <n v="1923.4349999999999"/>
    <n v="1272.74"/>
    <n v="10.48"/>
    <n v="0.1048"/>
    <n v="2.6311095091901604E-2"/>
    <n v="4.2687499999999998"/>
    <n v="100699.33"/>
    <n v="100764.15"/>
    <n v="1.7479328060202505E-5"/>
    <n v="7.84889049080984E-2"/>
    <n v="11.731999999999999"/>
    <n v="11.497"/>
    <n v="1"/>
    <n v="0"/>
    <n v="0.97499999999999998"/>
    <n v="2.5000000000000022E-2"/>
    <n v="95409.343482416502"/>
    <n v="2.7997428275854386E-3"/>
    <n v="0"/>
    <n v="0"/>
    <n v="0"/>
    <n v="100989.59782359381"/>
    <m/>
    <m/>
    <s v=""/>
    <m/>
    <n v="54.329550049951891"/>
    <x v="435"/>
    <m/>
    <m/>
    <m/>
    <n v="58.471068427244184"/>
    <n v="-2.6374839560284746E-2"/>
    <n v="0"/>
    <m/>
  </r>
  <r>
    <x v="478"/>
    <n v="1270.94"/>
    <n v="-1.414271571569925E-3"/>
    <n v="1.198152748994552E-2"/>
    <n v="0"/>
    <n v="1920.848"/>
    <n v="1920.848"/>
    <n v="1270.94"/>
    <n v="10.73"/>
    <n v="0.10730000000000001"/>
    <n v="2.8216632225630367E-2"/>
    <n v="4.3531300000000002"/>
    <n v="100324.88"/>
    <n v="100378.72"/>
    <n v="2.0029965253344909E-6"/>
    <n v="7.9083367774369639E-2"/>
    <n v="11.391999999999999"/>
    <n v="11.409499999999998"/>
    <n v="-1"/>
    <n v="0"/>
    <n v="0.97499999999999998"/>
    <n v="2.5000000000000022E-2"/>
    <n v="95268.658441161722"/>
    <n v="1.1365989828211909E-2"/>
    <n v="0"/>
    <n v="0"/>
    <n v="0"/>
    <n v="100847.77538344168"/>
    <m/>
    <m/>
    <s v=""/>
    <m/>
    <n v="54.253253584508876"/>
    <x v="436"/>
    <m/>
    <m/>
    <m/>
    <n v="58.471068427244184"/>
    <n v="-2.7767433207322778E-2"/>
    <n v="0"/>
    <m/>
  </r>
  <r>
    <x v="479"/>
    <n v="1267.32"/>
    <n v="-2.8482855209530644E-3"/>
    <n v="6.3223743425433465E-3"/>
    <n v="0"/>
    <n v="1915.402"/>
    <n v="1915.402"/>
    <n v="1267.32"/>
    <n v="10.68"/>
    <n v="0.10679999999999999"/>
    <n v="2.7615451846061262E-2"/>
    <n v="4.2837500000000004"/>
    <n v="101326.06"/>
    <n v="101369.73"/>
    <n v="8.1358982697523472E-6"/>
    <n v="7.918454815393873E-2"/>
    <n v="11.096"/>
    <n v="11.333000000000002"/>
    <n v="-1"/>
    <n v="0"/>
    <n v="0.97499999999999998"/>
    <n v="2.5000000000000022E-2"/>
    <n v="95027.603905328535"/>
    <n v="1.1100295584961284E-2"/>
    <n v="0"/>
    <n v="0"/>
    <n v="0"/>
    <n v="100594.15921378085"/>
    <m/>
    <m/>
    <s v=""/>
    <m/>
    <n v="54.116815251452699"/>
    <x v="437"/>
    <m/>
    <m/>
    <m/>
    <n v="58.471068427244184"/>
    <n v="-3.0237685049740781E-2"/>
    <n v="0"/>
    <m/>
  </r>
  <r>
    <x v="480"/>
    <n v="1259.92"/>
    <n v="-5.8390935201841909E-3"/>
    <n v="-3.5840986425417221E-4"/>
    <n v="0"/>
    <n v="1904.2139999999999"/>
    <n v="1904.2139999999999"/>
    <n v="1259.92"/>
    <n v="11.38"/>
    <n v="0.11380000000000001"/>
    <n v="3.5104746204573961E-2"/>
    <n v="4.2824999999999998"/>
    <n v="101012.13"/>
    <n v="101023.23"/>
    <n v="3.4295168391970536E-5"/>
    <n v="7.8695253795426051E-2"/>
    <n v="10.894000000000002"/>
    <n v="11.304499999999999"/>
    <n v="-1"/>
    <n v="0"/>
    <n v="0.97499999999999998"/>
    <n v="2.5000000000000022E-2"/>
    <n v="94478.480179021222"/>
    <n v="5.9522555263566979E-3"/>
    <n v="0"/>
    <n v="0"/>
    <n v="0"/>
    <n v="100013.47942060874"/>
    <m/>
    <m/>
    <s v=""/>
    <m/>
    <n v="53.804425930512465"/>
    <x v="438"/>
    <m/>
    <m/>
    <m/>
    <n v="58.471068427244184"/>
    <n v="-3.5910920207802843E-2"/>
    <n v="0"/>
    <m/>
  </r>
  <r>
    <x v="481"/>
    <n v="1259.6199999999999"/>
    <n v="-2.3811035621323917E-4"/>
    <n v="-6.1501804792680748E-3"/>
    <n v="0"/>
    <n v="1903.8140000000001"/>
    <n v="1903.8140000000001"/>
    <n v="1259.6199999999999"/>
    <n v="11.19"/>
    <n v="0.1119"/>
    <n v="3.0973241663566742E-2"/>
    <n v="4.2850000000000001"/>
    <n v="100082.01"/>
    <n v="100082.02"/>
    <n v="5.6710044717005459E-8"/>
    <n v="8.0926758336433258E-2"/>
    <n v="10.876000000000001"/>
    <n v="11.317499999999999"/>
    <n v="-1"/>
    <n v="0"/>
    <n v="0.97499999999999998"/>
    <n v="2.5000000000000022E-2"/>
    <n v="94434.540429963701"/>
    <n v="-7.134320331784183E-4"/>
    <n v="0"/>
    <n v="0"/>
    <n v="0"/>
    <n v="99969.972658014114"/>
    <m/>
    <m/>
    <s v=""/>
    <m/>
    <n v="53.781020521570994"/>
    <x v="439"/>
    <m/>
    <m/>
    <m/>
    <n v="58.471068427244184"/>
    <n v="-3.6355389437866092E-2"/>
    <n v="0"/>
    <m/>
  </r>
  <r>
    <x v="482"/>
    <n v="1262.79"/>
    <n v="2.5166320001270837E-3"/>
    <n v="-7.8231289687933359E-3"/>
    <n v="0"/>
    <n v="1908.645"/>
    <n v="1908.645"/>
    <n v="1262.79"/>
    <n v="10.81"/>
    <n v="0.1081"/>
    <n v="3.3640417873836773E-2"/>
    <n v="4.2874999999999996"/>
    <n v="98756.74"/>
    <n v="98745.86"/>
    <n v="6.3175343805720122E-6"/>
    <n v="7.4459582126163229E-2"/>
    <n v="10.891999999999999"/>
    <n v="11.335999999999999"/>
    <n v="-1"/>
    <n v="0"/>
    <n v="0.97499999999999998"/>
    <n v="2.5000000000000022E-2"/>
    <n v="94634.736929717357"/>
    <n v="-6.4695001984836908E-3"/>
    <n v="0"/>
    <n v="0"/>
    <n v="0"/>
    <n v="100184.21364295612"/>
    <m/>
    <m/>
    <s v=""/>
    <m/>
    <n v="53.896276117840316"/>
    <x v="440"/>
    <m/>
    <m/>
    <m/>
    <n v="58.471068427244184"/>
    <n v="-3.4315382537025818E-2"/>
    <n v="0"/>
    <m/>
  </r>
  <r>
    <x v="483"/>
    <n v="1268.1199999999999"/>
    <n v="4.2208126450160588E-3"/>
    <n v="-2.1880447522073521E-3"/>
    <n v="0"/>
    <n v="1917.1569999999999"/>
    <n v="1917.1569999999999"/>
    <n v="1268.1199999999999"/>
    <n v="10.29"/>
    <n v="0.10289999999999999"/>
    <n v="2.9444773548146619E-2"/>
    <n v="4.2949999999999999"/>
    <n v="97883.35"/>
    <n v="97861.82"/>
    <n v="1.774035433502863E-5"/>
    <n v="7.3455226451853373E-2"/>
    <n v="10.958"/>
    <n v="11.346500000000001"/>
    <n v="-1"/>
    <n v="0"/>
    <n v="0.97499999999999998"/>
    <n v="2.5000000000000022E-2"/>
    <n v="95003.005675793611"/>
    <n v="-8.1187703890017726E-3"/>
    <n v="0"/>
    <n v="0"/>
    <n v="0"/>
    <n v="100597.68584634554"/>
    <m/>
    <m/>
    <s v=""/>
    <m/>
    <n v="54.118712480123378"/>
    <x v="441"/>
    <m/>
    <m/>
    <m/>
    <n v="58.471068427244184"/>
    <n v="-3.0355124887360363E-2"/>
    <n v="0"/>
    <m/>
  </r>
  <r>
    <x v="484"/>
    <n v="1268.6600000000001"/>
    <n v="4.2582720878159286E-4"/>
    <n v="1.0860679775273052E-3"/>
    <n v="0"/>
    <n v="1918.2539999999999"/>
    <n v="1918.2539999999999"/>
    <n v="1268.6600000000001"/>
    <n v="10.27"/>
    <n v="0.1027"/>
    <n v="3.0020805508060147E-2"/>
    <n v="4.2981299999999996"/>
    <n v="96078.97"/>
    <n v="96047.2"/>
    <n v="1.8125162712541118E-7"/>
    <n v="7.2679194491939852E-2"/>
    <n v="10.870000000000001"/>
    <n v="11.312999999999999"/>
    <n v="-1"/>
    <n v="0"/>
    <n v="0.97499999999999998"/>
    <n v="2.5000000000000022E-2"/>
    <n v="94998.408920586662"/>
    <n v="-2.7884591818009286E-3"/>
    <n v="0"/>
    <n v="0"/>
    <n v="0"/>
    <n v="100607.4485332148"/>
    <m/>
    <m/>
    <s v=""/>
    <m/>
    <n v="54.123964529802912"/>
    <x v="442"/>
    <m/>
    <m/>
    <m/>
    <n v="58.471068427244184"/>
    <n v="-3.0286263704176197E-2"/>
    <n v="0"/>
    <m/>
  </r>
  <r>
    <x v="485"/>
    <n v="1256.54"/>
    <n v="-9.5533870382924491E-3"/>
    <n v="-2.6282255405809529E-3"/>
    <n v="0"/>
    <n v="1899.9259999999999"/>
    <n v="1899.9259999999999"/>
    <n v="1256.54"/>
    <n v="11.57"/>
    <n v="0.1157"/>
    <n v="4.5061895204086141E-2"/>
    <n v="4.2981299999999996"/>
    <n v="97692.64"/>
    <n v="97618.559999999998"/>
    <n v="9.2146817284646652E-5"/>
    <n v="7.0638104795913856E-2"/>
    <n v="10.788"/>
    <n v="11.282499999999999"/>
    <n v="-1"/>
    <n v="0"/>
    <n v="0.97499999999999998"/>
    <n v="2.5000000000000022E-2"/>
    <n v="94152.396303214584"/>
    <n v="-3.0722635889002259E-4"/>
    <n v="0"/>
    <n v="0"/>
    <n v="0"/>
    <n v="99712.467029978769"/>
    <m/>
    <m/>
    <s v=""/>
    <m/>
    <n v="53.642489769810517"/>
    <x v="443"/>
    <m/>
    <m/>
    <m/>
    <n v="58.471068427244184"/>
    <n v="-3.9012676099568044E-2"/>
    <n v="0"/>
    <m/>
  </r>
  <r>
    <x v="486"/>
    <n v="1258.17"/>
    <n v="1.2972129816799516E-3"/>
    <n v="-1.0929022026877622E-3"/>
    <n v="0"/>
    <n v="1902.7270000000001"/>
    <n v="1902.7270000000001"/>
    <n v="1258.17"/>
    <n v="11.35"/>
    <n v="0.11349999999999999"/>
    <n v="3.6639254188405107E-2"/>
    <n v="4.3125"/>
    <n v="96805.45"/>
    <n v="96721.4"/>
    <n v="1.6805812124053943E-6"/>
    <n v="7.6860745811594883E-2"/>
    <n v="10.826000000000001"/>
    <n v="11.269"/>
    <n v="-1"/>
    <n v="0"/>
    <n v="0.97499999999999998"/>
    <n v="2.5000000000000022E-2"/>
    <n v="94249.846012626716"/>
    <n v="-3.4514089895261169E-3"/>
    <n v="0"/>
    <n v="0"/>
    <n v="0"/>
    <n v="99833.15652798042"/>
    <m/>
    <m/>
    <s v=""/>
    <m/>
    <n v="53.70741730951255"/>
    <x v="444"/>
    <m/>
    <m/>
    <m/>
    <n v="58.471068427244184"/>
    <n v="-3.7874563140453565E-2"/>
    <n v="0"/>
    <m/>
  </r>
  <r>
    <x v="487"/>
    <n v="1254.42"/>
    <n v="-2.9805193256873252E-3"/>
    <n v="-6.5900535285021711E-3"/>
    <n v="0"/>
    <n v="1897.1869999999999"/>
    <n v="1897.1869999999999"/>
    <n v="1254.42"/>
    <n v="11.61"/>
    <n v="0.11609999999999999"/>
    <n v="3.9437835909834768E-2"/>
    <n v="4.3262499999999999"/>
    <n v="96791.02"/>
    <n v="96696.44"/>
    <n v="8.9100454173286735E-6"/>
    <n v="7.6662164090165227E-2"/>
    <n v="10.858000000000001"/>
    <n v="11.242000000000001"/>
    <n v="-1"/>
    <n v="-1"/>
    <n v="0.97499999999999998"/>
    <n v="2.5000000000000022E-2"/>
    <n v="93975.347307608914"/>
    <n v="-1.9557930445371907E-3"/>
    <n v="0"/>
    <n v="0"/>
    <n v="0"/>
    <n v="99549.376105456147"/>
    <m/>
    <m/>
    <s v=""/>
    <m/>
    <n v="53.554751460742068"/>
    <x v="445"/>
    <m/>
    <m/>
    <m/>
    <n v="58.471068427244184"/>
    <n v="-4.0634420189141762E-2"/>
    <n v="0"/>
    <m/>
  </r>
  <r>
    <x v="488"/>
    <n v="1248.29"/>
    <n v="-4.8867205561137217E-3"/>
    <n v="-1.5697586729631952E-2"/>
    <n v="0"/>
    <n v="1887.931"/>
    <n v="1887.931"/>
    <n v="1248.29"/>
    <n v="12.07"/>
    <n v="0.1207"/>
    <n v="4.8985769904500057E-2"/>
    <n v="4.3412499999999996"/>
    <n v="97363.59"/>
    <n v="97257.91"/>
    <n v="2.3997257932612495E-5"/>
    <n v="7.1714230095499945E-2"/>
    <n v="11.017999999999999"/>
    <n v="11.2195"/>
    <n v="-1"/>
    <n v="-1"/>
    <n v="0.97499999999999998"/>
    <n v="2.5000000000000022E-2"/>
    <n v="93541.238575579075"/>
    <n v="-6.9677334507534106E-3"/>
    <n v="0"/>
    <n v="0"/>
    <n v="0"/>
    <n v="99090.558617107788"/>
    <m/>
    <m/>
    <s v=""/>
    <m/>
    <n v="53.307920616435133"/>
    <x v="446"/>
    <m/>
    <m/>
    <m/>
    <n v="58.471068427244184"/>
    <n v="-4.5080937017279665E-2"/>
    <n v="0"/>
    <m/>
  </r>
  <r>
    <x v="489"/>
    <n v="1268.8"/>
    <n v="1.6430476892388857E-2"/>
    <n v="3.0706295397531225E-4"/>
    <n v="0"/>
    <n v="1918.9490000000001"/>
    <n v="1918.9490000000001"/>
    <n v="1268.8"/>
    <n v="11.14"/>
    <n v="0.1114"/>
    <n v="3.7794255778939634E-2"/>
    <n v="4.3250000000000002"/>
    <n v="94951.65"/>
    <n v="94806.17"/>
    <n v="2.6559081236466784E-4"/>
    <n v="7.3605744221060365E-2"/>
    <n v="11.373999999999999"/>
    <n v="11.260999999999999"/>
    <n v="1"/>
    <n v="0"/>
    <n v="0.97499999999999998"/>
    <n v="2.5000000000000022E-2"/>
    <n v="94980.791361650045"/>
    <n v="-1.5386535297661541E-2"/>
    <n v="0"/>
    <n v="0"/>
    <n v="0"/>
    <n v="100616.51086892748"/>
    <m/>
    <m/>
    <s v=""/>
    <m/>
    <n v="54.12883981034944"/>
    <x v="447"/>
    <m/>
    <m/>
    <m/>
    <n v="58.471068427244184"/>
    <n v="-3.047653483336088E-2"/>
    <n v="0"/>
    <m/>
  </r>
  <r>
    <x v="490"/>
    <n v="1273.46"/>
    <n v="3.672761664565094E-3"/>
    <n v="1.3533211656832855E-2"/>
    <n v="0"/>
    <n v="1926.3779999999999"/>
    <n v="1926.3779999999999"/>
    <n v="1273.46"/>
    <n v="11.37"/>
    <n v="0.1137"/>
    <n v="2.4293916422387471E-2"/>
    <n v="4.3131300000000001"/>
    <n v="94155.9"/>
    <n v="94000.87"/>
    <n v="1.3439801947679326E-5"/>
    <n v="8.9406083577612525E-2"/>
    <n v="11.548"/>
    <n v="11.267499999999998"/>
    <n v="1"/>
    <n v="0"/>
    <n v="0.97499999999999998"/>
    <n v="2.5000000000000022E-2"/>
    <n v="95300.742544197637"/>
    <n v="-1.8545109477929866E-4"/>
    <n v="0"/>
    <n v="0"/>
    <n v="0"/>
    <n v="100975.21786002594"/>
    <m/>
    <m/>
    <s v=""/>
    <m/>
    <n v="54.321814035875057"/>
    <x v="448"/>
    <m/>
    <m/>
    <m/>
    <n v="58.471068427244184"/>
    <n v="-2.7045419840859286E-2"/>
    <n v="0"/>
    <m/>
  </r>
  <r>
    <x v="491"/>
    <n v="1273.48"/>
    <n v="1.5705243980868033E-5"/>
    <n v="1.2251703919133772E-2"/>
    <n v="0"/>
    <n v="1926.4290000000001"/>
    <n v="1926.4290000000001"/>
    <n v="1273.48"/>
    <n v="11.31"/>
    <n v="0.11310000000000001"/>
    <n v="3.2633640439695785E-2"/>
    <n v="4.3099999999999996"/>
    <n v="93690.01"/>
    <n v="93525.06"/>
    <n v="2.4665081478229757E-10"/>
    <n v="8.0466359560304221E-2"/>
    <n v="11.507999999999999"/>
    <n v="11.255999999999997"/>
    <n v="1"/>
    <n v="0"/>
    <n v="0.97499999999999998"/>
    <n v="2.5000000000000022E-2"/>
    <n v="95290.142106450265"/>
    <n v="1.2196675667020207E-2"/>
    <n v="0"/>
    <n v="0"/>
    <n v="0"/>
    <n v="100965.33349053803"/>
    <m/>
    <m/>
    <s v=""/>
    <m/>
    <n v="54.316496524384974"/>
    <x v="449"/>
    <m/>
    <m/>
    <m/>
    <n v="58.471068427244184"/>
    <n v="-2.7165982449779857E-2"/>
    <n v="0"/>
    <m/>
  </r>
  <r>
    <x v="492"/>
    <n v="1285.45"/>
    <n v="9.3994409020949909E-3"/>
    <n v="2.4631664146916088E-2"/>
    <n v="0"/>
    <n v="1945.0150000000001"/>
    <n v="1945.0150000000001"/>
    <n v="1285.45"/>
    <n v="11"/>
    <n v="0.11"/>
    <n v="2.9541101583900539E-2"/>
    <n v="4.2887500000000003"/>
    <n v="92061.96"/>
    <n v="91889.25"/>
    <n v="8.7526148011633483E-5"/>
    <n v="8.0458898416099461E-2"/>
    <n v="11.5"/>
    <n v="11.245499999999998"/>
    <n v="1"/>
    <n v="0"/>
    <n v="0.97499999999999998"/>
    <n v="2.5000000000000022E-2"/>
    <n v="96121.757255346485"/>
    <n v="1.1037642371152234E-2"/>
    <n v="0"/>
    <n v="0"/>
    <n v="0"/>
    <n v="101871.22280438348"/>
    <m/>
    <m/>
    <s v=""/>
    <m/>
    <n v="54.803839378272293"/>
    <x v="450"/>
    <m/>
    <m/>
    <m/>
    <n v="58.471068427244184"/>
    <n v="-1.8462990080728159E-2"/>
    <n v="0"/>
    <m/>
  </r>
  <r>
    <x v="493"/>
    <n v="1290.1500000000001"/>
    <n v="3.6563071297990302E-3"/>
    <n v="3.317469183282884E-2"/>
    <n v="0"/>
    <n v="1952.1289999999999"/>
    <n v="1952.1289999999999"/>
    <n v="1290.1500000000001"/>
    <n v="11.13"/>
    <n v="0.11130000000000001"/>
    <n v="2.5206625569278218E-2"/>
    <n v="4.30063"/>
    <n v="90400.86"/>
    <n v="90199.93"/>
    <n v="1.3319865469369528E-5"/>
    <n v="8.6093374430721792E-2"/>
    <n v="11.378"/>
    <n v="11.186499999999999"/>
    <n v="1"/>
    <n v="0"/>
    <n v="0.97499999999999998"/>
    <n v="2.5000000000000022E-2"/>
    <n v="96420.243362459005"/>
    <n v="2.2840138496234896E-2"/>
    <n v="0"/>
    <n v="0"/>
    <n v="0"/>
    <n v="102188.55516586301"/>
    <m/>
    <m/>
    <s v=""/>
    <m/>
    <n v="54.974555222151459"/>
    <x v="451"/>
    <m/>
    <m/>
    <m/>
    <n v="58.471068427244184"/>
    <n v="-1.5482345846595913E-2"/>
    <n v="0"/>
    <m/>
  </r>
  <r>
    <x v="494"/>
    <n v="1289.69"/>
    <n v="-3.5654768825332805E-4"/>
    <n v="1.6387667252186655E-2"/>
    <n v="0"/>
    <n v="1951.53"/>
    <n v="1951.53"/>
    <n v="1289.69"/>
    <n v="10.86"/>
    <n v="0.10859999999999999"/>
    <n v="2.1732136292846135E-2"/>
    <n v="4.2962499999999997"/>
    <n v="88913.98"/>
    <n v="88705.9"/>
    <n v="1.271715953899028E-7"/>
    <n v="8.6867863707153853E-2"/>
    <n v="11.190000000000001"/>
    <n v="11.132499999999999"/>
    <n v="1"/>
    <n v="0"/>
    <n v="0.97499999999999998"/>
    <n v="2.5000000000000022E-2"/>
    <n v="96346.797897985409"/>
    <n v="3.0777920313229234E-2"/>
    <n v="0"/>
    <n v="0"/>
    <n v="0"/>
    <n v="102115.96408049417"/>
    <m/>
    <m/>
    <s v=""/>
    <m/>
    <n v="54.935503269368994"/>
    <x v="452"/>
    <m/>
    <m/>
    <m/>
    <n v="58.471068427244184"/>
    <n v="-1.6207318115230795E-2"/>
    <n v="0"/>
    <m/>
  </r>
  <r>
    <x v="495"/>
    <n v="1294.18"/>
    <n v="3.4814567841885413E-3"/>
    <n v="1.6196362371810102E-2"/>
    <n v="0"/>
    <n v="1958.557"/>
    <n v="1958.557"/>
    <n v="1294.18"/>
    <n v="10.94"/>
    <n v="0.1094"/>
    <n v="2.4202411018101042E-2"/>
    <n v="4.2937500000000002"/>
    <n v="87782.76"/>
    <n v="87567.039999999994"/>
    <n v="1.2078478439665236E-5"/>
    <n v="8.5197588981898956E-2"/>
    <n v="11.134"/>
    <n v="11.090999999999999"/>
    <n v="1"/>
    <n v="0"/>
    <n v="0.97499999999999998"/>
    <n v="2.5000000000000022E-2"/>
    <n v="96642.91546910812"/>
    <n v="1.4381924142263136E-2"/>
    <n v="0"/>
    <n v="0"/>
    <n v="0"/>
    <n v="102441.98763300656"/>
    <m/>
    <m/>
    <s v=""/>
    <m/>
    <n v="55.110894728444066"/>
    <x v="453"/>
    <m/>
    <m/>
    <m/>
    <n v="58.471068427244184"/>
    <n v="-1.3092070629836527E-2"/>
    <n v="0"/>
    <m/>
  </r>
  <r>
    <x v="496"/>
    <n v="1286.06"/>
    <n v="-6.2742431501028317E-3"/>
    <n v="9.9064139777264026E-3"/>
    <n v="0"/>
    <n v="1946.2809999999999"/>
    <n v="1946.2809999999999"/>
    <n v="1286.06"/>
    <n v="11.2"/>
    <n v="0.11199999999999999"/>
    <n v="2.6093064024869494E-2"/>
    <n v="4.2987500000000001"/>
    <n v="88794.3"/>
    <n v="88565.95"/>
    <n v="3.9614548460244991E-5"/>
    <n v="8.5906935975130494E-2"/>
    <n v="11.048"/>
    <n v="11.064500000000001"/>
    <n v="-1"/>
    <n v="0"/>
    <n v="0.97499999999999998"/>
    <n v="2.5000000000000022E-2"/>
    <n v="96079.274395190005"/>
    <n v="1.4083551597596555E-2"/>
    <n v="0"/>
    <n v="0"/>
    <n v="0"/>
    <n v="101845.45744979764"/>
    <m/>
    <m/>
    <s v=""/>
    <m/>
    <n v="54.789978345535332"/>
    <x v="454"/>
    <m/>
    <m/>
    <m/>
    <n v="58.471068427244184"/>
    <n v="-1.8864473622636213E-2"/>
    <n v="0"/>
    <m/>
  </r>
  <r>
    <x v="497"/>
    <n v="1287.6099999999999"/>
    <n v="1.2052314822013077E-3"/>
    <n v="1.7122045578327194E-3"/>
    <n v="0"/>
    <n v="1948.6369999999999"/>
    <n v="1948.6369999999999"/>
    <n v="1287.6099999999999"/>
    <n v="11.23"/>
    <n v="0.11230000000000001"/>
    <n v="2.4302727700167781E-2"/>
    <n v="4.3125"/>
    <n v="88573.4"/>
    <n v="88335.35"/>
    <n v="1.4508341590638062E-6"/>
    <n v="8.799727229983223E-2"/>
    <n v="11.026"/>
    <n v="11.068999999999999"/>
    <n v="-1"/>
    <n v="0"/>
    <n v="0.97499999999999998"/>
    <n v="2.5000000000000022E-2"/>
    <n v="96185.923154479766"/>
    <n v="8.281363331982261E-3"/>
    <n v="0"/>
    <n v="0"/>
    <n v="0"/>
    <n v="101959.32644004705"/>
    <m/>
    <m/>
    <s v=""/>
    <m/>
    <n v="54.851236644788081"/>
    <x v="455"/>
    <m/>
    <m/>
    <m/>
    <n v="58.471068427244184"/>
    <n v="-1.7793073485056987E-2"/>
    <n v="0"/>
    <m/>
  </r>
  <r>
    <x v="498"/>
    <n v="1282.93"/>
    <n v="-3.6346409238821042E-3"/>
    <n v="-5.578743495848415E-3"/>
    <n v="0"/>
    <n v="1941.568"/>
    <n v="1941.568"/>
    <n v="1282.93"/>
    <n v="11.91"/>
    <n v="0.1191"/>
    <n v="3.1054383936362409E-2"/>
    <n v="4.3499999999999996"/>
    <n v="89674.42"/>
    <n v="89392.46"/>
    <n v="1.325879099351626E-5"/>
    <n v="8.8045616063637588E-2"/>
    <n v="11.071999999999999"/>
    <n v="11.106499999999999"/>
    <n v="-1"/>
    <n v="0"/>
    <n v="0.97499999999999998"/>
    <n v="2.5000000000000022E-2"/>
    <n v="95873.838341344876"/>
    <n v="6.6754812818103915E-4"/>
    <n v="0"/>
    <n v="0"/>
    <n v="0"/>
    <n v="101630.38450702111"/>
    <m/>
    <m/>
    <s v=""/>
    <m/>
    <n v="54.674275179458967"/>
    <x v="456"/>
    <m/>
    <m/>
    <m/>
    <n v="58.471068427244184"/>
    <n v="-2.1063800012916301E-2"/>
    <n v="0"/>
    <m/>
  </r>
  <r>
    <x v="499"/>
    <n v="1277.93"/>
    <n v="-3.8973287708604643E-3"/>
    <n v="-9.1195245784555512E-3"/>
    <n v="0"/>
    <n v="1934.2090000000001"/>
    <n v="1934.2090000000001"/>
    <n v="1277.93"/>
    <n v="12.25"/>
    <n v="0.1225"/>
    <n v="3.5594523219821594E-2"/>
    <n v="4.3012499999999996"/>
    <n v="90918.22"/>
    <n v="90621.69"/>
    <n v="1.5248580980451999E-5"/>
    <n v="8.6905476780178403E-2"/>
    <n v="11.228"/>
    <n v="11.165499999999998"/>
    <n v="1"/>
    <n v="0"/>
    <n v="0.97499999999999998"/>
    <n v="2.5000000000000022E-2"/>
    <n v="95542.486644993565"/>
    <n v="-5.6669118647637573E-3"/>
    <n v="0"/>
    <n v="0"/>
    <n v="0"/>
    <n v="101290.05227432461"/>
    <m/>
    <m/>
    <s v=""/>
    <m/>
    <n v="54.491186054753328"/>
    <x v="457"/>
    <m/>
    <m/>
    <m/>
    <n v="58.471068427244184"/>
    <n v="-2.4367382202678423E-2"/>
    <n v="0"/>
    <m/>
  </r>
  <r>
    <x v="500"/>
    <n v="1285.04"/>
    <n v="5.5636850218712119E-3"/>
    <n v="-7.0372963407728806E-3"/>
    <n v="0"/>
    <n v="1944.9839999999999"/>
    <n v="1944.9839999999999"/>
    <n v="1285.04"/>
    <n v="11.98"/>
    <n v="0.1198"/>
    <n v="3.3041659187329264E-2"/>
    <n v="4.2949999999999999"/>
    <n v="89846.21"/>
    <n v="89542.37"/>
    <n v="3.0783243345895768E-5"/>
    <n v="8.6758340812670739E-2"/>
    <n v="11.506"/>
    <n v="11.243999999999996"/>
    <n v="1"/>
    <n v="0"/>
    <n v="0.97499999999999998"/>
    <n v="2.5000000000000022E-2"/>
    <n v="96032.317550869062"/>
    <n v="-8.3480849445922711E-3"/>
    <n v="0"/>
    <n v="0"/>
    <n v="0"/>
    <n v="101810.34997258564"/>
    <m/>
    <m/>
    <s v=""/>
    <m/>
    <n v="54.77109151479808"/>
    <x v="458"/>
    <m/>
    <m/>
    <m/>
    <n v="58.471068427244184"/>
    <n v="-1.9381363282384156E-2"/>
    <n v="0"/>
    <m/>
  </r>
  <r>
    <x v="501"/>
    <n v="1261.49"/>
    <n v="-1.83262777812363E-2"/>
    <n v="-1.9089330971906349E-2"/>
    <n v="0"/>
    <n v="1909.346"/>
    <n v="1909.346"/>
    <n v="1261.49"/>
    <n v="14.56"/>
    <n v="0.14560000000000001"/>
    <n v="5.6962116756058043E-2"/>
    <n v="4.2862499999999999"/>
    <n v="92658.15"/>
    <n v="92334.12"/>
    <n v="3.4211253182494345E-4"/>
    <n v="8.8637883243941964E-2"/>
    <n v="11.714000000000002"/>
    <n v="11.273999999999999"/>
    <n v="1"/>
    <n v="0"/>
    <n v="0.97499999999999998"/>
    <n v="2.5000000000000022E-2"/>
    <n v="94391.252832614351"/>
    <n v="-6.3180825544758568E-3"/>
    <n v="0"/>
    <n v="0"/>
    <n v="0"/>
    <n v="100071.17235675089"/>
    <m/>
    <m/>
    <s v=""/>
    <m/>
    <n v="53.835463099975584"/>
    <x v="459"/>
    <m/>
    <m/>
    <m/>
    <n v="58.471068427244184"/>
    <n v="-3.6157890371427803E-2"/>
    <n v="0"/>
    <m/>
  </r>
  <r>
    <x v="502"/>
    <n v="1263.82"/>
    <n v="1.8470221721931246E-3"/>
    <n v="-1.8447540281914532E-2"/>
    <n v="0"/>
    <n v="1912.914"/>
    <n v="1912.914"/>
    <n v="1263.82"/>
    <n v="13.93"/>
    <n v="0.13930000000000001"/>
    <n v="3.1215658507900909E-2"/>
    <n v="4.2975000000000003"/>
    <n v="93955.29"/>
    <n v="93593.68"/>
    <n v="3.4052004557630849E-6"/>
    <n v="0.1080843414920991"/>
    <n v="12.386000000000001"/>
    <n v="11.442499999999999"/>
    <n v="1"/>
    <n v="0"/>
    <n v="0.9"/>
    <n v="9.9999999999999978E-2"/>
    <n v="94593.427551619723"/>
    <n v="-1.7569049862226738E-2"/>
    <n v="0"/>
    <n v="0"/>
    <n v="0"/>
    <n v="100288.52345329447"/>
    <m/>
    <m/>
    <s v=""/>
    <m/>
    <n v="53.952391848406727"/>
    <x v="460"/>
    <m/>
    <m/>
    <m/>
    <n v="58.471068427244184"/>
    <n v="-3.4139879322836686E-2"/>
    <n v="0"/>
    <m/>
  </r>
  <r>
    <x v="503"/>
    <n v="1266.8599999999999"/>
    <n v="2.4054058331091088E-3"/>
    <n v="-1.2407493524923319E-2"/>
    <n v="0"/>
    <n v="1917.538"/>
    <n v="1917.538"/>
    <n v="1266.8599999999999"/>
    <n v="13.31"/>
    <n v="0.1331"/>
    <n v="2.6665069953675666E-2"/>
    <n v="4.3075000000000001"/>
    <n v="92636.74"/>
    <n v="92268.99"/>
    <n v="5.7720902193746685E-6"/>
    <n v="0.10643493004632433"/>
    <n v="12.925999999999998"/>
    <n v="11.598499999999998"/>
    <n v="1"/>
    <n v="0"/>
    <n v="0.9"/>
    <n v="9.9999999999999978E-2"/>
    <n v="94664.325570430301"/>
    <n v="-1.6556431030998242E-2"/>
    <n v="0"/>
    <n v="0"/>
    <n v="0"/>
    <n v="100365.96111578967"/>
    <m/>
    <m/>
    <s v=""/>
    <m/>
    <n v="53.99405112273746"/>
    <x v="461"/>
    <m/>
    <m/>
    <m/>
    <n v="58.471068427244184"/>
    <n v="-3.3419249830890063E-2"/>
    <n v="0"/>
    <m/>
  </r>
  <r>
    <x v="504"/>
    <n v="1264.68"/>
    <n v="-1.7207899846863883E-3"/>
    <n v="-1.0230954738749243E-2"/>
    <n v="0"/>
    <n v="1914.277"/>
    <n v="1914.277"/>
    <n v="1264.68"/>
    <n v="12.87"/>
    <n v="0.12869999999999998"/>
    <n v="2.1957967904079209E-2"/>
    <n v="4.3462500000000004"/>
    <n v="91089.78"/>
    <n v="90717.119999999995"/>
    <n v="2.9662216840188973E-6"/>
    <n v="0.10674203209592077"/>
    <n v="13.206"/>
    <n v="11.749499999999999"/>
    <n v="1"/>
    <n v="0"/>
    <n v="0.9"/>
    <n v="9.9999999999999978E-2"/>
    <n v="94358.502180083378"/>
    <n v="-1.2615670675542145E-2"/>
    <n v="0"/>
    <n v="0"/>
    <n v="0"/>
    <n v="100044.74216917877"/>
    <m/>
    <m/>
    <s v=""/>
    <m/>
    <n v="53.821244405877636"/>
    <x v="462"/>
    <m/>
    <m/>
    <m/>
    <n v="58.471068427244184"/>
    <n v="-3.6537846321429646E-2"/>
    <n v="0"/>
    <m/>
  </r>
  <r>
    <x v="505"/>
    <n v="1273.83"/>
    <n v="7.2350317866969327E-3"/>
    <n v="-8.559607973923522E-3"/>
    <n v="0"/>
    <n v="1928.174"/>
    <n v="1928.174"/>
    <n v="1273.83"/>
    <n v="12.42"/>
    <n v="0.1242"/>
    <n v="1.7637935209796562E-2"/>
    <n v="4.4112499999999999"/>
    <n v="88923.199999999997"/>
    <n v="88548.53"/>
    <n v="5.1969457579507796E-5"/>
    <n v="0.10656206479020344"/>
    <n v="13.330000000000002"/>
    <n v="11.879499999999998"/>
    <n v="1"/>
    <n v="0"/>
    <n v="0.9"/>
    <n v="9.9999999999999978E-2"/>
    <n v="94747.356553391059"/>
    <n v="-1.2392229954297784E-2"/>
    <n v="0"/>
    <n v="0"/>
    <n v="0"/>
    <n v="100460.44642129542"/>
    <m/>
    <m/>
    <s v=""/>
    <m/>
    <n v="54.044881547306794"/>
    <x v="463"/>
    <m/>
    <m/>
    <m/>
    <n v="58.471068427244184"/>
    <n v="-3.255966498134033E-2"/>
    <n v="0"/>
    <m/>
  </r>
  <r>
    <x v="506"/>
    <n v="1283.72"/>
    <n v="7.7639873452501895E-3"/>
    <n v="1.7530657152562967E-2"/>
    <n v="0"/>
    <n v="1943.3440000000001"/>
    <n v="1943.3440000000001"/>
    <n v="1283.72"/>
    <n v="11.97"/>
    <n v="0.1197"/>
    <n v="1.1313873252460346E-2"/>
    <n v="4.4662499999999996"/>
    <n v="87278.26"/>
    <n v="86899.91"/>
    <n v="5.9814797698541208E-5"/>
    <n v="0.10838612674753965"/>
    <n v="13.418000000000001"/>
    <n v="11.921999999999999"/>
    <n v="1"/>
    <n v="0"/>
    <n v="0.9"/>
    <n v="9.9999999999999978E-2"/>
    <n v="95233.008963372136"/>
    <n v="-1.3380505961416045E-2"/>
    <n v="0"/>
    <n v="0"/>
    <n v="0"/>
    <n v="100985.94989712792"/>
    <m/>
    <m/>
    <s v=""/>
    <m/>
    <n v="54.327587568589671"/>
    <x v="464"/>
    <m/>
    <m/>
    <m/>
    <n v="58.471068427244184"/>
    <n v="-2.7524345557952468E-2"/>
    <n v="0"/>
    <m/>
  </r>
  <r>
    <x v="507"/>
    <n v="1285.19"/>
    <n v="1.1451095254417787E-3"/>
    <n v="1.6828744505811621E-2"/>
    <n v="0"/>
    <n v="1945.662"/>
    <n v="1945.662"/>
    <n v="1285.19"/>
    <n v="12.39"/>
    <n v="0.12390000000000001"/>
    <n v="1.240727541483036E-2"/>
    <n v="4.5350000000000001"/>
    <n v="86165.84"/>
    <n v="85761.07"/>
    <n v="1.3097758453376984E-6"/>
    <n v="0.11149272458516965"/>
    <n v="12.9"/>
    <n v="11.952999999999999"/>
    <n v="1"/>
    <n v="0"/>
    <n v="0.9"/>
    <n v="9.9999999999999978E-2"/>
    <n v="95206.351280366667"/>
    <n v="8.9177344880726483E-3"/>
    <n v="0"/>
    <n v="0"/>
    <n v="0"/>
    <n v="100965.64599411018"/>
    <m/>
    <m/>
    <s v=""/>
    <m/>
    <n v="54.316664642476638"/>
    <x v="465"/>
    <m/>
    <m/>
    <m/>
    <n v="58.471068427244184"/>
    <n v="-2.7795784103059162E-2"/>
    <n v="0"/>
    <m/>
  </r>
  <r>
    <x v="508"/>
    <n v="1280.08"/>
    <n v="-3.9760657957190748E-3"/>
    <n v="1.0447272876983438E-2"/>
    <n v="0"/>
    <n v="1937.9290000000001"/>
    <n v="1937.9290000000001"/>
    <n v="1280.08"/>
    <n v="12.95"/>
    <n v="0.1295"/>
    <n v="2.2775445115467918E-2"/>
    <n v="4.5637499999999998"/>
    <n v="86743.6"/>
    <n v="86325.64"/>
    <n v="1.5872187161966575E-5"/>
    <n v="0.10672455488453209"/>
    <n v="12.592000000000001"/>
    <n v="11.991999999999999"/>
    <n v="1"/>
    <n v="1"/>
    <n v="0.85"/>
    <n v="0.15000000000000002"/>
    <n v="94928.334117562394"/>
    <n v="6.4795593585238453E-3"/>
    <n v="0"/>
    <n v="0"/>
    <n v="0"/>
    <n v="100672.1879800508"/>
    <m/>
    <m/>
    <s v=""/>
    <m/>
    <n v="54.158792522911931"/>
    <x v="466"/>
    <m/>
    <m/>
    <m/>
    <n v="58.471068427244184"/>
    <n v="-3.0646739189470362E-2"/>
    <n v="0"/>
    <m/>
  </r>
  <r>
    <x v="509"/>
    <n v="1282.46"/>
    <n v="1.8592587963253138E-3"/>
    <n v="1.402732165799514E-2"/>
    <n v="0"/>
    <n v="1941.751"/>
    <n v="1941.751"/>
    <n v="1282.46"/>
    <n v="12.36"/>
    <n v="0.12359999999999999"/>
    <n v="1.6116564016943752E-2"/>
    <n v="4.5412499999999998"/>
    <n v="86452.66"/>
    <n v="86025.55"/>
    <n v="3.4504270409208572E-6"/>
    <n v="0.10748343598305624"/>
    <n v="12.52"/>
    <n v="12.035999999999998"/>
    <n v="1"/>
    <n v="1"/>
    <n v="0.85"/>
    <n v="0.15000000000000002"/>
    <n v="95028.856732059154"/>
    <n v="2.7888916499561045E-3"/>
    <n v="0"/>
    <n v="0"/>
    <n v="0"/>
    <n v="100790.30402117582"/>
    <m/>
    <m/>
    <s v=""/>
    <m/>
    <n v="54.222335615530369"/>
    <x v="467"/>
    <m/>
    <m/>
    <m/>
    <n v="58.471068427244184"/>
    <n v="-2.9534681743838886E-2"/>
    <n v="0"/>
    <m/>
  </r>
  <r>
    <x v="510"/>
    <n v="1270.8399999999999"/>
    <n v="-9.0607114451913828E-3"/>
    <n v="-2.2684215738931757E-3"/>
    <n v="0"/>
    <n v="1924.673"/>
    <n v="1924.673"/>
    <n v="1270.8399999999999"/>
    <n v="13.23"/>
    <n v="0.1323"/>
    <n v="2.510787545781773E-2"/>
    <n v="4.5418799999999999"/>
    <n v="87396.38"/>
    <n v="86954.1"/>
    <n v="8.2846574012293683E-5"/>
    <n v="0.10719212454218227"/>
    <n v="12.418000000000001"/>
    <n v="12.097"/>
    <n v="1"/>
    <n v="1"/>
    <n v="0.85"/>
    <n v="0.15000000000000002"/>
    <n v="94450.841640006533"/>
    <n v="7.1043365090344146E-3"/>
    <n v="0"/>
    <n v="0"/>
    <n v="0"/>
    <n v="100201.84219867685"/>
    <m/>
    <m/>
    <s v=""/>
    <m/>
    <n v="53.905759782702624"/>
    <x v="468"/>
    <m/>
    <m/>
    <m/>
    <n v="58.471068427244184"/>
    <n v="-3.5225831922708339E-2"/>
    <n v="0"/>
    <m/>
  </r>
  <r>
    <x v="511"/>
    <n v="1264.03"/>
    <n v="-5.3586604135846816E-3"/>
    <n v="-1.5391069332728047E-2"/>
    <n v="0"/>
    <n v="1914.502"/>
    <n v="1914.502"/>
    <n v="1264.03"/>
    <n v="12.96"/>
    <n v="0.12960000000000002"/>
    <n v="1.9308369629104094E-2"/>
    <n v="4.5362499999999999"/>
    <n v="87193.279999999999"/>
    <n v="86741.4"/>
    <n v="2.8869876207207146E-5"/>
    <n v="0.11029163037089593"/>
    <n v="12.580000000000002"/>
    <n v="12.19"/>
    <n v="1"/>
    <n v="1"/>
    <n v="0.85"/>
    <n v="0.15000000000000002"/>
    <n v="93985.975464459465"/>
    <n v="-3.1295323075049009E-3"/>
    <n v="0"/>
    <n v="0"/>
    <n v="0"/>
    <n v="99716.821376705309"/>
    <m/>
    <m/>
    <s v=""/>
    <m/>
    <n v="53.644832285312233"/>
    <x v="469"/>
    <m/>
    <m/>
    <m/>
    <n v="58.471068427244184"/>
    <n v="-3.99207506485032E-2"/>
    <n v="0"/>
    <m/>
  </r>
  <r>
    <x v="512"/>
    <n v="1265.02"/>
    <n v="7.8320925927388707E-4"/>
    <n v="-1.5752969598895938E-2"/>
    <n v="0"/>
    <n v="1916.0360000000001"/>
    <n v="1916.0360000000001"/>
    <n v="1265.02"/>
    <n v="13.04"/>
    <n v="0.13039999999999999"/>
    <n v="3.3174936324977672E-2"/>
    <n v="4.5431299999999997"/>
    <n v="87322.02"/>
    <n v="86837.67"/>
    <n v="6.1293665481681692E-7"/>
    <n v="9.7225063675022316E-2"/>
    <n v="12.778000000000002"/>
    <n v="12.272499999999999"/>
    <n v="1"/>
    <n v="1"/>
    <n v="0.9"/>
    <n v="9.9999999999999978E-2"/>
    <n v="94064.191107279883"/>
    <n v="-1.3094551064665949E-2"/>
    <n v="0"/>
    <n v="0"/>
    <n v="0"/>
    <n v="99806.819630201702"/>
    <m/>
    <m/>
    <s v=""/>
    <m/>
    <n v="53.693248802687435"/>
    <x v="470"/>
    <m/>
    <m/>
    <m/>
    <n v="58.471068427244184"/>
    <n v="-3.912927312361747E-2"/>
    <n v="0"/>
    <m/>
  </r>
  <r>
    <x v="513"/>
    <n v="1254.78"/>
    <n v="-8.0947336800999414E-3"/>
    <n v="-1.9871637483276805E-2"/>
    <n v="0"/>
    <n v="1900.5809999999999"/>
    <n v="1900.5809999999999"/>
    <n v="1254.78"/>
    <n v="13.59"/>
    <n v="0.13589999999999999"/>
    <n v="3.9433492366128836E-2"/>
    <n v="4.5425000000000004"/>
    <n v="88052.54"/>
    <n v="87553.53"/>
    <n v="6.6059083331110972E-5"/>
    <n v="9.6466507633871157E-2"/>
    <n v="12.907999999999998"/>
    <n v="12.374499999999999"/>
    <n v="1"/>
    <n v="1"/>
    <n v="0.9"/>
    <n v="9.9999999999999978E-2"/>
    <n v="93456.452285429958"/>
    <n v="-1.1996680449640529E-2"/>
    <n v="0"/>
    <n v="0"/>
    <n v="0"/>
    <n v="99165.766667906995"/>
    <m/>
    <m/>
    <s v=""/>
    <m/>
    <n v="53.348380422673713"/>
    <x v="471"/>
    <m/>
    <m/>
    <m/>
    <n v="58.471068427244184"/>
    <n v="-4.5325734059240452E-2"/>
    <n v="0"/>
    <m/>
  </r>
  <r>
    <x v="514"/>
    <n v="1265.6500000000001"/>
    <n v="8.6628731729865294E-3"/>
    <n v="-1.3068023106615589E-2"/>
    <n v="0"/>
    <n v="1917.8409999999999"/>
    <n v="1917.8409999999999"/>
    <n v="1265.6500000000001"/>
    <n v="12.83"/>
    <n v="0.1283"/>
    <n v="2.7988180943098392E-2"/>
    <n v="4.5412499999999998"/>
    <n v="85948.97"/>
    <n v="85451.19"/>
    <n v="7.4400385228015807E-5"/>
    <n v="0.1003118190569016"/>
    <n v="13.035999999999998"/>
    <n v="12.497499999999999"/>
    <n v="1"/>
    <n v="1"/>
    <n v="0.85"/>
    <n v="0.15000000000000002"/>
    <n v="93960.685411182232"/>
    <n v="-1.5505189739341785E-2"/>
    <n v="0"/>
    <n v="0"/>
    <n v="0"/>
    <n v="99739.370820450291"/>
    <m/>
    <m/>
    <s v=""/>
    <m/>
    <n v="53.656963248886143"/>
    <x v="472"/>
    <m/>
    <m/>
    <m/>
    <n v="58.471068427244184"/>
    <n v="-3.9828606885403017E-2"/>
    <n v="0"/>
    <m/>
  </r>
  <r>
    <x v="515"/>
    <n v="1263.78"/>
    <n v="-1.4775016789793094E-3"/>
    <n v="-5.484813340403516E-3"/>
    <n v="0"/>
    <n v="1915.0989999999999"/>
    <n v="1915.0989999999999"/>
    <n v="1263.78"/>
    <n v="13.12"/>
    <n v="0.13119999999999998"/>
    <n v="3.1640412836964615E-2"/>
    <n v="4.5412499999999998"/>
    <n v="85029.15"/>
    <n v="84526.25"/>
    <n v="2.1862409884020238E-6"/>
    <n v="9.9559587163035368E-2"/>
    <n v="13.13"/>
    <n v="12.596"/>
    <n v="1"/>
    <n v="1"/>
    <n v="0.9"/>
    <n v="9.9999999999999978E-2"/>
    <n v="93690.125140776436"/>
    <n v="-1.1240494283633384E-2"/>
    <n v="0"/>
    <n v="0"/>
    <n v="0"/>
    <n v="99458.049687113424"/>
    <m/>
    <m/>
    <s v=""/>
    <m/>
    <n v="53.505620428208388"/>
    <x v="473"/>
    <m/>
    <m/>
    <m/>
    <n v="58.471068427244184"/>
    <n v="-4.2561750625367045E-2"/>
    <n v="0"/>
    <m/>
  </r>
  <r>
    <x v="516"/>
    <n v="1266.99"/>
    <n v="2.5399990504677561E-3"/>
    <n v="2.4138461236489217E-3"/>
    <n v="0"/>
    <n v="1920"/>
    <n v="1920"/>
    <n v="1266.99"/>
    <n v="12.87"/>
    <n v="0.12869999999999998"/>
    <n v="2.9782960070658393E-2"/>
    <n v="4.5387500000000003"/>
    <n v="84774.2"/>
    <n v="84262.48"/>
    <n v="6.4352461973471501E-6"/>
    <n v="9.8917039929341588E-2"/>
    <n v="13.108000000000001"/>
    <n v="12.705000000000002"/>
    <n v="1"/>
    <n v="1"/>
    <n v="0.9"/>
    <n v="9.9999999999999978E-2"/>
    <n v="93875.064036264739"/>
    <n v="-8.0540997414244586E-3"/>
    <n v="0"/>
    <n v="0"/>
    <n v="0"/>
    <n v="99657.302413892103"/>
    <m/>
    <m/>
    <s v=""/>
    <m/>
    <n v="53.612812765096599"/>
    <x v="474"/>
    <m/>
    <m/>
    <m/>
    <n v="58.471068427244184"/>
    <n v="-4.0668603114118462E-2"/>
    <n v="0"/>
    <m/>
  </r>
  <r>
    <x v="517"/>
    <n v="1262.8599999999999"/>
    <n v="-3.2596942359450765E-3"/>
    <n v="-1.6290573715700418E-3"/>
    <n v="0"/>
    <n v="1914.0150000000001"/>
    <n v="1914.0150000000001"/>
    <n v="1262.8599999999999"/>
    <n v="13.35"/>
    <n v="0.13350000000000001"/>
    <n v="3.4218395885029437E-2"/>
    <n v="4.5437500000000002"/>
    <n v="86301.85"/>
    <n v="85750.01"/>
    <n v="1.0660346542649534E-5"/>
    <n v="9.928160411497057E-2"/>
    <n v="13.09"/>
    <n v="12.788500000000001"/>
    <n v="1"/>
    <n v="1"/>
    <n v="0.9"/>
    <n v="9.9999999999999978E-2"/>
    <n v="93765.383033213482"/>
    <n v="-1.18008487592558E-3"/>
    <n v="0"/>
    <n v="0"/>
    <n v="0"/>
    <n v="99557.301648902983"/>
    <m/>
    <m/>
    <s v=""/>
    <m/>
    <n v="53.55901517917097"/>
    <x v="475"/>
    <m/>
    <m/>
    <m/>
    <n v="58.471068427244184"/>
    <n v="-4.1706070371449799E-2"/>
    <n v="0"/>
    <m/>
  </r>
  <r>
    <x v="518"/>
    <n v="1275.53"/>
    <n v="1.0032782731260736E-2"/>
    <n v="1.6498459039790636E-2"/>
    <n v="0"/>
    <n v="1933.4590000000001"/>
    <n v="1933.4590000000001"/>
    <n v="1275.53"/>
    <n v="12.25"/>
    <n v="0.1225"/>
    <n v="2.3300237604282376E-2"/>
    <n v="4.5449999999999999"/>
    <n v="85201.46"/>
    <n v="84646.02"/>
    <n v="9.9656065760089197E-5"/>
    <n v="9.9199762395717622E-2"/>
    <n v="13.151999999999997"/>
    <n v="12.894499999999999"/>
    <n v="1"/>
    <n v="1"/>
    <n v="0.9"/>
    <n v="9.9999999999999978E-2"/>
    <n v="94491.319571332933"/>
    <n v="-3.1766400215530455E-3"/>
    <n v="0"/>
    <n v="0"/>
    <n v="0"/>
    <n v="100340.60128185153"/>
    <m/>
    <m/>
    <s v=""/>
    <m/>
    <n v="53.980408248650498"/>
    <x v="476"/>
    <m/>
    <m/>
    <m/>
    <n v="58.471068427244184"/>
    <n v="-3.419151758604666E-2"/>
    <n v="0"/>
    <m/>
  </r>
  <r>
    <x v="519"/>
    <n v="1280"/>
    <n v="3.5044256113145877E-3"/>
    <n v="1.1340011478118694E-2"/>
    <n v="0"/>
    <n v="1940.6849999999999"/>
    <n v="1940.6849999999999"/>
    <n v="1280"/>
    <n v="12.31"/>
    <n v="0.1231"/>
    <n v="2.0492294887577894E-2"/>
    <n v="4.5868799999999998"/>
    <n v="85607.39"/>
    <n v="85038.81"/>
    <n v="1.2238098833585911E-5"/>
    <n v="0.10260770511242211"/>
    <n v="12.884"/>
    <n v="12.9115"/>
    <n v="-1"/>
    <n v="0"/>
    <n v="0.9"/>
    <n v="9.9999999999999978E-2"/>
    <n v="94833.1911882821"/>
    <n v="1.1073256694383637E-2"/>
    <n v="0"/>
    <n v="0"/>
    <n v="0"/>
    <n v="100725.91365084599"/>
    <m/>
    <m/>
    <s v=""/>
    <m/>
    <n v="54.18769541571811"/>
    <x v="477"/>
    <m/>
    <m/>
    <m/>
    <n v="58.471068427244184"/>
    <n v="-3.0508004094134344E-2"/>
    <n v="0"/>
    <m/>
  </r>
  <r>
    <x v="520"/>
    <n v="1289.3800000000001"/>
    <n v="7.3281250000001297E-3"/>
    <n v="2.0145638157098134E-2"/>
    <n v="0"/>
    <n v="1955.06"/>
    <n v="1955.06"/>
    <n v="1289.3800000000001"/>
    <n v="11.48"/>
    <n v="0.1148"/>
    <n v="1.1591936545721868E-2"/>
    <n v="4.5462499999999997"/>
    <n v="83976.07"/>
    <n v="83407.78"/>
    <n v="5.3310511354414713E-5"/>
    <n v="0.10320806345427813"/>
    <n v="12.78"/>
    <n v="12.9145"/>
    <n v="-1"/>
    <n v="0"/>
    <n v="0.9"/>
    <n v="9.9999999999999978E-2"/>
    <n v="95276.757261995837"/>
    <n v="9.2858600730900687E-3"/>
    <n v="0"/>
    <n v="0"/>
    <n v="0"/>
    <n v="101205.45737701283"/>
    <m/>
    <m/>
    <s v=""/>
    <m/>
    <n v="54.445676390327307"/>
    <x v="478"/>
    <m/>
    <m/>
    <m/>
    <n v="58.471068427244184"/>
    <n v="-2.5917725044945161E-2"/>
    <n v="0"/>
    <m/>
  </r>
  <r>
    <x v="521"/>
    <n v="1287.24"/>
    <n v="-1.6597124199227986E-3"/>
    <n v="1.5945926686707579E-2"/>
    <n v="0"/>
    <n v="1951.8330000000001"/>
    <n v="1951.8330000000001"/>
    <n v="1287.24"/>
    <n v="12.01"/>
    <n v="0.1201"/>
    <n v="1.4692796197845387E-2"/>
    <n v="4.54"/>
    <n v="83096.97"/>
    <n v="82524.28"/>
    <n v="2.7592242021333765E-6"/>
    <n v="0.10540720380215461"/>
    <n v="12.452000000000002"/>
    <n v="12.889500000000002"/>
    <n v="-1"/>
    <n v="0"/>
    <n v="0.9"/>
    <n v="9.9999999999999978E-2"/>
    <n v="95033.516188233276"/>
    <n v="1.6934891685066678E-2"/>
    <n v="0"/>
    <n v="0"/>
    <n v="0"/>
    <n v="100949.16713590725"/>
    <m/>
    <m/>
    <s v=""/>
    <m/>
    <n v="54.307799482392866"/>
    <x v="479"/>
    <m/>
    <m/>
    <m/>
    <n v="58.471068427244184"/>
    <n v="-2.8409755952610416E-2"/>
    <n v="0"/>
    <m/>
  </r>
  <r>
    <x v="522"/>
    <n v="1283.03"/>
    <n v="-3.2705633759050334E-3"/>
    <n v="1.5935057546747622E-2"/>
    <n v="0"/>
    <n v="1945.4469999999999"/>
    <n v="1945.4469999999999"/>
    <n v="1283.03"/>
    <n v="12.41"/>
    <n v="0.1241"/>
    <n v="1.9373600708925021E-2"/>
    <n v="4.55"/>
    <n v="82390.320000000007"/>
    <n v="81781.55"/>
    <n v="1.0731673849248361E-5"/>
    <n v="0.10472639929107498"/>
    <n v="12.28"/>
    <n v="12.762"/>
    <n v="-1"/>
    <n v="0"/>
    <n v="0.9"/>
    <n v="9.9999999999999978E-2"/>
    <n v="94668.252877871317"/>
    <n v="1.234036071092337E-2"/>
    <n v="0"/>
    <n v="0"/>
    <n v="0"/>
    <n v="100566.06416901345"/>
    <m/>
    <m/>
    <s v=""/>
    <m/>
    <n v="54.101700911226168"/>
    <x v="480"/>
    <m/>
    <m/>
    <m/>
    <n v="58.471068427244184"/>
    <n v="-3.2197713430207942E-2"/>
    <n v="0"/>
    <m/>
  </r>
  <r>
    <x v="523"/>
    <n v="1292.67"/>
    <n v="7.5134642214134129E-3"/>
    <n v="1.3415739036900298E-2"/>
    <n v="0"/>
    <n v="1960.259"/>
    <n v="1960.259"/>
    <n v="1292.67"/>
    <n v="11.88"/>
    <n v="0.1188"/>
    <n v="1.5175982058987195E-2"/>
    <n v="4.5487500000000001"/>
    <n v="80304.7"/>
    <n v="79701.17"/>
    <n v="5.6030894894433063E-5"/>
    <n v="0.10362401794101281"/>
    <n v="12.092000000000002"/>
    <n v="12.686"/>
    <n v="-1"/>
    <n v="0"/>
    <n v="0.9"/>
    <n v="9.9999999999999978E-2"/>
    <n v="95067.591231080849"/>
    <n v="9.6290316900642381E-3"/>
    <n v="0"/>
    <n v="0"/>
    <n v="0"/>
    <n v="101000.60181956619"/>
    <m/>
    <m/>
    <s v=""/>
    <m/>
    <n v="54.335469888854263"/>
    <x v="481"/>
    <m/>
    <m/>
    <m/>
    <n v="58.471068427244184"/>
    <n v="-2.8041217963597487E-2"/>
    <n v="0"/>
    <m/>
  </r>
  <r>
    <x v="524"/>
    <n v="1287.79"/>
    <n v="-3.7751320909436004E-3"/>
    <n v="6.1361813346421101E-3"/>
    <n v="0"/>
    <n v="1953.3679999999999"/>
    <n v="1953.3679999999999"/>
    <n v="1287.79"/>
    <n v="11.87"/>
    <n v="0.11869999999999999"/>
    <n v="3.2322908243516052E-2"/>
    <n v="4.55"/>
    <n v="80298.44"/>
    <n v="79685.039999999994"/>
    <n v="1.4305610884969825E-5"/>
    <n v="8.6377091756483934E-2"/>
    <n v="12.017999999999999"/>
    <n v="12.6145"/>
    <n v="-1"/>
    <n v="0"/>
    <n v="0.97499999999999998"/>
    <n v="2.5000000000000022E-2"/>
    <n v="94742.663800940616"/>
    <n v="6.0986730036389769E-3"/>
    <n v="0"/>
    <n v="0"/>
    <n v="0"/>
    <n v="100680.26710612788"/>
    <m/>
    <m/>
    <s v=""/>
    <m/>
    <n v="54.163138864456243"/>
    <x v="482"/>
    <m/>
    <m/>
    <m/>
    <n v="58.471068427244184"/>
    <n v="-3.1149111353266812E-2"/>
    <n v="0"/>
    <m/>
  </r>
  <r>
    <x v="525"/>
    <n v="1289.43"/>
    <n v="1.273499561263991E-3"/>
    <n v="8.1555895905971454E-5"/>
    <n v="0"/>
    <n v="1956.135"/>
    <n v="1956.135"/>
    <n v="1289.43"/>
    <n v="11.46"/>
    <n v="0.11460000000000001"/>
    <n v="2.7503150303569576E-2"/>
    <n v="4.5431299999999997"/>
    <n v="79530.399999999994"/>
    <n v="78912.960000000006"/>
    <n v="1.6197381777730713E-6"/>
    <n v="8.7096849696430431E-2"/>
    <n v="11.930000000000001"/>
    <n v="12.564499999999999"/>
    <n v="-1"/>
    <n v="0"/>
    <n v="0.97499999999999998"/>
    <n v="2.5000000000000022E-2"/>
    <n v="94837.352785255585"/>
    <n v="-9.5459602494818441E-4"/>
    <n v="0"/>
    <n v="0"/>
    <n v="0"/>
    <n v="100795.24337776669"/>
    <m/>
    <m/>
    <s v=""/>
    <m/>
    <n v="54.224992849808963"/>
    <x v="483"/>
    <m/>
    <m/>
    <m/>
    <n v="58.471068427244184"/>
    <n v="-3.0067934812963215E-2"/>
    <n v="0"/>
    <m/>
  </r>
  <r>
    <x v="526"/>
    <n v="1294.1199999999999"/>
    <n v="3.6372660788099864E-3"/>
    <n v="5.3785343946387565E-3"/>
    <n v="0"/>
    <n v="1963.5830000000001"/>
    <n v="1963.5830000000001"/>
    <n v="1294.1199999999999"/>
    <n v="11.59"/>
    <n v="0.1159"/>
    <n v="2.9076628020798495E-2"/>
    <n v="4.5493800000000002"/>
    <n v="78824.12"/>
    <n v="78182.73"/>
    <n v="1.3181744483453423E-5"/>
    <n v="8.6823371979201508E-2"/>
    <n v="11.926"/>
    <n v="12.516499999999999"/>
    <n v="-1"/>
    <n v="0"/>
    <n v="0.97499999999999998"/>
    <n v="2.5000000000000022E-2"/>
    <n v="95151.738050148197"/>
    <n v="-4.6118748094244877E-3"/>
    <n v="0"/>
    <n v="0"/>
    <n v="0"/>
    <n v="101147.04949312768"/>
    <m/>
    <m/>
    <s v=""/>
    <m/>
    <n v="54.414254599180133"/>
    <x v="484"/>
    <m/>
    <m/>
    <m/>
    <n v="58.471068427244184"/>
    <n v="-2.6758573111628103E-2"/>
    <n v="0"/>
    <m/>
  </r>
  <r>
    <x v="527"/>
    <n v="1280.6600000000001"/>
    <n v="-1.0400890180199518E-2"/>
    <n v="-1.751792409655728E-3"/>
    <n v="0"/>
    <n v="1943.1880000000001"/>
    <n v="1943.1880000000001"/>
    <n v="1280.6600000000001"/>
    <n v="12.34"/>
    <n v="0.1234"/>
    <n v="3.5905359637936313E-2"/>
    <n v="4.5975000000000001"/>
    <n v="80017.600000000006"/>
    <n v="79356.639999999999"/>
    <n v="1.0931449919044372E-4"/>
    <n v="8.7494640362063683E-2"/>
    <n v="11.841999999999999"/>
    <n v="12.497499999999999"/>
    <n v="-1"/>
    <n v="0"/>
    <n v="0.97499999999999998"/>
    <n v="2.5000000000000022E-2"/>
    <n v="94222.534313050826"/>
    <n v="1.2440017654482549E-3"/>
    <n v="0"/>
    <n v="0"/>
    <n v="0"/>
    <n v="100161.02426114025"/>
    <m/>
    <m/>
    <s v=""/>
    <m/>
    <n v="53.883800885666467"/>
    <x v="485"/>
    <m/>
    <m/>
    <m/>
    <n v="58.471068427244184"/>
    <n v="-3.6271235928486911E-2"/>
    <n v="0"/>
    <m/>
  </r>
  <r>
    <x v="528"/>
    <n v="1291.24"/>
    <n v="8.2613652335514765E-3"/>
    <n v="-1.0038913975176644E-3"/>
    <n v="0"/>
    <n v="1959.7650000000001"/>
    <n v="1959.7650000000001"/>
    <n v="1291.24"/>
    <n v="11.54"/>
    <n v="0.11539999999999999"/>
    <n v="2.4228878048956029E-2"/>
    <n v="4.55375"/>
    <n v="79343.08"/>
    <n v="78677.7"/>
    <n v="6.7690554141904317E-5"/>
    <n v="9.117112195104396E-2"/>
    <n v="11.827999999999999"/>
    <n v="12.495000000000001"/>
    <n v="-1"/>
    <n v="-1"/>
    <n v="0.97499999999999998"/>
    <n v="2.5000000000000022E-2"/>
    <n v="94961.327764061105"/>
    <n v="-4.7082158091107384E-3"/>
    <n v="0"/>
    <n v="0"/>
    <n v="0"/>
    <n v="100973.01114087923"/>
    <m/>
    <m/>
    <s v=""/>
    <m/>
    <n v="54.320626883327556"/>
    <x v="486"/>
    <m/>
    <m/>
    <m/>
    <n v="58.471068427244184"/>
    <n v="-2.8483751961671855E-2"/>
    <n v="0"/>
    <m/>
  </r>
  <r>
    <x v="529"/>
    <n v="1289.1400000000001"/>
    <n v="-1.6263436696507538E-3"/>
    <n v="1.1448970237751821E-3"/>
    <n v="0"/>
    <n v="1956.6020000000001"/>
    <n v="1956.6020000000001"/>
    <n v="1289.1400000000001"/>
    <n v="11.72"/>
    <n v="0.11720000000000001"/>
    <n v="2.5535466575225735E-2"/>
    <n v="4.5512499999999996"/>
    <n v="79508.44"/>
    <n v="78831.759999999995"/>
    <n v="2.6493018231132794E-6"/>
    <n v="9.1664533424774278E-2"/>
    <n v="11.760000000000002"/>
    <n v="12.424499999999998"/>
    <n v="-1"/>
    <n v="-1"/>
    <n v="0.97499999999999998"/>
    <n v="2.5000000000000022E-2"/>
    <n v="94815.397634121662"/>
    <n v="-1.1177675340637849E-3"/>
    <n v="0"/>
    <n v="0"/>
    <n v="0"/>
    <n v="100819.37899255619"/>
    <m/>
    <m/>
    <s v=""/>
    <m/>
    <n v="54.237977128585705"/>
    <x v="487"/>
    <m/>
    <m/>
    <m/>
    <n v="58.471068427244184"/>
    <n v="-2.9987177970110523E-2"/>
    <n v="0"/>
    <m/>
  </r>
  <r>
    <x v="530"/>
    <n v="1287.23"/>
    <n v="-1.4816078936346067E-3"/>
    <n v="-1.6102104311234156E-3"/>
    <n v="0"/>
    <n v="1953.7429999999999"/>
    <n v="1953.7429999999999"/>
    <n v="1287.23"/>
    <n v="11.96"/>
    <n v="0.11960000000000001"/>
    <n v="2.7851810104059641E-2"/>
    <n v="4.5437500000000002"/>
    <n v="79598.64"/>
    <n v="78911.259999999995"/>
    <n v="2.1984187428862972E-6"/>
    <n v="9.1748189895940371E-2"/>
    <n v="11.73"/>
    <n v="12.3925"/>
    <n v="-1"/>
    <n v="-1"/>
    <n v="0.97499999999999998"/>
    <n v="2.5000000000000022E-2"/>
    <n v="94680.820851776123"/>
    <n v="7.6769884087135587E-4"/>
    <n v="0"/>
    <n v="0"/>
    <n v="0"/>
    <n v="100678.60340278086"/>
    <m/>
    <m/>
    <s v=""/>
    <m/>
    <n v="54.162243839065432"/>
    <x v="488"/>
    <m/>
    <m/>
    <m/>
    <n v="58.471068427244184"/>
    <n v="-3.1366832874215822E-2"/>
    <n v="0"/>
    <m/>
  </r>
  <r>
    <x v="531"/>
    <n v="1278.26"/>
    <n v="-6.9684516364597604E-3"/>
    <n v="-1.2215928146393162E-2"/>
    <n v="0"/>
    <n v="1940.204"/>
    <n v="1940.204"/>
    <n v="1278.26"/>
    <n v="12.74"/>
    <n v="0.12740000000000001"/>
    <n v="3.6509386913222724E-2"/>
    <n v="4.5487500000000001"/>
    <n v="80652.92"/>
    <n v="79926.600000000006"/>
    <n v="4.8899876757654088E-5"/>
    <n v="9.0890613086777289E-2"/>
    <n v="11.83"/>
    <n v="12.329000000000001"/>
    <n v="-1"/>
    <n v="-1"/>
    <n v="0.97499999999999998"/>
    <n v="2.5000000000000022E-2"/>
    <n v="94067.992716415218"/>
    <n v="-1.6505303963292306E-3"/>
    <n v="0"/>
    <n v="0"/>
    <n v="0"/>
    <n v="100031.70238183907"/>
    <m/>
    <m/>
    <s v=""/>
    <m/>
    <n v="53.814229368743312"/>
    <x v="489"/>
    <m/>
    <m/>
    <m/>
    <n v="58.471068427244184"/>
    <n v="-3.766584045082344E-2"/>
    <n v="0"/>
    <m/>
  </r>
  <r>
    <x v="532"/>
    <n v="1275.8800000000001"/>
    <n v="-1.8619060285074429E-3"/>
    <n v="-3.6769439947010873E-3"/>
    <n v="0"/>
    <n v="1936.684"/>
    <n v="1936.684"/>
    <n v="1275.8800000000001"/>
    <n v="12.66"/>
    <n v="0.12659999999999999"/>
    <n v="3.288924109284648E-2"/>
    <n v="4.5475000000000003"/>
    <n v="81267.710000000006"/>
    <n v="80525.81"/>
    <n v="3.4731597527088808E-6"/>
    <n v="9.371075890715351E-2"/>
    <n v="12.06"/>
    <n v="12.318000000000001"/>
    <n v="-1"/>
    <n v="-1"/>
    <n v="0.97499999999999998"/>
    <n v="2.5000000000000022E-2"/>
    <n v="93914.856299522638"/>
    <n v="-1.1389653577970504E-2"/>
    <n v="0"/>
    <n v="0"/>
    <n v="0"/>
    <n v="99873.820386109597"/>
    <m/>
    <m/>
    <s v=""/>
    <m/>
    <n v="53.729293316181206"/>
    <x v="490"/>
    <m/>
    <m/>
    <m/>
    <n v="58.471068427244184"/>
    <n v="-3.9209718830479412E-2"/>
    <n v="0"/>
    <m/>
  </r>
  <r>
    <x v="533"/>
    <n v="1278.47"/>
    <n v="2.029971470671077E-3"/>
    <n v="-9.9083377575814868E-3"/>
    <n v="0"/>
    <n v="1941.172"/>
    <n v="1941.172"/>
    <n v="1278.47"/>
    <n v="12.32"/>
    <n v="0.1232"/>
    <n v="3.447277783320514E-2"/>
    <n v="4.5437500000000002"/>
    <n v="80437.48"/>
    <n v="79693.039999999994"/>
    <n v="4.1124346345510185E-6"/>
    <n v="8.8727222166794864E-2"/>
    <n v="12.124000000000001"/>
    <n v="12.299000000000001"/>
    <n v="-1"/>
    <n v="-1"/>
    <n v="0.97499999999999998"/>
    <n v="2.5000000000000022E-2"/>
    <n v="94076.453794673915"/>
    <n v="-3.2654397992091244E-3"/>
    <n v="0"/>
    <n v="0"/>
    <n v="0"/>
    <n v="100073.97044727315"/>
    <m/>
    <m/>
    <s v=""/>
    <m/>
    <n v="53.836968393613247"/>
    <x v="491"/>
    <m/>
    <m/>
    <m/>
    <n v="58.471068427244184"/>
    <n v="-3.7309323952170903E-2"/>
    <n v="0"/>
    <m/>
  </r>
  <r>
    <x v="534"/>
    <n v="1272.23"/>
    <n v="-4.8808341220365481E-3"/>
    <n v="-1.3162828209967281E-2"/>
    <n v="0"/>
    <n v="1931.7329999999999"/>
    <n v="1931.7329999999999"/>
    <n v="1272.23"/>
    <n v="12.68"/>
    <n v="0.1268"/>
    <n v="3.9685508016154225E-2"/>
    <n v="4.5462499999999997"/>
    <n v="80957.3"/>
    <n v="80198.03"/>
    <n v="2.3939338140692413E-5"/>
    <n v="8.7114491983845771E-2"/>
    <n v="12.28"/>
    <n v="12.2355"/>
    <n v="1"/>
    <n v="0"/>
    <n v="0.97499999999999998"/>
    <n v="2.5000000000000022E-2"/>
    <n v="93643.664848511209"/>
    <n v="-9.3182560756283062E-3"/>
    <n v="0"/>
    <n v="0"/>
    <n v="0"/>
    <n v="99615.691413432069"/>
    <m/>
    <m/>
    <s v=""/>
    <m/>
    <n v="53.590427222616562"/>
    <x v="492"/>
    <m/>
    <m/>
    <m/>
    <n v="58.471068427244184"/>
    <n v="-4.1742814047813992E-2"/>
    <n v="0"/>
    <m/>
  </r>
  <r>
    <x v="535"/>
    <n v="1281.42"/>
    <n v="7.2235366246669042E-3"/>
    <n v="-4.4576836916657703E-3"/>
    <n v="0"/>
    <n v="1945.925"/>
    <n v="1945.925"/>
    <n v="1281.42"/>
    <n v="11.85"/>
    <n v="0.11849999999999999"/>
    <n v="2.9865198484373703E-2"/>
    <n v="4.5412499999999998"/>
    <n v="80225.33"/>
    <n v="79462.850000000006"/>
    <n v="5.1805040497764216E-5"/>
    <n v="8.8634801515626291E-2"/>
    <n v="12.472"/>
    <n v="12.228"/>
    <n v="1"/>
    <n v="0"/>
    <n v="0.97499999999999998"/>
    <n v="2.5000000000000022E-2"/>
    <n v="94281.731407250903"/>
    <n v="-1.2358043259302565E-2"/>
    <n v="0"/>
    <n v="0"/>
    <n v="0"/>
    <n v="100306.73203035562"/>
    <m/>
    <m/>
    <s v=""/>
    <m/>
    <n v="53.962187548360987"/>
    <x v="493"/>
    <m/>
    <m/>
    <m/>
    <n v="58.471068427244184"/>
    <n v="-3.5120434748322271E-2"/>
    <n v="0"/>
    <m/>
  </r>
  <r>
    <x v="536"/>
    <n v="1284.1300000000001"/>
    <n v="2.114841347879759E-3"/>
    <n v="4.6256092926737491E-3"/>
    <n v="0"/>
    <n v="1950.386"/>
    <n v="1950.386"/>
    <n v="1284.1300000000001"/>
    <n v="11.37"/>
    <n v="0.1137"/>
    <n v="2.5991081079693723E-2"/>
    <n v="4.5481299999999996"/>
    <n v="79464.56"/>
    <n v="78679.33"/>
    <n v="4.4631134863014909E-6"/>
    <n v="8.7708918920306272E-2"/>
    <n v="12.45"/>
    <n v="12.1645"/>
    <n v="1"/>
    <n v="0"/>
    <n v="0.97499999999999998"/>
    <n v="2.5000000000000022E-2"/>
    <n v="94452.896608326264"/>
    <n v="-4.2151033433687202E-3"/>
    <n v="0"/>
    <n v="0"/>
    <n v="0"/>
    <n v="100507.15471648186"/>
    <m/>
    <m/>
    <s v=""/>
    <m/>
    <n v="54.070009290319618"/>
    <x v="494"/>
    <m/>
    <m/>
    <m/>
    <n v="58.471068427244184"/>
    <n v="-3.3267999249122715E-2"/>
    <n v="0"/>
    <m/>
  </r>
  <r>
    <x v="537"/>
    <n v="1297.48"/>
    <n v="1.0396143692616766E-2"/>
    <n v="1.6883659013797958E-2"/>
    <n v="0"/>
    <n v="1970.655"/>
    <n v="1970.655"/>
    <n v="1297.48"/>
    <n v="10.74"/>
    <n v="0.1074"/>
    <n v="2.4383406477761951E-2"/>
    <n v="4.5518799999999997"/>
    <n v="78366.28"/>
    <n v="77581.990000000005"/>
    <n v="1.0696679806709871E-4"/>
    <n v="8.3016593522238044E-2"/>
    <n v="12.175999999999998"/>
    <n v="12.089500000000001"/>
    <n v="1"/>
    <n v="0"/>
    <n v="0.97499999999999998"/>
    <n v="2.5000000000000022E-2"/>
    <n v="95377.36050126495"/>
    <n v="4.0917625729657292E-3"/>
    <n v="0"/>
    <n v="0"/>
    <n v="0"/>
    <n v="101490.81514269029"/>
    <m/>
    <m/>
    <s v=""/>
    <m/>
    <n v="54.599190805144531"/>
    <x v="495"/>
    <m/>
    <m/>
    <m/>
    <n v="58.471068427244184"/>
    <n v="-2.3832030719234232E-2"/>
    <n v="0"/>
    <m/>
  </r>
  <r>
    <x v="538"/>
    <n v="1303.02"/>
    <n v="4.2698153343403433E-3"/>
    <n v="1.9123502877467224E-2"/>
    <n v="0"/>
    <n v="1979.21"/>
    <n v="1979.21"/>
    <n v="1303.02"/>
    <n v="11.35"/>
    <n v="0.11349999999999999"/>
    <n v="2.3544630766990773E-2"/>
    <n v="4.5862499999999997"/>
    <n v="78336.72"/>
    <n v="77542.95"/>
    <n v="1.8153782111534771E-5"/>
    <n v="8.9955369233009216E-2"/>
    <n v="11.792"/>
    <n v="11.959000000000001"/>
    <n v="-1"/>
    <n v="0"/>
    <n v="0.97499999999999998"/>
    <n v="2.5000000000000022E-2"/>
    <n v="95773.223254752287"/>
    <n v="1.5572660805420968E-2"/>
    <n v="0"/>
    <n v="0"/>
    <n v="0"/>
    <n v="101919.43482919096"/>
    <m/>
    <m/>
    <s v=""/>
    <m/>
    <n v="54.829776085331595"/>
    <x v="496"/>
    <m/>
    <m/>
    <m/>
    <n v="58.471068427244184"/>
    <n v="-1.9734957206396619E-2"/>
    <n v="0"/>
    <m/>
  </r>
  <r>
    <x v="539"/>
    <n v="1305.33"/>
    <n v="1.772804715200138E-3"/>
    <n v="2.5777141714703911E-2"/>
    <n v="0"/>
    <n v="1982.7639999999999"/>
    <n v="1982.7639999999999"/>
    <n v="1305.33"/>
    <n v="11.98"/>
    <n v="0.1198"/>
    <n v="2.9101604445630869E-2"/>
    <n v="4.55"/>
    <n v="77215.22"/>
    <n v="76423.05"/>
    <n v="3.1372739625007669E-6"/>
    <n v="9.0698395554369135E-2"/>
    <n v="11.598000000000001"/>
    <n v="11.914"/>
    <n v="-1"/>
    <n v="0"/>
    <n v="0.97499999999999998"/>
    <n v="2.5000000000000022E-2"/>
    <n v="95904.186110556926"/>
    <n v="1.8036069511948805E-2"/>
    <n v="0"/>
    <n v="0"/>
    <n v="0"/>
    <n v="102061.39476540913"/>
    <m/>
    <m/>
    <s v=""/>
    <m/>
    <n v="54.906146519773031"/>
    <x v="497"/>
    <m/>
    <m/>
    <m/>
    <n v="58.471068427244184"/>
    <n v="-1.8395130366639423E-2"/>
    <n v="0"/>
    <m/>
  </r>
  <r>
    <x v="540"/>
    <n v="1307.25"/>
    <n v="1.4708924180093508E-3"/>
    <n v="2.0024497508046357E-2"/>
    <n v="0"/>
    <n v="1985.6880000000001"/>
    <n v="1985.6880000000001"/>
    <n v="1307.25"/>
    <n v="12.12"/>
    <n v="0.12119999999999999"/>
    <n v="3.097790969330376E-2"/>
    <n v="4.5412499999999998"/>
    <n v="77499.039999999994"/>
    <n v="76694.33"/>
    <n v="2.1603464786049049E-6"/>
    <n v="9.0222090306696229E-2"/>
    <n v="11.458000000000002"/>
    <n v="11.897500000000001"/>
    <n v="-1"/>
    <n v="0"/>
    <n v="0.97499999999999998"/>
    <n v="2.5000000000000022E-2"/>
    <n v="96050.235043984809"/>
    <n v="2.413960694193884E-2"/>
    <n v="0"/>
    <n v="0"/>
    <n v="0"/>
    <n v="102217.52153286105"/>
    <m/>
    <m/>
    <s v=""/>
    <m/>
    <n v="54.990138309117839"/>
    <x v="498"/>
    <m/>
    <m/>
    <m/>
    <n v="58.471068427244184"/>
    <n v="-1.6919123900600463E-2"/>
    <n v="0"/>
    <m/>
  </r>
  <r>
    <x v="541"/>
    <n v="1305.08"/>
    <n v="-1.6599732262383426E-3"/>
    <n v="1.6249682933928256E-2"/>
    <n v="0"/>
    <n v="1982.4010000000001"/>
    <n v="1982.4010000000001"/>
    <n v="1305.08"/>
    <n v="11.79"/>
    <n v="0.11789999999999999"/>
    <n v="3.4095128833842345E-2"/>
    <n v="4.55"/>
    <n v="77960.539999999994"/>
    <n v="77122.039999999994"/>
    <n v="2.7600921571222759E-6"/>
    <n v="8.3804871166157646E-2"/>
    <n v="11.511999999999999"/>
    <n v="11.929500000000001"/>
    <n v="-1"/>
    <n v="0"/>
    <n v="0.97499999999999998"/>
    <n v="2.5000000000000022E-2"/>
    <n v="95908.171602873685"/>
    <n v="1.8757649126052156E-2"/>
    <n v="0"/>
    <n v="0"/>
    <n v="0"/>
    <n v="102067.76374598026"/>
    <m/>
    <m/>
    <s v=""/>
    <m/>
    <n v="54.909572851357311"/>
    <x v="499"/>
    <m/>
    <m/>
    <m/>
    <n v="58.471068427244184"/>
    <n v="-1.8436071727893744E-2"/>
    <n v="0"/>
    <m/>
  </r>
  <r>
    <x v="542"/>
    <n v="1297.23"/>
    <n v="-6.0149569375056444E-3"/>
    <n v="-1.6141769619415491E-4"/>
    <n v="0"/>
    <n v="1970.499"/>
    <n v="1970.499"/>
    <n v="1297.23"/>
    <n v="11.62"/>
    <n v="0.1162"/>
    <n v="3.3045383935212322E-2"/>
    <n v="4.5762499999999999"/>
    <n v="78336.39"/>
    <n v="77484.06"/>
    <n v="3.6398532827102785E-5"/>
    <n v="8.3154616064787676E-2"/>
    <n v="11.596"/>
    <n v="11.9185"/>
    <n v="-1"/>
    <n v="0"/>
    <n v="0.97499999999999998"/>
    <n v="2.5000000000000022E-2"/>
    <n v="95356.965277010808"/>
    <n v="1.5407415196403207E-2"/>
    <n v="0"/>
    <n v="0"/>
    <n v="0"/>
    <n v="101482.58790146318"/>
    <m/>
    <m/>
    <s v=""/>
    <m/>
    <n v="54.594764781834662"/>
    <x v="500"/>
    <m/>
    <m/>
    <m/>
    <n v="58.471068427244184"/>
    <n v="-2.4088984179613249E-2"/>
    <n v="0"/>
    <m/>
  </r>
  <r>
    <x v="543"/>
    <n v="1305.04"/>
    <n v="6.0205206478418649E-3"/>
    <n v="1.5892876173073667E-3"/>
    <n v="0"/>
    <n v="1982.3989999999999"/>
    <n v="1982.3989999999999"/>
    <n v="1305.04"/>
    <n v="11.21"/>
    <n v="0.11210000000000001"/>
    <n v="3.0118470701536365E-2"/>
    <n v="4.6087499999999997"/>
    <n v="77166.95"/>
    <n v="76317.5"/>
    <n v="3.6029642833130609E-5"/>
    <n v="8.198152929846364E-2"/>
    <n v="11.771999999999998"/>
    <n v="11.879000000000001"/>
    <n v="-1"/>
    <n v="0"/>
    <n v="0.97499999999999998"/>
    <n v="2.5000000000000022E-2"/>
    <n v="95880.820260079199"/>
    <n v="-2.1383716373524209E-4"/>
    <n v="0"/>
    <n v="0"/>
    <n v="0"/>
    <n v="102042.25336151097"/>
    <m/>
    <m/>
    <s v=""/>
    <m/>
    <n v="54.89584898533856"/>
    <x v="501"/>
    <m/>
    <m/>
    <m/>
    <n v="58.471068427244184"/>
    <n v="-1.8732481331144246E-2"/>
    <n v="0"/>
    <m/>
  </r>
  <r>
    <x v="544"/>
    <n v="1301.67"/>
    <n v="-2.5822963280818234E-3"/>
    <n v="-2.7658134259745948E-3"/>
    <n v="0"/>
    <n v="1977.2909999999999"/>
    <n v="1977.2909999999999"/>
    <n v="1301.67"/>
    <n v="11.17"/>
    <n v="0.11169999999999999"/>
    <n v="2.742622787239575E-2"/>
    <n v="4.6606300000000003"/>
    <n v="77287.55"/>
    <n v="76427.08"/>
    <n v="6.6855145907458307E-6"/>
    <n v="8.4273772127604243E-2"/>
    <n v="11.744"/>
    <n v="11.845500000000001"/>
    <n v="-1"/>
    <n v="0"/>
    <n v="0.97499999999999998"/>
    <n v="2.5000000000000022E-2"/>
    <n v="95642.859133983962"/>
    <n v="1.1234560315538378E-3"/>
    <n v="0"/>
    <n v="0"/>
    <n v="0"/>
    <n v="101789.88368442364"/>
    <m/>
    <m/>
    <s v=""/>
    <m/>
    <n v="54.760081230065815"/>
    <x v="502"/>
    <m/>
    <m/>
    <m/>
    <n v="58.471068427244184"/>
    <n v="-2.1184817063392147E-2"/>
    <n v="0"/>
    <m/>
  </r>
  <r>
    <x v="545"/>
    <n v="1302.95"/>
    <n v="9.8335215530820363E-4"/>
    <n v="-3.2533536886757419E-3"/>
    <n v="0"/>
    <n v="1979.2349999999999"/>
    <n v="1979.2349999999999"/>
    <n v="1302.95"/>
    <n v="11.19"/>
    <n v="0.1119"/>
    <n v="2.7901656245658518E-2"/>
    <n v="4.7249999999999996"/>
    <n v="76793.41"/>
    <n v="75928.73"/>
    <n v="9.6603143441162862E-7"/>
    <n v="8.3998343754341481E-2"/>
    <n v="11.581999999999999"/>
    <n v="11.810499999999999"/>
    <n v="-1"/>
    <n v="0"/>
    <n v="0.97499999999999998"/>
    <n v="2.5000000000000022E-2"/>
    <n v="95718.967272752387"/>
    <n v="-2.7248755989828233E-3"/>
    <n v="0"/>
    <n v="0"/>
    <n v="0"/>
    <n v="101871.18795520366"/>
    <m/>
    <m/>
    <s v=""/>
    <m/>
    <n v="54.803820630398256"/>
    <x v="503"/>
    <m/>
    <m/>
    <m/>
    <n v="58.471068427244184"/>
    <n v="-2.0428488631496045E-2"/>
    <n v="0"/>
    <m/>
  </r>
  <r>
    <x v="546"/>
    <n v="1301.6099999999999"/>
    <n v="-1.0284354733490764E-3"/>
    <n v="-2.6218159357864756E-3"/>
    <n v="0"/>
    <n v="1977.1869999999999"/>
    <n v="1977.1869999999999"/>
    <n v="1301.6099999999999"/>
    <n v="11.46"/>
    <n v="0.11460000000000001"/>
    <n v="3.4444034707194982E-2"/>
    <n v="4.79"/>
    <n v="76887.520000000004"/>
    <n v="75992.850000000006"/>
    <n v="1.0587683044052554E-6"/>
    <n v="8.0155965292805026E-2"/>
    <n v="11.395999999999999"/>
    <n v="11.797000000000001"/>
    <n v="-1"/>
    <n v="0"/>
    <n v="0.97499999999999998"/>
    <n v="2.5000000000000022E-2"/>
    <n v="95625.008320446301"/>
    <n v="-3.4489012034246702E-3"/>
    <n v="0"/>
    <n v="0"/>
    <n v="0"/>
    <n v="101771.53376480853"/>
    <m/>
    <m/>
    <s v=""/>
    <m/>
    <n v="54.750209491811319"/>
    <x v="504"/>
    <m/>
    <m/>
    <m/>
    <n v="58.471068427244184"/>
    <n v="-2.1463152248749173E-2"/>
    <n v="0"/>
    <m/>
  </r>
  <r>
    <x v="547"/>
    <n v="1293.23"/>
    <n v="-6.4381804073415649E-3"/>
    <n v="-3.0450394056223962E-3"/>
    <n v="0"/>
    <n v="1964.473"/>
    <n v="1964.473"/>
    <n v="1293.23"/>
    <n v="11.58"/>
    <n v="0.1158"/>
    <n v="3.6596198250632692E-2"/>
    <n v="4.7949999999999999"/>
    <n v="76777.45"/>
    <n v="75874.52"/>
    <n v="4.1718614822721329E-5"/>
    <n v="7.9203801749367309E-2"/>
    <n v="11.33"/>
    <n v="11.7905"/>
    <n v="-1"/>
    <n v="-1"/>
    <n v="0.97499999999999998"/>
    <n v="2.5000000000000022E-2"/>
    <n v="95021.026051055538"/>
    <n v="-2.9524416709754142E-3"/>
    <n v="0"/>
    <n v="0"/>
    <n v="0"/>
    <n v="101129.82573804786"/>
    <m/>
    <m/>
    <s v=""/>
    <m/>
    <n v="54.404988705624525"/>
    <x v="505"/>
    <m/>
    <m/>
    <m/>
    <n v="58.471068427244184"/>
    <n v="-2.7658505491002239E-2"/>
    <n v="0"/>
    <m/>
  </r>
  <r>
    <x v="548"/>
    <n v="1302.8900000000001"/>
    <n v="7.4696689683970696E-3"/>
    <n v="-1.5958910850671915E-3"/>
    <n v="0"/>
    <n v="1979.5070000000001"/>
    <n v="1979.5070000000001"/>
    <n v="1302.8900000000001"/>
    <n v="10.95"/>
    <n v="0.10949999999999999"/>
    <n v="2.7447842095659342E-2"/>
    <n v="4.7931299999999997"/>
    <n v="75202.490000000005"/>
    <n v="74308.55"/>
    <n v="5.5382011696288319E-5"/>
    <n v="8.2052157904340645E-2"/>
    <n v="11.321999999999999"/>
    <n v="11.752500000000001"/>
    <n v="-1"/>
    <n v="-1"/>
    <n v="0.97499999999999998"/>
    <n v="2.5000000000000022E-2"/>
    <n v="95664.028928605185"/>
    <n v="-3.5229647355006222E-3"/>
    <n v="0"/>
    <n v="0"/>
    <n v="0"/>
    <n v="101832.55531681016"/>
    <m/>
    <m/>
    <s v=""/>
    <m/>
    <n v="54.783037362552911"/>
    <x v="506"/>
    <m/>
    <m/>
    <m/>
    <n v="58.471068427244184"/>
    <n v="-2.0927395310408103E-2"/>
    <n v="0"/>
    <m/>
  </r>
  <r>
    <x v="549"/>
    <n v="1300.25"/>
    <n v="-2.0262646885003122E-3"/>
    <n v="-1.0398594454856802E-3"/>
    <n v="0"/>
    <n v="1975.6020000000001"/>
    <n v="1975.6020000000001"/>
    <n v="1300.25"/>
    <n v="11.57"/>
    <n v="0.1157"/>
    <n v="3.0753302031554908E-2"/>
    <n v="4.7987500000000001"/>
    <n v="74806.58"/>
    <n v="73908.02"/>
    <n v="4.1140834021709108E-6"/>
    <n v="8.494669796844509E-2"/>
    <n v="11.27"/>
    <n v="11.722999999999999"/>
    <n v="-1"/>
    <n v="-1"/>
    <n v="0.97499999999999998"/>
    <n v="2.5000000000000022E-2"/>
    <n v="95462.143350450278"/>
    <n v="-2.2610500294633074E-3"/>
    <n v="0"/>
    <n v="0"/>
    <n v="0"/>
    <n v="101623.28837381497"/>
    <m/>
    <m/>
    <s v=""/>
    <m/>
    <n v="54.670457660303605"/>
    <x v="507"/>
    <m/>
    <m/>
    <m/>
    <n v="58.471068427244184"/>
    <n v="-2.2964829874047132E-2"/>
    <n v="0"/>
    <m/>
  </r>
  <r>
    <x v="550"/>
    <n v="1294.8699999999999"/>
    <n v="-4.13766583349362E-3"/>
    <n v="-6.1608774342875039E-3"/>
    <n v="0"/>
    <n v="1967.376"/>
    <n v="1967.376"/>
    <n v="1294.8699999999999"/>
    <n v="11.39"/>
    <n v="0.1139"/>
    <n v="3.6369886165062426E-2"/>
    <n v="4.9000000000000004"/>
    <n v="75412.5"/>
    <n v="74497.38"/>
    <n v="1.719138623435708E-5"/>
    <n v="7.7530113834937575E-2"/>
    <n v="11.349999999999998"/>
    <n v="11.715499999999999"/>
    <n v="-1"/>
    <n v="-1"/>
    <n v="0.97499999999999998"/>
    <n v="2.5000000000000022E-2"/>
    <n v="95096.058604445017"/>
    <n v="-1.8894853747578599E-3"/>
    <n v="0"/>
    <n v="0"/>
    <n v="0"/>
    <n v="101231.30664831412"/>
    <m/>
    <m/>
    <s v=""/>
    <m/>
    <n v="54.459582567886017"/>
    <x v="508"/>
    <m/>
    <m/>
    <m/>
    <n v="58.471068427244184"/>
    <n v="-2.6758785157514398E-2"/>
    <n v="0"/>
    <m/>
  </r>
  <r>
    <x v="551"/>
    <n v="1297.81"/>
    <n v="2.2704981967303084E-3"/>
    <n v="-2.8619437642081191E-3"/>
    <n v="0"/>
    <n v="1971.925"/>
    <n v="1971.925"/>
    <n v="1297.81"/>
    <n v="11.57"/>
    <n v="0.1157"/>
    <n v="4.1994684472253588E-2"/>
    <n v="4.8156299999999996"/>
    <n v="75207.45"/>
    <n v="74266.75"/>
    <n v="5.1434815860666427E-6"/>
    <n v="7.3705315527746409E-2"/>
    <n v="11.389999999999999"/>
    <n v="11.687000000000001"/>
    <n v="-1"/>
    <n v="-1"/>
    <n v="0.97499999999999998"/>
    <n v="2.5000000000000022E-2"/>
    <n v="95299.216156563984"/>
    <n v="-6.5076827096596235E-3"/>
    <n v="0"/>
    <n v="0"/>
    <n v="0"/>
    <n v="101452.64235351546"/>
    <m/>
    <m/>
    <s v=""/>
    <m/>
    <n v="54.578654923185255"/>
    <x v="509"/>
    <m/>
    <m/>
    <m/>
    <n v="58.471068427244184"/>
    <n v="-2.470701316061874E-2"/>
    <n v="0"/>
    <m/>
  </r>
  <r>
    <x v="552"/>
    <n v="1305.93"/>
    <n v="6.2566939690711365E-3"/>
    <n v="9.8329306122045823E-3"/>
    <n v="0"/>
    <n v="1984.4670000000001"/>
    <n v="1984.4670000000001"/>
    <n v="1305.93"/>
    <n v="11.14"/>
    <n v="0.1114"/>
    <n v="3.7501128340743844E-2"/>
    <n v="4.8031300000000003"/>
    <n v="74815.009999999995"/>
    <n v="73869.8"/>
    <n v="3.8902690287385406E-5"/>
    <n v="7.3898871659256155E-2"/>
    <n v="11.412000000000001"/>
    <n v="11.628499999999999"/>
    <n v="-1"/>
    <n v="-1"/>
    <n v="0.97499999999999998"/>
    <n v="2.5000000000000022E-2"/>
    <n v="95867.833564396977"/>
    <n v="-3.4069765807556163E-3"/>
    <n v="0"/>
    <n v="0"/>
    <n v="0"/>
    <n v="102068.54337815953"/>
    <m/>
    <m/>
    <s v=""/>
    <m/>
    <n v="54.909992271440338"/>
    <x v="510"/>
    <m/>
    <m/>
    <m/>
    <n v="58.471068427244184"/>
    <n v="-1.8811720602019855E-2"/>
    <n v="0"/>
    <m/>
  </r>
  <r>
    <x v="553"/>
    <n v="1311.56"/>
    <n v="4.3111039642247384E-3"/>
    <n v="6.6743656080322511E-3"/>
    <n v="0"/>
    <n v="1993.2139999999999"/>
    <n v="1993.2139999999999"/>
    <n v="1311.56"/>
    <n v="11.13"/>
    <n v="0.11130000000000001"/>
    <n v="3.4609231459753545E-2"/>
    <n v="4.7975000000000003"/>
    <n v="74029.259999999995"/>
    <n v="73084.62"/>
    <n v="1.8505808265184894E-5"/>
    <n v="7.6690768540246465E-2"/>
    <n v="11.324"/>
    <n v="11.5525"/>
    <n v="-1"/>
    <n v="-1"/>
    <n v="0.97499999999999998"/>
    <n v="2.5000000000000022E-2"/>
    <n v="96245.322296084312"/>
    <n v="8.9117908796989553E-3"/>
    <n v="0"/>
    <n v="0"/>
    <n v="0"/>
    <n v="102480.38740398202"/>
    <m/>
    <m/>
    <s v=""/>
    <m/>
    <n v="55.131552720198449"/>
    <x v="511"/>
    <m/>
    <m/>
    <m/>
    <n v="58.471068427244184"/>
    <n v="-1.487829119766948E-2"/>
    <n v="0"/>
    <m/>
  </r>
  <r>
    <x v="554"/>
    <n v="1309.04"/>
    <n v="-1.9213760712434302E-3"/>
    <n v="6.779254225289133E-3"/>
    <n v="0"/>
    <n v="1989.867"/>
    <n v="1989.867"/>
    <n v="1309.04"/>
    <n v="11.45"/>
    <n v="0.11449999999999999"/>
    <n v="4.0113685800423585E-2"/>
    <n v="4.8"/>
    <n v="73461.279999999999"/>
    <n v="72514.63"/>
    <n v="3.6987916389966211E-6"/>
    <n v="7.4386314199576406E-2"/>
    <n v="11.360000000000001"/>
    <n v="11.493"/>
    <n v="-1"/>
    <n v="-1"/>
    <n v="0.97499999999999998"/>
    <n v="2.5000000000000022E-2"/>
    <n v="96046.256391253162"/>
    <n v="6.0764048304191576E-3"/>
    <n v="0"/>
    <n v="0"/>
    <n v="0"/>
    <n v="102292.94802157226"/>
    <m/>
    <m/>
    <s v=""/>
    <m/>
    <n v="55.030715628780861"/>
    <x v="512"/>
    <m/>
    <m/>
    <m/>
    <n v="58.471068427244184"/>
    <n v="-1.6705698532744506E-2"/>
    <n v="0"/>
    <m/>
  </r>
  <r>
    <x v="555"/>
    <n v="1295.5"/>
    <n v="-1.0343457801136657E-2"/>
    <n v="5.7346225764609571E-4"/>
    <n v="0"/>
    <n v="1969.299"/>
    <n v="1969.299"/>
    <n v="1295.5"/>
    <n v="12.26"/>
    <n v="0.1226"/>
    <n v="4.819631560940292E-2"/>
    <n v="4.7962499999999997"/>
    <n v="74790.990000000005"/>
    <n v="73818.02"/>
    <n v="1.081043280299829E-4"/>
    <n v="7.440368439059708E-2"/>
    <n v="11.336000000000002"/>
    <n v="11.4315"/>
    <n v="-1"/>
    <n v="-1"/>
    <n v="0.97499999999999998"/>
    <n v="2.5000000000000022E-2"/>
    <n v="95120.801035310695"/>
    <n v="6.1187924375272207E-3"/>
    <n v="0"/>
    <n v="0"/>
    <n v="0"/>
    <n v="101308.3334613936"/>
    <m/>
    <m/>
    <s v=""/>
    <m/>
    <n v="54.501020816840139"/>
    <x v="513"/>
    <m/>
    <m/>
    <m/>
    <n v="58.471068427244184"/>
    <n v="-2.6195684379522022E-2"/>
    <n v="0"/>
    <m/>
  </r>
  <r>
    <x v="556"/>
    <n v="1296.6199999999999"/>
    <n v="8.6453106908512822E-4"/>
    <n v="-8.3250486999908446E-4"/>
    <n v="0"/>
    <n v="1971.0250000000001"/>
    <n v="1971.0250000000001"/>
    <n v="1296.6199999999999"/>
    <n v="12.19"/>
    <n v="0.12189999999999999"/>
    <n v="3.9881172157255257E-2"/>
    <n v="4.8"/>
    <n v="75583.95"/>
    <n v="74572.600000000006"/>
    <n v="7.467683184886451E-7"/>
    <n v="8.2018827842744738E-2"/>
    <n v="11.510000000000002"/>
    <n v="11.451999999999998"/>
    <n v="1"/>
    <n v="0"/>
    <n v="0.97499999999999998"/>
    <n v="2.5000000000000022E-2"/>
    <n v="95225.288564635543"/>
    <n v="2.6018355785484282E-4"/>
    <n v="0"/>
    <n v="0"/>
    <n v="0"/>
    <n v="101421.75840552193"/>
    <m/>
    <m/>
    <s v=""/>
    <m/>
    <n v="54.562040231826792"/>
    <x v="514"/>
    <m/>
    <m/>
    <m/>
    <n v="58.471068427244184"/>
    <n v="-2.518153170481785E-2"/>
    <n v="0"/>
    <m/>
  </r>
  <r>
    <x v="557"/>
    <n v="1286.57"/>
    <n v="-7.7509216269994186E-3"/>
    <n v="-1.484012046606964E-2"/>
    <n v="0"/>
    <n v="1956.115"/>
    <n v="1956.115"/>
    <n v="1286.57"/>
    <n v="13"/>
    <n v="0.13"/>
    <n v="4.9616993241969082E-2"/>
    <n v="4.8025000000000002"/>
    <n v="76745.119999999995"/>
    <n v="75708.710000000006"/>
    <n v="6.0545768458709925E-5"/>
    <n v="8.0383006758030923E-2"/>
    <n v="11.633999999999999"/>
    <n v="11.492999999999999"/>
    <n v="1"/>
    <n v="0"/>
    <n v="0.97499999999999998"/>
    <n v="2.5000000000000022E-2"/>
    <n v="94541.925727878785"/>
    <n v="-7.7574186766649067E-4"/>
    <n v="0"/>
    <n v="0"/>
    <n v="0"/>
    <n v="100712.67721830172"/>
    <m/>
    <m/>
    <s v=""/>
    <m/>
    <n v="54.180574589020161"/>
    <x v="515"/>
    <m/>
    <m/>
    <m/>
    <n v="58.471068427244184"/>
    <n v="-3.2022082771183236E-2"/>
    <n v="0"/>
    <m/>
  </r>
  <r>
    <x v="558"/>
    <n v="1288.1199999999999"/>
    <n v="1.204753725020824E-3"/>
    <n v="-1.7946470705273554E-2"/>
    <n v="0"/>
    <n v="1958.491"/>
    <n v="1958.491"/>
    <n v="1288.1199999999999"/>
    <n v="12.76"/>
    <n v="0.12759999999999999"/>
    <n v="4.6596612162230419E-2"/>
    <n v="4.80063"/>
    <n v="77300.19"/>
    <n v="76246.62"/>
    <n v="1.4496848493859674E-6"/>
    <n v="8.1003387837769572E-2"/>
    <n v="12.005999999999998"/>
    <n v="11.605999999999998"/>
    <n v="1"/>
    <n v="0"/>
    <n v="0.97499999999999998"/>
    <n v="2.5000000000000022E-2"/>
    <n v="94669.770969192454"/>
    <n v="-1.3830580990729757E-2"/>
    <n v="0"/>
    <n v="0"/>
    <n v="0"/>
    <n v="100850.16032128509"/>
    <m/>
    <m/>
    <s v=""/>
    <m/>
    <n v="54.254536613679427"/>
    <x v="516"/>
    <m/>
    <m/>
    <m/>
    <n v="58.471068427244184"/>
    <n v="-3.072592226971127E-2"/>
    <n v="0"/>
    <m/>
  </r>
  <r>
    <x v="559"/>
    <n v="1289.1199999999999"/>
    <n v="7.7632518709447318E-4"/>
    <n v="-1.5248769446935651E-2"/>
    <n v="0"/>
    <n v="1960.0060000000001"/>
    <n v="1960.0060000000001"/>
    <n v="1289.1199999999999"/>
    <n v="12.38"/>
    <n v="0.12380000000000001"/>
    <n v="4.3009954908413764E-2"/>
    <n v="4.82125"/>
    <n v="77102.31"/>
    <n v="76041.7"/>
    <n v="6.0221325255611147E-7"/>
    <n v="8.0790045091586243E-2"/>
    <n v="12.331999999999999"/>
    <n v="11.676499999999995"/>
    <n v="1"/>
    <n v="0"/>
    <n v="0.97499999999999998"/>
    <n v="2.5000000000000022E-2"/>
    <n v="94735.06728465957"/>
    <n v="-1.6370160017178947E-2"/>
    <n v="0"/>
    <n v="0"/>
    <n v="0"/>
    <n v="100919.76897956387"/>
    <m/>
    <m/>
    <s v=""/>
    <m/>
    <n v="54.291984104959397"/>
    <x v="517"/>
    <m/>
    <m/>
    <m/>
    <n v="58.471068427244184"/>
    <n v="-3.0082156349439004E-2"/>
    <n v="0"/>
    <m/>
  </r>
  <r>
    <x v="560"/>
    <n v="1285.33"/>
    <n v="-2.9399900707458571E-3"/>
    <n v="-7.8453017165448502E-3"/>
    <n v="0"/>
    <n v="1954.248"/>
    <n v="1954.248"/>
    <n v="1285.33"/>
    <n v="12.58"/>
    <n v="0.1258"/>
    <n v="5.2939356203856494E-2"/>
    <n v="4.82125"/>
    <n v="77380.59"/>
    <n v="76277.31"/>
    <n v="8.6690222110559954E-6"/>
    <n v="7.2860643796143501E-2"/>
    <n v="12.518000000000001"/>
    <n v="11.696499999999997"/>
    <n v="1"/>
    <n v="0"/>
    <n v="0.97499999999999998"/>
    <n v="2.5000000000000022E-2"/>
    <n v="94470.848384379977"/>
    <n v="-1.365164198854707E-2"/>
    <n v="0"/>
    <n v="0"/>
    <n v="0"/>
    <n v="100639.81030481088"/>
    <m/>
    <m/>
    <s v=""/>
    <m/>
    <n v="54.141374248501911"/>
    <x v="518"/>
    <m/>
    <m/>
    <m/>
    <n v="58.471068427244184"/>
    <n v="-3.2873471684846889E-2"/>
    <n v="0"/>
    <m/>
  </r>
  <r>
    <x v="561"/>
    <n v="1307.28"/>
    <n v="1.7077326445348762E-2"/>
    <n v="8.3674936597187832E-3"/>
    <n v="0"/>
    <n v="1988.181"/>
    <n v="1988.181"/>
    <n v="1307.28"/>
    <n v="11.4"/>
    <n v="0.114"/>
    <n v="4.1888767858377154E-2"/>
    <n v="4.8018799999999997"/>
    <n v="74944.429999999993"/>
    <n v="73866.080000000002"/>
    <n v="2.8673150273288259E-4"/>
    <n v="7.211123214162285E-2"/>
    <n v="12.581999999999999"/>
    <n v="11.719499999999998"/>
    <n v="1"/>
    <n v="0"/>
    <n v="0.97499999999999998"/>
    <n v="2.5000000000000022E-2"/>
    <n v="95969.166348640516"/>
    <n v="-6.8329181825270702E-3"/>
    <n v="0"/>
    <n v="0"/>
    <n v="0"/>
    <n v="102264.39334505059"/>
    <m/>
    <m/>
    <s v=""/>
    <m/>
    <n v="55.015354019657963"/>
    <x v="519"/>
    <m/>
    <m/>
    <m/>
    <n v="58.471068427244184"/>
    <n v="-1.7287162713725213E-2"/>
    <n v="0"/>
    <m/>
  </r>
  <r>
    <x v="562"/>
    <n v="1309.93"/>
    <n v="2.0271097240072145E-3"/>
    <n v="1.8145525010725416E-2"/>
    <n v="0"/>
    <n v="1991.8420000000001"/>
    <n v="1991.8420000000001"/>
    <n v="1309.93"/>
    <n v="11.32"/>
    <n v="0.11320000000000001"/>
    <n v="2.1284425775170618E-2"/>
    <n v="4.7962499999999997"/>
    <n v="74894.679999999993"/>
    <n v="73807.55"/>
    <n v="4.1008595366592853E-6"/>
    <n v="9.1915574224829391E-2"/>
    <n v="12.423999999999999"/>
    <n v="11.7"/>
    <n v="1"/>
    <n v="0"/>
    <n v="0.97499999999999998"/>
    <n v="2.5000000000000022E-2"/>
    <n v="96156.941777137385"/>
    <n v="7.8117671809421196E-3"/>
    <n v="0"/>
    <n v="0"/>
    <n v="0"/>
    <n v="102446.29628546316"/>
    <m/>
    <m/>
    <s v=""/>
    <m/>
    <n v="55.113212661719707"/>
    <x v="520"/>
    <m/>
    <m/>
    <m/>
    <n v="58.471068427244184"/>
    <n v="-1.5564783759113854E-2"/>
    <n v="0"/>
    <m/>
  </r>
  <r>
    <x v="563"/>
    <n v="1311.46"/>
    <n v="1.1680013435833025E-3"/>
    <n v="1.8108772629287895E-2"/>
    <n v="0"/>
    <n v="1994.2270000000001"/>
    <n v="1994.2270000000001"/>
    <n v="1311.46"/>
    <n v="11.64"/>
    <n v="0.1164"/>
    <n v="2.4363591551447739E-2"/>
    <n v="4.7906300000000002"/>
    <n v="73908.22"/>
    <n v="72825.919999999998"/>
    <n v="1.3626354236947019E-6"/>
    <n v="9.2036408448552265E-2"/>
    <n v="12.087999999999999"/>
    <n v="11.684999999999999"/>
    <n v="1"/>
    <n v="0"/>
    <n v="0.97499999999999998"/>
    <n v="2.5000000000000022E-2"/>
    <n v="96234.473584475476"/>
    <n v="1.7082538110204437E-2"/>
    <n v="0"/>
    <n v="0"/>
    <n v="0"/>
    <n v="102532.16340322292"/>
    <m/>
    <m/>
    <s v=""/>
    <m/>
    <n v="55.159406744798666"/>
    <x v="521"/>
    <m/>
    <m/>
    <m/>
    <n v="58.471068427244184"/>
    <n v="-1.4765306285076885E-2"/>
    <n v="0"/>
    <m/>
  </r>
  <r>
    <x v="564"/>
    <n v="1311.28"/>
    <n v="-1.3725161270650155E-4"/>
    <n v="1.719519582948692E-2"/>
    <n v="0"/>
    <n v="1993.989"/>
    <n v="1993.989"/>
    <n v="1311.28"/>
    <n v="11.59"/>
    <n v="0.1159"/>
    <n v="2.3950594083295265E-2"/>
    <n v="4.7750000000000004"/>
    <n v="75056.460000000006"/>
    <n v="73947.990000000005"/>
    <n v="1.8840591062466564E-8"/>
    <n v="9.1949405916704738E-2"/>
    <n v="11.864000000000001"/>
    <n v="11.7065"/>
    <n v="1"/>
    <n v="0"/>
    <n v="0.97499999999999998"/>
    <n v="2.5000000000000022E-2"/>
    <n v="96258.663925696092"/>
    <n v="1.6528006767780212E-2"/>
    <n v="0"/>
    <n v="0"/>
    <n v="0"/>
    <n v="102560.05622886201"/>
    <m/>
    <m/>
    <s v=""/>
    <m/>
    <n v="55.174412296848104"/>
    <x v="522"/>
    <m/>
    <m/>
    <m/>
    <n v="58.471068427244184"/>
    <n v="-1.4522933341219457E-2"/>
    <n v="0"/>
    <m/>
  </r>
  <r>
    <x v="565"/>
    <n v="1308.1099999999999"/>
    <n v="-2.4174852052956108E-3"/>
    <n v="1.7717700694937166E-2"/>
    <n v="0"/>
    <n v="1989.1969999999999"/>
    <n v="1989.1969999999999"/>
    <n v="1308.1099999999999"/>
    <n v="11.75"/>
    <n v="0.11749999999999999"/>
    <n v="2.7845215353028488E-2"/>
    <n v="4.7962499999999997"/>
    <n v="74720.75"/>
    <n v="73588.72"/>
    <n v="5.8583944465726884E-6"/>
    <n v="8.9654784646971505E-2"/>
    <n v="11.706"/>
    <n v="11.727499999999999"/>
    <n v="-1"/>
    <n v="0"/>
    <n v="0.97499999999999998"/>
    <n v="2.5000000000000022E-2"/>
    <n v="96020.086014530505"/>
    <n v="1.6082710285711066E-2"/>
    <n v="0"/>
    <n v="0"/>
    <n v="0"/>
    <n v="102308.27524244906"/>
    <m/>
    <m/>
    <s v=""/>
    <m/>
    <n v="55.038961240524031"/>
    <x v="523"/>
    <m/>
    <m/>
    <m/>
    <n v="58.471068427244184"/>
    <n v="-1.7018998876130009E-2"/>
    <n v="0"/>
    <m/>
  </r>
  <r>
    <x v="566"/>
    <n v="1301.74"/>
    <n v="-4.869621056333151E-3"/>
    <n v="-4.2292468067447464E-3"/>
    <n v="0"/>
    <n v="1979.509"/>
    <n v="1979.509"/>
    <n v="1301.74"/>
    <n v="11.75"/>
    <n v="0.11749999999999999"/>
    <n v="2.9793771748919506E-2"/>
    <n v="4.7962499999999997"/>
    <n v="74588.710000000006"/>
    <n v="73449.149999999994"/>
    <n v="2.3829201323958981E-5"/>
    <n v="8.7706228251080487E-2"/>
    <n v="11.540000000000001"/>
    <n v="11.7555"/>
    <n v="-1"/>
    <n v="0"/>
    <n v="0.97499999999999998"/>
    <n v="2.5000000000000022E-2"/>
    <n v="95559.641271991582"/>
    <n v="1.6399107837446802E-2"/>
    <n v="0"/>
    <n v="0"/>
    <n v="0"/>
    <n v="101817.93959800723"/>
    <m/>
    <m/>
    <s v=""/>
    <m/>
    <n v="54.77517451882116"/>
    <x v="524"/>
    <m/>
    <m/>
    <m/>
    <n v="58.471068427244184"/>
    <n v="-2.1755620387678976E-2"/>
    <n v="0"/>
    <m/>
  </r>
  <r>
    <x v="567"/>
    <n v="1305.4100000000001"/>
    <n v="2.8193033939190038E-3"/>
    <n v="-3.4370531368329571E-3"/>
    <n v="0"/>
    <n v="1985.2850000000001"/>
    <n v="1985.2850000000001"/>
    <n v="1305.4100000000001"/>
    <n v="11.76"/>
    <n v="0.1176"/>
    <n v="2.8781332970063619E-2"/>
    <n v="4.8059399999999997"/>
    <n v="73654.210000000006"/>
    <n v="72519.41"/>
    <n v="7.9261202392290721E-6"/>
    <n v="8.8818667029936377E-2"/>
    <n v="11.61"/>
    <n v="11.77"/>
    <n v="-1"/>
    <n v="0"/>
    <n v="0.97499999999999998"/>
    <n v="2.5000000000000022E-2"/>
    <n v="95792.077081986994"/>
    <n v="-4.2672567891357538E-3"/>
    <n v="0"/>
    <n v="0"/>
    <n v="0"/>
    <n v="102075.71515772215"/>
    <m/>
    <m/>
    <s v=""/>
    <m/>
    <n v="54.913850486198008"/>
    <x v="525"/>
    <m/>
    <m/>
    <m/>
    <n v="58.471068427244184"/>
    <n v="-1.9304495096165941E-2"/>
    <n v="0"/>
    <m/>
  </r>
  <r>
    <x v="568"/>
    <n v="1309.72"/>
    <n v="3.3016446940041799E-3"/>
    <n v="-1.3034097864120797E-3"/>
    <n v="0"/>
    <n v="1992.3920000000001"/>
    <n v="1992.3920000000001"/>
    <n v="1309.72"/>
    <n v="11.84"/>
    <n v="0.11840000000000001"/>
    <n v="2.913365546547142E-2"/>
    <n v="4.8218800000000002"/>
    <n v="73197.960000000006"/>
    <n v="72060.789999999994"/>
    <n v="1.0864975526856587E-5"/>
    <n v="8.9266344534528586E-2"/>
    <n v="11.698"/>
    <n v="11.779"/>
    <n v="-1"/>
    <n v="0"/>
    <n v="0.97499999999999998"/>
    <n v="2.5000000000000022E-2"/>
    <n v="96085.29673309566"/>
    <n v="-3.7944706685455465E-3"/>
    <n v="0"/>
    <n v="0"/>
    <n v="0"/>
    <n v="102416.18671894309"/>
    <m/>
    <m/>
    <s v=""/>
    <m/>
    <n v="55.097014565712911"/>
    <x v="526"/>
    <m/>
    <m/>
    <m/>
    <n v="58.471068427244184"/>
    <n v="-1.6059014416196948E-2"/>
    <n v="0"/>
    <m/>
  </r>
  <r>
    <x v="569"/>
    <n v="1310.6099999999999"/>
    <n v="6.7953455700453524E-4"/>
    <n v="-4.8662361670104293E-4"/>
    <n v="0"/>
    <n v="1993.7929999999999"/>
    <n v="1993.7929999999999"/>
    <n v="1310.6099999999999"/>
    <n v="11.59"/>
    <n v="0.1159"/>
    <n v="2.600669706299906E-2"/>
    <n v="4.9412500000000001"/>
    <n v="72727.25"/>
    <n v="71588.06"/>
    <n v="4.6145362272324216E-7"/>
    <n v="8.9893302937000943E-2"/>
    <n v="11.738"/>
    <n v="11.823500000000001"/>
    <n v="-1"/>
    <n v="0"/>
    <n v="0.97499999999999998"/>
    <n v="2.5000000000000022E-2"/>
    <n v="96133.199318056344"/>
    <n v="-1.5501394232584342E-3"/>
    <n v="0"/>
    <n v="0"/>
    <n v="0"/>
    <n v="102469.93774609164"/>
    <m/>
    <m/>
    <s v=""/>
    <m/>
    <n v="55.12593109952072"/>
    <x v="527"/>
    <m/>
    <m/>
    <m/>
    <n v="58.471068427244184"/>
    <n v="-1.5568236109882339E-2"/>
    <n v="0"/>
    <m/>
  </r>
  <r>
    <x v="570"/>
    <n v="1305.19"/>
    <n v="-4.1354788991384561E-3"/>
    <n v="-2.2046173105438882E-3"/>
    <n v="0"/>
    <n v="1985.5540000000001"/>
    <n v="1985.5540000000001"/>
    <n v="1305.19"/>
    <n v="12.54"/>
    <n v="0.12539999999999998"/>
    <n v="3.8174866668874971E-2"/>
    <n v="4.9412500000000001"/>
    <n v="74050.22"/>
    <n v="72862.490000000005"/>
    <n v="1.7173180576234233E-5"/>
    <n v="8.7225133331125013E-2"/>
    <n v="11.738"/>
    <n v="11.824500000000002"/>
    <n v="-1"/>
    <n v="0"/>
    <n v="0.97499999999999998"/>
    <n v="2.5000000000000022E-2"/>
    <n v="95788.366151367532"/>
    <n v="-1.3034110647598407E-3"/>
    <n v="0"/>
    <n v="0"/>
    <n v="0"/>
    <n v="102103.68503495789"/>
    <m/>
    <m/>
    <s v=""/>
    <m/>
    <n v="54.928897489829261"/>
    <x v="528"/>
    <m/>
    <m/>
    <m/>
    <n v="58.471068427244184"/>
    <n v="-1.9163426741949152E-2"/>
    <n v="0"/>
    <m/>
  </r>
  <r>
    <x v="571"/>
    <n v="1313.21"/>
    <n v="6.1446992391911426E-3"/>
    <n v="8.8097029849804054E-3"/>
    <n v="0"/>
    <n v="1997.751"/>
    <n v="1997.751"/>
    <n v="1313.21"/>
    <n v="11.99"/>
    <n v="0.11990000000000001"/>
    <n v="3.5220846179222928E-2"/>
    <n v="4.8531300000000002"/>
    <n v="73003.649999999994"/>
    <n v="71823.17"/>
    <n v="3.7526620866238188E-5"/>
    <n v="8.4679153820777078E-2"/>
    <n v="11.895999999999999"/>
    <n v="11.882"/>
    <n v="1"/>
    <n v="0"/>
    <n v="0.97499999999999998"/>
    <n v="2.5000000000000022E-2"/>
    <n v="96328.083642753103"/>
    <n v="-2.4132436532905421E-3"/>
    <n v="0"/>
    <n v="0"/>
    <n v="0"/>
    <n v="102679.1380387503"/>
    <m/>
    <m/>
    <s v=""/>
    <m/>
    <n v="55.238474945772261"/>
    <x v="529"/>
    <m/>
    <m/>
    <m/>
    <n v="58.471068427244184"/>
    <n v="-1.3661136642437399E-2"/>
    <n v="0"/>
    <m/>
  </r>
  <r>
    <x v="572"/>
    <n v="1308.1199999999999"/>
    <n v="-3.8759985074741099E-3"/>
    <n v="2.1144010835872917E-3"/>
    <n v="0"/>
    <n v="1989.9690000000001"/>
    <n v="1989.9690000000001"/>
    <n v="1308.1199999999999"/>
    <n v="11.99"/>
    <n v="0.11990000000000001"/>
    <n v="3.299036577607356E-2"/>
    <n v="4.8937499999999998"/>
    <n v="73748.240000000005"/>
    <n v="72546.320000000007"/>
    <n v="1.508180259267695E-5"/>
    <n v="8.6909634223926446E-2"/>
    <n v="11.943999999999999"/>
    <n v="11.903"/>
    <n v="1"/>
    <n v="0"/>
    <n v="0.97499999999999998"/>
    <n v="2.5000000000000022E-2"/>
    <n v="95988.297251574215"/>
    <n v="8.0414949295832816E-3"/>
    <n v="0"/>
    <n v="0"/>
    <n v="0"/>
    <n v="102315.34461845749"/>
    <m/>
    <m/>
    <s v=""/>
    <m/>
    <n v="55.042764365063086"/>
    <x v="530"/>
    <m/>
    <m/>
    <m/>
    <n v="58.471068427244184"/>
    <n v="-1.7181327969097548E-2"/>
    <n v="0"/>
    <m/>
  </r>
  <r>
    <x v="573"/>
    <n v="1312.25"/>
    <n v="3.1572027031159244E-3"/>
    <n v="1.9699590926990362E-3"/>
    <n v="0"/>
    <n v="1996.741"/>
    <n v="1996.741"/>
    <n v="1312.25"/>
    <n v="11.86"/>
    <n v="0.1186"/>
    <n v="3.1829496951885236E-2"/>
    <n v="4.96"/>
    <n v="73458.27"/>
    <n v="72251.58"/>
    <n v="9.9365489554436982E-6"/>
    <n v="8.6770503048114761E-2"/>
    <n v="11.99"/>
    <n v="11.945500000000001"/>
    <n v="1"/>
    <n v="0"/>
    <n v="0.97499999999999998"/>
    <n v="2.5000000000000022E-2"/>
    <n v="96274.025908310417"/>
    <n v="2.0483966478697102E-3"/>
    <n v="0"/>
    <n v="0"/>
    <n v="0"/>
    <n v="102644.76873239581"/>
    <m/>
    <m/>
    <s v=""/>
    <m/>
    <n v="55.219985230098473"/>
    <x v="531"/>
    <m/>
    <m/>
    <m/>
    <n v="58.471068427244184"/>
    <n v="-1.4042615037549666E-2"/>
    <n v="0"/>
    <m/>
  </r>
  <r>
    <x v="574"/>
    <n v="1325.76"/>
    <n v="1.0295294341779337E-2"/>
    <n v="1.1585718877473838E-2"/>
    <n v="0"/>
    <n v="2017.336"/>
    <n v="2017.336"/>
    <n v="1325.76"/>
    <n v="11.62"/>
    <n v="0.1162"/>
    <n v="2.9113705973487863E-2"/>
    <n v="4.9831300000000001"/>
    <n v="72564.62"/>
    <n v="71363.149999999994"/>
    <n v="1.0491205840472383E-4"/>
    <n v="8.7086294026512134E-2"/>
    <n v="11.994"/>
    <n v="11.981999999999999"/>
    <n v="1"/>
    <n v="0"/>
    <n v="0.97499999999999998"/>
    <n v="2.5000000000000022E-2"/>
    <n v="97210.820652530325"/>
    <n v="1.9641837162558407E-3"/>
    <n v="0"/>
    <n v="0"/>
    <n v="0"/>
    <n v="103645.79277063228"/>
    <m/>
    <m/>
    <s v=""/>
    <m/>
    <n v="55.758507877565314"/>
    <x v="532"/>
    <m/>
    <m/>
    <m/>
    <n v="58.471068427244184"/>
    <n v="-4.4531609743787559E-3"/>
    <n v="0"/>
    <m/>
  </r>
  <r>
    <x v="575"/>
    <n v="1324.66"/>
    <n v="-8.297127685251704E-4"/>
    <n v="1.4891485008087124E-2"/>
    <n v="0"/>
    <n v="2015.8389999999999"/>
    <n v="2015.8389999999999"/>
    <n v="1324.66"/>
    <n v="12"/>
    <n v="0.12"/>
    <n v="2.8675688259927196E-2"/>
    <n v="4.9962499999999999"/>
    <n v="72742.44"/>
    <n v="71509.990000000005"/>
    <n v="6.8899490659848017E-7"/>
    <n v="9.13243117400728E-2"/>
    <n v="12"/>
    <n v="11.990500000000001"/>
    <n v="1"/>
    <n v="0"/>
    <n v="0.97499999999999998"/>
    <n v="2.5000000000000022E-2"/>
    <n v="97137.180652870855"/>
    <n v="1.1209668898136682E-2"/>
    <n v="0"/>
    <n v="0"/>
    <n v="0"/>
    <n v="103577.15298934048"/>
    <m/>
    <m/>
    <s v=""/>
    <m/>
    <n v="55.721581614727583"/>
    <x v="533"/>
    <m/>
    <m/>
    <m/>
    <n v="58.471068427244184"/>
    <n v="-5.1901462560984823E-3"/>
    <n v="0"/>
    <m/>
  </r>
  <r>
    <x v="576"/>
    <n v="1325.14"/>
    <n v="3.6235713315124762E-4"/>
    <n v="9.1091429020472292E-3"/>
    <n v="0"/>
    <n v="2016.595"/>
    <n v="2016.595"/>
    <n v="1325.14"/>
    <n v="11.99"/>
    <n v="0.11990000000000001"/>
    <n v="2.9699964432784609E-2"/>
    <n v="4.9837499999999997"/>
    <n v="72255.199999999997"/>
    <n v="71021.53"/>
    <n v="1.3125512927705546E-7"/>
    <n v="9.0200035567215398E-2"/>
    <n v="11.891999999999999"/>
    <n v="11.977500000000001"/>
    <n v="-1"/>
    <n v="0"/>
    <n v="0.97499999999999998"/>
    <n v="2.5000000000000022E-2"/>
    <n v="97154.911282601621"/>
    <n v="1.4081193319154028E-2"/>
    <n v="0"/>
    <n v="0"/>
    <n v="0"/>
    <n v="103597.68201980562"/>
    <m/>
    <m/>
    <s v=""/>
    <m/>
    <n v="55.732625653046078"/>
    <x v="534"/>
    <m/>
    <m/>
    <m/>
    <n v="58.471068427244184"/>
    <n v="-5.0188720141091103E-3"/>
    <n v="0"/>
    <m/>
  </r>
  <r>
    <x v="577"/>
    <n v="1322.85"/>
    <n v="-1.7281192930559408E-3"/>
    <n v="1.1257022116465398E-2"/>
    <n v="0"/>
    <n v="2013.9870000000001"/>
    <n v="2013.9870000000001"/>
    <n v="1322.85"/>
    <n v="11.78"/>
    <n v="0.11779999999999999"/>
    <n v="2.782677116377566E-2"/>
    <n v="4.9762500000000003"/>
    <n v="71987.710000000006"/>
    <n v="70749.2"/>
    <n v="2.9915653282925684E-6"/>
    <n v="8.9973228836224328E-2"/>
    <n v="11.891999999999999"/>
    <n v="11.967500000000001"/>
    <n v="-1"/>
    <n v="0"/>
    <n v="0.97499999999999998"/>
    <n v="2.5000000000000022E-2"/>
    <n v="96981.899945571466"/>
    <n v="8.5834536365836378E-3"/>
    <n v="0"/>
    <n v="0"/>
    <n v="0"/>
    <n v="103457.46382061622"/>
    <m/>
    <m/>
    <s v=""/>
    <m/>
    <n v="55.657192223911309"/>
    <x v="535"/>
    <m/>
    <m/>
    <m/>
    <n v="58.471068427244184"/>
    <n v="-6.3914285546798899E-3"/>
    <n v="0"/>
    <m/>
  </r>
  <r>
    <x v="578"/>
    <n v="1305.92"/>
    <n v="-1.2798125259855464E-2"/>
    <n v="-4.6983058465059901E-3"/>
    <n v="0"/>
    <n v="1988.56"/>
    <n v="1988.56"/>
    <n v="1305.92"/>
    <n v="12.49"/>
    <n v="0.1249"/>
    <n v="4.1886970968430332E-2"/>
    <n v="5.03"/>
    <n v="73930.27"/>
    <n v="72648.97"/>
    <n v="1.6591312250617042E-4"/>
    <n v="8.3013029031569666E-2"/>
    <n v="11.85"/>
    <n v="11.906500000000001"/>
    <n v="-1"/>
    <n v="0"/>
    <n v="0.97499999999999998"/>
    <n v="2.5000000000000022E-2"/>
    <n v="95836.847481888355"/>
    <n v="1.0351289922282181E-2"/>
    <n v="0"/>
    <n v="0"/>
    <n v="0"/>
    <n v="102253.7403331387"/>
    <m/>
    <m/>
    <s v=""/>
    <m/>
    <n v="55.009623000262678"/>
    <x v="536"/>
    <m/>
    <m/>
    <m/>
    <n v="58.471068427244184"/>
    <n v="-1.7977585020561349E-2"/>
    <n v="0"/>
    <m/>
  </r>
  <r>
    <x v="579"/>
    <n v="1291.24"/>
    <n v="-1.1241117373192888E-2"/>
    <n v="-2.6234717561478216E-2"/>
    <n v="0"/>
    <n v="1966.2670000000001"/>
    <n v="1966.2670000000001"/>
    <n v="1291.24"/>
    <n v="14.19"/>
    <n v="0.1419"/>
    <n v="4.8181973449071269E-2"/>
    <n v="5.0343799999999996"/>
    <n v="77419.44"/>
    <n v="76068.05"/>
    <n v="1.2779796600082124E-4"/>
    <n v="9.3718026550928729E-2"/>
    <n v="11.976000000000001"/>
    <n v="11.893000000000002"/>
    <n v="1"/>
    <n v="0"/>
    <n v="0.97499999999999998"/>
    <n v="2.5000000000000022E-2"/>
    <n v="94899.226351064179"/>
    <n v="-4.5409800026273706E-3"/>
    <n v="0"/>
    <n v="0"/>
    <n v="0"/>
    <n v="101256.71792700319"/>
    <m/>
    <m/>
    <s v=""/>
    <m/>
    <n v="54.473253117795359"/>
    <x v="537"/>
    <m/>
    <m/>
    <m/>
    <n v="58.471068427244184"/>
    <n v="-2.7578079023822255E-2"/>
    <n v="0"/>
    <m/>
  </r>
  <r>
    <x v="580"/>
    <n v="1294.5"/>
    <n v="2.5247049347913997E-3"/>
    <n v="-2.2880299858161646E-2"/>
    <n v="-1"/>
    <n v="1971.451"/>
    <n v="1971.451"/>
    <n v="1294.5"/>
    <n v="13.57"/>
    <n v="0.13570000000000002"/>
    <n v="3.7958443565365901E-2"/>
    <n v="5.0987499999999999"/>
    <n v="77060.990000000005"/>
    <n v="75685.63"/>
    <n v="6.3580793561634674E-6"/>
    <n v="9.7741556434634114E-2"/>
    <n v="12.49"/>
    <n v="11.983500000000003"/>
    <n v="1"/>
    <n v="0"/>
    <n v="0"/>
    <n v="0"/>
    <n v="95120.901814054319"/>
    <n v="-2.3779187192840334E-2"/>
    <n v="1"/>
    <n v="20"/>
    <n v="0"/>
    <n v="101505.28362046501"/>
    <m/>
    <m/>
    <s v=""/>
    <m/>
    <n v="54.606974437363576"/>
    <x v="538"/>
    <m/>
    <m/>
    <m/>
    <n v="58.471068427244184"/>
    <n v="-2.5267084192194922E-2"/>
    <n v="1"/>
    <m/>
  </r>
  <r>
    <x v="581"/>
    <n v="1292.08"/>
    <n v="-1.8694476631905266E-3"/>
    <n v="-2.511210465450342E-2"/>
    <n v="-1"/>
    <n v="1967.79"/>
    <n v="1967.79"/>
    <n v="1292.08"/>
    <n v="13.35"/>
    <n v="0.13350000000000001"/>
    <n v="3.5471252776282575E-2"/>
    <n v="5.0518799999999997"/>
    <n v="76132.990000000005"/>
    <n v="74764.17"/>
    <n v="3.5013791908265146E-6"/>
    <n v="9.8028747223717433E-2"/>
    <n v="12.803999999999998"/>
    <n v="12.033000000000003"/>
    <n v="1"/>
    <n v="0"/>
    <n v="0"/>
    <n v="0"/>
    <n v="95120.901814054319"/>
    <n v="-2.0757024501482091E-2"/>
    <n v="1"/>
    <n v="20"/>
    <n v="1.4032999999999962E-2"/>
    <n v="101519.52785691548"/>
    <m/>
    <m/>
    <s v=""/>
    <m/>
    <n v="54.614637434086376"/>
    <x v="539"/>
    <m/>
    <m/>
    <m/>
    <n v="58.471068427244184"/>
    <n v="-2.5155673243080767E-2"/>
    <n v="1"/>
    <m/>
  </r>
  <r>
    <x v="582"/>
    <n v="1270.32"/>
    <n v="-1.6841062472911839E-2"/>
    <n v="-4.0225047834359318E-2"/>
    <n v="-1"/>
    <n v="1935.184"/>
    <n v="1935.184"/>
    <n v="1270.32"/>
    <n v="16.260000000000002"/>
    <n v="0.16260000000000002"/>
    <n v="6.4402016770853832E-2"/>
    <n v="5.0362499999999999"/>
    <n v="83750.570000000007"/>
    <n v="82234.880000000005"/>
    <n v="2.8847275491525857E-4"/>
    <n v="9.8197983229146191E-2"/>
    <n v="13.075999999999999"/>
    <n v="12.130500000000001"/>
    <n v="1"/>
    <n v="0"/>
    <n v="0"/>
    <n v="0"/>
    <n v="95120.901814054319"/>
    <n v="-2.0935734917515658E-2"/>
    <n v="1"/>
    <n v="20"/>
    <n v="1.3989583333333222E-2"/>
    <n v="101533.73001586464"/>
    <m/>
    <m/>
    <s v=""/>
    <m/>
    <n v="54.62227779430242"/>
    <x v="540"/>
    <m/>
    <m/>
    <m/>
    <n v="58.471068427244184"/>
    <n v="-2.504467279370759E-2"/>
    <n v="1"/>
    <m/>
  </r>
  <r>
    <x v="583"/>
    <n v="1261.81"/>
    <n v="-6.6990994395113024E-3"/>
    <n v="-3.4126022014015156E-2"/>
    <n v="0"/>
    <n v="1922.3240000000001"/>
    <n v="1922.3240000000001"/>
    <n v="1261.81"/>
    <n v="16.989999999999998"/>
    <n v="0.1699"/>
    <n v="5.655156161250631E-2"/>
    <n v="5.0362499999999999"/>
    <n v="84970.82"/>
    <n v="83422.149999999994"/>
    <n v="4.5180432544139149E-5"/>
    <n v="0.11334843838749369"/>
    <n v="13.972"/>
    <n v="12.377500000000001"/>
    <n v="1"/>
    <n v="0"/>
    <n v="0.9"/>
    <n v="9.9999999999999978E-2"/>
    <n v="95120.901814054319"/>
    <n v="-1.9189128410162959E-2"/>
    <n v="0"/>
    <n v="0"/>
    <n v="1.3989583333333222E-2"/>
    <n v="101547.93416163666"/>
    <m/>
    <m/>
    <s v=""/>
    <m/>
    <n v="54.629919223373022"/>
    <x v="541"/>
    <m/>
    <m/>
    <m/>
    <n v="58.471068427244184"/>
    <n v="-2.4933659705291156E-2"/>
    <n v="0"/>
    <m/>
  </r>
  <r>
    <x v="584"/>
    <n v="1267.03"/>
    <n v="4.1369144324423512E-3"/>
    <n v="-1.8747990208379917E-2"/>
    <n v="0"/>
    <n v="1930.2729999999999"/>
    <n v="1930.2729999999999"/>
    <n v="1267.03"/>
    <n v="17.18"/>
    <n v="0.17180000000000001"/>
    <n v="7.1395763177979452E-2"/>
    <n v="5.0337500000000004"/>
    <n v="86314.19"/>
    <n v="84729.98"/>
    <n v="1.7043529092886676E-5"/>
    <n v="0.10040423682202056"/>
    <n v="14.872"/>
    <n v="12.645"/>
    <n v="1"/>
    <n v="0"/>
    <n v="0.9"/>
    <n v="9.9999999999999978E-2"/>
    <n v="95624.181569516455"/>
    <n v="-7.4704634662501324E-3"/>
    <n v="0"/>
    <n v="0"/>
    <n v="0"/>
    <n v="102086.39889752556"/>
    <m/>
    <m/>
    <s v=""/>
    <m/>
    <n v="54.91959803633069"/>
    <x v="542"/>
    <m/>
    <m/>
    <m/>
    <n v="58.471068427244184"/>
    <n v="-1.978881800794241E-2"/>
    <n v="0"/>
    <m/>
  </r>
  <r>
    <x v="585"/>
    <n v="1262.07"/>
    <n v="-3.9146665824802973E-3"/>
    <n v="-2.5187361725651614E-2"/>
    <n v="0"/>
    <n v="1922.722"/>
    <n v="1922.722"/>
    <n v="1262.07"/>
    <n v="17.72"/>
    <n v="0.1772"/>
    <n v="7.6060180104237082E-2"/>
    <n v="5.0437500000000002"/>
    <n v="91588.91"/>
    <n v="89874.21"/>
    <n v="1.5384821250425046E-5"/>
    <n v="0.10113981989576291"/>
    <n v="15.469999999999999"/>
    <n v="12.9245"/>
    <n v="1"/>
    <n v="0"/>
    <n v="0.9"/>
    <n v="9.9999999999999978E-2"/>
    <n v="95867.843666993111"/>
    <n v="7.6392110486804832E-3"/>
    <n v="0"/>
    <n v="0"/>
    <n v="0"/>
    <n v="102350.84101775916"/>
    <m/>
    <m/>
    <s v=""/>
    <m/>
    <n v="55.061860424895123"/>
    <x v="543"/>
    <m/>
    <m/>
    <m/>
    <n v="58.471068427244184"/>
    <n v="-1.7326436146228752E-2"/>
    <n v="0"/>
    <m/>
  </r>
  <r>
    <x v="586"/>
    <n v="1256.58"/>
    <n v="-4.3499964344291264E-3"/>
    <n v="-2.7667910496890213E-2"/>
    <n v="0"/>
    <n v="1914.3810000000001"/>
    <n v="1914.3810000000001"/>
    <n v="1256.58"/>
    <n v="18.260000000000002"/>
    <n v="0.18260000000000001"/>
    <n v="8.0669234607643012E-2"/>
    <n v="5.0449999999999999"/>
    <n v="90765.85"/>
    <n v="89054.75"/>
    <n v="1.9005111176794017E-5"/>
    <n v="0.101930765392357"/>
    <n v="16.3"/>
    <n v="13.223000000000003"/>
    <n v="1"/>
    <n v="0"/>
    <n v="0.9"/>
    <n v="9.9999999999999978E-2"/>
    <n v="95405.110458508352"/>
    <n v="7.852552264474344E-3"/>
    <n v="0"/>
    <n v="0"/>
    <n v="0"/>
    <n v="101859.25458571958"/>
    <m/>
    <m/>
    <s v=""/>
    <m/>
    <n v="54.797400814807126"/>
    <x v="544"/>
    <m/>
    <m/>
    <m/>
    <n v="58.471068427244184"/>
    <n v="-2.2071626150647616E-2"/>
    <n v="0"/>
    <m/>
  </r>
  <r>
    <x v="587"/>
    <n v="1258.57"/>
    <n v="1.5836635948367483E-3"/>
    <n v="-9.2431844291416265E-3"/>
    <n v="0"/>
    <n v="1917.4780000000001"/>
    <n v="1917.4780000000001"/>
    <n v="1258.57"/>
    <n v="17.36"/>
    <n v="0.1736"/>
    <n v="7.0607961312981637E-2"/>
    <n v="5.0449999999999999"/>
    <n v="93398.28"/>
    <n v="91625.84"/>
    <n v="2.5040243261064009E-6"/>
    <n v="0.10299203868701837"/>
    <n v="17.282000000000004"/>
    <n v="13.548499999999999"/>
    <n v="1"/>
    <n v="0"/>
    <n v="0.9"/>
    <n v="9.9999999999999978E-2"/>
    <n v="95816.53415528484"/>
    <n v="2.9878674301218044E-3"/>
    <n v="0"/>
    <n v="0"/>
    <n v="0"/>
    <n v="102302.97616577102"/>
    <m/>
    <m/>
    <s v=""/>
    <m/>
    <n v="55.036110487002851"/>
    <x v="545"/>
    <m/>
    <m/>
    <m/>
    <n v="58.471068427244184"/>
    <n v="-1.7837116341438475E-2"/>
    <n v="0"/>
    <m/>
  </r>
  <r>
    <x v="588"/>
    <n v="1272.8800000000001"/>
    <n v="1.1370046958055768E-2"/>
    <n v="8.8259619684254442E-3"/>
    <n v="0"/>
    <n v="1939.521"/>
    <n v="1939.521"/>
    <n v="1272.8800000000001"/>
    <n v="15.5"/>
    <n v="0.155"/>
    <n v="5.2194663329708235E-2"/>
    <n v="5.0425000000000004"/>
    <n v="89663.51"/>
    <n v="87949.89"/>
    <n v="1.2782323459683016E-4"/>
    <n v="0.10280533667029176"/>
    <n v="17.502000000000002"/>
    <n v="13.8285"/>
    <n v="1"/>
    <n v="1"/>
    <n v="0.85"/>
    <n v="0.15000000000000002"/>
    <n v="96412.621093721304"/>
    <n v="7.3131386263596276E-3"/>
    <n v="0"/>
    <n v="0"/>
    <n v="0"/>
    <n v="102952.34325874122"/>
    <m/>
    <m/>
    <s v=""/>
    <m/>
    <n v="55.385451634394514"/>
    <x v="546"/>
    <m/>
    <m/>
    <m/>
    <n v="58.471068427244184"/>
    <n v="-1.162857290643482E-2"/>
    <n v="0"/>
    <m/>
  </r>
  <r>
    <x v="589"/>
    <n v="1280.1600000000001"/>
    <n v="5.7193136823581181E-3"/>
    <n v="1.0408361218341211E-2"/>
    <n v="0"/>
    <n v="1950.8710000000001"/>
    <n v="1950.8710000000001"/>
    <n v="1280.1600000000001"/>
    <n v="14.26"/>
    <n v="0.1426"/>
    <n v="3.4155813300031382E-2"/>
    <n v="5.0406300000000002"/>
    <n v="87206.29"/>
    <n v="85528.06"/>
    <n v="3.2524442848659086E-5"/>
    <n v="0.10844418669996862"/>
    <n v="17.204000000000001"/>
    <n v="14.011499999999998"/>
    <n v="1"/>
    <n v="1"/>
    <n v="0.85"/>
    <n v="0.15000000000000002"/>
    <n v="96483.093445007995"/>
    <n v="1.3579762754899916E-2"/>
    <n v="0"/>
    <n v="0"/>
    <n v="0"/>
    <n v="103041.23545273779"/>
    <m/>
    <m/>
    <s v=""/>
    <m/>
    <n v="55.433273123011809"/>
    <x v="547"/>
    <m/>
    <m/>
    <m/>
    <n v="58.471068427244184"/>
    <n v="-1.0800929810756199E-2"/>
    <n v="0"/>
    <m/>
  </r>
  <r>
    <x v="590"/>
    <n v="1259.8699999999999"/>
    <n v="-1.5849581302337379E-2"/>
    <n v="-1.5265535015158704E-3"/>
    <n v="0"/>
    <n v="1920.0889999999999"/>
    <n v="1920.0889999999999"/>
    <n v="1259.8699999999999"/>
    <n v="18.66"/>
    <n v="0.18659999999999999"/>
    <n v="7.6864389401375521E-2"/>
    <n v="5.0587499999999999"/>
    <n v="95265.29"/>
    <n v="93386.98"/>
    <n v="2.5524948151854979E-4"/>
    <n v="0.10973561059862447"/>
    <n v="16.62"/>
    <n v="14.145"/>
    <n v="1"/>
    <n v="1"/>
    <n v="0.85"/>
    <n v="0.15000000000000002"/>
    <n v="96513.091140489298"/>
    <n v="8.982161848539727E-3"/>
    <n v="0"/>
    <n v="0"/>
    <n v="0"/>
    <n v="103087.61993316324"/>
    <m/>
    <m/>
    <s v=""/>
    <m/>
    <n v="55.458226662832985"/>
    <x v="548"/>
    <m/>
    <m/>
    <m/>
    <n v="58.471068427244184"/>
    <n v="-1.0458664799246953E-2"/>
    <n v="0"/>
    <m/>
  </r>
  <r>
    <x v="591"/>
    <n v="1270.0899999999999"/>
    <n v="8.1119480581330894E-3"/>
    <n v="1.0935390991046345E-2"/>
    <n v="0"/>
    <n v="1936.4090000000001"/>
    <n v="1936.4090000000001"/>
    <n v="1270.0899999999999"/>
    <n v="16.440000000000001"/>
    <n v="0.16440000000000002"/>
    <n v="4.2575463613763659E-2"/>
    <n v="5.1212499999999999"/>
    <n v="93311.2"/>
    <n v="91459.1"/>
    <n v="6.5273845317859313E-5"/>
    <n v="0.12182453638623636"/>
    <n v="16.808"/>
    <n v="14.450999999999999"/>
    <n v="1"/>
    <n v="1"/>
    <n v="0.85"/>
    <n v="0.15000000000000002"/>
    <n v="96879.701633746823"/>
    <n v="6.7305933753711855E-3"/>
    <n v="0"/>
    <n v="0"/>
    <n v="0"/>
    <n v="103515.21211597652"/>
    <m/>
    <m/>
    <s v=""/>
    <m/>
    <n v="55.688259175069561"/>
    <x v="549"/>
    <m/>
    <m/>
    <m/>
    <n v="58.471068427244184"/>
    <n v="-6.3800558810132024E-3"/>
    <n v="0"/>
    <m/>
  </r>
  <r>
    <x v="592"/>
    <n v="1285.71"/>
    <n v="1.2298341062444429E-2"/>
    <n v="2.1650068458654026E-2"/>
    <n v="0"/>
    <n v="1960.2840000000001"/>
    <n v="1960.2840000000001"/>
    <n v="1285.71"/>
    <n v="14.52"/>
    <n v="0.1452"/>
    <n v="2.0365653154225338E-2"/>
    <n v="5.0762499999999999"/>
    <n v="89389.47"/>
    <n v="87603.14"/>
    <n v="1.4940981684050911E-4"/>
    <n v="0.12483434684577466"/>
    <n v="16.443999999999999"/>
    <n v="14.673499999999999"/>
    <n v="1"/>
    <n v="1"/>
    <n v="0.85"/>
    <n v="0.15000000000000002"/>
    <n v="97279.768025599435"/>
    <n v="1.5456102593998544E-2"/>
    <n v="0"/>
    <n v="0"/>
    <n v="0"/>
    <n v="103947.47295572197"/>
    <m/>
    <m/>
    <s v=""/>
    <m/>
    <n v="55.920803292817276"/>
    <x v="550"/>
    <m/>
    <m/>
    <m/>
    <n v="58.471068427244184"/>
    <n v="-2.2568476910020951E-3"/>
    <n v="0"/>
    <m/>
  </r>
  <r>
    <x v="593"/>
    <n v="1288.22"/>
    <n v="1.9522287296513952E-3"/>
    <n v="1.2232250230249653E-2"/>
    <n v="0"/>
    <n v="1964.107"/>
    <n v="1964.107"/>
    <n v="1288.22"/>
    <n v="14.32"/>
    <n v="0.14319999999999999"/>
    <n v="1.2439437469638798E-2"/>
    <n v="5.0449999999999999"/>
    <n v="87134.37"/>
    <n v="85381.55"/>
    <n v="3.8037699757724444E-6"/>
    <n v="0.1307605625303612"/>
    <n v="15.875999999999999"/>
    <n v="14.8"/>
    <n v="1"/>
    <n v="1"/>
    <n v="0.85"/>
    <n v="0.15000000000000002"/>
    <n v="97071.145561519894"/>
    <n v="1.5271204319947662E-2"/>
    <n v="0"/>
    <n v="0"/>
    <n v="0"/>
    <n v="103726.43103752272"/>
    <m/>
    <m/>
    <s v=""/>
    <m/>
    <n v="55.801888986623872"/>
    <x v="551"/>
    <m/>
    <m/>
    <m/>
    <n v="58.471068427244184"/>
    <n v="-4.4044390663252608E-3"/>
    <n v="0"/>
    <m/>
  </r>
  <r>
    <x v="594"/>
    <n v="1265.29"/>
    <n v="-1.7799754700284165E-2"/>
    <n v="-1.128681815239263E-2"/>
    <n v="0"/>
    <n v="1929.2339999999999"/>
    <n v="1929.2339999999999"/>
    <n v="1265.29"/>
    <n v="16.649999999999999"/>
    <n v="0.16649999999999998"/>
    <n v="3.7224925894916605E-2"/>
    <n v="5.0449999999999999"/>
    <n v="92301.31"/>
    <n v="90410.76"/>
    <n v="3.2256431670155589E-4"/>
    <n v="0.12927507410508338"/>
    <n v="15.639999999999997"/>
    <n v="14.922999999999998"/>
    <n v="1"/>
    <n v="1"/>
    <n v="0.85"/>
    <n v="0.15000000000000002"/>
    <n v="96460.143306851256"/>
    <n v="6.8302724303952456E-3"/>
    <n v="0"/>
    <n v="0"/>
    <n v="0"/>
    <n v="103083.62881609774"/>
    <m/>
    <m/>
    <s v=""/>
    <m/>
    <n v="55.456079554625425"/>
    <x v="552"/>
    <m/>
    <m/>
    <m/>
    <n v="58.471068427244184"/>
    <n v="-1.0651490734076341E-2"/>
    <n v="0"/>
    <m/>
  </r>
  <r>
    <x v="595"/>
    <n v="1263.8499999999999"/>
    <n v="-1.1380790174584376E-3"/>
    <n v="3.4246841324863109E-3"/>
    <n v="0"/>
    <n v="1927.1320000000001"/>
    <n v="1927.1320000000001"/>
    <n v="1263.8499999999999"/>
    <n v="17.34"/>
    <n v="0.1734"/>
    <n v="3.1153322642625964E-2"/>
    <n v="5.0437500000000002"/>
    <n v="94447.03"/>
    <n v="92500.63"/>
    <n v="1.2966994564628503E-6"/>
    <n v="0.14224667735737404"/>
    <n v="16.118000000000002"/>
    <n v="15.174499999999998"/>
    <n v="1"/>
    <n v="1"/>
    <n v="0.85"/>
    <n v="0.15000000000000002"/>
    <n v="96701.286409519947"/>
    <n v="-2.3786693955685223E-4"/>
    <n v="0"/>
    <n v="0"/>
    <n v="0"/>
    <n v="103347.61745785463"/>
    <m/>
    <m/>
    <s v=""/>
    <m/>
    <n v="55.598097984582964"/>
    <x v="553"/>
    <m/>
    <m/>
    <m/>
    <n v="58.471068427244184"/>
    <n v="-8.1436671952772599E-3"/>
    <n v="0"/>
    <m/>
  </r>
  <r>
    <x v="596"/>
    <n v="1256.1500000000001"/>
    <n v="-6.0924951536969196E-3"/>
    <n v="-1.0779759079343698E-2"/>
    <n v="0"/>
    <n v="1915.7739999999999"/>
    <n v="1915.7739999999999"/>
    <n v="1256.1500000000001"/>
    <n v="17.8"/>
    <n v="0.17800000000000002"/>
    <n v="3.6101614983093083E-2"/>
    <n v="5.0425000000000004"/>
    <n v="96928.92"/>
    <n v="94919.2"/>
    <n v="3.7345911463964927E-5"/>
    <n v="0.14189838501690694"/>
    <n v="15.853999999999999"/>
    <n v="15.441499999999996"/>
    <n v="1"/>
    <n v="1"/>
    <n v="0.85"/>
    <n v="0.15000000000000002"/>
    <n v="96579.767493471692"/>
    <n v="1.9499455131606336E-3"/>
    <n v="0"/>
    <n v="0"/>
    <n v="0"/>
    <n v="103237.2468509262"/>
    <m/>
    <m/>
    <s v=""/>
    <m/>
    <n v="55.538721716705986"/>
    <x v="554"/>
    <m/>
    <m/>
    <m/>
    <n v="58.471068427244184"/>
    <n v="-9.228713014655443E-3"/>
    <n v="0"/>
    <m/>
  </r>
  <r>
    <x v="597"/>
    <n v="1257.93"/>
    <n v="1.4170282211518614E-3"/>
    <n v="-2.1661071920636266E-2"/>
    <n v="0"/>
    <n v="1918.5920000000001"/>
    <n v="1918.5920000000001"/>
    <n v="1257.93"/>
    <n v="18.350000000000001"/>
    <n v="0.18350000000000002"/>
    <n v="4.4355427094388861E-2"/>
    <n v="5.0493800000000002"/>
    <n v="100016.69"/>
    <n v="97930.45"/>
    <n v="2.0051273220190835E-6"/>
    <n v="0.13914457290561116"/>
    <n v="16.125999999999998"/>
    <n v="15.731999999999996"/>
    <n v="1"/>
    <n v="1"/>
    <n v="0.85"/>
    <n v="0.15000000000000002"/>
    <n v="97155.684875040199"/>
    <n v="-3.0959440957923912E-3"/>
    <n v="0"/>
    <n v="0"/>
    <n v="0"/>
    <n v="103859.63403097195"/>
    <m/>
    <m/>
    <s v=""/>
    <m/>
    <n v="55.873548433293266"/>
    <x v="555"/>
    <m/>
    <m/>
    <m/>
    <n v="58.471068427244184"/>
    <n v="-3.2815852369346699E-3"/>
    <n v="0"/>
    <m/>
  </r>
  <r>
    <x v="598"/>
    <n v="1252.3"/>
    <n v="-4.4756067507731867E-3"/>
    <n v="-2.8088907401060847E-2"/>
    <n v="0"/>
    <n v="1910.0060000000001"/>
    <n v="1910.0060000000001"/>
    <n v="1252.3"/>
    <n v="18.12"/>
    <n v="0.1812"/>
    <n v="4.2001264848916198E-2"/>
    <n v="5.0481299999999996"/>
    <n v="101050.63"/>
    <n v="98929.94"/>
    <n v="2.012107622498565E-5"/>
    <n v="0.1391987351510838"/>
    <n v="16.892000000000003"/>
    <n v="16.060499999999998"/>
    <n v="1"/>
    <n v="1"/>
    <n v="0.85"/>
    <n v="0.15000000000000002"/>
    <n v="96934.816229837539"/>
    <n v="-1.275528849190799E-3"/>
    <n v="0"/>
    <n v="0"/>
    <n v="0"/>
    <n v="103625.61417299446"/>
    <m/>
    <m/>
    <s v=""/>
    <m/>
    <n v="55.747652362206033"/>
    <x v="556"/>
    <m/>
    <m/>
    <m/>
    <n v="58.471068427244184"/>
    <n v="-5.5533066647458496E-3"/>
    <n v="0"/>
    <m/>
  </r>
  <r>
    <x v="599"/>
    <n v="1237.44"/>
    <n v="-1.1866166254092425E-2"/>
    <n v="-2.2155318954869108E-2"/>
    <n v="0"/>
    <n v="1885.809"/>
    <n v="1885.809"/>
    <n v="1237.44"/>
    <n v="20.96"/>
    <n v="0.20960000000000001"/>
    <n v="6.9581207753992541E-2"/>
    <n v="5.0512499999999996"/>
    <n v="104728.7"/>
    <n v="102491.75"/>
    <n v="1.4249510011747521E-4"/>
    <n v="0.14001879224600747"/>
    <n v="17.651999999999997"/>
    <n v="16.342000000000002"/>
    <n v="1"/>
    <n v="1"/>
    <n v="0.85"/>
    <n v="0.15000000000000002"/>
    <n v="96480.605108262025"/>
    <n v="-1.4044269375182994E-3"/>
    <n v="0"/>
    <n v="0"/>
    <n v="0"/>
    <n v="103075.51539258624"/>
    <m/>
    <m/>
    <s v=""/>
    <m/>
    <n v="55.451714762030505"/>
    <x v="557"/>
    <m/>
    <m/>
    <m/>
    <n v="58.471068427244184"/>
    <n v="-1.090958248939744E-2"/>
    <n v="0"/>
    <m/>
  </r>
  <r>
    <x v="600"/>
    <n v="1223.69"/>
    <n v="-1.1111649857770911E-2"/>
    <n v="-3.2128889795181581E-2"/>
    <n v="0"/>
    <n v="1866.9179999999999"/>
    <n v="1866.9179999999999"/>
    <n v="1223.69"/>
    <n v="23.81"/>
    <n v="0.23809999999999998"/>
    <n v="9.2486773394917648E-2"/>
    <n v="5.0575000000000001"/>
    <n v="113499.68"/>
    <n v="111061.63"/>
    <n v="1.2485482098436565E-4"/>
    <n v="0.14561322660508233"/>
    <n v="18.513999999999999"/>
    <n v="16.680500000000002"/>
    <n v="1"/>
    <n v="1"/>
    <n v="0.85"/>
    <n v="0.15000000000000002"/>
    <n v="96779.443645150706"/>
    <n v="2.1212700613215674E-4"/>
    <n v="0"/>
    <n v="0"/>
    <n v="0"/>
    <n v="103492.72350534517"/>
    <m/>
    <m/>
    <s v=""/>
    <m/>
    <n v="55.676160937991874"/>
    <x v="558"/>
    <m/>
    <m/>
    <m/>
    <n v="58.471068427244184"/>
    <n v="-6.9319910584597633E-3"/>
    <n v="0"/>
    <m/>
  </r>
  <r>
    <x v="601"/>
    <n v="1230.04"/>
    <n v="5.1892227606664676E-3"/>
    <n v="-2.0847171880818194E-2"/>
    <n v="0"/>
    <n v="1876.6690000000001"/>
    <n v="1876.6690000000001"/>
    <n v="1230.04"/>
    <n v="21.46"/>
    <n v="0.21460000000000001"/>
    <n v="7.0610737965377757E-2"/>
    <n v="5.0549999999999997"/>
    <n v="115727.98"/>
    <n v="113227.16"/>
    <n v="2.6788958870298065E-5"/>
    <n v="0.14398926203462226"/>
    <n v="19.808000000000003"/>
    <n v="17.192500000000003"/>
    <n v="1"/>
    <n v="1"/>
    <n v="0.85"/>
    <n v="0.15000000000000002"/>
    <n v="97489.379641685548"/>
    <n v="8.0823367023041826E-4"/>
    <n v="0"/>
    <n v="0"/>
    <n v="0"/>
    <n v="104256.96427100802"/>
    <m/>
    <m/>
    <s v=""/>
    <m/>
    <n v="56.087300875402271"/>
    <x v="559"/>
    <m/>
    <m/>
    <m/>
    <n v="58.493010853790587"/>
    <n v="0"/>
    <n v="0"/>
    <m/>
  </r>
  <r>
    <x v="602"/>
    <n v="1256.1600000000001"/>
    <n v="2.1235081785958343E-2"/>
    <n v="-1.0291183160117123E-3"/>
    <n v="0"/>
    <n v="1916.5640000000001"/>
    <n v="1916.5640000000001"/>
    <n v="1256.1600000000001"/>
    <n v="15.9"/>
    <n v="0.159"/>
    <n v="1.9086114635537249E-2"/>
    <n v="5.1037499999999998"/>
    <n v="96820.31"/>
    <n v="94712.88"/>
    <n v="4.4153605285565141E-4"/>
    <n v="0.13991388536446275"/>
    <n v="20.54"/>
    <n v="17.597999999999999"/>
    <n v="1"/>
    <n v="1"/>
    <n v="0.85"/>
    <n v="0.15000000000000002"/>
    <n v="96857.906590946426"/>
    <n v="9.418247442719796E-3"/>
    <n v="0"/>
    <n v="0"/>
    <n v="0"/>
    <n v="103585.8211821497"/>
    <m/>
    <m/>
    <s v=""/>
    <m/>
    <n v="55.726244857529018"/>
    <x v="560"/>
    <m/>
    <m/>
    <m/>
    <n v="58.493010853790587"/>
    <n v="-6.4632532022051992E-3"/>
    <n v="0"/>
    <m/>
  </r>
  <r>
    <x v="603"/>
    <n v="1251.54"/>
    <n v="-3.6778754298816274E-3"/>
    <n v="-2.3138699512015304E-4"/>
    <n v="0"/>
    <n v="1909.5219999999999"/>
    <n v="1909.5219999999999"/>
    <n v="1251.54"/>
    <n v="17.25"/>
    <n v="0.17249999999999999"/>
    <n v="1.5781586289144389E-2"/>
    <n v="5.0462499999999997"/>
    <n v="99802.52"/>
    <n v="97617.47"/>
    <n v="1.3576685732556203E-5"/>
    <n v="0.1567184137108556"/>
    <n v="20.05"/>
    <n v="17.579999999999998"/>
    <n v="1"/>
    <n v="1"/>
    <n v="0.85"/>
    <n v="0.15000000000000002"/>
    <n v="97000.665805186552"/>
    <n v="-3.0649599606731304E-3"/>
    <n v="0"/>
    <n v="0"/>
    <n v="0"/>
    <n v="103740.89771152668"/>
    <m/>
    <m/>
    <s v=""/>
    <m/>
    <n v="55.809671648465219"/>
    <x v="561"/>
    <m/>
    <m/>
    <m/>
    <n v="58.493010853790587"/>
    <n v="-5.0017445257937165E-3"/>
    <n v="0"/>
    <m/>
  </r>
  <r>
    <x v="604"/>
    <n v="1240.1300000000001"/>
    <n v="-9.1167681416494117E-3"/>
    <n v="2.5180111173228603E-3"/>
    <n v="0"/>
    <n v="1892.1189999999999"/>
    <n v="1892.1189999999999"/>
    <n v="1240.1300000000001"/>
    <n v="17.829999999999998"/>
    <n v="0.17829999999999999"/>
    <n v="2.1213815843666217E-2"/>
    <n v="5.0443800000000003"/>
    <n v="100832.36"/>
    <n v="98585.47"/>
    <n v="8.3879591161220346E-5"/>
    <n v="0.15708618415633377"/>
    <n v="19.875999999999998"/>
    <n v="17.592999999999996"/>
    <n v="1"/>
    <n v="1"/>
    <n v="0.85"/>
    <n v="0.15000000000000002"/>
    <n v="96393.265654001982"/>
    <n v="6.7931810169086226E-4"/>
    <n v="0"/>
    <n v="0"/>
    <n v="0"/>
    <n v="103097.8169475608"/>
    <m/>
    <m/>
    <s v=""/>
    <m/>
    <n v="55.463712368450309"/>
    <x v="562"/>
    <m/>
    <m/>
    <m/>
    <n v="58.493010853790587"/>
    <n v="-1.1246859837568568E-2"/>
    <n v="0"/>
    <m/>
  </r>
  <r>
    <x v="605"/>
    <n v="1240.1199999999999"/>
    <n v="-8.0636707443515476E-6"/>
    <n v="1.362159730434942E-2"/>
    <n v="0"/>
    <n v="1892.1310000000001"/>
    <n v="1892.1310000000001"/>
    <n v="1240.1199999999999"/>
    <n v="16.690000000000001"/>
    <n v="0.16690000000000002"/>
    <n v="1.7459217216692441E-2"/>
    <n v="5.0418799999999999"/>
    <n v="99345.54"/>
    <n v="97118.47"/>
    <n v="6.5023310199522849E-11"/>
    <n v="0.14944078278330758"/>
    <n v="19.249999999999996"/>
    <n v="17.625499999999995"/>
    <n v="1"/>
    <n v="1"/>
    <n v="0.85"/>
    <n v="0.15000000000000002"/>
    <n v="96177.448123871349"/>
    <n v="-9.0525400583918447E-4"/>
    <n v="0"/>
    <n v="0"/>
    <n v="0"/>
    <n v="102870.33894305899"/>
    <m/>
    <m/>
    <s v=""/>
    <m/>
    <n v="55.341335629685275"/>
    <x v="563"/>
    <m/>
    <m/>
    <m/>
    <n v="58.493010853790587"/>
    <n v="-1.3454151245975821E-2"/>
    <n v="0"/>
    <m/>
  </r>
  <r>
    <x v="606"/>
    <n v="1252.2"/>
    <n v="9.7409928071479079E-3"/>
    <n v="1.817336735083086E-2"/>
    <n v="0"/>
    <n v="1910.617"/>
    <n v="1910.617"/>
    <n v="1252.2"/>
    <n v="15.52"/>
    <n v="0.1552"/>
    <n v="7.5008903700929108E-3"/>
    <n v="5.0175000000000001"/>
    <n v="93680.36"/>
    <n v="91567.17"/>
    <n v="9.3970828656006778E-5"/>
    <n v="0.14769910962990709"/>
    <n v="17.826000000000001"/>
    <n v="17.573999999999998"/>
    <n v="1"/>
    <n v="1"/>
    <n v="0.85"/>
    <n v="0.15000000000000002"/>
    <n v="96149.155713261702"/>
    <n v="-6.2202829299847773E-3"/>
    <n v="0"/>
    <n v="0"/>
    <n v="0"/>
    <n v="102844.6928812853"/>
    <m/>
    <m/>
    <s v=""/>
    <m/>
    <n v="55.327538773110483"/>
    <x v="564"/>
    <m/>
    <m/>
    <m/>
    <n v="58.493010853790587"/>
    <n v="-1.3725772608808917E-2"/>
    <n v="0"/>
    <m/>
  </r>
  <r>
    <x v="607"/>
    <n v="1245.5999999999999"/>
    <n v="-5.2707235265933017E-3"/>
    <n v="-8.3324379617207844E-3"/>
    <n v="0"/>
    <n v="1900.98"/>
    <n v="1900.98"/>
    <n v="1245.5999999999999"/>
    <n v="15.88"/>
    <n v="0.1588"/>
    <n v="8.1474386709322888E-3"/>
    <n v="5.07"/>
    <n v="94199.05"/>
    <n v="92061.8"/>
    <n v="2.7927660819035917E-5"/>
    <n v="0.15065256132906771"/>
    <n v="16.637999999999998"/>
    <n v="17.436999999999998"/>
    <n v="-1"/>
    <n v="0"/>
    <n v="0.9"/>
    <n v="9.9999999999999978E-2"/>
    <n v="95796.303602780448"/>
    <n v="-1.3747383903249033E-2"/>
    <n v="0"/>
    <n v="0"/>
    <n v="0"/>
    <n v="102489.17817667108"/>
    <m/>
    <m/>
    <s v=""/>
    <m/>
    <n v="55.136281907511602"/>
    <x v="565"/>
    <m/>
    <m/>
    <m/>
    <n v="58.493010853790587"/>
    <n v="-1.7160717995050145E-2"/>
    <n v="0"/>
    <m/>
  </r>
  <r>
    <x v="608"/>
    <n v="1244.5"/>
    <n v="-8.8310854206796741E-4"/>
    <n v="-5.5376710739071244E-3"/>
    <n v="0"/>
    <n v="1899.319"/>
    <n v="1899.319"/>
    <n v="1244.5"/>
    <n v="15.89"/>
    <n v="0.15890000000000001"/>
    <n v="7.7713569141301675E-3"/>
    <n v="5.0531300000000003"/>
    <n v="93693.46"/>
    <n v="91555.26"/>
    <n v="7.8056997435616075E-7"/>
    <n v="0.15112864308586985"/>
    <n v="16.633999999999997"/>
    <n v="17.363"/>
    <n v="-1"/>
    <n v="0"/>
    <n v="0.9"/>
    <n v="9.9999999999999978E-2"/>
    <n v="95667.456133480504"/>
    <n v="-1.0960416403065332E-2"/>
    <n v="0"/>
    <n v="0"/>
    <n v="0"/>
    <n v="102353.57382024307"/>
    <m/>
    <m/>
    <s v=""/>
    <m/>
    <n v="55.063330595412943"/>
    <x v="566"/>
    <m/>
    <m/>
    <m/>
    <n v="58.493010853790587"/>
    <n v="-1.8486668419763208E-2"/>
    <n v="0"/>
    <m/>
  </r>
  <r>
    <x v="609"/>
    <n v="1250.56"/>
    <n v="4.8694254720771379E-3"/>
    <n v="8.4485225398194252E-3"/>
    <n v="0"/>
    <n v="1908.5630000000001"/>
    <n v="1908.5630000000001"/>
    <n v="1250.56"/>
    <n v="15.62"/>
    <n v="0.15620000000000001"/>
    <n v="5.7635917559028249E-3"/>
    <n v="5.0781299999999998"/>
    <n v="92927.31"/>
    <n v="90769.51"/>
    <n v="2.359635710081982E-5"/>
    <n v="0.15043640824409718"/>
    <n v="16.361999999999998"/>
    <n v="17.3825"/>
    <n v="-1"/>
    <n v="0"/>
    <n v="0.9"/>
    <n v="9.9999999999999978E-2"/>
    <n v="96004.612937509039"/>
    <n v="-1.3744335264498364E-2"/>
    <n v="0"/>
    <n v="0"/>
    <n v="0"/>
    <n v="102718.21733258292"/>
    <m/>
    <m/>
    <s v=""/>
    <m/>
    <n v="55.259498501623078"/>
    <x v="567"/>
    <m/>
    <m/>
    <m/>
    <n v="58.493010853790587"/>
    <n v="-1.5066851518729441E-2"/>
    <n v="0"/>
    <m/>
  </r>
  <r>
    <x v="610"/>
    <n v="1239.2"/>
    <n v="-9.0839303991810949E-3"/>
    <n v="-6.2734418861731811E-4"/>
    <n v="0"/>
    <n v="1891.242"/>
    <n v="1891.242"/>
    <n v="1239.2"/>
    <n v="16.399999999999999"/>
    <n v="0.16399999999999998"/>
    <n v="1.2762716204320096E-2"/>
    <n v="5.0949999999999998"/>
    <n v="95249.41"/>
    <n v="93025.24"/>
    <n v="8.3273671101972822E-5"/>
    <n v="0.15123728379567988"/>
    <n v="15.920000000000002"/>
    <n v="17.450499999999998"/>
    <n v="-1"/>
    <n v="0"/>
    <n v="0.9"/>
    <n v="9.9999999999999978E-2"/>
    <n v="95458.30648959738"/>
    <n v="-4.0319488488749222E-3"/>
    <n v="0"/>
    <n v="0"/>
    <n v="0"/>
    <n v="102135.9038495768"/>
    <m/>
    <m/>
    <s v=""/>
    <m/>
    <n v="54.946230301713967"/>
    <x v="568"/>
    <m/>
    <m/>
    <m/>
    <n v="58.493010853790587"/>
    <n v="-2.0675964938301261E-2"/>
    <n v="0"/>
    <m/>
  </r>
  <r>
    <x v="611"/>
    <n v="1246"/>
    <n v="5.4874112330536295E-3"/>
    <n v="-4.8809257627115965E-3"/>
    <n v="0"/>
    <n v="1901.9829999999999"/>
    <n v="1901.9829999999999"/>
    <n v="1246"/>
    <n v="15.79"/>
    <n v="0.15789999999999998"/>
    <n v="8.3592998215434589E-3"/>
    <n v="5.1112500000000001"/>
    <n v="95315.87"/>
    <n v="93077.39"/>
    <n v="2.9947273886731193E-5"/>
    <n v="0.14954070017845653"/>
    <n v="15.862"/>
    <n v="17.337499999999999"/>
    <n v="-1"/>
    <n v="0"/>
    <n v="0.9"/>
    <n v="9.9999999999999978E-2"/>
    <n v="95935.094972424107"/>
    <n v="-7.4772376300497045E-3"/>
    <n v="0"/>
    <n v="0"/>
    <n v="0"/>
    <n v="102665.08811627883"/>
    <m/>
    <m/>
    <s v=""/>
    <m/>
    <n v="55.230916484479593"/>
    <x v="569"/>
    <m/>
    <m/>
    <m/>
    <n v="58.493010853790587"/>
    <n v="-1.5627534413478195E-2"/>
    <n v="0"/>
    <m/>
  </r>
  <r>
    <x v="612"/>
    <n v="1272.8699999999999"/>
    <n v="2.1565008025682175E-2"/>
    <n v="2.195480578956388E-2"/>
    <n v="0"/>
    <n v="1943.085"/>
    <n v="1943.085"/>
    <n v="1272.8699999999999"/>
    <n v="13.03"/>
    <n v="0.1303"/>
    <n v="-1.914196435688531E-2"/>
    <n v="5.1712499999999997"/>
    <n v="87243.02"/>
    <n v="85181.36"/>
    <n v="4.5521521041341941E-4"/>
    <n v="0.14944196435688531"/>
    <n v="15.916"/>
    <n v="17.305"/>
    <n v="-1"/>
    <n v="0"/>
    <n v="0.9"/>
    <n v="9.9999999999999978E-2"/>
    <n v="96983.206200528424"/>
    <n v="-2.2263403068870646E-3"/>
    <n v="0"/>
    <n v="0"/>
    <n v="0"/>
    <n v="103792.29881331282"/>
    <m/>
    <m/>
    <s v=""/>
    <m/>
    <n v="55.837323988827947"/>
    <x v="570"/>
    <m/>
    <m/>
    <m/>
    <n v="58.493010853790587"/>
    <n v="-4.8455249992656046E-3"/>
    <n v="0"/>
    <m/>
  </r>
  <r>
    <x v="613"/>
    <n v="1270.2"/>
    <n v="-2.0976219095428794E-3"/>
    <n v="2.0740292422088968E-2"/>
    <n v="0"/>
    <n v="1939.0340000000001"/>
    <n v="1939.0340000000001"/>
    <n v="1270.2"/>
    <n v="13.08"/>
    <n v="0.1308"/>
    <n v="-2.6118505096824618E-2"/>
    <n v="5.3687500000000004"/>
    <n v="85306.85"/>
    <n v="83279.27"/>
    <n v="4.4092650295887128E-6"/>
    <n v="0.15691850509682462"/>
    <n v="15.345999999999998"/>
    <n v="17.230499999999999"/>
    <n v="-1"/>
    <n v="0"/>
    <n v="0.9"/>
    <n v="9.9999999999999978E-2"/>
    <n v="96583.553124943457"/>
    <n v="1.2389857991488507E-2"/>
    <n v="0"/>
    <n v="0"/>
    <n v="0"/>
    <n v="103367.20399378137"/>
    <m/>
    <m/>
    <s v=""/>
    <m/>
    <n v="55.608634987471078"/>
    <x v="571"/>
    <m/>
    <m/>
    <m/>
    <n v="58.493010853790587"/>
    <n v="-8.9471044016452561E-3"/>
    <n v="0"/>
    <m/>
  </r>
  <r>
    <x v="614"/>
    <n v="1280.19"/>
    <n v="7.8649031648558854E-3"/>
    <n v="2.3735770114867716E-2"/>
    <n v="0"/>
    <n v="1954.49"/>
    <n v="1954.49"/>
    <n v="1280.19"/>
    <n v="13.05"/>
    <n v="0.1305"/>
    <n v="-2.4181094967479277E-2"/>
    <n v="5.3262499999999999"/>
    <n v="83711.88"/>
    <n v="81687.95"/>
    <n v="6.1373687321388535E-5"/>
    <n v="0.15468109496747928"/>
    <n v="14.784000000000001"/>
    <n v="17.168500000000002"/>
    <n v="-1"/>
    <n v="0"/>
    <n v="0.9"/>
    <n v="9.9999999999999978E-2"/>
    <n v="97082.657249270516"/>
    <n v="9.5758477175849066E-3"/>
    <n v="0"/>
    <n v="0"/>
    <n v="0"/>
    <n v="103915.48387261445"/>
    <m/>
    <m/>
    <s v=""/>
    <m/>
    <n v="55.903594069994369"/>
    <x v="572"/>
    <m/>
    <m/>
    <m/>
    <n v="58.493010853790587"/>
    <n v="-3.7681579105758312E-3"/>
    <n v="0"/>
    <m/>
  </r>
  <r>
    <x v="615"/>
    <n v="1270.9100000000001"/>
    <n v="-7.2489239878454903E-3"/>
    <n v="2.557077652620332E-2"/>
    <n v="0"/>
    <n v="1940.5519999999999"/>
    <n v="1940.5519999999999"/>
    <n v="1270.9100000000001"/>
    <n v="14.15"/>
    <n v="0.14150000000000001"/>
    <n v="-9.8863510793470721E-3"/>
    <n v="5.2975000000000003"/>
    <n v="86945.06"/>
    <n v="84820.33"/>
    <n v="5.2930355327423771E-5"/>
    <n v="0.15138635107934709"/>
    <n v="14.27"/>
    <n v="16.988499999999998"/>
    <n v="-1"/>
    <n v="0"/>
    <n v="0.9"/>
    <n v="9.9999999999999978E-2"/>
    <n v="96821.556978591703"/>
    <n v="1.12290886737203E-2"/>
    <n v="0"/>
    <n v="0"/>
    <n v="0"/>
    <n v="103649.88904255031"/>
    <m/>
    <m/>
    <s v=""/>
    <m/>
    <n v="55.760711556112255"/>
    <x v="573"/>
    <m/>
    <m/>
    <m/>
    <n v="58.493010853790587"/>
    <n v="-6.3661258887075522E-3"/>
    <n v="0"/>
    <m/>
  </r>
  <r>
    <x v="616"/>
    <n v="1274.08"/>
    <n v="2.4942757551673633E-3"/>
    <n v="2.2577641048317054E-2"/>
    <n v="0"/>
    <n v="1945.8969999999999"/>
    <n v="1945.8969999999999"/>
    <n v="1274.08"/>
    <n v="13.65"/>
    <n v="0.13650000000000001"/>
    <n v="-1.6733645124223373E-2"/>
    <n v="5.2975000000000003"/>
    <n v="86969.53"/>
    <n v="84832.46"/>
    <n v="6.2059290270364187E-6"/>
    <n v="0.15323364512422338"/>
    <n v="13.820000000000002"/>
    <n v="16.829000000000001"/>
    <n v="-1"/>
    <n v="-1"/>
    <n v="0.97499999999999998"/>
    <n v="2.5000000000000022E-2"/>
    <n v="97040.291301874415"/>
    <n v="1.4281109094920863E-2"/>
    <n v="0"/>
    <n v="0"/>
    <n v="0"/>
    <n v="103909.74740309559"/>
    <m/>
    <m/>
    <s v=""/>
    <m/>
    <n v="55.900508011483879"/>
    <x v="574"/>
    <m/>
    <m/>
    <m/>
    <n v="58.493010853790587"/>
    <n v="-3.9009347651718373E-3"/>
    <n v="0"/>
    <m/>
  </r>
  <r>
    <x v="617"/>
    <n v="1265.48"/>
    <n v="-6.7499686047971519E-3"/>
    <n v="-5.7373355821622729E-3"/>
    <n v="0"/>
    <n v="1932.7539999999999"/>
    <n v="1932.7539999999999"/>
    <n v="1265.48"/>
    <n v="13.97"/>
    <n v="0.13970000000000002"/>
    <n v="-1.2141883080335203E-3"/>
    <n v="5.2931299999999997"/>
    <n v="87987.74"/>
    <n v="85813.9"/>
    <n v="4.587153340965751E-5"/>
    <n v="0.14091418830803354"/>
    <n v="13.391999999999999"/>
    <n v="16.621499999999997"/>
    <n v="-1"/>
    <n v="-1"/>
    <n v="0.97499999999999998"/>
    <n v="2.5000000000000022E-2"/>
    <n v="96429.714712928355"/>
    <n v="1.1520250537803589E-2"/>
    <n v="0"/>
    <n v="0"/>
    <n v="0"/>
    <n v="103255.87820620307"/>
    <m/>
    <m/>
    <s v=""/>
    <m/>
    <n v="55.548744859394219"/>
    <x v="575"/>
    <m/>
    <m/>
    <m/>
    <n v="58.493010853790587"/>
    <n v="-1.019481488927565E-2"/>
    <n v="0"/>
    <m/>
  </r>
  <r>
    <x v="618"/>
    <n v="1267.3399999999999"/>
    <n v="1.4697980213040918E-3"/>
    <n v="-2.1699156513153017E-3"/>
    <n v="0"/>
    <n v="1935.615"/>
    <n v="1935.615"/>
    <n v="1267.3399999999999"/>
    <n v="14.02"/>
    <n v="0.14019999999999999"/>
    <n v="-2.5143753381474121E-3"/>
    <n v="5.2962499999999997"/>
    <n v="88086.01"/>
    <n v="85874.08"/>
    <n v="2.157135281921015E-6"/>
    <n v="0.1427143753381474"/>
    <n v="13.580000000000002"/>
    <n v="16.402499999999996"/>
    <n v="-1"/>
    <n v="-1"/>
    <n v="0.97499999999999998"/>
    <n v="2.5000000000000022E-2"/>
    <n v="96569.594229499213"/>
    <n v="-5.7070858892377396E-3"/>
    <n v="0"/>
    <n v="0"/>
    <n v="0"/>
    <n v="103407.78679643261"/>
    <m/>
    <m/>
    <s v=""/>
    <m/>
    <n v="55.630467388582922"/>
    <x v="576"/>
    <m/>
    <m/>
    <m/>
    <n v="58.493010853790587"/>
    <n v="-8.816025321306209E-3"/>
    <n v="0"/>
    <m/>
  </r>
  <r>
    <x v="619"/>
    <n v="1272.43"/>
    <n v="4.0162860795052158E-3"/>
    <n v="-6.0185327366659713E-3"/>
    <n v="0"/>
    <n v="1943.6590000000001"/>
    <n v="1943.6590000000001"/>
    <n v="1272.43"/>
    <n v="13.14"/>
    <n v="0.13140000000000002"/>
    <n v="-9.8951573547040039E-3"/>
    <n v="5.2971899999999996"/>
    <n v="86484.05"/>
    <n v="84300.53"/>
    <n v="1.6066006597661221E-5"/>
    <n v="0.14129515735470402"/>
    <n v="13.768000000000001"/>
    <n v="16.197499999999998"/>
    <n v="-1"/>
    <n v="-1"/>
    <n v="0.97499999999999998"/>
    <n v="2.5000000000000022E-2"/>
    <n v="96903.51072419397"/>
    <n v="-1.4452662997588295E-4"/>
    <n v="0"/>
    <n v="0"/>
    <n v="0"/>
    <n v="103779.76865696214"/>
    <m/>
    <m/>
    <s v=""/>
    <m/>
    <n v="55.830583118765496"/>
    <x v="577"/>
    <m/>
    <m/>
    <m/>
    <n v="58.493010853790587"/>
    <n v="-5.2763967670235168E-3"/>
    <n v="0"/>
    <m/>
  </r>
  <r>
    <x v="620"/>
    <n v="1258.5999999999999"/>
    <n v="-1.0868967251636774E-2"/>
    <n v="-9.6385760004572552E-3"/>
    <n v="0"/>
    <n v="1922.6189999999999"/>
    <n v="1922.6189999999999"/>
    <n v="1258.5999999999999"/>
    <n v="14.49"/>
    <n v="0.1449"/>
    <n v="3.0360423762106903E-3"/>
    <n v="5.2971899999999996"/>
    <n v="88864.8"/>
    <n v="86609.56"/>
    <n v="1.1943136901624725E-4"/>
    <n v="0.14186395762378931"/>
    <n v="13.786000000000001"/>
    <n v="15.806499999999996"/>
    <n v="-1"/>
    <n v="-1"/>
    <n v="0.97499999999999998"/>
    <n v="2.5000000000000022E-2"/>
    <n v="95942.956451562641"/>
    <n v="-1.845298945789775E-3"/>
    <n v="0"/>
    <n v="0"/>
    <n v="0"/>
    <n v="102755.86546760595"/>
    <m/>
    <m/>
    <s v=""/>
    <m/>
    <n v="55.279752134473405"/>
    <x v="578"/>
    <m/>
    <m/>
    <m/>
    <n v="58.493010853790587"/>
    <n v="-1.5116089409160427E-2"/>
    <n v="0"/>
    <m/>
  </r>
  <r>
    <x v="621"/>
    <n v="1242.28"/>
    <n v="-1.2966788495153314E-2"/>
    <n v="-2.5099640250777933E-2"/>
    <n v="0"/>
    <n v="1897.73"/>
    <n v="1897.73"/>
    <n v="1242.28"/>
    <n v="17.79"/>
    <n v="0.1779"/>
    <n v="3.2081836743271225E-2"/>
    <n v="5.2959399999999999"/>
    <n v="96295.14"/>
    <n v="93839.4"/>
    <n v="1.7034403216508142E-4"/>
    <n v="0.14581816325672878"/>
    <n v="13.853999999999999"/>
    <n v="15.3405"/>
    <n v="-1"/>
    <n v="-1"/>
    <n v="0.97499999999999998"/>
    <n v="2.5000000000000022E-2"/>
    <n v="94930.210148185302"/>
    <n v="-9.074430885503415E-3"/>
    <n v="0"/>
    <n v="0"/>
    <n v="0"/>
    <n v="101673.70451661035"/>
    <m/>
    <m/>
    <s v=""/>
    <m/>
    <n v="54.697580120560467"/>
    <x v="579"/>
    <m/>
    <m/>
    <m/>
    <n v="58.493010853790587"/>
    <n v="-2.5513639024509205E-2"/>
    <n v="0"/>
    <m/>
  </r>
  <r>
    <x v="622"/>
    <n v="1236.2"/>
    <n v="-4.8942267443732312E-3"/>
    <n v="-2.3243898390354012E-2"/>
    <n v="1"/>
    <n v="1888.433"/>
    <n v="1888.433"/>
    <n v="1236.2"/>
    <n v="18.05"/>
    <n v="0.18049999999999999"/>
    <n v="3.3592091453299E-2"/>
    <n v="5.2943800000000003"/>
    <n v="99284.49"/>
    <n v="96739.6"/>
    <n v="2.4071217372159105E-5"/>
    <n v="0.14690790854670099"/>
    <n v="14.681999999999999"/>
    <n v="15.157000000000002"/>
    <n v="-1"/>
    <n v="-1"/>
    <n v="0"/>
    <n v="0"/>
    <n v="94550.563238479735"/>
    <n v="-2.1744381899318932E-2"/>
    <n v="1"/>
    <n v="20"/>
    <n v="0"/>
    <n v="101266.96444546602"/>
    <m/>
    <m/>
    <s v=""/>
    <m/>
    <n v="54.478765455201"/>
    <x v="580"/>
    <m/>
    <m/>
    <m/>
    <n v="58.493010853790587"/>
    <n v="-2.9437280073173588E-2"/>
    <n v="1"/>
    <m/>
  </r>
  <r>
    <x v="623"/>
    <n v="1234.49"/>
    <n v="-1.3832713153211218E-3"/>
    <n v="-2.6096967726979226E-2"/>
    <n v="0"/>
    <n v="1885.8230000000001"/>
    <n v="1885.8230000000001"/>
    <n v="1234.49"/>
    <n v="18.64"/>
    <n v="0.18640000000000001"/>
    <n v="4.3475183313334442E-2"/>
    <n v="5.3387500000000001"/>
    <n v="98493.43"/>
    <n v="95928.86"/>
    <n v="1.9160896981805166E-6"/>
    <n v="0.14292481668666557"/>
    <n v="15.497999999999999"/>
    <n v="15.264500000000004"/>
    <n v="1"/>
    <n v="0"/>
    <n v="0.9"/>
    <n v="9.9999999999999978E-2"/>
    <n v="94550.563238479735"/>
    <n v="-1.9487265725537606E-2"/>
    <n v="0"/>
    <n v="0"/>
    <n v="4.4489583333333416E-2"/>
    <n v="101312.01769600212"/>
    <m/>
    <m/>
    <s v=""/>
    <m/>
    <n v="54.503002830957165"/>
    <x v="581"/>
    <m/>
    <m/>
    <m/>
    <n v="58.493010853790587"/>
    <n v="-2.9081296170046733E-2"/>
    <n v="0"/>
    <m/>
  </r>
  <r>
    <x v="624"/>
    <n v="1236.8599999999999"/>
    <n v="1.9198211407138732E-3"/>
    <n v="-2.8193432665770568E-2"/>
    <n v="-1"/>
    <n v="1889.4829999999999"/>
    <n v="1889.4829999999999"/>
    <n v="1236.8599999999999"/>
    <n v="17.739999999999998"/>
    <n v="0.17739999999999997"/>
    <n v="3.5475386861897773E-2"/>
    <n v="5.2937500000000002"/>
    <n v="97234.07"/>
    <n v="94688.98"/>
    <n v="3.6786497329348955E-6"/>
    <n v="0.1419246131381022"/>
    <n v="16.422000000000001"/>
    <n v="15.334000000000003"/>
    <n v="1"/>
    <n v="0"/>
    <n v="0"/>
    <n v="0"/>
    <n v="94591.724839457791"/>
    <n v="-2.0907522778041421E-2"/>
    <n v="1"/>
    <n v="20"/>
    <n v="0"/>
    <n v="101359.44125627913"/>
    <m/>
    <m/>
    <s v=""/>
    <m/>
    <n v="54.528515366378059"/>
    <x v="582"/>
    <m/>
    <m/>
    <m/>
    <n v="58.493010853790587"/>
    <n v="-2.86520971446943E-2"/>
    <n v="1"/>
    <m/>
  </r>
  <r>
    <x v="625"/>
    <n v="1259.81"/>
    <n v="1.8555050692883546E-2"/>
    <n v="1.2305852787497518E-3"/>
    <n v="1"/>
    <n v="1924.7370000000001"/>
    <n v="1924.7370000000001"/>
    <n v="1259.81"/>
    <n v="15.55"/>
    <n v="0.1555"/>
    <n v="3.2507568168925208E-2"/>
    <n v="5.2918799999999999"/>
    <n v="92065.63"/>
    <n v="89642.68"/>
    <n v="3.3800844480998626E-4"/>
    <n v="0.12299243183107479"/>
    <n v="17.341999999999999"/>
    <n v="15.329500000000001"/>
    <n v="1"/>
    <n v="0"/>
    <n v="0"/>
    <n v="0"/>
    <n v="94591.724839457791"/>
    <n v="-2.3856575138087255E-2"/>
    <n v="1"/>
    <n v="20"/>
    <n v="1.4699666666666555E-2"/>
    <n v="101374.34075627899"/>
    <m/>
    <m/>
    <s v=""/>
    <m/>
    <n v="54.536530876375195"/>
    <x v="583"/>
    <m/>
    <m/>
    <m/>
    <n v="58.493010853790587"/>
    <n v="-2.8534597614865986E-2"/>
    <n v="1"/>
    <m/>
  </r>
  <r>
    <x v="626"/>
    <n v="1249.1300000000001"/>
    <n v="-8.4774688246639363E-3"/>
    <n v="5.7199049492391296E-3"/>
    <n v="0"/>
    <n v="1908.424"/>
    <n v="1908.424"/>
    <n v="1249.1300000000001"/>
    <n v="16.21"/>
    <n v="0.16210000000000002"/>
    <n v="2.482889372132191E-2"/>
    <n v="5.2874999999999996"/>
    <n v="95089.65"/>
    <n v="92574.67"/>
    <n v="7.2481503270494316E-5"/>
    <n v="0.13727110627867811"/>
    <n v="17.553999999999998"/>
    <n v="15.272500000000003"/>
    <n v="1"/>
    <n v="0"/>
    <n v="0.9"/>
    <n v="9.9999999999999978E-2"/>
    <n v="94591.724839457791"/>
    <n v="-1.4083697877155021E-2"/>
    <n v="0"/>
    <n v="0"/>
    <n v="1.4687499999999964E-2"/>
    <n v="101389.23011257757"/>
    <m/>
    <m/>
    <s v=""/>
    <m/>
    <n v="54.544540929347662"/>
    <x v="584"/>
    <m/>
    <m/>
    <m/>
    <n v="58.493010853790587"/>
    <n v="-2.8417202063535818E-2"/>
    <n v="0"/>
    <m/>
  </r>
  <r>
    <x v="627"/>
    <n v="1240.29"/>
    <n v="-7.0769255401760267E-3"/>
    <n v="3.5372061534363342E-3"/>
    <n v="0"/>
    <n v="1894.941"/>
    <n v="1894.941"/>
    <n v="1240.29"/>
    <n v="17.399999999999999"/>
    <n v="0.17399999999999999"/>
    <n v="3.7205275309561303E-2"/>
    <n v="5.2743799999999998"/>
    <n v="97290.63"/>
    <n v="94704.59"/>
    <n v="5.0439622037721343E-5"/>
    <n v="0.13679472469043868"/>
    <n v="17.238"/>
    <n v="15.307000000000002"/>
    <n v="1"/>
    <n v="0"/>
    <n v="0.9"/>
    <n v="9.9999999999999978E-2"/>
    <n v="94206.880862355334"/>
    <n v="-3.5656226632084786E-3"/>
    <n v="0"/>
    <n v="0"/>
    <n v="0"/>
    <n v="100979.22667664195"/>
    <m/>
    <m/>
    <s v=""/>
    <m/>
    <n v="54.323970665940671"/>
    <x v="585"/>
    <m/>
    <m/>
    <m/>
    <n v="58.493010853790587"/>
    <n v="-3.2371328400331745E-2"/>
    <n v="0"/>
    <m/>
  </r>
  <r>
    <x v="628"/>
    <n v="1260.9100000000001"/>
    <n v="1.662514411952043E-2"/>
    <n v="2.1545621588277886E-2"/>
    <n v="0"/>
    <n v="1926.499"/>
    <n v="1926.499"/>
    <n v="1260.9100000000001"/>
    <n v="14.98"/>
    <n v="0.14980000000000002"/>
    <n v="1.0909543518420162E-2"/>
    <n v="5.2862499999999999"/>
    <n v="90214.47"/>
    <n v="87777.08"/>
    <n v="2.7186928901625315E-4"/>
    <n v="0.13889045648157985"/>
    <n v="17.107999999999997"/>
    <n v="15.383000000000001"/>
    <n v="1"/>
    <n v="0"/>
    <n v="0.9"/>
    <n v="9.9999999999999978E-2"/>
    <n v="94927.353210227026"/>
    <n v="-3.6349056457500861E-3"/>
    <n v="0"/>
    <n v="0"/>
    <n v="0"/>
    <n v="101758.30328243543"/>
    <m/>
    <m/>
    <s v=""/>
    <m/>
    <n v="54.743091866137341"/>
    <x v="586"/>
    <m/>
    <m/>
    <m/>
    <n v="58.493010853790587"/>
    <n v="-2.4981999117412723E-2"/>
    <n v="0"/>
    <m/>
  </r>
  <r>
    <x v="629"/>
    <n v="1268.8800000000001"/>
    <n v="6.3208317802221359E-3"/>
    <n v="2.5946632227786148E-2"/>
    <n v="0"/>
    <n v="1938.675"/>
    <n v="1938.675"/>
    <n v="1268.8800000000001"/>
    <n v="14.85"/>
    <n v="0.14849999999999999"/>
    <n v="2.4578660038421518E-3"/>
    <n v="5.2850000000000001"/>
    <n v="87734"/>
    <n v="85351.42"/>
    <n v="3.9701833598920134E-5"/>
    <n v="0.14604213399615784"/>
    <n v="16.376000000000001"/>
    <n v="15.337500000000002"/>
    <n v="1"/>
    <n v="0"/>
    <n v="0.9"/>
    <n v="9.9999999999999978E-2"/>
    <n v="95205.045763641392"/>
    <n v="3.9850632174123213E-3"/>
    <n v="0"/>
    <n v="0"/>
    <n v="0"/>
    <n v="102057.34246605674"/>
    <m/>
    <m/>
    <s v=""/>
    <m/>
    <n v="54.903966497223898"/>
    <x v="587"/>
    <m/>
    <m/>
    <m/>
    <n v="58.493010853790587"/>
    <n v="-2.2142145758600074E-2"/>
    <n v="0"/>
    <m/>
  </r>
  <r>
    <x v="630"/>
    <n v="1268.4000000000001"/>
    <n v="-3.78286362776592E-4"/>
    <n v="7.0132951721260106E-3"/>
    <n v="0"/>
    <n v="1937.962"/>
    <n v="1937.962"/>
    <n v="1268.4000000000001"/>
    <n v="14.62"/>
    <n v="0.1462"/>
    <n v="-3.0314911102963249E-4"/>
    <n v="5.2874999999999996"/>
    <n v="87135.22"/>
    <n v="84757.03"/>
    <n v="1.4315472403548615E-7"/>
    <n v="0.14650314911102963"/>
    <n v="15.797999999999998"/>
    <n v="15.299000000000001"/>
    <n v="1"/>
    <n v="0"/>
    <n v="0.9"/>
    <n v="9.9999999999999978E-2"/>
    <n v="95106.33137392842"/>
    <n v="6.4838750453544147E-3"/>
    <n v="0"/>
    <n v="0"/>
    <n v="0"/>
    <n v="101953.90795376616"/>
    <m/>
    <m/>
    <s v=""/>
    <m/>
    <n v="54.848321652274628"/>
    <x v="588"/>
    <m/>
    <m/>
    <m/>
    <n v="58.493010853790587"/>
    <n v="-2.3158624204114742E-2"/>
    <n v="0"/>
    <m/>
  </r>
  <r>
    <x v="631"/>
    <n v="1263.2"/>
    <n v="-4.0996531062756913E-3"/>
    <n v="1.1391110890514256E-2"/>
    <n v="0"/>
    <n v="1930.316"/>
    <n v="1930.316"/>
    <n v="1263.2"/>
    <n v="14.94"/>
    <n v="0.14940000000000001"/>
    <n v="2.9217715921906751E-3"/>
    <n v="5.29"/>
    <n v="88623.52"/>
    <n v="86192.92"/>
    <n v="1.6876319008551829E-5"/>
    <n v="0.14647822840780933"/>
    <n v="15.612"/>
    <n v="15.210000000000004"/>
    <n v="1"/>
    <n v="0"/>
    <n v="0.9"/>
    <n v="9.9999999999999978E-2"/>
    <n v="94916.540713538168"/>
    <n v="5.4402912659010649E-3"/>
    <n v="0"/>
    <n v="0"/>
    <n v="0"/>
    <n v="101766.02640710371"/>
    <m/>
    <m/>
    <s v=""/>
    <m/>
    <n v="54.747246688982955"/>
    <x v="589"/>
    <m/>
    <m/>
    <m/>
    <n v="58.493010853790587"/>
    <n v="-2.4984133757418925E-2"/>
    <n v="0"/>
    <m/>
  </r>
  <r>
    <x v="632"/>
    <n v="1278.55"/>
    <n v="1.2151678277390721E-2"/>
    <n v="3.0619714708081003E-2"/>
    <n v="0"/>
    <n v="1953.857"/>
    <n v="1953.857"/>
    <n v="1278.55"/>
    <n v="14.33"/>
    <n v="0.14330000000000001"/>
    <n v="-2.9152400254713329E-3"/>
    <n v="5.29"/>
    <n v="85942.28"/>
    <n v="83573.23"/>
    <n v="1.4588869725657856E-4"/>
    <n v="0.14621524002547134"/>
    <n v="15.357999999999999"/>
    <n v="15.167500000000004"/>
    <n v="1"/>
    <n v="1"/>
    <n v="0.85"/>
    <n v="0.15000000000000002"/>
    <n v="95666.11346317787"/>
    <n v="3.4338719864941414E-3"/>
    <n v="0"/>
    <n v="0"/>
    <n v="0"/>
    <n v="102575.11152130792"/>
    <m/>
    <m/>
    <s v=""/>
    <m/>
    <n v="55.18251161877911"/>
    <x v="590"/>
    <m/>
    <m/>
    <m/>
    <n v="58.493010853790587"/>
    <n v="-1.7257903405374475E-2"/>
    <n v="0"/>
    <m/>
  </r>
  <r>
    <x v="633"/>
    <n v="1276.6600000000001"/>
    <n v="-1.4782370654256027E-3"/>
    <n v="1.251633352313497E-2"/>
    <n v="0"/>
    <n v="1950.9949999999999"/>
    <n v="1950.9949999999999"/>
    <n v="1276.6600000000001"/>
    <n v="14.95"/>
    <n v="0.14949999999999999"/>
    <n v="8.5235259536839414E-4"/>
    <n v="5.3425000000000002"/>
    <n v="86789.47"/>
    <n v="84362.19"/>
    <n v="2.1884194257996463E-6"/>
    <n v="0.1486476474046316"/>
    <n v="14.744"/>
    <n v="15.232500000000002"/>
    <n v="-1"/>
    <n v="0"/>
    <n v="0.9"/>
    <n v="9.9999999999999978E-2"/>
    <n v="95681.376993675338"/>
    <n v="1.5489660494699908E-2"/>
    <n v="0"/>
    <n v="0"/>
    <n v="0"/>
    <n v="102599.07036200963"/>
    <m/>
    <m/>
    <s v=""/>
    <m/>
    <n v="55.195400798091583"/>
    <x v="591"/>
    <m/>
    <m/>
    <m/>
    <n v="58.493010853790587"/>
    <n v="-1.7105111353169722E-2"/>
    <n v="0"/>
    <m/>
  </r>
  <r>
    <x v="634"/>
    <n v="1270.92"/>
    <n v="-4.4961070292794947E-3"/>
    <n v="1.6993947136333398E-3"/>
    <n v="0"/>
    <n v="1942.2190000000001"/>
    <n v="1942.2190000000001"/>
    <n v="1270.92"/>
    <n v="15.05"/>
    <n v="0.15049999999999999"/>
    <n v="2.9257542159105976E-3"/>
    <n v="5.30938"/>
    <n v="88904.39"/>
    <n v="86406.23"/>
    <n v="2.0306243254282628E-5"/>
    <n v="0.1475742457840894"/>
    <n v="14.738"/>
    <n v="15.325999999999999"/>
    <n v="-1"/>
    <n v="0"/>
    <n v="0.9"/>
    <n v="9.9999999999999978E-2"/>
    <n v="95526.032293711934"/>
    <n v="7.9431666210942886E-3"/>
    <n v="0"/>
    <n v="0"/>
    <n v="0"/>
    <n v="102433.72617162978"/>
    <m/>
    <m/>
    <s v=""/>
    <m/>
    <n v="55.106450295660608"/>
    <x v="592"/>
    <m/>
    <m/>
    <m/>
    <n v="58.493010853790587"/>
    <n v="-1.8714642888315369E-2"/>
    <n v="0"/>
    <m/>
  </r>
  <r>
    <x v="635"/>
    <n v="1277.4100000000001"/>
    <n v="5.106536996821287E-3"/>
    <n v="7.1842180732312189E-3"/>
    <n v="0"/>
    <n v="1954.18"/>
    <n v="1954.18"/>
    <n v="1277.4100000000001"/>
    <n v="14.34"/>
    <n v="0.1434"/>
    <n v="1.3798790569574226E-2"/>
    <n v="5.2987500000000001"/>
    <n v="87155.99"/>
    <n v="84694.94"/>
    <n v="2.5944178812760769E-5"/>
    <n v="0.12960120943042577"/>
    <n v="14.778"/>
    <n v="15.426000000000002"/>
    <n v="-1"/>
    <n v="0"/>
    <n v="0.9"/>
    <n v="9.9999999999999978E-2"/>
    <n v="95775.86786727648"/>
    <n v="3.3715285518314264E-3"/>
    <n v="0"/>
    <n v="0"/>
    <n v="0"/>
    <n v="102800.02618503969"/>
    <m/>
    <m/>
    <s v=""/>
    <m/>
    <n v="55.303509352640063"/>
    <x v="593"/>
    <m/>
    <m/>
    <m/>
    <n v="58.493010853790587"/>
    <n v="-1.5231226743030124E-2"/>
    <n v="0"/>
    <m/>
  </r>
  <r>
    <x v="636"/>
    <n v="1280.27"/>
    <n v="2.2389052849123292E-3"/>
    <n v="1.3522776464419239E-2"/>
    <n v="0"/>
    <n v="1957.414"/>
    <n v="1957.414"/>
    <n v="1280.27"/>
    <n v="14.46"/>
    <n v="0.14460000000000001"/>
    <n v="1.405059887300078E-2"/>
    <n v="5.2987500000000001"/>
    <n v="86355.97"/>
    <n v="83905.73"/>
    <n v="5.0014969077007624E-6"/>
    <n v="0.13054940112699923"/>
    <n v="14.722"/>
    <n v="15.435499999999999"/>
    <n v="-1"/>
    <n v="0"/>
    <n v="0.9"/>
    <n v="9.9999999999999978E-2"/>
    <n v="95879.611150734054"/>
    <n v="7.0398729892717782E-3"/>
    <n v="0"/>
    <n v="0"/>
    <n v="0"/>
    <n v="102858.77694180277"/>
    <m/>
    <m/>
    <s v=""/>
    <m/>
    <n v="55.335115599707294"/>
    <x v="594"/>
    <m/>
    <m/>
    <m/>
    <n v="58.493010853790587"/>
    <n v="-1.4694071815282594E-2"/>
    <n v="0"/>
    <m/>
  </r>
  <r>
    <x v="637"/>
    <n v="1279.3599999999999"/>
    <n v="-7.1078756824738409E-4"/>
    <n v="6.6031061878113473E-4"/>
    <n v="0"/>
    <n v="1956.046"/>
    <n v="1956.046"/>
    <n v="1279.3599999999999"/>
    <n v="14.34"/>
    <n v="0.1434"/>
    <n v="1.5347556379613519E-2"/>
    <n v="5.3025000000000002"/>
    <n v="87643.839999999997"/>
    <n v="85145.39"/>
    <n v="5.0557830466311461E-7"/>
    <n v="0.12805244362038648"/>
    <n v="14.625999999999999"/>
    <n v="15.475999999999999"/>
    <n v="-1"/>
    <n v="0"/>
    <n v="0.9"/>
    <n v="9.9999999999999978E-2"/>
    <n v="95959.932855031468"/>
    <n v="1.014649743823326E-2"/>
    <n v="0"/>
    <n v="0"/>
    <n v="0"/>
    <n v="102947.47794131484"/>
    <m/>
    <m/>
    <s v=""/>
    <m/>
    <n v="55.38283423109435"/>
    <x v="595"/>
    <m/>
    <m/>
    <m/>
    <n v="58.493010853790587"/>
    <n v="-1.3870053288399076E-2"/>
    <n v="0"/>
    <m/>
  </r>
  <r>
    <x v="638"/>
    <n v="1275.77"/>
    <n v="-2.8060905452725882E-3"/>
    <n v="-6.675428610658507E-4"/>
    <n v="0"/>
    <n v="1950.6310000000001"/>
    <n v="1950.6310000000001"/>
    <n v="1275.77"/>
    <n v="15.23"/>
    <n v="0.15229999999999999"/>
    <n v="2.6614176114405641E-2"/>
    <n v="5.2993800000000002"/>
    <n v="88397.3"/>
    <n v="85841.84"/>
    <n v="7.8962966903742511E-6"/>
    <n v="0.12568582388559435"/>
    <n v="14.628"/>
    <n v="15.494499999999997"/>
    <n v="-1"/>
    <n v="0"/>
    <n v="0.9"/>
    <n v="9.9999999999999978E-2"/>
    <n v="95796.078617773033"/>
    <n v="3.071300601823701E-3"/>
    <n v="0"/>
    <n v="0"/>
    <n v="0"/>
    <n v="102779.48599197819"/>
    <m/>
    <m/>
    <s v=""/>
    <m/>
    <n v="55.292459309160137"/>
    <x v="596"/>
    <m/>
    <m/>
    <m/>
    <n v="58.493010853790587"/>
    <n v="-1.5556113272250927E-2"/>
    <n v="0"/>
    <m/>
  </r>
  <r>
    <x v="639"/>
    <n v="1271.48"/>
    <n v="-3.3626750903376079E-3"/>
    <n v="4.6588907787603606E-4"/>
    <n v="0"/>
    <n v="1944.2180000000001"/>
    <n v="1944.2180000000001"/>
    <n v="1271.48"/>
    <n v="15.23"/>
    <n v="0.15229999999999999"/>
    <n v="2.6537172745539628E-2"/>
    <n v="5.3087499999999999"/>
    <n v="88123.3"/>
    <n v="85563.78"/>
    <n v="1.1345725059159988E-5"/>
    <n v="0.12576282725446036"/>
    <n v="14.684000000000001"/>
    <n v="15.554999999999998"/>
    <n v="-1"/>
    <n v="0"/>
    <n v="0.9"/>
    <n v="9.9999999999999978E-2"/>
    <n v="95475.130249318667"/>
    <n v="1.1987873471477339E-3"/>
    <n v="0"/>
    <n v="0"/>
    <n v="0"/>
    <n v="102443.51497049778"/>
    <m/>
    <m/>
    <s v=""/>
    <m/>
    <n v="55.111716392857637"/>
    <x v="597"/>
    <m/>
    <m/>
    <m/>
    <n v="58.493010853790587"/>
    <n v="-1.8799654288247813E-2"/>
    <n v="0"/>
    <m/>
  </r>
  <r>
    <x v="640"/>
    <n v="1265.95"/>
    <n v="-4.3492622770314737E-3"/>
    <n v="-8.9899101959767247E-3"/>
    <n v="0"/>
    <n v="1936.298"/>
    <n v="1936.298"/>
    <n v="1265.95"/>
    <n v="15.2"/>
    <n v="0.152"/>
    <n v="2.7819440821320443E-2"/>
    <n v="5.3"/>
    <n v="87206.63"/>
    <n v="84661.79"/>
    <n v="1.8998682659856097E-5"/>
    <n v="0.12418055917867955"/>
    <n v="14.720000000000002"/>
    <n v="15.6595"/>
    <n v="-1"/>
    <n v="0"/>
    <n v="0.9"/>
    <n v="9.9999999999999978E-2"/>
    <n v="95000.761230430551"/>
    <n v="-5.3286044830958001E-4"/>
    <n v="0"/>
    <n v="0"/>
    <n v="0"/>
    <n v="101961.36779350237"/>
    <m/>
    <m/>
    <s v=""/>
    <m/>
    <n v="54.852334835266213"/>
    <x v="598"/>
    <m/>
    <m/>
    <m/>
    <n v="58.493010853790587"/>
    <n v="-2.3443060711752284E-2"/>
    <n v="0"/>
    <m/>
  </r>
  <r>
    <x v="641"/>
    <n v="1271.81"/>
    <n v="4.6289347920533963E-3"/>
    <n v="-6.5998806888356576E-3"/>
    <n v="0"/>
    <n v="1945.61"/>
    <n v="1945.61"/>
    <n v="1271.81"/>
    <n v="14.46"/>
    <n v="0.14460000000000001"/>
    <n v="1.9645113949493864E-2"/>
    <n v="5.2981299999999996"/>
    <n v="87778.4"/>
    <n v="85205.06"/>
    <n v="2.1328272045125562E-5"/>
    <n v="0.12495488605050614"/>
    <n v="14.892000000000001"/>
    <n v="15.695000000000002"/>
    <n v="-1"/>
    <n v="0"/>
    <n v="0.9"/>
    <n v="9.9999999999999978E-2"/>
    <n v="95457.499786831788"/>
    <n v="-8.0929220909806698E-3"/>
    <n v="0"/>
    <n v="0"/>
    <n v="0"/>
    <n v="102469.53398032699"/>
    <m/>
    <m/>
    <s v=""/>
    <m/>
    <n v="55.125713884948212"/>
    <x v="599"/>
    <m/>
    <m/>
    <m/>
    <n v="58.493010853790587"/>
    <n v="-1.8601533626828703E-2"/>
    <n v="0"/>
    <m/>
  </r>
  <r>
    <x v="642"/>
    <n v="1266.74"/>
    <n v="-3.9864445160833206E-3"/>
    <n v="-9.8755376366715941E-3"/>
    <n v="0"/>
    <n v="1938.1289999999999"/>
    <n v="1938.1289999999999"/>
    <n v="1266.74"/>
    <n v="14.3"/>
    <n v="0.14300000000000002"/>
    <n v="1.7804151799443307E-2"/>
    <n v="5.2956300000000001"/>
    <n v="88192.29"/>
    <n v="85594.93"/>
    <n v="1.5955323762923432E-5"/>
    <n v="0.12519584820055671"/>
    <n v="14.892000000000001"/>
    <n v="15.528500000000003"/>
    <n v="-1"/>
    <n v="-1"/>
    <n v="0.97499999999999998"/>
    <n v="2.5000000000000022E-2"/>
    <n v="95158.695538207496"/>
    <n v="-4.4025143493611196E-3"/>
    <n v="0"/>
    <n v="0"/>
    <n v="0"/>
    <n v="102163.24813538374"/>
    <m/>
    <m/>
    <s v=""/>
    <m/>
    <n v="54.960940754833331"/>
    <x v="600"/>
    <m/>
    <m/>
    <m/>
    <n v="58.493010853790587"/>
    <n v="-2.1560442756989429E-2"/>
    <n v="0"/>
    <m/>
  </r>
  <r>
    <x v="643"/>
    <n v="1268.21"/>
    <n v="1.1604591313134627E-3"/>
    <n v="-5.9089879600855433E-3"/>
    <n v="0"/>
    <n v="1940.4970000000001"/>
    <n v="1940.4970000000001"/>
    <n v="1268.21"/>
    <n v="14.26"/>
    <n v="0.1426"/>
    <n v="2.2230862166226203E-2"/>
    <n v="5.2956300000000001"/>
    <n v="84871.28"/>
    <n v="82335.899999999994"/>
    <n v="1.345104305923976E-6"/>
    <n v="0.1203691378337738"/>
    <n v="14.884"/>
    <n v="15.340999999999999"/>
    <n v="-1"/>
    <n v="-1"/>
    <n v="0.97499999999999998"/>
    <n v="2.5000000000000022E-2"/>
    <n v="95175.783353125575"/>
    <n v="-8.3497069348142938E-3"/>
    <n v="0"/>
    <n v="0"/>
    <n v="0"/>
    <n v="102188.77263367752"/>
    <m/>
    <m/>
    <s v=""/>
    <m/>
    <n v="54.974672213690852"/>
    <x v="601"/>
    <m/>
    <m/>
    <m/>
    <n v="58.493010853790587"/>
    <n v="-2.1392404911593332E-2"/>
    <n v="0"/>
    <m/>
  </r>
  <r>
    <x v="644"/>
    <n v="1285.58"/>
    <n v="1.3696469827552127E-2"/>
    <n v="1.1150156957804191E-2"/>
    <n v="0"/>
    <n v="1967.2560000000001"/>
    <n v="1967.2560000000001"/>
    <n v="1285.58"/>
    <n v="13.42"/>
    <n v="0.13419999999999999"/>
    <n v="2.2160170287911132E-2"/>
    <n v="5.335"/>
    <n v="84087.37"/>
    <n v="81563.94"/>
    <n v="1.8505578189548683E-4"/>
    <n v="0.11203982971208885"/>
    <n v="14.690000000000001"/>
    <n v="15.122"/>
    <n v="-1"/>
    <n v="-1"/>
    <n v="0.97499999999999998"/>
    <n v="2.5000000000000022E-2"/>
    <n v="96424.457706776491"/>
    <n v="-6.4751634262864011E-3"/>
    <n v="0"/>
    <n v="0"/>
    <n v="0"/>
    <n v="103539.10638020955"/>
    <m/>
    <m/>
    <s v=""/>
    <m/>
    <n v="55.701113614066557"/>
    <x v="602"/>
    <m/>
    <m/>
    <m/>
    <n v="58.493010853790587"/>
    <n v="-8.4867830686677914E-3"/>
    <n v="0"/>
    <m/>
  </r>
  <r>
    <x v="645"/>
    <n v="1295.43"/>
    <n v="7.661911355186124E-3"/>
    <n v="2.3161330590021789E-2"/>
    <n v="0"/>
    <n v="1982.808"/>
    <n v="1982.808"/>
    <n v="1295.43"/>
    <n v="12.41"/>
    <n v="0.1241"/>
    <n v="4.1127987920105968E-3"/>
    <n v="5.2949999999999999"/>
    <n v="79931.320000000007"/>
    <n v="77521.25"/>
    <n v="5.8258231208762182E-5"/>
    <n v="0.11998720120798941"/>
    <n v="14.327999999999999"/>
    <n v="14.906000000000001"/>
    <n v="-1"/>
    <n v="-1"/>
    <n v="0.97499999999999998"/>
    <n v="2.5000000000000022E-2"/>
    <n v="97025.302295560425"/>
    <n v="9.9431910171665638E-3"/>
    <n v="0"/>
    <n v="0"/>
    <n v="0"/>
    <n v="104209.2277876516"/>
    <m/>
    <m/>
    <s v=""/>
    <m/>
    <n v="56.061619996206659"/>
    <x v="603"/>
    <m/>
    <m/>
    <m/>
    <n v="58.493010853790587"/>
    <n v="-2.0955268636294599E-3"/>
    <n v="0"/>
    <m/>
  </r>
  <r>
    <x v="646"/>
    <n v="1297.48"/>
    <n v="1.5824861242985655E-3"/>
    <n v="2.0114881922266958E-2"/>
    <n v="0"/>
    <n v="1986.0419999999999"/>
    <n v="1986.0419999999999"/>
    <n v="1297.48"/>
    <n v="12.24"/>
    <n v="0.12240000000000001"/>
    <n v="-2.4706304949141666E-4"/>
    <n v="5.2931299999999997"/>
    <n v="79348.740000000005"/>
    <n v="76945.440000000002"/>
    <n v="2.5003051136636815E-6"/>
    <n v="0.12264706304949143"/>
    <n v="13.770000000000001"/>
    <n v="14.749000000000004"/>
    <n v="-1"/>
    <n v="-1"/>
    <n v="0.97499999999999998"/>
    <n v="2.5000000000000022E-2"/>
    <n v="97156.98792001637"/>
    <n v="2.1310787817996779E-2"/>
    <n v="0"/>
    <n v="0"/>
    <n v="0"/>
    <n v="104355.95772176552"/>
    <m/>
    <m/>
    <s v=""/>
    <m/>
    <n v="56.140556554734133"/>
    <x v="604"/>
    <m/>
    <m/>
    <m/>
    <n v="58.493010853790587"/>
    <n v="-7.164547951769018E-4"/>
    <n v="0"/>
    <m/>
  </r>
  <r>
    <x v="647"/>
    <n v="1302.3"/>
    <n v="3.714893485833981E-3"/>
    <n v="2.781621992418426E-2"/>
    <n v="0"/>
    <n v="1993.43"/>
    <n v="1993.43"/>
    <n v="1302.3"/>
    <n v="11.64"/>
    <n v="0.1164"/>
    <n v="-6.1920253224627964E-3"/>
    <n v="5.2831299999999999"/>
    <n v="78159.22"/>
    <n v="75781.23"/>
    <n v="1.3749340463541738E-5"/>
    <n v="0.1225920253224628"/>
    <n v="13.325999999999999"/>
    <n v="14.5505"/>
    <n v="-1"/>
    <n v="-1"/>
    <n v="0.97499999999999998"/>
    <n v="2.5000000000000022E-2"/>
    <n v="97472.142149597523"/>
    <n v="1.7803610370895395E-2"/>
    <n v="0"/>
    <n v="0"/>
    <n v="0"/>
    <n v="104695.34277060257"/>
    <m/>
    <m/>
    <s v=""/>
    <m/>
    <n v="56.32313612128717"/>
    <x v="605"/>
    <m/>
    <m/>
    <m/>
    <n v="58.639670873551815"/>
    <n v="0"/>
    <n v="0"/>
    <m/>
  </r>
  <r>
    <x v="648"/>
    <n v="1297.52"/>
    <n v="-3.6704292405743688E-3"/>
    <n v="2.2985331552296429E-2"/>
    <n v="0"/>
    <n v="1986.1120000000001"/>
    <n v="1986.1120000000001"/>
    <n v="1297.52"/>
    <n v="12.22"/>
    <n v="0.1222"/>
    <n v="1.5830060529880827E-2"/>
    <n v="5.2862499999999999"/>
    <n v="77819.33"/>
    <n v="75420.02"/>
    <n v="1.3521665947768681E-5"/>
    <n v="0.10636993947011918"/>
    <n v="12.794"/>
    <n v="14.262499999999999"/>
    <n v="-1"/>
    <n v="-1"/>
    <n v="0.97499999999999998"/>
    <n v="2.5000000000000022E-2"/>
    <n v="97111.706679429961"/>
    <n v="2.4311457805357817E-2"/>
    <n v="0"/>
    <n v="0"/>
    <n v="0"/>
    <n v="104309.2263334187"/>
    <m/>
    <m/>
    <s v=""/>
    <m/>
    <n v="56.11541638825355"/>
    <x v="606"/>
    <m/>
    <m/>
    <m/>
    <n v="58.639670873551815"/>
    <n v="-3.7657923244924785E-3"/>
    <n v="0"/>
    <m/>
  </r>
  <r>
    <x v="649"/>
    <n v="1298.82"/>
    <n v="1.0019113385535405E-3"/>
    <n v="1.0290773063297842E-2"/>
    <n v="0"/>
    <n v="1988.1"/>
    <n v="1988.1"/>
    <n v="1298.82"/>
    <n v="12.19"/>
    <n v="0.12189999999999999"/>
    <n v="1.8753473707201096E-2"/>
    <n v="5.2862499999999999"/>
    <n v="77143.87"/>
    <n v="74754.89"/>
    <n v="1.0028215081943266E-6"/>
    <n v="0.1031465262927989"/>
    <n v="12.385999999999999"/>
    <n v="14.124499999999998"/>
    <n v="-1"/>
    <n v="-1"/>
    <n v="0.97499999999999998"/>
    <n v="2.5000000000000022E-2"/>
    <n v="97185.160835771137"/>
    <n v="2.0340503204703264E-2"/>
    <n v="0"/>
    <n v="0"/>
    <n v="0"/>
    <n v="104388.3897994162"/>
    <m/>
    <m/>
    <s v=""/>
    <m/>
    <n v="56.15800409610393"/>
    <x v="607"/>
    <m/>
    <m/>
    <m/>
    <n v="58.639670873551815"/>
    <n v="-3.0356687399242244E-3"/>
    <n v="0"/>
    <m/>
  </r>
  <r>
    <x v="650"/>
    <n v="1292.99"/>
    <n v="-4.4886897337582665E-3"/>
    <n v="-1.8598280256465483E-3"/>
    <n v="0"/>
    <n v="1979.346"/>
    <n v="1979.346"/>
    <n v="1292.99"/>
    <n v="12.4"/>
    <n v="0.124"/>
    <n v="2.363601339385582E-2"/>
    <n v="5.2862499999999999"/>
    <n v="78613.240000000005"/>
    <n v="76168.36"/>
    <n v="2.023914880333806E-5"/>
    <n v="0.10036398660614418"/>
    <n v="12.139999999999999"/>
    <n v="13.991499999999998"/>
    <n v="-1"/>
    <n v="-1"/>
    <n v="0.97499999999999998"/>
    <n v="2.5000000000000022E-2"/>
    <n v="96805.772225975845"/>
    <n v="7.8891097454540926E-3"/>
    <n v="0"/>
    <n v="0"/>
    <n v="0"/>
    <n v="103989.94551745163"/>
    <m/>
    <m/>
    <s v=""/>
    <m/>
    <n v="55.943652330915953"/>
    <x v="608"/>
    <m/>
    <m/>
    <m/>
    <n v="58.639670873551815"/>
    <n v="-6.8668717041743266E-3"/>
    <n v="0"/>
    <m/>
  </r>
  <r>
    <x v="651"/>
    <n v="1296.06"/>
    <n v="2.3743416422399299E-3"/>
    <n v="-1.0679725077051838E-3"/>
    <n v="0"/>
    <n v="1984.0889999999999"/>
    <n v="1984.0889999999999"/>
    <n v="1296.06"/>
    <n v="12.4"/>
    <n v="0.124"/>
    <n v="3.9202470975412212E-2"/>
    <n v="5.2893800000000004"/>
    <n v="77851.429999999993"/>
    <n v="75419.649999999994"/>
    <n v="5.6241419574497124E-6"/>
    <n v="8.4797529024587787E-2"/>
    <n v="12.138"/>
    <n v="13.880500000000001"/>
    <n v="-1"/>
    <n v="-1"/>
    <n v="0.97499999999999998"/>
    <n v="2.5000000000000022E-2"/>
    <n v="97006.086727918329"/>
    <n v="-2.2626063963794296E-3"/>
    <n v="0"/>
    <n v="0"/>
    <n v="0"/>
    <n v="104207.70823259556"/>
    <m/>
    <m/>
    <s v=""/>
    <m/>
    <n v="56.06080251852331"/>
    <x v="609"/>
    <m/>
    <m/>
    <m/>
    <n v="58.639670873551815"/>
    <n v="-4.8130795347047783E-3"/>
    <n v="0"/>
    <m/>
  </r>
  <r>
    <x v="652"/>
    <n v="1295.0899999999999"/>
    <n v="-7.4842214095027781E-4"/>
    <n v="-5.5312881344894427E-3"/>
    <n v="0"/>
    <n v="1982.806"/>
    <n v="1982.806"/>
    <n v="1295.0899999999999"/>
    <n v="12.31"/>
    <n v="0.1231"/>
    <n v="4.0636211214966605E-2"/>
    <n v="5.2943800000000003"/>
    <n v="76261.33"/>
    <n v="73868.73"/>
    <n v="5.6055520682703049E-7"/>
    <n v="8.2463788785033396E-2"/>
    <n v="12.169999999999998"/>
    <n v="13.753499999999999"/>
    <n v="-1"/>
    <n v="-1"/>
    <n v="0.97499999999999998"/>
    <n v="2.5000000000000022E-2"/>
    <n v="96885.429744543522"/>
    <n v="-1.5531686945901013E-3"/>
    <n v="0"/>
    <n v="0"/>
    <n v="0"/>
    <n v="104088.79699325774"/>
    <m/>
    <m/>
    <s v=""/>
    <m/>
    <n v="55.996831631735638"/>
    <x v="610"/>
    <m/>
    <m/>
    <m/>
    <n v="58.639670873551815"/>
    <n v="-5.9745582122708862E-3"/>
    <n v="0"/>
    <m/>
  </r>
  <r>
    <x v="653"/>
    <n v="1301.78"/>
    <n v="5.1656641623363253E-3"/>
    <n v="3.3048052684212514E-3"/>
    <n v="0"/>
    <n v="1993.059"/>
    <n v="1993.059"/>
    <n v="1301.78"/>
    <n v="12.18"/>
    <n v="0.12179999999999999"/>
    <n v="3.9307227022087041E-2"/>
    <n v="5.2943800000000003"/>
    <n v="75195.61"/>
    <n v="72805.62"/>
    <n v="2.6546894863072731E-5"/>
    <n v="8.2492772977912951E-2"/>
    <n v="12.304"/>
    <n v="13.6525"/>
    <n v="-1"/>
    <n v="-1"/>
    <n v="0.97499999999999998"/>
    <n v="2.5000000000000022E-2"/>
    <n v="97338.536306707159"/>
    <n v="-6.0192829675737025E-3"/>
    <n v="0"/>
    <n v="0"/>
    <n v="0"/>
    <n v="104577.21455711397"/>
    <m/>
    <m/>
    <s v=""/>
    <m/>
    <n v="56.259586480281072"/>
    <x v="611"/>
    <m/>
    <m/>
    <m/>
    <n v="58.639670873551815"/>
    <n v="-1.3882542336013382E-3"/>
    <n v="0"/>
    <m/>
  </r>
  <r>
    <x v="654"/>
    <n v="1304.28"/>
    <n v="1.920447387423474E-3"/>
    <n v="4.2233413172911849E-3"/>
    <n v="0"/>
    <n v="1997.2049999999999"/>
    <n v="1997.2049999999999"/>
    <n v="1304.28"/>
    <n v="12.28"/>
    <n v="0.12279999999999999"/>
    <n v="3.9638532695227616E-2"/>
    <n v="5.2925000000000004"/>
    <n v="76101.87"/>
    <n v="73672.98"/>
    <n v="3.6810477779288186E-6"/>
    <n v="8.3161467304772377E-2"/>
    <n v="12.296000000000001"/>
    <n v="13.513999999999999"/>
    <n v="-1"/>
    <n v="-1"/>
    <n v="0.97499999999999998"/>
    <n v="2.5000000000000022E-2"/>
    <n v="97549.787246302134"/>
    <n v="2.3357598690545434E-3"/>
    <n v="0"/>
    <n v="0"/>
    <n v="0"/>
    <n v="104820.82872097164"/>
    <m/>
    <m/>
    <s v=""/>
    <m/>
    <n v="56.390644016833512"/>
    <x v="612"/>
    <m/>
    <m/>
    <m/>
    <n v="58.693148772522733"/>
    <n v="0"/>
    <n v="0"/>
    <m/>
  </r>
  <r>
    <x v="655"/>
    <n v="1305.3699999999999"/>
    <n v="8.3571012359295871E-4"/>
    <n v="9.5477411746424101E-3"/>
    <n v="0"/>
    <n v="1998.076"/>
    <n v="1998.076"/>
    <n v="1305.3699999999999"/>
    <n v="12.22"/>
    <n v="0.1222"/>
    <n v="4.9488889024128749E-2"/>
    <n v="5.2931299999999997"/>
    <n v="75612.259999999995"/>
    <n v="73188.78"/>
    <n v="6.9782818798027206E-7"/>
    <n v="7.2711110975871254E-2"/>
    <n v="12.314"/>
    <n v="13.375500000000002"/>
    <n v="-1"/>
    <n v="-1"/>
    <n v="0.97499999999999998"/>
    <n v="2.5000000000000022E-2"/>
    <n v="97613.244376439092"/>
    <n v="3.7518733044765717E-3"/>
    <n v="0"/>
    <n v="0"/>
    <n v="0"/>
    <n v="104848.53982556908"/>
    <m/>
    <m/>
    <s v=""/>
    <m/>
    <n v="56.405551808097286"/>
    <x v="613"/>
    <m/>
    <m/>
    <m/>
    <n v="58.707137234914384"/>
    <n v="0"/>
    <n v="0"/>
    <m/>
  </r>
  <r>
    <x v="656"/>
    <n v="1303.82"/>
    <n v="-1.1874028053348029E-3"/>
    <n v="5.9859967270676773E-3"/>
    <n v="0"/>
    <n v="1997.415"/>
    <n v="1997.415"/>
    <n v="1303.82"/>
    <n v="12.31"/>
    <n v="0.1231"/>
    <n v="5.0506394122776105E-2"/>
    <n v="5.3312499999999998"/>
    <n v="74470.95"/>
    <n v="72073.91"/>
    <n v="1.4116013957198728E-6"/>
    <n v="7.2593605877223896E-2"/>
    <n v="12.278"/>
    <n v="13.269500000000003"/>
    <n v="-1"/>
    <n v="-1"/>
    <n v="0.97499999999999998"/>
    <n v="2.5000000000000022E-2"/>
    <n v="97463.062718110436"/>
    <n v="8.3411570601219509E-3"/>
    <n v="0"/>
    <n v="0"/>
    <n v="0"/>
    <n v="104775.15592117896"/>
    <m/>
    <m/>
    <s v=""/>
    <m/>
    <n v="56.3660733410834"/>
    <x v="614"/>
    <m/>
    <m/>
    <m/>
    <n v="58.707137234914384"/>
    <n v="-7.2591310401581843E-4"/>
    <n v="0"/>
    <m/>
  </r>
  <r>
    <x v="657"/>
    <n v="1311.01"/>
    <n v="5.5145648939272096E-3"/>
    <n v="1.2248983761945165E-2"/>
    <n v="0"/>
    <n v="2008.4659999999999"/>
    <n v="2008.4659999999999"/>
    <n v="1311.01"/>
    <n v="11.96"/>
    <n v="0.11960000000000001"/>
    <n v="4.8512715059291722E-2"/>
    <n v="5.2993800000000002"/>
    <n v="72962.009999999995"/>
    <n v="70603.55"/>
    <n v="3.0243569201148083E-5"/>
    <n v="7.108728494070829E-2"/>
    <n v="12.260000000000002"/>
    <n v="13.162000000000001"/>
    <n v="-1"/>
    <n v="-1"/>
    <n v="0.97499999999999998"/>
    <n v="2.5000000000000022E-2"/>
    <n v="97937.384514717589"/>
    <n v="4.7107970809483479E-3"/>
    <n v="0"/>
    <n v="0"/>
    <n v="0"/>
    <n v="105287.2739848278"/>
    <m/>
    <m/>
    <s v=""/>
    <m/>
    <n v="56.641578388831931"/>
    <x v="615"/>
    <m/>
    <m/>
    <m/>
    <n v="58.949725964185866"/>
    <n v="0"/>
    <n v="0"/>
    <m/>
  </r>
  <r>
    <x v="658"/>
    <n v="1313.25"/>
    <n v="1.7086063416755781E-3"/>
    <n v="8.7919259412844175E-3"/>
    <n v="0"/>
    <n v="2011.9960000000001"/>
    <n v="2011.9960000000001"/>
    <n v="1313.25"/>
    <n v="12.63"/>
    <n v="0.1263"/>
    <n v="5.4867166912741946E-2"/>
    <n v="5.2918799999999999"/>
    <n v="73453.33"/>
    <n v="71039.820000000007"/>
    <n v="2.9143554356364091E-6"/>
    <n v="7.1432833087258049E-2"/>
    <n v="12.190000000000001"/>
    <n v="13.043000000000001"/>
    <n v="-1"/>
    <n v="-1"/>
    <n v="0.97499999999999998"/>
    <n v="2.5000000000000022E-2"/>
    <n v="98115.666787384776"/>
    <n v="1.0857718987754339E-2"/>
    <n v="0"/>
    <n v="0"/>
    <n v="0"/>
    <n v="105485.42138375869"/>
    <m/>
    <m/>
    <s v=""/>
    <m/>
    <n v="56.748176090570361"/>
    <x v="616"/>
    <m/>
    <m/>
    <m/>
    <n v="59.054518986623982"/>
    <n v="0"/>
    <n v="0"/>
    <m/>
  </r>
  <r>
    <x v="659"/>
    <n v="1300.26"/>
    <n v="-9.8914905768132666E-3"/>
    <n v="-3.0200120229523231E-3"/>
    <n v="0"/>
    <n v="1992.4159999999999"/>
    <n v="1992.4159999999999"/>
    <n v="1300.26"/>
    <n v="13.74"/>
    <n v="0.13739999999999999"/>
    <n v="6.6134704196149988E-2"/>
    <n v="5.2943800000000003"/>
    <n v="76516.17"/>
    <n v="73992.38"/>
    <n v="9.8818239811976349E-5"/>
    <n v="7.1265295803850007E-2"/>
    <n v="12.280000000000001"/>
    <n v="12.913000000000002"/>
    <n v="-1"/>
    <n v="-1"/>
    <n v="0.97499999999999998"/>
    <n v="2.5000000000000022E-2"/>
    <n v="97271.366535956942"/>
    <n v="7.9837904920712077E-3"/>
    <n v="0"/>
    <n v="0"/>
    <n v="0"/>
    <n v="104594.50262094586"/>
    <m/>
    <m/>
    <s v=""/>
    <m/>
    <n v="56.268886970128172"/>
    <x v="617"/>
    <m/>
    <m/>
    <m/>
    <n v="59.054518986623982"/>
    <n v="-8.4717022860694158E-3"/>
    <n v="0"/>
    <m/>
  </r>
  <r>
    <x v="660"/>
    <n v="1294.02"/>
    <n v="-4.7990401919616454E-3"/>
    <n v="-8.6547623385069272E-3"/>
    <n v="0"/>
    <n v="1982.93"/>
    <n v="1982.93"/>
    <n v="1294.02"/>
    <n v="13.88"/>
    <n v="0.13880000000000001"/>
    <n v="6.0029007648734672E-2"/>
    <n v="5.2874999999999996"/>
    <n v="77381.070000000007"/>
    <n v="74818.710000000006"/>
    <n v="2.3141800781690436E-5"/>
    <n v="7.8770992351265334E-2"/>
    <n v="12.572000000000001"/>
    <n v="12.838500000000002"/>
    <n v="-1"/>
    <n v="-1"/>
    <n v="0.97499999999999998"/>
    <n v="2.5000000000000022E-2"/>
    <n v="96843.385178480166"/>
    <n v="-2.8541395958374682E-3"/>
    <n v="0"/>
    <n v="0"/>
    <n v="0"/>
    <n v="104138.52913724109"/>
    <m/>
    <m/>
    <s v=""/>
    <m/>
    <n v="56.023586119958814"/>
    <x v="618"/>
    <m/>
    <m/>
    <m/>
    <n v="59.054518986623982"/>
    <n v="-1.2819905044391566E-2"/>
    <n v="0"/>
    <m/>
  </r>
  <r>
    <x v="661"/>
    <n v="1298.92"/>
    <n v="3.7866493562697112E-3"/>
    <n v="-3.6807101769024131E-3"/>
    <n v="0"/>
    <n v="1990.444"/>
    <n v="1990.444"/>
    <n v="1298.92"/>
    <n v="13.16"/>
    <n v="0.13159999999999999"/>
    <n v="5.1728230546741097E-2"/>
    <n v="5.2824999999999998"/>
    <n v="76872.479999999996"/>
    <n v="74316.800000000003"/>
    <n v="1.4284605486607632E-5"/>
    <n v="7.9871769453258898E-2"/>
    <n v="12.904000000000002"/>
    <n v="12.772500000000001"/>
    <n v="1"/>
    <n v="0"/>
    <n v="0.97499999999999998"/>
    <n v="2.5000000000000022E-2"/>
    <n v="97184.687842014377"/>
    <n v="-7.8868313708538862E-3"/>
    <n v="0"/>
    <n v="0"/>
    <n v="0"/>
    <n v="104506.16887021616"/>
    <m/>
    <m/>
    <s v=""/>
    <m/>
    <n v="56.22136590820898"/>
    <x v="619"/>
    <m/>
    <m/>
    <m/>
    <n v="59.054518986623982"/>
    <n v="-9.3606524856808537E-3"/>
    <n v="0"/>
    <m/>
  </r>
  <r>
    <x v="662"/>
    <n v="1299.54"/>
    <n v="4.7731961937591549E-4"/>
    <n v="-8.7179554514537072E-3"/>
    <n v="0"/>
    <n v="1991.4939999999999"/>
    <n v="1991.4939999999999"/>
    <n v="1299.54"/>
    <n v="12.99"/>
    <n v="0.12990000000000002"/>
    <n v="4.9817772914109007E-2"/>
    <n v="5.2850000000000001"/>
    <n v="77196.12"/>
    <n v="74599.42"/>
    <n v="2.2772531695592601E-7"/>
    <n v="8.0082227085891008E-2"/>
    <n v="13.074000000000002"/>
    <n v="12.7075"/>
    <n v="1"/>
    <n v="0"/>
    <n v="0.97499999999999998"/>
    <n v="2.5000000000000022E-2"/>
    <n v="97239.155908469082"/>
    <n v="-2.8562089917202327E-3"/>
    <n v="0"/>
    <n v="0"/>
    <n v="0"/>
    <n v="104570.91929468463"/>
    <m/>
    <m/>
    <s v=""/>
    <m/>
    <n v="56.256199806974081"/>
    <x v="620"/>
    <m/>
    <m/>
    <m/>
    <n v="59.054518986623982"/>
    <n v="-8.8242646942625624E-3"/>
    <n v="0"/>
    <m/>
  </r>
  <r>
    <x v="663"/>
    <n v="1313"/>
    <n v="1.0357511119319263E-2"/>
    <n v="-6.9050673810022722E-5"/>
    <n v="0"/>
    <n v="2012.317"/>
    <n v="2012.317"/>
    <n v="1313"/>
    <n v="11.92"/>
    <n v="0.1192"/>
    <n v="4.0471667673405973E-2"/>
    <n v="5.2862499999999999"/>
    <n v="73147.78"/>
    <n v="70677.210000000006"/>
    <n v="1.0617735425635671E-4"/>
    <n v="7.8728332326594028E-2"/>
    <n v="13.279999999999998"/>
    <n v="12.642000000000001"/>
    <n v="1"/>
    <n v="0"/>
    <n v="0.97499999999999998"/>
    <n v="2.5000000000000022E-2"/>
    <n v="98093.319199301695"/>
    <n v="-7.1293368687376235E-3"/>
    <n v="0"/>
    <n v="0"/>
    <n v="0"/>
    <n v="105499.8764345988"/>
    <m/>
    <m/>
    <s v=""/>
    <m/>
    <n v="56.755952499477985"/>
    <x v="621"/>
    <m/>
    <m/>
    <m/>
    <n v="59.054518986623982"/>
    <n v="-4.5168883931023807E-5"/>
    <n v="0"/>
    <m/>
  </r>
  <r>
    <x v="664"/>
    <n v="1318.07"/>
    <n v="3.8613861386138648E-3"/>
    <n v="1.3683826041617109E-2"/>
    <n v="0"/>
    <n v="2020.4939999999999"/>
    <n v="2020.4939999999999"/>
    <n v="1318.07"/>
    <n v="11.18"/>
    <n v="0.1118"/>
    <n v="2.712380511683557E-2"/>
    <n v="5.2787499999999996"/>
    <n v="71886"/>
    <n v="69448.53"/>
    <n v="1.4852931552336644E-5"/>
    <n v="8.4676194883164427E-2"/>
    <n v="13.138"/>
    <n v="12.525000000000002"/>
    <n v="1"/>
    <n v="0"/>
    <n v="0.97499999999999998"/>
    <n v="2.5000000000000022E-2"/>
    <n v="98419.993671179502"/>
    <n v="-2.2776778484834281E-4"/>
    <n v="0"/>
    <n v="0"/>
    <n v="0"/>
    <n v="105872.35902211863"/>
    <m/>
    <m/>
    <s v=""/>
    <m/>
    <n v="56.956337606632715"/>
    <x v="622"/>
    <m/>
    <m/>
    <m/>
    <n v="59.258800278606671"/>
    <n v="0"/>
    <n v="0"/>
    <m/>
  </r>
  <r>
    <x v="665"/>
    <n v="1316.28"/>
    <n v="-1.3580462342667188E-3"/>
    <n v="1.7124819999312035E-2"/>
    <n v="0"/>
    <n v="2017.8579999999999"/>
    <n v="2017.8579999999999"/>
    <n v="1316.28"/>
    <n v="11.55"/>
    <n v="0.11550000000000001"/>
    <n v="3.0898400853135541E-2"/>
    <n v="5.2824999999999998"/>
    <n v="72936.23"/>
    <n v="70453.8"/>
    <n v="1.8467973267253004E-6"/>
    <n v="8.4601599146864465E-2"/>
    <n v="12.626000000000001"/>
    <n v="12.413"/>
    <n v="1"/>
    <n v="0"/>
    <n v="0.97499999999999998"/>
    <n v="2.5000000000000022E-2"/>
    <n v="98325.292066725771"/>
    <n v="1.1808481530872328E-2"/>
    <n v="0"/>
    <n v="0"/>
    <n v="0"/>
    <n v="105776.35670247664"/>
    <m/>
    <m/>
    <s v=""/>
    <m/>
    <n v="56.904691071323093"/>
    <x v="623"/>
    <m/>
    <m/>
    <m/>
    <n v="59.258800278606671"/>
    <n v="-9.3277795839041833E-4"/>
    <n v="0"/>
    <m/>
  </r>
  <r>
    <x v="666"/>
    <n v="1319.66"/>
    <n v="2.5678427082385102E-3"/>
    <n v="1.5906013351280834E-2"/>
    <n v="0"/>
    <n v="2023.3520000000001"/>
    <n v="2023.3520000000001"/>
    <n v="1319.66"/>
    <n v="11.76"/>
    <n v="0.1176"/>
    <n v="3.2964444565432571E-2"/>
    <n v="5.3137499999999998"/>
    <n v="72669.73"/>
    <n v="70186.880000000005"/>
    <n v="6.5769240538615117E-6"/>
    <n v="8.4635555434567425E-2"/>
    <n v="12.16"/>
    <n v="12.370000000000001"/>
    <n v="-1"/>
    <n v="0"/>
    <n v="0.97499999999999998"/>
    <n v="2.5000000000000022E-2"/>
    <n v="98562.151018044373"/>
    <n v="1.530209714906694E-2"/>
    <n v="0"/>
    <n v="0"/>
    <n v="0"/>
    <n v="106047.49058905346"/>
    <m/>
    <m/>
    <s v=""/>
    <m/>
    <n v="57.050553441096504"/>
    <x v="624"/>
    <m/>
    <m/>
    <m/>
    <n v="59.353735025576846"/>
    <n v="0"/>
    <n v="0"/>
    <m/>
  </r>
  <r>
    <x v="667"/>
    <n v="1321.18"/>
    <n v="1.151811830319982E-3"/>
    <n v="1.6580505562224901E-2"/>
    <n v="0"/>
    <n v="2025.39"/>
    <n v="2025.39"/>
    <n v="1321.18"/>
    <n v="11.78"/>
    <n v="0.11779999999999999"/>
    <n v="4.6254328894785784E-2"/>
    <n v="5.2818800000000001"/>
    <n v="71983.92"/>
    <n v="69496.13"/>
    <n v="1.3251440293926874E-6"/>
    <n v="7.1545671105214204E-2"/>
    <n v="11.879999999999999"/>
    <n v="12.346"/>
    <n v="-1"/>
    <n v="0"/>
    <n v="0.97499999999999998"/>
    <n v="2.5000000000000022E-2"/>
    <n v="98648.587753748681"/>
    <n v="1.4173664664841379E-2"/>
    <n v="0"/>
    <n v="0"/>
    <n v="0"/>
    <n v="106126.61523307493"/>
    <m/>
    <m/>
    <s v=""/>
    <m/>
    <n v="57.093120263820744"/>
    <x v="625"/>
    <m/>
    <m/>
    <m/>
    <n v="59.393382501893342"/>
    <n v="0"/>
    <n v="0"/>
    <m/>
  </r>
  <r>
    <x v="668"/>
    <n v="1317.64"/>
    <n v="-2.67942294009893E-3"/>
    <n v="3.5435715028067083E-3"/>
    <n v="0"/>
    <n v="2021.0050000000001"/>
    <n v="2021.0050000000001"/>
    <n v="1317.64"/>
    <n v="11.98"/>
    <n v="0.1198"/>
    <n v="5.2967070848781467E-2"/>
    <n v="5.2806300000000004"/>
    <n v="71681.429999999993"/>
    <n v="69194.740000000005"/>
    <n v="7.198591055198195E-6"/>
    <n v="6.6832929151218537E-2"/>
    <n v="11.638000000000002"/>
    <n v="12.353"/>
    <n v="-1"/>
    <n v="0"/>
    <n v="0.97499999999999998"/>
    <n v="2.5000000000000022E-2"/>
    <n v="98380.179046032732"/>
    <n v="1.4494488687317508E-2"/>
    <n v="0"/>
    <n v="0"/>
    <n v="0"/>
    <n v="105891.44454727058"/>
    <m/>
    <m/>
    <s v=""/>
    <m/>
    <n v="56.966605079880644"/>
    <x v="626"/>
    <m/>
    <m/>
    <m/>
    <n v="59.393382501893342"/>
    <n v="-2.2419141887781713E-3"/>
    <n v="0"/>
    <m/>
  </r>
  <r>
    <x v="669"/>
    <n v="1325.18"/>
    <n v="5.7223520840290476E-3"/>
    <n v="5.4045374482218911E-3"/>
    <n v="0"/>
    <n v="2031.5920000000001"/>
    <n v="2031.5920000000001"/>
    <n v="1325.18"/>
    <n v="11.39"/>
    <n v="0.1139"/>
    <n v="4.6665654990863822E-2"/>
    <n v="5.2750000000000004"/>
    <n v="70294.69"/>
    <n v="67846.789999999994"/>
    <n v="3.255891097568222E-5"/>
    <n v="6.7234345009136179E-2"/>
    <n v="11.65"/>
    <n v="12.340999999999999"/>
    <n v="-1"/>
    <n v="0"/>
    <n v="0.97499999999999998"/>
    <n v="2.5000000000000022E-2"/>
    <n v="98881.15847473433"/>
    <n v="2.9243566134020682E-3"/>
    <n v="0"/>
    <n v="0"/>
    <n v="0"/>
    <n v="106381.07323212615"/>
    <m/>
    <m/>
    <s v=""/>
    <m/>
    <n v="57.230011477302078"/>
    <x v="627"/>
    <m/>
    <m/>
    <m/>
    <n v="59.532689932492787"/>
    <n v="0"/>
    <n v="0"/>
    <m/>
  </r>
  <r>
    <x v="670"/>
    <n v="1318.03"/>
    <n v="-5.395493442400312E-3"/>
    <n v="1.3670902400882978E-3"/>
    <n v="0"/>
    <n v="2021.0840000000001"/>
    <n v="2021.0840000000001"/>
    <n v="1318.03"/>
    <n v="12.25"/>
    <n v="0.1225"/>
    <n v="5.3682035563238667E-2"/>
    <n v="5.2774999999999999"/>
    <n v="72200.179999999993"/>
    <n v="69676.789999999994"/>
    <n v="2.9269200259660824E-5"/>
    <n v="6.8817964436761331E-2"/>
    <n v="11.692000000000002"/>
    <n v="12.300999999999998"/>
    <n v="-1"/>
    <n v="0"/>
    <n v="0.97499999999999998"/>
    <n v="2.5000000000000022E-2"/>
    <n v="98427.660539346049"/>
    <n v="4.6856821094256595E-3"/>
    <n v="0"/>
    <n v="0"/>
    <n v="0"/>
    <n v="105916.68668792302"/>
    <m/>
    <m/>
    <s v=""/>
    <m/>
    <n v="56.980184638305467"/>
    <x v="628"/>
    <m/>
    <m/>
    <m/>
    <n v="59.532689932492787"/>
    <n v="-4.3912254848635923E-3"/>
    <n v="0"/>
    <m/>
  </r>
  <r>
    <x v="671"/>
    <n v="1314.78"/>
    <n v="-2.4658012336593593E-3"/>
    <n v="-3.6665537018095717E-3"/>
    <n v="0"/>
    <n v="2016.0920000000001"/>
    <n v="2016.0920000000001"/>
    <n v="1314.78"/>
    <n v="12.59"/>
    <n v="0.12590000000000001"/>
    <n v="5.5783717463117541E-2"/>
    <n v="5.2709400000000004"/>
    <n v="72430.66"/>
    <n v="69889.84"/>
    <n v="6.0952021926780355E-6"/>
    <n v="7.0116282536882471E-2"/>
    <n v="11.831999999999999"/>
    <n v="12.2935"/>
    <n v="-1"/>
    <n v="0"/>
    <n v="0.97499999999999998"/>
    <n v="2.5000000000000022E-2"/>
    <n v="98198.549099717275"/>
    <n v="1.0411204530245133E-3"/>
    <n v="0"/>
    <n v="0"/>
    <n v="0"/>
    <n v="105670.06956210421"/>
    <m/>
    <m/>
    <s v=""/>
    <m/>
    <n v="56.847511593070124"/>
    <x v="629"/>
    <m/>
    <m/>
    <m/>
    <n v="59.532689932492787"/>
    <n v="-6.7352604220578538E-3"/>
    <n v="0"/>
    <m/>
  </r>
  <r>
    <x v="672"/>
    <n v="1326.37"/>
    <n v="8.8151629930481867E-3"/>
    <n v="3.996797460918633E-3"/>
    <n v="0"/>
    <n v="2033.8710000000001"/>
    <n v="2033.8710000000001"/>
    <n v="1326.37"/>
    <n v="12.12"/>
    <n v="0.12119999999999999"/>
    <n v="5.0668985667196034E-2"/>
    <n v="5.2750000000000004"/>
    <n v="70069.25"/>
    <n v="67583.039999999994"/>
    <n v="7.7027589044335274E-5"/>
    <n v="7.0531014332803954E-2"/>
    <n v="11.997999999999999"/>
    <n v="12.302999999999999"/>
    <n v="-1"/>
    <n v="0"/>
    <n v="0.97499999999999998"/>
    <n v="2.5000000000000022E-2"/>
    <n v="98961.515317577432"/>
    <n v="-3.6890623284036028E-3"/>
    <n v="0"/>
    <n v="0"/>
    <n v="0"/>
    <n v="106492.50219524279"/>
    <m/>
    <m/>
    <s v=""/>
    <m/>
    <n v="57.289957110903224"/>
    <x v="630"/>
    <m/>
    <m/>
    <m/>
    <n v="59.587292392798844"/>
    <n v="0"/>
    <n v="0"/>
    <m/>
  </r>
  <r>
    <x v="673"/>
    <n v="1336.35"/>
    <n v="7.5242956339482969E-3"/>
    <n v="1.420051603496586E-2"/>
    <n v="0"/>
    <n v="2049.1999999999998"/>
    <n v="2049.1999999999998"/>
    <n v="1336.35"/>
    <n v="11.53"/>
    <n v="0.1153"/>
    <n v="4.0299268317919482E-2"/>
    <n v="5.2806300000000004"/>
    <n v="68612.240000000005"/>
    <n v="66168.72"/>
    <n v="5.619195479856821E-5"/>
    <n v="7.5000731682080518E-2"/>
    <n v="12.066000000000001"/>
    <n v="12.293499999999998"/>
    <n v="-1"/>
    <n v="0"/>
    <n v="0.97499999999999998"/>
    <n v="2.5000000000000022E-2"/>
    <n v="99635.741076099279"/>
    <n v="3.1721443859884513E-3"/>
    <n v="0"/>
    <n v="0"/>
    <n v="0"/>
    <n v="107219.69600014716"/>
    <m/>
    <m/>
    <s v=""/>
    <m/>
    <n v="57.681166830230737"/>
    <x v="631"/>
    <m/>
    <m/>
    <m/>
    <n v="59.992628183904046"/>
    <n v="0"/>
    <n v="0"/>
    <m/>
  </r>
  <r>
    <x v="674"/>
    <n v="1336.59"/>
    <n v="1.7959366932318588E-4"/>
    <n v="8.6577576202599982E-3"/>
    <n v="0"/>
    <n v="2049.9659999999999"/>
    <n v="2049.9659999999999"/>
    <n v="1336.59"/>
    <n v="11.58"/>
    <n v="0.1158"/>
    <n v="3.7032360302133097E-2"/>
    <n v="5.2931299999999997"/>
    <n v="68836.789999999994"/>
    <n v="66376.45"/>
    <n v="3.2248094420682952E-8"/>
    <n v="7.8767639697866904E-2"/>
    <n v="11.976000000000001"/>
    <n v="12.260999999999999"/>
    <n v="-1"/>
    <n v="0"/>
    <n v="0.97499999999999998"/>
    <n v="2.5000000000000022E-2"/>
    <n v="99661.007583869548"/>
    <n v="1.2762347479354119E-2"/>
    <n v="0"/>
    <n v="0"/>
    <n v="0"/>
    <n v="107267.54576944977"/>
    <m/>
    <m/>
    <s v=""/>
    <m/>
    <n v="57.706908654064378"/>
    <x v="632"/>
    <m/>
    <m/>
    <m/>
    <n v="60.01783941280155"/>
    <n v="0"/>
    <n v="0"/>
    <m/>
  </r>
  <r>
    <x v="675"/>
    <n v="1338.88"/>
    <n v="1.7133152275567998E-3"/>
    <n v="1.576656629021711E-2"/>
    <n v="0"/>
    <n v="2053.9319999999998"/>
    <n v="2053.9319999999998"/>
    <n v="1338.88"/>
    <n v="11.72"/>
    <n v="0.11720000000000001"/>
    <n v="3.8470783404507589E-2"/>
    <n v="5.30063"/>
    <n v="68649.350000000006"/>
    <n v="66186.86"/>
    <n v="2.9304276058942669E-6"/>
    <n v="7.8729216595492424E-2"/>
    <n v="12.013999999999999"/>
    <n v="12.226000000000001"/>
    <n v="-1"/>
    <n v="-1"/>
    <n v="0.97499999999999998"/>
    <n v="2.5000000000000022E-2"/>
    <n v="99820.373033878728"/>
    <n v="7.8867311140420338E-3"/>
    <n v="0"/>
    <n v="0"/>
    <n v="0"/>
    <n v="107462.58235802937"/>
    <m/>
    <m/>
    <s v=""/>
    <m/>
    <n v="57.81183282773339"/>
    <x v="633"/>
    <m/>
    <m/>
    <m/>
    <n v="60.125400431324003"/>
    <n v="0"/>
    <n v="0"/>
    <m/>
  </r>
  <r>
    <x v="676"/>
    <n v="1335.85"/>
    <n v="-2.2630855640536351E-3"/>
    <n v="1.5969281959822834E-2"/>
    <n v="0"/>
    <n v="2048.8890000000001"/>
    <n v="2048.8890000000001"/>
    <n v="1335.85"/>
    <n v="11.98"/>
    <n v="0.1198"/>
    <n v="4.2807963736066684E-2"/>
    <n v="5.375"/>
    <n v="68397.7"/>
    <n v="65935.41"/>
    <n v="5.1331708843360562E-6"/>
    <n v="7.6992036263933319E-2"/>
    <n v="11.907999999999999"/>
    <n v="12.201000000000002"/>
    <n v="-1"/>
    <n v="-1"/>
    <n v="0.97499999999999998"/>
    <n v="2.5000000000000022E-2"/>
    <n v="99590.637869163213"/>
    <n v="1.4149604764566615E-2"/>
    <n v="0"/>
    <n v="0"/>
    <n v="0"/>
    <n v="107195.47856197174"/>
    <m/>
    <m/>
    <s v=""/>
    <m/>
    <n v="57.66813853278439"/>
    <x v="634"/>
    <m/>
    <m/>
    <m/>
    <n v="60.125400431324003"/>
    <n v="-2.5115143284335506E-3"/>
    <n v="0"/>
    <m/>
  </r>
  <r>
    <x v="677"/>
    <n v="1331.32"/>
    <n v="-3.3910993000710876E-3"/>
    <n v="3.7630196667035598E-3"/>
    <n v="0"/>
    <n v="2041.992"/>
    <n v="2041.992"/>
    <n v="1331.32"/>
    <n v="12.57"/>
    <n v="0.12570000000000001"/>
    <n v="4.8600019077857354E-2"/>
    <n v="5.3125"/>
    <n v="69632.19"/>
    <n v="67099.09"/>
    <n v="1.1538672188665964E-5"/>
    <n v="7.7099980922142652E-2"/>
    <n v="11.785999999999998"/>
    <n v="12.184500000000002"/>
    <n v="-1"/>
    <n v="-1"/>
    <n v="0.97499999999999998"/>
    <n v="2.5000000000000022E-2"/>
    <n v="99305.300518965858"/>
    <n v="1.417626616898704E-2"/>
    <n v="0"/>
    <n v="0"/>
    <n v="0"/>
    <n v="106892.02514772702"/>
    <m/>
    <m/>
    <s v=""/>
    <m/>
    <n v="57.504889170351682"/>
    <x v="635"/>
    <m/>
    <m/>
    <m/>
    <n v="60.125400431324003"/>
    <n v="-5.412909757868789E-3"/>
    <n v="0"/>
    <m/>
  </r>
  <r>
    <x v="678"/>
    <n v="1334.11"/>
    <n v="2.0956644533245417E-3"/>
    <n v="-1.6656115139201955E-3"/>
    <n v="0"/>
    <n v="2046.2829999999999"/>
    <n v="2046.2829999999999"/>
    <n v="1334.11"/>
    <n v="12.24"/>
    <n v="0.12240000000000001"/>
    <n v="4.4498883200776565E-2"/>
    <n v="5.2956300000000001"/>
    <n v="69678.69"/>
    <n v="67134.97"/>
    <n v="4.3826233889093685E-6"/>
    <n v="7.7901116799223444E-2"/>
    <n v="11.876000000000001"/>
    <n v="12.215"/>
    <n v="-1"/>
    <n v="-1"/>
    <n v="0.97499999999999998"/>
    <n v="2.5000000000000022E-2"/>
    <n v="99509.535884499026"/>
    <n v="3.4739282263938076E-3"/>
    <n v="0"/>
    <n v="0"/>
    <n v="0"/>
    <n v="107112.81488170734"/>
    <m/>
    <m/>
    <s v=""/>
    <m/>
    <n v="57.623667808561059"/>
    <x v="636"/>
    <m/>
    <m/>
    <m/>
    <n v="60.125400431324003"/>
    <n v="-3.3844905051948482E-3"/>
    <n v="0"/>
    <m/>
  </r>
  <r>
    <x v="679"/>
    <n v="1350.2"/>
    <n v="1.2060474773444518E-2"/>
    <n v="1.0215269590201137E-2"/>
    <n v="0"/>
    <n v="2071.451"/>
    <n v="2071.451"/>
    <n v="1350.2"/>
    <n v="11.86"/>
    <n v="0.1186"/>
    <n v="4.0480759700098873E-2"/>
    <n v="5.2943800000000003"/>
    <n v="66178.080000000002"/>
    <n v="63753.22"/>
    <n v="1.4371997853148137E-4"/>
    <n v="7.8119240299901124E-2"/>
    <n v="12.018000000000001"/>
    <n v="12.195500000000001"/>
    <n v="-1"/>
    <n v="-1"/>
    <n v="0.97499999999999998"/>
    <n v="2.5000000000000022E-2"/>
    <n v="100554.35145573542"/>
    <n v="-1.2666658594314706E-3"/>
    <n v="0"/>
    <n v="0"/>
    <n v="0"/>
    <n v="108262.768067187"/>
    <m/>
    <m/>
    <s v=""/>
    <m/>
    <n v="58.242310129077588"/>
    <x v="637"/>
    <m/>
    <m/>
    <m/>
    <n v="60.563646226892139"/>
    <n v="0"/>
    <n v="0"/>
    <m/>
  </r>
  <r>
    <x v="680"/>
    <n v="1353.22"/>
    <n v="2.23670567323353E-3"/>
    <n v="1.0738660035877867E-2"/>
    <n v="0"/>
    <n v="2076.6309999999999"/>
    <n v="2076.6309999999999"/>
    <n v="1353.22"/>
    <n v="11.98"/>
    <n v="0.1198"/>
    <n v="3.3762587244114531E-2"/>
    <n v="5.2850000000000001"/>
    <n v="65606.36"/>
    <n v="63193.96"/>
    <n v="4.9916852568871763E-6"/>
    <n v="8.6037412755885473E-2"/>
    <n v="12.074000000000002"/>
    <n v="12.101500000000001"/>
    <n v="-1"/>
    <n v="-1"/>
    <n v="0.97499999999999998"/>
    <n v="2.5000000000000022E-2"/>
    <n v="100751.58695198655"/>
    <n v="8.9638254069834833E-3"/>
    <n v="0"/>
    <n v="0"/>
    <n v="0"/>
    <n v="108503.34614286927"/>
    <m/>
    <m/>
    <s v=""/>
    <m/>
    <n v="58.371734335979887"/>
    <x v="638"/>
    <m/>
    <m/>
    <m/>
    <n v="60.6966490160356"/>
    <n v="0"/>
    <n v="0"/>
    <m/>
  </r>
  <r>
    <x v="681"/>
    <n v="1349.59"/>
    <n v="-2.6824906519266056E-3"/>
    <n v="1.0319254948004897E-2"/>
    <n v="0"/>
    <n v="2071.0540000000001"/>
    <n v="2071.0540000000001"/>
    <n v="1349.59"/>
    <n v="11.56"/>
    <n v="0.11560000000000001"/>
    <n v="2.9424416087918487E-2"/>
    <n v="5.2831299999999999"/>
    <n v="65507.4"/>
    <n v="63090.22"/>
    <n v="7.2151062261674873E-6"/>
    <n v="8.6175583912081521E-2"/>
    <n v="12.125999999999999"/>
    <n v="12.006500000000001"/>
    <n v="1"/>
    <n v="0"/>
    <n v="0.97499999999999998"/>
    <n v="2.5000000000000022E-2"/>
    <n v="100483.943514749"/>
    <n v="9.3288963946445147E-3"/>
    <n v="0"/>
    <n v="0"/>
    <n v="0"/>
    <n v="108215.14284701628"/>
    <m/>
    <m/>
    <s v=""/>
    <m/>
    <n v="58.216689106332005"/>
    <x v="639"/>
    <m/>
    <m/>
    <m/>
    <n v="60.6966490160356"/>
    <n v="-2.6821279224168437E-3"/>
    <n v="0"/>
    <m/>
  </r>
  <r>
    <x v="682"/>
    <n v="1350.66"/>
    <n v="7.9283337902635864E-4"/>
    <n v="1.4503187627102343E-2"/>
    <n v="0"/>
    <n v="2072.7080000000001"/>
    <n v="2072.7080000000001"/>
    <n v="1350.66"/>
    <n v="11.68"/>
    <n v="0.1168"/>
    <n v="3.6944136062836599E-2"/>
    <n v="5.2831299999999999"/>
    <n v="64316.42"/>
    <n v="61917.98"/>
    <n v="6.2808676584498696E-7"/>
    <n v="7.9855863937163402E-2"/>
    <n v="12.042000000000002"/>
    <n v="11.926500000000001"/>
    <n v="1"/>
    <n v="0"/>
    <n v="0.97499999999999998"/>
    <n v="2.5000000000000022E-2"/>
    <n v="100514.94312767932"/>
    <n v="8.9697753192359286E-3"/>
    <n v="0"/>
    <n v="0"/>
    <n v="0"/>
    <n v="108250.21973853803"/>
    <m/>
    <m/>
    <s v=""/>
    <m/>
    <n v="58.23555948283213"/>
    <x v="640"/>
    <m/>
    <m/>
    <m/>
    <n v="60.6966490160356"/>
    <n v="-2.4367529632922658E-3"/>
    <n v="0"/>
    <m/>
  </r>
  <r>
    <x v="683"/>
    <n v="1353.42"/>
    <n v="2.0434454266802238E-3"/>
    <n v="1.4450968600458025E-2"/>
    <n v="0"/>
    <n v="2077.0079999999998"/>
    <n v="2077.0079999999998"/>
    <n v="1353.42"/>
    <n v="11.52"/>
    <n v="0.1152"/>
    <n v="3.6975485654395929E-2"/>
    <n v="5.2918799999999999"/>
    <n v="62600.84"/>
    <n v="60258.13"/>
    <n v="4.1671524132253698E-6"/>
    <n v="7.8224514345604068E-2"/>
    <n v="11.864000000000001"/>
    <n v="11.861000000000001"/>
    <n v="1"/>
    <n v="0"/>
    <n v="0.97499999999999998"/>
    <n v="2.5000000000000022E-2"/>
    <n v="100647.84180949986"/>
    <n v="1.2181047762726882E-2"/>
    <n v="0"/>
    <n v="0"/>
    <n v="0"/>
    <n v="108396.99238960343"/>
    <m/>
    <m/>
    <s v=""/>
    <m/>
    <n v="58.314519021872492"/>
    <x v="641"/>
    <m/>
    <m/>
    <m/>
    <n v="60.6966490160356"/>
    <n v="-1.110191355124468E-3"/>
    <n v="0"/>
    <m/>
  </r>
  <r>
    <x v="684"/>
    <n v="1349.95"/>
    <n v="-2.563875219813494E-3"/>
    <n v="-1.7338139279998721E-4"/>
    <n v="0"/>
    <n v="2071.9"/>
    <n v="2071.9"/>
    <n v="1349.95"/>
    <n v="11.62"/>
    <n v="0.1162"/>
    <n v="3.8719784341469929E-2"/>
    <n v="5.2931299999999997"/>
    <n v="61767.27"/>
    <n v="59447.59"/>
    <n v="6.590349366090137E-6"/>
    <n v="7.7480215658530069E-2"/>
    <n v="11.719999999999999"/>
    <n v="11.840999999999999"/>
    <n v="-1"/>
    <n v="0"/>
    <n v="0.97499999999999998"/>
    <n v="2.5000000000000022E-2"/>
    <n v="100362.39883203777"/>
    <n v="1.143916424574698E-2"/>
    <n v="0"/>
    <n v="0"/>
    <n v="0"/>
    <n v="108100.99108803614"/>
    <m/>
    <m/>
    <s v=""/>
    <m/>
    <n v="58.155278685492085"/>
    <x v="642"/>
    <m/>
    <m/>
    <m/>
    <n v="60.6966490160356"/>
    <n v="-3.8638023245800568E-3"/>
    <n v="0"/>
    <m/>
  </r>
  <r>
    <x v="685"/>
    <n v="1362.83"/>
    <n v="9.5410941145968042E-3"/>
    <n v="7.131007048563287E-3"/>
    <n v="0"/>
    <n v="2091.6849999999999"/>
    <n v="2091.6849999999999"/>
    <n v="1362.83"/>
    <n v="11.09"/>
    <n v="0.1109"/>
    <n v="3.2950883360532424E-2"/>
    <n v="5.2931299999999997"/>
    <n v="60417.49"/>
    <n v="58140.44"/>
    <n v="9.0171458490501805E-5"/>
    <n v="7.7949116639467575E-2"/>
    <n v="11.671999999999999"/>
    <n v="11.863000000000003"/>
    <n v="-1"/>
    <n v="0"/>
    <n v="0.97499999999999998"/>
    <n v="2.5000000000000022E-2"/>
    <n v="101240.85684509634"/>
    <n v="-1.9089439782439266E-3"/>
    <n v="0"/>
    <n v="0"/>
    <n v="0"/>
    <n v="109048.40536716057"/>
    <m/>
    <m/>
    <s v=""/>
    <m/>
    <n v="58.664960797363058"/>
    <x v="643"/>
    <m/>
    <m/>
    <m/>
    <n v="60.990441415058697"/>
    <n v="0"/>
    <n v="0"/>
    <m/>
  </r>
  <r>
    <x v="686"/>
    <n v="1365.62"/>
    <n v="2.0472105838584831E-3"/>
    <n v="1.1860708284348376E-2"/>
    <n v="0"/>
    <n v="2095.9720000000002"/>
    <n v="2095.9720000000002"/>
    <n v="1365.62"/>
    <n v="10.75"/>
    <n v="0.1075"/>
    <n v="3.0735916443413336E-2"/>
    <n v="5.2887500000000003"/>
    <n v="59610.54"/>
    <n v="57356.03"/>
    <n v="4.1825072408065924E-6"/>
    <n v="7.6764083556586662E-2"/>
    <n v="11.494"/>
    <n v="11.840000000000002"/>
    <n v="-1"/>
    <n v="0"/>
    <n v="0.97499999999999998"/>
    <n v="2.5000000000000022E-2"/>
    <n v="101408.78903009492"/>
    <n v="4.8562003628085382E-3"/>
    <n v="0"/>
    <n v="0"/>
    <n v="0"/>
    <n v="109229.90546758538"/>
    <m/>
    <m/>
    <s v=""/>
    <m/>
    <n v="58.762602722894101"/>
    <x v="644"/>
    <m/>
    <m/>
    <m/>
    <n v="61.090363804580953"/>
    <n v="0"/>
    <n v="0"/>
    <m/>
  </r>
  <r>
    <x v="687"/>
    <n v="1369.06"/>
    <n v="2.519002357903366E-3"/>
    <n v="1.3586877263225383E-2"/>
    <n v="0"/>
    <n v="2101.2649999999999"/>
    <n v="2101.2649999999999"/>
    <n v="1369.06"/>
    <n v="11.09"/>
    <n v="0.1109"/>
    <n v="3.4936195040092211E-2"/>
    <n v="5.32125"/>
    <n v="58222.46"/>
    <n v="55997.120000000003"/>
    <n v="6.3294256939959158E-6"/>
    <n v="7.5963804959907788E-2"/>
    <n v="11.331999999999999"/>
    <n v="11.789500000000002"/>
    <n v="-1"/>
    <n v="0"/>
    <n v="0.97499999999999998"/>
    <n v="2.5000000000000022E-2"/>
    <n v="101597.78599109346"/>
    <n v="9.2039134114016985E-3"/>
    <n v="0"/>
    <n v="0"/>
    <n v="0"/>
    <n v="109435.26223629559"/>
    <m/>
    <m/>
    <s v=""/>
    <m/>
    <n v="58.873078861864634"/>
    <x v="645"/>
    <m/>
    <m/>
    <m/>
    <n v="61.200437318225546"/>
    <n v="0"/>
    <n v="0"/>
    <m/>
  </r>
  <r>
    <x v="688"/>
    <n v="1364.05"/>
    <n v="-3.6594451667567585E-3"/>
    <n v="7.8839866697884009E-3"/>
    <n v="0"/>
    <n v="2093.5810000000001"/>
    <n v="2093.5810000000001"/>
    <n v="1364.05"/>
    <n v="11.73"/>
    <n v="0.1173"/>
    <n v="4.099897684581387E-2"/>
    <n v="5.2887500000000003"/>
    <n v="58997.23"/>
    <n v="56734.55"/>
    <n v="1.3440709468496411E-5"/>
    <n v="7.6301023154186132E-2"/>
    <n v="11.214000000000002"/>
    <n v="11.755000000000001"/>
    <n v="-1"/>
    <n v="0"/>
    <n v="0.97499999999999998"/>
    <n v="2.5000000000000022E-2"/>
    <n v="101268.73796157063"/>
    <n v="1.0772954047625127E-2"/>
    <n v="0"/>
    <n v="0"/>
    <n v="0"/>
    <n v="109081.48571120847"/>
    <m/>
    <m/>
    <s v=""/>
    <m/>
    <n v="58.682757087737038"/>
    <x v="646"/>
    <m/>
    <m/>
    <m/>
    <n v="61.200437318225546"/>
    <n v="-3.2586903431497394E-3"/>
    <n v="0"/>
    <m/>
  </r>
  <r>
    <x v="689"/>
    <n v="1365.8"/>
    <n v="1.2829441736006419E-3"/>
    <n v="1.1730806063202537E-2"/>
    <n v="0"/>
    <n v="2096.7060000000001"/>
    <n v="2096.7060000000001"/>
    <n v="1365.8"/>
    <n v="11.34"/>
    <n v="0.1134"/>
    <n v="3.658549826759383E-2"/>
    <n v="5.2850000000000001"/>
    <n v="58725.55"/>
    <n v="56465.45"/>
    <n v="1.6438365765454695E-6"/>
    <n v="7.6814501732406171E-2"/>
    <n v="11.256"/>
    <n v="11.742500000000001"/>
    <n v="-1"/>
    <n v="0"/>
    <n v="0.97499999999999998"/>
    <n v="2.5000000000000022E-2"/>
    <n v="101383.40374656799"/>
    <n v="6.1689961841999708E-3"/>
    <n v="0"/>
    <n v="0"/>
    <n v="0"/>
    <n v="109227.67860563124"/>
    <m/>
    <m/>
    <s v=""/>
    <m/>
    <n v="58.76140473408536"/>
    <x v="647"/>
    <m/>
    <m/>
    <m/>
    <n v="61.200437318225546"/>
    <n v="-1.94881774556388E-3"/>
    <n v="0"/>
    <m/>
  </r>
  <r>
    <x v="690"/>
    <n v="1366.96"/>
    <n v="8.4931908039242998E-4"/>
    <n v="3.0390310289981626E-3"/>
    <n v="0"/>
    <n v="2098.3209999999999"/>
    <n v="2098.3209999999999"/>
    <n v="1366.96"/>
    <n v="10.9"/>
    <n v="0.109"/>
    <n v="3.2161740293879526E-2"/>
    <n v="5.2793799999999997"/>
    <n v="58399.15"/>
    <n v="56143.81"/>
    <n v="7.2073072663618793E-7"/>
    <n v="7.6838259706120474E-2"/>
    <n v="11.2"/>
    <n v="11.74"/>
    <n v="-1"/>
    <n v="0"/>
    <n v="0.97499999999999998"/>
    <n v="2.5000000000000022E-2"/>
    <n v="101452.92036321605"/>
    <n v="1.0173181653807761E-2"/>
    <n v="0"/>
    <n v="0"/>
    <n v="0"/>
    <n v="109294.53118571889"/>
    <m/>
    <m/>
    <s v=""/>
    <m/>
    <n v="58.797369533174717"/>
    <x v="648"/>
    <m/>
    <m/>
    <m/>
    <n v="61.200437318225546"/>
    <n v="-1.363955108768411E-3"/>
    <n v="0"/>
    <m/>
  </r>
  <r>
    <x v="691"/>
    <n v="1368.6"/>
    <n v="1.1997424942937762E-3"/>
    <n v="2.1915629394334557E-3"/>
    <n v="0"/>
    <n v="2100.8609999999999"/>
    <n v="2100.8609999999999"/>
    <n v="1368.6"/>
    <n v="10.63"/>
    <n v="0.10630000000000001"/>
    <n v="2.9946105475336077E-2"/>
    <n v="5.2750000000000004"/>
    <n v="57319.41"/>
    <n v="55098.01"/>
    <n v="1.4376570619000667E-6"/>
    <n v="7.6353894524663929E-2"/>
    <n v="11.161999999999999"/>
    <n v="11.672500000000001"/>
    <n v="-1"/>
    <n v="0"/>
    <n v="0.97499999999999998"/>
    <n v="2.5000000000000022E-2"/>
    <n v="101524.35030183847"/>
    <n v="2.0946436520601353E-3"/>
    <n v="0"/>
    <n v="0"/>
    <n v="0"/>
    <n v="109373.0052211474"/>
    <m/>
    <m/>
    <s v=""/>
    <m/>
    <n v="58.839586346859647"/>
    <x v="649"/>
    <m/>
    <m/>
    <m/>
    <n v="61.200437318225546"/>
    <n v="-6.7293985251626331E-4"/>
    <n v="0"/>
    <m/>
  </r>
  <r>
    <x v="692"/>
    <n v="1377.02"/>
    <n v="6.1522723951483727E-3"/>
    <n v="5.8248329766784623E-3"/>
    <n v="0"/>
    <n v="2113.8220000000001"/>
    <n v="2113.8220000000001"/>
    <n v="1377.02"/>
    <n v="11.08"/>
    <n v="0.1108"/>
    <n v="3.6817316948317982E-2"/>
    <n v="5.2856300000000003"/>
    <n v="55959.91"/>
    <n v="53768.37"/>
    <n v="3.7618895275693401E-5"/>
    <n v="7.3982683051682013E-2"/>
    <n v="11.138"/>
    <n v="11.5745"/>
    <n v="-1"/>
    <n v="0"/>
    <n v="0.97499999999999998"/>
    <n v="2.5000000000000022E-2"/>
    <n v="102072.09029984195"/>
    <n v="1.1395587389297912E-3"/>
    <n v="0"/>
    <n v="0"/>
    <n v="0"/>
    <n v="109966.04662286145"/>
    <m/>
    <m/>
    <s v=""/>
    <m/>
    <n v="59.158625863903744"/>
    <x v="650"/>
    <m/>
    <m/>
    <m/>
    <n v="61.486069082899881"/>
    <n v="0"/>
    <n v="0"/>
    <m/>
  </r>
  <r>
    <x v="693"/>
    <n v="1377.38"/>
    <n v="2.6143411134205152E-4"/>
    <n v="9.7457122547772723E-3"/>
    <n v="0"/>
    <n v="2114.3629999999998"/>
    <n v="2114.3629999999998"/>
    <n v="1377.38"/>
    <n v="10.78"/>
    <n v="0.10779999999999999"/>
    <n v="3.3173735504057458E-2"/>
    <n v="5.2850000000000001"/>
    <n v="55040.56"/>
    <n v="52877.52"/>
    <n v="6.8329930409390215E-8"/>
    <n v="7.4626264495942535E-2"/>
    <n v="11.135999999999999"/>
    <n v="11.522500000000003"/>
    <n v="-1"/>
    <n v="-1"/>
    <n v="0.97499999999999998"/>
    <n v="2.5000000000000022E-2"/>
    <n v="102055.829295566"/>
    <n v="4.6684512277666013E-3"/>
    <n v="0"/>
    <n v="0"/>
    <n v="0"/>
    <n v="109948.32207673797"/>
    <m/>
    <m/>
    <s v=""/>
    <m/>
    <n v="59.149090558917081"/>
    <x v="651"/>
    <m/>
    <m/>
    <m/>
    <n v="61.486069082899881"/>
    <n v="-1.8720519117032541E-4"/>
    <n v="0"/>
    <m/>
  </r>
  <r>
    <x v="694"/>
    <n v="1382.22"/>
    <n v="3.5139177278600275E-3"/>
    <n v="1.1976685809036658E-2"/>
    <n v="0"/>
    <n v="2121.8339999999998"/>
    <n v="2121.8339999999998"/>
    <n v="1382.22"/>
    <n v="10.66"/>
    <n v="0.1066"/>
    <n v="3.2437716659062629E-2"/>
    <n v="5.2831299999999999"/>
    <n v="53699.93"/>
    <n v="51582.2"/>
    <n v="1.2304368598425246E-5"/>
    <n v="7.4162283340937371E-2"/>
    <n v="10.946000000000002"/>
    <n v="11.485000000000001"/>
    <n v="-1"/>
    <n v="-1"/>
    <n v="0.97499999999999998"/>
    <n v="2.5000000000000022E-2"/>
    <n v="102342.97914173854"/>
    <n v="7.77230317903288E-3"/>
    <n v="0"/>
    <n v="0"/>
    <n v="0"/>
    <n v="110260.15612304202"/>
    <m/>
    <m/>
    <s v=""/>
    <m/>
    <n v="59.316848464593157"/>
    <x v="652"/>
    <m/>
    <m/>
    <m/>
    <n v="61.647307379626106"/>
    <n v="0"/>
    <n v="0"/>
    <m/>
  </r>
  <r>
    <x v="695"/>
    <n v="1389.08"/>
    <n v="4.9630304871872699E-3"/>
    <n v="1.6090397215831498E-2"/>
    <n v="0"/>
    <n v="2132.3850000000002"/>
    <n v="2132.3850000000002"/>
    <n v="1389.08"/>
    <n v="10.56"/>
    <n v="0.1056"/>
    <n v="3.6616891924332415E-2"/>
    <n v="5.2874999999999996"/>
    <n v="52519.55"/>
    <n v="50441.17"/>
    <n v="2.4509977540893059E-5"/>
    <n v="6.8983108075667585E-2"/>
    <n v="10.809999999999999"/>
    <n v="11.439"/>
    <n v="-1"/>
    <n v="-1"/>
    <n v="0.97499999999999998"/>
    <n v="2.5000000000000022E-2"/>
    <n v="102781.61494259693"/>
    <n v="9.4648173143727643E-3"/>
    <n v="0"/>
    <n v="0"/>
    <n v="0"/>
    <n v="110734.13636884901"/>
    <m/>
    <m/>
    <s v=""/>
    <m/>
    <n v="59.571836443971392"/>
    <x v="653"/>
    <m/>
    <m/>
    <m/>
    <n v="61.910701990200494"/>
    <n v="0"/>
    <n v="0"/>
    <m/>
  </r>
  <r>
    <x v="696"/>
    <n v="1377.34"/>
    <n v="-8.4516370547412789E-3"/>
    <n v="6.4390176667964427E-3"/>
    <n v="0"/>
    <n v="2114.6480000000001"/>
    <n v="2114.6480000000001"/>
    <n v="1377.34"/>
    <n v="10.8"/>
    <n v="0.10800000000000001"/>
    <n v="4.1699422693378313E-2"/>
    <n v="5.2856300000000003"/>
    <n v="52782.99"/>
    <n v="50687.15"/>
    <n v="7.2038584062367362E-5"/>
    <n v="6.63005773066217E-2"/>
    <n v="10.742000000000001"/>
    <n v="11.381000000000002"/>
    <n v="-1"/>
    <n v="-1"/>
    <n v="0.97499999999999998"/>
    <n v="2.5000000000000022E-2"/>
    <n v="101947.1894086145"/>
    <n v="1.3096661728651648E-2"/>
    <n v="0"/>
    <n v="0"/>
    <n v="0"/>
    <n v="109849.97218317589"/>
    <m/>
    <m/>
    <s v=""/>
    <m/>
    <n v="59.0961810951719"/>
    <x v="654"/>
    <m/>
    <m/>
    <m/>
    <n v="61.910701990200494"/>
    <n v="-8.0103870732647353E-3"/>
    <n v="0"/>
    <m/>
  </r>
  <r>
    <x v="697"/>
    <n v="1377.93"/>
    <n v="4.2836191499562304E-4"/>
    <n v="7.151071866436931E-4"/>
    <n v="0"/>
    <n v="2115.6329999999998"/>
    <n v="2115.6329999999998"/>
    <n v="1377.93"/>
    <n v="11.2"/>
    <n v="0.11199999999999999"/>
    <n v="3.9746512890024219E-2"/>
    <n v="5.2931299999999997"/>
    <n v="52985.69"/>
    <n v="50860.59"/>
    <n v="1.834153592595516E-7"/>
    <n v="7.225348710997577E-2"/>
    <n v="10.776"/>
    <n v="11.322000000000003"/>
    <n v="-1"/>
    <n v="-1"/>
    <n v="0.97499999999999998"/>
    <n v="2.5000000000000022E-2"/>
    <n v="101998.4889520259"/>
    <n v="4.1649033509587596E-3"/>
    <n v="0"/>
    <n v="0"/>
    <n v="0"/>
    <n v="109910.40723367577"/>
    <m/>
    <m/>
    <s v=""/>
    <m/>
    <n v="59.128693444677829"/>
    <x v="655"/>
    <m/>
    <m/>
    <m/>
    <n v="61.910701990200494"/>
    <n v="-7.5421314795912631E-3"/>
    <n v="0"/>
    <m/>
  </r>
  <r>
    <x v="698"/>
    <n v="1377.94"/>
    <n v="7.2572627056732841E-6"/>
    <n v="4.6093033800731487E-4"/>
    <n v="0"/>
    <n v="2115.654"/>
    <n v="2115.654"/>
    <n v="1377.94"/>
    <n v="11.1"/>
    <n v="0.111"/>
    <n v="3.8964587716122809E-2"/>
    <n v="5.33"/>
    <n v="52610.65"/>
    <n v="50493.52"/>
    <n v="5.2667479757188514E-11"/>
    <n v="7.2035412283877193E-2"/>
    <n v="10.8"/>
    <n v="11.253500000000001"/>
    <n v="-1"/>
    <n v="-1"/>
    <n v="0.97499999999999998"/>
    <n v="2.5000000000000022E-2"/>
    <n v="101980.807141399"/>
    <n v="-7.2107221082506889E-4"/>
    <n v="0"/>
    <n v="0"/>
    <n v="0"/>
    <n v="109892.02191718998"/>
    <m/>
    <m/>
    <s v=""/>
    <m/>
    <n v="59.11880266390709"/>
    <x v="656"/>
    <m/>
    <m/>
    <m/>
    <n v="61.910701990200494"/>
    <n v="-7.7339721234666037E-3"/>
    <n v="0"/>
    <m/>
  </r>
  <r>
    <x v="699"/>
    <n v="1367.81"/>
    <n v="-7.35155376866925E-3"/>
    <n v="-1.0404541158521963E-2"/>
    <n v="0"/>
    <n v="2100.3647460000002"/>
    <n v="2100.3647460000002"/>
    <n v="1367.81"/>
    <n v="11.51"/>
    <n v="0.11509999999999999"/>
    <n v="4.3473865894007438E-2"/>
    <n v="5.2975000000000003"/>
    <n v="53761.19"/>
    <n v="51590.74"/>
    <n v="5.4445355563355402E-5"/>
    <n v="7.1626134105992556E-2"/>
    <n v="10.864000000000001"/>
    <n v="11.1965"/>
    <n v="-1"/>
    <n v="-1"/>
    <n v="0.97499999999999998"/>
    <n v="2.5000000000000022E-2"/>
    <n v="101305.23355094169"/>
    <n v="-7.3510895639028462E-4"/>
    <n v="0"/>
    <n v="0"/>
    <n v="0"/>
    <n v="109177.79685583641"/>
    <m/>
    <m/>
    <s v=""/>
    <m/>
    <n v="58.734569762162891"/>
    <x v="657"/>
    <m/>
    <m/>
    <m/>
    <n v="61.910701990200494"/>
    <n v="-1.4208699671054315E-2"/>
    <n v="0"/>
    <m/>
  </r>
  <r>
    <x v="700"/>
    <n v="1367.34"/>
    <n v="-3.4361497576418376E-4"/>
    <n v="-1.5711186621473416E-2"/>
    <n v="0"/>
    <n v="2100.2114259999998"/>
    <n v="2100.2114259999998"/>
    <n v="1367.34"/>
    <n v="11.42"/>
    <n v="0.1142"/>
    <n v="3.922147212708961E-2"/>
    <n v="5.2918799999999999"/>
    <n v="54117.13"/>
    <n v="51925.13"/>
    <n v="1.1811183540274563E-7"/>
    <n v="7.4978527872910386E-2"/>
    <n v="11.034000000000001"/>
    <n v="11.179"/>
    <n v="-1"/>
    <n v="-1"/>
    <n v="0.97499999999999998"/>
    <n v="2.5000000000000022E-2"/>
    <n v="101287.70927897131"/>
    <n v="-1.0139880620043784E-2"/>
    <n v="0"/>
    <n v="0"/>
    <n v="0"/>
    <n v="109188.09746497154"/>
    <m/>
    <m/>
    <s v=""/>
    <m/>
    <n v="58.740111198821836"/>
    <x v="658"/>
    <m/>
    <m/>
    <m/>
    <n v="61.910701990200494"/>
    <n v="-1.4141353117596345E-2"/>
    <n v="0"/>
    <m/>
  </r>
  <r>
    <x v="701"/>
    <n v="1364.3"/>
    <n v="-2.2232948644813622E-3"/>
    <n v="-9.4828444312134996E-3"/>
    <n v="0"/>
    <n v="2095.679932"/>
    <n v="2095.679932"/>
    <n v="1364.3"/>
    <n v="11.16"/>
    <n v="0.1116"/>
    <n v="3.694792969677449E-2"/>
    <n v="5.2824999999999998"/>
    <n v="53750.64"/>
    <n v="51566.26"/>
    <n v="4.9540523328664791E-6"/>
    <n v="7.4652070303225515E-2"/>
    <n v="11.206"/>
    <n v="11.151"/>
    <n v="1"/>
    <n v="0"/>
    <n v="0.97499999999999998"/>
    <n v="2.5000000000000022E-2"/>
    <n v="101050.64590992685"/>
    <n v="-1.453475569983953E-2"/>
    <n v="0"/>
    <n v="0"/>
    <n v="0"/>
    <n v="108939.91289828495"/>
    <m/>
    <m/>
    <s v=""/>
    <m/>
    <n v="58.606594914689509"/>
    <x v="659"/>
    <m/>
    <m/>
    <m/>
    <n v="61.910701990200494"/>
    <n v="-1.6407811023883889E-2"/>
    <n v="0"/>
    <m/>
  </r>
  <r>
    <x v="702"/>
    <n v="1379.78"/>
    <n v="1.1346478047350228E-2"/>
    <n v="1.4352717011411054E-3"/>
    <n v="0"/>
    <n v="2119.5302729999999"/>
    <n v="2119.5302729999999"/>
    <n v="1379.78"/>
    <n v="11.16"/>
    <n v="0.1116"/>
    <n v="4.8485572240781663E-2"/>
    <n v="5.2903099999999998"/>
    <n v="51943.31"/>
    <n v="49810.86"/>
    <n v="1.2729682771651048E-4"/>
    <n v="6.3114427759218342E-2"/>
    <n v="11.278"/>
    <n v="11.130999999999998"/>
    <n v="1"/>
    <n v="0"/>
    <n v="0.97499999999999998"/>
    <n v="2.5000000000000022E-2"/>
    <n v="102082.5523821751"/>
    <n v="-8.7941953465162648E-3"/>
    <n v="0"/>
    <n v="0"/>
    <n v="0"/>
    <n v="110057.15607093099"/>
    <m/>
    <m/>
    <s v=""/>
    <m/>
    <n v="59.207640172561192"/>
    <x v="660"/>
    <m/>
    <m/>
    <m/>
    <n v="61.910701990200494"/>
    <n v="-6.3980786364865594E-3"/>
    <n v="0"/>
    <m/>
  </r>
  <r>
    <x v="703"/>
    <n v="1382.84"/>
    <n v="2.2177448578759584E-3"/>
    <n v="3.6457592963113905E-3"/>
    <n v="0"/>
    <n v="2124.2770999999998"/>
    <n v="2124.2770999999998"/>
    <n v="1382.84"/>
    <n v="11.09"/>
    <n v="0.1109"/>
    <n v="3.7521659837510601E-2"/>
    <n v="5.2887500000000003"/>
    <n v="52122.91"/>
    <n v="49976.19"/>
    <n v="4.907506645587283E-6"/>
    <n v="7.3378340162489397E-2"/>
    <n v="11.27"/>
    <n v="11.105"/>
    <n v="1"/>
    <n v="0"/>
    <n v="0.97499999999999998"/>
    <n v="2.5000000000000022E-2"/>
    <n v="102311.75630855474"/>
    <n v="8.2416348529168459E-4"/>
    <n v="0"/>
    <n v="0"/>
    <n v="0"/>
    <n v="110306.98766529615"/>
    <m/>
    <m/>
    <s v=""/>
    <m/>
    <n v="59.342042511045911"/>
    <x v="661"/>
    <m/>
    <m/>
    <m/>
    <n v="61.910701990200494"/>
    <n v="-4.1685051488721259E-3"/>
    <n v="0"/>
    <m/>
  </r>
  <r>
    <x v="704"/>
    <n v="1385.72"/>
    <n v="2.0826704463279277E-3"/>
    <n v="1.3079983511308568E-2"/>
    <n v="0"/>
    <n v="2129.2202149999998"/>
    <n v="2129.2202149999998"/>
    <n v="1385.72"/>
    <n v="10.75"/>
    <n v="0.1075"/>
    <n v="3.4301992508570578E-2"/>
    <n v="5.2850000000000001"/>
    <n v="51183.040000000001"/>
    <n v="49068.11"/>
    <n v="4.3284997848511048E-6"/>
    <n v="7.319800749142942E-2"/>
    <n v="11.268000000000001"/>
    <n v="11.083499999999997"/>
    <n v="1"/>
    <n v="0"/>
    <n v="0.97499999999999998"/>
    <n v="2.5000000000000022E-2"/>
    <n v="102473.03517635909"/>
    <n v="3.2452103139062327E-3"/>
    <n v="0"/>
    <n v="0"/>
    <n v="0"/>
    <n v="110507.52513268171"/>
    <m/>
    <m/>
    <s v=""/>
    <m/>
    <n v="59.449926002078769"/>
    <x v="662"/>
    <m/>
    <m/>
    <m/>
    <n v="61.910701990200494"/>
    <n v="-2.3840552569754925E-3"/>
    <n v="0"/>
    <m/>
  </r>
  <r>
    <x v="705"/>
    <n v="1378.33"/>
    <n v="-5.3329676991022978E-3"/>
    <n v="8.0906307879704542E-3"/>
    <n v="0"/>
    <n v="2118.318115"/>
    <n v="2118.318115"/>
    <n v="1378.33"/>
    <n v="11.01"/>
    <n v="0.1101"/>
    <n v="3.6613029387229781E-2"/>
    <n v="5.2874999999999996"/>
    <n v="51321.77"/>
    <n v="49194.31"/>
    <n v="2.8592962056215362E-5"/>
    <n v="7.3486970612770222E-2"/>
    <n v="11.116"/>
    <n v="11.039999999999997"/>
    <n v="1"/>
    <n v="0"/>
    <n v="0.97499999999999998"/>
    <n v="2.5000000000000022E-2"/>
    <n v="101946.80077459195"/>
    <n v="1.1527554742077228E-2"/>
    <n v="0"/>
    <n v="0"/>
    <n v="0"/>
    <n v="109963.33482349821"/>
    <m/>
    <m/>
    <s v=""/>
    <m/>
    <n v="59.157166992471382"/>
    <x v="663"/>
    <m/>
    <m/>
    <m/>
    <n v="61.910701990200494"/>
    <n v="-7.3226163626793905E-3"/>
    <n v="0"/>
    <m/>
  </r>
  <r>
    <x v="706"/>
    <n v="1380.9"/>
    <n v="1.8645752468569032E-3"/>
    <n v="1.217850089930872E-2"/>
    <n v="0"/>
    <n v="2122.2573240000002"/>
    <n v="2122.2573240000002"/>
    <n v="1380.9"/>
    <n v="10.79"/>
    <n v="0.1079"/>
    <n v="3.2533419895408158E-2"/>
    <n v="5.2818800000000001"/>
    <n v="51737.69"/>
    <n v="49586.17"/>
    <n v="3.4701694537480583E-6"/>
    <n v="7.5366580104591838E-2"/>
    <n v="11.033999999999999"/>
    <n v="11.035999999999998"/>
    <n v="-1"/>
    <n v="0"/>
    <n v="0.97499999999999998"/>
    <n v="2.5000000000000022E-2"/>
    <n v="102152.43764093104"/>
    <n v="6.5071221406078905E-3"/>
    <n v="0"/>
    <n v="0"/>
    <n v="0"/>
    <n v="110184.98868804566"/>
    <m/>
    <m/>
    <s v=""/>
    <m/>
    <n v="59.27641050850886"/>
    <x v="664"/>
    <m/>
    <m/>
    <m/>
    <n v="61.910701990200494"/>
    <n v="-5.3475584925660735E-3"/>
    <n v="0"/>
    <m/>
  </r>
  <r>
    <x v="707"/>
    <n v="1384.42"/>
    <n v="2.5490622058077506E-3"/>
    <n v="3.3810850577662421E-3"/>
    <n v="0"/>
    <n v="2128.1691890000002"/>
    <n v="2128.1691890000002"/>
    <n v="1384.42"/>
    <n v="10.86"/>
    <n v="0.10859999999999999"/>
    <n v="3.3470903412661901E-2"/>
    <n v="5.2850000000000001"/>
    <n v="51545.81"/>
    <n v="49381.67"/>
    <n v="6.4811936538728789E-6"/>
    <n v="7.5129096587338087E-2"/>
    <n v="10.959999999999999"/>
    <n v="11.037999999999998"/>
    <n v="-1"/>
    <n v="0"/>
    <n v="0.97499999999999998"/>
    <n v="2.5000000000000022E-2"/>
    <n v="102395.78847796647"/>
    <n v="1.0903361587478511E-2"/>
    <n v="0"/>
    <n v="0"/>
    <n v="0"/>
    <n v="110474.03592548434"/>
    <m/>
    <m/>
    <s v=""/>
    <m/>
    <n v="59.431909754883279"/>
    <x v="665"/>
    <m/>
    <m/>
    <m/>
    <n v="61.910701990200494"/>
    <n v="-2.8161625144512703E-3"/>
    <n v="0"/>
    <m/>
  </r>
  <r>
    <x v="708"/>
    <n v="1393.22"/>
    <n v="6.3564525216335266E-3"/>
    <n v="7.5197927215238103E-3"/>
    <n v="0"/>
    <n v="2141.945557"/>
    <n v="2141.945557"/>
    <n v="1393.22"/>
    <n v="10.5"/>
    <n v="0.105"/>
    <n v="3.6547482067089285E-2"/>
    <n v="5.2862499999999999"/>
    <n v="50450.66"/>
    <n v="48325.65"/>
    <n v="4.0149147327467484E-5"/>
    <n v="6.8452517932910711E-2"/>
    <n v="10.9"/>
    <n v="11.026499999999999"/>
    <n v="-1"/>
    <n v="0"/>
    <n v="0.97499999999999998"/>
    <n v="2.5000000000000022E-2"/>
    <n v="102975.64761177404"/>
    <n v="3.0684586981983841E-3"/>
    <n v="0"/>
    <n v="0"/>
    <n v="0"/>
    <n v="111112.61508977375"/>
    <m/>
    <m/>
    <s v=""/>
    <m/>
    <n v="59.775447301470216"/>
    <x v="666"/>
    <m/>
    <m/>
    <m/>
    <n v="62.091593305092573"/>
    <n v="0"/>
    <n v="0"/>
    <m/>
  </r>
  <r>
    <x v="709"/>
    <n v="1396.57"/>
    <n v="2.4045018015819153E-3"/>
    <n v="7.8416240767777978E-3"/>
    <n v="0"/>
    <n v="2147.6030270000001"/>
    <n v="2147.6030270000001"/>
    <n v="1396.57"/>
    <n v="10.31"/>
    <n v="0.10310000000000001"/>
    <n v="3.1701619590670013E-2"/>
    <n v="5.3150000000000004"/>
    <n v="50027.18"/>
    <n v="47913.32"/>
    <n v="5.767757551468399E-6"/>
    <n v="7.1398380409329998E-2"/>
    <n v="10.782"/>
    <n v="10.964999999999998"/>
    <n v="-1"/>
    <n v="0"/>
    <n v="0.97499999999999998"/>
    <n v="2.5000000000000022E-2"/>
    <n v="103195.09707948579"/>
    <n v="6.4889053533312424E-3"/>
    <n v="0"/>
    <n v="0"/>
    <n v="0"/>
    <n v="111375.44040101553"/>
    <m/>
    <m/>
    <s v=""/>
    <m/>
    <n v="59.916839892481882"/>
    <x v="667"/>
    <m/>
    <m/>
    <m/>
    <n v="62.236844592855128"/>
    <n v="0"/>
    <n v="0"/>
    <m/>
  </r>
  <r>
    <x v="710"/>
    <n v="1399.76"/>
    <n v="2.2841676392877375E-3"/>
    <n v="1.5458759415167833E-2"/>
    <n v="0"/>
    <n v="2152.569336"/>
    <n v="2152.569336"/>
    <n v="1399.76"/>
    <n v="10.16"/>
    <n v="0.1016"/>
    <n v="3.0246688431394816E-2"/>
    <n v="5.2831299999999999"/>
    <n v="49858.77"/>
    <n v="47745.39"/>
    <n v="5.20552923964852E-6"/>
    <n v="7.1353311568605179E-2"/>
    <n v="10.693999999999999"/>
    <n v="10.913499999999999"/>
    <n v="-1"/>
    <n v="0"/>
    <n v="0.97499999999999998"/>
    <n v="2.5000000000000022E-2"/>
    <n v="103415.87697096977"/>
    <n v="7.0463600681291982E-3"/>
    <n v="0"/>
    <n v="0"/>
    <n v="0"/>
    <n v="111617.18277768212"/>
    <m/>
    <m/>
    <s v=""/>
    <m/>
    <n v="60.046890460415057"/>
    <x v="668"/>
    <m/>
    <m/>
    <m/>
    <n v="62.370307393282971"/>
    <n v="0"/>
    <n v="0"/>
    <m/>
  </r>
  <r>
    <x v="711"/>
    <n v="1401.2"/>
    <n v="1.0287477853345717E-3"/>
    <n v="1.4622931953645502E-2"/>
    <n v="0"/>
    <n v="2154.7954100000002"/>
    <n v="2154.7954100000002"/>
    <n v="1401.2"/>
    <n v="10.050000000000001"/>
    <n v="0.10050000000000001"/>
    <n v="2.9810787063734176E-2"/>
    <n v="5.2762500000000001"/>
    <n v="50229.79"/>
    <n v="48094.07"/>
    <n v="1.0572342851601601E-6"/>
    <n v="7.068921293626583E-2"/>
    <n v="10.524000000000001"/>
    <n v="10.8765"/>
    <n v="-1"/>
    <n v="0"/>
    <n v="0.97499999999999998"/>
    <n v="2.5000000000000022E-2"/>
    <n v="103538.48700957288"/>
    <n v="1.4410223618747997E-2"/>
    <n v="0"/>
    <n v="0"/>
    <n v="0"/>
    <n v="111750.49043817165"/>
    <m/>
    <m/>
    <s v=""/>
    <m/>
    <n v="60.118606214994649"/>
    <x v="669"/>
    <m/>
    <m/>
    <m/>
    <n v="62.443172796980406"/>
    <n v="0"/>
    <n v="0"/>
    <m/>
  </r>
  <r>
    <x v="712"/>
    <n v="1400.5"/>
    <n v="-4.9957179560378151E-4"/>
    <n v="1.157429795223397E-2"/>
    <n v="0"/>
    <n v="2153.76001"/>
    <n v="2153.76001"/>
    <n v="1400.5"/>
    <n v="9.9700000000000006"/>
    <n v="9.9700000000000011E-2"/>
    <n v="2.9058329840395775E-2"/>
    <n v="5.28125"/>
    <n v="49374.41"/>
    <n v="47255.07"/>
    <n v="2.4969671520604978E-7"/>
    <n v="7.0641670159604236E-2"/>
    <n v="10.375999999999999"/>
    <n v="10.847499999999998"/>
    <n v="-1"/>
    <n v="0"/>
    <n v="0.97499999999999998"/>
    <n v="2.5000000000000022E-2"/>
    <n v="103442.89955832686"/>
    <n v="1.3568441445458657E-2"/>
    <n v="0"/>
    <n v="0"/>
    <n v="0"/>
    <n v="111650.55976040523"/>
    <m/>
    <m/>
    <s v=""/>
    <m/>
    <n v="60.064846334014433"/>
    <x v="670"/>
    <m/>
    <m/>
    <m/>
    <n v="62.443172796980406"/>
    <n v="-9.7224066630285932E-4"/>
    <n v="0"/>
    <m/>
  </r>
  <r>
    <x v="713"/>
    <n v="1402.81"/>
    <n v="1.6494109246696365E-3"/>
    <n v="6.8672563552700794E-3"/>
    <n v="0"/>
    <n v="2157.4235840000001"/>
    <n v="2157.4235840000001"/>
    <n v="1402.81"/>
    <n v="9.9"/>
    <n v="9.9000000000000005E-2"/>
    <n v="2.8396529246475746E-2"/>
    <n v="5.2806300000000004"/>
    <n v="49715.08"/>
    <n v="47574.59"/>
    <n v="2.7160758574583093E-6"/>
    <n v="7.0603470753524258E-2"/>
    <n v="10.198"/>
    <n v="10.791999999999998"/>
    <n v="-1"/>
    <n v="0"/>
    <n v="0.97499999999999998"/>
    <n v="2.5000000000000022E-2"/>
    <n v="103626.73990495923"/>
    <n v="1.0226114725272017E-2"/>
    <n v="0"/>
    <n v="0"/>
    <n v="0"/>
    <n v="111854.98981138442"/>
    <m/>
    <m/>
    <s v=""/>
    <m/>
    <n v="60.17482392503117"/>
    <x v="671"/>
    <m/>
    <m/>
    <m/>
    <n v="62.495057482082579"/>
    <n v="0"/>
    <n v="0"/>
    <m/>
  </r>
  <r>
    <x v="714"/>
    <n v="1406.09"/>
    <n v="2.3381641134578857E-3"/>
    <n v="6.8009186671460498E-3"/>
    <n v="0"/>
    <n v="2162.6496579999998"/>
    <n v="2162.6496579999998"/>
    <n v="1406.09"/>
    <n v="10.14"/>
    <n v="0.1014"/>
    <n v="3.0692901426749075E-2"/>
    <n v="5.29"/>
    <n v="50189.19"/>
    <n v="48021.71"/>
    <n v="5.4542559909659736E-6"/>
    <n v="7.0707098573250929E-2"/>
    <n v="10.077999999999999"/>
    <n v="10.748000000000001"/>
    <n v="-1"/>
    <n v="0"/>
    <n v="0.97499999999999998"/>
    <n v="2.5000000000000022E-2"/>
    <n v="103887.32668637077"/>
    <n v="6.3227793005959931E-3"/>
    <n v="0"/>
    <n v="0"/>
    <n v="0"/>
    <n v="112145.83766621535"/>
    <m/>
    <m/>
    <s v=""/>
    <m/>
    <n v="60.331291852684075"/>
    <x v="672"/>
    <m/>
    <m/>
    <m/>
    <n v="62.655927719935434"/>
    <n v="0"/>
    <n v="0"/>
    <m/>
  </r>
  <r>
    <x v="715"/>
    <n v="1400.95"/>
    <n v="-3.6555270288529673E-3"/>
    <n v="8.6122399900534496E-4"/>
    <n v="0"/>
    <n v="2154.9628910000001"/>
    <n v="2154.9628910000001"/>
    <n v="1400.95"/>
    <n v="10.73"/>
    <n v="0.10730000000000001"/>
    <n v="3.9248089917097453E-2"/>
    <n v="5.28688"/>
    <n v="50785.17"/>
    <n v="48578.69"/>
    <n v="1.3411890451617358E-5"/>
    <n v="6.8051910082902553E-2"/>
    <n v="10.044"/>
    <n v="10.722000000000003"/>
    <n v="-1"/>
    <n v="-1"/>
    <n v="0.97499999999999998"/>
    <n v="2.5000000000000022E-2"/>
    <n v="103547.18126857511"/>
    <n v="6.7079699179100061E-3"/>
    <n v="0"/>
    <n v="0"/>
    <n v="0"/>
    <n v="111790.49198034946"/>
    <m/>
    <m/>
    <s v=""/>
    <m/>
    <n v="60.140125914395973"/>
    <x v="673"/>
    <m/>
    <m/>
    <m/>
    <n v="62.655927719935434"/>
    <n v="-3.2204926080316998E-3"/>
    <n v="0"/>
    <m/>
  </r>
  <r>
    <x v="716"/>
    <n v="1381.96"/>
    <n v="-1.3555087619115613E-2"/>
    <n v="-1.372261140544484E-2"/>
    <n v="0"/>
    <n v="2125.6704100000002"/>
    <n v="2125.6704100000002"/>
    <n v="1381.96"/>
    <n v="12.3"/>
    <n v="0.12300000000000001"/>
    <n v="5.3834207252088068E-2"/>
    <n v="5.2874999999999996"/>
    <n v="53723.79"/>
    <n v="51369.51"/>
    <n v="1.8626235088156051E-4"/>
    <n v="6.9165792747911944E-2"/>
    <n v="10.158000000000001"/>
    <n v="10.730500000000003"/>
    <n v="-1"/>
    <n v="-1"/>
    <n v="0.97499999999999998"/>
    <n v="2.5000000000000022E-2"/>
    <n v="102327.39819906485"/>
    <n v="1.2696725246763574E-3"/>
    <n v="0"/>
    <n v="0"/>
    <n v="0"/>
    <n v="110470.62487095981"/>
    <m/>
    <m/>
    <s v=""/>
    <m/>
    <n v="59.430074703932419"/>
    <x v="674"/>
    <m/>
    <m/>
    <m/>
    <n v="62.655927719935434"/>
    <n v="-1.5065992606371092E-2"/>
    <n v="0"/>
    <m/>
  </r>
  <r>
    <x v="717"/>
    <n v="1386.72"/>
    <n v="3.4443833396045065E-3"/>
    <n v="-9.778656270236552E-3"/>
    <n v="0"/>
    <n v="2133.5195309999999"/>
    <n v="2133.5195309999999"/>
    <n v="1386.72"/>
    <n v="11.62"/>
    <n v="0.1162"/>
    <n v="3.3880400257956203E-2"/>
    <n v="5.2912499999999998"/>
    <n v="51837.99"/>
    <n v="49559.31"/>
    <n v="1.1823041813080357E-5"/>
    <n v="8.2319599742043795E-2"/>
    <n v="10.608000000000001"/>
    <n v="10.805500000000002"/>
    <n v="-1"/>
    <n v="-1"/>
    <n v="0.97499999999999998"/>
    <n v="2.5000000000000022E-2"/>
    <n v="102580.89424144845"/>
    <n v="-1.1696991577596294E-2"/>
    <n v="0"/>
    <n v="0"/>
    <n v="0"/>
    <n v="110771.40118447805"/>
    <m/>
    <m/>
    <s v=""/>
    <m/>
    <n v="59.591883861818893"/>
    <x v="675"/>
    <m/>
    <m/>
    <m/>
    <n v="62.655927719935434"/>
    <n v="-1.2410036187972207E-2"/>
    <n v="0"/>
    <m/>
  </r>
  <r>
    <x v="718"/>
    <n v="1399.48"/>
    <n v="9.2015691704165903E-3"/>
    <n v="-2.2264980244895982E-3"/>
    <n v="0"/>
    <n v="2154.086182"/>
    <n v="2154.086182"/>
    <n v="1399.48"/>
    <n v="10.83"/>
    <n v="0.10830000000000001"/>
    <n v="2.6867860032311772E-2"/>
    <n v="5.29"/>
    <n v="49831.97"/>
    <n v="47634.68"/>
    <n v="8.3896305590921245E-5"/>
    <n v="8.1432139967688236E-2"/>
    <n v="10.937999999999999"/>
    <n v="10.826499999999999"/>
    <n v="1"/>
    <n v="0"/>
    <n v="0.97499999999999998"/>
    <n v="2.5000000000000022E-2"/>
    <n v="103401.60888015862"/>
    <n v="-8.3331511448242468E-3"/>
    <n v="0"/>
    <n v="0"/>
    <n v="0"/>
    <n v="111705.35198074924"/>
    <m/>
    <m/>
    <s v=""/>
    <m/>
    <n v="60.094323000341269"/>
    <x v="676"/>
    <m/>
    <m/>
    <m/>
    <n v="62.655927719935434"/>
    <n v="-4.1092554393188374E-3"/>
    <n v="0"/>
    <m/>
  </r>
  <r>
    <x v="719"/>
    <n v="1400.63"/>
    <n v="8.2173378683525478E-4"/>
    <n v="-3.7429283511122291E-3"/>
    <n v="0"/>
    <n v="2155.8852539999998"/>
    <n v="2155.8852539999998"/>
    <n v="1400.63"/>
    <n v="10.91"/>
    <n v="0.1091"/>
    <n v="2.6838111923240357E-2"/>
    <n v="5.33"/>
    <n v="49514.99"/>
    <n v="47325.15"/>
    <n v="6.7469196128104101E-7"/>
    <n v="8.2261888076759646E-2"/>
    <n v="11.123999999999999"/>
    <n v="10.813000000000002"/>
    <n v="1"/>
    <n v="0"/>
    <n v="0.97499999999999998"/>
    <n v="2.5000000000000022E-2"/>
    <n v="103467.65567771015"/>
    <n v="-2.1725186472825175E-3"/>
    <n v="0"/>
    <n v="0"/>
    <n v="0"/>
    <n v="111778.55095383144"/>
    <m/>
    <m/>
    <s v=""/>
    <m/>
    <n v="60.133701979536937"/>
    <x v="677"/>
    <m/>
    <m/>
    <m/>
    <n v="62.655927719935434"/>
    <n v="-3.4825994296633356E-3"/>
    <n v="0"/>
    <m/>
  </r>
  <r>
    <x v="720"/>
    <n v="1396.71"/>
    <n v="-2.798740566745006E-3"/>
    <n v="-2.8861418890042678E-3"/>
    <n v="0"/>
    <n v="2149.849365"/>
    <n v="2149.849365"/>
    <n v="1396.71"/>
    <n v="11.66"/>
    <n v="0.1166"/>
    <n v="3.4303915159213438E-2"/>
    <n v="5.2975000000000003"/>
    <n v="50572.67"/>
    <n v="48329.56"/>
    <n v="7.8549275370224686E-6"/>
    <n v="8.2296084840786557E-2"/>
    <n v="11.278"/>
    <n v="10.782999999999999"/>
    <n v="1"/>
    <n v="0"/>
    <n v="0.97499999999999998"/>
    <n v="2.5000000000000022E-2"/>
    <n v="103240.21493105087"/>
    <n v="-4.0396747326800764E-3"/>
    <n v="0"/>
    <n v="0"/>
    <n v="0"/>
    <n v="111533.11731390521"/>
    <m/>
    <m/>
    <s v=""/>
    <m/>
    <n v="60.001665616271033"/>
    <x v="678"/>
    <m/>
    <m/>
    <m/>
    <n v="62.655927719935434"/>
    <n v="-5.6965456457831465E-3"/>
    <n v="0"/>
    <m/>
  </r>
  <r>
    <x v="721"/>
    <n v="1409.12"/>
    <n v="8.8851658540425316E-3"/>
    <n v="1.9554111584153877E-2"/>
    <n v="0"/>
    <n v="2169.0034179999998"/>
    <n v="2169.0034179999998"/>
    <n v="1409.12"/>
    <n v="11.23"/>
    <n v="0.11230000000000001"/>
    <n v="2.9459070494381331E-2"/>
    <n v="5.2937500000000002"/>
    <n v="49764.07"/>
    <n v="47536.95"/>
    <n v="7.825038976723634E-5"/>
    <n v="8.284092950561868E-2"/>
    <n v="11.463999999999999"/>
    <n v="10.794999999999998"/>
    <n v="1"/>
    <n v="0"/>
    <n v="0.97499999999999998"/>
    <n v="2.5000000000000022E-2"/>
    <n v="104092.25993603005"/>
    <n v="-2.9645069403487767E-3"/>
    <n v="0"/>
    <n v="0"/>
    <n v="0"/>
    <n v="112457.39528027855"/>
    <m/>
    <m/>
    <s v=""/>
    <m/>
    <n v="60.498901045625487"/>
    <x v="679"/>
    <m/>
    <m/>
    <m/>
    <n v="62.810374286847647"/>
    <n v="0"/>
    <n v="0"/>
    <m/>
  </r>
  <r>
    <x v="722"/>
    <n v="1414.76"/>
    <n v="4.0024980129442778E-3"/>
    <n v="2.0112226257493648E-2"/>
    <n v="0"/>
    <n v="2177.7460940000001"/>
    <n v="2177.7460940000001"/>
    <n v="1414.76"/>
    <n v="11.27"/>
    <n v="0.11269999999999999"/>
    <n v="2.8229321965014112E-2"/>
    <n v="5.2925000000000004"/>
    <n v="49939.66"/>
    <n v="47698.21"/>
    <n v="1.5956104764638074E-5"/>
    <n v="8.4470678034985883E-2"/>
    <n v="11.25"/>
    <n v="10.798500000000001"/>
    <n v="1"/>
    <n v="0"/>
    <n v="0.97499999999999998"/>
    <n v="2.5000000000000022E-2"/>
    <n v="104507.30109947678"/>
    <n v="1.7247206203092391E-2"/>
    <n v="0"/>
    <n v="0"/>
    <n v="0"/>
    <n v="112909.2689953205"/>
    <m/>
    <m/>
    <s v=""/>
    <m/>
    <n v="60.741996336098005"/>
    <x v="680"/>
    <m/>
    <m/>
    <m/>
    <n v="63.061116126407377"/>
    <n v="0"/>
    <n v="0"/>
    <m/>
  </r>
  <r>
    <x v="723"/>
    <n v="1412.9"/>
    <n v="-1.3147106222962668E-3"/>
    <n v="9.5959464647807913E-3"/>
    <n v="0"/>
    <n v="2175.44751"/>
    <n v="2175.44751"/>
    <n v="1412.9"/>
    <n v="11.33"/>
    <n v="0.1133"/>
    <n v="2.7762216198881182E-2"/>
    <n v="5.29"/>
    <n v="50334.44"/>
    <n v="48068.78"/>
    <n v="1.7307391922858129E-6"/>
    <n v="8.5537783801118816E-2"/>
    <n v="11.180000000000001"/>
    <n v="10.804"/>
    <n v="1"/>
    <n v="0"/>
    <n v="0.97499999999999998"/>
    <n v="2.5000000000000022E-2"/>
    <n v="104393.63723541371"/>
    <n v="1.8779392325183775E-2"/>
    <n v="0"/>
    <n v="0"/>
    <n v="0"/>
    <n v="112815.38810946175"/>
    <m/>
    <m/>
    <s v=""/>
    <m/>
    <n v="60.691491072220174"/>
    <x v="681"/>
    <m/>
    <m/>
    <m/>
    <n v="63.061116126407377"/>
    <n v="-8.5747766896060451E-4"/>
    <n v="0"/>
    <m/>
  </r>
  <r>
    <x v="724"/>
    <n v="1407.29"/>
    <n v="-3.9705570104042742E-3"/>
    <n v="4.8036556675412623E-3"/>
    <n v="0"/>
    <n v="2166.8684079999998"/>
    <n v="2166.8684079999998"/>
    <n v="1407.29"/>
    <n v="12.67"/>
    <n v="0.12670000000000001"/>
    <n v="4.1378309494455465E-2"/>
    <n v="5.2931299999999997"/>
    <n v="51239.199999999997"/>
    <n v="48926.28"/>
    <n v="1.5828148745192512E-5"/>
    <n v="8.5321690505544542E-2"/>
    <n v="11.279999999999998"/>
    <n v="10.816000000000001"/>
    <n v="1"/>
    <n v="0"/>
    <n v="0.97499999999999998"/>
    <n v="2.5000000000000022E-2"/>
    <n v="104036.05587793436"/>
    <n v="9.5939353942242622E-3"/>
    <n v="0"/>
    <n v="0"/>
    <n v="0"/>
    <n v="112432.30777767894"/>
    <m/>
    <m/>
    <s v=""/>
    <m/>
    <n v="60.485404678103613"/>
    <x v="682"/>
    <m/>
    <m/>
    <m/>
    <n v="63.061116126407377"/>
    <n v="-4.2761217608796587E-3"/>
    <n v="0"/>
    <m/>
  </r>
  <r>
    <x v="725"/>
    <n v="1409.84"/>
    <n v="1.8119932636484481E-3"/>
    <n v="9.4143894979347165E-3"/>
    <n v="0"/>
    <n v="2170.8364259999998"/>
    <n v="2170.8364259999998"/>
    <n v="1409.84"/>
    <n v="12.07"/>
    <n v="0.1207"/>
    <n v="4.3221178244059286E-2"/>
    <n v="5.2893800000000004"/>
    <n v="51328.07"/>
    <n v="49004.480000000003"/>
    <n v="3.2773801001198124E-6"/>
    <n v="7.7478821755940716E-2"/>
    <n v="11.632"/>
    <n v="10.912000000000001"/>
    <n v="1"/>
    <n v="0"/>
    <n v="0.97499999999999998"/>
    <n v="2.5000000000000022E-2"/>
    <n v="104224.01277514744"/>
    <n v="5.4935061251866202E-3"/>
    <n v="0"/>
    <n v="0"/>
    <n v="0"/>
    <n v="112637.92423083753"/>
    <m/>
    <m/>
    <s v=""/>
    <m/>
    <n v="60.596020519969684"/>
    <x v="683"/>
    <m/>
    <m/>
    <m/>
    <n v="63.061116126407377"/>
    <n v="-2.4811032262268551E-3"/>
    <n v="0"/>
    <m/>
  </r>
  <r>
    <x v="726"/>
    <n v="1413.04"/>
    <n v="2.269761107643431E-3"/>
    <n v="2.7989847515356159E-3"/>
    <n v="0"/>
    <n v="2175.8012699999999"/>
    <n v="2175.8012699999999"/>
    <n v="1413.04"/>
    <n v="10.71"/>
    <n v="0.10710000000000001"/>
    <n v="2.9741771852781484E-2"/>
    <n v="5.2862499999999999"/>
    <n v="50086.38"/>
    <n v="47798.99"/>
    <n v="5.1401463746853064E-6"/>
    <n v="7.735822814721853E-2"/>
    <n v="11.714"/>
    <n v="10.965"/>
    <n v="1"/>
    <n v="0"/>
    <n v="0.97499999999999998"/>
    <n v="2.5000000000000022E-2"/>
    <n v="104390.56560217589"/>
    <n v="9.5292115069074423E-3"/>
    <n v="0"/>
    <n v="0"/>
    <n v="0"/>
    <n v="112820.97293302487"/>
    <m/>
    <m/>
    <s v=""/>
    <m/>
    <n v="60.694495549491414"/>
    <x v="684"/>
    <m/>
    <m/>
    <m/>
    <n v="63.061116126407377"/>
    <n v="-9.3804108867145963E-4"/>
    <n v="0"/>
    <m/>
  </r>
  <r>
    <x v="727"/>
    <n v="1411.56"/>
    <n v="-1.0473871935684498E-3"/>
    <n v="-2.2509004549771117E-3"/>
    <n v="0"/>
    <n v="2173.5766600000002"/>
    <n v="2173.5766600000002"/>
    <n v="1411.56"/>
    <n v="10.65"/>
    <n v="0.1065"/>
    <n v="2.9081704327507979E-2"/>
    <n v="5.2893800000000004"/>
    <n v="49564.05"/>
    <n v="47294.11"/>
    <n v="1.0981700420967827E-6"/>
    <n v="7.7418295672492018E-2"/>
    <n v="11.610000000000001"/>
    <n v="10.961"/>
    <n v="1"/>
    <n v="1"/>
    <n v="0.9"/>
    <n v="9.9999999999999978E-2"/>
    <n v="104256.3958874684"/>
    <n v="2.86578143590277E-3"/>
    <n v="0"/>
    <n v="0"/>
    <n v="0"/>
    <n v="112679.09082227094"/>
    <m/>
    <m/>
    <s v=""/>
    <m/>
    <n v="60.618166982950697"/>
    <x v="685"/>
    <m/>
    <m/>
    <m/>
    <n v="63.061116126407377"/>
    <n v="-2.2204180099915094E-3"/>
    <n v="0"/>
    <m/>
  </r>
  <r>
    <x v="728"/>
    <n v="1413.21"/>
    <n v="1.1689194933266478E-3"/>
    <n v="2.3272966064580292E-4"/>
    <n v="0"/>
    <n v="2176.515625"/>
    <n v="2176.515625"/>
    <n v="1413.21"/>
    <n v="10.18"/>
    <n v="0.1018"/>
    <n v="2.6443167795186615E-2"/>
    <n v="5.28688"/>
    <n v="48773.87"/>
    <n v="46533.77"/>
    <n v="1.364777311675822E-6"/>
    <n v="7.5356832204813387E-2"/>
    <n v="11.486000000000001"/>
    <n v="10.950500000000002"/>
    <n v="1"/>
    <n v="1"/>
    <n v="0.9"/>
    <n v="9.9999999999999978E-2"/>
    <n v="104198.46511261325"/>
    <n v="-2.4008390741001584E-3"/>
    <n v="0"/>
    <n v="0"/>
    <n v="0"/>
    <n v="112636.57243281405"/>
    <m/>
    <m/>
    <s v=""/>
    <m/>
    <n v="60.595293290829687"/>
    <x v="686"/>
    <m/>
    <m/>
    <m/>
    <n v="63.061116126407377"/>
    <n v="-2.6228805066784711E-3"/>
    <n v="0"/>
    <m/>
  </r>
  <r>
    <x v="729"/>
    <n v="1425.49"/>
    <n v="8.6894375216703956E-3"/>
    <n v="1.2892724192720473E-2"/>
    <n v="0"/>
    <n v="2195.5913089999999"/>
    <n v="2195.5913089999999"/>
    <n v="1425.49"/>
    <n v="9.9700000000000006"/>
    <n v="9.9700000000000011E-2"/>
    <n v="2.4503352136193007E-2"/>
    <n v="5.2874999999999996"/>
    <n v="49001.84"/>
    <n v="46745.03"/>
    <n v="7.4855402100375702E-5"/>
    <n v="7.5196647863807003E-2"/>
    <n v="11.256"/>
    <n v="10.934500000000002"/>
    <n v="1"/>
    <n v="1"/>
    <n v="0.9"/>
    <n v="9.9999999999999978E-2"/>
    <n v="105060.65392050512"/>
    <n v="-1.8695787211661097E-3"/>
    <n v="0"/>
    <n v="0"/>
    <n v="0"/>
    <n v="113577.68386316858"/>
    <m/>
    <m/>
    <s v=""/>
    <m/>
    <n v="61.101584648156816"/>
    <x v="687"/>
    <m/>
    <m/>
    <m/>
    <n v="63.419575711316803"/>
    <n v="0"/>
    <n v="0"/>
    <m/>
  </r>
  <r>
    <x v="730"/>
    <n v="1427.09"/>
    <n v="1.1224210622311492E-3"/>
    <n v="1.2203151991303174E-2"/>
    <n v="0"/>
    <n v="2198.069336"/>
    <n v="2198.069336"/>
    <n v="1427.09"/>
    <n v="10.050000000000001"/>
    <n v="0.10050000000000001"/>
    <n v="2.026452574750727E-2"/>
    <n v="5.3262499999999999"/>
    <n v="49672.9"/>
    <n v="47378.91"/>
    <n v="1.2584164357118112E-6"/>
    <n v="8.0235474252492736E-2"/>
    <n v="10.715999999999999"/>
    <n v="10.9175"/>
    <n v="-1"/>
    <n v="0"/>
    <n v="0.97499999999999998"/>
    <n v="2.5000000000000022E-2"/>
    <n v="105309.25013808259"/>
    <n v="9.8484898713666613E-3"/>
    <n v="0"/>
    <n v="0"/>
    <n v="0"/>
    <n v="113848.5930639634"/>
    <m/>
    <m/>
    <s v=""/>
    <m/>
    <n v="61.247326143328273"/>
    <x v="688"/>
    <m/>
    <m/>
    <m/>
    <n v="63.569191570806517"/>
    <n v="0"/>
    <n v="0"/>
    <m/>
  </r>
  <r>
    <x v="731"/>
    <n v="1422.48"/>
    <n v="-3.2303498728180058E-3"/>
    <n v="6.7030410108417371E-3"/>
    <n v="0"/>
    <n v="2190.9738769999999"/>
    <n v="2190.9738769999999"/>
    <n v="1422.48"/>
    <n v="10.6"/>
    <n v="0.106"/>
    <n v="2.8590338563185047E-2"/>
    <n v="5.2943800000000003"/>
    <n v="49841.67"/>
    <n v="47520.81"/>
    <n v="1.0468969631757197E-5"/>
    <n v="7.740966143681495E-2"/>
    <n v="10.312000000000001"/>
    <n v="10.912000000000003"/>
    <n v="-1"/>
    <n v="0"/>
    <n v="0.97499999999999998"/>
    <n v="2.5000000000000022E-2"/>
    <n v="104985.45409760995"/>
    <n v="1.0412546341661555E-2"/>
    <n v="0"/>
    <n v="0"/>
    <n v="0"/>
    <n v="113499.94315938992"/>
    <m/>
    <m/>
    <s v=""/>
    <m/>
    <n v="61.05976234617836"/>
    <x v="689"/>
    <m/>
    <m/>
    <m/>
    <n v="63.569191570806517"/>
    <n v="-3.1402408112350955E-3"/>
    <n v="0"/>
    <m/>
  </r>
  <r>
    <x v="732"/>
    <n v="1425.55"/>
    <n v="2.1582025757831413E-3"/>
    <n v="9.9086307801933282E-3"/>
    <n v="0"/>
    <n v="2195.7998050000001"/>
    <n v="2195.7998050000001"/>
    <n v="1425.55"/>
    <n v="10.3"/>
    <n v="0.10300000000000001"/>
    <n v="2.5243290120868428E-2"/>
    <n v="5.29"/>
    <n v="48528.39"/>
    <n v="46262.27"/>
    <n v="4.6478056479356712E-6"/>
    <n v="7.775670987913158E-2"/>
    <n v="10.29"/>
    <n v="10.939500000000001"/>
    <n v="-1"/>
    <n v="0"/>
    <n v="0.97499999999999998"/>
    <n v="2.5000000000000022E-2"/>
    <n v="105136.85867149287"/>
    <n v="5.6986806422827385E-3"/>
    <n v="0"/>
    <n v="0"/>
    <n v="0"/>
    <n v="113668.92739731116"/>
    <m/>
    <m/>
    <s v=""/>
    <m/>
    <n v="61.150671091332804"/>
    <x v="690"/>
    <m/>
    <m/>
    <m/>
    <n v="63.569191570806517"/>
    <n v="-1.6820517918694211E-3"/>
    <n v="0"/>
    <m/>
  </r>
  <r>
    <x v="733"/>
    <n v="1423.53"/>
    <n v="-1.4169969485461342E-3"/>
    <n v="7.3227143383205462E-3"/>
    <n v="0"/>
    <n v="2192.755615"/>
    <n v="2192.755615"/>
    <n v="1423.53"/>
    <n v="10.26"/>
    <n v="0.1026"/>
    <n v="2.4884380842747619E-2"/>
    <n v="5.2893800000000004"/>
    <n v="48378.27"/>
    <n v="46112.92"/>
    <n v="2.0107292129061573E-6"/>
    <n v="7.7715619157252377E-2"/>
    <n v="10.219999999999999"/>
    <n v="10.956"/>
    <n v="-1"/>
    <n v="0"/>
    <n v="0.97499999999999998"/>
    <n v="2.5000000000000022E-2"/>
    <n v="104983.11910974712"/>
    <n v="8.4451680544836982E-3"/>
    <n v="0"/>
    <n v="0"/>
    <n v="0"/>
    <n v="113506.48921553382"/>
    <m/>
    <m/>
    <s v=""/>
    <m/>
    <n v="61.06328393941731"/>
    <x v="691"/>
    <m/>
    <m/>
    <m/>
    <n v="63.569191570806517"/>
    <n v="-3.1346410382031564E-3"/>
    <n v="0"/>
    <m/>
  </r>
  <r>
    <x v="734"/>
    <n v="1418.3"/>
    <n v="-3.6739654239812403E-3"/>
    <n v="-5.0406886073310897E-3"/>
    <n v="0"/>
    <n v="2185.2072750000002"/>
    <n v="2185.2072750000002"/>
    <n v="1418.3"/>
    <n v="10.53"/>
    <n v="0.10529999999999999"/>
    <n v="2.7514144524948228E-2"/>
    <n v="5.29"/>
    <n v="48740.37"/>
    <n v="46451.85"/>
    <n v="1.3547780775741557E-5"/>
    <n v="7.7785855475051763E-2"/>
    <n v="10.236000000000001"/>
    <n v="10.974"/>
    <n v="-1"/>
    <n v="0"/>
    <n v="0.97499999999999998"/>
    <n v="2.5000000000000022E-2"/>
    <n v="104626.34801907821"/>
    <n v="7.5303796105425924E-3"/>
    <n v="0"/>
    <n v="0"/>
    <n v="0"/>
    <n v="113146.76217887735"/>
    <m/>
    <m/>
    <s v=""/>
    <m/>
    <n v="60.869760958204068"/>
    <x v="692"/>
    <m/>
    <m/>
    <m/>
    <n v="63.569191570806517"/>
    <n v="-6.3197902618088442E-3"/>
    <n v="0"/>
    <m/>
  </r>
  <r>
    <x v="735"/>
    <n v="1410.76"/>
    <n v="-5.3162236480293057E-3"/>
    <n v="-1.1479333317591545E-2"/>
    <n v="0"/>
    <n v="2173.9003910000001"/>
    <n v="2173.9003910000001"/>
    <n v="1410.76"/>
    <n v="11.36"/>
    <n v="0.11359999999999999"/>
    <n v="3.4841109579201099E-2"/>
    <n v="5.29"/>
    <n v="49444.76"/>
    <n v="47116.9"/>
    <n v="2.8413217978879379E-5"/>
    <n v="7.8758890420798894E-2"/>
    <n v="10.348000000000001"/>
    <n v="10.993500000000001"/>
    <n v="-1"/>
    <n v="0"/>
    <n v="0.97499999999999998"/>
    <n v="2.5000000000000022E-2"/>
    <n v="104121.48470179322"/>
    <n v="-4.1338587303628715E-3"/>
    <n v="0"/>
    <n v="0"/>
    <n v="0"/>
    <n v="112616.82457322297"/>
    <m/>
    <m/>
    <s v=""/>
    <m/>
    <n v="60.584669500368541"/>
    <x v="693"/>
    <m/>
    <m/>
    <m/>
    <n v="63.569191570806517"/>
    <n v="-1.0999562795180662E-2"/>
    <n v="0"/>
    <m/>
  </r>
  <r>
    <x v="736"/>
    <n v="1416.9"/>
    <n v="4.3522640278998992E-3"/>
    <n v="-3.8967194168736397E-3"/>
    <n v="0"/>
    <n v="2183.3803710000002"/>
    <n v="2183.3803710000002"/>
    <n v="1416.9"/>
    <n v="11.26"/>
    <n v="0.11259999999999999"/>
    <n v="3.1994095112100246E-2"/>
    <n v="5.29"/>
    <n v="48172.04"/>
    <n v="45878.67"/>
    <n v="1.8860088313681735E-5"/>
    <n v="8.0605904887899746E-2"/>
    <n v="10.61"/>
    <n v="11.025"/>
    <n v="-1"/>
    <n v="0"/>
    <n v="0.97499999999999998"/>
    <n v="2.5000000000000022E-2"/>
    <n v="104494.91209171854"/>
    <n v="-1.1278832910992631E-2"/>
    <n v="0"/>
    <n v="0"/>
    <n v="0"/>
    <n v="113023.17870932314"/>
    <m/>
    <m/>
    <s v=""/>
    <m/>
    <n v="60.803276543579294"/>
    <x v="694"/>
    <m/>
    <m/>
    <m/>
    <n v="63.569191570806517"/>
    <n v="-7.5342945548344531E-3"/>
    <n v="0"/>
    <m/>
  </r>
  <r>
    <x v="737"/>
    <n v="1426.84"/>
    <n v="7.0153151245675449E-3"/>
    <n v="9.6039313191076392E-4"/>
    <n v="0"/>
    <n v="2199.1530760000001"/>
    <n v="2199.1530760000001"/>
    <n v="1426.84"/>
    <n v="10.64"/>
    <n v="0.10640000000000001"/>
    <n v="2.4847136049714946E-2"/>
    <n v="5.2912499999999998"/>
    <n v="46950.559999999998"/>
    <n v="44709.09"/>
    <n v="4.8871596216185289E-5"/>
    <n v="8.1552863950285062E-2"/>
    <n v="10.742000000000001"/>
    <n v="10.973000000000003"/>
    <n v="-1"/>
    <n v="0"/>
    <n v="0.97499999999999998"/>
    <n v="2.5000000000000022E-2"/>
    <n v="105143.05327164018"/>
    <n v="-4.6724759168573771E-3"/>
    <n v="0"/>
    <n v="0"/>
    <n v="0"/>
    <n v="113747.59727162444"/>
    <m/>
    <m/>
    <s v=""/>
    <m/>
    <n v="61.192993260804087"/>
    <x v="695"/>
    <m/>
    <m/>
    <m/>
    <n v="63.569191570806517"/>
    <n v="-1.199113228029236E-3"/>
    <n v="0"/>
    <m/>
  </r>
  <r>
    <x v="738"/>
    <n v="1424.73"/>
    <n v="-1.4787922962630207E-3"/>
    <n v="8.9859778419387748E-4"/>
    <n v="0"/>
    <n v="2195.9960940000001"/>
    <n v="2195.9960940000001"/>
    <n v="1424.73"/>
    <n v="10.99"/>
    <n v="0.1099"/>
    <n v="2.5893783384925886E-2"/>
    <n v="5.3068799999999996"/>
    <n v="47371.96"/>
    <n v="45104.28"/>
    <n v="2.1900649074927244E-6"/>
    <n v="8.4006216615074111E-2"/>
    <n v="10.809999999999999"/>
    <n v="10.924000000000001"/>
    <n v="-1"/>
    <n v="0"/>
    <n v="0.97499999999999998"/>
    <n v="2.5000000000000022E-2"/>
    <n v="105014.69001262278"/>
    <n v="5.8919395401257901E-5"/>
    <n v="0"/>
    <n v="0"/>
    <n v="0"/>
    <n v="113613.91303381245"/>
    <m/>
    <m/>
    <s v=""/>
    <m/>
    <n v="61.121074918265649"/>
    <x v="696"/>
    <m/>
    <m/>
    <m/>
    <n v="63.569191570806517"/>
    <n v="-2.3989404518949264E-3"/>
    <n v="0"/>
    <m/>
  </r>
  <r>
    <x v="739"/>
    <n v="1418.3"/>
    <n v="-4.513135822226011E-3"/>
    <n v="5.9427385949106792E-5"/>
    <n v="0"/>
    <n v="2186.1274410000001"/>
    <n v="2186.1274410000001"/>
    <n v="1418.3"/>
    <n v="11.56"/>
    <n v="0.11560000000000001"/>
    <n v="4.5253855376668262E-2"/>
    <n v="5.3425000000000002"/>
    <n v="47862.53"/>
    <n v="45565.22"/>
    <n v="2.0460702148403849E-5"/>
    <n v="7.0346144623331747E-2"/>
    <n v="10.956"/>
    <n v="10.931999999999999"/>
    <n v="1"/>
    <n v="0"/>
    <n v="0.97499999999999998"/>
    <n v="2.5000000000000022E-2"/>
    <n v="104579.42284721769"/>
    <n v="3.0072361293309591E-4"/>
    <n v="0"/>
    <n v="0"/>
    <n v="0"/>
    <n v="113145.51817373344"/>
    <m/>
    <m/>
    <s v=""/>
    <m/>
    <n v="60.869091718587455"/>
    <x v="697"/>
    <m/>
    <m/>
    <m/>
    <n v="63.569191570806517"/>
    <n v="-6.5375975485104654E-3"/>
    <n v="0"/>
    <m/>
  </r>
  <r>
    <x v="740"/>
    <n v="1416.6"/>
    <n v="-1.1986180638793309E-3"/>
    <n v="4.1770329700990816E-3"/>
    <n v="0"/>
    <n v="2183.9216310000002"/>
    <n v="2183.9216310000002"/>
    <n v="1416.6"/>
    <n v="12.04"/>
    <n v="0.12039999999999999"/>
    <n v="4.9354095569845879E-2"/>
    <n v="5.30375"/>
    <n v="47895.15"/>
    <n v="45565.22"/>
    <n v="1.4384091940893594E-6"/>
    <n v="7.1045904430154114E-2"/>
    <n v="11.162000000000001"/>
    <n v="10.964500000000001"/>
    <n v="1"/>
    <n v="0"/>
    <n v="0.97499999999999998"/>
    <n v="2.5000000000000022E-2"/>
    <n v="104457.2058315163"/>
    <n v="-4.4850243508420817E-4"/>
    <n v="0"/>
    <n v="0"/>
    <n v="0"/>
    <n v="113036.13588396004"/>
    <m/>
    <m/>
    <s v=""/>
    <m/>
    <n v="60.810247137413839"/>
    <x v="698"/>
    <m/>
    <m/>
    <m/>
    <n v="63.569191570806517"/>
    <n v="-7.6271718107616682E-3"/>
    <n v="0"/>
    <m/>
  </r>
  <r>
    <x v="741"/>
    <n v="1418.34"/>
    <n v="1.228293096145805E-3"/>
    <n v="1.0530620383449874E-3"/>
    <n v="0"/>
    <n v="2186.6027829999998"/>
    <n v="2186.6027829999998"/>
    <n v="1418.34"/>
    <n v="11.51"/>
    <n v="0.11509999999999999"/>
    <n v="5.1045313879975324E-2"/>
    <n v="5.3012499999999996"/>
    <n v="47637.87"/>
    <n v="45314.17"/>
    <n v="1.5068528835960609E-6"/>
    <n v="6.405468612002467E-2"/>
    <n v="11.298"/>
    <n v="10.983499999999999"/>
    <n v="1"/>
    <n v="0"/>
    <n v="0.97499999999999998"/>
    <n v="2.5000000000000022E-2"/>
    <n v="104567.91413768462"/>
    <n v="3.2243213846268048E-3"/>
    <n v="0"/>
    <n v="0"/>
    <n v="0"/>
    <n v="113156.25853347989"/>
    <m/>
    <m/>
    <s v=""/>
    <m/>
    <n v="60.874869728649628"/>
    <x v="699"/>
    <m/>
    <m/>
    <m/>
    <n v="63.569191570806517"/>
    <n v="-6.5984410168938856E-3"/>
    <n v="0"/>
    <m/>
  </r>
  <r>
    <x v="742"/>
    <n v="1409.71"/>
    <n v="-6.0845777458155004E-3"/>
    <n v="-1.2046830832038058E-2"/>
    <n v="0"/>
    <n v="2173.2917480000001"/>
    <n v="2173.2917480000001"/>
    <n v="1409.71"/>
    <n v="12.14"/>
    <n v="0.12140000000000001"/>
    <n v="5.7270951675196094E-2"/>
    <n v="5.3018799999999997"/>
    <n v="48762.65"/>
    <n v="46377.84"/>
    <n v="3.7248613511472853E-5"/>
    <n v="6.4129048324803914E-2"/>
    <n v="11.348000000000001"/>
    <n v="10.997499999999999"/>
    <n v="1"/>
    <n v="0"/>
    <n v="0.97499999999999998"/>
    <n v="2.5000000000000022E-2"/>
    <n v="104008.93249572665"/>
    <n v="6.9861818632865891E-4"/>
    <n v="0"/>
    <n v="0"/>
    <n v="0"/>
    <n v="112551.42965273261"/>
    <m/>
    <m/>
    <s v=""/>
    <m/>
    <n v="60.549488880954655"/>
    <x v="700"/>
    <m/>
    <m/>
    <m/>
    <n v="63.569191570806517"/>
    <n v="-1.1933965998354279E-2"/>
    <n v="0"/>
    <m/>
  </r>
  <r>
    <x v="743"/>
    <n v="1412.84"/>
    <n v="2.2203148165225173E-3"/>
    <n v="-8.34772371925252E-3"/>
    <n v="0"/>
    <n v="2178.80249"/>
    <n v="2178.80249"/>
    <n v="1412.84"/>
    <n v="12"/>
    <n v="0.12"/>
    <n v="5.3297480174164233E-2"/>
    <n v="5.3"/>
    <n v="48251.06"/>
    <n v="45872.09"/>
    <n v="4.9188744139732356E-6"/>
    <n v="6.6702519825835763E-2"/>
    <n v="11.648"/>
    <n v="11.041"/>
    <n v="1"/>
    <n v="0"/>
    <n v="0.97499999999999998"/>
    <n v="2.5000000000000022E-2"/>
    <n v="104205.73633938319"/>
    <n v="-1.0786454650346666E-2"/>
    <n v="0"/>
    <n v="0"/>
    <n v="0"/>
    <n v="112800.16702541604"/>
    <m/>
    <m/>
    <s v=""/>
    <m/>
    <n v="60.683302559093107"/>
    <x v="701"/>
    <m/>
    <m/>
    <m/>
    <n v="63.569191570806517"/>
    <n v="-9.8276702107291669E-3"/>
    <n v="0"/>
    <m/>
  </r>
  <r>
    <x v="744"/>
    <n v="1412.11"/>
    <n v="-5.1668978794483511E-4"/>
    <n v="-4.3512776849713442E-3"/>
    <n v="0"/>
    <n v="2177.6779790000001"/>
    <n v="2177.6779790000001"/>
    <n v="1412.11"/>
    <n v="11.91"/>
    <n v="0.1191"/>
    <n v="5.9022991292414007E-2"/>
    <n v="5.3018799999999997"/>
    <n v="48055.79"/>
    <n v="45680.11"/>
    <n v="2.6710634214334818E-7"/>
    <n v="6.0077008707585991E-2"/>
    <n v="11.85"/>
    <n v="11.0745"/>
    <n v="1"/>
    <n v="0"/>
    <n v="0.97499999999999998"/>
    <n v="2.5000000000000022E-2"/>
    <n v="104142.33752421712"/>
    <n v="-7.7032429762193821E-3"/>
    <n v="0"/>
    <n v="0"/>
    <n v="0"/>
    <n v="112731.99225912664"/>
    <m/>
    <m/>
    <s v=""/>
    <m/>
    <n v="60.646626461187118"/>
    <x v="702"/>
    <m/>
    <m/>
    <m/>
    <n v="63.569191570806517"/>
    <n v="-1.0451871874660124E-2"/>
    <n v="0"/>
    <m/>
  </r>
  <r>
    <x v="745"/>
    <n v="1414.85"/>
    <n v="1.9403587539215117E-3"/>
    <n v="-1.2123008671705016E-3"/>
    <n v="0"/>
    <n v="2182.1613769999999"/>
    <n v="2182.1613769999999"/>
    <n v="1414.85"/>
    <n v="11.47"/>
    <n v="0.11470000000000001"/>
    <n v="5.6137754229498654E-2"/>
    <n v="5.2956300000000001"/>
    <n v="47516.86"/>
    <n v="45161.52"/>
    <n v="3.7576996295734297E-6"/>
    <n v="5.8562245770501356E-2"/>
    <n v="11.919999999999998"/>
    <n v="11.0365"/>
    <n v="1"/>
    <n v="0"/>
    <n v="0.97499999999999998"/>
    <n v="2.5000000000000022E-2"/>
    <n v="104309.80191252075"/>
    <n v="-4.1794581677805365E-3"/>
    <n v="0"/>
    <n v="0"/>
    <n v="0"/>
    <n v="112926.6759829559"/>
    <m/>
    <m/>
    <s v=""/>
    <m/>
    <n v="60.751360803591069"/>
    <x v="703"/>
    <m/>
    <m/>
    <m/>
    <n v="63.569191570806517"/>
    <n v="-8.7687609560737068E-3"/>
    <n v="0"/>
    <m/>
  </r>
  <r>
    <x v="746"/>
    <n v="1423.82"/>
    <n v="6.3398946884829499E-3"/>
    <n v="3.8993007251666434E-3"/>
    <n v="0"/>
    <n v="2196.0207519999999"/>
    <n v="2196.0207519999999"/>
    <n v="1423.82"/>
    <n v="10.87"/>
    <n v="0.10869999999999999"/>
    <n v="4.9939855853239422E-2"/>
    <n v="5.2949999999999999"/>
    <n v="44260.34"/>
    <n v="42060.19"/>
    <n v="3.9940909716995535E-5"/>
    <n v="5.8760144146760569E-2"/>
    <n v="11.806000000000001"/>
    <n v="11.006499999999999"/>
    <n v="1"/>
    <n v="0"/>
    <n v="0.97499999999999998"/>
    <n v="2.5000000000000022E-2"/>
    <n v="104775.50328451583"/>
    <n v="-1.4111416998201509E-3"/>
    <n v="0"/>
    <n v="0"/>
    <n v="0"/>
    <n v="113432.48409582548"/>
    <m/>
    <m/>
    <s v=""/>
    <m/>
    <n v="61.023471276115387"/>
    <x v="704"/>
    <m/>
    <m/>
    <m/>
    <n v="63.569191570806517"/>
    <n v="-4.3548673012261396E-3"/>
    <n v="0"/>
    <m/>
  </r>
  <r>
    <x v="747"/>
    <n v="1430.73"/>
    <n v="4.853141548791351E-3"/>
    <n v="1.4837020019773495E-2"/>
    <n v="0"/>
    <n v="2206.6772460000002"/>
    <n v="2206.6772460000002"/>
    <n v="1430.73"/>
    <n v="10.15"/>
    <n v="0.10150000000000001"/>
    <n v="4.0434827792479068E-2"/>
    <n v="5.30063"/>
    <n v="43481.14"/>
    <n v="41313.919999999998"/>
    <n v="2.3439183213512162E-5"/>
    <n v="6.1065172207520939E-2"/>
    <n v="11.677999999999999"/>
    <n v="11.014499999999998"/>
    <n v="1"/>
    <n v="0"/>
    <n v="0.97499999999999998"/>
    <n v="2.5000000000000022E-2"/>
    <n v="105224.80582629237"/>
    <n v="1.9852088333507378E-3"/>
    <n v="0"/>
    <n v="0"/>
    <n v="0"/>
    <n v="113919.24546006376"/>
    <m/>
    <m/>
    <s v=""/>
    <m/>
    <n v="61.285335136064219"/>
    <x v="705"/>
    <m/>
    <m/>
    <m/>
    <n v="63.569191570806517"/>
    <n v="-1.0838114034361634E-4"/>
    <n v="0"/>
    <m/>
  </r>
  <r>
    <x v="748"/>
    <n v="1431.9"/>
    <n v="8.177643580551397E-4"/>
    <n v="1.3434469561306117E-2"/>
    <n v="0"/>
    <n v="2208.4821780000002"/>
    <n v="2208.4821780000002"/>
    <n v="1431.9"/>
    <n v="10.74"/>
    <n v="0.1074"/>
    <n v="4.4472267266791363E-2"/>
    <n v="5.3174999999999999"/>
    <n v="42877.4"/>
    <n v="40717.449999999997"/>
    <n v="6.6819208439723113E-7"/>
    <n v="6.2927732733208633E-2"/>
    <n v="11.28"/>
    <n v="10.9895"/>
    <n v="1"/>
    <n v="1"/>
    <n v="0.9"/>
    <n v="9.9999999999999978E-2"/>
    <n v="105270.72409850406"/>
    <n v="1.1690085662745098E-2"/>
    <n v="0"/>
    <n v="0"/>
    <n v="0"/>
    <n v="113970.5507070974"/>
    <m/>
    <m/>
    <s v=""/>
    <m/>
    <n v="61.312935909278593"/>
    <x v="706"/>
    <m/>
    <m/>
    <m/>
    <n v="63.584307941863528"/>
    <n v="0"/>
    <n v="0"/>
    <m/>
  </r>
  <r>
    <x v="749"/>
    <n v="1430.62"/>
    <n v="-8.9391717298703544E-4"/>
    <n v="1.3057242176263917E-2"/>
    <n v="0"/>
    <n v="2206.7006839999999"/>
    <n v="2206.7006839999999"/>
    <n v="1430.62"/>
    <n v="10.59"/>
    <n v="0.10589999999999999"/>
    <n v="4.3380600264770752E-2"/>
    <n v="5.2987500000000001"/>
    <n v="42919.39"/>
    <n v="40751.67"/>
    <n v="7.9980281637429909E-7"/>
    <n v="6.2519399735229242E-2"/>
    <n v="11.028"/>
    <n v="11.0175"/>
    <n v="1"/>
    <n v="1"/>
    <n v="0.9"/>
    <n v="9.9999999999999978E-2"/>
    <n v="105194.87834564573"/>
    <n v="1.0220049265352804E-2"/>
    <n v="0"/>
    <n v="0"/>
    <n v="0"/>
    <n v="113898.96996110094"/>
    <m/>
    <m/>
    <s v=""/>
    <m/>
    <n v="61.274427490530151"/>
    <x v="707"/>
    <m/>
    <m/>
    <m/>
    <n v="63.584307941863528"/>
    <n v="-6.540745769207934E-4"/>
    <n v="0"/>
    <m/>
  </r>
  <r>
    <x v="750"/>
    <n v="1426.37"/>
    <n v="-2.9707399588989603E-3"/>
    <n v="8.1461434634434449E-3"/>
    <n v="0"/>
    <n v="2200.196289"/>
    <n v="2200.196289"/>
    <n v="1426.37"/>
    <n v="10.85"/>
    <n v="0.1085"/>
    <n v="4.6007939045794005E-2"/>
    <n v="5.2962499999999997"/>
    <n v="43436.75"/>
    <n v="41237.230000000003"/>
    <n v="8.8515851512888926E-6"/>
    <n v="6.2492060954205994E-2"/>
    <n v="10.764000000000001"/>
    <n v="11.048500000000001"/>
    <n v="-1"/>
    <n v="0"/>
    <n v="0.97499999999999998"/>
    <n v="2.5000000000000022E-2"/>
    <n v="105038.96307180729"/>
    <n v="1.010675241645953E-2"/>
    <n v="0"/>
    <n v="0"/>
    <n v="0"/>
    <n v="113734.1141305177"/>
    <m/>
    <m/>
    <s v=""/>
    <m/>
    <n v="61.185739711870575"/>
    <x v="708"/>
    <m/>
    <m/>
    <m/>
    <n v="63.584307941863528"/>
    <n v="-2.1264870966292149E-3"/>
    <n v="0"/>
    <m/>
  </r>
  <r>
    <x v="751"/>
    <n v="1430.5"/>
    <n v="2.8954619067984577E-3"/>
    <n v="4.7017106817589527E-3"/>
    <n v="0"/>
    <n v="2206.6003420000002"/>
    <n v="2206.6003420000002"/>
    <n v="1430.5"/>
    <n v="10.4"/>
    <n v="0.10400000000000001"/>
    <n v="4.082551414524617E-2"/>
    <n v="5.2887500000000003"/>
    <n v="42208.79"/>
    <n v="40065.72"/>
    <n v="8.359489230808057E-6"/>
    <n v="6.317448585475384E-2"/>
    <n v="10.639999999999999"/>
    <n v="11.0885"/>
    <n v="-1"/>
    <n v="0"/>
    <n v="0.97499999999999998"/>
    <n v="2.5000000000000022E-2"/>
    <n v="105260.89458503954"/>
    <n v="6.9903417120669165E-3"/>
    <n v="0"/>
    <n v="0"/>
    <n v="0"/>
    <n v="113976.49914247573"/>
    <m/>
    <m/>
    <s v=""/>
    <m/>
    <n v="61.316135999432142"/>
    <x v="709"/>
    <m/>
    <m/>
    <m/>
    <n v="63.584307941863528"/>
    <n v="-2.5891494234375756E-5"/>
    <n v="0"/>
    <m/>
  </r>
  <r>
    <x v="752"/>
    <n v="1422.95"/>
    <n v="-5.2778748689269461E-3"/>
    <n v="-5.4293057359593444E-3"/>
    <n v="0"/>
    <n v="2195.0031739999999"/>
    <n v="2195.0031739999999"/>
    <n v="1422.95"/>
    <n v="10.77"/>
    <n v="0.10769999999999999"/>
    <n v="5.0872759995698041E-2"/>
    <n v="5.2881299999999998"/>
    <n v="42764.1"/>
    <n v="40576.11"/>
    <n v="2.8003698140964953E-5"/>
    <n v="5.6827240004301949E-2"/>
    <n v="10.545999999999999"/>
    <n v="11.078500000000002"/>
    <n v="-1"/>
    <n v="0"/>
    <n v="0.97499999999999998"/>
    <n v="2.5000000000000022E-2"/>
    <n v="104752.75209062456"/>
    <n v="4.6326792552420226E-3"/>
    <n v="0"/>
    <n v="0"/>
    <n v="0"/>
    <n v="113429.93923002254"/>
    <m/>
    <m/>
    <s v=""/>
    <m/>
    <n v="61.022102210221568"/>
    <x v="710"/>
    <m/>
    <m/>
    <m/>
    <n v="63.584307941863528"/>
    <n v="-4.8988448119570149E-3"/>
    <n v="0"/>
    <m/>
  </r>
  <r>
    <x v="753"/>
    <n v="1427.99"/>
    <n v="3.5419375241574347E-3"/>
    <n v="-2.7051325698570494E-3"/>
    <n v="0"/>
    <n v="2202.7680660000001"/>
    <n v="2202.7680660000001"/>
    <n v="1427.99"/>
    <n v="10.34"/>
    <n v="0.10339999999999999"/>
    <n v="4.3938329560178166E-2"/>
    <n v="5.2906300000000002"/>
    <n v="41478.92"/>
    <n v="39351.019999999997"/>
    <n v="1.2501030486949837E-5"/>
    <n v="5.9461670439821826E-2"/>
    <n v="10.669999999999998"/>
    <n v="11.102"/>
    <n v="-1"/>
    <n v="0"/>
    <n v="0.97499999999999998"/>
    <n v="2.5000000000000022E-2"/>
    <n v="105035.43568588863"/>
    <n v="-4.4861449917720231E-3"/>
    <n v="0"/>
    <n v="0"/>
    <n v="0"/>
    <n v="113735.9475003366"/>
    <m/>
    <m/>
    <s v=""/>
    <m/>
    <n v="61.18672601302913"/>
    <x v="711"/>
    <m/>
    <m/>
    <m/>
    <n v="63.584307941863528"/>
    <n v="-2.2402571722737186E-3"/>
    <n v="0"/>
    <m/>
  </r>
  <r>
    <x v="754"/>
    <n v="1440.13"/>
    <n v="8.5014600942583396E-3"/>
    <n v="6.6902446973883256E-3"/>
    <n v="0"/>
    <n v="2221.555664"/>
    <n v="2221.555664"/>
    <n v="1440.13"/>
    <n v="9.89"/>
    <n v="9.8900000000000002E-2"/>
    <n v="3.9242925105850299E-2"/>
    <n v="5.2856300000000003"/>
    <n v="41025.699999999997"/>
    <n v="38915.550000000003"/>
    <n v="7.1665133828346014E-5"/>
    <n v="5.9657074894149703E-2"/>
    <n v="10.59"/>
    <n v="11.106000000000002"/>
    <n v="-1"/>
    <n v="0"/>
    <n v="0.97499999999999998"/>
    <n v="2.5000000000000022E-2"/>
    <n v="105877.00755853673"/>
    <n v="-2.2350792647275464E-3"/>
    <n v="0"/>
    <n v="0"/>
    <n v="0"/>
    <n v="114650.69113661774"/>
    <m/>
    <m/>
    <s v=""/>
    <m/>
    <n v="61.678832242197622"/>
    <x v="712"/>
    <m/>
    <m/>
    <m/>
    <n v="63.950441841104379"/>
    <n v="0"/>
    <n v="0"/>
    <m/>
  </r>
  <r>
    <x v="755"/>
    <n v="1423.9"/>
    <n v="-1.1269815919396131E-2"/>
    <n v="-1.6088312631088453E-3"/>
    <n v="0"/>
    <n v="2196.5427249999998"/>
    <n v="2196.5427249999998"/>
    <n v="1423.9"/>
    <n v="11.22"/>
    <n v="0.11220000000000001"/>
    <n v="4.6422955244166786E-2"/>
    <n v="5.2850000000000001"/>
    <n v="42570.29"/>
    <n v="40375.26"/>
    <n v="1.2845505612590969E-4"/>
    <n v="6.5777044755833222E-2"/>
    <n v="10.45"/>
    <n v="11.074000000000002"/>
    <n v="-1"/>
    <n v="0"/>
    <n v="0.97499999999999998"/>
    <n v="2.5000000000000022E-2"/>
    <n v="104812.90886144082"/>
    <n v="6.4844336874432251E-3"/>
    <n v="0"/>
    <n v="0"/>
    <n v="0"/>
    <n v="113500.00101269264"/>
    <m/>
    <m/>
    <s v=""/>
    <m/>
    <n v="61.059793469620509"/>
    <x v="713"/>
    <m/>
    <m/>
    <m/>
    <n v="63.950441841104379"/>
    <n v="-1.0062252761876667E-2"/>
    <n v="0"/>
    <m/>
  </r>
  <r>
    <x v="756"/>
    <n v="1422.18"/>
    <n v="-1.2079499964885443E-3"/>
    <n v="-5.7122431663958473E-3"/>
    <n v="0"/>
    <n v="2193.8876949999999"/>
    <n v="2193.8876949999999"/>
    <n v="1422.18"/>
    <n v="11.13"/>
    <n v="0.11130000000000001"/>
    <n v="3.5306698276063239E-2"/>
    <n v="5.2850000000000001"/>
    <n v="42689.99"/>
    <n v="40483.15"/>
    <n v="1.4609077198522894E-6"/>
    <n v="7.5993301723936771E-2"/>
    <n v="10.524000000000001"/>
    <n v="11.067"/>
    <n v="-1"/>
    <n v="0"/>
    <n v="0.97499999999999998"/>
    <n v="2.5000000000000022E-2"/>
    <n v="104696.46730379085"/>
    <n v="-2.1520986475459525E-3"/>
    <n v="0"/>
    <n v="0"/>
    <n v="0"/>
    <n v="113374.21832096542"/>
    <m/>
    <m/>
    <s v=""/>
    <m/>
    <n v="60.992125935608257"/>
    <x v="714"/>
    <m/>
    <m/>
    <m/>
    <n v="63.950441841104379"/>
    <n v="-1.1185056084487943E-2"/>
    <n v="0"/>
    <m/>
  </r>
  <r>
    <x v="757"/>
    <n v="1420.62"/>
    <n v="-1.0969075644434723E-3"/>
    <n v="-1.5312758619123734E-3"/>
    <n v="0"/>
    <n v="2191.713135"/>
    <n v="2191.713135"/>
    <n v="1420.62"/>
    <n v="11.45"/>
    <n v="0.11449999999999999"/>
    <n v="3.9423157564510689E-2"/>
    <n v="5.2937500000000002"/>
    <n v="42603.24"/>
    <n v="40383.93"/>
    <n v="1.20452733930882E-6"/>
    <n v="7.5076842435489302E-2"/>
    <n v="10.67"/>
    <n v="11.060500000000001"/>
    <n v="-1"/>
    <n v="0"/>
    <n v="0.97499999999999998"/>
    <n v="2.5000000000000022E-2"/>
    <n v="104578.08101106496"/>
    <n v="-5.3621744663464588E-3"/>
    <n v="0"/>
    <n v="0"/>
    <n v="0"/>
    <n v="113258.89261943512"/>
    <m/>
    <m/>
    <s v=""/>
    <m/>
    <n v="60.930083966847469"/>
    <x v="715"/>
    <m/>
    <m/>
    <m/>
    <n v="63.950441841104379"/>
    <n v="-1.2268019555498166E-2"/>
    <n v="0"/>
    <m/>
  </r>
  <r>
    <x v="758"/>
    <n v="1428.82"/>
    <n v="5.7721276625699591E-3"/>
    <n v="6.9891427650015103E-4"/>
    <n v="0"/>
    <n v="2204.3959960000002"/>
    <n v="2204.3959960000002"/>
    <n v="1428.82"/>
    <n v="10.96"/>
    <n v="0.1096"/>
    <n v="3.6628299414131357E-2"/>
    <n v="5.2949999999999999"/>
    <n v="41942.01"/>
    <n v="39751.49"/>
    <n v="3.3126157370565338E-5"/>
    <n v="7.2971700585868646E-2"/>
    <n v="10.806000000000001"/>
    <n v="11.101000000000001"/>
    <n v="-1"/>
    <n v="0"/>
    <n v="0.97499999999999998"/>
    <n v="2.5000000000000022E-2"/>
    <n v="105125.68398533411"/>
    <n v="-1.6674605303781398E-3"/>
    <n v="0"/>
    <n v="0"/>
    <n v="0"/>
    <n v="113853.96043891656"/>
    <m/>
    <m/>
    <s v=""/>
    <m/>
    <n v="61.250213639391617"/>
    <x v="716"/>
    <m/>
    <m/>
    <m/>
    <n v="63.950441841104379"/>
    <n v="-7.1042700772320222E-3"/>
    <n v="0"/>
    <m/>
  </r>
  <r>
    <x v="759"/>
    <n v="1438.24"/>
    <n v="6.5928528436052236E-3"/>
    <n v="-1.209692974152965E-3"/>
    <n v="0"/>
    <n v="2219.188721"/>
    <n v="2219.188721"/>
    <n v="1438.24"/>
    <n v="10.42"/>
    <n v="0.1042"/>
    <n v="3.0117070637943721E-2"/>
    <n v="5.3312499999999998"/>
    <n v="41290.379999999997"/>
    <n v="39128.32"/>
    <n v="4.3180867108019755E-5"/>
    <n v="7.408292936205628E-2"/>
    <n v="10.93"/>
    <n v="11.099500000000001"/>
    <n v="-1"/>
    <n v="-1"/>
    <n v="0.97499999999999998"/>
    <n v="2.5000000000000022E-2"/>
    <n v="105760.23474491072"/>
    <n v="8.5921764265695089E-4"/>
    <n v="0"/>
    <n v="0"/>
    <n v="0"/>
    <n v="114554.66118068012"/>
    <m/>
    <m/>
    <s v=""/>
    <m/>
    <n v="61.627170839341851"/>
    <x v="717"/>
    <m/>
    <m/>
    <m/>
    <n v="63.950441841104379"/>
    <n v="-1.0196122057736234E-3"/>
    <n v="0"/>
    <m/>
  </r>
  <r>
    <x v="760"/>
    <n v="1445.94"/>
    <n v="5.3537657136499828E-3"/>
    <n v="1.5413888658893149E-2"/>
    <n v="0"/>
    <n v="2231.6059570000002"/>
    <n v="2231.6059570000002"/>
    <n v="1445.94"/>
    <n v="10.31"/>
    <n v="0.10310000000000001"/>
    <n v="2.9458329000324607E-2"/>
    <n v="5.2962499999999997"/>
    <n v="40787.449999999997"/>
    <n v="38646.239999999998"/>
    <n v="2.8510102807548875E-5"/>
    <n v="7.3641670999675404E-2"/>
    <n v="11.036"/>
    <n v="11.0425"/>
    <n v="-1"/>
    <n v="-1"/>
    <n v="0.97499999999999998"/>
    <n v="2.5000000000000022E-2"/>
    <n v="106279.71943281181"/>
    <n v="-1.1029100304090766E-3"/>
    <n v="0"/>
    <n v="0"/>
    <n v="0"/>
    <n v="115144.7324125539"/>
    <m/>
    <m/>
    <s v=""/>
    <m/>
    <n v="61.944612488937501"/>
    <x v="718"/>
    <m/>
    <m/>
    <m/>
    <n v="64.212638811439803"/>
    <n v="0"/>
    <n v="0"/>
    <m/>
  </r>
  <r>
    <x v="761"/>
    <n v="1448.39"/>
    <n v="1.6943994909885962E-3"/>
    <n v="1.8316238146370289E-2"/>
    <n v="0"/>
    <n v="2235.3923340000001"/>
    <n v="2235.3923340000001"/>
    <n v="1448.39"/>
    <n v="10.08"/>
    <n v="0.1008"/>
    <n v="2.513904720322388E-2"/>
    <n v="5.2925000000000004"/>
    <n v="40621.410000000003"/>
    <n v="38483.51"/>
    <n v="2.8661325757652863E-6"/>
    <n v="7.5660952796776121E-2"/>
    <n v="10.854000000000001"/>
    <n v="10.956"/>
    <n v="-1"/>
    <n v="-1"/>
    <n v="0.97499999999999998"/>
    <n v="2.5000000000000022E-2"/>
    <n v="106444.10977082957"/>
    <n v="1.3994560281787916E-2"/>
    <n v="0"/>
    <n v="0"/>
    <n v="0"/>
    <n v="115323.49643819671"/>
    <m/>
    <m/>
    <s v=""/>
    <m/>
    <n v="62.04078248354682"/>
    <x v="719"/>
    <m/>
    <m/>
    <m/>
    <n v="64.31065607037209"/>
    <n v="0"/>
    <n v="0"/>
    <m/>
  </r>
  <r>
    <x v="762"/>
    <n v="1446.99"/>
    <n v="-9.6659049013048115E-4"/>
    <n v="1.8446555220683281E-2"/>
    <n v="0"/>
    <n v="2233.4438479999999"/>
    <n v="2233.4438479999999"/>
    <n v="1446.99"/>
    <n v="10.55"/>
    <n v="0.10550000000000001"/>
    <n v="3.1182828490361442E-2"/>
    <n v="5.2937500000000002"/>
    <n v="40679.53"/>
    <n v="38522.400000000001"/>
    <n v="9.3520105924794051E-7"/>
    <n v="7.4317171509638569E-2"/>
    <n v="10.644"/>
    <n v="10.884499999999999"/>
    <n v="-1"/>
    <n v="-1"/>
    <n v="0.97499999999999998"/>
    <n v="2.5000000000000022E-2"/>
    <n v="106346.48331439061"/>
    <n v="1.6692468352038192E-2"/>
    <n v="0"/>
    <n v="0"/>
    <n v="0"/>
    <n v="115229.61248262506"/>
    <m/>
    <m/>
    <s v=""/>
    <m/>
    <n v="61.990275568250183"/>
    <x v="720"/>
    <m/>
    <m/>
    <m/>
    <n v="64.31065607037209"/>
    <n v="-8.9210876598011524E-4"/>
    <n v="0"/>
    <m/>
  </r>
  <r>
    <x v="763"/>
    <n v="1448"/>
    <n v="6.9800067726788484E-4"/>
    <n v="1.3372428235381206E-2"/>
    <n v="0"/>
    <n v="2235.0161130000001"/>
    <n v="2235.0161130000001"/>
    <n v="1448"/>
    <n v="10.65"/>
    <n v="0.1065"/>
    <n v="3.2221618483307027E-2"/>
    <n v="5.2943800000000003"/>
    <n v="40089.199999999997"/>
    <n v="37957.980000000003"/>
    <n v="4.8686509353447785E-7"/>
    <n v="7.4278381516692971E-2"/>
    <n v="10.464000000000002"/>
    <n v="10.805000000000001"/>
    <n v="-1"/>
    <n v="-1"/>
    <n v="0.97499999999999998"/>
    <n v="2.5000000000000022E-2"/>
    <n v="106379.90347129111"/>
    <n v="1.6909875245641137E-2"/>
    <n v="0"/>
    <n v="0"/>
    <n v="0"/>
    <n v="115266.89759069985"/>
    <m/>
    <m/>
    <s v=""/>
    <m/>
    <n v="62.010333902860111"/>
    <x v="721"/>
    <m/>
    <m/>
    <m/>
    <n v="64.31065607037209"/>
    <n v="-5.9483774298885184E-4"/>
    <n v="0"/>
    <m/>
  </r>
  <r>
    <x v="764"/>
    <n v="1450.02"/>
    <n v="1.3950276243093196E-3"/>
    <n v="8.1746030160853023E-3"/>
    <n v="0"/>
    <n v="2239.0520019999999"/>
    <n v="2239.0520019999999"/>
    <n v="1450.02"/>
    <n v="10.32"/>
    <n v="0.1032"/>
    <n v="2.900030684541173E-2"/>
    <n v="5.2912499999999998"/>
    <n v="39560.29"/>
    <n v="37451.870000000003"/>
    <n v="1.943390673741722E-6"/>
    <n v="7.419969315458827E-2"/>
    <n v="10.401999999999999"/>
    <n v="10.737500000000001"/>
    <n v="-1"/>
    <n v="-1"/>
    <n v="0.97499999999999998"/>
    <n v="2.5000000000000022E-2"/>
    <n v="106489.13608264951"/>
    <n v="1.1930666592685046E-2"/>
    <n v="0"/>
    <n v="0"/>
    <n v="0"/>
    <n v="115431.81879395763"/>
    <m/>
    <m/>
    <s v=""/>
    <m/>
    <n v="62.099056850171401"/>
    <x v="722"/>
    <m/>
    <m/>
    <m/>
    <n v="64.362685889461218"/>
    <n v="0"/>
    <n v="0"/>
    <m/>
  </r>
  <r>
    <x v="765"/>
    <n v="1448.31"/>
    <n v="-1.1792940787024309E-3"/>
    <n v="1.6415432237328886E-3"/>
    <n v="0"/>
    <n v="2236.4602049999999"/>
    <n v="2236.4602049999999"/>
    <n v="1448.31"/>
    <n v="10.44"/>
    <n v="0.10439999999999999"/>
    <n v="3.2977390243303165E-2"/>
    <n v="5.2925000000000004"/>
    <n v="39822.76"/>
    <n v="37695.11"/>
    <n v="1.3923763839186813E-6"/>
    <n v="7.1422609756696828E-2"/>
    <n v="10.382000000000001"/>
    <n v="10.658000000000001"/>
    <n v="-1"/>
    <n v="-1"/>
    <n v="0.97499999999999998"/>
    <n v="2.5000000000000022E-2"/>
    <n v="106383.98409526094"/>
    <n v="6.8920170184652019E-3"/>
    <n v="0"/>
    <n v="0"/>
    <n v="0"/>
    <n v="115320.68837092719"/>
    <m/>
    <m/>
    <s v=""/>
    <m/>
    <n v="62.039271822701039"/>
    <x v="723"/>
    <m/>
    <m/>
    <m/>
    <n v="64.362685889461218"/>
    <n v="-9.8873882081607078E-4"/>
    <n v="0"/>
    <m/>
  </r>
  <r>
    <x v="766"/>
    <n v="1438.06"/>
    <n v="-7.0772141323335314E-3"/>
    <n v="-7.1300703995892389E-3"/>
    <n v="0"/>
    <n v="2220.720703"/>
    <n v="2220.720703"/>
    <n v="1438.06"/>
    <n v="11.1"/>
    <n v="0.111"/>
    <n v="3.9860736913594749E-2"/>
    <n v="5.2925000000000004"/>
    <n v="40597.79"/>
    <n v="38423.449999999997"/>
    <n v="5.0443750551883717E-5"/>
    <n v="7.1139263086405252E-2"/>
    <n v="10.407999999999999"/>
    <n v="10.6065"/>
    <n v="-1"/>
    <n v="-1"/>
    <n v="0.97499999999999998"/>
    <n v="2.5000000000000022E-2"/>
    <n v="105701.29285216735"/>
    <n v="9.8104006112897935E-4"/>
    <n v="0"/>
    <n v="0"/>
    <n v="0"/>
    <n v="114585.49672190778"/>
    <m/>
    <m/>
    <s v=""/>
    <m/>
    <n v="61.643759489228067"/>
    <x v="724"/>
    <m/>
    <m/>
    <m/>
    <n v="64.362685889461218"/>
    <n v="-7.3834643499373076E-3"/>
    <n v="0"/>
    <m/>
  </r>
  <r>
    <x v="767"/>
    <n v="1433.37"/>
    <n v="-3.2613381917305784E-3"/>
    <n v="-9.4248181011893362E-3"/>
    <n v="0"/>
    <n v="2213.5844729999999"/>
    <n v="2213.5844729999999"/>
    <n v="1433.37"/>
    <n v="11.61"/>
    <n v="0.11609999999999999"/>
    <n v="4.1029730223384644E-2"/>
    <n v="5.2925000000000004"/>
    <n v="41322.620000000003"/>
    <n v="39093.31"/>
    <n v="1.0671119471868145E-5"/>
    <n v="7.507026977661535E-2"/>
    <n v="10.612"/>
    <n v="10.618"/>
    <n v="-1"/>
    <n v="-1"/>
    <n v="0.97499999999999998"/>
    <n v="2.5000000000000022E-2"/>
    <n v="105411.25229672287"/>
    <n v="-6.9784689849112791E-3"/>
    <n v="0"/>
    <n v="0"/>
    <n v="0"/>
    <n v="114277.62958557572"/>
    <m/>
    <m/>
    <s v=""/>
    <m/>
    <n v="61.478135669027246"/>
    <x v="725"/>
    <m/>
    <m/>
    <m/>
    <n v="64.362685889461218"/>
    <n v="-1.0127711689781549E-2"/>
    <n v="0"/>
    <m/>
  </r>
  <r>
    <x v="768"/>
    <n v="1444.26"/>
    <n v="7.5974800644635909E-3"/>
    <n v="-2.5253387139936301E-3"/>
    <n v="0"/>
    <n v="2230.798828"/>
    <n v="2230.798828"/>
    <n v="1444.26"/>
    <n v="10.34"/>
    <n v="0.10339999999999999"/>
    <n v="2.7804130495352269E-2"/>
    <n v="5.2925000000000004"/>
    <n v="39808.11"/>
    <n v="37655.01"/>
    <n v="5.7286197036021674E-5"/>
    <n v="7.5595869504647722E-2"/>
    <n v="10.824"/>
    <n v="10.690999999999999"/>
    <n v="1"/>
    <n v="0"/>
    <n v="0.97499999999999998"/>
    <n v="2.5000000000000022E-2"/>
    <n v="106095.13483731523"/>
    <n v="-8.794188472626141E-3"/>
    <n v="0"/>
    <n v="0"/>
    <n v="0"/>
    <n v="115039.4041133307"/>
    <m/>
    <m/>
    <s v=""/>
    <m/>
    <n v="61.887948840129646"/>
    <x v="726"/>
    <m/>
    <m/>
    <m/>
    <n v="64.362685889461218"/>
    <n v="-3.5551598651448746E-3"/>
    <n v="0"/>
    <m/>
  </r>
  <r>
    <x v="769"/>
    <n v="1455.3"/>
    <n v="7.6440530098458304E-3"/>
    <n v="3.7236866715428807E-3"/>
    <n v="0"/>
    <n v="2248.4038089999999"/>
    <n v="2248.4038089999999"/>
    <n v="1455.3"/>
    <n v="10.23"/>
    <n v="0.1023"/>
    <n v="2.5401249241735632E-2"/>
    <n v="5.2968799999999998"/>
    <n v="38618.46"/>
    <n v="36524.42"/>
    <n v="5.7988000706106412E-5"/>
    <n v="7.689875075826437E-2"/>
    <n v="10.762"/>
    <n v="10.670999999999999"/>
    <n v="1"/>
    <n v="0"/>
    <n v="0.97499999999999998"/>
    <n v="2.5000000000000022E-2"/>
    <n v="106806.21920864437"/>
    <n v="-2.6769025415851466E-3"/>
    <n v="0"/>
    <n v="0"/>
    <n v="0"/>
    <n v="115838.62580897754"/>
    <m/>
    <m/>
    <s v=""/>
    <m/>
    <n v="62.317907529444355"/>
    <x v="727"/>
    <m/>
    <m/>
    <m/>
    <n v="64.577747333532656"/>
    <n v="0"/>
    <n v="0"/>
    <m/>
  </r>
  <r>
    <x v="770"/>
    <n v="1456.81"/>
    <n v="1.0375867518723769E-3"/>
    <n v="5.9405675021176885E-3"/>
    <n v="0"/>
    <n v="2250.96875"/>
    <n v="2250.96875"/>
    <n v="1456.81"/>
    <n v="10.220000000000001"/>
    <n v="0.10220000000000001"/>
    <n v="2.2769786173324591E-2"/>
    <n v="5.3262499999999999"/>
    <n v="38344.19"/>
    <n v="36259.89"/>
    <n v="1.0754702774627692E-6"/>
    <n v="7.9430213826675422E-2"/>
    <n v="10.744"/>
    <n v="10.653"/>
    <n v="1"/>
    <n v="0"/>
    <n v="0.97499999999999998"/>
    <n v="2.5000000000000022E-2"/>
    <n v="106894.93066966052"/>
    <n v="2.977610089246685E-3"/>
    <n v="0"/>
    <n v="0"/>
    <n v="0"/>
    <n v="115946.90160830662"/>
    <m/>
    <m/>
    <s v=""/>
    <m/>
    <n v="62.376156850024117"/>
    <x v="728"/>
    <m/>
    <m/>
    <m/>
    <n v="64.636426592647439"/>
    <n v="0"/>
    <n v="0"/>
    <m/>
  </r>
  <r>
    <x v="771"/>
    <n v="1455.54"/>
    <n v="-8.7176776655839561E-4"/>
    <n v="1.2146013867892824E-2"/>
    <n v="0"/>
    <n v="2249.064453"/>
    <n v="2249.064453"/>
    <n v="1455.54"/>
    <n v="10.02"/>
    <n v="0.1002"/>
    <n v="2.0740425025510628E-2"/>
    <n v="5.2949999999999999"/>
    <n v="38371.54"/>
    <n v="36280.660000000003"/>
    <n v="7.6064209389689141E-7"/>
    <n v="7.9459574974489369E-2"/>
    <n v="10.7"/>
    <n v="10.621499999999999"/>
    <n v="1"/>
    <n v="0"/>
    <n v="0.97499999999999998"/>
    <n v="2.5000000000000022E-2"/>
    <n v="106805.60356366583"/>
    <n v="4.8028524100212078E-3"/>
    <n v="0"/>
    <n v="0"/>
    <n v="0"/>
    <n v="115853.33149392513"/>
    <m/>
    <m/>
    <s v=""/>
    <m/>
    <n v="62.325818772419836"/>
    <x v="729"/>
    <m/>
    <m/>
    <m/>
    <n v="64.636426592647439"/>
    <n v="-8.3301471384289449E-4"/>
    <n v="0"/>
    <m/>
  </r>
  <r>
    <x v="772"/>
    <n v="1459.68"/>
    <n v="2.8443052063151786E-3"/>
    <n v="1.8251657265938581E-2"/>
    <n v="0"/>
    <n v="2255.4780270000001"/>
    <n v="2255.4780270000001"/>
    <n v="1459.68"/>
    <n v="10.24"/>
    <n v="0.1024"/>
    <n v="2.2943247695045799E-2"/>
    <n v="5.3049999999999997"/>
    <n v="37736.480000000003"/>
    <n v="35659.81"/>
    <n v="8.0671213128908318E-6"/>
    <n v="7.9456752304954206E-2"/>
    <n v="10.484"/>
    <n v="10.602500000000001"/>
    <n v="-1"/>
    <n v="0"/>
    <n v="0.97499999999999998"/>
    <n v="2.5000000000000022E-2"/>
    <n v="107056.10403796185"/>
    <n v="1.0447466456658727E-2"/>
    <n v="0"/>
    <n v="0"/>
    <n v="0"/>
    <n v="116127.51164488478"/>
    <m/>
    <m/>
    <s v=""/>
    <m/>
    <n v="62.47331994635546"/>
    <x v="730"/>
    <m/>
    <m/>
    <m/>
    <n v="64.728686248416039"/>
    <n v="0"/>
    <n v="0"/>
    <m/>
  </r>
  <r>
    <x v="773"/>
    <n v="1457.63"/>
    <n v="-1.4044174065548365E-3"/>
    <n v="9.2497597949201538E-3"/>
    <n v="0"/>
    <n v="2252.4340820000002"/>
    <n v="2252.4340820000002"/>
    <n v="1457.63"/>
    <n v="10.199999999999999"/>
    <n v="0.10199999999999999"/>
    <n v="2.2599812278833578E-2"/>
    <n v="5.2968799999999998"/>
    <n v="37359.839999999997"/>
    <n v="35298.879999999997"/>
    <n v="1.975161878908908E-6"/>
    <n v="7.9400187721166415E-2"/>
    <n v="10.210000000000001"/>
    <n v="10.576000000000002"/>
    <n v="-1"/>
    <n v="0"/>
    <n v="0.97499999999999998"/>
    <n v="2.5000000000000022E-2"/>
    <n v="106882.42221700706"/>
    <n v="1.5604138129474698E-2"/>
    <n v="0"/>
    <n v="0"/>
    <n v="0"/>
    <n v="115945.73039755339"/>
    <m/>
    <m/>
    <s v=""/>
    <m/>
    <n v="62.375526771732808"/>
    <x v="731"/>
    <m/>
    <m/>
    <m/>
    <n v="64.728686248416039"/>
    <n v="-1.5913456708019913E-3"/>
    <n v="0"/>
    <m/>
  </r>
  <r>
    <x v="774"/>
    <n v="1456.38"/>
    <n v="-8.5755644436513734E-4"/>
    <n v="7.4815034070918607E-4"/>
    <n v="0"/>
    <n v="2251.030029"/>
    <n v="2251.030029"/>
    <n v="1456.38"/>
    <n v="10.18"/>
    <n v="0.1018"/>
    <n v="2.286166810536569E-2"/>
    <n v="5.2918799999999999"/>
    <n v="37098.69"/>
    <n v="35047.17"/>
    <n v="7.3603420103773489E-7"/>
    <n v="7.8938331894634312E-2"/>
    <n v="10.181999999999999"/>
    <n v="10.568999999999999"/>
    <n v="-1"/>
    <n v="0"/>
    <n v="0.97499999999999998"/>
    <n v="2.5000000000000022E-2"/>
    <n v="106774.00196387754"/>
    <n v="7.4205794723674057E-3"/>
    <n v="0"/>
    <n v="0"/>
    <n v="0"/>
    <n v="115855.00070289984"/>
    <m/>
    <m/>
    <s v=""/>
    <m/>
    <n v="62.326716759682782"/>
    <x v="732"/>
    <m/>
    <m/>
    <m/>
    <n v="64.728686248416039"/>
    <n v="-2.3985846920528964E-3"/>
    <n v="0"/>
    <m/>
  </r>
  <r>
    <x v="775"/>
    <n v="1451.19"/>
    <n v="-3.5636303711943373E-3"/>
    <n v="-3.8530667823575282E-3"/>
    <n v="0"/>
    <n v="2243.2614749999998"/>
    <n v="2243.2614749999998"/>
    <n v="1451.19"/>
    <n v="10.58"/>
    <n v="0.10580000000000001"/>
    <n v="2.8865472339993703E-2"/>
    <n v="5.2931299999999997"/>
    <n v="38485.160000000003"/>
    <n v="36352.04"/>
    <n v="1.274486592605374E-5"/>
    <n v="7.6934527660006302E-2"/>
    <n v="10.172000000000001"/>
    <n v="10.583500000000001"/>
    <n v="-1"/>
    <n v="0"/>
    <n v="0.97499999999999998"/>
    <n v="2.5000000000000022E-2"/>
    <n v="106502.39623079258"/>
    <n v="-3.0164202988869349E-4"/>
    <n v="0"/>
    <n v="0"/>
    <n v="0"/>
    <n v="115573.41268557147"/>
    <m/>
    <m/>
    <s v=""/>
    <m/>
    <n v="62.175230362958722"/>
    <x v="733"/>
    <m/>
    <m/>
    <m/>
    <n v="64.728686248416039"/>
    <n v="-4.8491777860045771E-3"/>
    <n v="0"/>
    <m/>
  </r>
  <r>
    <x v="776"/>
    <n v="1449.37"/>
    <n v="-1.2541431514826451E-3"/>
    <n v="-4.2354421672817777E-3"/>
    <n v="0"/>
    <n v="2240.7282709999999"/>
    <n v="2240.7282709999999"/>
    <n v="1449.37"/>
    <n v="11.15"/>
    <n v="0.1115"/>
    <n v="3.4547322526185503E-2"/>
    <n v="5.2956300000000001"/>
    <n v="38110.03"/>
    <n v="35982.35"/>
    <n v="1.5748499252390097E-6"/>
    <n v="7.6952677473814499E-2"/>
    <n v="10.244"/>
    <n v="10.551500000000001"/>
    <n v="-1"/>
    <n v="0"/>
    <n v="0.97499999999999998"/>
    <n v="2.5000000000000022E-2"/>
    <n v="106345.0887274869"/>
    <n v="-3.6721520506991512E-3"/>
    <n v="0"/>
    <n v="0"/>
    <n v="0"/>
    <n v="115418.00065360048"/>
    <m/>
    <m/>
    <s v=""/>
    <m/>
    <n v="62.091623081106967"/>
    <x v="734"/>
    <m/>
    <m/>
    <m/>
    <n v="64.728686248416039"/>
    <n v="-6.2649581407334676E-3"/>
    <n v="0"/>
    <m/>
  </r>
  <r>
    <x v="777"/>
    <n v="1399.04"/>
    <n v="-3.4725432429262293E-2"/>
    <n v="-4.1805179802859249E-2"/>
    <n v="0"/>
    <n v="2163.1135250000002"/>
    <n v="2163.1135250000002"/>
    <n v="1399.04"/>
    <n v="18.309999999999999"/>
    <n v="0.18309999999999998"/>
    <n v="0.11155377558879305"/>
    <n v="5.3"/>
    <n v="47465.37"/>
    <n v="44810.32"/>
    <n v="1.249105887204656E-3"/>
    <n v="7.1546224411206935E-2"/>
    <n v="10.469999999999999"/>
    <n v="10.5525"/>
    <n v="-1"/>
    <n v="0"/>
    <n v="0.97499999999999998"/>
    <n v="2.5000000000000022E-2"/>
    <n v="103396.80356799095"/>
    <n v="-4.311710442274963E-3"/>
    <n v="0"/>
    <n v="0"/>
    <n v="0"/>
    <n v="112228.40514036543"/>
    <m/>
    <m/>
    <s v=""/>
    <m/>
    <n v="60.375710820736316"/>
    <x v="735"/>
    <m/>
    <m/>
    <m/>
    <n v="64.728686248416039"/>
    <n v="-3.3752139742837528E-2"/>
    <n v="0"/>
    <m/>
  </r>
  <r>
    <x v="778"/>
    <n v="1406.82"/>
    <n v="5.560956084172064E-3"/>
    <n v="-3.4839806312132349E-2"/>
    <n v="-1"/>
    <n v="2175.7839359999998"/>
    <n v="2175.7839359999998"/>
    <n v="1406.82"/>
    <n v="15.42"/>
    <n v="0.1542"/>
    <n v="2.0202208560124307E-2"/>
    <n v="5.3449999999999998"/>
    <n v="43687.59"/>
    <n v="41237.54"/>
    <n v="3.0753136477382166E-5"/>
    <n v="0.1339977914398757"/>
    <n v="12.084"/>
    <n v="10.895500000000002"/>
    <n v="1"/>
    <n v="0"/>
    <n v="0"/>
    <n v="0"/>
    <n v="103751.31527796613"/>
    <n v="-3.4181147379259369E-2"/>
    <n v="1"/>
    <n v="20"/>
    <n v="0"/>
    <n v="112646.04010598882"/>
    <m/>
    <m/>
    <s v=""/>
    <m/>
    <n v="60.600386631477541"/>
    <x v="736"/>
    <m/>
    <m/>
    <m/>
    <n v="64.728686248416039"/>
    <n v="-3.0181689236140619E-2"/>
    <n v="1"/>
    <m/>
  </r>
  <r>
    <x v="779"/>
    <n v="1403.17"/>
    <n v="-2.5945039166346273E-3"/>
    <n v="-3.6576753784401839E-2"/>
    <n v="-1"/>
    <n v="2170.1709999999998"/>
    <n v="2170.1709999999998"/>
    <n v="1403.17"/>
    <n v="15.82"/>
    <n v="0.15820000000000001"/>
    <n v="2.2956008353300611E-2"/>
    <n v="5.3324999999999996"/>
    <n v="45597.41"/>
    <n v="43034.45"/>
    <n v="6.7489569829031769E-6"/>
    <n v="0.1352439916466994"/>
    <n v="13.128"/>
    <n v="11.118500000000001"/>
    <n v="1"/>
    <n v="0"/>
    <n v="0"/>
    <n v="0"/>
    <n v="103751.31527796613"/>
    <n v="-2.9294872572065533E-2"/>
    <n v="1"/>
    <n v="20"/>
    <n v="1.4812499999999895E-2"/>
    <n v="112662.72580067952"/>
    <m/>
    <m/>
    <s v=""/>
    <m/>
    <n v="60.609363063747324"/>
    <x v="737"/>
    <m/>
    <m/>
    <m/>
    <n v="64.728686248416039"/>
    <n v="-3.0063280484251886E-2"/>
    <n v="1"/>
    <m/>
  </r>
  <r>
    <x v="780"/>
    <n v="1387.17"/>
    <n v="-1.1402752339345956E-2"/>
    <n v="-4.4415875752553458E-2"/>
    <n v="-1"/>
    <n v="2145.4279999999999"/>
    <n v="2145.4279999999999"/>
    <n v="1387.17"/>
    <n v="18.61"/>
    <n v="0.18609999999999999"/>
    <n v="5.0621417936617813E-2"/>
    <n v="5.3031300000000003"/>
    <n v="48222.33"/>
    <n v="45505.77"/>
    <n v="1.3152103768122053E-4"/>
    <n v="0.13547858206338217"/>
    <n v="14.256"/>
    <n v="11.388500000000001"/>
    <n v="1"/>
    <n v="0"/>
    <n v="0"/>
    <n v="0"/>
    <n v="103751.31527796613"/>
    <n v="-2.8309201025676689E-2"/>
    <n v="1"/>
    <n v="20"/>
    <n v="1.4730916666666705E-2"/>
    <n v="112679.3220529316"/>
    <m/>
    <m/>
    <s v=""/>
    <m/>
    <n v="60.618291378512438"/>
    <x v="738"/>
    <m/>
    <m/>
    <m/>
    <n v="64.728686248416039"/>
    <n v="-2.9945648561506166E-2"/>
    <n v="1"/>
    <m/>
  </r>
  <r>
    <x v="781"/>
    <n v="1374.12"/>
    <n v="-9.4076428988517646E-3"/>
    <n v="-5.2569375499922577E-2"/>
    <n v="-1"/>
    <n v="2125.3429999999998"/>
    <n v="2125.3429999999998"/>
    <n v="1374.12"/>
    <n v="19.63"/>
    <n v="0.1963"/>
    <n v="5.672380279246203E-2"/>
    <n v="5.2987500000000001"/>
    <n v="50477.31"/>
    <n v="47614.5"/>
    <n v="8.9343598649732584E-5"/>
    <n v="0.13957619720753797"/>
    <n v="15.862"/>
    <n v="11.8035"/>
    <n v="1"/>
    <n v="0"/>
    <n v="0"/>
    <n v="0"/>
    <n v="103751.31527796613"/>
    <n v="-2.5831164839378862E-2"/>
    <n v="1"/>
    <n v="20"/>
    <n v="4.4156249999999897E-2"/>
    <n v="112729.07701607561"/>
    <m/>
    <m/>
    <s v=""/>
    <m/>
    <n v="60.645058142799265"/>
    <x v="739"/>
    <m/>
    <m/>
    <m/>
    <n v="64.728686248416039"/>
    <n v="-2.9593084380280965E-2"/>
    <n v="1"/>
    <m/>
  </r>
  <r>
    <x v="782"/>
    <n v="1395.41"/>
    <n v="1.5493552237068275E-2"/>
    <n v="-2.3503908335920087E-3"/>
    <n v="-1"/>
    <n v="2158.3589999999999"/>
    <n v="2158.3589999999999"/>
    <n v="1395.41"/>
    <n v="15.96"/>
    <n v="0.15960000000000002"/>
    <n v="1.8142275100763577E-2"/>
    <n v="5.3"/>
    <n v="47249.42"/>
    <n v="44563.07"/>
    <n v="2.363830196669924E-4"/>
    <n v="0.14145772489923644"/>
    <n v="17.558"/>
    <n v="12.281000000000001"/>
    <n v="1"/>
    <n v="0"/>
    <n v="0"/>
    <n v="0"/>
    <n v="103751.31527796613"/>
    <n v="-2.4390157369348797E-2"/>
    <n v="1"/>
    <n v="20"/>
    <n v="1.4722222222222303E-2"/>
    <n v="112745.67324130298"/>
    <m/>
    <m/>
    <s v=""/>
    <m/>
    <n v="60.65398644302585"/>
    <x v="740"/>
    <m/>
    <m/>
    <m/>
    <n v="64.728686248416039"/>
    <n v="-2.9475479802416715E-2"/>
    <n v="1"/>
    <m/>
  </r>
  <r>
    <x v="783"/>
    <n v="1391.97"/>
    <n v="-2.4652252742921599E-3"/>
    <n v="-1.0376572192056233E-2"/>
    <n v="0"/>
    <n v="2153.6460000000002"/>
    <n v="2153.6460000000002"/>
    <n v="1391.97"/>
    <n v="15.24"/>
    <n v="0.15240000000000001"/>
    <n v="2.7625123553476072E-3"/>
    <n v="5.2987500000000001"/>
    <n v="46454.86"/>
    <n v="43807.5"/>
    <n v="6.092351586682367E-6"/>
    <n v="0.1496374876446524"/>
    <n v="17.088000000000001"/>
    <n v="12.551500000000001"/>
    <n v="1"/>
    <n v="0"/>
    <n v="0.9"/>
    <n v="9.9999999999999978E-2"/>
    <n v="103751.31527796613"/>
    <n v="3.4286525089923803E-3"/>
    <n v="0"/>
    <n v="0"/>
    <n v="1.4718749999999892E-2"/>
    <n v="112762.2679950832"/>
    <m/>
    <m/>
    <s v=""/>
    <m/>
    <n v="60.66291395165544"/>
    <x v="741"/>
    <m/>
    <m/>
    <m/>
    <n v="64.728686248416039"/>
    <n v="-2.9357894669827744E-2"/>
    <n v="0"/>
    <m/>
  </r>
  <r>
    <x v="784"/>
    <n v="1401.89"/>
    <n v="7.1265903719190948E-3"/>
    <n v="-6.5547790350251045E-4"/>
    <n v="0"/>
    <n v="2169.1390000000001"/>
    <n v="2169.1390000000001"/>
    <n v="1401.89"/>
    <n v="14.29"/>
    <n v="0.1429"/>
    <n v="-6.8609180691356908E-3"/>
    <n v="5.2981299999999996"/>
    <n v="44765.52"/>
    <n v="42208.35"/>
    <n v="5.0428692264651059E-5"/>
    <n v="0.14976091806913569"/>
    <n v="17.052"/>
    <n v="12.780999999999999"/>
    <n v="1"/>
    <n v="0"/>
    <n v="0.9"/>
    <n v="9.9999999999999978E-2"/>
    <n v="104038.03504718466"/>
    <n v="0"/>
    <n v="0"/>
    <n v="0"/>
    <n v="0"/>
    <n v="113082.28088065445"/>
    <m/>
    <m/>
    <s v=""/>
    <m/>
    <n v="60.835071841754605"/>
    <x v="742"/>
    <m/>
    <m/>
    <m/>
    <n v="64.728686248416039"/>
    <n v="-2.6628602715497163E-2"/>
    <n v="0"/>
    <m/>
  </r>
  <r>
    <x v="785"/>
    <n v="1402.84"/>
    <n v="6.7765659217178253E-4"/>
    <n v="1.1424931028015228E-2"/>
    <n v="0"/>
    <n v="2170.6179999999999"/>
    <n v="2170.6179999999999"/>
    <n v="1402.84"/>
    <n v="14.09"/>
    <n v="0.1409"/>
    <n v="-1.0741874248595351E-2"/>
    <n v="5.2975000000000003"/>
    <n v="44717.37"/>
    <n v="42157.09"/>
    <n v="4.589074576884101E-7"/>
    <n v="0.15164187424859535"/>
    <n v="16.745999999999999"/>
    <n v="12.979499999999998"/>
    <n v="1"/>
    <n v="0"/>
    <n v="0.9"/>
    <n v="9.9999999999999978E-2"/>
    <n v="104088.85198518404"/>
    <n v="2.7635290063587892E-3"/>
    <n v="0"/>
    <n v="0"/>
    <n v="0"/>
    <n v="113139.51104935083"/>
    <m/>
    <m/>
    <s v=""/>
    <m/>
    <n v="60.865860055407936"/>
    <x v="743"/>
    <m/>
    <m/>
    <m/>
    <n v="64.728686248416039"/>
    <n v="-2.6161333256261132E-2"/>
    <n v="0"/>
    <m/>
  </r>
  <r>
    <x v="786"/>
    <n v="1406.6"/>
    <n v="2.680277152062871E-3"/>
    <n v="2.3512851078929864E-2"/>
    <n v="0"/>
    <n v="2176.5010000000002"/>
    <n v="2176.5010000000002"/>
    <n v="1406.6"/>
    <n v="13.99"/>
    <n v="0.1399"/>
    <n v="-1.1740818329420172E-2"/>
    <n v="5.2975000000000003"/>
    <n v="43975.12"/>
    <n v="41439.78"/>
    <n v="7.1646779999410618E-6"/>
    <n v="0.15164081832942017"/>
    <n v="15.842000000000002"/>
    <n v="13.161999999999997"/>
    <n v="1"/>
    <n v="0"/>
    <n v="0.9"/>
    <n v="9.9999999999999978E-2"/>
    <n v="104162.83132170481"/>
    <n v="3.2533246090769019E-3"/>
    <n v="0"/>
    <n v="0"/>
    <n v="0"/>
    <n v="113227.69081918857"/>
    <m/>
    <m/>
    <s v=""/>
    <m/>
    <n v="60.913298279958163"/>
    <x v="744"/>
    <m/>
    <m/>
    <m/>
    <n v="64.728686248416039"/>
    <n v="-2.5478430168953015E-2"/>
    <n v="0"/>
    <m/>
  </r>
  <r>
    <x v="787"/>
    <n v="1377.95"/>
    <n v="-2.0368263898762895E-2"/>
    <n v="-1.2348965056901307E-2"/>
    <n v="0"/>
    <n v="2132.7600000000002"/>
    <n v="2132.7600000000002"/>
    <n v="1377.95"/>
    <n v="18.13"/>
    <n v="0.18129999999999999"/>
    <n v="2.9462108626912897E-2"/>
    <n v="5.2987500000000001"/>
    <n v="48142.57"/>
    <n v="45361.21"/>
    <n v="4.2347702585280558E-4"/>
    <n v="0.15183789137308709"/>
    <n v="14.713999999999999"/>
    <n v="13.3065"/>
    <n v="1"/>
    <n v="1"/>
    <n v="0.85"/>
    <n v="0.15000000000000002"/>
    <n v="103239.06564375877"/>
    <n v="3.9663694155218643E-3"/>
    <n v="0"/>
    <n v="0"/>
    <n v="0"/>
    <n v="112252.75444558755"/>
    <m/>
    <m/>
    <s v=""/>
    <m/>
    <n v="60.388810058927731"/>
    <x v="745"/>
    <m/>
    <m/>
    <m/>
    <n v="64.728686248416039"/>
    <n v="-3.3894602277085184E-2"/>
    <n v="0"/>
    <m/>
  </r>
  <r>
    <x v="788"/>
    <n v="1387.17"/>
    <n v="6.6910990964839101E-3"/>
    <n v="-3.1926406861252365E-3"/>
    <n v="0"/>
    <n v="2147.1799999999998"/>
    <n v="2147.1799999999998"/>
    <n v="1387.17"/>
    <n v="17.27"/>
    <n v="0.17269999999999999"/>
    <n v="5.698404020702097E-3"/>
    <n v="5.30375"/>
    <n v="49916.29"/>
    <n v="47026.16"/>
    <n v="4.4473067493022441E-5"/>
    <n v="0.1670015959792979"/>
    <n v="15.148000000000001"/>
    <n v="13.632500000000002"/>
    <n v="1"/>
    <n v="1"/>
    <n v="0.85"/>
    <n v="0.15000000000000002"/>
    <n v="104394.6281868496"/>
    <n v="-4.9372832800718136E-3"/>
    <n v="0"/>
    <n v="0"/>
    <n v="0"/>
    <n v="113518.23290054423"/>
    <m/>
    <m/>
    <s v=""/>
    <m/>
    <n v="61.069601710121361"/>
    <x v="746"/>
    <m/>
    <m/>
    <m/>
    <n v="64.728686248416039"/>
    <n v="-2.3028667339716646E-2"/>
    <n v="0"/>
    <m/>
  </r>
  <r>
    <x v="789"/>
    <n v="1392.28"/>
    <n v="3.6837590201632686E-3"/>
    <n v="-6.6354720378810628E-3"/>
    <n v="0"/>
    <n v="2155.183"/>
    <n v="2155.183"/>
    <n v="1392.28"/>
    <n v="16.43"/>
    <n v="0.1643"/>
    <n v="-2.4967073989778654E-3"/>
    <n v="5.3624999999999998"/>
    <n v="50190.35"/>
    <n v="47277.83"/>
    <n v="1.3520259850215165E-5"/>
    <n v="0.16679670739897787"/>
    <n v="15.553999999999998"/>
    <n v="13.979000000000003"/>
    <n v="1"/>
    <n v="1"/>
    <n v="0.85"/>
    <n v="0.15000000000000002"/>
    <n v="104805.31148499537"/>
    <n v="6.2005277442500617E-3"/>
    <n v="0"/>
    <n v="0"/>
    <n v="0"/>
    <n v="113971.3626042543"/>
    <m/>
    <n v="113971.64"/>
    <s v=""/>
    <n v="-2.4339015012309062E-6"/>
    <n v="61.313372687007899"/>
    <x v="747"/>
    <m/>
    <m/>
    <m/>
    <n v="64.728686248416039"/>
    <n v="-1.9154429227794534E-2"/>
    <n v="0"/>
    <m/>
  </r>
  <r>
    <x v="790"/>
    <n v="1386.95"/>
    <n v="-3.8282529376274521E-3"/>
    <n v="-1.1141381567680297E-2"/>
    <n v="0"/>
    <n v="2146.9319999999998"/>
    <n v="2146.9319999999998"/>
    <n v="1386.95"/>
    <n v="16.79"/>
    <n v="0.16789999999999999"/>
    <n v="1.0054907820200298E-3"/>
    <n v="5.3031300000000003"/>
    <n v="51755.67"/>
    <n v="48745.75"/>
    <n v="1.4711823167272165E-5"/>
    <n v="0.16689450921797996"/>
    <n v="15.981999999999999"/>
    <n v="14.289000000000001"/>
    <n v="1"/>
    <n v="1"/>
    <n v="0.85"/>
    <n v="0.15000000000000002"/>
    <n v="104952.38534015257"/>
    <n v="7.3749608733260086E-3"/>
    <n v="0"/>
    <n v="0"/>
    <n v="0"/>
    <n v="114133.65461817816"/>
    <m/>
    <m/>
    <s v=""/>
    <s v=""/>
    <n v="61.400681204748366"/>
    <x v="748"/>
    <m/>
    <m/>
    <m/>
    <n v="64.728686248416039"/>
    <n v="-1.7783297939426901E-2"/>
    <n v="0"/>
    <m/>
  </r>
  <r>
    <x v="791"/>
    <n v="1402.06"/>
    <n v="1.0894408594397609E-2"/>
    <n v="-2.9272501253455596E-3"/>
    <n v="0"/>
    <n v="2170.326"/>
    <n v="2170.326"/>
    <n v="1402.06"/>
    <n v="14.59"/>
    <n v="0.1459"/>
    <n v="-1.9527044664504584E-2"/>
    <n v="5.3025000000000002"/>
    <n v="48620.26"/>
    <n v="45772.38"/>
    <n v="1.1740788788206955E-4"/>
    <n v="0.16542704466450459"/>
    <n v="16.521999999999998"/>
    <n v="14.617500000000001"/>
    <n v="1"/>
    <n v="1"/>
    <n v="0.85"/>
    <n v="0.15000000000000002"/>
    <n v="104963.99505506216"/>
    <n v="8.2961175812703569E-3"/>
    <n v="0"/>
    <n v="0"/>
    <n v="0"/>
    <n v="114153.61180928806"/>
    <m/>
    <n v="114153.88"/>
    <s v=""/>
    <n v="-2.3493788554596051E-6"/>
    <n v="61.411417609651728"/>
    <x v="749"/>
    <m/>
    <m/>
    <m/>
    <n v="64.728686248416039"/>
    <n v="-1.7688254464858666E-2"/>
    <n v="0"/>
    <m/>
  </r>
  <r>
    <x v="792"/>
    <n v="1410.94"/>
    <n v="6.3335377943882776E-3"/>
    <n v="2.3774551567805613E-2"/>
    <n v="0"/>
    <n v="2184.0970000000002"/>
    <n v="2184.0970000000002"/>
    <n v="1410.94"/>
    <n v="13.27"/>
    <n v="0.13269999999999998"/>
    <n v="-3.4771594322718008E-2"/>
    <n v="5.30063"/>
    <n v="46856.800000000003"/>
    <n v="44105.9"/>
    <n v="3.9861105924272442E-5"/>
    <n v="0.16747159432271799"/>
    <n v="16.642000000000003"/>
    <n v="14.846"/>
    <n v="1"/>
    <n v="1"/>
    <n v="0.85"/>
    <n v="0.15000000000000002"/>
    <n v="104955.84037951726"/>
    <n v="7.6914550343103461E-3"/>
    <n v="0"/>
    <n v="0"/>
    <n v="0"/>
    <n v="114148.22952138854"/>
    <m/>
    <m/>
    <s v=""/>
    <s v=""/>
    <n v="61.40852209084462"/>
    <x v="750"/>
    <m/>
    <m/>
    <m/>
    <n v="64.728686248416039"/>
    <n v="-1.7760135803821853E-2"/>
    <n v="0"/>
    <m/>
  </r>
  <r>
    <x v="793"/>
    <n v="1435.04"/>
    <n v="1.7080811373977545E-2"/>
    <n v="3.4164263845299248E-2"/>
    <n v="0"/>
    <n v="2221.4589999999998"/>
    <n v="2221.4589999999998"/>
    <n v="1435.04"/>
    <n v="12.19"/>
    <n v="0.12189999999999999"/>
    <n v="-4.6892792297221195E-2"/>
    <n v="5.3"/>
    <n v="43278.94"/>
    <n v="40732.01"/>
    <n v="2.8684755424667044E-4"/>
    <n v="0.16879279229722119"/>
    <n v="15.669999999999998"/>
    <n v="14.997499999999999"/>
    <n v="1"/>
    <n v="1"/>
    <n v="0.85"/>
    <n v="0.15000000000000002"/>
    <n v="105275.36882676874"/>
    <n v="1.6629119268499304E-2"/>
    <n v="0"/>
    <n v="0"/>
    <n v="0"/>
    <n v="114500.58531039838"/>
    <m/>
    <n v="114500.86"/>
    <s v=""/>
    <n v="-2.3990178031896292E-6"/>
    <n v="61.598079549107204"/>
    <x v="751"/>
    <m/>
    <m/>
    <m/>
    <n v="64.728686248416039"/>
    <n v="-1.4753775744867026E-2"/>
    <n v="0"/>
    <m/>
  </r>
  <r>
    <x v="794"/>
    <n v="1434.54"/>
    <n v="-3.4842234362808533E-4"/>
    <n v="3.0132082481507894E-2"/>
    <n v="0"/>
    <n v="2220.6759999999999"/>
    <n v="2220.6759999999999"/>
    <n v="1434.54"/>
    <n v="12.93"/>
    <n v="0.1293"/>
    <n v="-4.8935805243215225E-2"/>
    <n v="5.30063"/>
    <n v="43552.14"/>
    <n v="40983.519999999997"/>
    <n v="1.2144044087375452E-7"/>
    <n v="0.17823580524321522"/>
    <n v="14.654"/>
    <n v="15.097"/>
    <n v="-1"/>
    <n v="0"/>
    <n v="0.9"/>
    <n v="9.9999999999999978E-2"/>
    <n v="105341.69795043455"/>
    <n v="8.4366471265433507E-3"/>
    <n v="0"/>
    <n v="0"/>
    <n v="0"/>
    <n v="114574.69930237814"/>
    <m/>
    <m/>
    <s v=""/>
    <s v=""/>
    <n v="61.63795078261483"/>
    <x v="752"/>
    <m/>
    <m/>
    <m/>
    <n v="64.728686248416039"/>
    <n v="-1.414170510509416E-2"/>
    <n v="0"/>
    <m/>
  </r>
  <r>
    <x v="795"/>
    <n v="1436.11"/>
    <n v="1.0944274819801869E-3"/>
    <n v="3.5054762901115533E-2"/>
    <n v="0"/>
    <n v="2223.116"/>
    <n v="2223.116"/>
    <n v="1436.11"/>
    <n v="12.95"/>
    <n v="0.1295"/>
    <n v="-4.8480302584250928E-2"/>
    <n v="5.3"/>
    <n v="43522.21"/>
    <n v="40949.71"/>
    <n v="1.1964619530469377E-6"/>
    <n v="0.17798030258425093"/>
    <n v="13.953999999999999"/>
    <n v="15.234500000000001"/>
    <n v="-1"/>
    <n v="0"/>
    <n v="0.9"/>
    <n v="9.9999999999999978E-2"/>
    <n v="105436.76758554165"/>
    <n v="5.1179320765242231E-3"/>
    <n v="0"/>
    <n v="0"/>
    <n v="0"/>
    <n v="114680.12702709074"/>
    <m/>
    <n v="114680.4"/>
    <s v=""/>
    <n v="-2.3802926154559145E-6"/>
    <n v="61.694667919526601"/>
    <x v="753"/>
    <m/>
    <m/>
    <m/>
    <n v="64.728686248416039"/>
    <n v="-1.3260234912906288E-2"/>
    <n v="0"/>
    <m/>
  </r>
  <r>
    <x v="796"/>
    <n v="1437.5"/>
    <n v="9.6789243163830641E-4"/>
    <n v="2.512824673835623E-2"/>
    <n v="0"/>
    <n v="2225.2579999999998"/>
    <n v="2225.2579999999998"/>
    <n v="1437.5"/>
    <n v="13.16"/>
    <n v="0.13159999999999999"/>
    <n v="-4.6355242840117744E-2"/>
    <n v="5.3"/>
    <n v="43635.83"/>
    <n v="41039.68"/>
    <n v="9.3590982612072927E-7"/>
    <n v="0.17795524284011774"/>
    <n v="13.185999999999998"/>
    <n v="15.353"/>
    <n v="-1"/>
    <n v="0"/>
    <n v="0.9"/>
    <n v="9.9999999999999978E-2"/>
    <n v="105551.77924566799"/>
    <n v="4.6152571360735806E-3"/>
    <n v="0"/>
    <n v="0"/>
    <n v="0"/>
    <n v="114809.51182284659"/>
    <m/>
    <m/>
    <s v=""/>
    <s v=""/>
    <n v="61.764273283724599"/>
    <x v="754"/>
    <m/>
    <m/>
    <m/>
    <n v="64.728686248416039"/>
    <n v="-1.2224103803070707E-2"/>
    <n v="0"/>
    <m/>
  </r>
  <r>
    <x v="797"/>
    <n v="1428.61"/>
    <n v="-6.1843478260870111E-3"/>
    <n v="1.2610361117880942E-2"/>
    <n v="0"/>
    <n v="2211.5169999999998"/>
    <n v="2211.5169999999998"/>
    <n v="1428.61"/>
    <n v="13.48"/>
    <n v="0.1348"/>
    <n v="-4.3161675477384864E-2"/>
    <n v="5.3018799999999997"/>
    <n v="45185.279999999999"/>
    <n v="42491.29"/>
    <n v="3.8484034030924081E-5"/>
    <n v="0.17796167547738487"/>
    <n v="12.9"/>
    <n v="15.453500000000002"/>
    <n v="-1"/>
    <n v="0"/>
    <n v="0.9"/>
    <n v="9.9999999999999978E-2"/>
    <n v="105337.63325632391"/>
    <n v="5.5998648898365477E-3"/>
    <n v="0"/>
    <n v="0"/>
    <n v="0"/>
    <n v="114579.12971309066"/>
    <m/>
    <n v="114579.4"/>
    <s v=""/>
    <n v="-2.3589485486086303E-6"/>
    <n v="61.640334218391736"/>
    <x v="755"/>
    <m/>
    <m/>
    <m/>
    <n v="64.728686248416039"/>
    <n v="-1.4231878534614273E-2"/>
    <n v="0"/>
    <m/>
  </r>
  <r>
    <x v="798"/>
    <n v="1417.23"/>
    <n v="-7.9657849238069511E-3"/>
    <n v="-1.2436235179903554E-2"/>
    <n v="0"/>
    <n v="2194.3829999999998"/>
    <n v="2194.3829999999998"/>
    <n v="1417.23"/>
    <n v="14.98"/>
    <n v="0.14980000000000002"/>
    <n v="-2.898811037017382E-2"/>
    <n v="5.3112500000000002"/>
    <n v="47589.15"/>
    <n v="44745.99"/>
    <n v="6.3962905981840569E-5"/>
    <n v="0.17878811037017384"/>
    <n v="12.941999999999998"/>
    <n v="15.212000000000003"/>
    <n v="-1"/>
    <n v="0"/>
    <n v="0.9"/>
    <n v="9.9999999999999978E-2"/>
    <n v="105141.39530365444"/>
    <n v="3.6376525158208217E-3"/>
    <n v="0"/>
    <n v="0"/>
    <n v="0"/>
    <n v="114389.7496942025"/>
    <m/>
    <m/>
    <s v=""/>
    <s v=""/>
    <n v="61.538453119383718"/>
    <x v="756"/>
    <m/>
    <m/>
    <m/>
    <n v="64.728686248416039"/>
    <n v="-1.5886801916265347E-2"/>
    <n v="0"/>
    <m/>
  </r>
  <r>
    <x v="799"/>
    <n v="1422.53"/>
    <n v="3.7396893940997433E-3"/>
    <n v="-8.3481234421757256E-3"/>
    <n v="0"/>
    <n v="2202.683"/>
    <n v="2202.683"/>
    <n v="1422.53"/>
    <n v="15.14"/>
    <n v="0.15140000000000001"/>
    <n v="-2.9375593578498699E-2"/>
    <n v="5.36"/>
    <n v="47288.56"/>
    <n v="44457.2"/>
    <n v="1.3933154854664841E-5"/>
    <n v="0.18077559357849871"/>
    <n v="13.5"/>
    <n v="15.190000000000007"/>
    <n v="-1"/>
    <n v="0"/>
    <n v="0.9"/>
    <n v="9.9999999999999978E-2"/>
    <n v="105427.41373749051"/>
    <n v="-1.2726008429830848E-3"/>
    <n v="0"/>
    <n v="0"/>
    <n v="0"/>
    <n v="114706.8964622068"/>
    <m/>
    <n v="114707.17"/>
    <s v=""/>
    <n v="-2.3846616841183277E-6"/>
    <n v="61.709069119217361"/>
    <x v="757"/>
    <m/>
    <m/>
    <m/>
    <n v="64.728686248416039"/>
    <n v="-1.3184022782798732E-2"/>
    <n v="0"/>
    <m/>
  </r>
  <r>
    <x v="800"/>
    <n v="1420.86"/>
    <n v="-1.1739646967023898E-3"/>
    <n v="-1.0616515620858302E-2"/>
    <n v="0"/>
    <n v="2200.12"/>
    <n v="2200.12"/>
    <n v="1420.86"/>
    <n v="14.64"/>
    <n v="0.1464"/>
    <n v="1.0269646930816861E-2"/>
    <n v="5.4781300000000002"/>
    <n v="46878.6"/>
    <n v="44065.66"/>
    <n v="1.37981280215062E-6"/>
    <n v="0.13613035306918314"/>
    <n v="13.942000000000002"/>
    <n v="15.156000000000002"/>
    <n v="-1"/>
    <n v="0"/>
    <n v="0.9"/>
    <n v="9.9999999999999978E-2"/>
    <n v="105223.17126863226"/>
    <n v="8.1369285595056517E-4"/>
    <n v="0"/>
    <n v="0"/>
    <n v="0"/>
    <n v="114487.32961567528"/>
    <m/>
    <m/>
    <s v=""/>
    <s v=""/>
    <n v="61.590948359901319"/>
    <x v="758"/>
    <m/>
    <m/>
    <m/>
    <n v="64.728686248416039"/>
    <n v="-1.5098577185026163E-2"/>
    <n v="0"/>
    <m/>
  </r>
  <r>
    <x v="801"/>
    <n v="1424.55"/>
    <n v="2.5970187069803696E-3"/>
    <n v="-8.987389345516239E-3"/>
    <n v="0"/>
    <n v="2205.8510000000001"/>
    <n v="2205.8510000000001"/>
    <n v="1424.55"/>
    <n v="14.53"/>
    <n v="0.14529999999999998"/>
    <n v="1.0411101436954978E-2"/>
    <n v="5.3512500000000003"/>
    <n v="47811.59"/>
    <n v="44924.47"/>
    <n v="6.7270321551819774E-6"/>
    <n v="0.13488889856304501"/>
    <n v="14.280000000000001"/>
    <n v="14.9575"/>
    <n v="-1"/>
    <n v="0"/>
    <n v="0.9"/>
    <n v="9.9999999999999978E-2"/>
    <n v="105674.18402402737"/>
    <n v="-2.0258238354670111E-3"/>
    <n v="0"/>
    <n v="0"/>
    <n v="0"/>
    <n v="114983.58615906749"/>
    <m/>
    <n v="114983.86"/>
    <s v=""/>
    <n v="-2.3815597468557215E-6"/>
    <n v="61.85792035793758"/>
    <x v="759"/>
    <m/>
    <m/>
    <m/>
    <n v="64.728686248416039"/>
    <n v="-1.0906660100397647E-2"/>
    <n v="0"/>
    <m/>
  </r>
  <r>
    <x v="802"/>
    <n v="1437.77"/>
    <n v="9.2801235477870669E-3"/>
    <n v="6.477082028357839E-3"/>
    <n v="0"/>
    <n v="2226.7579999999998"/>
    <n v="2226.7579999999998"/>
    <n v="1437.77"/>
    <n v="13.46"/>
    <n v="0.1346"/>
    <n v="-2.8796764951175002E-4"/>
    <n v="5.3062500000000004"/>
    <n v="45869.34"/>
    <n v="43093.34"/>
    <n v="8.5328224224735167E-5"/>
    <n v="0.13488796764951175"/>
    <n v="14.553999999999998"/>
    <n v="14.702499999999995"/>
    <n v="-1"/>
    <n v="0"/>
    <n v="0.9"/>
    <n v="9.9999999999999978E-2"/>
    <n v="106126.05656153943"/>
    <n v="1.1596657037347136E-3"/>
    <n v="0"/>
    <n v="0"/>
    <n v="0"/>
    <n v="115497.31875994572"/>
    <m/>
    <m/>
    <s v=""/>
    <s v=""/>
    <n v="62.134293981094885"/>
    <x v="760"/>
    <m/>
    <m/>
    <m/>
    <n v="64.728686248416039"/>
    <n v="-6.513370564504517E-3"/>
    <n v="0"/>
    <m/>
  </r>
  <r>
    <x v="803"/>
    <n v="1439.37"/>
    <n v="1.1128344589188544E-3"/>
    <n v="1.5555701411083644E-2"/>
    <n v="0"/>
    <n v="2229.2550000000001"/>
    <n v="2229.2550000000001"/>
    <n v="1439.37"/>
    <n v="13.24"/>
    <n v="0.13239999999999999"/>
    <n v="-5.1217451838292405E-4"/>
    <n v="5.32125"/>
    <n v="45201.59"/>
    <n v="42460.09"/>
    <n v="1.2370238025822997E-6"/>
    <n v="0.13291217451838291"/>
    <n v="14.55"/>
    <n v="14.577499999999995"/>
    <n v="-1"/>
    <n v="-1"/>
    <n v="0.97499999999999998"/>
    <n v="2.5000000000000022E-2"/>
    <n v="106076.39661397162"/>
    <n v="7.4847258367483072E-3"/>
    <n v="0"/>
    <n v="0"/>
    <n v="0"/>
    <n v="115445.74454439218"/>
    <m/>
    <m/>
    <s v=""/>
    <s v=""/>
    <n v="62.106548510416829"/>
    <x v="761"/>
    <m/>
    <m/>
    <m/>
    <n v="64.728686248416039"/>
    <n v="-6.9828487770604575E-3"/>
    <n v="0"/>
    <m/>
  </r>
  <r>
    <x v="804"/>
    <n v="1443.76"/>
    <n v="3.0499454622510136E-3"/>
    <n v="1.4865957479234915E-2"/>
    <n v="0"/>
    <n v="2236.7109999999998"/>
    <n v="2236.7109999999998"/>
    <n v="1443.76"/>
    <n v="13.23"/>
    <n v="0.1323"/>
    <n v="3.2402255976941297E-3"/>
    <n v="5.3387500000000001"/>
    <n v="44669.599999999999"/>
    <n v="41954.54"/>
    <n v="9.2738753198313529E-6"/>
    <n v="0.12905977440230587"/>
    <n v="14.202000000000002"/>
    <n v="14.477499999999996"/>
    <n v="-1"/>
    <n v="-1"/>
    <n v="0.97499999999999998"/>
    <n v="2.5000000000000022E-2"/>
    <n v="106360.26075875954"/>
    <n v="8.8927991455396427E-3"/>
    <n v="0"/>
    <n v="0"/>
    <n v="0"/>
    <n v="115788.24526710165"/>
    <m/>
    <m/>
    <s v=""/>
    <s v=""/>
    <n v="62.290804221476229"/>
    <x v="762"/>
    <m/>
    <m/>
    <m/>
    <n v="64.728686248416039"/>
    <n v="-4.0627197536122761E-3"/>
    <n v="0"/>
    <m/>
  </r>
  <r>
    <x v="805"/>
    <n v="1444.61"/>
    <n v="5.8874051088819712E-4"/>
    <n v="1.6628662686825502E-2"/>
    <n v="0"/>
    <n v="2238.0329999999999"/>
    <n v="2238.0329999999999"/>
    <n v="1444.61"/>
    <n v="13.14"/>
    <n v="0.13140000000000002"/>
    <n v="1.2846242776930111E-2"/>
    <n v="5.3387500000000001"/>
    <n v="44481.59"/>
    <n v="41754.92"/>
    <n v="3.4641143271106261E-7"/>
    <n v="0.11855375722306991"/>
    <n v="13.820000000000002"/>
    <n v="14.4245"/>
    <n v="-1"/>
    <n v="-1"/>
    <n v="0.97499999999999998"/>
    <n v="2.5000000000000022E-2"/>
    <n v="106408.66231621335"/>
    <n v="8.8482396389972795E-3"/>
    <n v="0"/>
    <n v="0"/>
    <n v="0"/>
    <n v="115842.78705132856"/>
    <m/>
    <m/>
    <s v=""/>
    <s v=""/>
    <n v="62.320146160248434"/>
    <x v="763"/>
    <m/>
    <m/>
    <m/>
    <n v="64.728686248416039"/>
    <n v="-3.6973172214161965E-3"/>
    <n v="0"/>
    <m/>
  </r>
  <r>
    <x v="806"/>
    <n v="1448.39"/>
    <n v="2.6166231716520105E-3"/>
    <n v="1.6648267151497143E-2"/>
    <n v="0"/>
    <n v="2243.933"/>
    <n v="2243.933"/>
    <n v="1448.39"/>
    <n v="12.68"/>
    <n v="0.1268"/>
    <n v="8.5241520045878511E-3"/>
    <n v="5.3375000000000004"/>
    <n v="42916.66"/>
    <n v="40280.22"/>
    <n v="6.8288444136355727E-6"/>
    <n v="0.11827584799541214"/>
    <n v="13.520000000000001"/>
    <n v="14.376999999999999"/>
    <n v="-1"/>
    <n v="-1"/>
    <n v="0.97499999999999998"/>
    <n v="2.5000000000000022E-2"/>
    <n v="106586.17939187049"/>
    <n v="1.1266444769608475E-2"/>
    <n v="0"/>
    <n v="0"/>
    <n v="0"/>
    <n v="116038.65396681787"/>
    <m/>
    <m/>
    <s v=""/>
    <s v=""/>
    <n v="62.425517026333026"/>
    <x v="764"/>
    <m/>
    <m/>
    <m/>
    <n v="64.728686248416039"/>
    <n v="-2.0387442476933471E-3"/>
    <n v="0"/>
    <m/>
  </r>
  <r>
    <x v="807"/>
    <n v="1438.87"/>
    <n v="-6.5728153328870054E-3"/>
    <n v="7.9532827082307023E-4"/>
    <n v="0"/>
    <n v="2229.4409999999998"/>
    <n v="2229.4409999999998"/>
    <n v="1438.87"/>
    <n v="13.49"/>
    <n v="0.13489999999999999"/>
    <n v="1.8754574864039017E-2"/>
    <n v="5.34"/>
    <n v="44351.32"/>
    <n v="41621.25"/>
    <n v="4.3487580675447646E-5"/>
    <n v="0.11614542513596098"/>
    <n v="13.15"/>
    <n v="14.311499999999999"/>
    <n v="-1"/>
    <n v="-1"/>
    <n v="0.97499999999999998"/>
    <n v="2.5000000000000022E-2"/>
    <n v="105991.83546029089"/>
    <n v="8.6302570137257728E-3"/>
    <n v="0"/>
    <n v="0"/>
    <n v="0"/>
    <n v="115404.95279508052"/>
    <m/>
    <m/>
    <s v=""/>
    <s v=""/>
    <n v="62.084603701905721"/>
    <x v="765"/>
    <m/>
    <m/>
    <m/>
    <n v="64.728686248416039"/>
    <n v="-7.5145642627701958E-3"/>
    <n v="0"/>
    <m/>
  </r>
  <r>
    <x v="808"/>
    <n v="1447.8"/>
    <n v="6.2062590783045213E-3"/>
    <n v="5.8887528902087372E-3"/>
    <n v="0"/>
    <n v="2243.3029999999999"/>
    <n v="2243.3029999999999"/>
    <n v="1447.8"/>
    <n v="12.71"/>
    <n v="0.12710000000000002"/>
    <n v="8.8518132348968381E-3"/>
    <n v="5.34"/>
    <n v="43423.02"/>
    <n v="40744.410000000003"/>
    <n v="3.8279953566771576E-5"/>
    <n v="0.11824818676510318"/>
    <n v="13.156000000000001"/>
    <n v="14.079500000000001"/>
    <n v="-1"/>
    <n v="-1"/>
    <n v="0.97499999999999998"/>
    <n v="2.5000000000000022E-2"/>
    <n v="106577.37935526503"/>
    <n v="-1.2647327677789422E-3"/>
    <n v="0"/>
    <n v="0"/>
    <n v="0"/>
    <n v="116044.18018297851"/>
    <m/>
    <m/>
    <s v=""/>
    <s v=""/>
    <n v="62.428489974477749"/>
    <x v="766"/>
    <m/>
    <m/>
    <m/>
    <n v="64.728686248416039"/>
    <n v="-2.0431678816666965E-3"/>
    <n v="0"/>
    <m/>
  </r>
  <r>
    <x v="809"/>
    <n v="1452.85"/>
    <n v="3.4880508357506557E-3"/>
    <n v="6.3268582637083792E-3"/>
    <n v="0"/>
    <n v="2251.1239999999998"/>
    <n v="2251.1239999999998"/>
    <n v="1452.85"/>
    <n v="12.2"/>
    <n v="0.122"/>
    <n v="2.2542484613934516E-3"/>
    <n v="5.3375000000000004"/>
    <n v="42756.47"/>
    <n v="40113.42"/>
    <n v="1.2124196526542716E-5"/>
    <n v="0.11974575153860655"/>
    <n v="13.05"/>
    <n v="13.851499999999998"/>
    <n v="-1"/>
    <n v="-1"/>
    <n v="0.97499999999999998"/>
    <n v="2.5000000000000022E-2"/>
    <n v="106898.57011402216"/>
    <n v="4.7228484119474778E-3"/>
    <n v="0"/>
    <n v="0"/>
    <n v="0"/>
    <n v="116394.10720261275"/>
    <m/>
    <m/>
    <s v=""/>
    <s v=""/>
    <n v="62.616740823443976"/>
    <x v="767"/>
    <m/>
    <m/>
    <m/>
    <n v="64.789536536395161"/>
    <n v="0"/>
    <n v="0"/>
    <m/>
  </r>
  <r>
    <x v="810"/>
    <n v="1468.33"/>
    <n v="1.0654919640706195E-2"/>
    <n v="1.6393037393526377E-2"/>
    <n v="0"/>
    <n v="2275.3530000000001"/>
    <n v="2275.3530000000001"/>
    <n v="1468.33"/>
    <n v="11.98"/>
    <n v="0.1198"/>
    <n v="2.1681778806522722E-2"/>
    <n v="5.34375"/>
    <n v="40825.85"/>
    <n v="38285.730000000003"/>
    <n v="1.1232938923580478E-4"/>
    <n v="9.8118221193477281E-2"/>
    <n v="12.843999999999999"/>
    <n v="13.64"/>
    <n v="-1"/>
    <n v="-1"/>
    <n v="0.97499999999999998"/>
    <n v="2.5000000000000022E-2"/>
    <n v="107887.32525814674"/>
    <n v="5.0611887505953579E-3"/>
    <n v="0"/>
    <n v="0"/>
    <n v="0"/>
    <n v="117484.15481261964"/>
    <m/>
    <m/>
    <s v=""/>
    <s v=""/>
    <n v="63.203155637058217"/>
    <x v="768"/>
    <m/>
    <m/>
    <m/>
    <n v="65.391193741874787"/>
    <n v="0"/>
    <n v="0"/>
    <m/>
  </r>
  <r>
    <x v="811"/>
    <n v="1471.48"/>
    <n v="2.1452943139486091E-3"/>
    <n v="1.5921708535822976E-2"/>
    <n v="0"/>
    <n v="2280.0129999999999"/>
    <n v="2280.0129999999999"/>
    <n v="1471.48"/>
    <n v="12.14"/>
    <n v="0.12140000000000001"/>
    <n v="1.939780074942947E-2"/>
    <n v="5.3768799999999999"/>
    <n v="41374.35"/>
    <n v="38794.89"/>
    <n v="4.5924338100123657E-6"/>
    <n v="0.10200219925057054"/>
    <n v="12.612"/>
    <n v="13.399500000000003"/>
    <n v="-1"/>
    <n v="-1"/>
    <n v="0.97499999999999998"/>
    <n v="2.5000000000000022E-2"/>
    <n v="108148.85877490776"/>
    <n v="1.3896076783103117E-2"/>
    <n v="0"/>
    <n v="0"/>
    <n v="0"/>
    <n v="117758.21138114831"/>
    <m/>
    <m/>
    <s v=""/>
    <s v=""/>
    <n v="63.35059032713793"/>
    <x v="769"/>
    <m/>
    <m/>
    <m/>
    <n v="65.542026559528097"/>
    <n v="0"/>
    <n v="0"/>
    <m/>
  </r>
  <r>
    <x v="812"/>
    <n v="1472.5"/>
    <n v="6.931796558566905E-4"/>
    <n v="2.3187703524566672E-2"/>
    <n v="0"/>
    <n v="2281.6120000000001"/>
    <n v="2281.6120000000001"/>
    <n v="1472.5"/>
    <n v="12.42"/>
    <n v="0.1242"/>
    <n v="2.270032284403406E-2"/>
    <n v="5.3312499999999998"/>
    <n v="41348.49"/>
    <n v="38765.370000000003"/>
    <n v="4.8016517533607129E-7"/>
    <n v="0.10149967715596594"/>
    <n v="12.504000000000001"/>
    <n v="13.277000000000001"/>
    <n v="-1"/>
    <n v="-1"/>
    <n v="0.97499999999999998"/>
    <n v="2.5000000000000022E-2"/>
    <n v="108219.89386975452"/>
    <n v="1.4661182077762458E-2"/>
    <n v="0"/>
    <n v="0"/>
    <n v="0"/>
    <n v="117836.89192726641"/>
    <m/>
    <m/>
    <s v=""/>
    <s v=""/>
    <n v="63.392918237738655"/>
    <x v="770"/>
    <m/>
    <m/>
    <m/>
    <n v="65.584111657481373"/>
    <n v="0"/>
    <n v="0"/>
    <m/>
  </r>
  <r>
    <x v="813"/>
    <n v="1470.73"/>
    <n v="-1.202037351443086E-3"/>
    <n v="1.5779407094819065E-2"/>
    <n v="0"/>
    <n v="2278.913"/>
    <n v="2278.913"/>
    <n v="1470.73"/>
    <n v="12.54"/>
    <n v="0.12539999999999998"/>
    <n v="2.4706567794105155E-2"/>
    <n v="5.2949999999999999"/>
    <n v="41050.5"/>
    <n v="38480.720000000001"/>
    <n v="1.4466325264090143E-6"/>
    <n v="0.10069343220589483"/>
    <n v="12.290000000000001"/>
    <n v="13.234500000000001"/>
    <n v="-1"/>
    <n v="-1"/>
    <n v="0.97499999999999998"/>
    <n v="2.5000000000000022E-2"/>
    <n v="108073.19544397853"/>
    <n v="2.1021038080790255E-2"/>
    <n v="0"/>
    <n v="0"/>
    <n v="0"/>
    <n v="117679.75266059811"/>
    <m/>
    <m/>
    <s v=""/>
    <s v=""/>
    <n v="63.308381752424786"/>
    <x v="771"/>
    <m/>
    <m/>
    <m/>
    <n v="65.584111657481373"/>
    <n v="-1.3595246931595861E-3"/>
    <n v="0"/>
    <m/>
  </r>
  <r>
    <x v="814"/>
    <n v="1484.35"/>
    <n v="9.2607072678192459E-3"/>
    <n v="2.1552063526887655E-2"/>
    <n v="0"/>
    <n v="2300.0839999999998"/>
    <n v="2300.0839999999998"/>
    <n v="1484.35"/>
    <n v="12.07"/>
    <n v="0.1207"/>
    <n v="2.6833691779395236E-2"/>
    <n v="5.28125"/>
    <n v="41068.639999999999"/>
    <n v="38492.5"/>
    <n v="8.497318007657148E-5"/>
    <n v="9.3866308220604766E-2"/>
    <n v="12.256"/>
    <n v="13.251999999999999"/>
    <n v="-1"/>
    <n v="-1"/>
    <n v="0.97499999999999998"/>
    <n v="2.5000000000000022E-2"/>
    <n v="109049.83591878467"/>
    <n v="1.4035024108890459E-2"/>
    <n v="0"/>
    <n v="0"/>
    <n v="0"/>
    <n v="118746.96136797711"/>
    <m/>
    <m/>
    <s v=""/>
    <s v=""/>
    <n v="63.882509881765117"/>
    <x v="772"/>
    <m/>
    <m/>
    <m/>
    <n v="66.087185880334488"/>
    <n v="0"/>
    <n v="0"/>
    <m/>
  </r>
  <r>
    <x v="815"/>
    <n v="1480.93"/>
    <n v="-2.3040388048639615E-3"/>
    <n v="8.5931050813174981E-3"/>
    <n v="0"/>
    <n v="2294.8249999999998"/>
    <n v="2294.8249999999998"/>
    <n v="1480.93"/>
    <n v="13.04"/>
    <n v="0.13039999999999999"/>
    <n v="3.382038453746096E-2"/>
    <n v="5.29"/>
    <n v="41709.379999999997"/>
    <n v="39077.35"/>
    <n v="5.3208519097406499E-6"/>
    <n v="9.6579615462539029E-2"/>
    <n v="12.23"/>
    <n v="13.208999999999998"/>
    <n v="-1"/>
    <n v="-1"/>
    <n v="0.97499999999999998"/>
    <n v="2.5000000000000022E-2"/>
    <n v="108846.28446436397"/>
    <n v="2.0124364642743808E-2"/>
    <n v="0"/>
    <n v="0"/>
    <n v="0"/>
    <n v="118528.55778335861"/>
    <m/>
    <m/>
    <s v=""/>
    <s v=""/>
    <n v="63.765014924488952"/>
    <x v="773"/>
    <m/>
    <m/>
    <m/>
    <n v="66.087185880334488"/>
    <n v="-1.9171716959788254E-3"/>
    <n v="0"/>
    <m/>
  </r>
  <r>
    <x v="816"/>
    <n v="1480.41"/>
    <n v="-3.5113070840619987E-4"/>
    <n v="6.0966800589626891E-3"/>
    <n v="0"/>
    <n v="2294.0169999999998"/>
    <n v="2294.0169999999998"/>
    <n v="1480.41"/>
    <n v="13.12"/>
    <n v="0.13119999999999998"/>
    <n v="5.307918514054491E-2"/>
    <n v="5.2918799999999999"/>
    <n v="41689.97"/>
    <n v="39053.879999999997"/>
    <n v="1.2333608020384982E-7"/>
    <n v="7.8120814859455073E-2"/>
    <n v="12.442"/>
    <n v="13.2135"/>
    <n v="-1"/>
    <n v="-1"/>
    <n v="0.97499999999999998"/>
    <n v="2.5000000000000022E-2"/>
    <n v="108807.38633625676"/>
    <n v="8.8885251712624846E-3"/>
    <n v="0"/>
    <n v="0"/>
    <n v="0"/>
    <n v="118486.48865277441"/>
    <m/>
    <m/>
    <s v=""/>
    <s v=""/>
    <n v="63.742382920947115"/>
    <x v="774"/>
    <m/>
    <m/>
    <m/>
    <n v="66.087185880334488"/>
    <n v="-2.2973877404046661E-3"/>
    <n v="0"/>
    <m/>
  </r>
  <r>
    <x v="817"/>
    <n v="1495.42"/>
    <n v="1.013908309184619E-2"/>
    <n v="1.5542583494952189E-2"/>
    <n v="0"/>
    <n v="2317.4960000000001"/>
    <n v="2317.4960000000001"/>
    <n v="1495.42"/>
    <n v="13.21"/>
    <n v="0.1321"/>
    <n v="5.3979046165627695E-2"/>
    <n v="5.2943800000000003"/>
    <n v="41265.89"/>
    <n v="38651.339999999997"/>
    <n v="1.0176829690574654E-4"/>
    <n v="7.81209538343723E-2"/>
    <n v="12.638"/>
    <n v="13.211499999999996"/>
    <n v="-1"/>
    <n v="-1"/>
    <n v="0.97499999999999998"/>
    <n v="2.5000000000000022E-2"/>
    <n v="109854.97553371308"/>
    <n v="6.0890847005572457E-3"/>
    <n v="0"/>
    <n v="0"/>
    <n v="0"/>
    <n v="119638.73504138329"/>
    <m/>
    <m/>
    <s v=""/>
    <s v=""/>
    <n v="64.362258919950023"/>
    <x v="775"/>
    <m/>
    <m/>
    <m/>
    <n v="66.574827214179422"/>
    <n v="0"/>
    <n v="0"/>
    <m/>
  </r>
  <r>
    <x v="818"/>
    <n v="1494.25"/>
    <n v="-7.8238889408999146E-4"/>
    <n v="1.5962231952305284E-2"/>
    <n v="0"/>
    <n v="2315.9079999999999"/>
    <n v="2315.9079999999999"/>
    <n v="1494.25"/>
    <n v="12.79"/>
    <n v="0.12789999999999999"/>
    <n v="4.2724369195732567E-2"/>
    <n v="5.2931299999999997"/>
    <n v="41405.660000000003"/>
    <n v="38777.03"/>
    <n v="6.1261165089746072E-7"/>
    <n v="8.5175630804267419E-2"/>
    <n v="12.795999999999999"/>
    <n v="13.197999999999999"/>
    <n v="-1"/>
    <n v="-1"/>
    <n v="0.97499999999999998"/>
    <n v="2.5000000000000022E-2"/>
    <n v="109780.10586780199"/>
    <n v="1.510888253065934E-2"/>
    <n v="0"/>
    <n v="0"/>
    <n v="0"/>
    <n v="119568.93597342513"/>
    <m/>
    <m/>
    <s v=""/>
    <s v=""/>
    <n v="64.324708993642801"/>
    <x v="776"/>
    <m/>
    <m/>
    <m/>
    <n v="66.574827214179422"/>
    <n v="-6.0942750798498313E-4"/>
    <n v="0"/>
    <m/>
  </r>
  <r>
    <x v="819"/>
    <n v="1494.07"/>
    <n v="-1.204617701188182E-4"/>
    <n v="6.5810629143672195E-3"/>
    <n v="0"/>
    <n v="2315.703"/>
    <n v="2315.703"/>
    <n v="1494.07"/>
    <n v="12.45"/>
    <n v="0.1245"/>
    <n v="3.9346110780179855E-2"/>
    <n v="5.2975000000000003"/>
    <n v="41130.9"/>
    <n v="38514.47"/>
    <n v="1.4512786278533836E-8"/>
    <n v="8.5153889219820145E-2"/>
    <n v="12.845999999999998"/>
    <n v="13.0885"/>
    <n v="-1"/>
    <n v="-1"/>
    <n v="0.97499999999999998"/>
    <n v="2.5000000000000022E-2"/>
    <n v="109748.62909049382"/>
    <n v="1.5794021975673589E-2"/>
    <n v="0"/>
    <n v="0"/>
    <n v="0"/>
    <n v="119538.78063565608"/>
    <m/>
    <m/>
    <s v=""/>
    <s v=""/>
    <n v="64.30848627399736"/>
    <x v="777"/>
    <m/>
    <m/>
    <m/>
    <n v="66.574827214179422"/>
    <n v="-8.8747922130016921E-4"/>
    <n v="0"/>
    <m/>
  </r>
  <r>
    <x v="820"/>
    <n v="1482.37"/>
    <n v="-7.8309583888305223E-3"/>
    <n v="1.0541433304006587E-3"/>
    <n v="0"/>
    <n v="2297.5749999999998"/>
    <n v="2297.5749999999998"/>
    <n v="1482.37"/>
    <n v="14.22"/>
    <n v="0.14219999999999999"/>
    <n v="5.967404063235611E-2"/>
    <n v="5.3581300000000001"/>
    <n v="42273.17"/>
    <n v="39568.46"/>
    <n v="6.1807606224021652E-5"/>
    <n v="8.2525959367643884E-2"/>
    <n v="12.922000000000001"/>
    <n v="12.953999999999999"/>
    <n v="-1"/>
    <n v="-1"/>
    <n v="0.97499999999999998"/>
    <n v="2.5000000000000022E-2"/>
    <n v="108985.76280584984"/>
    <n v="6.4080167184257242E-3"/>
    <n v="0"/>
    <n v="0"/>
    <n v="0"/>
    <n v="118709.38524518053"/>
    <m/>
    <m/>
    <s v=""/>
    <s v=""/>
    <n v="63.862294989457823"/>
    <x v="778"/>
    <m/>
    <m/>
    <m/>
    <n v="66.574827214179422"/>
    <n v="-7.8970867869078143E-3"/>
    <n v="0"/>
    <m/>
  </r>
  <r>
    <x v="821"/>
    <n v="1486.3"/>
    <n v="2.6511599668099795E-3"/>
    <n v="4.056434005616838E-3"/>
    <n v="0"/>
    <n v="2303.6759999999999"/>
    <n v="2303.6759999999999"/>
    <n v="1486.3"/>
    <n v="13.51"/>
    <n v="0.1351"/>
    <n v="5.2723753481322647E-2"/>
    <n v="5.3537499999999998"/>
    <n v="42299.01"/>
    <n v="39587.35"/>
    <n v="7.0100602725200417E-6"/>
    <n v="8.2376246518677351E-2"/>
    <n v="13.157999999999998"/>
    <n v="12.932999999999998"/>
    <n v="1"/>
    <n v="0"/>
    <n v="0.97499999999999998"/>
    <n v="2.5000000000000022E-2"/>
    <n v="109268.77877613355"/>
    <n v="1.2814249211376971E-3"/>
    <n v="0"/>
    <n v="0"/>
    <n v="0"/>
    <n v="119018.54066337533"/>
    <m/>
    <m/>
    <s v=""/>
    <s v=""/>
    <n v="64.028611868898892"/>
    <x v="779"/>
    <m/>
    <m/>
    <m/>
    <n v="66.574827214179422"/>
    <n v="-5.3392375426849492E-3"/>
    <n v="0"/>
    <m/>
  </r>
  <r>
    <x v="822"/>
    <n v="1495.92"/>
    <n v="6.4724483617035755E-3"/>
    <n v="3.8979927547422299E-4"/>
    <n v="0"/>
    <n v="2318.8389999999999"/>
    <n v="2318.8389999999999"/>
    <n v="1495.92"/>
    <n v="13.08"/>
    <n v="0.1308"/>
    <n v="4.890650154665141E-2"/>
    <n v="5.3112500000000002"/>
    <n v="41684.449999999997"/>
    <n v="39006.89"/>
    <n v="4.1623039513245321E-5"/>
    <n v="8.189349845334859E-2"/>
    <n v="13.236000000000001"/>
    <n v="12.881999999999996"/>
    <n v="1"/>
    <n v="0"/>
    <n v="0.97499999999999998"/>
    <n v="2.5000000000000022E-2"/>
    <n v="109918.27983116993"/>
    <n v="4.240451456585026E-3"/>
    <n v="0"/>
    <n v="0"/>
    <n v="0"/>
    <n v="119739.11615536355"/>
    <m/>
    <n v="119739.4"/>
    <s v=""/>
    <n v="-2.3705199495571705E-6"/>
    <n v="64.416261122885686"/>
    <x v="780"/>
    <m/>
    <m/>
    <m/>
    <n v="66.618547224402292"/>
    <n v="0"/>
    <n v="0"/>
    <m/>
  </r>
  <r>
    <x v="823"/>
    <n v="1502.39"/>
    <n v="4.3250975988020635E-3"/>
    <n v="5.4972857683662779E-3"/>
    <n v="0"/>
    <n v="2329.5439999999999"/>
    <n v="2329.5439999999999"/>
    <n v="1502.39"/>
    <n v="13.09"/>
    <n v="0.13089999999999999"/>
    <n v="4.6238834413124097E-2"/>
    <n v="5.3049999999999997"/>
    <n v="41391.35"/>
    <n v="38727.4"/>
    <n v="1.8625881448687923E-5"/>
    <n v="8.4661165586875892E-2"/>
    <n v="13.209999999999999"/>
    <n v="12.863"/>
    <n v="1"/>
    <n v="0"/>
    <n v="0.97499999999999998"/>
    <n v="2.5000000000000022E-2"/>
    <n v="110362.11242840925"/>
    <n v="5.7625334810107454E-4"/>
    <n v="0"/>
    <n v="0"/>
    <n v="0"/>
    <n v="120257.02807228276"/>
    <m/>
    <m/>
    <s v=""/>
    <s v=""/>
    <n v="64.694883099981581"/>
    <x v="781"/>
    <m/>
    <m/>
    <m/>
    <n v="66.904953421862189"/>
    <n v="0"/>
    <n v="0"/>
    <m/>
  </r>
  <r>
    <x v="824"/>
    <n v="1505.62"/>
    <n v="2.1499078135502891E-3"/>
    <n v="7.7676553520353853E-3"/>
    <n v="0"/>
    <n v="2334.6060000000002"/>
    <n v="2334.6060000000002"/>
    <n v="1505.62"/>
    <n v="12.91"/>
    <n v="0.12909999999999999"/>
    <n v="4.3637675735926362E-2"/>
    <n v="5.3043800000000001"/>
    <n v="41508.1"/>
    <n v="38831.46"/>
    <n v="4.6121860554267348E-6"/>
    <n v="8.546232426407363E-2"/>
    <n v="13.27"/>
    <n v="12.855499999999997"/>
    <n v="1"/>
    <n v="0"/>
    <n v="0.97499999999999998"/>
    <n v="2.5000000000000022E-2"/>
    <n v="110600.86262462859"/>
    <n v="5.3015667639100261E-3"/>
    <n v="0"/>
    <n v="0"/>
    <n v="0"/>
    <n v="120520.28868024124"/>
    <m/>
    <m/>
    <s v=""/>
    <s v=""/>
    <n v="64.836509868327013"/>
    <x v="782"/>
    <m/>
    <m/>
    <m/>
    <n v="67.049673190554728"/>
    <n v="0"/>
    <n v="0"/>
    <m/>
  </r>
  <r>
    <x v="825"/>
    <n v="1509.48"/>
    <n v="2.5637278994701251E-3"/>
    <n v="1.8162341640336033E-2"/>
    <n v="0"/>
    <n v="2340.6770000000001"/>
    <n v="2340.6770000000001"/>
    <n v="1509.48"/>
    <n v="13.15"/>
    <n v="0.13150000000000001"/>
    <n v="5.1629834478095021E-2"/>
    <n v="5.3043800000000001"/>
    <n v="41791.54"/>
    <n v="39081.040000000001"/>
    <n v="6.555889634535715E-6"/>
    <n v="7.9870165521904984E-2"/>
    <n v="13.362"/>
    <n v="12.839500000000001"/>
    <n v="1"/>
    <n v="0"/>
    <n v="0.97499999999999998"/>
    <n v="2.5000000000000022E-2"/>
    <n v="110895.09589928336"/>
    <n v="7.765322821773557E-3"/>
    <n v="0"/>
    <n v="0"/>
    <n v="0"/>
    <n v="120846.4336335179"/>
    <m/>
    <m/>
    <s v=""/>
    <s v=""/>
    <n v="65.011966637582944"/>
    <x v="783"/>
    <m/>
    <m/>
    <m/>
    <n v="67.225869676391781"/>
    <n v="0"/>
    <n v="0"/>
    <m/>
  </r>
  <r>
    <x v="826"/>
    <n v="1507.72"/>
    <n v="-1.1659644380845879E-3"/>
    <n v="1.4345217235441465E-2"/>
    <n v="0"/>
    <n v="2338.136"/>
    <n v="2338.136"/>
    <n v="1507.72"/>
    <n v="13.21"/>
    <n v="0.1321"/>
    <n v="5.184933937383919E-2"/>
    <n v="5.30063"/>
    <n v="42222.1"/>
    <n v="39478.47"/>
    <n v="1.3610598640838593E-6"/>
    <n v="8.0250660626160805E-2"/>
    <n v="13.148000000000001"/>
    <n v="12.839999999999998"/>
    <n v="1"/>
    <n v="0"/>
    <n v="0.97499999999999998"/>
    <n v="2.5000000000000022E-2"/>
    <n v="110797.22201761097"/>
    <n v="1.7519105654514311E-2"/>
    <n v="0"/>
    <n v="0"/>
    <n v="0"/>
    <n v="120749.6501799001"/>
    <m/>
    <m/>
    <s v=""/>
    <s v=""/>
    <n v="64.959899874266185"/>
    <x v="784"/>
    <m/>
    <m/>
    <m/>
    <n v="67.225869676391781"/>
    <n v="-8.2688623675164497E-4"/>
    <n v="0"/>
    <m/>
  </r>
  <r>
    <x v="827"/>
    <n v="1512.58"/>
    <n v="3.2234101822619099E-3"/>
    <n v="1.10961790559998E-2"/>
    <n v="0"/>
    <n v="2346.3020000000001"/>
    <n v="2346.3020000000001"/>
    <n v="1512.58"/>
    <n v="12.88"/>
    <n v="0.1288"/>
    <n v="4.9116056657417168E-2"/>
    <n v="5.30063"/>
    <n v="41720.5"/>
    <n v="39004.21"/>
    <n v="1.0356979442382212E-5"/>
    <n v="7.968394334258283E-2"/>
    <n v="13.087999999999999"/>
    <n v="12.866499999999998"/>
    <n v="1"/>
    <n v="0"/>
    <n v="0.97499999999999998"/>
    <n v="2.5000000000000022E-2"/>
    <n v="111112.16275255555"/>
    <n v="1.3987922795484442E-2"/>
    <n v="0"/>
    <n v="0"/>
    <n v="0"/>
    <n v="121124.9656515603"/>
    <m/>
    <m/>
    <s v=""/>
    <s v=""/>
    <n v="65.161808993041987"/>
    <x v="785"/>
    <m/>
    <m/>
    <m/>
    <n v="67.37730728124555"/>
    <n v="0"/>
    <n v="0"/>
    <m/>
  </r>
  <r>
    <x v="828"/>
    <n v="1491.47"/>
    <n v="-1.3956286609633772E-2"/>
    <n v="-7.1852051524360361E-3"/>
    <n v="0"/>
    <n v="2313.9380000000001"/>
    <n v="2313.9380000000001"/>
    <n v="1491.47"/>
    <n v="13.6"/>
    <n v="0.13600000000000001"/>
    <n v="5.5599767830456212E-2"/>
    <n v="5.30063"/>
    <n v="43007.21"/>
    <n v="40201.96"/>
    <n v="1.9753153646720744E-4"/>
    <n v="8.0400232169543798E-2"/>
    <n v="13.047999999999998"/>
    <n v="12.836000000000002"/>
    <n v="1"/>
    <n v="0"/>
    <n v="0.97499999999999998"/>
    <n v="2.5000000000000022E-2"/>
    <n v="109685.51882141255"/>
    <n v="1.0861550264609221E-2"/>
    <n v="0"/>
    <n v="0"/>
    <n v="0"/>
    <n v="119589.37356723711"/>
    <m/>
    <m/>
    <s v=""/>
    <s v=""/>
    <n v="64.335703841625531"/>
    <x v="786"/>
    <m/>
    <m/>
    <m/>
    <n v="67.37730728124555"/>
    <n v="-1.2703447849748084E-2"/>
    <n v="0"/>
    <m/>
  </r>
  <r>
    <x v="829"/>
    <n v="1505.85"/>
    <n v="9.6414946328118312E-3"/>
    <n v="3.0638166682550594E-4"/>
    <n v="0"/>
    <n v="2336.4839999999999"/>
    <n v="2336.4839999999999"/>
    <n v="1505.85"/>
    <n v="12.95"/>
    <n v="0.1295"/>
    <n v="3.6502096865852027E-2"/>
    <n v="5.30063"/>
    <n v="42071.65"/>
    <n v="39322.07"/>
    <n v="9.2070012998090063E-5"/>
    <n v="9.2997903134147977E-2"/>
    <n v="13.15"/>
    <n v="12.880500000000001"/>
    <n v="1"/>
    <n v="0"/>
    <n v="0.97499999999999998"/>
    <n v="2.5000000000000022E-2"/>
    <n v="110656.5963825923"/>
    <n v="-6.1306692315771238E-3"/>
    <n v="0"/>
    <n v="0"/>
    <n v="0"/>
    <n v="120660.43209283994"/>
    <m/>
    <m/>
    <s v=""/>
    <s v=""/>
    <n v="64.911903064389165"/>
    <x v="787"/>
    <m/>
    <m/>
    <m/>
    <n v="67.37730728124555"/>
    <n v="-3.8870139483521138E-3"/>
    <n v="0"/>
    <m/>
  </r>
  <r>
    <x v="830"/>
    <n v="1503.15"/>
    <n v="-1.7930072716404455E-3"/>
    <n v="-4.0503535042850647E-3"/>
    <n v="0"/>
    <n v="2332.433"/>
    <n v="2332.433"/>
    <n v="1503.15"/>
    <n v="13.96"/>
    <n v="0.1396"/>
    <n v="4.3656789366415011E-2"/>
    <n v="5.30063"/>
    <n v="42837.17"/>
    <n v="40021.86"/>
    <n v="3.2206488601493225E-6"/>
    <n v="9.5943210633584991E-2"/>
    <n v="13.158000000000001"/>
    <n v="12.918000000000001"/>
    <n v="1"/>
    <n v="1"/>
    <n v="0.9"/>
    <n v="9.9999999999999978E-2"/>
    <n v="110512.38063845696"/>
    <n v="5.0391793193216294E-4"/>
    <n v="0"/>
    <n v="0"/>
    <n v="0"/>
    <n v="120511.34816041595"/>
    <m/>
    <m/>
    <s v=""/>
    <s v=""/>
    <n v="64.831700121285849"/>
    <x v="788"/>
    <m/>
    <m/>
    <m/>
    <n v="67.37730728124555"/>
    <n v="-5.1954578898799619E-3"/>
    <n v="0"/>
    <m/>
  </r>
  <r>
    <x v="831"/>
    <n v="1501.19"/>
    <n v="-1.303928416991007E-3"/>
    <n v="-4.1883174831914838E-3"/>
    <n v="0"/>
    <n v="2329.607"/>
    <n v="2329.607"/>
    <n v="1501.19"/>
    <n v="14.01"/>
    <n v="0.1401"/>
    <n v="4.6272971552362943E-2"/>
    <n v="5.3412499999999996"/>
    <n v="43081.16"/>
    <n v="40244.53"/>
    <n v="1.7024489469843426E-6"/>
    <n v="9.3827028447637059E-2"/>
    <n v="13.319999999999999"/>
    <n v="13.016999999999999"/>
    <n v="1"/>
    <n v="1"/>
    <n v="0.9"/>
    <n v="9.9999999999999978E-2"/>
    <n v="110444.17630572742"/>
    <n v="-3.4511468493970687E-3"/>
    <n v="0"/>
    <n v="0"/>
    <n v="0"/>
    <n v="120448.57694595757"/>
    <m/>
    <m/>
    <s v=""/>
    <s v=""/>
    <n v="64.797930981581288"/>
    <x v="789"/>
    <m/>
    <m/>
    <m/>
    <n v="67.37730728124555"/>
    <n v="-5.739504285935948E-3"/>
    <n v="0"/>
    <m/>
  </r>
  <r>
    <x v="832"/>
    <n v="1514.14"/>
    <n v="8.6264896515431122E-3"/>
    <n v="1.2147619860897185E-3"/>
    <n v="0"/>
    <n v="2350.4029999999998"/>
    <n v="2350.4029999999998"/>
    <n v="1514.14"/>
    <n v="13.5"/>
    <n v="0.13500000000000001"/>
    <n v="4.1811294214653669E-2"/>
    <n v="5.3081300000000002"/>
    <n v="42662.11"/>
    <n v="39847.75"/>
    <n v="7.3779408870055922E-5"/>
    <n v="9.318870578534634E-2"/>
    <n v="13.48"/>
    <n v="13.110500000000002"/>
    <n v="1"/>
    <n v="1"/>
    <n v="0.9"/>
    <n v="9.9999999999999978E-2"/>
    <n v="111192.75786294046"/>
    <n v="-3.1864130296284099E-3"/>
    <n v="0"/>
    <n v="0"/>
    <n v="0"/>
    <n v="121299.11804905049"/>
    <m/>
    <m/>
    <s v=""/>
    <s v=""/>
    <n v="65.255498062012137"/>
    <x v="790"/>
    <m/>
    <m/>
    <m/>
    <n v="67.461889492439184"/>
    <n v="0"/>
    <n v="0"/>
    <m/>
  </r>
  <r>
    <x v="833"/>
    <n v="1512.75"/>
    <n v="-9.1801286538895077E-4"/>
    <n v="1.425303573033454E-2"/>
    <n v="0"/>
    <n v="2348.44"/>
    <n v="2348.44"/>
    <n v="1512.75"/>
    <n v="13.51"/>
    <n v="0.1351"/>
    <n v="4.4311441339910357E-2"/>
    <n v="5.3025000000000002"/>
    <n v="42974.57"/>
    <n v="40134.33"/>
    <n v="8.4352192576004517E-7"/>
    <n v="9.0788558660089641E-2"/>
    <n v="13.603999999999999"/>
    <n v="13.164499999999999"/>
    <n v="1"/>
    <n v="1"/>
    <n v="0.9"/>
    <n v="9.9999999999999978E-2"/>
    <n v="111180.85755012202"/>
    <n v="7.2534912819932629E-4"/>
    <n v="0"/>
    <n v="0"/>
    <n v="0"/>
    <n v="121296.78279977309"/>
    <m/>
    <m/>
    <s v=""/>
    <s v=""/>
    <n v="65.2542417638861"/>
    <x v="791"/>
    <m/>
    <m/>
    <m/>
    <n v="67.461889492439184"/>
    <n v="-4.5278885107191691E-5"/>
    <n v="0"/>
    <m/>
  </r>
  <r>
    <x v="834"/>
    <n v="1522.75"/>
    <n v="6.6104776070070592E-3"/>
    <n v="1.1222018704529768E-2"/>
    <n v="0"/>
    <n v="2363.9720000000002"/>
    <n v="2363.9720000000002"/>
    <n v="1522.75"/>
    <n v="12.76"/>
    <n v="0.12759999999999999"/>
    <n v="3.7048245174412631E-2"/>
    <n v="5.3"/>
    <n v="42463.21"/>
    <n v="39651.46"/>
    <n v="4.3411286770299322E-5"/>
    <n v="9.0551754825587361E-2"/>
    <n v="13.586000000000002"/>
    <n v="13.212999999999999"/>
    <n v="1"/>
    <n v="1"/>
    <n v="0.9"/>
    <n v="9.9999999999999978E-2"/>
    <n v="111708.55472875881"/>
    <n v="1.3632963993580161E-2"/>
    <n v="0"/>
    <n v="0"/>
    <n v="0"/>
    <n v="121874.45434730352"/>
    <m/>
    <m/>
    <s v=""/>
    <s v=""/>
    <n v="65.565012733672603"/>
    <x v="792"/>
    <m/>
    <m/>
    <m/>
    <n v="67.778341018520322"/>
    <n v="0"/>
    <n v="0"/>
    <m/>
  </r>
  <r>
    <x v="835"/>
    <n v="1525.1"/>
    <n v="1.5432605483498563E-3"/>
    <n v="1.455828652452007E-2"/>
    <n v="0"/>
    <n v="2367.625"/>
    <n v="2367.625"/>
    <n v="1525.1"/>
    <n v="13.3"/>
    <n v="0.13300000000000001"/>
    <n v="3.9772446209731499E-2"/>
    <n v="5.3"/>
    <n v="41856.589999999997"/>
    <n v="39069.279999999999"/>
    <n v="2.3779828010907309E-6"/>
    <n v="9.3227553790268508E-2"/>
    <n v="13.547999999999998"/>
    <n v="13.247499999999999"/>
    <n v="1"/>
    <n v="1"/>
    <n v="0.9"/>
    <n v="9.9999999999999978E-2"/>
    <n v="111699.69522978939"/>
    <n v="9.5065127661202453E-3"/>
    <n v="0"/>
    <n v="0"/>
    <n v="0"/>
    <n v="121869.84440858946"/>
    <m/>
    <m/>
    <s v=""/>
    <s v=""/>
    <n v="65.562532716903647"/>
    <x v="793"/>
    <m/>
    <m/>
    <m/>
    <n v="67.778341018520322"/>
    <n v="-1.1590251363269299E-4"/>
    <n v="0"/>
    <m/>
  </r>
  <r>
    <x v="836"/>
    <n v="1524.12"/>
    <n v="-6.4258081437285064E-4"/>
    <n v="1.5219634127138226E-2"/>
    <n v="0"/>
    <n v="2366.098"/>
    <n v="2366.098"/>
    <n v="1524.12"/>
    <n v="13.06"/>
    <n v="0.13059999999999999"/>
    <n v="3.7315247870979187E-2"/>
    <n v="5.2993800000000002"/>
    <n v="41977.93"/>
    <n v="39177.32"/>
    <n v="4.1317558748853242E-7"/>
    <n v="9.3284752129020806E-2"/>
    <n v="13.416"/>
    <n v="13.260499999999999"/>
    <n v="1"/>
    <n v="1"/>
    <n v="0.9"/>
    <n v="9.9999999999999978E-2"/>
    <n v="111665.98556525324"/>
    <n v="1.0743724680194466E-2"/>
    <n v="0"/>
    <n v="0"/>
    <n v="0"/>
    <n v="121834.43384768118"/>
    <m/>
    <m/>
    <s v=""/>
    <s v=""/>
    <n v="65.543482835701781"/>
    <x v="794"/>
    <m/>
    <m/>
    <m/>
    <n v="67.778341018520322"/>
    <n v="-4.3244613934634302E-4"/>
    <n v="0"/>
    <m/>
  </r>
  <r>
    <x v="837"/>
    <n v="1522.28"/>
    <n v="-1.207254021992954E-3"/>
    <n v="5.3858904536021601E-3"/>
    <n v="0"/>
    <n v="2363.2860000000001"/>
    <n v="2363.2860000000001"/>
    <n v="1522.28"/>
    <n v="13.24"/>
    <n v="0.13239999999999999"/>
    <n v="4.4459971772144141E-2"/>
    <n v="5.2993800000000002"/>
    <n v="41834.03"/>
    <n v="39037.79"/>
    <n v="1.4592237501292108E-6"/>
    <n v="8.7940028227855849E-2"/>
    <n v="13.225999999999999"/>
    <n v="13.257499999999999"/>
    <n v="-1"/>
    <n v="0"/>
    <n v="0.97499999999999998"/>
    <n v="2.5000000000000022E-2"/>
    <n v="111504.88744249706"/>
    <n v="1.1062686149640566E-2"/>
    <n v="0"/>
    <n v="0"/>
    <n v="0"/>
    <n v="121662.35388201708"/>
    <m/>
    <m/>
    <s v=""/>
    <s v=""/>
    <n v="65.450908676495089"/>
    <x v="795"/>
    <m/>
    <m/>
    <m/>
    <n v="67.778341018520322"/>
    <n v="-1.8702230458174096E-3"/>
    <n v="0"/>
    <m/>
  </r>
  <r>
    <x v="838"/>
    <n v="1507.51"/>
    <n v="-9.7025514360038478E-3"/>
    <n v="-3.3986481170127369E-3"/>
    <n v="0"/>
    <n v="2340.64"/>
    <n v="2340.64"/>
    <n v="1507.51"/>
    <n v="14.08"/>
    <n v="0.14080000000000001"/>
    <n v="5.3111828794111235E-2"/>
    <n v="5.3012499999999996"/>
    <n v="43133.99"/>
    <n v="40245.65"/>
    <n v="9.5061093773389637E-5"/>
    <n v="8.7688171205888774E-2"/>
    <n v="13.174000000000001"/>
    <n v="13.258999999999997"/>
    <n v="-1"/>
    <n v="0"/>
    <n v="0.97499999999999998"/>
    <n v="2.5000000000000022E-2"/>
    <n v="110536.30381256338"/>
    <n v="2.8071034980654552E-3"/>
    <n v="0"/>
    <n v="0"/>
    <n v="0"/>
    <n v="120620.19363421507"/>
    <m/>
    <m/>
    <s v=""/>
    <s v=""/>
    <n v="64.890255910633684"/>
    <x v="796"/>
    <m/>
    <m/>
    <m/>
    <n v="67.778341018520322"/>
    <n v="-1.0445963204227304E-2"/>
    <n v="0"/>
    <m/>
  </r>
  <r>
    <x v="839"/>
    <n v="1515.73"/>
    <n v="5.4527001479260928E-3"/>
    <n v="-4.5564255760937034E-3"/>
    <n v="0"/>
    <n v="2353.4229999999998"/>
    <n v="2353.4229999999998"/>
    <n v="1515.73"/>
    <n v="13.34"/>
    <n v="0.13339999999999999"/>
    <n v="3.9716040699154465E-2"/>
    <n v="5.3012499999999996"/>
    <n v="42567.33"/>
    <n v="39711.57"/>
    <n v="2.9570625881181473E-5"/>
    <n v="9.3683959300845526E-2"/>
    <n v="13.288000000000002"/>
    <n v="13.323499999999999"/>
    <n v="-1"/>
    <n v="0"/>
    <n v="0.97499999999999998"/>
    <n v="2.5000000000000022E-2"/>
    <n v="111087.28529223462"/>
    <n v="-5.7973445407908386E-3"/>
    <n v="0"/>
    <n v="0"/>
    <n v="0"/>
    <n v="121222.85597443765"/>
    <m/>
    <m/>
    <s v=""/>
    <s v=""/>
    <n v="65.2144712207445"/>
    <x v="797"/>
    <m/>
    <m/>
    <m/>
    <n v="67.778341018520322"/>
    <n v="-5.5276756728601661E-3"/>
    <n v="0"/>
    <m/>
  </r>
  <r>
    <x v="840"/>
    <n v="1518.11"/>
    <n v="1.5702004974500472E-3"/>
    <n v="-4.5294856269935124E-3"/>
    <n v="0"/>
    <n v="2357.3919999999998"/>
    <n v="2357.3919999999998"/>
    <n v="1518.11"/>
    <n v="13.53"/>
    <n v="0.1353"/>
    <n v="4.6138950624057373E-2"/>
    <n v="5.3118800000000004"/>
    <n v="42119.98"/>
    <n v="39273.03"/>
    <n v="2.461663790708301E-6"/>
    <n v="8.916104937594263E-2"/>
    <n v="13.404"/>
    <n v="13.368"/>
    <n v="1"/>
    <n v="0"/>
    <n v="0.97499999999999998"/>
    <n v="2.5000000000000022E-2"/>
    <n v="111226.68508887349"/>
    <n v="-5.5615206734408451E-3"/>
    <n v="0"/>
    <n v="0"/>
    <n v="0"/>
    <n v="121390.33587556311"/>
    <m/>
    <m/>
    <s v=""/>
    <s v=""/>
    <n v="65.304570675209604"/>
    <x v="798"/>
    <m/>
    <m/>
    <m/>
    <n v="67.778341018520322"/>
    <n v="-4.2573989070333607E-3"/>
    <n v="0"/>
    <m/>
  </r>
  <r>
    <x v="841"/>
    <n v="1530.23"/>
    <n v="7.9836112007694027E-3"/>
    <n v="4.0967063881487409E-3"/>
    <n v="0"/>
    <n v="2377.087"/>
    <n v="2377.087"/>
    <n v="1530.23"/>
    <n v="12.83"/>
    <n v="0.1283"/>
    <n v="3.9020255502143331E-2"/>
    <n v="5.3425000000000002"/>
    <n v="41518.76"/>
    <n v="38707.199999999997"/>
    <n v="6.3232885174058448E-5"/>
    <n v="8.9279744497856667E-2"/>
    <n v="13.45"/>
    <n v="13.333500000000001"/>
    <n v="1"/>
    <n v="0"/>
    <n v="0.97499999999999998"/>
    <n v="2.5000000000000022E-2"/>
    <n v="112052.41320042677"/>
    <n v="-4.2346591899182773E-3"/>
    <n v="0"/>
    <n v="0"/>
    <n v="0"/>
    <n v="122335.82791063064"/>
    <m/>
    <m/>
    <s v=""/>
    <s v=""/>
    <n v="65.813218674093221"/>
    <x v="799"/>
    <m/>
    <m/>
    <m/>
    <n v="68.013679613796825"/>
    <n v="0"/>
    <n v="0"/>
    <m/>
  </r>
  <r>
    <x v="842"/>
    <n v="1530.62"/>
    <n v="2.5486364794824468E-4"/>
    <n v="5.5588240580899395E-3"/>
    <n v="0"/>
    <n v="2377.7489999999998"/>
    <n v="2377.7489999999998"/>
    <n v="1530.62"/>
    <n v="13.05"/>
    <n v="0.1305"/>
    <n v="3.7252959844932487E-2"/>
    <n v="5.3637499999999996"/>
    <n v="41442.080000000002"/>
    <n v="38630.54"/>
    <n v="6.4938928121860208E-8"/>
    <n v="9.3247040155067518E-2"/>
    <n v="13.404"/>
    <n v="13.2995"/>
    <n v="1"/>
    <n v="0"/>
    <n v="0.97499999999999998"/>
    <n v="2.5000000000000022E-2"/>
    <n v="112074.70931168417"/>
    <n v="3.4605670940657252E-3"/>
    <n v="0"/>
    <n v="0"/>
    <n v="0"/>
    <n v="122363.39725818332"/>
    <m/>
    <m/>
    <s v=""/>
    <s v=""/>
    <n v="65.828050204072426"/>
    <x v="800"/>
    <m/>
    <m/>
    <m/>
    <n v="68.027236417082108"/>
    <n v="0"/>
    <n v="0"/>
    <m/>
  </r>
  <r>
    <x v="843"/>
    <n v="1536.34"/>
    <n v="3.7370477322915541E-3"/>
    <n v="1.8998423226385341E-2"/>
    <n v="0"/>
    <n v="2386.6289999999999"/>
    <n v="2386.6289999999999"/>
    <n v="1536.34"/>
    <n v="12.78"/>
    <n v="0.1278"/>
    <n v="3.8425639534288056E-2"/>
    <n v="5.3274999999999997"/>
    <n v="41230"/>
    <n v="38427.69"/>
    <n v="1.3913514094679366E-5"/>
    <n v="8.9374360465711941E-2"/>
    <n v="13.366"/>
    <n v="13.298000000000002"/>
    <n v="1"/>
    <n v="0"/>
    <n v="0.97499999999999998"/>
    <n v="2.5000000000000022E-2"/>
    <n v="112468.3544540135"/>
    <n v="5.1102860354974577E-3"/>
    <n v="0"/>
    <n v="0"/>
    <n v="0"/>
    <n v="122793.29920387721"/>
    <m/>
    <n v="122793.59"/>
    <s v=""/>
    <n v="-2.3681702179256803E-6"/>
    <n v="66.059325303473713"/>
    <x v="801"/>
    <m/>
    <m/>
    <m/>
    <n v="68.264461172036619"/>
    <n v="0"/>
    <n v="0"/>
    <m/>
  </r>
  <r>
    <x v="844"/>
    <n v="1539.18"/>
    <n v="1.8485491492770123E-3"/>
    <n v="1.5394272227736261E-2"/>
    <n v="0"/>
    <n v="2391.1329999999998"/>
    <n v="2391.1329999999998"/>
    <n v="1539.18"/>
    <n v="13.29"/>
    <n v="0.13289999999999999"/>
    <n v="4.3084343045021969E-2"/>
    <n v="5.3081300000000002"/>
    <n v="41559.1"/>
    <n v="38719.019999999997"/>
    <n v="3.4108279030031841E-6"/>
    <n v="8.9815656954978021E-2"/>
    <n v="13.106"/>
    <n v="13.282500000000002"/>
    <n v="-1"/>
    <n v="0"/>
    <n v="0.97499999999999998"/>
    <n v="2.5000000000000022E-2"/>
    <n v="112692.37642624289"/>
    <n v="1.7478878656249641E-2"/>
    <n v="0"/>
    <n v="0"/>
    <n v="0"/>
    <n v="123043.74257243428"/>
    <m/>
    <m/>
    <s v=""/>
    <s v=""/>
    <n v="66.194056759187276"/>
    <x v="802"/>
    <m/>
    <m/>
    <m/>
    <n v="68.398349146875191"/>
    <n v="0"/>
    <n v="0"/>
    <m/>
  </r>
  <r>
    <x v="845"/>
    <n v="1530.95"/>
    <n v="-5.3470029496225369E-3"/>
    <n v="8.4770687806636769E-3"/>
    <n v="0"/>
    <n v="2378.4380000000001"/>
    <n v="2378.4380000000001"/>
    <n v="1530.95"/>
    <n v="13.63"/>
    <n v="0.1363"/>
    <n v="4.8955001749120944E-2"/>
    <n v="5.3031300000000003"/>
    <n v="41835.699999999997"/>
    <n v="38971.620000000003"/>
    <n v="2.8744066668838871E-5"/>
    <n v="8.7344998250879061E-2"/>
    <n v="13.095999999999998"/>
    <n v="13.301500000000004"/>
    <n v="-1"/>
    <n v="0"/>
    <n v="0.97499999999999998"/>
    <n v="2.5000000000000022E-2"/>
    <n v="112123.25403538694"/>
    <n v="1.4448918521915433E-2"/>
    <n v="0"/>
    <n v="0"/>
    <n v="0"/>
    <n v="122427.28369018431"/>
    <m/>
    <m/>
    <s v=""/>
    <s v=""/>
    <n v="65.862419299303141"/>
    <x v="803"/>
    <m/>
    <m/>
    <m/>
    <n v="68.398349146875191"/>
    <n v="-5.035976091456118E-3"/>
    <n v="0"/>
    <m/>
  </r>
  <r>
    <x v="846"/>
    <n v="1517.38"/>
    <n v="-8.86377739312183E-3"/>
    <n v="-8.3703198132275558E-3"/>
    <n v="0"/>
    <n v="2357.953"/>
    <n v="2357.953"/>
    <n v="1517.38"/>
    <n v="14.87"/>
    <n v="0.1487"/>
    <n v="6.0694046042510316E-2"/>
    <n v="5.3031300000000003"/>
    <n v="43247.43"/>
    <n v="40281.57"/>
    <n v="7.9268650359215538E-5"/>
    <n v="8.8005953957489683E-2"/>
    <n v="13.116"/>
    <n v="13.325500000000002"/>
    <n v="-1"/>
    <n v="0"/>
    <n v="0.97499999999999998"/>
    <n v="2.5000000000000022E-2"/>
    <n v="111248.48411326682"/>
    <n v="8.0607360166946584E-3"/>
    <n v="0"/>
    <n v="0"/>
    <n v="0"/>
    <n v="121502.48513513598"/>
    <m/>
    <m/>
    <s v=""/>
    <s v=""/>
    <n v="65.364903807951379"/>
    <x v="804"/>
    <m/>
    <m/>
    <m/>
    <n v="68.398349146875191"/>
    <n v="-1.257749569000477E-2"/>
    <n v="0"/>
    <m/>
  </r>
  <r>
    <x v="847"/>
    <n v="1490.72"/>
    <n v="-1.7569758399346269E-2"/>
    <n v="-2.619494186052207E-2"/>
    <n v="0"/>
    <n v="2316.625"/>
    <n v="2316.625"/>
    <n v="1490.72"/>
    <n v="17.059999999999999"/>
    <n v="0.17059999999999997"/>
    <n v="7.7862716258178019E-2"/>
    <n v="5.3031300000000003"/>
    <n v="45945.21"/>
    <n v="42789.04"/>
    <n v="3.1420890190171446E-4"/>
    <n v="9.2737283741821955E-2"/>
    <n v="13.524000000000001"/>
    <n v="13.4085"/>
    <n v="1"/>
    <n v="0"/>
    <n v="0.97499999999999998"/>
    <n v="2.5000000000000022E-2"/>
    <n v="109515.86681710952"/>
    <n v="-7.1745807537583195E-3"/>
    <n v="0"/>
    <n v="0"/>
    <n v="0"/>
    <n v="119615.62600218006"/>
    <m/>
    <m/>
    <s v=""/>
    <s v=""/>
    <n v="64.349826909831606"/>
    <x v="805"/>
    <m/>
    <m/>
    <m/>
    <n v="68.398349146875191"/>
    <n v="-2.7936862985049604E-2"/>
    <n v="0"/>
    <m/>
  </r>
  <r>
    <x v="848"/>
    <n v="1507.67"/>
    <n v="1.1370344531501653E-2"/>
    <n v="-1.8561645061311971E-2"/>
    <n v="-1"/>
    <n v="2342.9780000000001"/>
    <n v="2342.9780000000001"/>
    <n v="1507.67"/>
    <n v="14.84"/>
    <n v="0.1484"/>
    <n v="3.8289922309293498E-2"/>
    <n v="5.30063"/>
    <n v="44863.45"/>
    <n v="41775.949999999997"/>
    <n v="1.2782988770479789E-4"/>
    <n v="0.11011007769070651"/>
    <n v="14.325999999999999"/>
    <n v="13.617500000000001"/>
    <n v="1"/>
    <n v="0"/>
    <n v="0"/>
    <n v="0"/>
    <n v="110665.14561662395"/>
    <n v="-2.2831578241781614E-2"/>
    <n v="1"/>
    <n v="20"/>
    <n v="0"/>
    <n v="120871.9006140509"/>
    <m/>
    <m/>
    <s v=""/>
    <s v=""/>
    <n v="65.025667153510398"/>
    <x v="806"/>
    <m/>
    <m/>
    <m/>
    <n v="68.398349146875191"/>
    <n v="-1.7753242426897908E-2"/>
    <n v="1"/>
    <m/>
  </r>
  <r>
    <x v="849"/>
    <n v="1509.12"/>
    <n v="9.6174892383604771E-4"/>
    <n v="-1.9448445286752936E-2"/>
    <n v="0"/>
    <n v="2345.2730000000001"/>
    <n v="2345.2730000000001"/>
    <n v="1509.12"/>
    <n v="14.71"/>
    <n v="0.14710000000000001"/>
    <n v="3.0597329875500429E-2"/>
    <n v="5.3018799999999997"/>
    <n v="43976.33"/>
    <n v="40933.39"/>
    <n v="9.2407219583234932E-7"/>
    <n v="0.11650267012449958"/>
    <n v="14.738"/>
    <n v="13.679499999999999"/>
    <n v="1"/>
    <n v="0"/>
    <n v="0.9"/>
    <n v="9.9999999999999978E-2"/>
    <n v="110665.14561662395"/>
    <n v="-1.6033032990865448E-2"/>
    <n v="0"/>
    <n v="0"/>
    <n v="4.4182333333333323E-2"/>
    <n v="120925.30464008654"/>
    <m/>
    <m/>
    <s v=""/>
    <s v=""/>
    <n v="65.054397010524383"/>
    <x v="807"/>
    <m/>
    <m/>
    <m/>
    <n v="68.398349146875191"/>
    <n v="-1.7395990759024205E-2"/>
    <n v="0"/>
    <m/>
  </r>
  <r>
    <x v="850"/>
    <n v="1493"/>
    <n v="-1.0681721798133981E-2"/>
    <n v="-2.4783164135264379E-2"/>
    <n v="0"/>
    <n v="2320.2150000000001"/>
    <n v="2320.2150000000001"/>
    <n v="1493"/>
    <n v="16.670000000000002"/>
    <n v="0.16670000000000001"/>
    <n v="5.0661978294552754E-2"/>
    <n v="5.3025000000000002"/>
    <n v="45472.63"/>
    <n v="42320.85"/>
    <n v="1.1533000704096763E-4"/>
    <n v="0.11603802170544726"/>
    <n v="15.022000000000002"/>
    <n v="13.767499999999998"/>
    <n v="1"/>
    <n v="0"/>
    <n v="0.9"/>
    <n v="9.9999999999999978E-2"/>
    <n v="109976.3664087509"/>
    <n v="-1.7989067884691901E-2"/>
    <n v="0"/>
    <n v="0"/>
    <n v="0"/>
    <n v="120173.93390961058"/>
    <m/>
    <m/>
    <s v=""/>
    <s v=""/>
    <n v="64.650180788386649"/>
    <x v="808"/>
    <m/>
    <m/>
    <m/>
    <n v="68.398349146875191"/>
    <n v="-2.3526827457603039E-2"/>
    <n v="0"/>
    <m/>
  </r>
  <r>
    <x v="851"/>
    <n v="1515.67"/>
    <n v="1.518419290020101E-2"/>
    <n v="-7.3519384194153936E-4"/>
    <n v="0"/>
    <n v="2356.0210000000002"/>
    <n v="2356.0210000000002"/>
    <n v="1515.67"/>
    <n v="14.73"/>
    <n v="0.14730000000000001"/>
    <n v="3.539271102350916E-2"/>
    <n v="5.30375"/>
    <n v="44328.2"/>
    <n v="41250.25"/>
    <n v="2.2710691539232084E-4"/>
    <n v="0.11190728897649085"/>
    <n v="15.63"/>
    <n v="13.903"/>
    <n v="1"/>
    <n v="0"/>
    <n v="0.9"/>
    <n v="9.9999999999999978E-2"/>
    <n v="111201.06886278861"/>
    <n v="-1.9147567960866252E-2"/>
    <n v="0"/>
    <n v="0"/>
    <n v="0"/>
    <n v="121540.57914246643"/>
    <m/>
    <m/>
    <s v=""/>
    <s v=""/>
    <n v="65.385397307504462"/>
    <x v="809"/>
    <m/>
    <m/>
    <m/>
    <n v="68.398349146875191"/>
    <n v="-1.2447857148258801E-2"/>
    <n v="0"/>
    <m/>
  </r>
  <r>
    <x v="852"/>
    <n v="1522.97"/>
    <n v="4.8163518443988806E-3"/>
    <n v="2.165091640180361E-2"/>
    <n v="0"/>
    <n v="2367.52"/>
    <n v="2367.52"/>
    <n v="1522.97"/>
    <n v="13.64"/>
    <n v="0.13639999999999999"/>
    <n v="1.7782852577784669E-2"/>
    <n v="5.3068799999999996"/>
    <n v="43087.63"/>
    <n v="40090.480000000003"/>
    <n v="2.3086010114050496E-5"/>
    <n v="0.11861714742221532"/>
    <n v="15.602"/>
    <n v="13.939000000000002"/>
    <n v="1"/>
    <n v="0"/>
    <n v="0.9"/>
    <n v="9.9999999999999978E-2"/>
    <n v="111370.44700188421"/>
    <n v="-4.2621030620004774E-4"/>
    <n v="0"/>
    <n v="0"/>
    <n v="0"/>
    <n v="121734.31672754182"/>
    <m/>
    <m/>
    <s v=""/>
    <s v=""/>
    <n v="65.489622653993081"/>
    <x v="810"/>
    <m/>
    <m/>
    <m/>
    <n v="68.398349146875191"/>
    <n v="-1.0899427962465791E-2"/>
    <n v="0"/>
    <m/>
  </r>
  <r>
    <x v="853"/>
    <n v="1532.91"/>
    <n v="6.5267208152490763E-3"/>
    <n v="1.6807292685551034E-2"/>
    <n v="0"/>
    <n v="2382.9659999999999"/>
    <n v="2382.9659999999999"/>
    <n v="1532.91"/>
    <n v="13.94"/>
    <n v="0.1394"/>
    <n v="1.9827526804714196E-2"/>
    <n v="5.3412499999999996"/>
    <n v="42441.78"/>
    <n v="39484.35"/>
    <n v="4.2321712364175593E-5"/>
    <n v="0.1195724731952858"/>
    <n v="14.918000000000001"/>
    <n v="13.946000000000002"/>
    <n v="1"/>
    <n v="0"/>
    <n v="0.9"/>
    <n v="9.9999999999999978E-2"/>
    <n v="111856.26089151831"/>
    <n v="1.6934351511565193E-2"/>
    <n v="0"/>
    <n v="0"/>
    <n v="0"/>
    <n v="122266.63554713244"/>
    <m/>
    <m/>
    <s v=""/>
    <s v=""/>
    <n v="65.775995137642312"/>
    <x v="811"/>
    <m/>
    <m/>
    <m/>
    <n v="68.398349146875191"/>
    <n v="-6.6001533963928605E-3"/>
    <n v="0"/>
    <m/>
  </r>
  <r>
    <x v="854"/>
    <n v="1531.05"/>
    <n v="-1.2133784762315969E-3"/>
    <n v="1.4632165285483389E-2"/>
    <n v="0"/>
    <n v="2380.0880000000002"/>
    <n v="2380.0880000000002"/>
    <n v="1531.05"/>
    <n v="13.42"/>
    <n v="0.13419999999999999"/>
    <n v="1.2697524530651164E-2"/>
    <n v="5.3043800000000001"/>
    <n v="42537.08"/>
    <n v="39557.65"/>
    <n v="1.4740757575233845E-6"/>
    <n v="0.12150247546934882"/>
    <n v="14.738"/>
    <n v="13.967500000000001"/>
    <n v="1"/>
    <n v="0"/>
    <n v="0.9"/>
    <n v="9.9999999999999978E-2"/>
    <n v="111754.87466120181"/>
    <n v="1.0763237767930312E-2"/>
    <n v="0"/>
    <n v="0"/>
    <n v="0"/>
    <n v="122161.19013024469"/>
    <m/>
    <m/>
    <s v=""/>
    <s v=""/>
    <n v="65.719268482840221"/>
    <x v="812"/>
    <m/>
    <m/>
    <m/>
    <n v="68.398349146875191"/>
    <n v="-7.5343810455746896E-3"/>
    <n v="0"/>
    <m/>
  </r>
  <r>
    <x v="855"/>
    <n v="1533.7"/>
    <n v="1.7308383135756777E-3"/>
    <n v="2.7044725397193048E-2"/>
    <n v="0"/>
    <n v="2384.2550000000001"/>
    <n v="2384.2550000000001"/>
    <n v="1533.7"/>
    <n v="12.85"/>
    <n v="0.1285"/>
    <n v="1.0454979688103078E-2"/>
    <n v="5.3018799999999997"/>
    <n v="41630.160000000003"/>
    <n v="38709.29"/>
    <n v="2.9906242341260188E-6"/>
    <n v="0.11804502031189693"/>
    <n v="14.48"/>
    <n v="14.000500000000002"/>
    <n v="1"/>
    <n v="0"/>
    <n v="0.9"/>
    <n v="9.9999999999999978E-2"/>
    <n v="111689.28993857763"/>
    <n v="9.8470845405380647E-3"/>
    <n v="0"/>
    <n v="0"/>
    <n v="0"/>
    <n v="122093.22316197597"/>
    <m/>
    <m/>
    <s v=""/>
    <s v=""/>
    <n v="65.682704174397784"/>
    <x v="813"/>
    <m/>
    <m/>
    <m/>
    <n v="68.398349146875191"/>
    <n v="-8.1123772607134548E-3"/>
    <n v="0"/>
    <m/>
  </r>
  <r>
    <x v="856"/>
    <n v="1512.84"/>
    <n v="-1.3601095390232798E-2"/>
    <n v="-1.7405628932407602E-3"/>
    <n v="0"/>
    <n v="2351.866"/>
    <n v="2351.866"/>
    <n v="1512.84"/>
    <n v="14.67"/>
    <n v="0.1467"/>
    <n v="2.8550853149830607E-2"/>
    <n v="5.2912499999999998"/>
    <n v="44130.84"/>
    <n v="41029.660000000003"/>
    <n v="1.8753762188023962E-4"/>
    <n v="0.11814914685016939"/>
    <n v="13.715999999999999"/>
    <n v="13.978000000000003"/>
    <n v="-1"/>
    <n v="0"/>
    <n v="0.9"/>
    <n v="9.9999999999999978E-2"/>
    <n v="110991.60752204459"/>
    <n v="1.5575378472319157E-2"/>
    <n v="0"/>
    <n v="0"/>
    <n v="0"/>
    <n v="121333.9024293251"/>
    <m/>
    <m/>
    <s v=""/>
    <s v=""/>
    <n v="65.274211075726555"/>
    <x v="814"/>
    <m/>
    <m/>
    <m/>
    <n v="68.398349146875191"/>
    <n v="-1.4306768755715571E-2"/>
    <n v="0"/>
    <m/>
  </r>
  <r>
    <x v="857"/>
    <n v="1522.19"/>
    <n v="6.1804288622724357E-3"/>
    <n v="-3.7648587536720513E-4"/>
    <n v="0"/>
    <n v="2366.924"/>
    <n v="2366.924"/>
    <n v="1522.19"/>
    <n v="14.21"/>
    <n v="0.1421"/>
    <n v="1.7159523939850638E-2"/>
    <n v="5.2937500000000002"/>
    <n v="44286.22"/>
    <n v="41168.980000000003"/>
    <n v="3.7962952751497481E-5"/>
    <n v="0.12494047606014937"/>
    <n v="13.703999999999999"/>
    <n v="14.0585"/>
    <n v="-1"/>
    <n v="0"/>
    <n v="0.9"/>
    <n v="9.9999999999999978E-2"/>
    <n v="111646.67390862857"/>
    <n v="-1.8836270450104386E-3"/>
    <n v="0"/>
    <n v="0"/>
    <n v="0"/>
    <n v="122075.78734859536"/>
    <m/>
    <m/>
    <s v=""/>
    <s v=""/>
    <n v="65.673324199468311"/>
    <x v="815"/>
    <m/>
    <m/>
    <m/>
    <n v="68.398349146875191"/>
    <n v="-8.305650594952585E-3"/>
    <n v="0"/>
    <m/>
  </r>
  <r>
    <x v="858"/>
    <n v="1502.56"/>
    <n v="-1.2895893416722037E-2"/>
    <n v="-1.9799100107338319E-2"/>
    <n v="0"/>
    <n v="2336.4070000000002"/>
    <n v="2336.4070000000002"/>
    <n v="1502.56"/>
    <n v="15.75"/>
    <n v="0.1575"/>
    <n v="3.093882027283279E-2"/>
    <n v="5.2912499999999998"/>
    <n v="46261.08"/>
    <n v="42999.67"/>
    <n v="1.6847435958889929E-4"/>
    <n v="0.12656117972716721"/>
    <n v="13.818000000000001"/>
    <n v="14.106999999999999"/>
    <n v="-1"/>
    <n v="0"/>
    <n v="0.9"/>
    <n v="9.9999999999999978E-2"/>
    <n v="110847.33578256473"/>
    <n v="2.4802531926595428E-3"/>
    <n v="0"/>
    <n v="0"/>
    <n v="0"/>
    <n v="121203.61880713904"/>
    <m/>
    <m/>
    <s v=""/>
    <s v=""/>
    <n v="65.204122168306498"/>
    <x v="816"/>
    <m/>
    <m/>
    <m/>
    <n v="68.398349146875191"/>
    <n v="-1.5416422081689918E-2"/>
    <n v="0"/>
    <m/>
  </r>
  <r>
    <x v="859"/>
    <n v="1497.74"/>
    <n v="-3.2078585880097599E-3"/>
    <n v="-2.1793580219116482E-2"/>
    <n v="0"/>
    <n v="2328.913"/>
    <n v="2328.913"/>
    <n v="1497.74"/>
    <n v="16.649999999999999"/>
    <n v="0.16649999999999998"/>
    <n v="3.2549275159776708E-2"/>
    <n v="5.2949999999999999"/>
    <n v="46932.86"/>
    <n v="43607.91"/>
    <n v="1.0323464080905148E-5"/>
    <n v="0.13395072484022327"/>
    <n v="14.180000000000001"/>
    <n v="14.1905"/>
    <n v="-1"/>
    <n v="0"/>
    <n v="0.9"/>
    <n v="9.9999999999999978E-2"/>
    <n v="110684.1075110269"/>
    <n v="-9.0198358224405917E-3"/>
    <n v="0"/>
    <n v="0"/>
    <n v="0"/>
    <n v="121029.74121235307"/>
    <m/>
    <m/>
    <s v=""/>
    <s v=""/>
    <n v="65.110580935426341"/>
    <x v="817"/>
    <m/>
    <m/>
    <m/>
    <n v="68.398349146875191"/>
    <n v="-1.690566276733374E-2"/>
    <n v="0"/>
    <m/>
  </r>
  <r>
    <x v="860"/>
    <n v="1492.89"/>
    <n v="-3.2382122397744961E-3"/>
    <n v="-2.6762630772466656E-2"/>
    <n v="0"/>
    <n v="2321.4609999999998"/>
    <n v="2321.4609999999998"/>
    <n v="1492.89"/>
    <n v="18.89"/>
    <n v="0.18890000000000001"/>
    <n v="5.4570805373477749E-2"/>
    <n v="5.30375"/>
    <n v="48740.37"/>
    <n v="45281.66"/>
    <n v="1.0520075554445036E-5"/>
    <n v="0.13432919462652226"/>
    <n v="14.825999999999999"/>
    <n v="14.355999999999998"/>
    <n v="1"/>
    <n v="0"/>
    <n v="0.9"/>
    <n v="9.9999999999999978E-2"/>
    <n v="110786.35624995694"/>
    <n v="-9.5813909990152268E-3"/>
    <n v="0"/>
    <n v="0"/>
    <n v="0"/>
    <n v="121147.31786666921"/>
    <m/>
    <m/>
    <s v=""/>
    <s v=""/>
    <n v="65.173833853182614"/>
    <x v="818"/>
    <m/>
    <m/>
    <m/>
    <n v="68.398349146875191"/>
    <n v="-1.5976229236096651E-2"/>
    <n v="0"/>
    <m/>
  </r>
  <r>
    <x v="861"/>
    <n v="1506.34"/>
    <n v="9.0093710856122833E-3"/>
    <n v="-4.1521642966215744E-3"/>
    <n v="0"/>
    <n v="2342.8409999999999"/>
    <n v="2342.8409999999999"/>
    <n v="1506.34"/>
    <n v="15.53"/>
    <n v="0.15529999999999999"/>
    <n v="2.4625007774832286E-2"/>
    <n v="5.335"/>
    <n v="45878.94"/>
    <n v="42617.36"/>
    <n v="8.044347809009433E-5"/>
    <n v="0.13067499222516771"/>
    <n v="16.033999999999999"/>
    <n v="14.623999999999999"/>
    <n v="1"/>
    <n v="0"/>
    <n v="0.9"/>
    <n v="9.9999999999999978E-2"/>
    <n v="111032.81101448345"/>
    <n v="-8.0843354731438E-3"/>
    <n v="0"/>
    <n v="0"/>
    <n v="0"/>
    <n v="121440.25039129239"/>
    <m/>
    <m/>
    <s v=""/>
    <s v=""/>
    <n v="65.331423274278961"/>
    <x v="819"/>
    <m/>
    <m/>
    <m/>
    <n v="68.398349146875191"/>
    <n v="-1.3622546991337248E-2"/>
    <n v="0"/>
    <m/>
  </r>
  <r>
    <x v="862"/>
    <n v="1505.71"/>
    <n v="-4.1823227159865084E-4"/>
    <n v="-1.0750825430492661E-2"/>
    <n v="0"/>
    <n v="2341.9029999999998"/>
    <n v="2341.9029999999998"/>
    <n v="1505.71"/>
    <n v="15.54"/>
    <n v="0.15539999999999998"/>
    <n v="2.2514037644764701E-2"/>
    <n v="5.3987499999999997"/>
    <n v="45894.21"/>
    <n v="42625.97"/>
    <n v="1.7499141751385898E-7"/>
    <n v="0.13288596235523528"/>
    <n v="16.206"/>
    <n v="14.758999999999997"/>
    <n v="1"/>
    <n v="0"/>
    <n v="0.9"/>
    <n v="9.9999999999999978E-2"/>
    <n v="110993.26045991434"/>
    <n v="3.7123070256162016E-4"/>
    <n v="0"/>
    <n v="0"/>
    <n v="0"/>
    <n v="121400.53353882463"/>
    <m/>
    <m/>
    <s v=""/>
    <s v=""/>
    <n v="65.310056729897411"/>
    <x v="820"/>
    <m/>
    <m/>
    <m/>
    <n v="68.398349146875191"/>
    <n v="-1.3970804705323858E-2"/>
    <n v="0"/>
    <m/>
  </r>
  <r>
    <x v="863"/>
    <n v="1503.35"/>
    <n v="-1.5673668900386684E-3"/>
    <n v="5.7770109619070809E-4"/>
    <n v="0"/>
    <n v="2338.2469999999998"/>
    <n v="2338.2469999999998"/>
    <n v="1503.35"/>
    <n v="16.23"/>
    <n v="0.1623"/>
    <n v="2.9512627865302649E-2"/>
    <n v="5.5"/>
    <n v="47430.64"/>
    <n v="44047.41"/>
    <n v="2.4604949626147415E-6"/>
    <n v="0.13278737213469735"/>
    <n v="16.471999999999998"/>
    <n v="14.883500000000002"/>
    <n v="1"/>
    <n v="0"/>
    <n v="0.9"/>
    <n v="9.9999999999999978E-2"/>
    <n v="111206.81709944381"/>
    <n v="-5.8525115512978454E-3"/>
    <n v="0"/>
    <n v="0"/>
    <n v="0"/>
    <n v="121636.38480459274"/>
    <m/>
    <n v="121636.67"/>
    <s v=""/>
    <n v="-2.3446499091139827E-6"/>
    <n v="65.436938046627432"/>
    <x v="821"/>
    <m/>
    <m/>
    <m/>
    <n v="68.398349146875191"/>
    <n v="-1.2080907037922528E-2"/>
    <n v="0"/>
    <m/>
  </r>
  <r>
    <x v="864"/>
    <n v="1519.43"/>
    <n v="1.0696112016496562E-2"/>
    <n v="1.448167170069703E-2"/>
    <n v="0"/>
    <n v="2363.2779999999998"/>
    <n v="2363.2779999999998"/>
    <n v="1519.43"/>
    <n v="15.4"/>
    <n v="0.154"/>
    <n v="2.386020557730914E-2"/>
    <n v="5.3618800000000002"/>
    <n v="46330.52"/>
    <n v="43008.45"/>
    <n v="1.1319498682694256E-4"/>
    <n v="0.13013979442269086"/>
    <n v="16.568000000000001"/>
    <n v="15.056000000000001"/>
    <n v="1"/>
    <n v="0"/>
    <n v="0.9"/>
    <n v="9.9999999999999978E-2"/>
    <n v="112015.04262634456"/>
    <n v="3.243030735391228E-3"/>
    <n v="0"/>
    <n v="0"/>
    <n v="0"/>
    <n v="122526.16668419314"/>
    <m/>
    <m/>
    <s v=""/>
    <s v=""/>
    <n v="65.915615556025301"/>
    <x v="822"/>
    <m/>
    <m/>
    <m/>
    <n v="68.398349146875191"/>
    <n v="-4.9318847896557827E-3"/>
    <n v="0"/>
    <m/>
  </r>
  <r>
    <x v="865"/>
    <n v="1524.87"/>
    <n v="3.5802899771624208E-3"/>
    <n v="2.1300173917633947E-2"/>
    <n v="0"/>
    <n v="2372.221"/>
    <n v="2372.221"/>
    <n v="1524.87"/>
    <n v="14.92"/>
    <n v="0.1492"/>
    <n v="1.417326424625312E-2"/>
    <n v="5.3281299999999998"/>
    <n v="45668.69"/>
    <n v="42388.31"/>
    <n v="1.2772732590190579E-5"/>
    <n v="0.13502673575374688"/>
    <n v="16.318000000000001"/>
    <n v="15.1615"/>
    <n v="1"/>
    <n v="0"/>
    <n v="0.9"/>
    <n v="9.9999999999999978E-2"/>
    <n v="112214.46953536999"/>
    <n v="1.2024627069293192E-2"/>
    <n v="0"/>
    <n v="0"/>
    <n v="0"/>
    <n v="122768.43017292221"/>
    <m/>
    <n v="122768.71"/>
    <s v=""/>
    <n v="-2.2793029087475603E-6"/>
    <n v="66.045946467523464"/>
    <x v="823"/>
    <m/>
    <m/>
    <m/>
    <n v="68.398349146875191"/>
    <n v="-2.990347762010015E-3"/>
    <n v="0"/>
    <m/>
  </r>
  <r>
    <x v="866"/>
    <n v="1525.4"/>
    <n v="3.4757061257684185E-4"/>
    <n v="1.2638373444598505E-2"/>
    <n v="0"/>
    <n v="2373.0680000000002"/>
    <n v="2373.0680000000002"/>
    <n v="1525.4"/>
    <n v="15.48"/>
    <n v="0.15479999999999999"/>
    <n v="1.9821660127577051E-2"/>
    <n v="5.3075000000000001"/>
    <n v="46406.97"/>
    <n v="43062.21"/>
    <n v="1.2076335571777934E-7"/>
    <n v="0.13497833987242294"/>
    <n v="15.523999999999997"/>
    <n v="15.225999999999999"/>
    <n v="1"/>
    <n v="0"/>
    <n v="0.9"/>
    <n v="9.9999999999999978E-2"/>
    <n v="112427.9731245039"/>
    <n v="1.2890696415639225E-2"/>
    <n v="0"/>
    <n v="0"/>
    <n v="0"/>
    <n v="123006.34855665705"/>
    <n v="113624.75"/>
    <n v="123006.63"/>
    <n v="-1.0532712947628919E-2"/>
    <n v="-2.2880339292097318E-6"/>
    <n v="66.173939835310748"/>
    <x v="824"/>
    <m/>
    <m/>
    <m/>
    <n v="68.398349146875191"/>
    <n v="-1.1101975883081039E-3"/>
    <n v="0"/>
    <m/>
  </r>
  <r>
    <x v="867"/>
    <n v="1530.44"/>
    <n v="3.3040513963549234E-3"/>
    <n v="1.6360657112552079E-2"/>
    <n v="0"/>
    <n v="2381.59"/>
    <n v="2381.59"/>
    <n v="1530.44"/>
    <n v="14.72"/>
    <n v="0.1472"/>
    <n v="1.2361333287479986E-2"/>
    <n v="5.30375"/>
    <n v="45498.5"/>
    <n v="42213.45"/>
    <n v="1.0880795025182204E-5"/>
    <n v="0.13483866671252001"/>
    <n v="15.514000000000001"/>
    <n v="15.256500000000003"/>
    <n v="1"/>
    <n v="0"/>
    <n v="0.9"/>
    <n v="9.9999999999999978E-2"/>
    <n v="112540.69760811527"/>
    <n v="1.2565313777730625E-2"/>
    <n v="0"/>
    <n v="0"/>
    <n v="0"/>
    <n v="123163.10824299925"/>
    <m/>
    <n v="123163.39"/>
    <s v=""/>
    <n v="-2.2876684439010475E-6"/>
    <n v="66.258272117134666"/>
    <x v="825"/>
    <m/>
    <m/>
    <m/>
    <n v="68.407703247326921"/>
    <n v="0"/>
    <n v="0"/>
    <m/>
  </r>
  <r>
    <x v="868"/>
    <n v="1531.85"/>
    <n v="9.2130367737364161E-4"/>
    <n v="1.8849327679964389E-2"/>
    <n v="0"/>
    <n v="2383.8040000000001"/>
    <n v="2383.8040000000001"/>
    <n v="1531.85"/>
    <n v="15.16"/>
    <n v="0.15160000000000001"/>
    <n v="1.7522222632529866E-2"/>
    <n v="5.30375"/>
    <n v="45635.19"/>
    <n v="42323.31"/>
    <n v="8.4801912282260577E-7"/>
    <n v="0.13407777736747015"/>
    <n v="15.35"/>
    <n v="15.139500000000004"/>
    <n v="1"/>
    <n v="0"/>
    <n v="0.9"/>
    <n v="9.9999999999999978E-2"/>
    <n v="112663.3019331063"/>
    <n v="1.3941721702641408E-2"/>
    <n v="0"/>
    <n v="0"/>
    <n v="0"/>
    <n v="123303.15645015083"/>
    <n v="113832.49"/>
    <n v="123303.44"/>
    <n v="-1.0271127925724044E-2"/>
    <n v="-2.2996102069239299E-6"/>
    <n v="66.33361409535641"/>
    <x v="826"/>
    <m/>
    <m/>
    <m/>
    <n v="68.480141975925193"/>
    <n v="0"/>
    <n v="0"/>
    <m/>
  </r>
  <r>
    <x v="869"/>
    <n v="1510.12"/>
    <n v="-1.4185462023044049E-2"/>
    <n v="-6.032246359576221E-3"/>
    <n v="0"/>
    <n v="2349.9830000000002"/>
    <n v="2349.9830000000002"/>
    <n v="1510.12"/>
    <n v="17.57"/>
    <n v="0.1757"/>
    <n v="4.501496757956755E-2"/>
    <n v="5.3025000000000002"/>
    <n v="48781.01"/>
    <n v="45235.13"/>
    <n v="2.0411943851790358E-4"/>
    <n v="0.13068503242043245"/>
    <n v="15.135999999999999"/>
    <n v="15.155500000000004"/>
    <n v="-1"/>
    <n v="0"/>
    <n v="0.9"/>
    <n v="9.9999999999999978E-2"/>
    <n v="112000.05624222157"/>
    <n v="1.3097082280127292E-2"/>
    <n v="0"/>
    <n v="0"/>
    <n v="0"/>
    <n v="122578.67193389556"/>
    <m/>
    <n v="122578.95"/>
    <s v=""/>
    <n v="-2.2684653804283528E-6"/>
    <n v="65.943861896767999"/>
    <x v="827"/>
    <m/>
    <m/>
    <m/>
    <n v="68.480141975925193"/>
    <n v="-5.9015108858101462E-3"/>
    <n v="0"/>
    <m/>
  </r>
  <r>
    <x v="870"/>
    <n v="1518.76"/>
    <n v="5.7213996238709708E-3"/>
    <n v="-3.891136712867671E-3"/>
    <n v="0"/>
    <n v="2363.7170000000001"/>
    <n v="2363.7170000000001"/>
    <n v="1518.76"/>
    <n v="16.64"/>
    <n v="0.16639999999999999"/>
    <n v="4.0632146649737605E-2"/>
    <n v="5.2981299999999996"/>
    <n v="48306.57"/>
    <n v="44789.09"/>
    <n v="3.2548104158360587E-5"/>
    <n v="0.12576785335026239"/>
    <n v="15.569999999999999"/>
    <n v="15.298500000000001"/>
    <n v="1"/>
    <n v="0"/>
    <n v="0.9"/>
    <n v="9.9999999999999978E-2"/>
    <n v="112466.33620589401"/>
    <n v="-1.3378903200500503E-4"/>
    <n v="0"/>
    <n v="0"/>
    <n v="0"/>
    <n v="123104.20056270371"/>
    <n v="113615.59"/>
    <n v="123104.48"/>
    <n v="-1.0115282542703774E-2"/>
    <n v="-2.2699197972375629E-6"/>
    <n v="66.226581449641046"/>
    <x v="828"/>
    <m/>
    <m/>
    <m/>
    <n v="68.480141975925193"/>
    <n v="-1.6655207687333862E-3"/>
    <n v="0"/>
    <m/>
  </r>
  <r>
    <x v="871"/>
    <n v="1547.7"/>
    <n v="1.9055018567778914E-2"/>
    <n v="1.4816311242334401E-2"/>
    <n v="0"/>
    <n v="2408.7860000000001"/>
    <n v="2408.7860000000001"/>
    <n v="1547.7"/>
    <n v="15.54"/>
    <n v="0.15539999999999998"/>
    <n v="3.4048677733984775E-2"/>
    <n v="5.3025000000000002"/>
    <n v="47310.75"/>
    <n v="43859.75"/>
    <n v="3.5629376778030866E-4"/>
    <n v="0.12135132226601521"/>
    <n v="15.913999999999998"/>
    <n v="15.297000000000001"/>
    <n v="1"/>
    <n v="0"/>
    <n v="0.9"/>
    <n v="9.9999999999999978E-2"/>
    <n v="114161.72031187896"/>
    <n v="2.2445115283873385E-3"/>
    <n v="0"/>
    <n v="0"/>
    <n v="0"/>
    <n v="124962.93172095231"/>
    <m/>
    <n v="124963.22"/>
    <s v=""/>
    <n v="-2.3069111669826725E-6"/>
    <n v="67.226526292157089"/>
    <x v="829"/>
    <m/>
    <m/>
    <m/>
    <n v="69.396529521032178"/>
    <n v="0"/>
    <n v="0"/>
    <m/>
  </r>
  <r>
    <x v="872"/>
    <n v="1552.5"/>
    <n v="3.1013762357046115E-3"/>
    <n v="1.4613636081684089E-2"/>
    <n v="0"/>
    <n v="2416.2820000000002"/>
    <n v="2416.2820000000002"/>
    <n v="1552.5"/>
    <n v="15.15"/>
    <n v="0.1515"/>
    <n v="1.439879013316242E-2"/>
    <n v="5.3018799999999997"/>
    <n v="47503.83"/>
    <n v="44032.85"/>
    <n v="9.5887884289930406E-6"/>
    <n v="0.13710120986683758"/>
    <n v="15.925999999999998"/>
    <n v="15.337499999999997"/>
    <n v="1"/>
    <n v="0"/>
    <n v="0.9"/>
    <n v="9.9999999999999978E-2"/>
    <n v="114525.42878784469"/>
    <n v="1.5420959207857354E-2"/>
    <n v="0"/>
    <n v="0"/>
    <n v="0"/>
    <n v="125363.91991661333"/>
    <m/>
    <m/>
    <s v=""/>
    <s v=""/>
    <n v="67.442246611032502"/>
    <x v="830"/>
    <m/>
    <m/>
    <m/>
    <n v="69.617401063346392"/>
    <n v="0"/>
    <n v="0"/>
    <m/>
  </r>
  <r>
    <x v="873"/>
    <n v="1549.52"/>
    <n v="-1.9194847020933548E-3"/>
    <n v="1.1772847702217093E-2"/>
    <n v="0"/>
    <n v="2411.6529999999998"/>
    <n v="2411.6529999999998"/>
    <n v="1549.52"/>
    <n v="15.59"/>
    <n v="0.15590000000000001"/>
    <n v="2.328957751390448E-2"/>
    <n v="5.3475000000000001"/>
    <n v="48108.800000000003"/>
    <n v="44575.839999999997"/>
    <n v="3.6915061777844969E-6"/>
    <n v="0.13261042248609553"/>
    <n v="16.012"/>
    <n v="15.412999999999997"/>
    <n v="1"/>
    <n v="0"/>
    <n v="0.9"/>
    <n v="9.9999999999999978E-2"/>
    <n v="114468.80870921082"/>
    <n v="1.7635675110532656E-2"/>
    <n v="0"/>
    <n v="0"/>
    <n v="0"/>
    <n v="125307.42347226258"/>
    <n v="115564.87"/>
    <n v="125307.71"/>
    <n v="-9.4843812898259827E-3"/>
    <n v="-2.2865930390247868E-6"/>
    <n v="67.411853120344873"/>
    <x v="831"/>
    <m/>
    <m/>
    <m/>
    <n v="69.617401063346392"/>
    <n v="-5.2870449495256988E-4"/>
    <n v="0"/>
    <m/>
  </r>
  <r>
    <x v="874"/>
    <n v="1549.37"/>
    <n v="-9.6804171614506274E-5"/>
    <n v="2.5861505553646635E-2"/>
    <n v="0"/>
    <n v="2411.4110000000001"/>
    <n v="2411.4110000000001"/>
    <n v="1549.37"/>
    <n v="15.63"/>
    <n v="0.15629999999999999"/>
    <n v="3.371777375228098E-2"/>
    <n v="5.3062500000000004"/>
    <n v="48483.42"/>
    <n v="44916.92"/>
    <n v="9.3719548789804986E-9"/>
    <n v="0.12258222624771901"/>
    <n v="16.098000000000003"/>
    <n v="15.495499999999998"/>
    <n v="1"/>
    <n v="0"/>
    <n v="0.9"/>
    <n v="9.9999999999999978E-2"/>
    <n v="114546.42360996699"/>
    <n v="1.6025686671037986E-2"/>
    <n v="0"/>
    <n v="0"/>
    <n v="0"/>
    <n v="125393.68282137932"/>
    <m/>
    <n v="125393.97"/>
    <s v=""/>
    <n v="-2.2902107708056008E-6"/>
    <n v="67.458258212810932"/>
    <x v="832"/>
    <m/>
    <m/>
    <m/>
    <n v="69.626679796281223"/>
    <n v="0"/>
    <n v="0"/>
    <m/>
  </r>
  <r>
    <x v="875"/>
    <n v="1546.17"/>
    <n v="-2.0653555961454018E-3"/>
    <n v="1.8074750333630263E-2"/>
    <n v="0"/>
    <n v="2406.6930000000002"/>
    <n v="2406.6930000000002"/>
    <n v="1546.17"/>
    <n v="16"/>
    <n v="0.16"/>
    <n v="3.8500741602614547E-2"/>
    <n v="5.3049999999999997"/>
    <n v="50015.88"/>
    <n v="46330.58"/>
    <n v="4.2745206241383668E-6"/>
    <n v="0.12149925839738546"/>
    <n v="15.709999999999999"/>
    <n v="15.605999999999998"/>
    <n v="1"/>
    <n v="0"/>
    <n v="0.9"/>
    <n v="9.9999999999999978E-2"/>
    <n v="114694.0117745813"/>
    <n v="2.2735411509422931E-2"/>
    <n v="0"/>
    <n v="0"/>
    <n v="0"/>
    <n v="125569.22320787777"/>
    <n v="115772.38"/>
    <n v="125569.51"/>
    <n v="-9.3145552109985541E-3"/>
    <n v="-2.2839312044942162E-6"/>
    <n v="67.552693980648272"/>
    <x v="833"/>
    <m/>
    <m/>
    <m/>
    <n v="69.722336429919181"/>
    <n v="0"/>
    <n v="0"/>
    <m/>
  </r>
  <r>
    <x v="876"/>
    <n v="1553.08"/>
    <n v="4.4691075366873889E-3"/>
    <n v="3.4888393025387376E-3"/>
    <n v="0"/>
    <n v="2417.5"/>
    <n v="2417.5"/>
    <n v="1553.08"/>
    <n v="15.23"/>
    <n v="0.15229999999999999"/>
    <n v="3.2607658958851579E-2"/>
    <n v="5.3043800000000001"/>
    <n v="49490.59"/>
    <n v="45837.72"/>
    <n v="1.9884025232309485E-5"/>
    <n v="0.11969234104114841"/>
    <n v="15.581999999999999"/>
    <n v="15.763499999999997"/>
    <n v="-1"/>
    <n v="0"/>
    <n v="0.9"/>
    <n v="9.9999999999999978E-2"/>
    <n v="115033.3233360442"/>
    <n v="1.9807487678882518E-2"/>
    <n v="0"/>
    <n v="0"/>
    <n v="0"/>
    <n v="125944.81434490327"/>
    <m/>
    <n v="125945.11"/>
    <s v=""/>
    <n v="-2.3474916710508609E-6"/>
    <n v="67.754751399601361"/>
    <x v="834"/>
    <m/>
    <m/>
    <m/>
    <n v="69.929063365374148"/>
    <n v="0"/>
    <n v="0"/>
    <m/>
  </r>
  <r>
    <x v="877"/>
    <n v="1534.1"/>
    <n v="-1.2220877224611737E-2"/>
    <n v="-1.1833414157777611E-2"/>
    <n v="0"/>
    <n v="2387.962"/>
    <n v="2387.962"/>
    <n v="1534.1"/>
    <n v="16.95"/>
    <n v="0.16949999999999998"/>
    <n v="4.8929961818926976E-2"/>
    <n v="5.30063"/>
    <n v="51019.33"/>
    <n v="47247.42"/>
    <n v="1.5119570251609753E-4"/>
    <n v="0.12057003818107301"/>
    <n v="15.520000000000001"/>
    <n v="15.791499999999996"/>
    <n v="-1"/>
    <n v="0"/>
    <n v="0.9"/>
    <n v="9.9999999999999978E-2"/>
    <n v="114121.87120577961"/>
    <n v="7.6348098275331733E-3"/>
    <n v="0"/>
    <n v="0"/>
    <n v="0"/>
    <n v="124948.89113450005"/>
    <n v="115166.69"/>
    <n v="124949.18"/>
    <n v="-9.0722308179596034E-3"/>
    <n v="-2.3118639108643535E-6"/>
    <n v="67.218972853378958"/>
    <x v="835"/>
    <m/>
    <m/>
    <m/>
    <n v="69.929063365374148"/>
    <n v="-7.9334374346982095E-3"/>
    <n v="0"/>
    <m/>
  </r>
  <r>
    <x v="878"/>
    <n v="1541.57"/>
    <n v="4.8693044781957795E-3"/>
    <n v="-5.0446249774884766E-3"/>
    <n v="0"/>
    <n v="2399.6379999999999"/>
    <n v="2399.6379999999999"/>
    <n v="1541.57"/>
    <n v="16.809999999999999"/>
    <n v="0.1681"/>
    <n v="4.068431841896103E-2"/>
    <n v="5.30375"/>
    <n v="50564.52"/>
    <n v="46807.06"/>
    <n v="2.359518732969852E-5"/>
    <n v="0.12741568158103897"/>
    <n v="15.88"/>
    <n v="15.9285"/>
    <n v="-1"/>
    <n v="0"/>
    <n v="0.9"/>
    <n v="9.9999999999999978E-2"/>
    <n v="114515.63095389826"/>
    <n v="-3.523737796368942E-3"/>
    <n v="0"/>
    <n v="0"/>
    <n v="0"/>
    <n v="125387.3525495934"/>
    <m/>
    <n v="125387.64"/>
    <s v=""/>
    <n v="-2.2924939538926381E-6"/>
    <n v="67.454852705459345"/>
    <x v="836"/>
    <m/>
    <m/>
    <m/>
    <n v="69.929063365374148"/>
    <n v="-4.5298833015685602E-3"/>
    <n v="0"/>
    <m/>
  </r>
  <r>
    <x v="879"/>
    <n v="1511.04"/>
    <n v="-1.9804485037980712E-2"/>
    <n v="-2.4752305843854683E-2"/>
    <n v="0"/>
    <n v="2352.1170000000002"/>
    <n v="2352.1170000000002"/>
    <n v="1511.04"/>
    <n v="18.55"/>
    <n v="0.1855"/>
    <n v="6.5679843747920685E-2"/>
    <n v="5.3031300000000003"/>
    <n v="52329.96"/>
    <n v="48434.92"/>
    <n v="4.0012889649119132E-4"/>
    <n v="0.11982015625207931"/>
    <n v="16.124000000000002"/>
    <n v="15.9815"/>
    <n v="1"/>
    <n v="0"/>
    <n v="0.9"/>
    <n v="9.9999999999999978E-2"/>
    <n v="112872.76362046106"/>
    <n v="4.0903932883917804E-4"/>
    <n v="0"/>
    <n v="0"/>
    <n v="0"/>
    <n v="123590.35075498627"/>
    <n v="113847.88"/>
    <n v="123590.64"/>
    <n v="-8.5650815767402966E-3"/>
    <n v="-2.34034724422294E-6"/>
    <n v="66.488116516347077"/>
    <x v="837"/>
    <m/>
    <m/>
    <m/>
    <n v="69.929063365374148"/>
    <n v="-1.8822104274954343E-2"/>
    <n v="0"/>
    <m/>
  </r>
  <r>
    <x v="880"/>
    <n v="1518.09"/>
    <n v="4.6656607369757186E-3"/>
    <n v="-1.8021289510733562E-2"/>
    <n v="0"/>
    <n v="2363.1190000000001"/>
    <n v="2363.1190000000001"/>
    <n v="1518.09"/>
    <n v="18.100000000000001"/>
    <n v="0.18100000000000002"/>
    <n v="4.4965753911276551E-2"/>
    <n v="5.30375"/>
    <n v="52106.73"/>
    <n v="48221.69"/>
    <n v="2.1667258729157139E-5"/>
    <n v="0.13603424608872347"/>
    <n v="16.707999999999998"/>
    <n v="16.076499999999999"/>
    <n v="1"/>
    <n v="0"/>
    <n v="0.9"/>
    <n v="9.9999999999999978E-2"/>
    <n v="113297.03590913986"/>
    <n v="-1.4611193756732033E-2"/>
    <n v="0"/>
    <n v="0"/>
    <n v="0"/>
    <n v="124057.9125704602"/>
    <m/>
    <n v="124058.2"/>
    <s v=""/>
    <n v="-2.3168927147931839E-6"/>
    <n v="66.739651561566376"/>
    <x v="838"/>
    <m/>
    <m/>
    <m/>
    <n v="69.929063365374148"/>
    <n v="-1.513578745774502E-2"/>
    <n v="0"/>
    <m/>
  </r>
  <r>
    <x v="881"/>
    <n v="1482.66"/>
    <n v="-2.3338537240874979E-2"/>
    <n v="-4.5828934288295931E-2"/>
    <n v="0"/>
    <n v="2307.9769999999999"/>
    <n v="2307.9769999999999"/>
    <n v="1482.66"/>
    <n v="20.74"/>
    <n v="0.20739999999999997"/>
    <n v="7.7693764609871485E-2"/>
    <n v="5.3106299999999997"/>
    <n v="55801.78"/>
    <n v="51634.65"/>
    <n v="5.5767738228785417E-4"/>
    <n v="0.12970623539012849"/>
    <n v="17.127999999999997"/>
    <n v="16.036999999999999"/>
    <n v="1"/>
    <n v="0"/>
    <n v="0.9"/>
    <n v="9.9999999999999978E-2"/>
    <n v="111719.14371886484"/>
    <n v="-1.2180024430456293E-2"/>
    <n v="0"/>
    <n v="0"/>
    <n v="0"/>
    <n v="122332.30878394394"/>
    <m/>
    <n v="122332.59"/>
    <s v=""/>
    <n v="-2.2987828186549208E-6"/>
    <n v="65.811325483372812"/>
    <x v="839"/>
    <m/>
    <m/>
    <m/>
    <n v="69.929063365374148"/>
    <n v="-2.8860193893962105E-2"/>
    <n v="0"/>
    <m/>
  </r>
  <r>
    <x v="882"/>
    <n v="1458.95"/>
    <n v="-1.5991528738888205E-2"/>
    <n v="-4.9599585802572399E-2"/>
    <n v="-1"/>
    <n v="2271.4110000000001"/>
    <n v="2271.4110000000001"/>
    <n v="1458.95"/>
    <n v="24.17"/>
    <n v="0.24170000000000003"/>
    <n v="8.9734879544994067E-2"/>
    <n v="5.3337500000000002"/>
    <n v="57510.66"/>
    <n v="53208.86"/>
    <n v="2.5987932088416047E-4"/>
    <n v="0.15196512045500596"/>
    <n v="18.229999999999997"/>
    <n v="16.297500000000003"/>
    <n v="1"/>
    <n v="0"/>
    <n v="0"/>
    <n v="0"/>
    <n v="110451.84324940735"/>
    <n v="-2.8810604797513517E-2"/>
    <n v="1"/>
    <n v="20"/>
    <n v="0"/>
    <n v="120962.60656865152"/>
    <m/>
    <n v="120962.89"/>
    <s v=""/>
    <n v="-2.3431264619677705E-6"/>
    <n v="65.074464394082753"/>
    <x v="840"/>
    <m/>
    <m/>
    <m/>
    <n v="69.929063365374148"/>
    <n v="-3.9758621603655286E-2"/>
    <n v="1"/>
    <m/>
  </r>
  <r>
    <x v="883"/>
    <n v="1473.91"/>
    <n v="1.0253949758388003E-2"/>
    <n v="-4.4214940522380175E-2"/>
    <n v="-1"/>
    <n v="2294.748"/>
    <n v="2294.748"/>
    <n v="1473.91"/>
    <n v="20.87"/>
    <n v="0.2087"/>
    <n v="4.7610910844201326E-2"/>
    <n v="5.38063"/>
    <n v="55967.54"/>
    <n v="51759.37"/>
    <n v="1.0407538992877085E-4"/>
    <n v="0.16108908915579867"/>
    <n v="19.673999999999999"/>
    <n v="16.729000000000003"/>
    <n v="1"/>
    <n v="0"/>
    <n v="0"/>
    <n v="0"/>
    <n v="110451.84324940735"/>
    <n v="-3.2158848410000385E-2"/>
    <n v="1"/>
    <n v="20"/>
    <n v="4.4838583333333348E-2"/>
    <n v="121016.84448779997"/>
    <m/>
    <n v="121016.65"/>
    <s v=""/>
    <n v="1.607116045354573E-6"/>
    <n v="65.103642862028806"/>
    <x v="841"/>
    <m/>
    <m/>
    <m/>
    <n v="69.929063365374148"/>
    <n v="-3.9403072391093752E-2"/>
    <n v="1"/>
    <m/>
  </r>
  <r>
    <x v="884"/>
    <n v="1455.27"/>
    <n v="-1.264663378360964E-2"/>
    <n v="-3.7057089268009102E-2"/>
    <n v="-1"/>
    <n v="2265.75"/>
    <n v="2265.75"/>
    <n v="1455.27"/>
    <n v="23.52"/>
    <n v="0.23519999999999999"/>
    <n v="7.3272894630396157E-2"/>
    <n v="5.4337499999999999"/>
    <n v="59442.559999999998"/>
    <n v="54966.13"/>
    <n v="1.6198373612651002E-4"/>
    <n v="0.16192710536960384"/>
    <n v="20.486000000000001"/>
    <n v="16.961000000000002"/>
    <n v="1"/>
    <n v="0"/>
    <n v="0"/>
    <n v="0"/>
    <n v="110451.84324940735"/>
    <n v="-3.5486751202784772E-2"/>
    <n v="1"/>
    <n v="20"/>
    <n v="1.5093749999999906E-2"/>
    <n v="121035.11046776484"/>
    <m/>
    <n v="121034.74"/>
    <s v=""/>
    <n v="3.0608382752816965E-6"/>
    <n v="65.113469443123293"/>
    <x v="842"/>
    <m/>
    <m/>
    <m/>
    <n v="69.929063365374148"/>
    <n v="-3.9283087903889791E-2"/>
    <n v="1"/>
    <m/>
  </r>
  <r>
    <x v="885"/>
    <n v="1465.81"/>
    <n v="7.2426422588247608E-3"/>
    <n v="-3.448010774616006E-2"/>
    <n v="-1"/>
    <n v="2282.2979999999998"/>
    <n v="2282.2979999999998"/>
    <n v="1465.81"/>
    <n v="23.67"/>
    <n v="0.23670000000000002"/>
    <n v="6.9147521431072501E-2"/>
    <n v="5.3781299999999996"/>
    <n v="62448.65"/>
    <n v="57738.43"/>
    <n v="5.2078453629175488E-5"/>
    <n v="0.16755247856892752"/>
    <n v="21.48"/>
    <n v="17.367000000000001"/>
    <n v="1"/>
    <n v="0"/>
    <n v="0"/>
    <n v="0"/>
    <n v="110451.84324940735"/>
    <n v="-2.1448224473302968E-2"/>
    <n v="1"/>
    <n v="20"/>
    <n v="1.4939250000000071E-2"/>
    <n v="121053.1922055054"/>
    <m/>
    <n v="121053.01"/>
    <s v=""/>
    <n v="1.5051712090041747E-6"/>
    <n v="65.123196907107072"/>
    <x v="843"/>
    <m/>
    <m/>
    <m/>
    <n v="69.929063365374148"/>
    <n v="-3.9164572698879074E-2"/>
    <n v="1"/>
    <m/>
  </r>
  <r>
    <x v="886"/>
    <n v="1472.2"/>
    <n v="4.359364446961056E-3"/>
    <n v="-6.7822060583240251E-3"/>
    <n v="-1"/>
    <n v="2292.7919999999999"/>
    <n v="2292.7919999999999"/>
    <n v="1472.2"/>
    <n v="21.22"/>
    <n v="0.2122"/>
    <n v="4.2959980390278873E-2"/>
    <n v="5.3487499999999999"/>
    <n v="59842.11"/>
    <n v="55320.7"/>
    <n v="1.8921542516221329E-5"/>
    <n v="0.16924001960972113"/>
    <n v="22.594000000000001"/>
    <n v="17.804499999999997"/>
    <n v="1"/>
    <n v="0"/>
    <n v="0"/>
    <n v="0"/>
    <n v="110451.84324940735"/>
    <n v="-2.511268398949329E-2"/>
    <n v="1"/>
    <n v="20"/>
    <n v="1.4857638888888802E-2"/>
    <n v="121071.17785166677"/>
    <m/>
    <n v="121071.09"/>
    <s v=""/>
    <n v="7.2562051589564192E-7"/>
    <n v="65.132872676536437"/>
    <x v="844"/>
    <m/>
    <m/>
    <m/>
    <n v="69.929063365374148"/>
    <n v="-3.9046827001747331E-2"/>
    <n v="1"/>
    <m/>
  </r>
  <r>
    <x v="887"/>
    <n v="1433.06"/>
    <n v="-2.6586061676402761E-2"/>
    <n v="-1.7376738995838581E-2"/>
    <n v="0"/>
    <n v="2231.9789999999998"/>
    <n v="2231.9789999999998"/>
    <n v="1433.06"/>
    <n v="25.16"/>
    <n v="0.25159999999999999"/>
    <n v="8.5580950537340189E-2"/>
    <n v="5.3250000000000002"/>
    <n v="64823.839999999997"/>
    <n v="59918.57"/>
    <n v="7.2607950428414539E-4"/>
    <n v="0.1660190494626598"/>
    <n v="22.69"/>
    <n v="18.091500000000003"/>
    <n v="1"/>
    <n v="0"/>
    <n v="0.9"/>
    <n v="9.9999999999999978E-2"/>
    <n v="110451.84324940735"/>
    <n v="-1.1343628560621544E-2"/>
    <n v="0"/>
    <n v="0"/>
    <n v="1.4791666666666758E-2"/>
    <n v="121089.086296724"/>
    <m/>
    <m/>
    <s v=""/>
    <s v=""/>
    <n v="65.14250691395317"/>
    <x v="845"/>
    <m/>
    <m/>
    <m/>
    <n v="69.929063365374148"/>
    <n v="-3.892970082111713E-2"/>
    <n v="0"/>
    <m/>
  </r>
  <r>
    <x v="888"/>
    <n v="1467.67"/>
    <n v="2.4151117189789684E-2"/>
    <n v="-3.4795715644369007E-3"/>
    <n v="0"/>
    <n v="2285.933"/>
    <n v="2285.933"/>
    <n v="1467.67"/>
    <n v="22.94"/>
    <n v="0.22940000000000002"/>
    <n v="4.036844278298779E-2"/>
    <n v="5.3150000000000004"/>
    <n v="63439.42"/>
    <n v="58614.67"/>
    <n v="5.6949484449658467E-4"/>
    <n v="0.18903155721701223"/>
    <n v="22.887999999999998"/>
    <n v="18.613500000000002"/>
    <n v="1"/>
    <n v="1"/>
    <n v="0.85"/>
    <n v="0.15000000000000002"/>
    <n v="112612.26865072985"/>
    <n v="0"/>
    <n v="0"/>
    <n v="0"/>
    <n v="0"/>
    <n v="123464.87656527972"/>
    <m/>
    <m/>
    <s v=""/>
    <s v=""/>
    <n v="66.420614947704848"/>
    <x v="846"/>
    <m/>
    <m/>
    <m/>
    <n v="69.929063365374148"/>
    <n v="-2.0149836632572748E-2"/>
    <n v="0"/>
    <m/>
  </r>
  <r>
    <x v="889"/>
    <n v="1476.71"/>
    <n v="6.1594227585219929E-3"/>
    <n v="1.5326484977694732E-2"/>
    <n v="0"/>
    <n v="2300.0949999999998"/>
    <n v="2300.0949999999998"/>
    <n v="1476.71"/>
    <n v="21.56"/>
    <n v="0.21559999999999999"/>
    <n v="1.0040152469027452E-2"/>
    <n v="5.3274999999999997"/>
    <n v="59163.77"/>
    <n v="54656.38"/>
    <n v="3.7706121565677231E-5"/>
    <n v="0.20555984753097253"/>
    <n v="23.302"/>
    <n v="19.002500000000005"/>
    <n v="1"/>
    <n v="1"/>
    <n v="0.75"/>
    <n v="0.25"/>
    <n v="112061.1333482078"/>
    <n v="1.955988544658438E-2"/>
    <n v="0"/>
    <n v="0"/>
    <n v="0"/>
    <n v="122866.86017642546"/>
    <m/>
    <m/>
    <s v=""/>
    <s v=""/>
    <n v="66.098899028153397"/>
    <x v="847"/>
    <m/>
    <m/>
    <m/>
    <n v="69.929063365374148"/>
    <n v="-2.4921233486712491E-2"/>
    <n v="0"/>
    <m/>
  </r>
  <r>
    <x v="890"/>
    <n v="1497.49"/>
    <n v="1.4071821820127228E-2"/>
    <n v="2.21556645389972E-2"/>
    <n v="0"/>
    <n v="2333.239"/>
    <n v="2333.239"/>
    <n v="1497.49"/>
    <n v="21.45"/>
    <n v="0.2145"/>
    <n v="8.1941037218087598E-3"/>
    <n v="5.3512500000000003"/>
    <n v="58500.33"/>
    <n v="54036.2"/>
    <n v="1.9526520998718386E-4"/>
    <n v="0.20630589627819124"/>
    <n v="22.91"/>
    <n v="19.202000000000002"/>
    <n v="1"/>
    <n v="1"/>
    <n v="0.75"/>
    <n v="0.25"/>
    <n v="112925.92520091153"/>
    <n v="1.4570061046121019E-2"/>
    <n v="0"/>
    <n v="0"/>
    <n v="0"/>
    <n v="123850.28343409095"/>
    <m/>
    <m/>
    <s v=""/>
    <s v=""/>
    <n v="66.627952953003685"/>
    <x v="848"/>
    <m/>
    <m/>
    <m/>
    <n v="69.929063365374148"/>
    <n v="-1.714230946477413E-2"/>
    <n v="0"/>
    <m/>
  </r>
  <r>
    <x v="891"/>
    <n v="1453.09"/>
    <n v="-2.9649613686902776E-2"/>
    <n v="-1.1853313594866632E-2"/>
    <n v="0"/>
    <n v="2264.5030000000002"/>
    <n v="2264.5030000000002"/>
    <n v="1453.09"/>
    <n v="26.48"/>
    <n v="0.26479999999999998"/>
    <n v="5.3165684755404868E-2"/>
    <n v="5.8637499999999996"/>
    <n v="66737.34"/>
    <n v="61637.45"/>
    <n v="9.0589259615527678E-4"/>
    <n v="0.21163431524459511"/>
    <n v="22.466000000000001"/>
    <n v="19.442500000000003"/>
    <n v="1"/>
    <n v="1"/>
    <n v="0.75"/>
    <n v="0.25"/>
    <n v="114386.07850561933"/>
    <n v="2.2399643851280349E-2"/>
    <n v="0"/>
    <n v="0"/>
    <n v="0"/>
    <n v="125473.47655986591"/>
    <m/>
    <m/>
    <s v=""/>
    <s v=""/>
    <n v="67.50118498945136"/>
    <x v="849"/>
    <m/>
    <m/>
    <m/>
    <n v="69.929063365374148"/>
    <n v="-4.2868033069520806E-3"/>
    <n v="0"/>
    <m/>
  </r>
  <r>
    <x v="892"/>
    <n v="1453.64"/>
    <n v="3.7850374030523604E-4"/>
    <n v="1.5111251821841365E-2"/>
    <n v="0"/>
    <n v="2265.3580000000002"/>
    <n v="2265.3580000000002"/>
    <n v="1453.64"/>
    <n v="28.3"/>
    <n v="0.28300000000000003"/>
    <n v="5.3157497572825257E-2"/>
    <n v="5.9562499999999998"/>
    <n v="71717.11"/>
    <n v="66228.460000000006"/>
    <n v="1.4321087386388394E-7"/>
    <n v="0.22984250242717477"/>
    <n v="23.518000000000001"/>
    <n v="19.989500000000003"/>
    <n v="1"/>
    <n v="1"/>
    <n v="0.75"/>
    <n v="0.25"/>
    <n v="116548.53620688993"/>
    <n v="3.5619462206060382E-2"/>
    <n v="0"/>
    <n v="0"/>
    <n v="0"/>
    <n v="127849.63513079938"/>
    <m/>
    <m/>
    <s v=""/>
    <s v=""/>
    <n v="68.779491159475455"/>
    <x v="850"/>
    <m/>
    <m/>
    <m/>
    <n v="70.946051896178304"/>
    <n v="0"/>
    <n v="0"/>
    <m/>
  </r>
  <r>
    <x v="893"/>
    <n v="1452.92"/>
    <n v="-4.9530832943511793E-4"/>
    <n v="-9.5351736973834367E-3"/>
    <n v="0"/>
    <n v="2264.5749999999998"/>
    <n v="2264.5749999999998"/>
    <n v="1452.92"/>
    <n v="26.57"/>
    <n v="0.26569999999999999"/>
    <n v="3.6666394171272571E-2"/>
    <n v="5.7712500000000002"/>
    <n v="69963.350000000006"/>
    <n v="64582.43"/>
    <n v="2.4545191056551949E-7"/>
    <n v="0.22903360582872742"/>
    <n v="24.146000000000001"/>
    <n v="20.647000000000006"/>
    <n v="1"/>
    <n v="1"/>
    <n v="0.75"/>
    <n v="0.25"/>
    <n v="115781.07162470161"/>
    <n v="5.5197747526185337E-2"/>
    <n v="0"/>
    <n v="0"/>
    <n v="0"/>
    <n v="127034.88840461856"/>
    <m/>
    <m/>
    <s v=""/>
    <s v=""/>
    <n v="68.341180442411343"/>
    <x v="851"/>
    <m/>
    <m/>
    <m/>
    <n v="70.946051896178304"/>
    <n v="-6.4502775443096017E-3"/>
    <n v="0"/>
    <m/>
  </r>
  <r>
    <x v="894"/>
    <n v="1426.54"/>
    <n v="-1.8156539933375626E-2"/>
    <n v="-3.3851136389281056E-2"/>
    <n v="0"/>
    <n v="2223.7049999999999"/>
    <n v="2223.7049999999999"/>
    <n v="1426.54"/>
    <n v="27.68"/>
    <n v="0.27679999999999999"/>
    <n v="5.6849957988718364E-2"/>
    <n v="5.4087500000000004"/>
    <n v="73010.31"/>
    <n v="67386.7"/>
    <n v="3.3574671767374372E-4"/>
    <n v="0.21995004201128163"/>
    <n v="24.871999999999996"/>
    <n v="21.196000000000002"/>
    <n v="1"/>
    <n v="1"/>
    <n v="0.75"/>
    <n v="0.25"/>
    <n v="115461.28263705291"/>
    <n v="2.8139056356282888E-2"/>
    <n v="0"/>
    <n v="0"/>
    <n v="0"/>
    <n v="126698.50613098315"/>
    <m/>
    <m/>
    <s v=""/>
    <s v=""/>
    <n v="68.160216284069861"/>
    <x v="852"/>
    <m/>
    <m/>
    <m/>
    <n v="70.946051896178304"/>
    <n v="-9.1069404544387167E-3"/>
    <n v="0"/>
    <m/>
  </r>
  <r>
    <x v="895"/>
    <n v="1406.7"/>
    <n v="-1.3907776858693044E-2"/>
    <n v="-6.1830735068101328E-2"/>
    <n v="0"/>
    <n v="2193.395"/>
    <n v="2193.395"/>
    <n v="1406.7"/>
    <n v="30.67"/>
    <n v="0.30670000000000003"/>
    <n v="7.8415064433373177E-2"/>
    <n v="5.30375"/>
    <n v="76189.77"/>
    <n v="70312.539999999994"/>
    <n v="1.9615112147887835E-4"/>
    <n v="0.22828493556662685"/>
    <n v="26.096000000000004"/>
    <n v="21.798500000000001"/>
    <n v="1"/>
    <n v="1"/>
    <n v="0.75"/>
    <n v="0.25"/>
    <n v="115510.2187720494"/>
    <n v="3.0341914161083894E-2"/>
    <n v="0"/>
    <n v="0"/>
    <n v="0"/>
    <n v="126782.66183856819"/>
    <m/>
    <m/>
    <s v=""/>
    <s v=""/>
    <n v="68.205489676832727"/>
    <x v="853"/>
    <m/>
    <m/>
    <m/>
    <n v="70.946051896178304"/>
    <n v="-8.4745767621010604E-3"/>
    <n v="0"/>
    <m/>
  </r>
  <r>
    <x v="896"/>
    <n v="1411.27"/>
    <n v="3.2487381815595739E-3"/>
    <n v="-2.8932383199638978E-2"/>
    <n v="0"/>
    <n v="2200.6120000000001"/>
    <n v="2200.6120000000001"/>
    <n v="1411.27"/>
    <n v="30.83"/>
    <n v="0.30829999999999996"/>
    <n v="7.5236598286454043E-2"/>
    <n v="5.1212499999999999"/>
    <n v="82194.06"/>
    <n v="75844.570000000007"/>
    <n v="1.0520113425465664E-5"/>
    <n v="0.23306340171354592"/>
    <n v="27.939999999999998"/>
    <n v="22.532000000000004"/>
    <n v="1"/>
    <n v="1"/>
    <n v="0.75"/>
    <n v="0.25"/>
    <n v="118063.68564060995"/>
    <n v="2.2884856303280632E-2"/>
    <n v="0"/>
    <n v="0"/>
    <n v="0"/>
    <n v="129593.37119364727"/>
    <m/>
    <m/>
    <s v=""/>
    <s v=""/>
    <n v="69.717571889986772"/>
    <x v="854"/>
    <m/>
    <m/>
    <m/>
    <n v="71.902452636827576"/>
    <n v="0"/>
    <n v="0"/>
    <m/>
  </r>
  <r>
    <x v="897"/>
    <n v="1445.94"/>
    <n v="2.4566525186534127E-2"/>
    <n v="-4.7443617534100868E-3"/>
    <n v="0"/>
    <n v="2254.6840000000002"/>
    <n v="2254.6840000000002"/>
    <n v="1445.94"/>
    <n v="29.99"/>
    <n v="0.2999"/>
    <n v="6.6578451521884713E-2"/>
    <n v="5.2987500000000001"/>
    <n v="79971.89"/>
    <n v="73784.25"/>
    <n v="5.8901449789932822E-4"/>
    <n v="0.23332154847811529"/>
    <n v="28.810000000000002"/>
    <n v="23.312000000000001"/>
    <n v="1"/>
    <n v="1"/>
    <n v="0.75"/>
    <n v="0.25"/>
    <n v="119437.19563774907"/>
    <n v="3.2150827994422038E-2"/>
    <n v="0"/>
    <n v="0"/>
    <n v="0"/>
    <n v="131105.67359577239"/>
    <m/>
    <m/>
    <s v=""/>
    <s v=""/>
    <n v="70.531147850457856"/>
    <x v="855"/>
    <m/>
    <m/>
    <m/>
    <n v="72.739632002302812"/>
    <n v="0"/>
    <n v="0"/>
    <m/>
  </r>
  <r>
    <x v="898"/>
    <n v="1445.55"/>
    <n v="-2.6972073530029395E-4"/>
    <n v="-4.5187741592752628E-3"/>
    <n v="0"/>
    <n v="2254.0729999999999"/>
    <n v="2254.0729999999999"/>
    <n v="1445.55"/>
    <n v="26.33"/>
    <n v="0.26329999999999998"/>
    <n v="1.6041277943498938E-2"/>
    <n v="5.3574999999999999"/>
    <n v="73556.89"/>
    <n v="67836.95"/>
    <n v="7.2768901891499338E-8"/>
    <n v="0.24725872205650104"/>
    <n v="29.148000000000003"/>
    <n v="23.964000000000002"/>
    <n v="1"/>
    <n v="1"/>
    <n v="0.75"/>
    <n v="0.25"/>
    <n v="117006.25799371798"/>
    <n v="2.4785033985595284E-2"/>
    <n v="0"/>
    <n v="0"/>
    <n v="0"/>
    <n v="128449.8443325999"/>
    <m/>
    <m/>
    <s v=""/>
    <s v=""/>
    <n v="69.102386750431506"/>
    <x v="856"/>
    <m/>
    <m/>
    <m/>
    <n v="72.739632002302812"/>
    <n v="-2.0333663482238196E-2"/>
    <n v="0"/>
    <m/>
  </r>
  <r>
    <x v="899"/>
    <n v="1447.12"/>
    <n v="1.0860917989692354E-3"/>
    <n v="1.4723857573069599E-2"/>
    <n v="0"/>
    <n v="2256.5250000000001"/>
    <n v="2256.5250000000001"/>
    <n v="1447.12"/>
    <n v="25.25"/>
    <n v="0.2525"/>
    <n v="5.700594212900062E-3"/>
    <n v="5.35"/>
    <n v="71703.240000000005"/>
    <n v="66122.05"/>
    <n v="1.1783155211361689E-6"/>
    <n v="0.24679940578709994"/>
    <n v="29.1"/>
    <n v="24.44"/>
    <n v="1"/>
    <n v="1"/>
    <n v="0.75"/>
    <n v="0.25"/>
    <n v="116362.09589919166"/>
    <n v="1.0581922863762694E-2"/>
    <n v="0"/>
    <n v="0"/>
    <n v="0"/>
    <n v="127745.39980007907"/>
    <m/>
    <m/>
    <s v=""/>
    <s v=""/>
    <n v="68.723415496839053"/>
    <x v="857"/>
    <m/>
    <m/>
    <m/>
    <n v="72.739632002302812"/>
    <n v="-2.5731707141454563E-2"/>
    <n v="0"/>
    <m/>
  </r>
  <r>
    <x v="900"/>
    <n v="1464.07"/>
    <n v="1.1712919453811699E-2"/>
    <n v="4.0344553885574341E-2"/>
    <n v="0"/>
    <n v="2283.085"/>
    <n v="2283.085"/>
    <n v="1464.07"/>
    <n v="22.89"/>
    <n v="0.22889999999999999"/>
    <n v="-1.4393168252952976E-2"/>
    <n v="5.3475000000000001"/>
    <n v="68251.55"/>
    <n v="62933.78"/>
    <n v="1.3560262916376492E-4"/>
    <n v="0.24329316825295297"/>
    <n v="28.613999999999997"/>
    <n v="24.774999999999999"/>
    <n v="1"/>
    <n v="1"/>
    <n v="0.75"/>
    <n v="0.25"/>
    <n v="115981.61522962428"/>
    <n v="7.8018643268533694E-3"/>
    <n v="0"/>
    <n v="0"/>
    <n v="0"/>
    <n v="127335.73249257852"/>
    <m/>
    <m/>
    <s v=""/>
    <s v=""/>
    <n v="68.503026061032415"/>
    <x v="858"/>
    <m/>
    <m/>
    <m/>
    <n v="72.739632002302812"/>
    <n v="-2.888136893878035E-2"/>
    <n v="0"/>
    <m/>
  </r>
  <r>
    <x v="901"/>
    <n v="1462.5"/>
    <n v="-1.072353097871015E-3"/>
    <n v="3.6023462606143752E-2"/>
    <n v="0"/>
    <n v="2280.6779999999999"/>
    <n v="2280.6779999999999"/>
    <n v="1462.5"/>
    <n v="22.62"/>
    <n v="0.22620000000000001"/>
    <n v="-1.9715758039811987E-2"/>
    <n v="5.2512499999999998"/>
    <n v="69452.84"/>
    <n v="64036.47"/>
    <n v="1.1511755228363322E-6"/>
    <n v="0.245915758039812"/>
    <n v="27.058"/>
    <n v="25.014499999999998"/>
    <n v="1"/>
    <n v="1"/>
    <n v="0.75"/>
    <n v="0.25"/>
    <n v="116396.37631698085"/>
    <n v="4.0809935483296922E-3"/>
    <n v="0"/>
    <n v="0"/>
    <n v="0"/>
    <n v="127795.35378642668"/>
    <m/>
    <m/>
    <s v=""/>
    <s v=""/>
    <n v="68.75028932998579"/>
    <x v="859"/>
    <m/>
    <m/>
    <m/>
    <n v="72.739632002302812"/>
    <n v="-2.5401460532727183E-2"/>
    <n v="0"/>
    <m/>
  </r>
  <r>
    <x v="902"/>
    <n v="1479.37"/>
    <n v="1.1535042735042689E-2"/>
    <n v="2.2991980154652314E-2"/>
    <n v="0"/>
    <n v="2307.223"/>
    <n v="2307.223"/>
    <n v="1479.37"/>
    <n v="20.72"/>
    <n v="0.2072"/>
    <n v="-2.92412223198662E-2"/>
    <n v="5.1974999999999998"/>
    <n v="66858.89"/>
    <n v="61639.72"/>
    <n v="1.3153845074657535E-4"/>
    <n v="0.2364412223198662"/>
    <n v="25.416"/>
    <n v="25.108499999999999"/>
    <n v="1"/>
    <n v="1"/>
    <n v="0.75"/>
    <n v="0.25"/>
    <n v="116314.23648556732"/>
    <n v="-1.4122118199023981E-2"/>
    <n v="0"/>
    <n v="0"/>
    <n v="0"/>
    <n v="127717.68244003571"/>
    <m/>
    <m/>
    <s v=""/>
    <s v=""/>
    <n v="68.708504340322136"/>
    <x v="860"/>
    <m/>
    <m/>
    <m/>
    <n v="72.739632002302812"/>
    <n v="-2.601915201195748E-2"/>
    <n v="0"/>
    <m/>
  </r>
  <r>
    <x v="903"/>
    <n v="1466.79"/>
    <n v="-8.5036197840971939E-3"/>
    <n v="1.4758081105855414E-2"/>
    <n v="1"/>
    <n v="2287.62"/>
    <n v="2287.62"/>
    <n v="1466.79"/>
    <n v="22.72"/>
    <n v="0.22719999999999999"/>
    <n v="-1.1887800138821375E-2"/>
    <n v="5.1974999999999998"/>
    <n v="70030.13"/>
    <n v="64548.71"/>
    <n v="7.2931289912658154E-5"/>
    <n v="0.23908780013882136"/>
    <n v="23.562000000000001"/>
    <n v="24.936"/>
    <n v="-1"/>
    <n v="0"/>
    <n v="0"/>
    <n v="0"/>
    <n v="116944.7344871926"/>
    <n v="-2.614729134844751E-2"/>
    <n v="1"/>
    <n v="20"/>
    <n v="0"/>
    <n v="128418.30185487108"/>
    <m/>
    <m/>
    <s v=""/>
    <s v=""/>
    <n v="69.085417788682989"/>
    <x v="861"/>
    <m/>
    <m/>
    <m/>
    <n v="72.739632002302812"/>
    <n v="-2.0752662286901535E-2"/>
    <n v="1"/>
    <m/>
  </r>
  <r>
    <x v="904"/>
    <n v="1432.36"/>
    <n v="-2.3473026131893504E-2"/>
    <n v="-9.8010368250073254E-3"/>
    <n v="0"/>
    <n v="2234.0250000000001"/>
    <n v="2234.0250000000001"/>
    <n v="1432.36"/>
    <n v="26.3"/>
    <n v="0.26300000000000001"/>
    <n v="3.5820709512957599E-2"/>
    <n v="5.40625"/>
    <n v="75859"/>
    <n v="69913.039999999994"/>
    <n v="5.6420054525471697E-4"/>
    <n v="0.22717929048704241"/>
    <n v="22.84"/>
    <n v="25.028499999999998"/>
    <n v="-1"/>
    <n v="0"/>
    <n v="0.85"/>
    <n v="0.15000000000000002"/>
    <n v="116944.7344871926"/>
    <n v="-5.2581381184491072E-4"/>
    <n v="0"/>
    <n v="0"/>
    <n v="1.5017361111111072E-2"/>
    <n v="128437.58689499339"/>
    <m/>
    <m/>
    <s v=""/>
    <s v=""/>
    <n v="69.095792595347433"/>
    <x v="862"/>
    <m/>
    <m/>
    <m/>
    <n v="72.739632002302812"/>
    <n v="-2.0631096265014692E-2"/>
    <n v="0"/>
    <m/>
  </r>
  <r>
    <x v="905"/>
    <n v="1463.76"/>
    <n v="2.1921863218743898E-2"/>
    <n v="4.0790693992487359E-4"/>
    <n v="0"/>
    <n v="2283.5810000000001"/>
    <n v="2283.5810000000001"/>
    <n v="1463.76"/>
    <n v="23.81"/>
    <n v="0.23809999999999998"/>
    <n v="3.3740079932955136E-3"/>
    <n v="5.6449999999999996"/>
    <n v="72842.33"/>
    <n v="67123.839999999997"/>
    <n v="4.7024070315993156E-4"/>
    <n v="0.23472599200670446"/>
    <n v="23.05"/>
    <n v="25.167499999999997"/>
    <n v="-1"/>
    <n v="0"/>
    <n v="0.85"/>
    <n v="0.15000000000000002"/>
    <n v="118424.00262759317"/>
    <n v="5.0071166516776344E-3"/>
    <n v="0"/>
    <n v="0"/>
    <n v="0"/>
    <n v="130093.14811079646"/>
    <m/>
    <m/>
    <s v=""/>
    <s v=""/>
    <n v="69.986437749632017"/>
    <x v="863"/>
    <m/>
    <m/>
    <m/>
    <n v="72.739632002302812"/>
    <n v="-8.0328445953731231E-3"/>
    <n v="0"/>
    <m/>
  </r>
  <r>
    <x v="906"/>
    <n v="1457.64"/>
    <n v="-4.1810132808656197E-3"/>
    <n v="-2.7007532430697312E-3"/>
    <n v="0"/>
    <n v="2274.1640000000002"/>
    <n v="2274.1640000000002"/>
    <n v="1457.64"/>
    <n v="25.06"/>
    <n v="0.25059999999999999"/>
    <n v="7.1034937667160403E-3"/>
    <n v="5.65"/>
    <n v="73543.210000000006"/>
    <n v="67761.070000000007"/>
    <n v="1.7554240997590168E-5"/>
    <n v="0.24349650623328395"/>
    <n v="23.234000000000002"/>
    <n v="25.174500000000002"/>
    <n v="-1"/>
    <n v="0"/>
    <n v="0.85"/>
    <n v="0.15000000000000002"/>
    <n v="118171.77619662497"/>
    <n v="2.1058401308977848E-2"/>
    <n v="0"/>
    <n v="0"/>
    <n v="0"/>
    <n v="129824.90427886459"/>
    <m/>
    <m/>
    <s v=""/>
    <s v=""/>
    <n v="69.842130147595711"/>
    <x v="864"/>
    <m/>
    <m/>
    <m/>
    <n v="72.739632002302812"/>
    <n v="-1.0103983130877348E-2"/>
    <n v="0"/>
    <m/>
  </r>
  <r>
    <x v="907"/>
    <n v="1473.99"/>
    <n v="1.1216761340248516E-2"/>
    <n v="-3.0190346378639044E-3"/>
    <n v="0"/>
    <n v="2299.7139999999999"/>
    <n v="2299.7139999999999"/>
    <n v="1473.99"/>
    <n v="23.38"/>
    <n v="0.23379999999999998"/>
    <n v="-6.2753513605351974E-3"/>
    <n v="5.5875000000000004"/>
    <n v="71305.850000000006"/>
    <n v="65690.91"/>
    <n v="1.24418853894386E-4"/>
    <n v="0.24007535136053518"/>
    <n v="23.722000000000001"/>
    <n v="25.366499999999998"/>
    <n v="-1"/>
    <n v="0"/>
    <n v="0.85"/>
    <n v="0.15000000000000002"/>
    <n v="118756.91743591716"/>
    <n v="1.5253051132873674E-2"/>
    <n v="0"/>
    <n v="0"/>
    <n v="0"/>
    <n v="130472.25085163566"/>
    <m/>
    <m/>
    <s v=""/>
    <s v=""/>
    <n v="70.190384312212387"/>
    <x v="865"/>
    <m/>
    <m/>
    <m/>
    <n v="72.739632002302812"/>
    <n v="-5.1939525323653202E-3"/>
    <n v="0"/>
    <m/>
  </r>
  <r>
    <x v="908"/>
    <n v="1489.42"/>
    <n v="1.0468184994470775E-2"/>
    <n v="1.5952770140704065E-2"/>
    <n v="0"/>
    <n v="2323.8249999999998"/>
    <n v="2323.8249999999998"/>
    <n v="1489.42"/>
    <n v="22.78"/>
    <n v="0.2278"/>
    <n v="-1.3994955972870288E-2"/>
    <n v="5.5125000000000002"/>
    <n v="68640.539999999994"/>
    <n v="63201.7"/>
    <n v="1.0844666698678594E-4"/>
    <n v="0.24179495597287029"/>
    <n v="24.253999999999998"/>
    <n v="25.2775"/>
    <n v="-1"/>
    <n v="0"/>
    <n v="0.85"/>
    <n v="0.15000000000000002"/>
    <n v="119138.60727354119"/>
    <n v="2.1000704850544505E-2"/>
    <n v="0"/>
    <n v="0"/>
    <n v="0"/>
    <n v="130903.45004051918"/>
    <m/>
    <m/>
    <s v=""/>
    <s v=""/>
    <n v="70.422357291794583"/>
    <x v="866"/>
    <m/>
    <m/>
    <m/>
    <n v="72.739632002302812"/>
    <n v="-2.0101140707575738E-3"/>
    <n v="0"/>
    <m/>
  </r>
  <r>
    <x v="909"/>
    <n v="1472.29"/>
    <n v="-1.1501121241825785E-2"/>
    <n v="2.7924675030771784E-2"/>
    <n v="0"/>
    <n v="2298.163"/>
    <n v="2298.163"/>
    <n v="1472.29"/>
    <n v="24.58"/>
    <n v="0.24579999999999999"/>
    <n v="1.8937263178861741E-3"/>
    <n v="5.5125000000000002"/>
    <n v="72610.87"/>
    <n v="66849.759999999995"/>
    <n v="1.3381331800128832E-4"/>
    <n v="0.24390627368211382"/>
    <n v="24.265999999999998"/>
    <n v="25.269500000000001"/>
    <n v="-1"/>
    <n v="0"/>
    <n v="0.85"/>
    <n v="0.15000000000000002"/>
    <n v="119005.43226841194"/>
    <n v="1.8759910790073553E-2"/>
    <n v="0"/>
    <n v="0"/>
    <n v="0"/>
    <n v="130810.48267269603"/>
    <m/>
    <n v="130809.72"/>
    <s v=""/>
    <n v="5.8303977412688113E-6"/>
    <n v="70.37234347480738"/>
    <x v="867"/>
    <m/>
    <m/>
    <m/>
    <n v="72.739632002302812"/>
    <n v="-2.7448411190501565E-3"/>
    <n v="0"/>
    <m/>
  </r>
  <r>
    <x v="910"/>
    <n v="1478.55"/>
    <n v="4.2518797247825812E-3"/>
    <n v="1.0254691536810467E-2"/>
    <n v="0"/>
    <n v="2308.3449999999998"/>
    <n v="2308.3449999999998"/>
    <n v="1478.55"/>
    <n v="23.99"/>
    <n v="0.23989999999999997"/>
    <n v="1.032184252519372E-2"/>
    <n v="5.4675000000000002"/>
    <n v="72081.64"/>
    <n v="66354.399999999994"/>
    <n v="1.8001912108338391E-5"/>
    <n v="0.22957815747480625"/>
    <n v="23.922000000000001"/>
    <n v="25.420500000000001"/>
    <n v="-1"/>
    <n v="0"/>
    <n v="0.85"/>
    <n v="0.15000000000000002"/>
    <n v="119303.2541219291"/>
    <n v="1.7621124972027058E-2"/>
    <n v="0"/>
    <n v="0"/>
    <n v="0"/>
    <n v="131160.0912354342"/>
    <m/>
    <m/>
    <s v=""/>
    <s v=""/>
    <n v="70.560423002961883"/>
    <x v="868"/>
    <m/>
    <m/>
    <m/>
    <n v="72.739632002302812"/>
    <n v="-1.0556825541074843E-4"/>
    <n v="0"/>
    <m/>
  </r>
  <r>
    <x v="911"/>
    <n v="1453.55"/>
    <n v="-1.6908457610496752E-2"/>
    <n v="-2.472752792820665E-3"/>
    <n v="0"/>
    <n v="2269.3240000000001"/>
    <n v="2269.3240000000001"/>
    <n v="1453.55"/>
    <n v="26.23"/>
    <n v="0.26229999999999998"/>
    <n v="4.691887378968132E-2"/>
    <n v="5.4"/>
    <n v="76657.75"/>
    <n v="70558.850000000006"/>
    <n v="2.9080609300643161E-4"/>
    <n v="0.21538112621031866"/>
    <n v="23.957999999999998"/>
    <n v="25.547499999999999"/>
    <n v="-1"/>
    <n v="0"/>
    <n v="0.85"/>
    <n v="0.15000000000000002"/>
    <n v="118722.52677297077"/>
    <n v="7.4246054416933216E-3"/>
    <n v="0"/>
    <n v="0"/>
    <n v="0"/>
    <n v="130524.50172064676"/>
    <m/>
    <m/>
    <s v=""/>
    <s v=""/>
    <n v="70.218493803330986"/>
    <x v="869"/>
    <m/>
    <m/>
    <m/>
    <n v="72.739632002302812"/>
    <n v="-4.976861536115873E-3"/>
    <n v="0"/>
    <m/>
  </r>
  <r>
    <x v="912"/>
    <n v="1451.7"/>
    <n v="-1.2727460355680398E-3"/>
    <n v="-1.496226016863722E-2"/>
    <n v="0"/>
    <n v="2266.5100000000002"/>
    <n v="2266.5100000000002"/>
    <n v="1451.7"/>
    <n v="27.38"/>
    <n v="0.27379999999999999"/>
    <n v="5.1790597822890611E-2"/>
    <n v="5.3412499999999996"/>
    <n v="78817.39"/>
    <n v="72520.94"/>
    <n v="1.6219465781845647E-6"/>
    <n v="0.22200940217710938"/>
    <n v="24.192"/>
    <n v="25.535000000000004"/>
    <n v="-1"/>
    <n v="-1"/>
    <n v="0.9"/>
    <n v="9.9999999999999978E-2"/>
    <n v="119089.30144485419"/>
    <n v="4.6605931980696624E-3"/>
    <n v="0"/>
    <n v="0"/>
    <n v="0"/>
    <n v="130938.50713704775"/>
    <m/>
    <m/>
    <s v=""/>
    <s v=""/>
    <n v="70.441217019147714"/>
    <x v="870"/>
    <m/>
    <m/>
    <m/>
    <n v="72.739632002302812"/>
    <n v="-1.8987256621304516E-3"/>
    <n v="0"/>
    <m/>
  </r>
  <r>
    <x v="913"/>
    <n v="1471.49"/>
    <n v="1.363229317352066E-2"/>
    <n v="-1.1798151989587335E-2"/>
    <n v="0"/>
    <n v="2297.4119999999998"/>
    <n v="2297.4119999999998"/>
    <n v="1471.49"/>
    <n v="25.27"/>
    <n v="0.25269999999999998"/>
    <n v="3.5743600941680914E-2"/>
    <n v="5.2987500000000001"/>
    <n v="74908.070000000007"/>
    <n v="68916.23"/>
    <n v="1.8333727049947194E-4"/>
    <n v="0.21695639905831907"/>
    <n v="24.991999999999997"/>
    <n v="25.489000000000001"/>
    <n v="-1"/>
    <n v="-1"/>
    <n v="0.9"/>
    <n v="9.9999999999999978E-2"/>
    <n v="119958.47300884822"/>
    <n v="2.7988601936925761E-3"/>
    <n v="0"/>
    <n v="0"/>
    <n v="0"/>
    <n v="131895.77086839208"/>
    <m/>
    <m/>
    <s v=""/>
    <s v=""/>
    <n v="70.956197858005197"/>
    <x v="871"/>
    <m/>
    <m/>
    <m/>
    <n v="73.130390305723665"/>
    <n v="0"/>
    <n v="0"/>
    <m/>
  </r>
  <r>
    <x v="914"/>
    <n v="1471.56"/>
    <n v="4.7570829567300521E-5"/>
    <n v="-2.4945991819425029E-4"/>
    <n v="0"/>
    <n v="2298.1370000000002"/>
    <n v="2298.1370000000002"/>
    <n v="1471.56"/>
    <n v="24.96"/>
    <n v="0.24960000000000002"/>
    <n v="5.2639251953075006E-2"/>
    <n v="5.1812500000000004"/>
    <n v="75456.789999999994"/>
    <n v="69413.75"/>
    <n v="2.2628761783974016E-9"/>
    <n v="0.19696074804692501"/>
    <n v="25.49"/>
    <n v="25.423999999999999"/>
    <n v="1"/>
    <n v="0"/>
    <n v="0.9"/>
    <n v="9.9999999999999978E-2"/>
    <n v="120050.20929306172"/>
    <n v="6.8816125525508198E-3"/>
    <n v="0"/>
    <n v="0"/>
    <n v="0"/>
    <n v="132029.84816596017"/>
    <m/>
    <m/>
    <s v=""/>
    <s v=""/>
    <n v="71.028327655586054"/>
    <x v="872"/>
    <m/>
    <m/>
    <m/>
    <n v="73.202824927815797"/>
    <n v="0"/>
    <n v="0"/>
    <m/>
  </r>
  <r>
    <x v="915"/>
    <n v="1483.95"/>
    <n v="8.4196363043300693E-3"/>
    <n v="3.9182966613532377E-3"/>
    <n v="0"/>
    <n v="2317.627"/>
    <n v="2317.627"/>
    <n v="1483.95"/>
    <n v="24.76"/>
    <n v="0.24760000000000001"/>
    <n v="5.064335051601318E-2"/>
    <n v="5.1637500000000003"/>
    <n v="75108.899999999994"/>
    <n v="69086.36"/>
    <n v="7.0297976814036241E-5"/>
    <n v="0.19695664948398683"/>
    <n v="25.565999999999995"/>
    <n v="25.288"/>
    <n v="1"/>
    <n v="0"/>
    <n v="0.9"/>
    <n v="9.9999999999999978E-2"/>
    <n v="120903.28879398113"/>
    <n v="8.7792380964033523E-3"/>
    <n v="0"/>
    <n v="0"/>
    <n v="0"/>
    <n v="132976.72120269749"/>
    <m/>
    <m/>
    <s v=""/>
    <s v=""/>
    <n v="71.537718594346202"/>
    <x v="873"/>
    <m/>
    <m/>
    <m/>
    <n v="73.725891676292889"/>
    <n v="0"/>
    <n v="0"/>
    <m/>
  </r>
  <r>
    <x v="916"/>
    <n v="1484.25"/>
    <n v="2.0216314565857374E-4"/>
    <n v="2.1028917417508564E-2"/>
    <n v="0"/>
    <n v="2318.107"/>
    <n v="2318.107"/>
    <n v="1484.25"/>
    <n v="24.92"/>
    <n v="0.2492"/>
    <n v="5.0216730334757681E-2"/>
    <n v="5.1262499999999998"/>
    <n v="75144.95"/>
    <n v="69112.19"/>
    <n v="4.0861676598323853E-8"/>
    <n v="0.19898326966524232"/>
    <n v="25.72"/>
    <n v="24.992499999999996"/>
    <n v="1"/>
    <n v="0"/>
    <n v="0.9"/>
    <n v="9.9999999999999978E-2"/>
    <n v="120929.80709495883"/>
    <n v="1.3411492283494475E-2"/>
    <n v="0"/>
    <n v="0"/>
    <n v="0"/>
    <n v="133007.89021841675"/>
    <m/>
    <m/>
    <s v=""/>
    <s v=""/>
    <n v="71.554486644086197"/>
    <x v="874"/>
    <m/>
    <m/>
    <m/>
    <n v="73.741253278979187"/>
    <n v="0"/>
    <n v="0"/>
    <m/>
  </r>
  <r>
    <x v="917"/>
    <n v="1476.65"/>
    <n v="-5.120431194205799E-3"/>
    <n v="1.7181232258870804E-2"/>
    <n v="0"/>
    <n v="2306.2510000000002"/>
    <n v="2306.2510000000002"/>
    <n v="1476.65"/>
    <n v="26.48"/>
    <n v="0.26479999999999998"/>
    <n v="7.5725983752938292E-2"/>
    <n v="5.2987500000000001"/>
    <n v="76933.83"/>
    <n v="70735.460000000006"/>
    <n v="2.6353700343760466E-5"/>
    <n v="0.18907401624706169"/>
    <n v="25.458000000000002"/>
    <n v="24.696999999999999"/>
    <n v="1"/>
    <n v="0"/>
    <n v="0.9"/>
    <n v="9.9999999999999978E-2"/>
    <n v="120656.54905007253"/>
    <n v="1.8591925070875259E-2"/>
    <n v="0"/>
    <n v="0"/>
    <n v="0"/>
    <n v="132712.28101656382"/>
    <m/>
    <m/>
    <s v=""/>
    <s v=""/>
    <n v="71.395457246272883"/>
    <x v="875"/>
    <m/>
    <m/>
    <m/>
    <n v="73.741253278979187"/>
    <n v="-2.3004003553688257E-3"/>
    <n v="0"/>
    <m/>
  </r>
  <r>
    <x v="918"/>
    <n v="1519.78"/>
    <n v="2.9208004605018045E-2"/>
    <n v="3.275694369036819E-2"/>
    <n v="0"/>
    <n v="2373.634"/>
    <n v="2373.634"/>
    <n v="1519.78"/>
    <n v="20.350000000000001"/>
    <n v="0.20350000000000001"/>
    <n v="1.9641273415327537E-2"/>
    <n v="5.3312499999999998"/>
    <n v="67267.08"/>
    <n v="61839.54"/>
    <n v="8.2883985307627439E-4"/>
    <n v="0.18385872658467248"/>
    <n v="25.278000000000002"/>
    <n v="24.5215"/>
    <n v="1"/>
    <n v="0"/>
    <n v="0.9"/>
    <n v="9.9999999999999978E-2"/>
    <n v="122310.85664063567"/>
    <n v="1.3160272049660637E-2"/>
    <n v="0"/>
    <n v="0"/>
    <n v="0"/>
    <n v="134534.52347897892"/>
    <m/>
    <m/>
    <s v=""/>
    <s v=""/>
    <n v="72.37577220146126"/>
    <x v="876"/>
    <m/>
    <m/>
    <m/>
    <n v="74.579873043952048"/>
    <n v="0"/>
    <n v="0"/>
    <m/>
  </r>
  <r>
    <x v="919"/>
    <n v="1529.03"/>
    <n v="6.0864072431536798E-3"/>
    <n v="3.8795780103954569E-2"/>
    <n v="0"/>
    <n v="2388.1509999999998"/>
    <n v="2388.1509999999998"/>
    <n v="1529.03"/>
    <n v="20.03"/>
    <n v="0.20030000000000001"/>
    <n v="-7.4919921352104013E-3"/>
    <n v="4.9437499999999996"/>
    <n v="64695.96"/>
    <n v="59468.88"/>
    <n v="3.6820137115641483E-5"/>
    <n v="0.20779199213521041"/>
    <n v="24.294"/>
    <n v="24.222500000000004"/>
    <n v="1"/>
    <n v="0"/>
    <n v="0.85"/>
    <n v="0.15000000000000002"/>
    <n v="122511.96013151233"/>
    <n v="1.9609983128194175E-2"/>
    <n v="0"/>
    <n v="0"/>
    <n v="0"/>
    <n v="134760.82249638476"/>
    <m/>
    <m/>
    <s v=""/>
    <s v=""/>
    <n v="72.497514678482318"/>
    <x v="877"/>
    <m/>
    <m/>
    <m/>
    <n v="74.703378629231622"/>
    <n v="0"/>
    <n v="0"/>
    <m/>
  </r>
  <r>
    <x v="920"/>
    <n v="1518.75"/>
    <n v="-6.7232166798558701E-3"/>
    <n v="2.365292711976863E-2"/>
    <n v="0"/>
    <n v="2372.6129999999998"/>
    <n v="2372.6129999999998"/>
    <n v="1518.75"/>
    <n v="20.45"/>
    <n v="0.20449999999999999"/>
    <n v="1.2530271682801714E-2"/>
    <n v="4.9375"/>
    <n v="65532.71"/>
    <n v="60231.3"/>
    <n v="4.5507427402110621E-5"/>
    <n v="0.19196972831719827"/>
    <n v="23.308000000000003"/>
    <n v="23.961500000000001"/>
    <n v="-1"/>
    <n v="0"/>
    <n v="0.9"/>
    <n v="9.9999999999999978E-2"/>
    <n v="122047.43629367169"/>
    <n v="2.0506010384713891E-2"/>
    <n v="0"/>
    <n v="0"/>
    <n v="0"/>
    <n v="134276.98946063218"/>
    <m/>
    <m/>
    <s v=""/>
    <s v=""/>
    <n v="72.237226176515449"/>
    <x v="878"/>
    <m/>
    <m/>
    <m/>
    <n v="74.703378629231622"/>
    <n v="-3.6162432617482532E-3"/>
    <n v="0"/>
    <m/>
  </r>
  <r>
    <x v="921"/>
    <n v="1525.75"/>
    <n v="4.6090534979423836E-3"/>
    <n v="2.805981747205244E-2"/>
    <n v="0"/>
    <n v="2383.5540000000001"/>
    <n v="2383.5540000000001"/>
    <n v="1525.75"/>
    <n v="19"/>
    <n v="0.19"/>
    <n v="-3.3204850790040652E-3"/>
    <n v="4.8975"/>
    <n v="62605.59"/>
    <n v="57534.16"/>
    <n v="2.1145874247125544E-5"/>
    <n v="0.19332048507900407"/>
    <n v="22.446000000000002"/>
    <n v="23.839500000000001"/>
    <n v="-1"/>
    <n v="0"/>
    <n v="0.9"/>
    <n v="9.9999999999999978E-2"/>
    <n v="122007.1822899433"/>
    <n v="9.4633281782778855E-3"/>
    <n v="0"/>
    <n v="0"/>
    <n v="0"/>
    <n v="134234.5014638424"/>
    <m/>
    <m/>
    <s v=""/>
    <s v=""/>
    <n v="72.214368834790562"/>
    <x v="879"/>
    <m/>
    <m/>
    <m/>
    <n v="74.703378629231622"/>
    <n v="-3.9574446127625951E-3"/>
    <n v="0"/>
    <m/>
  </r>
  <r>
    <x v="922"/>
    <n v="1517.73"/>
    <n v="-5.2564312633130994E-3"/>
    <n v="2.7923817402945139E-2"/>
    <n v="0"/>
    <n v="2371.0340000000001"/>
    <n v="2371.0340000000001"/>
    <n v="1517.73"/>
    <n v="19.37"/>
    <n v="0.19370000000000001"/>
    <n v="-2.1113753527560175E-4"/>
    <n v="4.8581300000000001"/>
    <n v="62165.63"/>
    <n v="57110.32"/>
    <n v="2.777600835026616E-5"/>
    <n v="0.19391113753527561"/>
    <n v="21.262"/>
    <n v="23.6585"/>
    <n v="-1"/>
    <n v="0"/>
    <n v="0.9"/>
    <n v="9.9999999999999978E-2"/>
    <n v="121340.11247022646"/>
    <n v="8.9090954568253888E-3"/>
    <n v="0"/>
    <n v="0"/>
    <n v="0"/>
    <n v="133505.58889599424"/>
    <m/>
    <m/>
    <s v=""/>
    <s v=""/>
    <n v="71.822234469564947"/>
    <x v="880"/>
    <m/>
    <m/>
    <m/>
    <n v="74.703378629231622"/>
    <n v="-9.4434471935699316E-3"/>
    <n v="0"/>
    <m/>
  </r>
  <r>
    <x v="923"/>
    <n v="1517.21"/>
    <n v="-3.4261693450088337E-4"/>
    <n v="-1.6268041365737895E-3"/>
    <n v="0"/>
    <n v="2370.2649999999999"/>
    <n v="2370.2649999999999"/>
    <n v="1517.21"/>
    <n v="18.600000000000001"/>
    <n v="0.18600000000000003"/>
    <n v="-4.6998278208617295E-3"/>
    <n v="4.8525"/>
    <n v="62726.239999999998"/>
    <n v="57619.25"/>
    <n v="1.1742659499809968E-7"/>
    <n v="0.19069982782086176"/>
    <n v="19.84"/>
    <n v="23.591000000000001"/>
    <n v="-1"/>
    <n v="0"/>
    <n v="0.9"/>
    <n v="9.9999999999999978E-2"/>
    <n v="121410.82702107137"/>
    <n v="5.6653652498404039E-3"/>
    <n v="0"/>
    <n v="0"/>
    <n v="0"/>
    <n v="133587.01430119769"/>
    <m/>
    <m/>
    <s v=""/>
    <s v=""/>
    <n v="71.86603903679439"/>
    <x v="881"/>
    <m/>
    <m/>
    <m/>
    <n v="74.703378629231622"/>
    <n v="-8.8651015140389644E-3"/>
    <n v="0"/>
    <m/>
  </r>
  <r>
    <x v="924"/>
    <n v="1525.42"/>
    <n v="5.4112482780894755E-3"/>
    <n v="-2.3019631016379938E-3"/>
    <n v="0"/>
    <n v="2383.527"/>
    <n v="2383.527"/>
    <n v="1525.42"/>
    <n v="17.63"/>
    <n v="0.17629999999999998"/>
    <n v="-1.4368778794074777E-2"/>
    <n v="4.88"/>
    <n v="60294.67"/>
    <n v="55379.5"/>
    <n v="2.9123939990787467E-5"/>
    <n v="0.19066877879407476"/>
    <n v="19.490000000000002"/>
    <n v="23.385000000000005"/>
    <n v="-1"/>
    <n v="0"/>
    <n v="0.9"/>
    <n v="9.9999999999999978E-2"/>
    <n v="121530.16994028114"/>
    <n v="-7.358542359070408E-3"/>
    <n v="0"/>
    <n v="0"/>
    <n v="0"/>
    <n v="133741.86298614429"/>
    <m/>
    <m/>
    <s v=""/>
    <s v=""/>
    <n v="71.949343253865052"/>
    <x v="882"/>
    <m/>
    <m/>
    <m/>
    <n v="74.703378629231622"/>
    <n v="-7.742044435326112E-3"/>
    <n v="0"/>
    <m/>
  </r>
  <r>
    <x v="925"/>
    <n v="1531.38"/>
    <n v="3.907120661850616E-3"/>
    <n v="8.3283742400684924E-3"/>
    <n v="0"/>
    <n v="2392.9229999999998"/>
    <n v="2392.9229999999998"/>
    <n v="1531.38"/>
    <n v="17"/>
    <n v="0.17"/>
    <n v="-1.7567245376602481E-2"/>
    <n v="5.09375"/>
    <n v="59459"/>
    <n v="54606.05"/>
    <n v="1.5206160219241714E-5"/>
    <n v="0.18756724537660249"/>
    <n v="19.010000000000002"/>
    <n v="22.951500000000003"/>
    <n v="-1"/>
    <n v="0"/>
    <n v="0.9"/>
    <n v="9.9999999999999978E-2"/>
    <n v="121787.78627144503"/>
    <n v="-8.013831385746184E-3"/>
    <n v="0"/>
    <n v="0"/>
    <n v="0"/>
    <n v="134030.99617549096"/>
    <m/>
    <m/>
    <s v=""/>
    <s v=""/>
    <n v="72.104888739937309"/>
    <x v="883"/>
    <m/>
    <m/>
    <m/>
    <n v="74.703378629231622"/>
    <n v="-5.6227884971514763E-3"/>
    <n v="0"/>
    <m/>
  </r>
  <r>
    <x v="926"/>
    <n v="1526.75"/>
    <n v="-3.0234167874727547E-3"/>
    <n v="6.9590395465335408E-4"/>
    <n v="0"/>
    <n v="2385.7199999999998"/>
    <n v="2385.7199999999998"/>
    <n v="1526.75"/>
    <n v="18"/>
    <n v="0.18"/>
    <n v="-5.7962766479022487E-3"/>
    <n v="5.30375"/>
    <n v="60312.31"/>
    <n v="55383.89"/>
    <n v="9.1687630786448406E-6"/>
    <n v="0.18579627664790224"/>
    <n v="18.32"/>
    <n v="22.611000000000004"/>
    <n v="-1"/>
    <n v="0"/>
    <n v="0.9"/>
    <n v="9.9999999999999978E-2"/>
    <n v="121629.87408888518"/>
    <n v="-2.127451670528302E-3"/>
    <n v="0"/>
    <n v="0"/>
    <n v="0"/>
    <n v="133860.24200843016"/>
    <m/>
    <m/>
    <s v=""/>
    <s v=""/>
    <n v="72.013027822917195"/>
    <x v="884"/>
    <m/>
    <m/>
    <m/>
    <n v="74.703378629231622"/>
    <n v="-6.9154633346876215E-3"/>
    <n v="0"/>
    <m/>
  </r>
  <r>
    <x v="927"/>
    <n v="1547.04"/>
    <n v="1.3289667594563515E-2"/>
    <n v="1.9242002812529968E-2"/>
    <n v="0"/>
    <n v="2417.444"/>
    <n v="2417.444"/>
    <n v="1547.04"/>
    <n v="17.84"/>
    <n v="0.1784"/>
    <n v="1.0582779076250215E-2"/>
    <n v="5.0212500000000002"/>
    <n v="58847.9"/>
    <n v="54021.43"/>
    <n v="1.7429635884127362E-4"/>
    <n v="0.16781722092374979"/>
    <n v="18.119999999999997"/>
    <n v="22.258000000000003"/>
    <n v="-1"/>
    <n v="0"/>
    <n v="0.9"/>
    <n v="9.9999999999999978E-2"/>
    <n v="122785.43955421611"/>
    <n v="-3.0925081128542198E-3"/>
    <n v="0"/>
    <n v="0"/>
    <n v="0"/>
    <n v="135137.22359385443"/>
    <m/>
    <m/>
    <s v=""/>
    <s v=""/>
    <n v="72.700007833267989"/>
    <x v="885"/>
    <m/>
    <m/>
    <m/>
    <n v="74.888639159286797"/>
    <n v="0"/>
    <n v="0"/>
    <m/>
  </r>
  <r>
    <x v="928"/>
    <n v="1546.63"/>
    <n v="-2.6502223601188035E-4"/>
    <n v="1.9319597511018971E-2"/>
    <n v="0"/>
    <n v="2416.826"/>
    <n v="2416.826"/>
    <n v="1546.63"/>
    <n v="18.489999999999998"/>
    <n v="0.18489999999999998"/>
    <n v="2.7506506822686821E-2"/>
    <n v="5.0381299999999998"/>
    <n v="60188"/>
    <n v="55245.83"/>
    <n v="7.0255404413897011E-8"/>
    <n v="0.15739349317731316"/>
    <n v="17.814"/>
    <n v="21.981000000000002"/>
    <n v="-1"/>
    <n v="0"/>
    <n v="0.9"/>
    <n v="9.9999999999999978E-2"/>
    <n v="123034.44694325863"/>
    <n v="1.1911370894305717E-2"/>
    <n v="0"/>
    <n v="0"/>
    <n v="0"/>
    <n v="135413.86960256359"/>
    <m/>
    <n v="135413.07999999999"/>
    <s v=""/>
    <n v="5.8310656814164474E-6"/>
    <n v="72.848835568997146"/>
    <x v="886"/>
    <m/>
    <m/>
    <m/>
    <n v="75.039994202492011"/>
    <n v="0"/>
    <n v="0"/>
    <m/>
  </r>
  <r>
    <x v="929"/>
    <n v="1539.59"/>
    <n v="-4.5518320477426766E-3"/>
    <n v="9.356517185186819E-3"/>
    <n v="0"/>
    <n v="2406.3049999999998"/>
    <n v="2406.3049999999998"/>
    <n v="1539.59"/>
    <n v="18.8"/>
    <n v="0.188"/>
    <n v="3.12440094068068E-2"/>
    <n v="4.9737499999999999"/>
    <n v="60942.71"/>
    <n v="55932.65"/>
    <n v="2.0813880341267531E-5"/>
    <n v="0.1567559905931932"/>
    <n v="17.791999999999998"/>
    <n v="21.766499999999997"/>
    <n v="-1"/>
    <n v="-1"/>
    <n v="0.97499999999999998"/>
    <n v="2.5000000000000022E-2"/>
    <n v="122683.3752984856"/>
    <n v="1.3372941788012627E-2"/>
    <n v="0"/>
    <n v="0"/>
    <n v="0"/>
    <n v="135053.12892831655"/>
    <m/>
    <m/>
    <s v=""/>
    <s v=""/>
    <n v="72.654767279401696"/>
    <x v="887"/>
    <m/>
    <m/>
    <m/>
    <n v="75.039994202492011"/>
    <n v="-2.689944218815743E-3"/>
    <n v="0"/>
    <m/>
  </r>
  <r>
    <x v="930"/>
    <n v="1542.84"/>
    <n v="2.110951616989043E-3"/>
    <n v="7.5603481403252459E-3"/>
    <n v="0"/>
    <n v="2411.4140000000002"/>
    <n v="2411.4140000000002"/>
    <n v="1542.84"/>
    <n v="18.440000000000001"/>
    <n v="0.18440000000000001"/>
    <n v="3.1476186589622035E-2"/>
    <n v="4.8925000000000001"/>
    <n v="61447"/>
    <n v="56389.49"/>
    <n v="4.4467282498180793E-6"/>
    <n v="0.15292381341037797"/>
    <n v="18.026"/>
    <n v="21.477499999999999"/>
    <n v="-1"/>
    <n v="-1"/>
    <n v="0.97499999999999998"/>
    <n v="2.5000000000000022E-2"/>
    <n v="122960.93046570841"/>
    <n v="9.4890458786582865E-3"/>
    <n v="0"/>
    <n v="0"/>
    <n v="0"/>
    <n v="135360.63996825565"/>
    <m/>
    <m/>
    <s v=""/>
    <s v=""/>
    <n v="72.820199529805009"/>
    <x v="888"/>
    <m/>
    <m/>
    <m/>
    <n v="75.039994202492011"/>
    <n v="-4.4512215098657659E-4"/>
    <n v="0"/>
    <m/>
  </r>
  <r>
    <x v="931"/>
    <n v="1557.59"/>
    <n v="9.5602914106454051E-3"/>
    <n v="2.0144056338443406E-2"/>
    <n v="0"/>
    <n v="2435.1619999999998"/>
    <n v="2435.1619999999998"/>
    <n v="1557.59"/>
    <n v="16.91"/>
    <n v="0.1691"/>
    <n v="2.0122079882824384E-2"/>
    <n v="4.8112500000000002"/>
    <n v="58163"/>
    <n v="53369.74"/>
    <n v="9.0532960818748843E-5"/>
    <n v="0.14897792011717562"/>
    <n v="18.314"/>
    <n v="21.199999999999996"/>
    <n v="-1"/>
    <n v="-1"/>
    <n v="0.97499999999999998"/>
    <n v="2.5000000000000022E-2"/>
    <n v="123942.46522975687"/>
    <n v="9.6326916694966513E-3"/>
    <n v="0"/>
    <n v="0"/>
    <n v="0"/>
    <n v="136479.51056326693"/>
    <m/>
    <m/>
    <s v=""/>
    <s v=""/>
    <n v="73.422120294924483"/>
    <x v="889"/>
    <m/>
    <m/>
    <m/>
    <n v="75.62461703253777"/>
    <n v="0"/>
    <n v="0"/>
    <m/>
  </r>
  <r>
    <x v="932"/>
    <n v="1552.58"/>
    <n v="-3.2165075533355791E-3"/>
    <n v="3.637881190544312E-3"/>
    <n v="0"/>
    <n v="2427.3290000000002"/>
    <n v="2427.3290000000002"/>
    <n v="1552.58"/>
    <n v="17.46"/>
    <n v="0.17460000000000001"/>
    <n v="2.7295336585011015E-2"/>
    <n v="4.8112500000000002"/>
    <n v="58956.66"/>
    <n v="54080.83"/>
    <n v="1.0379296979185931E-5"/>
    <n v="0.14730466341498899"/>
    <n v="18.095999999999997"/>
    <n v="20.734000000000002"/>
    <n v="-1"/>
    <n v="-1"/>
    <n v="0.97499999999999998"/>
    <n v="2.5000000000000022E-2"/>
    <n v="123595.05464761857"/>
    <n v="1.9013348144894859E-2"/>
    <n v="0"/>
    <n v="0"/>
    <n v="0"/>
    <n v="136098.04049528754"/>
    <m/>
    <m/>
    <s v=""/>
    <s v=""/>
    <n v="73.216900177234265"/>
    <x v="890"/>
    <m/>
    <m/>
    <m/>
    <n v="75.62461703253777"/>
    <n v="-2.8729339889462802E-3"/>
    <n v="0"/>
    <m/>
  </r>
  <r>
    <x v="933"/>
    <n v="1565.15"/>
    <n v="8.0962011619369889E-3"/>
    <n v="1.1999104588493181E-2"/>
    <n v="0"/>
    <n v="2447.0279999999998"/>
    <n v="2447.0279999999998"/>
    <n v="1565.15"/>
    <n v="16.12"/>
    <n v="0.16120000000000001"/>
    <n v="1.4192006093805193E-2"/>
    <n v="4.8487499999999999"/>
    <n v="56030.1"/>
    <n v="51390.51"/>
    <n v="6.50216894056814E-5"/>
    <n v="0.14700799390619482"/>
    <n v="18.02"/>
    <n v="20.238"/>
    <n v="-1"/>
    <n v="-1"/>
    <n v="0.97499999999999998"/>
    <n v="2.5000000000000022E-2"/>
    <n v="124416.97896355056"/>
    <n v="6.5937386089249816E-3"/>
    <n v="0"/>
    <n v="0"/>
    <n v="0"/>
    <n v="137006.03731707874"/>
    <m/>
    <m/>
    <s v=""/>
    <s v=""/>
    <n v="73.705376810846303"/>
    <x v="891"/>
    <m/>
    <m/>
    <m/>
    <n v="75.908467286577746"/>
    <n v="0"/>
    <n v="0"/>
    <m/>
  </r>
  <r>
    <x v="934"/>
    <n v="1562.47"/>
    <n v="-1.7122959460754705E-3"/>
    <n v="1.4838640690160387E-2"/>
    <n v="0"/>
    <n v="2443.0210000000002"/>
    <n v="2443.0210000000002"/>
    <n v="1562.47"/>
    <n v="16.670000000000002"/>
    <n v="0.16670000000000001"/>
    <n v="2.8768522235308513E-2"/>
    <n v="4.8849999999999998"/>
    <n v="56182.11"/>
    <n v="51524.3"/>
    <n v="2.9369856780236813E-6"/>
    <n v="0.1379314777646915"/>
    <n v="17.546000000000003"/>
    <n v="19.780499999999996"/>
    <n v="-1"/>
    <n v="-1"/>
    <n v="0.97499999999999998"/>
    <n v="2.5000000000000022E-2"/>
    <n v="124217.36391788945"/>
    <n v="1.1236950745424412E-2"/>
    <n v="0"/>
    <n v="0"/>
    <n v="0"/>
    <n v="136796.59152662905"/>
    <m/>
    <m/>
    <s v=""/>
    <s v=""/>
    <n v="73.592700893720021"/>
    <x v="892"/>
    <m/>
    <m/>
    <m/>
    <n v="75.908467286577746"/>
    <n v="-1.5547216301733391E-3"/>
    <n v="0"/>
    <m/>
  </r>
  <r>
    <x v="935"/>
    <n v="1554.41"/>
    <n v="-5.1584990431815525E-3"/>
    <n v="7.5691900299897918E-3"/>
    <n v="0"/>
    <n v="2430.5450000000001"/>
    <n v="2430.5450000000001"/>
    <n v="1554.41"/>
    <n v="18.88"/>
    <n v="0.1888"/>
    <n v="5.0813929204809954E-2"/>
    <n v="4.8650000000000002"/>
    <n v="59823.98"/>
    <n v="54858.59"/>
    <n v="2.6748032766001577E-5"/>
    <n v="0.13798607079519004"/>
    <n v="17.12"/>
    <n v="19.366000000000003"/>
    <n v="-1"/>
    <n v="-1"/>
    <n v="0.97499999999999998"/>
    <n v="2.5000000000000022E-2"/>
    <n v="123793.56997847234"/>
    <n v="1.2503638864448385E-2"/>
    <n v="0"/>
    <n v="0"/>
    <n v="0"/>
    <n v="136337.1523275986"/>
    <m/>
    <m/>
    <s v=""/>
    <s v=""/>
    <n v="73.345535586633275"/>
    <x v="893"/>
    <m/>
    <m/>
    <m/>
    <n v="75.908467286577746"/>
    <n v="-4.9339570197726168E-3"/>
    <n v="0"/>
    <m/>
  </r>
  <r>
    <x v="936"/>
    <n v="1561.8"/>
    <n v="4.7542154257884661E-3"/>
    <n v="2.7631140451328529E-3"/>
    <n v="0"/>
    <n v="2442.1219999999998"/>
    <n v="2442.1219999999998"/>
    <n v="1561.8"/>
    <n v="17.73"/>
    <n v="0.17730000000000001"/>
    <n v="4.5974080272839779E-2"/>
    <n v="4.8550000000000004"/>
    <n v="58657.52"/>
    <n v="53782.93"/>
    <n v="2.2495573142536568E-5"/>
    <n v="0.13132591972716023"/>
    <n v="17.208000000000002"/>
    <n v="19.072000000000003"/>
    <n v="-1"/>
    <n v="-1"/>
    <n v="0.97499999999999998"/>
    <n v="2.5000000000000022E-2"/>
    <n v="124306.7145460067"/>
    <n v="6.7715778468033783E-3"/>
    <n v="0"/>
    <n v="0"/>
    <n v="0"/>
    <n v="136903.8507889357"/>
    <m/>
    <m/>
    <s v=""/>
    <s v=""/>
    <n v="73.650403346105151"/>
    <x v="894"/>
    <m/>
    <m/>
    <m/>
    <n v="75.908467286577746"/>
    <n v="-8.2387612153644874E-4"/>
    <n v="0"/>
    <m/>
  </r>
  <r>
    <x v="937"/>
    <n v="1548.71"/>
    <n v="-8.3813548469714449E-3"/>
    <n v="-2.401733248503013E-3"/>
    <n v="0"/>
    <n v="2421.674"/>
    <n v="2421.674"/>
    <n v="1548.71"/>
    <n v="19.25"/>
    <n v="0.1925"/>
    <n v="6.0196758025157504E-2"/>
    <n v="4.8949999999999996"/>
    <n v="61673.51"/>
    <n v="56530.6"/>
    <n v="7.084043318572696E-5"/>
    <n v="0.1323032419748425"/>
    <n v="17.372"/>
    <n v="18.712500000000002"/>
    <n v="-1"/>
    <n v="-1"/>
    <n v="0.97499999999999998"/>
    <n v="2.5000000000000022E-2"/>
    <n v="123449.66730777563"/>
    <n v="2.9388580868923153E-3"/>
    <n v="0"/>
    <n v="0"/>
    <n v="0"/>
    <n v="135962.18551232983"/>
    <m/>
    <m/>
    <s v=""/>
    <s v=""/>
    <n v="73.143814035144374"/>
    <x v="895"/>
    <m/>
    <m/>
    <m/>
    <n v="75.908467286577746"/>
    <n v="-7.7739849643017056E-3"/>
    <n v="0"/>
    <m/>
  </r>
  <r>
    <x v="938"/>
    <n v="1538.53"/>
    <n v="-6.573212544633944E-3"/>
    <n v="-1.7071146955073946E-2"/>
    <n v="0"/>
    <n v="2405.761"/>
    <n v="2405.761"/>
    <n v="1538.53"/>
    <n v="20.02"/>
    <n v="0.20019999999999999"/>
    <n v="6.7873277724337294E-2"/>
    <n v="4.8812499999999996"/>
    <n v="64460.09"/>
    <n v="59078.2"/>
    <n v="4.3492854332883642E-5"/>
    <n v="0.13232672227566269"/>
    <n v="17.73"/>
    <n v="18.351000000000003"/>
    <n v="-1"/>
    <n v="-1"/>
    <n v="0.97499999999999998"/>
    <n v="2.5000000000000022E-2"/>
    <n v="122797.57705839055"/>
    <n v="-1.1763200417480579E-3"/>
    <n v="0"/>
    <n v="0"/>
    <n v="0"/>
    <n v="135244.68202106681"/>
    <m/>
    <m/>
    <s v=""/>
    <s v=""/>
    <n v="72.757817430744765"/>
    <x v="896"/>
    <m/>
    <m/>
    <m/>
    <n v="75.908467286577746"/>
    <n v="-1.3035876933249924E-2"/>
    <n v="0"/>
    <m/>
  </r>
  <r>
    <x v="939"/>
    <n v="1541.24"/>
    <n v="1.7614216167380903E-3"/>
    <n v="-1.3597429392260385E-2"/>
    <n v="0"/>
    <n v="2410.2170000000001"/>
    <n v="2410.2170000000001"/>
    <n v="1541.24"/>
    <n v="18.54"/>
    <n v="0.18539999999999998"/>
    <n v="5.1205796499281059E-2"/>
    <n v="4.8587499999999997"/>
    <n v="63681.89"/>
    <n v="58358.07"/>
    <n v="3.0971499243156932E-6"/>
    <n v="0.13419420350071892"/>
    <n v="18.509999999999998"/>
    <n v="18.334500000000002"/>
    <n v="1"/>
    <n v="0"/>
    <n v="0.9"/>
    <n v="9.9999999999999978E-2"/>
    <n v="122971.0470740465"/>
    <n v="-1.3015923699886911E-2"/>
    <n v="0"/>
    <n v="0"/>
    <n v="0"/>
    <n v="135448.10360053935"/>
    <m/>
    <m/>
    <s v=""/>
    <s v=""/>
    <n v="72.867252492586474"/>
    <x v="897"/>
    <m/>
    <m/>
    <m/>
    <n v="75.908467286577746"/>
    <n v="-1.1577110551991066E-2"/>
    <n v="0"/>
    <m/>
  </r>
  <r>
    <x v="940"/>
    <n v="1540.08"/>
    <n v="-7.5264073084013727E-4"/>
    <n v="-9.1915710799189698E-3"/>
    <n v="0"/>
    <n v="2408.4639999999999"/>
    <n v="2408.4639999999999"/>
    <n v="1540.08"/>
    <n v="18.5"/>
    <n v="0.185"/>
    <n v="5.1802060679239842E-2"/>
    <n v="4.8412499999999996"/>
    <n v="63743.75"/>
    <n v="58407.94"/>
    <n v="5.6689471100853365E-7"/>
    <n v="0.13319793932076016"/>
    <n v="18.883999999999997"/>
    <n v="18.260000000000002"/>
    <n v="1"/>
    <n v="0"/>
    <n v="0.9"/>
    <n v="9.9999999999999978E-2"/>
    <n v="122898.25787145545"/>
    <n v="-1.0033354472622658E-2"/>
    <n v="0"/>
    <n v="0"/>
    <n v="0"/>
    <n v="135372.59815189106"/>
    <m/>
    <m/>
    <s v=""/>
    <s v=""/>
    <n v="72.826632694708408"/>
    <x v="898"/>
    <m/>
    <m/>
    <m/>
    <n v="75.908467286577746"/>
    <n v="-1.2153817920247167E-2"/>
    <n v="0"/>
    <m/>
  </r>
  <r>
    <x v="941"/>
    <n v="1500.63"/>
    <n v="-2.5615552438834177E-2"/>
    <n v="-3.9561338944541613E-2"/>
    <n v="0"/>
    <n v="2346.7750000000001"/>
    <n v="2346.7750000000001"/>
    <n v="1500.63"/>
    <n v="22.96"/>
    <n v="0.2296"/>
    <n v="0.13874736773801691"/>
    <n v="4.8012499999999996"/>
    <n v="68119.66"/>
    <n v="62410.73"/>
    <n v="6.7336841227160079E-4"/>
    <n v="9.0852632261983091E-2"/>
    <n v="18.808"/>
    <n v="18.162500000000001"/>
    <n v="1"/>
    <n v="0"/>
    <n v="0.97499999999999998"/>
    <n v="2.5000000000000022E-2"/>
    <n v="120907.20329232044"/>
    <n v="-7.2322989568245344E-3"/>
    <n v="0"/>
    <n v="0"/>
    <n v="0"/>
    <n v="133181.29044070875"/>
    <m/>
    <m/>
    <s v=""/>
    <s v=""/>
    <n v="71.647771064053302"/>
    <x v="899"/>
    <m/>
    <m/>
    <m/>
    <n v="75.908467286577746"/>
    <n v="-2.8169608550473124E-2"/>
    <n v="0"/>
    <m/>
  </r>
  <r>
    <x v="942"/>
    <n v="1506.33"/>
    <n v="3.7984046700385576E-3"/>
    <n v="-2.738157942753161E-2"/>
    <n v="-1"/>
    <n v="2355.7370000000001"/>
    <n v="2355.7370000000001"/>
    <n v="1506.33"/>
    <n v="21.64"/>
    <n v="0.21640000000000001"/>
    <n v="9.1718117030911137E-2"/>
    <n v="4.80375"/>
    <n v="67221.210000000006"/>
    <n v="61565.69"/>
    <n v="1.4373265278117172E-5"/>
    <n v="0.12468188296908887"/>
    <n v="19.854000000000003"/>
    <n v="18.360499999999998"/>
    <n v="1"/>
    <n v="0"/>
    <n v="0"/>
    <n v="0"/>
    <n v="121314.0493896886"/>
    <n v="-2.7347768510349257E-2"/>
    <n v="1"/>
    <n v="20"/>
    <n v="0"/>
    <n v="133633.26167054751"/>
    <m/>
    <m/>
    <s v=""/>
    <s v=""/>
    <n v="71.890918814731108"/>
    <x v="900"/>
    <m/>
    <m/>
    <m/>
    <n v="75.908467286577746"/>
    <n v="-2.4947690561076707E-2"/>
    <n v="1"/>
    <m/>
  </r>
  <r>
    <x v="943"/>
    <n v="1519.59"/>
    <n v="8.8028519647089798E-3"/>
    <n v="-1.2005514918188687E-2"/>
    <n v="0"/>
    <n v="2376.4749999999999"/>
    <n v="2376.4749999999999"/>
    <n v="1519.59"/>
    <n v="20.41"/>
    <n v="0.2041"/>
    <n v="8.0856565020772389E-2"/>
    <n v="4.8099999999999996"/>
    <n v="65174.19"/>
    <n v="59684.19"/>
    <n v="7.6813528568948089E-5"/>
    <n v="0.12324343497922761"/>
    <n v="20.332000000000001"/>
    <n v="18.474"/>
    <n v="1"/>
    <n v="0"/>
    <n v="0.9"/>
    <n v="9.9999999999999978E-2"/>
    <n v="121314.0493896886"/>
    <n v="-1.7299503228005109E-2"/>
    <n v="0"/>
    <n v="0"/>
    <n v="1.3361111111111157E-2"/>
    <n v="133651.11655912074"/>
    <m/>
    <m/>
    <s v=""/>
    <s v=""/>
    <n v="71.900524240272759"/>
    <x v="901"/>
    <m/>
    <m/>
    <m/>
    <n v="75.908467286577746"/>
    <n v="-2.4842794203220886E-2"/>
    <n v="0"/>
    <m/>
  </r>
  <r>
    <x v="944"/>
    <n v="1515.88"/>
    <n v="-2.441448022163728E-3"/>
    <n v="-1.6208384557090505E-2"/>
    <n v="0"/>
    <n v="2370.7080000000001"/>
    <n v="2370.7080000000001"/>
    <n v="1515.88"/>
    <n v="20.8"/>
    <n v="0.20800000000000002"/>
    <n v="8.2196216502617298E-2"/>
    <n v="4.80375"/>
    <n v="66479.070000000007"/>
    <n v="60872.65"/>
    <n v="5.9752537483316504E-6"/>
    <n v="0.12580378349738272"/>
    <n v="20.41"/>
    <n v="18.564500000000002"/>
    <n v="1"/>
    <n v="0"/>
    <n v="0.9"/>
    <n v="9.9999999999999978E-2"/>
    <n v="121289.05194783928"/>
    <n v="-1.2081082577032665E-2"/>
    <n v="0"/>
    <n v="0"/>
    <n v="0"/>
    <n v="133626.80664858801"/>
    <m/>
    <m/>
    <s v=""/>
    <s v=""/>
    <n v="71.887446195311099"/>
    <x v="902"/>
    <m/>
    <m/>
    <m/>
    <n v="75.908467286577746"/>
    <n v="-2.5045542529705256E-2"/>
    <n v="0"/>
    <m/>
  </r>
  <r>
    <x v="945"/>
    <n v="1514.4"/>
    <n v="-9.7633058025703434E-4"/>
    <n v="-1.6432074406507402E-2"/>
    <n v="0"/>
    <n v="2368.4290000000001"/>
    <n v="2368.4290000000001"/>
    <n v="1514.4"/>
    <n v="21.17"/>
    <n v="0.21170000000000003"/>
    <n v="8.689265162769827E-2"/>
    <n v="4.7824999999999998"/>
    <n v="65874.460000000006"/>
    <n v="60312.4"/>
    <n v="9.5415289480122955E-7"/>
    <n v="0.12480734837230176"/>
    <n v="20.862000000000002"/>
    <n v="18.723000000000003"/>
    <n v="1"/>
    <n v="0"/>
    <n v="0.9"/>
    <n v="9.9999999999999978E-2"/>
    <n v="121070.84547273385"/>
    <n v="-1.3677976777691447E-2"/>
    <n v="0"/>
    <n v="0"/>
    <n v="0"/>
    <n v="133389.66466122348"/>
    <m/>
    <m/>
    <s v=""/>
    <s v=""/>
    <n v="71.759870506833039"/>
    <x v="903"/>
    <m/>
    <m/>
    <m/>
    <n v="75.908467286577746"/>
    <n v="-2.680108452424812E-2"/>
    <n v="0"/>
    <m/>
  </r>
  <r>
    <x v="946"/>
    <n v="1535.28"/>
    <n v="1.3787638668779634E-2"/>
    <n v="2.2971116701106409E-2"/>
    <n v="0"/>
    <n v="2401.0740000000001"/>
    <n v="2401.0740000000001"/>
    <n v="1535.28"/>
    <n v="19.559999999999999"/>
    <n v="0.1956"/>
    <n v="7.075426107728304E-2"/>
    <n v="4.7937500000000002"/>
    <n v="63195.85"/>
    <n v="57853.39"/>
    <n v="1.8751068011890688E-4"/>
    <n v="0.12484573892271696"/>
    <n v="21.396000000000001"/>
    <n v="18.9315"/>
    <n v="1"/>
    <n v="0"/>
    <n v="0.9"/>
    <n v="9.9999999999999978E-2"/>
    <n v="122079.57785465101"/>
    <n v="-1.4869310845992412E-2"/>
    <n v="0"/>
    <n v="0"/>
    <n v="0"/>
    <n v="134501.97758535328"/>
    <m/>
    <m/>
    <s v=""/>
    <s v=""/>
    <n v="72.358263430312931"/>
    <x v="904"/>
    <m/>
    <m/>
    <m/>
    <n v="75.908467286577746"/>
    <n v="-1.8711291201034208E-2"/>
    <n v="0"/>
    <m/>
  </r>
  <r>
    <x v="947"/>
    <n v="1540.98"/>
    <n v="3.7126778177269948E-3"/>
    <n v="2.2885389848794846E-2"/>
    <n v="0"/>
    <n v="2410.3319999999999"/>
    <n v="2410.3319999999999"/>
    <n v="1540.98"/>
    <n v="19.87"/>
    <n v="0.19870000000000002"/>
    <n v="6.6788261927324982E-2"/>
    <n v="4.8075000000000001"/>
    <n v="62141.24"/>
    <n v="56869.04"/>
    <n v="1.373297469315477E-5"/>
    <n v="0.13191173807267503"/>
    <n v="20.716000000000001"/>
    <n v="19.009500000000003"/>
    <n v="1"/>
    <n v="0"/>
    <n v="0.9"/>
    <n v="9.9999999999999978E-2"/>
    <n v="122279.78274586159"/>
    <n v="9.6964823468466133E-3"/>
    <n v="0"/>
    <n v="0"/>
    <n v="0"/>
    <n v="134744.26955499698"/>
    <m/>
    <m/>
    <s v=""/>
    <s v=""/>
    <n v="72.488609663738401"/>
    <x v="905"/>
    <m/>
    <m/>
    <m/>
    <n v="75.908467286577746"/>
    <n v="-1.7020354139516747E-2"/>
    <n v="0"/>
    <m/>
  </r>
  <r>
    <x v="948"/>
    <n v="1531.02"/>
    <n v="-6.4634193824709696E-3"/>
    <n v="7.6191185016148966E-3"/>
    <n v="0"/>
    <n v="2394.81"/>
    <n v="2394.81"/>
    <n v="1531.02"/>
    <n v="21.07"/>
    <n v="0.2107"/>
    <n v="7.885223941688474E-2"/>
    <n v="4.9349999999999996"/>
    <n v="64283.23"/>
    <n v="58823.08"/>
    <n v="4.2047413803038668E-5"/>
    <n v="0.13184776058311526"/>
    <n v="20.362000000000002"/>
    <n v="19.111000000000001"/>
    <n v="1"/>
    <n v="1"/>
    <n v="0.85"/>
    <n v="0.15000000000000002"/>
    <n v="121988.6293675796"/>
    <n v="7.9606060553698565E-3"/>
    <n v="0"/>
    <n v="0"/>
    <n v="0"/>
    <n v="134427.77831722805"/>
    <m/>
    <m/>
    <s v=""/>
    <s v=""/>
    <n v="72.318346320648615"/>
    <x v="906"/>
    <m/>
    <m/>
    <m/>
    <n v="75.908467286577746"/>
    <n v="-1.9354729472468191E-2"/>
    <n v="0"/>
    <m/>
  </r>
  <r>
    <x v="949"/>
    <n v="1549.38"/>
    <n v="1.1992005329780175E-2"/>
    <n v="2.20525718535588E-2"/>
    <n v="0"/>
    <n v="2423.6689999999999"/>
    <n v="2423.6689999999999"/>
    <n v="1549.38"/>
    <n v="18.53"/>
    <n v="0.18530000000000002"/>
    <n v="5.203169180187972E-2"/>
    <n v="5.0062499999999996"/>
    <n v="59215.91"/>
    <n v="54179.74"/>
    <n v="1.4210239619168299E-4"/>
    <n v="0.1332683081981203"/>
    <n v="20.494"/>
    <n v="19.240000000000002"/>
    <n v="1"/>
    <n v="1"/>
    <n v="0.85"/>
    <n v="0.15000000000000002"/>
    <n v="121787.6649418976"/>
    <n v="5.5606088601007908E-3"/>
    <n v="0"/>
    <n v="0"/>
    <n v="0"/>
    <n v="134215.22686964771"/>
    <m/>
    <m/>
    <s v=""/>
    <s v=""/>
    <n v="72.203999647740019"/>
    <x v="907"/>
    <m/>
    <m/>
    <m/>
    <n v="75.908467286577746"/>
    <n v="-2.0930767075255652E-2"/>
    <n v="0"/>
    <m/>
  </r>
  <r>
    <x v="950"/>
    <n v="1508.44"/>
    <n v="-2.642347261485245E-2"/>
    <n v="-3.3945701810366158E-3"/>
    <n v="0"/>
    <n v="2360.2080000000001"/>
    <n v="2360.2080000000001"/>
    <n v="1508.44"/>
    <n v="23.21"/>
    <n v="0.2321"/>
    <n v="0.10022250092810561"/>
    <n v="4.6412500000000003"/>
    <n v="67623.820000000007"/>
    <n v="61866.64"/>
    <n v="7.1710663028260173E-4"/>
    <n v="0.13187749907189439"/>
    <n v="20.040000000000003"/>
    <n v="19.226500000000005"/>
    <n v="1"/>
    <n v="1"/>
    <n v="0.85"/>
    <n v="0.15000000000000002"/>
    <n v="121644.16398143092"/>
    <n v="4.1109480703398482E-3"/>
    <n v="0"/>
    <n v="0"/>
    <n v="0"/>
    <n v="134086.62513817829"/>
    <m/>
    <n v="134085.81"/>
    <s v=""/>
    <n v="6.0792277594146071E-6"/>
    <n v="72.134815550001719"/>
    <x v="908"/>
    <m/>
    <m/>
    <m/>
    <n v="75.908467286577746"/>
    <n v="-2.1894345356449074E-2"/>
    <n v="0"/>
    <m/>
  </r>
  <r>
    <x v="951"/>
    <n v="1509.65"/>
    <n v="8.0215321789389726E-4"/>
    <n v="-1.6380055631922352E-2"/>
    <n v="0"/>
    <n v="2362.21"/>
    <n v="2362.21"/>
    <n v="1509.65"/>
    <n v="23.01"/>
    <n v="0.23010000000000003"/>
    <n v="7.0084374169076258E-2"/>
    <n v="4.6346299999999996"/>
    <n v="69536.2"/>
    <n v="63609.440000000002"/>
    <n v="6.4293401891072619E-7"/>
    <n v="0.16001562583092377"/>
    <n v="20.448"/>
    <n v="19.465"/>
    <n v="1"/>
    <n v="1"/>
    <n v="0.85"/>
    <n v="0.15000000000000002"/>
    <n v="122241.11700578551"/>
    <n v="4.735396919534729E-3"/>
    <n v="0"/>
    <n v="0"/>
    <n v="0"/>
    <n v="134752.09005926634"/>
    <m/>
    <m/>
    <s v=""/>
    <s v=""/>
    <n v="72.492816874057823"/>
    <x v="909"/>
    <m/>
    <m/>
    <m/>
    <n v="75.908467286577746"/>
    <n v="-1.7065641939569165E-2"/>
    <n v="0"/>
    <m/>
  </r>
  <r>
    <x v="952"/>
    <n v="1502.17"/>
    <n v="-4.9547908455602752E-3"/>
    <n v="-2.5047524295209622E-2"/>
    <n v="0"/>
    <n v="2350.692"/>
    <n v="2350.692"/>
    <n v="1502.17"/>
    <n v="24.31"/>
    <n v="0.24309999999999998"/>
    <n v="8.3807967906264796E-2"/>
    <n v="4.6293800000000003"/>
    <n v="72269.600000000006"/>
    <n v="66088.98"/>
    <n v="2.4672147177281406E-5"/>
    <n v="0.15929203209373519"/>
    <n v="21.138000000000002"/>
    <n v="19.769999999999996"/>
    <n v="1"/>
    <n v="1"/>
    <n v="0.85"/>
    <n v="0.15000000000000002"/>
    <n v="122441.04621636898"/>
    <n v="1.3232282907040815E-3"/>
    <n v="0"/>
    <n v="0"/>
    <n v="0"/>
    <n v="134988.14906562967"/>
    <m/>
    <m/>
    <s v=""/>
    <s v=""/>
    <n v="72.619809949358128"/>
    <x v="910"/>
    <m/>
    <m/>
    <m/>
    <n v="75.908467286577746"/>
    <n v="-1.5420617497508116E-2"/>
    <n v="0"/>
    <m/>
  </r>
  <r>
    <x v="953"/>
    <n v="1520.27"/>
    <n v="1.204923543939751E-2"/>
    <n v="-6.5348694733411428E-3"/>
    <n v="0"/>
    <n v="2379.0520000000001"/>
    <n v="2379.0520000000001"/>
    <n v="1520.27"/>
    <n v="21.39"/>
    <n v="0.21390000000000001"/>
    <n v="5.3882424499702486E-2"/>
    <n v="4.625"/>
    <n v="68621.47"/>
    <n v="62746.3"/>
    <n v="1.4345383011181588E-4"/>
    <n v="0.16001757550029752"/>
    <n v="22.026000000000003"/>
    <n v="20.112500000000001"/>
    <n v="1"/>
    <n v="1"/>
    <n v="0.85"/>
    <n v="0.15000000000000002"/>
    <n v="122766.13680215557"/>
    <n v="1.3188073031054071E-3"/>
    <n v="0"/>
    <n v="0"/>
    <n v="0"/>
    <n v="135350.31341534117"/>
    <m/>
    <m/>
    <s v=""/>
    <s v=""/>
    <n v="72.81464413612585"/>
    <x v="911"/>
    <m/>
    <m/>
    <m/>
    <n v="75.908467286577746"/>
    <n v="-1.2804750387136909E-2"/>
    <n v="0"/>
    <m/>
  </r>
  <r>
    <x v="954"/>
    <n v="1475.62"/>
    <n v="-2.9369782999072558E-2"/>
    <n v="-4.7896657802193876E-2"/>
    <n v="0"/>
    <n v="2310.4119999999998"/>
    <n v="2310.4119999999998"/>
    <n v="1475.62"/>
    <n v="26.49"/>
    <n v="0.26489999999999997"/>
    <n v="0.10299938551134241"/>
    <n v="4.5650000000000004"/>
    <n v="76156.95"/>
    <n v="69630.399999999994"/>
    <n v="8.8861882252753294E-4"/>
    <n v="0.16190061448865756"/>
    <n v="22.09"/>
    <n v="20.375999999999998"/>
    <n v="1"/>
    <n v="1"/>
    <n v="0.85"/>
    <n v="0.15000000000000002"/>
    <n v="121721.72485675171"/>
    <n v="6.3736057910213084E-3"/>
    <n v="0"/>
    <n v="0"/>
    <n v="0"/>
    <n v="134260.44395836862"/>
    <m/>
    <m/>
    <s v=""/>
    <s v=""/>
    <n v="72.228325163810155"/>
    <x v="912"/>
    <m/>
    <m/>
    <m/>
    <n v="75.908467286577746"/>
    <n v="-2.0779343335892597E-2"/>
    <n v="0"/>
    <m/>
  </r>
  <r>
    <x v="955"/>
    <n v="1474.77"/>
    <n v="-5.7602905897180534E-4"/>
    <n v="-2.2049214246313231E-2"/>
    <n v="0"/>
    <n v="2309.1840000000002"/>
    <n v="2309.1840000000002"/>
    <n v="1474.77"/>
    <n v="26.16"/>
    <n v="0.2616"/>
    <n v="7.1148842121721678E-2"/>
    <n v="4.5575000000000001"/>
    <n v="75838.45"/>
    <n v="69332.3"/>
    <n v="3.3200070965622314E-7"/>
    <n v="0.19045115787827832"/>
    <n v="23.681999999999999"/>
    <n v="20.866999999999997"/>
    <n v="1"/>
    <n v="1"/>
    <n v="0.85"/>
    <n v="0.15000000000000002"/>
    <n v="121583.96007395483"/>
    <n v="-5.414348421685089E-4"/>
    <n v="0"/>
    <n v="0"/>
    <n v="0"/>
    <n v="134115.56300160283"/>
    <m/>
    <m/>
    <s v=""/>
    <s v=""/>
    <n v="72.150383302850969"/>
    <x v="913"/>
    <m/>
    <m/>
    <m/>
    <n v="75.908467286577746"/>
    <n v="-2.1861483140869109E-2"/>
    <n v="0"/>
    <m/>
  </r>
  <r>
    <x v="956"/>
    <n v="1453.7"/>
    <n v="-1.4286973561979166E-2"/>
    <n v="-3.7138341026186295E-2"/>
    <n v="0"/>
    <n v="2276.259"/>
    <n v="2276.259"/>
    <n v="1453.7"/>
    <n v="28.5"/>
    <n v="0.28499999999999998"/>
    <n v="9.6504237295455653E-2"/>
    <n v="4.5599999999999996"/>
    <n v="80198.61"/>
    <n v="73311.53"/>
    <n v="2.07072531111995E-4"/>
    <n v="0.18849576270454432"/>
    <n v="24.271999999999998"/>
    <n v="21.230999999999998"/>
    <n v="1"/>
    <n v="1"/>
    <n v="0.85"/>
    <n v="0.15000000000000002"/>
    <n v="121154.17437277701"/>
    <n v="-4.9491817367641744E-4"/>
    <n v="0"/>
    <n v="0"/>
    <n v="0"/>
    <n v="133646.7445493066"/>
    <m/>
    <m/>
    <s v=""/>
    <s v=""/>
    <n v="71.898172222528999"/>
    <x v="914"/>
    <m/>
    <m/>
    <m/>
    <n v="75.908467286577746"/>
    <n v="-2.530606337834862E-2"/>
    <n v="0"/>
    <m/>
  </r>
  <r>
    <x v="957"/>
    <n v="1439.18"/>
    <n v="-9.9883057026897148E-3"/>
    <n v="-4.2171855883315734E-2"/>
    <n v="0"/>
    <n v="2253.5309999999999"/>
    <n v="2253.5309999999999"/>
    <n v="1439.18"/>
    <n v="31.09"/>
    <n v="0.31090000000000001"/>
    <n v="0.11630058468322746"/>
    <n v="4.5599999999999996"/>
    <n v="81407.53"/>
    <n v="74394.84"/>
    <n v="1.0077195409502652E-4"/>
    <n v="0.19459941531677255"/>
    <n v="25.369999999999997"/>
    <n v="21.769500000000001"/>
    <n v="1"/>
    <n v="1"/>
    <n v="0.85"/>
    <n v="0.15000000000000002"/>
    <n v="120394.10887767098"/>
    <n v="-8.8917923824031186E-3"/>
    <n v="0"/>
    <n v="0"/>
    <n v="0"/>
    <n v="132814.66367270573"/>
    <m/>
    <m/>
    <s v=""/>
    <s v=""/>
    <n v="71.450536222335586"/>
    <x v="915"/>
    <m/>
    <m/>
    <m/>
    <n v="75.908467286577746"/>
    <n v="-3.1450110877662252E-2"/>
    <n v="0"/>
    <m/>
  </r>
  <r>
    <x v="958"/>
    <n v="1481.05"/>
    <n v="2.9092955710890767E-2"/>
    <n v="-2.5128135611822477E-2"/>
    <n v="0"/>
    <n v="2319.8560000000002"/>
    <n v="2319.8560000000002"/>
    <n v="1481.05"/>
    <n v="24.1"/>
    <n v="0.24100000000000002"/>
    <n v="4.4234040512041967E-2"/>
    <n v="4.6224999999999996"/>
    <n v="75053.210000000006"/>
    <n v="68580.53"/>
    <n v="8.2241556699821038E-4"/>
    <n v="0.19676595948795805"/>
    <n v="26.725999999999999"/>
    <n v="22.361499999999999"/>
    <n v="1"/>
    <n v="1"/>
    <n v="0.85"/>
    <n v="0.15000000000000002"/>
    <n v="121959.93059085694"/>
    <n v="-1.6717738062126619E-2"/>
    <n v="0"/>
    <n v="0"/>
    <n v="0"/>
    <n v="134582.22756275983"/>
    <m/>
    <m/>
    <s v=""/>
    <s v=""/>
    <n v="72.401435650600732"/>
    <x v="916"/>
    <m/>
    <m/>
    <m/>
    <n v="75.908467286577746"/>
    <n v="-1.8585709450754773E-2"/>
    <n v="0"/>
    <m/>
  </r>
  <r>
    <x v="959"/>
    <n v="1470.58"/>
    <n v="-7.0693089362277028E-3"/>
    <n v="-2.8276615489776225E-3"/>
    <n v="0"/>
    <n v="2304.0569999999998"/>
    <n v="2304.0569999999998"/>
    <n v="1470.58"/>
    <n v="25.94"/>
    <n v="0.25940000000000002"/>
    <n v="4.0586008804655571E-2"/>
    <n v="4.7743799999999998"/>
    <n v="76253.440000000002"/>
    <n v="69670.69"/>
    <n v="5.0330722656771562E-5"/>
    <n v="0.21881399119534445"/>
    <n v="27.268000000000001"/>
    <n v="22.5655"/>
    <n v="1"/>
    <n v="1"/>
    <n v="0.75"/>
    <n v="0.25"/>
    <n v="121517.88632527911"/>
    <n v="-6.567008071597713E-3"/>
    <n v="0"/>
    <n v="0"/>
    <n v="0"/>
    <n v="134125.99006091172"/>
    <m/>
    <m/>
    <s v=""/>
    <s v=""/>
    <n v="72.155992766130396"/>
    <x v="917"/>
    <m/>
    <m/>
    <m/>
    <n v="75.908467286577746"/>
    <n v="-2.1938188310742013E-2"/>
    <n v="0"/>
    <m/>
  </r>
  <r>
    <x v="960"/>
    <n v="1451.15"/>
    <n v="-1.3212473989854256E-2"/>
    <n v="-1.5464106479860074E-2"/>
    <n v="0"/>
    <n v="2273.7260000000001"/>
    <n v="2273.7260000000001"/>
    <n v="1451.15"/>
    <n v="28.06"/>
    <n v="0.28059999999999996"/>
    <n v="6.2323493404986885E-2"/>
    <n v="4.9550000000000001"/>
    <n v="81232.02"/>
    <n v="74212.820000000007"/>
    <n v="1.7690423809326591E-4"/>
    <n v="0.21827650659501308"/>
    <n v="27.157999999999998"/>
    <n v="22.935499999999998"/>
    <n v="1"/>
    <n v="1"/>
    <n v="0.75"/>
    <n v="0.25"/>
    <n v="122294.28996186116"/>
    <n v="-1.6746273659241639E-3"/>
    <n v="0"/>
    <n v="0"/>
    <n v="0"/>
    <n v="134991.015325991"/>
    <m/>
    <m/>
    <s v=""/>
    <s v=""/>
    <n v="72.62135191644299"/>
    <x v="918"/>
    <m/>
    <m/>
    <m/>
    <n v="75.908467286577746"/>
    <n v="-1.5655947323687025E-2"/>
    <n v="0"/>
    <m/>
  </r>
  <r>
    <x v="961"/>
    <n v="1458.74"/>
    <n v="5.2303345622437547E-3"/>
    <n v="4.0532016443628471E-3"/>
    <n v="0"/>
    <n v="2285.672"/>
    <n v="2285.672"/>
    <n v="1458.74"/>
    <n v="25.49"/>
    <n v="0.25489999999999996"/>
    <n v="3.3150591678895558E-2"/>
    <n v="4.7424999999999997"/>
    <n v="80070.429999999993"/>
    <n v="73144.5"/>
    <n v="2.7213999272361565E-5"/>
    <n v="0.2217494083211044"/>
    <n v="27.538"/>
    <n v="23.413499999999999"/>
    <n v="1"/>
    <n v="1"/>
    <n v="0.75"/>
    <n v="0.25"/>
    <n v="122333.90252536409"/>
    <n v="5.8422993252913447E-3"/>
    <n v="0"/>
    <n v="0"/>
    <n v="0"/>
    <n v="135040.35916302676"/>
    <m/>
    <m/>
    <s v=""/>
    <s v=""/>
    <n v="72.647897506500428"/>
    <x v="919"/>
    <m/>
    <m/>
    <m/>
    <n v="75.908467286577746"/>
    <n v="-1.5321765155594691E-2"/>
    <n v="0"/>
    <m/>
  </r>
  <r>
    <x v="962"/>
    <n v="1433.27"/>
    <n v="-1.7460273935039794E-2"/>
    <n v="-3.418766587987232E-3"/>
    <n v="0"/>
    <n v="2245.8139999999999"/>
    <n v="2245.8139999999999"/>
    <n v="1433.27"/>
    <n v="26.01"/>
    <n v="0.2601"/>
    <n v="3.7728581787502408E-2"/>
    <n v="4.6487499999999997"/>
    <n v="81299.759999999995"/>
    <n v="74246.490000000005"/>
    <n v="3.1027069487835616E-4"/>
    <n v="0.22237141821249759"/>
    <n v="26.936"/>
    <n v="23.540000000000003"/>
    <n v="1"/>
    <n v="1"/>
    <n v="0.75"/>
    <n v="0.25"/>
    <n v="121192.68347590847"/>
    <n v="9.7374123400584267E-3"/>
    <n v="0"/>
    <n v="0"/>
    <n v="0"/>
    <n v="133792.53613382464"/>
    <m/>
    <m/>
    <s v=""/>
    <s v=""/>
    <n v="71.976603975488061"/>
    <x v="920"/>
    <m/>
    <m/>
    <m/>
    <n v="75.908467286577746"/>
    <n v="-2.4496730836703007E-2"/>
    <n v="0"/>
    <m/>
  </r>
  <r>
    <x v="963"/>
    <n v="1439.7"/>
    <n v="4.4862447410467521E-3"/>
    <n v="-2.8025477557831247E-2"/>
    <n v="0"/>
    <n v="2256.0149999999999"/>
    <n v="2256.0149999999999"/>
    <n v="1439.7"/>
    <n v="24.88"/>
    <n v="0.24879999999999999"/>
    <n v="1.8590174201230381E-2"/>
    <n v="4.6462500000000002"/>
    <n v="79093.67"/>
    <n v="72224.77"/>
    <n v="2.0036469764340365E-5"/>
    <n v="0.23020982579876961"/>
    <n v="25.919999999999998"/>
    <n v="23.758500000000002"/>
    <n v="1"/>
    <n v="1"/>
    <n v="0.75"/>
    <n v="0.25"/>
    <n v="120775.4441776804"/>
    <n v="6.6330039375008809E-3"/>
    <n v="0"/>
    <n v="0"/>
    <n v="0"/>
    <n v="133340.69955906746"/>
    <m/>
    <m/>
    <s v=""/>
    <s v=""/>
    <n v="71.733528665439309"/>
    <x v="921"/>
    <m/>
    <m/>
    <m/>
    <n v="75.908467286577746"/>
    <n v="-2.7816449288969203E-2"/>
    <n v="0"/>
    <m/>
  </r>
  <r>
    <x v="964"/>
    <n v="1416.77"/>
    <n v="-1.5926929221365627E-2"/>
    <n v="-3.688309784296917E-2"/>
    <n v="0"/>
    <n v="2220.2069999999999"/>
    <n v="2220.2069999999999"/>
    <n v="1416.77"/>
    <n v="26.84"/>
    <n v="0.26839999999999997"/>
    <n v="5.506237213762788E-2"/>
    <n v="4.6537499999999996"/>
    <n v="81004.47"/>
    <n v="73962.8"/>
    <n v="2.5776706334809131E-4"/>
    <n v="0.21333762786237209"/>
    <n v="26.076000000000001"/>
    <n v="23.982000000000003"/>
    <n v="1"/>
    <n v="1"/>
    <n v="0.75"/>
    <n v="0.25"/>
    <n v="120059.34827755416"/>
    <n v="-9.7120948449058719E-3"/>
    <n v="0"/>
    <n v="0"/>
    <n v="0"/>
    <n v="132558.72276718289"/>
    <m/>
    <m/>
    <s v=""/>
    <s v=""/>
    <n v="71.312847247073776"/>
    <x v="922"/>
    <m/>
    <m/>
    <m/>
    <n v="75.908467286577746"/>
    <n v="-3.3542976628414545E-2"/>
    <n v="0"/>
    <m/>
  </r>
  <r>
    <x v="965"/>
    <n v="1440.7"/>
    <n v="1.6890532690556626E-2"/>
    <n v="-6.7800911625582883E-3"/>
    <n v="0"/>
    <n v="2257.9540000000002"/>
    <n v="2257.9540000000002"/>
    <n v="1440.7"/>
    <n v="25.61"/>
    <n v="0.25609999999999999"/>
    <n v="3.6325322693238959E-2"/>
    <n v="4.6725000000000003"/>
    <n v="78179.259999999995"/>
    <n v="71369.19"/>
    <n v="2.8054487259973528E-4"/>
    <n v="0.21977467730676103"/>
    <n v="26.256"/>
    <n v="24.283999999999999"/>
    <n v="1"/>
    <n v="1"/>
    <n v="0.75"/>
    <n v="0.25"/>
    <n v="120527.73540202378"/>
    <n v="-1.2002661433895612E-2"/>
    <n v="0"/>
    <n v="0"/>
    <n v="0"/>
    <n v="133093.18271960059"/>
    <m/>
    <m/>
    <s v=""/>
    <s v=""/>
    <n v="71.600371599683768"/>
    <x v="923"/>
    <m/>
    <m/>
    <m/>
    <n v="75.908467286577746"/>
    <n v="-2.9696855427785329E-2"/>
    <n v="0"/>
    <m/>
  </r>
  <r>
    <x v="966"/>
    <n v="1407.22"/>
    <n v="-2.3238703408065553E-2"/>
    <n v="-3.5249129132867596E-2"/>
    <n v="0"/>
    <n v="2205.4859999999999"/>
    <n v="2205.4859999999999"/>
    <n v="1407.22"/>
    <n v="28.91"/>
    <n v="0.28910000000000002"/>
    <n v="6.4078759389236295E-2"/>
    <n v="4.67875"/>
    <n v="82463.63"/>
    <n v="75260.100000000006"/>
    <n v="5.5286021081133471E-4"/>
    <n v="0.22502124061076373"/>
    <n v="25.765999999999998"/>
    <n v="24.506"/>
    <n v="1"/>
    <n v="1"/>
    <n v="0.75"/>
    <n v="0.25"/>
    <n v="120069.78884980956"/>
    <n v="-1.4445110727477894E-2"/>
    <n v="0"/>
    <n v="0"/>
    <n v="0"/>
    <n v="132597.11038898578"/>
    <m/>
    <m/>
    <s v=""/>
    <s v=""/>
    <n v="71.3334987029166"/>
    <x v="924"/>
    <m/>
    <m/>
    <m/>
    <n v="75.908467286577746"/>
    <n v="-3.3388902445016688E-2"/>
    <n v="0"/>
    <m/>
  </r>
  <r>
    <x v="967"/>
    <n v="1428.23"/>
    <n v="1.4930145961541186E-2"/>
    <n v="-2.8587092362866162E-3"/>
    <n v="0"/>
    <n v="2238.5189999999998"/>
    <n v="2238.5189999999998"/>
    <n v="1428.23"/>
    <n v="26.28"/>
    <n v="0.26280000000000003"/>
    <n v="2.4265144423100016E-2"/>
    <n v="4.7675000000000001"/>
    <n v="80554.320000000007"/>
    <n v="73510.91"/>
    <n v="2.1962612859602982E-4"/>
    <n v="0.23853485557690002"/>
    <n v="26.45"/>
    <n v="24.973500000000001"/>
    <n v="1"/>
    <n v="1"/>
    <n v="0.75"/>
    <n v="0.25"/>
    <n v="120716.62003816818"/>
    <n v="-1.8507655104725407E-2"/>
    <n v="0"/>
    <n v="0"/>
    <n v="0"/>
    <n v="133319.08822677427"/>
    <m/>
    <m/>
    <s v=""/>
    <s v=""/>
    <n v="71.721902379319033"/>
    <x v="925"/>
    <m/>
    <m/>
    <m/>
    <n v="75.908467286577746"/>
    <n v="-2.8151098264590724E-2"/>
    <n v="0"/>
    <m/>
  </r>
  <r>
    <x v="968"/>
    <n v="1469.02"/>
    <n v="2.855982579836569E-2"/>
    <n v="2.1214871821032322E-2"/>
    <n v="0"/>
    <n v="2303.1689999999999"/>
    <n v="2303.1689999999999"/>
    <n v="1469.02"/>
    <n v="24.11"/>
    <n v="0.24109999999999998"/>
    <n v="-2.6286717035924612E-3"/>
    <n v="4.7987500000000001"/>
    <n v="74378.2"/>
    <n v="67868.3"/>
    <n v="7.9296287105880183E-4"/>
    <n v="0.24372867170359244"/>
    <n v="26.503999999999998"/>
    <n v="25.294"/>
    <n v="1"/>
    <n v="1"/>
    <n v="0.75"/>
    <n v="0.25"/>
    <n v="120985.83823144213"/>
    <n v="-3.9281532852181167E-3"/>
    <n v="0"/>
    <n v="0"/>
    <n v="0"/>
    <n v="133651.44784624423"/>
    <m/>
    <m/>
    <s v=""/>
    <s v=""/>
    <n v="71.900702463384292"/>
    <x v="926"/>
    <m/>
    <m/>
    <m/>
    <n v="75.908467286577746"/>
    <n v="-2.5753672190963472E-2"/>
    <n v="0"/>
    <m/>
  </r>
  <r>
    <x v="969"/>
    <n v="1469.72"/>
    <n v="4.7650814828936738E-4"/>
    <n v="3.7618309190687316E-2"/>
    <n v="0"/>
    <n v="2304.4259999999999"/>
    <n v="2304.4259999999999"/>
    <n v="1469.72"/>
    <n v="23.97"/>
    <n v="0.2397"/>
    <n v="-1.786328358691322E-2"/>
    <n v="4.6937499999999996"/>
    <n v="75141.08"/>
    <n v="68558.399999999994"/>
    <n v="2.2695186667811234E-7"/>
    <n v="0.25756328358691322"/>
    <n v="26.35"/>
    <n v="25.446000000000005"/>
    <n v="1"/>
    <n v="1"/>
    <n v="0.75"/>
    <n v="0.25"/>
    <n v="121336.62902647087"/>
    <n v="1.7420267438819081E-3"/>
    <n v="0"/>
    <n v="0"/>
    <n v="0"/>
    <n v="134048.86303510223"/>
    <m/>
    <m/>
    <s v=""/>
    <s v=""/>
    <n v="72.114500605559172"/>
    <x v="927"/>
    <m/>
    <m/>
    <m/>
    <n v="75.908467286577746"/>
    <n v="-2.2882164215336842E-2"/>
    <n v="0"/>
    <m/>
  </r>
  <r>
    <x v="970"/>
    <n v="1481.14"/>
    <n v="7.7701875187110581E-3"/>
    <n v="2.8497964018841748E-2"/>
    <n v="0"/>
    <n v="2322.3440000000001"/>
    <n v="2322.3440000000001"/>
    <n v="1481.14"/>
    <n v="22.87"/>
    <n v="0.22870000000000001"/>
    <n v="-2.8562783355262411E-2"/>
    <n v="4.7162499999999996"/>
    <n v="73378.3"/>
    <n v="66943.98"/>
    <n v="5.9910000710811558E-5"/>
    <n v="0.25726278335526243"/>
    <n v="25.776"/>
    <n v="25.718"/>
    <n v="1"/>
    <n v="1"/>
    <n v="0.75"/>
    <n v="0.25"/>
    <n v="121329.42355441695"/>
    <n v="1.0638744647887499E-2"/>
    <n v="0"/>
    <n v="0"/>
    <n v="0"/>
    <n v="134044.39960862667"/>
    <m/>
    <m/>
    <s v=""/>
    <s v=""/>
    <n v="72.112099408234641"/>
    <x v="928"/>
    <m/>
    <m/>
    <m/>
    <n v="75.908467286577746"/>
    <n v="-2.2940130306003614E-2"/>
    <n v="0"/>
    <m/>
  </r>
  <r>
    <x v="971"/>
    <n v="1472.42"/>
    <n v="-5.8873570357967919E-3"/>
    <n v="4.5849310391110509E-2"/>
    <n v="0"/>
    <n v="2308.739"/>
    <n v="2308.739"/>
    <n v="1472.42"/>
    <n v="23.61"/>
    <n v="0.2361"/>
    <n v="-2.1560139550857865E-2"/>
    <n v="4.7050000000000001"/>
    <n v="73800.61"/>
    <n v="67311.48"/>
    <n v="3.4866141583216981E-5"/>
    <n v="0.25766013955085787"/>
    <n v="25.228000000000002"/>
    <n v="25.701000000000004"/>
    <n v="-1"/>
    <n v="0"/>
    <n v="0.85"/>
    <n v="0.15000000000000002"/>
    <n v="120960.20578948765"/>
    <n v="6.6514827456030101E-3"/>
    <n v="0"/>
    <n v="0"/>
    <n v="0"/>
    <n v="133648.30940035669"/>
    <m/>
    <n v="133647.51999999999"/>
    <s v=""/>
    <n v="5.9065843998062917E-6"/>
    <n v="71.899014068177252"/>
    <x v="929"/>
    <m/>
    <m/>
    <m/>
    <n v="75.908467286577746"/>
    <n v="-2.5903325658019116E-2"/>
    <n v="0"/>
    <m/>
  </r>
  <r>
    <x v="972"/>
    <n v="1462.79"/>
    <n v="-6.5402534602899687E-3"/>
    <n v="2.4378910969279355E-2"/>
    <n v="0"/>
    <n v="2293.6550000000002"/>
    <n v="2293.6550000000002"/>
    <n v="1462.79"/>
    <n v="23.79"/>
    <n v="0.2379"/>
    <n v="-1.7365361850329497E-2"/>
    <n v="4.7312500000000002"/>
    <n v="74483.3"/>
    <n v="67928.460000000006"/>
    <n v="4.3056361363878629E-5"/>
    <n v="0.2552653618503295"/>
    <n v="24.167999999999999"/>
    <n v="25.731000000000002"/>
    <n v="-1"/>
    <n v="0"/>
    <n v="0.85"/>
    <n v="0.15000000000000002"/>
    <n v="120454.07093436408"/>
    <n v="7.4158283129146518E-3"/>
    <n v="0"/>
    <n v="0"/>
    <n v="0"/>
    <n v="133091.55041401979"/>
    <m/>
    <m/>
    <s v=""/>
    <s v=""/>
    <n v="71.599493465404009"/>
    <x v="930"/>
    <m/>
    <m/>
    <m/>
    <n v="75.908467286577746"/>
    <n v="-2.9986515159579841E-2"/>
    <n v="0"/>
    <m/>
  </r>
  <r>
    <x v="973"/>
    <n v="1485.01"/>
    <n v="1.5190150329165597E-2"/>
    <n v="1.1009235500079262E-2"/>
    <n v="0"/>
    <n v="2329.7139999999999"/>
    <n v="2329.7139999999999"/>
    <n v="1485.01"/>
    <n v="22.53"/>
    <n v="0.2253"/>
    <n v="-1.4365319803682802E-2"/>
    <n v="4.6950000000000003"/>
    <n v="70971.17"/>
    <n v="64719.68"/>
    <n v="2.2728382135680516E-4"/>
    <n v="0.2396653198036828"/>
    <n v="23.669999999999998"/>
    <n v="25.705000000000002"/>
    <n v="-1"/>
    <n v="0"/>
    <n v="0.85"/>
    <n v="0.15000000000000002"/>
    <n v="121155.83419396388"/>
    <n v="-2.174920932354607E-3"/>
    <n v="0"/>
    <n v="0"/>
    <n v="0"/>
    <n v="133928.7000587956"/>
    <m/>
    <m/>
    <s v=""/>
    <s v=""/>
    <n v="72.049856319651568"/>
    <x v="931"/>
    <m/>
    <m/>
    <m/>
    <n v="75.908467286577746"/>
    <n v="-2.391050842794229E-2"/>
    <n v="0"/>
    <m/>
  </r>
  <r>
    <x v="974"/>
    <n v="1507.34"/>
    <n v="1.5036935778210303E-2"/>
    <n v="2.5569663130000198E-2"/>
    <n v="0"/>
    <n v="2364.973"/>
    <n v="2364.973"/>
    <n v="1507.34"/>
    <n v="20.96"/>
    <n v="0.20960000000000001"/>
    <n v="-3.542149673543335E-2"/>
    <n v="4.68438"/>
    <n v="67387.649999999994"/>
    <n v="61446.34"/>
    <n v="2.2275567756359867E-4"/>
    <n v="0.24502149673543336"/>
    <n v="23.354000000000003"/>
    <n v="25.762000000000008"/>
    <n v="-1"/>
    <n v="0"/>
    <n v="0.85"/>
    <n v="0.15000000000000002"/>
    <n v="121785.21644458786"/>
    <n v="1.4050897609729773E-3"/>
    <n v="0"/>
    <n v="0"/>
    <n v="0"/>
    <n v="134637.23806681807"/>
    <m/>
    <m/>
    <s v=""/>
    <s v=""/>
    <n v="72.431029747397972"/>
    <x v="932"/>
    <m/>
    <m/>
    <m/>
    <n v="75.908467286577746"/>
    <n v="-1.8772132296534183E-2"/>
    <n v="0"/>
    <m/>
  </r>
  <r>
    <x v="975"/>
    <n v="1504.66"/>
    <n v="-1.7779664840048559E-3"/>
    <n v="1.6021509127284284E-2"/>
    <n v="0"/>
    <n v="2360.7869999999998"/>
    <n v="2360.7869999999998"/>
    <n v="1504.66"/>
    <n v="20.85"/>
    <n v="0.20850000000000002"/>
    <n v="-4.1108675059740002E-2"/>
    <n v="4.5475000000000003"/>
    <n v="68347.88"/>
    <n v="62316.72"/>
    <n v="3.1667944383879782E-6"/>
    <n v="0.24960867505974002"/>
    <n v="22.752000000000002"/>
    <n v="25.485500000000005"/>
    <n v="-1"/>
    <n v="0"/>
    <n v="0.85"/>
    <n v="0.15000000000000002"/>
    <n v="121859.9268532979"/>
    <n v="3.6970486300482719E-3"/>
    <n v="0"/>
    <n v="0"/>
    <n v="0"/>
    <n v="134722.45035523258"/>
    <m/>
    <m/>
    <s v=""/>
    <s v=""/>
    <n v="72.476871550792154"/>
    <x v="933"/>
    <m/>
    <m/>
    <m/>
    <n v="75.908467286577746"/>
    <n v="-1.8176665377525825E-2"/>
    <n v="0"/>
    <m/>
  </r>
  <r>
    <x v="976"/>
    <n v="1515.96"/>
    <n v="7.5100022596465976E-3"/>
    <n v="2.9418868422727673E-2"/>
    <n v="0"/>
    <n v="2378.6030000000001"/>
    <n v="2378.6030000000001"/>
    <n v="1515.96"/>
    <n v="20.74"/>
    <n v="0.20739999999999997"/>
    <n v="-3.8968761084424375E-2"/>
    <n v="4.5475000000000003"/>
    <n v="66939.94"/>
    <n v="61017.23"/>
    <n v="5.5979464928417218E-5"/>
    <n v="0.24636876108442435"/>
    <n v="22.348000000000003"/>
    <n v="25.220000000000006"/>
    <n v="-1"/>
    <n v="0"/>
    <n v="0.85"/>
    <n v="0.15000000000000002"/>
    <n v="122256.64833711651"/>
    <n v="4.3724208303275169E-3"/>
    <n v="0"/>
    <n v="0"/>
    <n v="0"/>
    <n v="135170.36185991162"/>
    <m/>
    <m/>
    <s v=""/>
    <s v=""/>
    <n v="72.717835284046302"/>
    <x v="934"/>
    <m/>
    <m/>
    <m/>
    <n v="75.908467286577746"/>
    <n v="-1.4989314781092333E-2"/>
    <n v="0"/>
    <m/>
  </r>
  <r>
    <x v="977"/>
    <n v="1477.65"/>
    <n v="-2.5271115332858307E-2"/>
    <n v="1.0688006550159335E-2"/>
    <n v="0"/>
    <n v="2318.5149999999999"/>
    <n v="2318.5149999999999"/>
    <n v="1477.65"/>
    <n v="23.59"/>
    <n v="0.2359"/>
    <n v="9.7141006397358232E-3"/>
    <n v="4.4325000000000001"/>
    <n v="70517.119999999995"/>
    <n v="64272.800000000003"/>
    <n v="6.5515079609777599E-4"/>
    <n v="0.22618589936026418"/>
    <n v="21.773999999999997"/>
    <n v="24.832000000000008"/>
    <n v="-1"/>
    <n v="0"/>
    <n v="0.85"/>
    <n v="0.15000000000000002"/>
    <n v="120608.96998228763"/>
    <n v="1.0717926107740805E-2"/>
    <n v="0"/>
    <n v="0"/>
    <n v="0"/>
    <n v="133351.40046495784"/>
    <m/>
    <m/>
    <s v=""/>
    <s v=""/>
    <n v="71.739285450441727"/>
    <x v="935"/>
    <m/>
    <m/>
    <m/>
    <n v="75.908467286577746"/>
    <n v="-2.826970517468852E-2"/>
    <n v="0"/>
    <m/>
  </r>
  <r>
    <x v="978"/>
    <n v="1486.59"/>
    <n v="6.0501471931782014E-3"/>
    <n v="1.548003414171939E-3"/>
    <n v="0"/>
    <n v="2332.8510000000001"/>
    <n v="2332.8510000000001"/>
    <n v="1486.59"/>
    <n v="22.47"/>
    <n v="0.22469999999999998"/>
    <n v="-1.7499737253522801E-2"/>
    <n v="4.34"/>
    <n v="69620.639999999999"/>
    <n v="63450.33"/>
    <n v="3.638404126985263E-5"/>
    <n v="0.24219973725352278"/>
    <n v="21.734000000000002"/>
    <n v="24.457000000000004"/>
    <n v="-1"/>
    <n v="0"/>
    <n v="0.85"/>
    <n v="0.15000000000000002"/>
    <n v="120997.70992091374"/>
    <n v="1.2859594260450358E-3"/>
    <n v="0"/>
    <n v="0"/>
    <n v="0"/>
    <n v="133797.97253741889"/>
    <m/>
    <m/>
    <s v=""/>
    <s v=""/>
    <n v="71.979528607009826"/>
    <x v="936"/>
    <m/>
    <m/>
    <m/>
    <n v="75.908467286577746"/>
    <n v="-2.5040915346186132E-2"/>
    <n v="0"/>
    <m/>
  </r>
  <r>
    <x v="979"/>
    <n v="1488.41"/>
    <n v="1.2242783820690661E-3"/>
    <n v="-1.2264653981969298E-2"/>
    <n v="0"/>
    <n v="2335.7910000000002"/>
    <n v="2335.7910000000002"/>
    <n v="1488.41"/>
    <n v="22.56"/>
    <n v="0.22559999999999999"/>
    <n v="-1.2529279300574347E-2"/>
    <n v="4.3"/>
    <n v="69978.350000000006"/>
    <n v="63771.03"/>
    <n v="1.4970245949670682E-6"/>
    <n v="0.23812927930057434"/>
    <n v="21.722000000000001"/>
    <n v="24.375500000000006"/>
    <n v="-1"/>
    <n v="0"/>
    <n v="0.85"/>
    <n v="0.15000000000000002"/>
    <n v="121215.35923545771"/>
    <n v="-1.3051313137507625E-3"/>
    <n v="0"/>
    <n v="0"/>
    <n v="0"/>
    <n v="134044.41764668538"/>
    <m/>
    <m/>
    <s v=""/>
    <s v=""/>
    <n v="72.112109112200542"/>
    <x v="937"/>
    <m/>
    <m/>
    <m/>
    <n v="75.908467286577746"/>
    <n v="-2.3270541477461659E-2"/>
    <n v="0"/>
    <m/>
  </r>
  <r>
    <x v="980"/>
    <n v="1467.95"/>
    <n v="-1.3746212401152924E-2"/>
    <n v="-2.4232899899117366E-2"/>
    <n v="0"/>
    <n v="2303.788"/>
    <n v="2303.788"/>
    <n v="1467.95"/>
    <n v="23.27"/>
    <n v="0.23269999999999999"/>
    <n v="-3.0295154785579814E-3"/>
    <n v="4.3025000000000002"/>
    <n v="72033.78"/>
    <n v="65638.8"/>
    <n v="1.9158896109823281E-4"/>
    <n v="0.23572951547855797"/>
    <n v="22.042000000000002"/>
    <n v="24.206500000000002"/>
    <n v="-1"/>
    <n v="-1"/>
    <n v="0.9"/>
    <n v="9.9999999999999978E-2"/>
    <n v="120331.58085460085"/>
    <n v="-4.6791985576462025E-3"/>
    <n v="0"/>
    <n v="0"/>
    <n v="0"/>
    <n v="133073.92082797078"/>
    <m/>
    <m/>
    <s v=""/>
    <s v=""/>
    <n v="71.590009246254198"/>
    <x v="938"/>
    <m/>
    <m/>
    <m/>
    <n v="75.908467286577746"/>
    <n v="-3.036741143777999E-2"/>
    <n v="0"/>
    <m/>
  </r>
  <r>
    <x v="981"/>
    <n v="1445.9"/>
    <n v="-1.5020947579958421E-2"/>
    <n v="-4.6763849738722385E-2"/>
    <n v="0"/>
    <n v="2269.2379999999998"/>
    <n v="2269.2379999999998"/>
    <n v="1445.9"/>
    <n v="24.52"/>
    <n v="0.2452"/>
    <n v="2.5330555927983056E-2"/>
    <n v="4.4175000000000004"/>
    <n v="74478.83"/>
    <n v="67850.31"/>
    <n v="2.290653376997921E-4"/>
    <n v="0.21986944407201695"/>
    <n v="22.526"/>
    <n v="23.966999999999999"/>
    <n v="-1"/>
    <n v="-1"/>
    <n v="0.9"/>
    <n v="9.9999999999999978E-2"/>
    <n v="119110.25846957721"/>
    <n v="-1.2541825997786527E-2"/>
    <n v="0"/>
    <n v="0"/>
    <n v="0"/>
    <n v="131729.47162419674"/>
    <m/>
    <m/>
    <s v=""/>
    <s v=""/>
    <n v="70.866733563607653"/>
    <x v="939"/>
    <m/>
    <m/>
    <m/>
    <n v="75.908467286577746"/>
    <n v="-4.0238578296705296E-2"/>
    <n v="0"/>
    <m/>
  </r>
  <r>
    <x v="982"/>
    <n v="1454.98"/>
    <n v="6.2798257140881386E-3"/>
    <n v="-1.5212908691775939E-2"/>
    <n v="1"/>
    <n v="2283.4989999999998"/>
    <n v="2283.4989999999998"/>
    <n v="1454.98"/>
    <n v="22.64"/>
    <n v="0.22640000000000002"/>
    <n v="1.9230608529046678E-3"/>
    <n v="4.4000000000000004"/>
    <n v="71851.210000000006"/>
    <n v="65450.87"/>
    <n v="3.9189975988613665E-5"/>
    <n v="0.22447693914709535"/>
    <n v="23.282"/>
    <n v="23.918499999999998"/>
    <n v="-1"/>
    <n v="-1"/>
    <n v="0"/>
    <n v="0"/>
    <n v="119362.23267265"/>
    <n v="-2.5735940828864323E-2"/>
    <n v="1"/>
    <n v="20"/>
    <n v="0"/>
    <n v="132009.79594046107"/>
    <m/>
    <m/>
    <s v=""/>
    <s v=""/>
    <n v="71.017540124866613"/>
    <x v="940"/>
    <m/>
    <m/>
    <m/>
    <n v="75.908467286577746"/>
    <n v="-3.8221210093383418E-2"/>
    <n v="1"/>
    <m/>
  </r>
  <r>
    <x v="983"/>
    <n v="1453"/>
    <n v="-1.3608434480198994E-3"/>
    <n v="-2.262389933297404E-2"/>
    <n v="0"/>
    <n v="2280.4690000000001"/>
    <n v="2280.4690000000001"/>
    <n v="1453"/>
    <n v="21.68"/>
    <n v="0.21679999999999999"/>
    <n v="-4.1353795430506268E-3"/>
    <n v="4.3449999999999998"/>
    <n v="71418.570000000007"/>
    <n v="65051.29"/>
    <n v="1.854418176662019E-6"/>
    <n v="0.22093537954305062"/>
    <n v="23.091999999999999"/>
    <n v="23.749999999999996"/>
    <n v="-1"/>
    <n v="-1"/>
    <n v="0.9"/>
    <n v="9.9999999999999978E-2"/>
    <n v="119362.23267265"/>
    <n v="-1.033701979065671E-2"/>
    <n v="0"/>
    <n v="0"/>
    <n v="1.2069444444444466E-2"/>
    <n v="132025.72878944335"/>
    <m/>
    <m/>
    <s v=""/>
    <s v=""/>
    <n v="71.026111547417813"/>
    <x v="941"/>
    <m/>
    <m/>
    <m/>
    <n v="75.908467286577746"/>
    <n v="-3.813016435659411E-2"/>
    <n v="0"/>
    <m/>
  </r>
  <r>
    <x v="984"/>
    <n v="1460.12"/>
    <n v="4.9002064693737246E-3"/>
    <n v="-1.8947971245669382E-2"/>
    <n v="0"/>
    <n v="2292.2339999999999"/>
    <n v="2292.2339999999999"/>
    <n v="1460.12"/>
    <n v="20.58"/>
    <n v="0.20579999999999998"/>
    <n v="-1.4477006197793824E-2"/>
    <n v="4.3025000000000002"/>
    <n v="70688.45"/>
    <n v="64380.83"/>
    <n v="2.3894885755074188E-5"/>
    <n v="0.22027700619779381"/>
    <n v="22.933999999999997"/>
    <n v="23.589999999999996"/>
    <n v="-1"/>
    <n v="-1"/>
    <n v="0.9"/>
    <n v="9.9999999999999978E-2"/>
    <n v="119765.61998449783"/>
    <n v="-1.3516596713546991E-2"/>
    <n v="0"/>
    <n v="0"/>
    <n v="0"/>
    <n v="132503.76922558359"/>
    <m/>
    <m/>
    <s v=""/>
    <s v=""/>
    <n v="71.283283794469909"/>
    <x v="942"/>
    <m/>
    <m/>
    <m/>
    <n v="75.908467286577746"/>
    <n v="-3.4672539450742446E-2"/>
    <n v="0"/>
    <m/>
  </r>
  <r>
    <x v="985"/>
    <n v="1484.46"/>
    <n v="1.6669862751006903E-2"/>
    <n v="1.1468103906490446E-2"/>
    <n v="0"/>
    <n v="2330.8119999999999"/>
    <n v="2330.8119999999999"/>
    <n v="1484.46"/>
    <n v="18.47"/>
    <n v="0.18469999999999998"/>
    <n v="-2.8000857395493461E-2"/>
    <n v="4.2968799999999998"/>
    <n v="67648.509999999995"/>
    <n v="61606.76"/>
    <n v="2.7332175870015899E-4"/>
    <n v="0.21270085739549344"/>
    <n v="22.538000000000004"/>
    <n v="23.276999999999994"/>
    <n v="-1"/>
    <n v="-1"/>
    <n v="0.9"/>
    <n v="9.9999999999999978E-2"/>
    <n v="121046.39732678907"/>
    <n v="-1.1960029323873078E-2"/>
    <n v="0"/>
    <n v="0"/>
    <n v="0"/>
    <n v="133940.95899127013"/>
    <m/>
    <m/>
    <s v=""/>
    <s v=""/>
    <n v="72.0564512789324"/>
    <x v="943"/>
    <m/>
    <m/>
    <m/>
    <n v="75.908467286577746"/>
    <n v="-2.4227602725433339E-2"/>
    <n v="0"/>
    <m/>
  </r>
  <r>
    <x v="986"/>
    <n v="1496.45"/>
    <n v="8.07701116904469E-3"/>
    <n v="3.4566062655493557E-2"/>
    <n v="0"/>
    <n v="2349.663"/>
    <n v="2349.663"/>
    <n v="1496.45"/>
    <n v="18.600000000000001"/>
    <n v="0.18600000000000003"/>
    <n v="-3.3414955260258034E-2"/>
    <n v="4.3906299999999998"/>
    <n v="65257.65"/>
    <n v="59413.97"/>
    <n v="6.4715053392972829E-5"/>
    <n v="0.21941495526025806"/>
    <n v="21.577999999999999"/>
    <n v="22.919999999999995"/>
    <n v="-1"/>
    <n v="-1"/>
    <n v="0.9"/>
    <n v="9.9999999999999978E-2"/>
    <n v="121495.47663181629"/>
    <n v="5.9403896060499228E-3"/>
    <n v="0"/>
    <n v="0"/>
    <n v="0"/>
    <n v="134442.53124670414"/>
    <m/>
    <m/>
    <s v=""/>
    <s v=""/>
    <n v="72.326282979845487"/>
    <x v="944"/>
    <m/>
    <m/>
    <m/>
    <n v="75.908467286577746"/>
    <n v="-2.0650075763633646E-2"/>
    <n v="0"/>
    <m/>
  </r>
  <r>
    <x v="987"/>
    <n v="1497.66"/>
    <n v="8.0858030672592562E-4"/>
    <n v="2.9094817248131344E-2"/>
    <n v="0"/>
    <n v="2351.6019999999999"/>
    <n v="2351.6019999999999"/>
    <n v="1497.66"/>
    <n v="18.66"/>
    <n v="0.18659999999999999"/>
    <n v="-2.7716587245921742E-2"/>
    <n v="4.3906299999999998"/>
    <n v="64802.45"/>
    <n v="58988.66"/>
    <n v="6.5327385246034279E-7"/>
    <n v="0.21431658724592173"/>
    <n v="20.393999999999998"/>
    <n v="22.404499999999995"/>
    <n v="-1"/>
    <n v="-1"/>
    <n v="0.9"/>
    <n v="9.9999999999999978E-2"/>
    <n v="121496.92006252191"/>
    <n v="2.002529582998358E-2"/>
    <n v="0"/>
    <n v="0"/>
    <n v="0"/>
    <n v="134448.60260569226"/>
    <m/>
    <m/>
    <s v=""/>
    <s v=""/>
    <n v="72.329549199427746"/>
    <x v="945"/>
    <m/>
    <m/>
    <m/>
    <n v="75.908467286577746"/>
    <n v="-2.0656830297644757E-2"/>
    <n v="0"/>
    <m/>
  </r>
  <r>
    <x v="988"/>
    <n v="1476.27"/>
    <n v="-1.4282280357357569E-2"/>
    <n v="1.6173380338793675E-2"/>
    <n v="0"/>
    <n v="2318.723"/>
    <n v="2318.723"/>
    <n v="1476.27"/>
    <n v="20.260000000000002"/>
    <n v="0.2026"/>
    <n v="-4.1016413300647148E-3"/>
    <n v="4.43"/>
    <n v="66872.87"/>
    <n v="60867.94"/>
    <n v="2.0693552581823284E-4"/>
    <n v="0.20670164133006472"/>
    <n v="19.597999999999999"/>
    <n v="22.023499999999999"/>
    <n v="-1"/>
    <n v="-1"/>
    <n v="0.9"/>
    <n v="9.9999999999999978E-2"/>
    <n v="120322.26115197568"/>
    <n v="1.7884110761619887E-2"/>
    <n v="0"/>
    <n v="0"/>
    <n v="0"/>
    <n v="133186.3443318787"/>
    <m/>
    <m/>
    <s v=""/>
    <s v=""/>
    <n v="71.650489914699136"/>
    <x v="946"/>
    <m/>
    <m/>
    <m/>
    <n v="75.908467286577746"/>
    <n v="-2.9876553537256934E-2"/>
    <n v="0"/>
    <m/>
  </r>
  <r>
    <x v="989"/>
    <n v="1478.49"/>
    <n v="1.5037899571217483E-3"/>
    <n v="1.2776963826541698E-2"/>
    <n v="0"/>
    <n v="2322.1080000000002"/>
    <n v="2322.1080000000002"/>
    <n v="1478.49"/>
    <n v="20.74"/>
    <n v="0.20739999999999997"/>
    <n v="1.0516383362048298E-2"/>
    <n v="4.5"/>
    <n v="67247.490000000005"/>
    <n v="61203.35"/>
    <n v="2.2579882695423183E-6"/>
    <n v="0.19688361663795167"/>
    <n v="19.314"/>
    <n v="21.831000000000003"/>
    <n v="-1"/>
    <n v="-1"/>
    <n v="0.97499999999999998"/>
    <n v="2.5000000000000022E-2"/>
    <n v="120551.40965091833"/>
    <n v="8.0429835956448148E-3"/>
    <n v="0"/>
    <n v="0"/>
    <n v="0"/>
    <n v="133435.94446839829"/>
    <m/>
    <m/>
    <s v=""/>
    <s v=""/>
    <n v="71.784767735403037"/>
    <x v="947"/>
    <m/>
    <m/>
    <m/>
    <n v="75.908467286577746"/>
    <n v="-2.8083774281080442E-2"/>
    <n v="0"/>
    <m/>
  </r>
  <r>
    <x v="990"/>
    <n v="1468.36"/>
    <n v="-6.8515850631387654E-3"/>
    <n v="-1.074448398760397E-2"/>
    <n v="0"/>
    <n v="2306.232"/>
    <n v="2306.232"/>
    <n v="1468.36"/>
    <n v="22.5"/>
    <n v="0.22500000000000001"/>
    <n v="3.4544479584601828E-2"/>
    <n v="4.8224999999999998"/>
    <n v="68346.55"/>
    <n v="62186.83"/>
    <n v="4.7267892954339797E-5"/>
    <n v="0.19045552041539818"/>
    <n v="19.346"/>
    <n v="21.669500000000003"/>
    <n v="-1"/>
    <n v="-1"/>
    <n v="0.97499999999999998"/>
    <n v="2.5000000000000022E-2"/>
    <n v="119794.51930008786"/>
    <n v="6.5610620687490684E-3"/>
    <n v="0"/>
    <n v="0"/>
    <n v="0"/>
    <n v="132600.98488685573"/>
    <m/>
    <m/>
    <s v=""/>
    <s v=""/>
    <n v="71.33558307329217"/>
    <x v="948"/>
    <m/>
    <m/>
    <m/>
    <n v="75.908467286577746"/>
    <n v="-3.4240837199318919E-2"/>
    <n v="0"/>
    <m/>
  </r>
  <r>
    <x v="991"/>
    <n v="1447.16"/>
    <n v="-1.4437876270124383E-2"/>
    <n v="-3.3259371426773043E-2"/>
    <n v="0"/>
    <n v="2273.4059999999999"/>
    <n v="2273.4059999999999"/>
    <n v="1447.16"/>
    <n v="23.17"/>
    <n v="0.23170000000000002"/>
    <n v="6.5171599314782613E-2"/>
    <n v="4.4512499999999999"/>
    <n v="69936.2"/>
    <n v="63621.73"/>
    <n v="2.1150224039779319E-4"/>
    <n v="0.1665284006852174"/>
    <n v="20.152000000000001"/>
    <n v="21.651000000000003"/>
    <n v="-1"/>
    <n v="-1"/>
    <n v="0.97499999999999998"/>
    <n v="2.5000000000000022E-2"/>
    <n v="118177.28383447218"/>
    <n v="-1.0342133713583501E-2"/>
    <n v="0"/>
    <n v="0"/>
    <n v="0"/>
    <n v="130837.88240530425"/>
    <m/>
    <m/>
    <s v=""/>
    <s v=""/>
    <n v="70.387083756739131"/>
    <x v="949"/>
    <m/>
    <m/>
    <m/>
    <n v="75.908467286577746"/>
    <n v="-4.713146411322422E-2"/>
    <n v="0"/>
    <m/>
  </r>
  <r>
    <x v="992"/>
    <n v="1447.16"/>
    <n v="0"/>
    <n v="-3.4067951733498969E-2"/>
    <n v="1"/>
    <n v="2273.4140000000002"/>
    <n v="2273.4140000000002"/>
    <n v="1447.16"/>
    <n v="22.49"/>
    <n v="0.22489999999999999"/>
    <n v="5.1257347893214344E-2"/>
    <n v="4.3949999999999996"/>
    <n v="69349.61"/>
    <n v="63082.23"/>
    <n v="0"/>
    <n v="0.17364265210678564"/>
    <n v="21.065999999999999"/>
    <n v="21.629000000000001"/>
    <n v="-1"/>
    <n v="-1"/>
    <n v="0"/>
    <n v="0"/>
    <n v="118152.23082010559"/>
    <n v="-2.7311245565130426E-2"/>
    <n v="1"/>
    <n v="20"/>
    <n v="0"/>
    <n v="130810.89623266047"/>
    <m/>
    <m/>
    <s v=""/>
    <s v=""/>
    <n v="70.372565958382623"/>
    <x v="950"/>
    <m/>
    <m/>
    <m/>
    <n v="75.908467286577746"/>
    <n v="-4.7352795080203847E-2"/>
    <n v="1"/>
    <m/>
  </r>
  <r>
    <x v="993"/>
    <n v="1411.63"/>
    <n v="-2.4551535421100668E-2"/>
    <n v="-4.4337206797242068E-2"/>
    <n v="-1"/>
    <n v="2217.5920000000001"/>
    <n v="2217.5920000000001"/>
    <n v="1411.63"/>
    <n v="23.94"/>
    <n v="0.2394"/>
    <n v="6.7744738489161543E-2"/>
    <n v="4.3375000000000004"/>
    <n v="72222.600000000006"/>
    <n v="65689.75"/>
    <n v="6.1791768140850942E-4"/>
    <n v="0.17165526151083846"/>
    <n v="21.832000000000001"/>
    <n v="21.564000000000004"/>
    <n v="1"/>
    <n v="0"/>
    <n v="0"/>
    <n v="0"/>
    <n v="118152.23082010559"/>
    <n v="-2.7529004362375264E-2"/>
    <n v="1"/>
    <n v="20"/>
    <n v="1.2048611111111107E-2"/>
    <n v="130826.65712883849"/>
    <m/>
    <m/>
    <s v=""/>
    <s v=""/>
    <n v="70.381044875183861"/>
    <x v="951"/>
    <m/>
    <m/>
    <m/>
    <n v="75.908467286577746"/>
    <n v="-4.726281223791795E-2"/>
    <n v="1"/>
    <m/>
  </r>
  <r>
    <x v="994"/>
    <n v="1416.18"/>
    <n v="3.2232242159773161E-3"/>
    <n v="-4.26177725383865E-2"/>
    <n v="0"/>
    <n v="2224.761"/>
    <n v="2224.761"/>
    <n v="1416.18"/>
    <n v="23.79"/>
    <n v="0.2379"/>
    <n v="4.7783932373863081E-2"/>
    <n v="4.3"/>
    <n v="70751.91"/>
    <n v="64333.9"/>
    <n v="1.0355786359425539E-5"/>
    <n v="0.19011606762613692"/>
    <n v="22.567999999999998"/>
    <n v="21.634500000000006"/>
    <n v="1"/>
    <n v="0"/>
    <n v="0.9"/>
    <n v="9.9999999999999978E-2"/>
    <n v="118152.23082010559"/>
    <n v="-1.8035152523681264E-2"/>
    <n v="0"/>
    <n v="0"/>
    <n v="3.5833333333333384E-2"/>
    <n v="130873.53668097631"/>
    <m/>
    <n v="130873.58"/>
    <s v=""/>
    <n v="-3.3099899687805134E-7"/>
    <n v="70.406264749597455"/>
    <x v="952"/>
    <m/>
    <m/>
    <m/>
    <n v="75.908467286577746"/>
    <n v="-4.6995831273610733E-2"/>
    <n v="0"/>
    <m/>
  </r>
  <r>
    <x v="995"/>
    <n v="1390.19"/>
    <n v="-1.8352186868900833E-2"/>
    <n v="-5.4118374344148568E-2"/>
    <n v="0"/>
    <n v="2184.6669999999999"/>
    <n v="2184.6669999999999"/>
    <n v="1390.19"/>
    <n v="25.43"/>
    <n v="0.25429999999999997"/>
    <n v="6.5171607242995894E-2"/>
    <n v="4.2937500000000002"/>
    <n v="74212.31"/>
    <n v="67474.69"/>
    <n v="3.4308957761764917E-4"/>
    <n v="0.18912839275700408"/>
    <n v="23.177999999999997"/>
    <n v="21.776000000000003"/>
    <n v="1"/>
    <n v="0"/>
    <n v="0.9"/>
    <n v="9.9999999999999978E-2"/>
    <n v="116777.53502713967"/>
    <n v="-1.9901706979288503E-2"/>
    <n v="0"/>
    <n v="0"/>
    <n v="0"/>
    <n v="129390.91654453457"/>
    <m/>
    <m/>
    <s v=""/>
    <s v=""/>
    <n v="69.608657009356918"/>
    <x v="953"/>
    <m/>
    <m/>
    <m/>
    <n v="75.908467286577746"/>
    <n v="-5.7816602585320731E-2"/>
    <n v="0"/>
    <m/>
  </r>
  <r>
    <x v="996"/>
    <n v="1409.13"/>
    <n v="1.3624037002136546E-2"/>
    <n v="-2.6056461071887638E-2"/>
    <n v="-1"/>
    <n v="2214.6019999999999"/>
    <n v="2214.6019999999999"/>
    <n v="1409.13"/>
    <n v="24.12"/>
    <n v="0.2412"/>
    <n v="4.859664788525761E-2"/>
    <n v="4.2871899999999998"/>
    <n v="73450.240000000005"/>
    <n v="66775.820000000007"/>
    <n v="1.8311676229093276E-4"/>
    <n v="0.19260335211474239"/>
    <n v="23.763999999999999"/>
    <n v="22.005000000000003"/>
    <n v="1"/>
    <n v="0"/>
    <n v="0"/>
    <n v="0"/>
    <n v="118088.46585216868"/>
    <n v="-2.518466028809363E-2"/>
    <n v="1"/>
    <n v="20"/>
    <n v="0"/>
    <n v="130853.70767077817"/>
    <m/>
    <m/>
    <s v=""/>
    <s v=""/>
    <n v="70.39559730240272"/>
    <x v="954"/>
    <m/>
    <m/>
    <m/>
    <n v="75.908467286577746"/>
    <n v="-4.7189823835840139E-2"/>
    <n v="1"/>
    <m/>
  </r>
  <r>
    <x v="997"/>
    <n v="1420.33"/>
    <n v="7.948166599249129E-3"/>
    <n v="-1.8108294472638509E-2"/>
    <n v="0"/>
    <n v="2232.2449999999999"/>
    <n v="2232.2449999999999"/>
    <n v="1420.33"/>
    <n v="23.45"/>
    <n v="0.23449999999999999"/>
    <n v="4.3078983679754185E-2"/>
    <n v="4.2850000000000001"/>
    <n v="71080.09"/>
    <n v="64615.12"/>
    <n v="6.2674872017590193E-5"/>
    <n v="0.1914210163202458"/>
    <n v="23.954000000000001"/>
    <n v="22.174000000000003"/>
    <n v="1"/>
    <n v="0"/>
    <n v="0.9"/>
    <n v="9.9999999999999978E-2"/>
    <n v="118088.46585216868"/>
    <n v="-7.5156560907174708E-4"/>
    <n v="0"/>
    <n v="0"/>
    <n v="1.1902777777777818E-2"/>
    <n v="130869.28289681621"/>
    <m/>
    <m/>
    <s v=""/>
    <s v=""/>
    <n v="70.403976333914969"/>
    <x v="955"/>
    <m/>
    <m/>
    <m/>
    <n v="75.908467286577746"/>
    <n v="-4.7101215078686032E-2"/>
    <n v="0"/>
    <m/>
  </r>
  <r>
    <x v="998"/>
    <n v="1401.02"/>
    <n v="-1.3595432047481926E-2"/>
    <n v="-7.1521910990197668E-3"/>
    <n v="0"/>
    <n v="2202.027"/>
    <n v="2202.027"/>
    <n v="1401.02"/>
    <n v="23.68"/>
    <n v="0.23680000000000001"/>
    <n v="4.3606719918576398E-2"/>
    <n v="4.2818800000000001"/>
    <n v="74377.23"/>
    <n v="67606.64"/>
    <n v="1.8738040391640459E-4"/>
    <n v="0.19319328008142361"/>
    <n v="24.146000000000001"/>
    <n v="22.166999999999998"/>
    <n v="1"/>
    <n v="0"/>
    <n v="0.9"/>
    <n v="9.9999999999999978E-2"/>
    <n v="117190.26885598055"/>
    <n v="-5.3968484127897565E-4"/>
    <n v="0"/>
    <n v="0"/>
    <n v="0"/>
    <n v="129881.91165965947"/>
    <m/>
    <m/>
    <s v=""/>
    <s v=""/>
    <n v="69.872798507653172"/>
    <x v="956"/>
    <m/>
    <m/>
    <m/>
    <n v="75.908467286577746"/>
    <n v="-5.4315177700543948E-2"/>
    <n v="0"/>
    <m/>
  </r>
  <r>
    <x v="999"/>
    <n v="1416.25"/>
    <n v="1.0870651382564045E-2"/>
    <n v="4.9523606756696203E-4"/>
    <n v="0"/>
    <n v="2225.9760000000001"/>
    <n v="2225.9760000000001"/>
    <n v="1416.25"/>
    <n v="22.9"/>
    <n v="0.22899999999999998"/>
    <n v="3.1949799550908209E-2"/>
    <n v="4.2874999999999996"/>
    <n v="71220.679999999993"/>
    <n v="64719.44"/>
    <n v="1.168991405099385E-4"/>
    <n v="0.19705020044909177"/>
    <n v="24.094000000000001"/>
    <n v="22.227499999999999"/>
    <n v="1"/>
    <n v="0"/>
    <n v="0.9"/>
    <n v="9.9999999999999978E-2"/>
    <n v="117836.33878531613"/>
    <n v="-8.1417164741449666E-3"/>
    <n v="0"/>
    <n v="0"/>
    <n v="0"/>
    <n v="130602.01932018972"/>
    <m/>
    <m/>
    <s v=""/>
    <s v=""/>
    <n v="70.260196081534701"/>
    <x v="957"/>
    <m/>
    <m/>
    <m/>
    <n v="75.908467286577746"/>
    <n v="-4.9146241357242104E-2"/>
    <n v="0"/>
    <m/>
  </r>
  <r>
    <x v="1000"/>
    <n v="1380.95"/>
    <n v="-2.4924977934686621E-2"/>
    <n v="-6.0775549982188259E-3"/>
    <n v="0"/>
    <n v="2170.5100000000002"/>
    <n v="2170.5100000000002"/>
    <n v="1380.95"/>
    <n v="23.34"/>
    <n v="0.2334"/>
    <n v="5.2669943169067701E-2"/>
    <n v="4.3243799999999997"/>
    <n v="71711.03"/>
    <n v="65159.47"/>
    <n v="6.3710127788439263E-4"/>
    <n v="0.1807300568309323"/>
    <n v="23.916000000000004"/>
    <n v="22.244500000000002"/>
    <n v="1"/>
    <n v="0"/>
    <n v="0.9"/>
    <n v="9.9999999999999978E-2"/>
    <n v="115273.0948425183"/>
    <n v="-2.6736019506091724E-3"/>
    <n v="0"/>
    <n v="0"/>
    <n v="0"/>
    <n v="127763.07693962379"/>
    <m/>
    <m/>
    <s v=""/>
    <s v=""/>
    <n v="68.732925298425869"/>
    <x v="958"/>
    <m/>
    <m/>
    <m/>
    <n v="75.908467286577746"/>
    <n v="-6.9839496787576616E-2"/>
    <n v="0"/>
    <m/>
  </r>
  <r>
    <x v="1001"/>
    <n v="1373.2"/>
    <n v="-5.6120786415149171E-3"/>
    <n v="-2.5313670641870289E-2"/>
    <n v="0"/>
    <n v="2158.5749999999998"/>
    <n v="2158.5749999999998"/>
    <n v="1373.2"/>
    <n v="24.38"/>
    <n v="0.24379999999999999"/>
    <n v="4.4942522558888393E-2"/>
    <n v="4.2981299999999996"/>
    <n v="71006.899999999994"/>
    <n v="64514.07"/>
    <n v="3.1673095451368231E-5"/>
    <n v="0.1988574774411116"/>
    <n v="23.498000000000001"/>
    <n v="22.247999999999998"/>
    <n v="1"/>
    <n v="0"/>
    <n v="0.9"/>
    <n v="9.9999999999999978E-2"/>
    <n v="114576.68814091923"/>
    <n v="-1.2882958903625896E-2"/>
    <n v="0"/>
    <n v="0"/>
    <n v="0"/>
    <n v="127005.34785110678"/>
    <m/>
    <m/>
    <s v=""/>
    <s v=""/>
    <n v="68.325288459324881"/>
    <x v="959"/>
    <m/>
    <m/>
    <m/>
    <n v="75.908467286577746"/>
    <n v="-7.5380099308509418E-2"/>
    <n v="0"/>
    <m/>
  </r>
  <r>
    <x v="1002"/>
    <n v="1333.25"/>
    <n v="-2.9092630352461457E-2"/>
    <n v="-6.2354467593580876E-2"/>
    <n v="-1"/>
    <n v="2095.8609999999999"/>
    <n v="2095.8609999999999"/>
    <n v="1333.25"/>
    <n v="28.46"/>
    <n v="0.28460000000000002"/>
    <n v="8.487531572310239E-2"/>
    <n v="4.2906300000000002"/>
    <n v="76588.22"/>
    <n v="69579.5"/>
    <n v="8.7167910029262478E-4"/>
    <n v="0.19972468427689763"/>
    <n v="23.55"/>
    <n v="22.241"/>
    <n v="1"/>
    <n v="1"/>
    <n v="0"/>
    <n v="0"/>
    <n v="112476.30264042932"/>
    <n v="-2.9738532767846548E-2"/>
    <n v="1"/>
    <n v="20"/>
    <n v="0"/>
    <n v="124682.69518275568"/>
    <m/>
    <m/>
    <s v=""/>
    <s v=""/>
    <n v="67.075766953018274"/>
    <x v="960"/>
    <m/>
    <m/>
    <m/>
    <n v="75.908467286577746"/>
    <n v="-9.2313019544069341E-2"/>
    <n v="1"/>
    <m/>
  </r>
  <r>
    <x v="1003"/>
    <n v="1325.19"/>
    <n v="-6.0453778361146959E-3"/>
    <n v="-5.4804413382213646E-2"/>
    <n v="-1"/>
    <n v="2083.2370000000001"/>
    <n v="2083.2370000000001"/>
    <n v="1325.19"/>
    <n v="27.18"/>
    <n v="0.27179999999999999"/>
    <n v="5.3442327998083017E-2"/>
    <n v="4.2712500000000002"/>
    <n v="77315.91"/>
    <n v="70234.63"/>
    <n v="3.6768762260943335E-5"/>
    <n v="0.21835767200191697"/>
    <n v="24.552"/>
    <n v="22.531999999999996"/>
    <n v="1"/>
    <n v="1"/>
    <n v="0"/>
    <n v="0"/>
    <n v="112476.30264042932"/>
    <n v="-4.7525075131089056E-2"/>
    <n v="1"/>
    <n v="20"/>
    <n v="1.186458333333329E-2"/>
    <n v="124697.48826502787"/>
    <m/>
    <m/>
    <s v=""/>
    <s v=""/>
    <n v="67.083725213284879"/>
    <x v="961"/>
    <m/>
    <m/>
    <m/>
    <n v="75.908467286577746"/>
    <n v="-9.2228953798471736E-2"/>
    <n v="1"/>
    <m/>
  </r>
  <r>
    <x v="1004"/>
    <n v="1310.5"/>
    <n v="-1.1085202876568667E-2"/>
    <n v="-7.6760267641346358E-2"/>
    <n v="-1"/>
    <n v="2060.1489999999999"/>
    <n v="2060.1489999999999"/>
    <n v="1310.5"/>
    <n v="31.01"/>
    <n v="0.31010000000000004"/>
    <n v="9.6845684550162014E-2"/>
    <n v="4.1762499999999996"/>
    <n v="78418.73"/>
    <n v="71212.31"/>
    <n v="1.242578741480633E-4"/>
    <n v="0.21325431544983803"/>
    <n v="25.251999999999999"/>
    <n v="22.806999999999995"/>
    <n v="1"/>
    <n v="1"/>
    <n v="0"/>
    <n v="0"/>
    <n v="112476.30264042932"/>
    <n v="-4.0224894622815532E-2"/>
    <n v="1"/>
    <n v="20"/>
    <n v="4.6402777777777793E-2"/>
    <n v="124755.35136340198"/>
    <m/>
    <m/>
    <s v=""/>
    <s v=""/>
    <n v="67.114853925220672"/>
    <x v="962"/>
    <m/>
    <m/>
    <m/>
    <n v="75.908467286577746"/>
    <n v="-9.1902270650588647E-2"/>
    <n v="1"/>
    <m/>
  </r>
  <r>
    <x v="1005"/>
    <n v="1338.6"/>
    <n v="2.1442197634490512E-2"/>
    <n v="-3.0393092072169225E-2"/>
    <n v="-1"/>
    <n v="2104.3739999999998"/>
    <n v="2104.3739999999998"/>
    <n v="1338.6"/>
    <n v="29.02"/>
    <n v="0.29020000000000001"/>
    <n v="7.4673163703057432E-2"/>
    <n v="3.5637500000000002"/>
    <n v="74758.850000000006"/>
    <n v="67884.06"/>
    <n v="4.5009947282791021E-4"/>
    <n v="0.21552683629694258"/>
    <n v="26.874000000000002"/>
    <n v="23.328499999999998"/>
    <n v="1"/>
    <n v="1"/>
    <n v="0"/>
    <n v="0"/>
    <n v="112476.30264042932"/>
    <n v="-4.5487123922376416E-2"/>
    <n v="1"/>
    <n v="20"/>
    <n v="9.8993055555556264E-3"/>
    <n v="124767.70127683034"/>
    <m/>
    <m/>
    <s v=""/>
    <s v=""/>
    <n v="67.121497829683889"/>
    <x v="963"/>
    <m/>
    <m/>
    <m/>
    <n v="75.908467286577746"/>
    <n v="-9.1836013041712627E-2"/>
    <n v="1"/>
    <m/>
  </r>
  <r>
    <x v="1006"/>
    <n v="1352.07"/>
    <n v="1.0062752129090136E-2"/>
    <n v="-1.4718261301564173E-2"/>
    <n v="-1"/>
    <n v="2125.605"/>
    <n v="2125.605"/>
    <n v="1352.07"/>
    <n v="27.78"/>
    <n v="0.27779999999999999"/>
    <n v="5.0673910531073035E-2"/>
    <n v="3.5837500000000002"/>
    <n v="74856.05"/>
    <n v="67967.839999999997"/>
    <n v="1.0024935012541872E-4"/>
    <n v="0.22712608946892696"/>
    <n v="28.01"/>
    <n v="23.855999999999998"/>
    <n v="1"/>
    <n v="1"/>
    <n v="0"/>
    <n v="0"/>
    <n v="112476.30264042932"/>
    <n v="-2.4262315555159231E-2"/>
    <n v="1"/>
    <n v="20"/>
    <n v="9.9548611111111018E-3"/>
    <n v="124780.12172820397"/>
    <m/>
    <m/>
    <s v=""/>
    <s v=""/>
    <n v="67.128179681568525"/>
    <x v="964"/>
    <m/>
    <m/>
    <m/>
    <n v="75.908467286577746"/>
    <n v="-9.176924607606074E-2"/>
    <n v="1"/>
    <m/>
  </r>
  <r>
    <x v="1007"/>
    <n v="1330.61"/>
    <n v="-1.5871959292048543E-2"/>
    <n v="-1.4975902411512587E-3"/>
    <n v="0"/>
    <n v="2091.884"/>
    <n v="2091.884"/>
    <n v="1330.61"/>
    <n v="29.08"/>
    <n v="0.2908"/>
    <n v="6.17566281242031E-2"/>
    <n v="3.5912500000000001"/>
    <n v="75886.990000000005"/>
    <n v="68899.42"/>
    <n v="2.5597656771771961E-4"/>
    <n v="0.2290433718757969"/>
    <n v="28.689999999999998"/>
    <n v="24.314999999999991"/>
    <n v="1"/>
    <n v="1"/>
    <n v="0.75"/>
    <n v="0.25"/>
    <n v="112476.30264042932"/>
    <n v="-1.8331700231260184E-2"/>
    <n v="0"/>
    <n v="0"/>
    <n v="9.9756944444444606E-3"/>
    <n v="124792.569411875"/>
    <m/>
    <m/>
    <s v=""/>
    <s v=""/>
    <n v="67.134876183659685"/>
    <x v="965"/>
    <m/>
    <m/>
    <m/>
    <n v="75.908467286577746"/>
    <n v="-9.1702284991977856E-2"/>
    <n v="0"/>
    <m/>
  </r>
  <r>
    <x v="1008"/>
    <n v="1353.96"/>
    <n v="1.7548342489535074E-2"/>
    <n v="2.2096130084498511E-2"/>
    <n v="0"/>
    <n v="2128.6379999999999"/>
    <n v="2128.6379999999999"/>
    <n v="1353.96"/>
    <n v="27.78"/>
    <n v="0.27779999999999999"/>
    <n v="4.9190759325637767E-2"/>
    <n v="3.5950000000000002"/>
    <n v="74355.199999999997"/>
    <n v="67495.03"/>
    <n v="3.0262597401339473E-4"/>
    <n v="0.22860924067436222"/>
    <n v="28.814"/>
    <n v="24.835999999999991"/>
    <n v="1"/>
    <n v="1"/>
    <n v="0.75"/>
    <n v="0.25"/>
    <n v="113383.47567638934"/>
    <n v="0"/>
    <n v="0"/>
    <n v="0"/>
    <n v="0"/>
    <n v="125807.26644494211"/>
    <m/>
    <m/>
    <s v=""/>
    <s v=""/>
    <n v="67.680754515998956"/>
    <x v="966"/>
    <m/>
    <m/>
    <m/>
    <n v="75.908467286577746"/>
    <n v="-8.4388349990152767E-2"/>
    <n v="0"/>
    <m/>
  </r>
  <r>
    <x v="1009"/>
    <n v="1362.3"/>
    <n v="6.1597092971725775E-3"/>
    <n v="3.9341042258239756E-2"/>
    <n v="0"/>
    <n v="2141.85"/>
    <n v="2141.85"/>
    <n v="1362.3"/>
    <n v="27.32"/>
    <n v="0.2732"/>
    <n v="3.8706191177490024E-2"/>
    <n v="3.5950000000000002"/>
    <n v="74399.23"/>
    <n v="67530.600000000006"/>
    <n v="3.7709619102928761E-5"/>
    <n v="0.23449380882250997"/>
    <n v="28.934000000000005"/>
    <n v="25.211999999999996"/>
    <n v="1"/>
    <n v="1"/>
    <n v="0.75"/>
    <n v="0.25"/>
    <n v="113922.22093631809"/>
    <n v="8.0654592537605652E-3"/>
    <n v="0"/>
    <n v="0"/>
    <n v="0"/>
    <n v="126411.53493977188"/>
    <m/>
    <m/>
    <s v=""/>
    <s v=""/>
    <n v="68.005833891904672"/>
    <x v="967"/>
    <m/>
    <m/>
    <m/>
    <n v="75.908467286577746"/>
    <n v="-8.0014494827743921E-2"/>
    <n v="0"/>
    <m/>
  </r>
  <r>
    <x v="1010"/>
    <n v="1355.81"/>
    <n v="-4.7640020553475493E-3"/>
    <n v="1.3134842568401695E-2"/>
    <n v="0"/>
    <n v="2131.7849999999999"/>
    <n v="2131.7849999999999"/>
    <n v="1355.81"/>
    <n v="27.62"/>
    <n v="0.2762"/>
    <n v="4.0802867546907706E-2"/>
    <n v="3.4099999999999997"/>
    <n v="74582.05"/>
    <n v="67692.149999999994"/>
    <n v="2.2804312243789656E-5"/>
    <n v="0.23539713245309229"/>
    <n v="28.195999999999998"/>
    <n v="25.541"/>
    <n v="1"/>
    <n v="1"/>
    <n v="0.75"/>
    <n v="0.25"/>
    <n v="113583.30924072633"/>
    <n v="1.2855314959197894E-2"/>
    <n v="0"/>
    <n v="0"/>
    <n v="0"/>
    <n v="126043.66655264626"/>
    <m/>
    <m/>
    <s v=""/>
    <s v=""/>
    <n v="67.807931094182408"/>
    <x v="968"/>
    <m/>
    <m/>
    <m/>
    <n v="75.908467286577746"/>
    <n v="-8.2715606542531517E-2"/>
    <n v="0"/>
    <m/>
  </r>
  <r>
    <x v="1011"/>
    <n v="1378.55"/>
    <n v="1.6772261600076721E-2"/>
    <n v="1.984435203938828E-2"/>
    <n v="0"/>
    <n v="2167.9009999999998"/>
    <n v="2167.9009999999998"/>
    <n v="1378.55"/>
    <n v="26.2"/>
    <n v="0.26200000000000001"/>
    <n v="3.1126288608578023E-2"/>
    <n v="3.1637499999999998"/>
    <n v="73473.31"/>
    <n v="66681.429999999993"/>
    <n v="2.7666202577901857E-4"/>
    <n v="0.23087371139142199"/>
    <n v="27.916000000000004"/>
    <n v="25.796999999999997"/>
    <n v="1"/>
    <n v="1"/>
    <n v="0.75"/>
    <n v="0.25"/>
    <n v="114588.11430602553"/>
    <n v="9.8421318474164465E-3"/>
    <n v="0"/>
    <n v="0"/>
    <n v="0"/>
    <n v="127176.76663779486"/>
    <m/>
    <m/>
    <s v=""/>
    <s v=""/>
    <n v="68.417506922924872"/>
    <x v="969"/>
    <m/>
    <m/>
    <m/>
    <n v="75.908467286577746"/>
    <n v="-7.4493545349433532E-2"/>
    <n v="0"/>
    <m/>
  </r>
  <r>
    <x v="1012"/>
    <n v="1395.42"/>
    <n v="1.2237495919625863E-2"/>
    <n v="4.7953807251062686E-2"/>
    <n v="0"/>
    <n v="2194.4270000000001"/>
    <n v="2194.4270000000001"/>
    <n v="1395.42"/>
    <n v="24.02"/>
    <n v="0.2402"/>
    <n v="2.6166585549132482E-3"/>
    <n v="3.1512500000000001"/>
    <n v="71545.72"/>
    <n v="64927.69"/>
    <n v="1.4794399605295248E-4"/>
    <n v="0.23758334144508675"/>
    <n v="27.6"/>
    <n v="25.948500000000003"/>
    <n v="1"/>
    <n v="1"/>
    <n v="0.75"/>
    <n v="0.25"/>
    <n v="114886.39323944376"/>
    <n v="1.877561420513052E-2"/>
    <n v="0"/>
    <n v="0"/>
    <n v="0"/>
    <n v="127509.72033148179"/>
    <m/>
    <m/>
    <s v=""/>
    <s v=""/>
    <n v="68.596626602132602"/>
    <x v="970"/>
    <m/>
    <m/>
    <m/>
    <n v="75.908467286577746"/>
    <n v="-7.2094685245553292E-2"/>
    <n v="0"/>
    <m/>
  </r>
  <r>
    <x v="1013"/>
    <n v="1380.82"/>
    <n v="-1.0462799730547201E-2"/>
    <n v="1.9942665030980411E-2"/>
    <n v="0"/>
    <n v="2171.5140000000001"/>
    <n v="2171.5140000000001"/>
    <n v="1380.82"/>
    <n v="25.99"/>
    <n v="0.25989999999999996"/>
    <n v="1.9901993484649411E-2"/>
    <n v="3.2375000000000003"/>
    <n v="74104.490000000005"/>
    <n v="67237.100000000006"/>
    <n v="1.1062663332334224E-4"/>
    <n v="0.23999800651535055"/>
    <n v="26.588000000000001"/>
    <n v="26.024999999999999"/>
    <n v="1"/>
    <n v="1"/>
    <n v="0.75"/>
    <n v="0.25"/>
    <n v="115006.46544698509"/>
    <n v="2.1427541112541304E-2"/>
    <n v="0"/>
    <n v="0"/>
    <n v="0"/>
    <n v="127651.24890721816"/>
    <m/>
    <n v="127509.78"/>
    <s v=""/>
    <n v="1.1094749533577808E-3"/>
    <n v="68.672764976823416"/>
    <x v="971"/>
    <m/>
    <m/>
    <m/>
    <n v="75.908467286577746"/>
    <n v="-7.1137294253697858E-2"/>
    <n v="0"/>
    <m/>
  </r>
  <r>
    <x v="1014"/>
    <n v="1336.64"/>
    <n v="-3.1995480946104382E-2"/>
    <n v="-1.8212525212296549E-2"/>
    <n v="0"/>
    <n v="2102.2339999999999"/>
    <n v="2102.2339999999999"/>
    <n v="1336.64"/>
    <n v="28.24"/>
    <n v="0.28239999999999998"/>
    <n v="4.4821467920914432E-2"/>
    <n v="3.2774999999999999"/>
    <n v="78296.23"/>
    <n v="71036.210000000006"/>
    <n v="1.057454355814378E-3"/>
    <n v="0.23757853207908555"/>
    <n v="26.23"/>
    <n v="26.127499999999998"/>
    <n v="1"/>
    <n v="1"/>
    <n v="0.75"/>
    <n v="0.25"/>
    <n v="113871.25783655149"/>
    <n v="1.4314164924948747E-2"/>
    <n v="0"/>
    <n v="0"/>
    <n v="0"/>
    <n v="126401.96568987645"/>
    <m/>
    <m/>
    <s v=""/>
    <s v=""/>
    <n v="68.00068590585127"/>
    <x v="972"/>
    <m/>
    <m/>
    <m/>
    <n v="75.908467286577746"/>
    <n v="-8.025172500189881E-2"/>
    <n v="0"/>
    <m/>
  </r>
  <r>
    <x v="1015"/>
    <n v="1326.45"/>
    <n v="-7.6235934881494494E-3"/>
    <n v="-2.1072116645098449E-2"/>
    <n v="0"/>
    <n v="2087.0500000000002"/>
    <n v="2087.0500000000002"/>
    <n v="1326.45"/>
    <n v="28.97"/>
    <n v="0.28970000000000001"/>
    <n v="2.7867576702891972E-2"/>
    <n v="3.15625"/>
    <n v="80392.5"/>
    <n v="72933.69"/>
    <n v="5.8565372619107294E-5"/>
    <n v="0.26183242329710804"/>
    <n v="26.413999999999998"/>
    <n v="26.35"/>
    <n v="1"/>
    <n v="1"/>
    <n v="0.75"/>
    <n v="0.25"/>
    <n v="113980.59323551782"/>
    <n v="-4.4734994935780037E-4"/>
    <n v="0"/>
    <n v="0"/>
    <n v="0"/>
    <n v="126563.29244386332"/>
    <m/>
    <m/>
    <s v=""/>
    <s v=""/>
    <n v="68.087475141020192"/>
    <x v="973"/>
    <m/>
    <m/>
    <m/>
    <n v="75.908467286577746"/>
    <n v="-7.9101820029582326E-2"/>
    <n v="0"/>
    <m/>
  </r>
  <r>
    <x v="1016"/>
    <n v="1336.91"/>
    <n v="7.8857099777602802E-3"/>
    <n v="-2.995866826741489E-2"/>
    <n v="0"/>
    <n v="2104.0210000000002"/>
    <n v="2104.0210000000002"/>
    <n v="1336.91"/>
    <n v="27.66"/>
    <n v="0.27660000000000001"/>
    <n v="2.7302804982681728E-2"/>
    <n v="3.0550000000000002"/>
    <n v="79182.39"/>
    <n v="71831.33"/>
    <n v="6.1697572968580353E-5"/>
    <n v="0.24929719501731828"/>
    <n v="26.683999999999997"/>
    <n v="26.527000000000005"/>
    <n v="1"/>
    <n v="1"/>
    <n v="0.75"/>
    <n v="0.25"/>
    <n v="114224.015280224"/>
    <n v="3.4977321707496678E-3"/>
    <n v="0"/>
    <n v="0"/>
    <n v="0"/>
    <n v="126858.88722330591"/>
    <m/>
    <m/>
    <s v=""/>
    <s v=""/>
    <n v="68.24649677998427"/>
    <x v="974"/>
    <m/>
    <m/>
    <m/>
    <n v="75.908467286577746"/>
    <n v="-7.6975041708144731E-2"/>
    <n v="0"/>
    <m/>
  </r>
  <r>
    <x v="1017"/>
    <n v="1331.29"/>
    <n v="-4.2037235116799687E-3"/>
    <n v="-4.6399887698720721E-2"/>
    <n v="0"/>
    <n v="2095.212"/>
    <n v="2095.212"/>
    <n v="1331.29"/>
    <n v="28.01"/>
    <n v="0.28010000000000002"/>
    <n v="2.9626072670357662E-2"/>
    <n v="3.0550000000000002"/>
    <n v="80595.360000000001"/>
    <n v="73108.66"/>
    <n v="1.7745863935440298E-5"/>
    <n v="0.25047392732964235"/>
    <n v="26.975999999999999"/>
    <n v="26.704000000000001"/>
    <n v="1"/>
    <n v="1"/>
    <n v="0.75"/>
    <n v="0.25"/>
    <n v="114371.68356000329"/>
    <n v="-3.1774589188992008E-3"/>
    <n v="0"/>
    <n v="0"/>
    <n v="0"/>
    <n v="127026.47612724591"/>
    <m/>
    <m/>
    <s v=""/>
    <s v=""/>
    <n v="68.336654874883592"/>
    <x v="975"/>
    <m/>
    <m/>
    <m/>
    <n v="75.908467286577746"/>
    <n v="-7.5779720920659877E-2"/>
    <n v="0"/>
    <m/>
  </r>
  <r>
    <x v="1018"/>
    <n v="1339.13"/>
    <n v="5.8890249307064213E-3"/>
    <n v="-3.0048063037467099E-2"/>
    <n v="0"/>
    <n v="2107.6529999999998"/>
    <n v="2107.6529999999998"/>
    <n v="1339.13"/>
    <n v="27.6"/>
    <n v="0.27600000000000002"/>
    <n v="3.3079181799477164E-2"/>
    <n v="3.0649999999999999"/>
    <n v="78795.98"/>
    <n v="71462.8"/>
    <n v="3.447747627564606E-5"/>
    <n v="0.24292081820052286"/>
    <n v="27.773999999999994"/>
    <n v="26.932000000000006"/>
    <n v="1"/>
    <n v="1"/>
    <n v="0.75"/>
    <n v="0.25"/>
    <n v="114233.13819515034"/>
    <n v="-4.4801622274599495E-3"/>
    <n v="0"/>
    <n v="0"/>
    <n v="0"/>
    <n v="126883.17034088897"/>
    <m/>
    <m/>
    <s v=""/>
    <s v=""/>
    <n v="68.259560411096075"/>
    <x v="976"/>
    <m/>
    <m/>
    <m/>
    <n v="75.908467286577746"/>
    <n v="-7.6894468194255716E-2"/>
    <n v="0"/>
    <m/>
  </r>
  <r>
    <x v="1019"/>
    <n v="1348.86"/>
    <n v="7.2659114499711297E-3"/>
    <n v="9.2133293586084131E-3"/>
    <n v="0"/>
    <n v="2123.06"/>
    <n v="2123.06"/>
    <n v="1348.86"/>
    <n v="26.33"/>
    <n v="0.26329999999999998"/>
    <n v="2.3909255698516624E-2"/>
    <n v="3.0862500000000002"/>
    <n v="77774.03"/>
    <n v="70531.48"/>
    <n v="5.2412414649602793E-5"/>
    <n v="0.23939074430148335"/>
    <n v="28.095999999999997"/>
    <n v="27.128000000000004"/>
    <n v="1"/>
    <n v="1"/>
    <n v="0.75"/>
    <n v="0.25"/>
    <n v="114483.46582113933"/>
    <n v="-6.7242067550649098E-3"/>
    <n v="0"/>
    <n v="0"/>
    <n v="0"/>
    <n v="127167.40482785419"/>
    <m/>
    <m/>
    <s v=""/>
    <s v=""/>
    <n v="68.412470533705672"/>
    <x v="977"/>
    <m/>
    <m/>
    <m/>
    <n v="75.908467286577746"/>
    <n v="-7.4850673906098897E-2"/>
    <n v="0"/>
    <m/>
  </r>
  <r>
    <x v="1020"/>
    <n v="1367.21"/>
    <n v="1.3604080482778169E-2"/>
    <n v="3.0441003329536032E-2"/>
    <n v="0"/>
    <n v="2152.7640000000001"/>
    <n v="2152.7640000000001"/>
    <n v="1367.21"/>
    <n v="24.88"/>
    <n v="0.24879999999999999"/>
    <n v="9.6549045603877837E-3"/>
    <n v="3.09"/>
    <n v="75075.320000000007"/>
    <n v="68079.66"/>
    <n v="1.8258429839570082E-4"/>
    <n v="0.23914509543961221"/>
    <n v="27.713999999999999"/>
    <n v="27.299500000000002"/>
    <n v="1"/>
    <n v="1"/>
    <n v="0.75"/>
    <n v="0.25"/>
    <n v="114656.6270695971"/>
    <n v="5.3763170462786114E-3"/>
    <n v="0"/>
    <n v="0"/>
    <n v="0"/>
    <n v="127398.65894538602"/>
    <m/>
    <m/>
    <s v=""/>
    <s v=""/>
    <n v="68.536878714582372"/>
    <x v="978"/>
    <m/>
    <m/>
    <m/>
    <n v="75.908467286577746"/>
    <n v="-7.3192411478011032E-2"/>
    <n v="0"/>
    <m/>
  </r>
  <r>
    <x v="1021"/>
    <n v="1348.86"/>
    <n v="-1.3421493406280072E-2"/>
    <n v="9.1337999454956798E-3"/>
    <n v="0"/>
    <n v="2123.9409999999998"/>
    <n v="2123.9409999999998"/>
    <n v="1348.86"/>
    <n v="25.54"/>
    <n v="0.25540000000000002"/>
    <n v="1.6369793824860812E-2"/>
    <n v="3.11625"/>
    <n v="76131.77"/>
    <n v="69033.399999999994"/>
    <n v="1.825842983957012E-4"/>
    <n v="0.2390302061751392"/>
    <n v="26.896000000000004"/>
    <n v="27.3765"/>
    <n v="-1"/>
    <n v="0"/>
    <n v="0.85"/>
    <n v="0.15000000000000002"/>
    <n v="113904.04093919261"/>
    <n v="5.9311310363370229E-3"/>
    <n v="0"/>
    <n v="0"/>
    <n v="0"/>
    <n v="126567.55359676969"/>
    <m/>
    <m/>
    <s v=""/>
    <s v=""/>
    <n v="68.08976752087996"/>
    <x v="979"/>
    <m/>
    <m/>
    <m/>
    <n v="75.908467286577746"/>
    <n v="-7.926255273506877E-2"/>
    <n v="0"/>
    <m/>
  </r>
  <r>
    <x v="1022"/>
    <n v="1349.99"/>
    <n v="8.3774446569706562E-4"/>
    <n v="1.4175267922872714E-2"/>
    <n v="0"/>
    <n v="2125.8539999999998"/>
    <n v="2125.8539999999998"/>
    <n v="1349.99"/>
    <n v="25.02"/>
    <n v="0.25019999999999998"/>
    <n v="9.6010949924729971E-3"/>
    <n v="3.2012499999999999"/>
    <n v="75414.95"/>
    <n v="68379.09"/>
    <n v="7.0122829866857254E-7"/>
    <n v="0.24059890500752698"/>
    <n v="26.471999999999998"/>
    <n v="27.434499999999996"/>
    <n v="-1"/>
    <n v="0"/>
    <n v="0.85"/>
    <n v="0.15000000000000002"/>
    <n v="113823.20984203265"/>
    <n v="-2.801287804901742E-3"/>
    <n v="0"/>
    <n v="0"/>
    <n v="0"/>
    <n v="126485.69652888011"/>
    <m/>
    <m/>
    <s v=""/>
    <s v=""/>
    <n v="68.045730731322507"/>
    <x v="980"/>
    <m/>
    <m/>
    <m/>
    <n v="75.908467286577746"/>
    <n v="-7.9881984961103214E-2"/>
    <n v="0"/>
    <m/>
  </r>
  <r>
    <x v="1023"/>
    <n v="1348.78"/>
    <n v="-8.9630293557729779E-4"/>
    <n v="7.389940056588995E-3"/>
    <n v="0"/>
    <n v="2124.1190000000001"/>
    <n v="2124.1190000000001"/>
    <n v="1348.78"/>
    <n v="25.59"/>
    <n v="0.25590000000000002"/>
    <n v="3.0959652806424404E-2"/>
    <n v="3.1606299999999998"/>
    <n v="74503.17"/>
    <n v="67535.23"/>
    <n v="8.040795973976906E-7"/>
    <n v="0.22494034719357561"/>
    <n v="25.874000000000002"/>
    <n v="27.262499999999999"/>
    <n v="-1"/>
    <n v="0"/>
    <n v="0.85"/>
    <n v="0.15000000000000002"/>
    <n v="113525.79052702848"/>
    <n v="-4.795537679419537E-3"/>
    <n v="0"/>
    <n v="0"/>
    <n v="0"/>
    <n v="126168.56557376619"/>
    <m/>
    <m/>
    <s v=""/>
    <s v=""/>
    <n v="67.875123238377071"/>
    <x v="981"/>
    <m/>
    <m/>
    <m/>
    <n v="75.908467286577746"/>
    <n v="-8.2284497818297608E-2"/>
    <n v="0"/>
    <m/>
  </r>
  <r>
    <x v="1024"/>
    <n v="1360.03"/>
    <n v="8.340871009356654E-3"/>
    <n v="8.4648996159745193E-3"/>
    <n v="0"/>
    <n v="2141.9540000000002"/>
    <n v="2141.9540000000002"/>
    <n v="1360.03"/>
    <n v="24.4"/>
    <n v="0.24399999999999999"/>
    <n v="1.984699589269398E-2"/>
    <n v="3.1512500000000001"/>
    <n v="74024.34"/>
    <n v="67097.05"/>
    <n v="6.8994257003109031E-5"/>
    <n v="0.22415300410730601"/>
    <n v="25.472000000000001"/>
    <n v="27.183000000000003"/>
    <n v="-1"/>
    <n v="0"/>
    <n v="0.85"/>
    <n v="0.15000000000000002"/>
    <n v="114220.17272496951"/>
    <n v="-6.1921407333961342E-3"/>
    <n v="0"/>
    <n v="0"/>
    <n v="0"/>
    <n v="126947.39311092427"/>
    <m/>
    <m/>
    <s v=""/>
    <s v=""/>
    <n v="68.294110446685622"/>
    <x v="982"/>
    <m/>
    <m/>
    <m/>
    <n v="75.908467286577746"/>
    <n v="-7.6643553356744332E-2"/>
    <n v="0"/>
    <m/>
  </r>
  <r>
    <x v="1025"/>
    <n v="1342.53"/>
    <n v="-1.2867363219928984E-2"/>
    <n v="-1.8006544086732634E-2"/>
    <n v="0"/>
    <n v="2115.1260000000002"/>
    <n v="2115.1260000000002"/>
    <n v="1342.53"/>
    <n v="25.12"/>
    <n v="0.25120000000000003"/>
    <n v="4.8591561806534095E-2"/>
    <n v="3.1143800000000001"/>
    <n v="73961"/>
    <n v="67035.520000000004"/>
    <n v="1.6772489928225181E-4"/>
    <n v="0.20260843819346594"/>
    <n v="25.086000000000002"/>
    <n v="26.852499999999999"/>
    <n v="-1"/>
    <n v="0"/>
    <n v="0.85"/>
    <n v="0.15000000000000002"/>
    <n v="112955.20564613136"/>
    <n v="-2.2998351271192874E-3"/>
    <n v="0"/>
    <n v="0"/>
    <n v="0"/>
    <n v="125579.5844529774"/>
    <m/>
    <m/>
    <s v=""/>
    <s v=""/>
    <n v="67.558268037742792"/>
    <x v="983"/>
    <m/>
    <m/>
    <m/>
    <n v="75.908467286577746"/>
    <n v="-8.6616132632285514E-2"/>
    <n v="0"/>
    <m/>
  </r>
  <r>
    <x v="1026"/>
    <n v="1353.11"/>
    <n v="7.8806432630926793E-3"/>
    <n v="3.2955925826401167E-3"/>
    <n v="0"/>
    <n v="2132.0210000000002"/>
    <n v="2132.0210000000002"/>
    <n v="1353.11"/>
    <n v="24.06"/>
    <n v="0.24059999999999998"/>
    <n v="3.4322947831665535E-2"/>
    <n v="3.0612499999999998"/>
    <n v="72336.45"/>
    <n v="65558.98"/>
    <n v="6.1618624939909411E-5"/>
    <n v="0.20627705216833445"/>
    <n v="25.134000000000004"/>
    <n v="26.657499999999999"/>
    <n v="-1"/>
    <n v="0"/>
    <n v="0.85"/>
    <n v="0.15000000000000002"/>
    <n v="113338.64471840985"/>
    <n v="-1.4839276777547039E-2"/>
    <n v="0"/>
    <n v="0"/>
    <n v="0"/>
    <n v="126018.46062009285"/>
    <m/>
    <m/>
    <s v=""/>
    <s v=""/>
    <n v="67.794371014691762"/>
    <x v="984"/>
    <m/>
    <m/>
    <m/>
    <n v="75.908467286577746"/>
    <n v="-8.344789015813292E-2"/>
    <n v="0"/>
    <m/>
  </r>
  <r>
    <x v="1027"/>
    <n v="1371.8"/>
    <n v="1.3812624250800098E-2"/>
    <n v="1.627047236774315E-2"/>
    <n v="0"/>
    <n v="2161.511"/>
    <n v="2161.511"/>
    <n v="1371.8"/>
    <n v="23.03"/>
    <n v="0.2303"/>
    <n v="2.5769517861115948E-2"/>
    <n v="3.07375"/>
    <n v="70429.5"/>
    <n v="63818.64"/>
    <n v="1.8818625076847848E-4"/>
    <n v="0.20453048213888406"/>
    <n v="24.838000000000001"/>
    <n v="26.471499999999999"/>
    <n v="-1"/>
    <n v="0"/>
    <n v="0.85"/>
    <n v="0.15000000000000002"/>
    <n v="114218.01712999643"/>
    <n v="-4.9637942264453283E-3"/>
    <n v="0"/>
    <n v="0"/>
    <n v="0"/>
    <n v="127001.76000216443"/>
    <m/>
    <m/>
    <s v=""/>
    <s v=""/>
    <n v="68.32335829797276"/>
    <x v="985"/>
    <m/>
    <m/>
    <m/>
    <n v="75.908467286577746"/>
    <n v="-7.6368321839634934E-2"/>
    <n v="0"/>
    <m/>
  </r>
  <r>
    <x v="1028"/>
    <n v="1381.29"/>
    <n v="6.9179180638576643E-3"/>
    <n v="2.4084693367178112E-2"/>
    <n v="0"/>
    <n v="2176.4760000000001"/>
    <n v="2176.4760000000001"/>
    <n v="1381.29"/>
    <n v="21.9"/>
    <n v="0.21899999999999997"/>
    <n v="2.194005679302008E-2"/>
    <n v="3.07375"/>
    <n v="69303.360000000001"/>
    <n v="62794.37"/>
    <n v="4.7528601815287833E-5"/>
    <n v="0.19705994320697989"/>
    <n v="24.44"/>
    <n v="26.169"/>
    <n v="-1"/>
    <n v="0"/>
    <n v="0.9"/>
    <n v="9.9999999999999978E-2"/>
    <n v="114614.67065198958"/>
    <n v="3.4686008988122907E-3"/>
    <n v="0"/>
    <n v="0"/>
    <n v="0"/>
    <n v="127444.54489949239"/>
    <m/>
    <m/>
    <s v=""/>
    <s v=""/>
    <n v="68.56156406133033"/>
    <x v="986"/>
    <m/>
    <m/>
    <m/>
    <n v="75.908467286577746"/>
    <n v="-7.3172252544973282E-2"/>
    <n v="0"/>
    <m/>
  </r>
  <r>
    <x v="1029"/>
    <n v="1380.02"/>
    <n v="-9.194303875362797E-4"/>
    <n v="1.4824391970285178E-2"/>
    <n v="0"/>
    <n v="2175.0010000000002"/>
    <n v="2175.0010000000002"/>
    <n v="1380.02"/>
    <n v="22.69"/>
    <n v="0.22690000000000002"/>
    <n v="3.1378315758016001E-2"/>
    <n v="3.07375"/>
    <n v="69884.679999999993"/>
    <n v="63317.31"/>
    <n v="8.4613013567716746E-7"/>
    <n v="0.19552168424198402"/>
    <n v="23.701999999999998"/>
    <n v="25.874999999999993"/>
    <n v="-1"/>
    <n v="0"/>
    <n v="0.9"/>
    <n v="9.9999999999999978E-2"/>
    <n v="114615.2774582969"/>
    <n v="9.5914780236818764E-3"/>
    <n v="0"/>
    <n v="0"/>
    <n v="0"/>
    <n v="127473.71364400366"/>
    <m/>
    <m/>
    <s v=""/>
    <s v=""/>
    <n v="68.577256021680412"/>
    <x v="987"/>
    <m/>
    <m/>
    <m/>
    <n v="75.908467286577746"/>
    <n v="-7.2984254193517284E-2"/>
    <n v="0"/>
    <m/>
  </r>
  <r>
    <x v="1030"/>
    <n v="1367.68"/>
    <n v="-8.9418993927623536E-3"/>
    <n v="1.8749855797451809E-2"/>
    <n v="0"/>
    <n v="2155.8049999999998"/>
    <n v="2155.8049999999998"/>
    <n v="1367.68"/>
    <n v="23.53"/>
    <n v="0.23530000000000001"/>
    <n v="4.7400224016364179E-2"/>
    <n v="3.0862500000000002"/>
    <n v="71872.87"/>
    <n v="65114.85"/>
    <n v="8.067844572629725E-5"/>
    <n v="0.18789977598363583"/>
    <n v="23.360000000000003"/>
    <n v="25.6435"/>
    <n v="-1"/>
    <n v="-1"/>
    <n v="0.97499999999999998"/>
    <n v="2.5000000000000022E-2"/>
    <n v="114018.27282242864"/>
    <n v="3.4591502000156371E-3"/>
    <n v="0"/>
    <n v="0"/>
    <n v="0"/>
    <n v="126823.82582275844"/>
    <m/>
    <m/>
    <s v=""/>
    <s v=""/>
    <n v="68.227634737190584"/>
    <x v="988"/>
    <m/>
    <m/>
    <m/>
    <n v="75.908467286577746"/>
    <n v="-7.7734380370872769E-2"/>
    <n v="0"/>
    <m/>
  </r>
  <r>
    <x v="1031"/>
    <n v="1330.63"/>
    <n v="-2.708967009826857E-2"/>
    <n v="-1.6220457563909441E-2"/>
    <n v="0"/>
    <n v="2097.4749999999999"/>
    <n v="2097.4749999999999"/>
    <n v="1330.63"/>
    <n v="26.54"/>
    <n v="0.26539999999999997"/>
    <n v="8.4391663828949665E-2"/>
    <n v="3.1625000000000001"/>
    <n v="75998.899999999994"/>
    <n v="68849"/>
    <n v="7.5423611048669188E-4"/>
    <n v="0.1810083361710503"/>
    <n v="23.042000000000002"/>
    <n v="25.439"/>
    <n v="-1"/>
    <n v="-1"/>
    <n v="0.97499999999999998"/>
    <n v="2.5000000000000022E-2"/>
    <n v="111170.23888940232"/>
    <n v="9.4114049035303182E-3"/>
    <n v="0"/>
    <n v="0"/>
    <n v="0"/>
    <n v="123660.13379134619"/>
    <m/>
    <m/>
    <s v=""/>
    <s v=""/>
    <n v="66.525657818107447"/>
    <x v="989"/>
    <m/>
    <m/>
    <m/>
    <n v="75.908467286577746"/>
    <n v="-0.10076422300528864"/>
    <n v="0"/>
    <m/>
  </r>
  <r>
    <x v="1032"/>
    <n v="1331.34"/>
    <n v="5.3358183717477914E-4"/>
    <n v="-2.949949997753476E-2"/>
    <n v="0"/>
    <n v="2098.6390000000001"/>
    <n v="2098.6390000000001"/>
    <n v="1331.34"/>
    <n v="26.28"/>
    <n v="0.26280000000000003"/>
    <n v="6.0385813174191699E-2"/>
    <n v="3.1524999999999999"/>
    <n v="75975.34"/>
    <n v="68815.23"/>
    <n v="2.84557735372231E-7"/>
    <n v="0.20241418682580833"/>
    <n v="23.538"/>
    <n v="25.455999999999996"/>
    <n v="-1"/>
    <n v="-1"/>
    <n v="0.9"/>
    <n v="9.9999999999999978E-2"/>
    <n v="111226.71114168569"/>
    <n v="-1.9132095980104125E-2"/>
    <n v="0"/>
    <n v="0"/>
    <n v="0"/>
    <n v="123726.08533209968"/>
    <m/>
    <m/>
    <s v=""/>
    <s v=""/>
    <n v="66.561137883494936"/>
    <x v="990"/>
    <m/>
    <m/>
    <m/>
    <n v="75.908467286577746"/>
    <n v="-0.10035488436860651"/>
    <n v="0"/>
    <m/>
  </r>
  <r>
    <x v="1033"/>
    <n v="1326.75"/>
    <n v="-3.4476542430933454E-3"/>
    <n v="-3.986507228448577E-2"/>
    <n v="1"/>
    <n v="2091.422"/>
    <n v="2091.422"/>
    <n v="1326.75"/>
    <n v="25.52"/>
    <n v="0.25519999999999998"/>
    <n v="5.3424011644815916E-2"/>
    <n v="3.16"/>
    <n v="74675.73"/>
    <n v="67634.67"/>
    <n v="1.1927429618824246E-5"/>
    <n v="0.20177598835518407"/>
    <n v="24.187999999999999"/>
    <n v="25.568999999999999"/>
    <n v="-1"/>
    <n v="-1"/>
    <n v="0"/>
    <n v="0"/>
    <n v="110690.77198703258"/>
    <n v="-2.6189440715874146E-2"/>
    <n v="1"/>
    <n v="20"/>
    <n v="0"/>
    <n v="123131.51046701858"/>
    <m/>
    <n v="122995.05"/>
    <s v=""/>
    <n v="1.1094793409862636E-3"/>
    <n v="66.241273406489171"/>
    <x v="991"/>
    <m/>
    <m/>
    <m/>
    <n v="75.908467286577746"/>
    <n v="-0.1047014984875082"/>
    <n v="1"/>
    <m/>
  </r>
  <r>
    <x v="1034"/>
    <n v="1333.7"/>
    <n v="5.238364424345221E-3"/>
    <n v="-3.3707277472604269E-2"/>
    <n v="1"/>
    <n v="2103.422"/>
    <n v="2103.422"/>
    <n v="1333.7"/>
    <n v="24.6"/>
    <n v="0.24600000000000002"/>
    <n v="5.1883707506032162E-2"/>
    <n v="3.1524999999999999"/>
    <n v="72828.06"/>
    <n v="65957.84"/>
    <n v="2.7297405662513204E-5"/>
    <n v="0.19411629249396786"/>
    <n v="24.911999999999999"/>
    <n v="25.545499999999997"/>
    <n v="-1"/>
    <n v="-1"/>
    <n v="0"/>
    <n v="0"/>
    <n v="110690.77198703258"/>
    <n v="-3.4235570740078547E-2"/>
    <n v="1"/>
    <n v="20"/>
    <n v="8.7569444444444144E-3"/>
    <n v="123142.29302498378"/>
    <m/>
    <m/>
    <s v=""/>
    <s v=""/>
    <n v="66.247074118000668"/>
    <x v="992"/>
    <m/>
    <m/>
    <m/>
    <n v="75.908467286577746"/>
    <n v="-0.10464640202545283"/>
    <n v="1"/>
    <m/>
  </r>
  <r>
    <x v="1035"/>
    <n v="1304.3399999999999"/>
    <n v="-2.2013946164804787E-2"/>
    <n v="-4.6779324244646703E-2"/>
    <n v="1"/>
    <n v="2057.442"/>
    <n v="2057.442"/>
    <n v="1304.3399999999999"/>
    <n v="27.55"/>
    <n v="0.27550000000000002"/>
    <n v="8.49765548336886E-2"/>
    <n v="3.1156299999999999"/>
    <n v="77892.12"/>
    <n v="70540.899999999994"/>
    <n v="4.9550176483448294E-4"/>
    <n v="0.19052344516631142"/>
    <n v="25.294"/>
    <n v="25.363500000000005"/>
    <n v="-1"/>
    <n v="-1"/>
    <n v="0"/>
    <n v="0"/>
    <n v="110690.77198703258"/>
    <n v="-3.4240683775269454E-2"/>
    <n v="1"/>
    <n v="20"/>
    <n v="8.6545277777778651E-3"/>
    <n v="123152.95040893983"/>
    <m/>
    <m/>
    <s v=""/>
    <s v=""/>
    <n v="66.252807489432172"/>
    <x v="993"/>
    <m/>
    <m/>
    <m/>
    <n v="75.908467286577746"/>
    <n v="-0.1045922191402171"/>
    <n v="1"/>
    <m/>
  </r>
  <r>
    <x v="1036"/>
    <n v="1293.3699999999999"/>
    <n v="-8.4103837956360783E-3"/>
    <n v="-2.8100037942014211E-2"/>
    <n v="-1"/>
    <n v="2040.174"/>
    <n v="2040.174"/>
    <n v="1293.3699999999999"/>
    <n v="27.49"/>
    <n v="0.27489999999999998"/>
    <n v="7.3138376180555575E-2"/>
    <n v="3.09375"/>
    <n v="77846.37"/>
    <n v="70495.95"/>
    <n v="7.1334082117666892E-5"/>
    <n v="0.2017616238194444"/>
    <n v="26.098000000000003"/>
    <n v="25.292500000000004"/>
    <n v="1"/>
    <n v="0"/>
    <n v="0"/>
    <n v="0"/>
    <n v="110690.77198703258"/>
    <n v="-2.9183925988585102E-2"/>
    <n v="1"/>
    <n v="20"/>
    <n v="8.5937499999999556E-3"/>
    <n v="123163.53386561559"/>
    <m/>
    <m/>
    <s v=""/>
    <s v=""/>
    <n v="66.258501090075796"/>
    <x v="994"/>
    <m/>
    <m/>
    <m/>
    <n v="75.908467286577746"/>
    <n v="-0.10453857717085691"/>
    <n v="1"/>
    <m/>
  </r>
  <r>
    <x v="1037"/>
    <n v="1273.3699999999999"/>
    <n v="-1.5463479128169033E-2"/>
    <n v="-4.4097098907358023E-2"/>
    <n v="0"/>
    <n v="2008.712"/>
    <n v="2008.712"/>
    <n v="1273.3699999999999"/>
    <n v="29.38"/>
    <n v="0.29380000000000001"/>
    <n v="0.12230016516756873"/>
    <n v="3.0962499999999999"/>
    <n v="80078.05"/>
    <n v="72506.37"/>
    <n v="2.4286996181922596E-4"/>
    <n v="0.17149983483243128"/>
    <n v="26.288"/>
    <n v="25.284000000000006"/>
    <n v="1"/>
    <n v="0"/>
    <n v="0.9"/>
    <n v="9.9999999999999978E-2"/>
    <n v="110690.77198703258"/>
    <n v="-4.3129070078434806E-3"/>
    <n v="0"/>
    <n v="0"/>
    <n v="2.5802083333333226E-2"/>
    <n v="123195.31262325989"/>
    <m/>
    <m/>
    <s v=""/>
    <s v=""/>
    <n v="66.275597163742489"/>
    <x v="995"/>
    <m/>
    <m/>
    <m/>
    <n v="75.908467286577746"/>
    <n v="-0.10437746527930269"/>
    <n v="0"/>
    <m/>
  </r>
  <r>
    <x v="1038"/>
    <n v="1320.65"/>
    <n v="3.7129820869032715E-2"/>
    <n v="-3.5196237952319631E-3"/>
    <n v="0"/>
    <n v="2083.3629999999998"/>
    <n v="2083.3629999999998"/>
    <n v="1320.65"/>
    <n v="26.36"/>
    <n v="0.2636"/>
    <n v="8.6051925828452613E-2"/>
    <n v="3.0975000000000001"/>
    <n v="75599.33"/>
    <n v="68448.259999999995"/>
    <n v="1.3291208908701886E-3"/>
    <n v="0.17754807417154739"/>
    <n v="26.907999999999998"/>
    <n v="25.352500000000006"/>
    <n v="1"/>
    <n v="0"/>
    <n v="0.9"/>
    <n v="9.9999999999999978E-2"/>
    <n v="113770.18233823446"/>
    <n v="-4.8184392863186432E-3"/>
    <n v="0"/>
    <n v="0"/>
    <n v="0"/>
    <n v="126626.83309818286"/>
    <m/>
    <m/>
    <s v=""/>
    <s v=""/>
    <n v="68.121658217628635"/>
    <x v="996"/>
    <m/>
    <m/>
    <m/>
    <n v="75.908467286577746"/>
    <n v="-7.9454477243295685E-2"/>
    <n v="0"/>
    <m/>
  </r>
  <r>
    <x v="1039"/>
    <n v="1308.77"/>
    <n v="-8.995570363078853E-3"/>
    <n v="-1.7753558582656037E-2"/>
    <n v="0"/>
    <n v="2065.21"/>
    <n v="2065.21"/>
    <n v="1308.77"/>
    <n v="27.22"/>
    <n v="0.2722"/>
    <n v="5.762815504572813E-2"/>
    <n v="3.0812499999999998"/>
    <n v="77827.570000000007"/>
    <n v="70463.02"/>
    <n v="8.1654262196529585E-5"/>
    <n v="0.21457184495427187"/>
    <n v="27.076000000000001"/>
    <n v="25.290500000000005"/>
    <n v="1"/>
    <n v="0"/>
    <n v="0.85"/>
    <n v="0.15000000000000002"/>
    <n v="113183.97754195154"/>
    <n v="2.7819937434013342E-2"/>
    <n v="0"/>
    <n v="0"/>
    <n v="0"/>
    <n v="126007.05163077595"/>
    <m/>
    <m/>
    <s v=""/>
    <s v=""/>
    <n v="67.788233300813602"/>
    <x v="997"/>
    <m/>
    <m/>
    <m/>
    <n v="75.908467286577746"/>
    <n v="-8.3983976202835486E-2"/>
    <n v="0"/>
    <m/>
  </r>
  <r>
    <x v="1040"/>
    <n v="1315.48"/>
    <n v="5.1269512595797373E-3"/>
    <n v="9.3873388417284875E-3"/>
    <n v="0"/>
    <n v="2075.8829999999998"/>
    <n v="2075.8829999999998"/>
    <n v="1315.48"/>
    <n v="27.29"/>
    <n v="0.27289999999999998"/>
    <n v="5.662906274792967E-2"/>
    <n v="3.0775000000000001"/>
    <n v="78103.7"/>
    <n v="70710.23"/>
    <n v="2.6151494496491827E-5"/>
    <n v="0.21627093725207031"/>
    <n v="27.6"/>
    <n v="25.335000000000001"/>
    <n v="1"/>
    <n v="0"/>
    <n v="0.85"/>
    <n v="0.15000000000000002"/>
    <n v="113736.7865751939"/>
    <n v="2.2524059685942399E-2"/>
    <n v="0"/>
    <n v="0"/>
    <n v="0"/>
    <n v="126627.63554747922"/>
    <m/>
    <m/>
    <s v=""/>
    <s v=""/>
    <n v="68.122089912675932"/>
    <x v="998"/>
    <m/>
    <m/>
    <m/>
    <n v="75.908467286577746"/>
    <n v="-7.949656212496814E-2"/>
    <n v="0"/>
    <m/>
  </r>
  <r>
    <x v="1041"/>
    <n v="1288.1400000000001"/>
    <n v="-2.0783288229391461E-2"/>
    <n v="-2.9855655920268953E-3"/>
    <n v="0"/>
    <n v="2032.7850000000001"/>
    <n v="2032.7850000000001"/>
    <n v="1288.1400000000001"/>
    <n v="31.16"/>
    <n v="0.31159999999999999"/>
    <n v="9.5549663357943626E-2"/>
    <n v="3.05375"/>
    <n v="82771.42"/>
    <n v="74933.3"/>
    <n v="4.4109663093427063E-4"/>
    <n v="0.21605033664205636"/>
    <n v="27.547999999999995"/>
    <n v="25.455500000000004"/>
    <n v="1"/>
    <n v="0"/>
    <n v="0.85"/>
    <n v="0.15000000000000002"/>
    <n v="112746.45149463753"/>
    <n v="2.7518234207619008E-2"/>
    <n v="0"/>
    <n v="0"/>
    <n v="0"/>
    <n v="125528.17510175944"/>
    <m/>
    <m/>
    <s v=""/>
    <s v=""/>
    <n v="67.530611259418833"/>
    <x v="999"/>
    <m/>
    <m/>
    <m/>
    <n v="75.908467286577746"/>
    <n v="-8.7512699822464013E-2"/>
    <n v="0"/>
    <m/>
  </r>
  <r>
    <x v="1042"/>
    <n v="1276.5999999999999"/>
    <n v="-8.9586535625011399E-3"/>
    <n v="3.519259973640998E-3"/>
    <n v="0"/>
    <n v="2014.876"/>
    <n v="2014.876"/>
    <n v="1276.5999999999999"/>
    <n v="32.24"/>
    <n v="0.32240000000000002"/>
    <n v="9.6280675337018201E-2"/>
    <n v="3.8624999999999998"/>
    <n v="83258.600000000006"/>
    <n v="75365.460000000006"/>
    <n v="8.0982425529671888E-5"/>
    <n v="0.22611932466298182"/>
    <n v="28.282"/>
    <n v="25.736499999999999"/>
    <n v="1"/>
    <n v="0"/>
    <n v="0.85"/>
    <n v="0.15000000000000002"/>
    <n v="111985.43930995073"/>
    <n v="1.8571372036738198E-2"/>
    <n v="0"/>
    <n v="0"/>
    <n v="0"/>
    <n v="124698.97471090102"/>
    <m/>
    <m/>
    <s v=""/>
    <s v=""/>
    <n v="67.084524879163368"/>
    <x v="1000"/>
    <m/>
    <m/>
    <m/>
    <n v="75.908467286577746"/>
    <n v="-9.3611085881130651E-2"/>
    <n v="0"/>
    <m/>
  </r>
  <r>
    <x v="1043"/>
    <n v="1330.74"/>
    <n v="4.2409525301582374E-2"/>
    <n v="8.7989644061906569E-3"/>
    <n v="0"/>
    <n v="2100.377"/>
    <n v="2100.377"/>
    <n v="1330.74"/>
    <n v="25.79"/>
    <n v="0.25790000000000002"/>
    <n v="3.4368915550807344E-2"/>
    <n v="3.3812500000000001"/>
    <n v="76142.14"/>
    <n v="68921.350000000006"/>
    <n v="1.7251466423253003E-3"/>
    <n v="0.22353108444919267"/>
    <n v="28.854000000000003"/>
    <n v="26.097500000000004"/>
    <n v="1"/>
    <n v="0"/>
    <n v="0.85"/>
    <n v="0.15000000000000002"/>
    <n v="114586.00702927633"/>
    <n v="1.169625344260683E-2"/>
    <n v="0"/>
    <n v="0"/>
    <n v="0"/>
    <n v="127598.04045043587"/>
    <m/>
    <m/>
    <s v=""/>
    <s v=""/>
    <n v="68.644140330541688"/>
    <x v="1001"/>
    <m/>
    <m/>
    <m/>
    <n v="75.908467286577746"/>
    <n v="-7.2563030791415462E-2"/>
    <n v="0"/>
    <m/>
  </r>
  <r>
    <x v="1044"/>
    <n v="1298.42"/>
    <n v="-2.4287238679231105E-2"/>
    <n v="-6.4927039099615946E-3"/>
    <n v="0"/>
    <n v="2049.395"/>
    <n v="2049.395"/>
    <n v="1298.42"/>
    <n v="29.84"/>
    <n v="0.2984"/>
    <n v="3.8331747035429409E-2"/>
    <n v="2.6475"/>
    <n v="79660.960000000006"/>
    <n v="72104.36"/>
    <n v="6.0452242826037055E-4"/>
    <n v="0.26006825296457059"/>
    <n v="28.74"/>
    <n v="26.107500000000005"/>
    <n v="1"/>
    <n v="0"/>
    <n v="0.85"/>
    <n v="0.15000000000000002"/>
    <n v="113014.26863077549"/>
    <n v="7.1708128990815023E-3"/>
    <n v="0"/>
    <n v="0"/>
    <n v="0"/>
    <n v="125849.97372854405"/>
    <m/>
    <m/>
    <s v=""/>
    <s v=""/>
    <n v="67.703729827832575"/>
    <x v="1002"/>
    <m/>
    <m/>
    <m/>
    <n v="75.908467286577746"/>
    <n v="-8.5292533222773859E-2"/>
    <n v="0"/>
    <m/>
  </r>
  <r>
    <x v="1045"/>
    <n v="1329.51"/>
    <n v="2.3944486375748975E-2"/>
    <n v="1.2324831206207643E-2"/>
    <n v="0"/>
    <n v="2098.4630000000002"/>
    <n v="2098.4630000000002"/>
    <n v="1329.51"/>
    <n v="26.62"/>
    <n v="0.26619999999999999"/>
    <n v="-6.8421095388463971E-3"/>
    <n v="2.7487499999999998"/>
    <n v="78463.679999999993"/>
    <n v="71018.45"/>
    <n v="5.5990503871976326E-4"/>
    <n v="0.27304210953884639"/>
    <n v="29.263999999999999"/>
    <n v="26.3795"/>
    <n v="1"/>
    <n v="1"/>
    <n v="0.75"/>
    <n v="0.25"/>
    <n v="115059.12340964828"/>
    <n v="-1.4994075562784204E-3"/>
    <n v="0"/>
    <n v="0"/>
    <n v="0"/>
    <n v="128127.45805298882"/>
    <m/>
    <m/>
    <s v=""/>
    <s v=""/>
    <n v="68.928952041401942"/>
    <x v="1003"/>
    <m/>
    <m/>
    <m/>
    <n v="75.908467286577746"/>
    <n v="-6.8763475116793482E-2"/>
    <n v="0"/>
    <m/>
  </r>
  <r>
    <x v="1046"/>
    <n v="1349.88"/>
    <n v="1.5321434212604679E-2"/>
    <n v="4.8429553648203783E-2"/>
    <n v="0"/>
    <n v="2130.623"/>
    <n v="2130.623"/>
    <n v="1349.88"/>
    <n v="25.73"/>
    <n v="0.25730000000000003"/>
    <n v="-2.7228102182140279E-2"/>
    <n v="2.7487499999999998"/>
    <n v="76663.5"/>
    <n v="69380.399999999994"/>
    <n v="2.3119951544741505E-4"/>
    <n v="0.28452810218214031"/>
    <n v="29.130000000000003"/>
    <n v="26.454500000000003"/>
    <n v="1"/>
    <n v="1"/>
    <n v="0.75"/>
    <n v="0.25"/>
    <n v="115717.81300383709"/>
    <n v="1.1626289736787587E-2"/>
    <n v="0"/>
    <n v="0"/>
    <n v="0"/>
    <n v="128865.26923134697"/>
    <m/>
    <m/>
    <s v=""/>
    <s v=""/>
    <n v="69.325873607641299"/>
    <x v="1004"/>
    <m/>
    <m/>
    <m/>
    <n v="75.908467286577746"/>
    <n v="-6.3498533129342727E-2"/>
    <n v="0"/>
    <m/>
  </r>
  <r>
    <x v="1047"/>
    <n v="1352.99"/>
    <n v="2.3039084955698286E-3"/>
    <n v="5.9692115706274751E-2"/>
    <n v="0"/>
    <n v="2135.5419999999999"/>
    <n v="2135.5419999999999"/>
    <n v="1352.99"/>
    <n v="25.72"/>
    <n v="0.25719999999999998"/>
    <n v="-3.0574613955413166E-2"/>
    <n v="2.8737499999999998"/>
    <n v="76666.06"/>
    <n v="69380.399999999994"/>
    <n v="5.2957909955915524E-6"/>
    <n v="0.28777461395541315"/>
    <n v="28.044"/>
    <n v="26.538000000000004"/>
    <n v="1"/>
    <n v="1"/>
    <n v="0.75"/>
    <n v="0.25"/>
    <n v="115917.76544318831"/>
    <n v="2.6354368317666133E-2"/>
    <n v="0"/>
    <n v="0"/>
    <n v="0"/>
    <n v="129089.47984764006"/>
    <m/>
    <m/>
    <s v=""/>
    <s v=""/>
    <n v="69.446492583873919"/>
    <x v="1005"/>
    <m/>
    <m/>
    <m/>
    <n v="75.908467286577746"/>
    <n v="-6.1893546343616213E-2"/>
    <n v="0"/>
    <m/>
  </r>
  <r>
    <x v="1048"/>
    <n v="1341.13"/>
    <n v="-8.7657706265381607E-3"/>
    <n v="8.5168197781542165E-3"/>
    <n v="0"/>
    <n v="2116.9250000000002"/>
    <n v="2116.9250000000002"/>
    <n v="1341.13"/>
    <n v="26.08"/>
    <n v="0.26079999999999998"/>
    <n v="-2.3723596267824942E-2"/>
    <n v="2.9474999999999998"/>
    <n v="78399.56"/>
    <n v="70946.850000000006"/>
    <n v="7.7517741052797803E-5"/>
    <n v="0.28452359626782492"/>
    <n v="26.74"/>
    <n v="26.672500000000007"/>
    <n v="1"/>
    <n v="1"/>
    <n v="0.75"/>
    <n v="0.25"/>
    <n v="115809.97322853425"/>
    <n v="3.5114619877980591E-2"/>
    <n v="0"/>
    <n v="0"/>
    <n v="0"/>
    <n v="128975.17010787617"/>
    <m/>
    <m/>
    <s v=""/>
    <s v=""/>
    <n v="69.384997173836268"/>
    <x v="1006"/>
    <m/>
    <m/>
    <m/>
    <n v="75.908467286577746"/>
    <n v="-6.2748641762742419E-2"/>
    <n v="0"/>
    <m/>
  </r>
  <r>
    <x v="1049"/>
    <n v="1325.76"/>
    <n v="-1.1460484815044136E-2"/>
    <n v="2.1343573642341185E-2"/>
    <n v="0"/>
    <n v="2093.1109999999999"/>
    <n v="2093.1109999999999"/>
    <n v="1325.76"/>
    <n v="25.88"/>
    <n v="0.25879999999999997"/>
    <n v="-2.6043455219491474E-2"/>
    <n v="3.0775000000000001"/>
    <n v="77841.41"/>
    <n v="70439.39"/>
    <n v="1.3286394318294539E-4"/>
    <n v="0.28484345521949145"/>
    <n v="26.798000000000002"/>
    <n v="26.881500000000006"/>
    <n v="-1"/>
    <n v="0"/>
    <n v="0.85"/>
    <n v="0.15000000000000002"/>
    <n v="114607.45652594764"/>
    <n v="1.0681637583768833E-2"/>
    <n v="0"/>
    <n v="0"/>
    <n v="0"/>
    <n v="127657.45313040653"/>
    <m/>
    <m/>
    <s v=""/>
    <s v=""/>
    <n v="68.676102673591188"/>
    <x v="1007"/>
    <m/>
    <m/>
    <m/>
    <n v="75.908467286577746"/>
    <n v="-7.23485215615296E-2"/>
    <n v="0"/>
    <m/>
  </r>
  <r>
    <x v="1050"/>
    <n v="1315.22"/>
    <n v="-7.9501568911416465E-3"/>
    <n v="-1.0551069624549436E-2"/>
    <n v="0"/>
    <n v="2076.556"/>
    <n v="2076.556"/>
    <n v="1315.22"/>
    <n v="25.71"/>
    <n v="0.2571"/>
    <n v="-2.6628923612820266E-2"/>
    <n v="2.86625"/>
    <n v="77884.08"/>
    <n v="70475.649999999994"/>
    <n v="6.3711172842625588E-5"/>
    <n v="0.28372892361282026"/>
    <n v="26.006"/>
    <n v="27.041000000000007"/>
    <n v="-1"/>
    <n v="0"/>
    <n v="0.85"/>
    <n v="0.15000000000000002"/>
    <n v="113841.8308060789"/>
    <n v="1.4097227849849459E-2"/>
    <n v="0"/>
    <n v="0"/>
    <n v="0"/>
    <n v="126809.7230387223"/>
    <m/>
    <m/>
    <s v=""/>
    <s v=""/>
    <n v="68.220047837869785"/>
    <x v="1008"/>
    <m/>
    <m/>
    <m/>
    <n v="75.908467286577746"/>
    <n v="-7.8532726183312529E-2"/>
    <n v="0"/>
    <m/>
  </r>
  <r>
    <x v="1051"/>
    <n v="1322.7"/>
    <n v="5.6872614467542437E-3"/>
    <n v="-2.0185242390399871E-2"/>
    <n v="0"/>
    <n v="2088.4180000000001"/>
    <n v="2088.4180000000001"/>
    <n v="1322.7"/>
    <n v="25.61"/>
    <n v="0.25609999999999999"/>
    <n v="-2.7955392643571608E-2"/>
    <n v="3.1812499999999999"/>
    <n v="76487.8"/>
    <n v="69205.13"/>
    <n v="3.2161942697437743E-5"/>
    <n v="0.2840553926435716"/>
    <n v="25.824000000000002"/>
    <n v="27.150000000000006"/>
    <n v="-1"/>
    <n v="0"/>
    <n v="0.85"/>
    <n v="0.15000000000000002"/>
    <n v="114084.31438319384"/>
    <n v="-1.0579713867933993E-2"/>
    <n v="0"/>
    <n v="0"/>
    <n v="0"/>
    <n v="127084.43616113119"/>
    <m/>
    <m/>
    <s v=""/>
    <s v=""/>
    <n v="68.36783573538537"/>
    <x v="1009"/>
    <m/>
    <m/>
    <m/>
    <n v="75.908467286577746"/>
    <n v="-7.6608617877486629E-2"/>
    <n v="0"/>
    <m/>
  </r>
  <r>
    <x v="1052"/>
    <n v="1370.18"/>
    <n v="3.5896272775383764E-2"/>
    <n v="1.3407121889414064E-2"/>
    <n v="0"/>
    <n v="2163.3829999999998"/>
    <n v="2163.3829999999998"/>
    <n v="1370.18"/>
    <n v="22.68"/>
    <n v="0.2268"/>
    <n v="-5.7886098164853073E-2"/>
    <n v="3.0375000000000001"/>
    <n v="71297.81"/>
    <n v="64506.52"/>
    <n v="1.2437624190244261E-3"/>
    <n v="0.28468609816485307"/>
    <n v="25.8"/>
    <n v="27.103500000000004"/>
    <n v="-1"/>
    <n v="0"/>
    <n v="0.85"/>
    <n v="0.15000000000000002"/>
    <n v="116403.39050091745"/>
    <n v="-1.4116224444970182E-2"/>
    <n v="0"/>
    <n v="0"/>
    <n v="0"/>
    <n v="129668.46673255987"/>
    <m/>
    <n v="129524.97"/>
    <s v=""/>
    <n v="1.1078692591850459E-3"/>
    <n v="69.757971168009519"/>
    <x v="1010"/>
    <m/>
    <m/>
    <m/>
    <n v="75.908467286577746"/>
    <n v="-5.7857657893602643E-2"/>
    <n v="0"/>
    <m/>
  </r>
  <r>
    <x v="1053"/>
    <n v="1367.53"/>
    <n v="-1.9340524602607934E-3"/>
    <n v="2.0238840055691432E-2"/>
    <n v="0"/>
    <n v="2159.6329999999998"/>
    <n v="2159.6329999999998"/>
    <n v="1367.53"/>
    <n v="23.43"/>
    <n v="0.23430000000000001"/>
    <n v="-7.2895007654624921E-2"/>
    <n v="3.0137499999999999"/>
    <n v="72533.94"/>
    <n v="65622.320000000007"/>
    <n v="3.7478062046108276E-6"/>
    <n v="0.30719500765462493"/>
    <n v="25.191999999999997"/>
    <n v="26.923499999999997"/>
    <n v="-1"/>
    <n v="0"/>
    <n v="0.85"/>
    <n v="0.15000000000000002"/>
    <n v="116514.0525097256"/>
    <n v="4.189392849943685E-3"/>
    <n v="0"/>
    <n v="0"/>
    <n v="0"/>
    <n v="129814.63512992245"/>
    <m/>
    <m/>
    <s v=""/>
    <s v=""/>
    <n v="69.836605635631642"/>
    <x v="1011"/>
    <m/>
    <m/>
    <m/>
    <n v="75.908467286577746"/>
    <n v="-5.6820179867076326E-2"/>
    <n v="0"/>
    <m/>
  </r>
  <r>
    <x v="1054"/>
    <n v="1369.31"/>
    <n v="1.3016167835440129E-3"/>
    <n v="3.3000941654279581E-2"/>
    <n v="0"/>
    <n v="2162.4580000000001"/>
    <n v="2162.4580000000001"/>
    <n v="1369.31"/>
    <n v="23.21"/>
    <n v="0.2321"/>
    <n v="-6.0769032732075096E-2"/>
    <n v="2.8374999999999999"/>
    <n v="71886.89"/>
    <n v="65034.3"/>
    <n v="1.6920036719426637E-6"/>
    <n v="0.2928690327320751"/>
    <n v="24.661999999999999"/>
    <n v="26.818999999999996"/>
    <n v="-1"/>
    <n v="0"/>
    <n v="0.85"/>
    <n v="0.15000000000000002"/>
    <n v="116486.35405060585"/>
    <n v="6.0796083580985094E-3"/>
    <n v="0"/>
    <n v="0"/>
    <n v="0"/>
    <n v="129785.26859396673"/>
    <m/>
    <m/>
    <s v=""/>
    <s v=""/>
    <n v="69.820807269073271"/>
    <x v="1012"/>
    <m/>
    <m/>
    <m/>
    <n v="75.908467286577746"/>
    <n v="-5.7058088018149156E-2"/>
    <n v="0"/>
    <m/>
  </r>
  <r>
    <x v="1055"/>
    <n v="1370.4"/>
    <n v="7.9602135382073058E-4"/>
    <n v="4.1747119899241958E-2"/>
    <n v="0"/>
    <n v="2164.2109999999998"/>
    <n v="2164.2109999999998"/>
    <n v="1370.4"/>
    <n v="22.45"/>
    <n v="0.22450000000000001"/>
    <n v="-6.839655509561135E-2"/>
    <n v="2.6524999999999999"/>
    <n v="71526.12"/>
    <n v="64705.31"/>
    <n v="6.3314596459793961E-7"/>
    <n v="0.29289655509561136"/>
    <n v="24.128000000000004"/>
    <n v="26.749500000000001"/>
    <n v="-1"/>
    <n v="0"/>
    <n v="0.85"/>
    <n v="0.15000000000000002"/>
    <n v="116476.78013911555"/>
    <n v="1.6394199658665398E-2"/>
    <n v="0"/>
    <n v="0"/>
    <n v="0"/>
    <n v="129776.99699871396"/>
    <m/>
    <m/>
    <s v=""/>
    <s v=""/>
    <n v="69.816357384550869"/>
    <x v="1013"/>
    <m/>
    <m/>
    <m/>
    <n v="75.908467286577746"/>
    <n v="-5.7142725227253721E-2"/>
    <n v="0"/>
    <m/>
  </r>
  <r>
    <x v="1056"/>
    <n v="1372.54"/>
    <n v="1.5615878575596653E-3"/>
    <n v="3.7621446310047379E-2"/>
    <n v="0"/>
    <n v="2167.605"/>
    <n v="2167.605"/>
    <n v="1372.54"/>
    <n v="22.42"/>
    <n v="0.22420000000000001"/>
    <n v="-6.8475624371731103E-2"/>
    <n v="2.6749999999999998"/>
    <n v="69248.62"/>
    <n v="62637.21"/>
    <n v="2.4347540597282242E-6"/>
    <n v="0.29267562437173111"/>
    <n v="23.476000000000003"/>
    <n v="26.494499999999999"/>
    <n v="-1"/>
    <n v="0"/>
    <n v="0.85"/>
    <n v="0.15000000000000002"/>
    <n v="116072.96393092009"/>
    <n v="2.3145704126324995E-2"/>
    <n v="0"/>
    <n v="0"/>
    <n v="0"/>
    <n v="129330.1457164341"/>
    <m/>
    <m/>
    <s v=""/>
    <s v=""/>
    <n v="69.575964020989645"/>
    <x v="1014"/>
    <m/>
    <m/>
    <m/>
    <n v="75.908467286577746"/>
    <n v="-6.0462559069967892E-2"/>
    <n v="0"/>
    <m/>
  </r>
  <r>
    <x v="1057"/>
    <n v="1365.54"/>
    <n v="-5.1000335145059417E-3"/>
    <n v="-3.3748599798423262E-3"/>
    <n v="0"/>
    <n v="2157.279"/>
    <n v="2157.279"/>
    <n v="1365.54"/>
    <n v="22.36"/>
    <n v="0.22359999999999999"/>
    <n v="-6.8588690281602166E-2"/>
    <n v="2.63625"/>
    <n v="68883.360000000001"/>
    <n v="62304.3"/>
    <n v="2.6143618512725371E-5"/>
    <n v="0.29218869028160216"/>
    <n v="22.838000000000001"/>
    <n v="26.240999999999996"/>
    <n v="-1"/>
    <n v="0"/>
    <n v="0.85"/>
    <n v="0.15000000000000002"/>
    <n v="115477.2470373187"/>
    <n v="1.7431402015939179E-2"/>
    <n v="0"/>
    <n v="0"/>
    <n v="0"/>
    <n v="128704.13500942293"/>
    <m/>
    <m/>
    <s v=""/>
    <s v=""/>
    <n v="69.239187949281956"/>
    <x v="1015"/>
    <m/>
    <m/>
    <m/>
    <n v="75.908467286577746"/>
    <n v="-6.5034639218183976E-2"/>
    <n v="0"/>
    <m/>
  </r>
  <r>
    <x v="1058"/>
    <n v="1354.49"/>
    <n v="-8.0920368498909045E-3"/>
    <n v="-9.5328443694724374E-3"/>
    <n v="0"/>
    <n v="2139.9929999999999"/>
    <n v="2139.9929999999999"/>
    <n v="1354.49"/>
    <n v="22.81"/>
    <n v="0.2281"/>
    <n v="-5.4739082354214735E-2"/>
    <n v="2.5612499999999998"/>
    <n v="70609.440000000002"/>
    <n v="63863.01"/>
    <n v="6.6014895118006811E-5"/>
    <n v="0.28283908235421473"/>
    <n v="22.774000000000001"/>
    <n v="25.889999999999997"/>
    <n v="-1"/>
    <n v="-1"/>
    <n v="0.9"/>
    <n v="9.9999999999999978E-2"/>
    <n v="115116.31400865894"/>
    <n v="-7.956327213608505E-3"/>
    <n v="0"/>
    <n v="0"/>
    <n v="0"/>
    <n v="128311.29918549016"/>
    <m/>
    <m/>
    <s v=""/>
    <s v=""/>
    <n v="69.027853376041563"/>
    <x v="1016"/>
    <m/>
    <m/>
    <m/>
    <n v="75.908467286577746"/>
    <n v="-6.7912637712206458E-2"/>
    <n v="0"/>
    <m/>
  </r>
  <r>
    <x v="1059"/>
    <n v="1360.55"/>
    <n v="4.4740086674688317E-3"/>
    <n v="-6.3604524855476186E-3"/>
    <n v="0"/>
    <n v="2149.6689999999999"/>
    <n v="2149.6689999999999"/>
    <n v="1360.55"/>
    <n v="21.98"/>
    <n v="0.2198"/>
    <n v="-6.2931352413745312E-2"/>
    <n v="2.4325000000000001"/>
    <n v="69385.34"/>
    <n v="62753.29"/>
    <n v="1.9927564221143908E-5"/>
    <n v="0.28273135241374531"/>
    <n v="22.65"/>
    <n v="25.712499999999999"/>
    <n v="-1"/>
    <n v="-1"/>
    <n v="0.9"/>
    <n v="9.9999999999999978E-2"/>
    <n v="115379.80959926307"/>
    <n v="-1.1996308350445406E-2"/>
    <n v="0"/>
    <n v="0"/>
    <n v="0"/>
    <n v="128611.00079085388"/>
    <m/>
    <m/>
    <s v=""/>
    <s v=""/>
    <n v="69.189084371308027"/>
    <x v="1017"/>
    <m/>
    <m/>
    <m/>
    <n v="75.908467286577746"/>
    <n v="-6.5759842109817335E-2"/>
    <n v="0"/>
    <m/>
  </r>
  <r>
    <x v="1060"/>
    <n v="1332.83"/>
    <n v="-2.0374113410018047E-2"/>
    <n v="-2.7530587249386396E-2"/>
    <n v="0"/>
    <n v="2106.0129999999999"/>
    <n v="2106.0129999999999"/>
    <n v="1332.83"/>
    <n v="23.46"/>
    <n v="0.2346"/>
    <n v="-4.3578564613941523E-2"/>
    <n v="2.4075000000000002"/>
    <n v="71446.22"/>
    <n v="64614.66"/>
    <n v="4.2372281684232628E-4"/>
    <n v="0.27817856461394153"/>
    <n v="22.404000000000003"/>
    <n v="25.450499999999998"/>
    <n v="-1"/>
    <n v="-1"/>
    <n v="0.9"/>
    <n v="9.9999999999999978E-2"/>
    <n v="113606.36067139247"/>
    <n v="-9.4993483173321236E-3"/>
    <n v="0"/>
    <n v="0"/>
    <n v="0"/>
    <n v="126642.32347281145"/>
    <m/>
    <m/>
    <s v=""/>
    <s v=""/>
    <n v="68.129991601480171"/>
    <x v="1018"/>
    <m/>
    <m/>
    <m/>
    <n v="75.908467286577746"/>
    <n v="-8.0084408527575035E-2"/>
    <n v="0"/>
    <m/>
  </r>
  <r>
    <x v="1061"/>
    <n v="1328.32"/>
    <n v="-3.383777375959407E-3"/>
    <n v="-3.2475952482905468E-2"/>
    <n v="1"/>
    <n v="2098.915"/>
    <n v="2098.915"/>
    <n v="1328.32"/>
    <n v="23.82"/>
    <n v="0.2382"/>
    <n v="-2.0667515183467572E-2"/>
    <n v="2.4037500000000001"/>
    <n v="71176.63"/>
    <n v="64363.03"/>
    <n v="1.1488813956609203E-5"/>
    <n v="0.25886751518346757"/>
    <n v="22.606000000000002"/>
    <n v="25.259"/>
    <n v="-1"/>
    <n v="-1"/>
    <n v="0"/>
    <n v="0"/>
    <n v="113216.14197805065"/>
    <n v="-2.464370550331807E-2"/>
    <n v="1"/>
    <n v="20"/>
    <n v="0"/>
    <n v="126210.39116434184"/>
    <m/>
    <m/>
    <s v=""/>
    <s v=""/>
    <n v="67.897624224275816"/>
    <x v="1019"/>
    <m/>
    <m/>
    <m/>
    <n v="75.908467286577746"/>
    <n v="-8.3293498406445066E-2"/>
    <n v="1"/>
    <m/>
  </r>
  <r>
    <x v="1062"/>
    <n v="1334.43"/>
    <n v="4.5997952300651512E-3"/>
    <n v="-2.2776123738334375E-2"/>
    <n v="1"/>
    <n v="2108.5909999999999"/>
    <n v="2108.5909999999999"/>
    <n v="1334.43"/>
    <n v="22.78"/>
    <n v="0.2278"/>
    <n v="-2.9510468308345472E-2"/>
    <n v="2.67"/>
    <n v="69755.740000000005"/>
    <n v="63076.26"/>
    <n v="2.1061201808338931E-5"/>
    <n v="0.25731046830834547"/>
    <n v="22.886000000000003"/>
    <n v="24.891999999999999"/>
    <n v="-1"/>
    <n v="-1"/>
    <n v="0"/>
    <n v="0"/>
    <n v="113216.14197805065"/>
    <n v="-2.4612294337289842E-2"/>
    <n v="1"/>
    <n v="20"/>
    <n v="7.416666666666627E-3"/>
    <n v="126219.75176835319"/>
    <m/>
    <m/>
    <s v=""/>
    <s v=""/>
    <n v="67.902659964739115"/>
    <x v="1020"/>
    <m/>
    <m/>
    <m/>
    <n v="75.908467286577746"/>
    <n v="-8.3249370594776884E-2"/>
    <n v="1"/>
    <m/>
  </r>
  <r>
    <x v="1063"/>
    <n v="1364.71"/>
    <n v="2.2691336375830762E-2"/>
    <n v="8.0072494873872913E-3"/>
    <n v="0"/>
    <n v="2156.6729999999998"/>
    <n v="2156.6729999999998"/>
    <n v="1364.71"/>
    <n v="20.53"/>
    <n v="0.20530000000000001"/>
    <n v="-5.18971425037352E-2"/>
    <n v="2.68"/>
    <n v="65614.17"/>
    <n v="59329.41"/>
    <n v="5.0345116521231662E-4"/>
    <n v="0.25719714250373521"/>
    <n v="22.97"/>
    <n v="24.419"/>
    <n v="-1"/>
    <n v="-1"/>
    <n v="0.9"/>
    <n v="9.9999999999999978E-2"/>
    <n v="113216.14197805065"/>
    <n v="-1.9580524452036174E-2"/>
    <n v="0"/>
    <n v="0"/>
    <n v="7.4444444444443647E-3"/>
    <n v="126229.14812765151"/>
    <m/>
    <m/>
    <s v=""/>
    <s v=""/>
    <n v="67.907714940536493"/>
    <x v="1021"/>
    <m/>
    <m/>
    <m/>
    <n v="75.908467286577746"/>
    <n v="-8.3204986012588189E-2"/>
    <n v="0"/>
    <m/>
  </r>
  <r>
    <x v="1064"/>
    <n v="1365.56"/>
    <n v="6.2284294831860265E-4"/>
    <n v="4.1560837682370622E-3"/>
    <n v="0"/>
    <n v="2158.0770000000002"/>
    <n v="2158.0770000000002"/>
    <n v="1365.56"/>
    <n v="20.37"/>
    <n v="0.20370000000000002"/>
    <n v="-5.4881926977257162E-2"/>
    <n v="2.6625000000000001"/>
    <n v="65844.62"/>
    <n v="59536.04"/>
    <n v="3.8769185459923579E-7"/>
    <n v="0.25858192697725718"/>
    <n v="22.513999999999999"/>
    <n v="24.155999999999999"/>
    <n v="-1"/>
    <n v="-1"/>
    <n v="0.9"/>
    <n v="9.9999999999999978E-2"/>
    <n v="113319.03671290046"/>
    <n v="-1.6506539902462092E-2"/>
    <n v="0"/>
    <n v="0"/>
    <n v="0"/>
    <n v="126347.44027962009"/>
    <m/>
    <m/>
    <s v=""/>
    <s v=""/>
    <n v="67.971352775812562"/>
    <x v="1022"/>
    <m/>
    <m/>
    <m/>
    <n v="75.908467286577746"/>
    <n v="-8.2369721092846793E-2"/>
    <n v="0"/>
    <m/>
  </r>
  <r>
    <x v="1065"/>
    <n v="1390.33"/>
    <n v="1.8139078473300208E-2"/>
    <n v="4.2669275651555316E-2"/>
    <n v="0"/>
    <n v="2197.2350000000001"/>
    <n v="2197.2350000000001"/>
    <n v="1390.33"/>
    <n v="20.13"/>
    <n v="0.20129999999999998"/>
    <n v="-5.5490648036476353E-2"/>
    <n v="2.63"/>
    <n v="63505.2"/>
    <n v="57419.01"/>
    <n v="3.2315556332835932E-4"/>
    <n v="0.25679064803647633"/>
    <n v="22.192"/>
    <n v="23.682500000000005"/>
    <n v="-1"/>
    <n v="-1"/>
    <n v="0.9"/>
    <n v="9.9999999999999978E-2"/>
    <n v="114766.04045262822"/>
    <n v="-1.7860775585607946E-2"/>
    <n v="0"/>
    <n v="0"/>
    <n v="0"/>
    <n v="127961.83606324918"/>
    <m/>
    <m/>
    <s v=""/>
    <s v=""/>
    <n v="68.83985209076495"/>
    <x v="1023"/>
    <m/>
    <m/>
    <m/>
    <n v="75.908467286577746"/>
    <n v="-7.0668951612622766E-2"/>
    <n v="0"/>
    <m/>
  </r>
  <r>
    <x v="1066"/>
    <n v="1388.17"/>
    <n v="-1.5535879970941524E-3"/>
    <n v="4.4499465030420571E-2"/>
    <n v="0"/>
    <n v="2193.8719999999998"/>
    <n v="2193.8719999999998"/>
    <n v="1388.17"/>
    <n v="20.5"/>
    <n v="0.20499999999999999"/>
    <n v="-1.8343382211687159E-2"/>
    <n v="2.6412499999999999"/>
    <n v="62668.14"/>
    <n v="56657.09"/>
    <n v="2.4173908078333586E-6"/>
    <n v="0.22334338221168715"/>
    <n v="21.526"/>
    <n v="23.357999999999997"/>
    <n v="-1"/>
    <n v="-1"/>
    <n v="0.9"/>
    <n v="9.9999999999999978E-2"/>
    <n v="114453.28273706479"/>
    <n v="1.0207877220802297E-2"/>
    <n v="0"/>
    <n v="0"/>
    <n v="0"/>
    <n v="127616.90203749172"/>
    <m/>
    <m/>
    <s v=""/>
    <s v=""/>
    <n v="68.654287331421543"/>
    <x v="1024"/>
    <m/>
    <m/>
    <m/>
    <n v="75.908467286577746"/>
    <n v="-7.3246423833761898E-2"/>
    <n v="0"/>
    <m/>
  </r>
  <r>
    <x v="1067"/>
    <n v="1375.94"/>
    <n v="-8.8101601388879125E-3"/>
    <n v="3.1089509661467507E-2"/>
    <n v="0"/>
    <n v="2174.59"/>
    <n v="2174.59"/>
    <n v="1375.94"/>
    <n v="20.87"/>
    <n v="0.2087"/>
    <n v="1.3707284104704509E-3"/>
    <n v="2.625"/>
    <n v="63187.7"/>
    <n v="57124.73"/>
    <n v="7.8308324032460826E-5"/>
    <n v="0.20732927158952955"/>
    <n v="20.862000000000002"/>
    <n v="23.096499999999999"/>
    <n v="-1"/>
    <n v="-1"/>
    <n v="0.9"/>
    <n v="9.9999999999999978E-2"/>
    <n v="113640.23436274059"/>
    <n v="1.0927247099216553E-2"/>
    <n v="0"/>
    <n v="0"/>
    <n v="0"/>
    <n v="126713.2392776031"/>
    <m/>
    <m/>
    <s v=""/>
    <s v=""/>
    <n v="68.168142300649123"/>
    <x v="1025"/>
    <m/>
    <m/>
    <m/>
    <n v="75.908467286577746"/>
    <n v="-7.9832770382752494E-2"/>
    <n v="0"/>
    <m/>
  </r>
  <r>
    <x v="1068"/>
    <n v="1379.93"/>
    <n v="2.8998357486518245E-3"/>
    <n v="1.129800903428857E-2"/>
    <n v="0"/>
    <n v="2180.91"/>
    <n v="2180.91"/>
    <n v="1379.93"/>
    <n v="20.260000000000002"/>
    <n v="0.2026"/>
    <n v="9.0310061019600596E-3"/>
    <n v="2.5012500000000002"/>
    <n v="62524.11"/>
    <n v="56522.71"/>
    <n v="8.384727161963938E-6"/>
    <n v="0.19356899389803994"/>
    <n v="20.48"/>
    <n v="22.853999999999996"/>
    <n v="-1"/>
    <n v="-1"/>
    <n v="0.97499999999999998"/>
    <n v="2.5000000000000022E-2"/>
    <n v="113817.05661962605"/>
    <n v="3.745865009003424E-3"/>
    <n v="0"/>
    <n v="0"/>
    <n v="0"/>
    <n v="126911.60592871843"/>
    <m/>
    <m/>
    <s v=""/>
    <s v=""/>
    <n v="68.274857953867553"/>
    <x v="1026"/>
    <m/>
    <m/>
    <m/>
    <n v="75.908467286577746"/>
    <n v="-7.8416256875896151E-2"/>
    <n v="0"/>
    <m/>
  </r>
  <r>
    <x v="1069"/>
    <n v="1388.82"/>
    <n v="6.4423557716695168E-3"/>
    <n v="1.7117521857639484E-2"/>
    <n v="0"/>
    <n v="2194.9639999999999"/>
    <n v="2194.9639999999999"/>
    <n v="1388.82"/>
    <n v="20.059999999999999"/>
    <n v="0.2006"/>
    <n v="1.3739856367552788E-2"/>
    <n v="2.4175"/>
    <n v="60919.519999999997"/>
    <n v="55070.06"/>
    <n v="4.1238134526297051E-5"/>
    <n v="0.18686014363244721"/>
    <n v="20.426000000000002"/>
    <n v="22.562999999999999"/>
    <n v="-1"/>
    <n v="-1"/>
    <n v="0.97499999999999998"/>
    <n v="2.5000000000000022E-2"/>
    <n v="114458.84705985393"/>
    <n v="5.3076763708472807E-3"/>
    <n v="0"/>
    <n v="0"/>
    <n v="0"/>
    <n v="127627.56608359804"/>
    <m/>
    <m/>
    <s v=""/>
    <s v=""/>
    <n v="68.66002428690166"/>
    <x v="1027"/>
    <m/>
    <m/>
    <m/>
    <n v="75.908467286577746"/>
    <n v="-7.3241348675327722E-2"/>
    <n v="0"/>
    <m/>
  </r>
  <r>
    <x v="1070"/>
    <n v="1397.84"/>
    <n v="6.494722138218112E-3"/>
    <n v="5.4731655225573883E-3"/>
    <n v="0"/>
    <n v="2209.2510000000002"/>
    <n v="2209.2510000000002"/>
    <n v="1397.84"/>
    <n v="19.59"/>
    <n v="0.19589999999999999"/>
    <n v="7.9414500852537373E-3"/>
    <n v="2.3912499999999999"/>
    <n v="59396.75"/>
    <n v="53691.49"/>
    <n v="4.1909080504661119E-5"/>
    <n v="0.18795854991474625"/>
    <n v="20.364000000000001"/>
    <n v="22.271999999999998"/>
    <n v="-1"/>
    <n v="-1"/>
    <n v="0.97499999999999998"/>
    <n v="2.5000000000000022E-2"/>
    <n v="115112.0097378792"/>
    <n v="1.0058418956042203E-2"/>
    <n v="0"/>
    <n v="0"/>
    <n v="0"/>
    <n v="128357.76873243423"/>
    <m/>
    <m/>
    <s v=""/>
    <s v=""/>
    <n v="69.052852679246087"/>
    <x v="1028"/>
    <m/>
    <m/>
    <m/>
    <n v="75.908467286577746"/>
    <n v="-6.7963292295153743E-2"/>
    <n v="0"/>
    <m/>
  </r>
  <r>
    <x v="1071"/>
    <n v="1396.37"/>
    <n v="-1.0516225032908277E-3"/>
    <n v="5.975131016360713E-3"/>
    <n v="0"/>
    <n v="2207.0169999999998"/>
    <n v="2207.0169999999998"/>
    <n v="1396.37"/>
    <n v="19.64"/>
    <n v="0.19640000000000002"/>
    <n v="9.5296292473575628E-3"/>
    <n v="2.4449999999999998"/>
    <n v="58941.85"/>
    <n v="53274.37"/>
    <n v="1.1070740113438018E-6"/>
    <n v="0.18687037075264246"/>
    <n v="20.256000000000004"/>
    <n v="21.965999999999998"/>
    <n v="-1"/>
    <n v="-1"/>
    <n v="0.97499999999999998"/>
    <n v="2.5000000000000022E-2"/>
    <n v="114971.62457979299"/>
    <n v="3.0145614842727042E-3"/>
    <n v="0"/>
    <n v="0"/>
    <n v="0"/>
    <n v="128206.64169680449"/>
    <m/>
    <m/>
    <s v=""/>
    <s v=""/>
    <n v="68.971550604348351"/>
    <x v="1029"/>
    <m/>
    <m/>
    <m/>
    <n v="75.908467286577746"/>
    <n v="-6.9133350031809537E-2"/>
    <n v="0"/>
    <m/>
  </r>
  <r>
    <x v="1072"/>
    <n v="1390.94"/>
    <n v="-3.8886541532686669E-3"/>
    <n v="1.0896637001979959E-2"/>
    <n v="0"/>
    <n v="2198.498"/>
    <n v="2198.498"/>
    <n v="1390.94"/>
    <n v="20.239999999999998"/>
    <n v="0.2024"/>
    <n v="1.961236251224388E-2"/>
    <n v="2.4449999999999998"/>
    <n v="59698.2"/>
    <n v="53955.89"/>
    <n v="1.5180644269460666E-5"/>
    <n v="0.18278763748775612"/>
    <n v="20.084"/>
    <n v="21.667499999999997"/>
    <n v="-1"/>
    <n v="-1"/>
    <n v="0.97499999999999998"/>
    <n v="2.5000000000000022E-2"/>
    <n v="114572.48659039897"/>
    <n v="4.5288508143448425E-3"/>
    <n v="0"/>
    <n v="0"/>
    <n v="0"/>
    <n v="127765.26998565697"/>
    <m/>
    <m/>
    <s v=""/>
    <s v=""/>
    <n v="68.734105095224635"/>
    <x v="1030"/>
    <m/>
    <m/>
    <m/>
    <n v="75.908467286577746"/>
    <n v="-7.2362150835269534E-2"/>
    <n v="0"/>
    <m/>
  </r>
  <r>
    <x v="1073"/>
    <n v="1385.59"/>
    <n v="-3.8463197549859496E-3"/>
    <n v="4.1504814983421845E-3"/>
    <n v="0"/>
    <n v="2190.1309999999999"/>
    <n v="2190.1309999999999"/>
    <n v="1385.59"/>
    <n v="20.79"/>
    <n v="0.2079"/>
    <n v="2.6639344388030783E-2"/>
    <n v="2.6549999999999998"/>
    <n v="61051.56"/>
    <n v="55176.94"/>
    <n v="1.485128012035194E-5"/>
    <n v="0.18126065561196922"/>
    <n v="19.957999999999998"/>
    <n v="21.545499999999997"/>
    <n v="-1"/>
    <n v="-1"/>
    <n v="0.97499999999999998"/>
    <n v="2.5000000000000022E-2"/>
    <n v="114207.64211412476"/>
    <n v="8.2035401711917366E-3"/>
    <n v="0"/>
    <n v="0"/>
    <n v="0"/>
    <n v="127363.59068662114"/>
    <m/>
    <m/>
    <s v=""/>
    <s v=""/>
    <n v="68.51801298226151"/>
    <x v="1031"/>
    <m/>
    <m/>
    <m/>
    <n v="75.908467286577746"/>
    <n v="-7.530260552562662E-2"/>
    <n v="0"/>
    <m/>
  </r>
  <r>
    <x v="1074"/>
    <n v="1409.34"/>
    <n v="1.714071262061645E-2"/>
    <n v="1.4848838347289117E-2"/>
    <n v="0"/>
    <n v="2228.0929999999998"/>
    <n v="2228.0929999999998"/>
    <n v="1409.34"/>
    <n v="18.88"/>
    <n v="0.1888"/>
    <n v="8.0871352074142477E-3"/>
    <n v="2.46"/>
    <n v="57395.85"/>
    <n v="51870.81"/>
    <n v="2.8884593212233042E-4"/>
    <n v="0.18071286479258575"/>
    <n v="20.064"/>
    <n v="21.413499999999999"/>
    <n v="-1"/>
    <n v="-1"/>
    <n v="0.97499999999999998"/>
    <n v="2.5000000000000022E-2"/>
    <n v="115945.22316786642"/>
    <n v="3.4316956183819691E-3"/>
    <n v="0"/>
    <n v="0"/>
    <n v="0"/>
    <n v="129325.35972159516"/>
    <m/>
    <m/>
    <s v=""/>
    <s v=""/>
    <n v="69.573389291000183"/>
    <x v="1032"/>
    <m/>
    <m/>
    <m/>
    <n v="75.908467286577746"/>
    <n v="-6.1084019415700408E-2"/>
    <n v="0"/>
    <m/>
  </r>
  <r>
    <x v="1075"/>
    <n v="1413.9"/>
    <n v="3.2355570692665925E-3"/>
    <n v="1.1589673278337598E-2"/>
    <n v="0"/>
    <n v="2235.299"/>
    <n v="2235.299"/>
    <n v="1413.9"/>
    <n v="18.18"/>
    <n v="0.18179999999999999"/>
    <n v="3.4426307649470689E-2"/>
    <n v="2.4725000000000001"/>
    <n v="56672.76"/>
    <n v="51215.27"/>
    <n v="1.0435057221754108E-5"/>
    <n v="0.1473736923505293"/>
    <n v="19.827999999999996"/>
    <n v="21.196999999999999"/>
    <n v="-1"/>
    <n v="-1"/>
    <n v="0.97499999999999998"/>
    <n v="2.5000000000000022E-2"/>
    <n v="116274.35916064309"/>
    <n v="1.2986118121871559E-2"/>
    <n v="0"/>
    <n v="0"/>
    <n v="0"/>
    <n v="129692.42964622797"/>
    <m/>
    <n v="129547.91"/>
    <s v=""/>
    <n v="1.1155691066568885E-3"/>
    <n v="69.770862538462808"/>
    <x v="1033"/>
    <m/>
    <m/>
    <m/>
    <n v="75.908467286577746"/>
    <n v="-5.84435592992264E-2"/>
    <n v="0"/>
    <m/>
  </r>
  <r>
    <x v="1076"/>
    <n v="1407.49"/>
    <n v="-4.5335596576844273E-3"/>
    <n v="8.1077361239439982E-3"/>
    <n v="0"/>
    <n v="2225.3679999999999"/>
    <n v="2225.3679999999999"/>
    <n v="1407.49"/>
    <n v="18.899999999999999"/>
    <n v="0.18899999999999997"/>
    <n v="4.1366654790422452E-2"/>
    <n v="2.4725000000000001"/>
    <n v="57246.080000000002"/>
    <n v="51727.31"/>
    <n v="2.0646730993546403E-5"/>
    <n v="0.14763334520957752"/>
    <n v="19.545999999999999"/>
    <n v="20.983499999999999"/>
    <n v="-1"/>
    <n v="-1"/>
    <n v="0.97499999999999998"/>
    <n v="2.5000000000000022E-2"/>
    <n v="115789.46302852879"/>
    <n v="1.0097551292959528E-2"/>
    <n v="0"/>
    <n v="0"/>
    <n v="0"/>
    <n v="129163.43655429478"/>
    <m/>
    <m/>
    <s v=""/>
    <s v=""/>
    <n v="69.486279202320944"/>
    <x v="1034"/>
    <m/>
    <m/>
    <m/>
    <n v="75.908467286577746"/>
    <n v="-6.235722293148338E-2"/>
    <n v="0"/>
    <m/>
  </r>
  <r>
    <x v="1077"/>
    <n v="1418.26"/>
    <n v="7.6519193742050629E-3"/>
    <n v="1.9648309651417728E-2"/>
    <n v="0"/>
    <n v="2242.473"/>
    <n v="2242.473"/>
    <n v="1418.26"/>
    <n v="18.21"/>
    <n v="0.18210000000000001"/>
    <n v="3.373314924332288E-2"/>
    <n v="2.3650000000000002"/>
    <n v="55029.23"/>
    <n v="49721.86"/>
    <n v="5.8106956838765449E-5"/>
    <n v="0.14836685075667713"/>
    <n v="19.398000000000003"/>
    <n v="20.807499999999997"/>
    <n v="-1"/>
    <n v="-1"/>
    <n v="0.97499999999999998"/>
    <n v="2.5000000000000022E-2"/>
    <n v="116541.09643267939"/>
    <n v="7.1133938632674809E-3"/>
    <n v="0"/>
    <n v="0"/>
    <n v="0"/>
    <n v="130006.36836411584"/>
    <m/>
    <m/>
    <s v=""/>
    <s v=""/>
    <n v="69.939752697981021"/>
    <x v="1035"/>
    <m/>
    <m/>
    <m/>
    <n v="75.908467286577746"/>
    <n v="-5.6262648363882173E-2"/>
    <n v="0"/>
    <m/>
  </r>
  <r>
    <x v="1078"/>
    <n v="1392.57"/>
    <n v="-1.8113745011492988E-2"/>
    <n v="5.3808843949106899E-3"/>
    <n v="0"/>
    <n v="2202.77"/>
    <n v="2202.77"/>
    <n v="1392.57"/>
    <n v="19.73"/>
    <n v="0.1973"/>
    <n v="4.6730883702672255E-2"/>
    <n v="2.2112500000000002"/>
    <n v="57609.27"/>
    <n v="52050.84"/>
    <n v="3.3415135445284916E-4"/>
    <n v="0.15056911629732775"/>
    <n v="18.992000000000001"/>
    <n v="20.599999999999998"/>
    <n v="-1"/>
    <n v="-1"/>
    <n v="0.97499999999999998"/>
    <n v="2.5000000000000022E-2"/>
    <n v="114619.34571838338"/>
    <n v="1.7182221498938777E-2"/>
    <n v="0"/>
    <n v="0"/>
    <n v="0"/>
    <n v="127914.5321956218"/>
    <m/>
    <m/>
    <s v=""/>
    <s v=""/>
    <n v="68.814403946607484"/>
    <x v="1036"/>
    <m/>
    <m/>
    <m/>
    <n v="75.908467286577746"/>
    <n v="-7.1471794797972832E-2"/>
    <n v="0"/>
    <m/>
  </r>
  <r>
    <x v="1079"/>
    <n v="1397.68"/>
    <n v="3.6694744249841094E-3"/>
    <n v="-8.0903538007216502E-3"/>
    <n v="0"/>
    <n v="2210.9520000000002"/>
    <n v="2210.9520000000002"/>
    <n v="1397.68"/>
    <n v="19.399999999999999"/>
    <n v="0.19399999999999998"/>
    <n v="3.1301746598838665E-2"/>
    <n v="2.145"/>
    <n v="57653.11"/>
    <n v="52088.12"/>
    <n v="1.3415798572179649E-5"/>
    <n v="0.16269825340116131"/>
    <n v="18.78"/>
    <n v="20.446000000000002"/>
    <n v="-1"/>
    <n v="-1"/>
    <n v="0.97499999999999998"/>
    <n v="2.5000000000000022E-2"/>
    <n v="115031.47598197036"/>
    <n v="3.6048691369288122E-3"/>
    <n v="0"/>
    <n v="0"/>
    <n v="0"/>
    <n v="128380.21508969778"/>
    <m/>
    <m/>
    <s v=""/>
    <s v=""/>
    <n v="69.064928185205815"/>
    <x v="1037"/>
    <m/>
    <m/>
    <m/>
    <n v="75.908467286577746"/>
    <n v="-6.8115670144566764E-2"/>
    <n v="0"/>
    <m/>
  </r>
  <r>
    <x v="1080"/>
    <n v="1388.28"/>
    <n v="-6.7254307137543101E-3"/>
    <n v="-1.8051341583742553E-2"/>
    <n v="0"/>
    <n v="2196.5369999999998"/>
    <n v="2196.5369999999998"/>
    <n v="1388.28"/>
    <n v="19.41"/>
    <n v="0.19409999999999999"/>
    <n v="3.1850407495913113E-2"/>
    <n v="2.1412499999999999"/>
    <n v="58184.86"/>
    <n v="52566.2"/>
    <n v="4.5537505983437665E-5"/>
    <n v="0.16224959250408688"/>
    <n v="18.883999999999997"/>
    <n v="20.317"/>
    <n v="-1"/>
    <n v="-1"/>
    <n v="0.97499999999999998"/>
    <n v="2.5000000000000022E-2"/>
    <n v="114303.57547916223"/>
    <n v="-7.880852362267099E-3"/>
    <n v="0"/>
    <n v="0"/>
    <n v="0"/>
    <n v="127593.72723004593"/>
    <m/>
    <m/>
    <s v=""/>
    <s v=""/>
    <n v="68.641819939846982"/>
    <x v="1038"/>
    <m/>
    <m/>
    <m/>
    <n v="75.908467286577746"/>
    <n v="-7.3848722052853866E-2"/>
    <n v="0"/>
    <m/>
  </r>
  <r>
    <x v="1081"/>
    <n v="1403.58"/>
    <n v="1.102083153254374E-2"/>
    <n v="-2.4969503935143855E-3"/>
    <n v="0"/>
    <n v="2220.8110000000001"/>
    <n v="2220.8110000000001"/>
    <n v="1403.58"/>
    <n v="17.79"/>
    <n v="0.1779"/>
    <n v="1.637485928466148E-2"/>
    <n v="2.1949999999999998"/>
    <n v="56237.599999999999"/>
    <n v="50799.91"/>
    <n v="1.2013354022883189E-4"/>
    <n v="0.16152514071533852"/>
    <n v="19.130000000000003"/>
    <n v="20.1145"/>
    <n v="-1"/>
    <n v="-1"/>
    <n v="0.97499999999999998"/>
    <n v="2.5000000000000022E-2"/>
    <n v="115435.78434298169"/>
    <n v="-1.6949426302647175E-2"/>
    <n v="0"/>
    <n v="0"/>
    <n v="0"/>
    <n v="128861.76471034613"/>
    <m/>
    <m/>
    <s v=""/>
    <s v=""/>
    <n v="69.323988274367181"/>
    <x v="1039"/>
    <m/>
    <m/>
    <m/>
    <n v="75.908467286577746"/>
    <n v="-6.4717583372204235E-2"/>
    <n v="0"/>
    <m/>
  </r>
  <r>
    <x v="1082"/>
    <n v="1403.04"/>
    <n v="-3.847304749283742E-4"/>
    <n v="-1.0533600242647823E-2"/>
    <n v="0"/>
    <n v="2220.462"/>
    <n v="2220.462"/>
    <n v="1403.04"/>
    <n v="17.98"/>
    <n v="0.17980000000000002"/>
    <n v="1.4760050320817619E-2"/>
    <n v="2.2012499999999999"/>
    <n v="55997.45"/>
    <n v="50580.44"/>
    <n v="1.4807450528688756E-7"/>
    <n v="0.1650399496791824"/>
    <n v="18.907999999999998"/>
    <n v="19.813000000000002"/>
    <n v="-1"/>
    <n v="-1"/>
    <n v="0.97499999999999998"/>
    <n v="2.5000000000000022E-2"/>
    <n v="115380.01508832793"/>
    <n v="-3.0544980199100902E-3"/>
    <n v="0"/>
    <n v="0"/>
    <n v="0"/>
    <n v="128828.26349674778"/>
    <m/>
    <m/>
    <s v=""/>
    <s v=""/>
    <n v="69.305965568067222"/>
    <x v="1040"/>
    <m/>
    <m/>
    <m/>
    <n v="75.908467286577746"/>
    <n v="-6.4985072788166676E-2"/>
    <n v="0"/>
    <m/>
  </r>
  <r>
    <x v="1083"/>
    <n v="1408.66"/>
    <n v="4.0055878663474154E-3"/>
    <n v="1.158573263519258E-2"/>
    <n v="0"/>
    <n v="2229.7440000000001"/>
    <n v="2229.7440000000001"/>
    <n v="1408.66"/>
    <n v="17.66"/>
    <n v="0.17660000000000001"/>
    <n v="2.6979383604363943E-2"/>
    <n v="2.2025000000000001"/>
    <n v="54768.33"/>
    <n v="49467.69"/>
    <n v="1.5980700687104203E-5"/>
    <n v="0.14962061639563606"/>
    <n v="18.861999999999998"/>
    <n v="19.573"/>
    <n v="-1"/>
    <n v="-1"/>
    <n v="0.97499999999999998"/>
    <n v="2.5000000000000022E-2"/>
    <n v="115767.16787108537"/>
    <n v="-9.9628489853977875E-3"/>
    <n v="0"/>
    <n v="0"/>
    <n v="0"/>
    <n v="129282.63647842106"/>
    <m/>
    <m/>
    <s v=""/>
    <s v=""/>
    <n v="69.550405393367697"/>
    <x v="1041"/>
    <m/>
    <m/>
    <m/>
    <n v="75.908467286577746"/>
    <n v="-6.1711728212541117E-2"/>
    <n v="0"/>
    <m/>
  </r>
  <r>
    <x v="1084"/>
    <n v="1423.57"/>
    <n v="1.0584527139267053E-2"/>
    <n v="1.8500785349475524E-2"/>
    <n v="0"/>
    <n v="2253.7629999999999"/>
    <n v="2253.7629999999999"/>
    <n v="1423.57"/>
    <n v="16.3"/>
    <n v="0.16300000000000001"/>
    <n v="1.3207539003656149E-2"/>
    <n v="2.2562500000000001"/>
    <n v="53377.55"/>
    <n v="48209.03"/>
    <n v="1.1085780237930719E-4"/>
    <n v="0.14979246099634386"/>
    <n v="18.448"/>
    <n v="19.429500000000004"/>
    <n v="-1"/>
    <n v="-1"/>
    <n v="0.97499999999999998"/>
    <n v="2.5000000000000022E-2"/>
    <n v="116888.23534789459"/>
    <n v="1.0014209604041646E-2"/>
    <n v="0"/>
    <n v="0"/>
    <n v="0"/>
    <n v="130558.38972665278"/>
    <m/>
    <m/>
    <s v=""/>
    <s v=""/>
    <n v="70.236724593016987"/>
    <x v="1042"/>
    <m/>
    <m/>
    <m/>
    <n v="75.908467286577746"/>
    <n v="-5.2477418406719156E-2"/>
    <n v="0"/>
    <m/>
  </r>
  <r>
    <x v="1085"/>
    <n v="1425.35"/>
    <n v="1.2503775718790688E-3"/>
    <n v="2.6476593635108903E-2"/>
    <n v="0"/>
    <n v="2256.6350000000002"/>
    <n v="2256.6350000000002"/>
    <n v="1425.35"/>
    <n v="16.47"/>
    <n v="0.16469999999999999"/>
    <n v="1.1512661703895977E-2"/>
    <n v="2.1749999999999998"/>
    <n v="53912.2"/>
    <n v="48689.5"/>
    <n v="1.5614914149722072E-6"/>
    <n v="0.15318733829610401"/>
    <n v="17.827999999999999"/>
    <n v="19.226000000000006"/>
    <n v="-1"/>
    <n v="-1"/>
    <n v="0.97499999999999998"/>
    <n v="2.5000000000000022E-2"/>
    <n v="117059.85975892324"/>
    <n v="1.6141315670984202E-2"/>
    <n v="0"/>
    <n v="0"/>
    <n v="0"/>
    <n v="130753.29577426174"/>
    <m/>
    <m/>
    <s v=""/>
    <s v=""/>
    <n v="70.341578539332403"/>
    <x v="1043"/>
    <m/>
    <m/>
    <m/>
    <n v="75.908467286577746"/>
    <n v="-5.108759349178349E-2"/>
    <n v="0"/>
    <m/>
  </r>
  <r>
    <x v="1086"/>
    <n v="1426.63"/>
    <n v="8.9802504647984449E-4"/>
    <n v="1.6353787149045007E-2"/>
    <n v="0"/>
    <n v="2258.7399999999998"/>
    <n v="2258.7399999999998"/>
    <n v="1426.63"/>
    <n v="17.010000000000002"/>
    <n v="0.17010000000000003"/>
    <n v="3.699311613381398E-2"/>
    <n v="2.1524999999999999"/>
    <n v="52862.69"/>
    <n v="47734.34"/>
    <n v="8.0572536839569185E-7"/>
    <n v="0.13310688386618605"/>
    <n v="17.239999999999998"/>
    <n v="19.043000000000006"/>
    <n v="-1"/>
    <n v="-1"/>
    <n v="0.97499999999999998"/>
    <n v="2.5000000000000022E-2"/>
    <n v="117104.9442094384"/>
    <n v="2.4113718824687824E-2"/>
    <n v="0"/>
    <n v="0"/>
    <n v="0"/>
    <n v="130808.5794627586"/>
    <m/>
    <m/>
    <s v=""/>
    <s v=""/>
    <n v="70.371319601638461"/>
    <x v="1044"/>
    <m/>
    <m/>
    <m/>
    <n v="75.908467286577746"/>
    <n v="-5.0760507212077477E-2"/>
    <n v="0"/>
    <m/>
  </r>
  <r>
    <x v="1087"/>
    <n v="1413.4"/>
    <n v="-9.2736028262409009E-3"/>
    <n v="7.4649147977324803E-3"/>
    <n v="0"/>
    <n v="2237.7869999999998"/>
    <n v="2237.7869999999998"/>
    <n v="1413.4"/>
    <n v="17.579999999999998"/>
    <n v="0.17579999999999998"/>
    <n v="4.2675130360808805E-2"/>
    <n v="2.1118800000000002"/>
    <n v="55683.66"/>
    <n v="50279.17"/>
    <n v="8.680407379184864E-5"/>
    <n v="0.13312486963919118"/>
    <n v="17.084"/>
    <n v="18.868500000000004"/>
    <n v="-1"/>
    <n v="-1"/>
    <n v="0.97499999999999998"/>
    <n v="2.5000000000000022E-2"/>
    <n v="116202.18759044691"/>
    <n v="1.4459639841813088E-2"/>
    <n v="0"/>
    <n v="0"/>
    <n v="0"/>
    <n v="129799.99326443062"/>
    <m/>
    <m/>
    <s v=""/>
    <s v=""/>
    <n v="69.828728725720069"/>
    <x v="1045"/>
    <m/>
    <m/>
    <m/>
    <n v="75.908467286577746"/>
    <n v="-5.8104037156401778E-2"/>
    <n v="0"/>
    <m/>
  </r>
  <r>
    <x v="1088"/>
    <n v="1390.71"/>
    <n v="-1.6053488043016872E-2"/>
    <n v="-1.2594161111631808E-2"/>
    <n v="0"/>
    <n v="2202.0210000000002"/>
    <n v="2202.0210000000002"/>
    <n v="1390.71"/>
    <n v="18.59"/>
    <n v="0.18590000000000001"/>
    <n v="6.3364568241238248E-2"/>
    <n v="2.1087500000000001"/>
    <n v="59216.91"/>
    <n v="53466.9"/>
    <n v="2.619134784069021E-4"/>
    <n v="0.12253543175876176"/>
    <n v="17.003999999999998"/>
    <n v="18.704000000000001"/>
    <n v="-1"/>
    <n v="-1"/>
    <n v="0.97499999999999998"/>
    <n v="2.5000000000000022E-2"/>
    <n v="114567.55565874153"/>
    <n v="7.1257791177230523E-3"/>
    <n v="0"/>
    <n v="0"/>
    <n v="0"/>
    <n v="127983.19822317318"/>
    <m/>
    <m/>
    <s v=""/>
    <s v=""/>
    <n v="68.851344329191249"/>
    <x v="1046"/>
    <m/>
    <m/>
    <m/>
    <n v="75.908467286577746"/>
    <n v="-7.1311814695622422E-2"/>
    <n v="0"/>
    <m/>
  </r>
  <r>
    <x v="1089"/>
    <n v="1394.35"/>
    <n v="2.6173681069381338E-3"/>
    <n v="-2.0561320143960726E-2"/>
    <n v="0"/>
    <n v="2208.1979999999999"/>
    <n v="2208.1979999999999"/>
    <n v="1394.35"/>
    <n v="18.05"/>
    <n v="0.18049999999999999"/>
    <n v="4.6383104095768735E-2"/>
    <n v="2.1112500000000001"/>
    <n v="58156.56"/>
    <n v="52506.75"/>
    <n v="6.8327281417969065E-6"/>
    <n v="0.13411689590423126"/>
    <n v="17.190000000000001"/>
    <n v="18.6205"/>
    <n v="-1"/>
    <n v="-1"/>
    <n v="0.97499999999999998"/>
    <n v="2.5000000000000022E-2"/>
    <n v="114808.48984441457"/>
    <n v="-1.0362283490252477E-2"/>
    <n v="0"/>
    <n v="0"/>
    <n v="0"/>
    <n v="128275.94270725054"/>
    <m/>
    <m/>
    <s v=""/>
    <s v=""/>
    <n v="69.008832589787261"/>
    <x v="1047"/>
    <m/>
    <m/>
    <m/>
    <n v="75.908467286577746"/>
    <n v="-6.9211791048355953E-2"/>
    <n v="0"/>
    <m/>
  </r>
  <r>
    <x v="1090"/>
    <n v="1375.93"/>
    <n v="-1.3210456485100441E-2"/>
    <n v="-3.5022154200940236E-2"/>
    <n v="0"/>
    <n v="2179.0540000000001"/>
    <n v="2179.0540000000001"/>
    <n v="1375.93"/>
    <n v="19.55"/>
    <n v="0.19550000000000001"/>
    <n v="6.4470914278676017E-2"/>
    <n v="2.1124999999999998"/>
    <n v="59504.67"/>
    <n v="53721.18"/>
    <n v="1.7684985596426531E-4"/>
    <n v="0.13102908572132399"/>
    <n v="17.54"/>
    <n v="18.519999999999996"/>
    <n v="-1"/>
    <n v="-1"/>
    <n v="0.97499999999999998"/>
    <n v="2.5000000000000022E-2"/>
    <n v="113396.11931362025"/>
    <n v="-1.7792599035224343E-2"/>
    <n v="0"/>
    <n v="0"/>
    <n v="0"/>
    <n v="126699.60814292228"/>
    <m/>
    <m/>
    <s v=""/>
    <s v=""/>
    <n v="68.160809135354484"/>
    <x v="1048"/>
    <m/>
    <m/>
    <m/>
    <n v="75.908467286577746"/>
    <n v="-8.0673823747679951E-2"/>
    <n v="0"/>
    <m/>
  </r>
  <r>
    <x v="1091"/>
    <n v="1385.35"/>
    <n v="6.8462785170755325E-3"/>
    <n v="-2.9073900730344548E-2"/>
    <n v="1"/>
    <n v="2193.9780000000001"/>
    <n v="2193.9780000000001"/>
    <n v="1385.35"/>
    <n v="19.64"/>
    <n v="0.19640000000000002"/>
    <n v="5.8203354670462837E-2"/>
    <n v="2.1662499999999998"/>
    <n v="57728.21"/>
    <n v="52106.28"/>
    <n v="4.6552635393417261E-5"/>
    <n v="0.13819664532953718"/>
    <n v="18.155999999999999"/>
    <n v="18.517999999999994"/>
    <n v="-1"/>
    <n v="-1"/>
    <n v="0"/>
    <n v="0"/>
    <n v="114067.83282917339"/>
    <n v="-3.1298008154530654E-2"/>
    <n v="1"/>
    <n v="20"/>
    <n v="0"/>
    <n v="127451.09763976227"/>
    <m/>
    <m/>
    <s v=""/>
    <s v=""/>
    <n v="68.565089250440181"/>
    <x v="1049"/>
    <m/>
    <m/>
    <m/>
    <n v="75.908467286577746"/>
    <n v="-7.5317327213838769E-2"/>
    <n v="1"/>
    <m/>
  </r>
  <r>
    <x v="1092"/>
    <n v="1390.84"/>
    <n v="3.9628974627350377E-3"/>
    <n v="-1.583740044136861E-2"/>
    <n v="-1"/>
    <n v="2203.1019999999999"/>
    <n v="2203.1019999999999"/>
    <n v="1390.84"/>
    <n v="19.07"/>
    <n v="0.19070000000000001"/>
    <n v="5.228328145744629E-2"/>
    <n v="2.42875"/>
    <n v="57149.99"/>
    <n v="51581.66"/>
    <n v="1.5642546022620327E-5"/>
    <n v="0.13841671854255372"/>
    <n v="18.681999999999999"/>
    <n v="18.517999999999997"/>
    <n v="1"/>
    <n v="0"/>
    <n v="0"/>
    <n v="0"/>
    <n v="114067.83282917339"/>
    <n v="-2.5934954333211024E-2"/>
    <n v="1"/>
    <n v="20"/>
    <n v="6.7465277777778443E-3"/>
    <n v="127459.69616346761"/>
    <m/>
    <m/>
    <s v=""/>
    <s v=""/>
    <n v="68.569715013232326"/>
    <x v="1050"/>
    <m/>
    <m/>
    <m/>
    <n v="75.908467286577746"/>
    <n v="-7.5279011947419816E-2"/>
    <n v="1"/>
    <m/>
  </r>
  <r>
    <x v="1093"/>
    <n v="1398.26"/>
    <n v="5.3349055247189359E-3"/>
    <n v="5.5509931263671985E-3"/>
    <n v="0"/>
    <n v="2215.1170000000002"/>
    <n v="2215.1170000000002"/>
    <n v="1398.26"/>
    <n v="18.14"/>
    <n v="0.18140000000000001"/>
    <n v="4.4074413312993221E-2"/>
    <n v="2.5874999999999999"/>
    <n v="53717.38"/>
    <n v="48480.82"/>
    <n v="2.8310118007772335E-5"/>
    <n v="0.13732558668700678"/>
    <n v="18.98"/>
    <n v="18.459499999999998"/>
    <n v="1"/>
    <n v="0"/>
    <n v="0.9"/>
    <n v="9.9999999999999978E-2"/>
    <n v="114067.83282917339"/>
    <n v="-1.8367595357120292E-2"/>
    <n v="0"/>
    <n v="0"/>
    <n v="7.1874999999999023E-3"/>
    <n v="127468.85732912936"/>
    <m/>
    <m/>
    <s v=""/>
    <s v=""/>
    <n v="68.574643461498894"/>
    <x v="1051"/>
    <m/>
    <m/>
    <m/>
    <n v="75.908467286577746"/>
    <n v="-7.5236617436807762E-2"/>
    <n v="0"/>
    <m/>
  </r>
  <r>
    <x v="1094"/>
    <n v="1400.38"/>
    <n v="1.5161700971206837E-3"/>
    <n v="4.4497951165497485E-3"/>
    <n v="0"/>
    <n v="2218.4989999999998"/>
    <n v="2218.4989999999998"/>
    <n v="1400.38"/>
    <n v="17.829999999999998"/>
    <n v="0.17829999999999999"/>
    <n v="3.9844536897637339E-2"/>
    <n v="2.5387499999999998"/>
    <n v="52422.559999999998"/>
    <n v="47309.7"/>
    <n v="2.2952912717167377E-6"/>
    <n v="0.13845546310236265"/>
    <n v="18.89"/>
    <n v="18.326999999999998"/>
    <n v="1"/>
    <n v="0"/>
    <n v="0.9"/>
    <n v="9.9999999999999978E-2"/>
    <n v="113947.93811238902"/>
    <n v="-4.3618180268822915E-3"/>
    <n v="0"/>
    <n v="0"/>
    <n v="0"/>
    <n v="127336.75793573489"/>
    <m/>
    <m/>
    <s v=""/>
    <s v=""/>
    <n v="68.503577720475448"/>
    <x v="1052"/>
    <m/>
    <m/>
    <m/>
    <n v="75.908467286577746"/>
    <n v="-7.6219018756955026E-2"/>
    <n v="0"/>
    <m/>
  </r>
  <r>
    <x v="1095"/>
    <n v="1385.67"/>
    <n v="-1.0504291692254974E-2"/>
    <n v="7.1559599093952153E-3"/>
    <n v="0"/>
    <n v="2195.2689999999998"/>
    <n v="2195.2689999999998"/>
    <n v="1385.67"/>
    <n v="19.829999999999998"/>
    <n v="0.19829999999999998"/>
    <n v="6.0378575263742323E-2"/>
    <n v="2.3137500000000002"/>
    <n v="55471.65"/>
    <n v="50054.02"/>
    <n v="1.1151045698864935E-4"/>
    <n v="0.13792142473625765"/>
    <n v="18.846"/>
    <n v="18.274499999999996"/>
    <n v="1"/>
    <n v="0"/>
    <n v="0.9"/>
    <n v="9.9999999999999978E-2"/>
    <n v="113531.67409344169"/>
    <n v="-7.4955409063540701E-3"/>
    <n v="0"/>
    <n v="0"/>
    <n v="0"/>
    <n v="126877.38173916572"/>
    <m/>
    <m/>
    <s v=""/>
    <s v=""/>
    <n v="68.256446306932673"/>
    <x v="1053"/>
    <m/>
    <m/>
    <m/>
    <n v="75.908467286577746"/>
    <n v="-7.9623491550639081E-2"/>
    <n v="0"/>
    <m/>
  </r>
  <r>
    <x v="1096"/>
    <n v="1377.65"/>
    <n v="-5.787813837349387E-3"/>
    <n v="-5.4781324450297042E-3"/>
    <n v="0"/>
    <n v="2182.6460000000002"/>
    <n v="2182.6460000000002"/>
    <n v="1377.65"/>
    <n v="20.239999999999998"/>
    <n v="0.2024"/>
    <n v="6.0521508549336328E-2"/>
    <n v="2.2999999999999998"/>
    <n v="56527.15"/>
    <n v="51003.9"/>
    <n v="3.3693707866391287E-5"/>
    <n v="0.14187849145066367"/>
    <n v="18.902000000000001"/>
    <n v="18.356999999999996"/>
    <n v="1"/>
    <n v="0"/>
    <n v="0.9"/>
    <n v="9.9999999999999978E-2"/>
    <n v="113155.73407939778"/>
    <n v="1.1954093371266961E-3"/>
    <n v="0"/>
    <n v="0"/>
    <n v="0"/>
    <n v="126462.19966897475"/>
    <m/>
    <n v="126319.81"/>
    <s v=""/>
    <n v="1.1272156677146761E-3"/>
    <n v="68.033090084624661"/>
    <x v="1054"/>
    <m/>
    <m/>
    <m/>
    <n v="75.908467286577746"/>
    <n v="-8.265912502195516E-2"/>
    <n v="0"/>
    <m/>
  </r>
  <r>
    <x v="1097"/>
    <n v="1377.2"/>
    <n v="-3.2664319674813314E-4"/>
    <n v="-9.7676731045128751E-3"/>
    <n v="0"/>
    <n v="2183.0100000000002"/>
    <n v="2183.0100000000002"/>
    <n v="1377.2"/>
    <n v="20.8"/>
    <n v="0.20800000000000002"/>
    <n v="7.6825103065609357E-2"/>
    <n v="2.2162500000000001"/>
    <n v="56730.879999999997"/>
    <n v="51185.14"/>
    <n v="1.0673063987026209E-7"/>
    <n v="0.13117489693439066"/>
    <n v="19.021999999999998"/>
    <n v="18.423999999999999"/>
    <n v="1"/>
    <n v="0"/>
    <n v="0.9"/>
    <n v="9.9999999999999978E-2"/>
    <n v="113162.67805058077"/>
    <n v="-7.9961083431957514E-3"/>
    <n v="0"/>
    <n v="0"/>
    <n v="0"/>
    <n v="126526.7591194585"/>
    <m/>
    <n v="126384.29"/>
    <s v=""/>
    <n v="1.1272692156478747E-3"/>
    <n v="68.067821244782181"/>
    <x v="1055"/>
    <m/>
    <m/>
    <m/>
    <n v="75.908467286577746"/>
    <n v="-8.2214707080259686E-2"/>
    <n v="0"/>
    <m/>
  </r>
  <r>
    <x v="1098"/>
    <n v="1404.05"/>
    <n v="1.9496079000871358E-2"/>
    <n v="4.3935003716395471E-3"/>
    <n v="0"/>
    <n v="2225.7420000000002"/>
    <n v="2225.7420000000002"/>
    <n v="1404.05"/>
    <n v="18.63"/>
    <n v="0.18629999999999999"/>
    <n v="5.5576829523429794E-2"/>
    <n v="2.125"/>
    <n v="53765.65"/>
    <n v="48507.19"/>
    <n v="3.7281682154012807E-4"/>
    <n v="0.1307231704765702"/>
    <n v="19.367999999999999"/>
    <n v="18.5535"/>
    <n v="1"/>
    <n v="0"/>
    <n v="0.9"/>
    <n v="9.9999999999999978E-2"/>
    <n v="114556.22907590865"/>
    <n v="-7.935232537889747E-3"/>
    <n v="0"/>
    <n v="0"/>
    <n v="0"/>
    <n v="128094.48774394959"/>
    <m/>
    <m/>
    <s v=""/>
    <s v=""/>
    <n v="68.911214946753461"/>
    <x v="1056"/>
    <m/>
    <m/>
    <m/>
    <n v="75.908467286577746"/>
    <n v="-7.0867080540484073E-2"/>
    <n v="0"/>
    <m/>
  </r>
  <r>
    <x v="1099"/>
    <n v="1360.68"/>
    <n v="-3.0889213347102928E-2"/>
    <n v="-2.8011883072584065E-2"/>
    <n v="0"/>
    <n v="2157.2359999999999"/>
    <n v="2157.2359999999999"/>
    <n v="1360.68"/>
    <n v="23.56"/>
    <n v="0.23559999999999998"/>
    <n v="9.026419708363792E-2"/>
    <n v="2.0924999999999998"/>
    <n v="59705.55"/>
    <n v="53863.69"/>
    <n v="9.8447488220106431E-4"/>
    <n v="0.14533580291636206"/>
    <n v="19.465999999999998"/>
    <n v="18.4985"/>
    <n v="1"/>
    <n v="0"/>
    <n v="0.9"/>
    <n v="9.9999999999999978E-2"/>
    <n v="112636.54170705868"/>
    <n v="4.2816299268757518E-3"/>
    <n v="0"/>
    <n v="0"/>
    <n v="0"/>
    <n v="125961.29254741933"/>
    <m/>
    <n v="125819.46"/>
    <s v=""/>
    <n v="1.1272703556295394E-3"/>
    <n v="67.763616206944121"/>
    <x v="1057"/>
    <m/>
    <m/>
    <m/>
    <n v="75.908467286577746"/>
    <n v="-8.6363984634438284E-2"/>
    <n v="0"/>
    <m/>
  </r>
  <r>
    <x v="1100"/>
    <n v="1361.76"/>
    <n v="7.9372078666550827E-4"/>
    <n v="-1.6713870593663582E-2"/>
    <n v="0"/>
    <n v="2159.0279999999998"/>
    <n v="2159.0279999999998"/>
    <n v="1361.76"/>
    <n v="23.12"/>
    <n v="0.23120000000000002"/>
    <n v="5.3060674981521672E-2"/>
    <n v="2.1012499999999998"/>
    <n v="58638.13"/>
    <n v="52892.52"/>
    <n v="6.294930124478742E-7"/>
    <n v="0.17813932501847834"/>
    <n v="20.611999999999998"/>
    <n v="18.706499999999998"/>
    <n v="1"/>
    <n v="0"/>
    <n v="0.9"/>
    <n v="9.9999999999999978E-2"/>
    <n v="112513.91818664441"/>
    <n v="-1.1508733085076828E-2"/>
    <n v="0"/>
    <n v="0"/>
    <n v="0"/>
    <n v="125830.26967056598"/>
    <m/>
    <m/>
    <s v=""/>
    <s v=""/>
    <n v="67.693129601401566"/>
    <x v="1058"/>
    <m/>
    <m/>
    <m/>
    <n v="75.908467286577746"/>
    <n v="-8.7385596520718423E-2"/>
    <n v="0"/>
    <m/>
  </r>
  <r>
    <x v="1101"/>
    <n v="1358.44"/>
    <n v="-2.4380213840911047E-3"/>
    <n v="-1.33640781404053E-2"/>
    <n v="0"/>
    <n v="2153.7689999999998"/>
    <n v="2153.7689999999998"/>
    <n v="1358.44"/>
    <n v="23.18"/>
    <n v="0.23180000000000001"/>
    <n v="6.47273277998901E-2"/>
    <n v="2.0962499999999999"/>
    <n v="58726.29"/>
    <n v="52969.32"/>
    <n v="5.9584722005235635E-6"/>
    <n v="0.16707267220010991"/>
    <n v="21.270000000000003"/>
    <n v="18.891999999999999"/>
    <n v="1"/>
    <n v="1"/>
    <n v="0.85"/>
    <n v="0.15000000000000002"/>
    <n v="112283.3750158404"/>
    <n v="-8.9645106964565402E-3"/>
    <n v="0"/>
    <n v="0"/>
    <n v="0"/>
    <n v="125573.33801970867"/>
    <m/>
    <n v="125431.95"/>
    <s v=""/>
    <n v="1.1272089743377123E-3"/>
    <n v="67.554907633144481"/>
    <x v="1059"/>
    <m/>
    <m/>
    <m/>
    <n v="75.908467286577746"/>
    <n v="-8.927275981292182E-2"/>
    <n v="0"/>
    <m/>
  </r>
  <r>
    <x v="1102"/>
    <n v="1335.49"/>
    <n v="-1.6894378846323721E-2"/>
    <n v="-2.9931813789980888E-2"/>
    <n v="0"/>
    <n v="2117.837"/>
    <n v="2117.837"/>
    <n v="1335.49"/>
    <n v="24.12"/>
    <n v="0.2412"/>
    <n v="7.4383161784573271E-2"/>
    <n v="2.0950000000000002"/>
    <n v="60491.71"/>
    <n v="54558.95"/>
    <n v="2.9031787160056126E-4"/>
    <n v="0.16681683821542673"/>
    <n v="21.857999999999997"/>
    <n v="19.1615"/>
    <n v="1"/>
    <n v="1"/>
    <n v="0.85"/>
    <n v="0.15000000000000002"/>
    <n v="111176.41101824515"/>
    <n v="-7.7093668354912825E-3"/>
    <n v="0"/>
    <n v="0"/>
    <n v="0"/>
    <n v="124358.85046157771"/>
    <m/>
    <m/>
    <s v=""/>
    <s v=""/>
    <n v="66.901547643635695"/>
    <x v="1060"/>
    <m/>
    <m/>
    <m/>
    <n v="75.908467286577746"/>
    <n v="-9.810436932723543E-2"/>
    <n v="0"/>
    <m/>
  </r>
  <r>
    <x v="1103"/>
    <n v="1339.87"/>
    <n v="3.2796950931865965E-3"/>
    <n v="-4.6148197697665649E-2"/>
    <n v="0"/>
    <n v="2124.9369999999999"/>
    <n v="2124.9369999999999"/>
    <n v="1339.87"/>
    <n v="23.33"/>
    <n v="0.23329999999999998"/>
    <n v="5.8280842944169492E-2"/>
    <n v="2.0962499999999999"/>
    <n v="59678.54"/>
    <n v="53822.720000000001"/>
    <n v="1.072122793547322E-5"/>
    <n v="0.17501915705583049"/>
    <n v="22.522000000000002"/>
    <n v="19.468499999999999"/>
    <n v="1"/>
    <n v="1"/>
    <n v="0.85"/>
    <n v="0.15000000000000002"/>
    <n v="111261.30634108681"/>
    <n v="-1.7552315538589491E-2"/>
    <n v="0"/>
    <n v="0"/>
    <n v="0"/>
    <n v="124462.46690910842"/>
    <m/>
    <n v="124322.33"/>
    <s v=""/>
    <n v="1.1272062638176816E-3"/>
    <n v="66.957290364603367"/>
    <x v="1061"/>
    <m/>
    <m/>
    <m/>
    <n v="75.908467286577746"/>
    <n v="-9.7376398704123623E-2"/>
    <n v="0"/>
    <m/>
  </r>
  <r>
    <x v="1104"/>
    <n v="1360.03"/>
    <n v="1.504623582884923E-2"/>
    <n v="-2.1274852171349057E-4"/>
    <n v="-1"/>
    <n v="2156.9609999999998"/>
    <n v="2156.9609999999998"/>
    <n v="1360.03"/>
    <n v="21.22"/>
    <n v="0.2122"/>
    <n v="4.079860843014646E-2"/>
    <n v="2.0987499999999999"/>
    <n v="57328.27"/>
    <n v="51700.29"/>
    <n v="2.2302925428939065E-4"/>
    <n v="0.17140139156985354"/>
    <n v="23.462"/>
    <n v="19.751999999999999"/>
    <n v="1"/>
    <n v="1"/>
    <n v="0"/>
    <n v="0"/>
    <n v="112026.14355842437"/>
    <n v="-2.8762492981839638E-2"/>
    <n v="1"/>
    <n v="20"/>
    <n v="0"/>
    <n v="125321.58841631723"/>
    <m/>
    <m/>
    <s v=""/>
    <s v=""/>
    <n v="67.419473459999224"/>
    <x v="1062"/>
    <m/>
    <m/>
    <m/>
    <n v="75.908467286577746"/>
    <n v="-9.1169554222948257E-2"/>
    <n v="1"/>
    <m/>
  </r>
  <r>
    <x v="1105"/>
    <n v="1360.14"/>
    <n v="8.0880568811059206E-5"/>
    <n v="-9.2558873956793963E-4"/>
    <n v="0"/>
    <n v="2157.14"/>
    <n v="2157.14"/>
    <n v="1360.14"/>
    <n v="20.95"/>
    <n v="0.20949999999999999"/>
    <n v="3.0806296594194454E-2"/>
    <n v="2.3587500000000001"/>
    <n v="56552.93"/>
    <n v="50993.08"/>
    <n v="6.5411373567245726E-9"/>
    <n v="0.17869370340580554"/>
    <n v="22.994"/>
    <n v="19.998000000000001"/>
    <n v="1"/>
    <n v="1"/>
    <n v="0.85"/>
    <n v="0.15000000000000002"/>
    <n v="112026.14355842437"/>
    <n v="-5.4191840355132248E-3"/>
    <n v="0"/>
    <n v="0"/>
    <n v="1.9656249999999931E-2"/>
    <n v="125346.22194104032"/>
    <m/>
    <n v="125202.37"/>
    <s v=""/>
    <n v="1.1489554154631154E-3"/>
    <n v="67.432725600251203"/>
    <x v="1063"/>
    <m/>
    <m/>
    <m/>
    <n v="75.908467286577746"/>
    <n v="-9.1061887813029929E-2"/>
    <n v="0"/>
    <m/>
  </r>
  <r>
    <x v="1106"/>
    <n v="1350.93"/>
    <n v="-6.7713617715823293E-3"/>
    <n v="-5.2589291270591643E-3"/>
    <n v="0"/>
    <n v="2142.5520000000001"/>
    <n v="2142.5520000000001"/>
    <n v="1350.93"/>
    <n v="21.13"/>
    <n v="0.21129999999999999"/>
    <n v="3.3119016446139071E-2"/>
    <n v="2.16"/>
    <n v="56439.16"/>
    <n v="50887.58"/>
    <n v="4.6163755341031575E-5"/>
    <n v="0.17818098355386092"/>
    <n v="22.56"/>
    <n v="20.222000000000001"/>
    <n v="1"/>
    <n v="1"/>
    <n v="0.85"/>
    <n v="0.15000000000000002"/>
    <n v="111346.5936737947"/>
    <n v="-4.3352381294808895E-3"/>
    <n v="0"/>
    <n v="0"/>
    <n v="0"/>
    <n v="124587.87468827415"/>
    <m/>
    <m/>
    <s v=""/>
    <s v=""/>
    <n v="67.024756206251126"/>
    <x v="1064"/>
    <m/>
    <m/>
    <m/>
    <n v="75.908467286577746"/>
    <n v="-9.6584496484347193E-2"/>
    <n v="0"/>
    <m/>
  </r>
  <r>
    <x v="1107"/>
    <n v="1337.81"/>
    <n v="-9.7118281480166324E-3"/>
    <n v="1.9236215712479243E-3"/>
    <n v="0"/>
    <n v="2121.7759999999998"/>
    <n v="2121.7759999999998"/>
    <n v="1337.81"/>
    <n v="22.24"/>
    <n v="0.22239999999999999"/>
    <n v="4.6310755587449848E-2"/>
    <n v="2.0912500000000001"/>
    <n v="58109.68"/>
    <n v="52390.87"/>
    <n v="9.5243849262841661E-5"/>
    <n v="0.17608924441255014"/>
    <n v="22.15"/>
    <n v="20.428000000000001"/>
    <n v="1"/>
    <n v="1"/>
    <n v="0.85"/>
    <n v="0.15000000000000002"/>
    <n v="110920.82156113278"/>
    <n v="-8.3430101910771937E-3"/>
    <n v="0"/>
    <n v="0"/>
    <n v="0"/>
    <n v="124114.12547052962"/>
    <m/>
    <n v="123971.69"/>
    <s v=""/>
    <n v="1.1489354588101186E-3"/>
    <n v="66.769892513442528"/>
    <x v="1065"/>
    <m/>
    <m/>
    <m/>
    <n v="75.908467286577746"/>
    <n v="-0.10004318581012128"/>
    <n v="0"/>
    <m/>
  </r>
  <r>
    <x v="1108"/>
    <n v="1342.83"/>
    <n v="3.7524013125929123E-3"/>
    <n v="2.3963277906542402E-3"/>
    <n v="0"/>
    <n v="2130.3029999999999"/>
    <n v="2130.3029999999999"/>
    <n v="1342.83"/>
    <n v="21.58"/>
    <n v="0.21579999999999999"/>
    <n v="3.668966857258002E-2"/>
    <n v="2.0787499999999999"/>
    <n v="57096.63"/>
    <n v="51474.53"/>
    <n v="1.4027860986821102E-5"/>
    <n v="0.17911033142741997"/>
    <n v="21.773999999999997"/>
    <n v="20.660999999999998"/>
    <n v="1"/>
    <n v="1"/>
    <n v="0.85"/>
    <n v="0.15000000000000002"/>
    <n v="110983.5997853311"/>
    <n v="-2.2989540206549419E-3"/>
    <n v="0"/>
    <n v="0"/>
    <n v="0"/>
    <n v="124213.53726455658"/>
    <m/>
    <m/>
    <s v=""/>
    <s v=""/>
    <n v="66.823373249632581"/>
    <x v="1066"/>
    <m/>
    <m/>
    <m/>
    <n v="75.908467286577746"/>
    <n v="-9.9345788949260494E-2"/>
    <n v="0"/>
    <m/>
  </r>
  <r>
    <x v="1109"/>
    <n v="1317.93"/>
    <n v="-1.8542927995352954E-2"/>
    <n v="-3.1192836033547944E-2"/>
    <n v="0"/>
    <n v="2090.8150000000001"/>
    <n v="2090.8150000000001"/>
    <n v="1317.93"/>
    <n v="22.87"/>
    <n v="0.22870000000000001"/>
    <n v="4.9167372387391273E-2"/>
    <n v="2.0674999999999999"/>
    <n v="58458.74"/>
    <n v="52699.58"/>
    <n v="3.5032621456929731E-4"/>
    <n v="0.17953262761260874"/>
    <n v="21.423999999999999"/>
    <n v="20.810500000000001"/>
    <n v="1"/>
    <n v="1"/>
    <n v="0.85"/>
    <n v="0.15000000000000002"/>
    <n v="109630.53030197912"/>
    <n v="-2.4959850363823755E-3"/>
    <n v="0"/>
    <n v="0"/>
    <n v="0"/>
    <n v="122700.93348257129"/>
    <m/>
    <n v="122560.12"/>
    <s v=""/>
    <n v="1.1489339482637639E-3"/>
    <n v="66.009635155312552"/>
    <x v="1067"/>
    <m/>
    <m/>
    <m/>
    <n v="75.908467286577746"/>
    <n v="-0.11033661420539853"/>
    <n v="0"/>
    <m/>
  </r>
  <r>
    <x v="1110"/>
    <n v="1318"/>
    <n v="5.3113594803866349E-5"/>
    <n v="-3.1220603007555137E-2"/>
    <n v="-1"/>
    <n v="2090.9360000000001"/>
    <n v="2090.9360000000001"/>
    <n v="1318"/>
    <n v="22.64"/>
    <n v="0.22640000000000002"/>
    <n v="3.8648859611180891E-2"/>
    <n v="2.085"/>
    <n v="58492.32"/>
    <n v="52720.83"/>
    <n v="2.8209041239675174E-9"/>
    <n v="0.18775114038881913"/>
    <n v="21.753999999999998"/>
    <n v="21.051499999999997"/>
    <n v="1"/>
    <n v="1"/>
    <n v="0"/>
    <n v="0"/>
    <n v="109642.11067450407"/>
    <n v="-2.1384412426871502E-2"/>
    <n v="1"/>
    <n v="20"/>
    <n v="0"/>
    <n v="122717.54162804494"/>
    <m/>
    <m/>
    <s v=""/>
    <s v=""/>
    <n v="66.018569868294819"/>
    <x v="1068"/>
    <m/>
    <m/>
    <m/>
    <n v="75.908467286577746"/>
    <n v="-0.11028566856483479"/>
    <n v="1"/>
    <m/>
  </r>
  <r>
    <x v="1111"/>
    <n v="1314.29"/>
    <n v="-2.8148710166919777E-3"/>
    <n v="-2.7264112252664785E-2"/>
    <n v="-1"/>
    <n v="2085.0770000000002"/>
    <n v="2085.0770000000002"/>
    <n v="1314.29"/>
    <n v="22.42"/>
    <n v="0.22420000000000001"/>
    <n v="4.4615971796190618E-2"/>
    <n v="2.0918800000000002"/>
    <n v="58841.1"/>
    <n v="53032.47"/>
    <n v="7.9458601655127182E-6"/>
    <n v="0.17958402820380939"/>
    <n v="22.091999999999999"/>
    <n v="21.206"/>
    <n v="1"/>
    <n v="1"/>
    <n v="0"/>
    <n v="0"/>
    <n v="109642.11067450407"/>
    <n v="-2.1281040373196225E-2"/>
    <n v="1"/>
    <n v="20"/>
    <n v="5.8107777777778313E-3"/>
    <n v="122724.6724716833"/>
    <m/>
    <n v="122583.81"/>
    <s v=""/>
    <n v="1.1491115481179204E-3"/>
    <n v="66.022406060681931"/>
    <x v="1069"/>
    <m/>
    <m/>
    <m/>
    <n v="75.908467286577746"/>
    <n v="-0.11025712753612926"/>
    <n v="1"/>
    <m/>
  </r>
  <r>
    <x v="1112"/>
    <n v="1321.97"/>
    <n v="5.843459206111401E-3"/>
    <n v="-1.1708824898536752E-2"/>
    <n v="0"/>
    <n v="2097.3649999999998"/>
    <n v="2097.3649999999998"/>
    <n v="1321.97"/>
    <n v="21.14"/>
    <n v="0.2114"/>
    <n v="3.1780475428562716E-2"/>
    <n v="2.105"/>
    <n v="56352.05"/>
    <n v="50786.39"/>
    <n v="3.3947547785230477E-5"/>
    <n v="0.17961952457143729"/>
    <n v="22.35"/>
    <n v="21.345000000000002"/>
    <n v="1"/>
    <n v="1"/>
    <n v="0.85"/>
    <n v="0.15000000000000002"/>
    <n v="109642.11067450407"/>
    <n v="-1.5307904292825913E-2"/>
    <n v="0"/>
    <n v="0"/>
    <n v="5.8472222222221149E-3"/>
    <n v="122731.84845600423"/>
    <m/>
    <m/>
    <s v=""/>
    <s v=""/>
    <n v="66.026266537480765"/>
    <x v="1070"/>
    <m/>
    <m/>
    <m/>
    <n v="75.908467286577746"/>
    <n v="-0.11022826133845265"/>
    <n v="0"/>
    <m/>
  </r>
  <r>
    <x v="1113"/>
    <n v="1283.1500000000001"/>
    <n v="-2.9365265475010727E-2"/>
    <n v="-4.4826491686140391E-2"/>
    <n v="0"/>
    <n v="2036.4010000000001"/>
    <n v="2036.4010000000001"/>
    <n v="1283.1500000000001"/>
    <n v="23.93"/>
    <n v="0.23929999999999998"/>
    <n v="6.4296306831332944E-2"/>
    <n v="2.1974999999999998"/>
    <n v="61124.39"/>
    <n v="55084.76"/>
    <n v="8.8834136309000854E-4"/>
    <n v="0.17500369316866704"/>
    <n v="22.130000000000003"/>
    <n v="21.448499999999999"/>
    <n v="1"/>
    <n v="1"/>
    <n v="0.85"/>
    <n v="0.15000000000000002"/>
    <n v="108297.34613314942"/>
    <n v="-1.1528141142769566E-2"/>
    <n v="0"/>
    <n v="0"/>
    <n v="0"/>
    <n v="121258.61063714854"/>
    <m/>
    <n v="121119.39"/>
    <s v=""/>
    <n v="1.1494496227939521E-3"/>
    <n v="65.233706218993163"/>
    <x v="1071"/>
    <m/>
    <m/>
    <m/>
    <n v="75.908467286577746"/>
    <n v="-0.12093170590182323"/>
    <n v="0"/>
    <m/>
  </r>
  <r>
    <x v="1114"/>
    <n v="1278.3800000000001"/>
    <n v="-3.7174141760510926E-3"/>
    <n v="-3.000097786683853E-2"/>
    <n v="-1"/>
    <n v="2028.8910000000001"/>
    <n v="2028.8910000000001"/>
    <n v="1278.3800000000001"/>
    <n v="23.44"/>
    <n v="0.23440000000000003"/>
    <n v="3.3729623842487538E-2"/>
    <n v="2.4975000000000001"/>
    <n v="60795.97"/>
    <n v="54785.94"/>
    <n v="1.3870715376811409E-5"/>
    <n v="0.20067037615751249"/>
    <n v="22.6"/>
    <n v="21.738"/>
    <n v="1"/>
    <n v="1"/>
    <n v="0"/>
    <n v="0"/>
    <n v="107867.02536278238"/>
    <n v="-2.4204059495074426E-2"/>
    <n v="1"/>
    <n v="20"/>
    <n v="0"/>
    <n v="120780.77366416577"/>
    <m/>
    <m/>
    <s v=""/>
    <s v=""/>
    <n v="64.976643429370696"/>
    <x v="1072"/>
    <m/>
    <m/>
    <m/>
    <n v="75.908467286577746"/>
    <n v="-0.12441859048372927"/>
    <n v="1"/>
    <m/>
  </r>
  <r>
    <x v="1115"/>
    <n v="1280"/>
    <n v="1.2672288364961037E-3"/>
    <n v="-2.8786862625146292E-2"/>
    <n v="0"/>
    <n v="2031.471"/>
    <n v="2031.471"/>
    <n v="1280"/>
    <n v="23.95"/>
    <n v="0.23949999999999999"/>
    <n v="3.8880199500330059E-2"/>
    <n v="3.6062500000000006"/>
    <n v="60023.62"/>
    <n v="54081.45"/>
    <n v="1.6038362818326918E-6"/>
    <n v="0.20061980049966993"/>
    <n v="22.713999999999999"/>
    <n v="22.0185"/>
    <n v="1"/>
    <n v="1"/>
    <n v="0.75"/>
    <n v="0.25"/>
    <n v="107867.02536278238"/>
    <n v="-1.6085892628076581E-2"/>
    <n v="0"/>
    <n v="0"/>
    <n v="3.0052083333333313E-2"/>
    <n v="120817.07080291797"/>
    <m/>
    <n v="120667.21"/>
    <s v=""/>
    <n v="1.2419347635364009E-3"/>
    <n v="64.996170264401286"/>
    <x v="1073"/>
    <m/>
    <m/>
    <m/>
    <n v="75.908467286577746"/>
    <n v="-0.12422384611028814"/>
    <n v="0"/>
    <m/>
  </r>
  <r>
    <x v="1116"/>
    <n v="1284.9100000000001"/>
    <n v="3.8359375000001084E-3"/>
    <n v="-2.2136054108454206E-2"/>
    <n v="0"/>
    <n v="2039.6559999999999"/>
    <n v="2039.6559999999999"/>
    <n v="1284.9100000000001"/>
    <n v="23.65"/>
    <n v="0.23649999999999999"/>
    <n v="3.6644061798064897E-2"/>
    <n v="2.5412499999999998"/>
    <n v="59873.22"/>
    <n v="53943.07"/>
    <n v="1.4658170703368725E-5"/>
    <n v="0.19985593820193509"/>
    <n v="22.976000000000003"/>
    <n v="22.224499999999999"/>
    <n v="1"/>
    <n v="1"/>
    <n v="0.85"/>
    <n v="0.15000000000000002"/>
    <n v="108108.35300454641"/>
    <n v="-1.6189813391967678E-2"/>
    <n v="0"/>
    <n v="0"/>
    <n v="0"/>
    <n v="121106.47661908346"/>
    <m/>
    <m/>
    <s v=""/>
    <s v=""/>
    <n v="65.151862415998679"/>
    <x v="1074"/>
    <m/>
    <m/>
    <m/>
    <n v="75.908467286577746"/>
    <n v="-0.12214885630260575"/>
    <n v="0"/>
    <m/>
  </r>
  <r>
    <x v="1117"/>
    <n v="1261.52"/>
    <n v="-1.820360959133327E-2"/>
    <n v="-4.6183122905898877E-2"/>
    <n v="0"/>
    <n v="2002.643"/>
    <n v="2002.643"/>
    <n v="1261.52"/>
    <n v="25.92"/>
    <n v="0.25920000000000004"/>
    <n v="5.89900921558211E-2"/>
    <n v="2.4437500000000001"/>
    <n v="62971.81"/>
    <n v="56731.9"/>
    <n v="3.3750590811318284E-4"/>
    <n v="0.20020990784417894"/>
    <n v="23.222000000000001"/>
    <n v="22.395"/>
    <n v="1"/>
    <n v="1"/>
    <n v="0.75"/>
    <n v="0.25"/>
    <n v="107273.95733597846"/>
    <n v="-1.3988764540578291E-2"/>
    <n v="0"/>
    <n v="0"/>
    <n v="0"/>
    <n v="120178.58224175595"/>
    <m/>
    <n v="120029.5"/>
    <s v=""/>
    <n v="1.2420466781579709E-3"/>
    <n v="64.652681459736797"/>
    <x v="1075"/>
    <m/>
    <m/>
    <m/>
    <n v="75.908467286577746"/>
    <n v="-0.12889745493347471"/>
    <n v="0"/>
    <m/>
  </r>
  <r>
    <x v="1118"/>
    <n v="1262.9000000000001"/>
    <n v="1.0939184475871055E-3"/>
    <n v="-1.5723938983301045E-2"/>
    <n v="-1"/>
    <n v="2004.867"/>
    <n v="2004.867"/>
    <n v="1262.9000000000001"/>
    <n v="24.78"/>
    <n v="0.24780000000000002"/>
    <n v="4.1226327024954379E-2"/>
    <n v="2.4424999999999999"/>
    <n v="62451.57"/>
    <n v="56260.21"/>
    <n v="1.1953498355329445E-6"/>
    <n v="0.20657367297504564"/>
    <n v="24.178000000000001"/>
    <n v="22.651"/>
    <n v="1"/>
    <n v="1"/>
    <n v="0"/>
    <n v="0"/>
    <n v="107138.99021697075"/>
    <n v="-2.1598939713555754E-2"/>
    <n v="1"/>
    <n v="20"/>
    <n v="0"/>
    <n v="120030.46582965938"/>
    <m/>
    <n v="119881.57"/>
    <s v=""/>
    <n v="1.2420243550312904E-3"/>
    <n v="64.572999015231218"/>
    <x v="1076"/>
    <m/>
    <m/>
    <m/>
    <n v="75.908467286577746"/>
    <n v="-0.12999370665872234"/>
    <n v="1"/>
    <m/>
  </r>
  <r>
    <x v="1119"/>
    <n v="1252.31"/>
    <n v="-8.3854620318316586E-3"/>
    <n v="-2.0391986839081611E-2"/>
    <n v="0"/>
    <n v="1988.0889999999999"/>
    <n v="1988.0889999999999"/>
    <n v="1252.31"/>
    <n v="25.78"/>
    <n v="0.25780000000000003"/>
    <n v="5.2129320399969176E-2"/>
    <n v="2.39"/>
    <n v="63031.32"/>
    <n v="56770.58"/>
    <n v="7.0910172538437541E-5"/>
    <n v="0.20567067960003085"/>
    <n v="24.347999999999999"/>
    <n v="22.958499999999997"/>
    <n v="1"/>
    <n v="1"/>
    <n v="0.75"/>
    <n v="0.25"/>
    <n v="107138.99021697075"/>
    <n v="-1.0696069271674435E-2"/>
    <n v="0"/>
    <n v="0"/>
    <n v="2.6555555555555665E-2"/>
    <n v="120062.34058669637"/>
    <m/>
    <m/>
    <s v=""/>
    <s v=""/>
    <n v="64.590146733858589"/>
    <x v="1077"/>
    <m/>
    <m/>
    <m/>
    <n v="75.908467286577746"/>
    <n v="-0.12985326816771581"/>
    <n v="0"/>
    <m/>
  </r>
  <r>
    <x v="1120"/>
    <n v="1273.7"/>
    <n v="1.7080435355463219E-2"/>
    <n v="-4.578780320114495E-3"/>
    <n v="0"/>
    <n v="2022.826"/>
    <n v="2022.826"/>
    <n v="1273.7"/>
    <n v="23.15"/>
    <n v="0.23149999999999998"/>
    <n v="2.3867031301134767E-2"/>
    <n v="2.36625"/>
    <n v="59407.82"/>
    <n v="53504.05"/>
    <n v="2.8683503135338136E-4"/>
    <n v="0.20763296869886522"/>
    <n v="24.815999999999999"/>
    <n v="23.069499999999998"/>
    <n v="1"/>
    <n v="1"/>
    <n v="0.75"/>
    <n v="0.25"/>
    <n v="106970.3044902893"/>
    <n v="-6.7493763118346983E-3"/>
    <n v="0"/>
    <n v="0"/>
    <n v="0"/>
    <n v="119910.17297099602"/>
    <m/>
    <m/>
    <s v=""/>
    <s v=""/>
    <n v="64.50828485628567"/>
    <x v="1078"/>
    <m/>
    <m/>
    <m/>
    <n v="75.908467286577746"/>
    <n v="-0.13097871547300954"/>
    <n v="0"/>
    <m/>
  </r>
  <r>
    <x v="1121"/>
    <n v="1244.69"/>
    <n v="-2.2776163931852111E-2"/>
    <n v="-3.1190881751966715E-2"/>
    <n v="0"/>
    <n v="1976.9649999999999"/>
    <n v="1976.9649999999999"/>
    <n v="1244.69"/>
    <n v="25.23"/>
    <n v="0.25230000000000002"/>
    <n v="4.7052424212253724E-2"/>
    <n v="2.3275000000000001"/>
    <n v="62537.56"/>
    <n v="56319.99"/>
    <n v="5.3082075755189338E-4"/>
    <n v="0.2052475757877463"/>
    <n v="24.655999999999999"/>
    <n v="23.070999999999998"/>
    <n v="1"/>
    <n v="1"/>
    <n v="0.75"/>
    <n v="0.25"/>
    <n v="106550.49729882857"/>
    <n v="-8.3132066493647461E-3"/>
    <n v="0"/>
    <n v="0"/>
    <n v="0"/>
    <n v="119450.52873734009"/>
    <m/>
    <m/>
    <s v=""/>
    <s v=""/>
    <n v="64.261009246363912"/>
    <x v="1079"/>
    <m/>
    <m/>
    <m/>
    <n v="75.908467286577746"/>
    <n v="-0.13433241255906359"/>
    <n v="0"/>
    <m/>
  </r>
  <r>
    <x v="1122"/>
    <n v="1253.3900000000001"/>
    <n v="6.9896922125187722E-3"/>
    <n v="-5.997579948114673E-3"/>
    <n v="0"/>
    <n v="1990.7829999999999"/>
    <n v="1990.7829999999999"/>
    <n v="1253.3900000000001"/>
    <n v="25.59"/>
    <n v="0.25590000000000002"/>
    <n v="6.3727771061189264E-2"/>
    <n v="2.1775000000000002"/>
    <n v="62952.67"/>
    <n v="56690.9"/>
    <n v="4.8516484407025804E-5"/>
    <n v="0.19217222893881075"/>
    <n v="24.972000000000001"/>
    <n v="23.173499999999997"/>
    <n v="1"/>
    <n v="1"/>
    <n v="0.85"/>
    <n v="0.15000000000000002"/>
    <n v="107284.49271514358"/>
    <n v="-1.441013263473101E-2"/>
    <n v="0"/>
    <n v="0"/>
    <n v="0"/>
    <n v="120274.92479510575"/>
    <m/>
    <m/>
    <s v=""/>
    <s v=""/>
    <n v="64.704511031167527"/>
    <x v="1080"/>
    <m/>
    <m/>
    <m/>
    <n v="75.908467286577746"/>
    <n v="-0.12838063460811855"/>
    <n v="0"/>
    <m/>
  </r>
  <r>
    <x v="1123"/>
    <n v="1239.49"/>
    <n v="-1.1089924125771033E-2"/>
    <n v="-1.8181422521472812E-2"/>
    <n v="0"/>
    <n v="1968.8630000000001"/>
    <n v="1968.8630000000001"/>
    <n v="1239.49"/>
    <n v="27.49"/>
    <n v="0.27489999999999998"/>
    <n v="8.130586451309707E-2"/>
    <n v="2.145"/>
    <n v="64396.480000000003"/>
    <n v="57988.15"/>
    <n v="1.2436433355268541E-4"/>
    <n v="0.19359413548690291"/>
    <n v="24.906000000000002"/>
    <n v="23.246999999999993"/>
    <n v="1"/>
    <n v="1"/>
    <n v="0.85"/>
    <n v="0.15000000000000002"/>
    <n v="106641.42878816478"/>
    <n v="9.82100355646498E-5"/>
    <n v="0"/>
    <n v="0"/>
    <n v="0"/>
    <n v="119563.02904220573"/>
    <m/>
    <m/>
    <s v=""/>
    <s v=""/>
    <n v="64.321531231554005"/>
    <x v="1081"/>
    <m/>
    <m/>
    <m/>
    <n v="75.908467286577746"/>
    <n v="-0.13356221780454614"/>
    <n v="0"/>
    <m/>
  </r>
  <r>
    <x v="1124"/>
    <n v="1228.3"/>
    <n v="-9.0279066390209772E-3"/>
    <n v="-1.8823867128662131E-2"/>
    <n v="0"/>
    <n v="1951.0840000000001"/>
    <n v="1951.0840000000001"/>
    <n v="1228.3"/>
    <n v="28.48"/>
    <n v="0.2848"/>
    <n v="8.7734085606200607E-2"/>
    <n v="2.2025000000000001"/>
    <n v="66089.84"/>
    <n v="59503.96"/>
    <n v="8.2245040227741625E-5"/>
    <n v="0.19706591439379939"/>
    <n v="25.448"/>
    <n v="23.454999999999998"/>
    <n v="1"/>
    <n v="1"/>
    <n v="0.85"/>
    <n v="0.15000000000000002"/>
    <n v="106241.2332304539"/>
    <n v="-4.6440742795722523E-3"/>
    <n v="0"/>
    <n v="0"/>
    <n v="0"/>
    <n v="119116.91605876839"/>
    <m/>
    <m/>
    <s v=""/>
    <s v=""/>
    <n v="64.08153505190856"/>
    <x v="1082"/>
    <m/>
    <m/>
    <m/>
    <n v="75.908467286577746"/>
    <n v="-0.13686246535704816"/>
    <n v="0"/>
    <m/>
  </r>
  <r>
    <x v="1125"/>
    <n v="1214.9100000000001"/>
    <n v="-1.0901245624033162E-2"/>
    <n v="-4.6805548108158512E-2"/>
    <n v="0"/>
    <n v="1929.847"/>
    <n v="1929.847"/>
    <n v="1214.9100000000001"/>
    <n v="28.54"/>
    <n v="0.28539999999999999"/>
    <n v="9.447699219044256E-2"/>
    <n v="2.3087499999999999"/>
    <n v="66700.12"/>
    <n v="60050.76"/>
    <n v="1.2014570418010535E-4"/>
    <n v="0.19092300780955743"/>
    <n v="25.988"/>
    <n v="23.817999999999998"/>
    <n v="1"/>
    <n v="1"/>
    <n v="0.85"/>
    <n v="0.15000000000000002"/>
    <n v="105403.23817284613"/>
    <n v="-8.3793676298308251E-3"/>
    <n v="0"/>
    <n v="0"/>
    <n v="0"/>
    <n v="118179.83565496687"/>
    <m/>
    <m/>
    <s v=""/>
    <s v=""/>
    <n v="63.577412272965582"/>
    <x v="1083"/>
    <m/>
    <m/>
    <m/>
    <n v="75.908467286577746"/>
    <n v="-0.14367496716427097"/>
    <n v="0"/>
    <m/>
  </r>
  <r>
    <x v="1126"/>
    <n v="1245.3599999999999"/>
    <n v="2.5063584956910301E-2"/>
    <n v="1.0342007806039E-3"/>
    <n v="0"/>
    <n v="1978.4690000000001"/>
    <n v="1978.4690000000001"/>
    <n v="1245.3599999999999"/>
    <n v="25.1"/>
    <n v="0.251"/>
    <n v="5.6822239821259918E-2"/>
    <n v="2.1937500000000001"/>
    <n v="63128.06"/>
    <n v="56832.11"/>
    <n v="6.1279243772051275E-4"/>
    <n v="0.19417776017874008"/>
    <n v="27.066000000000003"/>
    <n v="24.197499999999998"/>
    <n v="1"/>
    <n v="1"/>
    <n v="0.85"/>
    <n v="0.15000000000000002"/>
    <n v="106801.33032416619"/>
    <n v="-1.4649545263147545E-2"/>
    <n v="0"/>
    <n v="0"/>
    <n v="0"/>
    <n v="119761.36878679643"/>
    <m/>
    <m/>
    <s v=""/>
    <s v=""/>
    <n v="64.428232409822471"/>
    <x v="1084"/>
    <m/>
    <m/>
    <m/>
    <n v="75.908467286577746"/>
    <n v="-0.13223784531748872"/>
    <n v="0"/>
    <m/>
  </r>
  <r>
    <x v="1127"/>
    <n v="1260.32"/>
    <n v="1.2012590736815154E-2"/>
    <n v="6.0570993049002819E-3"/>
    <n v="0"/>
    <n v="2002.3040000000001"/>
    <n v="2002.3040000000001"/>
    <n v="1260.32"/>
    <n v="25.01"/>
    <n v="0.25009999999999999"/>
    <n v="4.4747710874330798E-2"/>
    <n v="2.1112500000000001"/>
    <n v="61928.13"/>
    <n v="55749.3"/>
    <n v="1.4258777301540354E-4"/>
    <n v="0.20535228912566919"/>
    <n v="27.04"/>
    <n v="24.395999999999997"/>
    <n v="1"/>
    <n v="1"/>
    <n v="0.75"/>
    <n v="0.25"/>
    <n v="107586.61746950932"/>
    <n v="2.3541234597350691E-3"/>
    <n v="0"/>
    <n v="0"/>
    <n v="0"/>
    <n v="120646.27767931203"/>
    <m/>
    <m/>
    <s v=""/>
    <s v=""/>
    <n v="64.904288389860653"/>
    <x v="1085"/>
    <m/>
    <m/>
    <m/>
    <n v="75.908467286577746"/>
    <n v="-0.12584876019249303"/>
    <n v="0"/>
    <m/>
  </r>
  <r>
    <x v="1128"/>
    <n v="1260.68"/>
    <n v="2.8564174178002943E-4"/>
    <n v="1.7432665172451345E-2"/>
    <n v="0"/>
    <n v="2002.884"/>
    <n v="2002.884"/>
    <n v="1260.68"/>
    <n v="24.05"/>
    <n v="0.24050000000000002"/>
    <n v="3.1208896866912667E-2"/>
    <n v="2.1025"/>
    <n v="61421.760000000002"/>
    <n v="55290.96"/>
    <n v="8.1567904894099751E-8"/>
    <n v="0.20929110313308735"/>
    <n v="26.923999999999996"/>
    <n v="24.534500000000001"/>
    <n v="1"/>
    <n v="1"/>
    <n v="0.75"/>
    <n v="0.25"/>
    <n v="107388.5364318608"/>
    <n v="2.816108336998191E-3"/>
    <n v="0"/>
    <n v="0"/>
    <n v="0"/>
    <n v="120425.86484524902"/>
    <m/>
    <m/>
    <s v=""/>
    <s v=""/>
    <n v="64.785712513157037"/>
    <x v="1086"/>
    <m/>
    <m/>
    <m/>
    <n v="75.908467286577746"/>
    <n v="-0.12746848747244865"/>
    <n v="0"/>
    <m/>
  </r>
  <r>
    <x v="1129"/>
    <n v="1260"/>
    <n v="-5.3939143954062629E-4"/>
    <n v="2.5921180371931696E-2"/>
    <n v="0"/>
    <n v="2001.855"/>
    <n v="2001.855"/>
    <n v="1260"/>
    <n v="23.05"/>
    <n v="0.23050000000000001"/>
    <n v="2.2473762856623114E-2"/>
    <n v="2.1062500000000002"/>
    <n v="59856.88"/>
    <n v="53874.85"/>
    <n v="2.911001349127317E-7"/>
    <n v="0.2080262371433769"/>
    <n v="26.236000000000001"/>
    <n v="24.658000000000001"/>
    <n v="1"/>
    <n v="1"/>
    <n v="0.75"/>
    <n v="0.25"/>
    <n v="106657.48529405257"/>
    <n v="7.0057917657884161E-3"/>
    <n v="0"/>
    <n v="0"/>
    <n v="0"/>
    <n v="119612.42144920156"/>
    <m/>
    <m/>
    <s v=""/>
    <s v=""/>
    <n v="64.348102950877561"/>
    <x v="1087"/>
    <m/>
    <m/>
    <m/>
    <n v="75.908467286577746"/>
    <n v="-0.13342986363424669"/>
    <n v="0"/>
    <m/>
  </r>
  <r>
    <x v="1130"/>
    <n v="1277"/>
    <n v="1.3492063492063444E-2"/>
    <n v="5.0314489488028302E-2"/>
    <n v="0"/>
    <n v="2028.905"/>
    <n v="2028.905"/>
    <n v="1277"/>
    <n v="21.18"/>
    <n v="0.21179999999999999"/>
    <n v="6.4045892452497533E-3"/>
    <n v="2.1"/>
    <n v="57575.24"/>
    <n v="51818.96"/>
    <n v="1.796097465770761E-4"/>
    <n v="0.20539541075475024"/>
    <n v="25.15"/>
    <n v="24.667000000000002"/>
    <n v="1"/>
    <n v="1"/>
    <n v="0.75"/>
    <n v="0.25"/>
    <n v="106719.23232534253"/>
    <n v="3.9179897572889644E-3"/>
    <n v="0"/>
    <n v="0"/>
    <n v="0"/>
    <n v="119684.76135142405"/>
    <m/>
    <m/>
    <s v=""/>
    <s v=""/>
    <n v="64.387019774224768"/>
    <x v="1088"/>
    <m/>
    <m/>
    <m/>
    <n v="75.908467286577746"/>
    <n v="-0.13292834246734531"/>
    <n v="0"/>
    <m/>
  </r>
  <r>
    <x v="1131"/>
    <n v="1282.19"/>
    <n v="4.0642129992169984E-3"/>
    <n v="2.9315117530335E-2"/>
    <n v="0"/>
    <n v="2037.1510000000001"/>
    <n v="2037.1510000000001"/>
    <n v="1282.19"/>
    <n v="21.31"/>
    <n v="0.21309999999999998"/>
    <n v="3.1382415913424055E-3"/>
    <n v="2.0981299999999998"/>
    <n v="57516.33"/>
    <n v="51763.75"/>
    <n v="1.6450944515983427E-5"/>
    <n v="0.20996175840865758"/>
    <n v="23.677999999999997"/>
    <n v="24.594000000000001"/>
    <n v="-1"/>
    <n v="0"/>
    <n v="0.85"/>
    <n v="0.15000000000000002"/>
    <n v="107016.10385534601"/>
    <n v="1.2485329438725046E-2"/>
    <n v="0"/>
    <n v="0"/>
    <n v="0"/>
    <n v="120018.96910625472"/>
    <m/>
    <m/>
    <s v=""/>
    <s v=""/>
    <n v="64.566814102892863"/>
    <x v="1089"/>
    <m/>
    <m/>
    <m/>
    <n v="75.908467286577746"/>
    <n v="-0.13052976200986521"/>
    <n v="0"/>
    <m/>
  </r>
  <r>
    <x v="1132"/>
    <n v="1252.54"/>
    <n v="-2.3124497929324139E-2"/>
    <n v="-5.8219711358042936E-3"/>
    <n v="0"/>
    <n v="1990.086"/>
    <n v="1990.086"/>
    <n v="1252.54"/>
    <n v="23.44"/>
    <n v="0.23440000000000003"/>
    <n v="3.3752172857314133E-2"/>
    <n v="2.0975000000000001"/>
    <n v="60269.66"/>
    <n v="54239.51"/>
    <n v="5.4737580370237593E-4"/>
    <n v="0.20064782714268589"/>
    <n v="22.919999999999998"/>
    <n v="24.538500000000006"/>
    <n v="-1"/>
    <n v="0"/>
    <n v="0.85"/>
    <n v="0.15000000000000002"/>
    <n v="105680.37020993633"/>
    <n v="2.0109630706652837E-3"/>
    <n v="0"/>
    <n v="0"/>
    <n v="0"/>
    <n v="118523.85901791866"/>
    <m/>
    <m/>
    <s v=""/>
    <s v=""/>
    <n v="63.762487121451365"/>
    <x v="1090"/>
    <m/>
    <m/>
    <m/>
    <n v="75.908467286577746"/>
    <n v="-0.14138334569386057"/>
    <n v="0"/>
    <m/>
  </r>
  <r>
    <x v="1133"/>
    <n v="1257.76"/>
    <n v="4.167531575837824E-3"/>
    <n v="-1.9400813017464991E-3"/>
    <n v="0"/>
    <n v="1998.4059999999999"/>
    <n v="1998.4059999999999"/>
    <n v="1257.76"/>
    <n v="22.91"/>
    <n v="0.2291"/>
    <n v="1.339311728845119E-2"/>
    <n v="2.1037499999999998"/>
    <n v="60023.96"/>
    <n v="54016.09"/>
    <n v="1.7296211892577813E-5"/>
    <n v="0.21570688271154881"/>
    <n v="22.606000000000002"/>
    <n v="24.653500000000005"/>
    <n v="-1"/>
    <n v="0"/>
    <n v="0.85"/>
    <n v="0.15000000000000002"/>
    <n v="105989.43575126091"/>
    <n v="-1.7718256270239485E-2"/>
    <n v="0"/>
    <n v="0"/>
    <n v="0"/>
    <n v="118872.56967112242"/>
    <m/>
    <m/>
    <s v=""/>
    <s v=""/>
    <n v="63.950083599647847"/>
    <x v="1091"/>
    <m/>
    <m/>
    <m/>
    <n v="75.908467286577746"/>
    <n v="-0.1388796112952666"/>
    <n v="0"/>
    <m/>
  </r>
  <r>
    <x v="1134"/>
    <n v="1234.3699999999999"/>
    <n v="-1.8596552601450322E-2"/>
    <n v="-1.9997242463656195E-2"/>
    <n v="0"/>
    <n v="1961.23"/>
    <n v="1961.23"/>
    <n v="1234.3699999999999"/>
    <n v="24.23"/>
    <n v="0.24230000000000002"/>
    <n v="2.6344997098915274E-2"/>
    <n v="2.2574999999999998"/>
    <n v="61919.040000000001"/>
    <n v="55714.63"/>
    <n v="3.5237456579232138E-4"/>
    <n v="0.21595500290108474"/>
    <n v="22.378"/>
    <n v="24.602500000000003"/>
    <n v="-1"/>
    <n v="0"/>
    <n v="0.85"/>
    <n v="0.15000000000000002"/>
    <n v="104813.98021477752"/>
    <n v="-1.3028398813197728E-2"/>
    <n v="0"/>
    <n v="0"/>
    <n v="0"/>
    <n v="117555.86652061238"/>
    <m/>
    <m/>
    <s v=""/>
    <s v=""/>
    <n v="63.241734509660169"/>
    <x v="1092"/>
    <m/>
    <m/>
    <m/>
    <n v="75.908467286577746"/>
    <n v="-0.14848438359247762"/>
    <n v="0"/>
    <m/>
  </r>
  <r>
    <x v="1135"/>
    <n v="1263.2"/>
    <n v="2.3356043973849161E-2"/>
    <n v="-1.0133261981870478E-2"/>
    <n v="0"/>
    <n v="2007.213"/>
    <n v="2007.213"/>
    <n v="1263.2"/>
    <n v="22.03"/>
    <n v="0.22030000000000002"/>
    <n v="-3.940941912321444E-3"/>
    <n v="2.4162499999999998"/>
    <n v="58206.78"/>
    <n v="52371.72"/>
    <n v="5.3303106289328346E-4"/>
    <n v="0.22424094191232147"/>
    <n v="22.613999999999997"/>
    <n v="24.642000000000003"/>
    <n v="-1"/>
    <n v="0"/>
    <n v="0.85"/>
    <n v="0.15000000000000002"/>
    <n v="105951.47924765979"/>
    <n v="-1.7284347874812034E-2"/>
    <n v="0"/>
    <n v="0"/>
    <n v="0"/>
    <n v="118841.46726714924"/>
    <m/>
    <m/>
    <s v=""/>
    <s v=""/>
    <n v="63.933351385145066"/>
    <x v="1093"/>
    <m/>
    <m/>
    <m/>
    <n v="75.908467286577746"/>
    <n v="-0.13919454300440759"/>
    <n v="0"/>
    <m/>
  </r>
  <r>
    <x v="1136"/>
    <n v="1284.26"/>
    <n v="1.6671944268524364E-2"/>
    <n v="2.4744692874368868E-3"/>
    <n v="0"/>
    <n v="2040.807"/>
    <n v="2040.807"/>
    <n v="1284.26"/>
    <n v="21.21"/>
    <n v="0.21210000000000001"/>
    <n v="-2.8746079090587184E-3"/>
    <n v="2.35"/>
    <n v="55600.89"/>
    <n v="50024.59"/>
    <n v="2.7338945947907032E-4"/>
    <n v="0.21497460790905873"/>
    <n v="22.783999999999999"/>
    <n v="24.546000000000003"/>
    <n v="-1"/>
    <n v="0"/>
    <n v="0.85"/>
    <n v="0.15000000000000002"/>
    <n v="106740.6737733007"/>
    <n v="-7.1941398092348896E-3"/>
    <n v="0"/>
    <n v="0"/>
    <n v="0"/>
    <n v="119734.05158505804"/>
    <m/>
    <m/>
    <s v=""/>
    <s v=""/>
    <n v="64.413536527166684"/>
    <x v="1094"/>
    <m/>
    <m/>
    <m/>
    <n v="75.908467286577746"/>
    <n v="-0.13275185187421212"/>
    <n v="0"/>
    <m/>
  </r>
  <r>
    <x v="1137"/>
    <n v="1267.3800000000001"/>
    <n v="-1.3143755937271129E-2"/>
    <n v="1.2455211279489897E-2"/>
    <n v="0"/>
    <n v="2014.394"/>
    <n v="2014.394"/>
    <n v="1267.3800000000001"/>
    <n v="22.94"/>
    <n v="0.22940000000000002"/>
    <n v="7.6191367672147625E-3"/>
    <n v="2.3224999999999998"/>
    <n v="58259.72"/>
    <n v="52414.400000000001"/>
    <n v="1.7505670252529674E-4"/>
    <n v="0.22178086323278526"/>
    <n v="22.763999999999999"/>
    <n v="24.424000000000003"/>
    <n v="-1"/>
    <n v="0"/>
    <n v="0.85"/>
    <n v="0.15000000000000002"/>
    <n v="106313.04002743409"/>
    <n v="-2.5737255620669197E-3"/>
    <n v="0"/>
    <n v="0"/>
    <n v="0"/>
    <n v="119275.70040693421"/>
    <m/>
    <m/>
    <s v=""/>
    <s v=""/>
    <n v="64.166956544584394"/>
    <x v="1095"/>
    <m/>
    <m/>
    <m/>
    <n v="75.908467286577746"/>
    <n v="-0.13609423043341251"/>
    <n v="0"/>
    <m/>
  </r>
  <r>
    <x v="1138"/>
    <n v="1260.31"/>
    <n v="-5.5784374063029274E-3"/>
    <n v="2.7092422973491459E-3"/>
    <n v="0"/>
    <n v="2003.162"/>
    <n v="2003.162"/>
    <n v="1260.31"/>
    <n v="22.57"/>
    <n v="0.22570000000000001"/>
    <n v="-5.1577097295041341E-4"/>
    <n v="2.2075"/>
    <n v="58623.48"/>
    <n v="52739.19"/>
    <n v="3.1293451303843946E-5"/>
    <n v="0.22621577097295043"/>
    <n v="22.663999999999998"/>
    <n v="24.274999999999999"/>
    <n v="-1"/>
    <n v="0"/>
    <n v="0.85"/>
    <n v="0.15000000000000002"/>
    <n v="105907.75506577104"/>
    <n v="5.9866351361275161E-3"/>
    <n v="0"/>
    <n v="0"/>
    <n v="0"/>
    <n v="118822.10384691783"/>
    <m/>
    <m/>
    <s v=""/>
    <s v=""/>
    <n v="63.922934412196639"/>
    <x v="1096"/>
    <m/>
    <m/>
    <m/>
    <n v="75.908467286577746"/>
    <n v="-0.13940199911466356"/>
    <n v="0"/>
    <m/>
  </r>
  <r>
    <x v="1139"/>
    <n v="1249.01"/>
    <n v="-8.9660480358007E-3"/>
    <n v="1.2339746862998768E-2"/>
    <n v="0"/>
    <n v="1985.2329999999999"/>
    <n v="1985.2329999999999"/>
    <n v="1249.01"/>
    <n v="23.49"/>
    <n v="0.2349"/>
    <n v="8.2634526059982283E-3"/>
    <n v="2.2012499999999999"/>
    <n v="58384"/>
    <n v="52516.28"/>
    <n v="8.1116770831388086E-5"/>
    <n v="0.22663654739400177"/>
    <n v="22.595999999999997"/>
    <n v="24.1645"/>
    <n v="-1"/>
    <n v="0"/>
    <n v="0.85"/>
    <n v="0.15000000000000002"/>
    <n v="105033.47192678075"/>
    <n v="-7.7064930963088862E-4"/>
    <n v="0"/>
    <n v="0"/>
    <n v="0"/>
    <n v="117845.32021126148"/>
    <m/>
    <n v="117699.82"/>
    <s v=""/>
    <n v="1.2361973982752961E-3"/>
    <n v="63.397452416376986"/>
    <x v="1097"/>
    <m/>
    <m/>
    <m/>
    <n v="75.908467286577746"/>
    <n v="-0.14654323552700399"/>
    <n v="0"/>
    <m/>
  </r>
  <r>
    <x v="1140"/>
    <n v="1284.8800000000001"/>
    <n v="2.8718745246235189E-2"/>
    <n v="1.7702448135384796E-2"/>
    <n v="0"/>
    <n v="2042.444"/>
    <n v="2042.444"/>
    <n v="1284.8800000000001"/>
    <n v="21.14"/>
    <n v="0.2114"/>
    <n v="-8.6620448592342192E-3"/>
    <n v="2.21875"/>
    <n v="55613.97"/>
    <n v="50022.14"/>
    <n v="8.0168776365260245E-4"/>
    <n v="0.22006204485923422"/>
    <n v="22.448"/>
    <n v="24.050000000000004"/>
    <n v="-1"/>
    <n v="-1"/>
    <n v="0.9"/>
    <n v="9.9999999999999978E-2"/>
    <n v="106849.18852450472"/>
    <n v="2.0941072131166472E-3"/>
    <n v="0"/>
    <n v="0"/>
    <n v="0"/>
    <n v="119893.32868573333"/>
    <m/>
    <m/>
    <s v=""/>
    <s v=""/>
    <n v="64.499223106769307"/>
    <x v="1098"/>
    <m/>
    <m/>
    <m/>
    <n v="75.908467286577746"/>
    <n v="-0.13173379327138979"/>
    <n v="0"/>
    <m/>
  </r>
  <r>
    <x v="1141"/>
    <n v="1289.19"/>
    <n v="3.3543988543676129E-3"/>
    <n v="4.3849027212280456E-3"/>
    <n v="0"/>
    <n v="2050.2289999999998"/>
    <n v="2050.2289999999998"/>
    <n v="1289.19"/>
    <n v="20.23"/>
    <n v="0.20230000000000001"/>
    <n v="-3.7692875576992996E-2"/>
    <n v="2.1924999999999999"/>
    <n v="54038.41"/>
    <n v="48602.62"/>
    <n v="1.1214363710079838E-5"/>
    <n v="0.239992875576993"/>
    <n v="22.27"/>
    <n v="23.949500000000004"/>
    <n v="-1"/>
    <n v="-1"/>
    <n v="0.9"/>
    <n v="9.9999999999999978E-2"/>
    <n v="106868.54698387366"/>
    <n v="8.472833821852932E-3"/>
    <n v="0"/>
    <n v="0"/>
    <n v="0"/>
    <n v="119964.95533752929"/>
    <m/>
    <m/>
    <s v=""/>
    <s v=""/>
    <n v="64.537756221540761"/>
    <x v="1099"/>
    <m/>
    <m/>
    <m/>
    <n v="75.908467286577746"/>
    <n v="-0.13123768603395725"/>
    <n v="0"/>
    <m/>
  </r>
  <r>
    <x v="1142"/>
    <n v="1266.07"/>
    <n v="-1.7933741341462528E-2"/>
    <n v="-4.0508268296335359E-4"/>
    <n v="0"/>
    <n v="2013.655"/>
    <n v="2013.655"/>
    <n v="1266.07"/>
    <n v="21.15"/>
    <n v="0.21149999999999999"/>
    <n v="-2.7064020698938956E-2"/>
    <n v="2.1937500000000001"/>
    <n v="56310.97"/>
    <n v="50644.26"/>
    <n v="3.2748330241214269E-4"/>
    <n v="0.23856402069893895"/>
    <n v="22.074000000000002"/>
    <n v="23.699500000000004"/>
    <n v="-1"/>
    <n v="-1"/>
    <n v="0.9"/>
    <n v="9.9999999999999978E-2"/>
    <n v="105592.56984232961"/>
    <n v="1.1979801705630511E-3"/>
    <n v="0"/>
    <n v="0"/>
    <n v="0"/>
    <n v="118543.4148290071"/>
    <m/>
    <m/>
    <s v=""/>
    <s v=""/>
    <n v="63.77300759524465"/>
    <x v="1100"/>
    <m/>
    <m/>
    <m/>
    <n v="75.908467286577746"/>
    <n v="-0.14155454296079317"/>
    <n v="0"/>
    <m/>
  </r>
  <r>
    <x v="1143"/>
    <n v="1296.32"/>
    <n v="2.3892833729572516E-2"/>
    <n v="2.906618845291209E-2"/>
    <n v="0"/>
    <n v="2061.7730000000001"/>
    <n v="2061.7730000000001"/>
    <n v="1296.32"/>
    <n v="20.66"/>
    <n v="0.20660000000000001"/>
    <n v="-3.2937887275760691E-2"/>
    <n v="2.1587499999999999"/>
    <n v="54705.26"/>
    <n v="49197.72"/>
    <n v="5.5752024337665785E-4"/>
    <n v="0.2395378872757607"/>
    <n v="21.716000000000001"/>
    <n v="23.477499999999999"/>
    <n v="-1"/>
    <n v="-1"/>
    <n v="0.9"/>
    <n v="9.9999999999999978E-2"/>
    <n v="107561.58342962326"/>
    <n v="-6.7768750185166482E-3"/>
    <n v="0"/>
    <n v="0"/>
    <n v="0"/>
    <n v="120754.81392343783"/>
    <m/>
    <m/>
    <s v=""/>
    <s v=""/>
    <n v="64.962677822381877"/>
    <x v="1101"/>
    <m/>
    <m/>
    <m/>
    <n v="75.908467286577746"/>
    <n v="-0.12556320787015973"/>
    <n v="0"/>
    <m/>
  </r>
  <r>
    <x v="1144"/>
    <n v="1305.32"/>
    <n v="6.9427301900766292E-3"/>
    <n v="4.4974966678789419E-2"/>
    <n v="0"/>
    <n v="2076.5909999999999"/>
    <n v="2076.5909999999999"/>
    <n v="1305.32"/>
    <n v="20.12"/>
    <n v="0.20120000000000002"/>
    <n v="-3.8975414883638315E-2"/>
    <n v="2.1812499999999999"/>
    <n v="53926.98"/>
    <n v="48490.77"/>
    <n v="4.7868968877582232E-5"/>
    <n v="0.24017541488363833"/>
    <n v="21.333999999999996"/>
    <n v="23.136000000000003"/>
    <n v="-1"/>
    <n v="-1"/>
    <n v="0.9"/>
    <n v="9.9999999999999978E-2"/>
    <n v="108079.11602448764"/>
    <n v="1.5615743746292932E-2"/>
    <n v="0"/>
    <n v="0"/>
    <n v="0"/>
    <n v="121364.09897670001"/>
    <m/>
    <m/>
    <s v=""/>
    <s v=""/>
    <n v="65.290455964975507"/>
    <x v="1102"/>
    <m/>
    <m/>
    <m/>
    <n v="75.908467286577746"/>
    <n v="-0.1212197372020053"/>
    <n v="0"/>
    <m/>
  </r>
  <r>
    <x v="1145"/>
    <n v="1289.5899999999999"/>
    <n v="-1.2050684889528984E-2"/>
    <n v="4.2055365430252456E-3"/>
    <n v="0"/>
    <n v="2051.6619999999998"/>
    <n v="2051.6619999999998"/>
    <n v="1289.5899999999999"/>
    <n v="21.17"/>
    <n v="0.21170000000000003"/>
    <n v="-2.8459973597731836E-2"/>
    <n v="2.1775000000000002"/>
    <n v="56027.61"/>
    <n v="50377.120000000003"/>
    <n v="1.4698854010482601E-4"/>
    <n v="0.24015997359773186"/>
    <n v="20.660000000000004"/>
    <n v="22.718"/>
    <n v="-1"/>
    <n v="-1"/>
    <n v="0.9"/>
    <n v="9.9999999999999978E-2"/>
    <n v="107327.37231325495"/>
    <n v="2.8996890627684957E-2"/>
    <n v="0"/>
    <n v="0"/>
    <n v="0"/>
    <n v="120525.5979054187"/>
    <m/>
    <m/>
    <s v=""/>
    <s v=""/>
    <n v="64.839366081454131"/>
    <x v="1103"/>
    <m/>
    <m/>
    <m/>
    <n v="75.908467286577746"/>
    <n v="-0.12731391911609502"/>
    <n v="0"/>
    <m/>
  </r>
  <r>
    <x v="1146"/>
    <n v="1285.83"/>
    <n v="-2.9156553633324922E-3"/>
    <n v="-2.0645176746748595E-3"/>
    <n v="0"/>
    <n v="2046.347"/>
    <n v="2046.347"/>
    <n v="1285.83"/>
    <n v="21.55"/>
    <n v="0.2155"/>
    <n v="-2.5198905109241804E-2"/>
    <n v="2.1837499999999999"/>
    <n v="57089.36"/>
    <n v="51329.17"/>
    <n v="8.5258987401996042E-6"/>
    <n v="0.2406989051092418"/>
    <n v="20.666"/>
    <n v="22.349499999999999"/>
    <n v="-1"/>
    <n v="-1"/>
    <n v="0.9"/>
    <n v="9.9999999999999978E-2"/>
    <n v="107248.56785538541"/>
    <n v="4.4753151180045858E-3"/>
    <n v="0"/>
    <n v="0"/>
    <n v="0"/>
    <n v="120472.99130502927"/>
    <m/>
    <m/>
    <s v=""/>
    <s v=""/>
    <n v="64.811065216905604"/>
    <x v="1104"/>
    <m/>
    <m/>
    <m/>
    <n v="75.908467286577746"/>
    <n v="-0.12771752998258445"/>
    <n v="0"/>
    <m/>
  </r>
  <r>
    <x v="1147"/>
    <n v="1292.93"/>
    <n v="5.5217252669483852E-3"/>
    <n v="2.1390948933736054E-2"/>
    <n v="0"/>
    <n v="2057.7220000000002"/>
    <n v="2057.7220000000002"/>
    <n v="1292.93"/>
    <n v="20.34"/>
    <n v="0.2034"/>
    <n v="-3.5538367918902192E-2"/>
    <n v="2.1749999999999998"/>
    <n v="55162.97"/>
    <n v="49594.47"/>
    <n v="3.0321943440917644E-5"/>
    <n v="0.23893836791890219"/>
    <n v="20.93"/>
    <n v="22.172000000000004"/>
    <n v="-1"/>
    <n v="-1"/>
    <n v="0.9"/>
    <n v="9.9999999999999978E-2"/>
    <n v="107419.09232008173"/>
    <n v="3.5559655505477128E-3"/>
    <n v="0"/>
    <n v="0"/>
    <n v="0"/>
    <n v="120669.17863865875"/>
    <m/>
    <m/>
    <s v=""/>
    <s v=""/>
    <n v="64.916608458895809"/>
    <x v="1105"/>
    <m/>
    <m/>
    <m/>
    <n v="75.908467286577746"/>
    <n v="-0.12631977942844708"/>
    <n v="0"/>
    <m/>
  </r>
  <r>
    <x v="1148"/>
    <n v="1298.2"/>
    <n v="4.0760133959301115E-3"/>
    <n v="1.5741286000936494E-3"/>
    <n v="0"/>
    <n v="2066.3560000000002"/>
    <n v="2066.3560000000002"/>
    <n v="1298.2"/>
    <n v="19.579999999999998"/>
    <n v="0.19579999999999997"/>
    <n v="-4.097553360400949E-2"/>
    <n v="2.2524999999999999"/>
    <n v="54471.41"/>
    <n v="48970.14"/>
    <n v="1.6546418870491237E-5"/>
    <n v="0.23677553360400946"/>
    <n v="20.768000000000001"/>
    <n v="21.938499999999998"/>
    <n v="-1"/>
    <n v="-1"/>
    <n v="0.9"/>
    <n v="9.9999999999999978E-2"/>
    <n v="107677.92311999333"/>
    <n v="1.7297831471281278E-2"/>
    <n v="0"/>
    <n v="0"/>
    <n v="0"/>
    <n v="120973.58411161702"/>
    <m/>
    <m/>
    <s v=""/>
    <s v=""/>
    <n v="65.080370002014874"/>
    <x v="1106"/>
    <m/>
    <m/>
    <m/>
    <n v="75.908467286577746"/>
    <n v="-0.12413859157144558"/>
    <n v="0"/>
    <m/>
  </r>
  <r>
    <x v="1149"/>
    <n v="1278.5999999999999"/>
    <n v="-1.5097827761516025E-2"/>
    <n v="-2.0466429351499005E-2"/>
    <n v="0"/>
    <n v="2035.299"/>
    <n v="2035.299"/>
    <n v="1278.5999999999999"/>
    <n v="20.98"/>
    <n v="0.20980000000000001"/>
    <n v="-1.208493907531008E-2"/>
    <n v="2.1912500000000001"/>
    <n v="55243.19"/>
    <n v="49656.33"/>
    <n v="2.3143416007746553E-4"/>
    <n v="0.22188493907531009"/>
    <n v="20.552"/>
    <n v="21.715"/>
    <n v="-1"/>
    <n v="-1"/>
    <n v="0.9"/>
    <n v="9.9999999999999978E-2"/>
    <n v="106365.67344786569"/>
    <n v="1.0816100568673548E-3"/>
    <n v="0"/>
    <n v="0"/>
    <n v="0"/>
    <n v="119508.59369134939"/>
    <m/>
    <m/>
    <s v=""/>
    <s v=""/>
    <n v="64.292246550927771"/>
    <x v="1107"/>
    <m/>
    <m/>
    <m/>
    <n v="75.908467286577746"/>
    <n v="-0.13481283474719719"/>
    <n v="0"/>
    <m/>
  </r>
  <r>
    <x v="1150"/>
    <n v="1266.69"/>
    <n v="-9.3148756452369197E-3"/>
    <n v="-1.773062010720694E-2"/>
    <n v="0"/>
    <n v="2016.5170000000001"/>
    <n v="2016.5170000000001"/>
    <n v="1266.69"/>
    <n v="21.28"/>
    <n v="0.21280000000000002"/>
    <n v="-1.1366503223672109E-2"/>
    <n v="2.1687500000000002"/>
    <n v="57004"/>
    <n v="51236.51"/>
    <n v="8.7582091309357173E-5"/>
    <n v="0.22416650322367213"/>
    <n v="20.724"/>
    <n v="21.611499999999999"/>
    <n v="-1"/>
    <n v="-1"/>
    <n v="0.9"/>
    <n v="9.9999999999999978E-2"/>
    <n v="105812.44905932675"/>
    <n v="-1.5853595399815568E-2"/>
    <n v="0"/>
    <n v="0"/>
    <n v="0"/>
    <n v="118896.95635238165"/>
    <m/>
    <m/>
    <s v=""/>
    <s v=""/>
    <n v="63.963202945091126"/>
    <x v="1108"/>
    <m/>
    <m/>
    <m/>
    <n v="75.908467286577746"/>
    <n v="-0.13926321064467273"/>
    <n v="0"/>
    <m/>
  </r>
  <r>
    <x v="1151"/>
    <n v="1274.54"/>
    <n v="6.1972542611057335E-3"/>
    <n v="-8.6177104827687145E-3"/>
    <n v="0"/>
    <n v="2029.1510000000001"/>
    <n v="2029.1510000000001"/>
    <n v="1274.54"/>
    <n v="20.420000000000002"/>
    <n v="0.20420000000000002"/>
    <n v="-2.2191033148756895E-2"/>
    <n v="2.0962499999999999"/>
    <n v="55813.66"/>
    <n v="50163.96"/>
    <n v="3.8169293400161276E-5"/>
    <n v="0.22639103314875691"/>
    <n v="20.746000000000002"/>
    <n v="21.616500000000002"/>
    <n v="-1"/>
    <n v="-1"/>
    <n v="0.9"/>
    <n v="9.9999999999999978E-2"/>
    <n v="106181.1205130364"/>
    <n v="-1.411497571660103E-2"/>
    <n v="0"/>
    <n v="0"/>
    <n v="0"/>
    <n v="119319.10751925143"/>
    <m/>
    <m/>
    <s v=""/>
    <s v=""/>
    <n v="64.190308344492365"/>
    <x v="1109"/>
    <m/>
    <m/>
    <m/>
    <n v="75.908467286577746"/>
    <n v="-0.13622959249065703"/>
    <n v="0"/>
    <m/>
  </r>
  <r>
    <x v="1152"/>
    <n v="1277.72"/>
    <n v="2.4950178103473331E-3"/>
    <n v="-1.1644417939369767E-2"/>
    <n v="0"/>
    <n v="2034.347"/>
    <n v="2034.347"/>
    <n v="1277.72"/>
    <n v="19.82"/>
    <n v="0.19820000000000002"/>
    <n v="-2.9147261643184041E-2"/>
    <n v="2.1"/>
    <n v="55216.94"/>
    <n v="49625.05"/>
    <n v="6.2096175462799593E-6"/>
    <n v="0.22734726164318406"/>
    <n v="20.520000000000003"/>
    <n v="21.571999999999999"/>
    <n v="-1"/>
    <n v="-1"/>
    <n v="0.9"/>
    <n v="9.9999999999999978E-2"/>
    <n v="106305.48184444301"/>
    <n v="-9.9530218789342095E-3"/>
    <n v="0"/>
    <n v="0"/>
    <n v="0"/>
    <n v="119466.52391573005"/>
    <m/>
    <m/>
    <s v=""/>
    <s v=""/>
    <n v="64.269614200375258"/>
    <x v="1110"/>
    <m/>
    <m/>
    <m/>
    <n v="75.908467286577746"/>
    <n v="-0.13518493071406656"/>
    <n v="0"/>
    <m/>
  </r>
  <r>
    <x v="1153"/>
    <n v="1292.2"/>
    <n v="1.1332686347556686E-2"/>
    <n v="-4.3877449877431918E-3"/>
    <n v="0"/>
    <n v="2057.6379999999999"/>
    <n v="2057.6379999999999"/>
    <n v="1292.2"/>
    <n v="18.809999999999999"/>
    <n v="0.18809999999999999"/>
    <n v="-3.4836218943551378E-2"/>
    <n v="2.0975000000000001"/>
    <n v="53804.6"/>
    <n v="48353.18"/>
    <n v="1.2698929095626452E-4"/>
    <n v="0.22293621894355137"/>
    <n v="20.416000000000004"/>
    <n v="21.390999999999998"/>
    <n v="-1"/>
    <n v="-1"/>
    <n v="0.9"/>
    <n v="9.9999999999999978E-2"/>
    <n v="107117.27920006322"/>
    <n v="-1.0366969703304196E-2"/>
    <n v="0"/>
    <n v="0"/>
    <n v="0"/>
    <n v="120391.93458878381"/>
    <m/>
    <m/>
    <s v=""/>
    <s v=""/>
    <n v="64.767458993917813"/>
    <x v="1111"/>
    <m/>
    <m/>
    <m/>
    <n v="75.908467286577746"/>
    <n v="-0.12850859008794258"/>
    <n v="0"/>
    <m/>
  </r>
  <r>
    <x v="1154"/>
    <n v="1266.8399999999999"/>
    <n v="-1.9625444977557804E-2"/>
    <n v="-8.9153622037849711E-3"/>
    <n v="0"/>
    <n v="2017.2670000000001"/>
    <n v="2017.2670000000001"/>
    <n v="1266.8399999999999"/>
    <n v="20.97"/>
    <n v="0.2097"/>
    <n v="-1.6058109999657733E-2"/>
    <n v="2.0975000000000001"/>
    <n v="56201.78"/>
    <n v="50500.01"/>
    <n v="3.9285544443600184E-4"/>
    <n v="0.22575810999965773"/>
    <n v="20.262"/>
    <n v="21.186"/>
    <n v="-1"/>
    <n v="-1"/>
    <n v="0.9"/>
    <n v="9.9999999999999978E-2"/>
    <n v="105700.86673691908"/>
    <n v="-5.2066747173916683E-3"/>
    <n v="0"/>
    <n v="0"/>
    <n v="0"/>
    <n v="118802.43378652637"/>
    <m/>
    <m/>
    <s v=""/>
    <s v=""/>
    <n v="63.91235247550658"/>
    <x v="1112"/>
    <m/>
    <m/>
    <m/>
    <n v="75.908467286577746"/>
    <n v="-0.14008179349858385"/>
    <n v="0"/>
    <m/>
  </r>
  <r>
    <x v="1155"/>
    <n v="1271.51"/>
    <n v="3.6863376590572372E-3"/>
    <n v="4.0858511005091858E-3"/>
    <n v="0"/>
    <n v="2024.7239999999999"/>
    <n v="2024.7239999999999"/>
    <n v="1271.51"/>
    <n v="20.49"/>
    <n v="0.20489999999999997"/>
    <n v="-1.6903434941274553E-2"/>
    <n v="2.14"/>
    <n v="55628.69"/>
    <n v="49982.66"/>
    <n v="1.3539160088819729E-5"/>
    <n v="0.22180343494127452"/>
    <n v="20.259999999999998"/>
    <n v="21.022999999999996"/>
    <n v="-1"/>
    <n v="-1"/>
    <n v="0.9"/>
    <n v="9.9999999999999978E-2"/>
    <n v="105943.26510691697"/>
    <n v="-6.2501998003374748E-3"/>
    <n v="0"/>
    <n v="0"/>
    <n v="0"/>
    <n v="119076.53787158354"/>
    <m/>
    <m/>
    <s v=""/>
    <s v=""/>
    <n v="64.059812728135995"/>
    <x v="1113"/>
    <m/>
    <m/>
    <m/>
    <n v="75.908467286577746"/>
    <n v="-0.13812020077474507"/>
    <n v="0"/>
    <m/>
  </r>
  <r>
    <x v="1156"/>
    <n v="1281.6600000000001"/>
    <n v="7.9826348200171537E-3"/>
    <n v="5.871231659420606E-3"/>
    <n v="0"/>
    <n v="2041.2370000000001"/>
    <n v="2041.2370000000001"/>
    <n v="1281.6600000000001"/>
    <n v="19.760000000000002"/>
    <n v="0.19760000000000003"/>
    <n v="-2.4106401421084306E-2"/>
    <n v="2.15"/>
    <n v="54349.99"/>
    <n v="48831.360000000001"/>
    <n v="6.3217480908699624E-5"/>
    <n v="0.22170640142108433"/>
    <n v="20.101999999999997"/>
    <n v="20.945999999999998"/>
    <n v="-1"/>
    <n v="-1"/>
    <n v="0.9"/>
    <n v="9.9999999999999978E-2"/>
    <n v="106460.37127250931"/>
    <n v="1.2363011040115168E-3"/>
    <n v="0"/>
    <n v="0"/>
    <n v="0"/>
    <n v="119676.85955910572"/>
    <m/>
    <m/>
    <s v=""/>
    <s v=""/>
    <n v="64.382768833231879"/>
    <x v="1114"/>
    <m/>
    <m/>
    <m/>
    <n v="75.908467286577746"/>
    <n v="-0.13379759873234853"/>
    <n v="0"/>
    <m/>
  </r>
  <r>
    <x v="1157"/>
    <n v="1300.68"/>
    <n v="1.484012920743405E-2"/>
    <n v="1.8216343056507323E-2"/>
    <n v="0"/>
    <n v="2071.8620000000001"/>
    <n v="2071.8620000000001"/>
    <n v="1300.68"/>
    <n v="19.43"/>
    <n v="0.1943"/>
    <n v="-1.9806434884110102E-2"/>
    <n v="2.1637499999999998"/>
    <n v="53010.09"/>
    <n v="47625.19"/>
    <n v="2.1700506909716726E-4"/>
    <n v="0.2141064348841101"/>
    <n v="19.97"/>
    <n v="20.8735"/>
    <n v="-1"/>
    <n v="-1"/>
    <n v="0.9"/>
    <n v="9.9999999999999978E-2"/>
    <n v="107619.30353458154"/>
    <n v="2.6299473778732541E-3"/>
    <n v="0"/>
    <n v="0"/>
    <n v="0"/>
    <n v="120997.79574699396"/>
    <m/>
    <m/>
    <s v=""/>
    <s v=""/>
    <n v="65.093395177719614"/>
    <x v="1115"/>
    <m/>
    <m/>
    <m/>
    <n v="75.908467286577746"/>
    <n v="-0.12425966293176405"/>
    <n v="0"/>
    <m/>
  </r>
  <r>
    <x v="1158"/>
    <n v="1282.83"/>
    <n v="-1.3723590737153013E-2"/>
    <n v="-6.8399340282023768E-3"/>
    <n v="0"/>
    <n v="2043.5319999999999"/>
    <n v="2043.5319999999999"/>
    <n v="1282.83"/>
    <n v="20.65"/>
    <n v="0.20649999999999999"/>
    <n v="1.0209710261697424E-3"/>
    <n v="2.2487499999999998"/>
    <n v="54186.76"/>
    <n v="48680.06"/>
    <n v="1.9095452755236132E-4"/>
    <n v="0.20547902897383025"/>
    <n v="19.892000000000003"/>
    <n v="20.698000000000004"/>
    <n v="-1"/>
    <n v="-1"/>
    <n v="0.9"/>
    <n v="9.9999999999999978E-2"/>
    <n v="106528.44302467612"/>
    <n v="1.2358927003040643E-2"/>
    <n v="0"/>
    <n v="0"/>
    <n v="0"/>
    <n v="119777.33792033375"/>
    <m/>
    <m/>
    <s v=""/>
    <s v=""/>
    <n v="64.436823352439006"/>
    <x v="1116"/>
    <m/>
    <m/>
    <m/>
    <n v="75.908467286577746"/>
    <n v="-0.13311547931824541"/>
    <n v="0"/>
    <m/>
  </r>
  <r>
    <x v="1159"/>
    <n v="1277.58"/>
    <n v="-4.0925142068707343E-3"/>
    <n v="8.6929967424846932E-3"/>
    <n v="0"/>
    <n v="2035.2370000000001"/>
    <n v="2035.2370000000001"/>
    <n v="1277.58"/>
    <n v="21.99"/>
    <n v="0.21989999999999998"/>
    <n v="1.6731654352280245E-2"/>
    <n v="2.1712500000000001"/>
    <n v="54938.17"/>
    <n v="49345.84"/>
    <n v="1.6817474815533254E-5"/>
    <n v="0.20316834564771974"/>
    <n v="20.260000000000002"/>
    <n v="20.602"/>
    <n v="-1"/>
    <n v="-1"/>
    <n v="0.9"/>
    <n v="9.9999999999999978E-2"/>
    <n v="106281.76596663709"/>
    <n v="-5.4971166163334528E-3"/>
    <n v="0"/>
    <n v="0"/>
    <n v="0"/>
    <n v="119505.85903174564"/>
    <m/>
    <m/>
    <s v=""/>
    <s v=""/>
    <n v="64.290775381331954"/>
    <x v="1117"/>
    <m/>
    <m/>
    <m/>
    <n v="75.908467286577746"/>
    <n v="-0.13517034171243625"/>
    <n v="0"/>
    <m/>
  </r>
  <r>
    <x v="1160"/>
    <n v="1274.98"/>
    <n v="-2.0350976064120729E-3"/>
    <n v="2.9715614770153831E-3"/>
    <n v="0"/>
    <n v="2032.127"/>
    <n v="2032.127"/>
    <n v="1274.98"/>
    <n v="21.43"/>
    <n v="0.21429999999999999"/>
    <n v="1.5642459879475851E-2"/>
    <n v="2.1625000000000001"/>
    <n v="54274.34"/>
    <n v="48747.27"/>
    <n v="4.1500666259473333E-6"/>
    <n v="0.19865754012052414"/>
    <n v="20.463999999999999"/>
    <n v="20.527000000000001"/>
    <n v="-1"/>
    <n v="-1"/>
    <n v="0.97499999999999998"/>
    <n v="2.5000000000000022E-2"/>
    <n v="105958.18072528391"/>
    <n v="5.4956903159917303E-3"/>
    <n v="0"/>
    <n v="0"/>
    <n v="0"/>
    <n v="119197.10467204417"/>
    <m/>
    <n v="119049.94"/>
    <s v=""/>
    <n v="1.2361591450122944E-3"/>
    <n v="64.124674260027916"/>
    <x v="1118"/>
    <m/>
    <m/>
    <m/>
    <n v="75.908467286577746"/>
    <n v="-0.13742715965262986"/>
    <n v="0"/>
    <m/>
  </r>
  <r>
    <x v="1161"/>
    <n v="1236.83"/>
    <n v="-2.9922037992752948E-2"/>
    <n v="-3.4933111335754718E-2"/>
    <n v="0"/>
    <n v="1971.3689999999999"/>
    <n v="1971.3689999999999"/>
    <n v="1236.83"/>
    <n v="24.03"/>
    <n v="0.24030000000000001"/>
    <n v="4.2426547730236241E-2"/>
    <n v="2.1475"/>
    <n v="58274.54"/>
    <n v="52337.82"/>
    <n v="9.2287376852666228E-4"/>
    <n v="0.19787345226976377"/>
    <n v="20.651999999999997"/>
    <n v="20.541500000000003"/>
    <n v="1"/>
    <n v="0"/>
    <n v="0.9"/>
    <n v="9.9999999999999978E-2"/>
    <n v="103062.07067324621"/>
    <n v="1.4078873585665619E-4"/>
    <n v="0"/>
    <n v="0"/>
    <n v="0"/>
    <n v="115941.99022841013"/>
    <m/>
    <m/>
    <s v=""/>
    <s v=""/>
    <n v="62.373514666416582"/>
    <x v="1119"/>
    <m/>
    <m/>
    <m/>
    <n v="75.908467286577746"/>
    <n v="-0.16100471447409592"/>
    <n v="0"/>
    <m/>
  </r>
  <r>
    <x v="1162"/>
    <n v="1242.31"/>
    <n v="4.4306816619907874E-3"/>
    <n v="-4.5342558881197981E-2"/>
    <n v="-1"/>
    <n v="1980.183"/>
    <n v="1980.183"/>
    <n v="1242.31"/>
    <n v="23.06"/>
    <n v="0.2306"/>
    <n v="9.7021799452590429E-3"/>
    <n v="2.1437499999999998"/>
    <n v="57101.98"/>
    <n v="51282.26"/>
    <n v="1.9544313386245785E-5"/>
    <n v="0.22089782005474096"/>
    <n v="21.506"/>
    <n v="20.7315"/>
    <n v="1"/>
    <n v="0"/>
    <n v="0"/>
    <n v="0"/>
    <n v="103265.18465722412"/>
    <n v="-3.1920803568910916E-2"/>
    <n v="1"/>
    <n v="20"/>
    <n v="0"/>
    <n v="116175.23923397549"/>
    <m/>
    <m/>
    <s v=""/>
    <s v=""/>
    <n v="62.49899604068743"/>
    <x v="1120"/>
    <m/>
    <m/>
    <m/>
    <n v="75.908467286577746"/>
    <n v="-0.15933872691609352"/>
    <n v="1"/>
    <m/>
  </r>
  <r>
    <x v="1163"/>
    <n v="1267.79"/>
    <n v="2.0510178618863284E-2"/>
    <n v="-1.1108789525181684E-2"/>
    <n v="-1"/>
    <n v="2021.1289999999999"/>
    <n v="2021.1289999999999"/>
    <n v="1267.79"/>
    <n v="22.64"/>
    <n v="0.22640000000000002"/>
    <n v="2.6808544266329587E-2"/>
    <n v="2.1462500000000002"/>
    <n v="55240.59"/>
    <n v="49603.360000000001"/>
    <n v="4.1219870826173589E-4"/>
    <n v="0.19959145573367043"/>
    <n v="22.231999999999999"/>
    <n v="20.827000000000002"/>
    <n v="1"/>
    <n v="0"/>
    <n v="0"/>
    <n v="0"/>
    <n v="103265.18465722412"/>
    <n v="-4.0458530527084369E-2"/>
    <n v="1"/>
    <n v="20"/>
    <n v="1.7885416666666654E-2"/>
    <n v="116196.01765957598"/>
    <m/>
    <m/>
    <s v=""/>
    <s v=""/>
    <n v="62.510174246541794"/>
    <x v="1121"/>
    <m/>
    <m/>
    <m/>
    <n v="75.908467286577746"/>
    <n v="-0.15925402185075643"/>
    <n v="1"/>
    <m/>
  </r>
  <r>
    <x v="1164"/>
    <n v="1224.51"/>
    <n v="-3.4138145907445239E-2"/>
    <n v="-4.1154421225756188E-2"/>
    <n v="-1"/>
    <n v="1952.1379999999999"/>
    <n v="1952.1379999999999"/>
    <n v="1224.51"/>
    <n v="25.47"/>
    <n v="0.25469999999999998"/>
    <n v="4.3916123474508156E-2"/>
    <n v="2.1349999999999998"/>
    <n v="59112.480000000003"/>
    <n v="53077.79"/>
    <n v="1.2064829325435043E-3"/>
    <n v="0.21078387652549183"/>
    <n v="22.630000000000003"/>
    <n v="20.926000000000002"/>
    <n v="1"/>
    <n v="0"/>
    <n v="0"/>
    <n v="0"/>
    <n v="103265.18465722412"/>
    <n v="-3.0632742531457979E-2"/>
    <n v="1"/>
    <n v="20"/>
    <n v="5.93055555555555E-3"/>
    <n v="116202.90872895662"/>
    <m/>
    <m/>
    <s v=""/>
    <s v=""/>
    <n v="62.513881447153359"/>
    <x v="1122"/>
    <m/>
    <m/>
    <m/>
    <n v="75.908467286577746"/>
    <n v="-0.15922604467075918"/>
    <n v="1"/>
    <m/>
  </r>
  <r>
    <x v="1165"/>
    <n v="1232.04"/>
    <n v="6.1493985349241331E-3"/>
    <n v="-3.2969925084419982E-2"/>
    <n v="-1"/>
    <n v="1964.248"/>
    <n v="1964.248"/>
    <n v="1232.04"/>
    <n v="24.52"/>
    <n v="0.2452"/>
    <n v="1.1751110902231743E-2"/>
    <n v="2.13"/>
    <n v="58007.79"/>
    <n v="52083.38"/>
    <n v="3.758386573617737E-5"/>
    <n v="0.23344888909776826"/>
    <n v="23.326000000000001"/>
    <n v="21.193499999999993"/>
    <n v="1"/>
    <n v="0"/>
    <n v="0"/>
    <n v="0"/>
    <n v="103265.18465722412"/>
    <n v="-2.8382867766422959E-2"/>
    <n v="1"/>
    <n v="20"/>
    <n v="5.9166666666665702E-3"/>
    <n v="116209.7840677231"/>
    <m/>
    <m/>
    <s v=""/>
    <s v=""/>
    <n v="62.517580185138989"/>
    <x v="1123"/>
    <m/>
    <m/>
    <m/>
    <n v="75.908467286577746"/>
    <n v="-0.15919818333089719"/>
    <n v="1"/>
    <m/>
  </r>
  <r>
    <x v="1166"/>
    <n v="1249.05"/>
    <n v="1.3806369923054396E-2"/>
    <n v="1.0758482831387362E-2"/>
    <n v="1"/>
    <n v="1992.001"/>
    <n v="1992.001"/>
    <n v="1249.05"/>
    <n v="24.39"/>
    <n v="0.24390000000000001"/>
    <n v="2.3575809431130551E-2"/>
    <n v="2.1387499999999999"/>
    <n v="58473.05"/>
    <n v="52498.68"/>
    <n v="1.8801703121005151E-4"/>
    <n v="0.22032419056886945"/>
    <n v="23.943999999999999"/>
    <n v="21.360999999999997"/>
    <n v="1"/>
    <n v="0"/>
    <n v="0"/>
    <n v="0"/>
    <n v="103265.18465722412"/>
    <n v="-2.5415650303036719E-2"/>
    <n v="1"/>
    <n v="20"/>
    <n v="5.9409722222221184E-3"/>
    <n v="116216.68805871406"/>
    <m/>
    <m/>
    <s v=""/>
    <s v=""/>
    <n v="62.521294337211792"/>
    <x v="1124"/>
    <m/>
    <m/>
    <m/>
    <n v="75.908467286577746"/>
    <n v="-0.15917011671154013"/>
    <n v="1"/>
    <m/>
  </r>
  <r>
    <x v="1167"/>
    <n v="1251.7"/>
    <n v="2.1216124254435087E-3"/>
    <n v="8.4494135948400828E-3"/>
    <n v="0"/>
    <n v="1996.2550000000001"/>
    <n v="1996.2550000000001"/>
    <n v="1251.7"/>
    <n v="25.66"/>
    <n v="0.25659999999999999"/>
    <n v="3.2662327197540891E-2"/>
    <n v="2.1462500000000002"/>
    <n v="58959.15"/>
    <n v="52932.65"/>
    <n v="4.4917079355747366E-6"/>
    <n v="0.2239376728024591"/>
    <n v="24.015999999999998"/>
    <n v="21.502999999999997"/>
    <n v="1"/>
    <n v="0"/>
    <n v="0.85"/>
    <n v="0.15000000000000002"/>
    <n v="103265.18465722412"/>
    <n v="1.97079277226897E-3"/>
    <n v="0"/>
    <n v="0"/>
    <n v="5.9618055555554772E-3"/>
    <n v="116223.61667167924"/>
    <m/>
    <m/>
    <s v=""/>
    <s v=""/>
    <n v="62.525021735210991"/>
    <x v="1125"/>
    <m/>
    <m/>
    <m/>
    <n v="75.908467286577746"/>
    <n v="-0.15914187398696422"/>
    <n v="0"/>
    <m/>
  </r>
  <r>
    <x v="1168"/>
    <n v="1192.7"/>
    <n v="-4.7135895182551679E-2"/>
    <n v="-5.919666020657488E-2"/>
    <n v="0"/>
    <n v="1902.174"/>
    <n v="1902.174"/>
    <n v="1192.7"/>
    <n v="31.7"/>
    <n v="0.317"/>
    <n v="9.6736873583048805E-2"/>
    <n v="3.1062500000000002"/>
    <n v="62507.17"/>
    <n v="56110.54"/>
    <n v="2.3312464231744572E-3"/>
    <n v="0.2202631264169512"/>
    <n v="24.535999999999998"/>
    <n v="21.768999999999998"/>
    <n v="1"/>
    <n v="0"/>
    <n v="0.85"/>
    <n v="0.15000000000000002"/>
    <n v="100057.76400917495"/>
    <n v="0"/>
    <n v="0"/>
    <n v="0"/>
    <n v="0"/>
    <n v="112616.87280801478"/>
    <m/>
    <m/>
    <s v=""/>
    <s v=""/>
    <n v="60.584695449323611"/>
    <x v="1126"/>
    <m/>
    <m/>
    <m/>
    <n v="75.908467286577746"/>
    <n v="-0.18529967013328363"/>
    <n v="0"/>
    <m/>
  </r>
  <r>
    <x v="1169"/>
    <n v="1213.5999999999999"/>
    <n v="1.7523266538106652E-2"/>
    <n v="-7.5352477610229895E-3"/>
    <n v="-1"/>
    <n v="1935.49"/>
    <n v="1935.49"/>
    <n v="1213.5999999999999"/>
    <n v="30.3"/>
    <n v="0.30299999999999999"/>
    <n v="2.8916887269011649E-2"/>
    <n v="6.4375"/>
    <n v="61335.03"/>
    <n v="55056.71"/>
    <n v="3.0176916684591189E-4"/>
    <n v="0.27408311273098834"/>
    <n v="26.347999999999995"/>
    <n v="22.375"/>
    <n v="1"/>
    <n v="0"/>
    <n v="0"/>
    <n v="0"/>
    <n v="101266.21951617516"/>
    <n v="-3.1060038857198657E-2"/>
    <n v="1"/>
    <n v="20"/>
    <n v="0"/>
    <n v="113976.68534949604"/>
    <m/>
    <m/>
    <s v=""/>
    <s v=""/>
    <n v="61.316236173547566"/>
    <x v="1127"/>
    <m/>
    <m/>
    <m/>
    <n v="75.908467286577746"/>
    <n v="-0.17548388608073651"/>
    <n v="1"/>
    <m/>
  </r>
  <r>
    <x v="1170"/>
    <n v="1156.3900000000001"/>
    <n v="-4.7140738299274676E-2"/>
    <n v="-6.0825384595221799E-2"/>
    <n v="0"/>
    <n v="1844.306"/>
    <n v="1844.306"/>
    <n v="1156.3900000000001"/>
    <n v="36.22"/>
    <n v="0.36219999999999997"/>
    <n v="8.250220372103334E-2"/>
    <n v="5.03125"/>
    <n v="64845.86"/>
    <n v="58206.559999999998"/>
    <n v="2.331737265514684E-3"/>
    <n v="0.27969779627896663"/>
    <n v="27.314"/>
    <n v="22.841000000000001"/>
    <n v="1"/>
    <n v="1"/>
    <n v="0.75"/>
    <n v="0.25"/>
    <n v="101266.21951617516"/>
    <n v="-1.9357590340677522E-2"/>
    <n v="0"/>
    <n v="0"/>
    <n v="1.3975694444444464E-2"/>
    <n v="113992.61438277838"/>
    <m/>
    <m/>
    <s v=""/>
    <s v=""/>
    <n v="61.324805543360014"/>
    <x v="1128"/>
    <m/>
    <m/>
    <m/>
    <n v="75.908467286577746"/>
    <n v="-0.1753901172356398"/>
    <n v="0"/>
    <m/>
  </r>
  <r>
    <x v="1171"/>
    <n v="1206.51"/>
    <n v="4.3341779157550553E-2"/>
    <n v="-3.1289975360725641E-2"/>
    <n v="0"/>
    <n v="1924.8489999999999"/>
    <n v="1924.8489999999999"/>
    <n v="1206.51"/>
    <n v="33.1"/>
    <n v="0.33100000000000002"/>
    <n v="7.3484651169659632E-3"/>
    <n v="3.84375"/>
    <n v="61713.62"/>
    <n v="55393.32"/>
    <n v="1.8002039935710629E-3"/>
    <n v="0.32365153488303405"/>
    <n v="29.653999999999996"/>
    <n v="23.588000000000001"/>
    <n v="1"/>
    <n v="1"/>
    <n v="0.75"/>
    <n v="0.25"/>
    <n v="103334.4131417797"/>
    <n v="-1.9357590340677522E-2"/>
    <n v="0"/>
    <n v="0"/>
    <n v="0"/>
    <n v="116349.71536919317"/>
    <m/>
    <m/>
    <s v=""/>
    <s v=""/>
    <n v="62.592859271407391"/>
    <x v="1129"/>
    <m/>
    <m/>
    <m/>
    <n v="75.908467286577746"/>
    <n v="-0.15836101733518315"/>
    <n v="0"/>
    <m/>
  </r>
  <r>
    <x v="1172"/>
    <n v="1255.08"/>
    <n v="4.0256607902130925E-2"/>
    <n v="6.8450201159617752E-3"/>
    <n v="0"/>
    <n v="2002.3219999999999"/>
    <n v="2002.3219999999999"/>
    <n v="1255.08"/>
    <n v="32.07"/>
    <n v="0.32069999999999999"/>
    <n v="-2.9613946907079247E-2"/>
    <n v="3.25"/>
    <n v="60312.55"/>
    <n v="54134.12"/>
    <n v="1.5576773271646475E-3"/>
    <n v="0.35031394690707923"/>
    <n v="31.395999999999997"/>
    <n v="24.222000000000001"/>
    <n v="1"/>
    <n v="1"/>
    <n v="0.6"/>
    <n v="0.4"/>
    <n v="105867.08382953941"/>
    <n v="6.7039520420530962E-4"/>
    <n v="0"/>
    <n v="0"/>
    <n v="0"/>
    <n v="119201.55877378961"/>
    <m/>
    <m/>
    <s v=""/>
    <s v=""/>
    <n v="64.127070440911126"/>
    <x v="1130"/>
    <m/>
    <m/>
    <m/>
    <n v="75.908467286577746"/>
    <n v="-0.13775407915841553"/>
    <n v="0"/>
    <m/>
  </r>
  <r>
    <x v="1173"/>
    <n v="1207.0899999999999"/>
    <n v="-3.8236606431462539E-2"/>
    <n v="1.5744308867050916E-2"/>
    <n v="0"/>
    <n v="1925.855"/>
    <n v="1925.855"/>
    <n v="1207.0899999999999"/>
    <n v="33.85"/>
    <n v="0.33850000000000002"/>
    <n v="-3.5076142304659275E-2"/>
    <n v="2.96875"/>
    <n v="64530.98"/>
    <n v="57915.67"/>
    <n v="1.5199714474818577E-3"/>
    <n v="0.3735761423046593"/>
    <n v="32.677999999999997"/>
    <n v="24.834499999999998"/>
    <n v="1"/>
    <n v="1"/>
    <n v="0.6"/>
    <n v="0.4"/>
    <n v="106396.43171675633"/>
    <n v="2.519628644399341E-2"/>
    <n v="0"/>
    <n v="0"/>
    <n v="0"/>
    <n v="119805.15156651672"/>
    <m/>
    <m/>
    <s v=""/>
    <s v=""/>
    <n v="64.451786308178356"/>
    <x v="1131"/>
    <m/>
    <m/>
    <m/>
    <n v="75.908467286577746"/>
    <n v="-0.13345564857749292"/>
    <n v="0"/>
    <m/>
  </r>
  <r>
    <x v="1174"/>
    <n v="1188.22"/>
    <n v="-1.5632637168727981E-2"/>
    <n v="-1.7411594839783717E-2"/>
    <n v="0"/>
    <n v="1895.7809999999999"/>
    <n v="1895.7809999999999"/>
    <n v="1188.22"/>
    <n v="35.72"/>
    <n v="0.35719999999999996"/>
    <n v="-3.8441888868966045E-2"/>
    <n v="2.95"/>
    <n v="70152.83"/>
    <n v="62958.92"/>
    <n v="2.482551722417363E-4"/>
    <n v="0.39564188886896601"/>
    <n v="33.107999999999997"/>
    <n v="25.586500000000004"/>
    <n v="1"/>
    <n v="1"/>
    <n v="0.6"/>
    <n v="0.4"/>
    <n v="109104.44393651337"/>
    <n v="6.335008352775251E-2"/>
    <n v="0"/>
    <n v="0"/>
    <n v="0"/>
    <n v="122857.53472505469"/>
    <m/>
    <m/>
    <s v=""/>
    <s v=""/>
    <n v="66.093882198817454"/>
    <x v="1132"/>
    <m/>
    <m/>
    <m/>
    <n v="75.908467286577746"/>
    <n v="-0.11140105047353421"/>
    <n v="0"/>
    <m/>
  </r>
  <r>
    <x v="1175"/>
    <n v="1185.8699999999999"/>
    <n v="-1.9777482284426551E-3"/>
    <n v="2.7751395231048304E-2"/>
    <n v="0"/>
    <n v="1892.0509999999999"/>
    <n v="1892.0509999999999"/>
    <n v="1185.8699999999999"/>
    <n v="35.19"/>
    <n v="0.35189999999999999"/>
    <n v="-4.7230337153332691E-2"/>
    <n v="2.6875"/>
    <n v="69345.75"/>
    <n v="62232.12"/>
    <n v="3.9192380437016877E-6"/>
    <n v="0.39913033715333268"/>
    <n v="34.191999999999993"/>
    <n v="26.324000000000002"/>
    <n v="1"/>
    <n v="1"/>
    <n v="0.6"/>
    <n v="0.4"/>
    <n v="108471.17303969648"/>
    <n v="7.7402162910665595E-2"/>
    <n v="0"/>
    <n v="0"/>
    <n v="0"/>
    <n v="122147.12888296504"/>
    <m/>
    <m/>
    <s v=""/>
    <s v=""/>
    <n v="65.711703929120745"/>
    <x v="1133"/>
    <m/>
    <m/>
    <m/>
    <n v="75.908467286577746"/>
    <n v="-0.11656223896068374"/>
    <n v="0"/>
    <m/>
  </r>
  <r>
    <x v="1176"/>
    <n v="1209.18"/>
    <n v="1.9656454754737096E-2"/>
    <n v="4.0660708282348468E-3"/>
    <n v="0"/>
    <n v="1929.2439999999999"/>
    <n v="1929.2439999999999"/>
    <n v="1209.18"/>
    <n v="32.82"/>
    <n v="0.32819999999999999"/>
    <n v="-6.9160434015457461E-2"/>
    <n v="2.5625"/>
    <n v="67238.87"/>
    <n v="60338.91"/>
    <n v="3.789158707470288E-4"/>
    <n v="0.39736043401545745"/>
    <n v="33.986000000000004"/>
    <n v="27.059000000000005"/>
    <n v="1"/>
    <n v="1"/>
    <n v="0.6"/>
    <n v="0.4"/>
    <n v="108430.51509699364"/>
    <n v="7.11486373041752E-2"/>
    <n v="0"/>
    <n v="0"/>
    <n v="0"/>
    <n v="122103.35157988423"/>
    <m/>
    <m/>
    <s v=""/>
    <s v=""/>
    <n v="65.688152977042137"/>
    <x v="1134"/>
    <m/>
    <m/>
    <m/>
    <n v="75.908467286577746"/>
    <n v="-0.11690184675056203"/>
    <n v="0"/>
    <m/>
  </r>
  <r>
    <x v="1177"/>
    <n v="1213.27"/>
    <n v="3.3824575332042084E-3"/>
    <n v="-3.280807954069187E-2"/>
    <n v="0"/>
    <n v="1935.787"/>
    <n v="1935.787"/>
    <n v="1213.27"/>
    <n v="34.74"/>
    <n v="0.34740000000000004"/>
    <n v="-4.9759468023255593E-2"/>
    <n v="2.3125"/>
    <n v="69020.09"/>
    <n v="61934.96"/>
    <n v="1.1402439824161765E-5"/>
    <n v="0.39715946802325564"/>
    <n v="33.929999999999993"/>
    <n v="27.712000000000007"/>
    <n v="1"/>
    <n v="1"/>
    <n v="0.6"/>
    <n v="0.4"/>
    <n v="109797.82861010463"/>
    <n v="4.9316600349022632E-2"/>
    <n v="0"/>
    <n v="0"/>
    <n v="0"/>
    <n v="123645.67090345506"/>
    <m/>
    <m/>
    <s v=""/>
    <s v=""/>
    <n v="66.517877193087813"/>
    <x v="1135"/>
    <m/>
    <m/>
    <m/>
    <n v="75.908467286577746"/>
    <n v="-0.10577047841067488"/>
    <n v="0"/>
    <m/>
  </r>
  <r>
    <x v="1178"/>
    <n v="1106.42"/>
    <n v="-8.806778375794333E-2"/>
    <n v="-8.2639256867172661E-2"/>
    <n v="0"/>
    <n v="1765.7239999999999"/>
    <n v="1765.7239999999999"/>
    <n v="1106.42"/>
    <n v="46.72"/>
    <n v="0.4672"/>
    <n v="7.0071345932932905E-2"/>
    <n v="2.5687500000000001"/>
    <n v="78691.759999999995"/>
    <n v="70606.460000000006"/>
    <n v="8.4989252919555214E-3"/>
    <n v="0.3971286540670671"/>
    <n v="34.463999999999999"/>
    <n v="28.477500000000003"/>
    <n v="1"/>
    <n v="1"/>
    <n v="0.6"/>
    <n v="0.4"/>
    <n v="110145.14559723432"/>
    <n v="3.7129055022373736E-2"/>
    <n v="0"/>
    <n v="0"/>
    <n v="0"/>
    <n v="124058.65458661623"/>
    <m/>
    <m/>
    <s v=""/>
    <s v=""/>
    <n v="66.740050745291796"/>
    <x v="1136"/>
    <m/>
    <m/>
    <m/>
    <n v="75.908467286577746"/>
    <n v="-0.10285375494556748"/>
    <n v="0"/>
    <m/>
  </r>
  <r>
    <x v="1179"/>
    <n v="1166.3599999999999"/>
    <n v="5.4174725691870984E-2"/>
    <n v="-1.2831894006573696E-2"/>
    <n v="0"/>
    <n v="1861.4380000000001"/>
    <n v="1861.4380000000001"/>
    <n v="1166.3599999999999"/>
    <n v="39.39"/>
    <n v="0.39390000000000003"/>
    <n v="-0.11041970657909073"/>
    <n v="6.8750000000000009"/>
    <n v="74016"/>
    <n v="66408.960000000006"/>
    <n v="2.7834287520965943E-3"/>
    <n v="0.50431970657909075"/>
    <n v="37.037999999999997"/>
    <n v="29.780999999999999"/>
    <n v="1"/>
    <n v="1"/>
    <n v="0.6"/>
    <n v="0.4"/>
    <n v="111106.17758938755"/>
    <n v="3.5233454919405993E-2"/>
    <n v="0"/>
    <n v="0"/>
    <n v="0"/>
    <n v="125144.97747004802"/>
    <m/>
    <m/>
    <s v=""/>
    <s v=""/>
    <n v="67.324461761255122"/>
    <x v="1137"/>
    <m/>
    <m/>
    <m/>
    <n v="75.908467286577746"/>
    <n v="-9.5021425020412775E-2"/>
    <n v="0"/>
    <m/>
  </r>
  <r>
    <x v="1180"/>
    <n v="1161.06"/>
    <n v="-4.5440515792721792E-3"/>
    <n v="-1.539819735740322E-2"/>
    <n v="0"/>
    <n v="1853.2639999999999"/>
    <n v="1853.2639999999999"/>
    <n v="1161.06"/>
    <n v="39.81"/>
    <n v="0.39810000000000001"/>
    <n v="-0.13456836134367789"/>
    <n v="3.7937499999999997"/>
    <n v="76456.87"/>
    <n v="68596.94"/>
    <n v="2.0742624619440821E-5"/>
    <n v="0.5326683613436779"/>
    <n v="37.772000000000006"/>
    <n v="30.651000000000003"/>
    <n v="1"/>
    <n v="1"/>
    <n v="0.6"/>
    <n v="0.4"/>
    <n v="112267.50303502702"/>
    <n v="1.8346948856079237E-2"/>
    <n v="0"/>
    <n v="0"/>
    <n v="0"/>
    <n v="126466.04571422777"/>
    <m/>
    <m/>
    <s v=""/>
    <s v=""/>
    <n v="68.035159148296287"/>
    <x v="1138"/>
    <m/>
    <m/>
    <m/>
    <n v="75.908467286577746"/>
    <n v="-8.5492000268583834E-2"/>
    <n v="0"/>
    <m/>
  </r>
  <r>
    <x v="1181"/>
    <n v="1114.28"/>
    <n v="-4.0290768780252506E-2"/>
    <n v="-7.5345420892392823E-2"/>
    <n v="0"/>
    <n v="1778.8969999999999"/>
    <n v="1778.8969999999999"/>
    <n v="1114.28"/>
    <n v="45.26"/>
    <n v="0.4526"/>
    <n v="-7.8235080978555249E-2"/>
    <n v="2.6812499999999999"/>
    <n v="81557.14"/>
    <n v="73170.789999999994"/>
    <n v="1.6912594188334773E-3"/>
    <n v="0.53083508097855525"/>
    <n v="38.696000000000005"/>
    <n v="31.570000000000004"/>
    <n v="1"/>
    <n v="1"/>
    <n v="0.6"/>
    <n v="0.4"/>
    <n v="112547.76849675379"/>
    <n v="3.4998515171779543E-2"/>
    <n v="0"/>
    <n v="0"/>
    <n v="0"/>
    <n v="126795.68881379438"/>
    <m/>
    <n v="126644.06"/>
    <s v=""/>
    <n v="1.1972832661426569E-3"/>
    <n v="68.212497821412001"/>
    <x v="1139"/>
    <m/>
    <m/>
    <m/>
    <n v="75.908467286577746"/>
    <n v="-8.3132131850217728E-2"/>
    <n v="0"/>
    <m/>
  </r>
  <r>
    <x v="1182"/>
    <n v="1099.23"/>
    <n v="-1.3506479520407733E-2"/>
    <n v="-9.2234357946004764E-2"/>
    <n v="0"/>
    <n v="1754.9069999999999"/>
    <n v="1754.9069999999999"/>
    <n v="1099.23"/>
    <n v="45.14"/>
    <n v="0.45140000000000002"/>
    <n v="-9.7203549529403133E-2"/>
    <n v="1.9962500000000001"/>
    <n v="84288"/>
    <n v="75618.600000000006"/>
    <n v="1.849197932963214E-4"/>
    <n v="0.54860354952940316"/>
    <n v="41.184000000000005"/>
    <n v="32.631500000000003"/>
    <n v="1"/>
    <n v="1"/>
    <n v="0.6"/>
    <n v="0.4"/>
    <n v="113141.73517629503"/>
    <n v="3.7971353323159818E-2"/>
    <n v="0"/>
    <n v="0"/>
    <n v="0"/>
    <n v="127467.96877094803"/>
    <m/>
    <m/>
    <s v=""/>
    <s v=""/>
    <n v="68.57416544230459"/>
    <x v="1140"/>
    <m/>
    <m/>
    <m/>
    <n v="75.908467286577746"/>
    <n v="-7.8294821989796204E-2"/>
    <n v="0"/>
    <m/>
  </r>
  <r>
    <x v="1183"/>
    <n v="1056.8900000000001"/>
    <n v="-3.8517871601029707E-2"/>
    <n v="-4.2684445789091141E-2"/>
    <n v="0"/>
    <n v="1687.335"/>
    <n v="1687.335"/>
    <n v="1056.8900000000001"/>
    <n v="52.05"/>
    <n v="0.52049999999999996"/>
    <n v="-2.9987501772031022E-2"/>
    <n v="2.3687499999999999"/>
    <n v="87331.01"/>
    <n v="78341.679999999993"/>
    <n v="1.5428635133347942E-3"/>
    <n v="0.55048750177203098"/>
    <n v="43.263999999999996"/>
    <n v="33.735499999999995"/>
    <n v="1"/>
    <n v="1"/>
    <n v="0.6"/>
    <n v="0.4"/>
    <n v="112156.67387916624"/>
    <n v="3.0455124737163164E-2"/>
    <n v="0"/>
    <n v="0"/>
    <n v="0"/>
    <n v="126363.87297245683"/>
    <m/>
    <m/>
    <s v=""/>
    <s v=""/>
    <n v="67.980193100233777"/>
    <x v="1141"/>
    <m/>
    <m/>
    <m/>
    <n v="75.908467286577746"/>
    <n v="-8.6349746211132561E-2"/>
    <n v="0"/>
    <m/>
  </r>
  <r>
    <x v="1184"/>
    <n v="996.23"/>
    <n v="-5.7394809298980998E-2"/>
    <n v="-0.15425398077994312"/>
    <n v="0"/>
    <n v="1590.5129999999999"/>
    <n v="1590.5129999999999"/>
    <n v="996.23"/>
    <n v="53.68"/>
    <n v="0.53679999999999994"/>
    <n v="-2.0100521027291429E-2"/>
    <n v="3.9375"/>
    <n v="95714.880000000005"/>
    <n v="85861.56"/>
    <n v="3.4937270223147046E-3"/>
    <n v="0.55690052102729137"/>
    <n v="44.330000000000005"/>
    <n v="35.206000000000003"/>
    <n v="1"/>
    <n v="1"/>
    <n v="0.6"/>
    <n v="0.4"/>
    <n v="112600.6360361882"/>
    <n v="1.8262523246257434E-2"/>
    <n v="0"/>
    <n v="0"/>
    <n v="0"/>
    <n v="126865.72200920054"/>
    <m/>
    <m/>
    <s v=""/>
    <s v=""/>
    <n v="68.250173701670718"/>
    <x v="1142"/>
    <m/>
    <m/>
    <m/>
    <n v="75.908467286577746"/>
    <n v="-8.2745095371838273E-2"/>
    <n v="0"/>
    <m/>
  </r>
  <r>
    <x v="1185"/>
    <n v="984.94"/>
    <n v="-1.1332724370878178E-2"/>
    <n v="-0.16104265357154912"/>
    <n v="0"/>
    <n v="1573.3420000000001"/>
    <n v="1573.3420000000001"/>
    <n v="984.94"/>
    <n v="57.53"/>
    <n v="0.57530000000000003"/>
    <n v="-1.6251666447898216E-2"/>
    <n v="5.375"/>
    <n v="101188.6"/>
    <n v="90770.7"/>
    <n v="1.299013880246525E-4"/>
    <n v="0.59155166644789825"/>
    <n v="47.188000000000002"/>
    <n v="36.616499999999995"/>
    <n v="1"/>
    <n v="1"/>
    <n v="0.6"/>
    <n v="0.4"/>
    <n v="114410.17218290968"/>
    <n v="1.3450723256124286E-2"/>
    <n v="0"/>
    <n v="0"/>
    <n v="0"/>
    <n v="128946.01194832695"/>
    <m/>
    <m/>
    <s v=""/>
    <s v=""/>
    <n v="69.369310907896661"/>
    <x v="1143"/>
    <m/>
    <m/>
    <m/>
    <n v="75.908467286577746"/>
    <n v="-6.7728606333793073E-2"/>
    <n v="0"/>
    <m/>
  </r>
  <r>
    <x v="1186"/>
    <n v="909.92"/>
    <n v="-7.6167076167076297E-2"/>
    <n v="-0.19691896095837291"/>
    <n v="0"/>
    <n v="1453.519"/>
    <n v="1453.519"/>
    <n v="909.92"/>
    <n v="63.92"/>
    <n v="0.63919999999999999"/>
    <n v="5.0387817219333164E-2"/>
    <n v="5.09375"/>
    <n v="111274.76"/>
    <n v="99817.27"/>
    <n v="6.2764488391680757E-3"/>
    <n v="0.58881218278066683"/>
    <n v="50.731999999999999"/>
    <n v="38.266999999999996"/>
    <n v="1"/>
    <n v="1"/>
    <n v="0.6"/>
    <n v="0.4"/>
    <n v="113742.62883695912"/>
    <n v="1.9085390606880637E-2"/>
    <n v="0"/>
    <n v="0"/>
    <n v="0"/>
    <n v="128195.00152590009"/>
    <m/>
    <m/>
    <s v=""/>
    <s v=""/>
    <n v="68.965288521308423"/>
    <x v="1144"/>
    <m/>
    <m/>
    <m/>
    <n v="75.908467286577746"/>
    <n v="-7.3182486781236622E-2"/>
    <n v="0"/>
    <m/>
  </r>
  <r>
    <x v="1187"/>
    <n v="899.22"/>
    <n v="-1.1759275540706771E-2"/>
    <n v="-0.19517175697867195"/>
    <n v="0"/>
    <n v="1436.5619999999999"/>
    <n v="1436.5619999999999"/>
    <n v="899.22"/>
    <n v="69.95"/>
    <n v="0.69950000000000001"/>
    <n v="6.3281530037550437E-2"/>
    <n v="2.46875"/>
    <n v="116108.78"/>
    <n v="104152.27"/>
    <n v="1.39924357931759E-4"/>
    <n v="0.63621846996244957"/>
    <n v="54.463999999999999"/>
    <n v="40.243499999999997"/>
    <n v="1"/>
    <n v="1"/>
    <n v="0.6"/>
    <n v="0.4"/>
    <n v="114916.01804931147"/>
    <n v="1.0616472953346889E-2"/>
    <n v="0"/>
    <n v="0"/>
    <n v="0"/>
    <n v="129525.30368774015"/>
    <m/>
    <m/>
    <s v=""/>
    <s v=""/>
    <n v="69.680953495135682"/>
    <x v="1145"/>
    <m/>
    <m/>
    <m/>
    <n v="75.908467286577746"/>
    <n v="-6.3589110802681259E-2"/>
    <n v="0"/>
    <m/>
  </r>
  <r>
    <x v="1188"/>
    <n v="1003.35"/>
    <n v="0.11580036031227059"/>
    <n v="-4.0853525065371654E-2"/>
    <n v="0"/>
    <n v="1602.9280000000001"/>
    <n v="1602.9280000000001"/>
    <n v="1003.35"/>
    <n v="54.99"/>
    <n v="0.54990000000000006"/>
    <n v="-8.7239078491544997E-2"/>
    <n v="2.46875"/>
    <n v="107264.15"/>
    <n v="96214.44"/>
    <n v="1.2006014275264869E-2"/>
    <n v="0.63713907849154505"/>
    <n v="59.426000000000002"/>
    <n v="42.457999999999991"/>
    <n v="1"/>
    <n v="1"/>
    <n v="0.6"/>
    <n v="0.4"/>
    <n v="119397.13779510287"/>
    <n v="1.5681948577611848E-2"/>
    <n v="0"/>
    <n v="0"/>
    <n v="0"/>
    <n v="134578.72198195499"/>
    <m/>
    <m/>
    <s v=""/>
    <s v=""/>
    <n v="72.399549747182007"/>
    <x v="1146"/>
    <m/>
    <m/>
    <m/>
    <n v="75.908467286577746"/>
    <n v="-2.7131090279691739E-2"/>
    <n v="0"/>
    <m/>
  </r>
  <r>
    <x v="1189"/>
    <n v="998.01"/>
    <n v="-5.3221707280610708E-3"/>
    <n v="1.1219113505548273E-2"/>
    <n v="0"/>
    <n v="1594.414"/>
    <n v="1594.414"/>
    <n v="998.01"/>
    <n v="55.13"/>
    <n v="0.55130000000000001"/>
    <n v="-0.18444179706930752"/>
    <n v="2.1812499999999999"/>
    <n v="110083.84"/>
    <n v="98742.43"/>
    <n v="2.8476993460987561E-5"/>
    <n v="0.73574179706930753"/>
    <n v="60.013999999999996"/>
    <n v="43.622499999999995"/>
    <n v="1"/>
    <n v="1"/>
    <n v="0.6"/>
    <n v="0.4"/>
    <n v="120270.70849755645"/>
    <n v="6.4556692575755692E-2"/>
    <n v="0"/>
    <n v="0"/>
    <n v="0"/>
    <n v="135564.91769820001"/>
    <m/>
    <m/>
    <s v=""/>
    <s v=""/>
    <n v="72.930095176409026"/>
    <x v="1147"/>
    <m/>
    <m/>
    <m/>
    <n v="75.908467286577746"/>
    <n v="-2.0027393167847074E-2"/>
    <n v="0"/>
    <m/>
  </r>
  <r>
    <x v="1190"/>
    <n v="907.84"/>
    <n v="-9.0349796094227441E-2"/>
    <n v="-6.7797958217800991E-2"/>
    <n v="0"/>
    <n v="1450.5039999999999"/>
    <n v="1450.5039999999999"/>
    <n v="907.84"/>
    <n v="69.25"/>
    <n v="0.6925"/>
    <n v="-4.342848327678217E-2"/>
    <n v="2.1437499999999998"/>
    <n v="125528.14"/>
    <n v="112594.2"/>
    <n v="8.9671704261284901E-3"/>
    <n v="0.73592848327678217"/>
    <n v="60.304000000000009"/>
    <n v="44.86399999999999"/>
    <n v="1"/>
    <n v="1"/>
    <n v="0.6"/>
    <n v="0.4"/>
    <n v="120499.56673247281"/>
    <n v="6.8117487887929817E-2"/>
    <n v="0"/>
    <n v="0"/>
    <n v="0"/>
    <n v="135831.03146718981"/>
    <m/>
    <m/>
    <s v=""/>
    <s v=""/>
    <n v="73.073256864769917"/>
    <x v="1148"/>
    <m/>
    <m/>
    <m/>
    <n v="75.908467286577746"/>
    <n v="-1.8129264334282635E-2"/>
    <n v="0"/>
    <m/>
  </r>
  <r>
    <x v="1191"/>
    <n v="946.43"/>
    <n v="4.2507490306661788E-2"/>
    <n v="5.0876608255937095E-2"/>
    <n v="0"/>
    <n v="1512.2059999999999"/>
    <n v="1512.2059999999999"/>
    <n v="946.43"/>
    <n v="67.61"/>
    <n v="0.67610000000000003"/>
    <n v="-0.1097767241894948"/>
    <n v="1.9375"/>
    <n v="128250.69"/>
    <n v="115034.66"/>
    <n v="1.7329619525494819E-3"/>
    <n v="0.78587672418949484"/>
    <n v="62.648000000000003"/>
    <n v="46.515499999999996"/>
    <n v="1"/>
    <n v="1"/>
    <n v="0.6"/>
    <n v="0.4"/>
    <n v="124617.57021933717"/>
    <n v="5.3224240759186303E-2"/>
    <n v="0"/>
    <n v="0"/>
    <n v="0"/>
    <n v="140476.24839644562"/>
    <m/>
    <m/>
    <s v=""/>
    <s v=""/>
    <n v="75.572252316675019"/>
    <x v="1149"/>
    <m/>
    <m/>
    <m/>
    <n v="77.07918901668485"/>
    <n v="0"/>
    <n v="0"/>
    <m/>
  </r>
  <r>
    <x v="1192"/>
    <n v="940.55"/>
    <n v="-6.2128208108365168E-3"/>
    <n v="5.6423062985807348E-2"/>
    <n v="0"/>
    <n v="1502.838"/>
    <n v="1502.838"/>
    <n v="940.55"/>
    <n v="70.33"/>
    <n v="0.70330000000000004"/>
    <n v="-9.2938587636187231E-2"/>
    <n v="1.6687500000000002"/>
    <n v="138649.07"/>
    <n v="124359.9"/>
    <n v="3.8840325476622176E-5"/>
    <n v="0.79623858763618727"/>
    <n v="63.386000000000003"/>
    <n v="48.241"/>
    <n v="1"/>
    <n v="1"/>
    <n v="0.6"/>
    <n v="0.4"/>
    <n v="128193.86419600148"/>
    <n v="9.5610075954604579E-2"/>
    <n v="0"/>
    <n v="0"/>
    <n v="0"/>
    <n v="144509.9488759049"/>
    <m/>
    <m/>
    <s v=""/>
    <s v=""/>
    <n v="77.742269197701745"/>
    <x v="1150"/>
    <m/>
    <m/>
    <m/>
    <n v="79.290413003781282"/>
    <n v="0"/>
    <n v="0"/>
    <m/>
  </r>
  <r>
    <x v="1193"/>
    <n v="985.4"/>
    <n v="4.7684865238424301E-2"/>
    <n v="-1.169243208803894E-2"/>
    <n v="0"/>
    <n v="1574.5"/>
    <n v="1574.5"/>
    <n v="985.4"/>
    <n v="52.97"/>
    <n v="0.52969999999999995"/>
    <n v="-0.24987154656812371"/>
    <n v="1.5125"/>
    <n v="130892.97"/>
    <n v="117397.96"/>
    <n v="2.1699609424819725E-3"/>
    <n v="0.77957154656812366"/>
    <n v="63.462000000000003"/>
    <n v="50.154000000000003"/>
    <n v="1"/>
    <n v="1"/>
    <n v="0.6"/>
    <n v="0.4"/>
    <n v="128990.97898877242"/>
    <n v="0.11554391086708526"/>
    <n v="0"/>
    <n v="0"/>
    <n v="0"/>
    <n v="145410.89090811933"/>
    <m/>
    <m/>
    <s v=""/>
    <s v=""/>
    <n v="78.226950553862807"/>
    <x v="1151"/>
    <m/>
    <m/>
    <m/>
    <n v="79.778516600610246"/>
    <n v="0"/>
    <n v="0"/>
    <m/>
  </r>
  <r>
    <x v="1194"/>
    <n v="955.05"/>
    <n v="-3.0799675258778136E-2"/>
    <n v="-3.7169936618756005E-2"/>
    <n v="0"/>
    <n v="1526.02"/>
    <n v="1526.02"/>
    <n v="955.05"/>
    <n v="53.11"/>
    <n v="0.53110000000000002"/>
    <n v="-0.25118332079691574"/>
    <n v="1.28125"/>
    <n v="127489.83"/>
    <n v="114341.6"/>
    <n v="9.786858391104959E-4"/>
    <n v="0.78228332079691576"/>
    <n v="63.057999999999993"/>
    <n v="51.11"/>
    <n v="1"/>
    <n v="1"/>
    <n v="0.6"/>
    <n v="0.4"/>
    <n v="125263.98091811374"/>
    <n v="8.0352354929424719E-2"/>
    <n v="0"/>
    <n v="0"/>
    <n v="0"/>
    <n v="141212.26771097595"/>
    <m/>
    <m/>
    <s v=""/>
    <s v=""/>
    <n v="75.968209910806223"/>
    <x v="1152"/>
    <m/>
    <m/>
    <m/>
    <n v="79.778516600610246"/>
    <n v="-2.8899476226910803E-2"/>
    <n v="0"/>
    <m/>
  </r>
  <r>
    <x v="1195"/>
    <n v="896.78"/>
    <n v="-6.1012512433903932E-2"/>
    <n v="-7.8326529584324955E-3"/>
    <n v="0"/>
    <n v="1433.221"/>
    <n v="1433.221"/>
    <n v="896.78"/>
    <n v="69.650000000000006"/>
    <n v="0.69650000000000001"/>
    <n v="-8.1532846144260818E-2"/>
    <n v="1.1187499999999999"/>
    <n v="140679.85999999999"/>
    <n v="126167.34"/>
    <n v="3.9630959646884635E-3"/>
    <n v="0.77803284614426083"/>
    <n v="62.653999999999996"/>
    <n v="51.979500000000009"/>
    <n v="1"/>
    <n v="1"/>
    <n v="0.6"/>
    <n v="0.4"/>
    <n v="125860.53217310233"/>
    <n v="4.1516945255699822E-2"/>
    <n v="0"/>
    <n v="0"/>
    <n v="0"/>
    <n v="141903.79964546012"/>
    <m/>
    <m/>
    <s v=""/>
    <s v=""/>
    <n v="76.340234551515508"/>
    <x v="1153"/>
    <m/>
    <m/>
    <m/>
    <n v="79.778516600610246"/>
    <n v="-2.4169289643393266E-2"/>
    <n v="0"/>
    <m/>
  </r>
  <r>
    <x v="1196"/>
    <n v="908.11"/>
    <n v="1.2634090858404612E-2"/>
    <n v="-3.7706052406689672E-2"/>
    <n v="0"/>
    <n v="1451.373"/>
    <n v="1451.373"/>
    <n v="908.11"/>
    <n v="67.8"/>
    <n v="0.67799999999999994"/>
    <n v="-0.11781404267127416"/>
    <n v="1.20625"/>
    <n v="145463.26999999999"/>
    <n v="130452.9"/>
    <n v="1.5762668527059679E-4"/>
    <n v="0.79581404267127409"/>
    <n v="62.733999999999995"/>
    <n v="53.702500000000008"/>
    <n v="1"/>
    <n v="1"/>
    <n v="0.6"/>
    <n v="0.4"/>
    <n v="128524.66764286203"/>
    <n v="4.4489499721867665E-2"/>
    <n v="0"/>
    <n v="0"/>
    <n v="0"/>
    <n v="144912.15243400817"/>
    <m/>
    <m/>
    <s v=""/>
    <s v=""/>
    <n v="77.958643347229597"/>
    <x v="1154"/>
    <m/>
    <m/>
    <m/>
    <n v="79.778516600610246"/>
    <n v="-3.5076687509754123E-3"/>
    <n v="0"/>
    <m/>
  </r>
  <r>
    <x v="1197"/>
    <n v="876.77"/>
    <n v="-3.4511237625397873E-2"/>
    <n v="-6.6004469221251028E-2"/>
    <n v="0"/>
    <n v="1401.2909999999999"/>
    <n v="1401.2909999999999"/>
    <n v="876.77"/>
    <n v="79.13"/>
    <n v="0.7913"/>
    <n v="-3.8615448380969752E-3"/>
    <n v="1.28125"/>
    <n v="161969.12"/>
    <n v="145250.97"/>
    <n v="1.2334717416740085E-3"/>
    <n v="0.79516154483809698"/>
    <n v="62.772000000000006"/>
    <n v="55.45150000000001"/>
    <n v="1"/>
    <n v="1"/>
    <n v="0.6"/>
    <n v="0.4"/>
    <n v="131695.07596143309"/>
    <n v="3.1352701040856745E-2"/>
    <n v="0"/>
    <n v="0"/>
    <n v="0"/>
    <n v="148489.21955981909"/>
    <m/>
    <m/>
    <s v=""/>
    <s v=""/>
    <n v="79.883004386702709"/>
    <x v="1155"/>
    <m/>
    <m/>
    <m/>
    <n v="81.458935666060086"/>
    <n v="0"/>
    <n v="0"/>
    <m/>
  </r>
  <r>
    <x v="1198"/>
    <n v="848.92"/>
    <n v="-3.1764316753538635E-2"/>
    <n v="-0.14545365121321396"/>
    <n v="0"/>
    <n v="1356.78"/>
    <n v="1356.78"/>
    <n v="848.92"/>
    <n v="80.06"/>
    <n v="0.80059999999999998"/>
    <n v="-3.3688099863653509E-3"/>
    <n v="1.26875"/>
    <n v="171430.04"/>
    <n v="153720.20000000001"/>
    <n v="1.0419820607341424E-3"/>
    <n v="0.80396880998636533"/>
    <n v="64.532000000000011"/>
    <n v="57.671000000000006"/>
    <n v="1"/>
    <n v="1"/>
    <n v="0.6"/>
    <n v="0.4"/>
    <n v="132256.68104166989"/>
    <n v="2.7311851369722806E-2"/>
    <n v="0"/>
    <n v="0"/>
    <n v="0"/>
    <n v="149128.64114747496"/>
    <m/>
    <m/>
    <s v=""/>
    <s v=""/>
    <n v="80.226995133257134"/>
    <x v="1156"/>
    <m/>
    <m/>
    <m/>
    <n v="81.803324943929638"/>
    <n v="0"/>
    <n v="0"/>
    <m/>
  </r>
  <r>
    <x v="1199"/>
    <n v="940.51"/>
    <n v="0.10789002497290689"/>
    <n v="-6.7639509815289323E-3"/>
    <n v="0"/>
    <n v="1503.1579999999999"/>
    <n v="1503.1579999999999"/>
    <n v="940.51"/>
    <n v="66.959999999999994"/>
    <n v="0.66959999999999997"/>
    <n v="-0.13907853269607207"/>
    <n v="1.2350000000000001"/>
    <n v="156560.93"/>
    <n v="140383.32"/>
    <n v="1.0497504052565755E-2"/>
    <n v="0.80867853269607204"/>
    <n v="69.95"/>
    <n v="59.338000000000008"/>
    <n v="1"/>
    <n v="1"/>
    <n v="0.6"/>
    <n v="0.4"/>
    <n v="136228.31142372324"/>
    <n v="2.5317290236100298E-2"/>
    <n v="0"/>
    <n v="0"/>
    <n v="0"/>
    <n v="153608.09250638413"/>
    <m/>
    <m/>
    <s v=""/>
    <s v=""/>
    <n v="82.636813392215714"/>
    <x v="1157"/>
    <m/>
    <m/>
    <m/>
    <n v="84.258299126162882"/>
    <n v="0"/>
    <n v="0"/>
    <m/>
  </r>
  <r>
    <x v="1200"/>
    <n v="930.09"/>
    <n v="-1.1079095384419091E-2"/>
    <n v="4.3169466067955908E-2"/>
    <n v="0"/>
    <n v="1486.7280000000001"/>
    <n v="1486.7280000000001"/>
    <n v="930.09"/>
    <n v="69.959999999999994"/>
    <n v="0.69959999999999989"/>
    <n v="-0.18021503556577356"/>
    <n v="1.1399999999999999"/>
    <n v="163875.68"/>
    <n v="146938.72"/>
    <n v="1.2412022474526458E-4"/>
    <n v="0.87981503556577345"/>
    <n v="72.72"/>
    <n v="60.716499999999996"/>
    <n v="1"/>
    <n v="1"/>
    <n v="0.6"/>
    <n v="0.4"/>
    <n v="137867.28992160416"/>
    <n v="8.7529794480801115E-2"/>
    <n v="0"/>
    <n v="0"/>
    <n v="0"/>
    <n v="155471.41670522161"/>
    <m/>
    <m/>
    <s v=""/>
    <s v=""/>
    <n v="83.639229160786854"/>
    <x v="1158"/>
    <m/>
    <m/>
    <m/>
    <n v="85.278164502885829"/>
    <n v="0"/>
    <n v="0"/>
    <m/>
  </r>
  <r>
    <x v="1201"/>
    <n v="954.09"/>
    <n v="2.5803954456020461E-2"/>
    <n v="5.6339329665571758E-2"/>
    <n v="0"/>
    <n v="1525.365"/>
    <n v="1525.365"/>
    <n v="954.09"/>
    <n v="62.9"/>
    <n v="0.629"/>
    <n v="-0.19449554430627347"/>
    <n v="0.73124999999999996"/>
    <n v="161654.79"/>
    <n v="144943.69"/>
    <n v="6.4905974427503603E-4"/>
    <n v="0.82349554430627347"/>
    <n v="72.781999999999996"/>
    <n v="62.224000000000004"/>
    <n v="1"/>
    <n v="1"/>
    <n v="0.6"/>
    <n v="0.4"/>
    <n v="139253.05686796724"/>
    <n v="9.5397322267701368E-2"/>
    <n v="0"/>
    <n v="0"/>
    <n v="0"/>
    <n v="157052.84872655143"/>
    <m/>
    <m/>
    <s v=""/>
    <s v=""/>
    <n v="84.489994903051866"/>
    <x v="1159"/>
    <m/>
    <m/>
    <m/>
    <n v="86.143359104787038"/>
    <n v="0"/>
    <n v="0"/>
    <m/>
  </r>
  <r>
    <x v="1202"/>
    <n v="968.75"/>
    <n v="1.536542674171204E-2"/>
    <n v="0.10621599403268167"/>
    <n v="0"/>
    <n v="1548.8140000000001"/>
    <n v="1548.8140000000001"/>
    <n v="968.75"/>
    <n v="59.89"/>
    <n v="0.59889999999999999"/>
    <n v="-0.20961511097531171"/>
    <n v="0.40625"/>
    <n v="160827.95000000001"/>
    <n v="144198.70000000001"/>
    <n v="2.3251901044644255E-4"/>
    <n v="0.8085151109753117"/>
    <n v="71.801999999999992"/>
    <n v="63.106000000000009"/>
    <n v="1"/>
    <n v="1"/>
    <n v="0.6"/>
    <n v="0.4"/>
    <n v="140250.57007301919"/>
    <n v="8.3473386252332027E-2"/>
    <n v="0"/>
    <n v="0"/>
    <n v="0"/>
    <n v="158180.12514482328"/>
    <m/>
    <m/>
    <s v=""/>
    <s v=""/>
    <n v="85.096437763569156"/>
    <x v="1160"/>
    <m/>
    <m/>
    <m/>
    <n v="86.759411118004209"/>
    <n v="0"/>
    <n v="0"/>
    <m/>
  </r>
  <r>
    <x v="1203"/>
    <n v="966.3"/>
    <n v="-2.5290322580645563E-3"/>
    <n v="0.13545127852815575"/>
    <n v="0"/>
    <n v="1544.913"/>
    <n v="1544.913"/>
    <n v="966.3"/>
    <n v="53.68"/>
    <n v="0.53679999999999994"/>
    <n v="-0.27321388069160601"/>
    <n v="0.38750000000000001"/>
    <n v="155594.74"/>
    <n v="139495.76"/>
    <n v="6.4122174493933192E-6"/>
    <n v="0.81001388069160596"/>
    <n v="67.953999999999979"/>
    <n v="63.84350000000002"/>
    <n v="1"/>
    <n v="1"/>
    <n v="0.6"/>
    <n v="0.4"/>
    <n v="138208.08134472245"/>
    <n v="6.496441912597839E-2"/>
    <n v="0"/>
    <n v="0"/>
    <n v="0"/>
    <n v="155882.25926499628"/>
    <m/>
    <n v="155695.84"/>
    <s v=""/>
    <n v="1.1973297744902744E-3"/>
    <n v="83.860250849108823"/>
    <x v="1161"/>
    <m/>
    <m/>
    <m/>
    <n v="86.759411118004209"/>
    <n v="-1.4603839700987553E-2"/>
    <n v="0"/>
    <m/>
  </r>
  <r>
    <x v="1204"/>
    <n v="1005.75"/>
    <n v="4.0825830487426273E-2"/>
    <n v="6.8387084042675128E-2"/>
    <n v="0"/>
    <n v="1607.9970000000001"/>
    <n v="1607.9970000000001"/>
    <n v="1005.75"/>
    <n v="47.73"/>
    <n v="0.47729999999999995"/>
    <n v="-0.32071211022192991"/>
    <n v="0.375"/>
    <n v="141781.29999999999"/>
    <n v="127109.5"/>
    <n v="1.601157475230864E-3"/>
    <n v="0.79801211022192986"/>
    <n v="62.677999999999997"/>
    <n v="63.925000000000011"/>
    <n v="-1"/>
    <n v="0"/>
    <n v="0.6"/>
    <n v="0.4"/>
    <n v="136684.78795357657"/>
    <n v="4.4998863242133424E-2"/>
    <n v="0"/>
    <n v="0"/>
    <n v="0"/>
    <n v="154165.7916041417"/>
    <m/>
    <m/>
    <s v=""/>
    <s v=""/>
    <n v="82.936839748369351"/>
    <x v="1162"/>
    <m/>
    <m/>
    <m/>
    <n v="86.759411118004209"/>
    <n v="-2.5479705794868912E-2"/>
    <n v="0"/>
    <m/>
  </r>
  <r>
    <x v="1205"/>
    <n v="952.77"/>
    <n v="-5.2677106636838222E-2"/>
    <n v="2.6789072790255997E-2"/>
    <n v="0"/>
    <n v="1524.2139999999999"/>
    <n v="1524.2139999999999"/>
    <n v="952.77"/>
    <n v="54.56"/>
    <n v="0.54559999999999997"/>
    <n v="-0.26251242223035831"/>
    <n v="0.32250000000000001"/>
    <n v="151033.14000000001"/>
    <n v="135402.07"/>
    <n v="2.9284634678521482E-3"/>
    <n v="0.80811242223035828"/>
    <n v="58.832000000000008"/>
    <n v="63.627500000000019"/>
    <n v="-1"/>
    <n v="0"/>
    <n v="0.6"/>
    <n v="0.4"/>
    <n v="135931.59555709374"/>
    <n v="3.3508198485519003E-3"/>
    <n v="0"/>
    <n v="0"/>
    <n v="0"/>
    <n v="153370.19586482452"/>
    <m/>
    <m/>
    <s v=""/>
    <s v=""/>
    <n v="82.508831721104357"/>
    <x v="1163"/>
    <m/>
    <m/>
    <m/>
    <n v="86.759411118004209"/>
    <n v="-3.0534097578399422E-2"/>
    <n v="0"/>
    <m/>
  </r>
  <r>
    <x v="1206"/>
    <n v="904.88"/>
    <n v="-5.0263967169411283E-2"/>
    <n v="-4.9278848835175748E-2"/>
    <n v="0"/>
    <n v="1448.009"/>
    <n v="1448.009"/>
    <n v="904.88"/>
    <n v="63.68"/>
    <n v="0.63680000000000003"/>
    <n v="-0.18107352605635296"/>
    <n v="0.32750000000000001"/>
    <n v="168799.12"/>
    <n v="151327.38"/>
    <n v="2.6595879656138321E-3"/>
    <n v="0.817873526056353"/>
    <n v="55.751999999999995"/>
    <n v="63.479000000000006"/>
    <n v="-1"/>
    <n v="0"/>
    <n v="0.6"/>
    <n v="0.4"/>
    <n v="138227.15485565073"/>
    <n v="-1.4040272827667177E-2"/>
    <n v="0"/>
    <n v="0"/>
    <n v="0"/>
    <n v="155985.78897162512"/>
    <m/>
    <m/>
    <s v=""/>
    <s v=""/>
    <n v="83.915946905922269"/>
    <x v="1164"/>
    <m/>
    <m/>
    <m/>
    <n v="86.759411118004209"/>
    <n v="-1.4026376643525351E-2"/>
    <n v="0"/>
    <m/>
  </r>
  <r>
    <x v="1207"/>
    <n v="930.99"/>
    <n v="2.8854654760852361E-2"/>
    <n v="-3.5789620816035428E-2"/>
    <n v="0"/>
    <n v="1490.307"/>
    <n v="1490.307"/>
    <n v="930.99"/>
    <n v="56.1"/>
    <n v="0.56100000000000005"/>
    <n v="-0.25101134282931059"/>
    <n v="0.33124999999999999"/>
    <n v="164349.22"/>
    <n v="147335.84"/>
    <n v="8.0918617255909791E-4"/>
    <n v="0.81201134282931065"/>
    <n v="55.907999999999994"/>
    <n v="63.467000000000006"/>
    <n v="-1"/>
    <n v="0"/>
    <n v="0.6"/>
    <n v="0.4"/>
    <n v="139161.85403799286"/>
    <n v="-7.3671776791889299E-3"/>
    <n v="0"/>
    <n v="0"/>
    <n v="0"/>
    <n v="157074.85756315532"/>
    <m/>
    <m/>
    <s v=""/>
    <s v=""/>
    <n v="84.501835035259361"/>
    <x v="1165"/>
    <m/>
    <m/>
    <m/>
    <n v="86.759411118004209"/>
    <n v="-7.1683031873446268E-3"/>
    <n v="0"/>
    <m/>
  </r>
  <r>
    <x v="1208"/>
    <n v="919.21"/>
    <n v="-1.2653197134233407E-2"/>
    <n v="-4.5913785692204279E-2"/>
    <n v="0"/>
    <n v="1471.6420000000001"/>
    <n v="1471.6420000000001"/>
    <n v="919.21"/>
    <n v="59.98"/>
    <n v="0.5998"/>
    <n v="-0.21698841772180577"/>
    <n v="0.35"/>
    <n v="167667.17000000001"/>
    <n v="150303.81"/>
    <n v="1.6215298802162772E-4"/>
    <n v="0.81678841772180577"/>
    <n v="55.15"/>
    <n v="62.774500000000003"/>
    <n v="-1"/>
    <n v="0"/>
    <n v="0.6"/>
    <n v="0.4"/>
    <n v="139226.67308756919"/>
    <n v="-7.7626496238804021E-3"/>
    <n v="0"/>
    <n v="0"/>
    <n v="0"/>
    <n v="157162.94613137058"/>
    <m/>
    <m/>
    <s v=""/>
    <s v=""/>
    <n v="84.549224195913695"/>
    <x v="1166"/>
    <m/>
    <m/>
    <m/>
    <n v="86.759411118004209"/>
    <n v="-6.6890808574990857E-3"/>
    <n v="0"/>
    <m/>
  </r>
  <r>
    <x v="1209"/>
    <n v="898.95"/>
    <n v="-2.2040665353945221E-2"/>
    <n v="-0.10878028153357577"/>
    <n v="0"/>
    <n v="1439.2159999999999"/>
    <n v="1439.2159999999999"/>
    <n v="898.95"/>
    <n v="61.44"/>
    <n v="0.61439999999999995"/>
    <n v="-0.15832688550030116"/>
    <n v="0.35"/>
    <n v="172583.16"/>
    <n v="154709.22"/>
    <n v="4.9671883490034563E-4"/>
    <n v="0.77272688550030111"/>
    <n v="56.410000000000004"/>
    <n v="63.023999999999987"/>
    <n v="-1"/>
    <n v="0"/>
    <n v="0.6"/>
    <n v="0.4"/>
    <n v="139017.77947139574"/>
    <n v="7.3699868555887615E-3"/>
    <n v="0"/>
    <n v="0"/>
    <n v="0"/>
    <n v="156928.4021083258"/>
    <m/>
    <m/>
    <s v=""/>
    <s v=""/>
    <n v="84.423046138831154"/>
    <x v="1167"/>
    <m/>
    <m/>
    <m/>
    <n v="86.759411118004209"/>
    <n v="-8.197275134029236E-3"/>
    <n v="0"/>
    <m/>
  </r>
  <r>
    <x v="1210"/>
    <n v="852.3"/>
    <n v="-5.1893876188887078E-2"/>
    <n v="-0.10799705108562463"/>
    <n v="0"/>
    <n v="1365.1489999999999"/>
    <n v="1365.1489999999999"/>
    <n v="852.3"/>
    <n v="66.459999999999994"/>
    <n v="0.66459999999999997"/>
    <n v="-0.11076685390166319"/>
    <n v="0.38250000000000001"/>
    <n v="185913.84"/>
    <n v="166657.76"/>
    <n v="2.8397002600852091E-3"/>
    <n v="0.77536685390166316"/>
    <n v="59.152000000000001"/>
    <n v="63.339500000000001"/>
    <n v="-1"/>
    <n v="0"/>
    <n v="0.6"/>
    <n v="0.4"/>
    <n v="138983.93855363716"/>
    <n v="1.7068406460940988E-2"/>
    <n v="0"/>
    <n v="0"/>
    <n v="0"/>
    <n v="156931.34693145836"/>
    <m/>
    <m/>
    <s v=""/>
    <s v=""/>
    <n v="84.424630370467057"/>
    <x v="1168"/>
    <m/>
    <m/>
    <m/>
    <n v="86.759411118004209"/>
    <n v="-8.2044780940903062E-3"/>
    <n v="0"/>
    <m/>
  </r>
  <r>
    <x v="1211"/>
    <n v="911.29"/>
    <n v="6.9212718526340478E-2"/>
    <n v="1.1479634610127132E-2"/>
    <n v="0"/>
    <n v="1459.817"/>
    <n v="1459.817"/>
    <n v="911.29"/>
    <n v="59.83"/>
    <n v="0.59829999999999994"/>
    <n v="-0.10611308732295044"/>
    <n v="0.4"/>
    <n v="173493.96"/>
    <n v="155522.63"/>
    <n v="4.4786344682329832E-3"/>
    <n v="0.70441308732295038"/>
    <n v="61.531999999999996"/>
    <n v="63.2"/>
    <n v="-1"/>
    <n v="0"/>
    <n v="0.6"/>
    <n v="0.4"/>
    <n v="141041.16364788284"/>
    <n v="2.2454992778050409E-2"/>
    <n v="0"/>
    <n v="0"/>
    <n v="0"/>
    <n v="159267.4219889059"/>
    <m/>
    <m/>
    <s v=""/>
    <s v=""/>
    <n v="85.681372742842242"/>
    <x v="1169"/>
    <m/>
    <m/>
    <m/>
    <n v="87.32622427536333"/>
    <n v="0"/>
    <n v="0"/>
    <m/>
  </r>
  <r>
    <x v="1212"/>
    <n v="873.29"/>
    <n v="-4.1699129805001678E-2"/>
    <n v="-5.9074149955726907E-2"/>
    <n v="0"/>
    <n v="1399.1959999999999"/>
    <n v="1399.1959999999999"/>
    <n v="873.29"/>
    <n v="66.31"/>
    <n v="0.66310000000000002"/>
    <n v="-7.6610976440468548E-2"/>
    <n v="0.41250000000000003"/>
    <n v="186620.88"/>
    <n v="167288.26"/>
    <n v="1.8142053538932072E-3"/>
    <n v="0.73971097644046857"/>
    <n v="60.761999999999986"/>
    <n v="62.811"/>
    <n v="-1"/>
    <n v="0"/>
    <n v="0.6"/>
    <n v="0.4"/>
    <n v="141780.417424721"/>
    <n v="2.0357858014011354E-2"/>
    <n v="0"/>
    <n v="0"/>
    <n v="0"/>
    <n v="160119.34077985611"/>
    <m/>
    <m/>
    <s v=""/>
    <s v=""/>
    <n v="86.139680980412138"/>
    <x v="1170"/>
    <m/>
    <m/>
    <m/>
    <n v="87.791045764522622"/>
    <n v="0"/>
    <n v="0"/>
    <m/>
  </r>
  <r>
    <x v="1213"/>
    <n v="850.75"/>
    <n v="-2.5810440976078874E-2"/>
    <n v="-7.2231393797572374E-2"/>
    <n v="0"/>
    <n v="1363.1369999999999"/>
    <n v="1363.1369999999999"/>
    <n v="850.75"/>
    <n v="69.150000000000006"/>
    <n v="0.6915"/>
    <n v="9.4161597634668803E-3"/>
    <n v="0.4"/>
    <n v="196809.34"/>
    <n v="176416.31"/>
    <n v="6.8378982096436818E-4"/>
    <n v="0.68208384023653312"/>
    <n v="62.803999999999995"/>
    <n v="62.609999999999992"/>
    <n v="1"/>
    <n v="0"/>
    <n v="0.6"/>
    <n v="0.4"/>
    <n v="142679.25626339787"/>
    <n v="1.8816675049566634E-2"/>
    <n v="0"/>
    <n v="0"/>
    <n v="0"/>
    <n v="161140.10695845829"/>
    <m/>
    <m/>
    <s v=""/>
    <s v=""/>
    <n v="86.688824341558487"/>
    <x v="1171"/>
    <m/>
    <m/>
    <m/>
    <n v="88.343818193616556"/>
    <n v="0"/>
    <n v="0"/>
    <m/>
  </r>
  <r>
    <x v="1214"/>
    <n v="859.12"/>
    <n v="9.8383779018513806E-3"/>
    <n v="-4.0352350541775772E-2"/>
    <n v="0"/>
    <n v="1376.8150000000001"/>
    <n v="1376.8150000000001"/>
    <n v="859.12"/>
    <n v="67.64"/>
    <n v="0.6764"/>
    <n v="3.1834113445120549E-3"/>
    <n v="0.4"/>
    <n v="200073.87"/>
    <n v="179341.84"/>
    <n v="9.5849899075679137E-5"/>
    <n v="0.67321658865548795"/>
    <n v="64.638000000000005"/>
    <n v="63.418999999999997"/>
    <n v="1"/>
    <n v="0"/>
    <n v="0.6"/>
    <n v="0.4"/>
    <n v="144467.92170144137"/>
    <n v="2.4798288282426473E-2"/>
    <n v="0"/>
    <n v="0"/>
    <n v="0"/>
    <n v="163179.4048509353"/>
    <m/>
    <m/>
    <s v=""/>
    <s v=""/>
    <n v="87.785908984965261"/>
    <x v="1172"/>
    <m/>
    <m/>
    <m/>
    <n v="89.459519042459078"/>
    <n v="0"/>
    <n v="0"/>
    <m/>
  </r>
  <r>
    <x v="1215"/>
    <n v="806.58"/>
    <n v="-6.1155601080175037E-2"/>
    <n v="-4.9614075433063731E-2"/>
    <n v="0"/>
    <n v="1292.7560000000001"/>
    <n v="1292.7560000000001"/>
    <n v="806.58"/>
    <n v="74.260000000000005"/>
    <n v="0.74260000000000004"/>
    <n v="6.8898586914746707E-2"/>
    <n v="0.43750000000000006"/>
    <n v="219666.51"/>
    <n v="196903.5"/>
    <n v="3.9823070148969145E-3"/>
    <n v="0.67370141308525333"/>
    <n v="65.878"/>
    <n v="64.145499999999998"/>
    <n v="1"/>
    <n v="0"/>
    <n v="0.6"/>
    <n v="0.4"/>
    <n v="144825.59107885967"/>
    <n v="3.9204641670794738E-2"/>
    <n v="0"/>
    <n v="0"/>
    <n v="0"/>
    <n v="163593.69704530734"/>
    <m/>
    <m/>
    <s v=""/>
    <s v=""/>
    <n v="88.008786479227169"/>
    <x v="1173"/>
    <m/>
    <m/>
    <m/>
    <n v="89.684311314351149"/>
    <n v="0"/>
    <n v="0"/>
    <m/>
  </r>
  <r>
    <x v="1216"/>
    <n v="752.44"/>
    <n v="-6.7122914032086034E-2"/>
    <n v="-0.18594970799149024"/>
    <n v="0"/>
    <n v="1206.039"/>
    <n v="1206.039"/>
    <n v="752.44"/>
    <n v="80.86"/>
    <n v="0.80859999999999999"/>
    <n v="0.11966372249756585"/>
    <n v="0.44374999999999998"/>
    <n v="231276.37"/>
    <n v="207309.46"/>
    <n v="4.827724348486973E-3"/>
    <n v="0.68893627750243414"/>
    <n v="67.438000000000002"/>
    <n v="64.376000000000005"/>
    <n v="1"/>
    <n v="0"/>
    <n v="0.6"/>
    <n v="0.4"/>
    <n v="142054.41992141277"/>
    <n v="4.2031133856291536E-2"/>
    <n v="0"/>
    <n v="0"/>
    <n v="0"/>
    <n v="160467.9745762643"/>
    <m/>
    <m/>
    <s v=""/>
    <s v=""/>
    <n v="86.327236111824291"/>
    <x v="1174"/>
    <m/>
    <m/>
    <m/>
    <n v="89.684311314351149"/>
    <n v="-1.9132149277719779E-2"/>
    <n v="0"/>
    <m/>
  </r>
  <r>
    <x v="1217"/>
    <n v="800.03"/>
    <n v="6.3247567912391611E-2"/>
    <n v="-8.1003010274096954E-2"/>
    <n v="0"/>
    <n v="1282.5899999999999"/>
    <n v="1282.5899999999999"/>
    <n v="800.03"/>
    <n v="72.67"/>
    <n v="0.72670000000000001"/>
    <n v="6.4762979317747327E-3"/>
    <n v="0.7"/>
    <n v="219320.3"/>
    <n v="196591.52"/>
    <n v="3.761119627118475E-3"/>
    <n v="0.72022370206822528"/>
    <n v="71.644000000000005"/>
    <n v="65.029000000000011"/>
    <n v="1"/>
    <n v="0"/>
    <n v="0.6"/>
    <n v="0.4"/>
    <n v="144507.48124490152"/>
    <n v="7.1841173691644666E-3"/>
    <n v="0"/>
    <n v="0"/>
    <n v="0"/>
    <n v="163260.98888996564"/>
    <m/>
    <m/>
    <s v=""/>
    <s v=""/>
    <n v="87.829798892711182"/>
    <x v="1175"/>
    <m/>
    <m/>
    <m/>
    <n v="89.684311314351149"/>
    <n v="-2.0856950367712512E-3"/>
    <n v="0"/>
    <m/>
  </r>
  <r>
    <x v="1218"/>
    <n v="851.81"/>
    <n v="6.4722572903516129E-2"/>
    <n v="9.5300036054980497E-3"/>
    <n v="0"/>
    <n v="1365.634"/>
    <n v="1365.634"/>
    <n v="851.81"/>
    <n v="64.7"/>
    <n v="0.64700000000000002"/>
    <n v="-7.1615776254196684E-2"/>
    <n v="0.80625000000000002"/>
    <n v="205421.2"/>
    <n v="184130.36"/>
    <n v="3.9330796993136208E-3"/>
    <n v="0.7186157762541967"/>
    <n v="72.916000000000011"/>
    <n v="64.706000000000003"/>
    <n v="1"/>
    <n v="0"/>
    <n v="0.6"/>
    <n v="0.4"/>
    <n v="146455.31544165101"/>
    <n v="1.9234418050916302E-2"/>
    <n v="0"/>
    <n v="0"/>
    <n v="0"/>
    <n v="165464.82594240445"/>
    <m/>
    <m/>
    <s v=""/>
    <s v=""/>
    <n v="89.01540095493111"/>
    <x v="1176"/>
    <m/>
    <m/>
    <m/>
    <n v="90.698285748271019"/>
    <n v="0"/>
    <n v="0"/>
    <m/>
  </r>
  <r>
    <x v="1219"/>
    <n v="857.39"/>
    <n v="6.5507566241298498E-3"/>
    <n v="6.2423823277765189E-3"/>
    <n v="0"/>
    <n v="1374.789"/>
    <n v="1374.789"/>
    <n v="857.39"/>
    <n v="60.9"/>
    <n v="0.60899999999999999"/>
    <n v="-0.13910074992762711"/>
    <n v="0.93124999999999991"/>
    <n v="200163.78"/>
    <n v="179417.08"/>
    <n v="4.2632981605241949E-5"/>
    <n v="0.7481007499276271"/>
    <n v="72.025999999999996"/>
    <n v="63.938000000000009"/>
    <n v="1"/>
    <n v="0"/>
    <n v="0.6"/>
    <n v="0.4"/>
    <n v="145531.39435407254"/>
    <n v="2.6465369088287227E-2"/>
    <n v="0"/>
    <n v="0"/>
    <n v="0"/>
    <n v="164436.45561282095"/>
    <m/>
    <m/>
    <s v=""/>
    <s v=""/>
    <n v="88.462166775420997"/>
    <x v="1177"/>
    <m/>
    <m/>
    <m/>
    <n v="90.698285748271019"/>
    <n v="-6.2409045345822589E-3"/>
    <n v="0"/>
    <m/>
  </r>
  <r>
    <x v="1220"/>
    <n v="887.68"/>
    <n v="3.5328147050933678E-2"/>
    <n v="0.10272613045888523"/>
    <n v="0"/>
    <n v="1423.904"/>
    <n v="1423.904"/>
    <n v="887.68"/>
    <n v="54.92"/>
    <n v="0.54920000000000002"/>
    <n v="-0.18972774703352135"/>
    <n v="0.98750000000000004"/>
    <n v="187969.26"/>
    <n v="168485.76000000001"/>
    <n v="1.2053691565691506E-3"/>
    <n v="0.73892774703352138"/>
    <n v="70.677999999999997"/>
    <n v="63.635000000000012"/>
    <n v="1"/>
    <n v="0"/>
    <n v="0.6"/>
    <n v="0.4"/>
    <n v="145069.49847614137"/>
    <n v="7.3613065108595332E-3"/>
    <n v="0"/>
    <n v="0"/>
    <n v="0"/>
    <n v="163954.03279204556"/>
    <m/>
    <m/>
    <s v=""/>
    <s v=""/>
    <n v="88.202636929264571"/>
    <x v="1178"/>
    <m/>
    <m/>
    <m/>
    <n v="90.698285748271019"/>
    <n v="-9.1821788958877937E-3"/>
    <n v="0"/>
    <m/>
  </r>
  <r>
    <x v="1221"/>
    <n v="896.24"/>
    <n v="9.643114635904837E-3"/>
    <n v="0.17949215912687611"/>
    <n v="0"/>
    <n v="1437.6790000000001"/>
    <n v="1437.6790000000001"/>
    <n v="896.24"/>
    <n v="55.28"/>
    <n v="0.55279999999999996"/>
    <n v="-0.18739304255846945"/>
    <n v="1.1625000000000001"/>
    <n v="187761.44"/>
    <n v="168298.07"/>
    <n v="9.2100807537448358E-5"/>
    <n v="0.74019304255846941"/>
    <n v="66.81"/>
    <n v="62.883000000000017"/>
    <n v="1"/>
    <n v="0"/>
    <n v="0.6"/>
    <n v="0.4"/>
    <n v="145844.20967029064"/>
    <n v="1.6841457056362419E-3"/>
    <n v="0"/>
    <n v="0"/>
    <n v="0"/>
    <n v="164833.19068445315"/>
    <m/>
    <m/>
    <s v=""/>
    <s v=""/>
    <n v="88.675599033745883"/>
    <x v="1179"/>
    <m/>
    <m/>
    <m/>
    <n v="90.698285748271019"/>
    <n v="-3.921046663767247E-3"/>
    <n v="0"/>
    <m/>
  </r>
  <r>
    <x v="1222"/>
    <n v="816.21"/>
    <n v="-8.9295278050522175E-2"/>
    <n v="2.6949313163962318E-2"/>
    <n v="0"/>
    <n v="1309.3920000000001"/>
    <n v="1309.3920000000001"/>
    <n v="816.21"/>
    <n v="68.510000000000005"/>
    <n v="0.68510000000000004"/>
    <n v="3.0350753487327409E-2"/>
    <n v="1.0874999999999999"/>
    <n v="211729.51"/>
    <n v="189779.5"/>
    <n v="8.7490879546361158E-3"/>
    <n v="0.65474924651267263"/>
    <n v="61.694000000000003"/>
    <n v="62.50200000000001"/>
    <n v="-1"/>
    <n v="0"/>
    <n v="0.6"/>
    <n v="0.4"/>
    <n v="145476.46506403107"/>
    <n v="2.667843598935149E-2"/>
    <n v="0"/>
    <n v="0"/>
    <n v="0"/>
    <n v="164424.64748463593"/>
    <m/>
    <m/>
    <s v=""/>
    <s v=""/>
    <n v="88.45581433610991"/>
    <x v="1180"/>
    <m/>
    <m/>
    <m/>
    <n v="90.698285748271019"/>
    <n v="-6.4674345862767435E-3"/>
    <n v="0"/>
    <m/>
  </r>
  <r>
    <x v="1223"/>
    <n v="848.81"/>
    <n v="3.9940701535144063E-2"/>
    <n v="2.1674417955902525E-3"/>
    <n v="0"/>
    <n v="1361.789"/>
    <n v="1361.789"/>
    <n v="848.81"/>
    <n v="62.98"/>
    <n v="0.62979999999999992"/>
    <n v="-9.6486211293409618E-2"/>
    <n v="1.0037499999999999"/>
    <n v="204963.69"/>
    <n v="183714.83"/>
    <n v="1.5337949099483081E-3"/>
    <n v="0.72628621129340953"/>
    <n v="60.862000000000002"/>
    <n v="62.933000000000007"/>
    <n v="-1"/>
    <n v="0"/>
    <n v="0.6"/>
    <n v="0.4"/>
    <n v="147103.16254525093"/>
    <n v="6.7054232125698388E-3"/>
    <n v="0"/>
    <n v="0"/>
    <n v="0"/>
    <n v="166270.76842382905"/>
    <m/>
    <m/>
    <s v=""/>
    <s v=""/>
    <n v="89.448975237090593"/>
    <x v="1181"/>
    <m/>
    <m/>
    <m/>
    <n v="91.121081610030913"/>
    <n v="0"/>
    <n v="0"/>
    <m/>
  </r>
  <r>
    <x v="1224"/>
    <n v="870.74"/>
    <n v="2.583617063889454E-2"/>
    <n v="2.1452855810354943E-2"/>
    <n v="0"/>
    <n v="1397.7159999999999"/>
    <n v="1397.7159999999999"/>
    <n v="870.74"/>
    <n v="60.72"/>
    <n v="0.60719999999999996"/>
    <n v="-0.12602977291253958"/>
    <n v="0.88124999999999987"/>
    <n v="204429.2"/>
    <n v="183235.5"/>
    <n v="6.5066093410523593E-4"/>
    <n v="0.73322977291253955"/>
    <n v="60.518000000000008"/>
    <n v="63.398000000000003"/>
    <n v="-1"/>
    <n v="0"/>
    <n v="0.6"/>
    <n v="0.4"/>
    <n v="149229.98936236501"/>
    <n v="4.4235137635413313E-3"/>
    <n v="0"/>
    <n v="0"/>
    <n v="0"/>
    <n v="168729.28665405145"/>
    <m/>
    <n v="168527.5"/>
    <s v=""/>
    <n v="1.1973514948684372E-3"/>
    <n v="90.77158857664368"/>
    <x v="1182"/>
    <m/>
    <m/>
    <m/>
    <n v="92.466012390803996"/>
    <n v="0"/>
    <n v="0"/>
    <m/>
  </r>
  <r>
    <x v="1225"/>
    <n v="845.22"/>
    <n v="-2.93084043457289E-2"/>
    <n v="-4.3183695586307635E-2"/>
    <n v="0"/>
    <n v="1356.8119999999999"/>
    <n v="1356.8119999999999"/>
    <n v="845.22"/>
    <n v="63.64"/>
    <n v="0.63639999999999997"/>
    <n v="-0.10008864591137812"/>
    <n v="0.51875000000000004"/>
    <n v="213765.16"/>
    <n v="191603.32"/>
    <n v="8.8485285389209244E-4"/>
    <n v="0.73648864591137808"/>
    <n v="60.481999999999992"/>
    <n v="64.047499999999999"/>
    <n v="-1"/>
    <n v="0"/>
    <n v="0.6"/>
    <n v="0.4"/>
    <n v="149331.72945118163"/>
    <n v="2.5414413327848218E-2"/>
    <n v="0"/>
    <n v="0"/>
    <n v="0"/>
    <n v="168848.8210525079"/>
    <m/>
    <m/>
    <s v=""/>
    <s v=""/>
    <n v="90.835894705429098"/>
    <x v="1183"/>
    <m/>
    <m/>
    <m/>
    <n v="92.529110560813095"/>
    <n v="0"/>
    <n v="0"/>
    <m/>
  </r>
  <r>
    <x v="1226"/>
    <n v="876.07"/>
    <n v="3.649937294432215E-2"/>
    <n v="-1.6327437277890322E-2"/>
    <n v="0"/>
    <n v="1406.3630000000001"/>
    <n v="1406.3630000000001"/>
    <n v="876.07"/>
    <n v="59.93"/>
    <n v="0.59929999999999994"/>
    <n v="-0.14398841223015713"/>
    <n v="0.28375"/>
    <n v="208615.16"/>
    <n v="186986.97"/>
    <n v="1.2851542367268531E-3"/>
    <n v="0.74328841223015707"/>
    <n v="62.225999999999999"/>
    <n v="64.501499999999993"/>
    <n v="-1"/>
    <n v="0"/>
    <n v="0.6"/>
    <n v="0.4"/>
    <n v="151162.88243431086"/>
    <n v="2.9380614256009574E-2"/>
    <n v="0"/>
    <n v="0"/>
    <n v="0"/>
    <n v="170921.50051026876"/>
    <m/>
    <m/>
    <s v=""/>
    <s v=""/>
    <n v="91.950937687723425"/>
    <x v="1184"/>
    <m/>
    <m/>
    <m/>
    <n v="93.662500516650297"/>
    <n v="0"/>
    <n v="0"/>
    <m/>
  </r>
  <r>
    <x v="1227"/>
    <n v="909.7"/>
    <n v="3.8387343477119362E-2"/>
    <n v="0.11135518424975122"/>
    <n v="0"/>
    <n v="1460.6030000000001"/>
    <n v="1460.6030000000001"/>
    <n v="909.7"/>
    <n v="58.49"/>
    <n v="0.58489999999999998"/>
    <n v="-0.15594950583529454"/>
    <n v="0.18625"/>
    <n v="199733.16"/>
    <n v="179025.04"/>
    <n v="1.4189444005433404E-3"/>
    <n v="0.74084950583529452"/>
    <n v="63.156000000000006"/>
    <n v="64.314000000000007"/>
    <n v="-1"/>
    <n v="0"/>
    <n v="0.6"/>
    <n v="0.4"/>
    <n v="152069.91308899471"/>
    <n v="3.6468179134736323E-2"/>
    <n v="0"/>
    <n v="0"/>
    <n v="0"/>
    <n v="171965.85458718397"/>
    <m/>
    <m/>
    <s v=""/>
    <s v=""/>
    <n v="92.512770671658544"/>
    <x v="1185"/>
    <m/>
    <m/>
    <m/>
    <n v="94.227433519339755"/>
    <n v="0"/>
    <n v="0"/>
    <m/>
  </r>
  <r>
    <x v="1228"/>
    <n v="888.67"/>
    <n v="-2.3117511267450874E-2"/>
    <n v="4.8296971447156278E-2"/>
    <n v="0"/>
    <n v="1426.88"/>
    <n v="1426.88"/>
    <n v="888.67"/>
    <n v="58.91"/>
    <n v="0.58909999999999996"/>
    <n v="-0.13998650757328412"/>
    <n v="0.14000000000000001"/>
    <n v="202812.73"/>
    <n v="181785.3"/>
    <n v="5.4704119644052775E-4"/>
    <n v="0.72908650757328408"/>
    <n v="61.152000000000001"/>
    <n v="64.433500000000009"/>
    <n v="-1"/>
    <n v="0"/>
    <n v="0.6"/>
    <n v="0.4"/>
    <n v="150898.48954498462"/>
    <n v="4.5323125098355677E-2"/>
    <n v="0"/>
    <n v="0"/>
    <n v="0"/>
    <n v="170644.18055271148"/>
    <m/>
    <m/>
    <s v=""/>
    <s v=""/>
    <n v="91.801747386557196"/>
    <x v="1186"/>
    <m/>
    <m/>
    <m/>
    <n v="94.227433519339755"/>
    <n v="-7.7115044817085421E-3"/>
    <n v="0"/>
    <m/>
  </r>
  <r>
    <x v="1229"/>
    <n v="899.24"/>
    <n v="1.1894178941564526E-2"/>
    <n v="3.4354979749826264E-2"/>
    <n v="0"/>
    <n v="1444"/>
    <n v="1444"/>
    <n v="899.24"/>
    <n v="55.73"/>
    <n v="0.55730000000000002"/>
    <n v="-0.15499830305361495"/>
    <n v="0.125"/>
    <n v="199195.08"/>
    <n v="178542.7"/>
    <n v="1.3980695553418893E-4"/>
    <n v="0.71229830305361497"/>
    <n v="60.338000000000001"/>
    <n v="64.38000000000001"/>
    <n v="-1"/>
    <n v="0"/>
    <n v="0.6"/>
    <n v="0.4"/>
    <n v="150898.71543976906"/>
    <n v="2.5800444627192887E-2"/>
    <n v="0"/>
    <n v="0"/>
    <n v="0"/>
    <n v="170655.09615856592"/>
    <m/>
    <m/>
    <s v=""/>
    <s v=""/>
    <n v="91.807619674073678"/>
    <x v="1187"/>
    <m/>
    <m/>
    <m/>
    <n v="94.227433519339755"/>
    <n v="-7.6738590468686807E-3"/>
    <n v="0"/>
    <m/>
  </r>
  <r>
    <x v="1230"/>
    <n v="873.59"/>
    <n v="-2.8524087006805754E-2"/>
    <n v="3.513929708874941E-2"/>
    <n v="0"/>
    <n v="1403.1959999999999"/>
    <n v="1403.1959999999999"/>
    <n v="873.59"/>
    <n v="55.78"/>
    <n v="0.55779999999999996"/>
    <n v="-0.14909563435157791"/>
    <n v="0.11499999999999999"/>
    <n v="201575.53"/>
    <n v="180676.32"/>
    <n v="8.3745438257212617E-4"/>
    <n v="0.70689563435157787"/>
    <n v="59.339999999999996"/>
    <n v="64.094500000000011"/>
    <n v="-1"/>
    <n v="0"/>
    <n v="0.6"/>
    <n v="0.4"/>
    <n v="149037.47418929462"/>
    <n v="1.1182243492305011E-2"/>
    <n v="0"/>
    <n v="0"/>
    <n v="0"/>
    <n v="168577.46721077233"/>
    <m/>
    <m/>
    <s v=""/>
    <s v=""/>
    <n v="90.689914005995362"/>
    <x v="1188"/>
    <m/>
    <m/>
    <m/>
    <n v="94.227433519339755"/>
    <n v="-1.9780379890583344E-2"/>
    <n v="0"/>
    <m/>
  </r>
  <r>
    <x v="1231"/>
    <n v="879.73"/>
    <n v="7.0284687324717599E-3"/>
    <n v="5.6683928768990199E-3"/>
    <n v="0"/>
    <n v="1413.0709999999999"/>
    <n v="1413.0709999999999"/>
    <n v="879.73"/>
    <n v="54.28"/>
    <n v="0.54280000000000006"/>
    <n v="-0.16954591904826422"/>
    <n v="0.11874999999999999"/>
    <n v="198658.35"/>
    <n v="178061.56"/>
    <n v="4.9054393514796949E-5"/>
    <n v="0.71234591904826428"/>
    <n v="57.767999999999994"/>
    <n v="63.560500000000005"/>
    <n v="-1"/>
    <n v="-1"/>
    <n v="0.75"/>
    <n v="0.25"/>
    <n v="148803.22513765225"/>
    <n v="-1.9704805065101638E-3"/>
    <n v="0"/>
    <n v="0"/>
    <n v="0"/>
    <n v="168313.43195973968"/>
    <m/>
    <m/>
    <s v=""/>
    <s v=""/>
    <n v="90.547870501564461"/>
    <x v="1189"/>
    <m/>
    <m/>
    <m/>
    <n v="94.227433519339755"/>
    <n v="-2.1341126087959572E-2"/>
    <n v="0"/>
    <m/>
  </r>
  <r>
    <x v="1232"/>
    <n v="868.57"/>
    <n v="-1.2685710388414595E-2"/>
    <n v="-4.5404660988634937E-2"/>
    <n v="0"/>
    <n v="1395.211"/>
    <n v="1395.211"/>
    <n v="868.57"/>
    <n v="56.76"/>
    <n v="0.56759999999999999"/>
    <n v="-0.14113755064373568"/>
    <n v="0.11938000000000001"/>
    <n v="200328.35"/>
    <n v="179558.34"/>
    <n v="1.6299274095257728E-4"/>
    <n v="0.70873755064373567"/>
    <n v="56.637999999999998"/>
    <n v="63.282999999999994"/>
    <n v="-1"/>
    <n v="-1"/>
    <n v="0.75"/>
    <n v="0.25"/>
    <n v="147700.17800756023"/>
    <n v="-1.5610031104586919E-2"/>
    <n v="0"/>
    <n v="0"/>
    <n v="0"/>
    <n v="167071.65656293306"/>
    <m/>
    <m/>
    <s v=""/>
    <s v=""/>
    <n v="89.87983042589795"/>
    <x v="1190"/>
    <m/>
    <m/>
    <m/>
    <n v="94.227433519339755"/>
    <n v="-2.863728233758811E-2"/>
    <n v="0"/>
    <m/>
  </r>
  <r>
    <x v="1233"/>
    <n v="913.18"/>
    <n v="5.1360281842568689E-2"/>
    <n v="2.9073132121384626E-2"/>
    <n v="1"/>
    <n v="1466.874"/>
    <n v="1466.874"/>
    <n v="913.18"/>
    <n v="52.37"/>
    <n v="0.52369999999999994"/>
    <n v="-0.16306666178990781"/>
    <n v="0.15937999999999999"/>
    <n v="190746.55"/>
    <n v="170969.73"/>
    <n v="2.508490420675098E-3"/>
    <n v="0.68676666178990775"/>
    <n v="56.291999999999994"/>
    <n v="62.805499999999995"/>
    <n v="-1"/>
    <n v="-1"/>
    <n v="0"/>
    <n v="0"/>
    <n v="151623.42639909885"/>
    <n v="-2.8735040302661385E-2"/>
    <n v="1"/>
    <n v="20"/>
    <n v="0"/>
    <n v="171509.92335914177"/>
    <m/>
    <m/>
    <s v=""/>
    <s v=""/>
    <n v="92.267492553841663"/>
    <x v="1191"/>
    <m/>
    <m/>
    <m/>
    <n v="94.227433519339755"/>
    <n v="-2.8589374994327788E-3"/>
    <n v="1"/>
    <m/>
  </r>
  <r>
    <x v="1234"/>
    <n v="904.42"/>
    <n v="-9.5928513546069683E-3"/>
    <n v="7.5861018252131318E-3"/>
    <n v="0"/>
    <n v="1452.876"/>
    <n v="1452.876"/>
    <n v="904.42"/>
    <n v="49.84"/>
    <n v="0.49840000000000001"/>
    <n v="-0.17173531708252737"/>
    <n v="0.13250000000000001"/>
    <n v="190089.7"/>
    <n v="170380.74"/>
    <n v="9.2913388931270392E-5"/>
    <n v="0.67013531708252738"/>
    <n v="54.983999999999995"/>
    <n v="61.966499999999996"/>
    <n v="-1"/>
    <n v="-1"/>
    <n v="0.75"/>
    <n v="0.25"/>
    <n v="151623.42639909885"/>
    <n v="4.8041359214407997E-3"/>
    <n v="0"/>
    <n v="0"/>
    <n v="3.6805555555563529E-4"/>
    <n v="171510.55461094304"/>
    <m/>
    <m/>
    <s v=""/>
    <s v=""/>
    <n v="92.267832149473989"/>
    <x v="1192"/>
    <m/>
    <m/>
    <m/>
    <n v="94.227433519339755"/>
    <n v="-2.8812205484350928E-3"/>
    <n v="0"/>
    <m/>
  </r>
  <r>
    <x v="1235"/>
    <n v="885.28"/>
    <n v="-2.1162734127949445E-2"/>
    <n v="1.4947454704069441E-2"/>
    <n v="0"/>
    <n v="1422.1859999999999"/>
    <n v="1422.1859999999999"/>
    <n v="885.28"/>
    <n v="47.34"/>
    <n v="0.47340000000000004"/>
    <n v="-0.18185928161919163"/>
    <n v="0.11250000000000002"/>
    <n v="183777.53"/>
    <n v="164722.79"/>
    <n v="4.5752675757661134E-4"/>
    <n v="0.65525928161919167"/>
    <n v="53.805999999999997"/>
    <n v="61.076499999999989"/>
    <n v="-1"/>
    <n v="-1"/>
    <n v="0.75"/>
    <n v="0.25"/>
    <n v="147958.0859456771"/>
    <n v="4.8026317335951862E-3"/>
    <n v="0"/>
    <n v="0"/>
    <n v="0"/>
    <n v="167369.55535369751"/>
    <m/>
    <m/>
    <s v=""/>
    <s v=""/>
    <n v="90.040091557850658"/>
    <x v="1193"/>
    <m/>
    <m/>
    <m/>
    <n v="94.227433519339755"/>
    <n v="-2.6981263704507263E-2"/>
    <n v="0"/>
    <m/>
  </r>
  <r>
    <x v="1236"/>
    <n v="887.88"/>
    <n v="2.9369239110790257E-3"/>
    <n v="1.0855909882676706E-2"/>
    <n v="0"/>
    <n v="1426.3879999999999"/>
    <n v="1426.3879999999999"/>
    <n v="887.88"/>
    <n v="44.93"/>
    <n v="0.44929999999999998"/>
    <n v="-0.20397864315607278"/>
    <n v="0.11"/>
    <n v="173124.59"/>
    <n v="155174.16"/>
    <n v="8.6002575755460334E-6"/>
    <n v="0.65327864315607276"/>
    <n v="52.118000000000009"/>
    <n v="59.730499999999985"/>
    <n v="-1"/>
    <n v="-1"/>
    <n v="0.75"/>
    <n v="0.25"/>
    <n v="146139.78824072002"/>
    <n v="-7.242394904294791E-3"/>
    <n v="0"/>
    <n v="0"/>
    <n v="0"/>
    <n v="165314.98194710852"/>
    <m/>
    <m/>
    <s v=""/>
    <s v=""/>
    <n v="88.934789119479149"/>
    <x v="1194"/>
    <m/>
    <m/>
    <m/>
    <n v="94.227433519339755"/>
    <n v="-3.8950734743562587E-2"/>
    <n v="0"/>
    <m/>
  </r>
  <r>
    <x v="1237"/>
    <n v="871.63"/>
    <n v="-1.8302022795873341E-2"/>
    <n v="5.2395974752179608E-3"/>
    <n v="0"/>
    <n v="1400.4169999999999"/>
    <n v="1400.4169999999999"/>
    <n v="871.63"/>
    <n v="44.56"/>
    <n v="0.4456"/>
    <n v="-0.20691328003296872"/>
    <n v="0.11375"/>
    <n v="166851.62"/>
    <n v="149550.96"/>
    <n v="3.4119914906689472E-4"/>
    <n v="0.65251328003296871"/>
    <n v="50.248000000000005"/>
    <n v="57.93399999999999"/>
    <n v="-1"/>
    <n v="-1"/>
    <n v="0.75"/>
    <n v="0.25"/>
    <n v="142809.84481223594"/>
    <n v="-1.7899053561966638E-2"/>
    <n v="0"/>
    <n v="0"/>
    <n v="0"/>
    <n v="161559.99956412561"/>
    <m/>
    <m/>
    <s v=""/>
    <s v=""/>
    <n v="86.914714698851085"/>
    <x v="1195"/>
    <m/>
    <m/>
    <m/>
    <n v="94.227433519339755"/>
    <n v="-6.0853446155317514E-2"/>
    <n v="0"/>
    <m/>
  </r>
  <r>
    <x v="1238"/>
    <n v="863.16"/>
    <n v="-9.7174259720294032E-3"/>
    <n v="-5.5838110339380131E-2"/>
    <n v="1"/>
    <n v="1387.079"/>
    <n v="1387.079"/>
    <n v="863.16"/>
    <n v="45.02"/>
    <n v="0.45020000000000004"/>
    <n v="-0.16953086502556125"/>
    <n v="0.11749999999999998"/>
    <n v="169376.98"/>
    <n v="151814.29999999999"/>
    <n v="9.5354214702707662E-5"/>
    <n v="0.61973086502556129"/>
    <n v="47.808000000000007"/>
    <n v="56.528499999999994"/>
    <n v="-1"/>
    <n v="-1"/>
    <n v="0"/>
    <n v="0"/>
    <n v="142309.36632853828"/>
    <n v="-3.3109866631805707E-2"/>
    <n v="1"/>
    <n v="20"/>
    <n v="0"/>
    <n v="161017.25676195923"/>
    <m/>
    <m/>
    <s v=""/>
    <s v=""/>
    <n v="86.622734407117903"/>
    <x v="1196"/>
    <m/>
    <m/>
    <m/>
    <n v="94.227433519339755"/>
    <n v="-6.4032765699090555E-2"/>
    <n v="1"/>
    <m/>
  </r>
  <r>
    <x v="1239"/>
    <n v="868.15"/>
    <n v="5.7810834607721073E-3"/>
    <n v="-4.0464175524001056E-2"/>
    <n v="1"/>
    <n v="1395.7550000000001"/>
    <n v="1395.7550000000001"/>
    <n v="868.15"/>
    <n v="44.21"/>
    <n v="0.44209999999999999"/>
    <n v="-0.13223369765334608"/>
    <n v="0.14749999999999999"/>
    <n v="167705.46"/>
    <n v="150315.93"/>
    <n v="3.3228735343656945E-5"/>
    <n v="0.57433369765334608"/>
    <n v="46.338000000000008"/>
    <n v="55.544499999999992"/>
    <n v="-1"/>
    <n v="-1"/>
    <n v="0"/>
    <n v="0"/>
    <n v="142309.36632853828"/>
    <n v="-6.1428898500449192E-2"/>
    <n v="1"/>
    <n v="20"/>
    <n v="4.0972222222213084E-4"/>
    <n v="161017.91648544179"/>
    <m/>
    <m/>
    <s v=""/>
    <s v=""/>
    <n v="86.62308931971026"/>
    <x v="1197"/>
    <m/>
    <m/>
    <m/>
    <n v="94.227433519339755"/>
    <n v="-6.4053291724180395E-2"/>
    <n v="1"/>
    <m/>
  </r>
  <r>
    <x v="1240"/>
    <n v="872.8"/>
    <n v="5.3562172435639432E-3"/>
    <n v="-1.3945224152487667E-2"/>
    <n v="1"/>
    <n v="1403.223"/>
    <n v="1403.223"/>
    <n v="872.8"/>
    <n v="43.38"/>
    <n v="0.43380000000000002"/>
    <n v="-0.10207116043947034"/>
    <n v="0.14749999999999999"/>
    <n v="165851.39000000001"/>
    <n v="148653.78"/>
    <n v="2.8536149123400686E-5"/>
    <n v="0.53587116043947036"/>
    <n v="45.212000000000003"/>
    <n v="54.71"/>
    <n v="-1"/>
    <n v="-1"/>
    <n v="0"/>
    <n v="0"/>
    <n v="142309.36632853828"/>
    <n v="-6.1428898500449192E-2"/>
    <n v="1"/>
    <n v="20"/>
    <n v="8.1944444444448372E-4"/>
    <n v="161019.23593781301"/>
    <m/>
    <m/>
    <s v=""/>
    <s v=""/>
    <n v="86.623799147803297"/>
    <x v="1198"/>
    <m/>
    <m/>
    <m/>
    <n v="94.227433519339755"/>
    <n v="-6.4094342439656171E-2"/>
    <n v="1"/>
    <m/>
  </r>
  <r>
    <x v="1241"/>
    <n v="869.42"/>
    <n v="-3.8725939505040996E-3"/>
    <n v="-2.0754742014070793E-2"/>
    <n v="1"/>
    <n v="1398.251"/>
    <n v="1398.251"/>
    <n v="869.42"/>
    <n v="43.9"/>
    <n v="0.439"/>
    <n v="-5.3374988211056851E-2"/>
    <n v="0.13750000000000001"/>
    <n v="170114.7"/>
    <n v="152474.51999999999"/>
    <n v="1.5055268030090631E-5"/>
    <n v="0.49237498821105685"/>
    <n v="44.42"/>
    <n v="54.133000000000003"/>
    <n v="-1"/>
    <n v="-1"/>
    <n v="0"/>
    <n v="0"/>
    <n v="142309.36632853828"/>
    <n v="-3.8177836520626229E-2"/>
    <n v="1"/>
    <n v="20"/>
    <n v="1.1458333333334014E-3"/>
    <n v="161021.08094989145"/>
    <m/>
    <m/>
    <s v=""/>
    <s v=""/>
    <n v="86.62479171216853"/>
    <x v="1199"/>
    <m/>
    <m/>
    <m/>
    <n v="94.227433519339755"/>
    <n v="-6.4156695021028831E-2"/>
    <n v="1"/>
    <m/>
  </r>
  <r>
    <x v="1242"/>
    <n v="890.64"/>
    <n v="2.4407075981689008E-2"/>
    <n v="2.1954356763491556E-2"/>
    <n v="1"/>
    <n v="1432.652"/>
    <n v="1432.652"/>
    <n v="890.64"/>
    <n v="41.63"/>
    <n v="0.4163"/>
    <n v="-7.5754101539819874E-2"/>
    <n v="0.13875000000000001"/>
    <n v="162850.25"/>
    <n v="145963.15"/>
    <n v="5.8148416452672856E-4"/>
    <n v="0.49205410153981988"/>
    <n v="44.214000000000006"/>
    <n v="53.564000000000007"/>
    <n v="-1"/>
    <n v="-1"/>
    <n v="0"/>
    <n v="0"/>
    <n v="142309.36632853828"/>
    <n v="-2.6210671017753984E-2"/>
    <n v="1"/>
    <n v="20"/>
    <n v="3.8541666666658259E-4"/>
    <n v="161021.70155197429"/>
    <m/>
    <m/>
    <s v=""/>
    <s v=""/>
    <n v="86.625125578553266"/>
    <x v="1200"/>
    <m/>
    <m/>
    <m/>
    <n v="94.227433519339755"/>
    <n v="-6.417744578430773E-2"/>
    <n v="1"/>
    <m/>
  </r>
  <r>
    <x v="1243"/>
    <n v="903.25"/>
    <n v="1.4158358034671803E-2"/>
    <n v="4.5830140770192762E-2"/>
    <n v="0"/>
    <n v="1452.9760000000001"/>
    <n v="1452.9760000000001"/>
    <n v="903.25"/>
    <n v="40"/>
    <n v="0.4"/>
    <n v="-8.4737990921281758E-2"/>
    <n v="0.13500000000000001"/>
    <n v="154796.53"/>
    <n v="138744.37"/>
    <n v="1.9765729763217556E-4"/>
    <n v="0.48473799092128178"/>
    <n v="43.628"/>
    <n v="52.220000000000006"/>
    <n v="-1"/>
    <n v="-1"/>
    <n v="0.75"/>
    <n v="0.25"/>
    <n v="142309.36632853828"/>
    <n v="-3.5045096810775167E-3"/>
    <n v="0"/>
    <n v="0"/>
    <n v="3.7500000000001421E-4"/>
    <n v="161022.30538335512"/>
    <m/>
    <m/>
    <s v=""/>
    <s v=""/>
    <n v="86.625450422774193"/>
    <x v="1201"/>
    <m/>
    <m/>
    <m/>
    <n v="94.227433519339755"/>
    <n v="-6.4198293566451792E-2"/>
    <n v="0"/>
    <m/>
  </r>
  <r>
    <x v="1244"/>
    <n v="931.8"/>
    <n v="3.1608081926376874E-2"/>
    <n v="7.1657139235797529E-2"/>
    <n v="0"/>
    <n v="1499.1659999999999"/>
    <n v="1499.1659999999999"/>
    <n v="931.8"/>
    <n v="39.19"/>
    <n v="0.39189999999999997"/>
    <n v="-9.4083560890914353E-2"/>
    <n v="0.12374999999999999"/>
    <n v="143330.54999999999"/>
    <n v="128467.01"/>
    <n v="9.683815404222917E-4"/>
    <n v="0.48598356089091432"/>
    <n v="42.624000000000002"/>
    <n v="51.070999999999998"/>
    <n v="-1"/>
    <n v="-1"/>
    <n v="0.75"/>
    <n v="0.25"/>
    <n v="143047.60246512049"/>
    <n v="0"/>
    <n v="0"/>
    <n v="0"/>
    <n v="0"/>
    <n v="161879.68798573376"/>
    <m/>
    <m/>
    <s v=""/>
    <s v=""/>
    <n v="87.086698036506206"/>
    <x v="1202"/>
    <m/>
    <m/>
    <m/>
    <n v="94.227433519339755"/>
    <n v="-5.9264476705242708E-2"/>
    <n v="0"/>
    <m/>
  </r>
  <r>
    <x v="1245"/>
    <n v="927.45"/>
    <n v="-4.6683837733417777E-3"/>
    <n v="6.1632538218891808E-2"/>
    <n v="0"/>
    <n v="1492.2070000000001"/>
    <n v="1492.2070000000001"/>
    <n v="927.45"/>
    <n v="39.08"/>
    <n v="0.39079999999999998"/>
    <n v="7.3217526819449597E-3"/>
    <n v="0.11749999999999998"/>
    <n v="146084.35"/>
    <n v="130934.7"/>
    <n v="2.1895986155304961E-5"/>
    <n v="0.38347824731805502"/>
    <n v="41.62"/>
    <n v="49.994499999999995"/>
    <n v="-1"/>
    <n v="-1"/>
    <n v="0.85"/>
    <n v="0.15000000000000002"/>
    <n v="143233.69285512908"/>
    <n v="5.187544260986332E-3"/>
    <n v="0"/>
    <n v="0"/>
    <n v="0"/>
    <n v="162093.66009251229"/>
    <m/>
    <n v="161899.94"/>
    <s v=""/>
    <n v="1.1965420895911905E-3"/>
    <n v="87.20180898392104"/>
    <x v="1203"/>
    <m/>
    <m/>
    <m/>
    <n v="94.227433519339755"/>
    <n v="-5.8094565061062031E-2"/>
    <n v="0"/>
    <m/>
  </r>
  <r>
    <x v="1246"/>
    <n v="934.7"/>
    <n v="7.817132999083487E-3"/>
    <n v="7.3322265168479395E-2"/>
    <n v="0"/>
    <n v="1503.866"/>
    <n v="1503.866"/>
    <n v="934.7"/>
    <n v="38.56"/>
    <n v="0.3856"/>
    <n v="2.54091461171424E-2"/>
    <n v="0.12374999999999999"/>
    <n v="144159.31"/>
    <n v="129208.75"/>
    <n v="6.0633281140750478E-5"/>
    <n v="0.3601908538828576"/>
    <n v="40.760000000000005"/>
    <n v="48.766500000000001"/>
    <n v="-1"/>
    <n v="-1"/>
    <n v="0.85"/>
    <n v="0.15000000000000002"/>
    <n v="143902.20729932527"/>
    <n v="6.4951910786874567E-3"/>
    <n v="0"/>
    <n v="0"/>
    <n v="0"/>
    <n v="162849.76727566757"/>
    <m/>
    <m/>
    <s v=""/>
    <s v=""/>
    <n v="87.608573283766248"/>
    <x v="1204"/>
    <m/>
    <m/>
    <m/>
    <n v="94.227433519339755"/>
    <n v="-5.3725553057367481E-2"/>
    <n v="0"/>
    <m/>
  </r>
  <r>
    <x v="1247"/>
    <n v="906.65"/>
    <n v="-3.0009628757890261E-2"/>
    <n v="1.8905560428900126E-2"/>
    <n v="0"/>
    <n v="1459.578"/>
    <n v="1459.578"/>
    <n v="906.65"/>
    <n v="43.39"/>
    <n v="0.43390000000000001"/>
    <n v="8.3216449415514204E-2"/>
    <n v="0.1075"/>
    <n v="156465.95000000001"/>
    <n v="140238.54999999999"/>
    <n v="9.2836813210318522E-4"/>
    <n v="0.3506835505844858"/>
    <n v="39.691999999999993"/>
    <n v="47.698"/>
    <n v="-1"/>
    <n v="-1"/>
    <n v="0.85"/>
    <n v="0.15000000000000002"/>
    <n v="142074.13751084835"/>
    <n v="1.1192804886150043E-2"/>
    <n v="0"/>
    <n v="0"/>
    <n v="0"/>
    <n v="160858.6410320251"/>
    <m/>
    <m/>
    <s v=""/>
    <s v=""/>
    <n v="86.537403626286206"/>
    <x v="1205"/>
    <m/>
    <m/>
    <m/>
    <n v="94.227433519339755"/>
    <n v="-6.5319758648546222E-2"/>
    <n v="0"/>
    <m/>
  </r>
  <r>
    <x v="1248"/>
    <n v="909.73"/>
    <n v="3.3971212706116471E-3"/>
    <n v="8.1443236648399697E-3"/>
    <n v="0"/>
    <n v="1464.6010000000001"/>
    <n v="1464.6010000000001"/>
    <n v="909.73"/>
    <n v="42.56"/>
    <n v="0.42560000000000003"/>
    <n v="7.4206487847630065E-2"/>
    <n v="0.10249999999999998"/>
    <n v="156247.62"/>
    <n v="140042.28"/>
    <n v="1.1501350384336841E-5"/>
    <n v="0.35139351215236997"/>
    <n v="40.043999999999997"/>
    <n v="46.942999999999998"/>
    <n v="-1"/>
    <n v="-1"/>
    <n v="0.85"/>
    <n v="0.15000000000000002"/>
    <n v="142454.55827642753"/>
    <n v="-1.6529398152674846E-3"/>
    <n v="0"/>
    <n v="0"/>
    <n v="0"/>
    <n v="161295.51497170754"/>
    <m/>
    <m/>
    <s v=""/>
    <s v=""/>
    <n v="86.772429461451495"/>
    <x v="1206"/>
    <m/>
    <m/>
    <m/>
    <n v="94.227433519339755"/>
    <n v="-6.280566581907876E-2"/>
    <n v="0"/>
    <m/>
  </r>
  <r>
    <x v="1249"/>
    <n v="890.35"/>
    <n v="-2.1303023974146185E-2"/>
    <n v="-4.4766782235683089E-2"/>
    <n v="0"/>
    <n v="1433.412"/>
    <n v="1433.412"/>
    <n v="890.35"/>
    <n v="42.82"/>
    <n v="0.42820000000000003"/>
    <n v="9.8217749715451552E-2"/>
    <n v="0.10249999999999998"/>
    <n v="161642.99"/>
    <n v="144877.48000000001"/>
    <n v="4.6367906148866961E-4"/>
    <n v="0.32998225028454847"/>
    <n v="40.555999999999997"/>
    <n v="46.125500000000009"/>
    <n v="-1"/>
    <n v="-1"/>
    <n v="0.9"/>
    <n v="9.9999999999999978E-2"/>
    <n v="140612.82554373489"/>
    <n v="1.0202557402585466E-3"/>
    <n v="0"/>
    <n v="0"/>
    <n v="0"/>
    <n v="159211.36681321237"/>
    <m/>
    <m/>
    <s v=""/>
    <s v=""/>
    <n v="85.651216642223645"/>
    <x v="1207"/>
    <m/>
    <m/>
    <m/>
    <n v="94.227433519339755"/>
    <n v="-7.493951495829454E-2"/>
    <n v="0"/>
    <m/>
  </r>
  <r>
    <x v="1250"/>
    <n v="870.26"/>
    <n v="-2.2564160161734237E-2"/>
    <n v="-6.2662558624075548E-2"/>
    <n v="0"/>
    <n v="1401.069"/>
    <n v="1401.069"/>
    <n v="870.26"/>
    <n v="45.84"/>
    <n v="0.45840000000000003"/>
    <n v="0.14543649532972558"/>
    <n v="0.10375"/>
    <n v="174656.8"/>
    <n v="156539.69"/>
    <n v="5.2087226990206481E-4"/>
    <n v="0.31296350467027445"/>
    <n v="41.281999999999996"/>
    <n v="45.480000000000011"/>
    <n v="-1"/>
    <n v="-1"/>
    <n v="0.9"/>
    <n v="9.9999999999999978E-2"/>
    <n v="138889.18804797679"/>
    <n v="-1.7020746097294981E-2"/>
    <n v="0"/>
    <n v="0"/>
    <n v="0"/>
    <n v="157260.02098193992"/>
    <m/>
    <m/>
    <s v=""/>
    <s v=""/>
    <n v="84.601447722556614"/>
    <x v="1208"/>
    <m/>
    <m/>
    <m/>
    <n v="94.227433519339755"/>
    <n v="-8.6348698053503647E-2"/>
    <n v="0"/>
    <m/>
  </r>
  <r>
    <x v="1251"/>
    <n v="871.79"/>
    <n v="1.7580952818696538E-3"/>
    <n v="-6.8721596341289382E-2"/>
    <n v="1"/>
    <n v="1403.627"/>
    <n v="1403.627"/>
    <n v="871.79"/>
    <n v="43.27"/>
    <n v="0.43270000000000003"/>
    <n v="0.12021575704210397"/>
    <n v="0.10375"/>
    <n v="170894.5"/>
    <n v="153167.13"/>
    <n v="3.0854736686925698E-6"/>
    <n v="0.31248424295789606"/>
    <n v="42.634"/>
    <n v="44.983000000000018"/>
    <n v="-1"/>
    <n v="-1"/>
    <n v="0"/>
    <n v="0"/>
    <n v="138809.72145005746"/>
    <n v="-3.0331584144426493E-2"/>
    <n v="1"/>
    <n v="20"/>
    <n v="0"/>
    <n v="157179.67112217285"/>
    <m/>
    <m/>
    <s v=""/>
    <s v=""/>
    <n v="84.558221768381145"/>
    <x v="1209"/>
    <m/>
    <m/>
    <m/>
    <n v="94.227433519339755"/>
    <n v="-8.6839283522368915E-2"/>
    <n v="1"/>
    <m/>
  </r>
  <r>
    <x v="1252"/>
    <n v="842.62"/>
    <n v="-3.345989286410711E-2"/>
    <n v="-7.2171860447506231E-2"/>
    <n v="1"/>
    <n v="1356.789"/>
    <n v="1356.789"/>
    <n v="842.62"/>
    <n v="49.14"/>
    <n v="0.4914"/>
    <n v="0.18143174409574087"/>
    <n v="0.105"/>
    <n v="185502.94"/>
    <n v="166259.69"/>
    <n v="1.1582099603666958E-3"/>
    <n v="0.30996825590425914"/>
    <n v="43.576000000000008"/>
    <n v="44.432500000000005"/>
    <n v="-1"/>
    <n v="-1"/>
    <n v="0"/>
    <n v="0"/>
    <n v="138809.72145005746"/>
    <n v="-3.5388517972313793E-2"/>
    <n v="1"/>
    <n v="20"/>
    <n v="2.9166666666657903E-4"/>
    <n v="157180.12956288029"/>
    <m/>
    <m/>
    <s v=""/>
    <s v=""/>
    <n v="84.558468396527971"/>
    <x v="1210"/>
    <m/>
    <m/>
    <m/>
    <n v="94.227433519339755"/>
    <n v="-8.6860387402997175E-2"/>
    <n v="1"/>
    <m/>
  </r>
  <r>
    <x v="1253"/>
    <n v="843.74"/>
    <n v="1.3291875341197024E-3"/>
    <n v="-7.4239794183998176E-2"/>
    <n v="-1"/>
    <n v="1358.64"/>
    <n v="1358.64"/>
    <n v="843.74"/>
    <n v="51"/>
    <n v="0.51"/>
    <n v="0.19416075447472469"/>
    <n v="0.11749999999999998"/>
    <n v="184246.94"/>
    <n v="165133.42000000001"/>
    <n v="1.76439403053985E-6"/>
    <n v="0.31583924552527531"/>
    <n v="44.725999999999999"/>
    <n v="44.051500000000004"/>
    <n v="1"/>
    <n v="0"/>
    <n v="0"/>
    <n v="0"/>
    <n v="138809.72145005746"/>
    <n v="-2.297684939696798E-2"/>
    <n v="1"/>
    <n v="20"/>
    <n v="3.2638888888891771E-4"/>
    <n v="157180.64258135873"/>
    <m/>
    <m/>
    <s v=""/>
    <s v=""/>
    <n v="84.558744385973441"/>
    <x v="1211"/>
    <m/>
    <m/>
    <m/>
    <n v="94.227433519339755"/>
    <n v="-8.6881173741784612E-2"/>
    <n v="1"/>
    <m/>
  </r>
  <r>
    <x v="1254"/>
    <n v="850.12"/>
    <n v="7.5615711001020269E-3"/>
    <n v="-4.5375199109749964E-2"/>
    <n v="-1"/>
    <n v="1368.9190000000001"/>
    <n v="1368.9190000000001"/>
    <n v="850.12"/>
    <n v="46.11"/>
    <n v="0.46110000000000001"/>
    <n v="0.14611945525899966"/>
    <n v="0.13625000000000001"/>
    <n v="178375.63"/>
    <n v="159870.64000000001"/>
    <n v="5.6747983201258091E-5"/>
    <n v="0.31498054474100035"/>
    <n v="46.414000000000001"/>
    <n v="43.983000000000011"/>
    <n v="1"/>
    <n v="0"/>
    <n v="0"/>
    <n v="0"/>
    <n v="138809.72145005746"/>
    <n v="-2.5585961379329114E-2"/>
    <n v="1"/>
    <n v="20"/>
    <n v="3.7847222222220367E-4"/>
    <n v="157181.23746642962"/>
    <m/>
    <m/>
    <s v=""/>
    <s v=""/>
    <n v="84.559064417332408"/>
    <x v="1212"/>
    <m/>
    <m/>
    <m/>
    <n v="94.227433519339755"/>
    <n v="-8.690148403705622E-2"/>
    <n v="1"/>
    <m/>
  </r>
  <r>
    <x v="1255"/>
    <n v="805.22"/>
    <n v="-5.28160730249847E-2"/>
    <n v="-7.5627111973000427E-2"/>
    <n v="0"/>
    <n v="1296.633"/>
    <n v="1296.633"/>
    <n v="805.22"/>
    <n v="56.65"/>
    <n v="0.5665"/>
    <n v="0.25345725825637216"/>
    <n v="0.14124999999999999"/>
    <n v="201239.49"/>
    <n v="180360.43"/>
    <n v="2.9443629058686716E-3"/>
    <n v="0.31304274174362784"/>
    <n v="47.072000000000003"/>
    <n v="43.796500000000002"/>
    <n v="1"/>
    <n v="0"/>
    <n v="0.85"/>
    <n v="0.15000000000000002"/>
    <n v="138809.72145005746"/>
    <n v="-1.2823183708207342E-2"/>
    <n v="0"/>
    <n v="0"/>
    <n v="1.5694444444445121E-3"/>
    <n v="157183.70433862877"/>
    <m/>
    <m/>
    <s v=""/>
    <s v=""/>
    <n v="84.560391524871193"/>
    <x v="1213"/>
    <m/>
    <m/>
    <m/>
    <n v="94.227433519339755"/>
    <n v="-8.698221355499558E-2"/>
    <n v="0"/>
    <m/>
  </r>
  <r>
    <x v="1256"/>
    <n v="840.24"/>
    <n v="4.3491219790864566E-2"/>
    <n v="-3.3893987464005515E-2"/>
    <n v="0"/>
    <n v="1353.328"/>
    <n v="1353.328"/>
    <n v="840.24"/>
    <n v="46.42"/>
    <n v="0.4642"/>
    <n v="0.14328181828945374"/>
    <n v="0.1875"/>
    <n v="188244.02"/>
    <n v="168712.56"/>
    <n v="1.8123780199711963E-3"/>
    <n v="0.32091818171054626"/>
    <n v="49.233999999999995"/>
    <n v="44.262"/>
    <n v="1"/>
    <n v="0"/>
    <n v="0.85"/>
    <n v="0.15000000000000002"/>
    <n v="142596.50283703418"/>
    <n v="-5.7215827262147023E-4"/>
    <n v="0"/>
    <n v="0"/>
    <n v="0"/>
    <n v="161503.0335245303"/>
    <m/>
    <m/>
    <s v=""/>
    <s v=""/>
    <n v="86.884068579190838"/>
    <x v="1214"/>
    <m/>
    <m/>
    <m/>
    <n v="94.227433519339755"/>
    <n v="-6.1917360202334959E-2"/>
    <n v="0"/>
    <m/>
  </r>
  <r>
    <x v="1257"/>
    <n v="827.5"/>
    <n v="-1.5162334571074965E-2"/>
    <n v="-1.5596429170973369E-2"/>
    <n v="0"/>
    <n v="1332.84"/>
    <n v="1332.84"/>
    <n v="827.5"/>
    <n v="47.29"/>
    <n v="0.47289999999999999"/>
    <n v="0.12263700577118736"/>
    <n v="0.21"/>
    <n v="186180.82"/>
    <n v="166862.76999999999"/>
    <n v="2.3343128079207778E-4"/>
    <n v="0.35026299422881263"/>
    <n v="49.863999999999997"/>
    <n v="44.336500000000001"/>
    <n v="1"/>
    <n v="0"/>
    <n v="0.75"/>
    <n v="0.25"/>
    <n v="140524.20389457938"/>
    <n v="2.7280375952192681E-2"/>
    <n v="0"/>
    <n v="0"/>
    <n v="0"/>
    <n v="159159.27472187721"/>
    <m/>
    <m/>
    <s v=""/>
    <s v=""/>
    <n v="85.623192569008268"/>
    <x v="1215"/>
    <m/>
    <m/>
    <m/>
    <n v="94.227433519339755"/>
    <n v="-7.5555032544941558E-2"/>
    <n v="0"/>
    <m/>
  </r>
  <r>
    <x v="1258"/>
    <n v="831.95"/>
    <n v="5.3776435045318483E-3"/>
    <n v="-1.1547973200561223E-2"/>
    <n v="0"/>
    <n v="1340.018"/>
    <n v="1340.018"/>
    <n v="831.95"/>
    <n v="47.27"/>
    <n v="0.47270000000000001"/>
    <n v="0.12612063924528527"/>
    <n v="0.23625000000000002"/>
    <n v="184854.36"/>
    <n v="165673.29"/>
    <n v="2.8764296211572792E-5"/>
    <n v="0.34657936075471474"/>
    <n v="49.494"/>
    <n v="44.472999999999992"/>
    <n v="1"/>
    <n v="0"/>
    <n v="0.85"/>
    <n v="0.15000000000000002"/>
    <n v="140840.53926636602"/>
    <n v="1.2351313918159246E-2"/>
    <n v="0"/>
    <n v="0"/>
    <n v="0"/>
    <n v="159518.65233285353"/>
    <m/>
    <m/>
    <s v=""/>
    <s v=""/>
    <n v="85.816527569079014"/>
    <x v="1216"/>
    <m/>
    <m/>
    <m/>
    <n v="94.227433519339755"/>
    <n v="-7.349177444900501E-2"/>
    <n v="0"/>
    <m/>
  </r>
  <r>
    <x v="1259"/>
    <n v="836.57"/>
    <n v="5.5532183424484849E-3"/>
    <n v="-1.3556325958214765E-2"/>
    <n v="0"/>
    <n v="1347.4680000000001"/>
    <n v="1347.4680000000001"/>
    <n v="836.57"/>
    <n v="45.69"/>
    <n v="0.45689999999999997"/>
    <n v="0.10998758569597089"/>
    <n v="0.23250000000000001"/>
    <n v="175758.29"/>
    <n v="157519.12"/>
    <n v="3.0667849880685463E-5"/>
    <n v="0.34691241430402908"/>
    <n v="48.748000000000005"/>
    <n v="44.585499999999989"/>
    <n v="1"/>
    <n v="0"/>
    <n v="0.85"/>
    <n v="0.15000000000000002"/>
    <n v="140465.54843558266"/>
    <n v="1.463022758848509E-2"/>
    <n v="0"/>
    <n v="0"/>
    <n v="0"/>
    <n v="159095.07930531027"/>
    <m/>
    <m/>
    <s v=""/>
    <s v=""/>
    <n v="85.588657248811785"/>
    <x v="1217"/>
    <m/>
    <m/>
    <m/>
    <n v="94.227433519339755"/>
    <n v="-7.6024099855152349E-2"/>
    <n v="0"/>
    <m/>
  </r>
  <r>
    <x v="1260"/>
    <n v="845.71"/>
    <n v="1.0925565105131652E-2"/>
    <n v="5.0185312171901586E-2"/>
    <n v="0"/>
    <n v="1362.184"/>
    <n v="1362.184"/>
    <n v="845.71"/>
    <n v="42.25"/>
    <n v="0.42249999999999999"/>
    <n v="8.075268352675713E-2"/>
    <n v="0.22"/>
    <n v="167061.07"/>
    <n v="149723.79"/>
    <n v="1.180767431799341E-4"/>
    <n v="0.34174731647324286"/>
    <n v="48.664000000000001"/>
    <n v="44.659499999999994"/>
    <n v="1"/>
    <n v="0"/>
    <n v="0.85"/>
    <n v="0.15000000000000002"/>
    <n v="140727.30706464071"/>
    <n v="1.1928753751738963E-2"/>
    <n v="0"/>
    <n v="0"/>
    <n v="0"/>
    <n v="159391.06666978623"/>
    <m/>
    <m/>
    <s v=""/>
    <s v=""/>
    <n v="85.747890087430875"/>
    <x v="1218"/>
    <m/>
    <m/>
    <m/>
    <n v="94.227433519339755"/>
    <n v="-7.4329188568780347E-2"/>
    <n v="0"/>
    <m/>
  </r>
  <r>
    <x v="1261"/>
    <n v="874.09"/>
    <n v="3.3557602487850335E-2"/>
    <n v="4.0251694868887355E-2"/>
    <n v="0"/>
    <n v="1408.0719999999999"/>
    <n v="1408.0719999999999"/>
    <n v="874.09"/>
    <n v="39.659999999999997"/>
    <n v="0.39659999999999995"/>
    <n v="5.4472093286812573E-2"/>
    <n v="0.22375"/>
    <n v="156504.82999999999"/>
    <n v="140262.43"/>
    <n v="1.0894510867451531E-3"/>
    <n v="0.34212790671318738"/>
    <n v="45.784000000000006"/>
    <n v="44.602999999999994"/>
    <n v="1"/>
    <n v="0"/>
    <n v="0.85"/>
    <n v="0.15000000000000002"/>
    <n v="143407.47943084754"/>
    <n v="1.3814490761536291E-2"/>
    <n v="0"/>
    <n v="0"/>
    <n v="0"/>
    <n v="162444.33492733655"/>
    <m/>
    <m/>
    <s v=""/>
    <s v=""/>
    <n v="87.390462136329106"/>
    <x v="1219"/>
    <m/>
    <m/>
    <m/>
    <n v="94.227433519339755"/>
    <n v="-5.6621749718752779E-2"/>
    <n v="0"/>
    <m/>
  </r>
  <r>
    <x v="1262"/>
    <n v="845.14"/>
    <n v="-3.3120159251335712E-2"/>
    <n v="2.2293870188626608E-2"/>
    <n v="0"/>
    <n v="1361.5350000000001"/>
    <n v="1361.5350000000001"/>
    <n v="845.14"/>
    <n v="42.63"/>
    <n v="0.42630000000000001"/>
    <n v="6.6925471845620754E-2"/>
    <n v="0.22125"/>
    <n v="159399.09"/>
    <n v="142855.73000000001"/>
    <n v="1.134413201537931E-3"/>
    <n v="0.35937452815437926"/>
    <n v="44.432000000000002"/>
    <n v="44.390999999999991"/>
    <n v="1"/>
    <n v="1"/>
    <n v="0.6"/>
    <n v="0.4"/>
    <n v="139767.96994000129"/>
    <n v="5.6872123627056403E-3"/>
    <n v="0"/>
    <n v="0"/>
    <n v="0"/>
    <n v="158331.46081742406"/>
    <m/>
    <m/>
    <s v=""/>
    <s v=""/>
    <n v="85.177852079262038"/>
    <x v="1220"/>
    <m/>
    <m/>
    <m/>
    <n v="94.227433519339755"/>
    <n v="-8.0530762016864155E-2"/>
    <n v="0"/>
    <m/>
  </r>
  <r>
    <x v="1263"/>
    <n v="825.88"/>
    <n v="-2.2789123695482361E-2"/>
    <n v="-5.8728970113876011E-3"/>
    <n v="0"/>
    <n v="1330.51"/>
    <n v="1330.51"/>
    <n v="825.88"/>
    <n v="44.84"/>
    <n v="0.44840000000000002"/>
    <n v="7.1813528588447917E-2"/>
    <n v="0.30499999999999999"/>
    <n v="165015.24"/>
    <n v="147888.41"/>
    <n v="5.3143203001004542E-4"/>
    <n v="0.3765864714115521"/>
    <n v="43.5"/>
    <n v="44.440999999999988"/>
    <n v="-1"/>
    <n v="0"/>
    <n v="0.75"/>
    <n v="0.25"/>
    <n v="139826.41659305742"/>
    <n v="-5.381521002214007E-3"/>
    <n v="0"/>
    <n v="0"/>
    <n v="0"/>
    <n v="158398.1557906883"/>
    <m/>
    <m/>
    <s v=""/>
    <s v=""/>
    <n v="85.213732090333764"/>
    <x v="1221"/>
    <m/>
    <m/>
    <m/>
    <n v="94.227433519339755"/>
    <n v="-8.0167389584577364E-2"/>
    <n v="0"/>
    <m/>
  </r>
  <r>
    <x v="1264"/>
    <n v="825.44"/>
    <n v="-5.3276505061261581E-4"/>
    <n v="-1.1958880404448702E-2"/>
    <n v="0"/>
    <n v="1329.8130000000001"/>
    <n v="1329.8130000000001"/>
    <n v="825.44"/>
    <n v="45.52"/>
    <n v="0.45520000000000005"/>
    <n v="7.0840491802304839E-2"/>
    <n v="0.28499999999999998"/>
    <n v="165992.73000000001"/>
    <n v="148762.6"/>
    <n v="2.8398989232634742E-7"/>
    <n v="0.38435950819769521"/>
    <n v="43.013999999999996"/>
    <n v="44.683"/>
    <n v="-1"/>
    <n v="0"/>
    <n v="0.75"/>
    <n v="0.25"/>
    <n v="139977.17921687398"/>
    <n v="-7.200502629364558E-3"/>
    <n v="0"/>
    <n v="0"/>
    <n v="0"/>
    <n v="158570.49523636152"/>
    <m/>
    <m/>
    <s v=""/>
    <s v=""/>
    <n v="85.306445842453456"/>
    <x v="1222"/>
    <m/>
    <m/>
    <m/>
    <n v="94.227433519339755"/>
    <n v="-7.9238497444743428E-2"/>
    <n v="0"/>
    <m/>
  </r>
  <r>
    <x v="1265"/>
    <n v="838.51"/>
    <n v="1.5833979453382385E-2"/>
    <n v="-7.0504660561979682E-3"/>
    <n v="0"/>
    <n v="1350.885"/>
    <n v="1350.885"/>
    <n v="838.51"/>
    <n v="43.06"/>
    <n v="0.43060000000000004"/>
    <n v="5.5000681944928798E-2"/>
    <n v="0.31125000000000003"/>
    <n v="159198.66"/>
    <n v="142672.64000000001"/>
    <n v="2.4680189288336034E-4"/>
    <n v="0.37559931805507124"/>
    <n v="42.980000000000004"/>
    <n v="44.999499999999998"/>
    <n v="-1"/>
    <n v="0"/>
    <n v="0.75"/>
    <n v="0.25"/>
    <n v="140206.8992104934"/>
    <n v="-3.4767900324872425E-3"/>
    <n v="0"/>
    <n v="0"/>
    <n v="0"/>
    <n v="158832.43727648357"/>
    <m/>
    <m/>
    <s v=""/>
    <s v=""/>
    <n v="85.447363258560571"/>
    <x v="1223"/>
    <m/>
    <m/>
    <m/>
    <n v="94.227433519339755"/>
    <n v="-7.774149938910746E-2"/>
    <n v="0"/>
    <m/>
  </r>
  <r>
    <x v="1266"/>
    <n v="832.23"/>
    <n v="-7.4894753789459534E-3"/>
    <n v="-4.8097543922994257E-2"/>
    <n v="0"/>
    <n v="1341.7650000000001"/>
    <n v="1341.7650000000001"/>
    <n v="832.23"/>
    <n v="43.85"/>
    <n v="0.4385"/>
    <n v="6.2152053647712147E-2"/>
    <n v="0.31874999999999998"/>
    <n v="160576.64000000001"/>
    <n v="143906.51"/>
    <n v="5.6515246830013321E-5"/>
    <n v="0.37634794635228785"/>
    <n v="43.142000000000003"/>
    <n v="45.198500000000003"/>
    <n v="-1"/>
    <n v="0"/>
    <n v="0.75"/>
    <n v="0.25"/>
    <n v="139722.47852930671"/>
    <n v="-3.697987725355012E-3"/>
    <n v="0"/>
    <n v="0"/>
    <n v="0"/>
    <n v="158371.91599343217"/>
    <m/>
    <m/>
    <s v=""/>
    <s v=""/>
    <n v="85.199615820846105"/>
    <x v="1224"/>
    <m/>
    <m/>
    <m/>
    <n v="94.227433519339755"/>
    <n v="-8.0439444676507543E-2"/>
    <n v="0"/>
    <m/>
  </r>
  <r>
    <x v="1267"/>
    <n v="845.85"/>
    <n v="1.6365668144623591E-2"/>
    <n v="1.3882834729650462E-3"/>
    <n v="1"/>
    <n v="1363.816"/>
    <n v="1363.816"/>
    <n v="845.85"/>
    <n v="43.73"/>
    <n v="0.43729999999999997"/>
    <n v="7.5094584779349438E-2"/>
    <n v="0.31624999999999998"/>
    <n v="158455.76999999999"/>
    <n v="142004.74"/>
    <n v="2.6351658729665043E-4"/>
    <n v="0.36220541522065053"/>
    <n v="43.980000000000004"/>
    <n v="45.463000000000008"/>
    <n v="-1"/>
    <n v="0"/>
    <n v="0"/>
    <n v="0"/>
    <n v="140975.84814075285"/>
    <n v="-2.569601610854455E-2"/>
    <n v="1"/>
    <n v="20"/>
    <n v="0"/>
    <n v="159801.0298712402"/>
    <m/>
    <m/>
    <s v=""/>
    <s v=""/>
    <n v="85.968438705823601"/>
    <x v="1225"/>
    <m/>
    <m/>
    <m/>
    <n v="94.227433519339755"/>
    <n v="-7.2165679077836886E-2"/>
    <n v="1"/>
    <m/>
  </r>
  <r>
    <x v="1268"/>
    <n v="868.6"/>
    <n v="2.6896021753265886E-2"/>
    <n v="5.1073428921713293E-2"/>
    <n v="0"/>
    <n v="1401.0609999999999"/>
    <n v="1401.0609999999999"/>
    <n v="868.6"/>
    <n v="43.37"/>
    <n v="0.43369999999999997"/>
    <n v="6.7693965932674738E-2"/>
    <n v="0.31"/>
    <n v="156578.59"/>
    <n v="140321.39000000001"/>
    <n v="7.0440775746765218E-4"/>
    <n v="0.36600603406732524"/>
    <n v="44.2"/>
    <n v="45.480000000000004"/>
    <n v="-1"/>
    <n v="0"/>
    <n v="0.75"/>
    <n v="0.25"/>
    <n v="140975.84814075285"/>
    <n v="8.6420243584426348E-3"/>
    <n v="0"/>
    <n v="0"/>
    <n v="8.6111111111120131E-4"/>
    <n v="159802.40593566408"/>
    <m/>
    <m/>
    <s v=""/>
    <s v=""/>
    <n v="85.969178989601346"/>
    <x v="1226"/>
    <m/>
    <m/>
    <m/>
    <n v="94.227433519339755"/>
    <n v="-7.2181838713819779E-2"/>
    <n v="0"/>
    <m/>
  </r>
  <r>
    <x v="1269"/>
    <n v="869.89"/>
    <n v="1.4851485148514865E-3"/>
    <n v="5.3091342487177395E-2"/>
    <n v="0"/>
    <n v="1403.194"/>
    <n v="1403.194"/>
    <n v="869.89"/>
    <n v="43.64"/>
    <n v="0.43640000000000001"/>
    <n v="6.0455109124682105E-2"/>
    <n v="0.3075"/>
    <n v="157509.21"/>
    <n v="141152.23000000001"/>
    <n v="2.2023948229528929E-6"/>
    <n v="0.37594489087531791"/>
    <n v="43.905999999999999"/>
    <n v="45.520500000000006"/>
    <n v="-1"/>
    <n v="0"/>
    <n v="0.75"/>
    <n v="0.25"/>
    <n v="141341.55445259789"/>
    <n v="8.2204176843110321E-3"/>
    <n v="0"/>
    <n v="0"/>
    <n v="0"/>
    <n v="160222.31560110344"/>
    <m/>
    <m/>
    <s v=""/>
    <s v=""/>
    <n v="86.195078524569254"/>
    <x v="1227"/>
    <m/>
    <m/>
    <m/>
    <n v="94.227433519339755"/>
    <n v="-6.9816463576938492E-2"/>
    <n v="0"/>
    <m/>
  </r>
  <r>
    <x v="1270"/>
    <n v="827.16"/>
    <n v="-4.9121153249261473E-2"/>
    <n v="-1.1863790215466463E-2"/>
    <n v="0"/>
    <n v="1334.3030000000001"/>
    <n v="1334.3030000000001"/>
    <n v="827.16"/>
    <n v="46.67"/>
    <n v="0.4667"/>
    <n v="0.10513983427493606"/>
    <n v="0.30499999999999999"/>
    <n v="167432.06"/>
    <n v="150043.28"/>
    <n v="2.5369978996083314E-3"/>
    <n v="0.36156016572506394"/>
    <n v="43.529999999999994"/>
    <n v="45.561500000000009"/>
    <n v="-1"/>
    <n v="0"/>
    <n v="0.75"/>
    <n v="0.25"/>
    <n v="138360.15317860359"/>
    <n v="9.7471262341271014E-3"/>
    <n v="0"/>
    <n v="0"/>
    <n v="0"/>
    <n v="156846.07062652108"/>
    <m/>
    <m/>
    <s v=""/>
    <s v=""/>
    <n v="84.378754127992465"/>
    <x v="1228"/>
    <m/>
    <m/>
    <m/>
    <n v="94.227433519339755"/>
    <n v="-8.9441225346737041E-2"/>
    <n v="0"/>
    <m/>
  </r>
  <r>
    <x v="1271"/>
    <n v="833.74"/>
    <n v="7.954930122346493E-3"/>
    <n v="3.5806152858259832E-3"/>
    <n v="0"/>
    <n v="1345.5"/>
    <n v="1345.5"/>
    <n v="833.74"/>
    <n v="44.53"/>
    <n v="0.44530000000000003"/>
    <n v="4.5732523273578185E-2"/>
    <n v="0.30125000000000002"/>
    <n v="164494.1"/>
    <n v="147409.03"/>
    <n v="6.2781162421616772E-5"/>
    <n v="0.39956747672642184"/>
    <n v="44.251999999999995"/>
    <n v="45.602999999999994"/>
    <n v="-1"/>
    <n v="0"/>
    <n v="0.75"/>
    <n v="0.25"/>
    <n v="138578.3536903082"/>
    <n v="-1.3171577449389793E-2"/>
    <n v="0"/>
    <n v="0"/>
    <n v="0"/>
    <n v="157145.16684802118"/>
    <m/>
    <m/>
    <s v=""/>
    <s v=""/>
    <n v="84.539659443846148"/>
    <x v="1229"/>
    <m/>
    <m/>
    <m/>
    <n v="94.227433519339755"/>
    <n v="-8.7728588046145028E-2"/>
    <n v="0"/>
    <m/>
  </r>
  <r>
    <x v="1272"/>
    <n v="835.19"/>
    <n v="1.7391512941684617E-3"/>
    <n v="-1.1045901564629146E-2"/>
    <n v="0"/>
    <n v="1348.1510000000001"/>
    <n v="1348.1510000000001"/>
    <n v="835.19"/>
    <n v="41.25"/>
    <n v="0.41249999999999998"/>
    <n v="1.8720791242066326E-2"/>
    <n v="0.29749999999999999"/>
    <n v="161293.20000000001"/>
    <n v="144539.20000000001"/>
    <n v="3.0193952777525786E-6"/>
    <n v="0.39377920875793365"/>
    <n v="44.388000000000005"/>
    <n v="45.665999999999997"/>
    <n v="-1"/>
    <n v="-1"/>
    <n v="0.85"/>
    <n v="0.15000000000000002"/>
    <n v="138084.63269767034"/>
    <n v="-8.1885524150542288E-3"/>
    <n v="0"/>
    <n v="0"/>
    <n v="0"/>
    <n v="156612.90663067382"/>
    <m/>
    <m/>
    <s v=""/>
    <s v=""/>
    <n v="84.253318486547911"/>
    <x v="1230"/>
    <m/>
    <m/>
    <m/>
    <n v="94.227433519339755"/>
    <n v="-9.084217031263242E-2"/>
    <n v="0"/>
    <m/>
  </r>
  <r>
    <x v="1273"/>
    <n v="826.84"/>
    <n v="-9.9977250685473473E-3"/>
    <n v="-4.7939648386442379E-2"/>
    <n v="1"/>
    <n v="1334.8330000000001"/>
    <n v="1334.8330000000001"/>
    <n v="826.84"/>
    <n v="42.93"/>
    <n v="0.42930000000000001"/>
    <n v="4.3126080685304324E-2"/>
    <n v="0.3"/>
    <n v="164317.82999999999"/>
    <n v="147248.28"/>
    <n v="1.0096306655588385E-4"/>
    <n v="0.38617391931469569"/>
    <n v="43.892000000000003"/>
    <n v="45.271500000000003"/>
    <n v="-1"/>
    <n v="-1"/>
    <n v="0"/>
    <n v="0"/>
    <n v="137299.39576169377"/>
    <n v="-2.0508586975804932E-2"/>
    <n v="1"/>
    <n v="20"/>
    <n v="0"/>
    <n v="155738.37196248511"/>
    <m/>
    <m/>
    <s v=""/>
    <s v=""/>
    <n v="83.782843546061756"/>
    <x v="1231"/>
    <m/>
    <m/>
    <m/>
    <n v="94.227433519339755"/>
    <n v="-9.5942486098010038E-2"/>
    <n v="1"/>
    <m/>
  </r>
  <r>
    <x v="1274"/>
    <n v="789.17"/>
    <n v="-4.555899569445121E-2"/>
    <n v="-9.4983792595745076E-2"/>
    <n v="1"/>
    <n v="1274.2560000000001"/>
    <n v="1274.2560000000001"/>
    <n v="789.17"/>
    <n v="48.66"/>
    <n v="0.48659999999999998"/>
    <n v="9.8977194562057613E-2"/>
    <n v="0.3125"/>
    <n v="171460.32"/>
    <n v="153643.23000000001"/>
    <n v="2.1743052047034578E-3"/>
    <n v="0.38762280543794236"/>
    <n v="43.804000000000002"/>
    <n v="44.868000000000002"/>
    <n v="-1"/>
    <n v="-1"/>
    <n v="0"/>
    <n v="0"/>
    <n v="137299.39576169377"/>
    <n v="-2.6078597345188137E-2"/>
    <n v="1"/>
    <n v="20"/>
    <n v="3.4722222222223209E-3"/>
    <n v="155743.7795448449"/>
    <n v="137206.484"/>
    <n v="155557.23000000001"/>
    <n v="6.7716742667767171E-4"/>
    <n v="1.199234165103702E-3"/>
    <n v="83.785752672573764"/>
    <x v="1232"/>
    <m/>
    <m/>
    <m/>
    <n v="94.227433519339755"/>
    <n v="-9.6005215861792115E-2"/>
    <n v="1"/>
    <m/>
  </r>
  <r>
    <x v="1275"/>
    <n v="788.42"/>
    <n v="-9.503655739574457E-4"/>
    <n v="-4.6813004920441048E-2"/>
    <n v="1"/>
    <n v="1273.2940000000001"/>
    <n v="1273.2940000000001"/>
    <n v="788.42"/>
    <n v="48.46"/>
    <n v="0.48460000000000003"/>
    <n v="8.2244002830846541E-2"/>
    <n v="0.30437999999999998"/>
    <n v="174575.79"/>
    <n v="156433.57"/>
    <n v="9.0405383776316112E-7"/>
    <n v="0.40235599716915349"/>
    <n v="44.808"/>
    <n v="44.995499999999993"/>
    <n v="-1"/>
    <n v="-1"/>
    <n v="0"/>
    <n v="0"/>
    <n v="137299.39576169377"/>
    <n v="-2.8598515889817433E-2"/>
    <n v="1"/>
    <n v="20"/>
    <n v="8.4550000000005454E-4"/>
    <n v="155745.09635850094"/>
    <n v="137206.484"/>
    <m/>
    <n v="6.7716742667767171E-4"/>
    <s v=""/>
    <n v="83.786461081112606"/>
    <x v="1233"/>
    <m/>
    <m/>
    <m/>
    <n v="94.227433519339755"/>
    <n v="-9.6021101416194798E-2"/>
    <n v="1"/>
    <m/>
  </r>
  <r>
    <x v="1276"/>
    <n v="778.94"/>
    <n v="-1.2024048096192286E-2"/>
    <n v="-6.6791983138979827E-2"/>
    <n v="0"/>
    <n v="1258.817"/>
    <n v="1258.817"/>
    <n v="778.94"/>
    <n v="47.08"/>
    <n v="0.4708"/>
    <n v="6.8456249393457957E-2"/>
    <n v="0.29375000000000001"/>
    <n v="173572.6"/>
    <n v="155533.22"/>
    <n v="1.4633551482952522E-4"/>
    <n v="0.40234375060654204"/>
    <n v="45.166000000000004"/>
    <n v="44.585999999999999"/>
    <n v="1"/>
    <n v="0"/>
    <n v="0.75"/>
    <n v="0.25"/>
    <n v="137299.39576169377"/>
    <n v="-7.6666395095742468E-3"/>
    <n v="0"/>
    <n v="0"/>
    <n v="8.1597222222229426E-4"/>
    <n v="155746.36719522468"/>
    <n v="137206.484"/>
    <n v="155559.91"/>
    <n v="6.7716742667767171E-4"/>
    <n v="1.1986198450788521E-3"/>
    <n v="83.787144755360998"/>
    <x v="1234"/>
    <m/>
    <m/>
    <m/>
    <n v="94.227433519339755"/>
    <n v="-9.6037253609379869E-2"/>
    <n v="0"/>
    <m/>
  </r>
  <r>
    <x v="1277"/>
    <n v="770.05"/>
    <n v="-1.1412945798136009E-2"/>
    <n v="-7.9944080231284298E-2"/>
    <n v="0"/>
    <n v="1244.7170000000001"/>
    <n v="1244.7170000000001"/>
    <n v="770.05"/>
    <n v="49.3"/>
    <n v="0.49299999999999999"/>
    <n v="8.9383005678234762E-2"/>
    <n v="0.27812999999999999"/>
    <n v="181741.83"/>
    <n v="162852.01999999999"/>
    <n v="1.3175764447754973E-4"/>
    <n v="0.40361699432176523"/>
    <n v="45.676000000000002"/>
    <n v="44.618999999999993"/>
    <n v="1"/>
    <n v="0"/>
    <n v="0.75"/>
    <n v="0.25"/>
    <n v="137739.34928781816"/>
    <n v="-9.2291320726223258E-3"/>
    <n v="0"/>
    <n v="0"/>
    <n v="0"/>
    <n v="156270.54043098708"/>
    <n v="137667.109"/>
    <m/>
    <n v="5.2474616735187496E-4"/>
    <s v=""/>
    <n v="84.069135145073645"/>
    <x v="1235"/>
    <m/>
    <m/>
    <m/>
    <n v="94.227433519339755"/>
    <n v="-9.3018522677678406E-2"/>
    <n v="0"/>
    <m/>
  </r>
  <r>
    <x v="1278"/>
    <n v="743.33"/>
    <n v="-3.4699045516524807E-2"/>
    <n v="-0.10464540067926176"/>
    <n v="0"/>
    <n v="1201.5609999999999"/>
    <n v="1201.5609999999999"/>
    <n v="743.33"/>
    <n v="52.62"/>
    <n v="0.5262"/>
    <n v="0.16468988493675929"/>
    <n v="0.26500000000000001"/>
    <n v="190832.38"/>
    <n v="170993.31"/>
    <n v="1.2471743929555062E-3"/>
    <n v="0.36151011506324071"/>
    <n v="47.286000000000001"/>
    <n v="44.719499999999996"/>
    <n v="1"/>
    <n v="0"/>
    <n v="0.75"/>
    <n v="0.25"/>
    <n v="135876.24598198963"/>
    <n v="-2.5005201745234018E-3"/>
    <n v="0"/>
    <n v="0"/>
    <n v="0"/>
    <n v="154161.08444813688"/>
    <n v="135805.45300000001"/>
    <n v="153976.51999999999"/>
    <n v="5.2128232280646003E-4"/>
    <n v="1.1986531981427184E-3"/>
    <n v="82.93430743144495"/>
    <x v="1236"/>
    <m/>
    <m/>
    <m/>
    <n v="94.227433519339755"/>
    <n v="-0.10533149455147395"/>
    <n v="0"/>
    <m/>
  </r>
  <r>
    <x v="1279"/>
    <n v="773.14"/>
    <n v="4.0103318848963454E-2"/>
    <n v="-1.8983086135847094E-2"/>
    <n v="0"/>
    <n v="1249.76"/>
    <n v="1249.76"/>
    <n v="773.14"/>
    <n v="45.49"/>
    <n v="0.45490000000000003"/>
    <n v="0.10245793007032733"/>
    <n v="0.26624999999999999"/>
    <n v="174192.07"/>
    <n v="156081.51"/>
    <n v="1.5460665888386513E-3"/>
    <n v="0.3524420699296727"/>
    <n v="49.224000000000004"/>
    <n v="44.986999999999995"/>
    <n v="1"/>
    <n v="0"/>
    <n v="0.75"/>
    <n v="0.25"/>
    <n v="137000.7250474063"/>
    <n v="-1.0365302569679602E-2"/>
    <n v="0"/>
    <n v="0"/>
    <n v="0"/>
    <n v="155438.40113848922"/>
    <n v="136929.641"/>
    <m/>
    <n v="5.1912826826372438E-4"/>
    <s v=""/>
    <n v="83.621467718778263"/>
    <x v="1237"/>
    <m/>
    <m/>
    <m/>
    <n v="94.227433519339755"/>
    <n v="-9.7942110281741379E-2"/>
    <n v="0"/>
    <m/>
  </r>
  <r>
    <x v="1280"/>
    <n v="764.9"/>
    <n v="-1.0657836873011362E-2"/>
    <n v="-2.869055743490101E-2"/>
    <n v="0"/>
    <n v="1236.742"/>
    <n v="1236.742"/>
    <n v="764.9"/>
    <n v="44.67"/>
    <n v="0.44670000000000004"/>
    <n v="7.353642533391197E-2"/>
    <n v="0.27"/>
    <n v="170462.24"/>
    <n v="152738.16"/>
    <n v="1.1481204811098049E-4"/>
    <n v="0.37316357466608807"/>
    <n v="48.589999999999996"/>
    <n v="44.977000000000004"/>
    <n v="1"/>
    <n v="0"/>
    <n v="0.75"/>
    <n v="0.25"/>
    <n v="135171.96918547901"/>
    <n v="-2.1753243168372016E-3"/>
    <n v="0"/>
    <n v="0"/>
    <n v="0"/>
    <n v="153392.00140389157"/>
    <n v="135125.875"/>
    <n v="153208.34"/>
    <n v="3.4112034781652589E-4"/>
    <n v="1.1987689697021686E-3"/>
    <n v="82.520562484981426"/>
    <x v="1238"/>
    <m/>
    <m/>
    <m/>
    <n v="94.227433519339755"/>
    <n v="-0.10984118016134192"/>
    <n v="0"/>
    <m/>
  </r>
  <r>
    <x v="1281"/>
    <n v="752.83"/>
    <n v="-1.5779840502026299E-2"/>
    <n v="-3.2446349840735023E-2"/>
    <n v="0"/>
    <n v="1217.491"/>
    <n v="1217.491"/>
    <n v="752.83"/>
    <n v="44.66"/>
    <n v="0.44659999999999994"/>
    <n v="7.2118102783370386E-2"/>
    <n v="0.28438000000000002"/>
    <n v="172565.47"/>
    <n v="154621.43"/>
    <n v="2.5299026271101893E-4"/>
    <n v="0.37448189721662956"/>
    <n v="47.832000000000008"/>
    <n v="45.097999999999999"/>
    <n v="1"/>
    <n v="0"/>
    <n v="0.75"/>
    <n v="0.25"/>
    <n v="133988.89457269941"/>
    <n v="-1.5494799262680381E-2"/>
    <n v="0"/>
    <n v="0"/>
    <n v="0"/>
    <n v="152074.39087627019"/>
    <n v="133964.125"/>
    <n v="151892.31"/>
    <n v="1.8489705881630236E-4"/>
    <n v="1.1987498002379304E-3"/>
    <n v="81.81172525174685"/>
    <x v="1239"/>
    <m/>
    <m/>
    <m/>
    <n v="94.227433519339755"/>
    <n v="-0.11751045860906184"/>
    <n v="0"/>
    <m/>
  </r>
  <r>
    <x v="1282"/>
    <n v="735.09"/>
    <n v="-2.3564416933437804E-2"/>
    <n v="-4.4597820976036817E-2"/>
    <n v="-1"/>
    <n v="1188.8399999999999"/>
    <n v="1188.8399999999999"/>
    <n v="735.09"/>
    <n v="46.35"/>
    <n v="0.46350000000000002"/>
    <n v="8.5633233101539419E-2"/>
    <n v="0.36249999999999999"/>
    <n v="173922.67"/>
    <n v="155836.22"/>
    <n v="5.6865546701046919E-4"/>
    <n v="0.3778667668984606"/>
    <n v="47.347999999999999"/>
    <n v="45.347999999999999"/>
    <n v="1"/>
    <n v="0"/>
    <n v="0"/>
    <n v="0"/>
    <n v="131884.03933724729"/>
    <n v="-2.4111549585697278E-2"/>
    <n v="1"/>
    <n v="20"/>
    <n v="0"/>
    <n v="149689.3463328855"/>
    <n v="131862.04699999999"/>
    <n v="149510.12"/>
    <n v="1.6678292008687201E-4"/>
    <n v="1.198757200419065E-3"/>
    <n v="80.528638679627534"/>
    <x v="1240"/>
    <m/>
    <m/>
    <m/>
    <n v="94.227433519339755"/>
    <n v="-0.13137350980161755"/>
    <n v="1"/>
    <m/>
  </r>
  <r>
    <x v="1283"/>
    <n v="700.82"/>
    <n v="-4.6620141751350097E-2"/>
    <n v="-5.6518917210862107E-2"/>
    <n v="-1"/>
    <n v="1133.431"/>
    <n v="1133.431"/>
    <n v="700.82"/>
    <n v="52.65"/>
    <n v="0.52649999999999997"/>
    <n v="0.14186449981929183"/>
    <n v="0.31"/>
    <n v="185330.5"/>
    <n v="166053.82999999999"/>
    <n v="2.2792854510503861E-3"/>
    <n v="0.38463550018070813"/>
    <n v="46.757999999999996"/>
    <n v="45.534000000000006"/>
    <n v="1"/>
    <n v="0"/>
    <n v="0"/>
    <n v="0"/>
    <n v="131884.03933724729"/>
    <n v="-4.2510074142543597E-2"/>
    <n v="1"/>
    <n v="20"/>
    <n v="2.5833333333333819E-3"/>
    <n v="149693.21330766578"/>
    <n v="131862.04699999999"/>
    <n v="149514.66"/>
    <n v="1.6678292008687201E-4"/>
    <n v="1.1942194007314999E-3"/>
    <n v="80.530719002793433"/>
    <x v="1241"/>
    <m/>
    <m/>
    <m/>
    <n v="94.227433519339755"/>
    <n v="-0.13141889453095512"/>
    <n v="1"/>
    <m/>
  </r>
  <r>
    <x v="1284"/>
    <n v="696.33"/>
    <n v="-6.4067806284067164E-3"/>
    <n v="-0.10302901668823228"/>
    <n v="-1"/>
    <n v="1126.1759999999999"/>
    <n v="1126.1759999999999"/>
    <n v="696.33"/>
    <n v="50.93"/>
    <n v="0.50929999999999997"/>
    <n v="0.10733796222954334"/>
    <n v="0.3175"/>
    <n v="187163.97"/>
    <n v="167695.31"/>
    <n v="4.1311369594847983E-5"/>
    <n v="0.40196203777045664"/>
    <n v="46.763999999999996"/>
    <n v="45.924500000000002"/>
    <n v="1"/>
    <n v="0"/>
    <n v="0"/>
    <n v="0"/>
    <n v="131884.03933724729"/>
    <n v="-2.9381196219326777E-2"/>
    <n v="1"/>
    <n v="20"/>
    <n v="8.8194444444433806E-4"/>
    <n v="149694.53351864425"/>
    <n v="131862.04699999999"/>
    <n v="149515.94"/>
    <n v="1.6678292008687201E-4"/>
    <n v="1.1944781181474351E-3"/>
    <n v="80.531429238995742"/>
    <x v="1242"/>
    <m/>
    <m/>
    <m/>
    <n v="94.227433519339755"/>
    <n v="-0.13143384123301527"/>
    <n v="1"/>
    <m/>
  </r>
  <r>
    <x v="1285"/>
    <n v="712.87"/>
    <n v="2.3753105567762445E-2"/>
    <n v="-6.8618074247458472E-2"/>
    <n v="-1"/>
    <n v="1153.3489999999999"/>
    <n v="1153.3489999999999"/>
    <n v="712.87"/>
    <n v="47.56"/>
    <n v="0.47560000000000002"/>
    <n v="8.9526826640157431E-2"/>
    <n v="0.3125"/>
    <n v="173049.16"/>
    <n v="155047.4"/>
    <n v="5.5109392166850931E-4"/>
    <n v="0.38607317335984259"/>
    <n v="47.852000000000004"/>
    <n v="46.194999999999993"/>
    <n v="1"/>
    <n v="1"/>
    <n v="0"/>
    <n v="0"/>
    <n v="131884.03933724729"/>
    <n v="-3.7347873220294869E-2"/>
    <n v="1"/>
    <n v="20"/>
    <n v="8.6805555555558023E-4"/>
    <n v="149695.8329503588"/>
    <n v="131862.04699999999"/>
    <n v="149517.25"/>
    <n v="1.6678292008687201E-4"/>
    <n v="1.1943969699736989E-3"/>
    <n v="80.532128296541217"/>
    <x v="1243"/>
    <m/>
    <m/>
    <m/>
    <n v="94.227433519339755"/>
    <n v="-0.13144890830891864"/>
    <n v="1"/>
    <m/>
  </r>
  <r>
    <x v="1286"/>
    <n v="682.55"/>
    <n v="-4.2532299016651121E-2"/>
    <n v="-9.5370532762083293E-2"/>
    <n v="-1"/>
    <n v="1104.376"/>
    <n v="1104.376"/>
    <n v="682.55"/>
    <n v="50.17"/>
    <n v="0.50170000000000003"/>
    <n v="0.11533525882935014"/>
    <n v="0.32"/>
    <n v="181053.52"/>
    <n v="162217.89000000001"/>
    <n v="1.8890576776557937E-3"/>
    <n v="0.38636474117064989"/>
    <n v="48.43"/>
    <n v="46.419999999999995"/>
    <n v="1"/>
    <n v="1"/>
    <n v="0"/>
    <n v="0"/>
    <n v="131884.03933724729"/>
    <n v="-2.4324050822401855E-2"/>
    <n v="1"/>
    <n v="20"/>
    <n v="8.8888888888893902E-4"/>
    <n v="149697.16357998503"/>
    <n v="131862.04699999999"/>
    <n v="149518.54999999999"/>
    <n v="1.6678292008687201E-4"/>
    <n v="1.194591440226267E-3"/>
    <n v="80.532844137681636"/>
    <x v="1244"/>
    <m/>
    <m/>
    <m/>
    <n v="94.227433519339755"/>
    <n v="-0.13146379418001786"/>
    <n v="1"/>
    <m/>
  </r>
  <r>
    <x v="1287"/>
    <n v="683.38"/>
    <n v="1.2160281298074782E-3"/>
    <n v="-7.0590087698838011E-2"/>
    <n v="0"/>
    <n v="1105.998"/>
    <n v="1105.998"/>
    <n v="683.38"/>
    <n v="49.33"/>
    <n v="0.49329999999999996"/>
    <n v="7.9884038431388804E-2"/>
    <n v="0.32250000000000001"/>
    <n v="179228.91"/>
    <n v="160581.84"/>
    <n v="1.4769282441949509E-6"/>
    <n v="0.41341596156861116"/>
    <n v="49.532000000000004"/>
    <n v="46.735999999999997"/>
    <n v="1"/>
    <n v="1"/>
    <n v="0.6"/>
    <n v="0.4"/>
    <n v="131884.03933724729"/>
    <n v="-1.5709176810247305E-2"/>
    <n v="0"/>
    <n v="0"/>
    <n v="8.9583333333331794E-4"/>
    <n v="149698.50461707544"/>
    <n v="131862.04699999999"/>
    <n v="149519.88"/>
    <n v="1.6678292008687201E-4"/>
    <n v="1.1946546310459549E-3"/>
    <n v="80.533565577743701"/>
    <x v="1245"/>
    <m/>
    <m/>
    <m/>
    <n v="94.227433519339755"/>
    <n v="-0.13147861948254769"/>
    <n v="0"/>
    <m/>
  </r>
  <r>
    <x v="1288"/>
    <n v="676.53"/>
    <n v="-1.0023705698147478E-2"/>
    <n v="-3.3993651645635392E-2"/>
    <n v="0"/>
    <n v="1095.0360000000001"/>
    <n v="1095.0360000000001"/>
    <n v="676.53"/>
    <n v="49.68"/>
    <n v="0.49680000000000002"/>
    <n v="8.6796742304277197E-2"/>
    <n v="0.32874999999999999"/>
    <n v="181730.95"/>
    <n v="162819.82"/>
    <n v="1.0149114350672016E-4"/>
    <n v="0.41000325769572282"/>
    <n v="50.128"/>
    <n v="47.015999999999984"/>
    <n v="1"/>
    <n v="1"/>
    <n v="0.6"/>
    <n v="0.4"/>
    <n v="131826.07027033585"/>
    <n v="0"/>
    <n v="0"/>
    <n v="0"/>
    <n v="0"/>
    <n v="149644.18855949937"/>
    <n v="131810.82800000001"/>
    <n v="149465.62"/>
    <n v="1.1563746747600412E-4"/>
    <n v="1.1947132691743079E-3"/>
    <n v="80.504345073531468"/>
    <x v="1246"/>
    <m/>
    <m/>
    <m/>
    <n v="94.227433519339755"/>
    <n v="-0.13186154028425046"/>
    <n v="0"/>
    <m/>
  </r>
  <r>
    <x v="1289"/>
    <n v="719.6"/>
    <n v="6.3663104370833556E-2"/>
    <n v="3.6076233353604881E-2"/>
    <n v="0"/>
    <n v="1164.8309999999999"/>
    <n v="1164.8309999999999"/>
    <n v="719.6"/>
    <n v="44.37"/>
    <n v="0.44369999999999998"/>
    <n v="3.306896150686861E-2"/>
    <n v="0.33"/>
    <n v="167846.47"/>
    <n v="150379.09"/>
    <n v="3.8091991086136871E-3"/>
    <n v="0.41063103849313137"/>
    <n v="49.534000000000006"/>
    <n v="47.331499999999991"/>
    <n v="1"/>
    <n v="1"/>
    <n v="0.6"/>
    <n v="0.4"/>
    <n v="132832.52004605572"/>
    <n v="-4.3954573428861554E-4"/>
    <n v="0"/>
    <n v="0"/>
    <n v="0"/>
    <n v="150793.76421764796"/>
    <m/>
    <m/>
    <s v=""/>
    <s v=""/>
    <n v="81.122784295011357"/>
    <x v="1247"/>
    <m/>
    <m/>
    <m/>
    <n v="94.227433519339755"/>
    <n v="-0.1252152173787443"/>
    <n v="0"/>
    <m/>
  </r>
  <r>
    <x v="1290"/>
    <n v="721.36"/>
    <n v="2.4458032240133321E-3"/>
    <n v="1.4768931009855768E-2"/>
    <n v="0"/>
    <n v="1168.0740000000001"/>
    <n v="1168.0740000000001"/>
    <n v="721.36"/>
    <n v="43.61"/>
    <n v="0.43609999999999999"/>
    <n v="-2.131887956419215E-2"/>
    <n v="0.32938000000000001"/>
    <n v="167347.9"/>
    <n v="149931.4"/>
    <n v="5.9673554586717156E-6"/>
    <n v="0.45741887956419214"/>
    <n v="48.222000000000001"/>
    <n v="47.367999999999995"/>
    <n v="1"/>
    <n v="1"/>
    <n v="0.6"/>
    <n v="0.4"/>
    <n v="132869.26835938761"/>
    <n v="7.1917778191721293E-3"/>
    <n v="0"/>
    <n v="0"/>
    <n v="0"/>
    <n v="150866.49199997055"/>
    <m/>
    <m/>
    <s v=""/>
    <s v=""/>
    <n v="81.161909786892409"/>
    <x v="1248"/>
    <m/>
    <m/>
    <m/>
    <n v="94.227433519339755"/>
    <n v="-0.1248160883213042"/>
    <n v="0"/>
    <m/>
  </r>
  <r>
    <x v="1291"/>
    <n v="750.74"/>
    <n v="4.0728623710768463E-2"/>
    <n v="9.8029853737275352E-2"/>
    <n v="0"/>
    <n v="1215.8689999999999"/>
    <n v="1215.8689999999999"/>
    <n v="750.74"/>
    <n v="41.18"/>
    <n v="0.4118"/>
    <n v="-3.6788579936736732E-2"/>
    <n v="0.32750000000000001"/>
    <n v="164507.18"/>
    <n v="147385.32999999999"/>
    <n v="1.5936916359090357E-3"/>
    <n v="0.44858857993673673"/>
    <n v="47.432000000000002"/>
    <n v="47.215000000000003"/>
    <n v="1"/>
    <n v="1"/>
    <n v="0.6"/>
    <n v="0.4"/>
    <n v="135213.68650706334"/>
    <n v="7.4704189156729051E-3"/>
    <n v="0"/>
    <n v="0"/>
    <n v="0"/>
    <n v="153545.98589093445"/>
    <m/>
    <m/>
    <s v=""/>
    <s v=""/>
    <n v="82.603401787998806"/>
    <x v="1249"/>
    <m/>
    <m/>
    <m/>
    <n v="94.227433519339755"/>
    <n v="-0.10929539630605944"/>
    <n v="0"/>
    <m/>
  </r>
  <r>
    <x v="1292"/>
    <n v="756.55"/>
    <n v="7.7390308229212668E-3"/>
    <n v="0.10455285643038914"/>
    <n v="0"/>
    <n v="1225.316"/>
    <n v="1225.316"/>
    <n v="756.55"/>
    <n v="42.36"/>
    <n v="0.42359999999999998"/>
    <n v="-4.4867181243359533E-2"/>
    <n v="0.32624999999999998"/>
    <n v="166809.78"/>
    <n v="149447.29"/>
    <n v="5.9432352640211434E-5"/>
    <n v="0.46846718124335951"/>
    <n v="45.634"/>
    <n v="47.047499999999992"/>
    <n v="-1"/>
    <n v="0"/>
    <n v="0.6"/>
    <n v="0.4"/>
    <n v="136598.21042659797"/>
    <n v="2.5246778810752435E-2"/>
    <n v="0"/>
    <n v="0"/>
    <n v="0"/>
    <n v="155121.46503741687"/>
    <m/>
    <m/>
    <s v=""/>
    <s v=""/>
    <n v="83.450965051801361"/>
    <x v="1250"/>
    <m/>
    <m/>
    <m/>
    <n v="94.227433519339755"/>
    <n v="-0.10017962305554573"/>
    <n v="0"/>
    <m/>
  </r>
  <r>
    <x v="1293"/>
    <n v="753.89"/>
    <n v="-3.5159606106668351E-3"/>
    <n v="0.11106060151786978"/>
    <n v="0"/>
    <n v="1221.0329999999999"/>
    <n v="1221.0329999999999"/>
    <n v="753.89"/>
    <n v="43.74"/>
    <n v="0.43740000000000001"/>
    <n v="2.7059956148400843E-4"/>
    <n v="0.32562999999999998"/>
    <n v="172580.37"/>
    <n v="154614.26"/>
    <n v="1.2405583779893869E-5"/>
    <n v="0.437129400438516"/>
    <n v="44.239999999999995"/>
    <n v="47.102999999999994"/>
    <n v="-1"/>
    <n v="0"/>
    <n v="0.75"/>
    <n v="0.25"/>
    <n v="138199.13714792774"/>
    <n v="3.5744818804767098E-2"/>
    <n v="0"/>
    <n v="0"/>
    <n v="0"/>
    <n v="156942.63432734163"/>
    <m/>
    <m/>
    <s v=""/>
    <s v=""/>
    <n v="84.430702670513682"/>
    <x v="1251"/>
    <m/>
    <m/>
    <m/>
    <n v="94.227433519339755"/>
    <n v="-8.9686563682135678E-2"/>
    <n v="0"/>
    <m/>
  </r>
  <r>
    <x v="1294"/>
    <n v="778.12"/>
    <n v="3.2139967369244848E-2"/>
    <n v="7.9537464516281076E-2"/>
    <n v="0"/>
    <n v="1260.2909999999999"/>
    <n v="1260.2909999999999"/>
    <n v="778.12"/>
    <n v="40.799999999999997"/>
    <n v="0.40799999999999997"/>
    <n v="-2.8468880187792811E-2"/>
    <n v="0.31374999999999997"/>
    <n v="165142.93"/>
    <n v="147950.01"/>
    <n v="1.0007279974956662E-3"/>
    <n v="0.43646888018779278"/>
    <n v="43.052"/>
    <n v="47.143500000000003"/>
    <n v="-1"/>
    <n v="0"/>
    <n v="0.75"/>
    <n v="0.25"/>
    <n v="140041.2443791824"/>
    <n v="4.8344510797618589E-2"/>
    <n v="0"/>
    <n v="0"/>
    <n v="0"/>
    <n v="159036.20513087502"/>
    <m/>
    <m/>
    <s v=""/>
    <s v=""/>
    <n v="85.556984606524253"/>
    <x v="1252"/>
    <m/>
    <m/>
    <m/>
    <n v="94.227433519339755"/>
    <n v="-7.7567246445877425E-2"/>
    <n v="0"/>
    <m/>
  </r>
  <r>
    <x v="1295"/>
    <n v="794.35"/>
    <n v="2.085796535238793E-2"/>
    <n v="9.7949626644655674E-2"/>
    <n v="0"/>
    <n v="1286.6220000000001"/>
    <n v="1286.6220000000001"/>
    <n v="794.35"/>
    <n v="40.06"/>
    <n v="0.40060000000000001"/>
    <n v="-4.8769983317624277E-2"/>
    <n v="0.30937999999999999"/>
    <n v="163744.56"/>
    <n v="146696.20000000001"/>
    <n v="4.261506339099396E-4"/>
    <n v="0.44936998331762429"/>
    <n v="42.338000000000001"/>
    <n v="46.750499999999995"/>
    <n v="-1"/>
    <n v="0"/>
    <n v="0.75"/>
    <n v="0.25"/>
    <n v="141935.27925722426"/>
    <n v="5.4269273297135934E-2"/>
    <n v="0"/>
    <n v="0"/>
    <n v="0"/>
    <n v="161191.57299093704"/>
    <m/>
    <m/>
    <s v=""/>
    <s v=""/>
    <n v="86.716511612799138"/>
    <x v="1253"/>
    <m/>
    <m/>
    <m/>
    <n v="94.227433519339755"/>
    <n v="-6.5090138250658236E-2"/>
    <n v="0"/>
    <m/>
  </r>
  <r>
    <x v="1296"/>
    <n v="784.04"/>
    <n v="-1.2979165355322064E-2"/>
    <n v="4.4241837578565146E-2"/>
    <n v="0"/>
    <n v="1269.925"/>
    <n v="1269.925"/>
    <n v="784.04"/>
    <n v="43.68"/>
    <n v="0.43680000000000002"/>
    <n v="-1.6695598301011083E-2"/>
    <n v="0.29625000000000001"/>
    <n v="174693.64"/>
    <n v="156504.29"/>
    <n v="1.7067151118074685E-4"/>
    <n v="0.4534955983010111"/>
    <n v="41.628"/>
    <n v="46.330499999999994"/>
    <n v="-1"/>
    <n v="0"/>
    <n v="0.6"/>
    <n v="0.4"/>
    <n v="142926.07201807635"/>
    <n v="6.823256430760738E-2"/>
    <n v="0"/>
    <n v="0"/>
    <n v="0"/>
    <n v="162317.28059692547"/>
    <m/>
    <m/>
    <s v=""/>
    <s v=""/>
    <n v="87.322110496636569"/>
    <x v="1254"/>
    <m/>
    <m/>
    <m/>
    <n v="94.227433519339755"/>
    <n v="-5.8585546152232659E-2"/>
    <n v="0"/>
    <m/>
  </r>
  <r>
    <x v="1297"/>
    <n v="768.54"/>
    <n v="-1.9769399520432662E-2"/>
    <n v="1.6733407235211217E-2"/>
    <n v="0"/>
    <n v="1244.855"/>
    <n v="1244.855"/>
    <n v="768.54"/>
    <n v="45.89"/>
    <n v="0.45890000000000003"/>
    <n v="3.1456969337810614E-2"/>
    <n v="0.28125"/>
    <n v="187966.07"/>
    <n v="168393.69"/>
    <n v="3.9869819634902722E-4"/>
    <n v="0.42744303066218942"/>
    <n v="42.128"/>
    <n v="46.160499999999999"/>
    <n v="-1"/>
    <n v="0"/>
    <n v="0.75"/>
    <n v="0.25"/>
    <n v="145573.88757176491"/>
    <n v="5.7038497435021984E-2"/>
    <n v="0"/>
    <n v="0"/>
    <n v="0"/>
    <n v="165327.51799902931"/>
    <m/>
    <m/>
    <s v=""/>
    <s v=""/>
    <n v="88.941533161191728"/>
    <x v="1255"/>
    <m/>
    <m/>
    <m/>
    <n v="94.227433519339755"/>
    <n v="-4.1151604179457291E-2"/>
    <n v="0"/>
    <m/>
  </r>
  <r>
    <x v="1298"/>
    <n v="822.92"/>
    <n v="7.0757540271163544E-2"/>
    <n v="9.1006908117041596E-2"/>
    <n v="0"/>
    <n v="1333.2070000000001"/>
    <n v="1333.2070000000001"/>
    <n v="822.92"/>
    <n v="43.23"/>
    <n v="0.43229999999999996"/>
    <n v="-4.4021716108688658E-4"/>
    <n v="0.28875000000000001"/>
    <n v="173694.62"/>
    <n v="155604.78"/>
    <n v="4.6739618507141267E-3"/>
    <n v="0.43274021716108685"/>
    <n v="42.834000000000003"/>
    <n v="45.989999999999995"/>
    <n v="-1"/>
    <n v="0"/>
    <n v="0.75"/>
    <n v="0.25"/>
    <n v="150535.26871558992"/>
    <n v="6.570859982085997E-2"/>
    <n v="0"/>
    <n v="0"/>
    <n v="0"/>
    <n v="170989.80001527278"/>
    <m/>
    <m/>
    <s v=""/>
    <s v=""/>
    <n v="91.98768089153323"/>
    <x v="1256"/>
    <m/>
    <m/>
    <m/>
    <n v="94.227433519339755"/>
    <n v="-8.3895534691352802E-3"/>
    <n v="0"/>
    <m/>
  </r>
  <r>
    <x v="1299"/>
    <n v="806.12"/>
    <n v="-2.0415107179312608E-2"/>
    <n v="3.8451833568484139E-2"/>
    <n v="0"/>
    <n v="1306.028"/>
    <n v="1306.028"/>
    <n v="806.12"/>
    <n v="42.93"/>
    <n v="0.42930000000000001"/>
    <n v="-5.9705109599288098E-2"/>
    <n v="0.28563"/>
    <n v="176193"/>
    <n v="157841.99"/>
    <n v="4.2544737892092672E-4"/>
    <n v="0.48900510959928811"/>
    <n v="42.731999999999999"/>
    <n v="45.520499999999991"/>
    <n v="-1"/>
    <n v="0"/>
    <n v="0.6"/>
    <n v="0.4"/>
    <n v="148771.45423861145"/>
    <n v="8.9263448544238289E-2"/>
    <n v="0"/>
    <n v="0"/>
    <n v="0"/>
    <n v="168990.29681666932"/>
    <m/>
    <m/>
    <s v=""/>
    <s v=""/>
    <n v="90.912004668984835"/>
    <x v="1257"/>
    <m/>
    <m/>
    <m/>
    <n v="94.227433519339755"/>
    <n v="-2.0010654473955447E-2"/>
    <n v="0"/>
    <m/>
  </r>
  <r>
    <x v="1300"/>
    <n v="813.88"/>
    <n v="9.6263583585569634E-3"/>
    <n v="2.7220226574653172E-2"/>
    <n v="0"/>
    <n v="1318.6110000000001"/>
    <n v="1318.6110000000001"/>
    <n v="813.88"/>
    <n v="42.25"/>
    <n v="0.42249999999999999"/>
    <n v="-6.9932817374032175E-2"/>
    <n v="0.28749999999999998"/>
    <n v="171614.89"/>
    <n v="153739.72"/>
    <n v="9.1782534912526176E-5"/>
    <n v="0.49243281737403216"/>
    <n v="43.158000000000001"/>
    <n v="45.392499999999991"/>
    <n v="-1"/>
    <n v="0"/>
    <n v="0.6"/>
    <n v="0.4"/>
    <n v="148084.11893182973"/>
    <n v="6.234027623883942E-2"/>
    <n v="0"/>
    <n v="0"/>
    <n v="0"/>
    <n v="168210.80127296867"/>
    <m/>
    <m/>
    <s v=""/>
    <s v=""/>
    <n v="90.492658092031689"/>
    <x v="1258"/>
    <m/>
    <m/>
    <m/>
    <n v="94.227433519339755"/>
    <n v="-2.4556405461422126E-2"/>
    <n v="0"/>
    <m/>
  </r>
  <r>
    <x v="1301"/>
    <n v="832.86"/>
    <n v="2.3320391212463765E-2"/>
    <n v="6.3519783142439001E-2"/>
    <n v="0"/>
    <n v="1349.373"/>
    <n v="1349.373"/>
    <n v="832.86"/>
    <n v="40.36"/>
    <n v="0.40360000000000001"/>
    <n v="-7.5206423381267706E-2"/>
    <n v="0.29063"/>
    <n v="166730.66"/>
    <n v="149363.26"/>
    <n v="5.3142355753676204E-4"/>
    <n v="0.47880642338126772"/>
    <n v="43.595999999999997"/>
    <n v="45.271499999999996"/>
    <n v="-1"/>
    <n v="-1"/>
    <n v="0.75"/>
    <n v="0.25"/>
    <n v="148469.96116630628"/>
    <n v="4.3321432886760602E-2"/>
    <n v="0"/>
    <n v="0"/>
    <n v="0"/>
    <n v="168650.38533550786"/>
    <m/>
    <m/>
    <s v=""/>
    <s v=""/>
    <n v="90.729141896716229"/>
    <x v="1259"/>
    <m/>
    <m/>
    <m/>
    <n v="94.227433519339755"/>
    <n v="-2.2032740421080055E-2"/>
    <n v="0"/>
    <m/>
  </r>
  <r>
    <x v="1302"/>
    <n v="815.94"/>
    <n v="-2.0315539226280488E-2"/>
    <n v="6.2973643436591176E-2"/>
    <n v="0"/>
    <n v="1322.1869999999999"/>
    <n v="1322.1869999999999"/>
    <n v="815.94"/>
    <n v="41.04"/>
    <n v="0.41039999999999999"/>
    <n v="-5.6111860887776976E-2"/>
    <n v="0.27875"/>
    <n v="172296.16"/>
    <n v="154348.09"/>
    <n v="4.2126486857913112E-4"/>
    <n v="0.46651186088777696"/>
    <n v="42.932000000000002"/>
    <n v="45.056499999999993"/>
    <n v="-1"/>
    <n v="-1"/>
    <n v="0.75"/>
    <n v="0.25"/>
    <n v="147446.52996655364"/>
    <n v="3.8788508422233692E-2"/>
    <n v="0"/>
    <n v="0"/>
    <n v="0"/>
    <n v="167509.4139702165"/>
    <m/>
    <m/>
    <s v=""/>
    <s v=""/>
    <n v="90.115331541669164"/>
    <x v="1260"/>
    <m/>
    <m/>
    <m/>
    <n v="94.227433519339755"/>
    <n v="-2.8674269357487625E-2"/>
    <n v="0"/>
    <m/>
  </r>
  <r>
    <x v="1303"/>
    <n v="787.53"/>
    <n v="-3.4818736671814232E-2"/>
    <n v="-4.26026335063866E-2"/>
    <n v="0"/>
    <n v="1276.2249999999999"/>
    <n v="1276.2249999999999"/>
    <n v="787.53"/>
    <n v="45.54"/>
    <n v="0.45539999999999997"/>
    <n v="-1.4859071268915225E-2"/>
    <n v="0.28625"/>
    <n v="184495.46"/>
    <n v="165273.69"/>
    <n v="1.2559480696979933E-3"/>
    <n v="0.4702590712689152"/>
    <n v="41.961999999999996"/>
    <n v="44.790999999999997"/>
    <n v="-1"/>
    <n v="-1"/>
    <n v="0.75"/>
    <n v="0.25"/>
    <n v="146205.37102223054"/>
    <n v="1.2863861960583867E-2"/>
    <n v="0"/>
    <n v="0"/>
    <n v="0"/>
    <n v="166107.27392037291"/>
    <m/>
    <m/>
    <s v=""/>
    <s v=""/>
    <n v="89.361019813959516"/>
    <x v="1261"/>
    <m/>
    <m/>
    <m/>
    <n v="94.227433519339755"/>
    <n v="-3.6879972321139931E-2"/>
    <n v="0"/>
    <m/>
  </r>
  <r>
    <x v="1304"/>
    <n v="797.87"/>
    <n v="1.3129658552690104E-2"/>
    <n v="-9.0578677743838876E-3"/>
    <n v="1"/>
    <n v="1292.9770000000001"/>
    <n v="1292.9770000000001"/>
    <n v="797.87"/>
    <n v="44.14"/>
    <n v="0.44140000000000001"/>
    <n v="-4.0919416880376203E-2"/>
    <n v="0.51"/>
    <n v="181514.32"/>
    <n v="162602.25"/>
    <n v="1.701514588360635E-4"/>
    <n v="0.48231941688037622"/>
    <n v="42.423999999999999"/>
    <n v="44.435499999999998"/>
    <n v="-1"/>
    <n v="-1"/>
    <n v="0"/>
    <n v="0"/>
    <n v="147054.28478233065"/>
    <n v="-2.8763343834991684E-2"/>
    <n v="1"/>
    <n v="20"/>
    <n v="0"/>
    <n v="167071.53902977027"/>
    <m/>
    <m/>
    <s v=""/>
    <s v=""/>
    <n v="89.879767196377415"/>
    <x v="1262"/>
    <m/>
    <m/>
    <m/>
    <n v="94.227433519339755"/>
    <n v="-3.1314201780432649E-2"/>
    <n v="1"/>
    <m/>
  </r>
  <r>
    <x v="1305"/>
    <n v="811.08"/>
    <n v="1.6556581899306977E-2"/>
    <n v="-2.1276442336338741E-3"/>
    <n v="0"/>
    <n v="1314.6310000000001"/>
    <n v="1314.6310000000001"/>
    <n v="811.08"/>
    <n v="42.28"/>
    <n v="0.42280000000000001"/>
    <n v="-5.4763961814932094E-2"/>
    <n v="0.29625000000000001"/>
    <n v="177304.78"/>
    <n v="158830.42000000001"/>
    <n v="2.6964976612594036E-4"/>
    <n v="0.4775639618149321"/>
    <n v="42.665999999999997"/>
    <n v="44.095999999999997"/>
    <n v="-1"/>
    <n v="-1"/>
    <n v="0.75"/>
    <n v="0.25"/>
    <n v="147054.28478233065"/>
    <n v="-1.1542331592233168E-2"/>
    <n v="0"/>
    <n v="0"/>
    <n v="8.2291666666667318E-4"/>
    <n v="167072.91388931021"/>
    <m/>
    <m/>
    <s v=""/>
    <s v=""/>
    <n v="89.88050683196164"/>
    <x v="1263"/>
    <m/>
    <m/>
    <m/>
    <n v="94.227433519339755"/>
    <n v="-3.1331442881118887E-2"/>
    <n v="0"/>
    <m/>
  </r>
  <r>
    <x v="1306"/>
    <n v="834.38"/>
    <n v="2.8727129259752404E-2"/>
    <n v="3.2790938136547654E-3"/>
    <n v="0"/>
    <n v="1352.4739999999999"/>
    <n v="1352.4739999999999"/>
    <n v="834.38"/>
    <n v="42.04"/>
    <n v="0.4204"/>
    <n v="-3.2422122167557355E-2"/>
    <n v="0.28999999999999998"/>
    <n v="174328.99"/>
    <n v="156163.82999999999"/>
    <n v="8.0214934544446713E-4"/>
    <n v="0.45282212216755735"/>
    <n v="42.671999999999997"/>
    <n v="43.832000000000001"/>
    <n v="-1"/>
    <n v="-1"/>
    <n v="0.75"/>
    <n v="0.25"/>
    <n v="149605.39999318725"/>
    <n v="-6.9543861754221004E-3"/>
    <n v="0"/>
    <n v="0"/>
    <n v="0"/>
    <n v="169978.92167938617"/>
    <m/>
    <m/>
    <s v=""/>
    <s v=""/>
    <n v="91.443856910375317"/>
    <x v="1264"/>
    <m/>
    <m/>
    <m/>
    <n v="94.227433519339755"/>
    <n v="-1.450841147312687E-2"/>
    <n v="0"/>
    <m/>
  </r>
  <r>
    <x v="1307"/>
    <n v="842.5"/>
    <n v="9.7317768882283495E-3"/>
    <n v="3.3326409928163603E-2"/>
    <n v="0"/>
    <n v="1365.663"/>
    <n v="1365.663"/>
    <n v="842.5"/>
    <n v="39.700000000000003"/>
    <n v="0.39700000000000002"/>
    <n v="-6.5345030796529646E-2"/>
    <n v="0.27188000000000001"/>
    <n v="170641.85"/>
    <n v="152860.04999999999"/>
    <n v="9.379395927149545E-5"/>
    <n v="0.46234503079652967"/>
    <n v="43.007999999999996"/>
    <n v="43.425499999999992"/>
    <n v="-1"/>
    <n v="-1"/>
    <n v="0.75"/>
    <n v="0.25"/>
    <n v="149906.08707914647"/>
    <n v="7.6475996757965348E-3"/>
    <n v="0"/>
    <n v="0"/>
    <n v="0"/>
    <n v="170323.33323848475"/>
    <m/>
    <n v="170121.11"/>
    <s v=""/>
    <n v="1.1887016166585163E-3"/>
    <n v="91.629140597419138"/>
    <x v="1265"/>
    <m/>
    <m/>
    <m/>
    <n v="94.227433519339755"/>
    <n v="-1.2537308615408138E-2"/>
    <n v="0"/>
    <m/>
  </r>
  <r>
    <x v="1308"/>
    <n v="835.48"/>
    <n v="-8.3323442136498116E-3"/>
    <n v="5.9812802386328023E-2"/>
    <n v="0"/>
    <n v="1354.36"/>
    <n v="1354.36"/>
    <n v="835.48"/>
    <n v="40.93"/>
    <n v="0.4093"/>
    <n v="-4.7345118551162746E-2"/>
    <n v="0.28375"/>
    <n v="171945.51"/>
    <n v="154025.38"/>
    <n v="7.0010910037751145E-5"/>
    <n v="0.45664511855116274"/>
    <n v="42.739999999999995"/>
    <n v="42.943999999999996"/>
    <n v="-1"/>
    <n v="-1"/>
    <n v="0.75"/>
    <n v="0.25"/>
    <n v="149254.98785030982"/>
    <n v="1.6681010486653935E-2"/>
    <n v="0"/>
    <n v="0"/>
    <n v="0"/>
    <n v="169591.37065584006"/>
    <m/>
    <m/>
    <s v=""/>
    <s v=""/>
    <n v="91.23536541041473"/>
    <x v="1266"/>
    <m/>
    <m/>
    <m/>
    <n v="94.227433519339755"/>
    <n v="-1.6857688175788366E-2"/>
    <n v="0"/>
    <m/>
  </r>
  <r>
    <x v="1309"/>
    <n v="815.55"/>
    <n v="-2.38545506774549E-2"/>
    <n v="2.2828593156183019E-2"/>
    <n v="0"/>
    <n v="1322.912"/>
    <n v="1322.912"/>
    <n v="815.55"/>
    <n v="40.39"/>
    <n v="0.40389999999999998"/>
    <n v="-2.9330204871475585E-2"/>
    <n v="0.27750000000000002"/>
    <n v="172526.89"/>
    <n v="154545.31"/>
    <n v="5.8291717418895424E-4"/>
    <n v="0.43323020487147557"/>
    <n v="41.818000000000005"/>
    <n v="42.506499999999996"/>
    <n v="-1"/>
    <n v="-1"/>
    <n v="0.85"/>
    <n v="0.15000000000000002"/>
    <n v="146710.63659779847"/>
    <n v="2.0858445943245041E-2"/>
    <n v="0"/>
    <n v="0"/>
    <n v="0"/>
    <n v="166781.31445352637"/>
    <m/>
    <m/>
    <s v=""/>
    <s v=""/>
    <n v="89.723634574992857"/>
    <x v="1267"/>
    <m/>
    <m/>
    <m/>
    <n v="94.227433519339755"/>
    <n v="-3.3173098840047599E-2"/>
    <n v="0"/>
    <m/>
  </r>
  <r>
    <x v="1310"/>
    <n v="825.16"/>
    <n v="1.1783459015388464E-2"/>
    <n v="1.8055470272264507E-2"/>
    <n v="0"/>
    <n v="1338.5319999999999"/>
    <n v="1338.5319999999999"/>
    <n v="825.16"/>
    <n v="38.85"/>
    <n v="0.38850000000000001"/>
    <n v="-5.234979770808218E-2"/>
    <n v="0.26"/>
    <n v="168726.61"/>
    <n v="151140.25"/>
    <n v="1.3723125957642413E-4"/>
    <n v="0.44084979770808219"/>
    <n v="41.067999999999998"/>
    <n v="42.30749999999999"/>
    <n v="-1"/>
    <n v="-1"/>
    <n v="0.85"/>
    <n v="0.15000000000000002"/>
    <n v="147695.21547915787"/>
    <n v="-2.3368797790614959E-3"/>
    <n v="0"/>
    <n v="0"/>
    <n v="0"/>
    <n v="167904.10571447312"/>
    <m/>
    <m/>
    <s v=""/>
    <s v=""/>
    <n v="90.327664547602609"/>
    <x v="1268"/>
    <m/>
    <m/>
    <m/>
    <n v="94.227433519339755"/>
    <n v="-2.668964077318059E-2"/>
    <n v="0"/>
    <m/>
  </r>
  <r>
    <x v="1311"/>
    <n v="856.56"/>
    <n v="3.8053226041010246E-2"/>
    <n v="2.7381567053522349E-2"/>
    <n v="0"/>
    <n v="1389.4870000000001"/>
    <n v="1389.4870000000001"/>
    <n v="856.56"/>
    <n v="36.53"/>
    <n v="0.36530000000000001"/>
    <n v="-7.6013868945139951E-2"/>
    <n v="0.26124999999999998"/>
    <n v="161584.66"/>
    <n v="144741.85999999999"/>
    <n v="1.3948029597511487E-3"/>
    <n v="0.44131386894513996"/>
    <n v="40.381999999999998"/>
    <n v="42.069499999999998"/>
    <n v="-1"/>
    <n v="-1"/>
    <n v="0.85"/>
    <n v="0.15000000000000002"/>
    <n v="151534.57086348953"/>
    <n v="4.3584632557691627E-3"/>
    <n v="0"/>
    <n v="0"/>
    <n v="0"/>
    <n v="172271.01781459042"/>
    <m/>
    <m/>
    <s v=""/>
    <s v=""/>
    <n v="92.676939865259484"/>
    <x v="1269"/>
    <m/>
    <m/>
    <m/>
    <n v="94.227433519339755"/>
    <n v="-1.4014164578671773E-3"/>
    <n v="0"/>
    <m/>
  </r>
  <r>
    <x v="1312"/>
    <n v="858.73"/>
    <n v="2.5333893714394318E-3"/>
    <n v="2.0183179536733431E-2"/>
    <n v="0"/>
    <n v="1393.125"/>
    <n v="1393.125"/>
    <n v="858.73"/>
    <n v="37.81"/>
    <n v="0.37810000000000005"/>
    <n v="-3.0681262401914211E-2"/>
    <n v="0.26124999999999998"/>
    <n v="160325.37"/>
    <n v="143610.60999999999"/>
    <n v="6.401839930136402E-6"/>
    <n v="0.40878126240191426"/>
    <n v="39.28"/>
    <n v="41.837000000000003"/>
    <n v="-1"/>
    <n v="-1"/>
    <n v="0.85"/>
    <n v="0.15000000000000002"/>
    <n v="151683.23161853157"/>
    <n v="1.2895061745031411E-2"/>
    <n v="0"/>
    <n v="0"/>
    <n v="0"/>
    <n v="172453.02063273665"/>
    <m/>
    <m/>
    <s v=""/>
    <s v=""/>
    <n v="92.774852238719774"/>
    <x v="1270"/>
    <m/>
    <m/>
    <m/>
    <n v="94.227433519339755"/>
    <n v="-4.504752817363622E-4"/>
    <n v="0"/>
    <m/>
  </r>
  <r>
    <x v="1313"/>
    <n v="841.5"/>
    <n v="-2.0064513875141188E-2"/>
    <n v="8.4510098752420548E-3"/>
    <n v="0"/>
    <n v="1365.204"/>
    <n v="1365.204"/>
    <n v="841.5"/>
    <n v="37.67"/>
    <n v="0.37670000000000003"/>
    <n v="-3.2087349746821758E-2"/>
    <n v="0.26750000000000002"/>
    <n v="160112.87"/>
    <n v="143419.54999999999"/>
    <n v="4.1081371248625473E-4"/>
    <n v="0.40878734974682179"/>
    <n v="38.902000000000001"/>
    <n v="41.609500000000004"/>
    <n v="-1"/>
    <n v="-1"/>
    <n v="0.85"/>
    <n v="0.15000000000000002"/>
    <n v="149066.02888279298"/>
    <n v="1.1855052546644096E-2"/>
    <n v="0"/>
    <n v="0"/>
    <n v="0"/>
    <n v="169480.87774070134"/>
    <m/>
    <m/>
    <s v=""/>
    <s v=""/>
    <n v="91.175923344176582"/>
    <x v="1271"/>
    <m/>
    <m/>
    <m/>
    <n v="94.227433519339755"/>
    <n v="-1.770278645166079E-2"/>
    <n v="0"/>
    <m/>
  </r>
  <r>
    <x v="1314"/>
    <n v="852.06"/>
    <n v="1.2549019607843048E-2"/>
    <n v="4.4854580160540003E-2"/>
    <n v="0"/>
    <n v="1382.3579999999999"/>
    <n v="1382.3579999999999"/>
    <n v="852.06"/>
    <n v="36.17"/>
    <n v="0.36170000000000002"/>
    <n v="-3.0164477047876614E-2"/>
    <n v="0.26250000000000001"/>
    <n v="156879.07"/>
    <n v="140522.19"/>
    <n v="1.5552417622861358E-4"/>
    <n v="0.39186447704787664"/>
    <n v="38.25"/>
    <n v="41.305999999999997"/>
    <n v="-1"/>
    <n v="-1"/>
    <n v="0.85"/>
    <n v="0.15000000000000002"/>
    <n v="150204.3520095803"/>
    <n v="-1.2660144242975235E-3"/>
    <n v="0"/>
    <n v="0"/>
    <n v="0"/>
    <n v="170777.54737732082"/>
    <m/>
    <m/>
    <s v=""/>
    <s v=""/>
    <n v="91.873494969761495"/>
    <x v="1272"/>
    <m/>
    <m/>
    <m/>
    <n v="94.227433519339755"/>
    <n v="-1.0213158242125653E-2"/>
    <n v="0"/>
    <m/>
  </r>
  <r>
    <x v="1315"/>
    <n v="865.3"/>
    <n v="1.5538811820763776E-2"/>
    <n v="4.8609932965915315E-2"/>
    <n v="0"/>
    <n v="1403.885"/>
    <n v="1403.885"/>
    <n v="865.3"/>
    <n v="35.79"/>
    <n v="0.3579"/>
    <n v="-3.5366393851685884E-2"/>
    <n v="0.25"/>
    <n v="151041.37"/>
    <n v="135292.45000000001"/>
    <n v="2.3775545170418594E-4"/>
    <n v="0.39326639385168588"/>
    <n v="37.406000000000006"/>
    <n v="41.074499999999986"/>
    <n v="-1"/>
    <n v="-1"/>
    <n v="0.85"/>
    <n v="0.15000000000000002"/>
    <n v="151349.73821088235"/>
    <n v="2.3813647686361739E-2"/>
    <n v="0"/>
    <n v="0"/>
    <n v="0"/>
    <n v="172084.85748194426"/>
    <m/>
    <m/>
    <s v=""/>
    <s v=""/>
    <n v="92.576790866473672"/>
    <x v="1273"/>
    <m/>
    <m/>
    <m/>
    <n v="94.227433519339755"/>
    <n v="-2.6622525028335842E-3"/>
    <n v="0"/>
    <m/>
  </r>
  <r>
    <x v="1316"/>
    <n v="869.6"/>
    <n v="4.9693747833121638E-3"/>
    <n v="1.5526081708217232E-2"/>
    <n v="0"/>
    <n v="1410.8520000000001"/>
    <n v="1410.8520000000001"/>
    <n v="869.6"/>
    <n v="33.94"/>
    <n v="0.33939999999999998"/>
    <n v="-5.7134660324194064E-2"/>
    <n v="0.23499999999999996"/>
    <n v="147977.79999999999"/>
    <n v="132547.64000000001"/>
    <n v="2.4572525083005757E-5"/>
    <n v="0.39653466032419404"/>
    <n v="36.793999999999997"/>
    <n v="40.86099999999999"/>
    <n v="-1"/>
    <n v="-1"/>
    <n v="0.85"/>
    <n v="0.15000000000000002"/>
    <n v="151528.44776547109"/>
    <n v="2.4743677172401002E-2"/>
    <n v="0"/>
    <n v="0"/>
    <n v="0"/>
    <n v="172287.19670061156"/>
    <m/>
    <m/>
    <s v=""/>
    <s v=""/>
    <n v="92.685643648785529"/>
    <x v="1274"/>
    <m/>
    <m/>
    <m/>
    <n v="94.227433519339755"/>
    <n v="-1.5155607241907898E-3"/>
    <n v="0"/>
    <m/>
  </r>
  <r>
    <x v="1317"/>
    <n v="832.39"/>
    <n v="-4.2789788408463703E-2"/>
    <n v="-2.9797096071685902E-2"/>
    <n v="0"/>
    <n v="1350.521"/>
    <n v="1350.521"/>
    <n v="832.39"/>
    <n v="39.18"/>
    <n v="0.39179999999999998"/>
    <n v="9.6242294323594102E-3"/>
    <n v="0.2225"/>
    <n v="159412.06"/>
    <n v="142787.62"/>
    <n v="1.9125101111824153E-3"/>
    <n v="0.38217577056764057"/>
    <n v="36.275999999999996"/>
    <n v="40.374000000000002"/>
    <n v="-1"/>
    <n v="-1"/>
    <n v="0.85"/>
    <n v="0.15000000000000002"/>
    <n v="147773.10968527605"/>
    <n v="-4.0407268015130171E-5"/>
    <n v="0"/>
    <n v="0"/>
    <n v="0"/>
    <n v="168021.83556778054"/>
    <m/>
    <m/>
    <s v=""/>
    <s v=""/>
    <n v="90.390999882087371"/>
    <x v="1275"/>
    <m/>
    <m/>
    <m/>
    <n v="94.227433519339755"/>
    <n v="-2.6311344100190204E-2"/>
    <n v="0"/>
    <m/>
  </r>
  <r>
    <x v="1318"/>
    <n v="850.08"/>
    <n v="2.1252057328896345E-2"/>
    <n v="1.1519475132351631E-2"/>
    <n v="1"/>
    <n v="1379.2170000000001"/>
    <n v="1379.2170000000001"/>
    <n v="850.08"/>
    <n v="37.14"/>
    <n v="0.37140000000000001"/>
    <n v="-3.2436466658450513E-2"/>
    <n v="0.21250000000000002"/>
    <n v="153135.19"/>
    <n v="137164.79999999999"/>
    <n v="4.422348951210997E-4"/>
    <n v="0.40383646665845052"/>
    <n v="36.549999999999997"/>
    <n v="40.038499999999992"/>
    <n v="-1"/>
    <n v="-1"/>
    <n v="0"/>
    <n v="0"/>
    <n v="149569.64842611249"/>
    <n v="-2.5778208253692037E-2"/>
    <n v="1"/>
    <n v="20"/>
    <n v="0"/>
    <n v="170064.07591111001"/>
    <m/>
    <m/>
    <s v=""/>
    <s v=""/>
    <n v="91.489667480910384"/>
    <x v="1276"/>
    <m/>
    <m/>
    <m/>
    <n v="94.227433519339755"/>
    <n v="-1.4502186168308895E-2"/>
    <n v="1"/>
    <m/>
  </r>
  <r>
    <x v="1319"/>
    <n v="843.55"/>
    <n v="-7.681629964238712E-3"/>
    <n v="-8.7111744397301294E-3"/>
    <n v="0"/>
    <n v="1368.9159999999999"/>
    <n v="1368.9159999999999"/>
    <n v="843.55"/>
    <n v="38.1"/>
    <n v="0.38100000000000001"/>
    <n v="-2.6669629636936254E-2"/>
    <n v="0.20625000000000002"/>
    <n v="155239.6"/>
    <n v="139049.23000000001"/>
    <n v="5.9463926385909731E-5"/>
    <n v="0.40766962963693626"/>
    <n v="36.444000000000003"/>
    <n v="39.733999999999995"/>
    <n v="-1"/>
    <n v="-1"/>
    <n v="0.85"/>
    <n v="0.15000000000000002"/>
    <n v="149569.64842611249"/>
    <n v="3.378499763453835E-3"/>
    <n v="0"/>
    <n v="0"/>
    <n v="5.7291666666658969E-4"/>
    <n v="170065.05023654492"/>
    <m/>
    <m/>
    <s v=""/>
    <s v=""/>
    <n v="91.490191640463664"/>
    <x v="1277"/>
    <m/>
    <m/>
    <m/>
    <n v="94.227433519339755"/>
    <n v="-1.4522190177136296E-2"/>
    <n v="0"/>
    <m/>
  </r>
  <r>
    <x v="1320"/>
    <n v="851.92"/>
    <n v="9.9223519649103142E-3"/>
    <n v="-1.4327634295583591E-2"/>
    <n v="0"/>
    <n v="1382.519"/>
    <n v="1382.519"/>
    <n v="851.92"/>
    <n v="37.15"/>
    <n v="0.3715"/>
    <n v="-3.1375604328786222E-2"/>
    <n v="0.20250000000000004"/>
    <n v="152609.28"/>
    <n v="136692.71"/>
    <n v="9.7484988345776304E-5"/>
    <n v="0.40287560432878622"/>
    <n v="36.83"/>
    <n v="39.492499999999993"/>
    <n v="-1"/>
    <n v="-1"/>
    <n v="0.85"/>
    <n v="0.15000000000000002"/>
    <n v="150450.89668908092"/>
    <n v="-4.2256004901064514E-3"/>
    <n v="0"/>
    <n v="0"/>
    <n v="0"/>
    <n v="171069.27730041233"/>
    <m/>
    <m/>
    <s v=""/>
    <s v=""/>
    <n v="92.030437425214714"/>
    <x v="1278"/>
    <m/>
    <m/>
    <m/>
    <n v="94.227433519339755"/>
    <n v="-8.7287854891464622E-3"/>
    <n v="0"/>
    <m/>
  </r>
  <r>
    <x v="1321"/>
    <n v="866.23"/>
    <n v="1.6797351864024757E-2"/>
    <n v="-2.4996572148709983E-3"/>
    <n v="0"/>
    <n v="1405.7370000000001"/>
    <n v="1405.7370000000001"/>
    <n v="866.23"/>
    <n v="36.82"/>
    <n v="0.36820000000000003"/>
    <n v="3.6707480745626964E-2"/>
    <n v="0.20499999999999996"/>
    <n v="152893.29999999999"/>
    <n v="136946.6"/>
    <n v="2.7748351710607213E-4"/>
    <n v="0.33149251925437306"/>
    <n v="37.102000000000004"/>
    <n v="39.23749999999999"/>
    <n v="-1"/>
    <n v="-1"/>
    <n v="0.9"/>
    <n v="9.9999999999999978E-2"/>
    <n v="152640.91346403732"/>
    <n v="-5.9388376380871133E-3"/>
    <n v="0"/>
    <n v="0"/>
    <n v="0"/>
    <n v="173559.02795828521"/>
    <m/>
    <m/>
    <s v=""/>
    <s v=""/>
    <n v="93.369852928335007"/>
    <x v="1279"/>
    <m/>
    <m/>
    <m/>
    <n v="94.761896112174696"/>
    <n v="0"/>
    <n v="0"/>
    <m/>
  </r>
  <r>
    <x v="1322"/>
    <n v="857.51"/>
    <n v="-1.0066610484513405E-2"/>
    <n v="3.0223520709079299E-2"/>
    <n v="0"/>
    <n v="1391.58"/>
    <n v="1391.58"/>
    <n v="857.51"/>
    <n v="38.32"/>
    <n v="0.38319999999999999"/>
    <n v="5.4273820529860295E-2"/>
    <n v="0.20874999999999999"/>
    <n v="156548.07"/>
    <n v="140218.63"/>
    <n v="1.0236626349824223E-4"/>
    <n v="0.32892617947013969"/>
    <n v="37.677999999999997"/>
    <n v="39.060499999999998"/>
    <n v="-1"/>
    <n v="-1"/>
    <n v="0.9"/>
    <n v="9.9999999999999978E-2"/>
    <n v="151622.69552692832"/>
    <n v="7.3416293440031755E-3"/>
    <n v="0"/>
    <n v="0"/>
    <n v="0"/>
    <n v="172400.8024608203"/>
    <m/>
    <m/>
    <s v=""/>
    <s v=""/>
    <n v="92.746760337714264"/>
    <x v="1280"/>
    <m/>
    <m/>
    <m/>
    <n v="94.761896112174696"/>
    <n v="-6.7509399736005449E-3"/>
    <n v="0"/>
    <m/>
  </r>
  <r>
    <x v="1323"/>
    <n v="855.16"/>
    <n v="-2.7404928222412028E-3"/>
    <n v="6.2309705579417507E-3"/>
    <n v="0"/>
    <n v="1387.8240000000001"/>
    <n v="1387.8240000000001"/>
    <n v="855.16"/>
    <n v="37.950000000000003"/>
    <n v="0.3795"/>
    <n v="5.0389587917692547E-2"/>
    <n v="0.21375"/>
    <n v="154685.09"/>
    <n v="138549.45000000001"/>
    <n v="7.5309346678605777E-6"/>
    <n v="0.32911041208230746"/>
    <n v="37.506"/>
    <n v="38.924500000000002"/>
    <n v="-1"/>
    <n v="-1"/>
    <n v="0.9"/>
    <n v="9.9999999999999978E-2"/>
    <n v="151068.23316767582"/>
    <n v="2.605065190717748E-2"/>
    <n v="0"/>
    <n v="0"/>
    <n v="0"/>
    <n v="171776.84633080594"/>
    <m/>
    <m/>
    <s v=""/>
    <s v=""/>
    <n v="92.41108957037639"/>
    <x v="1281"/>
    <m/>
    <m/>
    <m/>
    <n v="94.761896112174696"/>
    <n v="-1.0371483220143141E-2"/>
    <n v="0"/>
    <m/>
  </r>
  <r>
    <x v="1324"/>
    <n v="873.64"/>
    <n v="2.1609991112774285E-2"/>
    <n v="3.5522591634954748E-2"/>
    <n v="0"/>
    <n v="1417.99"/>
    <n v="1417.99"/>
    <n v="873.64"/>
    <n v="36.08"/>
    <n v="0.36080000000000001"/>
    <n v="4.0936417391674085E-2"/>
    <n v="0.22750000000000001"/>
    <n v="148081.78"/>
    <n v="132634.43"/>
    <n v="4.5709608561250931E-4"/>
    <n v="0.31986358260832592"/>
    <n v="37.667999999999992"/>
    <n v="38.545000000000009"/>
    <n v="-1"/>
    <n v="-1"/>
    <n v="0.9"/>
    <n v="9.9999999999999978E-2"/>
    <n v="153361.410232828"/>
    <n v="1.0019310450566588E-2"/>
    <n v="0"/>
    <n v="0"/>
    <n v="0"/>
    <n v="174403.94886149696"/>
    <m/>
    <m/>
    <s v=""/>
    <s v=""/>
    <n v="93.824396500035121"/>
    <x v="1282"/>
    <m/>
    <m/>
    <m/>
    <n v="95.210825017902806"/>
    <n v="0"/>
    <n v="0"/>
    <m/>
  </r>
  <r>
    <x v="1325"/>
    <n v="872.81"/>
    <n v="-9.5004807472187647E-4"/>
    <n v="2.4650191595322557E-2"/>
    <n v="0"/>
    <n v="1416.7270000000001"/>
    <n v="1416.7270000000001"/>
    <n v="872.81"/>
    <n v="36.5"/>
    <n v="0.36499999999999999"/>
    <n v="4.4495488669451244E-2"/>
    <n v="0.23125000000000004"/>
    <n v="149751.09"/>
    <n v="134129.10999999999"/>
    <n v="9.0344959687905484E-7"/>
    <n v="0.32050451133054875"/>
    <n v="37.263999999999996"/>
    <n v="38.14200000000001"/>
    <n v="-1"/>
    <n v="-1"/>
    <n v="0.9"/>
    <n v="9.9999999999999978E-2"/>
    <n v="153403.10517888062"/>
    <n v="2.535114474504252E-2"/>
    <n v="0"/>
    <n v="0"/>
    <n v="0"/>
    <n v="174460.74553098821"/>
    <m/>
    <m/>
    <s v=""/>
    <s v=""/>
    <n v="93.854951503365115"/>
    <x v="1283"/>
    <m/>
    <m/>
    <m/>
    <n v="95.2393526307809"/>
    <n v="0"/>
    <n v="0"/>
    <m/>
  </r>
  <r>
    <x v="1326"/>
    <n v="877.52"/>
    <n v="5.3963634697127283E-3"/>
    <n v="1.3249203201010529E-2"/>
    <n v="0"/>
    <n v="1424.4079999999999"/>
    <n v="1424.4079999999999"/>
    <n v="877.52"/>
    <n v="35.299999999999997"/>
    <n v="0.35299999999999998"/>
    <n v="5.576747127071896E-2"/>
    <n v="0.23625000000000002"/>
    <n v="147613.16"/>
    <n v="132213.71"/>
    <n v="2.8964366161231065E-5"/>
    <n v="0.29723252872928102"/>
    <n v="37.134"/>
    <n v="37.853000000000009"/>
    <n v="-1"/>
    <n v="-1"/>
    <n v="0.9"/>
    <n v="9.9999999999999978E-2"/>
    <n v="153929.0784136467"/>
    <n v="1.9622405414443378E-2"/>
    <n v="0"/>
    <n v="0"/>
    <n v="0"/>
    <n v="175062.95446923081"/>
    <m/>
    <n v="174855.14"/>
    <s v=""/>
    <n v="1.1884950549969631E-3"/>
    <n v="94.178922896022115"/>
    <x v="1284"/>
    <m/>
    <m/>
    <m/>
    <n v="95.565615352623382"/>
    <n v="0"/>
    <n v="0"/>
    <m/>
  </r>
  <r>
    <x v="1327"/>
    <n v="907.24"/>
    <n v="3.3868173944753499E-2"/>
    <n v="5.7183987630277433E-2"/>
    <n v="0"/>
    <n v="1472.6410000000001"/>
    <n v="1472.6410000000001"/>
    <n v="907.24"/>
    <n v="34.53"/>
    <n v="0.3453"/>
    <n v="5.0800522641951229E-2"/>
    <n v="0.23625000000000002"/>
    <n v="140812"/>
    <n v="126120.58"/>
    <n v="1.1093746751188638E-3"/>
    <n v="0.29449947735804877"/>
    <n v="36.830000000000005"/>
    <n v="37.516000000000005"/>
    <n v="-1"/>
    <n v="-1"/>
    <n v="0.9"/>
    <n v="9.9999999999999978E-2"/>
    <n v="157911.65625613483"/>
    <n v="8.4391852772347509E-3"/>
    <n v="0"/>
    <n v="0"/>
    <n v="0"/>
    <n v="179591.51570015782"/>
    <m/>
    <m/>
    <s v=""/>
    <s v=""/>
    <n v="96.615160878469453"/>
    <x v="1285"/>
    <m/>
    <m/>
    <m/>
    <n v="98.030069753581643"/>
    <n v="0"/>
    <n v="0"/>
    <m/>
  </r>
  <r>
    <x v="1328"/>
    <n v="903.8"/>
    <n v="-3.7917199418016079E-3"/>
    <n v="5.6132760510717028E-2"/>
    <n v="0"/>
    <n v="1467.248"/>
    <n v="1467.248"/>
    <n v="903.8"/>
    <n v="33.36"/>
    <n v="0.33360000000000001"/>
    <n v="2.3199276251589018E-2"/>
    <n v="0.23874999999999999"/>
    <n v="140569.79"/>
    <n v="125902.96"/>
    <n v="1.4431844338322376E-5"/>
    <n v="0.31040072374841099"/>
    <n v="36.071999999999996"/>
    <n v="37.257500000000007"/>
    <n v="-1"/>
    <n v="-1"/>
    <n v="0.9"/>
    <n v="9.9999999999999978E-2"/>
    <n v="157345.52763420367"/>
    <n v="4.1477700336026491E-2"/>
    <n v="0"/>
    <n v="0"/>
    <n v="0"/>
    <n v="178968.70583158103"/>
    <m/>
    <m/>
    <s v=""/>
    <s v=""/>
    <n v="96.280106767396035"/>
    <x v="1286"/>
    <m/>
    <m/>
    <m/>
    <n v="98.030069753581643"/>
    <n v="-3.4938619217860234E-3"/>
    <n v="0"/>
    <m/>
  </r>
  <r>
    <x v="1329"/>
    <n v="919.53"/>
    <n v="1.7404292985173653E-2"/>
    <n v="5.1927062383116396E-2"/>
    <n v="0"/>
    <n v="1493.307"/>
    <n v="1493.307"/>
    <n v="919.53"/>
    <n v="32.450000000000003"/>
    <n v="0.32450000000000001"/>
    <n v="2.8990840443521848E-2"/>
    <n v="0.24249999999999999"/>
    <n v="135631.18"/>
    <n v="121478.95"/>
    <n v="2.9772028811382952E-4"/>
    <n v="0.29550915955647816"/>
    <n v="35.153999999999996"/>
    <n v="36.879000000000005"/>
    <n v="-1"/>
    <n v="-1"/>
    <n v="0.9"/>
    <n v="9.9999999999999978E-2"/>
    <n v="159257.28184266743"/>
    <n v="4.1552709890771533E-2"/>
    <n v="0"/>
    <n v="0"/>
    <n v="0"/>
    <n v="181200.64864863548"/>
    <m/>
    <m/>
    <s v=""/>
    <s v=""/>
    <n v="97.480828936817929"/>
    <x v="1287"/>
    <m/>
    <m/>
    <m/>
    <n v="98.903266749814279"/>
    <n v="0"/>
    <n v="0"/>
    <m/>
  </r>
  <r>
    <x v="1330"/>
    <n v="907.39"/>
    <n v="-1.3202396876665246E-2"/>
    <n v="3.9674713581173027E-2"/>
    <n v="0"/>
    <n v="1473.664"/>
    <n v="1473.664"/>
    <n v="907.39"/>
    <n v="33.44"/>
    <n v="0.33439999999999998"/>
    <n v="3.4964620018142878E-2"/>
    <n v="0.23499999999999996"/>
    <n v="137484.56"/>
    <n v="123138.28"/>
    <n v="1.7663269258231685E-4"/>
    <n v="0.2994353799818571"/>
    <n v="34.427999999999997"/>
    <n v="36.481999999999999"/>
    <n v="-1"/>
    <n v="-1"/>
    <n v="0.9"/>
    <n v="9.9999999999999978E-2"/>
    <n v="157582.49773430129"/>
    <n v="3.8444297042447229E-2"/>
    <n v="0"/>
    <n v="0"/>
    <n v="0"/>
    <n v="179303.09031603357"/>
    <m/>
    <m/>
    <s v=""/>
    <s v=""/>
    <n v="96.459996171607003"/>
    <x v="1288"/>
    <m/>
    <m/>
    <m/>
    <n v="98.903266749814279"/>
    <n v="-1.049789357571318E-2"/>
    <n v="0"/>
    <m/>
  </r>
  <r>
    <x v="1331"/>
    <n v="929.23"/>
    <n v="2.4069033161044251E-2"/>
    <n v="5.8347383272504549E-2"/>
    <n v="0"/>
    <n v="1509.1379999999999"/>
    <n v="1509.1379999999999"/>
    <n v="929.23"/>
    <n v="32.049999999999997"/>
    <n v="0.32049999999999995"/>
    <n v="1.9032172795370061E-2"/>
    <n v="0.23375000000000001"/>
    <n v="131833.26"/>
    <n v="118076.02"/>
    <n v="5.656757801064062E-4"/>
    <n v="0.30146782720462989"/>
    <n v="33.815999999999995"/>
    <n v="36.211500000000001"/>
    <n v="-1"/>
    <n v="-1"/>
    <n v="0.9"/>
    <n v="9.9999999999999978E-2"/>
    <n v="160348.24281501779"/>
    <n v="2.7244510797530097E-2"/>
    <n v="0"/>
    <n v="0"/>
    <n v="0"/>
    <n v="182450.62656544222"/>
    <m/>
    <m/>
    <s v=""/>
    <s v=""/>
    <n v="98.153281736472707"/>
    <x v="1289"/>
    <m/>
    <m/>
    <m/>
    <n v="99.580348126928257"/>
    <n v="0"/>
    <n v="0"/>
    <m/>
  </r>
  <r>
    <x v="1332"/>
    <n v="909.24"/>
    <n v="-2.1512435026850185E-2"/>
    <n v="2.9667743009008651E-3"/>
    <n v="0"/>
    <n v="1477.203"/>
    <n v="1477.203"/>
    <n v="909.24"/>
    <n v="32.869999999999997"/>
    <n v="0.32869999999999999"/>
    <n v="2.7559902192912378E-2"/>
    <n v="0.22625000000000001"/>
    <n v="132699.96"/>
    <n v="118850.36"/>
    <n v="4.7294072876405576E-4"/>
    <n v="0.30114009780708761"/>
    <n v="33.165999999999997"/>
    <n v="35.98749999999999"/>
    <n v="-1"/>
    <n v="-1"/>
    <n v="0.9"/>
    <n v="9.9999999999999978E-2"/>
    <n v="157348.86580813088"/>
    <n v="4.1702090777943512E-2"/>
    <n v="0"/>
    <n v="0"/>
    <n v="0"/>
    <n v="179095.80533505234"/>
    <m/>
    <m/>
    <s v=""/>
    <s v=""/>
    <n v="96.348482708918553"/>
    <x v="1290"/>
    <m/>
    <m/>
    <m/>
    <n v="99.580348126928257"/>
    <n v="-1.8464201098437494E-2"/>
    <n v="0"/>
    <m/>
  </r>
  <r>
    <x v="1333"/>
    <n v="908.35"/>
    <n v="-9.7883947032684215E-4"/>
    <n v="5.7796547723756309E-3"/>
    <n v="0"/>
    <n v="1475.826"/>
    <n v="1475.826"/>
    <n v="908.35"/>
    <n v="31.8"/>
    <n v="0.318"/>
    <n v="1.0541453393155265E-2"/>
    <n v="0.22125"/>
    <n v="131755.92000000001"/>
    <n v="118004.22"/>
    <n v="9.5906540316546473E-7"/>
    <n v="0.30745854660684474"/>
    <n v="32.834000000000003"/>
    <n v="35.74049999999999"/>
    <n v="-1"/>
    <n v="-1"/>
    <n v="0.9"/>
    <n v="9.9999999999999978E-2"/>
    <n v="157098.22593486012"/>
    <n v="-3.5639576035545462E-3"/>
    <n v="0"/>
    <n v="0"/>
    <n v="0"/>
    <n v="178818.14240244648"/>
    <m/>
    <m/>
    <s v=""/>
    <s v=""/>
    <n v="96.199107896867346"/>
    <x v="1291"/>
    <m/>
    <m/>
    <m/>
    <n v="99.580348126928257"/>
    <n v="-2.0011441934959184E-2"/>
    <n v="0"/>
    <m/>
  </r>
  <r>
    <x v="1334"/>
    <n v="883.92"/>
    <n v="-2.6894919359277902E-2"/>
    <n v="-3.8519557572075924E-2"/>
    <n v="0"/>
    <n v="1436.7449999999999"/>
    <n v="1436.7449999999999"/>
    <n v="883.92"/>
    <n v="33.65"/>
    <n v="0.33649999999999997"/>
    <n v="5.6205673198254424E-2"/>
    <n v="0.2225"/>
    <n v="136152.51"/>
    <n v="121941.31"/>
    <n v="7.4328240575152868E-4"/>
    <n v="0.28029432680174554"/>
    <n v="32.522000000000006"/>
    <n v="35.446999999999996"/>
    <n v="-1"/>
    <n v="-1"/>
    <n v="0.9"/>
    <n v="9.9999999999999978E-2"/>
    <n v="153819.73837742562"/>
    <n v="-1.5717110175413884E-3"/>
    <n v="0"/>
    <n v="0"/>
    <n v="0"/>
    <n v="175153.12736239893"/>
    <m/>
    <m/>
    <s v=""/>
    <s v=""/>
    <n v="94.227433364606057"/>
    <x v="1292"/>
    <m/>
    <m/>
    <m/>
    <n v="99.580348126928257"/>
    <n v="-4.0122043176721744E-2"/>
    <n v="0"/>
    <m/>
  </r>
  <r>
    <x v="1335"/>
    <n v="893.07"/>
    <n v="1.0351615530817426E-2"/>
    <n v="-1.4965545164593252E-2"/>
    <n v="1"/>
    <n v="1451.7909999999999"/>
    <n v="1451.7909999999999"/>
    <n v="893.07"/>
    <n v="31.37"/>
    <n v="0.31370000000000003"/>
    <n v="1.87329822284939E-2"/>
    <n v="0.2225"/>
    <n v="130421.42"/>
    <n v="116807.78"/>
    <n v="1.0605713436922864E-4"/>
    <n v="0.29496701777150613"/>
    <n v="32.762"/>
    <n v="35.320999999999991"/>
    <n v="-1"/>
    <n v="-1"/>
    <n v="0"/>
    <n v="0"/>
    <n v="154605.23691370949"/>
    <n v="-3.4143138714458621E-2"/>
    <n v="1"/>
    <n v="20"/>
    <n v="0"/>
    <n v="176066.68020225209"/>
    <m/>
    <m/>
    <s v=""/>
    <s v=""/>
    <n v="94.718898978943642"/>
    <x v="1293"/>
    <m/>
    <m/>
    <m/>
    <n v="99.580348126928257"/>
    <n v="-3.514068457556907E-2"/>
    <n v="1"/>
    <m/>
  </r>
  <r>
    <x v="1336"/>
    <n v="882.88"/>
    <n v="-1.1410079836966958E-2"/>
    <n v="-5.0444658162604461E-2"/>
    <n v="0"/>
    <n v="1435.482"/>
    <n v="1435.482"/>
    <n v="882.88"/>
    <n v="33.119999999999997"/>
    <n v="0.33119999999999999"/>
    <n v="4.221091111185038E-2"/>
    <n v="0.22500000000000003"/>
    <n v="133651.24"/>
    <n v="119699.85"/>
    <n v="1.3169109911223038E-4"/>
    <n v="0.28898908888814961"/>
    <n v="32.347999999999999"/>
    <n v="35.099999999999994"/>
    <n v="-1"/>
    <n v="-1"/>
    <n v="0.9"/>
    <n v="9.9999999999999978E-2"/>
    <n v="154605.23691370949"/>
    <n v="-1.8893347062005184E-2"/>
    <n v="0"/>
    <n v="0"/>
    <n v="6.250000000000977E-4"/>
    <n v="176067.78061900334"/>
    <m/>
    <m/>
    <s v=""/>
    <s v=""/>
    <n v="94.719490972062246"/>
    <x v="1294"/>
    <m/>
    <m/>
    <m/>
    <n v="99.580348126928257"/>
    <n v="-3.5159767138505327E-2"/>
    <n v="0"/>
    <m/>
  </r>
  <r>
    <x v="1337"/>
    <n v="909.71"/>
    <n v="3.0389180862631537E-2"/>
    <n v="1.4569577268772615E-3"/>
    <n v="1"/>
    <n v="1479.24"/>
    <n v="1479.24"/>
    <n v="909.71"/>
    <n v="30.24"/>
    <n v="0.3024"/>
    <n v="1.3883628833212425E-2"/>
    <n v="0.21875000000000003"/>
    <n v="123885.98"/>
    <n v="110952.05"/>
    <n v="8.9619860497304926E-4"/>
    <n v="0.28851637116678758"/>
    <n v="32.561999999999998"/>
    <n v="35.05899999999999"/>
    <n v="-1"/>
    <n v="-1"/>
    <n v="0"/>
    <n v="0"/>
    <n v="157703.85826674217"/>
    <n v="-3.5815833092312621E-2"/>
    <n v="1"/>
    <n v="20"/>
    <n v="0"/>
    <n v="179611.72620553608"/>
    <m/>
    <m/>
    <s v=""/>
    <s v=""/>
    <n v="96.6260335592915"/>
    <x v="1295"/>
    <m/>
    <m/>
    <m/>
    <n v="99.580348126928257"/>
    <n v="-1.5816022103092631E-2"/>
    <n v="1"/>
    <m/>
  </r>
  <r>
    <x v="1338"/>
    <n v="908.13"/>
    <n v="-1.7368172274681015E-3"/>
    <n v="6.9897996973600218E-4"/>
    <n v="0"/>
    <n v="1476.9369999999999"/>
    <n v="1476.9369999999999"/>
    <n v="908.13"/>
    <n v="28.8"/>
    <n v="0.28800000000000003"/>
    <n v="-1.330360678160486E-2"/>
    <n v="0.21875000000000003"/>
    <n v="121932.43"/>
    <n v="109201.88"/>
    <n v="3.0217816043692795E-6"/>
    <n v="0.30130360678160489"/>
    <n v="32.036000000000001"/>
    <n v="34.611999999999995"/>
    <n v="-1"/>
    <n v="-1"/>
    <n v="0.9"/>
    <n v="9.9999999999999978E-2"/>
    <n v="157703.85826674217"/>
    <n v="2.2560852713369162E-3"/>
    <n v="0"/>
    <n v="0"/>
    <n v="6.0763888888892836E-4"/>
    <n v="179612.81759623351"/>
    <m/>
    <m/>
    <s v=""/>
    <s v=""/>
    <n v="96.626620696648203"/>
    <x v="1296"/>
    <m/>
    <m/>
    <m/>
    <n v="99.580348126928257"/>
    <n v="-1.5835657721525842E-2"/>
    <n v="0"/>
    <m/>
  </r>
  <r>
    <x v="1339"/>
    <n v="903.47"/>
    <n v="-5.1314239150781482E-3"/>
    <n v="2.2462475413935756E-2"/>
    <n v="0"/>
    <n v="1469.473"/>
    <n v="1469.473"/>
    <n v="903.47"/>
    <n v="29.03"/>
    <n v="0.2903"/>
    <n v="-1.0593684694193417E-2"/>
    <n v="0.22125"/>
    <n v="122334.15"/>
    <n v="109561.1"/>
    <n v="2.6467268091835087E-5"/>
    <n v="0.30089368469419342"/>
    <n v="31.436"/>
    <n v="34.195"/>
    <n v="-1"/>
    <n v="-1"/>
    <n v="0.9"/>
    <n v="9.9999999999999978E-2"/>
    <n v="157027.41419612904"/>
    <n v="3.855118848593353E-3"/>
    <n v="0"/>
    <n v="0"/>
    <n v="0"/>
    <n v="178855.05429583628"/>
    <m/>
    <m/>
    <s v=""/>
    <s v=""/>
    <n v="96.218965452522355"/>
    <x v="1297"/>
    <m/>
    <m/>
    <m/>
    <n v="99.580348126928257"/>
    <n v="-2.0013227255038957E-2"/>
    <n v="0"/>
    <m/>
  </r>
  <r>
    <x v="1340"/>
    <n v="888.33"/>
    <n v="-1.6757612316955717E-2"/>
    <n v="-4.6467524338373867E-3"/>
    <n v="0"/>
    <n v="1445.279"/>
    <n v="1445.279"/>
    <n v="888.33"/>
    <n v="31.35"/>
    <n v="0.3135"/>
    <n v="5.0948584057431689E-2"/>
    <n v="0.21749999999999997"/>
    <n v="129090.14"/>
    <n v="115611.12"/>
    <n v="2.8559680786246296E-4"/>
    <n v="0.26255141594256831"/>
    <n v="30.512"/>
    <n v="33.741499999999995"/>
    <n v="-1"/>
    <n v="-1"/>
    <n v="0.9"/>
    <n v="9.9999999999999978E-2"/>
    <n v="155526.26353457061"/>
    <n v="2.085347337435195E-2"/>
    <n v="0"/>
    <n v="0"/>
    <n v="0"/>
    <n v="177192.52599172725"/>
    <m/>
    <m/>
    <s v=""/>
    <s v=""/>
    <n v="95.324572201592403"/>
    <x v="1298"/>
    <m/>
    <m/>
    <m/>
    <n v="99.580348126928257"/>
    <n v="-2.9147860412772286E-2"/>
    <n v="0"/>
    <m/>
  </r>
  <r>
    <x v="1341"/>
    <n v="887"/>
    <n v="-1.4971913590670072E-3"/>
    <n v="5.2661360440625637E-3"/>
    <n v="0"/>
    <n v="1443.143"/>
    <n v="1443.143"/>
    <n v="887"/>
    <n v="32.630000000000003"/>
    <n v="0.32630000000000003"/>
    <n v="6.7188001198264902E-2"/>
    <n v="0.22625000000000001"/>
    <n v="131143.70000000001"/>
    <n v="117449.66"/>
    <n v="2.2449426550577987E-6"/>
    <n v="0.25911199880173513"/>
    <n v="30.507999999999999"/>
    <n v="33.451499999999996"/>
    <n v="-1"/>
    <n v="-1"/>
    <n v="0.9"/>
    <n v="9.9999999999999978E-2"/>
    <n v="155564.02645102268"/>
    <n v="5.9572795802200762E-3"/>
    <n v="0"/>
    <n v="0"/>
    <n v="0"/>
    <n v="177238.71504920707"/>
    <m/>
    <m/>
    <s v=""/>
    <s v=""/>
    <n v="95.349420609390734"/>
    <x v="1299"/>
    <m/>
    <m/>
    <m/>
    <n v="99.580348126928257"/>
    <n v="-2.8920062183091622E-2"/>
    <n v="0"/>
    <m/>
  </r>
  <r>
    <x v="1342"/>
    <n v="910.33"/>
    <n v="2.6302142051860322E-2"/>
    <n v="1.1790972332913485E-3"/>
    <n v="0"/>
    <n v="1481.104"/>
    <n v="1481.104"/>
    <n v="910.33"/>
    <n v="30.62"/>
    <n v="0.30620000000000003"/>
    <n v="4.8355840723466381E-2"/>
    <n v="0.23125000000000004"/>
    <n v="125095.88"/>
    <n v="112030.94"/>
    <n v="6.7403524868451018E-4"/>
    <n v="0.25784415927653365"/>
    <n v="30.409999999999997"/>
    <n v="33.241999999999997"/>
    <n v="-1"/>
    <n v="-1"/>
    <n v="0.9"/>
    <n v="9.9999999999999978E-2"/>
    <n v="158528.80839186869"/>
    <n v="6.2015333791591853E-3"/>
    <n v="0"/>
    <n v="0"/>
    <n v="0"/>
    <n v="180617.3024432504"/>
    <m/>
    <m/>
    <s v=""/>
    <s v=""/>
    <n v="97.167005161449708"/>
    <x v="1300"/>
    <m/>
    <m/>
    <m/>
    <n v="99.580348126928257"/>
    <n v="-1.0512013083799565E-2"/>
    <n v="0"/>
    <m/>
  </r>
  <r>
    <x v="1343"/>
    <n v="893.06"/>
    <n v="-1.8971142333000235E-2"/>
    <n v="-1.6055227872240785E-2"/>
    <n v="0"/>
    <n v="1453.2809999999999"/>
    <n v="1453.2809999999999"/>
    <n v="893.06"/>
    <n v="32.36"/>
    <n v="0.3236"/>
    <n v="5.3252572350128535E-2"/>
    <n v="0.26250000000000001"/>
    <n v="128847.79"/>
    <n v="115390.46"/>
    <n v="3.6685285672266262E-4"/>
    <n v="0.27034742764987146"/>
    <n v="30.486000000000001"/>
    <n v="32.856999999999999"/>
    <n v="-1"/>
    <n v="-1"/>
    <n v="0.9"/>
    <n v="9.9999999999999978E-2"/>
    <n v="156297.47022132913"/>
    <n v="5.2310078789017389E-3"/>
    <n v="0"/>
    <n v="0"/>
    <n v="0"/>
    <n v="178105.35775936782"/>
    <m/>
    <m/>
    <s v=""/>
    <s v=""/>
    <n v="95.815649899454343"/>
    <x v="1301"/>
    <m/>
    <m/>
    <m/>
    <n v="99.580348126928257"/>
    <n v="-2.4298765205713502E-2"/>
    <n v="0"/>
    <m/>
  </r>
  <r>
    <x v="1344"/>
    <n v="906.83"/>
    <n v="1.5418896826641104E-2"/>
    <n v="4.4950928694784675E-3"/>
    <n v="0"/>
    <n v="1475.9380000000001"/>
    <n v="1475.9380000000001"/>
    <n v="906.83"/>
    <n v="31.67"/>
    <n v="0.31670000000000004"/>
    <n v="4.4465878700366779E-2"/>
    <n v="0.26124999999999998"/>
    <n v="126707.6"/>
    <n v="113473.24"/>
    <n v="2.3412774928704321E-4"/>
    <n v="0.27223412129963326"/>
    <n v="31.198"/>
    <n v="32.577500000000001"/>
    <n v="-1"/>
    <n v="-1"/>
    <n v="0.9"/>
    <n v="9.9999999999999978E-2"/>
    <n v="158206.72206855947"/>
    <n v="-8.917905122107106E-3"/>
    <n v="0"/>
    <n v="0"/>
    <n v="0"/>
    <n v="180308.55565303122"/>
    <m/>
    <m/>
    <s v=""/>
    <s v=""/>
    <n v="97.000908112313269"/>
    <x v="1302"/>
    <m/>
    <m/>
    <m/>
    <n v="99.580348126928257"/>
    <n v="-1.2254860389408373E-2"/>
    <n v="0"/>
    <m/>
  </r>
  <r>
    <x v="1345"/>
    <n v="919.14"/>
    <n v="1.3574760429187371E-2"/>
    <n v="3.4827465615621556E-2"/>
    <n v="0"/>
    <n v="1495.9690000000001"/>
    <n v="1495.9690000000001"/>
    <n v="919.14"/>
    <n v="28.92"/>
    <n v="0.28920000000000001"/>
    <n v="1.4207846061183582E-2"/>
    <n v="0.27124999999999999"/>
    <n v="122306.83"/>
    <n v="109531.57"/>
    <n v="1.8180339144610605E-4"/>
    <n v="0.27499215393881643"/>
    <n v="31.725999999999999"/>
    <n v="32.356999999999999"/>
    <n v="-1"/>
    <n v="-1"/>
    <n v="0.9"/>
    <n v="9.9999999999999978E-2"/>
    <n v="159590.02285588268"/>
    <n v="7.5102037339636052E-3"/>
    <n v="0"/>
    <n v="0"/>
    <n v="0"/>
    <n v="181884.69904537909"/>
    <m/>
    <m/>
    <s v=""/>
    <s v=""/>
    <n v="97.848828721622397"/>
    <x v="1303"/>
    <m/>
    <m/>
    <m/>
    <n v="99.580348126928257"/>
    <n v="-3.6465500487758984E-3"/>
    <n v="0"/>
    <m/>
  </r>
  <r>
    <x v="1346"/>
    <n v="942.87"/>
    <n v="2.5817612115673461E-2"/>
    <n v="6.2142269090362023E-2"/>
    <n v="0"/>
    <n v="1534.653"/>
    <n v="1534.653"/>
    <n v="942.87"/>
    <n v="30.04"/>
    <n v="0.3004"/>
    <n v="2.1801908646969737E-2"/>
    <n v="0.26250000000000001"/>
    <n v="119327.82"/>
    <n v="106862.12"/>
    <n v="6.4973831453918633E-4"/>
    <n v="0.27859809135303026"/>
    <n v="31.24"/>
    <n v="31.977999999999998"/>
    <n v="-1"/>
    <n v="-1"/>
    <n v="0.9"/>
    <n v="9.9999999999999978E-2"/>
    <n v="162909.28781304631"/>
    <n v="2.6129087325555078E-2"/>
    <n v="0"/>
    <n v="0"/>
    <n v="0"/>
    <n v="185674.67715960878"/>
    <m/>
    <m/>
    <s v=""/>
    <s v=""/>
    <n v="99.887729856815923"/>
    <x v="1304"/>
    <m/>
    <m/>
    <m/>
    <n v="101.27672980898254"/>
    <n v="0"/>
    <n v="0"/>
    <m/>
  </r>
  <r>
    <x v="1347"/>
    <n v="944.74"/>
    <n v="1.9833062882474994E-3"/>
    <n v="3.7823433326749201E-2"/>
    <n v="0"/>
    <n v="1537.693"/>
    <n v="1537.693"/>
    <n v="944.74"/>
    <n v="29.63"/>
    <n v="0.29630000000000001"/>
    <n v="1.3769425241697109E-2"/>
    <n v="0.26124999999999998"/>
    <n v="119745.84"/>
    <n v="107236.03"/>
    <n v="3.9257166476706657E-6"/>
    <n v="0.2825305747583029"/>
    <n v="30.722000000000001"/>
    <n v="31.714999999999996"/>
    <n v="-1"/>
    <n v="-1"/>
    <n v="0.9"/>
    <n v="9.9999999999999978E-2"/>
    <n v="163257.07880124453"/>
    <n v="4.7216966091683021E-2"/>
    <n v="0"/>
    <n v="0"/>
    <n v="0"/>
    <n v="186070.74458864387"/>
    <m/>
    <m/>
    <s v=""/>
    <s v=""/>
    <n v="100.1008029422886"/>
    <x v="1305"/>
    <m/>
    <m/>
    <m/>
    <n v="101.49012421344082"/>
    <n v="0"/>
    <n v="0"/>
    <m/>
  </r>
  <r>
    <x v="1348"/>
    <n v="931.76"/>
    <n v="-1.37392298410145E-2"/>
    <n v="4.3055345818734936E-2"/>
    <n v="0"/>
    <n v="1516.876"/>
    <n v="1516.876"/>
    <n v="931.76"/>
    <n v="31.02"/>
    <n v="0.31019999999999998"/>
    <n v="2.7608166486421448E-2"/>
    <n v="0.26124999999999998"/>
    <n v="126066.84"/>
    <n v="112896.23"/>
    <n v="1.9139301861085148E-4"/>
    <n v="0.28259183351357853"/>
    <n v="30.524000000000001"/>
    <n v="31.47"/>
    <n v="-1"/>
    <n v="-1"/>
    <n v="0.9"/>
    <n v="9.9999999999999978E-2"/>
    <n v="162100.06877039012"/>
    <n v="2.982593799410882E-2"/>
    <n v="0"/>
    <n v="0"/>
    <n v="0"/>
    <n v="184785.86073280347"/>
    <m/>
    <m/>
    <s v=""/>
    <s v=""/>
    <n v="99.409571733741828"/>
    <x v="1306"/>
    <m/>
    <m/>
    <m/>
    <n v="101.49012421344082"/>
    <n v="-6.9311989571330113E-3"/>
    <n v="0"/>
    <m/>
  </r>
  <r>
    <x v="1349"/>
    <n v="942.46"/>
    <n v="1.1483643856787129E-2"/>
    <n v="3.9120092848880961E-2"/>
    <n v="0"/>
    <n v="1534.5909999999999"/>
    <n v="1534.5909999999999"/>
    <n v="942.46"/>
    <n v="30.18"/>
    <n v="0.30180000000000001"/>
    <n v="1.5935187980103405E-2"/>
    <n v="0.26062999999999997"/>
    <n v="124582.03"/>
    <n v="111566.07"/>
    <n v="1.3037545814790306E-4"/>
    <n v="0.28586481201989661"/>
    <n v="30.256"/>
    <n v="31.353000000000002"/>
    <n v="-1"/>
    <n v="-1"/>
    <n v="0.9"/>
    <n v="9.9999999999999978E-2"/>
    <n v="163584.42959630629"/>
    <n v="3.7125351682558039E-2"/>
    <n v="0"/>
    <n v="0"/>
    <n v="0"/>
    <n v="186510.45816194057"/>
    <m/>
    <n v="186289.05"/>
    <s v=""/>
    <n v="1.1885194644589703E-3"/>
    <n v="100.33735642010119"/>
    <x v="1307"/>
    <m/>
    <m/>
    <m/>
    <n v="101.72466540620286"/>
    <n v="0"/>
    <n v="0"/>
    <m/>
  </r>
  <r>
    <x v="1350"/>
    <n v="940.09"/>
    <n v="-2.5146955838974971E-3"/>
    <n v="2.3030636835796092E-2"/>
    <n v="0"/>
    <n v="1530.817"/>
    <n v="1530.817"/>
    <n v="940.09"/>
    <n v="29.62"/>
    <n v="0.29620000000000002"/>
    <n v="3.0672789114914778E-2"/>
    <n v="0.26062999999999997"/>
    <n v="124054.09"/>
    <n v="111092.82"/>
    <n v="6.3396327854189036E-6"/>
    <n v="0.26552721088508524"/>
    <n v="29.957999999999998"/>
    <n v="31.2395"/>
    <n v="-1"/>
    <n v="-1"/>
    <n v="0.9"/>
    <n v="9.9999999999999978E-2"/>
    <n v="163144.81048840773"/>
    <n v="3.3991650022407782E-2"/>
    <n v="0"/>
    <n v="0"/>
    <n v="0"/>
    <n v="186018.60631120103"/>
    <m/>
    <m/>
    <s v=""/>
    <s v=""/>
    <n v="100.07275402225234"/>
    <x v="1308"/>
    <m/>
    <m/>
    <m/>
    <n v="101.72466540620286"/>
    <n v="-2.6630862193934846E-3"/>
    <n v="0"/>
    <m/>
  </r>
  <r>
    <x v="1351"/>
    <n v="939.14"/>
    <n v="-1.010541543894794E-3"/>
    <n v="-3.7975168237721624E-3"/>
    <n v="0"/>
    <n v="1529.588"/>
    <n v="1529.588"/>
    <n v="939.14"/>
    <n v="29.77"/>
    <n v="0.29770000000000002"/>
    <n v="3.2347390976926738E-2"/>
    <n v="0.26124999999999998"/>
    <n v="123125.62"/>
    <n v="110259.97"/>
    <n v="1.0222271279263088E-6"/>
    <n v="0.26535260902307328"/>
    <n v="30.098000000000003"/>
    <n v="31.048500000000001"/>
    <n v="-1"/>
    <n v="-1"/>
    <n v="0.9"/>
    <n v="9.9999999999999978E-2"/>
    <n v="162874.12456642574"/>
    <n v="2.2274497922311731E-2"/>
    <n v="0"/>
    <n v="0"/>
    <n v="0"/>
    <n v="185744.97387256799"/>
    <m/>
    <m/>
    <s v=""/>
    <s v=""/>
    <n v="99.925547502072178"/>
    <x v="1309"/>
    <m/>
    <m/>
    <m/>
    <n v="101.72466540620286"/>
    <n v="-4.2079215023451688E-3"/>
    <n v="0"/>
    <m/>
  </r>
  <r>
    <x v="1352"/>
    <n v="942.43"/>
    <n v="3.5032050599483888E-3"/>
    <n v="-2.277618052071273E-3"/>
    <n v="0"/>
    <n v="1535.0319999999999"/>
    <n v="1535.0319999999999"/>
    <n v="942.43"/>
    <n v="28.27"/>
    <n v="0.28270000000000001"/>
    <n v="2.3830407947334487E-2"/>
    <n v="0.26874999999999999"/>
    <n v="118891.57"/>
    <n v="106467.77"/>
    <n v="1.2229590421760344E-5"/>
    <n v="0.25886959205266552"/>
    <n v="30.044"/>
    <n v="30.934500000000003"/>
    <n v="-1"/>
    <n v="-1"/>
    <n v="0.9"/>
    <n v="9.9999999999999978E-2"/>
    <n v="162827.47063945199"/>
    <n v="-2.1584556100273655E-4"/>
    <n v="0"/>
    <n v="0"/>
    <n v="0"/>
    <n v="185701.21430474045"/>
    <m/>
    <m/>
    <s v=""/>
    <s v=""/>
    <n v="99.902006091058709"/>
    <x v="1310"/>
    <m/>
    <m/>
    <m/>
    <n v="101.72466540620286"/>
    <n v="-4.4684314426177707E-3"/>
    <n v="0"/>
    <m/>
  </r>
  <r>
    <x v="1353"/>
    <n v="939.15"/>
    <n v="-3.4803645894124768E-3"/>
    <n v="7.9812471995307499E-3"/>
    <n v="0"/>
    <n v="1529.758"/>
    <n v="1529.758"/>
    <n v="939.15"/>
    <n v="28.46"/>
    <n v="0.28460000000000002"/>
    <n v="2.9393607284325496E-2"/>
    <n v="0.26374999999999998"/>
    <n v="119611.13"/>
    <n v="107111.58"/>
    <n v="1.2155230037814853E-5"/>
    <n v="0.25520639271567452"/>
    <n v="29.772000000000002"/>
    <n v="30.704500000000003"/>
    <n v="-1"/>
    <n v="-1"/>
    <n v="0.9"/>
    <n v="9.9999999999999978E-2"/>
    <n v="162415.90325169495"/>
    <n v="-2.6314825975513045E-3"/>
    <n v="0"/>
    <n v="0"/>
    <n v="0"/>
    <n v="185239.38293165813"/>
    <m/>
    <m/>
    <s v=""/>
    <s v=""/>
    <n v="99.653553861925744"/>
    <x v="1311"/>
    <m/>
    <m/>
    <m/>
    <n v="101.72466540620286"/>
    <n v="-6.9701246510155412E-3"/>
    <n v="0"/>
    <m/>
  </r>
  <r>
    <x v="1354"/>
    <n v="944.89"/>
    <n v="6.1119097055848393E-3"/>
    <n v="2.6095130483284601E-3"/>
    <n v="0"/>
    <n v="1539.502"/>
    <n v="1539.502"/>
    <n v="944.89"/>
    <n v="28.11"/>
    <n v="0.28110000000000002"/>
    <n v="3.8633555760469368E-2"/>
    <n v="0.26124999999999998"/>
    <n v="116951.01"/>
    <n v="104728.88"/>
    <n v="3.7128399246752697E-5"/>
    <n v="0.24246644423953065"/>
    <n v="29.259999999999998"/>
    <n v="30.537500000000001"/>
    <n v="-1"/>
    <n v="-1"/>
    <n v="0.9"/>
    <n v="9.9999999999999978E-2"/>
    <n v="162948.01283662059"/>
    <n v="1.9483920253742237E-3"/>
    <n v="0"/>
    <n v="0"/>
    <n v="0"/>
    <n v="185889.33194768624"/>
    <m/>
    <m/>
    <s v=""/>
    <s v=""/>
    <n v="100.00320806747963"/>
    <x v="1312"/>
    <m/>
    <m/>
    <m/>
    <n v="101.72466540620286"/>
    <n v="-3.511819577294184E-3"/>
    <n v="0"/>
    <m/>
  </r>
  <r>
    <x v="1355"/>
    <n v="946.21"/>
    <n v="1.3969880091864173E-3"/>
    <n v="6.5211966414123745E-3"/>
    <n v="0"/>
    <n v="1541.6980000000001"/>
    <n v="1541.6980000000001"/>
    <n v="946.21"/>
    <n v="28.15"/>
    <n v="0.28149999999999997"/>
    <n v="4.9556161012942329E-2"/>
    <n v="0.26"/>
    <n v="114985.12"/>
    <n v="102967.89"/>
    <n v="1.9488526570726345E-6"/>
    <n v="0.23194383898705764"/>
    <n v="28.846000000000004"/>
    <n v="30.2605"/>
    <n v="-1"/>
    <n v="-1"/>
    <n v="0.9"/>
    <n v="9.9999999999999978E-2"/>
    <n v="162878.89259466782"/>
    <n v="-3.890448261220536E-3"/>
    <n v="0"/>
    <n v="0"/>
    <n v="0"/>
    <n v="185815.50415245589"/>
    <m/>
    <m/>
    <s v=""/>
    <s v=""/>
    <n v="99.963490799736363"/>
    <x v="1313"/>
    <m/>
    <m/>
    <m/>
    <n v="101.72466540620286"/>
    <n v="-3.9335104525279885E-3"/>
    <n v="0"/>
    <m/>
  </r>
  <r>
    <x v="1356"/>
    <n v="923.72"/>
    <n v="-2.376850804789632E-2"/>
    <n v="-1.6236769862589151E-2"/>
    <n v="0"/>
    <n v="1505.0619999999999"/>
    <n v="1505.0619999999999"/>
    <n v="923.72"/>
    <n v="30.81"/>
    <n v="0.30809999999999998"/>
    <n v="7.6131721980904621E-2"/>
    <n v="0.26124999999999998"/>
    <n v="120575.15"/>
    <n v="107972.07"/>
    <n v="5.7866882743387419E-4"/>
    <n v="0.23196827801909536"/>
    <n v="28.552"/>
    <n v="30.099499999999999"/>
    <n v="-1"/>
    <n v="-1"/>
    <n v="0.9"/>
    <n v="9.9999999999999978E-2"/>
    <n v="160186.2251654749"/>
    <n v="-1.6299500605861938E-3"/>
    <n v="0"/>
    <n v="0"/>
    <n v="0"/>
    <n v="182744.80198649238"/>
    <m/>
    <m/>
    <s v=""/>
    <s v=""/>
    <n v="98.311539800727303"/>
    <x v="1314"/>
    <m/>
    <m/>
    <m/>
    <n v="101.72466540620286"/>
    <n v="-2.0470538177706499E-2"/>
    <n v="0"/>
    <m/>
  </r>
  <r>
    <x v="1357"/>
    <n v="911.97"/>
    <n v="-1.2720304854284881E-2"/>
    <n v="-3.246027977682242E-2"/>
    <n v="0"/>
    <n v="1485.9190000000001"/>
    <n v="1485.9190000000001"/>
    <n v="911.97"/>
    <n v="32.68"/>
    <n v="0.32679999999999998"/>
    <n v="9.8932257017652042E-2"/>
    <n v="0.26124999999999998"/>
    <n v="124743.59"/>
    <n v="111704.33"/>
    <n v="1.6388865946511384E-4"/>
    <n v="0.22786774298234794"/>
    <n v="28.76"/>
    <n v="29.983999999999998"/>
    <n v="-1"/>
    <n v="-1"/>
    <n v="0.9"/>
    <n v="9.9999999999999978E-2"/>
    <n v="158906.08346994789"/>
    <n v="-1.6502924624191118E-2"/>
    <n v="0"/>
    <n v="0"/>
    <n v="0"/>
    <n v="181284.6638266042"/>
    <m/>
    <m/>
    <s v=""/>
    <s v=""/>
    <n v="97.526026728618035"/>
    <x v="1315"/>
    <m/>
    <m/>
    <m/>
    <n v="101.72466540620286"/>
    <n v="-2.8322308027109E-2"/>
    <n v="0"/>
    <m/>
  </r>
  <r>
    <x v="1358"/>
    <n v="910.71"/>
    <n v="-1.3816243955393492E-3"/>
    <n v="-3.0361539582949293E-2"/>
    <n v="1"/>
    <n v="1483.895"/>
    <n v="1483.895"/>
    <n v="910.71"/>
    <n v="31.54"/>
    <n v="0.31540000000000001"/>
    <n v="8.6083314770194125E-2"/>
    <n v="0.26124999999999998"/>
    <n v="125706.67"/>
    <n v="112566.25"/>
    <n v="1.9115266781669098E-6"/>
    <n v="0.22931668522980589"/>
    <n v="29.642000000000003"/>
    <n v="30.105999999999995"/>
    <n v="-1"/>
    <n v="-1"/>
    <n v="0"/>
    <n v="0"/>
    <n v="158831.10307032755"/>
    <n v="-2.4083081031131437E-2"/>
    <n v="1"/>
    <n v="20"/>
    <n v="0"/>
    <n v="181202.38591086544"/>
    <m/>
    <m/>
    <s v=""/>
    <s v=""/>
    <n v="97.481763534809275"/>
    <x v="1316"/>
    <m/>
    <m/>
    <m/>
    <n v="101.72466540620286"/>
    <n v="-2.8788592739475316E-2"/>
    <n v="1"/>
    <m/>
  </r>
  <r>
    <x v="1359"/>
    <n v="918.37"/>
    <n v="8.4110199734273028E-3"/>
    <n v="-2.8062429315106829E-2"/>
    <n v="-1"/>
    <n v="1496.59"/>
    <n v="1496.59"/>
    <n v="918.37"/>
    <n v="30.03"/>
    <n v="0.30030000000000001"/>
    <n v="7.4247846475048118E-2"/>
    <n v="0.26374999999999998"/>
    <n v="124744.02"/>
    <n v="111703.73"/>
    <n v="7.0154770228119802E-5"/>
    <n v="0.22605215352495189"/>
    <n v="30.257999999999999"/>
    <n v="30.242999999999995"/>
    <n v="1"/>
    <n v="0"/>
    <n v="0"/>
    <n v="0"/>
    <n v="158831.10307032755"/>
    <n v="-2.207173133662943E-2"/>
    <n v="1"/>
    <n v="20"/>
    <n v="7.3263888888885909E-4"/>
    <n v="181203.71347001221"/>
    <m/>
    <m/>
    <s v=""/>
    <s v=""/>
    <n v="97.482477724118496"/>
    <x v="1317"/>
    <m/>
    <m/>
    <m/>
    <n v="101.72466540620286"/>
    <n v="-2.8806755557330144E-2"/>
    <n v="1"/>
    <m/>
  </r>
  <r>
    <x v="1360"/>
    <n v="921.23"/>
    <n v="3.1142132256063437E-3"/>
    <n v="-2.6345204098686903E-2"/>
    <n v="-1"/>
    <n v="1501.2449999999999"/>
    <n v="1501.2449999999999"/>
    <n v="921.23"/>
    <n v="27.99"/>
    <n v="0.27989999999999998"/>
    <n v="7.5847018005774786E-2"/>
    <n v="0.26750000000000002"/>
    <n v="120937.19"/>
    <n v="108294.36"/>
    <n v="9.6682073415902061E-6"/>
    <n v="0.2040529819942252"/>
    <n v="30.641999999999996"/>
    <n v="30.292999999999996"/>
    <n v="1"/>
    <n v="0"/>
    <n v="0"/>
    <n v="0"/>
    <n v="158831.10307032755"/>
    <n v="-2.5265173196195145E-2"/>
    <n v="1"/>
    <n v="20"/>
    <n v="7.4305555555564951E-4"/>
    <n v="181205.05991427202"/>
    <m/>
    <m/>
    <s v=""/>
    <s v=""/>
    <n v="97.483202073084925"/>
    <x v="1318"/>
    <m/>
    <m/>
    <m/>
    <n v="101.72466540620286"/>
    <n v="-2.882481687218863E-2"/>
    <n v="1"/>
    <m/>
  </r>
  <r>
    <x v="1361"/>
    <n v="893.04"/>
    <n v="-3.0600392952899957E-2"/>
    <n v="-3.3177089003690541E-2"/>
    <n v="-1"/>
    <n v="1455.5409999999999"/>
    <n v="1455.5409999999999"/>
    <n v="893.04"/>
    <n v="31.17"/>
    <n v="0.31170000000000003"/>
    <n v="0.10746055413693259"/>
    <n v="0.27124999999999999"/>
    <n v="126142.47"/>
    <n v="112954.04"/>
    <n v="9.6586451795625632E-4"/>
    <n v="0.20423944586306744"/>
    <n v="30.610000000000003"/>
    <n v="30.124999999999993"/>
    <n v="1"/>
    <n v="0"/>
    <n v="0"/>
    <n v="0"/>
    <n v="158831.10307032755"/>
    <n v="-2.4851529009430329E-2"/>
    <n v="1"/>
    <n v="20"/>
    <n v="2.2604166666666536E-3"/>
    <n v="181209.15590364716"/>
    <m/>
    <m/>
    <s v=""/>
    <s v=""/>
    <n v="97.485405599631775"/>
    <x v="1319"/>
    <m/>
    <m/>
    <m/>
    <n v="101.72466540620286"/>
    <n v="-2.8878695493772533E-2"/>
    <n v="1"/>
    <m/>
  </r>
  <r>
    <x v="1362"/>
    <n v="895.1"/>
    <n v="2.3067275821913036E-3"/>
    <n v="-1.8150056567214357E-2"/>
    <n v="0"/>
    <n v="1458.9190000000001"/>
    <n v="1458.9190000000001"/>
    <n v="895.1"/>
    <n v="30.58"/>
    <n v="0.30579999999999996"/>
    <n v="7.672769756057396E-2"/>
    <n v="0.27750000000000002"/>
    <n v="123637.01"/>
    <n v="110709.92"/>
    <n v="5.308743958345183E-6"/>
    <n v="0.229072302439426"/>
    <n v="30.681999999999999"/>
    <n v="30.052"/>
    <n v="1"/>
    <n v="0"/>
    <n v="0.85"/>
    <n v="0.15000000000000002"/>
    <n v="158831.10307032755"/>
    <n v="-8.459666826829193E-3"/>
    <n v="0"/>
    <n v="0"/>
    <n v="7.7083333333338722E-4"/>
    <n v="181210.55272422393"/>
    <m/>
    <m/>
    <s v=""/>
    <s v=""/>
    <n v="97.486157049633292"/>
    <x v="1320"/>
    <m/>
    <m/>
    <m/>
    <n v="101.72466540620286"/>
    <n v="-2.8896485721864318E-2"/>
    <n v="0"/>
    <m/>
  </r>
  <r>
    <x v="1363"/>
    <n v="900.94"/>
    <n v="6.5244106803710178E-3"/>
    <n v="-1.024402149130399E-2"/>
    <n v="0"/>
    <n v="1468.479"/>
    <n v="1468.479"/>
    <n v="900.94"/>
    <n v="29.05"/>
    <n v="0.29049999999999998"/>
    <n v="6.8546069247369251E-2"/>
    <n v="0.27562999999999999"/>
    <n v="118569.8"/>
    <n v="106171.92"/>
    <n v="4.2291855271154929E-5"/>
    <n v="0.22195393075263073"/>
    <n v="30.262"/>
    <n v="30.05"/>
    <n v="1"/>
    <n v="0"/>
    <n v="0.85"/>
    <n v="0.15000000000000002"/>
    <n v="158735.36739495624"/>
    <n v="-4.7185355011614138E-4"/>
    <n v="0"/>
    <n v="0"/>
    <n v="0"/>
    <n v="181105.84773526381"/>
    <m/>
    <m/>
    <s v=""/>
    <s v=""/>
    <n v="97.429828724134609"/>
    <x v="1321"/>
    <m/>
    <m/>
    <m/>
    <n v="101.72466540620286"/>
    <n v="-2.9482858232871889E-2"/>
    <n v="0"/>
    <m/>
  </r>
  <r>
    <x v="1364"/>
    <n v="920.26"/>
    <n v="2.1444269318711573E-2"/>
    <n v="2.7892278539802806E-3"/>
    <n v="0"/>
    <n v="1499.9749999999999"/>
    <n v="1499.9749999999999"/>
    <n v="920.26"/>
    <n v="26.36"/>
    <n v="0.2636"/>
    <n v="4.0615097915982473E-2"/>
    <n v="0.27374999999999999"/>
    <n v="113178.72"/>
    <n v="101343.96"/>
    <n v="4.5018553540149118E-4"/>
    <n v="0.22298490208401753"/>
    <n v="29.763999999999999"/>
    <n v="29.884499999999996"/>
    <n v="-1"/>
    <n v="0"/>
    <n v="0.85"/>
    <n v="0.15000000000000002"/>
    <n v="160546.00980396927"/>
    <n v="-6.0275143545984733E-4"/>
    <n v="0"/>
    <n v="0"/>
    <n v="0"/>
    <n v="183172.39250107497"/>
    <m/>
    <m/>
    <s v=""/>
    <s v=""/>
    <n v="98.541571415502887"/>
    <x v="1322"/>
    <m/>
    <m/>
    <m/>
    <n v="101.72466540620286"/>
    <n v="-1.8434125111386979E-2"/>
    <n v="0"/>
    <m/>
  </r>
  <r>
    <x v="1365"/>
    <n v="918.9"/>
    <n v="-1.4778432182209755E-3"/>
    <n v="-1.8028285898470386E-3"/>
    <n v="0"/>
    <n v="1498.0809999999999"/>
    <n v="1498.0809999999999"/>
    <n v="918.9"/>
    <n v="25.93"/>
    <n v="0.25929999999999997"/>
    <n v="4.2140680969865812E-2"/>
    <n v="0.26500000000000001"/>
    <n v="111232.81"/>
    <n v="99600.98"/>
    <n v="2.1872525959735457E-6"/>
    <n v="0.21715931903013416"/>
    <n v="29.029999999999994"/>
    <n v="29.619"/>
    <n v="-1"/>
    <n v="0"/>
    <n v="0.85"/>
    <n v="0.15000000000000002"/>
    <n v="159930.16088531571"/>
    <n v="1.0797046047601899E-2"/>
    <n v="0"/>
    <n v="0"/>
    <n v="0"/>
    <n v="182503.39709745298"/>
    <m/>
    <m/>
    <s v=""/>
    <s v=""/>
    <n v="98.181670791601434"/>
    <x v="1323"/>
    <m/>
    <m/>
    <m/>
    <n v="101.72466540620286"/>
    <n v="-2.2044524988334757E-2"/>
    <n v="0"/>
    <m/>
  </r>
  <r>
    <x v="1366"/>
    <n v="927.23"/>
    <n v="9.065186636195488E-3"/>
    <n v="3.7862750999248407E-2"/>
    <n v="0"/>
    <n v="1511.704"/>
    <n v="1511.704"/>
    <n v="927.23"/>
    <n v="25.35"/>
    <n v="0.2535"/>
    <n v="4.6181184878330089E-2"/>
    <n v="0.26374999999999998"/>
    <n v="107268.87"/>
    <n v="96049.94"/>
    <n v="8.1438793187879908E-5"/>
    <n v="0.20731881512166991"/>
    <n v="28.618000000000002"/>
    <n v="29.4695"/>
    <n v="-1"/>
    <n v="0"/>
    <n v="0.85"/>
    <n v="0.15000000000000002"/>
    <n v="160307.19775149124"/>
    <n v="6.9196636788546595E-3"/>
    <n v="0"/>
    <n v="0"/>
    <n v="0"/>
    <n v="182938.5079276523"/>
    <m/>
    <m/>
    <s v=""/>
    <s v=""/>
    <n v="98.415748123683528"/>
    <x v="1324"/>
    <m/>
    <m/>
    <m/>
    <n v="101.72466540620286"/>
    <n v="-1.978949829635912E-2"/>
    <n v="0"/>
    <m/>
  </r>
  <r>
    <x v="1367"/>
    <n v="919.32"/>
    <n v="-8.5307852420650754E-3"/>
    <n v="2.7025238174992028E-2"/>
    <n v="0"/>
    <n v="1498.9369999999999"/>
    <n v="1498.9369999999999"/>
    <n v="919.32"/>
    <n v="26.35"/>
    <n v="0.26350000000000001"/>
    <n v="6.0443090451449577E-2"/>
    <n v="0.27750000000000002"/>
    <n v="109136.25"/>
    <n v="97721.49"/>
    <n v="7.3400011446095572E-5"/>
    <n v="0.20305690954855043"/>
    <n v="27.453999999999997"/>
    <n v="29.234999999999996"/>
    <n v="-1"/>
    <n v="0"/>
    <n v="0.85"/>
    <n v="0.15000000000000002"/>
    <n v="159563.25556166234"/>
    <n v="9.2934863048210747E-3"/>
    <n v="0"/>
    <n v="0"/>
    <n v="0"/>
    <n v="182102.96188522992"/>
    <m/>
    <m/>
    <s v=""/>
    <s v=""/>
    <n v="97.966247962190451"/>
    <x v="1325"/>
    <m/>
    <m/>
    <m/>
    <n v="101.72466540620286"/>
    <n v="-2.4291868438579445E-2"/>
    <n v="0"/>
    <m/>
  </r>
  <r>
    <x v="1368"/>
    <n v="923.33"/>
    <n v="4.3619196797632931E-3"/>
    <n v="2.4862747174384303E-2"/>
    <n v="0"/>
    <n v="1505.6389999999999"/>
    <n v="1505.6389999999999"/>
    <n v="923.33"/>
    <n v="26.22"/>
    <n v="0.26219999999999999"/>
    <n v="6.222400876162229E-2"/>
    <n v="0.26750000000000002"/>
    <n v="108165.25"/>
    <n v="96851.520000000004"/>
    <n v="1.8943682435760593E-5"/>
    <n v="0.1999759912383777"/>
    <n v="26.607999999999997"/>
    <n v="29.071000000000005"/>
    <n v="-1"/>
    <n v="0"/>
    <n v="0.9"/>
    <n v="9.9999999999999978E-2"/>
    <n v="159941.7794818659"/>
    <n v="4.6096292047446141E-3"/>
    <n v="0"/>
    <n v="0"/>
    <n v="0"/>
    <n v="182552.01376069966"/>
    <m/>
    <m/>
    <s v=""/>
    <s v=""/>
    <n v="98.207825182707495"/>
    <x v="1326"/>
    <m/>
    <m/>
    <m/>
    <n v="101.72466540620286"/>
    <n v="-2.1911305116714797E-2"/>
    <n v="0"/>
    <m/>
  </r>
  <r>
    <x v="1369"/>
    <n v="896.42"/>
    <n v="-2.9144509546966013E-2"/>
    <n v="-2.5726031691293283E-2"/>
    <n v="0"/>
    <n v="1461.798"/>
    <n v="1461.798"/>
    <n v="896.42"/>
    <n v="27.95"/>
    <n v="0.27949999999999997"/>
    <n v="9.8489140420084859E-2"/>
    <n v="0.26812999999999998"/>
    <n v="114109.24"/>
    <n v="102173.27"/>
    <n v="8.7483721699246301E-4"/>
    <n v="0.18101085957991511"/>
    <n v="26.042000000000002"/>
    <n v="28.831000000000007"/>
    <n v="-1"/>
    <n v="0"/>
    <n v="0.9"/>
    <n v="9.9999999999999978E-2"/>
    <n v="156625.33750996072"/>
    <n v="7.6001467518447274E-3"/>
    <n v="0"/>
    <n v="0"/>
    <n v="0"/>
    <n v="178771.21616173894"/>
    <m/>
    <n v="178558.88"/>
    <s v=""/>
    <n v="1.1891660708160945E-3"/>
    <n v="96.173862905322466"/>
    <x v="1327"/>
    <m/>
    <m/>
    <m/>
    <n v="101.72466540620286"/>
    <n v="-4.2193230854905783E-2"/>
    <n v="0"/>
    <m/>
  </r>
  <r>
    <x v="1370"/>
    <n v="898.72"/>
    <n v="2.5657615849714599E-3"/>
    <n v="-2.1682426888100848E-2"/>
    <n v="-1"/>
    <n v="1465.5830000000001"/>
    <n v="1465.5830000000001"/>
    <n v="898.72"/>
    <n v="29"/>
    <n v="0.28999999999999998"/>
    <n v="8.3261453392344975E-2"/>
    <n v="0.26062999999999997"/>
    <n v="113064.84"/>
    <n v="101235.9"/>
    <n v="6.5662813961290954E-6"/>
    <n v="0.206738546607655"/>
    <n v="26.359999999999996"/>
    <n v="28.719500000000011"/>
    <n v="-1"/>
    <n v="0"/>
    <n v="0"/>
    <n v="0"/>
    <n v="156843.32140218079"/>
    <n v="-2.442086414228406E-2"/>
    <n v="1"/>
    <n v="20"/>
    <n v="0"/>
    <n v="179024.19281284648"/>
    <m/>
    <m/>
    <s v=""/>
    <s v=""/>
    <n v="96.309957195467334"/>
    <x v="1328"/>
    <m/>
    <m/>
    <m/>
    <n v="101.72466540620286"/>
    <n v="-4.0937705952065473E-2"/>
    <n v="1"/>
    <m/>
  </r>
  <r>
    <x v="1371"/>
    <n v="881.03"/>
    <n v="-1.9683549937689171E-2"/>
    <n v="-5.0431163461985506E-2"/>
    <n v="0"/>
    <n v="1436.7429999999999"/>
    <n v="1436.7429999999999"/>
    <n v="881.03"/>
    <n v="30.85"/>
    <n v="0.3085"/>
    <n v="0.1069467306372725"/>
    <n v="0.25874999999999998"/>
    <n v="117403.12"/>
    <n v="105119.78"/>
    <n v="3.9520848430320933E-4"/>
    <n v="0.20155326936272749"/>
    <n v="26.974"/>
    <n v="28.688500000000005"/>
    <n v="-1"/>
    <n v="0"/>
    <n v="0.85"/>
    <n v="0.15000000000000002"/>
    <n v="156843.32140218079"/>
    <n v="-1.9301171624209523E-2"/>
    <n v="0"/>
    <n v="0"/>
    <n v="7.1875000000010125E-4"/>
    <n v="179025.47954923235"/>
    <m/>
    <m/>
    <s v=""/>
    <s v=""/>
    <n v="96.310649423284687"/>
    <x v="1329"/>
    <m/>
    <m/>
    <m/>
    <n v="101.72466540620286"/>
    <n v="-4.0955774766565201E-2"/>
    <n v="0"/>
    <m/>
  </r>
  <r>
    <x v="1372"/>
    <n v="879.56"/>
    <n v="-1.6685016401257746E-3"/>
    <n v="-4.3568879860046206E-2"/>
    <n v="-1"/>
    <n v="1435.1990000000001"/>
    <n v="1435.1990000000001"/>
    <n v="879.56"/>
    <n v="31.3"/>
    <n v="0.313"/>
    <n v="0.10405679640925156"/>
    <n v="0.25124999999999997"/>
    <n v="119047.51"/>
    <n v="106591.57"/>
    <n v="2.7885497760576336E-6"/>
    <n v="0.20894320359074844"/>
    <n v="28.074000000000002"/>
    <n v="28.742500000000007"/>
    <n v="-1"/>
    <n v="0"/>
    <n v="0"/>
    <n v="0"/>
    <n v="156950.2783470212"/>
    <n v="-2.1607740624848049E-2"/>
    <n v="1"/>
    <n v="20"/>
    <n v="0"/>
    <n v="179238.07205355179"/>
    <m/>
    <m/>
    <s v=""/>
    <s v=""/>
    <n v="96.425018183558819"/>
    <x v="1330"/>
    <m/>
    <m/>
    <m/>
    <n v="101.72466540620286"/>
    <n v="-3.9841902169225341E-2"/>
    <n v="1"/>
    <m/>
  </r>
  <r>
    <x v="1373"/>
    <n v="882.68"/>
    <n v="3.5472281595343436E-3"/>
    <n v="-4.4383571380275155E-2"/>
    <n v="0"/>
    <n v="1440.3030000000001"/>
    <n v="1440.3030000000001"/>
    <n v="882.68"/>
    <n v="29.78"/>
    <n v="0.29780000000000001"/>
    <n v="8.8954156648925947E-2"/>
    <n v="0.24813000000000002"/>
    <n v="117438.11"/>
    <n v="105150"/>
    <n v="1.2538338122427746E-5"/>
    <n v="0.20884584335107406"/>
    <n v="29.064000000000004"/>
    <n v="28.893999999999998"/>
    <n v="1"/>
    <n v="0"/>
    <n v="0.85"/>
    <n v="0.15000000000000002"/>
    <n v="156950.2783470212"/>
    <n v="-1.6375807860296354E-2"/>
    <n v="0"/>
    <n v="0"/>
    <n v="6.8924999999997461E-4"/>
    <n v="179239.30745196342"/>
    <m/>
    <m/>
    <s v=""/>
    <s v=""/>
    <n v="96.425682792996653"/>
    <x v="1331"/>
    <m/>
    <m/>
    <m/>
    <n v="101.72466540620286"/>
    <n v="-3.9860274868027346E-2"/>
    <n v="0"/>
    <m/>
  </r>
  <r>
    <x v="1374"/>
    <n v="879.13"/>
    <n v="-4.0218425703538729E-3"/>
    <n v="-1.9260904403663015E-2"/>
    <n v="0"/>
    <n v="1434.5039999999999"/>
    <n v="1434.5039999999999"/>
    <n v="879.13"/>
    <n v="29.02"/>
    <n v="0.29020000000000001"/>
    <n v="8.1038583620526544E-2"/>
    <n v="0.24312999999999999"/>
    <n v="118005.46"/>
    <n v="105657.43"/>
    <n v="1.6240512554331674E-5"/>
    <n v="0.20916141637947347"/>
    <n v="29.776"/>
    <n v="28.959999999999997"/>
    <n v="1"/>
    <n v="0"/>
    <n v="0.85"/>
    <n v="0.15000000000000002"/>
    <n v="156527.34438817788"/>
    <n v="-1.8703687957803861E-2"/>
    <n v="0"/>
    <n v="0"/>
    <n v="0"/>
    <n v="178755.78389034086"/>
    <m/>
    <m/>
    <s v=""/>
    <s v=""/>
    <n v="96.165560779367169"/>
    <x v="1332"/>
    <m/>
    <m/>
    <m/>
    <n v="101.72466540620286"/>
    <n v="-4.2475311057243337E-2"/>
    <n v="0"/>
    <m/>
  </r>
  <r>
    <x v="1375"/>
    <n v="901.05"/>
    <n v="2.4933741312433755E-2"/>
    <n v="3.1070753237992799E-3"/>
    <n v="0"/>
    <n v="1470.4269999999999"/>
    <n v="1470.4269999999999"/>
    <n v="901.05"/>
    <n v="26.31"/>
    <n v="0.2631"/>
    <n v="5.3828785085598407E-2"/>
    <n v="0.24312999999999999"/>
    <n v="112466.13"/>
    <n v="100696.06"/>
    <n v="6.0653680184567273E-4"/>
    <n v="0.20927121491440159"/>
    <n v="29.990000000000002"/>
    <n v="29.005500000000001"/>
    <n v="1"/>
    <n v="0"/>
    <n v="0.85"/>
    <n v="0.15000000000000002"/>
    <n v="158742.22355362747"/>
    <n v="-6.2565306061423964E-4"/>
    <n v="0"/>
    <n v="0"/>
    <n v="0"/>
    <n v="181302.0874555647"/>
    <m/>
    <m/>
    <s v=""/>
    <s v=""/>
    <n v="97.535400148673787"/>
    <x v="1333"/>
    <m/>
    <m/>
    <m/>
    <n v="101.72466540620286"/>
    <n v="-2.8911589284754902E-2"/>
    <n v="0"/>
    <m/>
  </r>
  <r>
    <x v="1376"/>
    <n v="905.84"/>
    <n v="5.3160201986572897E-3"/>
    <n v="2.8106645460145741E-2"/>
    <n v="0"/>
    <n v="1478.2360000000001"/>
    <n v="1478.2360000000001"/>
    <n v="905.84"/>
    <n v="25.02"/>
    <n v="0.25019999999999998"/>
    <n v="2.5249311796191748E-2"/>
    <n v="0.24437999999999999"/>
    <n v="110403.95"/>
    <n v="98849.2"/>
    <n v="2.8110568203704851E-5"/>
    <n v="0.22495068820380823"/>
    <n v="29.451999999999998"/>
    <n v="28.913499999999999"/>
    <n v="1"/>
    <n v="0"/>
    <n v="0.85"/>
    <n v="0.15000000000000002"/>
    <n v="159022.79674408297"/>
    <n v="1.2107000377641119E-2"/>
    <n v="0"/>
    <n v="0"/>
    <n v="0"/>
    <n v="181621.84913825395"/>
    <m/>
    <m/>
    <s v=""/>
    <s v=""/>
    <n v="97.707422898720452"/>
    <x v="1334"/>
    <m/>
    <m/>
    <m/>
    <n v="101.72466540620286"/>
    <n v="-2.7224204468774937E-2"/>
    <n v="0"/>
    <m/>
  </r>
  <r>
    <x v="1377"/>
    <n v="932.68"/>
    <n v="2.9629956725249373E-2"/>
    <n v="5.9405103825520889E-2"/>
    <n v="0"/>
    <n v="1522.088"/>
    <n v="1522.088"/>
    <n v="932.68"/>
    <n v="25.89"/>
    <n v="0.25890000000000002"/>
    <n v="3.4179024192704827E-2"/>
    <n v="0.24"/>
    <n v="107021.22"/>
    <n v="95820.01"/>
    <n v="8.5260918697885541E-4"/>
    <n v="0.22472097580729519"/>
    <n v="28.286000000000001"/>
    <n v="28.624000000000002"/>
    <n v="-1"/>
    <n v="0"/>
    <n v="0.85"/>
    <n v="0.15000000000000002"/>
    <n v="162296.88205463081"/>
    <n v="1.3895875976214001E-2"/>
    <n v="0"/>
    <n v="0"/>
    <n v="0"/>
    <n v="185366.78053401993"/>
    <m/>
    <m/>
    <s v=""/>
    <s v=""/>
    <n v="99.722090172228206"/>
    <x v="1335"/>
    <m/>
    <m/>
    <m/>
    <n v="101.72466540620286"/>
    <n v="-7.1920036820648514E-3"/>
    <n v="0"/>
    <m/>
  </r>
  <r>
    <x v="1378"/>
    <n v="940.74"/>
    <n v="8.6417635201785359E-3"/>
    <n v="6.4499639186165081E-2"/>
    <n v="0"/>
    <n v="1535.3040000000001"/>
    <n v="1535.3040000000001"/>
    <n v="940.74"/>
    <n v="25.42"/>
    <n v="0.25420000000000004"/>
    <n v="8.7545998930706748E-3"/>
    <n v="0.24124999999999996"/>
    <n v="105751.38"/>
    <n v="94682.6"/>
    <n v="7.4039781681304009E-5"/>
    <n v="0.24544540010692936"/>
    <n v="27.203999999999997"/>
    <n v="28.284499999999998"/>
    <n v="-1"/>
    <n v="0"/>
    <n v="0.85"/>
    <n v="0.15000000000000002"/>
    <n v="163200.05731171681"/>
    <n v="3.4065589203914115E-2"/>
    <n v="0"/>
    <n v="0"/>
    <n v="0"/>
    <n v="186404.94413572332"/>
    <m/>
    <m/>
    <s v=""/>
    <s v=""/>
    <n v="100.28059285541846"/>
    <x v="1336"/>
    <m/>
    <m/>
    <m/>
    <n v="101.72466540620286"/>
    <n v="-1.6576766589044833E-3"/>
    <n v="0"/>
    <m/>
  </r>
  <r>
    <x v="1379"/>
    <n v="940.38"/>
    <n v="-3.8267746667519642E-4"/>
    <n v="6.8138804289843757E-2"/>
    <n v="0"/>
    <n v="1534.703"/>
    <n v="1534.703"/>
    <n v="940.38"/>
    <n v="24.34"/>
    <n v="0.24340000000000001"/>
    <n v="1.0026590864781859E-2"/>
    <n v="0.24"/>
    <n v="105775.03999999999"/>
    <n v="94703.31"/>
    <n v="1.464981032361751E-7"/>
    <n v="0.23337340913521815"/>
    <n v="26.332000000000001"/>
    <n v="27.978499999999997"/>
    <n v="-1"/>
    <n v="0"/>
    <n v="0.85"/>
    <n v="0.15000000000000002"/>
    <n v="163152.32680654363"/>
    <n v="3.9820120298717621E-2"/>
    <n v="0"/>
    <n v="0"/>
    <n v="0"/>
    <n v="186349.17633209948"/>
    <m/>
    <m/>
    <s v=""/>
    <s v=""/>
    <n v="100.25059135285333"/>
    <x v="1337"/>
    <m/>
    <m/>
    <m/>
    <n v="101.72466540620286"/>
    <n v="-1.9823327613628372E-3"/>
    <n v="0"/>
    <m/>
  </r>
  <r>
    <x v="1380"/>
    <n v="951.13"/>
    <n v="1.1431548948297454E-2"/>
    <n v="5.4636611925707457E-2"/>
    <n v="0"/>
    <n v="1552.2570000000001"/>
    <n v="1552.2570000000001"/>
    <n v="951.13"/>
    <n v="24.4"/>
    <n v="0.24399999999999999"/>
    <n v="1.4680231856804893E-2"/>
    <n v="0.23874999999999999"/>
    <n v="103428.46"/>
    <n v="92600.93"/>
    <n v="1.2920192621039284E-4"/>
    <n v="0.2293197681431951"/>
    <n v="25.396000000000001"/>
    <n v="27.693999999999999"/>
    <n v="-1"/>
    <n v="0"/>
    <n v="0.85"/>
    <n v="0.15000000000000002"/>
    <n v="164194.35944899177"/>
    <n v="4.2324760854155929E-2"/>
    <n v="0"/>
    <n v="0"/>
    <n v="0"/>
    <n v="187540.81275714451"/>
    <m/>
    <m/>
    <s v=""/>
    <s v=""/>
    <n v="100.89165807844736"/>
    <x v="1338"/>
    <m/>
    <m/>
    <m/>
    <n v="102.16423905563643"/>
    <n v="0"/>
    <n v="0"/>
    <m/>
  </r>
  <r>
    <x v="1381"/>
    <n v="954.58"/>
    <n v="3.6272644118049424E-3"/>
    <n v="5.2947856138855109E-2"/>
    <n v="0"/>
    <n v="1557.9090000000001"/>
    <n v="1557.9090000000001"/>
    <n v="954.58"/>
    <n v="23.87"/>
    <n v="0.23870000000000002"/>
    <n v="6.2228834301795433E-3"/>
    <n v="0.23499999999999996"/>
    <n v="101422.24"/>
    <n v="90804.25"/>
    <n v="1.3109481185091038E-5"/>
    <n v="0.23247711656982048"/>
    <n v="25.013999999999999"/>
    <n v="27.514499999999998"/>
    <n v="-1"/>
    <n v="0"/>
    <n v="0.85"/>
    <n v="0.15000000000000002"/>
    <n v="164222.73473177443"/>
    <n v="3.4345845568444E-2"/>
    <n v="0"/>
    <n v="0"/>
    <n v="0"/>
    <n v="187575.58298244953"/>
    <m/>
    <m/>
    <s v=""/>
    <s v=""/>
    <n v="100.9103634771881"/>
    <x v="1339"/>
    <m/>
    <m/>
    <m/>
    <n v="102.1805208297373"/>
    <n v="0"/>
    <n v="0"/>
    <m/>
  </r>
  <r>
    <x v="1382"/>
    <n v="954.07"/>
    <n v="-5.3426637893105866E-4"/>
    <n v="2.2783633034674677E-2"/>
    <n v="0"/>
    <n v="1557.366"/>
    <n v="1557.366"/>
    <n v="954.07"/>
    <n v="23.47"/>
    <n v="0.23469999999999999"/>
    <n v="3.6325166270536058E-3"/>
    <n v="0.22999999999999998"/>
    <n v="99055.65"/>
    <n v="88684.94"/>
    <n v="2.8559313967536537E-7"/>
    <n v="0.23106748337294639"/>
    <n v="24.784000000000002"/>
    <n v="27.1495"/>
    <n v="-1"/>
    <n v="0"/>
    <n v="0.85"/>
    <n v="0.15000000000000002"/>
    <n v="163573.22965553068"/>
    <n v="3.2699324211105329E-2"/>
    <n v="0"/>
    <n v="0"/>
    <n v="0"/>
    <n v="186863.47711751692"/>
    <m/>
    <m/>
    <s v=""/>
    <s v=""/>
    <n v="100.52727064323801"/>
    <x v="1340"/>
    <m/>
    <m/>
    <m/>
    <n v="102.1805208297373"/>
    <n v="-3.8222961831448909E-3"/>
    <n v="0"/>
    <m/>
  </r>
  <r>
    <x v="1383"/>
    <n v="976.29"/>
    <n v="2.3289695724632242E-2"/>
    <n v="3.7431565239128384E-2"/>
    <n v="0"/>
    <n v="1593.65"/>
    <n v="1593.65"/>
    <n v="976.29"/>
    <n v="23.43"/>
    <n v="0.23430000000000001"/>
    <n v="3.4651926345410644E-3"/>
    <n v="0.22938"/>
    <n v="95645.47"/>
    <n v="85631.32"/>
    <n v="5.300414648308513E-4"/>
    <n v="0.23083480736545894"/>
    <n v="24.3"/>
    <n v="26.793999999999993"/>
    <n v="-1"/>
    <n v="0"/>
    <n v="0.85"/>
    <n v="0.15000000000000002"/>
    <n v="165966.53620060947"/>
    <n v="7.8642767793297708E-3"/>
    <n v="0"/>
    <n v="0"/>
    <n v="0"/>
    <n v="189599.07044435348"/>
    <m/>
    <m/>
    <s v=""/>
    <s v=""/>
    <n v="101.99894255568877"/>
    <x v="1341"/>
    <m/>
    <m/>
    <m/>
    <n v="103.27742554301614"/>
    <n v="0"/>
    <n v="0"/>
    <m/>
  </r>
  <r>
    <x v="1384"/>
    <n v="979.26"/>
    <n v="3.042128875641481E-3"/>
    <n v="4.0856371581445061E-2"/>
    <n v="0"/>
    <n v="1598.501"/>
    <n v="1598.501"/>
    <n v="979.26"/>
    <n v="23.09"/>
    <n v="0.23089999999999999"/>
    <n v="1.1144332679940167E-2"/>
    <n v="0.22313"/>
    <n v="94869.1"/>
    <n v="84935.79"/>
    <n v="9.2264728609346762E-6"/>
    <n v="0.21975566732005983"/>
    <n v="23.901999999999997"/>
    <n v="26.512999999999995"/>
    <n v="-1"/>
    <n v="0"/>
    <n v="0.85"/>
    <n v="0.15000000000000002"/>
    <n v="166193.48759796534"/>
    <n v="1.695145782705576E-2"/>
    <n v="0"/>
    <n v="0"/>
    <n v="0"/>
    <n v="189858.7809172243"/>
    <m/>
    <m/>
    <s v=""/>
    <s v=""/>
    <n v="102.13865945167026"/>
    <x v="1342"/>
    <m/>
    <m/>
    <m/>
    <n v="103.41620196462623"/>
    <n v="0"/>
    <n v="0"/>
    <m/>
  </r>
  <r>
    <x v="1385"/>
    <n v="982.18"/>
    <n v="2.9818434327961718E-3"/>
    <n v="3.2406666065943779E-2"/>
    <n v="0"/>
    <n v="1603.2570000000001"/>
    <n v="1603.2570000000001"/>
    <n v="982.18"/>
    <n v="24.28"/>
    <n v="0.24280000000000002"/>
    <n v="2.2942252528872414E-2"/>
    <n v="0.22688"/>
    <n v="96156.14"/>
    <n v="86086.73"/>
    <n v="8.8649497969012577E-6"/>
    <n v="0.2198577474711276"/>
    <n v="23.651999999999997"/>
    <n v="26.349499999999995"/>
    <n v="-1"/>
    <n v="0"/>
    <n v="0.85"/>
    <n v="0.15000000000000002"/>
    <n v="166952.5220007555"/>
    <n v="1.8640008701976685E-2"/>
    <n v="0"/>
    <n v="0"/>
    <n v="0"/>
    <n v="190725.29008060083"/>
    <m/>
    <m/>
    <s v=""/>
    <s v=""/>
    <n v="102.60481689733749"/>
    <x v="1343"/>
    <m/>
    <m/>
    <m/>
    <n v="103.88007846539149"/>
    <n v="0"/>
    <n v="0"/>
    <m/>
  </r>
  <r>
    <x v="1386"/>
    <n v="979.62"/>
    <n v="-2.6064468834632315E-3"/>
    <n v="2.6172954770675605E-2"/>
    <n v="0"/>
    <n v="1599.09"/>
    <n v="1599.09"/>
    <n v="979.62"/>
    <n v="25.01"/>
    <n v="0.25009999999999999"/>
    <n v="3.1114751375992233E-2"/>
    <n v="0.22563000000000002"/>
    <n v="99520.5"/>
    <n v="89098.32"/>
    <n v="6.8113148305361373E-6"/>
    <n v="0.21898524862400776"/>
    <n v="23.628000000000004"/>
    <n v="26.266999999999996"/>
    <n v="-1"/>
    <n v="-1"/>
    <n v="0.9"/>
    <n v="9.9999999999999978E-2"/>
    <n v="167458.72227803408"/>
    <n v="1.6798156532414676E-2"/>
    <n v="0"/>
    <n v="0"/>
    <n v="0"/>
    <n v="191304.91468772764"/>
    <m/>
    <m/>
    <s v=""/>
    <s v=""/>
    <n v="102.91663855800087"/>
    <x v="1344"/>
    <m/>
    <m/>
    <m/>
    <n v="104.19306377098927"/>
    <n v="0"/>
    <n v="0"/>
    <m/>
  </r>
  <r>
    <x v="1387"/>
    <n v="975.15"/>
    <n v="-4.5629938139278847E-3"/>
    <n v="2.2144227335678779E-2"/>
    <n v="0"/>
    <n v="1591.9949999999999"/>
    <n v="1591.9949999999999"/>
    <n v="975.15"/>
    <n v="25.61"/>
    <n v="0.25609999999999999"/>
    <n v="4.9035061026703963E-2"/>
    <n v="0.22938"/>
    <n v="100634.23"/>
    <n v="90094.95"/>
    <n v="2.0916317280944127E-5"/>
    <n v="0.20706493897329603"/>
    <n v="23.856000000000002"/>
    <n v="26.249999999999993"/>
    <n v="-1"/>
    <n v="-1"/>
    <n v="0.9"/>
    <n v="9.9999999999999978E-2"/>
    <n v="166958.33532773421"/>
    <n v="1.9704869435678285E-2"/>
    <n v="0"/>
    <n v="0"/>
    <n v="0"/>
    <n v="190755.08282738077"/>
    <m/>
    <m/>
    <s v=""/>
    <s v=""/>
    <n v="102.62084455327621"/>
    <x v="1345"/>
    <m/>
    <m/>
    <m/>
    <n v="104.19306377098927"/>
    <n v="-2.9000651633683816E-3"/>
    <n v="0"/>
    <m/>
  </r>
  <r>
    <x v="1388"/>
    <n v="986.75"/>
    <n v="1.189560580423521E-2"/>
    <n v="1.0750137415281746E-2"/>
    <n v="0"/>
    <n v="1611.135"/>
    <n v="1611.135"/>
    <n v="986.75"/>
    <n v="25.4"/>
    <n v="0.254"/>
    <n v="4.6417674464394904E-2"/>
    <n v="0.22999999999999998"/>
    <n v="98346.81"/>
    <n v="88046.62"/>
    <n v="1.3984030332379188E-4"/>
    <n v="0.2075823255356051"/>
    <n v="24.283999999999999"/>
    <n v="26.213000000000001"/>
    <n v="-1"/>
    <n v="-1"/>
    <n v="0.9"/>
    <n v="9.9999999999999978E-2"/>
    <n v="168366.21509151722"/>
    <n v="2.069474130536042E-2"/>
    <n v="0"/>
    <n v="0"/>
    <n v="0"/>
    <n v="192385.53935350128"/>
    <m/>
    <m/>
    <s v=""/>
    <s v=""/>
    <n v="103.49798409387392"/>
    <x v="1346"/>
    <m/>
    <m/>
    <m/>
    <n v="104.77616513923893"/>
    <n v="0"/>
    <n v="0"/>
    <m/>
  </r>
  <r>
    <x v="1389"/>
    <n v="987.48"/>
    <n v="7.3980238155568756E-4"/>
    <n v="8.4478109211959529E-3"/>
    <n v="0"/>
    <n v="1612.3119999999999"/>
    <n v="1612.3119999999999"/>
    <n v="987.48"/>
    <n v="25.92"/>
    <n v="0.25920000000000004"/>
    <n v="5.0012561019463164E-2"/>
    <n v="0.23499999999999996"/>
    <n v="99301.21"/>
    <n v="88900.6"/>
    <n v="5.4690293871525026E-7"/>
    <n v="0.20918743898053688"/>
    <n v="24.678000000000004"/>
    <n v="26.171999999999997"/>
    <n v="-1"/>
    <n v="-1"/>
    <n v="0.9"/>
    <n v="9.9999999999999978E-2"/>
    <n v="168641.61846531887"/>
    <n v="1.4458811672777072E-2"/>
    <n v="0"/>
    <n v="0"/>
    <n v="0"/>
    <n v="192698.72955879747"/>
    <m/>
    <m/>
    <s v=""/>
    <s v=""/>
    <n v="103.66647157476791"/>
    <x v="1347"/>
    <m/>
    <m/>
    <m/>
    <n v="104.94400191917492"/>
    <n v="0"/>
    <n v="0"/>
    <m/>
  </r>
  <r>
    <x v="1390"/>
    <n v="1002.63"/>
    <n v="1.5342082877627838E-2"/>
    <n v="2.0808050366027619E-2"/>
    <n v="0"/>
    <n v="1637.0550000000001"/>
    <n v="1637.0550000000001"/>
    <n v="1002.63"/>
    <n v="25.56"/>
    <n v="0.25559999999999999"/>
    <n v="4.8416783053421231E-2"/>
    <n v="0.23188000000000003"/>
    <n v="96770.13"/>
    <n v="86633.21"/>
    <n v="2.3181838312222555E-4"/>
    <n v="0.20718321694657876"/>
    <n v="25.244000000000003"/>
    <n v="26.070499999999992"/>
    <n v="-1"/>
    <n v="-1"/>
    <n v="0.9"/>
    <n v="9.9999999999999978E-2"/>
    <n v="170540.08409239037"/>
    <n v="1.4730606492089127E-2"/>
    <n v="0"/>
    <n v="0"/>
    <n v="0"/>
    <n v="194869.05014321953"/>
    <m/>
    <n v="194637.61"/>
    <s v=""/>
    <n v="1.1890823321327737E-3"/>
    <n v="104.8340427242418"/>
    <x v="1348"/>
    <m/>
    <m/>
    <m/>
    <n v="106.11767526120205"/>
    <n v="0"/>
    <n v="0"/>
    <m/>
  </r>
  <r>
    <x v="1391"/>
    <n v="1005.65"/>
    <n v="3.0120782342439867E-3"/>
    <n v="2.6426575483734838E-2"/>
    <n v="0"/>
    <n v="1642.0309999999999"/>
    <n v="1642.0309999999999"/>
    <n v="1005.65"/>
    <n v="24.89"/>
    <n v="0.24890000000000001"/>
    <n v="3.5913455074108064E-2"/>
    <n v="0.24249999999999999"/>
    <n v="96087.96"/>
    <n v="86022.07"/>
    <n v="9.0453631091093805E-6"/>
    <n v="0.21298654492589195"/>
    <n v="25.500000000000004"/>
    <n v="25.898500000000002"/>
    <n v="-1"/>
    <n v="-1"/>
    <n v="0.9"/>
    <n v="9.9999999999999978E-2"/>
    <n v="170882.09140988643"/>
    <n v="2.148851690673248E-2"/>
    <n v="0"/>
    <n v="0"/>
    <n v="0"/>
    <n v="195264.77181265512"/>
    <m/>
    <m/>
    <s v=""/>
    <s v=""/>
    <n v="105.04692980081978"/>
    <x v="1349"/>
    <m/>
    <m/>
    <m/>
    <n v="106.33040144191632"/>
    <n v="0"/>
    <n v="0"/>
    <m/>
  </r>
  <r>
    <x v="1392"/>
    <n v="1002.72"/>
    <n v="-2.9135385074329223E-3"/>
    <n v="2.80760307902298E-2"/>
    <n v="0"/>
    <n v="1637.807"/>
    <n v="1637.807"/>
    <n v="1002.72"/>
    <n v="24.9"/>
    <n v="0.249"/>
    <n v="6.0728875886430916E-2"/>
    <n v="0.24749999999999997"/>
    <n v="95652.87"/>
    <n v="85632.12"/>
    <n v="8.5135050366673543E-6"/>
    <n v="0.18827112411356908"/>
    <n v="25.476000000000003"/>
    <n v="25.6005"/>
    <n v="-1"/>
    <n v="-1"/>
    <n v="0.97499999999999998"/>
    <n v="2.5000000000000022E-2"/>
    <n v="170356.54378446625"/>
    <n v="2.0443062536739554E-2"/>
    <n v="0"/>
    <n v="0"/>
    <n v="0"/>
    <n v="194724.28175676166"/>
    <m/>
    <m/>
    <s v=""/>
    <s v=""/>
    <n v="104.75616142292745"/>
    <x v="1350"/>
    <m/>
    <m/>
    <m/>
    <n v="106.33040144191632"/>
    <n v="-2.7939408479397132E-3"/>
    <n v="0"/>
    <m/>
  </r>
  <r>
    <x v="1393"/>
    <n v="997.08"/>
    <n v="-5.6247008137865206E-3"/>
    <n v="1.055572417220807E-2"/>
    <n v="0"/>
    <n v="1628.819"/>
    <n v="1628.819"/>
    <n v="997.08"/>
    <n v="25.67"/>
    <n v="0.25670000000000004"/>
    <n v="6.8369649985225073E-2"/>
    <n v="0.24625"/>
    <n v="96702.1"/>
    <n v="86571"/>
    <n v="3.1816131584693223E-5"/>
    <n v="0.18833035001477497"/>
    <n v="25.333999999999996"/>
    <n v="25.280499999999996"/>
    <n v="1"/>
    <n v="0"/>
    <n v="0.9"/>
    <n v="9.9999999999999978E-2"/>
    <n v="169468.98950673608"/>
    <n v="2.0353631641459868E-2"/>
    <n v="0"/>
    <n v="0"/>
    <n v="0"/>
    <n v="193735.78304791046"/>
    <m/>
    <m/>
    <s v=""/>
    <s v=""/>
    <n v="104.22437704875206"/>
    <x v="1351"/>
    <m/>
    <m/>
    <m/>
    <n v="106.33040144191632"/>
    <n v="-7.8819824774006841E-3"/>
    <n v="0"/>
    <m/>
  </r>
  <r>
    <x v="1394"/>
    <n v="1010.48"/>
    <n v="1.3439242588358047E-2"/>
    <n v="2.3255164379010429E-2"/>
    <n v="0"/>
    <n v="1650.729"/>
    <n v="1650.729"/>
    <n v="1010.48"/>
    <n v="24.76"/>
    <n v="0.24760000000000001"/>
    <n v="7.0665473932758988E-2"/>
    <n v="0.245"/>
    <n v="93526.36"/>
    <n v="83727.539999999994"/>
    <n v="1.7821547799131787E-4"/>
    <n v="0.17693452606724103"/>
    <n v="25.388000000000002"/>
    <n v="25.074999999999996"/>
    <n v="1"/>
    <n v="0"/>
    <n v="0.9"/>
    <n v="9.9999999999999978E-2"/>
    <n v="170962.14303540729"/>
    <n v="6.5498557095877707E-3"/>
    <n v="0"/>
    <n v="0"/>
    <n v="0"/>
    <n v="195444.97301939165"/>
    <m/>
    <m/>
    <s v=""/>
    <s v=""/>
    <n v="105.14387295824828"/>
    <x v="1352"/>
    <m/>
    <m/>
    <m/>
    <n v="106.42021910193179"/>
    <n v="0"/>
    <n v="0"/>
    <m/>
  </r>
  <r>
    <x v="1395"/>
    <n v="1007.1"/>
    <n v="-3.3449449766447259E-3"/>
    <n v="4.5681365247378647E-3"/>
    <n v="0"/>
    <n v="1645.258"/>
    <n v="1645.258"/>
    <n v="1007.1"/>
    <n v="24.99"/>
    <n v="0.24989999999999998"/>
    <n v="6.7375310607490219E-2"/>
    <n v="0.24249999999999999"/>
    <n v="93579.32"/>
    <n v="83773.7"/>
    <n v="1.1226197442355672E-5"/>
    <n v="0.18252468939250976"/>
    <n v="25.155999999999999"/>
    <n v="24.861999999999998"/>
    <n v="1"/>
    <n v="0"/>
    <n v="0.9"/>
    <n v="9.9999999999999978E-2"/>
    <n v="170456.89531862282"/>
    <n v="1.3760094282809776E-2"/>
    <n v="0"/>
    <n v="0"/>
    <n v="0"/>
    <n v="194873.05447575753"/>
    <m/>
    <m/>
    <s v=""/>
    <s v=""/>
    <n v="104.83619694200014"/>
    <x v="1353"/>
    <m/>
    <m/>
    <m/>
    <n v="106.42021910193179"/>
    <n v="-3.0040898660305126E-3"/>
    <n v="0"/>
    <m/>
  </r>
  <r>
    <x v="1396"/>
    <n v="994.35"/>
    <n v="-1.2660113196306222E-2"/>
    <n v="-1.1104054905812344E-2"/>
    <n v="0"/>
    <n v="1624.9079999999999"/>
    <n v="1624.9079999999999"/>
    <n v="994.35"/>
    <n v="25.99"/>
    <n v="0.25989999999999996"/>
    <n v="7.7416487696094771E-2"/>
    <n v="0.24124999999999996"/>
    <n v="95393.22"/>
    <n v="85397.1"/>
    <n v="1.6233143228282302E-4"/>
    <n v="0.18248351230390519"/>
    <n v="25.042000000000002"/>
    <n v="24.795999999999999"/>
    <n v="1"/>
    <n v="0"/>
    <n v="0.9"/>
    <n v="9.9999999999999978E-2"/>
    <n v="168845.01022325779"/>
    <n v="-4.8779601704951325E-4"/>
    <n v="0"/>
    <n v="0"/>
    <n v="0"/>
    <n v="193081.46233989479"/>
    <m/>
    <m/>
    <s v=""/>
    <s v=""/>
    <n v="103.87237099643613"/>
    <x v="1354"/>
    <m/>
    <m/>
    <m/>
    <n v="106.42021910193179"/>
    <n v="-1.219581905634326E-2"/>
    <n v="0"/>
    <m/>
  </r>
  <r>
    <x v="1397"/>
    <n v="1005.81"/>
    <n v="1.1525116910544586E-2"/>
    <n v="3.3346005121651645E-3"/>
    <n v="0"/>
    <n v="1644.229"/>
    <n v="1644.229"/>
    <n v="1005.81"/>
    <n v="25.45"/>
    <n v="0.2545"/>
    <n v="6.7487601097424882E-2"/>
    <n v="0.23749999999999999"/>
    <n v="94201.3"/>
    <n v="84329.64"/>
    <n v="1.313134632827769E-4"/>
    <n v="0.18701239890257512"/>
    <n v="25.261999999999997"/>
    <n v="24.8445"/>
    <n v="1"/>
    <n v="0"/>
    <n v="0.9"/>
    <n v="9.9999999999999978E-2"/>
    <n v="170385.31733624596"/>
    <n v="-1.1920975274947843E-2"/>
    <n v="0"/>
    <n v="0"/>
    <n v="0"/>
    <n v="194906.46572943256"/>
    <m/>
    <m/>
    <s v=""/>
    <s v=""/>
    <n v="104.85417125240328"/>
    <x v="1355"/>
    <m/>
    <m/>
    <m/>
    <n v="106.42021910193179"/>
    <n v="-2.8850601834218281E-3"/>
    <n v="0"/>
    <m/>
  </r>
  <r>
    <x v="1398"/>
    <n v="1012.73"/>
    <n v="6.8800270428810428E-3"/>
    <n v="1.5839328368832728E-2"/>
    <n v="0"/>
    <n v="1655.6559999999999"/>
    <n v="1655.6559999999999"/>
    <n v="1012.73"/>
    <n v="24.71"/>
    <n v="0.24710000000000001"/>
    <n v="7.5256553774470825E-2"/>
    <n v="0.23250000000000001"/>
    <n v="92371.32"/>
    <n v="82690.990000000005"/>
    <n v="4.7011148698347954E-5"/>
    <n v="0.17184344622552919"/>
    <n v="25.372"/>
    <n v="24.822499999999998"/>
    <n v="1"/>
    <n v="0"/>
    <n v="0.9"/>
    <n v="9.9999999999999978E-2"/>
    <n v="171109.26342154574"/>
    <n v="1.689019461212915E-4"/>
    <n v="0"/>
    <n v="0"/>
    <n v="0"/>
    <n v="195746.93331381853"/>
    <m/>
    <m/>
    <s v=""/>
    <s v=""/>
    <n v="105.30631906440884"/>
    <x v="1356"/>
    <m/>
    <m/>
    <m/>
    <n v="106.56799350744197"/>
    <n v="0"/>
    <n v="0"/>
    <m/>
  </r>
  <r>
    <x v="1399"/>
    <n v="1004.09"/>
    <n v="-8.5313953373554741E-3"/>
    <n v="-6.1313095568807929E-3"/>
    <n v="0"/>
    <n v="1641.5440000000001"/>
    <n v="1641.5440000000001"/>
    <n v="1004.09"/>
    <n v="24.27"/>
    <n v="0.2427"/>
    <n v="7.0227777398621294E-2"/>
    <n v="0.23375000000000001"/>
    <n v="93881.1"/>
    <n v="84042.13"/>
    <n v="7.341055561193396E-5"/>
    <n v="0.17247222260137871"/>
    <n v="25.18"/>
    <n v="24.786999999999999"/>
    <n v="1"/>
    <n v="0"/>
    <n v="0.9"/>
    <n v="9.9999999999999978E-2"/>
    <n v="170075.02889457426"/>
    <n v="9.6789030228121575E-3"/>
    <n v="0"/>
    <n v="0"/>
    <n v="0"/>
    <n v="194565.26968414537"/>
    <m/>
    <m/>
    <s v=""/>
    <s v=""/>
    <n v="104.67061742093189"/>
    <x v="1357"/>
    <m/>
    <m/>
    <m/>
    <n v="106.56799350744197"/>
    <n v="-6.0625606600832604E-3"/>
    <n v="0"/>
    <m/>
  </r>
  <r>
    <x v="1400"/>
    <n v="979.73"/>
    <n v="-2.4260773436644123E-2"/>
    <n v="-2.704713801688019E-2"/>
    <n v="0"/>
    <n v="1602.0609999999999"/>
    <n v="1602.0609999999999"/>
    <n v="979.73"/>
    <n v="27.89"/>
    <n v="0.27889999999999998"/>
    <n v="0.13460411846505277"/>
    <n v="0.23749999999999999"/>
    <n v="99517.43"/>
    <n v="89086.46"/>
    <n v="6.0318938392758445E-4"/>
    <n v="0.14429588153494721"/>
    <n v="25.081999999999997"/>
    <n v="24.783499999999997"/>
    <n v="1"/>
    <n v="0"/>
    <n v="0.9"/>
    <n v="9.9999999999999978E-2"/>
    <n v="167382.30720803008"/>
    <n v="-5.1889507529705448E-3"/>
    <n v="0"/>
    <n v="0"/>
    <n v="0"/>
    <n v="191521.60145781425"/>
    <m/>
    <m/>
    <s v=""/>
    <s v=""/>
    <n v="103.03320991756947"/>
    <x v="1358"/>
    <m/>
    <m/>
    <m/>
    <n v="106.56799350744197"/>
    <n v="-2.1687544427490768E-2"/>
    <n v="0"/>
    <m/>
  </r>
  <r>
    <x v="1401"/>
    <n v="989.67"/>
    <n v="1.0145652373612979E-2"/>
    <n v="-4.2413724469609893E-3"/>
    <n v="0"/>
    <n v="1618.597"/>
    <n v="1618.597"/>
    <n v="989.67"/>
    <n v="26.18"/>
    <n v="0.26179999999999998"/>
    <n v="9.7841256411461242E-2"/>
    <n v="0.23499999999999996"/>
    <n v="97245.92"/>
    <n v="87052.59"/>
    <n v="1.018995505937136E-4"/>
    <n v="0.16395874358853874"/>
    <n v="25.661999999999999"/>
    <n v="24.957999999999995"/>
    <n v="1"/>
    <n v="0"/>
    <n v="0.9"/>
    <n v="9.9999999999999978E-2"/>
    <n v="168528.55092557467"/>
    <n v="-1.803733492180315E-2"/>
    <n v="0"/>
    <n v="0"/>
    <n v="0"/>
    <n v="192863.59506960071"/>
    <m/>
    <m/>
    <s v=""/>
    <s v=""/>
    <n v="103.75516456111232"/>
    <x v="1359"/>
    <m/>
    <m/>
    <m/>
    <n v="106.56799350744197"/>
    <n v="-1.4858141456100094E-2"/>
    <n v="0"/>
    <m/>
  </r>
  <r>
    <x v="1402"/>
    <n v="996.46"/>
    <n v="6.8608728161914101E-3"/>
    <n v="-8.9056165413141652E-3"/>
    <n v="0"/>
    <n v="1629.9169999999999"/>
    <n v="1629.9169999999999"/>
    <n v="996.46"/>
    <n v="26.26"/>
    <n v="0.2626"/>
    <n v="9.5124615050380862E-2"/>
    <n v="0.23375000000000001"/>
    <n v="94254.22"/>
    <n v="84374.05"/>
    <n v="4.6750642204608643E-5"/>
    <n v="0.16747538494961914"/>
    <n v="25.7"/>
    <n v="25.073499999999996"/>
    <n v="1"/>
    <n v="1"/>
    <n v="0.85"/>
    <n v="0.15000000000000002"/>
    <n v="169050.62943479849"/>
    <n v="-1.8742591046349011E-3"/>
    <n v="0"/>
    <n v="0"/>
    <n v="0"/>
    <n v="193484.21330664214"/>
    <m/>
    <m/>
    <s v=""/>
    <s v=""/>
    <n v="104.08903963634683"/>
    <x v="1360"/>
    <m/>
    <m/>
    <m/>
    <n v="106.56799350744197"/>
    <n v="-1.1713764017961981E-2"/>
    <n v="0"/>
    <m/>
  </r>
  <r>
    <x v="1403"/>
    <n v="1007.37"/>
    <n v="1.0948758605463293E-2"/>
    <n v="-4.8368849787319146E-3"/>
    <n v="0"/>
    <n v="1647.8530000000001"/>
    <n v="1647.8530000000001"/>
    <n v="1007.37"/>
    <n v="25.09"/>
    <n v="0.25090000000000001"/>
    <n v="8.6268403446989494E-2"/>
    <n v="0.22999999999999998"/>
    <n v="92450.99"/>
    <n v="82759.42"/>
    <n v="1.1857587188337971E-4"/>
    <n v="0.16463159655301052"/>
    <n v="25.862000000000002"/>
    <n v="25.212999999999997"/>
    <n v="1"/>
    <n v="1"/>
    <n v="0.85"/>
    <n v="0.15000000000000002"/>
    <n v="170138.63238211206"/>
    <n v="-7.8333504454115577E-3"/>
    <n v="0"/>
    <n v="0"/>
    <n v="0"/>
    <n v="194738.74009156218"/>
    <m/>
    <m/>
    <s v=""/>
    <s v=""/>
    <n v="104.76393959851299"/>
    <x v="1361"/>
    <m/>
    <m/>
    <m/>
    <n v="106.56799350744197"/>
    <n v="-5.331732314883042E-3"/>
    <n v="0"/>
    <m/>
  </r>
  <r>
    <x v="1404"/>
    <n v="1026.1300000000001"/>
    <n v="1.862275033006755E-2"/>
    <n v="2.231726068869111E-2"/>
    <n v="0"/>
    <n v="1678.836"/>
    <n v="1678.836"/>
    <n v="1026.1300000000001"/>
    <n v="25.01"/>
    <n v="0.25009999999999999"/>
    <n v="8.1839392162712021E-2"/>
    <n v="0.22875000000000001"/>
    <n v="91089.33"/>
    <n v="81540.09"/>
    <n v="3.4045674958399849E-4"/>
    <n v="0.16826060783728797"/>
    <n v="25.937999999999999"/>
    <n v="25.295999999999996"/>
    <n v="1"/>
    <n v="1"/>
    <n v="0.85"/>
    <n v="0.15000000000000002"/>
    <n v="172455.80545647573"/>
    <n v="-5.6725803152014587E-3"/>
    <n v="0"/>
    <n v="0"/>
    <n v="0"/>
    <n v="197420.77299625264"/>
    <m/>
    <m/>
    <s v=""/>
    <s v=""/>
    <n v="106.20679751726148"/>
    <x v="1362"/>
    <m/>
    <m/>
    <m/>
    <n v="107.45688338305153"/>
    <n v="0"/>
    <n v="0"/>
    <m/>
  </r>
  <r>
    <x v="1405"/>
    <n v="1025.57"/>
    <n v="-5.4573981854166842E-4"/>
    <n v="4.6032294306793564E-2"/>
    <n v="0"/>
    <n v="1677.943"/>
    <n v="1677.943"/>
    <n v="1025.57"/>
    <n v="25.14"/>
    <n v="0.25140000000000001"/>
    <n v="7.1933740988478823E-2"/>
    <n v="0.22875000000000001"/>
    <n v="91177.02"/>
    <n v="81617.36"/>
    <n v="2.979945696482342E-7"/>
    <n v="0.17946625901152119"/>
    <n v="26.086000000000002"/>
    <n v="25.391999999999996"/>
    <n v="1"/>
    <n v="1"/>
    <n v="0.85"/>
    <n v="0.15000000000000002"/>
    <n v="172400.32055292602"/>
    <n v="1.3998389871668016E-2"/>
    <n v="0"/>
    <n v="0"/>
    <n v="0"/>
    <n v="197360.02138624486"/>
    <m/>
    <m/>
    <s v=""/>
    <s v=""/>
    <n v="106.17411486768505"/>
    <x v="1363"/>
    <m/>
    <m/>
    <m/>
    <n v="107.45688338305153"/>
    <n v="-3.8578266514233128E-4"/>
    <n v="0"/>
    <m/>
  </r>
  <r>
    <x v="1406"/>
    <n v="1028"/>
    <n v="2.3694140819252585E-3"/>
    <n v="3.8256056015105844E-2"/>
    <n v="0"/>
    <n v="1681.924"/>
    <n v="1681.924"/>
    <n v="1028"/>
    <n v="24.92"/>
    <n v="0.2492"/>
    <n v="8.752078839802932E-2"/>
    <n v="0.22813"/>
    <n v="92182.68"/>
    <n v="82517.210000000006"/>
    <n v="5.6008497390623136E-6"/>
    <n v="0.16167921160197068"/>
    <n v="25.536000000000001"/>
    <n v="25.434999999999995"/>
    <n v="1"/>
    <n v="1"/>
    <n v="0.85"/>
    <n v="0.15000000000000002"/>
    <n v="173032.64806341706"/>
    <n v="2.9979353425086508E-2"/>
    <n v="0"/>
    <n v="0"/>
    <n v="0"/>
    <n v="198084.55540078058"/>
    <m/>
    <m/>
    <s v=""/>
    <s v=""/>
    <n v="106.56389369494973"/>
    <x v="1364"/>
    <m/>
    <m/>
    <m/>
    <n v="107.80695822140387"/>
    <n v="0"/>
    <n v="0"/>
    <m/>
  </r>
  <r>
    <x v="1407"/>
    <n v="1028.1199999999999"/>
    <n v="1.167315175096828E-4"/>
    <n v="3.1511914716424116E-2"/>
    <n v="0"/>
    <n v="1682.2940000000001"/>
    <n v="1682.2940000000001"/>
    <n v="1028.1199999999999"/>
    <n v="24.95"/>
    <n v="0.2495"/>
    <n v="8.7949272365042325E-2"/>
    <n v="0.22688"/>
    <n v="93800.03"/>
    <n v="83964.61"/>
    <n v="1.3624656737785752E-8"/>
    <n v="0.16155072763495767"/>
    <n v="25.283999999999999"/>
    <n v="25.430499999999995"/>
    <n v="-1"/>
    <n v="0"/>
    <n v="0.9"/>
    <n v="9.9999999999999978E-2"/>
    <n v="173505.08071036864"/>
    <n v="2.6726018310283095E-2"/>
    <n v="0"/>
    <n v="0"/>
    <n v="0"/>
    <n v="198642.90548357982"/>
    <m/>
    <m/>
    <s v=""/>
    <s v=""/>
    <n v="106.86427026266142"/>
    <x v="1365"/>
    <m/>
    <m/>
    <m/>
    <n v="108.10802482874813"/>
    <n v="0"/>
    <n v="0"/>
    <m/>
  </r>
  <r>
    <x v="1408"/>
    <n v="1030.98"/>
    <n v="2.7817764463293759E-3"/>
    <n v="2.3344932557290199E-2"/>
    <n v="0"/>
    <n v="1687.164"/>
    <n v="1687.164"/>
    <n v="1030.98"/>
    <n v="24.68"/>
    <n v="0.24679999999999999"/>
    <n v="8.5563373598821185E-2"/>
    <n v="0.22688"/>
    <n v="92539.1"/>
    <n v="82835.520000000004"/>
    <n v="7.7168087842023732E-6"/>
    <n v="0.16123662640117881"/>
    <n v="25.022000000000002"/>
    <n v="25.397499999999994"/>
    <n v="-1"/>
    <n v="0"/>
    <n v="0.9"/>
    <n v="9.9999999999999978E-2"/>
    <n v="173706.15184382795"/>
    <n v="2.6349805915914626E-2"/>
    <n v="0"/>
    <n v="0"/>
    <n v="0"/>
    <n v="198893.41333180229"/>
    <m/>
    <m/>
    <s v=""/>
    <s v=""/>
    <n v="106.99903640661302"/>
    <x v="1366"/>
    <m/>
    <m/>
    <m/>
    <n v="108.24154214813062"/>
    <n v="0"/>
    <n v="0"/>
    <m/>
  </r>
  <r>
    <x v="1409"/>
    <n v="1028.93"/>
    <n v="-1.9883993869910244E-3"/>
    <n v="2.7337828402316244E-3"/>
    <n v="0"/>
    <n v="1684.05"/>
    <n v="1684.05"/>
    <n v="1028.93"/>
    <n v="24.76"/>
    <n v="0.24760000000000001"/>
    <n v="8.6331212831235099E-2"/>
    <n v="0.22938"/>
    <n v="93447.34"/>
    <n v="83648.149999999994"/>
    <n v="3.9616080759949207E-6"/>
    <n v="0.16126878716876492"/>
    <n v="24.940000000000005"/>
    <n v="25.361499999999999"/>
    <n v="-1"/>
    <n v="0"/>
    <n v="0.9"/>
    <n v="9.9999999999999978E-2"/>
    <n v="173565.70293471264"/>
    <n v="2.0968309265021245E-2"/>
    <n v="0"/>
    <n v="0"/>
    <n v="0"/>
    <n v="198758.23253213192"/>
    <m/>
    <m/>
    <s v=""/>
    <s v=""/>
    <n v="106.92631295608189"/>
    <x v="1367"/>
    <m/>
    <m/>
    <m/>
    <n v="108.24154214813062"/>
    <n v="-7.0567424429024417E-4"/>
    <n v="0"/>
    <m/>
  </r>
  <r>
    <x v="1410"/>
    <n v="1020.62"/>
    <n v="-8.0763511609147631E-3"/>
    <n v="-4.7968285021414703E-3"/>
    <n v="0"/>
    <n v="1670.5229999999999"/>
    <n v="1670.5229999999999"/>
    <n v="1020.62"/>
    <n v="26.01"/>
    <n v="0.2601"/>
    <n v="9.9434467829507045E-2"/>
    <n v="0.22938"/>
    <n v="94800.2"/>
    <n v="84858.03"/>
    <n v="6.5758176766345948E-5"/>
    <n v="0.16066553217049295"/>
    <n v="24.89"/>
    <n v="25.3035"/>
    <n v="-1"/>
    <n v="0"/>
    <n v="0.9"/>
    <n v="9.9999999999999978E-2"/>
    <n v="172555.14713808725"/>
    <n v="6.4358371427339911E-3"/>
    <n v="0"/>
    <n v="0"/>
    <n v="0"/>
    <n v="197609.12071621473"/>
    <m/>
    <m/>
    <s v=""/>
    <s v=""/>
    <n v="106.30812326861609"/>
    <x v="1368"/>
    <m/>
    <m/>
    <m/>
    <n v="108.24154214813062"/>
    <n v="-6.5606235767124987E-3"/>
    <n v="0"/>
    <m/>
  </r>
  <r>
    <x v="1411"/>
    <n v="998.04"/>
    <n v="-2.2123807097646608E-2"/>
    <n v="-2.9290049681713337E-2"/>
    <n v="0"/>
    <n v="1633.633"/>
    <n v="1633.633"/>
    <n v="998.04"/>
    <n v="29.15"/>
    <n v="0.29149999999999998"/>
    <n v="0.13349735400441531"/>
    <n v="0.22938"/>
    <n v="99376.17"/>
    <n v="88953.74"/>
    <n v="5.0051573935020648E-4"/>
    <n v="0.15800264599558467"/>
    <n v="25.064000000000004"/>
    <n v="25.326000000000001"/>
    <n v="-1"/>
    <n v="0"/>
    <n v="0.9"/>
    <n v="9.9999999999999978E-2"/>
    <n v="169952.17300646871"/>
    <n v="8.9806436939721124E-4"/>
    <n v="0"/>
    <n v="0"/>
    <n v="0"/>
    <n v="194635.56748950371"/>
    <m/>
    <m/>
    <s v=""/>
    <s v=""/>
    <n v="104.70843565386801"/>
    <x v="1369"/>
    <m/>
    <m/>
    <m/>
    <n v="108.24154214813062"/>
    <n v="-2.1535020885065426E-2"/>
    <n v="0"/>
    <m/>
  </r>
  <r>
    <x v="1412"/>
    <n v="994.75"/>
    <n v="-3.2964610636847524E-3"/>
    <n v="-3.2703242262907772E-2"/>
    <n v="0"/>
    <n v="1628.6610000000001"/>
    <n v="1628.6610000000001"/>
    <n v="994.75"/>
    <n v="28.9"/>
    <n v="0.28899999999999998"/>
    <n v="0.11380938408653937"/>
    <n v="0.22999999999999998"/>
    <n v="100725.73"/>
    <n v="90161.39"/>
    <n v="1.0902585620499585E-5"/>
    <n v="0.17519061591346061"/>
    <n v="25.910000000000004"/>
    <n v="25.538999999999994"/>
    <n v="1"/>
    <n v="0"/>
    <n v="0.9"/>
    <n v="9.9999999999999978E-2"/>
    <n v="169678.68610735517"/>
    <n v="-1.7802854498414344E-2"/>
    <n v="0"/>
    <n v="0"/>
    <n v="0"/>
    <n v="194366.74869591545"/>
    <m/>
    <m/>
    <s v=""/>
    <s v=""/>
    <n v="104.56381873870677"/>
    <x v="1370"/>
    <m/>
    <m/>
    <m/>
    <n v="108.24154214813062"/>
    <n v="-2.291184885450992E-2"/>
    <n v="0"/>
    <m/>
  </r>
  <r>
    <x v="1413"/>
    <n v="1003.24"/>
    <n v="8.5348077406384171E-3"/>
    <n v="-2.6950210968598731E-2"/>
    <n v="-1"/>
    <n v="1642.68"/>
    <n v="1642.68"/>
    <n v="1003.24"/>
    <n v="27.1"/>
    <n v="0.27100000000000002"/>
    <n v="0.10318682453386746"/>
    <n v="0.22625000000000001"/>
    <n v="96083.56"/>
    <n v="86005.73"/>
    <n v="7.2226069127426029E-5"/>
    <n v="0.16781317546613256"/>
    <n v="26.7"/>
    <n v="25.738999999999997"/>
    <n v="1"/>
    <n v="0"/>
    <n v="0"/>
    <n v="0"/>
    <n v="170199.97163814827"/>
    <n v="-2.2053501761143512E-2"/>
    <n v="1"/>
    <n v="20"/>
    <n v="0"/>
    <n v="194976.70904883335"/>
    <m/>
    <n v="194745.14"/>
    <s v=""/>
    <n v="1.1890876908833281E-3"/>
    <n v="104.8919601734338"/>
    <x v="1371"/>
    <m/>
    <m/>
    <m/>
    <n v="108.24154214813062"/>
    <n v="-1.987106861407606E-2"/>
    <n v="1"/>
    <m/>
  </r>
  <r>
    <x v="1414"/>
    <n v="1016.4"/>
    <n v="1.3117499302260693E-2"/>
    <n v="-1.1844312279347013E-2"/>
    <n v="-1"/>
    <n v="1664.336"/>
    <n v="1664.336"/>
    <n v="1016.4"/>
    <n v="25.26"/>
    <n v="0.25259999999999999"/>
    <n v="8.2644217135855957E-2"/>
    <n v="0.22313"/>
    <n v="92915.27"/>
    <n v="83169.39"/>
    <n v="1.6983849628364239E-4"/>
    <n v="0.16995578286414403"/>
    <n v="27.183999999999997"/>
    <n v="25.810499999999998"/>
    <n v="1"/>
    <n v="0"/>
    <n v="0"/>
    <n v="0"/>
    <n v="170199.97163814827"/>
    <n v="-2.0184548264197022E-2"/>
    <n v="1"/>
    <n v="20"/>
    <n v="6.1980555555551931E-4"/>
    <n v="194977.91752530806"/>
    <m/>
    <n v="194746.36"/>
    <s v=""/>
    <n v="1.1890210698062287E-3"/>
    <n v="104.89261029963028"/>
    <x v="1372"/>
    <m/>
    <m/>
    <m/>
    <n v="108.24154214813062"/>
    <n v="-1.9890504083684757E-2"/>
    <n v="1"/>
    <m/>
  </r>
  <r>
    <x v="1415"/>
    <n v="1025.3900000000001"/>
    <n v="8.8449429358521403E-3"/>
    <n v="5.07698181741989E-3"/>
    <n v="0"/>
    <n v="1679.3230000000001"/>
    <n v="1679.3230000000001"/>
    <n v="1025.3900000000001"/>
    <n v="25.62"/>
    <n v="0.25619999999999998"/>
    <n v="8.0892063573388934E-2"/>
    <n v="0.22125"/>
    <n v="89871.77"/>
    <n v="80443.740000000005"/>
    <n v="7.7546614600637655E-5"/>
    <n v="0.17530793642661105"/>
    <n v="27.283999999999999"/>
    <n v="25.835499999999996"/>
    <n v="1"/>
    <n v="0"/>
    <n v="0.9"/>
    <n v="9.9999999999999978E-2"/>
    <n v="170199.97163814827"/>
    <n v="-1.9391684184463576E-2"/>
    <n v="0"/>
    <n v="0"/>
    <n v="2.4583333333332291E-3"/>
    <n v="194982.71073244725"/>
    <m/>
    <n v="195686.75"/>
    <s v=""/>
    <n v="-3.5977871141135154E-3"/>
    <n v="104.89518890963349"/>
    <x v="1373"/>
    <m/>
    <m/>
    <m/>
    <n v="108.24154214813062"/>
    <n v="-1.9968447046797122E-2"/>
    <n v="0"/>
    <m/>
  </r>
  <r>
    <x v="1416"/>
    <n v="1033.3699999999999"/>
    <n v="7.7824047435608446E-3"/>
    <n v="3.4983193658627343E-2"/>
    <n v="0"/>
    <n v="1692.48"/>
    <n v="1692.48"/>
    <n v="1033.3699999999999"/>
    <n v="24.32"/>
    <n v="0.2432"/>
    <n v="6.6404370895315507E-2"/>
    <n v="0.21875000000000003"/>
    <n v="87295.18"/>
    <n v="78137.14"/>
    <n v="6.009781475210151E-5"/>
    <n v="0.17679562910468449"/>
    <n v="27.206"/>
    <n v="25.866999999999997"/>
    <n v="1"/>
    <n v="0"/>
    <n v="0.9"/>
    <n v="9.9999999999999978E-2"/>
    <n v="170904.05806664788"/>
    <n v="-1.3648827861705293E-2"/>
    <n v="0"/>
    <n v="0"/>
    <n v="0"/>
    <n v="195798.57138545471"/>
    <m/>
    <m/>
    <s v=""/>
    <s v=""/>
    <n v="105.33409888785503"/>
    <x v="1374"/>
    <m/>
    <m/>
    <m/>
    <n v="108.24154214813062"/>
    <n v="-1.5893343083367872E-2"/>
    <n v="0"/>
    <m/>
  </r>
  <r>
    <x v="1417"/>
    <n v="1044.1400000000001"/>
    <n v="1.0422210824777345E-2"/>
    <n v="4.870186554708944E-2"/>
    <n v="0"/>
    <n v="1710.136"/>
    <n v="1710.136"/>
    <n v="1044.1400000000001"/>
    <n v="23.55"/>
    <n v="0.23550000000000001"/>
    <n v="6.2573106984590565E-2"/>
    <n v="0.21875000000000003"/>
    <n v="83240.42"/>
    <n v="74507.460000000006"/>
    <n v="1.0750110620221728E-4"/>
    <n v="0.17292689301540945"/>
    <n v="26.240000000000002"/>
    <n v="25.783499999999997"/>
    <n v="1"/>
    <n v="0"/>
    <n v="0.9"/>
    <n v="9.9999999999999978E-2"/>
    <n v="171713.24113010211"/>
    <n v="5.6008996139338407E-3"/>
    <n v="0"/>
    <n v="0"/>
    <n v="0"/>
    <n v="196727.4283913977"/>
    <m/>
    <n v="197437.77"/>
    <s v=""/>
    <n v="-3.5977999984617703E-3"/>
    <n v="105.83379771111184"/>
    <x v="1375"/>
    <m/>
    <m/>
    <m/>
    <n v="108.24154214813062"/>
    <n v="-1.1250533729652012E-2"/>
    <n v="0"/>
    <m/>
  </r>
  <r>
    <x v="1418"/>
    <n v="1042.73"/>
    <n v="-1.350393625376034E-3"/>
    <n v="3.8816664181074989E-2"/>
    <n v="0"/>
    <n v="1708.1869999999999"/>
    <n v="1708.1869999999999"/>
    <n v="1042.73"/>
    <n v="24.15"/>
    <n v="0.24149999999999999"/>
    <n v="6.5413385953148273E-2"/>
    <n v="0.21875000000000003"/>
    <n v="84299.68"/>
    <n v="75455.3"/>
    <n v="1.8260285232439686E-6"/>
    <n v="0.17608661404685172"/>
    <n v="25.17"/>
    <n v="25.688499999999998"/>
    <n v="-1"/>
    <n v="0"/>
    <n v="0.9"/>
    <n v="9.9999999999999978E-2"/>
    <n v="171722.99217707277"/>
    <n v="1.1990634000192957E-2"/>
    <n v="0"/>
    <n v="0"/>
    <n v="0"/>
    <n v="196775.98523051379"/>
    <m/>
    <n v="197486.48"/>
    <s v=""/>
    <n v="-3.5976881530634941E-3"/>
    <n v="105.85991991852605"/>
    <x v="1376"/>
    <m/>
    <m/>
    <m/>
    <n v="108.24154214813062"/>
    <n v="-1.1032228622268492E-2"/>
    <n v="0"/>
    <m/>
  </r>
  <r>
    <x v="1419"/>
    <n v="1049.3399999999999"/>
    <n v="6.3391290170993209E-3"/>
    <n v="3.2038293895913617E-2"/>
    <n v="0"/>
    <n v="1719.0440000000001"/>
    <n v="1719.0440000000001"/>
    <n v="1049.3399999999999"/>
    <n v="23.86"/>
    <n v="0.23860000000000001"/>
    <n v="6.7813644563095604E-2"/>
    <n v="0.21875000000000003"/>
    <n v="82219.09"/>
    <n v="73592.12"/>
    <n v="3.9931293356845408E-5"/>
    <n v="0.1707863554369044"/>
    <n v="24.580000000000002"/>
    <n v="25.660499999999995"/>
    <n v="-1"/>
    <n v="0"/>
    <n v="0.9"/>
    <n v="9.9999999999999978E-2"/>
    <n v="172278.68195991006"/>
    <n v="8.9484182885910535E-3"/>
    <n v="0"/>
    <n v="0"/>
    <n v="0"/>
    <n v="197415.93766848498"/>
    <m/>
    <n v="198128.77"/>
    <s v=""/>
    <n v="-3.5978234332904035E-3"/>
    <n v="106.20419624755031"/>
    <x v="1377"/>
    <m/>
    <m/>
    <m/>
    <n v="108.24154214813062"/>
    <n v="-7.893389696030928E-3"/>
    <n v="0"/>
    <m/>
  </r>
  <r>
    <x v="1420"/>
    <n v="1052.6300000000001"/>
    <n v="3.1353040959081202E-3"/>
    <n v="2.6328655055969596E-2"/>
    <n v="0"/>
    <n v="1724.4480000000001"/>
    <n v="1724.4480000000001"/>
    <n v="1052.6300000000001"/>
    <n v="23.42"/>
    <n v="0.23420000000000002"/>
    <n v="6.6506118226486693E-2"/>
    <n v="0.21875000000000003"/>
    <n v="82452.820000000007"/>
    <n v="73801.05"/>
    <n v="9.7993996485175779E-6"/>
    <n v="0.16769388177351333"/>
    <n v="24.299999999999997"/>
    <n v="25.639999999999997"/>
    <n v="-1"/>
    <n v="0"/>
    <n v="0.9"/>
    <n v="9.9999999999999978E-2"/>
    <n v="172813.72379067109"/>
    <n v="1.2213341175997483E-2"/>
    <n v="0"/>
    <n v="0"/>
    <n v="0"/>
    <n v="198030.59692823535"/>
    <m/>
    <n v="198745.64"/>
    <s v=""/>
    <n v="-3.5977799148935175E-3"/>
    <n v="106.5348655613801"/>
    <x v="1378"/>
    <m/>
    <m/>
    <m/>
    <n v="108.24154214813062"/>
    <n v="-4.8303443052506445E-3"/>
    <n v="0"/>
    <m/>
  </r>
  <r>
    <x v="1421"/>
    <n v="1068.76"/>
    <n v="1.5323522985284388E-2"/>
    <n v="3.386977329769314E-2"/>
    <n v="0"/>
    <n v="1750.914"/>
    <n v="1750.914"/>
    <n v="1068.76"/>
    <n v="23.69"/>
    <n v="0.2369"/>
    <n v="7.0481869036650213E-2"/>
    <n v="0.21875000000000003"/>
    <n v="78808.81"/>
    <n v="70539.13"/>
    <n v="2.312620816809443E-4"/>
    <n v="0.16641813096334979"/>
    <n v="23.860000000000003"/>
    <n v="25.416499999999999"/>
    <n v="-1"/>
    <n v="0"/>
    <n v="0.9"/>
    <n v="9.9999999999999978E-2"/>
    <n v="174433.21092723173"/>
    <n v="1.5356948226053602E-2"/>
    <n v="0"/>
    <n v="0"/>
    <n v="0"/>
    <n v="199890.74954976642"/>
    <m/>
    <m/>
    <s v=""/>
    <s v=""/>
    <n v="107.53557511097702"/>
    <x v="1379"/>
    <m/>
    <m/>
    <m/>
    <n v="108.72769785487043"/>
    <n v="0"/>
    <n v="0"/>
    <m/>
  </r>
  <r>
    <x v="1422"/>
    <n v="1065.49"/>
    <n v="-3.0596204947789252E-3"/>
    <n v="2.038794197813687E-2"/>
    <n v="0"/>
    <n v="1745.798"/>
    <n v="1745.798"/>
    <n v="1065.49"/>
    <n v="23.65"/>
    <n v="0.23649999999999999"/>
    <n v="6.4735301083833019E-2"/>
    <n v="0.21749999999999997"/>
    <n v="79257.399999999994"/>
    <n v="70940.38"/>
    <n v="9.3900000835765968E-6"/>
    <n v="0.17176469891616697"/>
    <n v="23.734000000000002"/>
    <n v="25.292000000000002"/>
    <n v="-1"/>
    <n v="0"/>
    <n v="0.9"/>
    <n v="9.9999999999999978E-2"/>
    <n v="174052.10484674523"/>
    <n v="2.064990674011713E-2"/>
    <n v="0"/>
    <n v="0"/>
    <n v="0"/>
    <n v="199478.8748117229"/>
    <m/>
    <n v="200199.14"/>
    <s v=""/>
    <n v="-3.5977436680153518E-3"/>
    <n v="107.3139981399118"/>
    <x v="1380"/>
    <m/>
    <m/>
    <m/>
    <n v="108.72769785487043"/>
    <n v="-2.0864730103954399E-3"/>
    <n v="0"/>
    <m/>
  </r>
  <r>
    <x v="1423"/>
    <n v="1068.3"/>
    <n v="2.637284254192851E-3"/>
    <n v="2.4375619857705755E-2"/>
    <n v="0"/>
    <n v="1750.4269999999999"/>
    <n v="1750.4269999999999"/>
    <n v="1068.3"/>
    <n v="23.92"/>
    <n v="0.23920000000000002"/>
    <n v="8.8530129884441672E-2"/>
    <n v="0.21749999999999997"/>
    <n v="81209.52"/>
    <n v="72687.39"/>
    <n v="6.9369694563888423E-6"/>
    <n v="0.15066987011555835"/>
    <n v="23.754000000000001"/>
    <n v="25.1615"/>
    <n v="-1"/>
    <n v="0"/>
    <n v="0.9"/>
    <n v="9.9999999999999978E-2"/>
    <n v="174893.85584889495"/>
    <n v="1.3620753421520027E-2"/>
    <n v="0"/>
    <n v="0"/>
    <n v="0"/>
    <n v="200446.22197742781"/>
    <m/>
    <m/>
    <s v=""/>
    <s v=""/>
    <n v="107.83440358153605"/>
    <x v="1381"/>
    <m/>
    <m/>
    <m/>
    <n v="109.02416363959762"/>
    <n v="0"/>
    <n v="0"/>
    <m/>
  </r>
  <r>
    <x v="1424"/>
    <n v="1064.6600000000001"/>
    <n v="-3.4072825985208555E-3"/>
    <n v="1.4629208242085578E-2"/>
    <n v="0"/>
    <n v="1744.47"/>
    <n v="1744.47"/>
    <n v="1064.6600000000001"/>
    <n v="24.06"/>
    <n v="0.24059999999999998"/>
    <n v="9.3584162218756928E-2"/>
    <n v="0.21749999999999997"/>
    <n v="81095.89"/>
    <n v="72584.87"/>
    <n v="1.1649255742324068E-5"/>
    <n v="0.14701583778124305"/>
    <n v="23.708000000000002"/>
    <n v="25.103000000000002"/>
    <n v="-1"/>
    <n v="0"/>
    <n v="0.9"/>
    <n v="9.9999999999999978E-2"/>
    <n v="174332.86689672968"/>
    <n v="1.8464991971212097E-2"/>
    <n v="0"/>
    <n v="0"/>
    <n v="0"/>
    <n v="199804.23789238659"/>
    <m/>
    <m/>
    <s v=""/>
    <s v=""/>
    <n v="107.48903428379468"/>
    <x v="1382"/>
    <m/>
    <m/>
    <m/>
    <n v="109.02416363959762"/>
    <n v="-3.2806047693088036E-3"/>
    <n v="0"/>
    <m/>
  </r>
  <r>
    <x v="1425"/>
    <n v="1071.6600000000001"/>
    <n v="6.574868972254011E-3"/>
    <n v="1.8068773118431469E-2"/>
    <n v="0"/>
    <n v="1755.9929999999999"/>
    <n v="1755.9929999999999"/>
    <n v="1071.6600000000001"/>
    <n v="23.08"/>
    <n v="0.23079999999999998"/>
    <n v="8.5158020709099919E-2"/>
    <n v="0.21375"/>
    <n v="79412.38"/>
    <n v="71077.84"/>
    <n v="4.2946380467826154E-5"/>
    <n v="0.14564197929090006"/>
    <n v="23.747999999999998"/>
    <n v="25.055500000000002"/>
    <n v="-1"/>
    <n v="0"/>
    <n v="0.9"/>
    <n v="9.9999999999999978E-2"/>
    <n v="175002.50567308668"/>
    <n v="1.1923616511633428E-2"/>
    <n v="0"/>
    <n v="0"/>
    <n v="0"/>
    <n v="200577.27056424625"/>
    <m/>
    <m/>
    <s v=""/>
    <s v=""/>
    <n v="107.90490401831337"/>
    <x v="1383"/>
    <m/>
    <m/>
    <m/>
    <n v="109.08408448457702"/>
    <n v="0"/>
    <n v="0"/>
    <m/>
  </r>
  <r>
    <x v="1426"/>
    <n v="1060.8699999999999"/>
    <n v="-1.0068491872422425E-2"/>
    <n v="-7.3232417392753435E-3"/>
    <n v="0"/>
    <n v="1738.316"/>
    <n v="1738.316"/>
    <n v="1060.8699999999999"/>
    <n v="23.49"/>
    <n v="0.2349"/>
    <n v="9.2263101952379273E-2"/>
    <n v="0.215"/>
    <n v="80072.12"/>
    <n v="71668.14"/>
    <n v="1.0240472462448827E-4"/>
    <n v="0.14263689804762072"/>
    <n v="23.68"/>
    <n v="24.952500000000001"/>
    <n v="-1"/>
    <n v="0"/>
    <n v="0.9"/>
    <n v="9.9999999999999978E-2"/>
    <n v="173562.03471886177"/>
    <n v="1.2665555920008176E-2"/>
    <n v="0"/>
    <n v="0"/>
    <n v="0"/>
    <n v="198926.67513889188"/>
    <m/>
    <m/>
    <s v=""/>
    <s v=""/>
    <n v="107.01693031897598"/>
    <x v="1384"/>
    <m/>
    <m/>
    <m/>
    <n v="109.08408448457702"/>
    <n v="-8.2550378928581969E-3"/>
    <n v="0"/>
    <m/>
  </r>
  <r>
    <x v="1427"/>
    <n v="1050.78"/>
    <n v="-9.5110616757942967E-3"/>
    <n v="-1.3774682920290715E-2"/>
    <n v="0"/>
    <n v="1722.019"/>
    <n v="1722.019"/>
    <n v="1050.78"/>
    <n v="24.95"/>
    <n v="0.2495"/>
    <n v="0.11676527604201659"/>
    <n v="0.21375"/>
    <n v="81573.210000000006"/>
    <n v="73011.48"/>
    <n v="9.132823420728241E-5"/>
    <n v="0.13273472395798341"/>
    <n v="23.639999999999997"/>
    <n v="24.881"/>
    <n v="-1"/>
    <n v="-1"/>
    <n v="0.97499999999999998"/>
    <n v="2.5000000000000022E-2"/>
    <n v="172401.67425718956"/>
    <n v="-4.9943253566168133E-3"/>
    <n v="0"/>
    <n v="0"/>
    <n v="0"/>
    <n v="197621.12407095073"/>
    <m/>
    <n v="198334.69"/>
    <s v=""/>
    <n v="-3.5977867969001487E-3"/>
    <n v="106.31458073429523"/>
    <x v="1385"/>
    <m/>
    <m/>
    <m/>
    <n v="109.08408448457702"/>
    <n v="-1.478947977546774E-2"/>
    <n v="0"/>
    <m/>
  </r>
  <r>
    <x v="1428"/>
    <n v="1044.3800000000001"/>
    <n v="-6.0907135651609989E-3"/>
    <n v="-2.2502680739644565E-2"/>
    <n v="0"/>
    <n v="1711.5309999999999"/>
    <n v="1711.5309999999999"/>
    <n v="1044.3800000000001"/>
    <n v="25.61"/>
    <n v="0.25609999999999999"/>
    <n v="0.11949393512047315"/>
    <n v="0.21250000000000002"/>
    <n v="81829.960000000006"/>
    <n v="73241.08"/>
    <n v="3.7324006180393617E-5"/>
    <n v="0.13660606487952684"/>
    <n v="23.9"/>
    <n v="24.880999999999997"/>
    <n v="-1"/>
    <n v="-1"/>
    <n v="0.97499999999999998"/>
    <n v="2.5000000000000022E-2"/>
    <n v="171391.43010731979"/>
    <n v="-9.4823937407071401E-3"/>
    <n v="0"/>
    <n v="0"/>
    <n v="0"/>
    <n v="196463.14826899007"/>
    <m/>
    <n v="197172.53"/>
    <s v=""/>
    <n v="-3.5977716115420666E-3"/>
    <n v="105.69162247280033"/>
    <x v="1386"/>
    <m/>
    <m/>
    <m/>
    <n v="109.08408448457702"/>
    <n v="-2.0587886940512612E-2"/>
    <n v="0"/>
    <m/>
  </r>
  <r>
    <x v="1429"/>
    <n v="1062.98"/>
    <n v="1.7809609529098491E-2"/>
    <n v="-1.2857886120252182E-3"/>
    <n v="1"/>
    <n v="1742.317"/>
    <n v="1742.317"/>
    <n v="1062.98"/>
    <n v="24.88"/>
    <n v="0.24879999999999999"/>
    <n v="0.11087033930554174"/>
    <n v="0.21250000000000002"/>
    <n v="78931.95"/>
    <n v="70646.64"/>
    <n v="3.1162405221743961E-4"/>
    <n v="0.13792966069445825"/>
    <n v="24.238"/>
    <n v="24.927500000000002"/>
    <n v="-1"/>
    <n v="-1"/>
    <n v="0"/>
    <n v="0"/>
    <n v="174215.75298566872"/>
    <n v="-2.0026007915344923E-2"/>
    <n v="1"/>
    <n v="20"/>
    <n v="0"/>
    <n v="199734.72010934816"/>
    <m/>
    <n v="200455.91"/>
    <s v=""/>
    <n v="-3.597748206335516E-3"/>
    <n v="107.45163568082623"/>
    <x v="1387"/>
    <m/>
    <m/>
    <m/>
    <n v="109.08408448457702"/>
    <n v="-4.356126057413201E-3"/>
    <n v="1"/>
    <m/>
  </r>
  <r>
    <x v="1430"/>
    <n v="1060.6099999999999"/>
    <n v="-2.2295809892943774E-3"/>
    <n v="-1.0090238573573607E-2"/>
    <n v="0"/>
    <n v="1738.4760000000001"/>
    <n v="1738.4760000000001"/>
    <n v="1060.6099999999999"/>
    <n v="25.19"/>
    <n v="0.25190000000000001"/>
    <n v="0.10158716919074146"/>
    <n v="0.21"/>
    <n v="78920.34"/>
    <n v="70636.02"/>
    <n v="4.9821374027992917E-6"/>
    <n v="0.15031283080925856"/>
    <n v="24.401999999999997"/>
    <n v="24.933500000000002"/>
    <n v="-1"/>
    <n v="-1"/>
    <n v="0.97499999999999998"/>
    <n v="2.5000000000000022E-2"/>
    <n v="174215.75298566872"/>
    <n v="-6.717833139883167E-4"/>
    <n v="0"/>
    <n v="0"/>
    <n v="5.8333333333338011E-4"/>
    <n v="199735.88522854878"/>
    <m/>
    <n v="200024.31"/>
    <s v=""/>
    <n v="-1.4419485884051841E-3"/>
    <n v="107.45226248203436"/>
    <x v="1388"/>
    <m/>
    <m/>
    <m/>
    <n v="109.08408448457702"/>
    <n v="-4.3762323046173668E-3"/>
    <n v="0"/>
    <m/>
  </r>
  <r>
    <x v="1431"/>
    <n v="1057.08"/>
    <n v="-3.3282733521274865E-3"/>
    <n v="-3.3500200532786684E-3"/>
    <n v="0"/>
    <n v="1732.8589999999999"/>
    <n v="1732.8589999999999"/>
    <n v="1057.08"/>
    <n v="25.61"/>
    <n v="0.25609999999999999"/>
    <n v="0.10589140274854017"/>
    <n v="0.21124999999999999"/>
    <n v="79748.84"/>
    <n v="71377.33"/>
    <n v="1.1114384957891031E-5"/>
    <n v="0.15020859725145982"/>
    <n v="24.823999999999998"/>
    <n v="24.892500000000002"/>
    <n v="-1"/>
    <n v="-1"/>
    <n v="0.97499999999999998"/>
    <n v="2.5000000000000022E-2"/>
    <n v="173696.12021014118"/>
    <n v="-4.4956652728598279E-3"/>
    <n v="0"/>
    <n v="0"/>
    <n v="0"/>
    <n v="199159.09435745751"/>
    <m/>
    <m/>
    <s v=""/>
    <s v=""/>
    <n v="107.14196529128758"/>
    <x v="1389"/>
    <m/>
    <m/>
    <m/>
    <n v="109.08408448457702"/>
    <n v="-7.277201290963875E-3"/>
    <n v="0"/>
    <m/>
  </r>
  <r>
    <x v="1432"/>
    <n v="1029.8499999999999"/>
    <n v="-2.5759639762364284E-2"/>
    <n v="-1.9598598139848655E-2"/>
    <n v="0"/>
    <n v="1688.2360000000001"/>
    <n v="1688.2360000000001"/>
    <n v="1029.8499999999999"/>
    <n v="28.27"/>
    <n v="0.28270000000000001"/>
    <n v="0.13221892312928127"/>
    <n v="0.20499999999999996"/>
    <n v="83266.47"/>
    <n v="74525.48"/>
    <n v="6.8106538022762967E-4"/>
    <n v="0.15048107687071874"/>
    <n v="25.247999999999998"/>
    <n v="24.715500000000002"/>
    <n v="1"/>
    <n v="0"/>
    <n v="0.9"/>
    <n v="9.9999999999999978E-2"/>
    <n v="169525.15436295286"/>
    <n v="7.7255081444849161E-4"/>
    <n v="0"/>
    <n v="0"/>
    <n v="0"/>
    <n v="194378.36258143617"/>
    <m/>
    <n v="194659.05"/>
    <s v=""/>
    <n v="-1.4419438426510611E-3"/>
    <n v="104.57006668095302"/>
    <x v="1390"/>
    <m/>
    <m/>
    <m/>
    <n v="109.08408448457702"/>
    <n v="-3.113231968368535E-2"/>
    <n v="0"/>
    <m/>
  </r>
  <r>
    <x v="1433"/>
    <n v="1025.21"/>
    <n v="-4.5055105112393745E-3"/>
    <n v="-1.8013395085927031E-2"/>
    <n v="0"/>
    <n v="1680.7049999999999"/>
    <n v="1680.7049999999999"/>
    <n v="1025.21"/>
    <n v="28.68"/>
    <n v="0.2868"/>
    <n v="0.11448453689024982"/>
    <n v="0.2"/>
    <n v="83414.080000000002"/>
    <n v="74657.36"/>
    <n v="2.0391464429326186E-5"/>
    <n v="0.17231546310975018"/>
    <n v="25.911999999999999"/>
    <n v="24.684000000000001"/>
    <n v="1"/>
    <n v="0"/>
    <n v="0.9"/>
    <n v="9.9999999999999978E-2"/>
    <n v="168867.73584002492"/>
    <n v="-1.6684988162849801E-2"/>
    <n v="0"/>
    <n v="0"/>
    <n v="0"/>
    <n v="193632.43404917349"/>
    <m/>
    <m/>
    <s v=""/>
    <s v=""/>
    <n v="104.16877820767834"/>
    <x v="1391"/>
    <m/>
    <m/>
    <m/>
    <n v="109.08408448457702"/>
    <n v="-3.487547754498832E-2"/>
    <n v="0"/>
    <m/>
  </r>
  <r>
    <x v="1434"/>
    <n v="1040.46"/>
    <n v="1.487500121926244E-2"/>
    <n v="-2.0948003395763082E-2"/>
    <n v="0"/>
    <n v="1705.7329999999999"/>
    <n v="1705.7329999999999"/>
    <n v="1040.46"/>
    <n v="26.84"/>
    <n v="0.26839999999999997"/>
    <n v="0.11285896523484296"/>
    <n v="0.20250000000000004"/>
    <n v="80630.880000000005"/>
    <n v="72165.62"/>
    <n v="2.1801861416265308E-4"/>
    <n v="0.15554103476515702"/>
    <n v="26.526"/>
    <n v="24.762999999999998"/>
    <n v="1"/>
    <n v="0"/>
    <n v="0.9"/>
    <n v="9.9999999999999978E-2"/>
    <n v="170564.84532302877"/>
    <n v="-1.4724740120988566E-2"/>
    <n v="0"/>
    <n v="0"/>
    <n v="0"/>
    <n v="195581.4657176286"/>
    <m/>
    <m/>
    <s v=""/>
    <s v=""/>
    <n v="105.21730217313902"/>
    <x v="1392"/>
    <m/>
    <m/>
    <m/>
    <n v="109.08408448457702"/>
    <n v="-2.5237010622211509E-2"/>
    <n v="0"/>
    <m/>
  </r>
  <r>
    <x v="1435"/>
    <n v="1054.72"/>
    <n v="1.3705476423889529E-2"/>
    <n v="-5.0129459825791756E-3"/>
    <n v="-1"/>
    <n v="1729.144"/>
    <n v="1729.144"/>
    <n v="1054.72"/>
    <n v="25.7"/>
    <n v="0.25700000000000001"/>
    <n v="9.4010940676630655E-2"/>
    <n v="0.2"/>
    <n v="78774.22"/>
    <n v="70503.740000000005"/>
    <n v="1.8529759173151832E-4"/>
    <n v="0.16298905932336935"/>
    <n v="26.917999999999999"/>
    <n v="24.841999999999999"/>
    <n v="1"/>
    <n v="0"/>
    <n v="0"/>
    <n v="0"/>
    <n v="172275.96197504981"/>
    <n v="-2.0956243049618295E-2"/>
    <n v="1"/>
    <n v="20"/>
    <n v="0"/>
    <n v="197547.00781247433"/>
    <m/>
    <m/>
    <s v=""/>
    <s v=""/>
    <n v="106.27470828147645"/>
    <x v="1393"/>
    <m/>
    <m/>
    <m/>
    <n v="109.08408448457702"/>
    <n v="-1.5466525437731415E-2"/>
    <n v="1"/>
    <m/>
  </r>
  <r>
    <x v="1436"/>
    <n v="1057.58"/>
    <n v="2.7116201456309774E-3"/>
    <n v="1.0269475151792884E-3"/>
    <n v="0"/>
    <n v="1734.7439999999999"/>
    <n v="1734.7439999999999"/>
    <n v="1057.58"/>
    <n v="24.68"/>
    <n v="0.24679999999999999"/>
    <n v="7.9885002607914063E-2"/>
    <n v="0.19625000000000004"/>
    <n v="77894.880000000005"/>
    <n v="69716.58"/>
    <n v="7.3329950239369889E-6"/>
    <n v="0.16691499739208593"/>
    <n v="27.02"/>
    <n v="24.845999999999997"/>
    <n v="1"/>
    <n v="0"/>
    <n v="0.9"/>
    <n v="9.9999999999999978E-2"/>
    <n v="172275.96197504981"/>
    <n v="-1.1134417969530408E-2"/>
    <n v="0"/>
    <n v="0"/>
    <n v="5.4513888888885198E-4"/>
    <n v="197548.08471803778"/>
    <m/>
    <m/>
    <s v=""/>
    <s v=""/>
    <n v="106.27528762624036"/>
    <x v="1394"/>
    <m/>
    <m/>
    <m/>
    <n v="109.08408448457702"/>
    <n v="-1.5486783346436939E-2"/>
    <n v="0"/>
    <m/>
  </r>
  <r>
    <x v="1437"/>
    <n v="1065.48"/>
    <n v="7.4698840749636286E-3"/>
    <n v="3.4256471352507201E-2"/>
    <n v="0"/>
    <n v="1747.704"/>
    <n v="1747.704"/>
    <n v="1065.48"/>
    <n v="24.18"/>
    <n v="0.24179999999999999"/>
    <n v="8.0557357676056818E-2"/>
    <n v="0.19500000000000001"/>
    <n v="76965.5"/>
    <n v="68884.63"/>
    <n v="5.5385189610952637E-5"/>
    <n v="0.16124264232394317"/>
    <n v="26.834000000000003"/>
    <n v="24.863999999999997"/>
    <n v="1"/>
    <n v="0"/>
    <n v="0.9"/>
    <n v="9.9999999999999978E-2"/>
    <n v="173228.57293902923"/>
    <n v="-8.1761079831444983E-3"/>
    <n v="0"/>
    <n v="0"/>
    <n v="0"/>
    <n v="198640.65163926969"/>
    <m/>
    <m/>
    <s v=""/>
    <s v=""/>
    <n v="106.86305775810757"/>
    <x v="1395"/>
    <m/>
    <m/>
    <m/>
    <n v="109.08408448457702"/>
    <n v="-1.0067563288634007E-2"/>
    <n v="0"/>
    <m/>
  </r>
  <r>
    <x v="1438"/>
    <n v="1071.49"/>
    <n v="5.6406502233734557E-3"/>
    <n v="4.4402632087120031E-2"/>
    <n v="0"/>
    <n v="1757.604"/>
    <n v="1757.604"/>
    <n v="1071.49"/>
    <n v="23.12"/>
    <n v="0.23120000000000002"/>
    <n v="7.0746453284057265E-2"/>
    <n v="0.19500000000000001"/>
    <n v="75409.45"/>
    <n v="67491.81"/>
    <n v="3.163838996477082E-5"/>
    <n v="0.16045354671594275"/>
    <n v="26.016000000000002"/>
    <n v="24.895499999999998"/>
    <n v="1"/>
    <n v="0"/>
    <n v="0.9"/>
    <n v="9.9999999999999978E-2"/>
    <n v="173757.72121916036"/>
    <n v="2.1845835150501314E-2"/>
    <n v="0"/>
    <n v="0"/>
    <n v="0"/>
    <n v="199251.74324371936"/>
    <m/>
    <m/>
    <s v=""/>
    <s v=""/>
    <n v="107.19180777419386"/>
    <x v="1396"/>
    <m/>
    <m/>
    <m/>
    <n v="109.08408448457702"/>
    <n v="-7.0480121431514275E-3"/>
    <n v="0"/>
    <m/>
  </r>
  <r>
    <x v="1439"/>
    <n v="1076.19"/>
    <n v="4.3864151788630679E-3"/>
    <n v="3.3914046046720658E-2"/>
    <n v="0"/>
    <n v="1765.3130000000001"/>
    <n v="1765.3130000000001"/>
    <n v="1076.19"/>
    <n v="23.01"/>
    <n v="0.23010000000000003"/>
    <n v="7.0665527946781492E-2"/>
    <n v="0.19500000000000001"/>
    <n v="73434.179999999993"/>
    <n v="65723.509999999995"/>
    <n v="1.9156578698412074E-5"/>
    <n v="0.15943447205321853"/>
    <n v="24.904000000000003"/>
    <n v="24.844000000000001"/>
    <n v="1"/>
    <n v="0"/>
    <n v="0.9"/>
    <n v="9.9999999999999978E-2"/>
    <n v="173988.42839167922"/>
    <n v="2.8957487674068805E-2"/>
    <n v="0"/>
    <n v="0"/>
    <n v="0"/>
    <n v="199516.36610272891"/>
    <m/>
    <m/>
    <s v=""/>
    <s v=""/>
    <n v="107.33416739511277"/>
    <x v="1397"/>
    <m/>
    <m/>
    <m/>
    <n v="109.08408448457702"/>
    <n v="-5.8069222736151227E-3"/>
    <n v="0"/>
    <m/>
  </r>
  <r>
    <x v="1440"/>
    <n v="1073.19"/>
    <n v="-2.7876118529256422E-3"/>
    <n v="1.7420957769905487E-2"/>
    <n v="0"/>
    <n v="1760.51"/>
    <n v="1760.51"/>
    <n v="1073.19"/>
    <n v="22.99"/>
    <n v="0.22989999999999999"/>
    <n v="7.3671307139386716E-2"/>
    <n v="0.19125"/>
    <n v="72756.27"/>
    <n v="65116.639999999999"/>
    <n v="7.7924972541346333E-6"/>
    <n v="0.15622869286061328"/>
    <n v="24.138000000000002"/>
    <n v="24.801499999999997"/>
    <n v="-1"/>
    <n v="0"/>
    <n v="0.9"/>
    <n v="9.9999999999999978E-2"/>
    <n v="173391.26202269076"/>
    <n v="2.0072032206675416E-2"/>
    <n v="0"/>
    <n v="0"/>
    <n v="0"/>
    <n v="198843.62868051347"/>
    <m/>
    <m/>
    <s v=""/>
    <s v=""/>
    <n v="106.97225367094316"/>
    <x v="1398"/>
    <m/>
    <m/>
    <m/>
    <n v="109.08408448457702"/>
    <n v="-9.184972057369345E-3"/>
    <n v="0"/>
    <m/>
  </r>
  <r>
    <x v="1441"/>
    <n v="1092.02"/>
    <n v="1.7545821336389489E-2"/>
    <n v="3.2255158960663999E-2"/>
    <n v="0"/>
    <n v="1791.47"/>
    <n v="1791.47"/>
    <n v="1092.02"/>
    <n v="22.86"/>
    <n v="0.2286"/>
    <n v="7.2152732014212045E-2"/>
    <n v="0.18875"/>
    <n v="72120.990000000005"/>
    <n v="64547.94"/>
    <n v="3.0253977607451802E-4"/>
    <n v="0.15644726798578795"/>
    <n v="23.596"/>
    <n v="24.779999999999998"/>
    <n v="-1"/>
    <n v="0"/>
    <n v="0.9"/>
    <n v="9.9999999999999978E-2"/>
    <n v="175977.89263987431"/>
    <n v="6.4739156574988854E-3"/>
    <n v="0"/>
    <n v="0"/>
    <n v="0"/>
    <n v="201817.15022727387"/>
    <m/>
    <m/>
    <s v=""/>
    <s v=""/>
    <n v="108.57192424277295"/>
    <x v="1399"/>
    <m/>
    <m/>
    <m/>
    <n v="109.6955630948638"/>
    <n v="0"/>
    <n v="0"/>
    <m/>
  </r>
  <r>
    <x v="1442"/>
    <n v="1096.56"/>
    <n v="4.1574330140472515E-3"/>
    <n v="2.8942707899747622E-2"/>
    <n v="0"/>
    <n v="1798.9110000000001"/>
    <n v="1798.9110000000001"/>
    <n v="1096.56"/>
    <n v="21.72"/>
    <n v="0.21719999999999998"/>
    <n v="5.1417586993505987E-2"/>
    <n v="0.1875"/>
    <n v="70497.72"/>
    <n v="63094.99"/>
    <n v="1.7212663976504502E-5"/>
    <n v="0.16578241300649399"/>
    <n v="23.231999999999999"/>
    <n v="24.738499999999998"/>
    <n v="-1"/>
    <n v="0"/>
    <n v="0.9"/>
    <n v="9.9999999999999978E-2"/>
    <n v="176240.22765251496"/>
    <n v="2.1488376105313067E-2"/>
    <n v="0"/>
    <n v="0"/>
    <n v="0"/>
    <n v="202117.34426393075"/>
    <m/>
    <m/>
    <s v=""/>
    <s v=""/>
    <n v="108.73342015216092"/>
    <x v="1400"/>
    <m/>
    <m/>
    <m/>
    <n v="109.85587103026106"/>
    <n v="0"/>
    <n v="0"/>
    <m/>
  </r>
  <r>
    <x v="1443"/>
    <n v="1087.68"/>
    <n v="-8.0980520901727804E-3"/>
    <n v="1.5204005586201386E-2"/>
    <n v="0"/>
    <n v="1784.3510000000001"/>
    <n v="1784.3510000000001"/>
    <n v="1087.68"/>
    <n v="21.43"/>
    <n v="0.21429999999999999"/>
    <n v="4.8261679015152548E-2"/>
    <n v="0.18687999999999999"/>
    <n v="71506.850000000006"/>
    <n v="63998.03"/>
    <n v="6.6113476733196142E-5"/>
    <n v="0.16603832098484744"/>
    <n v="22.740000000000002"/>
    <n v="24.642000000000003"/>
    <n v="-1"/>
    <n v="0"/>
    <n v="0.9"/>
    <n v="9.9999999999999978E-2"/>
    <n v="175207.98722114836"/>
    <n v="1.7385438570493461E-2"/>
    <n v="0"/>
    <n v="0"/>
    <n v="0"/>
    <n v="200934.3573695693"/>
    <m/>
    <m/>
    <s v=""/>
    <s v=""/>
    <n v="108.09700662967205"/>
    <x v="1401"/>
    <m/>
    <m/>
    <m/>
    <n v="109.85587103026106"/>
    <n v="-5.8788457617587886E-3"/>
    <n v="0"/>
    <m/>
  </r>
  <r>
    <x v="1444"/>
    <n v="1097.9100000000001"/>
    <n v="9.4053398058253634E-3"/>
    <n v="2.0222930213163681E-2"/>
    <n v="0"/>
    <n v="1801.125"/>
    <n v="1801.125"/>
    <n v="1097.9100000000001"/>
    <n v="21.49"/>
    <n v="0.21489999999999998"/>
    <n v="5.4659487540327401E-2"/>
    <n v="0.18812999999999999"/>
    <n v="69584.37"/>
    <n v="62277.05"/>
    <n v="8.7635528914418824E-5"/>
    <n v="0.16024051245967258"/>
    <n v="22.401999999999997"/>
    <n v="24.517500000000005"/>
    <n v="-1"/>
    <n v="0"/>
    <n v="0.9"/>
    <n v="9.9999999999999978E-2"/>
    <n v="176219.93455640279"/>
    <n v="8.3464837810502956E-3"/>
    <n v="0"/>
    <n v="0"/>
    <n v="0"/>
    <n v="202094.15640414457"/>
    <m/>
    <m/>
    <s v=""/>
    <s v=""/>
    <n v="108.72094573879605"/>
    <x v="1402"/>
    <m/>
    <m/>
    <m/>
    <n v="109.85587103026106"/>
    <n v="-2.1881832115933086E-4"/>
    <n v="0"/>
    <m/>
  </r>
  <r>
    <x v="1445"/>
    <n v="1091.06"/>
    <n v="-6.2391270687034428E-3"/>
    <n v="1.6771414997385881E-2"/>
    <n v="0"/>
    <n v="1789.9280000000001"/>
    <n v="1789.9280000000001"/>
    <n v="1091.06"/>
    <n v="20.9"/>
    <n v="0.20899999999999999"/>
    <n v="4.5986844702808366E-2"/>
    <n v="0.18812999999999999"/>
    <n v="69278.039999999994"/>
    <n v="62002.75"/>
    <n v="3.9170972186139127E-5"/>
    <n v="0.16301315529719163"/>
    <n v="22.097999999999999"/>
    <n v="24.389000000000003"/>
    <n v="-1"/>
    <n v="0"/>
    <n v="0.9"/>
    <n v="9.9999999999999978E-2"/>
    <n v="175152.80557137658"/>
    <n v="1.2825601020431288E-2"/>
    <n v="0"/>
    <n v="0"/>
    <n v="0"/>
    <n v="200874.47142688208"/>
    <m/>
    <m/>
    <s v=""/>
    <s v=""/>
    <n v="108.06478968465365"/>
    <x v="1403"/>
    <m/>
    <m/>
    <m/>
    <n v="109.85587103026106"/>
    <n v="-6.2785936519563768E-3"/>
    <n v="0"/>
    <m/>
  </r>
  <r>
    <x v="1446"/>
    <n v="1081.4000000000001"/>
    <n v="-8.8537752277599857E-3"/>
    <n v="-9.6281815667635939E-3"/>
    <n v="0"/>
    <n v="1774.3340000000001"/>
    <n v="1774.3340000000001"/>
    <n v="1081.4000000000001"/>
    <n v="22.22"/>
    <n v="0.22219999999999998"/>
    <n v="5.8058248305325466E-2"/>
    <n v="0.18687999999999999"/>
    <n v="69278.19"/>
    <n v="62002.75"/>
    <n v="7.9089055864459354E-5"/>
    <n v="0.16414175169467451"/>
    <n v="21.679999999999996"/>
    <n v="24.280000000000005"/>
    <n v="-1"/>
    <n v="0"/>
    <n v="0.9"/>
    <n v="9.9999999999999978E-2"/>
    <n v="173757.11835744011"/>
    <n v="1.0159355945256854E-2"/>
    <n v="0"/>
    <n v="0"/>
    <n v="0"/>
    <n v="199299.48349040578"/>
    <m/>
    <m/>
    <s v=""/>
    <s v=""/>
    <n v="107.21749067795467"/>
    <x v="1404"/>
    <m/>
    <m/>
    <m/>
    <n v="109.85587103026106"/>
    <n v="-1.4095684068065162E-2"/>
    <n v="0"/>
    <m/>
  </r>
  <r>
    <x v="1447"/>
    <n v="1092.9100000000001"/>
    <n v="1.0643610135010251E-2"/>
    <n v="-3.1420044458005947E-3"/>
    <n v="0"/>
    <n v="1793.337"/>
    <n v="1793.337"/>
    <n v="1092.9100000000001"/>
    <n v="20.69"/>
    <n v="0.2069"/>
    <n v="4.0421752455942039E-2"/>
    <n v="0.185"/>
    <n v="66793.56"/>
    <n v="59778.92"/>
    <n v="1.1209231163628778E-4"/>
    <n v="0.16647824754405796"/>
    <n v="21.552"/>
    <n v="24.216499999999996"/>
    <n v="-1"/>
    <n v="0"/>
    <n v="0.9"/>
    <n v="9.9999999999999978E-2"/>
    <n v="174798.37276745352"/>
    <n v="-1.261962084623236E-2"/>
    <n v="0"/>
    <n v="0"/>
    <n v="0"/>
    <n v="200505.74105997063"/>
    <m/>
    <m/>
    <s v=""/>
    <s v=""/>
    <n v="107.86642316616285"/>
    <x v="1405"/>
    <m/>
    <m/>
    <m/>
    <n v="109.85587103026106"/>
    <n v="-8.1543266647078338E-3"/>
    <n v="0"/>
    <m/>
  </r>
  <r>
    <x v="1448"/>
    <n v="1079.5999999999999"/>
    <n v="-1.2178495942026468E-2"/>
    <n v="-7.2224482976542825E-3"/>
    <n v="0"/>
    <n v="1771.502"/>
    <n v="1771.502"/>
    <n v="1079.5999999999999"/>
    <n v="22.27"/>
    <n v="0.22270000000000001"/>
    <n v="5.3859714176661466E-2"/>
    <n v="0.18625"/>
    <n v="67902.490000000005"/>
    <n v="60771.26"/>
    <n v="1.501424165270259E-4"/>
    <n v="0.16884028582333854"/>
    <n v="21.345999999999997"/>
    <n v="24.003499999999999"/>
    <n v="-1"/>
    <n v="0"/>
    <n v="0.9"/>
    <n v="9.9999999999999978E-2"/>
    <n v="173172.63782319546"/>
    <n v="-8.1811905503452742E-3"/>
    <n v="0"/>
    <n v="0"/>
    <n v="0"/>
    <n v="198641.47312888288"/>
    <m/>
    <m/>
    <s v=""/>
    <s v=""/>
    <n v="106.86349969630733"/>
    <x v="1406"/>
    <m/>
    <m/>
    <m/>
    <n v="109.85587103026106"/>
    <n v="-1.7401912460838775E-2"/>
    <n v="0"/>
    <m/>
  </r>
  <r>
    <x v="1449"/>
    <n v="1066.95"/>
    <n v="-1.1717302704705279E-2"/>
    <n v="-2.8345090808184925E-2"/>
    <n v="0"/>
    <n v="1750.7539999999999"/>
    <n v="1750.7539999999999"/>
    <n v="1066.95"/>
    <n v="24.31"/>
    <n v="0.24309999999999998"/>
    <n v="7.2648083968823135E-2"/>
    <n v="0.18437999999999999"/>
    <n v="69302.42"/>
    <n v="62023.76"/>
    <n v="1.3892137707576492E-4"/>
    <n v="0.17045191603117685"/>
    <n v="21.513999999999999"/>
    <n v="23.836499999999997"/>
    <n v="-1"/>
    <n v="-1"/>
    <n v="0.97499999999999998"/>
    <n v="2.5000000000000022E-2"/>
    <n v="171703.34326822465"/>
    <n v="-1.1616761485787053E-2"/>
    <n v="0"/>
    <n v="0"/>
    <n v="0"/>
    <n v="196957.15062739747"/>
    <m/>
    <m/>
    <s v=""/>
    <s v=""/>
    <n v="105.9573817830094"/>
    <x v="1407"/>
    <m/>
    <m/>
    <m/>
    <n v="109.85587103026106"/>
    <n v="-2.5809637563887322E-2"/>
    <n v="0"/>
    <m/>
  </r>
  <r>
    <x v="1450"/>
    <n v="1063.4100000000001"/>
    <n v="-3.3178686911289335E-3"/>
    <n v="-2.5423832430610416E-2"/>
    <n v="1"/>
    <n v="1744.953"/>
    <n v="1744.953"/>
    <n v="1063.4100000000001"/>
    <n v="24.83"/>
    <n v="0.24829999999999999"/>
    <n v="7.6256361649112203E-2"/>
    <n v="0.18375"/>
    <n v="69470.03"/>
    <n v="62173.64"/>
    <n v="1.1044888007620251E-5"/>
    <n v="0.17204363835088779"/>
    <n v="22.077999999999999"/>
    <n v="23.808"/>
    <n v="-1"/>
    <n v="-1"/>
    <n v="0"/>
    <n v="0"/>
    <n v="171158.26934953427"/>
    <n v="-2.5630422003888098E-2"/>
    <n v="1"/>
    <n v="20"/>
    <n v="0"/>
    <n v="196332.77075043676"/>
    <m/>
    <m/>
    <s v=""/>
    <s v=""/>
    <n v="105.62148305178785"/>
    <x v="1408"/>
    <m/>
    <m/>
    <m/>
    <n v="109.85587103026106"/>
    <n v="-2.8923223436000511E-2"/>
    <n v="1"/>
    <m/>
  </r>
  <r>
    <x v="1451"/>
    <n v="1042.6300000000001"/>
    <n v="-1.9540910843418802E-2"/>
    <n v="-3.6110968046269232E-2"/>
    <n v="1"/>
    <n v="1711.087"/>
    <n v="1711.087"/>
    <n v="1042.6300000000001"/>
    <n v="27.91"/>
    <n v="0.27910000000000001"/>
    <n v="0.10793341989922314"/>
    <n v="0.1825"/>
    <n v="74377.63"/>
    <n v="66565.67"/>
    <n v="3.8944491278012456E-4"/>
    <n v="0.17116658010077687"/>
    <n v="22.863999999999997"/>
    <n v="23.789999999999996"/>
    <n v="-1"/>
    <n v="-1"/>
    <n v="0"/>
    <n v="0"/>
    <n v="171158.26934953427"/>
    <n v="-2.2806007638938475E-2"/>
    <n v="1"/>
    <n v="20"/>
    <n v="5.0694444444454589E-4"/>
    <n v="196333.7660485107"/>
    <m/>
    <m/>
    <s v=""/>
    <s v=""/>
    <n v="105.62201849402832"/>
    <x v="1409"/>
    <m/>
    <m/>
    <m/>
    <n v="109.85587103026106"/>
    <n v="-2.8943575345392492E-2"/>
    <n v="1"/>
    <m/>
  </r>
  <r>
    <x v="1452"/>
    <n v="1066.1099999999999"/>
    <n v="2.2519973528480675E-2"/>
    <n v="-2.4234604652798808E-2"/>
    <n v="0"/>
    <n v="1749.7629999999999"/>
    <n v="1749.7629999999999"/>
    <n v="1066.1099999999999"/>
    <n v="24.76"/>
    <n v="0.24760000000000001"/>
    <n v="7.3849026684674995E-2"/>
    <n v="0.17874999999999999"/>
    <n v="70342.33"/>
    <n v="62954.06"/>
    <n v="4.959592584268444E-4"/>
    <n v="0.17375097331532502"/>
    <n v="24.001999999999999"/>
    <n v="23.905000000000001"/>
    <n v="1"/>
    <n v="0"/>
    <n v="0.9"/>
    <n v="9.9999999999999978E-2"/>
    <n v="171158.26934953427"/>
    <n v="-1.4956791597796171E-2"/>
    <n v="0"/>
    <n v="0"/>
    <n v="4.9652777777775547E-4"/>
    <n v="196334.74090019631"/>
    <m/>
    <m/>
    <s v=""/>
    <s v=""/>
    <n v="105.6225429366896"/>
    <x v="1410"/>
    <m/>
    <m/>
    <m/>
    <n v="109.85587103026106"/>
    <n v="-2.8964027977325557E-2"/>
    <n v="0"/>
    <m/>
  </r>
  <r>
    <x v="1453"/>
    <n v="1036.19"/>
    <n v="-2.8064646237254909E-2"/>
    <n v="-4.0120754948027249E-2"/>
    <n v="-1"/>
    <n v="1700.6679999999999"/>
    <n v="1700.6679999999999"/>
    <n v="1036.19"/>
    <n v="30.69"/>
    <n v="0.30690000000000001"/>
    <n v="0.1176559235327706"/>
    <n v="0.17874999999999999"/>
    <n v="77248.179999999993"/>
    <n v="69134.44"/>
    <n v="8.1031231386359645E-4"/>
    <n v="0.18924407646722941"/>
    <n v="24.815999999999999"/>
    <n v="23.729499999999994"/>
    <n v="1"/>
    <n v="0"/>
    <n v="0"/>
    <n v="0"/>
    <n v="168515.43234681347"/>
    <n v="-2.0824584121054368E-2"/>
    <n v="1"/>
    <n v="20"/>
    <n v="0"/>
    <n v="193304.35565054408"/>
    <m/>
    <m/>
    <s v=""/>
    <s v=""/>
    <n v="103.99228129945439"/>
    <x v="1411"/>
    <m/>
    <m/>
    <m/>
    <n v="109.85587103026106"/>
    <n v="-4.3976646519290785E-2"/>
    <n v="1"/>
    <m/>
  </r>
  <r>
    <x v="1454"/>
    <n v="1042.8800000000001"/>
    <n v="6.456344878835063E-3"/>
    <n v="-2.1947107364486906E-2"/>
    <n v="-1"/>
    <n v="1711.652"/>
    <n v="1711.652"/>
    <n v="1042.8800000000001"/>
    <n v="29.78"/>
    <n v="0.29780000000000001"/>
    <n v="8.5743947311651691E-2"/>
    <n v="0.17749999999999999"/>
    <n v="77943.59"/>
    <n v="69756.38"/>
    <n v="4.1416843897111694E-5"/>
    <n v="0.21205605268834832"/>
    <n v="26.5"/>
    <n v="23.83"/>
    <n v="1"/>
    <n v="0"/>
    <n v="0"/>
    <n v="0"/>
    <n v="168515.43234681347"/>
    <n v="-2.689342574510456E-2"/>
    <n v="1"/>
    <n v="20"/>
    <n v="1.479166666666698E-3"/>
    <n v="193307.21494413808"/>
    <m/>
    <n v="193586.42"/>
    <s v=""/>
    <n v="-1.4422760432365456E-3"/>
    <n v="103.99381951861528"/>
    <x v="1412"/>
    <m/>
    <m/>
    <m/>
    <n v="109.85587103026106"/>
    <n v="-4.4037152900612941E-2"/>
    <n v="1"/>
    <m/>
  </r>
  <r>
    <x v="1455"/>
    <n v="1045.4100000000001"/>
    <n v="2.4259742252223937E-3"/>
    <n v="-1.6203264448135579E-2"/>
    <n v="0"/>
    <n v="1715.8119999999999"/>
    <n v="1715.8119999999999"/>
    <n v="1045.4100000000001"/>
    <n v="28.81"/>
    <n v="0.28809999999999997"/>
    <n v="9.408740698750459E-2"/>
    <n v="0.17749999999999999"/>
    <n v="78346.710000000006"/>
    <n v="70117.039999999994"/>
    <n v="5.8711049127928241E-6"/>
    <n v="0.19401259301249538"/>
    <n v="27.594000000000001"/>
    <n v="23.977000000000004"/>
    <n v="1"/>
    <n v="0"/>
    <n v="0.9"/>
    <n v="9.9999999999999978E-2"/>
    <n v="168515.43234681347"/>
    <n v="-1.8566388171203041E-2"/>
    <n v="0"/>
    <n v="0"/>
    <n v="4.9305555555556602E-4"/>
    <n v="193308.16805610067"/>
    <m/>
    <m/>
    <s v=""/>
    <s v=""/>
    <n v="103.99433226591987"/>
    <x v="1413"/>
    <m/>
    <m/>
    <m/>
    <n v="109.85587103026106"/>
    <n v="-4.4057320820152124E-2"/>
    <n v="0"/>
    <m/>
  </r>
  <r>
    <x v="1456"/>
    <n v="1046.5"/>
    <n v="1.0426531217415658E-3"/>
    <n v="4.3802995170247883E-3"/>
    <n v="0"/>
    <n v="1718.2059999999999"/>
    <n v="1718.2059999999999"/>
    <n v="1046.5"/>
    <n v="27.72"/>
    <n v="0.2772"/>
    <n v="8.361652413149076E-2"/>
    <n v="0.17874999999999999"/>
    <n v="77305"/>
    <n v="69184.63"/>
    <n v="1.0859931197766754E-6"/>
    <n v="0.19358347586850924"/>
    <n v="28.389999999999997"/>
    <n v="24.1325"/>
    <n v="1"/>
    <n v="0"/>
    <n v="0.9"/>
    <n v="9.9999999999999978E-2"/>
    <n v="168449.47488995778"/>
    <n v="-1.5440895802257049E-2"/>
    <n v="0"/>
    <n v="0"/>
    <n v="0"/>
    <n v="193293.88576816762"/>
    <m/>
    <m/>
    <s v=""/>
    <s v=""/>
    <n v="103.98664879857462"/>
    <x v="1414"/>
    <m/>
    <m/>
    <m/>
    <n v="109.85587103026106"/>
    <n v="-4.4152828091963192E-2"/>
    <n v="0"/>
    <m/>
  </r>
  <r>
    <x v="1457"/>
    <n v="1066.6300000000001"/>
    <n v="1.9235547061634106E-2"/>
    <n v="1.0958730501782199E-3"/>
    <n v="0"/>
    <n v="1751.4449999999999"/>
    <n v="1751.4449999999999"/>
    <n v="1066.6300000000001"/>
    <n v="25.43"/>
    <n v="0.25429999999999997"/>
    <n v="6.7244667114181422E-2"/>
    <n v="0.17838000000000001"/>
    <n v="73960.03"/>
    <n v="66190.91"/>
    <n v="3.6301233700107289E-4"/>
    <n v="0.18705533288581855"/>
    <n v="28.351999999999997"/>
    <n v="24.284499999999998"/>
    <n v="1"/>
    <n v="0"/>
    <n v="0.9"/>
    <n v="9.9999999999999978E-2"/>
    <n v="170636.76542780688"/>
    <n v="-1.5826255254104415E-2"/>
    <n v="0"/>
    <n v="0"/>
    <n v="0"/>
    <n v="195822.88153429725"/>
    <m/>
    <m/>
    <s v=""/>
    <s v=""/>
    <n v="105.34717706102064"/>
    <x v="1415"/>
    <m/>
    <m/>
    <m/>
    <n v="109.85587103026106"/>
    <n v="-3.1672031207624518E-2"/>
    <n v="0"/>
    <m/>
  </r>
  <r>
    <x v="1458"/>
    <n v="1069.3"/>
    <n v="2.5032110478795389E-3"/>
    <n v="3.1663730335312668E-2"/>
    <n v="0"/>
    <n v="1756.067"/>
    <n v="1756.067"/>
    <n v="1069.3"/>
    <n v="24.19"/>
    <n v="0.2419"/>
    <n v="4.9480304571861783E-2"/>
    <n v="0.17713000000000001"/>
    <n v="71661.88"/>
    <n v="64134.06"/>
    <n v="6.2504161756094464E-6"/>
    <n v="0.19241969542813822"/>
    <n v="28.486000000000001"/>
    <n v="24.347000000000001"/>
    <n v="1"/>
    <n v="0"/>
    <n v="0.9"/>
    <n v="9.9999999999999978E-2"/>
    <n v="170490.9459176097"/>
    <n v="-3.0469104631012378E-3"/>
    <n v="0"/>
    <n v="0"/>
    <n v="0"/>
    <n v="195679.49629620169"/>
    <m/>
    <m/>
    <s v=""/>
    <s v=""/>
    <n v="105.27003985444274"/>
    <x v="1416"/>
    <m/>
    <m/>
    <m/>
    <n v="109.85587103026106"/>
    <n v="-3.2406243964978931E-2"/>
    <n v="0"/>
    <m/>
  </r>
  <r>
    <x v="1459"/>
    <n v="1093.08"/>
    <n v="2.2238847844384235E-2"/>
    <n v="4.744623330086184E-2"/>
    <n v="0"/>
    <n v="1795.558"/>
    <n v="1795.558"/>
    <n v="1093.08"/>
    <n v="23.15"/>
    <n v="0.23149999999999998"/>
    <n v="3.9112529669858231E-2"/>
    <n v="0.17838000000000001"/>
    <n v="67422.460000000006"/>
    <n v="60339.66"/>
    <n v="4.8378753773409397E-4"/>
    <n v="0.19238747033014175"/>
    <n v="27.186"/>
    <n v="24.400500000000001"/>
    <n v="1"/>
    <n v="0"/>
    <n v="0.9"/>
    <n v="9.9999999999999978E-2"/>
    <n v="172894.63058711778"/>
    <n v="1.1723042473228862E-2"/>
    <n v="0"/>
    <n v="0"/>
    <n v="0"/>
    <n v="198482.3359882982"/>
    <m/>
    <m/>
    <s v=""/>
    <s v=""/>
    <n v="106.77788841127871"/>
    <x v="1417"/>
    <m/>
    <m/>
    <m/>
    <n v="109.85587103026106"/>
    <n v="-1.8623426037450597E-2"/>
    <n v="0"/>
    <m/>
  </r>
  <r>
    <x v="1460"/>
    <n v="1093.01"/>
    <n v="-6.4039228601653342E-5"/>
    <n v="4.4956219847037793E-2"/>
    <n v="0"/>
    <n v="1795.903"/>
    <n v="1795.903"/>
    <n v="1093.01"/>
    <n v="22.84"/>
    <n v="0.22839999999999999"/>
    <n v="2.3656030834992098E-2"/>
    <n v="0.17749999999999999"/>
    <n v="67808.17"/>
    <n v="60684.74"/>
    <n v="4.1012854416491516E-9"/>
    <n v="0.20474396916500789"/>
    <n v="25.860000000000003"/>
    <n v="24.407499999999999"/>
    <n v="1"/>
    <n v="0"/>
    <n v="0.85"/>
    <n v="0.15000000000000002"/>
    <n v="172983.54347066375"/>
    <n v="2.5986927009104432E-2"/>
    <n v="0"/>
    <n v="0"/>
    <n v="0"/>
    <n v="198630.20654687544"/>
    <m/>
    <m/>
    <s v=""/>
    <s v=""/>
    <n v="106.85743859353776"/>
    <x v="1418"/>
    <m/>
    <m/>
    <m/>
    <n v="109.85587103026106"/>
    <n v="-1.7917856173655378E-2"/>
    <n v="0"/>
    <m/>
  </r>
  <r>
    <x v="1461"/>
    <n v="1098.51"/>
    <n v="5.0319759197079428E-3"/>
    <n v="4.894554264500417E-2"/>
    <n v="0"/>
    <n v="1804.9280000000001"/>
    <n v="1804.9280000000001"/>
    <n v="1098.51"/>
    <n v="23.04"/>
    <n v="0.23039999999999999"/>
    <n v="2.6542852683939216E-2"/>
    <n v="0.17749999999999999"/>
    <n v="68014.19"/>
    <n v="60869.01"/>
    <n v="2.5193953130231801E-5"/>
    <n v="0.20385714731606078"/>
    <n v="24.666000000000004"/>
    <n v="24.4"/>
    <n v="1"/>
    <n v="1"/>
    <n v="0.75"/>
    <n v="0.25"/>
    <n v="173802.21515808921"/>
    <n v="2.6514551585131274E-2"/>
    <n v="0"/>
    <n v="0"/>
    <n v="0"/>
    <n v="199569.18507808854"/>
    <m/>
    <m/>
    <s v=""/>
    <s v=""/>
    <n v="107.36258251139436"/>
    <x v="1419"/>
    <m/>
    <m/>
    <m/>
    <n v="109.85587103026106"/>
    <n v="-1.3300971015341556E-2"/>
    <n v="0"/>
    <m/>
  </r>
  <r>
    <x v="1462"/>
    <n v="1087.24"/>
    <n v="-1.0259351303128716E-2"/>
    <n v="1.9450644280241347E-2"/>
    <n v="0"/>
    <n v="1786.6610000000001"/>
    <n v="1786.6610000000001"/>
    <n v="1087.24"/>
    <n v="24.24"/>
    <n v="0.24239999999999998"/>
    <n v="3.8373305933518842E-2"/>
    <n v="0.18"/>
    <n v="71052.37"/>
    <n v="63587.91"/>
    <n v="1.0634438076045352E-4"/>
    <n v="0.20402669406648113"/>
    <n v="23.73"/>
    <n v="24.408999999999999"/>
    <n v="-1"/>
    <n v="0"/>
    <n v="0.85"/>
    <n v="0.15000000000000002"/>
    <n v="174405.74319311656"/>
    <n v="3.1776532824624004E-2"/>
    <n v="0"/>
    <n v="0"/>
    <n v="0"/>
    <n v="200283.04007075366"/>
    <m/>
    <m/>
    <s v=""/>
    <s v=""/>
    <n v="107.7466163266409"/>
    <x v="1420"/>
    <m/>
    <m/>
    <m/>
    <n v="109.85587103026106"/>
    <n v="-9.7973413467964399E-3"/>
    <n v="0"/>
    <m/>
  </r>
  <r>
    <x v="1463"/>
    <n v="1093.48"/>
    <n v="5.739303189728151E-3"/>
    <n v="2.2686736422089959E-2"/>
    <n v="0"/>
    <n v="1796.931"/>
    <n v="1796.931"/>
    <n v="1093.48"/>
    <n v="23.36"/>
    <n v="0.2336"/>
    <n v="2.6825342653042455E-2"/>
    <n v="0.17813000000000001"/>
    <n v="69899.34"/>
    <n v="62555.9"/>
    <n v="3.2751540182841958E-5"/>
    <n v="0.20677465734695755"/>
    <n v="23.491999999999997"/>
    <n v="24.534999999999997"/>
    <n v="-1"/>
    <n v="0"/>
    <n v="0.85"/>
    <n v="0.15000000000000002"/>
    <n v="174831.98369407223"/>
    <n v="2.2087723919639535E-2"/>
    <n v="0"/>
    <n v="0"/>
    <n v="0"/>
    <n v="200774.08326712681"/>
    <m/>
    <m/>
    <s v=""/>
    <s v=""/>
    <n v="108.01078369129011"/>
    <x v="1421"/>
    <m/>
    <m/>
    <m/>
    <n v="109.85587103026106"/>
    <n v="-7.395451257564023E-3"/>
    <n v="0"/>
    <m/>
  </r>
  <r>
    <x v="1464"/>
    <n v="1109.3"/>
    <n v="1.4467571423345538E-2"/>
    <n v="1.4915460001051262E-2"/>
    <n v="0"/>
    <n v="1823.2909999999999"/>
    <n v="1823.2909999999999"/>
    <n v="1109.3"/>
    <n v="22.89"/>
    <n v="0.22889999999999999"/>
    <n v="2.9738112808125716E-2"/>
    <n v="0.17813000000000001"/>
    <n v="68688.929999999993"/>
    <n v="61472.31"/>
    <n v="2.063220452183391E-4"/>
    <n v="0.19916188719187428"/>
    <n v="23.326000000000001"/>
    <n v="24.631499999999999"/>
    <n v="-1"/>
    <n v="0"/>
    <n v="0.9"/>
    <n v="9.9999999999999978E-2"/>
    <n v="176527.70421369036"/>
    <n v="2.5461984230883195E-2"/>
    <n v="0"/>
    <n v="0"/>
    <n v="0"/>
    <n v="202756.03800351638"/>
    <m/>
    <m/>
    <s v=""/>
    <s v=""/>
    <n v="109.07701933701976"/>
    <x v="1422"/>
    <m/>
    <m/>
    <m/>
    <n v="110.11126866845019"/>
    <n v="0"/>
    <n v="0"/>
    <m/>
  </r>
  <r>
    <x v="1465"/>
    <n v="1110.32"/>
    <n v="9.1949878301633703E-4"/>
    <n v="1.5898998012669252E-2"/>
    <n v="0"/>
    <n v="1825.184"/>
    <n v="1825.184"/>
    <n v="1110.32"/>
    <n v="22.41"/>
    <n v="0.22409999999999999"/>
    <n v="1.9572204057383857E-2"/>
    <n v="0.17813000000000001"/>
    <n v="68316.44"/>
    <n v="61138.85"/>
    <n v="8.4470125068181856E-7"/>
    <n v="0.20452779594261614"/>
    <n v="23.273999999999997"/>
    <n v="24.701499999999999"/>
    <n v="-1"/>
    <n v="0"/>
    <n v="0.85"/>
    <n v="0.15000000000000002"/>
    <n v="176578.03107682508"/>
    <n v="2.1013224148346055E-2"/>
    <n v="0"/>
    <n v="0"/>
    <n v="0"/>
    <n v="202835.54349589034"/>
    <m/>
    <m/>
    <s v=""/>
    <s v=""/>
    <n v="109.11979104539633"/>
    <x v="1423"/>
    <m/>
    <m/>
    <m/>
    <n v="110.15157889720437"/>
    <n v="0"/>
    <n v="0"/>
    <m/>
  </r>
  <r>
    <x v="1466"/>
    <n v="1109.8"/>
    <n v="-4.6833345341878996E-4"/>
    <n v="1.0398688639542519E-2"/>
    <n v="0"/>
    <n v="1824.6089999999999"/>
    <n v="1824.6089999999999"/>
    <n v="1109.8"/>
    <n v="21.63"/>
    <n v="0.21629999999999999"/>
    <n v="1.3608127549185028E-2"/>
    <n v="0.17813000000000001"/>
    <n v="65756.38"/>
    <n v="58847.65"/>
    <n v="2.1943899020035524E-7"/>
    <n v="0.20269187245081496"/>
    <n v="23.187999999999999"/>
    <n v="24.777000000000001"/>
    <n v="-1"/>
    <n v="0"/>
    <n v="0.85"/>
    <n v="0.15000000000000002"/>
    <n v="175515.13967443214"/>
    <n v="2.0779361631997784E-2"/>
    <n v="0"/>
    <n v="0"/>
    <n v="0"/>
    <n v="201641.08255500649"/>
    <m/>
    <m/>
    <s v=""/>
    <s v=""/>
    <n v="108.477204810091"/>
    <x v="1424"/>
    <m/>
    <m/>
    <m/>
    <n v="110.15157889720437"/>
    <n v="-5.9146888793077945E-3"/>
    <n v="0"/>
    <m/>
  </r>
  <r>
    <x v="1467"/>
    <n v="1094.9000000000001"/>
    <n v="-1.3425842494142914E-2"/>
    <n v="7.2321974485283214E-3"/>
    <n v="0"/>
    <n v="1800.117"/>
    <n v="1800.117"/>
    <n v="1094.9000000000001"/>
    <n v="22.63"/>
    <n v="0.2263"/>
    <n v="2.6093397755913544E-2"/>
    <n v="0.17563000000000001"/>
    <n v="66574.84"/>
    <n v="59580.01"/>
    <n v="1.8270345003845281E-4"/>
    <n v="0.20020660224408646"/>
    <n v="22.905999999999999"/>
    <n v="24.747499999999999"/>
    <n v="-1"/>
    <n v="0"/>
    <n v="0.85"/>
    <n v="0.15000000000000002"/>
    <n v="173839.81017938271"/>
    <n v="9.8555965744444585E-3"/>
    <n v="0"/>
    <n v="0"/>
    <n v="0"/>
    <n v="199716.8923993177"/>
    <m/>
    <m/>
    <s v=""/>
    <s v=""/>
    <n v="107.44204487657262"/>
    <x v="1425"/>
    <m/>
    <m/>
    <m/>
    <n v="110.15157889720437"/>
    <n v="-1.5426523030165451E-2"/>
    <n v="0"/>
    <m/>
  </r>
  <r>
    <x v="1468"/>
    <n v="1091.3800000000001"/>
    <n v="-3.2149054708192626E-3"/>
    <n v="-1.7220112120190922E-3"/>
    <n v="0"/>
    <n v="1794.645"/>
    <n v="1794.645"/>
    <n v="1091.3800000000001"/>
    <n v="22.19"/>
    <n v="0.22190000000000001"/>
    <n v="1.7628653810954908E-2"/>
    <n v="0.17563000000000001"/>
    <n v="65311.95"/>
    <n v="58449.7"/>
    <n v="1.0368943428477257E-5"/>
    <n v="0.20427134618904511"/>
    <n v="22.583999999999996"/>
    <n v="24.8445"/>
    <n v="-1"/>
    <n v="0"/>
    <n v="0.85"/>
    <n v="0.15000000000000002"/>
    <n v="172870.06843414539"/>
    <n v="-3.2449218894541332E-3"/>
    <n v="0"/>
    <n v="0"/>
    <n v="0"/>
    <n v="198632.57869536799"/>
    <m/>
    <m/>
    <s v=""/>
    <s v=""/>
    <n v="106.85871474239893"/>
    <x v="1426"/>
    <m/>
    <m/>
    <m/>
    <n v="110.15157889720437"/>
    <n v="-2.079750911130962E-2"/>
    <n v="0"/>
    <m/>
  </r>
  <r>
    <x v="1469"/>
    <n v="1106.24"/>
    <n v="1.361578918433537E-2"/>
    <n v="-2.5737934510292604E-3"/>
    <n v="0"/>
    <n v="1819.173"/>
    <n v="1819.173"/>
    <n v="1106.24"/>
    <n v="21.16"/>
    <n v="0.21160000000000001"/>
    <n v="9.2645724981774702E-3"/>
    <n v="0.17874999999999999"/>
    <n v="62048.1"/>
    <n v="55528.46"/>
    <n v="1.8289660788675145E-4"/>
    <n v="0.20233542750182254"/>
    <n v="22.349999999999998"/>
    <n v="24.840499999999999"/>
    <n v="-1"/>
    <n v="0"/>
    <n v="0.85"/>
    <n v="0.15000000000000002"/>
    <n v="173574.79329711615"/>
    <n v="-1.1221718237550138E-2"/>
    <n v="0"/>
    <n v="0"/>
    <n v="0"/>
    <n v="199451.1914922744"/>
    <m/>
    <m/>
    <s v=""/>
    <s v=""/>
    <n v="107.29910529627305"/>
    <x v="1427"/>
    <m/>
    <m/>
    <m/>
    <n v="110.15157889720437"/>
    <n v="-1.6838750696699156E-2"/>
    <n v="0"/>
    <m/>
  </r>
  <r>
    <x v="1470"/>
    <n v="1105.6500000000001"/>
    <n v="-5.3333815446909849E-4"/>
    <n v="-4.0266303885146959E-3"/>
    <n v="0"/>
    <n v="1818.3150000000001"/>
    <n v="1818.3150000000001"/>
    <n v="1105.6500000000001"/>
    <n v="20.47"/>
    <n v="0.20469999999999999"/>
    <n v="3.7022671151584752E-4"/>
    <n v="0.17874999999999999"/>
    <n v="61543.040000000001"/>
    <n v="55076.4"/>
    <n v="2.8460136903519621E-7"/>
    <n v="0.20432977328848415"/>
    <n v="22.003999999999998"/>
    <n v="24.683"/>
    <n v="-1"/>
    <n v="0"/>
    <n v="0.85"/>
    <n v="0.15000000000000002"/>
    <n v="173284.1431711363"/>
    <n v="-1.6727747804388016E-2"/>
    <n v="0"/>
    <n v="0"/>
    <n v="0"/>
    <n v="199127.70787392443"/>
    <m/>
    <m/>
    <s v=""/>
    <s v=""/>
    <n v="107.12508025000855"/>
    <x v="1428"/>
    <m/>
    <m/>
    <m/>
    <n v="110.15157889720437"/>
    <n v="-1.8458856650514499E-2"/>
    <n v="0"/>
    <m/>
  </r>
  <r>
    <x v="1471"/>
    <n v="1110.6300000000001"/>
    <n v="4.5041378374712782E-3"/>
    <n v="9.4584090237537222E-4"/>
    <n v="0"/>
    <n v="1826.742"/>
    <n v="1826.742"/>
    <n v="1110.6300000000001"/>
    <n v="20.48"/>
    <n v="0.20480000000000001"/>
    <n v="4.7147604227707196E-3"/>
    <n v="0.17688000000000001"/>
    <n v="60698.36"/>
    <n v="54320.41"/>
    <n v="2.0196256790699874E-5"/>
    <n v="0.20008523957722929"/>
    <n v="21.616"/>
    <n v="24.465000000000003"/>
    <n v="-1"/>
    <n v="-1"/>
    <n v="0.9"/>
    <n v="9.9999999999999978E-2"/>
    <n v="173590.78441601706"/>
    <n v="-1.8654007441365583E-2"/>
    <n v="0"/>
    <n v="0"/>
    <n v="0"/>
    <n v="199502.18338215584"/>
    <m/>
    <m/>
    <s v=""/>
    <s v=""/>
    <n v="107.32653749219381"/>
    <x v="1429"/>
    <m/>
    <m/>
    <m/>
    <n v="110.15157889720437"/>
    <n v="-1.6638585389298854E-2"/>
    <n v="0"/>
    <m/>
  </r>
  <r>
    <x v="1472"/>
    <n v="1091.49"/>
    <n v="-1.7233462089084717E-2"/>
    <n v="-2.8617786925664301E-3"/>
    <n v="0"/>
    <n v="1795.6949999999999"/>
    <n v="1795.6949999999999"/>
    <n v="1091.49"/>
    <n v="24.74"/>
    <n v="0.24739999999999998"/>
    <n v="5.0742529229689332E-2"/>
    <n v="0.17938000000000001"/>
    <n v="64814.559999999998"/>
    <n v="58003.98"/>
    <n v="3.0219256065676316E-4"/>
    <n v="0.19665747077031065"/>
    <n v="21.386000000000003"/>
    <n v="24.093500000000006"/>
    <n v="-1"/>
    <n v="-1"/>
    <n v="0.97499999999999998"/>
    <n v="2.5000000000000022E-2"/>
    <n v="172075.52325797777"/>
    <n v="-1.0964041403975777E-2"/>
    <n v="0"/>
    <n v="0"/>
    <n v="0"/>
    <n v="197803.45293414942"/>
    <m/>
    <m/>
    <s v=""/>
    <s v=""/>
    <n v="106.41266851078096"/>
    <x v="1430"/>
    <m/>
    <m/>
    <m/>
    <n v="110.15157889720437"/>
    <n v="-2.5062508942784834E-2"/>
    <n v="0"/>
    <m/>
  </r>
  <r>
    <x v="1473"/>
    <n v="1095.6300000000001"/>
    <n v="3.7929802380234356E-3"/>
    <n v="4.1461070162762681E-3"/>
    <n v="0"/>
    <n v="1802.68"/>
    <n v="1802.68"/>
    <n v="1095.6300000000001"/>
    <n v="24.51"/>
    <n v="0.24510000000000001"/>
    <n v="4.0138723022810213E-2"/>
    <n v="0.1825"/>
    <n v="64896.02"/>
    <n v="58076.69"/>
    <n v="1.433231969777239E-5"/>
    <n v="0.2049612769771898"/>
    <n v="21.808"/>
    <n v="24.092500000000001"/>
    <n v="-1"/>
    <n v="-1"/>
    <n v="0.9"/>
    <n v="9.9999999999999978E-2"/>
    <n v="172717.27790652556"/>
    <n v="-1.0148923423146883E-2"/>
    <n v="0"/>
    <n v="0"/>
    <n v="0"/>
    <n v="198559.85981433379"/>
    <m/>
    <m/>
    <s v=""/>
    <s v=""/>
    <n v="106.81959403915953"/>
    <x v="1431"/>
    <m/>
    <m/>
    <m/>
    <n v="110.15157889720437"/>
    <n v="-2.1410730429859859E-2"/>
    <n v="0"/>
    <m/>
  </r>
  <r>
    <x v="1474"/>
    <n v="1108.8599999999999"/>
    <n v="1.2075244379945671E-2"/>
    <n v="2.6055622118865696E-3"/>
    <n v="0"/>
    <n v="1824.5409999999999"/>
    <n v="1824.5409999999999"/>
    <n v="1108.8599999999999"/>
    <n v="21.92"/>
    <n v="0.21920000000000001"/>
    <n v="2.5003242014481342E-2"/>
    <n v="0.17938000000000001"/>
    <n v="62427.040000000001"/>
    <n v="55867.05"/>
    <n v="1.4407009465715337E-4"/>
    <n v="0.19419675798551866"/>
    <n v="22.271999999999998"/>
    <n v="23.783500000000004"/>
    <n v="-1"/>
    <n v="-1"/>
    <n v="0.97499999999999998"/>
    <n v="2.5000000000000022E-2"/>
    <n v="173937.18462206592"/>
    <n v="-8.83846052725068E-4"/>
    <n v="0"/>
    <n v="0"/>
    <n v="0"/>
    <n v="199971.56741584573"/>
    <m/>
    <m/>
    <s v=""/>
    <s v=""/>
    <n v="107.5790528393244"/>
    <x v="1432"/>
    <m/>
    <m/>
    <m/>
    <n v="110.15157889720437"/>
    <n v="-1.4478873156471006E-2"/>
    <n v="0"/>
    <m/>
  </r>
  <r>
    <x v="1475"/>
    <n v="1109.24"/>
    <n v="3.4269429864908219E-4"/>
    <n v="3.4815946650047502E-3"/>
    <n v="0"/>
    <n v="1825.3979999999999"/>
    <n v="1825.3979999999999"/>
    <n v="1109.24"/>
    <n v="21.12"/>
    <n v="0.2112"/>
    <n v="2.7674387643783688E-2"/>
    <n v="0.1825"/>
    <n v="61772.41"/>
    <n v="55281.120000000003"/>
    <n v="1.1739914915856315E-7"/>
    <n v="0.18352561235621631"/>
    <n v="22.423999999999999"/>
    <n v="23.390500000000007"/>
    <n v="-1"/>
    <n v="-1"/>
    <n v="0.97499999999999998"/>
    <n v="2.5000000000000022E-2"/>
    <n v="173949.69567350872"/>
    <n v="2.0878107821189484E-3"/>
    <n v="0"/>
    <n v="0"/>
    <n v="0"/>
    <n v="200010.72314125689"/>
    <m/>
    <m/>
    <s v=""/>
    <s v=""/>
    <n v="107.60011751320482"/>
    <x v="1433"/>
    <m/>
    <m/>
    <m/>
    <n v="110.15157889720437"/>
    <n v="-1.4311557322364554E-2"/>
    <n v="0"/>
    <m/>
  </r>
  <r>
    <x v="1476"/>
    <n v="1099.92"/>
    <n v="-8.402149219285171E-3"/>
    <n v="-9.4246923917516989E-3"/>
    <n v="0"/>
    <n v="1810.126"/>
    <n v="1810.126"/>
    <n v="1099.92"/>
    <n v="22.46"/>
    <n v="0.22460000000000002"/>
    <n v="6.8391050470576198E-2"/>
    <n v="0.18187999999999999"/>
    <n v="63085.27"/>
    <n v="56455.93"/>
    <n v="7.1193874225140366E-5"/>
    <n v="0.15620894952942382"/>
    <n v="22.554000000000002"/>
    <n v="23.006000000000004"/>
    <n v="-1"/>
    <n v="-1"/>
    <n v="0.97499999999999998"/>
    <n v="2.5000000000000022E-2"/>
    <n v="172617.10071313541"/>
    <n v="3.8408159580713974E-3"/>
    <n v="0"/>
    <n v="0"/>
    <n v="0"/>
    <n v="198485.46030535642"/>
    <m/>
    <m/>
    <s v=""/>
    <s v=""/>
    <n v="106.77956920557479"/>
    <x v="1434"/>
    <m/>
    <m/>
    <m/>
    <n v="110.15157889720437"/>
    <n v="-2.1853783315370023E-2"/>
    <n v="0"/>
    <m/>
  </r>
  <r>
    <x v="1477"/>
    <n v="1105.98"/>
    <n v="5.5094915993889604E-3"/>
    <n v="1.3318261296721978E-2"/>
    <n v="0"/>
    <n v="1820.107"/>
    <n v="1820.107"/>
    <n v="1105.98"/>
    <n v="21.25"/>
    <n v="0.21249999999999999"/>
    <n v="5.5203088839990699E-2"/>
    <n v="0.18063000000000001"/>
    <n v="61676.6"/>
    <n v="55195.199999999997"/>
    <n v="3.0188100237143174E-5"/>
    <n v="0.1572969111600093"/>
    <n v="22.95"/>
    <n v="22.743000000000002"/>
    <n v="1"/>
    <n v="0"/>
    <n v="0.9"/>
    <n v="9.9999999999999978E-2"/>
    <n v="173447.98859066083"/>
    <n v="-5.609074848974549E-3"/>
    <n v="0"/>
    <n v="0"/>
    <n v="0"/>
    <n v="199441.74158189393"/>
    <m/>
    <n v="199729.8"/>
    <s v=""/>
    <n v="-1.4422405575235109E-3"/>
    <n v="107.29402151150663"/>
    <x v="1435"/>
    <m/>
    <m/>
    <m/>
    <n v="110.15157889720437"/>
    <n v="-1.7166762897118382E-2"/>
    <n v="0"/>
    <m/>
  </r>
  <r>
    <x v="1478"/>
    <n v="1103.25"/>
    <n v="-2.4683990668908917E-3"/>
    <n v="7.0568819918076509E-3"/>
    <n v="0"/>
    <n v="1815.6969999999999"/>
    <n v="1815.6969999999999"/>
    <n v="1103.25"/>
    <n v="22.1"/>
    <n v="0.221"/>
    <n v="6.2820170727299729E-2"/>
    <n v="0.18124999999999999"/>
    <n v="61428.63"/>
    <n v="54973.02"/>
    <n v="6.1080680014155216E-6"/>
    <n v="0.15817982927270027"/>
    <n v="22.252000000000002"/>
    <n v="22.533999999999999"/>
    <n v="-1"/>
    <n v="0"/>
    <n v="0.9"/>
    <n v="9.9999999999999978E-2"/>
    <n v="172992.84473617337"/>
    <n v="7.9759474601477365E-3"/>
    <n v="0"/>
    <n v="0"/>
    <n v="0"/>
    <n v="198926.64543434192"/>
    <m/>
    <m/>
    <s v=""/>
    <s v=""/>
    <n v="107.01691433876744"/>
    <x v="1436"/>
    <m/>
    <m/>
    <m/>
    <n v="110.15157889720437"/>
    <n v="-1.9781657834255451E-2"/>
    <n v="0"/>
    <m/>
  </r>
  <r>
    <x v="1479"/>
    <n v="1091.94"/>
    <n v="-1.025152957171982E-2"/>
    <n v="-1.526989195985784E-2"/>
    <n v="0"/>
    <n v="1797.306"/>
    <n v="1797.306"/>
    <n v="1091.94"/>
    <n v="23.69"/>
    <n v="0.2369"/>
    <n v="7.8538439090325735E-2"/>
    <n v="0.18124999999999999"/>
    <n v="63049.87"/>
    <n v="56423.8"/>
    <n v="1.0618145093076902E-4"/>
    <n v="0.15836156090967426"/>
    <n v="21.77"/>
    <n v="22.429500000000001"/>
    <n v="-1"/>
    <n v="0"/>
    <n v="0.9"/>
    <n v="9.9999999999999978E-2"/>
    <n v="171853.28893381267"/>
    <n v="1.5954792304968546E-3"/>
    <n v="0"/>
    <n v="0"/>
    <n v="0"/>
    <n v="197638.24171446986"/>
    <m/>
    <m/>
    <s v=""/>
    <s v=""/>
    <n v="106.32378954282949"/>
    <x v="1437"/>
    <m/>
    <m/>
    <m/>
    <n v="110.15157889720437"/>
    <n v="-2.6155661716787515E-2"/>
    <n v="0"/>
    <m/>
  </r>
  <r>
    <x v="1480"/>
    <n v="1095.95"/>
    <n v="3.6723629503452315E-3"/>
    <n v="-1.194022330816169E-2"/>
    <n v="0"/>
    <n v="1804.0989999999999"/>
    <n v="1804.0989999999999"/>
    <n v="1095.95"/>
    <n v="22.66"/>
    <n v="0.2266"/>
    <n v="7.7816590591810314E-2"/>
    <n v="0.18"/>
    <n v="62579.53"/>
    <n v="56002.81"/>
    <n v="1.3436889403162678E-5"/>
    <n v="0.14878340940818968"/>
    <n v="22.124000000000002"/>
    <n v="22.456499999999998"/>
    <n v="-1"/>
    <n v="0"/>
    <n v="0.9"/>
    <n v="9.9999999999999978E-2"/>
    <n v="172293.06241749742"/>
    <n v="-1.19807371424413E-2"/>
    <n v="0"/>
    <n v="0"/>
    <n v="0"/>
    <n v="198163.09183092337"/>
    <m/>
    <m/>
    <s v=""/>
    <s v=""/>
    <n v="106.6061440752279"/>
    <x v="1438"/>
    <m/>
    <m/>
    <m/>
    <n v="110.15157889720437"/>
    <n v="-2.3594924772809112E-2"/>
    <n v="0"/>
    <m/>
  </r>
  <r>
    <x v="1481"/>
    <n v="1102.3499999999999"/>
    <n v="5.8396824672657388E-3"/>
    <n v="2.3016083783892194E-3"/>
    <n v="0"/>
    <n v="1814.8140000000001"/>
    <n v="1814.8140000000001"/>
    <n v="1102.3499999999999"/>
    <n v="22.32"/>
    <n v="0.22320000000000001"/>
    <n v="7.4140210991133271E-2"/>
    <n v="0.17874999999999999"/>
    <n v="61626.11"/>
    <n v="55149.51"/>
    <n v="3.3903807499761065E-5"/>
    <n v="0.14905978900886674"/>
    <n v="22.431999999999999"/>
    <n v="22.447499999999998"/>
    <n v="-1"/>
    <n v="0"/>
    <n v="0.9"/>
    <n v="9.9999999999999978E-2"/>
    <n v="172936.06713468395"/>
    <n v="-9.5236341150068959E-3"/>
    <n v="0"/>
    <n v="0"/>
    <n v="0"/>
    <n v="198920.43037942247"/>
    <m/>
    <m/>
    <s v=""/>
    <s v=""/>
    <n v="107.01357081483441"/>
    <x v="1439"/>
    <m/>
    <m/>
    <m/>
    <n v="110.15157889720437"/>
    <n v="-1.9888815958669315E-2"/>
    <n v="0"/>
    <m/>
  </r>
  <r>
    <x v="1482"/>
    <n v="1106.4100000000001"/>
    <n v="3.6830407765231499E-3"/>
    <n v="4.7515755552340888E-4"/>
    <n v="0"/>
    <n v="1821.8030000000001"/>
    <n v="1821.8030000000001"/>
    <n v="1106.4100000000001"/>
    <n v="21.59"/>
    <n v="0.21590000000000001"/>
    <n v="8.5264602568299902E-2"/>
    <n v="0.17718999999999999"/>
    <n v="61270.49"/>
    <n v="54831.19"/>
    <n v="1.3514997796222934E-5"/>
    <n v="0.13063539743170011"/>
    <n v="22.404000000000003"/>
    <n v="22.4115"/>
    <n v="-1"/>
    <n v="0"/>
    <n v="0.9"/>
    <n v="9.9999999999999978E-2"/>
    <n v="173409.486896886"/>
    <n v="1.8478263175014664E-3"/>
    <n v="0"/>
    <n v="0"/>
    <n v="0"/>
    <n v="199495.09448031976"/>
    <m/>
    <m/>
    <s v=""/>
    <s v=""/>
    <n v="107.32272386331121"/>
    <x v="1440"/>
    <m/>
    <m/>
    <m/>
    <n v="110.15157889720437"/>
    <n v="-1.7082942058875616E-2"/>
    <n v="0"/>
    <m/>
  </r>
  <r>
    <x v="1483"/>
    <n v="1114.1099999999999"/>
    <n v="6.9594454135446515E-3"/>
    <n v="9.9030020359589521E-3"/>
    <n v="0"/>
    <n v="1834.5530000000001"/>
    <n v="1834.5530000000001"/>
    <n v="1114.1099999999999"/>
    <n v="21.15"/>
    <n v="0.21149999999999999"/>
    <n v="8.0273599301235732E-2"/>
    <n v="0.17813000000000001"/>
    <n v="60054.66"/>
    <n v="53742.91"/>
    <n v="4.809894435203073E-5"/>
    <n v="0.13122640069876426"/>
    <n v="22.472000000000001"/>
    <n v="22.279"/>
    <n v="1"/>
    <n v="0"/>
    <n v="0.9"/>
    <n v="9.9999999999999978E-2"/>
    <n v="174151.45721126531"/>
    <n v="-2.2197832380577154E-4"/>
    <n v="0"/>
    <n v="0"/>
    <n v="0"/>
    <n v="200355.78423464496"/>
    <m/>
    <m/>
    <s v=""/>
    <s v=""/>
    <n v="107.78575063134303"/>
    <x v="1441"/>
    <m/>
    <m/>
    <m/>
    <n v="110.15157889720437"/>
    <n v="-1.2919380673980907E-2"/>
    <n v="0"/>
    <m/>
  </r>
  <r>
    <x v="1484"/>
    <n v="1107.93"/>
    <n v="-5.5470285698897559E-3"/>
    <n v="1.4607503037789016E-2"/>
    <n v="0"/>
    <n v="1824.366"/>
    <n v="1824.366"/>
    <n v="1107.93"/>
    <n v="21.49"/>
    <n v="0.21489999999999998"/>
    <n v="8.2677707993550842E-2"/>
    <n v="0.17813000000000001"/>
    <n v="59411.73"/>
    <n v="53167.49"/>
    <n v="3.094107766020257E-5"/>
    <n v="0.13222229200644914"/>
    <n v="22.282"/>
    <n v="22.168499999999998"/>
    <n v="1"/>
    <n v="0"/>
    <n v="0.9"/>
    <n v="9.9999999999999978E-2"/>
    <n v="173095.57417780475"/>
    <n v="6.6974589432233778E-3"/>
    <n v="0"/>
    <n v="0"/>
    <n v="0"/>
    <n v="199139.99711157713"/>
    <m/>
    <m/>
    <s v=""/>
    <s v=""/>
    <n v="107.13169151261893"/>
    <x v="1442"/>
    <m/>
    <m/>
    <m/>
    <n v="110.15157889720437"/>
    <n v="-1.8934660165099926E-2"/>
    <n v="0"/>
    <m/>
  </r>
  <r>
    <x v="1485"/>
    <n v="1109.18"/>
    <n v="1.1282301228416891E-3"/>
    <n v="1.2063370210285473E-2"/>
    <n v="0"/>
    <n v="1826.452"/>
    <n v="1826.452"/>
    <n v="1109.18"/>
    <n v="20.54"/>
    <n v="0.2054"/>
    <n v="7.6485206664812871E-2"/>
    <n v="0.17813000000000001"/>
    <n v="56705.919999999998"/>
    <n v="50746"/>
    <n v="1.271468566079516E-6"/>
    <n v="0.12891479333518713"/>
    <n v="21.841999999999999"/>
    <n v="22.098499999999998"/>
    <n v="-1"/>
    <n v="0"/>
    <n v="0.9"/>
    <n v="9.9999999999999978E-2"/>
    <n v="172482.98045817364"/>
    <n v="7.2287545481339865E-3"/>
    <n v="0"/>
    <n v="0"/>
    <n v="0"/>
    <n v="198437.9755511457"/>
    <m/>
    <m/>
    <s v=""/>
    <s v=""/>
    <n v="106.75402374954666"/>
    <x v="1443"/>
    <m/>
    <m/>
    <m/>
    <n v="110.15157889720437"/>
    <n v="-2.2418621502113156E-2"/>
    <n v="0"/>
    <m/>
  </r>
  <r>
    <x v="1486"/>
    <n v="1096.08"/>
    <n v="-1.1810526695396728E-2"/>
    <n v="-5.5868389523769935E-3"/>
    <n v="0"/>
    <n v="1804.961"/>
    <n v="1804.961"/>
    <n v="1096.08"/>
    <n v="22.51"/>
    <n v="0.22510000000000002"/>
    <n v="9.7591435466446191E-2"/>
    <n v="0.17938000000000001"/>
    <n v="57515.15"/>
    <n v="51470.13"/>
    <n v="1.411540031764418E-4"/>
    <n v="0.12750856453355383"/>
    <n v="21.417999999999999"/>
    <n v="22.005000000000003"/>
    <n v="-1"/>
    <n v="0"/>
    <n v="0.9"/>
    <n v="9.9999999999999978E-2"/>
    <n v="170895.70506942814"/>
    <n v="1.1022965057989609E-3"/>
    <n v="0"/>
    <n v="0"/>
    <n v="0"/>
    <n v="196619.72578965474"/>
    <m/>
    <m/>
    <s v=""/>
    <s v=""/>
    <n v="105.77585675463705"/>
    <x v="1444"/>
    <m/>
    <m/>
    <m/>
    <n v="110.15157889720437"/>
    <n v="-3.140122614602936E-2"/>
    <n v="0"/>
    <m/>
  </r>
  <r>
    <x v="1487"/>
    <n v="1102.47"/>
    <n v="5.8298664331071226E-3"/>
    <n v="-3.4400132957930207E-3"/>
    <n v="0"/>
    <n v="1815.4949999999999"/>
    <n v="1815.4949999999999"/>
    <n v="1102.47"/>
    <n v="21.68"/>
    <n v="0.21679999999999999"/>
    <n v="9.225296579342078E-2"/>
    <n v="0.17938000000000001"/>
    <n v="56698.87"/>
    <n v="50739.59"/>
    <n v="3.3790254255567765E-5"/>
    <n v="0.12454703420657921"/>
    <n v="21.455999999999996"/>
    <n v="22.048999999999999"/>
    <n v="-1"/>
    <n v="0"/>
    <n v="0.9"/>
    <n v="9.9999999999999978E-2"/>
    <n v="171549.81389989838"/>
    <n v="-1.1798360510111294E-2"/>
    <n v="0"/>
    <n v="0"/>
    <n v="0"/>
    <n v="197373.42425413875"/>
    <m/>
    <m/>
    <s v=""/>
    <s v=""/>
    <n v="106.18132523189827"/>
    <x v="1445"/>
    <m/>
    <m/>
    <m/>
    <n v="110.15157889720437"/>
    <n v="-2.7713622570758045E-2"/>
    <n v="0"/>
    <m/>
  </r>
  <r>
    <x v="1488"/>
    <n v="1114.05"/>
    <n v="1.0503687175161147E-2"/>
    <n v="1.0422846582347489E-4"/>
    <n v="0"/>
    <n v="1834.5940000000001"/>
    <n v="1834.5940000000001"/>
    <n v="1114.05"/>
    <n v="20.49"/>
    <n v="0.20489999999999997"/>
    <n v="7.8847074353371627E-2"/>
    <n v="0.17813000000000001"/>
    <n v="54756.67"/>
    <n v="49001.35"/>
    <n v="1.0917965158037065E-4"/>
    <n v="0.12605292564662834"/>
    <n v="21.474"/>
    <n v="22.0015"/>
    <n v="-1"/>
    <n v="0"/>
    <n v="0.9"/>
    <n v="9.9999999999999978E-2"/>
    <n v="172583.83251276394"/>
    <n v="-1.0724171037386432E-2"/>
    <n v="0"/>
    <n v="0"/>
    <n v="0"/>
    <n v="198566.0593358512"/>
    <m/>
    <m/>
    <s v=""/>
    <s v=""/>
    <n v="106.82292920656116"/>
    <x v="1446"/>
    <m/>
    <m/>
    <m/>
    <n v="110.15157889720437"/>
    <n v="-2.1914926764255993E-2"/>
    <n v="0"/>
    <m/>
  </r>
  <r>
    <x v="1489"/>
    <n v="1118.02"/>
    <n v="3.5635743458553026E-3"/>
    <n v="9.2148313815685334E-3"/>
    <n v="0"/>
    <n v="1841.175"/>
    <n v="1841.175"/>
    <n v="1118.02"/>
    <n v="19.54"/>
    <n v="0.19539999999999999"/>
    <n v="6.4489993614218089E-2"/>
    <n v="0.17813000000000001"/>
    <n v="53390.75"/>
    <n v="47778.9"/>
    <n v="1.2653955416437085E-5"/>
    <n v="0.1309100063857819"/>
    <n v="21.341999999999999"/>
    <n v="21.916499999999999"/>
    <n v="-1"/>
    <n v="0"/>
    <n v="0.9"/>
    <n v="9.9999999999999978E-2"/>
    <n v="172706.79672016183"/>
    <n v="-9.0015020465759044E-3"/>
    <n v="0"/>
    <n v="0"/>
    <n v="0"/>
    <n v="198711.79204512952"/>
    <m/>
    <m/>
    <s v=""/>
    <s v=""/>
    <n v="106.90132928630484"/>
    <x v="1447"/>
    <m/>
    <m/>
    <m/>
    <n v="110.15157889720437"/>
    <n v="-2.1222560806764212E-2"/>
    <n v="0"/>
    <m/>
  </r>
  <r>
    <x v="1490"/>
    <n v="1120.5899999999999"/>
    <n v="2.2987066420994129E-3"/>
    <n v="1.0385307900826257E-2"/>
    <n v="0"/>
    <n v="1845.8040000000001"/>
    <n v="1845.8040000000001"/>
    <n v="1120.5899999999999"/>
    <n v="19.71"/>
    <n v="0.1971"/>
    <n v="7.3853944865342247E-2"/>
    <n v="0.17688000000000001"/>
    <n v="52930.720000000001"/>
    <n v="47367.13"/>
    <n v="5.2719312815489635E-6"/>
    <n v="0.12324605513465775"/>
    <n v="20.951999999999998"/>
    <n v="21.835500000000003"/>
    <n v="-1"/>
    <n v="0"/>
    <n v="0.9"/>
    <n v="9.9999999999999978E-2"/>
    <n v="172915.25590227489"/>
    <n v="-2.2460277190193834E-3"/>
    <n v="0"/>
    <n v="0"/>
    <n v="0"/>
    <n v="198990.20935728331"/>
    <m/>
    <m/>
    <s v=""/>
    <s v=""/>
    <n v="107.05110993323696"/>
    <x v="1448"/>
    <m/>
    <m/>
    <m/>
    <n v="110.15157889720437"/>
    <n v="-1.987669552286353E-2"/>
    <n v="0"/>
    <m/>
  </r>
  <r>
    <x v="1491"/>
    <n v="1126.48"/>
    <n v="5.256159701585883E-3"/>
    <n v="2.7451994297808868E-2"/>
    <n v="0"/>
    <n v="1855.501"/>
    <n v="1855.501"/>
    <n v="1126.48"/>
    <n v="19.47"/>
    <n v="0.19469999999999998"/>
    <n v="7.1691032241808728E-2"/>
    <n v="0.17688000000000001"/>
    <n v="52254.36"/>
    <n v="46761.77"/>
    <n v="2.748269808595845E-5"/>
    <n v="0.12300896775819126"/>
    <n v="20.786000000000001"/>
    <n v="21.797499999999999"/>
    <n v="-1"/>
    <n v="0"/>
    <n v="0.9"/>
    <n v="9.9999999999999978E-2"/>
    <n v="173512.25043598912"/>
    <n v="2.5061918744271328E-3"/>
    <n v="0"/>
    <n v="0"/>
    <n v="0"/>
    <n v="199676.79765739825"/>
    <m/>
    <m/>
    <s v=""/>
    <s v=""/>
    <n v="107.42047503834377"/>
    <x v="1449"/>
    <m/>
    <m/>
    <m/>
    <n v="110.15157889720437"/>
    <n v="-1.6520513181683016E-2"/>
    <n v="0"/>
    <m/>
  </r>
  <r>
    <x v="1492"/>
    <n v="1127.78"/>
    <n v="1.1540373553013961E-3"/>
    <n v="2.2776165220003142E-2"/>
    <n v="0"/>
    <n v="1857.8879999999999"/>
    <n v="1857.8879999999999"/>
    <n v="1127.78"/>
    <n v="19.93"/>
    <n v="0.1993"/>
    <n v="8.3753427334022926E-2"/>
    <n v="0.17688000000000001"/>
    <n v="51794.080000000002"/>
    <n v="46349.51"/>
    <n v="1.3302668921073379E-6"/>
    <n v="0.11554657266597708"/>
    <n v="20.178000000000001"/>
    <n v="21.747000000000003"/>
    <n v="-1"/>
    <n v="0"/>
    <n v="0.9"/>
    <n v="9.9999999999999978E-2"/>
    <n v="173539.49463685308"/>
    <n v="1.5310773114502796E-2"/>
    <n v="0"/>
    <n v="0"/>
    <n v="0"/>
    <n v="199732.09921470119"/>
    <m/>
    <m/>
    <s v=""/>
    <s v=""/>
    <n v="107.45022571356259"/>
    <x v="1450"/>
    <m/>
    <m/>
    <m/>
    <n v="110.15157889720437"/>
    <n v="-1.6350547280704619E-2"/>
    <n v="0"/>
    <m/>
  </r>
  <r>
    <x v="1493"/>
    <n v="1126.2"/>
    <n v="-1.4009824611181942E-3"/>
    <n v="1.08714955837238E-2"/>
    <n v="0"/>
    <n v="1855.6089999999999"/>
    <n v="1855.6089999999999"/>
    <n v="1126.2"/>
    <n v="20.010000000000002"/>
    <n v="0.20010000000000003"/>
    <n v="8.4501608669851319E-2"/>
    <n v="0.18124999999999999"/>
    <n v="52092.79"/>
    <n v="46616.68"/>
    <n v="1.9655051731524038E-6"/>
    <n v="0.11559839133014871"/>
    <n v="19.828000000000003"/>
    <n v="21.506500000000003"/>
    <n v="-1"/>
    <n v="0"/>
    <n v="0.9"/>
    <n v="9.9999999999999978E-2"/>
    <n v="173420.71386954514"/>
    <n v="1.1598268116546739E-2"/>
    <n v="0"/>
    <n v="0"/>
    <n v="0"/>
    <n v="199626.78659830647"/>
    <m/>
    <m/>
    <s v=""/>
    <s v=""/>
    <n v="107.39357050167332"/>
    <x v="1451"/>
    <m/>
    <m/>
    <m/>
    <n v="110.15157889720437"/>
    <n v="-1.6894783835443183E-2"/>
    <n v="0"/>
    <m/>
  </r>
  <r>
    <x v="1494"/>
    <n v="1126.42"/>
    <n v="1.9534718522473682E-4"/>
    <n v="7.5032684230932345E-3"/>
    <n v="0"/>
    <n v="1856.1410000000001"/>
    <n v="1856.1410000000001"/>
    <n v="1126.42"/>
    <n v="19.96"/>
    <n v="0.1996"/>
    <n v="8.4908400024044997E-2"/>
    <n v="0.18"/>
    <n v="52901.86"/>
    <n v="47340.56"/>
    <n v="3.8153069559153146E-8"/>
    <n v="0.114691599975955"/>
    <n v="19.732000000000003"/>
    <n v="21.281500000000001"/>
    <n v="-1"/>
    <n v="-1"/>
    <n v="0.97499999999999998"/>
    <n v="2.5000000000000022E-2"/>
    <n v="173720.49710153701"/>
    <n v="4.8491295192398809E-3"/>
    <n v="0"/>
    <n v="0"/>
    <n v="0"/>
    <n v="199988.34282821926"/>
    <m/>
    <m/>
    <s v=""/>
    <s v=""/>
    <n v="107.58807753717248"/>
    <x v="1452"/>
    <m/>
    <m/>
    <m/>
    <n v="110.15157889720437"/>
    <n v="-1.5139856123527862E-2"/>
    <n v="0"/>
    <m/>
  </r>
  <r>
    <x v="1495"/>
    <n v="1115.0999999999999"/>
    <n v="-1.004953747270132E-2"/>
    <n v="-4.8449756917074982E-3"/>
    <n v="0"/>
    <n v="1837.499"/>
    <n v="1837.499"/>
    <n v="1115.0999999999999"/>
    <n v="21.68"/>
    <n v="0.21679999999999999"/>
    <n v="0.11834634740627648"/>
    <n v="0.16875000000000001"/>
    <n v="54338.41"/>
    <n v="48625.95"/>
    <n v="1.0201757426492117E-4"/>
    <n v="9.8453652593723517E-2"/>
    <n v="19.816000000000003"/>
    <n v="21.183499999999999"/>
    <n v="-1"/>
    <n v="-1"/>
    <n v="0.97499999999999998"/>
    <n v="2.5000000000000022E-2"/>
    <n v="172136.25311450558"/>
    <n v="5.869487481825475E-3"/>
    <n v="0"/>
    <n v="0"/>
    <n v="0"/>
    <n v="198165.75754721495"/>
    <m/>
    <m/>
    <s v=""/>
    <s v=""/>
    <n v="106.60757815526983"/>
    <x v="1453"/>
    <m/>
    <m/>
    <m/>
    <n v="110.15157889720437"/>
    <n v="-2.4140737015338143E-2"/>
    <n v="0"/>
    <m/>
  </r>
  <r>
    <x v="1496"/>
    <n v="1132.99"/>
    <n v="1.6043404178997411E-2"/>
    <n v="5.9422687857040302E-3"/>
    <n v="0"/>
    <n v="1867.0630000000001"/>
    <n v="1867.0630000000001"/>
    <n v="1132.99"/>
    <n v="20.04"/>
    <n v="0.20039999999999999"/>
    <n v="9.6971201093803694E-2"/>
    <n v="0.17374999999999999"/>
    <n v="52332.73"/>
    <n v="46830.53"/>
    <n v="2.5332124898790081E-4"/>
    <n v="0.1034287989061963"/>
    <n v="20.21"/>
    <n v="21.211499999999997"/>
    <n v="-1"/>
    <n v="-1"/>
    <n v="0.97499999999999998"/>
    <n v="2.5000000000000022E-2"/>
    <n v="174669.96827990966"/>
    <n v="-4.5051131185878113E-3"/>
    <n v="0"/>
    <n v="0"/>
    <n v="0"/>
    <n v="201091.52757546562"/>
    <m/>
    <n v="201381.97"/>
    <s v=""/>
    <n v="-1.4422464162724413E-3"/>
    <n v="108.18155975941637"/>
    <x v="1454"/>
    <m/>
    <m/>
    <m/>
    <n v="110.15157889720437"/>
    <n v="-9.8359930495648396E-3"/>
    <n v="0"/>
    <m/>
  </r>
  <r>
    <x v="1497"/>
    <n v="1136.52"/>
    <n v="3.1156497409510209E-3"/>
    <n v="7.903881171353655E-3"/>
    <n v="0"/>
    <n v="1872.896"/>
    <n v="1872.896"/>
    <n v="1136.52"/>
    <n v="19.350000000000001"/>
    <n v="0.19350000000000001"/>
    <n v="8.4188798577540552E-2"/>
    <n v="0.17499999999999999"/>
    <n v="51294.66"/>
    <n v="45901.5"/>
    <n v="9.6771149793135058E-6"/>
    <n v="0.10931120142245945"/>
    <n v="20.324000000000002"/>
    <n v="21.090500000000002"/>
    <n v="-1"/>
    <n v="-1"/>
    <n v="0.97499999999999998"/>
    <n v="2.5000000000000022E-2"/>
    <n v="175113.94533510253"/>
    <n v="6.6722542126651518E-3"/>
    <n v="0"/>
    <n v="0"/>
    <n v="0"/>
    <n v="201604.34216432885"/>
    <m/>
    <m/>
    <s v=""/>
    <s v=""/>
    <n v="108.45743951804911"/>
    <x v="1455"/>
    <m/>
    <m/>
    <m/>
    <n v="110.15157889720437"/>
    <n v="-7.3367583494865496E-3"/>
    <n v="0"/>
    <m/>
  </r>
  <r>
    <x v="1498"/>
    <n v="1137.1400000000001"/>
    <n v="5.4552493576887073E-4"/>
    <n v="9.85038856824072E-3"/>
    <n v="0"/>
    <n v="1874.729"/>
    <n v="1874.729"/>
    <n v="1137.1400000000001"/>
    <n v="19.16"/>
    <n v="0.19159999999999999"/>
    <n v="8.1789067229485063E-2"/>
    <n v="0.17499999999999999"/>
    <n v="49445.64"/>
    <n v="44246.79"/>
    <n v="2.9743518985645911E-7"/>
    <n v="0.10981093277051493"/>
    <n v="20.207999999999998"/>
    <n v="20.995500000000003"/>
    <n v="-1"/>
    <n v="-1"/>
    <n v="0.97499999999999998"/>
    <n v="2.5000000000000022E-2"/>
    <n v="175049.26841682813"/>
    <n v="9.0725785593885888E-3"/>
    <n v="0"/>
    <n v="0"/>
    <n v="0"/>
    <n v="201615.03830210143"/>
    <m/>
    <m/>
    <s v=""/>
    <s v=""/>
    <n v="108.46319373793889"/>
    <x v="1456"/>
    <m/>
    <m/>
    <m/>
    <n v="110.15157889720437"/>
    <n v="-7.3099303169742447E-3"/>
    <n v="0"/>
    <m/>
  </r>
  <r>
    <x v="1499"/>
    <n v="1141.69"/>
    <n v="4.0012663348401034E-3"/>
    <n v="1.3656307717856087E-2"/>
    <n v="0"/>
    <n v="1882.3440000000001"/>
    <n v="1882.3440000000001"/>
    <n v="1141.69"/>
    <n v="19.059999999999999"/>
    <n v="0.19059999999999999"/>
    <n v="8.4551169396190506E-2"/>
    <n v="0.17499999999999999"/>
    <n v="48608.53"/>
    <n v="43497.599999999999"/>
    <n v="1.5946305591408579E-5"/>
    <n v="0.10604883060380949"/>
    <n v="20.038"/>
    <n v="20.848500000000005"/>
    <n v="-1"/>
    <n v="-1"/>
    <n v="0.97499999999999998"/>
    <n v="2.5000000000000022E-2"/>
    <n v="175658.07800604348"/>
    <n v="9.3907729413917895E-3"/>
    <n v="0"/>
    <n v="0"/>
    <n v="0"/>
    <n v="202328.17584902968"/>
    <m/>
    <m/>
    <s v=""/>
    <s v=""/>
    <n v="108.84684158765126"/>
    <x v="1457"/>
    <m/>
    <m/>
    <m/>
    <n v="110.15157889720437"/>
    <n v="-3.8245902058944292E-3"/>
    <n v="0"/>
    <m/>
  </r>
  <r>
    <x v="1500"/>
    <n v="1144.98"/>
    <n v="2.8816929289035009E-3"/>
    <n v="2.6587538119460907E-2"/>
    <n v="0"/>
    <n v="1887.7660000000001"/>
    <n v="1887.7660000000001"/>
    <n v="1144.98"/>
    <n v="18.13"/>
    <n v="0.18129999999999999"/>
    <n v="7.6023121302388461E-2"/>
    <n v="0.17313000000000001"/>
    <n v="47334.94"/>
    <n v="42357.83"/>
    <n v="8.280287161467245E-6"/>
    <n v="0.10527687869761153"/>
    <n v="19.858000000000001"/>
    <n v="20.617000000000001"/>
    <n v="-1"/>
    <n v="-1"/>
    <n v="0.97499999999999998"/>
    <n v="2.5000000000000022E-2"/>
    <n v="176036.546374848"/>
    <n v="1.1153438637548696E-2"/>
    <n v="0"/>
    <n v="0"/>
    <n v="0"/>
    <n v="202763.8725760736"/>
    <m/>
    <m/>
    <s v=""/>
    <s v=""/>
    <n v="109.08123411568053"/>
    <x v="1458"/>
    <m/>
    <m/>
    <m/>
    <n v="110.15157889720437"/>
    <n v="-1.7053938463112983E-3"/>
    <n v="0"/>
    <m/>
  </r>
  <r>
    <x v="1501"/>
    <n v="1146.98"/>
    <n v="1.7467554018411047E-3"/>
    <n v="1.2290889342304601E-2"/>
    <n v="0"/>
    <n v="1891.056"/>
    <n v="1891.056"/>
    <n v="1146.98"/>
    <n v="17.55"/>
    <n v="0.17550000000000002"/>
    <n v="7.0105014486372963E-2"/>
    <n v="0.17313000000000001"/>
    <n v="46625.53"/>
    <n v="41722.730000000003"/>
    <n v="3.045833333590317E-6"/>
    <n v="0.10539498551362705"/>
    <n v="19.148"/>
    <n v="20.390500000000003"/>
    <n v="-1"/>
    <n v="-1"/>
    <n v="0.97499999999999998"/>
    <n v="2.5000000000000022E-2"/>
    <n v="176270.36592619694"/>
    <n v="2.2658174497082406E-2"/>
    <n v="0"/>
    <n v="0"/>
    <n v="0"/>
    <n v="203032.44449120489"/>
    <m/>
    <m/>
    <s v=""/>
    <s v=""/>
    <n v="109.22571821720776"/>
    <x v="1459"/>
    <m/>
    <m/>
    <m/>
    <n v="110.15157889720437"/>
    <n v="-4.6114791306017811E-4"/>
    <n v="0"/>
    <m/>
  </r>
  <r>
    <x v="1502"/>
    <n v="1136.22"/>
    <n v="-9.3811574744110393E-3"/>
    <n v="-2.0591787305745957E-4"/>
    <n v="0"/>
    <n v="1873.32"/>
    <n v="1873.32"/>
    <n v="1136.22"/>
    <n v="18.25"/>
    <n v="0.1825"/>
    <n v="8.2867016748126229E-2"/>
    <n v="0.17313000000000001"/>
    <n v="47909.440000000002"/>
    <n v="42871.58"/>
    <n v="8.883887551326969E-5"/>
    <n v="9.9632983251873766E-2"/>
    <n v="18.649999999999999"/>
    <n v="20.152000000000005"/>
    <n v="-1"/>
    <n v="-1"/>
    <n v="0.97499999999999998"/>
    <n v="2.5000000000000022E-2"/>
    <n v="174779.42802520038"/>
    <n v="9.1624087531900766E-3"/>
    <n v="0"/>
    <n v="0"/>
    <n v="0"/>
    <n v="201315.60238782776"/>
    <m/>
    <m/>
    <s v=""/>
    <s v=""/>
    <n v="108.30210567697145"/>
    <x v="1460"/>
    <m/>
    <m/>
    <m/>
    <n v="110.15157889720437"/>
    <n v="-8.9390426377639054E-3"/>
    <n v="0"/>
    <m/>
  </r>
  <r>
    <x v="1503"/>
    <n v="1145.68"/>
    <n v="8.3258523877418611E-3"/>
    <n v="7.5744095789155308E-3"/>
    <n v="0"/>
    <n v="1889.095"/>
    <n v="1889.095"/>
    <n v="1145.68"/>
    <n v="17.850000000000001"/>
    <n v="0.17850000000000002"/>
    <n v="7.4623020697897752E-2"/>
    <n v="0.17313000000000001"/>
    <n v="47051.53"/>
    <n v="42103.83"/>
    <n v="6.874704312298653E-5"/>
    <n v="0.10387697930210227"/>
    <n v="18.43"/>
    <n v="19.985000000000007"/>
    <n v="-1"/>
    <n v="-1"/>
    <n v="0.97499999999999998"/>
    <n v="2.5000000000000022E-2"/>
    <n v="176119.98671490248"/>
    <n v="-1.9102836685108704E-3"/>
    <n v="0"/>
    <n v="0"/>
    <n v="0"/>
    <n v="202878.35174213492"/>
    <m/>
    <m/>
    <s v=""/>
    <s v=""/>
    <n v="109.14282067227887"/>
    <x v="1461"/>
    <m/>
    <m/>
    <m/>
    <n v="110.15157889720437"/>
    <n v="-1.2717448271992726E-3"/>
    <n v="0"/>
    <m/>
  </r>
  <r>
    <x v="1504"/>
    <n v="1148.46"/>
    <n v="2.426506528873551E-3"/>
    <n v="5.9996497729489784E-3"/>
    <n v="0"/>
    <n v="1893.723"/>
    <n v="1893.723"/>
    <n v="1148.46"/>
    <n v="17.63"/>
    <n v="0.17629999999999998"/>
    <n v="7.0519376749997073E-2"/>
    <n v="0.17188000000000001"/>
    <n v="46000.5"/>
    <n v="41163.279999999999"/>
    <n v="5.8736785333711556E-6"/>
    <n v="0.10578062325000291"/>
    <n v="18.167999999999999"/>
    <n v="19.820000000000004"/>
    <n v="-1"/>
    <n v="-1"/>
    <n v="0.97499999999999998"/>
    <n v="2.5000000000000022E-2"/>
    <n v="176438.30127546756"/>
    <n v="6.1166682257978167E-3"/>
    <n v="0"/>
    <n v="0"/>
    <n v="0"/>
    <n v="203249.65114557371"/>
    <m/>
    <m/>
    <s v=""/>
    <s v=""/>
    <n v="109.34256925983024"/>
    <x v="1462"/>
    <m/>
    <m/>
    <m/>
    <n v="110.20996404055809"/>
    <n v="0"/>
    <n v="0"/>
    <m/>
  </r>
  <r>
    <x v="1505"/>
    <n v="1136.03"/>
    <n v="-1.0823189314386306E-2"/>
    <n v="-7.7052324703408281E-3"/>
    <n v="0"/>
    <n v="1873.297"/>
    <n v="1873.297"/>
    <n v="1136.03"/>
    <n v="17.91"/>
    <n v="0.17910000000000001"/>
    <n v="7.3733912399054954E-2"/>
    <n v="0.17188000000000001"/>
    <n v="47194.12"/>
    <n v="42231.34"/>
    <n v="1.1842197437966363E-4"/>
    <n v="0.10536608760094505"/>
    <n v="17.881999999999998"/>
    <n v="19.627000000000002"/>
    <n v="-1"/>
    <n v="-1"/>
    <n v="0.97499999999999998"/>
    <n v="2.5000000000000022E-2"/>
    <n v="174690.86749338912"/>
    <n v="4.4417158509342247E-3"/>
    <n v="0"/>
    <n v="0"/>
    <n v="0"/>
    <n v="201244.02283490726"/>
    <m/>
    <m/>
    <s v=""/>
    <s v=""/>
    <n v="108.26359790006416"/>
    <x v="1463"/>
    <m/>
    <m/>
    <m/>
    <n v="110.20996404055809"/>
    <n v="-9.8935774672244126E-3"/>
    <n v="0"/>
    <m/>
  </r>
  <r>
    <x v="1506"/>
    <n v="1150.23"/>
    <n v="1.2499669903083488E-2"/>
    <n v="3.0476820309015551E-3"/>
    <n v="0"/>
    <n v="1896.7180000000001"/>
    <n v="1896.7180000000001"/>
    <n v="1150.23"/>
    <n v="17.579999999999998"/>
    <n v="0.17579999999999998"/>
    <n v="6.6678367129689095E-2"/>
    <n v="0.17188000000000001"/>
    <n v="45012.61"/>
    <n v="40279.040000000001"/>
    <n v="1.5431090319868891E-4"/>
    <n v="0.10912163287031089"/>
    <n v="17.838000000000001"/>
    <n v="19.495500000000003"/>
    <n v="-1"/>
    <n v="-1"/>
    <n v="0.97499999999999998"/>
    <n v="2.5000000000000022E-2"/>
    <n v="176617.96291958517"/>
    <n v="-7.6443153945625619E-3"/>
    <n v="0"/>
    <n v="0"/>
    <n v="0"/>
    <n v="203464.62726373455"/>
    <m/>
    <m/>
    <s v=""/>
    <s v=""/>
    <n v="109.45822033699926"/>
    <x v="1464"/>
    <m/>
    <m/>
    <m/>
    <n v="110.31217574166196"/>
    <n v="0"/>
    <n v="0"/>
    <m/>
  </r>
  <r>
    <x v="1507"/>
    <n v="1138.04"/>
    <n v="-1.0597880423915296E-2"/>
    <n v="1.8309590813972987E-3"/>
    <n v="0"/>
    <n v="1876.8979999999999"/>
    <n v="1876.8979999999999"/>
    <n v="1138.04"/>
    <n v="18.68"/>
    <n v="0.18679999999999999"/>
    <n v="7.1384766886546339E-2"/>
    <n v="0.17063"/>
    <n v="44699.37"/>
    <n v="39998.68"/>
    <n v="1.1351704710400226E-4"/>
    <n v="0.11541523311345366"/>
    <n v="17.844000000000001"/>
    <n v="19.249000000000002"/>
    <n v="-1"/>
    <n v="-1"/>
    <n v="0.97499999999999998"/>
    <n v="2.5000000000000022E-2"/>
    <n v="174762.24778338539"/>
    <n v="1.9719536608540089E-3"/>
    <n v="0"/>
    <n v="0"/>
    <n v="0"/>
    <n v="201356.25313260377"/>
    <m/>
    <m/>
    <s v=""/>
    <s v=""/>
    <n v="108.32397462902662"/>
    <x v="1465"/>
    <m/>
    <m/>
    <m/>
    <n v="110.31217574166196"/>
    <n v="-1.0388119737305468E-2"/>
    <n v="0"/>
    <m/>
  </r>
  <r>
    <x v="1508"/>
    <n v="1116.48"/>
    <n v="-1.894485255351297E-2"/>
    <n v="-2.5439745859857532E-2"/>
    <n v="0"/>
    <n v="1841.386"/>
    <n v="1841.386"/>
    <n v="1116.48"/>
    <n v="22.27"/>
    <n v="0.22270000000000001"/>
    <n v="0.10184306757133361"/>
    <n v="0.16938"/>
    <n v="47301.11"/>
    <n v="42326.75"/>
    <n v="3.6582703623228599E-4"/>
    <n v="0.12085693242866639"/>
    <n v="17.93"/>
    <n v="19.099000000000004"/>
    <n v="-1"/>
    <n v="-1"/>
    <n v="0.97499999999999998"/>
    <n v="2.5000000000000022E-2"/>
    <n v="171788.46900072481"/>
    <n v="-9.8296704647116151E-5"/>
    <n v="0"/>
    <n v="0"/>
    <n v="0"/>
    <n v="197934.72033539909"/>
    <m/>
    <m/>
    <s v=""/>
    <s v=""/>
    <n v="106.4832866635394"/>
    <x v="1466"/>
    <m/>
    <m/>
    <m/>
    <n v="110.31217574166196"/>
    <n v="-2.7229353425957892E-2"/>
    <n v="0"/>
    <m/>
  </r>
  <r>
    <x v="1509"/>
    <n v="1091.76"/>
    <n v="-2.2141014617368948E-2"/>
    <n v="-5.0007267006100031E-2"/>
    <n v="1"/>
    <n v="1800.6120000000001"/>
    <n v="1800.6120000000001"/>
    <n v="1091.76"/>
    <n v="27.31"/>
    <n v="0.27310000000000001"/>
    <n v="0.1420277848450863"/>
    <n v="0.16938"/>
    <n v="51428.09"/>
    <n v="46019.66"/>
    <n v="5.0130341578732474E-4"/>
    <n v="0.13107221515491371"/>
    <n v="18.814"/>
    <n v="19.188000000000002"/>
    <n v="-1"/>
    <n v="-1"/>
    <n v="0"/>
    <n v="0"/>
    <n v="168454.69083181419"/>
    <n v="-2.4594129235254725E-2"/>
    <n v="1"/>
    <n v="20"/>
    <n v="0"/>
    <n v="194093.14437452314"/>
    <m/>
    <m/>
    <s v=""/>
    <s v=""/>
    <n v="104.41662734480765"/>
    <x v="1467"/>
    <m/>
    <m/>
    <m/>
    <n v="110.31217574166196"/>
    <n v="-4.6134002942532448E-2"/>
    <n v="1"/>
    <m/>
  </r>
  <r>
    <x v="1510"/>
    <n v="1096.78"/>
    <n v="4.5980801641385405E-3"/>
    <n v="-3.4585997527575185E-2"/>
    <n v="-1"/>
    <n v="1808.93"/>
    <n v="1808.93"/>
    <n v="1096.78"/>
    <n v="25.41"/>
    <n v="0.25409999999999999"/>
    <n v="0.10398312438310023"/>
    <n v="0.16938"/>
    <n v="50664.75"/>
    <n v="45336.37"/>
    <n v="2.1045535059260081E-5"/>
    <n v="0.15011687561689976"/>
    <n v="20.75"/>
    <n v="19.576500000000003"/>
    <n v="1"/>
    <n v="0"/>
    <n v="0"/>
    <n v="0"/>
    <n v="168454.69083181419"/>
    <n v="-4.5248737864398314E-2"/>
    <n v="1"/>
    <n v="20"/>
    <n v="1.4114999999998989E-3"/>
    <n v="194095.88399925598"/>
    <m/>
    <m/>
    <s v=""/>
    <s v=""/>
    <n v="104.41810118550262"/>
    <x v="1468"/>
    <m/>
    <m/>
    <m/>
    <n v="110.31217574166196"/>
    <n v="-4.6195018184454151E-2"/>
    <n v="1"/>
    <m/>
  </r>
  <r>
    <x v="1511"/>
    <n v="1092.17"/>
    <n v="-4.2032130418132585E-3"/>
    <n v="-5.1288880472471932E-2"/>
    <n v="-1"/>
    <n v="1801.3440000000001"/>
    <n v="1801.3440000000001"/>
    <n v="1092.17"/>
    <n v="24.55"/>
    <n v="0.2455"/>
    <n v="9.8784151840394241E-2"/>
    <n v="0.17063"/>
    <n v="51144.18"/>
    <n v="45765.31"/>
    <n v="1.7741545249276104E-5"/>
    <n v="0.14671584815960576"/>
    <n v="22.25"/>
    <n v="19.861499999999999"/>
    <n v="1"/>
    <n v="0"/>
    <n v="0"/>
    <n v="0"/>
    <n v="168454.69083181419"/>
    <n v="-3.5698355335094578E-2"/>
    <n v="1"/>
    <n v="20"/>
    <n v="4.7397222222222979E-4"/>
    <n v="194096.80395983063"/>
    <m/>
    <m/>
    <s v=""/>
    <s v=""/>
    <n v="104.41859609829723"/>
    <x v="1469"/>
    <m/>
    <m/>
    <m/>
    <n v="110.31217574166196"/>
    <n v="-4.6215322592620622E-2"/>
    <n v="1"/>
    <m/>
  </r>
  <r>
    <x v="1512"/>
    <n v="1097.5"/>
    <n v="4.8801926440023013E-3"/>
    <n v="-3.5810807404554335E-2"/>
    <n v="-1"/>
    <n v="1810.21"/>
    <n v="1810.21"/>
    <n v="1097.5"/>
    <n v="23.14"/>
    <n v="0.23139999999999999"/>
    <n v="8.4485684393293958E-2"/>
    <n v="0.17063"/>
    <n v="49599.71"/>
    <n v="44383.199999999997"/>
    <n v="2.3700569857667395E-5"/>
    <n v="0.14691431560670604"/>
    <n v="23.643999999999998"/>
    <n v="20.115500000000001"/>
    <n v="1"/>
    <n v="0"/>
    <n v="0"/>
    <n v="0"/>
    <n v="168454.69083181419"/>
    <n v="-4.6219942483923582E-2"/>
    <n v="1"/>
    <n v="20"/>
    <n v="4.7397222222222979E-4"/>
    <n v="194097.72392476563"/>
    <m/>
    <m/>
    <s v=""/>
    <s v=""/>
    <n v="104.41909101343757"/>
    <x v="1470"/>
    <m/>
    <m/>
    <m/>
    <n v="110.31217574166196"/>
    <n v="-4.6235626568551069E-2"/>
    <n v="1"/>
    <m/>
  </r>
  <r>
    <x v="1513"/>
    <n v="1084.53"/>
    <n v="-1.1817767653758526E-2"/>
    <n v="-2.8683722504799891E-2"/>
    <n v="-1"/>
    <n v="1788.972"/>
    <n v="1788.972"/>
    <n v="1084.53"/>
    <n v="23.73"/>
    <n v="0.23730000000000001"/>
    <n v="8.9669014741408842E-2"/>
    <n v="0.17063"/>
    <n v="50082.81"/>
    <n v="44815.43"/>
    <n v="1.4132817099759125E-4"/>
    <n v="0.14763098525859117"/>
    <n v="24.535999999999998"/>
    <n v="20.276"/>
    <n v="1"/>
    <n v="0"/>
    <n v="0"/>
    <n v="0"/>
    <n v="168454.69083181419"/>
    <n v="-3.6092216892227746E-2"/>
    <n v="1"/>
    <n v="20"/>
    <n v="4.7397222222222979E-4"/>
    <n v="194098.64389406101"/>
    <m/>
    <m/>
    <s v=""/>
    <s v=""/>
    <n v="104.41958593092367"/>
    <x v="1471"/>
    <m/>
    <m/>
    <m/>
    <n v="110.31217574166196"/>
    <n v="-4.6255930112254484E-2"/>
    <n v="1"/>
    <m/>
  </r>
  <r>
    <x v="1514"/>
    <n v="1073.8699999999999"/>
    <n v="-9.8291425778909147E-3"/>
    <n v="-1.6371850465321858E-2"/>
    <n v="0"/>
    <n v="1771.3976"/>
    <n v="1771.3976"/>
    <n v="1073.8699999999999"/>
    <n v="24.62"/>
    <n v="0.2462"/>
    <n v="9.4216593166612822E-2"/>
    <n v="0.17313000000000001"/>
    <n v="51269.14"/>
    <n v="45876.92"/>
    <n v="9.7570290579042249E-5"/>
    <n v="0.15198340683338718"/>
    <n v="24.827999999999999"/>
    <n v="20.462"/>
    <n v="1"/>
    <n v="0"/>
    <n v="0.9"/>
    <n v="9.9999999999999978E-2"/>
    <n v="168454.69083181419"/>
    <n v="-1.9406297688679852E-2"/>
    <n v="0"/>
    <n v="0"/>
    <n v="4.8091666666660871E-4"/>
    <n v="194099.57734678927"/>
    <m/>
    <m/>
    <s v=""/>
    <s v=""/>
    <n v="104.42008810211568"/>
    <x v="1472"/>
    <m/>
    <m/>
    <m/>
    <n v="110.31217574166196"/>
    <n v="-4.6276166993237E-2"/>
    <n v="0"/>
    <m/>
  </r>
  <r>
    <x v="1515"/>
    <n v="1089.19"/>
    <n v="1.4266158846042876E-2"/>
    <n v="-6.7037717834175226E-3"/>
    <n v="0"/>
    <n v="1796.6682000000001"/>
    <n v="1796.6682000000001"/>
    <n v="1089.19"/>
    <n v="22.59"/>
    <n v="0.22589999999999999"/>
    <n v="7.0332195880537629E-2"/>
    <n v="0.17063"/>
    <n v="48413.58"/>
    <n v="43321.48"/>
    <n v="2.0065727647250711E-4"/>
    <n v="0.15556780411946236"/>
    <n v="24.29"/>
    <n v="20.695"/>
    <n v="1"/>
    <n v="0"/>
    <n v="0.9"/>
    <n v="9.9999999999999978E-2"/>
    <n v="169679.24435682502"/>
    <n v="0"/>
    <n v="0"/>
    <n v="0"/>
    <n v="0"/>
    <n v="195510.59884928347"/>
    <m/>
    <n v="195792.91"/>
    <s v=""/>
    <n v="-1.4418864846358348E-3"/>
    <n v="105.17917780039555"/>
    <x v="1473"/>
    <m/>
    <m/>
    <m/>
    <n v="110.31217574166196"/>
    <n v="-3.9418007980050906E-2"/>
    <n v="0"/>
    <m/>
  </r>
  <r>
    <x v="1516"/>
    <n v="1103.32"/>
    <n v="1.2972943196320141E-2"/>
    <n v="1.0472384454715877E-2"/>
    <n v="0"/>
    <n v="1819.9907000000001"/>
    <n v="1819.9907000000001"/>
    <n v="1103.32"/>
    <n v="21.48"/>
    <n v="0.21479999999999999"/>
    <n v="5.2081637163029382E-2"/>
    <n v="0.17313000000000001"/>
    <n v="46612.02"/>
    <n v="41709.29"/>
    <n v="1.6613960546004797E-4"/>
    <n v="0.16271836283697061"/>
    <n v="23.726000000000003"/>
    <n v="20.740500000000001"/>
    <n v="1"/>
    <n v="0"/>
    <n v="0.9"/>
    <n v="9.9999999999999978E-2"/>
    <n v="171028.90572183504"/>
    <n v="7.26933467369828E-3"/>
    <n v="0"/>
    <n v="0"/>
    <n v="0"/>
    <n v="197067.1931758172"/>
    <m/>
    <m/>
    <s v=""/>
    <s v=""/>
    <n v="106.01658156467836"/>
    <x v="1474"/>
    <m/>
    <m/>
    <m/>
    <n v="110.31217574166196"/>
    <n v="-3.17953546695946E-2"/>
    <n v="0"/>
    <m/>
  </r>
  <r>
    <x v="1517"/>
    <n v="1097.28"/>
    <n v="-5.4743863974187068E-3"/>
    <n v="1.1780541329486915E-4"/>
    <n v="0"/>
    <n v="1810.636"/>
    <n v="1810.636"/>
    <n v="1097.28"/>
    <n v="21.6"/>
    <n v="0.21600000000000003"/>
    <n v="4.7536703579631689E-2"/>
    <n v="0.17313000000000001"/>
    <n v="46768.09"/>
    <n v="41848.83"/>
    <n v="3.0133795210552183E-5"/>
    <n v="0.16846329642036834"/>
    <n v="23.112000000000002"/>
    <n v="20.8125"/>
    <n v="1"/>
    <n v="0"/>
    <n v="0.9"/>
    <n v="9.9999999999999978E-2"/>
    <n v="170243.47360260357"/>
    <n v="1.5281348814387918E-2"/>
    <n v="0"/>
    <n v="0"/>
    <n v="0"/>
    <n v="196221.54900122673"/>
    <m/>
    <m/>
    <s v=""/>
    <s v=""/>
    <n v="105.56164889341339"/>
    <x v="1475"/>
    <m/>
    <m/>
    <m/>
    <n v="110.31217574166196"/>
    <n v="-3.5975154248919061E-2"/>
    <n v="0"/>
    <m/>
  </r>
  <r>
    <x v="1518"/>
    <n v="1063.1099999999999"/>
    <n v="-3.1140638670166254E-2"/>
    <n v="-1.9205065603112859E-2"/>
    <n v="0"/>
    <n v="1754.2971"/>
    <n v="1754.2971"/>
    <n v="1063.1099999999999"/>
    <n v="26.08"/>
    <n v="0.26079999999999998"/>
    <n v="9.4798535469731077E-2"/>
    <n v="0.17188000000000001"/>
    <n v="52203.5"/>
    <n v="46712.41"/>
    <n v="1.0008248268682551E-3"/>
    <n v="0.1660014645302689"/>
    <n v="22.804000000000002"/>
    <n v="20.925000000000004"/>
    <n v="1"/>
    <n v="0"/>
    <n v="0.9"/>
    <n v="9.9999999999999978E-2"/>
    <n v="167450.66477661871"/>
    <n v="1.0618776847094669E-2"/>
    <n v="0"/>
    <n v="0"/>
    <n v="0"/>
    <n v="193007.06145312134"/>
    <m/>
    <m/>
    <s v=""/>
    <s v=""/>
    <n v="103.83234542163603"/>
    <x v="1476"/>
    <m/>
    <m/>
    <m/>
    <n v="110.31217574166196"/>
    <n v="-5.1792421158851631E-2"/>
    <n v="0"/>
    <m/>
  </r>
  <r>
    <x v="1519"/>
    <n v="1066.19"/>
    <n v="2.897160218604089E-3"/>
    <n v="-6.4787628066178549E-3"/>
    <n v="0"/>
    <n v="1759.3813"/>
    <n v="1759.3813"/>
    <n v="1066.19"/>
    <n v="26.11"/>
    <n v="0.2611"/>
    <n v="7.1050532922452003E-2"/>
    <n v="0.17313000000000001"/>
    <n v="52836.08"/>
    <n v="47278.33"/>
    <n v="8.3692843206807794E-6"/>
    <n v="0.190049467077548"/>
    <n v="23.273999999999997"/>
    <n v="21.271000000000001"/>
    <n v="1"/>
    <n v="1"/>
    <n v="0.85"/>
    <n v="0.15000000000000002"/>
    <n v="168090.14921742911"/>
    <n v="-5.9602142881133302E-3"/>
    <n v="0"/>
    <n v="0"/>
    <n v="0"/>
    <n v="193744.36474698651"/>
    <m/>
    <m/>
    <s v=""/>
    <s v=""/>
    <n v="104.22899376036904"/>
    <x v="1477"/>
    <m/>
    <m/>
    <m/>
    <n v="110.31217574166196"/>
    <n v="-4.8194961687563875E-2"/>
    <n v="0"/>
    <m/>
  </r>
  <r>
    <x v="1520"/>
    <n v="1056.74"/>
    <n v="-8.8633358031871001E-3"/>
    <n v="-2.9608257455847831E-2"/>
    <n v="0"/>
    <n v="1744.3726999999999"/>
    <n v="1744.3726999999999"/>
    <n v="1056.74"/>
    <n v="26.51"/>
    <n v="0.2651"/>
    <n v="7.5089949395475836E-2"/>
    <n v="0.17063"/>
    <n v="53517.53"/>
    <n v="47887.72"/>
    <n v="7.9260717028086005E-5"/>
    <n v="0.19001005060452417"/>
    <n v="23.571999999999999"/>
    <n v="21.6235"/>
    <n v="1"/>
    <n v="1"/>
    <n v="0.85"/>
    <n v="0.15000000000000002"/>
    <n v="167148.77324049961"/>
    <n v="-2.1640336198713861E-3"/>
    <n v="0"/>
    <n v="0"/>
    <n v="0"/>
    <n v="192714.3412260733"/>
    <m/>
    <m/>
    <s v=""/>
    <s v=""/>
    <n v="103.6748702106364"/>
    <x v="1478"/>
    <m/>
    <m/>
    <m/>
    <n v="110.31217574166196"/>
    <n v="-5.3329064798002479E-2"/>
    <n v="0"/>
    <m/>
  </r>
  <r>
    <x v="1521"/>
    <n v="1070.52"/>
    <n v="1.3040104472244796E-2"/>
    <n v="-2.9541096179923176E-2"/>
    <n v="0"/>
    <n v="1767.1786999999999"/>
    <n v="1767.1786999999999"/>
    <n v="1070.52"/>
    <n v="26"/>
    <n v="0.26"/>
    <n v="6.7624565414942023E-2"/>
    <n v="0.17063"/>
    <n v="52235.55"/>
    <n v="46740.45"/>
    <n v="1.6785312385667991E-4"/>
    <n v="0.19237543458505799"/>
    <n v="24.356000000000002"/>
    <n v="22.0425"/>
    <n v="1"/>
    <n v="1"/>
    <n v="0.85"/>
    <n v="0.15000000000000002"/>
    <n v="168400.79510308034"/>
    <n v="-1.4913262526110693E-2"/>
    <n v="0"/>
    <n v="0"/>
    <n v="0"/>
    <n v="194163.50983695191"/>
    <m/>
    <m/>
    <s v=""/>
    <s v=""/>
    <n v="104.45448197533594"/>
    <x v="1479"/>
    <m/>
    <m/>
    <m/>
    <n v="110.31217574166196"/>
    <n v="-4.6235136412449807E-2"/>
    <n v="0"/>
    <m/>
  </r>
  <r>
    <x v="1522"/>
    <n v="1068.1300000000001"/>
    <n v="-2.2325598774426414E-3"/>
    <n v="-2.6299269659947111E-2"/>
    <n v="0"/>
    <n v="1763.6907000000001"/>
    <n v="1763.6907000000001"/>
    <n v="1068.1300000000001"/>
    <n v="25.4"/>
    <n v="0.254"/>
    <n v="5.7154041477949447E-2"/>
    <n v="0.17063"/>
    <n v="52053.35"/>
    <n v="46577.27"/>
    <n v="4.9954742267730355E-6"/>
    <n v="0.19684595852205056"/>
    <n v="25.259999999999998"/>
    <n v="22.465"/>
    <n v="1"/>
    <n v="1"/>
    <n v="0.85"/>
    <n v="0.15000000000000002"/>
    <n v="167993.03698498965"/>
    <n v="-1.5366470408394672E-2"/>
    <n v="0"/>
    <n v="0"/>
    <n v="0"/>
    <n v="193736.17355721083"/>
    <m/>
    <m/>
    <s v=""/>
    <s v=""/>
    <n v="104.22458713172136"/>
    <x v="1480"/>
    <m/>
    <m/>
    <m/>
    <n v="110.31217574166196"/>
    <n v="-4.8359055777962845E-2"/>
    <n v="0"/>
    <m/>
  </r>
  <r>
    <x v="1523"/>
    <n v="1078.47"/>
    <n v="9.680469605759523E-3"/>
    <n v="1.4521838615978666E-2"/>
    <n v="0"/>
    <n v="1781.0088000000001"/>
    <n v="1781.0088000000001"/>
    <n v="1078.47"/>
    <n v="23.96"/>
    <n v="0.23960000000000001"/>
    <n v="4.2849636982813355E-2"/>
    <n v="0.17063"/>
    <n v="50685.94"/>
    <n v="45353.57"/>
    <n v="9.2812300340649071E-5"/>
    <n v="0.19675036301718665"/>
    <n v="26.02"/>
    <n v="22.822499999999998"/>
    <n v="1"/>
    <n v="1"/>
    <n v="0.85"/>
    <n v="0.15000000000000002"/>
    <n v="168713.31190802215"/>
    <n v="-1.3218930335426982E-2"/>
    <n v="0"/>
    <n v="0"/>
    <n v="0"/>
    <n v="194589.76422894152"/>
    <m/>
    <m/>
    <s v=""/>
    <s v=""/>
    <n v="104.68379479391022"/>
    <x v="1481"/>
    <m/>
    <m/>
    <m/>
    <n v="110.31217574166196"/>
    <n v="-4.4191057229607145E-2"/>
    <n v="0"/>
    <m/>
  </r>
  <r>
    <x v="1524"/>
    <n v="1075.51"/>
    <n v="-2.7446289651079647E-3"/>
    <n v="8.8800494322666124E-3"/>
    <n v="0"/>
    <n v="1776.5021999999999"/>
    <n v="1776.5021999999999"/>
    <n v="1075.51"/>
    <n v="22.73"/>
    <n v="0.2273"/>
    <n v="2.7953719813935268E-2"/>
    <n v="0.17188000000000001"/>
    <n v="50595.02"/>
    <n v="45272.08"/>
    <n v="7.5537155607962685E-6"/>
    <n v="0.19934628018606473"/>
    <n v="25.596000000000004"/>
    <n v="23.128"/>
    <n v="1"/>
    <n v="1"/>
    <n v="0.85"/>
    <n v="0.15000000000000002"/>
    <n v="168274.24389229895"/>
    <n v="7.5404127722504821E-3"/>
    <n v="0"/>
    <n v="0"/>
    <n v="0"/>
    <n v="194118.88077112855"/>
    <m/>
    <m/>
    <s v=""/>
    <s v=""/>
    <n v="104.43047279896939"/>
    <x v="1482"/>
    <m/>
    <m/>
    <m/>
    <n v="110.31217574166196"/>
    <n v="-4.6528815126088197E-2"/>
    <n v="0"/>
    <m/>
  </r>
  <r>
    <x v="1525"/>
    <n v="1094.8699999999999"/>
    <n v="1.8000762428987072E-2"/>
    <n v="3.5744147664440784E-2"/>
    <n v="0"/>
    <n v="1808.7249999999999"/>
    <n v="1808.7249999999999"/>
    <n v="1094.8699999999999"/>
    <n v="22.25"/>
    <n v="0.2225"/>
    <n v="2.5502906456553481E-2"/>
    <n v="0.17125000000000001"/>
    <n v="47892.74"/>
    <n v="42853.55"/>
    <n v="3.1828940171577732E-4"/>
    <n v="0.19699709354344652"/>
    <n v="24.92"/>
    <n v="23.383000000000003"/>
    <n v="1"/>
    <n v="1"/>
    <n v="0.85"/>
    <n v="0.15000000000000002"/>
    <n v="169500.51412234418"/>
    <n v="1.095213941607609E-3"/>
    <n v="0"/>
    <n v="0"/>
    <n v="0"/>
    <n v="195556.54240424975"/>
    <m/>
    <m/>
    <s v=""/>
    <s v=""/>
    <n v="105.20389413477855"/>
    <x v="1483"/>
    <m/>
    <m/>
    <m/>
    <n v="110.31217574166196"/>
    <n v="-3.9567319795851708E-2"/>
    <n v="0"/>
    <m/>
  </r>
  <r>
    <x v="1526"/>
    <n v="1099.51"/>
    <n v="4.2379460575228123E-3"/>
    <n v="2.6941989249718801E-2"/>
    <n v="0"/>
    <n v="1816.7019"/>
    <n v="1816.7019"/>
    <n v="1099.51"/>
    <n v="21.72"/>
    <n v="0.21719999999999998"/>
    <n v="1.3076877463867292E-2"/>
    <n v="0.17125000000000001"/>
    <n v="46167.92"/>
    <n v="41310.1"/>
    <n v="1.7884367036509042E-5"/>
    <n v="0.20412312253613268"/>
    <n v="24.068000000000001"/>
    <n v="23.599999999999998"/>
    <n v="1"/>
    <n v="1"/>
    <n v="0.75"/>
    <n v="0.25"/>
    <n v="169195.36679394983"/>
    <n v="1.4069746587136445E-2"/>
    <n v="0"/>
    <n v="0"/>
    <n v="0"/>
    <n v="195233.20230417533"/>
    <m/>
    <m/>
    <s v=""/>
    <s v=""/>
    <n v="105.02994629729102"/>
    <x v="1484"/>
    <m/>
    <m/>
    <m/>
    <n v="110.31217574166196"/>
    <n v="-4.1180289371354539E-2"/>
    <n v="0"/>
    <m/>
  </r>
  <r>
    <x v="1527"/>
    <n v="1106.75"/>
    <n v="6.5847513892551834E-3"/>
    <n v="3.5759300516416626E-2"/>
    <n v="0"/>
    <n v="1828.8105"/>
    <n v="1828.8105"/>
    <n v="1106.75"/>
    <n v="20.63"/>
    <n v="0.20629999999999998"/>
    <n v="1.8401601015480273E-3"/>
    <n v="0.17249999999999999"/>
    <n v="44283.75"/>
    <n v="39624.07"/>
    <n v="4.3075156024030552E-5"/>
    <n v="0.20445983989845196"/>
    <n v="23.212"/>
    <n v="23.806999999999999"/>
    <n v="-1"/>
    <n v="0"/>
    <n v="0.85"/>
    <n v="0.15000000000000002"/>
    <n v="168304.56437026782"/>
    <n v="4.7183369317413959E-3"/>
    <n v="0"/>
    <n v="0"/>
    <n v="0"/>
    <n v="194217.2197882648"/>
    <m/>
    <m/>
    <s v=""/>
    <s v=""/>
    <n v="104.48337641150481"/>
    <x v="1485"/>
    <m/>
    <m/>
    <m/>
    <n v="110.31217574166196"/>
    <n v="-4.6194758498602551E-2"/>
    <n v="0"/>
    <m/>
  </r>
  <r>
    <x v="1528"/>
    <n v="1109.17"/>
    <n v="2.1865823356674863E-3"/>
    <n v="2.8265413246324589E-2"/>
    <n v="0"/>
    <n v="1833.0908999999999"/>
    <n v="1833.0908999999999"/>
    <n v="1109.17"/>
    <n v="20.02"/>
    <n v="0.20019999999999999"/>
    <n v="-2.1382380460762962E-3"/>
    <n v="0.17249999999999999"/>
    <n v="43389.35"/>
    <n v="38823.67"/>
    <n v="4.7707088621404652E-6"/>
    <n v="0.20233823804607629"/>
    <n v="22.257999999999999"/>
    <n v="23.904499999999995"/>
    <n v="-1"/>
    <n v="0"/>
    <n v="0.85"/>
    <n v="0.15000000000000002"/>
    <n v="168107.41551869648"/>
    <n v="1.8544065329684223E-3"/>
    <n v="0"/>
    <n v="0"/>
    <n v="0"/>
    <n v="194015.21510884774"/>
    <m/>
    <m/>
    <s v=""/>
    <s v=""/>
    <n v="104.37470360185679"/>
    <x v="1486"/>
    <m/>
    <m/>
    <m/>
    <n v="110.31217574166196"/>
    <n v="-4.7211607381237974E-2"/>
    <n v="0"/>
    <m/>
  </r>
  <r>
    <x v="1529"/>
    <n v="1108.01"/>
    <n v="-1.0458270598736608E-3"/>
    <n v="2.9964215151558893E-2"/>
    <n v="0"/>
    <n v="1831.2053000000001"/>
    <n v="1831.2053000000001"/>
    <n v="1108.01"/>
    <n v="19.940000000000001"/>
    <n v="0.19940000000000002"/>
    <n v="1.3397878869128854E-3"/>
    <n v="0.17624999999999999"/>
    <n v="42575.01"/>
    <n v="38094.69"/>
    <n v="1.0948992145945604E-6"/>
    <n v="0.19806021211308714"/>
    <n v="21.47"/>
    <n v="23.791999999999994"/>
    <n v="-1"/>
    <n v="0"/>
    <n v="0.9"/>
    <n v="9.9999999999999978E-2"/>
    <n v="167484.5008135704"/>
    <n v="-3.5912779049467325E-3"/>
    <n v="0"/>
    <n v="0"/>
    <n v="0"/>
    <n v="193299.38077112325"/>
    <m/>
    <m/>
    <s v=""/>
    <s v=""/>
    <n v="103.98960495489702"/>
    <x v="1487"/>
    <m/>
    <m/>
    <m/>
    <n v="110.31217574166196"/>
    <n v="-5.0801114196848962E-2"/>
    <n v="0"/>
    <m/>
  </r>
  <r>
    <x v="1530"/>
    <n v="1094.5999999999999"/>
    <n v="-1.2102778855786589E-2"/>
    <n v="-1.3932613321476772E-4"/>
    <n v="0"/>
    <n v="1809.0536999999999"/>
    <n v="1809.0536999999999"/>
    <n v="1094.5999999999999"/>
    <n v="21.37"/>
    <n v="0.2137"/>
    <n v="1.8917806206049159E-2"/>
    <n v="0.17594000000000001"/>
    <n v="43947.23"/>
    <n v="39322.400000000001"/>
    <n v="1.4826992430265273E-4"/>
    <n v="0.19478219379395084"/>
    <n v="20.911999999999999"/>
    <n v="23.423499999999997"/>
    <n v="-1"/>
    <n v="0"/>
    <n v="0.9"/>
    <n v="9.9999999999999978E-2"/>
    <n v="166199.94228265143"/>
    <n v="-4.6931904756263298E-3"/>
    <n v="0"/>
    <n v="0"/>
    <n v="0"/>
    <n v="191817.93537998662"/>
    <m/>
    <m/>
    <s v=""/>
    <s v=""/>
    <n v="103.19262919443683"/>
    <x v="1488"/>
    <m/>
    <m/>
    <m/>
    <n v="110.31217574166196"/>
    <n v="-5.8100285073455549E-2"/>
    <n v="0"/>
    <m/>
  </r>
  <r>
    <x v="1531"/>
    <n v="1105.24"/>
    <n v="9.720445824958901E-3"/>
    <n v="5.343173634221321E-3"/>
    <n v="0"/>
    <n v="1826.9851000000001"/>
    <n v="1826.9851000000001"/>
    <n v="1105.24"/>
    <n v="20.27"/>
    <n v="0.20269999999999999"/>
    <n v="1.4423381187077283E-2"/>
    <n v="0.17405999999999999"/>
    <n v="43007.57"/>
    <n v="38481.519999999997"/>
    <n v="9.3576722759507652E-5"/>
    <n v="0.18827661881292271"/>
    <n v="20.735999999999997"/>
    <n v="23.221499999999999"/>
    <n v="-1"/>
    <n v="0"/>
    <n v="0.9"/>
    <n v="9.9999999999999978E-2"/>
    <n v="167298.5199662481"/>
    <n v="-1.9472341171251073E-2"/>
    <n v="0"/>
    <n v="0"/>
    <n v="0"/>
    <n v="193118.9739942899"/>
    <m/>
    <m/>
    <s v=""/>
    <s v=""/>
    <n v="103.89255120656506"/>
    <x v="1489"/>
    <m/>
    <m/>
    <m/>
    <n v="110.31217574166196"/>
    <n v="-5.1736367394923821E-2"/>
    <n v="0"/>
    <m/>
  </r>
  <r>
    <x v="1532"/>
    <n v="1102.94"/>
    <n v="-2.080995982772893E-3"/>
    <n v="-3.3225737378067555E-3"/>
    <n v="0"/>
    <n v="1823.6392000000001"/>
    <n v="1823.6392000000001"/>
    <n v="1102.94"/>
    <n v="20.100000000000001"/>
    <n v="0.20100000000000001"/>
    <n v="2.5564082202908178E-2"/>
    <n v="0.17405999999999999"/>
    <n v="42860.17"/>
    <n v="38349.519999999997"/>
    <n v="4.3395733489638551E-6"/>
    <n v="0.17543591779709183"/>
    <n v="20.446000000000002"/>
    <n v="23.007499999999997"/>
    <n v="-1"/>
    <n v="0"/>
    <n v="0.9"/>
    <n v="9.9999999999999978E-2"/>
    <n v="166927.80013473358"/>
    <n v="-1.1210985641301519E-2"/>
    <n v="0"/>
    <n v="0"/>
    <n v="0"/>
    <n v="192734.47983255694"/>
    <m/>
    <m/>
    <s v=""/>
    <s v=""/>
    <n v="103.68570421188473"/>
    <x v="1490"/>
    <m/>
    <m/>
    <m/>
    <n v="110.31217574166196"/>
    <n v="-5.3648963918384918E-2"/>
    <n v="0"/>
    <m/>
  </r>
  <r>
    <x v="1533"/>
    <n v="1104.49"/>
    <n v="1.4053348323570525E-3"/>
    <n v="-4.1038212411171893E-3"/>
    <n v="0"/>
    <n v="1826.2705000000001"/>
    <n v="1826.2705000000001"/>
    <n v="1104.49"/>
    <n v="19.5"/>
    <n v="0.19500000000000001"/>
    <n v="2.0110314610793933E-2"/>
    <n v="0.17374999999999999"/>
    <n v="41990.58"/>
    <n v="37571.339999999997"/>
    <n v="1.9721940734238209E-6"/>
    <n v="0.17488968538920607"/>
    <n v="20.339999999999996"/>
    <n v="22.855500000000003"/>
    <n v="-1"/>
    <n v="0"/>
    <n v="0.9"/>
    <n v="9.9999999999999978E-2"/>
    <n v="166800.20443191583"/>
    <n v="-8.1801954729248116E-3"/>
    <n v="0"/>
    <n v="0"/>
    <n v="0"/>
    <n v="192593.72500580832"/>
    <m/>
    <m/>
    <s v=""/>
    <s v=""/>
    <n v="103.60998209228613"/>
    <x v="1491"/>
    <m/>
    <m/>
    <m/>
    <n v="110.31217574166196"/>
    <n v="-5.4364701251723879E-2"/>
    <n v="0"/>
    <m/>
  </r>
  <r>
    <x v="1534"/>
    <n v="1115.71"/>
    <n v="1.0158534708326838E-2"/>
    <n v="7.10054052708331E-3"/>
    <n v="0"/>
    <n v="1844.8715"/>
    <n v="1844.8715"/>
    <n v="1115.71"/>
    <n v="19.260000000000002"/>
    <n v="0.19260000000000002"/>
    <n v="1.8227492689635888E-2"/>
    <n v="0.17499999999999999"/>
    <n v="41175.96"/>
    <n v="36842.14"/>
    <n v="1.0215718163320216E-4"/>
    <n v="0.17437250731036413"/>
    <n v="20.236000000000001"/>
    <n v="22.643999999999998"/>
    <n v="-1"/>
    <n v="0"/>
    <n v="0.9"/>
    <n v="9.9999999999999978E-2"/>
    <n v="168001.47284292756"/>
    <n v="-7.7760465399294709E-3"/>
    <n v="0"/>
    <n v="0"/>
    <n v="0"/>
    <n v="193985.54358170231"/>
    <m/>
    <m/>
    <s v=""/>
    <s v=""/>
    <n v="104.35874115865623"/>
    <x v="1492"/>
    <m/>
    <m/>
    <m/>
    <n v="110.31217574166196"/>
    <n v="-4.7605240198104193E-2"/>
    <n v="0"/>
    <m/>
  </r>
  <r>
    <x v="1535"/>
    <n v="1118.31"/>
    <n v="2.3303546620536686E-3"/>
    <n v="2.1533674044923568E-2"/>
    <n v="0"/>
    <n v="1849.1681000000001"/>
    <n v="1849.1681000000001"/>
    <n v="1118.31"/>
    <n v="19.059999999999999"/>
    <n v="0.19059999999999999"/>
    <n v="1.3669346546463346E-2"/>
    <n v="0.17563000000000001"/>
    <n v="40747.440000000002"/>
    <n v="36458.589999999997"/>
    <n v="5.4179247129818375E-6"/>
    <n v="0.17693065345353665"/>
    <n v="20.100000000000001"/>
    <n v="22.376000000000001"/>
    <n v="-1"/>
    <n v="0"/>
    <n v="0.9"/>
    <n v="9.9999999999999978E-2"/>
    <n v="168178.9253884335"/>
    <n v="3.0866857938849357E-3"/>
    <n v="0"/>
    <n v="0"/>
    <n v="0"/>
    <n v="194190.26507879546"/>
    <m/>
    <n v="194470.66"/>
    <s v=""/>
    <n v="-1.4418366308035502E-3"/>
    <n v="104.46887553944714"/>
    <x v="1493"/>
    <m/>
    <m/>
    <m/>
    <n v="110.31217574166196"/>
    <n v="-4.6624950533375897E-2"/>
    <n v="0"/>
    <m/>
  </r>
  <r>
    <x v="1536"/>
    <n v="1118.79"/>
    <n v="4.2921908951898402E-4"/>
    <n v="1.2242447309483651E-2"/>
    <n v="0"/>
    <n v="1850.2418"/>
    <n v="1850.2418"/>
    <n v="1118.79"/>
    <n v="18.829999999999998"/>
    <n v="0.1883"/>
    <n v="1.5824882844829025E-2"/>
    <n v="0.17563000000000001"/>
    <n v="40364.980000000003"/>
    <n v="36116.26"/>
    <n v="1.8414998329219435E-7"/>
    <n v="0.17247511715517097"/>
    <n v="19.638000000000002"/>
    <n v="22.1995"/>
    <n v="-1"/>
    <n v="-1"/>
    <n v="0.97499999999999998"/>
    <n v="2.5000000000000022E-2"/>
    <n v="168085.97987665454"/>
    <n v="1.1907243038727922E-2"/>
    <n v="0"/>
    <n v="0"/>
    <n v="0"/>
    <n v="194109.47501870833"/>
    <m/>
    <m/>
    <s v=""/>
    <s v=""/>
    <n v="104.42541276993785"/>
    <x v="1494"/>
    <m/>
    <m/>
    <m/>
    <n v="110.31217574166196"/>
    <n v="-4.7046392025311579E-2"/>
    <n v="0"/>
    <m/>
  </r>
  <r>
    <x v="1537"/>
    <n v="1122.97"/>
    <n v="3.7361792650989489E-3"/>
    <n v="1.8059622557355492E-2"/>
    <n v="0"/>
    <n v="1857.2043000000001"/>
    <n v="1857.2043000000001"/>
    <n v="1122.97"/>
    <n v="18.72"/>
    <n v="0.18719999999999998"/>
    <n v="1.7989621879764162E-2"/>
    <n v="0.17813000000000001"/>
    <n v="40260.65"/>
    <n v="36022.78"/>
    <n v="1.3907060054125114E-5"/>
    <n v="0.16921037812023582"/>
    <n v="19.350000000000001"/>
    <n v="22.067"/>
    <n v="-1"/>
    <n v="-1"/>
    <n v="0.97499999999999998"/>
    <n v="2.5000000000000022E-2"/>
    <n v="168687.40278898974"/>
    <n v="4.7069149838583346E-3"/>
    <n v="0"/>
    <n v="0"/>
    <n v="0"/>
    <n v="194809.10952170476"/>
    <m/>
    <m/>
    <s v=""/>
    <s v=""/>
    <n v="104.80179636355918"/>
    <x v="1495"/>
    <m/>
    <m/>
    <m/>
    <n v="110.31217574166196"/>
    <n v="-4.3636525543762295E-2"/>
    <n v="0"/>
    <m/>
  </r>
  <r>
    <x v="1538"/>
    <n v="1138.7"/>
    <n v="1.4007497974122263E-2"/>
    <n v="3.0661785699120703E-2"/>
    <n v="0"/>
    <n v="1883.2804000000001"/>
    <n v="1883.2804000000001"/>
    <n v="1138.7"/>
    <n v="17.420000000000002"/>
    <n v="0.17420000000000002"/>
    <n v="1.14332551748281E-2"/>
    <n v="0.18375"/>
    <n v="38449.629999999997"/>
    <n v="34402.26"/>
    <n v="1.9349643477952689E-4"/>
    <n v="0.16276674482517192"/>
    <n v="19.074000000000002"/>
    <n v="21.922999999999995"/>
    <n v="-1"/>
    <n v="-1"/>
    <n v="0.97499999999999998"/>
    <n v="2.5000000000000022E-2"/>
    <n v="170801.50483439016"/>
    <n v="1.0541100121345348E-2"/>
    <n v="0"/>
    <n v="0"/>
    <n v="0"/>
    <n v="197256.87429421861"/>
    <m/>
    <m/>
    <s v=""/>
    <s v=""/>
    <n v="106.1186246467166"/>
    <x v="1496"/>
    <m/>
    <m/>
    <m/>
    <n v="110.31217574166196"/>
    <n v="-3.1645080283609572E-2"/>
    <n v="0"/>
    <m/>
  </r>
  <r>
    <x v="1539"/>
    <n v="1138.5"/>
    <n v="-1.7563888644944736E-4"/>
    <n v="2.0327612104344417E-2"/>
    <n v="0"/>
    <n v="1883.2869000000001"/>
    <n v="1883.2869000000001"/>
    <n v="1138.5"/>
    <n v="17.79"/>
    <n v="0.1779"/>
    <n v="1.4173480260787186E-2"/>
    <n v="0.1925"/>
    <n v="37892.93"/>
    <n v="33903.800000000003"/>
    <n v="3.085443759294362E-8"/>
    <n v="0.16372651973921282"/>
    <n v="18.658000000000001"/>
    <n v="21.490000000000002"/>
    <n v="-1"/>
    <n v="-1"/>
    <n v="0.97499999999999998"/>
    <n v="2.5000000000000022E-2"/>
    <n v="170710.38615595532"/>
    <n v="2.3988582124955249E-2"/>
    <n v="0"/>
    <n v="0"/>
    <n v="0"/>
    <n v="197186.13759771711"/>
    <m/>
    <m/>
    <s v=""/>
    <s v=""/>
    <n v="106.08057030274684"/>
    <x v="1497"/>
    <m/>
    <m/>
    <m/>
    <n v="110.31217574166196"/>
    <n v="-3.2067916423015097E-2"/>
    <n v="0"/>
    <m/>
  </r>
  <r>
    <x v="1540"/>
    <n v="1140.45"/>
    <n v="1.712779973649603E-3"/>
    <n v="1.9710037415940351E-2"/>
    <n v="0"/>
    <n v="1886.6027999999999"/>
    <n v="1886.6027999999999"/>
    <n v="1140.45"/>
    <n v="17.920000000000002"/>
    <n v="0.17920000000000003"/>
    <n v="1.6529911285093707E-2"/>
    <n v="0.19219"/>
    <n v="37976.76"/>
    <n v="33978.660000000003"/>
    <n v="2.9285984773639231E-6"/>
    <n v="0.16267008871490632"/>
    <n v="18.363999999999997"/>
    <n v="21.074000000000002"/>
    <n v="-1"/>
    <n v="-1"/>
    <n v="0.97499999999999998"/>
    <n v="2.5000000000000022E-2"/>
    <n v="171004.88901826536"/>
    <n v="1.6124342645260414E-2"/>
    <n v="0"/>
    <n v="0"/>
    <n v="0"/>
    <n v="197535.54906160347"/>
    <m/>
    <m/>
    <s v=""/>
    <s v=""/>
    <n v="106.26854379728833"/>
    <x v="1498"/>
    <m/>
    <m/>
    <m/>
    <n v="110.31217574166196"/>
    <n v="-3.0377989808212158E-2"/>
    <n v="0"/>
    <m/>
  </r>
  <r>
    <x v="1541"/>
    <n v="1145.6099999999999"/>
    <n v="4.5245297908718118E-3"/>
    <n v="2.3805348117293179E-2"/>
    <n v="0"/>
    <n v="1895.3842"/>
    <n v="1895.3842"/>
    <n v="1145.6099999999999"/>
    <n v="18.57"/>
    <n v="0.1857"/>
    <n v="6.3098572375797524E-2"/>
    <n v="0.18906000000000001"/>
    <n v="38230.870000000003"/>
    <n v="34205.870000000003"/>
    <n v="2.0379129086135677E-5"/>
    <n v="0.12260142762420248"/>
    <n v="18.135999999999999"/>
    <n v="20.644500000000001"/>
    <n v="-1"/>
    <n v="-1"/>
    <n v="0.97499999999999998"/>
    <n v="2.5000000000000022E-2"/>
    <n v="171787.84989070447"/>
    <n v="1.6803316011830161E-2"/>
    <n v="0"/>
    <n v="0"/>
    <n v="0"/>
    <n v="198465.05743773648"/>
    <m/>
    <m/>
    <s v=""/>
    <s v=""/>
    <n v="106.76859303930215"/>
    <x v="1499"/>
    <m/>
    <m/>
    <m/>
    <n v="110.31217574166196"/>
    <n v="-2.5840765121791232E-2"/>
    <n v="0"/>
    <m/>
  </r>
  <r>
    <x v="1542"/>
    <n v="1150.24"/>
    <n v="4.0415150007420131E-3"/>
    <n v="2.4110683852936243E-2"/>
    <n v="0"/>
    <n v="1903.6835000000001"/>
    <n v="1903.6835000000001"/>
    <n v="1150.24"/>
    <n v="18.059999999999999"/>
    <n v="0.18059999999999998"/>
    <n v="5.7438815496681339E-2"/>
    <n v="0.18656"/>
    <n v="38524.550000000003"/>
    <n v="34468.49"/>
    <n v="1.6268073694025658E-5"/>
    <n v="0.12316118450331864"/>
    <n v="18.083999999999996"/>
    <n v="20.273000000000003"/>
    <n v="-1"/>
    <n v="-1"/>
    <n v="0.97499999999999998"/>
    <n v="2.5000000000000022E-2"/>
    <n v="172497.74907070631"/>
    <n v="2.2023669176729932E-2"/>
    <n v="0"/>
    <n v="0"/>
    <n v="0"/>
    <n v="199350.46296782928"/>
    <m/>
    <m/>
    <s v=""/>
    <s v=""/>
    <n v="107.2449161963238"/>
    <x v="1500"/>
    <m/>
    <m/>
    <m/>
    <n v="110.31217574166196"/>
    <n v="-2.1520249017632165E-2"/>
    <n v="0"/>
    <m/>
  </r>
  <r>
    <x v="1543"/>
    <n v="1149.99"/>
    <n v="-2.1734594519406958E-4"/>
    <n v="9.885839933619911E-3"/>
    <n v="0"/>
    <n v="1903.2865999999999"/>
    <n v="1903.2865999999999"/>
    <n v="1149.99"/>
    <n v="17.579999999999998"/>
    <n v="0.17579999999999998"/>
    <n v="5.5603805085649494E-2"/>
    <n v="0.18656"/>
    <n v="38224.160000000003"/>
    <n v="34199.589999999997"/>
    <n v="4.7249529199884689E-8"/>
    <n v="0.12019619491435049"/>
    <n v="17.952000000000002"/>
    <n v="19.906000000000002"/>
    <n v="-1"/>
    <n v="-1"/>
    <n v="0.97499999999999998"/>
    <n v="2.5000000000000022E-2"/>
    <n v="172427.55188807342"/>
    <n v="2.2588208833133283E-2"/>
    <n v="0"/>
    <n v="0"/>
    <n v="0"/>
    <n v="199271.07913845248"/>
    <m/>
    <m/>
    <s v=""/>
    <s v=""/>
    <n v="107.20220993920196"/>
    <x v="1501"/>
    <m/>
    <m/>
    <m/>
    <n v="110.31217574166196"/>
    <n v="-2.193534894252902E-2"/>
    <n v="0"/>
    <m/>
  </r>
  <r>
    <x v="1544"/>
    <n v="1150.51"/>
    <n v="4.5217784502482594E-4"/>
    <n v="1.0513656665094184E-2"/>
    <n v="0"/>
    <n v="1904.1867999999999"/>
    <n v="1904.1867999999999"/>
    <n v="1150.51"/>
    <n v="18"/>
    <n v="0.18"/>
    <n v="6.8084919439493449E-2"/>
    <n v="0.19281000000000001"/>
    <n v="38260.800000000003"/>
    <n v="34231.949999999997"/>
    <n v="2.0437238738333932E-7"/>
    <n v="0.11191508056050654"/>
    <n v="17.984000000000002"/>
    <n v="19.587"/>
    <n v="-1"/>
    <n v="-1"/>
    <n v="0.97499999999999998"/>
    <n v="2.5000000000000022E-2"/>
    <n v="172507.64942653445"/>
    <n v="9.5200979362557447E-3"/>
    <n v="0"/>
    <n v="0"/>
    <n v="0"/>
    <n v="199367.7477211392"/>
    <m/>
    <m/>
    <s v=""/>
    <s v=""/>
    <n v="107.25421490520361"/>
    <x v="1502"/>
    <m/>
    <m/>
    <m/>
    <n v="110.31217574166196"/>
    <n v="-2.1537283560278841E-2"/>
    <n v="0"/>
    <m/>
  </r>
  <r>
    <x v="1545"/>
    <n v="1159.46"/>
    <n v="7.7791588078330864E-3"/>
    <n v="1.6580035499277668E-2"/>
    <n v="0"/>
    <n v="1919.0234"/>
    <n v="1919.0234"/>
    <n v="1159.46"/>
    <n v="17.690000000000001"/>
    <n v="0.1769"/>
    <n v="6.5230374035425268E-2"/>
    <n v="0.22413"/>
    <n v="37180.239999999998"/>
    <n v="33265.01"/>
    <n v="6.0047886892137885E-5"/>
    <n v="0.11166962596457473"/>
    <n v="18.026"/>
    <n v="19.3505"/>
    <n v="-1"/>
    <n v="-1"/>
    <n v="0.97499999999999998"/>
    <n v="2.5000000000000022E-2"/>
    <n v="173694.24537383777"/>
    <n v="1.0528142493551718E-2"/>
    <n v="0"/>
    <n v="0"/>
    <n v="0"/>
    <n v="200741.53690368641"/>
    <m/>
    <m/>
    <s v=""/>
    <s v=""/>
    <n v="107.99327466739473"/>
    <x v="1503"/>
    <m/>
    <m/>
    <m/>
    <n v="110.31217574166196"/>
    <n v="-1.4820604164980655E-2"/>
    <n v="0"/>
    <m/>
  </r>
  <r>
    <x v="1546"/>
    <n v="1166.21"/>
    <n v="5.8216756076103771E-3"/>
    <n v="1.7877181316016233E-2"/>
    <n v="0"/>
    <n v="1930.2195999999999"/>
    <n v="1930.2195999999999"/>
    <n v="1166.21"/>
    <n v="16.91"/>
    <n v="0.1691"/>
    <n v="5.9123621172860338E-2"/>
    <n v="0.22225"/>
    <n v="35757.24"/>
    <n v="31991.71"/>
    <n v="3.3695646589099206E-5"/>
    <n v="0.10997637882713966"/>
    <n v="17.979999999999997"/>
    <n v="19.122499999999999"/>
    <n v="-1"/>
    <n v="-1"/>
    <n v="0.97499999999999998"/>
    <n v="2.5000000000000022E-2"/>
    <n v="174513.94278499382"/>
    <n v="1.572678050909504E-2"/>
    <n v="0"/>
    <n v="0"/>
    <n v="0"/>
    <n v="201691.37324255065"/>
    <m/>
    <m/>
    <s v=""/>
    <s v=""/>
    <n v="108.50425977896759"/>
    <x v="1504"/>
    <m/>
    <m/>
    <m/>
    <n v="110.31217574166196"/>
    <n v="-1.0184854613061511E-2"/>
    <n v="0"/>
    <m/>
  </r>
  <r>
    <x v="1547"/>
    <n v="1165.83"/>
    <n v="-3.2584182951622687E-4"/>
    <n v="1.3509824485757993E-2"/>
    <n v="0"/>
    <n v="1929.6267"/>
    <n v="1929.6267"/>
    <n v="1165.83"/>
    <n v="16.62"/>
    <n v="0.16620000000000001"/>
    <n v="5.4870543712978573E-2"/>
    <n v="0.22100000000000003"/>
    <n v="35225.53"/>
    <n v="31515.85"/>
    <n v="1.0620750377012213E-7"/>
    <n v="0.11132945628702144"/>
    <n v="17.648"/>
    <n v="18.881999999999998"/>
    <n v="-1"/>
    <n v="-1"/>
    <n v="0.97499999999999998"/>
    <n v="2.5000000000000022E-2"/>
    <n v="174393.60534426381"/>
    <n v="1.5868950545825822E-2"/>
    <n v="0"/>
    <n v="0"/>
    <n v="0"/>
    <n v="201555.99036219079"/>
    <m/>
    <m/>
    <s v=""/>
    <s v=""/>
    <n v="108.43142761473553"/>
    <x v="1505"/>
    <m/>
    <m/>
    <m/>
    <n v="110.31217574166196"/>
    <n v="-1.0875001005930529E-2"/>
    <n v="0"/>
    <m/>
  </r>
  <r>
    <x v="1548"/>
    <n v="1159.9000000000001"/>
    <n v="-5.0865048935092583E-3"/>
    <n v="8.6406655374428043E-3"/>
    <n v="0"/>
    <n v="1919.8024"/>
    <n v="1919.8024"/>
    <n v="1159.9000000000001"/>
    <n v="16.97"/>
    <n v="0.16969999999999999"/>
    <n v="7.6160682190910114E-2"/>
    <n v="0.22100000000000003"/>
    <n v="35910.33"/>
    <n v="32128.38"/>
    <n v="2.6004749248682106E-5"/>
    <n v="9.3539317809089875E-2"/>
    <n v="17.36"/>
    <n v="18.681499999999996"/>
    <n v="-1"/>
    <n v="-1"/>
    <n v="0.97499999999999998"/>
    <n v="2.5000000000000022E-2"/>
    <n v="173613.4639498553"/>
    <n v="1.0990614566108947E-2"/>
    <n v="0"/>
    <n v="0"/>
    <n v="0"/>
    <n v="200653.42221277289"/>
    <m/>
    <m/>
    <s v=""/>
    <s v=""/>
    <n v="107.94587145346685"/>
    <x v="1506"/>
    <m/>
    <m/>
    <m/>
    <n v="110.31217574166196"/>
    <n v="-1.5329933901048087E-2"/>
    <n v="0"/>
    <m/>
  </r>
  <r>
    <x v="1549"/>
    <n v="1165.81"/>
    <n v="5.0952668333474893E-3"/>
    <n v="1.3283754525765468E-2"/>
    <n v="0"/>
    <n v="1929.6357"/>
    <n v="1929.6357"/>
    <n v="1165.81"/>
    <n v="16.87"/>
    <n v="0.16870000000000002"/>
    <n v="7.4664797743889899E-2"/>
    <n v="0.21974999999999997"/>
    <n v="35437.449999999997"/>
    <n v="31704.86"/>
    <n v="2.5830077085187204E-5"/>
    <n v="9.4035202256110118E-2"/>
    <n v="17.238"/>
    <n v="18.528999999999996"/>
    <n v="-1"/>
    <n v="-1"/>
    <n v="0.97499999999999998"/>
    <n v="2.5000000000000022E-2"/>
    <n v="174418.74088523074"/>
    <n v="6.8777411080549467E-3"/>
    <n v="0"/>
    <n v="0"/>
    <n v="0"/>
    <n v="201589.42582762399"/>
    <m/>
    <m/>
    <s v=""/>
    <s v=""/>
    <n v="108.44941495038043"/>
    <x v="1507"/>
    <m/>
    <m/>
    <m/>
    <n v="110.31217574166196"/>
    <n v="-1.0813908746796663E-2"/>
    <n v="0"/>
    <m/>
  </r>
  <r>
    <x v="1550"/>
    <n v="1174.17"/>
    <n v="7.170979833763802E-3"/>
    <n v="1.2675575551696183E-2"/>
    <n v="0"/>
    <n v="1943.7007000000001"/>
    <n v="1943.7007000000001"/>
    <n v="1174.17"/>
    <n v="16.350000000000001"/>
    <n v="0.16350000000000001"/>
    <n v="7.0521052260335129E-2"/>
    <n v="0.2185"/>
    <n v="34691.699999999997"/>
    <n v="31037.53"/>
    <n v="5.1056607086884866E-5"/>
    <n v="9.2978947739664877E-2"/>
    <n v="17.012"/>
    <n v="18.375499999999999"/>
    <n v="-1"/>
    <n v="-1"/>
    <n v="0.97499999999999998"/>
    <n v="2.5000000000000022E-2"/>
    <n v="175546.44534558116"/>
    <n v="1.1078299803222169E-2"/>
    <n v="0"/>
    <n v="0"/>
    <n v="0"/>
    <n v="202916.00803585511"/>
    <m/>
    <m/>
    <s v=""/>
    <s v=""/>
    <n v="109.16307869427773"/>
    <x v="1508"/>
    <m/>
    <m/>
    <m/>
    <n v="110.31217574166196"/>
    <n v="-4.3303722186185389E-3"/>
    <n v="0"/>
    <m/>
  </r>
  <r>
    <x v="1551"/>
    <n v="1167.72"/>
    <n v="-5.4932420347990618E-3"/>
    <n v="1.3606579092867443E-3"/>
    <n v="0"/>
    <n v="1933.0405000000001"/>
    <n v="1933.0405000000001"/>
    <n v="1167.72"/>
    <n v="17.55"/>
    <n v="0.17550000000000002"/>
    <n v="7.9712377376327331E-2"/>
    <n v="0.2185"/>
    <n v="35423.85"/>
    <n v="31692.43"/>
    <n v="3.0342309402385303E-5"/>
    <n v="9.5787622623672686E-2"/>
    <n v="16.744"/>
    <n v="18.124500000000001"/>
    <n v="-1"/>
    <n v="-1"/>
    <n v="0.97499999999999998"/>
    <n v="2.5000000000000022E-2"/>
    <n v="174698.83610841673"/>
    <n v="1.0663565553118648E-2"/>
    <n v="0"/>
    <n v="0"/>
    <n v="0"/>
    <n v="201938.00108577934"/>
    <m/>
    <m/>
    <s v=""/>
    <s v=""/>
    <n v="108.63693858986662"/>
    <x v="1509"/>
    <m/>
    <m/>
    <m/>
    <n v="110.31217574166196"/>
    <n v="-9.1550530602616531E-3"/>
    <n v="0"/>
    <m/>
  </r>
  <r>
    <x v="1552"/>
    <n v="1165.73"/>
    <n v="-1.7041756585483014E-3"/>
    <n v="-1.7675919745330226E-5"/>
    <n v="0"/>
    <n v="1929.7460000000001"/>
    <n v="1929.7460000000001"/>
    <n v="1165.73"/>
    <n v="18.399999999999999"/>
    <n v="0.184"/>
    <n v="8.6479312772525449E-2"/>
    <n v="0.21725"/>
    <n v="35815.910000000003"/>
    <n v="32043.05"/>
    <n v="2.9091717107330097E-6"/>
    <n v="9.7520687227474548E-2"/>
    <n v="16.872"/>
    <n v="17.988500000000002"/>
    <n v="-1"/>
    <n v="-1"/>
    <n v="0.97499999999999998"/>
    <n v="2.5000000000000022E-2"/>
    <n v="174456.87978854004"/>
    <n v="1.0594759391271413E-3"/>
    <n v="0"/>
    <n v="0"/>
    <n v="0"/>
    <n v="201658.31493368727"/>
    <m/>
    <m/>
    <s v=""/>
    <s v=""/>
    <n v="108.48647534290026"/>
    <x v="1510"/>
    <m/>
    <m/>
    <m/>
    <n v="110.31217574166196"/>
    <n v="-1.0553136623026038E-2"/>
    <n v="0"/>
    <m/>
  </r>
  <r>
    <x v="1553"/>
    <n v="1166.5899999999999"/>
    <n v="7.3773515307995474E-4"/>
    <n v="5.8065641268438828E-3"/>
    <n v="0"/>
    <n v="1931.1797999999999"/>
    <n v="1931.1797999999999"/>
    <n v="1166.5899999999999"/>
    <n v="17.77"/>
    <n v="0.1777"/>
    <n v="8.912662313399225E-2"/>
    <n v="0.21812999999999996"/>
    <n v="35443.699999999997"/>
    <n v="31709.91"/>
    <n v="5.4385191274970636E-7"/>
    <n v="8.8573376866007747E-2"/>
    <n v="17.228000000000002"/>
    <n v="17.903500000000001"/>
    <n v="-1"/>
    <n v="-1"/>
    <n v="0.97499999999999998"/>
    <n v="2.5000000000000022E-2"/>
    <n v="174537.02106030067"/>
    <n v="3.6282548406130211E-4"/>
    <n v="0"/>
    <n v="0"/>
    <n v="0"/>
    <n v="201752.00874078067"/>
    <m/>
    <m/>
    <s v=""/>
    <s v=""/>
    <n v="108.53687996368846"/>
    <x v="1511"/>
    <m/>
    <m/>
    <m/>
    <n v="110.31217574166196"/>
    <n v="-1.0119187845575861E-2"/>
    <n v="0"/>
    <m/>
  </r>
  <r>
    <x v="1554"/>
    <n v="1173.22"/>
    <n v="5.683230612297363E-3"/>
    <n v="6.3945279057937565E-3"/>
    <n v="0"/>
    <n v="1942.5066999999999"/>
    <n v="1942.5066999999999"/>
    <n v="1173.22"/>
    <n v="17.59"/>
    <n v="0.1759"/>
    <n v="9.3561710962840688E-2"/>
    <n v="0.21687999999999999"/>
    <n v="34723.760000000002"/>
    <n v="31065.4"/>
    <n v="3.2116498281970368E-5"/>
    <n v="8.2338289037159312E-2"/>
    <n v="17.387999999999998"/>
    <n v="17.817"/>
    <n v="-1"/>
    <n v="-1"/>
    <n v="0.97499999999999998"/>
    <n v="2.5000000000000022E-2"/>
    <n v="175415.46938748477"/>
    <n v="5.3196168628495411E-3"/>
    <n v="0"/>
    <n v="0"/>
    <n v="0"/>
    <n v="202803.30567060044"/>
    <m/>
    <m/>
    <s v=""/>
    <s v=""/>
    <n v="109.1024480063078"/>
    <x v="1512"/>
    <m/>
    <m/>
    <m/>
    <n v="110.31217574166196"/>
    <n v="-5.0387726015428402E-3"/>
    <n v="0"/>
    <m/>
  </r>
  <r>
    <x v="1555"/>
    <n v="1173.27"/>
    <n v="4.2617752851192847E-5"/>
    <n v="-7.3383417511885263E-4"/>
    <n v="0"/>
    <n v="1942.8142"/>
    <n v="1942.8142"/>
    <n v="1173.27"/>
    <n v="17.13"/>
    <n v="0.17129999999999998"/>
    <n v="8.7051760310381476E-2"/>
    <n v="0.21825"/>
    <n v="34131.71"/>
    <n v="30535.599999999999"/>
    <n v="1.8161954556414061E-9"/>
    <n v="8.4248239689618504E-2"/>
    <n v="17.532000000000004"/>
    <n v="17.733499999999999"/>
    <n v="-1"/>
    <n v="-1"/>
    <n v="0.97499999999999998"/>
    <n v="2.5000000000000022E-2"/>
    <n v="175347.96841388577"/>
    <n v="5.7145722827449674E-3"/>
    <n v="0"/>
    <n v="0"/>
    <n v="0"/>
    <n v="202748.1606074853"/>
    <m/>
    <m/>
    <s v=""/>
    <s v=""/>
    <n v="109.07278152054008"/>
    <x v="1513"/>
    <m/>
    <m/>
    <m/>
    <n v="110.31217574166196"/>
    <n v="-5.3352057231097483E-3"/>
    <n v="0"/>
    <m/>
  </r>
  <r>
    <x v="1556"/>
    <n v="1169.43"/>
    <n v="-3.2729039351555578E-3"/>
    <n v="1.4865039245246514E-3"/>
    <n v="0"/>
    <n v="1936.4766"/>
    <n v="1936.4766"/>
    <n v="1169.43"/>
    <n v="17.59"/>
    <n v="0.1759"/>
    <n v="9.1785815061705606E-2"/>
    <n v="0.22513"/>
    <n v="33981.71"/>
    <n v="30401.279999999999"/>
    <n v="1.074706468560578E-5"/>
    <n v="8.4114184938294395E-2"/>
    <n v="17.687999999999999"/>
    <n v="17.636999999999997"/>
    <n v="1"/>
    <n v="0"/>
    <n v="0.97499999999999998"/>
    <n v="2.5000000000000022E-2"/>
    <n v="174769.13576796156"/>
    <n v="-1.1306234729200337E-3"/>
    <n v="0"/>
    <n v="0"/>
    <n v="0"/>
    <n v="202081.0403295283"/>
    <m/>
    <m/>
    <s v=""/>
    <s v=""/>
    <n v="108.71388966126251"/>
    <x v="1514"/>
    <m/>
    <m/>
    <m/>
    <n v="110.31217574166196"/>
    <n v="-8.6338429796126714E-3"/>
    <n v="0"/>
    <m/>
  </r>
  <r>
    <x v="1557"/>
    <n v="1178.0999999999999"/>
    <n v="7.4138682948101664E-3"/>
    <n v="1.0604547877883119E-2"/>
    <n v="0"/>
    <n v="1950.91"/>
    <n v="1950.91"/>
    <n v="1178.0999999999999"/>
    <n v="17.47"/>
    <n v="0.17469999999999999"/>
    <n v="9.7058936327146864E-2"/>
    <n v="0.2195"/>
    <n v="33882.18"/>
    <n v="30312.12"/>
    <n v="5.4560687430095479E-5"/>
    <n v="7.7641063672853131E-2"/>
    <n v="17.696000000000002"/>
    <n v="17.574999999999996"/>
    <n v="1"/>
    <n v="0"/>
    <n v="0.97499999999999998"/>
    <n v="2.5000000000000022E-2"/>
    <n v="176019.64429125172"/>
    <n v="4.0240485346565436E-4"/>
    <n v="0"/>
    <n v="0"/>
    <n v="0"/>
    <n v="203534.78600674396"/>
    <m/>
    <m/>
    <s v=""/>
    <s v=""/>
    <n v="109.49596375832103"/>
    <x v="1515"/>
    <m/>
    <m/>
    <m/>
    <n v="110.31217574166196"/>
    <n v="-1.5280673964611635E-3"/>
    <n v="0"/>
    <m/>
  </r>
  <r>
    <x v="1558"/>
    <n v="1187.44"/>
    <n v="7.9280196927256075E-3"/>
    <n v="1.7794832417528772E-2"/>
    <n v="0"/>
    <n v="1966.44"/>
    <n v="1966.44"/>
    <n v="1187.44"/>
    <n v="17.02"/>
    <n v="0.17019999999999999"/>
    <n v="8.9014762563892472E-2"/>
    <n v="0.2195"/>
    <n v="32607.360000000001"/>
    <n v="29171.14"/>
    <n v="6.2358787928233633E-5"/>
    <n v="8.1185237436107519E-2"/>
    <n v="17.509999999999998"/>
    <n v="17.512499999999996"/>
    <n v="-1"/>
    <n v="0"/>
    <n v="0.97499999999999998"/>
    <n v="2.5000000000000022E-2"/>
    <n v="177214.60521510988"/>
    <n v="8.9578840605535337E-3"/>
    <n v="0"/>
    <n v="0"/>
    <n v="0"/>
    <n v="204923.04606664897"/>
    <m/>
    <n v="205218.94"/>
    <s v=""/>
    <n v="-1.441845150116472E-3"/>
    <n v="110.24280844363908"/>
    <x v="1516"/>
    <m/>
    <m/>
    <m/>
    <n v="110.88332866134927"/>
    <n v="0"/>
    <n v="0"/>
    <m/>
  </r>
  <r>
    <x v="1559"/>
    <n v="1189.44"/>
    <n v="1.684295627568444E-3"/>
    <n v="1.3795897432799853E-2"/>
    <n v="0"/>
    <n v="1969.76"/>
    <n v="1969.76"/>
    <n v="1189.44"/>
    <n v="16.23"/>
    <n v="0.1623"/>
    <n v="7.6841091780801493E-2"/>
    <n v="0.22200000000000003"/>
    <n v="31722.81"/>
    <n v="28379.66"/>
    <n v="2.8320810298346316E-6"/>
    <n v="8.5458908219198507E-2"/>
    <n v="17.36"/>
    <n v="17.492499999999996"/>
    <n v="-1"/>
    <n v="0"/>
    <n v="0.97499999999999998"/>
    <n v="2.5000000000000022E-2"/>
    <n v="177385.41897787212"/>
    <n v="1.5341067118844309E-2"/>
    <n v="0"/>
    <n v="0"/>
    <n v="0"/>
    <n v="205121.39910517214"/>
    <m/>
    <m/>
    <s v=""/>
    <s v=""/>
    <n v="110.34951677366756"/>
    <x v="1517"/>
    <m/>
    <m/>
    <m/>
    <n v="110.98776817804998"/>
    <n v="0"/>
    <n v="0"/>
    <m/>
  </r>
  <r>
    <x v="1560"/>
    <n v="1182.45"/>
    <n v="-5.8767150928168421E-3"/>
    <n v="7.876564587131818E-3"/>
    <n v="0"/>
    <n v="1959.04"/>
    <n v="1959.04"/>
    <n v="1182.45"/>
    <n v="16.62"/>
    <n v="0.16620000000000001"/>
    <n v="8.148656456396354E-2"/>
    <n v="0.22575000000000001"/>
    <n v="32283.93"/>
    <n v="28881.51"/>
    <n v="3.4739836422729228E-5"/>
    <n v="8.4713435436036474E-2"/>
    <n v="17.088000000000001"/>
    <n v="17.414499999999997"/>
    <n v="-1"/>
    <n v="0"/>
    <n v="0.97499999999999998"/>
    <n v="2.5000000000000022E-2"/>
    <n v="176447.45610615989"/>
    <n v="1.1230193079698303E-2"/>
    <n v="0"/>
    <n v="0"/>
    <n v="0"/>
    <n v="204123.68354645849"/>
    <m/>
    <m/>
    <s v=""/>
    <s v=""/>
    <n v="109.81277399469904"/>
    <x v="1518"/>
    <m/>
    <m/>
    <m/>
    <n v="110.98776817804998"/>
    <n v="-4.8899255333242353E-3"/>
    <n v="0"/>
    <m/>
  </r>
  <r>
    <x v="1561"/>
    <n v="1186.44"/>
    <n v="3.3743498668019622E-3"/>
    <n v="1.4523818389089338E-2"/>
    <n v="0"/>
    <n v="1965.72"/>
    <n v="1965.72"/>
    <n v="1186.44"/>
    <n v="16.48"/>
    <n v="0.1648"/>
    <n v="9.1602449007575637E-2"/>
    <n v="0.22575000000000001"/>
    <n v="31739.74"/>
    <n v="28394.53"/>
    <n v="1.1347934355289755E-5"/>
    <n v="7.3197550992424365E-2"/>
    <n v="16.986000000000001"/>
    <n v="17.349499999999999"/>
    <n v="-1"/>
    <n v="0"/>
    <n v="0.97499999999999998"/>
    <n v="2.5000000000000022E-2"/>
    <n v="176953.58830277808"/>
    <n v="6.2703189675910043E-3"/>
    <n v="0"/>
    <n v="0"/>
    <n v="0"/>
    <n v="204716.29097499102"/>
    <m/>
    <m/>
    <s v=""/>
    <s v=""/>
    <n v="110.13158004643391"/>
    <x v="1519"/>
    <m/>
    <m/>
    <m/>
    <n v="110.98776817804998"/>
    <n v="-2.0269189746978666E-3"/>
    <n v="0"/>
    <m/>
  </r>
  <r>
    <x v="1562"/>
    <n v="1194.3699999999999"/>
    <n v="6.6838609622061895E-3"/>
    <n v="1.3793811056485361E-2"/>
    <n v="0"/>
    <n v="1978.86"/>
    <n v="1978.86"/>
    <n v="1194.3699999999999"/>
    <n v="16.14"/>
    <n v="0.16140000000000002"/>
    <n v="8.7322247080391643E-2"/>
    <n v="0.22825000000000004"/>
    <n v="31378.9"/>
    <n v="28071.58"/>
    <n v="4.4377220978572807E-5"/>
    <n v="7.4077752919608372E-2"/>
    <n v="16.764000000000003"/>
    <n v="17.244999999999997"/>
    <n v="-1"/>
    <n v="0"/>
    <n v="0.97499999999999998"/>
    <n v="2.5000000000000022E-2"/>
    <n v="178056.43786345111"/>
    <n v="1.2499074995236947E-2"/>
    <n v="0"/>
    <n v="0"/>
    <n v="0"/>
    <n v="205992.33703974469"/>
    <m/>
    <m/>
    <s v=""/>
    <s v=""/>
    <n v="110.81805677309814"/>
    <x v="1520"/>
    <m/>
    <m/>
    <m/>
    <n v="111.45031543160684"/>
    <n v="0"/>
    <n v="0"/>
    <m/>
  </r>
  <r>
    <x v="1563"/>
    <n v="1196.48"/>
    <n v="1.7666217336338441E-3"/>
    <n v="7.6324130973935977E-3"/>
    <n v="0"/>
    <n v="1982.4"/>
    <n v="1982.4"/>
    <n v="1196.48"/>
    <n v="15.58"/>
    <n v="0.15579999999999999"/>
    <n v="7.8584142767907192E-2"/>
    <n v="0.22825000000000004"/>
    <n v="31331.02"/>
    <n v="28028.34"/>
    <n v="3.1154477218285359E-6"/>
    <n v="7.7215857232092802E-2"/>
    <n v="16.498000000000001"/>
    <n v="17.149000000000001"/>
    <n v="-1"/>
    <n v="0"/>
    <n v="0.97499999999999998"/>
    <n v="2.5000000000000022E-2"/>
    <n v="178356.27555545638"/>
    <n v="1.1571399206040889E-2"/>
    <n v="0"/>
    <n v="0"/>
    <n v="0"/>
    <n v="206343.7680815605"/>
    <m/>
    <m/>
    <s v=""/>
    <s v=""/>
    <n v="111.00711674350015"/>
    <x v="1521"/>
    <m/>
    <m/>
    <m/>
    <n v="111.63173715572518"/>
    <n v="0"/>
    <n v="0"/>
    <m/>
  </r>
  <r>
    <x v="1564"/>
    <n v="1197.3"/>
    <n v="6.8534367477934843E-4"/>
    <n v="6.6334611446045022E-3"/>
    <n v="0"/>
    <n v="1983.91"/>
    <n v="1983.91"/>
    <n v="1197.3"/>
    <n v="16.2"/>
    <n v="0.16200000000000001"/>
    <n v="8.6075425683203921E-2"/>
    <n v="0.23263"/>
    <n v="31475.35"/>
    <n v="28157.33"/>
    <n v="4.693742515137503E-7"/>
    <n v="7.5924574316796084E-2"/>
    <n v="16.21"/>
    <n v="17.048999999999999"/>
    <n v="-1"/>
    <n v="0"/>
    <n v="0.97499999999999998"/>
    <n v="2.5000000000000022E-2"/>
    <n v="178495.97547605389"/>
    <n v="6.4423038888961059E-3"/>
    <n v="0"/>
    <n v="0"/>
    <n v="0"/>
    <n v="206520.77509550587"/>
    <m/>
    <m/>
    <s v=""/>
    <s v=""/>
    <n v="111.10234151546265"/>
    <x v="1522"/>
    <m/>
    <m/>
    <m/>
    <n v="111.72458976724205"/>
    <n v="0"/>
    <n v="0"/>
    <m/>
  </r>
  <r>
    <x v="1565"/>
    <n v="1210.6500000000001"/>
    <n v="1.1150087697319178E-2"/>
    <n v="2.3660263934740522E-2"/>
    <n v="0"/>
    <n v="2006.06"/>
    <n v="2006.06"/>
    <n v="1210.6500000000001"/>
    <n v="15.59"/>
    <n v="0.15590000000000001"/>
    <n v="8.1176683262185578E-2"/>
    <n v="0.23513000000000001"/>
    <n v="30738.1"/>
    <n v="27497.68"/>
    <n v="1.2295225342645323E-4"/>
    <n v="7.4723316737814433E-2"/>
    <n v="16.204000000000001"/>
    <n v="16.959"/>
    <n v="-1"/>
    <n v="0"/>
    <n v="0.97499999999999998"/>
    <n v="2.5000000000000022E-2"/>
    <n v="180331.92317697688"/>
    <n v="6.2606977765196081E-3"/>
    <n v="0"/>
    <n v="0"/>
    <n v="0"/>
    <n v="208647.9645172109"/>
    <m/>
    <m/>
    <s v=""/>
    <s v=""/>
    <n v="112.2467093181162"/>
    <x v="1523"/>
    <m/>
    <m/>
    <m/>
    <n v="112.87242895152171"/>
    <n v="0"/>
    <n v="0"/>
    <m/>
  </r>
  <r>
    <x v="1566"/>
    <n v="1211.67"/>
    <n v="8.4252261182005128E-4"/>
    <n v="2.1128436679758611E-2"/>
    <n v="0"/>
    <n v="2007.74"/>
    <n v="2007.74"/>
    <n v="1211.67"/>
    <n v="15.89"/>
    <n v="0.15890000000000001"/>
    <n v="7.528543776331835E-2"/>
    <n v="0.24749999999999997"/>
    <n v="30738.23"/>
    <n v="27497.68"/>
    <n v="7.0924675304671376E-7"/>
    <n v="8.3614562236681664E-2"/>
    <n v="15.998000000000001"/>
    <n v="16.853999999999996"/>
    <n v="-1"/>
    <n v="0"/>
    <n v="0.97499999999999998"/>
    <n v="2.5000000000000022E-2"/>
    <n v="180480.05855681375"/>
    <n v="2.2014865822037599E-2"/>
    <n v="0"/>
    <n v="0"/>
    <n v="0"/>
    <n v="208818.35305049992"/>
    <m/>
    <m/>
    <s v=""/>
    <s v=""/>
    <n v="112.33837353449852"/>
    <x v="1524"/>
    <m/>
    <m/>
    <m/>
    <n v="112.96166397573738"/>
    <n v="0"/>
    <n v="0"/>
    <m/>
  </r>
  <r>
    <x v="1567"/>
    <n v="1192.1300000000001"/>
    <n v="-1.6126503090775457E-2"/>
    <n v="-1.6819273732230355E-3"/>
    <n v="0"/>
    <n v="1975.36"/>
    <n v="1975.36"/>
    <n v="1192.1300000000001"/>
    <n v="18.36"/>
    <n v="0.18359999999999999"/>
    <n v="9.9950862978735761E-2"/>
    <n v="0.24650000000000002"/>
    <n v="31963.439999999999"/>
    <n v="28593.599999999999"/>
    <n v="2.6432094620259741E-4"/>
    <n v="8.3649137021264225E-2"/>
    <n v="15.88"/>
    <n v="16.802999999999994"/>
    <n v="-1"/>
    <n v="-1"/>
    <n v="0.97499999999999998"/>
    <n v="2.5000000000000022E-2"/>
    <n v="177822.13495259924"/>
    <n v="1.9928786343691884E-2"/>
    <n v="0"/>
    <n v="0"/>
    <n v="0"/>
    <n v="205742.89525014983"/>
    <m/>
    <m/>
    <s v=""/>
    <s v=""/>
    <n v="110.68386413856547"/>
    <x v="1525"/>
    <m/>
    <m/>
    <m/>
    <n v="112.96166397573738"/>
    <n v="-1.4753553542648734E-2"/>
    <n v="0"/>
    <m/>
  </r>
  <r>
    <x v="1568"/>
    <n v="1197.52"/>
    <n v="4.5213189836676992E-3"/>
    <n v="1.0727698768108196E-3"/>
    <n v="0"/>
    <n v="1984.32"/>
    <n v="1984.32"/>
    <n v="1197.52"/>
    <n v="17.34"/>
    <n v="0.1734"/>
    <n v="7.6771675128806283E-2"/>
    <n v="0.249"/>
    <n v="31190.49"/>
    <n v="27901.77"/>
    <n v="2.0350280574967919E-5"/>
    <n v="9.6628324871193716E-2"/>
    <n v="16.324000000000002"/>
    <n v="16.889999999999997"/>
    <n v="-1"/>
    <n v="-1"/>
    <n v="0.97499999999999998"/>
    <n v="2.5000000000000022E-2"/>
    <n v="178498.4643981776"/>
    <n v="-1.3158912626992647E-3"/>
    <n v="0"/>
    <n v="0"/>
    <n v="0"/>
    <n v="206528.40662977446"/>
    <m/>
    <m/>
    <s v=""/>
    <s v=""/>
    <n v="111.10644706526124"/>
    <x v="1526"/>
    <m/>
    <m/>
    <m/>
    <n v="112.96166397573738"/>
    <n v="-1.1069176320316454E-2"/>
    <n v="0"/>
    <m/>
  </r>
  <r>
    <x v="1569"/>
    <n v="1207.17"/>
    <n v="8.05832052909361E-3"/>
    <n v="8.4457467311250811E-3"/>
    <n v="0"/>
    <n v="2000.33"/>
    <n v="2000.33"/>
    <n v="1207.17"/>
    <n v="15.73"/>
    <n v="0.1573"/>
    <n v="6.1465934731972552E-2"/>
    <n v="0.25024999999999997"/>
    <n v="29711.09"/>
    <n v="26578.25"/>
    <n v="6.4417087625916658E-5"/>
    <n v="9.5834065268027444E-2"/>
    <n v="16.675999999999998"/>
    <n v="16.908499999999997"/>
    <n v="-1"/>
    <n v="-1"/>
    <n v="0.97499999999999998"/>
    <n v="2.5000000000000022E-2"/>
    <n v="179689.22549934115"/>
    <n v="7.972180529023376E-4"/>
    <n v="0"/>
    <n v="0"/>
    <n v="0"/>
    <n v="207908.1755453574"/>
    <m/>
    <m/>
    <s v=""/>
    <s v=""/>
    <n v="111.84872375486123"/>
    <x v="1527"/>
    <m/>
    <m/>
    <m/>
    <n v="112.96166397573738"/>
    <n v="-4.4882675610542488E-3"/>
    <n v="0"/>
    <m/>
  </r>
  <r>
    <x v="1570"/>
    <n v="1205.94"/>
    <n v="-1.0189120007952912E-3"/>
    <n v="-3.7232529669893877E-3"/>
    <n v="0"/>
    <n v="1998.31"/>
    <n v="1998.31"/>
    <n v="1205.94"/>
    <n v="16.32"/>
    <n v="0.16320000000000001"/>
    <n v="6.3596686975896766E-2"/>
    <n v="0.25024999999999997"/>
    <n v="29870.95"/>
    <n v="26721.14"/>
    <n v="1.0392404700412717E-6"/>
    <n v="9.9603313024103246E-2"/>
    <n v="16.582000000000001"/>
    <n v="16.851500000000001"/>
    <n v="-1"/>
    <n v="-1"/>
    <n v="0.97499999999999998"/>
    <n v="2.5000000000000022E-2"/>
    <n v="179534.86631121376"/>
    <n v="6.6850248029672876E-3"/>
    <n v="0"/>
    <n v="0"/>
    <n v="0"/>
    <n v="207731.43790315409"/>
    <m/>
    <m/>
    <s v=""/>
    <s v=""/>
    <n v="111.75364389728453"/>
    <x v="1528"/>
    <m/>
    <m/>
    <m/>
    <n v="112.96166397573738"/>
    <n v="-5.360416228628484E-3"/>
    <n v="0"/>
    <m/>
  </r>
  <r>
    <x v="1571"/>
    <n v="1208.67"/>
    <n v="2.2637942186178872E-3"/>
    <n v="-2.3019813601915518E-3"/>
    <n v="0"/>
    <n v="2002.93"/>
    <n v="2002.93"/>
    <n v="1208.67"/>
    <n v="16.47"/>
    <n v="0.16469999999999999"/>
    <n v="6.6542721053012566E-2"/>
    <n v="0.25024999999999997"/>
    <n v="29795.61"/>
    <n v="26653.64"/>
    <n v="5.1131868776994308E-6"/>
    <n v="9.815727894698742E-2"/>
    <n v="16.728000000000002"/>
    <n v="16.850000000000001"/>
    <n v="-1"/>
    <n v="-1"/>
    <n v="0.97499999999999998"/>
    <n v="2.5000000000000022E-2"/>
    <n v="179919.79752380156"/>
    <n v="-4.4199432453282395E-3"/>
    <n v="0"/>
    <n v="0"/>
    <n v="0"/>
    <n v="208186.59829573159"/>
    <m/>
    <m/>
    <s v=""/>
    <s v=""/>
    <n v="111.99850732740225"/>
    <x v="1529"/>
    <m/>
    <m/>
    <m/>
    <n v="112.96166397573738"/>
    <n v="-3.2070058524643619E-3"/>
    <n v="0"/>
    <m/>
  </r>
  <r>
    <x v="1572"/>
    <n v="1217.28"/>
    <n v="7.1235324778473608E-3"/>
    <n v="2.0948054208431266E-2"/>
    <n v="0"/>
    <n v="2017.19"/>
    <n v="2017.19"/>
    <n v="1217.28"/>
    <n v="16.62"/>
    <n v="0.16620000000000001"/>
    <n v="6.9259044518231616E-2"/>
    <n v="0.25056"/>
    <n v="29582.45"/>
    <n v="26462.85"/>
    <n v="5.0385578591155062E-5"/>
    <n v="9.6940955481768398E-2"/>
    <n v="16.844000000000001"/>
    <n v="16.795999999999999"/>
    <n v="1"/>
    <n v="0"/>
    <n v="0.97499999999999998"/>
    <n v="2.5000000000000022E-2"/>
    <n v="181137.22323647945"/>
    <n v="-3.1042821987772307E-3"/>
    <n v="0"/>
    <n v="0"/>
    <n v="0"/>
    <n v="209594.50778594523"/>
    <m/>
    <m/>
    <s v=""/>
    <s v=""/>
    <n v="112.75592285100872"/>
    <x v="1530"/>
    <m/>
    <m/>
    <m/>
    <n v="113.35792393543275"/>
    <n v="0"/>
    <n v="0"/>
    <m/>
  </r>
  <r>
    <x v="1573"/>
    <n v="1212.05"/>
    <n v="-4.2964642481598814E-3"/>
    <n v="1.2130270976603685E-2"/>
    <n v="0"/>
    <n v="2008.55"/>
    <n v="2008.55"/>
    <n v="1212.05"/>
    <n v="17.47"/>
    <n v="0.17469999999999999"/>
    <n v="7.7798696998891845E-2"/>
    <n v="0.24962999999999999"/>
    <n v="29963.63"/>
    <n v="26803.51"/>
    <n v="1.853922965423558E-5"/>
    <n v="9.6901303001108149E-2"/>
    <n v="16.496000000000002"/>
    <n v="16.707000000000001"/>
    <n v="-1"/>
    <n v="0"/>
    <n v="0.97499999999999998"/>
    <n v="2.5000000000000022E-2"/>
    <n v="180436.72499841868"/>
    <n v="1.8642720068364316E-2"/>
    <n v="0"/>
    <n v="0"/>
    <n v="0"/>
    <n v="208786.73625317769"/>
    <m/>
    <m/>
    <s v=""/>
    <s v=""/>
    <n v="112.32136459090871"/>
    <x v="1531"/>
    <m/>
    <m/>
    <m/>
    <n v="113.35792393543275"/>
    <n v="-3.9317520441992659E-3"/>
    <n v="0"/>
    <m/>
  </r>
  <r>
    <x v="1574"/>
    <n v="1183.71"/>
    <n v="-2.3381873685078935E-2"/>
    <n v="-1.930992323756886E-2"/>
    <n v="0"/>
    <n v="1961.6"/>
    <n v="1961.6"/>
    <n v="1183.71"/>
    <n v="22.81"/>
    <n v="0.2281"/>
    <n v="0.13189883779374717"/>
    <n v="0.25087999999999999"/>
    <n v="33289.58"/>
    <n v="29778.57"/>
    <n v="5.5977510556778486E-4"/>
    <n v="9.6201162206252813E-2"/>
    <n v="16.521999999999998"/>
    <n v="16.692"/>
    <n v="-1"/>
    <n v="0"/>
    <n v="0.97499999999999998"/>
    <n v="2.5000000000000022E-2"/>
    <n v="176823.94010321001"/>
    <n v="1.0858696217785901E-2"/>
    <n v="0"/>
    <n v="0"/>
    <n v="0"/>
    <n v="204607.72241385232"/>
    <m/>
    <m/>
    <s v=""/>
    <s v=""/>
    <n v="110.07317322827289"/>
    <x v="1532"/>
    <m/>
    <m/>
    <m/>
    <n v="113.35792393543275"/>
    <n v="-2.3894166976352049E-2"/>
    <n v="0"/>
    <m/>
  </r>
  <r>
    <x v="1575"/>
    <n v="1191.3599999999999"/>
    <n v="6.4627315812149089E-3"/>
    <n v="-1.182827965555866E-2"/>
    <n v="0"/>
    <n v="1974.63"/>
    <n v="1974.63"/>
    <n v="1191.3599999999999"/>
    <n v="21.08"/>
    <n v="0.21079999999999999"/>
    <n v="8.5766765373012643E-2"/>
    <n v="0.25556000000000001"/>
    <n v="32920.050000000003"/>
    <n v="29447.89"/>
    <n v="4.1498560991584805E-5"/>
    <n v="0.12503323462698734"/>
    <n v="17.937999999999999"/>
    <n v="16.952999999999999"/>
    <n v="1"/>
    <n v="0"/>
    <n v="0.9"/>
    <n v="9.9999999999999978E-2"/>
    <n v="177889.04751319377"/>
    <n v="-1.5945782993770252E-2"/>
    <n v="0"/>
    <n v="0"/>
    <n v="0"/>
    <n v="205876.07781284922"/>
    <m/>
    <m/>
    <s v=""/>
    <s v=""/>
    <n v="110.75551259406875"/>
    <x v="1533"/>
    <m/>
    <m/>
    <m/>
    <n v="113.35792393543275"/>
    <n v="-1.7868887454906557E-2"/>
    <n v="0"/>
    <m/>
  </r>
  <r>
    <x v="1576"/>
    <n v="1206.78"/>
    <n v="1.2943190975020169E-2"/>
    <n v="-1.1488828991563782E-3"/>
    <n v="0"/>
    <n v="2000.34"/>
    <n v="2000.34"/>
    <n v="1206.78"/>
    <n v="18.440000000000001"/>
    <n v="0.18440000000000001"/>
    <n v="5.7504659904279914E-2"/>
    <n v="0.25588"/>
    <n v="31415.360000000001"/>
    <n v="28101.78"/>
    <n v="1.6538329621182618E-4"/>
    <n v="0.12689534009572009"/>
    <n v="18.89"/>
    <n v="17.150500000000001"/>
    <n v="1"/>
    <n v="0"/>
    <n v="0.9"/>
    <n v="9.9999999999999978E-2"/>
    <n v="179148.09503946037"/>
    <n v="-9.1671263183333851E-3"/>
    <n v="0"/>
    <n v="0"/>
    <n v="0"/>
    <n v="207347.55738515191"/>
    <m/>
    <m/>
    <s v=""/>
    <s v=""/>
    <n v="111.54712702559215"/>
    <x v="1534"/>
    <m/>
    <m/>
    <m/>
    <n v="113.35792393543275"/>
    <n v="-1.0874944298344236E-2"/>
    <n v="0"/>
    <m/>
  </r>
  <r>
    <x v="1577"/>
    <n v="1186.69"/>
    <n v="-1.6647607683256238E-2"/>
    <n v="-2.4920023060259977E-2"/>
    <n v="0"/>
    <n v="1967.05"/>
    <n v="1967.05"/>
    <n v="1186.69"/>
    <n v="22.05"/>
    <n v="0.2205"/>
    <n v="8.7725989243083696E-2"/>
    <n v="0.26312999999999998"/>
    <n v="34101.620000000003"/>
    <n v="30504.59"/>
    <n v="2.8182809636308014E-4"/>
    <n v="0.13277401075691631"/>
    <n v="19.283999999999999"/>
    <n v="17.192999999999998"/>
    <n v="1"/>
    <n v="0"/>
    <n v="0.9"/>
    <n v="9.9999999999999978E-2"/>
    <n v="177995.73149755644"/>
    <n v="-4.2891471364573386E-3"/>
    <n v="0"/>
    <n v="0"/>
    <n v="0"/>
    <n v="206014.89971660235"/>
    <m/>
    <m/>
    <s v=""/>
    <s v=""/>
    <n v="110.83019485571275"/>
    <x v="1535"/>
    <m/>
    <m/>
    <m/>
    <n v="113.35792393543275"/>
    <n v="-1.7257796487039512E-2"/>
    <n v="0"/>
    <m/>
  </r>
  <r>
    <x v="1578"/>
    <n v="1202.26"/>
    <n v="1.3120528528933306E-2"/>
    <n v="-7.5030302831667894E-3"/>
    <n v="0"/>
    <n v="1992.87"/>
    <n v="1992.87"/>
    <n v="1202.26"/>
    <n v="20.190000000000001"/>
    <n v="0.20190000000000002"/>
    <n v="5.7480022611332476E-2"/>
    <n v="0.26312999999999998"/>
    <n v="32886.33"/>
    <n v="29417.11"/>
    <n v="1.6991643786039379E-4"/>
    <n v="0.14441997738866755"/>
    <n v="20.369999999999997"/>
    <n v="17.422000000000001"/>
    <n v="1"/>
    <n v="0"/>
    <n v="0.9"/>
    <n v="9.9999999999999978E-2"/>
    <n v="179463.0400182837"/>
    <n v="-1.7343159416889797E-2"/>
    <n v="0"/>
    <n v="0"/>
    <n v="0"/>
    <n v="207714.50174046951"/>
    <m/>
    <m/>
    <s v=""/>
    <s v=""/>
    <n v="111.7445327203113"/>
    <x v="1536"/>
    <m/>
    <m/>
    <m/>
    <n v="113.35792393543275"/>
    <n v="-9.227638705242569E-3"/>
    <n v="0"/>
    <m/>
  </r>
  <r>
    <x v="1579"/>
    <n v="1173.5999999999999"/>
    <n v="-2.3838437609169483E-2"/>
    <n v="-7.9595942072573367E-3"/>
    <n v="0"/>
    <n v="1945.37"/>
    <n v="1945.37"/>
    <n v="1173.5999999999999"/>
    <n v="23.84"/>
    <n v="0.2384"/>
    <n v="8.7800057473631926E-2"/>
    <n v="0.26588000000000001"/>
    <n v="36225.269999999997"/>
    <n v="32403.69"/>
    <n v="5.8212038200657632E-4"/>
    <n v="0.15059994252636807"/>
    <n v="20.913999999999998"/>
    <n v="17.580500000000001"/>
    <n v="1"/>
    <n v="0"/>
    <n v="0.9"/>
    <n v="9.9999999999999978E-2"/>
    <n v="177434.73672162867"/>
    <n v="-5.396268304822649E-3"/>
    <n v="0"/>
    <n v="0"/>
    <n v="0"/>
    <n v="205367.63899975485"/>
    <m/>
    <n v="205664.38"/>
    <s v=""/>
    <n v="-1.442841002633255E-3"/>
    <n v="110.48198687915699"/>
    <x v="1537"/>
    <m/>
    <m/>
    <m/>
    <n v="113.35792393543275"/>
    <n v="-2.0447378210248113E-2"/>
    <n v="0"/>
    <m/>
  </r>
  <r>
    <x v="1580"/>
    <n v="1165.8699999999999"/>
    <n v="-6.5865712338105675E-3"/>
    <n v="-2.1008897022282813E-2"/>
    <n v="0"/>
    <n v="1933.25"/>
    <n v="1933.25"/>
    <n v="1165.8699999999999"/>
    <n v="24.91"/>
    <n v="0.24909999999999999"/>
    <n v="7.9620505103249195E-2"/>
    <n v="0.27188000000000001"/>
    <n v="37866.83"/>
    <n v="33871.93"/>
    <n v="4.3670400945916808E-5"/>
    <n v="0.16947949489675079"/>
    <n v="21.119999999999997"/>
    <n v="17.960999999999999"/>
    <n v="1"/>
    <n v="0"/>
    <n v="0.9"/>
    <n v="9.9999999999999978E-2"/>
    <n v="177186.89140774263"/>
    <n v="3.4542642702235504E-3"/>
    <n v="0"/>
    <n v="0"/>
    <n v="0"/>
    <n v="205146.74007546494"/>
    <m/>
    <m/>
    <s v=""/>
    <s v=""/>
    <n v="110.36314949964635"/>
    <x v="1538"/>
    <m/>
    <m/>
    <m/>
    <n v="113.35792393543275"/>
    <n v="-2.1526478986580222E-2"/>
    <n v="0"/>
    <m/>
  </r>
  <r>
    <x v="1581"/>
    <n v="1128.1500000000001"/>
    <n v="-3.2353521404616115E-2"/>
    <n v="-6.6305609401919097E-2"/>
    <n v="0"/>
    <n v="1870.95"/>
    <n v="1870.95"/>
    <n v="1128.1500000000001"/>
    <n v="32.799999999999997"/>
    <n v="0.32799999999999996"/>
    <n v="0.15915322859972503"/>
    <n v="0.27688000000000001"/>
    <n v="44385"/>
    <n v="39702.29"/>
    <n v="1.0816512269381277E-3"/>
    <n v="0.16884677140027493"/>
    <n v="21.886000000000003"/>
    <n v="18.375499999999999"/>
    <n v="1"/>
    <n v="0"/>
    <n v="0.9"/>
    <n v="9.9999999999999978E-2"/>
    <n v="175077.44346488459"/>
    <n v="-3.9471575977664264E-3"/>
    <n v="0"/>
    <n v="0"/>
    <n v="0"/>
    <n v="202728.14793557904"/>
    <m/>
    <m/>
    <s v=""/>
    <s v=""/>
    <n v="109.06201526853594"/>
    <x v="1539"/>
    <m/>
    <m/>
    <m/>
    <n v="113.35792393543275"/>
    <n v="-3.3087429299577309E-2"/>
    <n v="0"/>
    <m/>
  </r>
  <r>
    <x v="1582"/>
    <n v="1110.8800000000001"/>
    <n v="-1.5308248016664416E-2"/>
    <n v="-6.4966249735327275E-2"/>
    <n v="-1"/>
    <n v="1842.32"/>
    <n v="1842.32"/>
    <n v="1110.8800000000001"/>
    <n v="40.950000000000003"/>
    <n v="0.40950000000000003"/>
    <n v="0.20734507140231004"/>
    <n v="0.32124999999999998"/>
    <n v="48360.66"/>
    <n v="43258.33"/>
    <n v="2.3798088031541073E-4"/>
    <n v="0.20215492859768999"/>
    <n v="24.757999999999999"/>
    <n v="19.191500000000001"/>
    <n v="1"/>
    <n v="0"/>
    <n v="0"/>
    <n v="0"/>
    <n v="174233.45458942553"/>
    <n v="-2.2722271055570786E-2"/>
    <n v="1"/>
    <n v="20"/>
    <n v="0"/>
    <n v="201752.02557446447"/>
    <m/>
    <m/>
    <s v=""/>
    <s v=""/>
    <n v="108.53688901973469"/>
    <x v="1540"/>
    <m/>
    <m/>
    <m/>
    <n v="113.35792393543275"/>
    <n v="-3.7768093166641981E-2"/>
    <n v="1"/>
    <m/>
  </r>
  <r>
    <x v="1583"/>
    <n v="1159.73"/>
    <n v="4.3974146622497434E-2"/>
    <n v="-3.4112631641763147E-2"/>
    <n v="-1"/>
    <n v="1923.39"/>
    <n v="1923.39"/>
    <n v="1159.73"/>
    <n v="28.84"/>
    <n v="0.28839999999999999"/>
    <n v="8.0566776159741171E-2"/>
    <n v="0.3125"/>
    <n v="41546.519999999997"/>
    <n v="37162.53"/>
    <n v="1.8519875887270101E-3"/>
    <n v="0.20783322384025882"/>
    <n v="28.538"/>
    <n v="20.432000000000002"/>
    <n v="1"/>
    <n v="0"/>
    <n v="0"/>
    <n v="0"/>
    <n v="174233.45458942553"/>
    <n v="-2.1136893994463946E-2"/>
    <n v="1"/>
    <n v="20"/>
    <n v="2.6041666666667407E-3"/>
    <n v="201757.27953346379"/>
    <m/>
    <m/>
    <s v=""/>
    <s v=""/>
    <n v="108.53971550121958"/>
    <x v="1541"/>
    <m/>
    <m/>
    <m/>
    <n v="113.35792393543275"/>
    <n v="-3.78181682213935E-2"/>
    <n v="1"/>
    <m/>
  </r>
  <r>
    <x v="1584"/>
    <n v="1155.79"/>
    <n v="-3.3973424848887657E-3"/>
    <n v="-1.367153651748243E-2"/>
    <n v="-1"/>
    <n v="1917.25"/>
    <n v="1917.25"/>
    <n v="1155.79"/>
    <n v="28.32"/>
    <n v="0.28320000000000001"/>
    <n v="2.9668267236081791E-2"/>
    <n v="0.30249999999999999"/>
    <n v="41386.14"/>
    <n v="37018.910000000003"/>
    <n v="1.1581270362277301E-5"/>
    <n v="0.25353173276391822"/>
    <n v="30.268000000000001"/>
    <n v="21.094999999999999"/>
    <n v="1"/>
    <n v="1"/>
    <n v="0"/>
    <n v="0"/>
    <n v="174233.45458942553"/>
    <n v="-2.9140180776640046E-2"/>
    <n v="1"/>
    <n v="20"/>
    <n v="8.4027777777784252E-4"/>
    <n v="201758.97485504876"/>
    <m/>
    <m/>
    <s v=""/>
    <s v=""/>
    <n v="108.54062753632898"/>
    <x v="1542"/>
    <m/>
    <m/>
    <m/>
    <n v="113.35792393543275"/>
    <n v="-3.7835126520483153E-2"/>
    <n v="1"/>
    <m/>
  </r>
  <r>
    <x v="1585"/>
    <n v="1171.67"/>
    <n v="1.3739520155045648E-2"/>
    <n v="6.6545548713737857E-3"/>
    <n v="0"/>
    <n v="1944.25"/>
    <n v="1944.25"/>
    <n v="1171.67"/>
    <n v="25.52"/>
    <n v="0.25519999999999998"/>
    <n v="2.4102122094022405E-3"/>
    <n v="0.29875000000000002"/>
    <n v="39168.86"/>
    <n v="35035.449999999997"/>
    <n v="1.8621300739565471E-4"/>
    <n v="0.25278978779059774"/>
    <n v="31.163999999999998"/>
    <n v="21.701000000000001"/>
    <n v="1"/>
    <n v="1"/>
    <n v="0.75"/>
    <n v="0.25"/>
    <n v="174233.45458942553"/>
    <n v="-1.8042025994185806E-2"/>
    <n v="0"/>
    <n v="0"/>
    <n v="8.298611111110521E-4"/>
    <n v="201760.64917431926"/>
    <m/>
    <m/>
    <s v=""/>
    <s v=""/>
    <n v="108.54152827278666"/>
    <x v="1543"/>
    <m/>
    <m/>
    <m/>
    <n v="113.35792393543275"/>
    <n v="-3.7852184743584427E-2"/>
    <n v="0"/>
    <m/>
  </r>
  <r>
    <x v="1586"/>
    <n v="1157.44"/>
    <n v="-1.214505790879683E-2"/>
    <n v="2.686301836719307E-2"/>
    <n v="0"/>
    <n v="1920.76"/>
    <n v="1920.76"/>
    <n v="1157.44"/>
    <n v="26.68"/>
    <n v="0.26679999999999998"/>
    <n v="9.8953948814547443E-3"/>
    <n v="0.29625000000000001"/>
    <n v="40146.339999999997"/>
    <n v="35909.629999999997"/>
    <n v="1.4931402373816142E-4"/>
    <n v="0.25690460511854524"/>
    <n v="31.286000000000001"/>
    <n v="22.197499999999998"/>
    <n v="1"/>
    <n v="1"/>
    <n v="0.75"/>
    <n v="0.25"/>
    <n v="173733.23581224866"/>
    <n v="-1.6668483739695206E-2"/>
    <n v="0"/>
    <n v="0"/>
    <n v="0"/>
    <n v="201191.18982200953"/>
    <m/>
    <m/>
    <s v=""/>
    <s v=""/>
    <n v="108.23517523198372"/>
    <x v="1544"/>
    <m/>
    <m/>
    <m/>
    <n v="113.35792393543275"/>
    <n v="-4.059277040617526E-2"/>
    <n v="0"/>
    <m/>
  </r>
  <r>
    <x v="1587"/>
    <n v="1135.68"/>
    <n v="-1.8800110588885754E-2"/>
    <n v="2.3371155794971732E-2"/>
    <n v="0"/>
    <n v="1884.67"/>
    <n v="1884.67"/>
    <n v="1135.68"/>
    <n v="31.24"/>
    <n v="0.31240000000000001"/>
    <n v="5.2198301438429628E-2"/>
    <n v="0.29249999999999998"/>
    <n v="44166.1"/>
    <n v="39505.03"/>
    <n v="3.6020545128830788E-4"/>
    <n v="0.26020169856157038"/>
    <n v="30.062000000000001"/>
    <n v="22.736999999999998"/>
    <n v="1"/>
    <n v="1"/>
    <n v="0.75"/>
    <n v="0.25"/>
    <n v="175632.28029993153"/>
    <n v="-7.6777889032034752E-3"/>
    <n v="0"/>
    <n v="0"/>
    <n v="0"/>
    <n v="203392.18976761098"/>
    <m/>
    <m/>
    <s v=""/>
    <s v=""/>
    <n v="109.4192510108909"/>
    <x v="1545"/>
    <m/>
    <m/>
    <m/>
    <n v="113.35792393543275"/>
    <n v="-3.0122250392603855E-2"/>
    <n v="0"/>
    <m/>
  </r>
  <r>
    <x v="1588"/>
    <n v="1136.94"/>
    <n v="1.1094674556213491E-3"/>
    <n v="-1.9493523371904353E-2"/>
    <n v="0"/>
    <n v="1887.11"/>
    <n v="1887.11"/>
    <n v="1136.94"/>
    <n v="30.84"/>
    <n v="0.30840000000000001"/>
    <n v="4.3027523142524782E-2"/>
    <n v="0.3"/>
    <n v="44541.279999999999"/>
    <n v="39840.11"/>
    <n v="1.2295537590789582E-6"/>
    <n v="0.26537247685747523"/>
    <n v="28.119999999999997"/>
    <n v="23.380999999999997"/>
    <n v="1"/>
    <n v="1"/>
    <n v="0.75"/>
    <n v="0.25"/>
    <n v="176150.85042469687"/>
    <n v="8.0284564970733996E-3"/>
    <n v="0"/>
    <n v="0"/>
    <n v="0"/>
    <n v="204021.62348785601"/>
    <m/>
    <m/>
    <s v=""/>
    <s v=""/>
    <n v="109.75786856699717"/>
    <x v="1546"/>
    <m/>
    <m/>
    <m/>
    <n v="113.35792393543275"/>
    <n v="-2.7196751785350748E-2"/>
    <n v="0"/>
    <m/>
  </r>
  <r>
    <x v="1589"/>
    <n v="1120.8"/>
    <n v="-1.4195999788907177E-2"/>
    <n v="-3.0292180675922764E-2"/>
    <n v="0"/>
    <n v="1860.65"/>
    <n v="1860.65"/>
    <n v="1120.8"/>
    <n v="33.549999999999997"/>
    <n v="0.33549999999999996"/>
    <n v="7.0116294106585819E-2"/>
    <n v="0.29563"/>
    <n v="47564.28"/>
    <n v="42543.86"/>
    <n v="2.0442499412897991E-4"/>
    <n v="0.26538370589341415"/>
    <n v="28.52"/>
    <n v="24.055999999999997"/>
    <n v="1"/>
    <n v="1"/>
    <n v="0.75"/>
    <n v="0.25"/>
    <n v="177263.99274747822"/>
    <n v="1.1004751296411985E-2"/>
    <n v="0"/>
    <n v="0"/>
    <n v="0"/>
    <n v="205337.83354735433"/>
    <m/>
    <m/>
    <s v=""/>
    <s v=""/>
    <n v="110.46595238795341"/>
    <x v="1547"/>
    <m/>
    <m/>
    <m/>
    <n v="113.35792393543275"/>
    <n v="-2.0946363514632416E-2"/>
    <n v="0"/>
    <m/>
  </r>
  <r>
    <x v="1590"/>
    <n v="1115.05"/>
    <n v="-5.1302640970735114E-3"/>
    <n v="-4.9161964928041924E-2"/>
    <n v="0"/>
    <n v="1851.28"/>
    <n v="1851.28"/>
    <n v="1115.05"/>
    <n v="35.32"/>
    <n v="0.35320000000000001"/>
    <n v="8.9112078185783761E-2"/>
    <n v="0.29875000000000002"/>
    <n v="48640.26"/>
    <n v="43506.080000000002"/>
    <n v="2.6455274224958425E-5"/>
    <n v="0.26408792181421625"/>
    <n v="29.565999999999995"/>
    <n v="24.946999999999996"/>
    <n v="1"/>
    <n v="1"/>
    <n v="0.75"/>
    <n v="0.25"/>
    <n v="177584.23510344312"/>
    <n v="1.7393549161922151E-2"/>
    <n v="0"/>
    <n v="0"/>
    <n v="0"/>
    <n v="205723.55932640011"/>
    <m/>
    <m/>
    <s v=""/>
    <s v=""/>
    <n v="110.67346195794724"/>
    <x v="1548"/>
    <m/>
    <m/>
    <m/>
    <n v="113.35792393543275"/>
    <n v="-1.9132747739818545E-2"/>
    <n v="0"/>
    <m/>
  </r>
  <r>
    <x v="1591"/>
    <n v="1071.5899999999999"/>
    <n v="-3.8975830680238577E-2"/>
    <n v="-7.599273769948367E-2"/>
    <n v="0"/>
    <n v="1779.3"/>
    <n v="1779.3"/>
    <n v="1071.5899999999999"/>
    <n v="45.79"/>
    <n v="0.45789999999999997"/>
    <n v="0.19367971240759135"/>
    <n v="0.29499999999999998"/>
    <n v="55191.86"/>
    <n v="49365.94"/>
    <n v="1.5805172847607376E-3"/>
    <n v="0.26422028759240862"/>
    <n v="31.526"/>
    <n v="25.896999999999998"/>
    <n v="1"/>
    <n v="1"/>
    <n v="0.75"/>
    <n v="0.25"/>
    <n v="178372.84706921192"/>
    <n v="1.9231556430500563E-2"/>
    <n v="0"/>
    <n v="0"/>
    <n v="0"/>
    <n v="206651.95807523385"/>
    <m/>
    <m/>
    <s v=""/>
    <s v=""/>
    <n v="111.17291425182788"/>
    <x v="1549"/>
    <m/>
    <m/>
    <m/>
    <n v="113.35792393543275"/>
    <n v="-1.4731889482429317E-2"/>
    <n v="0"/>
    <m/>
  </r>
  <r>
    <x v="1592"/>
    <n v="1087.69"/>
    <n v="1.5024402989949559E-2"/>
    <n v="-4.2168224120648357E-2"/>
    <n v="0"/>
    <n v="1806.05"/>
    <n v="1806.05"/>
    <n v="1087.69"/>
    <n v="40.1"/>
    <n v="0.40100000000000002"/>
    <n v="0.10573977748917612"/>
    <n v="0.29625000000000001"/>
    <n v="54917.18"/>
    <n v="49120.03"/>
    <n v="2.2238726600703879E-4"/>
    <n v="0.2952602225108239"/>
    <n v="35.347999999999999"/>
    <n v="27.362999999999992"/>
    <n v="1"/>
    <n v="1"/>
    <n v="0.75"/>
    <n v="0.25"/>
    <n v="180160.67094586065"/>
    <n v="2.6705375256909525E-2"/>
    <n v="0"/>
    <n v="0"/>
    <n v="0"/>
    <n v="208724.94511573011"/>
    <m/>
    <m/>
    <s v=""/>
    <s v=""/>
    <n v="112.28812270494274"/>
    <x v="1550"/>
    <m/>
    <m/>
    <m/>
    <n v="113.35792393543275"/>
    <n v="-4.8742742514695792E-3"/>
    <n v="0"/>
    <m/>
  </r>
  <r>
    <x v="1593"/>
    <n v="1073.6500000000001"/>
    <n v="-1.2908089621123664E-2"/>
    <n v="-5.618578119739337E-2"/>
    <n v="0"/>
    <n v="1782.77"/>
    <n v="1782.77"/>
    <n v="1073.6500000000001"/>
    <n v="38.32"/>
    <n v="0.38319999999999999"/>
    <n v="8.3676979153640529E-2"/>
    <n v="0.29563"/>
    <n v="53931.33"/>
    <n v="48237.59"/>
    <n v="1.6879525830357605E-4"/>
    <n v="0.29952302084635946"/>
    <n v="37.119999999999997"/>
    <n v="28.536999999999995"/>
    <n v="1"/>
    <n v="1"/>
    <n v="0.75"/>
    <n v="0.25"/>
    <n v="177607.37799513494"/>
    <n v="2.5783361909301972E-2"/>
    <n v="0"/>
    <n v="0"/>
    <n v="0"/>
    <n v="205770.35987042831"/>
    <m/>
    <m/>
    <s v=""/>
    <s v=""/>
    <n v="110.69863932823034"/>
    <x v="1551"/>
    <m/>
    <m/>
    <m/>
    <n v="113.35792393543275"/>
    <n v="-1.9037277406037001E-2"/>
    <n v="0"/>
    <m/>
  </r>
  <r>
    <x v="1594"/>
    <n v="1074.03"/>
    <n v="3.5393284589946283E-4"/>
    <n v="-4.163584856258673E-2"/>
    <n v="0"/>
    <n v="1783.4"/>
    <n v="1783.4"/>
    <n v="1074.03"/>
    <n v="34.61"/>
    <n v="0.34610000000000002"/>
    <n v="4.3463346991527596E-2"/>
    <n v="0.29937999999999998"/>
    <n v="51970.51"/>
    <n v="46483.56"/>
    <n v="1.2522413716403159E-7"/>
    <n v="0.30263665300847242"/>
    <n v="38.616"/>
    <n v="29.579500000000003"/>
    <n v="1"/>
    <n v="1"/>
    <n v="0.75"/>
    <n v="0.25"/>
    <n v="176039.97035968959"/>
    <n v="8.2686377438792036E-3"/>
    <n v="0"/>
    <n v="0"/>
    <n v="0"/>
    <n v="203954.56153209071"/>
    <m/>
    <m/>
    <s v=""/>
    <s v=""/>
    <n v="109.7217911297094"/>
    <x v="1552"/>
    <m/>
    <m/>
    <m/>
    <n v="113.35792393543275"/>
    <n v="-2.7718983709962619E-2"/>
    <n v="0"/>
    <m/>
  </r>
  <r>
    <x v="1595"/>
    <n v="1067.95"/>
    <n v="-5.6609219481764672E-3"/>
    <n v="-4.2166506413689686E-2"/>
    <n v="0"/>
    <n v="1773.65"/>
    <n v="1773.65"/>
    <n v="1067.95"/>
    <n v="35.020000000000003"/>
    <n v="0.35020000000000001"/>
    <n v="4.8516002695675464E-2"/>
    <n v="0.30063000000000001"/>
    <n v="50572.47"/>
    <n v="45232.91"/>
    <n v="3.2228393658475016E-5"/>
    <n v="0.30168399730432455"/>
    <n v="38.827999999999996"/>
    <n v="30.169500000000006"/>
    <n v="1"/>
    <n v="1"/>
    <n v="0.75"/>
    <n v="0.25"/>
    <n v="174108.46081434743"/>
    <n v="-6.9050818996969632E-3"/>
    <n v="0"/>
    <n v="0"/>
    <n v="0"/>
    <n v="201746.65670812744"/>
    <m/>
    <m/>
    <s v=""/>
    <s v=""/>
    <n v="108.53400072134896"/>
    <x v="1553"/>
    <m/>
    <m/>
    <m/>
    <n v="113.35792393543275"/>
    <n v="-3.8269418667630117E-2"/>
    <n v="0"/>
    <m/>
  </r>
  <r>
    <x v="1596"/>
    <n v="1103.06"/>
    <n v="3.2876070977105654E-2"/>
    <n v="2.9685395243654544E-2"/>
    <n v="0"/>
    <n v="1832.61"/>
    <n v="1832.61"/>
    <n v="1103.06"/>
    <n v="29.68"/>
    <n v="0.29680000000000001"/>
    <n v="-5.1437652624027885E-3"/>
    <n v="0.30125000000000002"/>
    <n v="46126.81"/>
    <n v="41256.43"/>
    <n v="1.0463421842120549E-3"/>
    <n v="0.3019437652624028"/>
    <n v="38.768000000000001"/>
    <n v="30.866500000000002"/>
    <n v="1"/>
    <n v="1"/>
    <n v="0.75"/>
    <n v="0.25"/>
    <n v="174574.94089115682"/>
    <n v="-1.9572538559354924E-2"/>
    <n v="0"/>
    <n v="0"/>
    <n v="0"/>
    <n v="202342.80959516819"/>
    <m/>
    <m/>
    <s v=""/>
    <s v=""/>
    <n v="108.85471412958017"/>
    <x v="1554"/>
    <m/>
    <m/>
    <m/>
    <n v="113.35792393543275"/>
    <n v="-3.5452650551434983E-2"/>
    <n v="0"/>
    <m/>
  </r>
  <r>
    <x v="1597"/>
    <n v="1089.4100000000001"/>
    <n v="-1.2374666835892723E-2"/>
    <n v="2.2863254178122627E-3"/>
    <n v="1"/>
    <n v="1809.98"/>
    <n v="1809.98"/>
    <n v="1089.4100000000001"/>
    <n v="32.07"/>
    <n v="0.32069999999999999"/>
    <n v="9.6639215463048544E-3"/>
    <n v="0.29875000000000002"/>
    <n v="47049.64"/>
    <n v="42081.63"/>
    <n v="1.5504908145466543E-4"/>
    <n v="0.31103607845369513"/>
    <n v="35.546000000000006"/>
    <n v="31.428500000000003"/>
    <n v="1"/>
    <n v="1"/>
    <n v="0"/>
    <n v="0"/>
    <n v="173827.66107860909"/>
    <n v="-2.1291952449362661E-2"/>
    <n v="1"/>
    <n v="20"/>
    <n v="0"/>
    <n v="201480.87192888383"/>
    <m/>
    <m/>
    <s v=""/>
    <s v=""/>
    <n v="108.39101602017554"/>
    <x v="1555"/>
    <m/>
    <m/>
    <m/>
    <n v="113.35792393543275"/>
    <n v="-3.9586416417728421E-2"/>
    <n v="1"/>
    <m/>
  </r>
  <r>
    <x v="1598"/>
    <n v="1070.71"/>
    <n v="-1.7165254587345524E-2"/>
    <n v="-1.9708395484095975E-3"/>
    <n v="-1"/>
    <n v="1778.99"/>
    <n v="1778.99"/>
    <n v="1070.71"/>
    <n v="35.54"/>
    <n v="0.35539999999999999"/>
    <n v="4.2280036251463426E-2"/>
    <n v="0.30337999999999998"/>
    <n v="49822.15"/>
    <n v="44560.62"/>
    <n v="2.9978448124327981E-4"/>
    <n v="0.31311996374853657"/>
    <n v="33.940000000000005"/>
    <n v="31.929500000000001"/>
    <n v="1"/>
    <n v="1"/>
    <n v="0"/>
    <n v="0"/>
    <n v="173827.66107860909"/>
    <n v="-3.5152010891182028E-2"/>
    <n v="1"/>
    <n v="20"/>
    <n v="3.3708888888888122E-3"/>
    <n v="201487.66362520892"/>
    <m/>
    <m/>
    <s v=""/>
    <s v=""/>
    <n v="108.39466976089112"/>
    <x v="1556"/>
    <m/>
    <m/>
    <m/>
    <n v="113.35792393543275"/>
    <n v="-3.9654029673226288E-2"/>
    <n v="1"/>
    <m/>
  </r>
  <r>
    <x v="1599"/>
    <n v="1098.3800000000001"/>
    <n v="2.5842665147425503E-2"/>
    <n v="2.3517892753116443E-2"/>
    <n v="1"/>
    <n v="1825.25"/>
    <n v="1825.25"/>
    <n v="1098.3800000000001"/>
    <n v="30.17"/>
    <n v="0.30170000000000002"/>
    <n v="-1.3868718635058008E-2"/>
    <n v="0.30087999999999998"/>
    <n v="46455.85"/>
    <n v="41549.620000000003"/>
    <n v="6.5098395317469851E-4"/>
    <n v="0.31556871863505803"/>
    <n v="33.384"/>
    <n v="32.696999999999996"/>
    <n v="1"/>
    <n v="1"/>
    <n v="0"/>
    <n v="0"/>
    <n v="173827.66107860909"/>
    <n v="-2.1281305761010616E-2"/>
    <n v="1"/>
    <n v="20"/>
    <n v="8.3577777777787965E-4"/>
    <n v="201489.34761432649"/>
    <m/>
    <m/>
    <s v=""/>
    <s v=""/>
    <n v="108.39557569945327"/>
    <x v="1557"/>
    <m/>
    <m/>
    <m/>
    <n v="113.35792393543275"/>
    <n v="-3.9670998829998694E-2"/>
    <n v="1"/>
    <m/>
  </r>
  <r>
    <x v="1600"/>
    <n v="1102.83"/>
    <n v="4.0514211839253189E-3"/>
    <n v="3.3230235885218229E-2"/>
    <n v="0"/>
    <n v="1832.72"/>
    <n v="1832.72"/>
    <n v="1102.83"/>
    <n v="29.46"/>
    <n v="0.29460000000000003"/>
    <n v="-2.7598896215726865E-2"/>
    <n v="0.30087999999999998"/>
    <n v="46034.57"/>
    <n v="41172.65"/>
    <n v="1.6347759589039326E-5"/>
    <n v="0.32219889621572689"/>
    <n v="32.496000000000002"/>
    <n v="33.013500000000001"/>
    <n v="-1"/>
    <n v="0"/>
    <n v="0.85"/>
    <n v="0.15000000000000002"/>
    <n v="173827.66107860909"/>
    <n v="-1.2567085057786809E-2"/>
    <n v="0"/>
    <n v="0"/>
    <n v="8.3577777777787965E-4"/>
    <n v="201491.03161751846"/>
    <m/>
    <n v="201781.83"/>
    <s v=""/>
    <n v="-1.4411524688894284E-3"/>
    <n v="108.39648164558709"/>
    <x v="1558"/>
    <m/>
    <m/>
    <m/>
    <n v="113.35792393543275"/>
    <n v="-3.9687967686928727E-2"/>
    <n v="0"/>
    <m/>
  </r>
  <r>
    <x v="1601"/>
    <n v="1064.8800000000001"/>
    <n v="-3.4411468676042389E-2"/>
    <n v="-3.4057303767929814E-2"/>
    <n v="0"/>
    <n v="1769.72"/>
    <n v="1769.72"/>
    <n v="1064.8800000000001"/>
    <n v="35.479999999999997"/>
    <n v="0.35479999999999995"/>
    <n v="3.5342539112045268E-2"/>
    <n v="0.30087999999999998"/>
    <n v="50417.87"/>
    <n v="45092.83"/>
    <n v="1.2262243623825664E-3"/>
    <n v="0.31945746088795468"/>
    <n v="31.383999999999997"/>
    <n v="33.241"/>
    <n v="-1"/>
    <n v="0"/>
    <n v="0.85"/>
    <n v="0.15000000000000002"/>
    <n v="171225.84906311482"/>
    <n v="-1.6127862737110865E-3"/>
    <n v="0"/>
    <n v="0"/>
    <n v="0"/>
    <n v="198481.51520740186"/>
    <m/>
    <m/>
    <s v=""/>
    <s v=""/>
    <n v="106.7774468543486"/>
    <x v="1559"/>
    <m/>
    <m/>
    <m/>
    <n v="113.35792393543275"/>
    <n v="-5.4056030263902599E-2"/>
    <n v="0"/>
    <m/>
  </r>
  <r>
    <x v="1602"/>
    <n v="1050.47"/>
    <n v="-1.353204116895812E-2"/>
    <n v="-3.5214678100995211E-2"/>
    <n v="0"/>
    <n v="1745.87"/>
    <n v="1745.87"/>
    <n v="1050.47"/>
    <n v="36.57"/>
    <n v="0.36570000000000003"/>
    <n v="3.4896451594531031E-2"/>
    <n v="0.30087999999999998"/>
    <n v="52737.07"/>
    <n v="47166.48"/>
    <n v="1.8562519340307944E-4"/>
    <n v="0.33080354840546899"/>
    <n v="32.543999999999997"/>
    <n v="33.375"/>
    <n v="-1"/>
    <n v="0"/>
    <n v="0.85"/>
    <n v="0.15000000000000002"/>
    <n v="170437.47422795149"/>
    <n v="-1.9184264425041841E-2"/>
    <n v="0"/>
    <n v="0"/>
    <n v="0"/>
    <n v="197577.3788187067"/>
    <m/>
    <m/>
    <s v=""/>
    <s v=""/>
    <n v="106.29104702466118"/>
    <x v="1560"/>
    <m/>
    <m/>
    <m/>
    <n v="113.35792393543275"/>
    <n v="-5.8438581059752526E-2"/>
    <n v="0"/>
    <m/>
  </r>
  <r>
    <x v="1603"/>
    <n v="1062"/>
    <n v="1.0976039296695772E-2"/>
    <n v="-7.0733842169539152E-3"/>
    <n v="0"/>
    <n v="1765.29"/>
    <n v="1765.29"/>
    <n v="1062"/>
    <n v="33.700000000000003"/>
    <n v="0.33700000000000002"/>
    <n v="3.7478203216959605E-3"/>
    <n v="0.29963000000000001"/>
    <n v="50570.7"/>
    <n v="45228.77"/>
    <n v="1.191642903715383E-4"/>
    <n v="0.33325217967830406"/>
    <n v="33.444000000000003"/>
    <n v="33.156000000000006"/>
    <n v="1"/>
    <n v="0"/>
    <n v="0.85"/>
    <n v="0.15000000000000002"/>
    <n v="170977.29749816508"/>
    <n v="-1.9503149439055512E-2"/>
    <n v="0"/>
    <n v="0"/>
    <n v="0"/>
    <n v="198228.01708076033"/>
    <m/>
    <m/>
    <s v=""/>
    <s v=""/>
    <n v="106.64107202510135"/>
    <x v="1561"/>
    <m/>
    <m/>
    <m/>
    <n v="113.35792393543275"/>
    <n v="-5.536253037439276E-2"/>
    <n v="0"/>
    <m/>
  </r>
  <r>
    <x v="1604"/>
    <n v="1055.69"/>
    <n v="-5.9416195856872855E-3"/>
    <n v="-3.8857668950066704E-2"/>
    <n v="0"/>
    <n v="1754.91"/>
    <n v="1754.91"/>
    <n v="1055.69"/>
    <n v="33.729999999999997"/>
    <n v="0.33729999999999999"/>
    <n v="2.1021380905960563E-2"/>
    <n v="0.29963000000000001"/>
    <n v="51001.32"/>
    <n v="45613.74"/>
    <n v="3.5513748003885919E-5"/>
    <n v="0.31627861909403943"/>
    <n v="33.076000000000001"/>
    <n v="33.399000000000008"/>
    <n v="-1"/>
    <n v="0"/>
    <n v="0.85"/>
    <n v="0.15000000000000002"/>
    <n v="170332.09175673066"/>
    <n v="-1.639764098968699E-2"/>
    <n v="0"/>
    <n v="0"/>
    <n v="0"/>
    <n v="197490.45730525648"/>
    <m/>
    <m/>
    <s v=""/>
    <s v=""/>
    <n v="106.24428570649394"/>
    <x v="1562"/>
    <m/>
    <m/>
    <m/>
    <n v="113.35792393543275"/>
    <n v="-5.8901798942688877E-2"/>
    <n v="0"/>
    <m/>
  </r>
  <r>
    <x v="1605"/>
    <n v="1086.8399999999999"/>
    <n v="2.9506768085328039E-2"/>
    <n v="-1.3402322048663984E-2"/>
    <n v="-1"/>
    <n v="1806.69"/>
    <n v="1806.69"/>
    <n v="1086.8399999999999"/>
    <n v="30.57"/>
    <n v="0.30570000000000003"/>
    <n v="-6.8907802957703934E-3"/>
    <n v="0.29963000000000001"/>
    <n v="47943.92"/>
    <n v="42879.15"/>
    <n v="8.4563602498926671E-4"/>
    <n v="0.31259078029577042"/>
    <n v="33.787999999999997"/>
    <n v="33.669500000000006"/>
    <n v="1"/>
    <n v="0"/>
    <n v="0"/>
    <n v="0"/>
    <n v="173072.41159429002"/>
    <n v="-2.0109396284735404E-2"/>
    <n v="1"/>
    <n v="20"/>
    <n v="0"/>
    <n v="200667.64397311775"/>
    <m/>
    <m/>
    <s v=""/>
    <s v=""/>
    <n v="107.95352235867992"/>
    <x v="1563"/>
    <m/>
    <m/>
    <m/>
    <n v="113.35792393543275"/>
    <n v="-4.3786489183244681E-2"/>
    <n v="1"/>
    <m/>
  </r>
  <r>
    <x v="1606"/>
    <n v="1091.5999999999999"/>
    <n v="4.3796695005704489E-3"/>
    <n v="2.5388816127948854E-2"/>
    <n v="0"/>
    <n v="1815.26"/>
    <n v="1815.26"/>
    <n v="1091.5999999999999"/>
    <n v="28.79"/>
    <n v="0.28789999999999999"/>
    <n v="-5.6740046322762416E-3"/>
    <n v="0.29899999999999999"/>
    <n v="46783.16"/>
    <n v="41840.85"/>
    <n v="1.9097832213885085E-5"/>
    <n v="0.29357400463227623"/>
    <n v="34.01"/>
    <n v="33.922000000000011"/>
    <n v="1"/>
    <n v="0"/>
    <n v="0.85"/>
    <n v="0.15000000000000002"/>
    <n v="173072.41159429002"/>
    <n v="-4.3448176178215725E-3"/>
    <n v="0"/>
    <n v="0"/>
    <n v="8.3055555555544558E-4"/>
    <n v="200669.31062938296"/>
    <m/>
    <m/>
    <s v=""/>
    <s v=""/>
    <n v="107.95441897265728"/>
    <x v="1564"/>
    <m/>
    <m/>
    <m/>
    <n v="113.35792393543275"/>
    <n v="-4.3803435254425982E-2"/>
    <n v="0"/>
    <m/>
  </r>
  <r>
    <x v="1607"/>
    <n v="1089.6300000000001"/>
    <n v="-1.8046903627700894E-3"/>
    <n v="3.7116166934136885E-2"/>
    <n v="0"/>
    <n v="1812.02"/>
    <n v="1812.02"/>
    <n v="1089.6300000000001"/>
    <n v="28.58"/>
    <n v="0.2858"/>
    <n v="-7.9206070319596811E-3"/>
    <n v="0.29775000000000001"/>
    <n v="45846.239999999998"/>
    <n v="41002.46"/>
    <n v="3.26279475417226E-6"/>
    <n v="0.29372060703195968"/>
    <n v="32.671999999999997"/>
    <n v="34.027500000000003"/>
    <n v="-1"/>
    <n v="0"/>
    <n v="0.85"/>
    <n v="0.15000000000000002"/>
    <n v="172286.72756882603"/>
    <n v="1.0784367788385429E-2"/>
    <n v="0"/>
    <n v="0"/>
    <n v="0"/>
    <n v="199762.05102459746"/>
    <m/>
    <m/>
    <s v=""/>
    <s v=""/>
    <n v="107.46633894096338"/>
    <x v="1565"/>
    <m/>
    <m/>
    <m/>
    <n v="113.35792393543275"/>
    <n v="-4.8200882703947956E-2"/>
    <n v="0"/>
    <m/>
  </r>
  <r>
    <x v="1608"/>
    <n v="1115.23"/>
    <n v="2.3494213632150318E-2"/>
    <n v="4.9634341269591431E-2"/>
    <n v="0"/>
    <n v="1854.61"/>
    <n v="1854.61"/>
    <n v="1115.23"/>
    <n v="25.87"/>
    <n v="0.25869999999999999"/>
    <n v="-3.1431321074788965E-2"/>
    <n v="0.29649999999999999"/>
    <n v="43114.48"/>
    <n v="38559.24"/>
    <n v="5.3928323332658483E-4"/>
    <n v="0.29013132107478895"/>
    <n v="31.074000000000002"/>
    <n v="33.894500000000008"/>
    <n v="-1"/>
    <n v="0"/>
    <n v="0.85"/>
    <n v="0.15000000000000002"/>
    <n v="174187.39614558211"/>
    <n v="1.0850039577571247E-2"/>
    <n v="0"/>
    <n v="0"/>
    <n v="0"/>
    <n v="201967.57262545242"/>
    <m/>
    <m/>
    <s v=""/>
    <s v=""/>
    <n v="108.6528472426323"/>
    <x v="1566"/>
    <m/>
    <m/>
    <m/>
    <n v="113.35792393543275"/>
    <n v="-3.771735898663886E-2"/>
    <n v="0"/>
    <m/>
  </r>
  <r>
    <x v="1609"/>
    <n v="1114.6099999999999"/>
    <n v="-5.5593913363172209E-4"/>
    <n v="5.5020021721646994E-2"/>
    <n v="0"/>
    <n v="1853.62"/>
    <n v="1853.62"/>
    <n v="1114.6099999999999"/>
    <n v="25.92"/>
    <n v="0.25920000000000004"/>
    <n v="-3.8529917048498896E-2"/>
    <n v="0.29649999999999999"/>
    <n v="41981.95"/>
    <n v="37546.300000000003"/>
    <n v="3.0924023108464662E-7"/>
    <n v="0.29772991704849894"/>
    <n v="29.507999999999999"/>
    <n v="33.646000000000001"/>
    <n v="-1"/>
    <n v="0"/>
    <n v="0.85"/>
    <n v="0.15000000000000002"/>
    <n v="173418.70637229094"/>
    <n v="1.8774999338444287E-2"/>
    <n v="0"/>
    <n v="0"/>
    <n v="0"/>
    <n v="201080.14121467591"/>
    <m/>
    <m/>
    <s v=""/>
    <s v=""/>
    <n v="108.17543421904645"/>
    <x v="1567"/>
    <m/>
    <m/>
    <m/>
    <n v="113.35792393543275"/>
    <n v="-4.1970497378783223E-2"/>
    <n v="0"/>
    <m/>
  </r>
  <r>
    <x v="1610"/>
    <n v="1116.04"/>
    <n v="1.2829599590888918E-3"/>
    <n v="2.6796213595407847E-2"/>
    <n v="0"/>
    <n v="1856.25"/>
    <n v="1856.25"/>
    <n v="1116.04"/>
    <n v="25.05"/>
    <n v="0.2505"/>
    <n v="-4.0224364299300486E-2"/>
    <n v="0.29525000000000001"/>
    <n v="41237.68"/>
    <n v="36880.6"/>
    <n v="1.6438770027699227E-6"/>
    <n v="0.29072436429930049"/>
    <n v="27.946000000000005"/>
    <n v="33.264499999999998"/>
    <n v="-1"/>
    <n v="0"/>
    <n v="0.85"/>
    <n v="0.15000000000000002"/>
    <n v="173146.61234940912"/>
    <n v="1.812115722719243E-2"/>
    <n v="0"/>
    <n v="0"/>
    <n v="0"/>
    <n v="200787.92522071427"/>
    <m/>
    <m/>
    <s v=""/>
    <s v=""/>
    <n v="108.0182302711996"/>
    <x v="1568"/>
    <m/>
    <m/>
    <m/>
    <n v="113.35792393543275"/>
    <n v="-4.338763480194574E-2"/>
    <n v="0"/>
    <m/>
  </r>
  <r>
    <x v="1611"/>
    <n v="1117.51"/>
    <n v="1.3171570911436614E-3"/>
    <n v="2.373370118598106E-2"/>
    <n v="0"/>
    <n v="1858.7"/>
    <n v="1858.7"/>
    <n v="1117.51"/>
    <n v="23.95"/>
    <n v="0.23949999999999999"/>
    <n v="-5.1232526356546682E-2"/>
    <n v="0.29587999999999998"/>
    <n v="40541.89"/>
    <n v="36258.26"/>
    <n v="1.7326204189849249E-6"/>
    <n v="0.29073252635654667"/>
    <n v="26.842000000000002"/>
    <n v="32.750999999999998"/>
    <n v="-1"/>
    <n v="0"/>
    <n v="0.85"/>
    <n v="0.15000000000000002"/>
    <n v="172902.20125431611"/>
    <n v="4.2872664935789118E-4"/>
    <n v="0"/>
    <n v="0"/>
    <n v="0"/>
    <n v="200505.01185590061"/>
    <m/>
    <m/>
    <s v=""/>
    <s v=""/>
    <n v="107.86603087497768"/>
    <x v="1569"/>
    <m/>
    <m/>
    <m/>
    <n v="113.35792393543275"/>
    <n v="-4.4760379814470896E-2"/>
    <n v="0"/>
    <m/>
  </r>
  <r>
    <x v="1612"/>
    <n v="1113.2"/>
    <n v="-3.8567887535680967E-3"/>
    <n v="2.1681602795183053E-2"/>
    <n v="0"/>
    <n v="1851.55"/>
    <n v="1851.55"/>
    <n v="1113.2"/>
    <n v="24.88"/>
    <n v="0.24879999999999999"/>
    <n v="-3.7911794095934009E-2"/>
    <n v="0.29813000000000001"/>
    <n v="40898.81"/>
    <n v="36577.269999999997"/>
    <n v="1.4932392061710942E-5"/>
    <n v="0.286711794095934"/>
    <n v="25.874000000000002"/>
    <n v="31.658999999999999"/>
    <n v="-1"/>
    <n v="0"/>
    <n v="0.85"/>
    <n v="0.15000000000000002"/>
    <n v="172563.56714412163"/>
    <n v="-9.8346315513830884E-4"/>
    <n v="0"/>
    <n v="0"/>
    <n v="0"/>
    <n v="200114.18780953286"/>
    <m/>
    <m/>
    <s v=""/>
    <s v=""/>
    <n v="107.65577858122214"/>
    <x v="1570"/>
    <m/>
    <m/>
    <m/>
    <n v="113.35792393543275"/>
    <n v="-4.6696771224994049E-2"/>
    <n v="0"/>
    <m/>
  </r>
  <r>
    <x v="1613"/>
    <n v="1095.31"/>
    <n v="-1.6070786920589386E-2"/>
    <n v="-1.7883397757556652E-2"/>
    <n v="0"/>
    <n v="1822.05"/>
    <n v="1822.05"/>
    <n v="1095.31"/>
    <n v="27.05"/>
    <n v="0.27050000000000002"/>
    <n v="-1.5981523830426059E-2"/>
    <n v="0.29813000000000001"/>
    <n v="42735.83"/>
    <n v="38220.06"/>
    <n v="2.6248284896584562E-4"/>
    <n v="0.28648152383042608"/>
    <n v="25.134"/>
    <n v="30.897999999999996"/>
    <n v="-1"/>
    <n v="0"/>
    <n v="0.85"/>
    <n v="0.15000000000000002"/>
    <n v="171368.8683106004"/>
    <n v="1.6068537559574825E-3"/>
    <n v="0"/>
    <n v="0"/>
    <n v="0"/>
    <n v="198752.35587627182"/>
    <m/>
    <m/>
    <s v=""/>
    <s v=""/>
    <n v="106.92315148128093"/>
    <x v="1571"/>
    <m/>
    <m/>
    <m/>
    <n v="113.35792393543275"/>
    <n v="-5.3208904308169935E-2"/>
    <n v="0"/>
    <m/>
  </r>
  <r>
    <x v="1614"/>
    <n v="1092.04"/>
    <n v="-2.9854561722252315E-3"/>
    <n v="-2.0312914796150161E-2"/>
    <n v="0"/>
    <n v="1816.65"/>
    <n v="1816.65"/>
    <n v="1092.04"/>
    <n v="26.91"/>
    <n v="0.26910000000000001"/>
    <n v="1.0306301968664222E-2"/>
    <n v="0.29813000000000001"/>
    <n v="43322.76"/>
    <n v="38744.85"/>
    <n v="8.9396307923346431E-6"/>
    <n v="0.25879369803133578"/>
    <n v="25.369999999999997"/>
    <n v="30.334499999999998"/>
    <n v="-1"/>
    <n v="0"/>
    <n v="0.85"/>
    <n v="0.15000000000000002"/>
    <n v="171286.94960534869"/>
    <n v="-1.6181009058922058E-2"/>
    <n v="0"/>
    <n v="0"/>
    <n v="0"/>
    <n v="198661.11777663403"/>
    <m/>
    <m/>
    <s v=""/>
    <s v=""/>
    <n v="106.87406796171496"/>
    <x v="1572"/>
    <m/>
    <m/>
    <m/>
    <n v="113.35792393543275"/>
    <n v="-5.3668163913424216E-2"/>
    <n v="0"/>
    <m/>
  </r>
  <r>
    <x v="1615"/>
    <n v="1073.69"/>
    <n v="-1.6803413794366451E-2"/>
    <n v="-3.8399288549605504E-2"/>
    <n v="0"/>
    <n v="1786.13"/>
    <n v="1786.13"/>
    <n v="1073.69"/>
    <n v="29.74"/>
    <n v="0.2974"/>
    <n v="4.3373953105194041E-2"/>
    <n v="0.29563"/>
    <n v="45923.01"/>
    <n v="41070.21"/>
    <n v="2.8717345253048715E-4"/>
    <n v="0.25402604689480596"/>
    <n v="25.567999999999998"/>
    <n v="29.9495"/>
    <n v="-1"/>
    <n v="0"/>
    <n v="0.85"/>
    <n v="0.15000000000000002"/>
    <n v="170382.50112067879"/>
    <n v="-1.2292542203410473E-2"/>
    <n v="0"/>
    <n v="0"/>
    <n v="0"/>
    <n v="197612.76937462695"/>
    <m/>
    <m/>
    <s v=""/>
    <s v=""/>
    <n v="106.31008614374474"/>
    <x v="1573"/>
    <m/>
    <m/>
    <m/>
    <n v="113.35792393543275"/>
    <n v="-5.8686522771970173E-2"/>
    <n v="0"/>
    <m/>
  </r>
  <r>
    <x v="1616"/>
    <n v="1076.76"/>
    <n v="2.8592983077051493E-3"/>
    <n v="-3.6857147333044016E-2"/>
    <n v="0"/>
    <n v="1791.24"/>
    <n v="1791.24"/>
    <n v="1076.76"/>
    <n v="28.53"/>
    <n v="0.2853"/>
    <n v="2.8618873098154474E-2"/>
    <n v="0.29563"/>
    <n v="44772.98"/>
    <n v="40041.57"/>
    <n v="8.152271482261011E-6"/>
    <n v="0.25668112690184552"/>
    <n v="26.506"/>
    <n v="29.685499999999998"/>
    <n v="-1"/>
    <n v="-1"/>
    <n v="0.9"/>
    <n v="9.9999999999999978E-2"/>
    <n v="170156.49212739308"/>
    <n v="-1.5963992544955841E-2"/>
    <n v="0"/>
    <n v="0"/>
    <n v="0"/>
    <n v="197351.01328026518"/>
    <m/>
    <m/>
    <s v=""/>
    <s v=""/>
    <n v="106.16926876120255"/>
    <x v="1574"/>
    <m/>
    <m/>
    <m/>
    <n v="113.35792393543275"/>
    <n v="-5.9957845612659155E-2"/>
    <n v="0"/>
    <m/>
  </r>
  <r>
    <x v="1617"/>
    <n v="1074.57"/>
    <n v="-2.0338794160259521E-3"/>
    <n v="-3.5034237995501871E-2"/>
    <n v="0"/>
    <n v="1787.94"/>
    <n v="1787.94"/>
    <n v="1074.57"/>
    <n v="29"/>
    <n v="0.28999999999999998"/>
    <n v="3.3139829700512879E-2"/>
    <n v="0.29313"/>
    <n v="45520.87"/>
    <n v="40710.04"/>
    <n v="4.1450946727609342E-6"/>
    <n v="0.2568601702994871"/>
    <n v="27.422000000000004"/>
    <n v="29.628000000000004"/>
    <n v="-1"/>
    <n v="-1"/>
    <n v="0.9"/>
    <n v="9.9999999999999978E-2"/>
    <n v="170129.08817931416"/>
    <n v="-1.5880128228584312E-2"/>
    <n v="0"/>
    <n v="0"/>
    <n v="0"/>
    <n v="197353.44770642568"/>
    <m/>
    <m/>
    <s v=""/>
    <s v=""/>
    <n v="106.17057841368934"/>
    <x v="1575"/>
    <m/>
    <m/>
    <m/>
    <n v="113.35792393543275"/>
    <n v="-6.0019649256412566E-2"/>
    <n v="0"/>
    <m/>
  </r>
  <r>
    <x v="1618"/>
    <n v="1041.24"/>
    <n v="-3.1017057985984975E-2"/>
    <n v="-4.998050906089746E-2"/>
    <n v="0"/>
    <n v="1732.55"/>
    <n v="1732.55"/>
    <n v="1041.24"/>
    <n v="34.130000000000003"/>
    <n v="0.34130000000000005"/>
    <n v="8.5066774868019834E-2"/>
    <n v="0.29375000000000001"/>
    <n v="49991.040000000001"/>
    <n v="44707.6"/>
    <n v="9.9277113807111849E-4"/>
    <n v="0.25623322513198021"/>
    <n v="28.246000000000002"/>
    <n v="29.474499999999999"/>
    <n v="-1"/>
    <n v="-1"/>
    <n v="0.9"/>
    <n v="9.9999999999999978E-2"/>
    <n v="167050.47306933303"/>
    <n v="-1.4107722766151687E-2"/>
    <n v="0"/>
    <n v="0"/>
    <n v="0"/>
    <n v="193788.89651952969"/>
    <m/>
    <m/>
    <s v=""/>
    <s v=""/>
    <n v="104.25295059569999"/>
    <x v="1576"/>
    <m/>
    <m/>
    <m/>
    <n v="113.35792393543275"/>
    <n v="-7.7021374871789727E-2"/>
    <n v="0"/>
    <m/>
  </r>
  <r>
    <x v="1619"/>
    <n v="1030.71"/>
    <n v="-1.0112942261150115E-2"/>
    <n v="-5.7107995149822344E-2"/>
    <n v="-1"/>
    <n v="1715.23"/>
    <n v="1715.23"/>
    <n v="1030.71"/>
    <n v="34.54"/>
    <n v="0.34539999999999998"/>
    <n v="9.0366994923270494E-2"/>
    <n v="0.30563000000000001"/>
    <n v="50775.19"/>
    <n v="45408.68"/>
    <n v="1.0331554480063655E-4"/>
    <n v="0.25503300507672949"/>
    <n v="29.661999999999999"/>
    <n v="29.404000000000003"/>
    <n v="1"/>
    <n v="0"/>
    <n v="0"/>
    <n v="0"/>
    <n v="165791.99782569558"/>
    <n v="-2.5199415062019392E-2"/>
    <n v="1"/>
    <n v="20"/>
    <n v="0"/>
    <n v="192349.32371591701"/>
    <m/>
    <m/>
    <s v=""/>
    <s v=""/>
    <n v="103.47850110416876"/>
    <x v="1577"/>
    <m/>
    <m/>
    <m/>
    <n v="113.35792393543275"/>
    <n v="-8.3901622951652599E-2"/>
    <n v="1"/>
    <m/>
  </r>
  <r>
    <x v="1620"/>
    <n v="1027.3699999999999"/>
    <n v="-3.2404847144202886E-3"/>
    <n v="-4.3545066069876182E-2"/>
    <n v="-1"/>
    <n v="1709.77"/>
    <n v="1709.77"/>
    <n v="1027.3699999999999"/>
    <n v="32.86"/>
    <n v="0.3286"/>
    <n v="7.4731432565315059E-2"/>
    <n v="0.30063000000000001"/>
    <n v="50330.7"/>
    <n v="45010.97"/>
    <n v="1.0534870051103415E-5"/>
    <n v="0.25386856743468494"/>
    <n v="31.187999999999999"/>
    <n v="29.622499999999995"/>
    <n v="1"/>
    <n v="0"/>
    <n v="0"/>
    <n v="0"/>
    <n v="165791.99782569558"/>
    <n v="-3.2080387865588644E-2"/>
    <n v="1"/>
    <n v="20"/>
    <n v="8.3508333333326412E-4"/>
    <n v="192350.92999306112"/>
    <m/>
    <m/>
    <s v=""/>
    <s v=""/>
    <n v="103.47936523588506"/>
    <x v="1578"/>
    <m/>
    <m/>
    <m/>
    <n v="113.35792393543275"/>
    <n v="-8.3917816622292474E-2"/>
    <n v="1"/>
    <m/>
  </r>
  <r>
    <x v="1621"/>
    <n v="1022.58"/>
    <n v="-4.6623903754244855E-3"/>
    <n v="-5.1066754753005816E-2"/>
    <n v="-1"/>
    <n v="1701.86"/>
    <n v="1701.86"/>
    <n v="1022.58"/>
    <n v="30.12"/>
    <n v="0.30120000000000002"/>
    <n v="5.3942994614452289E-2"/>
    <n v="0.29499999999999998"/>
    <n v="48802.36"/>
    <n v="43643.97"/>
    <n v="2.1839669515495343E-5"/>
    <n v="0.24725700538554773"/>
    <n v="31.812000000000001"/>
    <n v="29.7925"/>
    <n v="1"/>
    <n v="0"/>
    <n v="0"/>
    <n v="0"/>
    <n v="165791.99782569558"/>
    <n v="-2.6942340115854058E-2"/>
    <n v="1"/>
    <n v="20"/>
    <n v="8.1944444444448372E-4"/>
    <n v="192352.5062020708"/>
    <m/>
    <n v="192705.17"/>
    <s v=""/>
    <n v="-1.8300692084660675E-3"/>
    <n v="103.48021319179463"/>
    <x v="1579"/>
    <m/>
    <m/>
    <m/>
    <n v="113.35792393543275"/>
    <n v="-8.3934153268026113E-2"/>
    <n v="1"/>
    <m/>
  </r>
  <r>
    <x v="1622"/>
    <n v="1028.06"/>
    <n v="5.3589939173461776E-3"/>
    <n v="-4.3673881419633687E-2"/>
    <n v="-1"/>
    <n v="1710.97"/>
    <n v="1710.97"/>
    <n v="1028.06"/>
    <n v="29.65"/>
    <n v="0.29649999999999999"/>
    <n v="6.4272816152830592E-2"/>
    <n v="0.28875000000000001"/>
    <n v="46058.39"/>
    <n v="41189.26"/>
    <n v="2.856566422110768E-5"/>
    <n v="0.23222718384716939"/>
    <n v="32.130000000000003"/>
    <n v="29.5245"/>
    <n v="1"/>
    <n v="0"/>
    <n v="0"/>
    <n v="0"/>
    <n v="165791.99782569558"/>
    <n v="-2.5649884098632447E-2"/>
    <n v="1"/>
    <n v="20"/>
    <n v="3.2083333333332575E-3"/>
    <n v="192358.67751164478"/>
    <m/>
    <m/>
    <s v=""/>
    <s v=""/>
    <n v="103.48353318196787"/>
    <x v="1580"/>
    <m/>
    <m/>
    <m/>
    <n v="113.35792393543275"/>
    <n v="-8.4000133397322818E-2"/>
    <n v="1"/>
    <m/>
  </r>
  <r>
    <x v="1623"/>
    <n v="1060.27"/>
    <n v="3.1330856175709521E-2"/>
    <n v="1.8674032742060809E-2"/>
    <n v="1"/>
    <n v="1765.42"/>
    <n v="1765.42"/>
    <n v="1060.27"/>
    <n v="26.84"/>
    <n v="0.26839999999999997"/>
    <n v="3.5871688903148097E-2"/>
    <n v="0.28499999999999998"/>
    <n v="43095.67"/>
    <n v="38539.56"/>
    <n v="9.5172629959663403E-4"/>
    <n v="0.23252831109685188"/>
    <n v="32.260000000000005"/>
    <n v="29.178500000000003"/>
    <n v="1"/>
    <n v="0"/>
    <n v="0"/>
    <n v="0"/>
    <n v="165791.99782569558"/>
    <n v="-2.5492938333081194E-2"/>
    <n v="1"/>
    <n v="20"/>
    <n v="7.9166666666674601E-4"/>
    <n v="192360.2003511751"/>
    <m/>
    <m/>
    <s v=""/>
    <s v=""/>
    <n v="103.48435242660557"/>
    <x v="1581"/>
    <m/>
    <m/>
    <m/>
    <n v="113.35792393543275"/>
    <n v="-8.4016723012872441E-2"/>
    <n v="1"/>
    <m/>
  </r>
  <r>
    <x v="1624"/>
    <n v="1070.25"/>
    <n v="9.4126967659180494E-3"/>
    <n v="3.8199671769128973E-2"/>
    <n v="0"/>
    <n v="1782.1"/>
    <n v="1782.1"/>
    <n v="1070.25"/>
    <n v="25.71"/>
    <n v="0.2571"/>
    <n v="3.1433952655282676E-2"/>
    <n v="0.28125"/>
    <n v="42282.22"/>
    <n v="37811.93"/>
    <n v="8.7772040763833402E-5"/>
    <n v="0.22566604734471732"/>
    <n v="30.802000000000003"/>
    <n v="28.835500000000003"/>
    <n v="1"/>
    <n v="0"/>
    <n v="0.85"/>
    <n v="0.15000000000000002"/>
    <n v="165791.99782569558"/>
    <n v="-7.533503021659449E-3"/>
    <n v="0"/>
    <n v="0"/>
    <n v="7.8124999999995559E-4"/>
    <n v="192361.70316524035"/>
    <m/>
    <m/>
    <s v=""/>
    <s v=""/>
    <n v="103.4851608981089"/>
    <x v="1582"/>
    <m/>
    <m/>
    <m/>
    <n v="113.35792393543275"/>
    <n v="-8.4033407740410127E-2"/>
    <n v="0"/>
    <m/>
  </r>
  <r>
    <x v="1625"/>
    <n v="1077.96"/>
    <n v="7.2039243167485445E-3"/>
    <n v="4.8644080800297806E-2"/>
    <n v="0"/>
    <n v="1794.94"/>
    <n v="1794.94"/>
    <n v="1077.96"/>
    <n v="24.98"/>
    <n v="0.24979999999999999"/>
    <n v="2.6631226334391939E-2"/>
    <n v="0.27500000000000002"/>
    <n v="41594.5"/>
    <n v="37196.74"/>
    <n v="5.1525119668289125E-5"/>
    <n v="0.22316877366560806"/>
    <n v="29.036000000000001"/>
    <n v="28.434500000000007"/>
    <n v="1"/>
    <n v="0"/>
    <n v="0.85"/>
    <n v="0.15000000000000002"/>
    <n v="166402.58915242695"/>
    <n v="0"/>
    <n v="0"/>
    <n v="0"/>
    <n v="0"/>
    <n v="193070.4572725718"/>
    <m/>
    <m/>
    <s v=""/>
    <s v=""/>
    <n v="103.8664505811774"/>
    <x v="1583"/>
    <m/>
    <m/>
    <m/>
    <n v="113.35792393543275"/>
    <n v="-8.0682469219756858E-2"/>
    <n v="0"/>
    <m/>
  </r>
  <r>
    <x v="1626"/>
    <n v="1078.75"/>
    <n v="7.32865783517056E-4"/>
    <n v="5.4039336959239348E-2"/>
    <n v="0"/>
    <n v="1796.3"/>
    <n v="1796.3"/>
    <n v="1078.75"/>
    <n v="24.43"/>
    <n v="0.24429999999999999"/>
    <n v="2.2873882335251006E-2"/>
    <n v="0.27374999999999999"/>
    <n v="40566.99"/>
    <n v="36277.360000000001"/>
    <n v="5.3669890436560624E-7"/>
    <n v="0.22142611766474898"/>
    <n v="27.459999999999997"/>
    <n v="28.155000000000001"/>
    <n v="-1"/>
    <n v="0"/>
    <n v="0.85"/>
    <n v="0.15000000000000002"/>
    <n v="165889.30931570003"/>
    <n v="3.6828757403195578E-3"/>
    <n v="0"/>
    <n v="0"/>
    <n v="0"/>
    <n v="192479.38728613153"/>
    <m/>
    <m/>
    <s v=""/>
    <s v=""/>
    <n v="103.54847162984596"/>
    <x v="1584"/>
    <m/>
    <m/>
    <m/>
    <n v="113.35792393543275"/>
    <n v="-8.3568448085601488E-2"/>
    <n v="0"/>
    <m/>
  </r>
  <r>
    <x v="1627"/>
    <n v="1095.3399999999999"/>
    <n v="1.5378910776361554E-2"/>
    <n v="6.4059253818254724E-2"/>
    <n v="0"/>
    <n v="1824.07"/>
    <n v="1824.07"/>
    <n v="1095.3399999999999"/>
    <n v="24.56"/>
    <n v="0.24559999999999998"/>
    <n v="2.508043310103536E-2"/>
    <n v="0.27344000000000002"/>
    <n v="40329.39"/>
    <n v="36064.730000000003"/>
    <n v="2.3292418569233376E-4"/>
    <n v="0.22051956689896463"/>
    <n v="26.321999999999996"/>
    <n v="27.936999999999994"/>
    <n v="-1"/>
    <n v="0"/>
    <n v="0.85"/>
    <n v="0.15000000000000002"/>
    <n v="167911.9793261649"/>
    <n v="5.8694925738667081E-4"/>
    <n v="0"/>
    <n v="0"/>
    <n v="0"/>
    <n v="194839.58407908338"/>
    <m/>
    <m/>
    <s v=""/>
    <s v=""/>
    <n v="104.81819081433463"/>
    <x v="1585"/>
    <m/>
    <m/>
    <m/>
    <n v="113.35792393543275"/>
    <n v="-7.2355239946588767E-2"/>
    <n v="0"/>
    <m/>
  </r>
  <r>
    <x v="1628"/>
    <n v="1095.17"/>
    <n v="-1.5520295068183199E-4"/>
    <n v="3.2573194691863372E-2"/>
    <n v="0"/>
    <n v="1823.82"/>
    <n v="1823.82"/>
    <n v="1095.17"/>
    <n v="24.89"/>
    <n v="0.24890000000000001"/>
    <n v="4.4913373547327717E-2"/>
    <n v="0.27124999999999999"/>
    <n v="41541.54"/>
    <n v="37148.550000000003"/>
    <n v="2.4091694954131002E-8"/>
    <n v="0.20398662645267229"/>
    <n v="25.304000000000002"/>
    <n v="27.735999999999997"/>
    <n v="-1"/>
    <n v="0"/>
    <n v="0.85"/>
    <n v="0.15000000000000002"/>
    <n v="168646.74348651417"/>
    <n v="1.2786995321077965E-2"/>
    <n v="0"/>
    <n v="0"/>
    <n v="0"/>
    <n v="195695.30763334144"/>
    <m/>
    <m/>
    <s v=""/>
    <s v=""/>
    <n v="105.27854590705611"/>
    <x v="1586"/>
    <m/>
    <m/>
    <m/>
    <n v="113.35792393543275"/>
    <n v="-6.8305331030924621E-2"/>
    <n v="0"/>
    <m/>
  </r>
  <r>
    <x v="1629"/>
    <n v="1096.48"/>
    <n v="1.1961613265520921E-3"/>
    <n v="2.4356659252497415E-2"/>
    <n v="0"/>
    <n v="1826"/>
    <n v="1826"/>
    <n v="1096.48"/>
    <n v="25.14"/>
    <n v="0.25140000000000001"/>
    <n v="4.7949606184259835E-2"/>
    <n v="0.27"/>
    <n v="41905.050000000003"/>
    <n v="37473.46"/>
    <n v="1.4290923237734328E-6"/>
    <n v="0.20345039381574018"/>
    <n v="24.914000000000001"/>
    <n v="27.687000000000001"/>
    <n v="-1"/>
    <n v="0"/>
    <n v="0.85"/>
    <n v="0.15000000000000002"/>
    <n v="169039.46653490613"/>
    <n v="1.7218838654806001E-2"/>
    <n v="0"/>
    <n v="0"/>
    <n v="0"/>
    <n v="196150.99924709596"/>
    <m/>
    <m/>
    <s v=""/>
    <s v=""/>
    <n v="105.52369511915681"/>
    <x v="1587"/>
    <m/>
    <m/>
    <m/>
    <n v="113.35792393543275"/>
    <n v="-6.6160114206204712E-2"/>
    <n v="0"/>
    <m/>
  </r>
  <r>
    <x v="1630"/>
    <n v="1064.8800000000001"/>
    <n v="-2.8819495111629845E-2"/>
    <n v="-1.1666760175880975E-2"/>
    <n v="0"/>
    <n v="1773.43"/>
    <n v="1773.43"/>
    <n v="1064.8800000000001"/>
    <n v="26.25"/>
    <n v="0.26250000000000001"/>
    <n v="5.9101232757077293E-2"/>
    <n v="0.26874999999999999"/>
    <n v="43841.25"/>
    <n v="39204.75"/>
    <n v="8.5514907773208632E-4"/>
    <n v="0.20339876724292272"/>
    <n v="24.8"/>
    <n v="27.647999999999996"/>
    <n v="-1"/>
    <n v="0"/>
    <n v="0.85"/>
    <n v="0.15000000000000002"/>
    <n v="166070.03369676921"/>
    <n v="1.9587608279048263E-2"/>
    <n v="0"/>
    <n v="0"/>
    <n v="0"/>
    <n v="192710.3968801189"/>
    <m/>
    <m/>
    <s v=""/>
    <s v=""/>
    <n v="103.67274826396503"/>
    <x v="1588"/>
    <m/>
    <m/>
    <m/>
    <n v="113.35792393543275"/>
    <n v="-8.2564086866296238E-2"/>
    <n v="0"/>
    <m/>
  </r>
  <r>
    <x v="1631"/>
    <n v="1071.25"/>
    <n v="5.9818946735781253E-3"/>
    <n v="-6.4177312858199054E-3"/>
    <n v="0"/>
    <n v="1784.06"/>
    <n v="1784.06"/>
    <n v="1071.25"/>
    <n v="25.97"/>
    <n v="0.25969999999999999"/>
    <n v="4.7593521578849801E-2"/>
    <n v="0.26374999999999998"/>
    <n v="43288.82"/>
    <n v="38710.26"/>
    <n v="3.5570180743737651E-5"/>
    <n v="0.21210647842115019"/>
    <n v="25.053999999999998"/>
    <n v="27.707999999999998"/>
    <n v="-1"/>
    <n v="0"/>
    <n v="0.85"/>
    <n v="0.15000000000000002"/>
    <n v="166600.23861879489"/>
    <n v="-1.9984992862888129E-3"/>
    <n v="0"/>
    <n v="0"/>
    <n v="0"/>
    <n v="193328.00008136386"/>
    <m/>
    <m/>
    <s v=""/>
    <s v=""/>
    <n v="104.00500133513441"/>
    <x v="1589"/>
    <m/>
    <m/>
    <m/>
    <n v="113.35792393543275"/>
    <n v="-7.9695727938407623E-2"/>
    <n v="0"/>
    <m/>
  </r>
  <r>
    <x v="1632"/>
    <n v="1083.48"/>
    <n v="1.1416569428237988E-2"/>
    <n v="-1.0380072633943471E-2"/>
    <n v="0"/>
    <n v="1804.48"/>
    <n v="1804.48"/>
    <n v="1083.48"/>
    <n v="23.93"/>
    <n v="0.23929999999999998"/>
    <n v="2.6243537450529153E-2"/>
    <n v="0.26094000000000001"/>
    <n v="40669.07"/>
    <n v="36367.43"/>
    <n v="1.2886545641594996E-4"/>
    <n v="0.21305646254947083"/>
    <n v="25.362000000000002"/>
    <n v="27.808999999999997"/>
    <n v="-1"/>
    <n v="0"/>
    <n v="0.85"/>
    <n v="0.15000000000000002"/>
    <n v="166704.48944996265"/>
    <n v="4.2855643080768058E-3"/>
    <n v="0"/>
    <n v="0"/>
    <n v="0"/>
    <n v="193453.90351389293"/>
    <m/>
    <m/>
    <s v=""/>
    <s v=""/>
    <n v="104.07273382428639"/>
    <x v="1590"/>
    <m/>
    <m/>
    <m/>
    <n v="113.35792393543275"/>
    <n v="-7.9120355300891565E-2"/>
    <n v="0"/>
    <m/>
  </r>
  <r>
    <x v="1633"/>
    <n v="1069.5899999999999"/>
    <n v="-1.2819802857459428E-2"/>
    <n v="-2.3044672540721067E-2"/>
    <n v="0"/>
    <n v="1781.6"/>
    <n v="1781.6"/>
    <n v="1069.5899999999999"/>
    <n v="25.64"/>
    <n v="0.25640000000000002"/>
    <n v="3.9950648884591516E-2"/>
    <n v="0.25718999999999997"/>
    <n v="41168.69"/>
    <n v="36814.050000000003"/>
    <n v="1.6647929705532484E-4"/>
    <n v="0.2164493511154085"/>
    <n v="25.236000000000001"/>
    <n v="27.761499999999995"/>
    <n v="-1"/>
    <n v="0"/>
    <n v="0.85"/>
    <n v="0.15000000000000002"/>
    <n v="165195.02745743943"/>
    <n v="-7.1912074471871534E-3"/>
    <n v="0"/>
    <n v="0"/>
    <n v="0"/>
    <n v="191725.41834582889"/>
    <m/>
    <m/>
    <s v=""/>
    <s v=""/>
    <n v="103.14285764423693"/>
    <x v="1591"/>
    <m/>
    <m/>
    <m/>
    <n v="113.35792393543275"/>
    <n v="-8.7372047680853382E-2"/>
    <n v="0"/>
    <m/>
  </r>
  <r>
    <x v="1634"/>
    <n v="1093.67"/>
    <n v="2.2513299488589267E-2"/>
    <n v="-1.7275343786838926E-3"/>
    <n v="-1"/>
    <n v="1821.76"/>
    <n v="1821.76"/>
    <n v="1093.67"/>
    <n v="24.63"/>
    <n v="0.24629999999999999"/>
    <n v="2.5534468509466696E-2"/>
    <n v="0.25124999999999997"/>
    <n v="38988.26"/>
    <n v="34864.1"/>
    <n v="4.9566858337105871E-4"/>
    <n v="0.2207655314905333"/>
    <n v="25.385999999999999"/>
    <n v="27.690999999999992"/>
    <n v="-1"/>
    <n v="0"/>
    <n v="0"/>
    <n v="0"/>
    <n v="167043.75345698502"/>
    <n v="-2.0467137151395698E-2"/>
    <n v="1"/>
    <n v="20"/>
    <n v="0"/>
    <n v="193875.77405184202"/>
    <m/>
    <m/>
    <s v=""/>
    <s v=""/>
    <n v="104.29968825325778"/>
    <x v="1592"/>
    <m/>
    <m/>
    <m/>
    <n v="113.35792393543275"/>
    <n v="-7.7160206463673719E-2"/>
    <n v="1"/>
    <m/>
  </r>
  <r>
    <x v="1635"/>
    <n v="1102.6600000000001"/>
    <n v="8.2200298078944911E-3"/>
    <n v="3.5311990540840443E-2"/>
    <n v="0"/>
    <n v="1836.75"/>
    <n v="1836.75"/>
    <n v="1102.6600000000001"/>
    <n v="23.47"/>
    <n v="0.23469999999999999"/>
    <n v="1.7965125866604148E-3"/>
    <n v="0.24781"/>
    <n v="38013.370000000003"/>
    <n v="33992.18"/>
    <n v="6.7017625803298585E-5"/>
    <n v="0.23290348741333958"/>
    <n v="25.283999999999999"/>
    <n v="27.577000000000005"/>
    <n v="-1"/>
    <n v="-1"/>
    <n v="0.9"/>
    <n v="9.9999999999999978E-2"/>
    <n v="167043.75345698502"/>
    <n v="-1.1806196025287319E-2"/>
    <n v="0"/>
    <n v="0"/>
    <n v="6.8836111111103548E-4"/>
    <n v="193877.10861727447"/>
    <m/>
    <m/>
    <s v=""/>
    <s v=""/>
    <n v="104.30040621175073"/>
    <x v="1593"/>
    <m/>
    <m/>
    <m/>
    <n v="113.35792393543275"/>
    <n v="-7.7177873276669362E-2"/>
    <n v="0"/>
    <m/>
  </r>
  <r>
    <x v="1636"/>
    <n v="1115.01"/>
    <n v="1.1200188634755914E-2"/>
    <n v="4.0530284502018232E-2"/>
    <n v="0"/>
    <n v="1857.34"/>
    <n v="1857.34"/>
    <n v="1115.01"/>
    <n v="22.73"/>
    <n v="0.2273"/>
    <n v="-7.4619963024458169E-4"/>
    <n v="0.24593999999999999"/>
    <n v="36580.449999999997"/>
    <n v="32710.400000000001"/>
    <n v="1.2405350597807102E-4"/>
    <n v="0.22804619963024458"/>
    <n v="24.727999999999998"/>
    <n v="27.263500000000004"/>
    <n v="-1"/>
    <n v="-1"/>
    <n v="0.9"/>
    <n v="9.9999999999999978E-2"/>
    <n v="168097.69285193385"/>
    <n v="5.8633080185541697E-3"/>
    <n v="0"/>
    <n v="0"/>
    <n v="0"/>
    <n v="195102.31502340379"/>
    <m/>
    <m/>
    <s v=""/>
    <s v=""/>
    <n v="104.95953263860906"/>
    <x v="1594"/>
    <m/>
    <m/>
    <m/>
    <n v="113.35792393543275"/>
    <n v="-7.1418608204855349E-2"/>
    <n v="0"/>
    <m/>
  </r>
  <r>
    <x v="1637"/>
    <n v="1113.8399999999999"/>
    <n v="-1.0493179433368471E-3"/>
    <n v="2.8064397130443397E-2"/>
    <n v="0"/>
    <n v="1855.39"/>
    <n v="1855.39"/>
    <n v="1113.8399999999999"/>
    <n v="23.19"/>
    <n v="0.23190000000000002"/>
    <n v="9.8086635888908202E-4"/>
    <n v="0.24562999999999999"/>
    <n v="36385.06"/>
    <n v="32535.54"/>
    <n v="1.1022246291542666E-6"/>
    <n v="0.23091913364111094"/>
    <n v="24.080000000000002"/>
    <n v="26.973500000000001"/>
    <n v="-1"/>
    <n v="-1"/>
    <n v="0.9"/>
    <n v="9.9999999999999978E-2"/>
    <n v="167849.08372789266"/>
    <n v="8.9883078532999594E-3"/>
    <n v="0"/>
    <n v="0"/>
    <n v="0"/>
    <n v="194813.75138986378"/>
    <m/>
    <m/>
    <s v=""/>
    <s v=""/>
    <n v="104.80429355746733"/>
    <x v="1595"/>
    <m/>
    <m/>
    <m/>
    <n v="113.35792393543275"/>
    <n v="-7.2816147683727683E-2"/>
    <n v="0"/>
    <m/>
  </r>
  <r>
    <x v="1638"/>
    <n v="1106.1300000000001"/>
    <n v="-6.921999569058257E-3"/>
    <n v="3.3962200418844568E-2"/>
    <n v="0"/>
    <n v="1842.66"/>
    <n v="1842.66"/>
    <n v="1106.1300000000001"/>
    <n v="24.25"/>
    <n v="0.24249999999999999"/>
    <n v="1.8788510803920022E-2"/>
    <n v="0.24312999999999999"/>
    <n v="36819.19"/>
    <n v="32923.61"/>
    <n v="4.8247857034140156E-5"/>
    <n v="0.22371148919607997"/>
    <n v="23.931999999999999"/>
    <n v="26.683"/>
    <n v="-1"/>
    <n v="-1"/>
    <n v="0.9"/>
    <n v="9.9999999999999978E-2"/>
    <n v="167003.62077642491"/>
    <n v="6.8660075184932001E-3"/>
    <n v="0"/>
    <n v="0"/>
    <n v="0"/>
    <n v="193843.22288069886"/>
    <m/>
    <m/>
    <s v=""/>
    <s v=""/>
    <n v="104.28217664295416"/>
    <x v="1596"/>
    <m/>
    <m/>
    <m/>
    <n v="113.35792393543275"/>
    <n v="-7.7459229681172803E-2"/>
    <n v="0"/>
    <m/>
  </r>
  <r>
    <x v="1639"/>
    <n v="1101.53"/>
    <n v="-4.1586431974542926E-3"/>
    <n v="7.2902577328010087E-3"/>
    <n v="0"/>
    <n v="1835.29"/>
    <n v="1835.29"/>
    <n v="1101.53"/>
    <n v="24.13"/>
    <n v="0.24129999999999999"/>
    <n v="1.6564361736821076E-2"/>
    <n v="0.24212999999999998"/>
    <n v="36798.629999999997"/>
    <n v="32905.089999999997"/>
    <n v="1.7366509331160462E-5"/>
    <n v="0.22473563826317891"/>
    <n v="23.654"/>
    <n v="26.189"/>
    <n v="-1"/>
    <n v="-1"/>
    <n v="0.9"/>
    <n v="9.9999999999999978E-2"/>
    <n v="166369.16896032484"/>
    <n v="1.0948230989891394E-2"/>
    <n v="0"/>
    <n v="0"/>
    <n v="0"/>
    <n v="193134.62358002021"/>
    <m/>
    <m/>
    <s v=""/>
    <s v=""/>
    <n v="103.90097024149063"/>
    <x v="1597"/>
    <m/>
    <m/>
    <m/>
    <n v="113.35792393543275"/>
    <n v="-8.0855526725151838E-2"/>
    <n v="0"/>
    <m/>
  </r>
  <r>
    <x v="1640"/>
    <n v="1101.5999999999999"/>
    <n v="6.3547974181288325E-5"/>
    <n v="-8.6622410091219404E-4"/>
    <n v="0"/>
    <n v="1835.4"/>
    <n v="1835.4"/>
    <n v="1101.5999999999999"/>
    <n v="23.5"/>
    <n v="0.23499999999999999"/>
    <n v="9.9276729565883626E-3"/>
    <n v="0.24093999999999999"/>
    <n v="36458.949999999997"/>
    <n v="32601.21"/>
    <n v="4.0380884088488072E-9"/>
    <n v="0.22507232704341162"/>
    <n v="23.553999999999998"/>
    <n v="25.668500000000002"/>
    <n v="-1"/>
    <n v="-1"/>
    <n v="0.9"/>
    <n v="9.9999999999999978E-2"/>
    <n v="166225.04145878303"/>
    <n v="-4.0383700838828585E-3"/>
    <n v="0"/>
    <n v="0"/>
    <n v="0"/>
    <n v="192966.76343897279"/>
    <m/>
    <m/>
    <s v=""/>
    <s v=""/>
    <n v="103.81066622869162"/>
    <x v="1598"/>
    <m/>
    <m/>
    <m/>
    <n v="113.35792393543275"/>
    <n v="-8.1678289883646449E-2"/>
    <n v="0"/>
    <m/>
  </r>
  <r>
    <x v="1641"/>
    <n v="1125.8599999999999"/>
    <n v="2.202251270878719E-2"/>
    <n v="9.9560999731190813E-3"/>
    <n v="0"/>
    <n v="1875.85"/>
    <n v="1875.85"/>
    <n v="1125.8599999999999"/>
    <n v="22.01"/>
    <n v="0.22010000000000002"/>
    <n v="2.1893399382847928E-2"/>
    <n v="0.24031"/>
    <n v="34357.32"/>
    <n v="30721.54"/>
    <n v="4.7452172745698825E-4"/>
    <n v="0.19820660061715209"/>
    <n v="23.56"/>
    <n v="25.200499999999998"/>
    <n v="-1"/>
    <n v="-1"/>
    <n v="0.97499999999999998"/>
    <n v="2.5000000000000022E-2"/>
    <n v="168561.27067635261"/>
    <n v="-4.9011829611025348E-3"/>
    <n v="0"/>
    <n v="0"/>
    <n v="0"/>
    <n v="195681.91000521596"/>
    <m/>
    <m/>
    <s v=""/>
    <s v=""/>
    <n v="105.27133836169025"/>
    <x v="1599"/>
    <m/>
    <m/>
    <m/>
    <n v="113.35792393543275"/>
    <n v="-6.8829719117598054E-2"/>
    <n v="0"/>
    <m/>
  </r>
  <r>
    <x v="1642"/>
    <n v="1120.46"/>
    <n v="-4.796333469525349E-3"/>
    <n v="6.2090844469305795E-3"/>
    <n v="0"/>
    <n v="1866.87"/>
    <n v="1866.87"/>
    <n v="1120.46"/>
    <n v="22.63"/>
    <n v="0.2263"/>
    <n v="1.7642734081813688E-2"/>
    <n v="0.24031"/>
    <n v="34757.519999999997"/>
    <n v="31079.26"/>
    <n v="2.3115640758125224E-5"/>
    <n v="0.20865726591818631"/>
    <n v="23.416"/>
    <n v="24.794999999999995"/>
    <n v="-1"/>
    <n v="-1"/>
    <n v="0.9"/>
    <n v="9.9999999999999978E-2"/>
    <n v="167822.07447855815"/>
    <n v="2.7577881442257812E-3"/>
    <n v="0"/>
    <n v="0"/>
    <n v="0"/>
    <n v="194825.55122421487"/>
    <m/>
    <m/>
    <s v=""/>
    <s v=""/>
    <n v="104.8106415349301"/>
    <x v="1600"/>
    <m/>
    <m/>
    <m/>
    <n v="113.35792393543275"/>
    <n v="-7.2928910641020472E-2"/>
    <n v="0"/>
    <m/>
  </r>
  <r>
    <x v="1643"/>
    <n v="1127.24"/>
    <n v="6.0510861610409972E-3"/>
    <n v="1.9182170177029834E-2"/>
    <n v="0"/>
    <n v="1878.81"/>
    <n v="1878.81"/>
    <n v="1127.24"/>
    <n v="22.21"/>
    <n v="0.22210000000000002"/>
    <n v="1.3097699461538215E-2"/>
    <n v="0.24031"/>
    <n v="34420.870000000003"/>
    <n v="30778.1"/>
    <n v="3.6395301569771901E-5"/>
    <n v="0.2090023005384618"/>
    <n v="23.303999999999998"/>
    <n v="24.444000000000003"/>
    <n v="-1"/>
    <n v="-1"/>
    <n v="0.9"/>
    <n v="9.9999999999999978E-2"/>
    <n v="168573.40907345701"/>
    <n v="-1.6091389201922102E-4"/>
    <n v="0"/>
    <n v="0"/>
    <n v="0"/>
    <n v="195758.29634343492"/>
    <m/>
    <n v="196117.81"/>
    <s v=""/>
    <n v="-1.8331514948339844E-3"/>
    <n v="105.31243205326678"/>
    <x v="1601"/>
    <m/>
    <m/>
    <m/>
    <n v="113.35792393543275"/>
    <n v="-6.8514717903071398E-2"/>
    <n v="0"/>
    <m/>
  </r>
  <r>
    <x v="1644"/>
    <n v="1125.81"/>
    <n v="-1.2685852169902478E-3"/>
    <n v="2.2072228157493878E-2"/>
    <n v="0"/>
    <n v="1876.51"/>
    <n v="1876.51"/>
    <n v="1125.81"/>
    <n v="22.1"/>
    <n v="0.221"/>
    <n v="1.1599212562715372E-2"/>
    <n v="0.23780999999999997"/>
    <n v="34671.85"/>
    <n v="31002.39"/>
    <n v="1.6113523744709113E-6"/>
    <n v="0.20940078743728463"/>
    <n v="22.895999999999997"/>
    <n v="24.212499999999999"/>
    <n v="-1"/>
    <n v="-1"/>
    <n v="0.9"/>
    <n v="9.9999999999999978E-2"/>
    <n v="168503.78922439917"/>
    <n v="9.399726124103891E-3"/>
    <n v="0"/>
    <n v="0"/>
    <n v="0"/>
    <n v="195685.35473432997"/>
    <m/>
    <m/>
    <s v=""/>
    <s v=""/>
    <n v="105.27319152861875"/>
    <x v="1602"/>
    <m/>
    <m/>
    <m/>
    <n v="113.35792393543275"/>
    <n v="-6.8886034262757412E-2"/>
    <n v="0"/>
    <m/>
  </r>
  <r>
    <x v="1645"/>
    <n v="1121.6400000000001"/>
    <n v="-3.7039997868200114E-3"/>
    <n v="1.8304680396492579E-2"/>
    <n v="0"/>
    <n v="1869.77"/>
    <n v="1869.77"/>
    <n v="1121.6400000000001"/>
    <n v="21.74"/>
    <n v="0.21739999999999998"/>
    <n v="8.7377360682780736E-3"/>
    <n v="0.23780999999999997"/>
    <n v="34698.559999999998"/>
    <n v="31026.14"/>
    <n v="1.3770604994789374E-5"/>
    <n v="0.20866226393172191"/>
    <n v="22.49"/>
    <n v="24.032"/>
    <n v="-1"/>
    <n v="-1"/>
    <n v="0.9"/>
    <n v="9.9999999999999978E-2"/>
    <n v="167954.97359425816"/>
    <n v="1.283062407183988E-2"/>
    <n v="0"/>
    <n v="0"/>
    <n v="0"/>
    <n v="195067.85783214556"/>
    <m/>
    <m/>
    <s v=""/>
    <s v=""/>
    <n v="104.94099564334034"/>
    <x v="1603"/>
    <m/>
    <m/>
    <m/>
    <n v="113.35792393543275"/>
    <n v="-7.1848378363367327E-2"/>
    <n v="0"/>
    <m/>
  </r>
  <r>
    <x v="1646"/>
    <n v="1127.79"/>
    <n v="5.4830426874932225E-3"/>
    <n v="1.7652103751986115E-3"/>
    <n v="0"/>
    <n v="1880.06"/>
    <n v="1880.06"/>
    <n v="1127.79"/>
    <n v="22.14"/>
    <n v="0.22140000000000001"/>
    <n v="4.0303108113515701E-2"/>
    <n v="0.23655999999999999"/>
    <n v="34122.51"/>
    <n v="30510.66"/>
    <n v="2.9899740650441815E-5"/>
    <n v="0.18109689188648431"/>
    <n v="22.137999999999998"/>
    <n v="23.869999999999997"/>
    <n v="-1"/>
    <n v="-1"/>
    <n v="0.97499999999999998"/>
    <n v="2.5000000000000022E-2"/>
    <n v="168504.74072290328"/>
    <n v="1.0407169222478974E-2"/>
    <n v="0"/>
    <n v="0"/>
    <n v="0"/>
    <n v="195710.18902962562"/>
    <m/>
    <m/>
    <s v=""/>
    <s v=""/>
    <n v="105.28655167776576"/>
    <x v="1604"/>
    <m/>
    <m/>
    <m/>
    <n v="113.35792393543275"/>
    <n v="-6.8864813632229183E-2"/>
    <n v="0"/>
    <m/>
  </r>
  <r>
    <x v="1647"/>
    <n v="1121.06"/>
    <n v="-5.9674230131496753E-3"/>
    <n v="5.9412083157428519E-4"/>
    <n v="0"/>
    <n v="1868.88"/>
    <n v="1868.88"/>
    <n v="1121.06"/>
    <n v="22.37"/>
    <n v="0.22370000000000001"/>
    <n v="4.4442689524981899E-2"/>
    <n v="0.23594000000000001"/>
    <n v="34318.68"/>
    <n v="30685.94"/>
    <n v="3.5823806920336538E-5"/>
    <n v="0.17925731047501811"/>
    <n v="22.163999999999998"/>
    <n v="23.755499999999998"/>
    <n v="-1"/>
    <n v="-1"/>
    <n v="0.97499999999999998"/>
    <n v="2.5000000000000022E-2"/>
    <n v="167548.54110874733"/>
    <n v="-3.3536739028183771E-4"/>
    <n v="0"/>
    <n v="0"/>
    <n v="0"/>
    <n v="194603.59890421969"/>
    <m/>
    <m/>
    <s v=""/>
    <s v=""/>
    <n v="104.69123745829495"/>
    <x v="1605"/>
    <m/>
    <m/>
    <m/>
    <n v="113.35792393543275"/>
    <n v="-7.4153762720403749E-2"/>
    <n v="0"/>
    <m/>
  </r>
  <r>
    <x v="1648"/>
    <n v="1089.47"/>
    <n v="-2.8178688027402532E-2"/>
    <n v="-3.3635653356869244E-2"/>
    <n v="0"/>
    <n v="1817.13"/>
    <n v="1817.13"/>
    <n v="1089.47"/>
    <n v="25.39"/>
    <n v="0.25390000000000001"/>
    <n v="7.5145050535182167E-2"/>
    <n v="0.23313"/>
    <n v="37105.800000000003"/>
    <n v="33177.9"/>
    <n v="8.1700657327875216E-4"/>
    <n v="0.17875494946481785"/>
    <n v="22.112000000000002"/>
    <n v="23.645999999999997"/>
    <n v="-1"/>
    <n v="-1"/>
    <n v="0.97499999999999998"/>
    <n v="2.5000000000000022E-2"/>
    <n v="163285.4347485154"/>
    <n v="-1.6299010166613837E-3"/>
    <n v="0"/>
    <n v="0"/>
    <n v="0"/>
    <n v="189744.77535719887"/>
    <m/>
    <m/>
    <s v=""/>
    <s v=""/>
    <n v="102.07732768173695"/>
    <x v="1606"/>
    <m/>
    <m/>
    <m/>
    <n v="113.35792393543275"/>
    <n v="-9.7293601210619363E-2"/>
    <n v="0"/>
    <m/>
  </r>
  <r>
    <x v="1649"/>
    <n v="1083.6099999999999"/>
    <n v="-5.3787621504035599E-3"/>
    <n v="-3.7745830290282556E-2"/>
    <n v="1"/>
    <n v="1807.61"/>
    <n v="1807.61"/>
    <n v="1083.6099999999999"/>
    <n v="25.73"/>
    <n v="0.25730000000000003"/>
    <n v="5.406215104843784E-2"/>
    <n v="0.23125000000000004"/>
    <n v="37685.33"/>
    <n v="33695.94"/>
    <n v="2.9087466708038543E-5"/>
    <n v="0.20323784895156219"/>
    <n v="22.748000000000001"/>
    <n v="23.670999999999999"/>
    <n v="-1"/>
    <n v="-1"/>
    <n v="0"/>
    <n v="0"/>
    <n v="162492.85657288181"/>
    <n v="-3.1368970669848228E-2"/>
    <n v="1"/>
    <n v="20"/>
    <n v="0"/>
    <n v="188849.63593932858"/>
    <m/>
    <m/>
    <s v=""/>
    <s v=""/>
    <n v="101.59576796813339"/>
    <x v="1607"/>
    <m/>
    <m/>
    <m/>
    <n v="113.35792393543275"/>
    <n v="-0.10157559063300969"/>
    <n v="1"/>
    <m/>
  </r>
  <r>
    <x v="1650"/>
    <n v="1079.25"/>
    <n v="-4.0235878221868138E-3"/>
    <n v="-3.8065418325649358E-2"/>
    <n v="1"/>
    <n v="1800.39"/>
    <n v="1800.39"/>
    <n v="1079.25"/>
    <n v="26.24"/>
    <n v="0.26239999999999997"/>
    <n v="6.4989852632781286E-2"/>
    <n v="0.22938"/>
    <n v="38507.24"/>
    <n v="34430.699999999997"/>
    <n v="1.6254639001193753E-5"/>
    <n v="0.19741014736721868"/>
    <n v="23.474"/>
    <n v="23.700499999999998"/>
    <n v="-1"/>
    <n v="-1"/>
    <n v="0"/>
    <n v="0"/>
    <n v="162492.85657288181"/>
    <n v="-3.5672388610279326E-2"/>
    <n v="1"/>
    <n v="20"/>
    <n v="6.3716666666668864E-4"/>
    <n v="188850.83922625892"/>
    <m/>
    <m/>
    <s v=""/>
    <s v=""/>
    <n v="101.59641530250163"/>
    <x v="1608"/>
    <m/>
    <m/>
    <m/>
    <n v="113.35792393543275"/>
    <n v="-0.10159324997015196"/>
    <n v="1"/>
    <m/>
  </r>
  <r>
    <x v="1651"/>
    <n v="1079.3800000000001"/>
    <n v="1.2045401899474228E-4"/>
    <n v="-4.3428006994147839E-2"/>
    <n v="-1"/>
    <n v="1800.7"/>
    <n v="1800.7"/>
    <n v="1079.3800000000001"/>
    <n v="26.1"/>
    <n v="0.26100000000000001"/>
    <n v="6.3119531470590906E-2"/>
    <n v="0.22875000000000001"/>
    <n v="38012.17"/>
    <n v="33987.61"/>
    <n v="1.4507423197015507E-8"/>
    <n v="0.1978804685294091"/>
    <n v="24.374000000000002"/>
    <n v="23.7"/>
    <n v="1"/>
    <n v="0"/>
    <n v="0"/>
    <n v="0"/>
    <n v="162492.85657288181"/>
    <n v="-3.2521317496507218E-2"/>
    <n v="1"/>
    <n v="20"/>
    <n v="1.9062499999999982E-3"/>
    <n v="188854.43919538168"/>
    <m/>
    <m/>
    <s v=""/>
    <s v=""/>
    <n v="101.59835198416835"/>
    <x v="1609"/>
    <m/>
    <m/>
    <m/>
    <n v="113.35792393543275"/>
    <n v="-0.10164627317102903"/>
    <n v="1"/>
    <m/>
  </r>
  <r>
    <x v="1652"/>
    <n v="1092.54"/>
    <n v="1.2192184402156636E-2"/>
    <n v="-2.5268399578841527E-2"/>
    <n v="-1"/>
    <n v="1823.18"/>
    <n v="1823.18"/>
    <n v="1092.54"/>
    <n v="24.33"/>
    <n v="0.24329999999999999"/>
    <n v="4.5460478168856483E-2"/>
    <n v="0.22663000000000003"/>
    <n v="36829.68"/>
    <n v="32930.17"/>
    <n v="1.4685703329518727E-4"/>
    <n v="0.19783952183114351"/>
    <n v="25.166000000000004"/>
    <n v="23.706500000000002"/>
    <n v="1"/>
    <n v="0"/>
    <n v="0"/>
    <n v="0"/>
    <n v="162492.85657288181"/>
    <n v="-3.5677833894938837E-2"/>
    <n v="1"/>
    <n v="20"/>
    <n v="6.295277777776942E-4"/>
    <n v="188855.62808653599"/>
    <m/>
    <m/>
    <s v=""/>
    <s v=""/>
    <n v="101.59899157401586"/>
    <x v="1610"/>
    <m/>
    <m/>
    <m/>
    <n v="113.35792393543275"/>
    <n v="-0.10166399974129936"/>
    <n v="1"/>
    <m/>
  </r>
  <r>
    <x v="1653"/>
    <n v="1094.1600000000001"/>
    <n v="1.4827832390578166E-3"/>
    <n v="4.3930716876188214E-3"/>
    <n v="1"/>
    <n v="1826.14"/>
    <n v="1826.14"/>
    <n v="1094.1600000000001"/>
    <n v="24.59"/>
    <n v="0.24590000000000001"/>
    <n v="6.9754284808627526E-2"/>
    <n v="0.22599999999999998"/>
    <n v="36267.08"/>
    <n v="32426.99"/>
    <n v="2.1953904436372622E-6"/>
    <n v="0.17614571519137248"/>
    <n v="25.558"/>
    <n v="23.726500000000001"/>
    <n v="1"/>
    <n v="0"/>
    <n v="0"/>
    <n v="0"/>
    <n v="162492.85657288181"/>
    <n v="-3.0174446774705932E-2"/>
    <n v="1"/>
    <n v="20"/>
    <n v="6.2777777777767163E-4"/>
    <n v="188856.81368020122"/>
    <m/>
    <m/>
    <s v=""/>
    <s v=""/>
    <n v="101.59962938990741"/>
    <x v="1611"/>
    <m/>
    <m/>
    <m/>
    <n v="113.35792393543275"/>
    <n v="-0.10168174168225486"/>
    <n v="1"/>
    <m/>
  </r>
  <r>
    <x v="1654"/>
    <n v="1075.6300000000001"/>
    <n v="-1.6935365942823744E-2"/>
    <n v="-7.1635321048013623E-3"/>
    <n v="0"/>
    <n v="1795.24"/>
    <n v="1795.24"/>
    <n v="1075.6300000000001"/>
    <n v="26.44"/>
    <n v="0.26440000000000002"/>
    <n v="8.9342809551416352E-2"/>
    <n v="0.22725000000000001"/>
    <n v="37398.33"/>
    <n v="33438.32"/>
    <n v="2.9174037700804899E-4"/>
    <n v="0.17505719044858367"/>
    <n v="25.398"/>
    <n v="23.673999999999999"/>
    <n v="1"/>
    <n v="0"/>
    <n v="0.9"/>
    <n v="9.9999999999999978E-2"/>
    <n v="162492.85657288181"/>
    <n v="-4.8539428936468232E-3"/>
    <n v="0"/>
    <n v="0"/>
    <n v="6.3125000000008313E-4"/>
    <n v="188858.00583883759"/>
    <m/>
    <m/>
    <s v=""/>
    <s v=""/>
    <n v="101.60027073756794"/>
    <x v="1612"/>
    <m/>
    <m/>
    <m/>
    <n v="113.35792393543275"/>
    <n v="-0.10169945208201647"/>
    <n v="0"/>
    <m/>
  </r>
  <r>
    <x v="1655"/>
    <n v="1071.69"/>
    <n v="-3.6629696085085373E-3"/>
    <n v="-6.8029138911230858E-3"/>
    <n v="0"/>
    <n v="1788.67"/>
    <n v="1788.67"/>
    <n v="1071.69"/>
    <n v="25.49"/>
    <n v="0.25489999999999996"/>
    <n v="7.4592822913009393E-2"/>
    <n v="0.22725000000000001"/>
    <n v="37078.46"/>
    <n v="33152.17"/>
    <n v="1.3466659259226053E-5"/>
    <n v="0.18030717708699057"/>
    <n v="25.54"/>
    <n v="23.764499999999998"/>
    <n v="1"/>
    <n v="0"/>
    <n v="0.9"/>
    <n v="9.9999999999999978E-2"/>
    <n v="161818.11678902034"/>
    <n v="0"/>
    <n v="0"/>
    <n v="0"/>
    <n v="0"/>
    <n v="188074.43102560964"/>
    <m/>
    <m/>
    <s v=""/>
    <s v=""/>
    <n v="101.17872962887364"/>
    <x v="1613"/>
    <m/>
    <m/>
    <m/>
    <n v="113.35792393543275"/>
    <n v="-0.10544979849217717"/>
    <n v="0"/>
    <m/>
  </r>
  <r>
    <x v="1656"/>
    <n v="1067.3599999999999"/>
    <n v="-4.0403474885463142E-3"/>
    <n v="-1.0963715398664142E-2"/>
    <n v="0"/>
    <n v="1781.47"/>
    <n v="1781.47"/>
    <n v="1067.3599999999999"/>
    <n v="25.66"/>
    <n v="0.25659999999999999"/>
    <n v="8.1220446190771539E-2"/>
    <n v="0.22537999999999997"/>
    <n v="36435.339999999997"/>
    <n v="32576.720000000001"/>
    <n v="1.639060928804426E-5"/>
    <n v="0.17537955380922846"/>
    <n v="25.389999999999997"/>
    <n v="23.865500000000001"/>
    <n v="1"/>
    <n v="0"/>
    <n v="0.9"/>
    <n v="9.9999999999999978E-2"/>
    <n v="160948.81424190794"/>
    <n v="-4.1524273626073471E-3"/>
    <n v="0"/>
    <n v="0"/>
    <n v="0"/>
    <n v="187066.86219826931"/>
    <m/>
    <m/>
    <s v=""/>
    <s v=""/>
    <n v="100.63668606979959"/>
    <x v="1614"/>
    <m/>
    <m/>
    <m/>
    <n v="113.35792393543275"/>
    <n v="-0.11031163367646002"/>
    <n v="0"/>
    <m/>
  </r>
  <r>
    <x v="1657"/>
    <n v="1051.8699999999999"/>
    <n v="-1.4512441912756691E-2"/>
    <n v="-3.7668341713577469E-2"/>
    <n v="0"/>
    <n v="1755.65"/>
    <n v="1755.65"/>
    <n v="1051.8699999999999"/>
    <n v="27.46"/>
    <n v="0.27460000000000001"/>
    <n v="0.11564064495970139"/>
    <n v="0.22537999999999997"/>
    <n v="37392.28"/>
    <n v="33432.18"/>
    <n v="2.1370865395575468E-4"/>
    <n v="0.15895935504029862"/>
    <n v="25.302"/>
    <n v="24.012000000000004"/>
    <n v="1"/>
    <n v="0"/>
    <n v="0.9"/>
    <n v="9.9999999999999978E-2"/>
    <n v="159269.27923637498"/>
    <n v="-9.5022166730223123E-3"/>
    <n v="0"/>
    <n v="0"/>
    <n v="0"/>
    <n v="185118.02253753663"/>
    <m/>
    <m/>
    <s v=""/>
    <s v=""/>
    <n v="99.588265399068177"/>
    <x v="1615"/>
    <m/>
    <m/>
    <m/>
    <n v="113.35792393543275"/>
    <n v="-0.1196032131520649"/>
    <n v="0"/>
    <m/>
  </r>
  <r>
    <x v="1658"/>
    <n v="1055.33"/>
    <n v="3.2893798663333751E-3"/>
    <n v="-3.586174508630191E-2"/>
    <n v="0"/>
    <n v="1761.62"/>
    <n v="1761.62"/>
    <n v="1055.33"/>
    <n v="26.7"/>
    <n v="0.26700000000000002"/>
    <n v="0.10284045685804916"/>
    <n v="0.22437999999999997"/>
    <n v="36630.379999999997"/>
    <n v="32750.83"/>
    <n v="1.0784535746218964E-5"/>
    <n v="0.16415954314195086"/>
    <n v="25.927999999999997"/>
    <n v="24.2255"/>
    <n v="1"/>
    <n v="0"/>
    <n v="0.9"/>
    <n v="9.9999999999999978E-2"/>
    <n v="159416.19485515257"/>
    <n v="-1.9838271075387159E-2"/>
    <n v="0"/>
    <n v="0"/>
    <n v="0"/>
    <n v="185307.36469605623"/>
    <m/>
    <m/>
    <s v=""/>
    <s v=""/>
    <n v="99.6901261302677"/>
    <x v="1616"/>
    <m/>
    <m/>
    <m/>
    <n v="113.35792393543275"/>
    <n v="-0.11872566480841951"/>
    <n v="0"/>
    <m/>
  </r>
  <r>
    <x v="1659"/>
    <n v="1047.22"/>
    <n v="-7.6848000151610307E-3"/>
    <n v="-2.6611179158639198E-2"/>
    <n v="0"/>
    <n v="1748.14"/>
    <n v="1748.14"/>
    <n v="1047.22"/>
    <n v="27.37"/>
    <n v="0.2737"/>
    <n v="0.11354098203203256"/>
    <n v="0.22437999999999997"/>
    <n v="37039.85"/>
    <n v="33116.79"/>
    <n v="5.9513205471125206E-5"/>
    <n v="0.16015901796796744"/>
    <n v="26.35"/>
    <n v="24.347999999999995"/>
    <n v="1"/>
    <n v="0"/>
    <n v="0.9"/>
    <n v="9.9999999999999978E-2"/>
    <n v="158491.75417561937"/>
    <n v="-1.8934135214425774E-2"/>
    <n v="0"/>
    <n v="0"/>
    <n v="0"/>
    <n v="184238.32647742113"/>
    <m/>
    <m/>
    <s v=""/>
    <s v=""/>
    <n v="99.115013775566567"/>
    <x v="1617"/>
    <m/>
    <m/>
    <m/>
    <n v="113.35792393543275"/>
    <n v="-0.1238325415509749"/>
    <n v="0"/>
    <m/>
  </r>
  <r>
    <x v="1660"/>
    <n v="1064.5899999999999"/>
    <n v="1.6586772597925847E-2"/>
    <n v="-6.3614369522048131E-3"/>
    <n v="-1"/>
    <n v="1777.6"/>
    <n v="1777.6"/>
    <n v="1064.5899999999999"/>
    <n v="24.45"/>
    <n v="0.2445"/>
    <n v="8.2265656312966035E-2"/>
    <n v="0.22500000000000003"/>
    <n v="34800.18"/>
    <n v="31114.19"/>
    <n v="2.7062600865913281E-4"/>
    <n v="0.16223434368703396"/>
    <n v="26.536000000000001"/>
    <n v="24.509999999999998"/>
    <n v="1"/>
    <n v="1"/>
    <n v="0"/>
    <n v="0"/>
    <n v="159899.32129381251"/>
    <n v="-2.4623251025609583E-2"/>
    <n v="1"/>
    <n v="20"/>
    <n v="0"/>
    <n v="185918.64039278848"/>
    <m/>
    <m/>
    <s v=""/>
    <s v=""/>
    <n v="100.01897518280026"/>
    <x v="1618"/>
    <m/>
    <m/>
    <m/>
    <n v="113.35792393543275"/>
    <n v="-0.11586461953733729"/>
    <n v="1"/>
    <m/>
  </r>
  <r>
    <x v="1661"/>
    <n v="1048.92"/>
    <n v="-1.4719281601367484E-2"/>
    <n v="-1.7040371065025983E-2"/>
    <n v="0"/>
    <n v="1751.79"/>
    <n v="1751.79"/>
    <n v="1048.92"/>
    <n v="27.21"/>
    <n v="0.27210000000000001"/>
    <n v="0.10219643053352606"/>
    <n v="0.22500000000000003"/>
    <n v="35856.81"/>
    <n v="32058.5"/>
    <n v="2.198899022344811E-4"/>
    <n v="0.16990356946647395"/>
    <n v="26.328000000000003"/>
    <n v="24.557499999999997"/>
    <n v="1"/>
    <n v="1"/>
    <n v="0.85"/>
    <n v="0.15000000000000002"/>
    <n v="159899.32129381251"/>
    <n v="-1.1857729735599176E-2"/>
    <n v="0"/>
    <n v="0"/>
    <n v="1.8750000000000711E-3"/>
    <n v="185922.12636729583"/>
    <m/>
    <m/>
    <s v=""/>
    <s v=""/>
    <n v="100.02085053858494"/>
    <x v="1619"/>
    <m/>
    <e v="#DIV/0!"/>
    <m/>
    <n v="113.35792393543275"/>
    <n v="-0.11591707672487639"/>
    <n v="0"/>
    <m/>
  </r>
  <r>
    <x v="1662"/>
    <n v="1049.33"/>
    <n v="3.908782366623953E-4"/>
    <n v="-2.1370509156068973E-3"/>
    <n v="0"/>
    <n v="1752.55"/>
    <n v="1752.55"/>
    <n v="1049.33"/>
    <n v="26.05"/>
    <n v="0.26050000000000001"/>
    <n v="8.3901482658917004E-2"/>
    <n v="0.22813"/>
    <n v="35228.160000000003"/>
    <n v="31496.32"/>
    <n v="1.5272609664442329E-7"/>
    <n v="0.17659851734108301"/>
    <n v="26.637999999999998"/>
    <n v="24.817499999999995"/>
    <n v="1"/>
    <n v="1"/>
    <n v="0.85"/>
    <n v="0.15000000000000002"/>
    <n v="159531.8465050637"/>
    <n v="-6.5206628146885492E-3"/>
    <n v="0"/>
    <n v="0"/>
    <n v="0"/>
    <n v="185501.74351672074"/>
    <m/>
    <m/>
    <s v=""/>
    <s v=""/>
    <n v="99.794696443384396"/>
    <x v="1620"/>
    <n v="100"/>
    <n v="-1.13971639933097E-4"/>
    <m/>
    <n v="113.35792393543275"/>
    <n v="-0.11793900801360002"/>
    <n v="0"/>
    <d v="2010-08-31T00:00:00"/>
  </r>
  <r>
    <x v="1663"/>
    <n v="1080.29"/>
    <n v="2.9504540992824069E-2"/>
    <n v="2.4078110210883796E-2"/>
    <n v="0"/>
    <n v="1804.46"/>
    <n v="1804.46"/>
    <n v="1080.29"/>
    <n v="23.89"/>
    <n v="0.2389"/>
    <n v="6.2296660618725352E-2"/>
    <n v="0.22625000000000001"/>
    <n v="33109.360000000001"/>
    <n v="29601.85"/>
    <n v="8.455102150074584E-4"/>
    <n v="0.17660333938127465"/>
    <n v="26.356000000000002"/>
    <n v="24.988499999999995"/>
    <n v="1"/>
    <n v="1"/>
    <n v="0.85"/>
    <n v="0.15000000000000002"/>
    <n v="162093.37280365734"/>
    <n v="1.6485744768082178E-3"/>
    <n v="0"/>
    <n v="0"/>
    <n v="0"/>
    <n v="188498.52095478884"/>
    <m/>
    <m/>
    <s v=""/>
    <s v=""/>
    <n v="101.40687802761533"/>
    <x v="1621"/>
    <n v="101.61"/>
    <n v="-8.5892243623320041E-5"/>
    <n v="101.69"/>
    <n v="113.35792393543275"/>
    <n v="-0.10371265667324459"/>
    <n v="0"/>
    <d v="2010-09-01T00:00:00"/>
  </r>
  <r>
    <x v="1664"/>
    <n v="1090.0999999999999"/>
    <n v="9.0808949448759613E-3"/>
    <n v="4.0843805170920788E-2"/>
    <n v="0"/>
    <n v="1820.98"/>
    <n v="1820.98"/>
    <n v="1090.0999999999999"/>
    <n v="23.19"/>
    <n v="0.23190000000000002"/>
    <n v="4.3649517996958098E-2"/>
    <n v="0.22625000000000001"/>
    <n v="32302.93"/>
    <n v="28880.73"/>
    <n v="8.1720000690332581E-5"/>
    <n v="0.18825048200304192"/>
    <n v="25.794"/>
    <n v="25.072499999999998"/>
    <n v="1"/>
    <n v="1"/>
    <n v="0.85"/>
    <n v="0.15000000000000002"/>
    <n v="162752.22802389221"/>
    <n v="1.6793638506660491E-2"/>
    <n v="0"/>
    <n v="0"/>
    <n v="0"/>
    <n v="189276.70806614924"/>
    <m/>
    <m/>
    <s v=""/>
    <s v=""/>
    <n v="101.82552070494071"/>
    <x v="1622"/>
    <n v="102.03"/>
    <n v="-1.1700127122948878E-4"/>
    <n v="101.78"/>
    <n v="113.35792393543275"/>
    <n v="-0.10003589675473712"/>
    <n v="0"/>
    <d v="2010-09-02T00:00:00"/>
  </r>
  <r>
    <x v="1665"/>
    <n v="1104.51"/>
    <n v="1.3218970736629698E-2"/>
    <n v="3.7476003309624639E-2"/>
    <n v="0"/>
    <n v="1845.1"/>
    <n v="1845.1"/>
    <n v="1104.51"/>
    <n v="21.31"/>
    <n v="0.21309999999999998"/>
    <n v="2.3074921973294193E-2"/>
    <n v="0.22625000000000001"/>
    <n v="30739.62"/>
    <n v="27482.92"/>
    <n v="1.7245894628654184E-4"/>
    <n v="0.19002507802670579"/>
    <n v="24.957999999999998"/>
    <n v="25.126999999999999"/>
    <n v="-1"/>
    <n v="0"/>
    <n v="0.9"/>
    <n v="9.9999999999999978E-2"/>
    <n v="163399.36589778398"/>
    <n v="2.6881359667153104E-2"/>
    <n v="0"/>
    <n v="0"/>
    <n v="0"/>
    <n v="190033.71603806881"/>
    <m/>
    <m/>
    <s v=""/>
    <s v=""/>
    <n v="102.23276960368827"/>
    <x v="1623"/>
    <n v="102.44"/>
    <n v="-1.6189534565291819E-4"/>
    <n v="102.49"/>
    <n v="113.35792393543275"/>
    <n v="-9.6460027804228243E-2"/>
    <n v="0"/>
    <d v="2010-09-03T00:00:00"/>
  </r>
  <r>
    <x v="1666"/>
    <n v="1091.8399999999999"/>
    <n v="-1.1471150102760563E-2"/>
    <n v="4.072413480823156E-2"/>
    <n v="0"/>
    <n v="1824.05"/>
    <n v="1824.05"/>
    <n v="1091.8399999999999"/>
    <n v="23.8"/>
    <n v="0.23800000000000002"/>
    <n v="4.3917343685287075E-2"/>
    <n v="0.22688"/>
    <n v="31646.47"/>
    <n v="28293.25"/>
    <n v="1.3311278172710762E-4"/>
    <n v="0.19408265631471294"/>
    <n v="24.330000000000002"/>
    <n v="25.105499999999999"/>
    <n v="-1"/>
    <n v="0"/>
    <n v="0.9"/>
    <n v="9.9999999999999978E-2"/>
    <n v="162194.2058240342"/>
    <n v="2.1889052283969423E-2"/>
    <n v="0"/>
    <n v="0"/>
    <n v="0"/>
    <n v="188643.11873560862"/>
    <m/>
    <m/>
    <s v=""/>
    <s v=""/>
    <n v="101.48466754791706"/>
    <x v="1624"/>
    <n v="102.9"/>
    <n v="-1.2018139049175924E-2"/>
    <n v="101.86"/>
    <n v="113.35792393543275"/>
    <n v="-0.10316517838006667"/>
    <n v="0"/>
    <d v="2010-09-06T00:00:00"/>
  </r>
  <r>
    <x v="1667"/>
    <n v="1098.8699999999999"/>
    <n v="6.4386723329425966E-3"/>
    <n v="4.6771928904511761E-2"/>
    <n v="0"/>
    <n v="1836.21"/>
    <n v="1836.21"/>
    <n v="1098.8699999999999"/>
    <n v="23.25"/>
    <n v="0.23250000000000001"/>
    <n v="3.4574846009830157E-2"/>
    <n v="0.22688"/>
    <n v="30829.16"/>
    <n v="27562.44"/>
    <n v="4.1191142836162798E-5"/>
    <n v="0.19792515399016986"/>
    <n v="23.648"/>
    <n v="25.188499999999998"/>
    <n v="-1"/>
    <n v="0"/>
    <n v="0.9"/>
    <n v="9.9999999999999978E-2"/>
    <n v="162715.14466566435"/>
    <n v="1.4352059231101277E-2"/>
    <n v="0"/>
    <n v="0"/>
    <n v="0"/>
    <n v="189287.75177640482"/>
    <m/>
    <m/>
    <s v=""/>
    <s v=""/>
    <n v="101.83146190900528"/>
    <x v="1625"/>
    <n v="102.02"/>
    <n v="-1.1680731366181529E-4"/>
    <n v="102.09"/>
    <n v="113.35792393543275"/>
    <n v="-0.10012392802850967"/>
    <n v="0"/>
    <d v="2010-09-07T00:00:00"/>
  </r>
  <r>
    <x v="1668"/>
    <n v="1104.18"/>
    <n v="4.8322367523001564E-3"/>
    <n v="2.2099624663987849E-2"/>
    <n v="0"/>
    <n v="1845.09"/>
    <n v="1845.09"/>
    <n v="1104.18"/>
    <n v="22.81"/>
    <n v="0.2281"/>
    <n v="2.9382974108596943E-2"/>
    <n v="0.22688"/>
    <n v="30534.89"/>
    <n v="27299.25"/>
    <n v="2.3238174451087988E-5"/>
    <n v="0.19871702589140305"/>
    <n v="23.088000000000001"/>
    <n v="25.232499999999998"/>
    <n v="-1"/>
    <n v="0"/>
    <n v="0.9"/>
    <n v="9.9999999999999978E-2"/>
    <n v="163267.42047366448"/>
    <n v="1.9953998090905367E-2"/>
    <n v="0"/>
    <n v="0"/>
    <n v="0"/>
    <n v="189930.93735343943"/>
    <m/>
    <n v="190278.92"/>
    <s v=""/>
    <n v="-1.8288029307743647E-3"/>
    <n v="102.17747757548955"/>
    <x v="1626"/>
    <n v="102.36"/>
    <n v="-7.7812580861924552E-5"/>
    <n v="102.27"/>
    <n v="113.35792393543275"/>
    <n v="-9.708971767583352E-2"/>
    <n v="0"/>
    <d v="2010-09-08T00:00:00"/>
  </r>
  <r>
    <x v="1669"/>
    <n v="1109.55"/>
    <n v="4.8633374993207745E-3"/>
    <n v="1.7882067218432662E-2"/>
    <n v="0"/>
    <n v="1854.1"/>
    <n v="1854.1"/>
    <n v="1109.55"/>
    <n v="21.99"/>
    <n v="0.21989999999999998"/>
    <n v="2.1375061601078438E-2"/>
    <n v="0.22688"/>
    <n v="29885.01"/>
    <n v="26718.13"/>
    <n v="2.3537534266731985E-5"/>
    <n v="0.19852493839892155"/>
    <n v="22.872"/>
    <n v="25.1035"/>
    <n v="-1"/>
    <n v="0"/>
    <n v="0.9"/>
    <n v="9.9999999999999978E-2"/>
    <n v="163634.49470979217"/>
    <n v="7.2430331339286003E-3"/>
    <n v="0"/>
    <n v="0"/>
    <n v="0"/>
    <n v="190361.43256061521"/>
    <m/>
    <m/>
    <s v=""/>
    <s v=""/>
    <n v="102.4090718328048"/>
    <x v="1627"/>
    <n v="102.59"/>
    <n v="-8.4267312716268528E-5"/>
    <n v="102.59"/>
    <n v="113.35792393543275"/>
    <n v="-9.506674562232198E-2"/>
    <n v="0"/>
    <d v="2010-09-09T00:00:00"/>
  </r>
  <r>
    <x v="1670"/>
    <n v="1121.9000000000001"/>
    <n v="1.1130638547158789E-2"/>
    <n v="1.5793735028961753E-2"/>
    <n v="0"/>
    <n v="1875.41"/>
    <n v="1875.41"/>
    <n v="1121.9000000000001"/>
    <n v="21.21"/>
    <n v="0.21210000000000001"/>
    <n v="1.3929826922117416E-2"/>
    <n v="0.22688"/>
    <n v="28418.02"/>
    <n v="25406.29"/>
    <n v="1.2252605623982752E-4"/>
    <n v="0.19817017307788259"/>
    <n v="22.631999999999998"/>
    <n v="24.916499999999999"/>
    <n v="-1"/>
    <n v="0"/>
    <n v="0.9"/>
    <n v="9.9999999999999978E-2"/>
    <n v="164470.28247480863"/>
    <n v="5.4209192501526449E-3"/>
    <n v="0"/>
    <n v="0"/>
    <n v="0"/>
    <n v="191396.10790634275"/>
    <m/>
    <m/>
    <s v=""/>
    <s v=""/>
    <n v="102.9656979328448"/>
    <x v="1628"/>
    <n v="103.14"/>
    <n v="-8.8574485476167197E-5"/>
    <n v="103.38"/>
    <n v="113.35792393543275"/>
    <n v="-9.0219184974576372E-2"/>
    <n v="0"/>
    <d v="2010-09-10T00:00:00"/>
  </r>
  <r>
    <x v="1671"/>
    <n v="1121.0999999999999"/>
    <n v="-7.1307603173209611E-4"/>
    <n v="2.655180909999022E-2"/>
    <n v="0"/>
    <n v="1874.07"/>
    <n v="1874.07"/>
    <n v="1121.0999999999999"/>
    <n v="21.56"/>
    <n v="0.21559999999999999"/>
    <n v="3.8635430529161102E-2"/>
    <n v="0.22688"/>
    <n v="28418.13"/>
    <n v="25406.29"/>
    <n v="5.0884024725394301E-7"/>
    <n v="0.17696456947083888"/>
    <n v="22.612000000000002"/>
    <n v="24.664999999999999"/>
    <n v="-1"/>
    <n v="0"/>
    <n v="0.9"/>
    <n v="9.9999999999999978E-2"/>
    <n v="164364.73064008015"/>
    <n v="6.5539824536073876E-3"/>
    <n v="0"/>
    <n v="0"/>
    <n v="0"/>
    <n v="191273.10292831354"/>
    <m/>
    <m/>
    <s v=""/>
    <s v=""/>
    <n v="102.89952473031454"/>
    <x v="1629"/>
    <n v="103.07"/>
    <n v="-7.8562392486491994E-5"/>
    <n v="103.35"/>
    <n v="113.35792393543275"/>
    <n v="-9.0827539917640143E-2"/>
    <n v="0"/>
    <d v="2010-09-13T00:00:00"/>
  </r>
  <r>
    <x v="1672"/>
    <n v="1125.07"/>
    <n v="3.5411649273036083E-3"/>
    <n v="2.3654301694351232E-2"/>
    <n v="0"/>
    <n v="1880.74"/>
    <n v="1880.74"/>
    <n v="1125.07"/>
    <n v="22.1"/>
    <n v="0.221"/>
    <n v="4.4962777594692166E-2"/>
    <n v="0.22688"/>
    <n v="27865.360000000001"/>
    <n v="24912"/>
    <n v="1.2495587050034401E-5"/>
    <n v="0.17603722240530784"/>
    <n v="22.163999999999998"/>
    <n v="24.437999999999999"/>
    <n v="-1"/>
    <n v="0"/>
    <n v="0.9"/>
    <n v="9.9999999999999978E-2"/>
    <n v="164568.79053834127"/>
    <n v="1.3382258663424462E-2"/>
    <n v="0"/>
    <n v="0"/>
    <n v="0"/>
    <n v="191513.73544711689"/>
    <m/>
    <m/>
    <s v=""/>
    <s v=""/>
    <n v="103.02897822607763"/>
    <x v="1630"/>
    <n v="103.2"/>
    <n v="-1.0780481722605373E-4"/>
    <n v="103.23"/>
    <n v="113.35792393543275"/>
    <n v="-8.9707442051979003E-2"/>
    <n v="0"/>
    <d v="2010-09-14T00:00:00"/>
  </r>
  <r>
    <x v="1673"/>
    <n v="1124.6600000000001"/>
    <n v="-3.6442176931195114E-4"/>
    <n v="1.8457643172739124E-2"/>
    <n v="0"/>
    <n v="1880.37"/>
    <n v="1880.37"/>
    <n v="1124.6600000000001"/>
    <n v="21.72"/>
    <n v="0.21719999999999998"/>
    <n v="4.1285118762694584E-2"/>
    <n v="0.22750000000000001"/>
    <n v="27766.3"/>
    <n v="24823.35"/>
    <n v="1.3285163850735327E-7"/>
    <n v="0.17591488123730539"/>
    <n v="21.933999999999997"/>
    <n v="24.326499999999999"/>
    <n v="-1"/>
    <n v="0"/>
    <n v="0.9"/>
    <n v="9.9999999999999978E-2"/>
    <n v="164456.25310131974"/>
    <n v="1.1391968931261154E-2"/>
    <n v="0"/>
    <n v="0"/>
    <n v="0"/>
    <n v="191411.74421273201"/>
    <m/>
    <m/>
    <s v=""/>
    <s v=""/>
    <n v="102.9741098238601"/>
    <x v="1631"/>
    <n v="103.2"/>
    <n v="-6.6631124193494706E-4"/>
    <n v="103.33"/>
    <n v="113.35792393543275"/>
    <n v="-9.0215901108293362E-2"/>
    <n v="0"/>
    <d v="2010-09-15T00:00:00"/>
  </r>
  <r>
    <x v="1674"/>
    <n v="1125.5899999999999"/>
    <n v="8.2691657923272821E-4"/>
    <n v="1.4421222252651078E-2"/>
    <n v="0"/>
    <n v="1881.93"/>
    <n v="1881.93"/>
    <n v="1125.5899999999999"/>
    <n v="22.01"/>
    <n v="0.22010000000000002"/>
    <n v="4.4181265864238289E-2"/>
    <n v="0.22788"/>
    <n v="27733.48"/>
    <n v="24793.919999999998"/>
    <n v="6.8322601915537022E-7"/>
    <n v="0.17591873413576173"/>
    <n v="21.716000000000001"/>
    <n v="24.183000000000003"/>
    <n v="-1"/>
    <n v="-1"/>
    <n v="0.97499999999999998"/>
    <n v="2.5000000000000022E-2"/>
    <n v="164559.14798346977"/>
    <n v="7.2815055459702904E-3"/>
    <n v="0"/>
    <n v="0"/>
    <n v="0"/>
    <n v="191532.03897545062"/>
    <m/>
    <m/>
    <s v=""/>
    <s v=""/>
    <n v="103.03882500713358"/>
    <x v="1632"/>
    <n v="103.21"/>
    <n v="-1.6117927954661937E-4"/>
    <n v="103.32"/>
    <n v="113.35792393543275"/>
    <n v="-8.9667831731501835E-2"/>
    <n v="0"/>
    <d v="2010-09-16T00:00:00"/>
  </r>
  <r>
    <x v="1675"/>
    <n v="1142.71"/>
    <n v="1.520980108209935E-2"/>
    <n v="1.8500384787591639E-2"/>
    <n v="0"/>
    <n v="1910.6"/>
    <n v="1910.6"/>
    <n v="1142.71"/>
    <n v="21.5"/>
    <n v="0.215"/>
    <n v="4.3906322442290258E-2"/>
    <n v="0.22788"/>
    <n v="27001.67"/>
    <n v="24139.39"/>
    <n v="2.2786783173836224E-4"/>
    <n v="0.17109367755770974"/>
    <n v="21.720000000000002"/>
    <n v="23.961500000000001"/>
    <n v="-1"/>
    <n v="-1"/>
    <n v="0.97499999999999998"/>
    <n v="2.5000000000000022E-2"/>
    <n v="166890.88294804521"/>
    <n v="5.6507234328402323E-3"/>
    <n v="0"/>
    <n v="0"/>
    <n v="0"/>
    <n v="194250.61034749553"/>
    <m/>
    <m/>
    <s v=""/>
    <s v=""/>
    <n v="104.50133958888166"/>
    <x v="1633"/>
    <n v="104.66"/>
    <n v="-9.6492855428564894E-5"/>
    <n v="104.22"/>
    <n v="113.35792393543275"/>
    <n v="-7.6818828145105211E-2"/>
    <n v="0"/>
    <d v="2010-09-17T00:00:00"/>
  </r>
  <r>
    <x v="1676"/>
    <n v="1139.78"/>
    <n v="-2.5640801253161705E-3"/>
    <n v="1.6649380694007565E-2"/>
    <n v="0"/>
    <n v="1905.74"/>
    <n v="1905.74"/>
    <n v="1139.78"/>
    <n v="22.35"/>
    <n v="0.2235"/>
    <n v="4.5011844267273005E-2"/>
    <n v="0.22788"/>
    <n v="27101.84"/>
    <n v="24228.83"/>
    <n v="6.5914041661937014E-6"/>
    <n v="0.178488155732727"/>
    <n v="21.777999999999999"/>
    <n v="23.762"/>
    <n v="-1"/>
    <n v="-1"/>
    <n v="0.97499999999999998"/>
    <n v="2.5000000000000022E-2"/>
    <n v="166489.11827523829"/>
    <n v="1.4717555273897842E-2"/>
    <n v="0"/>
    <n v="0"/>
    <n v="0"/>
    <n v="193786.86290961358"/>
    <m/>
    <m/>
    <s v=""/>
    <s v=""/>
    <n v="104.25185657102715"/>
    <x v="1634"/>
    <n v="104.41"/>
    <n v="-1.2119426041679038E-4"/>
    <n v="104.44"/>
    <n v="113.35792393543275"/>
    <n v="-7.9046770768902763E-2"/>
    <n v="0"/>
    <d v="2010-09-20T00:00:00"/>
  </r>
  <r>
    <x v="1677"/>
    <n v="1134.28"/>
    <n v="-4.8254926389302844E-3"/>
    <n v="8.2827231277736724E-3"/>
    <n v="0"/>
    <n v="1896.77"/>
    <n v="1896.77"/>
    <n v="1134.28"/>
    <n v="22.51"/>
    <n v="0.22510000000000002"/>
    <n v="5.6008989398796755E-2"/>
    <n v="0.22663000000000003"/>
    <n v="27589.01"/>
    <n v="24664.25"/>
    <n v="2.3398241849152618E-5"/>
    <n v="0.16909101060120327"/>
    <n v="21.936"/>
    <n v="23.596500000000002"/>
    <n v="-1"/>
    <n v="-1"/>
    <n v="0.97499999999999998"/>
    <n v="2.5000000000000022E-2"/>
    <n v="165780.61109446106"/>
    <n v="1.2924838722305099E-2"/>
    <n v="0"/>
    <n v="0"/>
    <n v="0"/>
    <n v="192984.62911082953"/>
    <m/>
    <m/>
    <s v=""/>
    <s v=""/>
    <n v="103.8202774553351"/>
    <x v="1635"/>
    <n v="103.97"/>
    <n v="-7.2532892670951199E-5"/>
    <n v="104.05"/>
    <n v="113.35792393543275"/>
    <n v="-8.2883179702861298E-2"/>
    <n v="0"/>
    <d v="2010-09-21T00:00:00"/>
  </r>
  <r>
    <x v="1678"/>
    <n v="1124.83"/>
    <n v="-8.3312762280918218E-3"/>
    <n v="3.1586866899380173E-4"/>
    <n v="0"/>
    <n v="1880.97"/>
    <n v="1880.97"/>
    <n v="1124.83"/>
    <n v="23.87"/>
    <n v="0.23870000000000002"/>
    <n v="6.9272931234858115E-2"/>
    <n v="0.22663000000000003"/>
    <n v="28440.58"/>
    <n v="25425.43"/>
    <n v="6.9992888829537088E-5"/>
    <n v="0.16942706876514191"/>
    <n v="22.018000000000004"/>
    <n v="23.349"/>
    <n v="-1"/>
    <n v="-1"/>
    <n v="0.97499999999999998"/>
    <n v="2.5000000000000022E-2"/>
    <n v="164561.88280393847"/>
    <n v="7.3636109991186416E-3"/>
    <n v="0"/>
    <n v="0"/>
    <n v="0"/>
    <n v="191566.18345522226"/>
    <m/>
    <m/>
    <s v=""/>
    <s v=""/>
    <n v="103.05719377245853"/>
    <x v="1636"/>
    <n v="103.21"/>
    <n v="-1.3909457003136172E-4"/>
    <n v="103.31"/>
    <n v="113.35792393543275"/>
    <n v="-8.9647724069064627E-2"/>
    <n v="0"/>
    <d v="2010-09-22T00:00:00"/>
  </r>
  <r>
    <x v="1679"/>
    <n v="1148.67"/>
    <n v="2.1194313807419984E-2"/>
    <n v="2.0683265897181058E-2"/>
    <n v="0"/>
    <n v="1920.84"/>
    <n v="1920.84"/>
    <n v="1148.67"/>
    <n v="21.71"/>
    <n v="0.21710000000000002"/>
    <n v="4.5870559255064447E-2"/>
    <n v="0.22537999999999997"/>
    <n v="26888"/>
    <n v="24037.33"/>
    <n v="4.3985994307963339E-4"/>
    <n v="0.17122944074493557"/>
    <n v="22.448000000000004"/>
    <n v="23.2075"/>
    <n v="-1"/>
    <n v="-1"/>
    <n v="0.97499999999999998"/>
    <n v="2.5000000000000022E-2"/>
    <n v="167737.85840298963"/>
    <n v="6.4229666325688051E-4"/>
    <n v="0"/>
    <n v="0"/>
    <n v="0"/>
    <n v="195263.76325328762"/>
    <m/>
    <m/>
    <s v=""/>
    <s v=""/>
    <n v="105.04638722437809"/>
    <x v="1637"/>
    <n v="105.2"/>
    <n v="-1.4475200268626587E-4"/>
    <n v="105.11"/>
    <n v="113.35792393543275"/>
    <n v="-7.2100401651415846E-2"/>
    <n v="0"/>
    <d v="2010-09-23T00:00:00"/>
  </r>
  <r>
    <x v="1680"/>
    <n v="1142.1600000000001"/>
    <n v="-5.6674240643527218E-3"/>
    <n v="-1.9395924927101404E-4"/>
    <n v="0"/>
    <n v="1909.98"/>
    <n v="1909.98"/>
    <n v="1142.1600000000001"/>
    <n v="22.54"/>
    <n v="0.22539999999999999"/>
    <n v="4.6766348078821046E-2"/>
    <n v="0.22537999999999997"/>
    <n v="27014.46"/>
    <n v="24150.06"/>
    <n v="3.2302682060302961E-5"/>
    <n v="0.17863365192117894"/>
    <n v="22.387999999999998"/>
    <n v="22.924500000000002"/>
    <n v="-1"/>
    <n v="-1"/>
    <n v="0.97499999999999998"/>
    <n v="2.5000000000000022E-2"/>
    <n v="166830.64924521855"/>
    <n v="1.9316522104496858E-2"/>
    <n v="0"/>
    <n v="0"/>
    <n v="0"/>
    <n v="194210.34420273578"/>
    <m/>
    <m/>
    <s v=""/>
    <s v=""/>
    <n v="104.47967754076791"/>
    <x v="1638"/>
    <n v="104.62"/>
    <n v="-1.0373443729760901E-4"/>
    <n v="104.88"/>
    <n v="113.35792393543275"/>
    <n v="-7.7178342091427266E-2"/>
    <n v="0"/>
    <d v="2010-09-24T00:00:00"/>
  </r>
  <r>
    <x v="1681"/>
    <n v="1147.7"/>
    <n v="4.850458779855682E-3"/>
    <n v="7.2205796559008384E-3"/>
    <n v="0"/>
    <n v="1919.59"/>
    <n v="1919.59"/>
    <n v="1147.7"/>
    <n v="22.6"/>
    <n v="0.22600000000000001"/>
    <n v="4.6677769967722216E-2"/>
    <n v="0.22500000000000003"/>
    <n v="26980.53"/>
    <n v="24119.63"/>
    <n v="2.3413339035536686E-5"/>
    <n v="0.17932223003227779"/>
    <n v="22.595999999999997"/>
    <n v="22.829000000000001"/>
    <n v="-1"/>
    <n v="-1"/>
    <n v="0.97499999999999998"/>
    <n v="2.5000000000000022E-2"/>
    <n v="167614.3689778175"/>
    <n v="-3.6091667658932902E-4"/>
    <n v="0"/>
    <n v="0"/>
    <n v="0"/>
    <n v="195156.97975855466"/>
    <m/>
    <m/>
    <s v=""/>
    <s v=""/>
    <n v="104.98894072150424"/>
    <x v="1639"/>
    <n v="105.13"/>
    <n v="-1.3026176449726368E-4"/>
    <n v="105.11"/>
    <n v="113.35792393543275"/>
    <n v="-7.2704386853703173E-2"/>
    <n v="0"/>
    <d v="2010-09-27T00:00:00"/>
  </r>
  <r>
    <x v="1682"/>
    <n v="1144.73"/>
    <n v="-2.5877842641806037E-3"/>
    <n v="9.458288030650519E-3"/>
    <n v="0"/>
    <n v="1914.84"/>
    <n v="1914.84"/>
    <n v="1144.73"/>
    <n v="23.25"/>
    <n v="0.23250000000000001"/>
    <n v="5.4334474090076357E-2"/>
    <n v="0.22500000000000003"/>
    <n v="27404.2"/>
    <n v="24498.27"/>
    <n v="6.7139980296308947E-6"/>
    <n v="0.17816552590992366"/>
    <n v="22.645999999999997"/>
    <n v="22.598500000000001"/>
    <n v="1"/>
    <n v="0"/>
    <n v="0.9"/>
    <n v="9.9999999999999978E-2"/>
    <n v="167257.24490180128"/>
    <n v="6.7587041978260931E-3"/>
    <n v="0"/>
    <n v="0"/>
    <n v="0"/>
    <n v="194762.75203369971"/>
    <m/>
    <m/>
    <s v=""/>
    <s v=""/>
    <n v="104.77685734489748"/>
    <x v="1640"/>
    <n v="104.91"/>
    <n v="-8.3552159257815894E-5"/>
    <n v="104.81"/>
    <n v="113.35792393543275"/>
    <n v="-7.4601660817970816E-2"/>
    <n v="0"/>
    <d v="2010-09-28T00:00:00"/>
  </r>
  <r>
    <x v="1683"/>
    <n v="1141.2"/>
    <n v="-3.0836965922095283E-3"/>
    <n v="1.4705867666532813E-2"/>
    <n v="0"/>
    <n v="1908.95"/>
    <n v="1908.95"/>
    <n v="1141.2"/>
    <n v="23.7"/>
    <n v="0.23699999999999999"/>
    <n v="6.75303493217633E-2"/>
    <n v="0.22625000000000001"/>
    <n v="28102.12"/>
    <n v="25122.080000000002"/>
    <n v="9.5385912354099115E-6"/>
    <n v="0.16946965067823669"/>
    <n v="22.794"/>
    <n v="22.458500000000004"/>
    <n v="1"/>
    <n v="0"/>
    <n v="0.9"/>
    <n v="9.9999999999999978E-2"/>
    <n v="167218.94569146758"/>
    <n v="8.9071562566436224E-3"/>
    <n v="0"/>
    <n v="0"/>
    <n v="0"/>
    <n v="194719.58976244036"/>
    <m/>
    <m/>
    <s v=""/>
    <s v=""/>
    <n v="104.75363726256037"/>
    <x v="1641"/>
    <n v="104.89"/>
    <n v="-1.4055490702513662E-4"/>
    <n v="104.93"/>
    <n v="113.35792393543275"/>
    <n v="-7.4830822982099088E-2"/>
    <n v="0"/>
    <d v="2010-09-29T00:00:00"/>
  </r>
  <r>
    <x v="1684"/>
    <n v="1146.24"/>
    <n v="4.4164037854890204E-3"/>
    <n v="-2.0720423553981515E-3"/>
    <n v="0"/>
    <n v="1917.42"/>
    <n v="1917.42"/>
    <n v="1146.24"/>
    <n v="22.5"/>
    <n v="0.22500000000000001"/>
    <n v="6.2794932730997954E-2"/>
    <n v="0.22813"/>
    <n v="27543.77"/>
    <n v="24622.83"/>
    <n v="1.9418829441578869E-5"/>
    <n v="0.16220506726900205"/>
    <n v="22.759999999999998"/>
    <n v="22.449000000000002"/>
    <n v="1"/>
    <n v="0"/>
    <n v="0.9"/>
    <n v="9.9999999999999978E-2"/>
    <n v="167551.28795639542"/>
    <n v="1.6146283952613638E-2"/>
    <n v="0"/>
    <n v="0"/>
    <n v="0"/>
    <n v="195110.2817610724"/>
    <m/>
    <m/>
    <s v=""/>
    <s v=""/>
    <n v="104.96381851836529"/>
    <x v="1642"/>
    <n v="105.1"/>
    <n v="-1.6225150173310166E-4"/>
    <n v="105.13"/>
    <n v="113.35792393543275"/>
    <n v="-7.2998660181693431E-2"/>
    <n v="0"/>
    <d v="2010-09-30T00:00:00"/>
  </r>
  <r>
    <x v="1685"/>
    <n v="1137.03"/>
    <n v="-8.0349664991624659E-3"/>
    <n v="-4.4395847902078955E-3"/>
    <n v="0"/>
    <n v="1902.15"/>
    <n v="1902.15"/>
    <n v="1137.03"/>
    <n v="23.53"/>
    <n v="0.23530000000000001"/>
    <n v="7.2416089486290858E-2"/>
    <n v="0.22563000000000002"/>
    <n v="27934.89"/>
    <n v="24972.16"/>
    <n v="6.5083278454074577E-5"/>
    <n v="0.16288391051370915"/>
    <n v="22.917999999999999"/>
    <n v="22.4145"/>
    <n v="1"/>
    <n v="0"/>
    <n v="0.9"/>
    <n v="9.9999999999999978E-2"/>
    <n v="166577.35490368298"/>
    <n v="-1.1122739277258376E-3"/>
    <n v="0"/>
    <n v="0"/>
    <n v="0"/>
    <n v="193988.89530447681"/>
    <m/>
    <m/>
    <s v=""/>
    <s v=""/>
    <n v="104.36054429080207"/>
    <x v="1643"/>
    <n v="104.48"/>
    <n v="-8.776113611930203E-5"/>
    <n v="104.51"/>
    <n v="113.35792393543275"/>
    <n v="-7.8398517813333179E-2"/>
    <n v="0"/>
    <d v="2010-10-01T00:00:00"/>
  </r>
  <r>
    <x v="1686"/>
    <n v="1160.75"/>
    <n v="2.0861366894453059E-2"/>
    <n v="1.1571323324389482E-2"/>
    <n v="0"/>
    <n v="1941.82"/>
    <n v="1941.82"/>
    <n v="1160.75"/>
    <n v="21.76"/>
    <n v="0.21760000000000002"/>
    <n v="8.4966171413415031E-2"/>
    <n v="0.22563000000000002"/>
    <n v="26578.71"/>
    <n v="23759.72"/>
    <n v="4.2628821426120305E-4"/>
    <n v="0.13263382858658498"/>
    <n v="23.116"/>
    <n v="22.525500000000001"/>
    <n v="1"/>
    <n v="0"/>
    <n v="0.9"/>
    <n v="9.9999999999999978E-2"/>
    <n v="168896.12226016429"/>
    <n v="-1.5182722280440153E-3"/>
    <n v="0"/>
    <n v="0"/>
    <n v="0"/>
    <n v="196688.25543597978"/>
    <m/>
    <m/>
    <s v=""/>
    <s v=""/>
    <n v="105.81272376797465"/>
    <x v="1644"/>
    <n v="105.93"/>
    <n v="-7.7523914642330105E-5"/>
    <n v="105.93"/>
    <n v="113.35792393543275"/>
    <n v="-6.559873174764852E-2"/>
    <n v="0"/>
    <d v="2010-10-04T00:00:00"/>
  </r>
  <r>
    <x v="1687"/>
    <n v="1159.97"/>
    <n v="-6.719793237131011E-4"/>
    <n v="1.3487128264856985E-2"/>
    <n v="0"/>
    <n v="1941.5"/>
    <n v="1941.5"/>
    <n v="1159.97"/>
    <n v="21.49"/>
    <n v="0.21489999999999998"/>
    <n v="6.8139634948414379E-2"/>
    <n v="0.22563000000000002"/>
    <n v="26258.080000000002"/>
    <n v="23473.01"/>
    <n v="4.5185983496088434E-7"/>
    <n v="0.1467603650515856"/>
    <n v="22.948"/>
    <n v="22.423499999999997"/>
    <n v="1"/>
    <n v="0"/>
    <n v="0.9"/>
    <n v="9.9999999999999978E-2"/>
    <n v="168590.16904065973"/>
    <n v="7.6470370062153847E-3"/>
    <n v="0"/>
    <n v="0"/>
    <n v="0"/>
    <n v="196421.81052352567"/>
    <m/>
    <n v="196781.47"/>
    <s v=""/>
    <n v="-1.8277100810067948E-3"/>
    <n v="105.6693839337868"/>
    <x v="1645"/>
    <n v="105.79"/>
    <n v="-1.3661802317921357E-4"/>
    <n v="105.77"/>
    <n v="113.35792393543275"/>
    <n v="-6.6888811058534392E-2"/>
    <n v="0"/>
    <d v="2010-10-05T00:00:00"/>
  </r>
  <r>
    <x v="1688"/>
    <n v="1158.06"/>
    <n v="-1.6465943084735812E-3"/>
    <n v="1.4924230548592932E-2"/>
    <n v="0"/>
    <n v="1938.31"/>
    <n v="1938.31"/>
    <n v="1158.06"/>
    <n v="21.56"/>
    <n v="0.21559999999999999"/>
    <n v="7.5713110836608033E-2"/>
    <n v="0.22500000000000003"/>
    <n v="26081.21"/>
    <n v="23314.82"/>
    <n v="2.7157439316051694E-6"/>
    <n v="0.13988688916339195"/>
    <n v="22.596"/>
    <n v="22.335500000000003"/>
    <n v="1"/>
    <n v="0"/>
    <n v="0.9"/>
    <n v="9.9999999999999978E-2"/>
    <n v="168226.71260611102"/>
    <n v="7.9693058416754337E-3"/>
    <n v="0"/>
    <n v="0"/>
    <n v="0"/>
    <n v="195999.04465559867"/>
    <m/>
    <m/>
    <s v=""/>
    <s v=""/>
    <n v="105.44194784258589"/>
    <x v="1646"/>
    <n v="105.56"/>
    <n v="-1.4081610070904027E-4"/>
    <n v="105.6"/>
    <n v="113.35792393543275"/>
    <n v="-6.8921414681814896E-2"/>
    <n v="0"/>
    <d v="2010-10-06T00:00:00"/>
  </r>
  <r>
    <x v="1689"/>
    <n v="1165.1500000000001"/>
    <n v="6.1223079978585115E-3"/>
    <n v="1.6630134760962423E-2"/>
    <n v="0"/>
    <n v="1950.18"/>
    <n v="1950.18"/>
    <n v="1165.1500000000001"/>
    <n v="20.71"/>
    <n v="0.20710000000000001"/>
    <n v="7.2657808098631343E-2"/>
    <n v="0.22500000000000003"/>
    <n v="25058.51"/>
    <n v="22400.51"/>
    <n v="3.725445560303847E-5"/>
    <n v="0.13444219190136866"/>
    <n v="22.167999999999999"/>
    <n v="22.273"/>
    <n v="-1"/>
    <n v="0"/>
    <n v="0.9"/>
    <n v="9.9999999999999978E-2"/>
    <n v="168493.93977574629"/>
    <n v="6.0266311958625529E-3"/>
    <n v="0"/>
    <n v="0"/>
    <n v="0"/>
    <n v="196310.73968429209"/>
    <m/>
    <m/>
    <s v=""/>
    <s v=""/>
    <n v="105.60963096071553"/>
    <x v="1647"/>
    <n v="105.72"/>
    <n v="-9.2402243533795669E-5"/>
    <n v="105.76"/>
    <n v="113.35792393543275"/>
    <n v="-6.7465003196205076E-2"/>
    <n v="0"/>
    <d v="2010-10-07T00:00:00"/>
  </r>
  <r>
    <x v="1690"/>
    <n v="1165.32"/>
    <n v="1.4590396086333612E-4"/>
    <n v="2.4811005220988225E-2"/>
    <n v="0"/>
    <n v="1950.47"/>
    <n v="1950.47"/>
    <n v="1165.32"/>
    <n v="18.96"/>
    <n v="0.18960000000000002"/>
    <n v="5.5325616737993216E-2"/>
    <n v="0.22500000000000003"/>
    <n v="24434.61"/>
    <n v="21842.54"/>
    <n v="2.1284860212439218E-8"/>
    <n v="0.1342743832620068"/>
    <n v="21.810000000000002"/>
    <n v="22.208999999999996"/>
    <n v="-1"/>
    <n v="0"/>
    <n v="0.9"/>
    <n v="9.9999999999999978E-2"/>
    <n v="168096.36699814274"/>
    <n v="5.6260493777653409E-3"/>
    <n v="0"/>
    <n v="0"/>
    <n v="0"/>
    <n v="195848.24352995778"/>
    <m/>
    <m/>
    <s v=""/>
    <s v=""/>
    <n v="105.36082109805318"/>
    <x v="1648"/>
    <n v="105.47"/>
    <n v="-1.6165793182998378E-4"/>
    <n v="105.42"/>
    <n v="113.35792393543275"/>
    <n v="-6.9734639829902356E-2"/>
    <n v="0"/>
    <d v="2010-10-08T00:00:00"/>
  </r>
  <r>
    <x v="1691"/>
    <n v="1169.77"/>
    <n v="3.8186935777297926E-3"/>
    <n v="7.7683319042649579E-3"/>
    <n v="0"/>
    <n v="1957.92"/>
    <n v="1957.92"/>
    <n v="1169.77"/>
    <n v="18.93"/>
    <n v="0.1893"/>
    <n v="5.6019577269351195E-2"/>
    <n v="0.22563000000000002"/>
    <n v="23624.52"/>
    <n v="21118.31"/>
    <n v="1.4526929096612989E-5"/>
    <n v="0.1332804227306488"/>
    <n v="20.896000000000004"/>
    <n v="22.096499999999999"/>
    <n v="-1"/>
    <n v="0"/>
    <n v="0.9"/>
    <n v="9.9999999999999978E-2"/>
    <n v="168116.72992423986"/>
    <n v="9.1189591486673383E-3"/>
    <n v="0"/>
    <n v="0"/>
    <n v="0"/>
    <n v="195872.19471538326"/>
    <m/>
    <m/>
    <s v=""/>
    <s v=""/>
    <n v="105.37370615904334"/>
    <x v="1649"/>
    <n v="105.48"/>
    <n v="-1.6020796072402366E-4"/>
    <n v="105.41"/>
    <n v="113.35792393543275"/>
    <n v="-6.964508873351194E-2"/>
    <n v="0"/>
    <d v="2010-10-11T00:00:00"/>
  </r>
  <r>
    <x v="1692"/>
    <n v="1178.0999999999999"/>
    <n v="7.1210579857579059E-3"/>
    <n v="1.5561369213735965E-2"/>
    <n v="0"/>
    <n v="1972.08"/>
    <n v="1972.08"/>
    <n v="1178.0999999999999"/>
    <n v="19.07"/>
    <n v="0.19070000000000001"/>
    <n v="5.7807341448948529E-2"/>
    <n v="0.22563000000000002"/>
    <n v="23062.35"/>
    <n v="20615.71"/>
    <n v="5.0350703784344751E-5"/>
    <n v="0.13289265855105148"/>
    <n v="20.330000000000002"/>
    <n v="21.964999999999996"/>
    <n v="-1"/>
    <n v="0"/>
    <n v="0.9"/>
    <n v="9.9999999999999978E-2"/>
    <n v="168794.0767513774"/>
    <n v="-4.6146254010727139E-3"/>
    <n v="0"/>
    <n v="0"/>
    <n v="0"/>
    <n v="196681.018459591"/>
    <m/>
    <m/>
    <s v=""/>
    <s v=""/>
    <n v="105.8088304791667"/>
    <x v="1650"/>
    <n v="105.91"/>
    <n v="-1.337129373392143E-4"/>
    <n v="105.98"/>
    <n v="113.35792393543275"/>
    <n v="-6.5827647627674124E-2"/>
    <n v="0"/>
    <d v="2010-10-12T00:00:00"/>
  </r>
  <r>
    <x v="1693"/>
    <n v="1173.81"/>
    <n v="-3.6414565826330403E-3"/>
    <n v="1.3566506939576506E-2"/>
    <n v="0"/>
    <n v="1964.9"/>
    <n v="1964.9"/>
    <n v="1173.81"/>
    <n v="19.88"/>
    <n v="0.19879999999999998"/>
    <n v="6.9055162563718187E-2"/>
    <n v="0.22688"/>
    <n v="23751.72"/>
    <n v="21231.88"/>
    <n v="1.3308654223447818E-5"/>
    <n v="0.12974483743628179"/>
    <n v="19.845999999999997"/>
    <n v="21.813499999999998"/>
    <n v="-1"/>
    <n v="0"/>
    <n v="0.9"/>
    <n v="9.9999999999999978E-2"/>
    <n v="168745.38408760735"/>
    <n v="1.2094875512491665E-3"/>
    <n v="0"/>
    <n v="0"/>
    <n v="0"/>
    <n v="196624.45581438197"/>
    <m/>
    <m/>
    <s v=""/>
    <s v=""/>
    <n v="105.77840137428791"/>
    <x v="1651"/>
    <n v="105.87"/>
    <n v="-6.9623734174961704E-5"/>
    <n v="105.61"/>
    <n v="113.35792393543275"/>
    <n v="-6.6120609305081124E-2"/>
    <n v="0"/>
    <d v="2010-10-13T00:00:00"/>
  </r>
  <r>
    <x v="1694"/>
    <n v="1176.19"/>
    <n v="2.027585384346775E-3"/>
    <n v="9.4717843260647694E-3"/>
    <n v="0"/>
    <n v="1968.87"/>
    <n v="1968.87"/>
    <n v="1176.19"/>
    <n v="19.03"/>
    <n v="0.19030000000000002"/>
    <n v="5.999137061434795E-2"/>
    <n v="0.22688"/>
    <n v="23548.92"/>
    <n v="21050.52"/>
    <n v="4.1027823437217686E-6"/>
    <n v="0.13030862938565207"/>
    <n v="19.509999999999998"/>
    <n v="21.721499999999999"/>
    <n v="-1"/>
    <n v="0"/>
    <n v="0.9"/>
    <n v="9.9999999999999978E-2"/>
    <n v="168909.17504848426"/>
    <n v="3.0831695719499841E-3"/>
    <n v="0"/>
    <n v="0"/>
    <n v="0"/>
    <n v="196814.11588101581"/>
    <m/>
    <m/>
    <s v=""/>
    <s v=""/>
    <n v="105.88043313107002"/>
    <x v="1652"/>
    <n v="105.97"/>
    <n v="-7.5644523423346044E-5"/>
    <n v="105.82"/>
    <n v="113.35792393543275"/>
    <n v="-6.5244137584881678E-2"/>
    <n v="0"/>
    <d v="2010-10-14T00:00:00"/>
  </r>
  <r>
    <x v="1695"/>
    <n v="1184.71"/>
    <n v="7.2437276290395758E-3"/>
    <n v="1.6569607994241009E-2"/>
    <n v="0"/>
    <n v="1983.17"/>
    <n v="1983.17"/>
    <n v="1184.71"/>
    <n v="19.09"/>
    <n v="0.19089999999999999"/>
    <n v="6.0960771399212743E-2"/>
    <n v="0.22688"/>
    <n v="22779.439999999999"/>
    <n v="20362.46"/>
    <n v="5.2094007375819464E-5"/>
    <n v="0.12993922860078724"/>
    <n v="19.173999999999999"/>
    <n v="21.572499999999998"/>
    <n v="-1"/>
    <n v="0"/>
    <n v="0.9"/>
    <n v="9.9999999999999978E-2"/>
    <n v="169458.25520209875"/>
    <n v="2.4643929229182238E-3"/>
    <n v="0"/>
    <n v="0"/>
    <n v="0"/>
    <n v="197457.53342034703"/>
    <m/>
    <m/>
    <s v=""/>
    <s v=""/>
    <n v="106.2265735867155"/>
    <x v="1653"/>
    <n v="106.31"/>
    <n v="-9.3213880760556478E-5"/>
    <n v="106.03"/>
    <n v="113.35792393543275"/>
    <n v="-6.2261492254537587E-2"/>
    <n v="0"/>
    <d v="2010-10-15T00:00:00"/>
  </r>
  <r>
    <x v="1696"/>
    <n v="1165.9000000000001"/>
    <n v="-1.5877303306294333E-2"/>
    <n v="-3.126388889783116E-3"/>
    <n v="0"/>
    <n v="1951.67"/>
    <n v="1951.67"/>
    <n v="1165.9000000000001"/>
    <n v="20.63"/>
    <n v="0.20629999999999998"/>
    <n v="7.4090338667586741E-2"/>
    <n v="0.22625000000000001"/>
    <n v="23342.080000000002"/>
    <n v="20865.32"/>
    <n v="2.5615035619414711E-4"/>
    <n v="0.13220966133241324"/>
    <n v="19.2"/>
    <n v="21.451999999999995"/>
    <n v="-1"/>
    <n v="0"/>
    <n v="0.9"/>
    <n v="9.9999999999999978E-2"/>
    <n v="167455.25379102354"/>
    <n v="8.101830088755424E-3"/>
    <n v="0"/>
    <n v="0"/>
    <n v="0"/>
    <n v="195122.52930860579"/>
    <m/>
    <m/>
    <s v=""/>
    <s v=""/>
    <n v="104.97040735286947"/>
    <x v="1654"/>
    <n v="105.05"/>
    <n v="-9.2138611465397702E-5"/>
    <n v="104.86"/>
    <n v="113.35792393543275"/>
    <n v="-7.337469501739291E-2"/>
    <n v="0"/>
    <d v="2010-10-18T00:00:00"/>
  </r>
  <r>
    <x v="1697"/>
    <n v="1178.17"/>
    <n v="1.0524058667124025E-2"/>
    <n v="2.7661179158300353E-4"/>
    <n v="0"/>
    <n v="1972.51"/>
    <n v="1972.51"/>
    <n v="1178.17"/>
    <n v="19.79"/>
    <n v="0.19789999999999999"/>
    <n v="5.5051638426045907E-2"/>
    <n v="0.22688"/>
    <n v="22118.79"/>
    <n v="19771.75"/>
    <n v="1.0960134823362265E-4"/>
    <n v="0.14284836157395409"/>
    <n v="19.54"/>
    <n v="21.365999999999993"/>
    <n v="-1"/>
    <n v="0"/>
    <n v="0.9"/>
    <n v="9.9999999999999978E-2"/>
    <n v="168163.68391894631"/>
    <n v="-3.934624076464055E-3"/>
    <n v="0"/>
    <n v="0"/>
    <n v="0"/>
    <n v="195975.12194691403"/>
    <m/>
    <m/>
    <s v=""/>
    <s v=""/>
    <n v="105.42907810127765"/>
    <x v="1655"/>
    <n v="105.51"/>
    <n v="-1.2746465893476167E-4"/>
    <n v="105.6"/>
    <n v="113.35792393543275"/>
    <n v="-6.9350006234012329E-2"/>
    <n v="0"/>
    <d v="2010-10-19T00:00:00"/>
  </r>
  <r>
    <x v="1698"/>
    <n v="1180.26"/>
    <n v="1.7739375472130003E-3"/>
    <n v="5.6920059214290442E-3"/>
    <n v="0"/>
    <n v="1976.12"/>
    <n v="1976.12"/>
    <n v="1180.26"/>
    <n v="19.27"/>
    <n v="0.19269999999999998"/>
    <n v="5.4674764650413155E-2"/>
    <n v="0.22688"/>
    <n v="21544.55"/>
    <n v="19258.37"/>
    <n v="3.1412811610513874E-6"/>
    <n v="0.13802523534958683"/>
    <n v="19.683999999999997"/>
    <n v="21.229999999999997"/>
    <n v="-1"/>
    <n v="-1"/>
    <n v="0.97499999999999998"/>
    <n v="2.5000000000000022E-2"/>
    <n v="167995.52206135294"/>
    <n v="-3.7346857458726568E-3"/>
    <n v="0"/>
    <n v="0"/>
    <n v="0"/>
    <n v="195789.1368967318"/>
    <m/>
    <m/>
    <s v=""/>
    <s v=""/>
    <n v="105.32902339950461"/>
    <x v="1656"/>
    <n v="105.41"/>
    <n v="-1.5473604338744895E-4"/>
    <n v="105.36"/>
    <n v="113.35792393543275"/>
    <n v="-7.0257414614461E-2"/>
    <n v="0"/>
    <d v="2010-10-20T00:00:00"/>
  </r>
  <r>
    <x v="1699"/>
    <n v="1183.08"/>
    <n v="2.38930405164961E-3"/>
    <n v="6.0537245887318791E-3"/>
    <n v="0"/>
    <n v="1980.83"/>
    <n v="1980.83"/>
    <n v="1183.08"/>
    <n v="18.78"/>
    <n v="0.18780000000000002"/>
    <n v="4.9917999715254152E-2"/>
    <n v="0.22563000000000002"/>
    <n v="20693.11"/>
    <n v="18497.2"/>
    <n v="5.6951636642454401E-6"/>
    <n v="0.13788200028474587"/>
    <n v="19.561999999999998"/>
    <n v="21"/>
    <n v="-1"/>
    <n v="-1"/>
    <n v="0.97499999999999998"/>
    <n v="2.5000000000000022E-2"/>
    <n v="168220.88278167084"/>
    <n v="-4.4437483745636275E-3"/>
    <n v="0"/>
    <n v="0"/>
    <n v="0"/>
    <n v="196050.68626884356"/>
    <m/>
    <m/>
    <s v=""/>
    <s v=""/>
    <n v="105.46972957131749"/>
    <x v="1657"/>
    <n v="105.54"/>
    <n v="-7.8311133455910564E-5"/>
    <n v="105.53"/>
    <n v="113.35792393543275"/>
    <n v="-6.9039627939158299E-2"/>
    <n v="0"/>
    <d v="2010-10-21T00:00:00"/>
  </r>
  <r>
    <x v="1700"/>
    <n v="1185.6199999999999"/>
    <n v="2.146938499509643E-3"/>
    <n v="9.5693545920194634E-4"/>
    <n v="0"/>
    <n v="1985.11"/>
    <n v="1985.11"/>
    <n v="1185.6199999999999"/>
    <n v="19.850000000000001"/>
    <n v="0.19850000000000001"/>
    <n v="6.1355312575483739E-2"/>
    <n v="0.22563000000000002"/>
    <n v="20534.740000000002"/>
    <n v="18355.43"/>
    <n v="4.5994683782272793E-6"/>
    <n v="0.13714468742451627"/>
    <n v="19.512"/>
    <n v="20.853499999999997"/>
    <n v="-1"/>
    <n v="-1"/>
    <n v="0.97499999999999998"/>
    <n v="2.5000000000000022E-2"/>
    <n v="168540.78085703054"/>
    <n v="-4.0749252763555566E-3"/>
    <n v="0"/>
    <n v="0"/>
    <n v="0"/>
    <n v="196426.19407759799"/>
    <m/>
    <m/>
    <s v=""/>
    <s v=""/>
    <n v="105.67174216201526"/>
    <x v="1658"/>
    <n v="105.74"/>
    <n v="-1.3608209409410321E-4"/>
    <n v="105.87"/>
    <n v="113.35792393543275"/>
    <n v="-6.7329331652276281E-2"/>
    <n v="0"/>
    <d v="2010-10-22T00:00:00"/>
  </r>
  <r>
    <x v="1701"/>
    <n v="1185.6400000000001"/>
    <n v="1.6868811254955318E-5"/>
    <n v="1.6851107576751234E-2"/>
    <n v="0"/>
    <n v="1985.13"/>
    <n v="1985.13"/>
    <n v="1185.6400000000001"/>
    <n v="20.22"/>
    <n v="0.20219999999999999"/>
    <n v="6.7813939034658266E-2"/>
    <n v="0.22563000000000002"/>
    <n v="20916.86"/>
    <n v="18696.93"/>
    <n v="2.8455199309469592E-10"/>
    <n v="0.13438606096534172"/>
    <n v="19.663999999999998"/>
    <n v="20.719000000000001"/>
    <n v="-1"/>
    <n v="-1"/>
    <n v="0.97499999999999998"/>
    <n v="2.5000000000000022E-2"/>
    <n v="168621.94475624189"/>
    <n v="-5.4141614049667552E-3"/>
    <n v="0"/>
    <n v="0"/>
    <n v="0"/>
    <n v="196519.5033494652"/>
    <m/>
    <m/>
    <s v=""/>
    <s v=""/>
    <n v="105.72193991371728"/>
    <x v="1659"/>
    <n v="105.79"/>
    <n v="-1.5993051480633902E-4"/>
    <n v="105.69"/>
    <n v="113.35792393543275"/>
    <n v="-6.6910567177591695E-2"/>
    <n v="0"/>
    <d v="2010-10-25T00:00:00"/>
  </r>
  <r>
    <x v="1702"/>
    <n v="1182.45"/>
    <n v="-2.6905300091090156E-3"/>
    <n v="3.636518900518193E-3"/>
    <n v="0"/>
    <n v="1980.05"/>
    <n v="1980.05"/>
    <n v="1182.45"/>
    <n v="20.71"/>
    <n v="0.20710000000000001"/>
    <n v="9.2989435504179374E-2"/>
    <n v="0.22563000000000002"/>
    <n v="21308.68"/>
    <n v="19047.099999999999"/>
    <n v="7.2584765001149702E-6"/>
    <n v="0.11411056449582063"/>
    <n v="19.582000000000001"/>
    <n v="20.6"/>
    <n v="-1"/>
    <n v="-1"/>
    <n v="0.97499999999999998"/>
    <n v="2.5000000000000022E-2"/>
    <n v="168258.55634114062"/>
    <n v="6.9671804186826058E-3"/>
    <n v="0"/>
    <n v="0"/>
    <n v="0"/>
    <n v="196121.20857140757"/>
    <m/>
    <m/>
    <s v=""/>
    <s v=""/>
    <n v="105.50766857740682"/>
    <x v="1660"/>
    <n v="105.57"/>
    <n v="-1.3300609690580778E-4"/>
    <n v="105.35"/>
    <n v="113.35792393543275"/>
    <n v="-6.8825937510350044E-2"/>
    <n v="0"/>
    <d v="2010-10-26T00:00:00"/>
  </r>
  <r>
    <x v="1703"/>
    <n v="1183.78"/>
    <n v="1.1247832889338394E-3"/>
    <n v="2.9873646422390321E-3"/>
    <n v="0"/>
    <n v="1982.45"/>
    <n v="1982.45"/>
    <n v="1183.78"/>
    <n v="20.88"/>
    <n v="0.20879999999999999"/>
    <n v="9.5953418578174507E-2"/>
    <n v="0.22563000000000002"/>
    <n v="21270.97"/>
    <n v="19013.32"/>
    <n v="1.2637159072991503E-6"/>
    <n v="0.11284658142182548"/>
    <n v="19.766000000000002"/>
    <n v="20.472999999999999"/>
    <n v="-1"/>
    <n v="-1"/>
    <n v="0.97499999999999998"/>
    <n v="2.5000000000000022E-2"/>
    <n v="168435.6192365156"/>
    <n v="5.6416712564422156E-4"/>
    <n v="0"/>
    <n v="0"/>
    <n v="0"/>
    <n v="196344.30542942087"/>
    <m/>
    <m/>
    <s v=""/>
    <s v=""/>
    <n v="105.62768838315546"/>
    <x v="1661"/>
    <n v="105.69"/>
    <n v="-1.5817189847011637E-4"/>
    <n v="105.79"/>
    <n v="113.35792393543275"/>
    <n v="-6.7790947969011306E-2"/>
    <n v="0"/>
    <d v="2010-10-27T00:00:00"/>
  </r>
  <r>
    <x v="1704"/>
    <n v="1183.26"/>
    <n v="-4.3927081045458394E-4"/>
    <n v="1.5878978013483813E-4"/>
    <n v="0"/>
    <n v="1981.59"/>
    <n v="1981.59"/>
    <n v="1183.26"/>
    <n v="21.2"/>
    <n v="0.21199999999999999"/>
    <n v="0.1002832283241713"/>
    <n v="0.22563000000000002"/>
    <n v="21254.61"/>
    <n v="18998.62"/>
    <n v="1.9304364024960942E-7"/>
    <n v="0.11171677167582869"/>
    <n v="20.088000000000001"/>
    <n v="20.332000000000001"/>
    <n v="-1"/>
    <n v="-1"/>
    <n v="0.97499999999999998"/>
    <n v="2.5000000000000022E-2"/>
    <n v="168360.22448970008"/>
    <n v="2.6196958690478667E-3"/>
    <n v="0"/>
    <n v="0"/>
    <n v="0"/>
    <n v="196257.48402520592"/>
    <m/>
    <m/>
    <s v=""/>
    <s v=""/>
    <n v="105.58098092092808"/>
    <x v="1662"/>
    <n v="105.64"/>
    <n v="-1.5329416765219595E-4"/>
    <n v="105.63"/>
    <n v="113.35792393543275"/>
    <n v="-6.8227413336440335E-2"/>
    <n v="0"/>
    <d v="2010-10-28T00:00:00"/>
  </r>
  <r>
    <x v="1705"/>
    <n v="1184.3800000000001"/>
    <n v="9.4653753190354628E-4"/>
    <n v="-1.0416111874712586E-3"/>
    <n v="0"/>
    <n v="1983.47"/>
    <n v="1983.47"/>
    <n v="1184.3800000000001"/>
    <n v="21.83"/>
    <n v="0.21829999999999999"/>
    <n v="0.10691803330337063"/>
    <n v="0.22563000000000002"/>
    <n v="21124.04"/>
    <n v="18881.71"/>
    <n v="8.950859999806841E-7"/>
    <n v="0.11138196669662936"/>
    <n v="20.571999999999999"/>
    <n v="20.267000000000003"/>
    <n v="1"/>
    <n v="0"/>
    <n v="0.9"/>
    <n v="9.9999999999999978E-2"/>
    <n v="168489.69922196498"/>
    <n v="8.2832586374004258E-4"/>
    <n v="0"/>
    <n v="0"/>
    <n v="0"/>
    <n v="196408.88417520994"/>
    <m/>
    <n v="196768.53"/>
    <s v=""/>
    <n v="-1.8277608964708536E-3"/>
    <n v="105.66242992364202"/>
    <x v="1663"/>
    <n v="105.71"/>
    <n v="-1.2265104611974831E-4"/>
    <n v="105.61"/>
    <n v="113.35792393543275"/>
    <n v="-6.7581419203492255E-2"/>
    <n v="0"/>
    <d v="2010-10-29T00:00:00"/>
  </r>
  <r>
    <x v="1706"/>
    <n v="1193.57"/>
    <n v="7.7593339975343678E-3"/>
    <n v="6.7008539988081539E-3"/>
    <n v="0"/>
    <n v="1998.86"/>
    <n v="1998.86"/>
    <n v="1193.57"/>
    <n v="21.57"/>
    <n v="0.2157"/>
    <n v="0.10476337357931229"/>
    <n v="0.22563000000000002"/>
    <n v="20655.05"/>
    <n v="18462.439999999999"/>
    <n v="5.9743395378434799E-5"/>
    <n v="0.11093662642068772"/>
    <n v="20.968"/>
    <n v="20.182000000000002"/>
    <n v="1"/>
    <n v="0"/>
    <n v="0.9"/>
    <n v="9.9999999999999978E-2"/>
    <n v="169292.19745708021"/>
    <n v="-3.0308175152504724E-4"/>
    <n v="0"/>
    <n v="0"/>
    <n v="0"/>
    <n v="197344.38840787753"/>
    <m/>
    <m/>
    <s v=""/>
    <s v=""/>
    <n v="106.16570476705151"/>
    <x v="1664"/>
    <n v="106.21"/>
    <n v="-1.15713183304611E-4"/>
    <n v="106.21"/>
    <n v="113.35792393543275"/>
    <n v="-6.316465213944733E-2"/>
    <n v="0"/>
    <d v="2010-11-01T00:00:00"/>
  </r>
  <r>
    <x v="1707"/>
    <n v="1197.96"/>
    <n v="3.6780415057349192E-3"/>
    <n v="1.3069425513652089E-2"/>
    <n v="0"/>
    <n v="2006.58"/>
    <n v="2006.58"/>
    <n v="1197.96"/>
    <n v="19.559999999999999"/>
    <n v="0.1956"/>
    <n v="8.2600731617139392E-2"/>
    <n v="0.22563000000000002"/>
    <n v="19455.05"/>
    <n v="17389.759999999998"/>
    <n v="1.3478400008618821E-5"/>
    <n v="0.1129992683828606"/>
    <n v="21.238"/>
    <n v="20.172499999999996"/>
    <n v="1"/>
    <n v="0"/>
    <n v="0.9"/>
    <n v="9.9999999999999978E-2"/>
    <n v="168868.99592595757"/>
    <n v="3.9748841813396218E-3"/>
    <n v="0"/>
    <n v="0"/>
    <n v="0"/>
    <n v="196883.83871868302"/>
    <m/>
    <m/>
    <s v=""/>
    <s v=""/>
    <n v="105.91794204763471"/>
    <x v="1665"/>
    <n v="105.96"/>
    <n v="-1.2160162366636751E-4"/>
    <n v="105.96"/>
    <n v="113.35792393543275"/>
    <n v="-6.5375304929698119E-2"/>
    <n v="0"/>
    <d v="2010-11-02T00:00:00"/>
  </r>
  <r>
    <x v="1708"/>
    <n v="1221.06"/>
    <n v="1.9282780727236215E-2"/>
    <n v="3.1227422951954464E-2"/>
    <n v="0"/>
    <n v="2045.62"/>
    <n v="2045.62"/>
    <n v="1221.06"/>
    <n v="18.52"/>
    <n v="0.1852"/>
    <n v="7.4847273575901208E-2"/>
    <n v="0.22563000000000002"/>
    <n v="18237.03"/>
    <n v="16300.98"/>
    <n v="3.6478035038045478E-4"/>
    <n v="0.1103527264240988"/>
    <n v="21.007999999999999"/>
    <n v="20.075999999999997"/>
    <n v="1"/>
    <n v="0"/>
    <n v="0.9"/>
    <n v="9.9999999999999978E-2"/>
    <n v="170742.33766020145"/>
    <n v="3.6279853939749085E-3"/>
    <n v="0"/>
    <n v="0"/>
    <n v="0"/>
    <n v="199098.7233737043"/>
    <m/>
    <m/>
    <s v=""/>
    <s v=""/>
    <n v="107.10948740788106"/>
    <x v="1666"/>
    <n v="105.96"/>
    <n v="1.1100416112298728E-2"/>
    <n v="107.1"/>
    <n v="113.35792393543275"/>
    <n v="-5.4885654466620193E-2"/>
    <n v="0"/>
    <d v="2010-11-03T00:00:00"/>
  </r>
  <r>
    <x v="1709"/>
    <n v="1225.8499999999999"/>
    <n v="3.9228211553894443E-3"/>
    <n v="3.5589514917798493E-2"/>
    <n v="0"/>
    <n v="2053.77"/>
    <n v="2053.77"/>
    <n v="1225.8499999999999"/>
    <n v="18.260000000000002"/>
    <n v="0.18260000000000001"/>
    <n v="7.54870707776229E-2"/>
    <n v="0.22563000000000002"/>
    <n v="18227.97"/>
    <n v="16292.83"/>
    <n v="1.5328375684016278E-5"/>
    <n v="0.10711292922237711"/>
    <n v="20.535999999999998"/>
    <n v="19.923999999999996"/>
    <n v="1"/>
    <n v="0"/>
    <n v="0.9"/>
    <n v="9.9999999999999978E-2"/>
    <n v="171336.61354542678"/>
    <n v="1.3694956174600925E-2"/>
    <n v="0"/>
    <n v="0"/>
    <n v="0"/>
    <n v="199802.74259459611"/>
    <m/>
    <m/>
    <s v=""/>
    <s v=""/>
    <n v="107.48822985583479"/>
    <x v="1667"/>
    <n v="107.52"/>
    <n v="-7.2185086448239844E-5"/>
    <n v="107.22"/>
    <n v="113.35792393543275"/>
    <n v="-5.1568386866870375E-2"/>
    <n v="0"/>
    <d v="2010-11-04T00:00:00"/>
  </r>
  <r>
    <x v="1710"/>
    <n v="1223.25"/>
    <n v="-2.120977281070191E-3"/>
    <n v="3.2522000104824755E-2"/>
    <n v="0"/>
    <n v="2049.69"/>
    <n v="2049.69"/>
    <n v="1223.25"/>
    <n v="18.29"/>
    <n v="0.18289999999999998"/>
    <n v="7.4994563002616754E-2"/>
    <n v="0.22563000000000002"/>
    <n v="18334.66"/>
    <n v="16388.03"/>
    <n v="4.5081045241001388E-6"/>
    <n v="0.10790543699738323"/>
    <n v="19.948"/>
    <n v="19.801499999999997"/>
    <n v="1"/>
    <n v="0"/>
    <n v="0.9"/>
    <n v="9.9999999999999978E-2"/>
    <n v="171109.66561607437"/>
    <n v="1.7678694981241083E-2"/>
    <n v="0"/>
    <n v="0"/>
    <n v="0"/>
    <n v="199562.45538423979"/>
    <m/>
    <m/>
    <s v=""/>
    <s v=""/>
    <n v="107.3589621262591"/>
    <x v="1668"/>
    <n v="107.39"/>
    <n v="-1.437975680809167E-4"/>
    <n v="107.3"/>
    <n v="113.35792393543275"/>
    <n v="-5.2782956396387526E-2"/>
    <n v="0"/>
    <d v="2010-11-05T00:00:00"/>
  </r>
  <r>
    <x v="1711"/>
    <n v="1213.4000000000001"/>
    <n v="-8.0523196403023967E-3"/>
    <n v="1.6710346466987991E-2"/>
    <n v="0"/>
    <n v="2033.85"/>
    <n v="2033.85"/>
    <n v="1213.4000000000001"/>
    <n v="19.079999999999998"/>
    <n v="0.19079999999999997"/>
    <n v="8.2799472179651293E-2"/>
    <n v="0.22563000000000002"/>
    <n v="18420.34"/>
    <n v="16464.55"/>
    <n v="6.5365845076225166E-5"/>
    <n v="0.10800052782034868"/>
    <n v="19.239999999999998"/>
    <n v="19.767999999999997"/>
    <n v="-1"/>
    <n v="0"/>
    <n v="0.9"/>
    <n v="9.9999999999999978E-2"/>
    <n v="169949.51444705966"/>
    <n v="1.5549712571199414E-2"/>
    <n v="0"/>
    <n v="0"/>
    <n v="0"/>
    <n v="198267.71683103981"/>
    <m/>
    <m/>
    <s v=""/>
    <s v=""/>
    <n v="106.66242936898887"/>
    <x v="1669"/>
    <n v="106.69"/>
    <n v="-1.3921556220586329E-4"/>
    <n v="106.56"/>
    <n v="113.35792393543275"/>
    <n v="-5.8952886677519967E-2"/>
    <n v="0"/>
    <d v="2010-11-08T00:00:00"/>
  </r>
  <r>
    <x v="1712"/>
    <n v="1218.71"/>
    <n v="4.3761331794955893E-3"/>
    <n v="1.7408438140748661E-2"/>
    <n v="0"/>
    <n v="2043.16"/>
    <n v="2043.16"/>
    <n v="1218.71"/>
    <n v="18.47"/>
    <n v="0.18469999999999998"/>
    <n v="7.5218872868494088E-2"/>
    <n v="0.22563000000000002"/>
    <n v="18229.93"/>
    <n v="16294.3"/>
    <n v="1.9067071133360431E-5"/>
    <n v="0.10948112713150589"/>
    <n v="18.741999999999997"/>
    <n v="19.775500000000001"/>
    <n v="-1"/>
    <n v="0"/>
    <n v="0.9"/>
    <n v="9.9999999999999978E-2"/>
    <n v="170443.12942312798"/>
    <n v="3.8827364748814652E-3"/>
    <n v="0"/>
    <n v="0"/>
    <n v="0"/>
    <n v="198879.58658301336"/>
    <m/>
    <m/>
    <s v=""/>
    <s v=""/>
    <n v="106.99159800645552"/>
    <x v="1670"/>
    <n v="106.69"/>
    <n v="2.9203292920683133E-3"/>
    <n v="106.87"/>
    <n v="113.35792393543275"/>
    <n v="-5.6073309942430538E-2"/>
    <n v="0"/>
    <d v="2010-11-09T00:00:00"/>
  </r>
  <r>
    <x v="1713"/>
    <n v="1213.54"/>
    <n v="-4.2421905129194082E-3"/>
    <n v="-6.1165330994069622E-3"/>
    <n v="0"/>
    <n v="2034.48"/>
    <n v="2034.48"/>
    <n v="1213.54"/>
    <n v="18.64"/>
    <n v="0.18640000000000001"/>
    <n v="7.5927025827271732E-2"/>
    <n v="0.22563000000000002"/>
    <n v="18390.45"/>
    <n v="16437.72"/>
    <n v="1.8072821596767676E-5"/>
    <n v="0.11047297417272828"/>
    <n v="18.524000000000001"/>
    <n v="19.7455"/>
    <n v="-1"/>
    <n v="0"/>
    <n v="0.9"/>
    <n v="9.9999999999999978E-2"/>
    <n v="169942.40392129181"/>
    <n v="9.3216252547660972E-3"/>
    <n v="0"/>
    <n v="0"/>
    <n v="0"/>
    <n v="198294.29208998993"/>
    <m/>
    <m/>
    <s v=""/>
    <s v=""/>
    <n v="106.67672610738902"/>
    <x v="1671"/>
    <n v="106.7"/>
    <n v="-1.5096616845122757E-4"/>
    <n v="106.87"/>
    <n v="113.35792393543275"/>
    <n v="-5.8875743255565771E-2"/>
    <n v="0"/>
    <d v="2010-11-10T00:00:00"/>
  </r>
  <r>
    <x v="1714"/>
    <n v="1199.21"/>
    <n v="-1.1808428234751145E-2"/>
    <n v="-2.1847782489547551E-2"/>
    <n v="0"/>
    <n v="2010.57"/>
    <n v="2010.57"/>
    <n v="1199.21"/>
    <n v="20.61"/>
    <n v="0.20610000000000001"/>
    <n v="9.5443348101488995E-2"/>
    <n v="0.22563000000000002"/>
    <n v="19481.439999999999"/>
    <n v="17412.810000000001"/>
    <n v="1.4110354890655384E-4"/>
    <n v="0.11065665189851101"/>
    <n v="18.547999999999998"/>
    <n v="19.683499999999999"/>
    <n v="-1"/>
    <n v="0"/>
    <n v="0.9"/>
    <n v="9.9999999999999978E-2"/>
    <n v="169144.4294489288"/>
    <n v="-4.6850344786868447E-3"/>
    <n v="0"/>
    <n v="0"/>
    <n v="0"/>
    <n v="197373.25923827442"/>
    <m/>
    <m/>
    <s v=""/>
    <s v=""/>
    <n v="106.18123645802596"/>
    <x v="1672"/>
    <n v="106.7"/>
    <n v="-4.8209449855480813E-3"/>
    <n v="105.94"/>
    <n v="113.35792393543275"/>
    <n v="-6.3271437199890812E-2"/>
    <n v="0"/>
    <d v="2010-11-11T00:00:00"/>
  </r>
  <r>
    <x v="1715"/>
    <n v="1197.75"/>
    <n v="-1.2174681665430009E-3"/>
    <n v="-2.0944273375020361E-2"/>
    <n v="0"/>
    <n v="2008.25"/>
    <n v="2008.25"/>
    <n v="1197.75"/>
    <n v="20.2"/>
    <n v="0.20199999999999999"/>
    <n v="8.6741910483602441E-2"/>
    <n v="0.22625000000000001"/>
    <n v="19190.22"/>
    <n v="17152.330000000002"/>
    <n v="1.4840353189978458E-6"/>
    <n v="0.11525808951639754"/>
    <n v="19.017999999999997"/>
    <n v="19.762499999999999"/>
    <n v="-1"/>
    <n v="0"/>
    <n v="0.9"/>
    <n v="9.9999999999999978E-2"/>
    <n v="168706.06940995198"/>
    <n v="-1.279460385690856E-2"/>
    <n v="0"/>
    <n v="0"/>
    <n v="0"/>
    <n v="196873.23971231165"/>
    <m/>
    <m/>
    <s v=""/>
    <s v=""/>
    <n v="105.91224008169422"/>
    <x v="1673"/>
    <n v="105.92"/>
    <n v="-1.1019881704033008E-4"/>
    <n v="105.95"/>
    <n v="113.35792393543275"/>
    <n v="-6.57174720170145E-2"/>
    <n v="0"/>
    <d v="2010-11-12T00:00:00"/>
  </r>
  <r>
    <x v="1716"/>
    <n v="1178.3399999999999"/>
    <n v="-1.6205385097057046E-2"/>
    <n v="-2.909733883177501E-2"/>
    <n v="0"/>
    <n v="1976.26"/>
    <n v="1976.26"/>
    <n v="1178.3399999999999"/>
    <n v="22.58"/>
    <n v="0.22579999999999997"/>
    <n v="0.11113099126509285"/>
    <n v="0.22938"/>
    <n v="20009.650000000001"/>
    <n v="17884.68"/>
    <n v="2.669344398777638E-4"/>
    <n v="0.11466900873490712"/>
    <n v="19.399999999999999"/>
    <n v="19.817999999999998"/>
    <n v="-1"/>
    <n v="0"/>
    <n v="0.9"/>
    <n v="9.9999999999999978E-2"/>
    <n v="166965.83858963536"/>
    <n v="-1.4047109480743392E-2"/>
    <n v="0"/>
    <n v="0"/>
    <n v="0"/>
    <n v="194891.45011692512"/>
    <m/>
    <m/>
    <s v=""/>
    <s v=""/>
    <n v="104.84609327715796"/>
    <x v="1674"/>
    <n v="104.85"/>
    <n v="-1.0022365735329331E-4"/>
    <n v="104.89"/>
    <n v="113.35792393543275"/>
    <n v="-7.5146333755708561E-2"/>
    <n v="0"/>
    <d v="2010-11-15T00:00:00"/>
  </r>
  <r>
    <x v="1717"/>
    <n v="1178.5899999999999"/>
    <n v="2.1216287319458793E-4"/>
    <n v="-3.3261309138076012E-2"/>
    <n v="0"/>
    <n v="1977"/>
    <n v="1977"/>
    <n v="1178.5899999999999"/>
    <n v="21.76"/>
    <n v="0.21760000000000002"/>
    <n v="9.0479589631076884E-2"/>
    <n v="0.23062999999999997"/>
    <n v="19570.919999999998"/>
    <n v="17492.47"/>
    <n v="4.5003536513759795E-8"/>
    <n v="0.12712041036892313"/>
    <n v="20.100000000000001"/>
    <n v="19.915499999999998"/>
    <n v="1"/>
    <n v="0"/>
    <n v="0.9"/>
    <n v="9.9999999999999978E-2"/>
    <n v="166631.56502626147"/>
    <n v="-1.7556248201896052E-2"/>
    <n v="0"/>
    <n v="0"/>
    <n v="0"/>
    <n v="194529.81112420882"/>
    <m/>
    <m/>
    <s v=""/>
    <s v=""/>
    <n v="104.65154171760908"/>
    <x v="1675"/>
    <n v="104.65"/>
    <n v="-7.4260828030747739E-5"/>
    <n v="104.79"/>
    <n v="113.35792393543275"/>
    <n v="-7.6886511577704209E-2"/>
    <n v="0"/>
    <d v="2010-11-16T00:00:00"/>
  </r>
  <r>
    <x v="1718"/>
    <n v="1196.69"/>
    <n v="1.5357333763225567E-2"/>
    <n v="-1.3661784861931037E-2"/>
    <n v="-1"/>
    <n v="2007.38"/>
    <n v="2007.38"/>
    <n v="1196.69"/>
    <n v="18.75"/>
    <n v="0.1875"/>
    <n v="6.2746639115323716E-2"/>
    <n v="0.22938"/>
    <n v="18231.240000000002"/>
    <n v="16295"/>
    <n v="2.3227599523746939E-4"/>
    <n v="0.12475336088467628"/>
    <n v="20.758000000000003"/>
    <n v="20.013999999999999"/>
    <n v="1"/>
    <n v="0"/>
    <n v="0"/>
    <n v="0"/>
    <n v="167793.98167418066"/>
    <n v="-2.2362675513920127E-2"/>
    <n v="1"/>
    <n v="20"/>
    <n v="0"/>
    <n v="195888.56048907462"/>
    <m/>
    <m/>
    <s v=""/>
    <s v=""/>
    <n v="105.38251048285522"/>
    <x v="1676"/>
    <n v="105.38"/>
    <n v="-9.1196326612807965E-5"/>
    <n v="105.49"/>
    <n v="113.35792393543275"/>
    <n v="-7.0462954216423457E-2"/>
    <n v="1"/>
    <d v="2010-11-17T00:00:00"/>
  </r>
  <r>
    <x v="1719"/>
    <n v="1199.73"/>
    <n v="2.5403404390442752E-3"/>
    <n v="6.869838118643834E-4"/>
    <n v="0"/>
    <n v="2012.59"/>
    <n v="2012.59"/>
    <n v="1199.73"/>
    <n v="18.04"/>
    <n v="0.1804"/>
    <n v="5.6747539048970855E-2"/>
    <n v="0.22938"/>
    <n v="18011.05"/>
    <n v="16098.13"/>
    <n v="6.4369739792806009E-6"/>
    <n v="0.12365246095102915"/>
    <n v="20.78"/>
    <n v="19.988"/>
    <n v="1"/>
    <n v="0"/>
    <n v="0.9"/>
    <n v="9.9999999999999978E-2"/>
    <n v="167793.98167418066"/>
    <n v="-1.2642061060323617E-2"/>
    <n v="0"/>
    <n v="0"/>
    <n v="6.3716666666668864E-4"/>
    <n v="195889.80862568587"/>
    <m/>
    <m/>
    <s v=""/>
    <s v=""/>
    <n v="105.38318194508452"/>
    <x v="1677"/>
    <n v="105.38"/>
    <n v="-1.1085043049885446E-4"/>
    <n v="105.38"/>
    <n v="113.35792393543275"/>
    <n v="-7.0481225100324729E-2"/>
    <n v="0"/>
    <d v="2010-11-18T00:00:00"/>
  </r>
  <r>
    <x v="1720"/>
    <n v="1197.8399999999999"/>
    <n v="-1.5753544547524312E-3"/>
    <n v="3.2909752365495315E-4"/>
    <n v="0"/>
    <n v="2009.52"/>
    <n v="2009.52"/>
    <n v="1197.8399999999999"/>
    <n v="18.37"/>
    <n v="0.1837"/>
    <n v="6.4921929275393225E-2"/>
    <n v="0.23062999999999997"/>
    <n v="17414.11"/>
    <n v="15564.41"/>
    <n v="2.4856569347703735E-6"/>
    <n v="0.11877807072460678"/>
    <n v="20.266000000000002"/>
    <n v="19.950999999999997"/>
    <n v="1"/>
    <n v="0"/>
    <n v="0.9"/>
    <n v="9.9999999999999978E-2"/>
    <n v="166999.77330255238"/>
    <n v="-7.983992018820163E-3"/>
    <n v="0"/>
    <n v="0"/>
    <n v="0"/>
    <n v="194971.64241984981"/>
    <m/>
    <m/>
    <s v=""/>
    <s v=""/>
    <n v="104.88923447020419"/>
    <x v="1678"/>
    <n v="104.88"/>
    <n v="-1.3108161136443641E-4"/>
    <n v="105.06"/>
    <n v="113.35792393543275"/>
    <n v="-7.4910261938718969E-2"/>
    <n v="0"/>
    <d v="2010-11-19T00:00:00"/>
  </r>
  <r>
    <x v="1721"/>
    <n v="1180.73"/>
    <n v="-1.4284044613637747E-2"/>
    <n v="2.2504380070742513E-3"/>
    <n v="0"/>
    <n v="1980.89"/>
    <n v="1980.89"/>
    <n v="1180.73"/>
    <n v="20.63"/>
    <n v="0.20629999999999998"/>
    <n v="8.7553546547449859E-2"/>
    <n v="0.23188000000000003"/>
    <n v="18211.88"/>
    <n v="16277.38"/>
    <n v="2.069870230681083E-4"/>
    <n v="0.11874645345255012"/>
    <n v="19.899999999999999"/>
    <n v="19.877000000000002"/>
    <n v="1"/>
    <n v="0"/>
    <n v="0.9"/>
    <n v="9.9999999999999978E-2"/>
    <n v="165617.87205190153"/>
    <n v="-1.0114017316433022E-2"/>
    <n v="0"/>
    <n v="0"/>
    <n v="0"/>
    <n v="193364.82360404584"/>
    <m/>
    <m/>
    <s v=""/>
    <s v=""/>
    <n v="104.02481134984563"/>
    <x v="1679"/>
    <n v="104.01"/>
    <n v="-1.0276374979190095E-4"/>
    <n v="103.99"/>
    <n v="113.35792393543275"/>
    <n v="-8.255807858989328E-2"/>
    <n v="0"/>
    <d v="2010-11-22T00:00:00"/>
  </r>
  <r>
    <x v="1722"/>
    <n v="1198.3499999999999"/>
    <n v="1.4922971382111072E-2"/>
    <n v="1.6961246515990736E-2"/>
    <n v="0"/>
    <n v="2010.56"/>
    <n v="2010.56"/>
    <n v="1198.3499999999999"/>
    <n v="19.559999999999999"/>
    <n v="0.1956"/>
    <n v="6.7512424643409813E-2"/>
    <n v="0.23313"/>
    <n v="17431.82"/>
    <n v="15580.12"/>
    <n v="2.1941665454212796E-4"/>
    <n v="0.12808757535659018"/>
    <n v="19.509999999999998"/>
    <n v="19.897500000000001"/>
    <n v="-1"/>
    <n v="0"/>
    <n v="0.9"/>
    <n v="9.9999999999999978E-2"/>
    <n v="167132.78883578544"/>
    <n v="-8.0733073850323134E-3"/>
    <n v="0"/>
    <n v="0"/>
    <n v="0"/>
    <n v="195143.21075964233"/>
    <m/>
    <m/>
    <s v=""/>
    <s v=""/>
    <n v="104.98153338914855"/>
    <x v="1680"/>
    <n v="104.97"/>
    <n v="-1.6130959086291252E-4"/>
    <n v="105.04"/>
    <n v="113.35792393543275"/>
    <n v="-7.4144411889308537E-2"/>
    <n v="0"/>
    <d v="2010-11-23T00:00:00"/>
  </r>
  <r>
    <x v="1723"/>
    <n v="1189.4000000000001"/>
    <n v="-7.4686026619934509E-3"/>
    <n v="-5.8646899092282823E-3"/>
    <n v="0"/>
    <n v="1996.03"/>
    <n v="1996.03"/>
    <n v="1189.4000000000001"/>
    <n v="22.22"/>
    <n v="0.22219999999999998"/>
    <n v="8.4842582347868317E-2"/>
    <n v="0.23250000000000001"/>
    <n v="18549.11"/>
    <n v="16578.599999999999"/>
    <n v="5.6199496196251779E-5"/>
    <n v="0.13735741765213166"/>
    <n v="19.07"/>
    <n v="19.84"/>
    <n v="-1"/>
    <n v="0"/>
    <n v="0.9"/>
    <n v="9.9999999999999978E-2"/>
    <n v="167080.46580757762"/>
    <n v="3.0079763665724624E-3"/>
    <n v="0"/>
    <n v="0"/>
    <n v="0"/>
    <n v="195124.7360828052"/>
    <m/>
    <m/>
    <s v=""/>
    <s v=""/>
    <n v="104.97159453503377"/>
    <x v="1681"/>
    <n v="104.95"/>
    <n v="-1.174992754269244E-4"/>
    <n v="104.7"/>
    <n v="113.35792393543275"/>
    <n v="-7.4280254895854214E-2"/>
    <n v="0"/>
    <d v="2010-11-24T00:00:00"/>
  </r>
  <r>
    <x v="1724"/>
    <n v="1187.76"/>
    <n v="-1.378846477215534E-3"/>
    <n v="-9.7838768254880915E-3"/>
    <n v="0"/>
    <n v="1993.83"/>
    <n v="1993.83"/>
    <n v="1187.76"/>
    <n v="21.53"/>
    <n v="0.21530000000000002"/>
    <n v="7.5618946852656854E-2"/>
    <n v="0.23250000000000001"/>
    <n v="18729.23"/>
    <n v="16739.39"/>
    <n v="1.9038424124984708E-6"/>
    <n v="0.13968105314734316"/>
    <n v="19.763999999999999"/>
    <n v="19.907"/>
    <n v="-1"/>
    <n v="0"/>
    <n v="0.9"/>
    <n v="9.9999999999999978E-2"/>
    <n v="167035.17078383316"/>
    <n v="-4.2523328875317956E-3"/>
    <n v="0"/>
    <n v="0"/>
    <n v="0"/>
    <n v="195120.65306554004"/>
    <m/>
    <m/>
    <s v=""/>
    <s v=""/>
    <n v="104.96939798711554"/>
    <x v="1682"/>
    <n v="104.94"/>
    <n v="-1.2121941496623378E-4"/>
    <n v="104.29"/>
    <n v="113.35792393543275"/>
    <n v="-7.4371904567000491E-2"/>
    <n v="0"/>
    <d v="2010-11-25T00:00:00"/>
  </r>
  <r>
    <x v="1725"/>
    <n v="1180.55"/>
    <n v="-6.0702498821311179E-3"/>
    <n v="-1.4278772252866778E-2"/>
    <n v="0"/>
    <n v="1981.84"/>
    <n v="1981.84"/>
    <n v="1180.55"/>
    <n v="23.54"/>
    <n v="0.2354"/>
    <n v="9.5938673070984137E-2"/>
    <n v="0.23625000000000002"/>
    <n v="20063.150000000001"/>
    <n v="17931.509999999998"/>
    <n v="3.7072861325621517E-5"/>
    <n v="0.13946132692901586"/>
    <n v="20.462"/>
    <n v="19.923500000000001"/>
    <n v="1"/>
    <n v="0"/>
    <n v="0.9"/>
    <n v="9.9999999999999978E-2"/>
    <n v="167312.18533837047"/>
    <n v="-4.5222771566439945E-3"/>
    <n v="0"/>
    <n v="0"/>
    <n v="0"/>
    <n v="195454.29626891957"/>
    <m/>
    <m/>
    <s v=""/>
    <s v=""/>
    <n v="105.148888603055"/>
    <x v="1683"/>
    <n v="105.12"/>
    <n v="-1.525668139499281E-4"/>
    <n v="105.14"/>
    <n v="113.35792393543275"/>
    <n v="-7.2813275617296225E-2"/>
    <n v="0"/>
    <d v="2010-11-26T00:00:00"/>
  </r>
  <r>
    <x v="1726"/>
    <n v="1206.07"/>
    <n v="2.1617042903731232E-2"/>
    <n v="2.1622315264502201E-2"/>
    <n v="0"/>
    <n v="2024.97"/>
    <n v="2024.97"/>
    <n v="1206.07"/>
    <n v="21.36"/>
    <n v="0.21359999999999998"/>
    <n v="7.2675767901029698E-2"/>
    <n v="0.24"/>
    <n v="19062.16"/>
    <n v="17036.79"/>
    <n v="4.5739128581262912E-4"/>
    <n v="0.14092423209897029"/>
    <n v="21.495999999999999"/>
    <n v="20.009"/>
    <n v="1"/>
    <n v="0"/>
    <n v="0.9"/>
    <n v="9.9999999999999978E-2"/>
    <n v="169732.47092894121"/>
    <n v="1.8707332928655784E-3"/>
    <n v="0"/>
    <n v="0"/>
    <n v="0"/>
    <n v="198307.37143992801"/>
    <m/>
    <n v="198670.48"/>
    <s v=""/>
    <n v="-1.8276925694848956E-3"/>
    <n v="106.68376242808338"/>
    <x v="1684"/>
    <n v="106.65"/>
    <n v="-1.3685241822092298E-4"/>
    <n v="106.6"/>
    <n v="113.35792393543275"/>
    <n v="-5.9303478861037262E-2"/>
    <n v="0"/>
    <d v="2010-11-29T00:00:00"/>
  </r>
  <r>
    <x v="1727"/>
    <n v="1221.53"/>
    <n v="1.2818493122289887E-2"/>
    <n v="1.9517837004681016E-2"/>
    <n v="0"/>
    <n v="2050.96"/>
    <n v="2050.96"/>
    <n v="1221.53"/>
    <n v="19.39"/>
    <n v="0.19390000000000002"/>
    <n v="3.5480817956327515E-2"/>
    <n v="0.23968999999999999"/>
    <n v="17472.88"/>
    <n v="15616.29"/>
    <n v="1.6223197507526292E-4"/>
    <n v="0.1584191820436725"/>
    <n v="21.641999999999999"/>
    <n v="19.9985"/>
    <n v="1"/>
    <n v="0"/>
    <n v="0.9"/>
    <n v="9.9999999999999978E-2"/>
    <n v="170275.41209388914"/>
    <n v="2.4843930344366605E-2"/>
    <n v="0"/>
    <n v="0"/>
    <n v="0"/>
    <n v="198944.71685097989"/>
    <m/>
    <m/>
    <s v=""/>
    <s v=""/>
    <n v="107.02663625028967"/>
    <x v="1685"/>
    <n v="106.99"/>
    <n v="-1.3703400827391743E-4"/>
    <n v="107.09"/>
    <n v="113.35792393543275"/>
    <n v="-5.630471150489158E-2"/>
    <n v="0"/>
    <d v="2010-11-30T00:00:00"/>
  </r>
  <r>
    <x v="1728"/>
    <n v="1224.71"/>
    <n v="2.6032925920771444E-3"/>
    <n v="2.9589732258751611E-2"/>
    <n v="0"/>
    <n v="2056.4"/>
    <n v="2056.4"/>
    <n v="1224.71"/>
    <n v="18.010000000000002"/>
    <n v="0.18010000000000001"/>
    <n v="1.5951658647447714E-2"/>
    <n v="0.24063000000000001"/>
    <n v="16797.71"/>
    <n v="15012.78"/>
    <n v="6.7595314642582816E-6"/>
    <n v="0.1641483413525523"/>
    <n v="21.607999999999997"/>
    <n v="19.990000000000002"/>
    <n v="1"/>
    <n v="0"/>
    <n v="0.9"/>
    <n v="9.9999999999999978E-2"/>
    <n v="170016.31166851867"/>
    <n v="1.8803152152217395E-2"/>
    <n v="0"/>
    <n v="0"/>
    <n v="0"/>
    <n v="198650.88987711491"/>
    <m/>
    <m/>
    <s v=""/>
    <s v=""/>
    <n v="106.86856564077493"/>
    <x v="1686"/>
    <n v="106.83"/>
    <n v="-1.4449398833915605E-4"/>
    <n v="106.67"/>
    <n v="113.35792393543275"/>
    <n v="-5.77230069239274E-2"/>
    <n v="0"/>
    <d v="2010-12-01T00:00:00"/>
  </r>
  <r>
    <x v="1729"/>
    <n v="1223.1199999999999"/>
    <n v="-1.2982665284028139E-3"/>
    <n v="2.9670312207564331E-2"/>
    <n v="0"/>
    <n v="2053.8000000000002"/>
    <n v="2053.8000000000002"/>
    <n v="1223.1199999999999"/>
    <n v="18.02"/>
    <n v="0.1802"/>
    <n v="1.7910838651400862E-2"/>
    <n v="0.24031"/>
    <n v="16390.240000000002"/>
    <n v="14648.39"/>
    <n v="1.6876868090165769E-6"/>
    <n v="0.16228916134859914"/>
    <n v="20.766000000000002"/>
    <n v="19.964499999999994"/>
    <n v="1"/>
    <n v="0"/>
    <n v="0.9"/>
    <n v="9.9999999999999978E-2"/>
    <n v="169404.99446093402"/>
    <n v="1.7571448862981898E-2"/>
    <n v="0"/>
    <n v="0"/>
    <n v="0"/>
    <n v="197942.9659982289"/>
    <m/>
    <m/>
    <s v=""/>
    <s v=""/>
    <n v="106.48772259715101"/>
    <x v="1687"/>
    <n v="106.44"/>
    <n v="-1.3526182710688062E-4"/>
    <n v="106.64"/>
    <n v="113.35792393543275"/>
    <n v="-6.115427103497928E-2"/>
    <n v="0"/>
    <d v="2010-12-02T00:00:00"/>
  </r>
  <r>
    <x v="1730"/>
    <n v="1223.75"/>
    <n v="5.1507619857416032E-4"/>
    <n v="3.6255638288269609E-2"/>
    <n v="0"/>
    <n v="2054.89"/>
    <n v="2054.89"/>
    <n v="1223.75"/>
    <n v="17.989999999999998"/>
    <n v="0.17989999999999998"/>
    <n v="1.802747413181785E-2"/>
    <n v="0.24156"/>
    <n v="16324.46"/>
    <n v="14589.54"/>
    <n v="2.6516690331458558E-7"/>
    <n v="0.16187252586818213"/>
    <n v="20.064"/>
    <n v="19.952500000000001"/>
    <n v="1"/>
    <n v="0"/>
    <n v="0.9"/>
    <n v="9.9999999999999978E-2"/>
    <n v="169415.46672916453"/>
    <n v="1.4187572988252573E-2"/>
    <n v="0"/>
    <n v="0"/>
    <n v="0"/>
    <n v="197958.07197175402"/>
    <m/>
    <m/>
    <s v=""/>
    <s v=""/>
    <n v="106.49584918407058"/>
    <x v="1688"/>
    <n v="106.44"/>
    <n v="-8.4983234244329076E-5"/>
    <n v="106.38"/>
    <n v="113.35792393543275"/>
    <n v="-6.1107060807070068E-2"/>
    <n v="0"/>
    <d v="2010-12-03T00:00:00"/>
  </r>
  <r>
    <x v="1731"/>
    <n v="1228.28"/>
    <n v="3.7017364657814245E-3"/>
    <n v="1.8340331850319802E-2"/>
    <n v="0"/>
    <n v="2063.0300000000002"/>
    <n v="2063.0300000000002"/>
    <n v="1228.28"/>
    <n v="17.739999999999998"/>
    <n v="0.17739999999999997"/>
    <n v="2.8983832103997437E-2"/>
    <n v="0.24093999999999999"/>
    <n v="15837.78"/>
    <n v="14154.52"/>
    <n v="1.3652300055527683E-5"/>
    <n v="0.14841616789600254"/>
    <n v="18.954000000000001"/>
    <n v="19.937499999999996"/>
    <n v="-1"/>
    <n v="0"/>
    <n v="0.9"/>
    <n v="9.9999999999999978E-2"/>
    <n v="169474.73462195319"/>
    <n v="1.2570999455541187E-2"/>
    <n v="0"/>
    <n v="0"/>
    <n v="0"/>
    <n v="198073.65201646311"/>
    <m/>
    <m/>
    <s v=""/>
    <s v=""/>
    <n v="106.55802798227479"/>
    <x v="1689"/>
    <n v="106.5"/>
    <n v="-9.0858637589952274E-5"/>
    <n v="106.39"/>
    <n v="113.35792393543275"/>
    <n v="-6.0583328821792737E-2"/>
    <n v="0"/>
    <d v="2010-12-06T00:00:00"/>
  </r>
  <r>
    <x v="1732"/>
    <n v="1233"/>
    <n v="3.842772006382944E-3"/>
    <n v="9.3646107344128593E-3"/>
    <n v="0"/>
    <n v="2071.12"/>
    <n v="2071.12"/>
    <n v="1233"/>
    <n v="17.25"/>
    <n v="0.17249999999999999"/>
    <n v="2.4148524751310158E-2"/>
    <n v="0.24"/>
    <n v="15527.3"/>
    <n v="13876.98"/>
    <n v="1.4710350069417876E-5"/>
    <n v="0.14835147524868983"/>
    <n v="18.229999999999997"/>
    <n v="19.8705"/>
    <n v="-1"/>
    <n v="0"/>
    <n v="0.9"/>
    <n v="9.9999999999999978E-2"/>
    <n v="169728.55824059184"/>
    <n v="-1.5184855648270323E-3"/>
    <n v="0"/>
    <n v="0"/>
    <n v="0"/>
    <n v="198384.40959911418"/>
    <m/>
    <m/>
    <s v=""/>
    <s v=""/>
    <n v="106.72520678092231"/>
    <x v="1690"/>
    <n v="106.67"/>
    <n v="-1.4418188894171902E-4"/>
    <n v="106.51"/>
    <n v="113.35792393543275"/>
    <n v="-5.9133967744013027E-2"/>
    <n v="0"/>
    <d v="2010-12-07T00:00:00"/>
  </r>
  <r>
    <x v="1733"/>
    <n v="1240.4000000000001"/>
    <n v="6.0016220600163095E-3"/>
    <n v="1.2762940202352024E-2"/>
    <n v="0"/>
    <n v="2083.5700000000002"/>
    <n v="2083.5700000000002"/>
    <n v="1240.4000000000001"/>
    <n v="17.61"/>
    <n v="0.17610000000000001"/>
    <n v="2.7355177253795132E-2"/>
    <n v="0.23813000000000004"/>
    <n v="15460.89"/>
    <n v="13817.58"/>
    <n v="3.5804474953230477E-5"/>
    <n v="0.14874482274620487"/>
    <n v="17.802"/>
    <n v="19.8095"/>
    <n v="-1"/>
    <n v="0"/>
    <n v="0.9"/>
    <n v="9.9999999999999978E-2"/>
    <n v="170572.68842965673"/>
    <n v="-3.211584377172283E-3"/>
    <n v="0"/>
    <n v="0"/>
    <n v="0"/>
    <n v="199372.84364321324"/>
    <m/>
    <m/>
    <s v=""/>
    <s v=""/>
    <n v="107.25695636728821"/>
    <x v="1691"/>
    <n v="107.2"/>
    <n v="-1.5645299492672571E-4"/>
    <n v="107.22"/>
    <n v="113.35792393543275"/>
    <n v="-5.4470790237883371E-2"/>
    <n v="0"/>
    <d v="2010-12-08T00:00:00"/>
  </r>
  <r>
    <x v="1734"/>
    <n v="1240.46"/>
    <n v="4.8371493066801108E-5"/>
    <n v="1.4109578223821639E-2"/>
    <n v="0"/>
    <n v="2084"/>
    <n v="2084"/>
    <n v="1240.46"/>
    <n v="17.55"/>
    <n v="0.17550000000000002"/>
    <n v="2.7897797319865775E-2"/>
    <n v="0.23874999999999999"/>
    <n v="15659.63"/>
    <n v="13995.03"/>
    <n v="2.339688166845446E-9"/>
    <n v="0.14760220268013424"/>
    <n v="17.722000000000001"/>
    <n v="19.757999999999999"/>
    <n v="-1"/>
    <n v="0"/>
    <n v="0.9"/>
    <n v="9.9999999999999978E-2"/>
    <n v="170799.16937117977"/>
    <n v="3.2724904785772502E-3"/>
    <n v="0"/>
    <n v="0"/>
    <n v="0"/>
    <n v="199666.15616514784"/>
    <m/>
    <m/>
    <s v=""/>
    <s v=""/>
    <n v="107.41475021620084"/>
    <x v="1692"/>
    <n v="107.35"/>
    <n v="-1.6271611409035547E-4"/>
    <n v="107.46"/>
    <n v="113.35792393543275"/>
    <n v="-5.3153686139421064E-2"/>
    <n v="0"/>
    <d v="2010-12-09T00:00:00"/>
  </r>
  <r>
    <x v="1735"/>
    <n v="1241.5899999999999"/>
    <n v="9.1095238862992645E-4"/>
    <n v="1.4505454413877406E-2"/>
    <n v="0"/>
    <n v="2085.9299999999998"/>
    <n v="2085.9299999999998"/>
    <n v="1241.5899999999999"/>
    <n v="17.61"/>
    <n v="0.17610000000000001"/>
    <n v="2.9239411675188537E-2"/>
    <n v="0.23749999999999999"/>
    <n v="15827.76"/>
    <n v="14145.23"/>
    <n v="8.2907894557156406E-7"/>
    <n v="0.14686058832481147"/>
    <n v="17.628"/>
    <n v="19.605"/>
    <n v="-1"/>
    <n v="0"/>
    <n v="0.9"/>
    <n v="9.9999999999999978E-2"/>
    <n v="171122.50847462195"/>
    <n v="8.2298335694421798E-3"/>
    <n v="0"/>
    <n v="0"/>
    <n v="0"/>
    <n v="200046.9486212591"/>
    <m/>
    <m/>
    <s v=""/>
    <s v=""/>
    <n v="107.61960579785271"/>
    <x v="1693"/>
    <n v="107.55"/>
    <n v="-1.4474857035129407E-4"/>
    <n v="107.67"/>
    <n v="113.35792393543275"/>
    <n v="-5.1372603184679289E-2"/>
    <n v="0"/>
    <d v="2010-12-10T00:00:00"/>
  </r>
  <r>
    <x v="1736"/>
    <n v="1235.23"/>
    <n v="-5.1224639373705916E-3"/>
    <n v="5.6812540107253895E-3"/>
    <n v="0"/>
    <n v="2075.29"/>
    <n v="2075.29"/>
    <n v="1235.23"/>
    <n v="17.940000000000001"/>
    <n v="0.1794"/>
    <n v="3.321343027109111E-2"/>
    <n v="0.24"/>
    <n v="16103.63"/>
    <n v="14391.72"/>
    <n v="2.6374682477749426E-5"/>
    <n v="0.14618656972890889"/>
    <n v="17.552"/>
    <n v="19.4755"/>
    <n v="-1"/>
    <n v="0"/>
    <n v="0.9"/>
    <n v="9.9999999999999978E-2"/>
    <n v="170631.78878702834"/>
    <n v="1.0076067896364949E-2"/>
    <n v="0"/>
    <n v="0"/>
    <n v="0"/>
    <n v="199477.25337691352"/>
    <m/>
    <m/>
    <s v=""/>
    <s v=""/>
    <n v="107.31312585379989"/>
    <x v="1694"/>
    <n v="107.24"/>
    <n v="-1.3610561218690975E-4"/>
    <n v="107.44"/>
    <n v="113.35792393543275"/>
    <n v="-5.4098731596184613E-2"/>
    <n v="0"/>
    <d v="2010-12-13T00:00:00"/>
  </r>
  <r>
    <x v="1737"/>
    <n v="1242.8699999999999"/>
    <n v="6.185082940019182E-3"/>
    <n v="8.0235649443616275E-3"/>
    <n v="0"/>
    <n v="2088.19"/>
    <n v="2088.19"/>
    <n v="1242.8699999999999"/>
    <n v="17.39"/>
    <n v="0.1739"/>
    <n v="3.2279570140293895E-2"/>
    <n v="0.23874999999999999"/>
    <n v="15822.32"/>
    <n v="14140.26"/>
    <n v="3.8019973082950361E-5"/>
    <n v="0.1416204298597061"/>
    <n v="17.591999999999999"/>
    <n v="19.243500000000001"/>
    <n v="-1"/>
    <n v="0"/>
    <n v="0.9"/>
    <n v="9.9999999999999978E-2"/>
    <n v="171283.48618624115"/>
    <n v="6.8272959250013088E-3"/>
    <n v="0"/>
    <n v="0"/>
    <n v="0"/>
    <n v="200244.74722279879"/>
    <m/>
    <m/>
    <s v=""/>
    <s v=""/>
    <n v="107.72601585645036"/>
    <x v="1695"/>
    <n v="107.65"/>
    <n v="-1.3790070603847404E-4"/>
    <n v="107.24"/>
    <n v="113.35792393543275"/>
    <n v="-5.0484066289864349E-2"/>
    <n v="0"/>
    <d v="2010-12-14T00:00:00"/>
  </r>
  <r>
    <x v="1738"/>
    <n v="1243.9100000000001"/>
    <n v="8.3677295292372555E-4"/>
    <n v="2.8587158372690435E-3"/>
    <n v="0"/>
    <n v="2089.9499999999998"/>
    <n v="2089.9499999999998"/>
    <n v="1243.9100000000001"/>
    <n v="16.11"/>
    <n v="0.16109999999999999"/>
    <n v="1.8009648426284275E-2"/>
    <n v="0.23813000000000004"/>
    <n v="15573.17"/>
    <n v="13917.54"/>
    <n v="6.9960352461630098E-7"/>
    <n v="0.14309035157371572"/>
    <n v="17.619999999999997"/>
    <n v="19.024999999999999"/>
    <n v="-1"/>
    <n v="0"/>
    <n v="0.9"/>
    <n v="9.9999999999999978E-2"/>
    <n v="171142.69433574806"/>
    <n v="9.1612629116024635E-3"/>
    <n v="0"/>
    <n v="0"/>
    <n v="0"/>
    <n v="200081.32296040643"/>
    <m/>
    <m/>
    <s v=""/>
    <s v=""/>
    <n v="107.63809822102684"/>
    <x v="1696"/>
    <n v="107.56"/>
    <n v="-1.4399097640982461E-4"/>
    <n v="107.52"/>
    <n v="113.35792393543275"/>
    <n v="-5.1283680955260258E-2"/>
    <n v="0"/>
    <d v="2010-12-15T00:00:00"/>
  </r>
  <r>
    <x v="1739"/>
    <n v="1247.08"/>
    <n v="2.5484158821778014E-3"/>
    <n v="5.3587602263800438E-3"/>
    <n v="0"/>
    <n v="2095.3200000000002"/>
    <n v="2095.3200000000002"/>
    <n v="1247.08"/>
    <n v="16.41"/>
    <n v="0.1641"/>
    <n v="3.2095266452679933E-2"/>
    <n v="0.24124999999999996"/>
    <n v="15090.64"/>
    <n v="13486.15"/>
    <n v="6.4779115898997098E-6"/>
    <n v="0.13200473354732006"/>
    <n v="17.32"/>
    <n v="18.893000000000001"/>
    <n v="-1"/>
    <n v="0"/>
    <n v="0.9"/>
    <n v="9.9999999999999978E-2"/>
    <n v="171004.74655121271"/>
    <n v="3.341718485760925E-3"/>
    <n v="0"/>
    <n v="0"/>
    <n v="0"/>
    <n v="199924.06414612496"/>
    <m/>
    <m/>
    <s v=""/>
    <s v=""/>
    <n v="107.55349742247505"/>
    <x v="1697"/>
    <n v="107.46"/>
    <n v="-7.8218915229411046E-5"/>
    <n v="107.6"/>
    <n v="113.35792393543275"/>
    <n v="-5.2103365472955243E-2"/>
    <n v="0"/>
    <d v="2010-12-16T00:00:00"/>
  </r>
  <r>
    <x v="1740"/>
    <n v="1254.5999999999999"/>
    <n v="6.0300862815536593E-3"/>
    <n v="1.0477894119303777E-2"/>
    <n v="0"/>
    <n v="2108.2600000000002"/>
    <n v="2108.2600000000002"/>
    <n v="1254.5999999999999"/>
    <n v="16.489999999999998"/>
    <n v="0.16489999999999999"/>
    <n v="3.2616457121071196E-2"/>
    <n v="0.24124999999999996"/>
    <n v="14794.48"/>
    <n v="13221.43"/>
    <n v="3.6143880324470516E-5"/>
    <n v="0.13228354287892879"/>
    <n v="17.091999999999999"/>
    <n v="18.811500000000002"/>
    <n v="-1"/>
    <n v="-1"/>
    <n v="0.97499999999999998"/>
    <n v="2.5000000000000022E-2"/>
    <n v="171597.13691426726"/>
    <n v="1.2036193196360845E-3"/>
    <n v="0"/>
    <n v="0"/>
    <n v="0"/>
    <n v="200642.9030925738"/>
    <m/>
    <m/>
    <s v=""/>
    <s v=""/>
    <n v="107.94021246402978"/>
    <x v="1698"/>
    <n v="107.85"/>
    <n v="-1.3781642820809292E-4"/>
    <n v="107.72"/>
    <n v="113.35792393543275"/>
    <n v="-4.8719906341622043E-2"/>
    <n v="0"/>
    <d v="2010-12-17T00:00:00"/>
  </r>
  <r>
    <x v="1741"/>
    <n v="1258.8399999999999"/>
    <n v="3.3795632073967408E-3"/>
    <n v="1.8979921264071109E-2"/>
    <n v="0"/>
    <n v="2115.69"/>
    <n v="2115.69"/>
    <n v="1258.8399999999999"/>
    <n v="15.45"/>
    <n v="0.1545"/>
    <n v="3.0999670076415131E-2"/>
    <n v="0.23874999999999999"/>
    <n v="14794.53"/>
    <n v="13221.43"/>
    <n v="1.1382967181554647E-5"/>
    <n v="0.12350032992358487"/>
    <n v="16.867999999999999"/>
    <n v="18.717500000000001"/>
    <n v="-1"/>
    <n v="-1"/>
    <n v="0.97499999999999998"/>
    <n v="2.5000000000000022E-2"/>
    <n v="172162.56220041707"/>
    <n v="2.773617824306962E-3"/>
    <n v="0"/>
    <n v="0"/>
    <n v="0"/>
    <n v="201332.35462655697"/>
    <m/>
    <m/>
    <s v=""/>
    <s v=""/>
    <n v="108.31111790805367"/>
    <x v="1699"/>
    <n v="108.22"/>
    <n v="-1.5833887715721584E-4"/>
    <n v="108.1"/>
    <n v="113.35792393543275"/>
    <n v="-4.5475950773895324E-2"/>
    <n v="0"/>
    <d v="2010-12-20T00:00:00"/>
  </r>
  <r>
    <x v="1742"/>
    <n v="1256.77"/>
    <n v="-1.6443710082297835E-3"/>
    <n v="1.1150467315822143E-2"/>
    <n v="0"/>
    <n v="2112.37"/>
    <n v="2112.37"/>
    <n v="1256.77"/>
    <n v="16.47"/>
    <n v="0.16469999999999999"/>
    <n v="4.0970514447090531E-2"/>
    <n v="0.24124999999999996"/>
    <n v="15238.14"/>
    <n v="13617.83"/>
    <n v="2.708409031711985E-6"/>
    <n v="0.12372948555290945"/>
    <n v="16.369999999999997"/>
    <n v="18.458500000000004"/>
    <n v="-1"/>
    <n v="-1"/>
    <n v="0.97499999999999998"/>
    <n v="2.5000000000000022E-2"/>
    <n v="172015.58340130586"/>
    <n v="8.9712088484248387E-3"/>
    <n v="0"/>
    <n v="0"/>
    <n v="0"/>
    <n v="201175.23907798628"/>
    <m/>
    <m/>
    <s v=""/>
    <s v=""/>
    <n v="108.22659418240613"/>
    <x v="1700"/>
    <n v="108.13"/>
    <n v="-1.3306872748009013E-4"/>
    <n v="108.07"/>
    <n v="113.35792393543275"/>
    <n v="-4.6245665719152895E-2"/>
    <n v="0"/>
    <d v="2010-12-21T00:00:00"/>
  </r>
  <r>
    <x v="1743"/>
    <n v="1257.54"/>
    <n v="6.1268171582695707E-4"/>
    <n v="1.0926376078725375E-2"/>
    <n v="0"/>
    <n v="2113.67"/>
    <n v="2113.67"/>
    <n v="1257.54"/>
    <n v="17.670000000000002"/>
    <n v="0.17670000000000002"/>
    <n v="5.2960203979450726E-2"/>
    <n v="0.24437999999999999"/>
    <n v="15660.82"/>
    <n v="13995.37"/>
    <n v="3.7514902622433459E-7"/>
    <n v="0.1237397960205493"/>
    <n v="16.186"/>
    <n v="18.304000000000002"/>
    <n v="-1"/>
    <n v="-1"/>
    <n v="0.97499999999999998"/>
    <n v="2.5000000000000022E-2"/>
    <n v="172237.56320785041"/>
    <n v="4.2741844608924495E-3"/>
    <n v="0"/>
    <n v="0"/>
    <n v="0"/>
    <n v="201435.45809565537"/>
    <m/>
    <m/>
    <s v=""/>
    <s v=""/>
    <n v="108.36658466111956"/>
    <x v="1701"/>
    <n v="108.26"/>
    <n v="-1.4605384999988313E-4"/>
    <n v="108.37"/>
    <n v="113.35792393543275"/>
    <n v="-4.5111409486878529E-2"/>
    <n v="0"/>
    <d v="2010-12-22T00:00:00"/>
  </r>
  <r>
    <x v="1744"/>
    <n v="1258.51"/>
    <n v="7.7134723348759593E-4"/>
    <n v="9.1493074300351696E-3"/>
    <n v="0"/>
    <n v="2115.3200000000002"/>
    <n v="2115.3200000000002"/>
    <n v="1258.51"/>
    <n v="17.52"/>
    <n v="0.17519999999999999"/>
    <n v="6.1424378636961235E-2"/>
    <n v="0.24437999999999999"/>
    <n v="15742.99"/>
    <n v="14068.73"/>
    <n v="5.9451794535953697E-7"/>
    <n v="0.11377562136303876"/>
    <n v="16.497999999999998"/>
    <n v="18.076500000000003"/>
    <n v="-1"/>
    <n v="-1"/>
    <n v="0.97499999999999998"/>
    <n v="2.5000000000000022E-2"/>
    <n v="172389.66738673151"/>
    <n v="6.3974035020999409E-3"/>
    <n v="0"/>
    <n v="0"/>
    <n v="0"/>
    <n v="201615.19658045241"/>
    <m/>
    <m/>
    <s v=""/>
    <s v=""/>
    <n v="108.46327888721937"/>
    <x v="1702"/>
    <n v="108.35"/>
    <n v="-1.1118232538742667E-4"/>
    <n v="108.17"/>
    <n v="113.35792393543275"/>
    <n v="-4.4284249094468264E-2"/>
    <n v="0"/>
    <d v="2010-12-23T00:00:00"/>
  </r>
  <r>
    <x v="1745"/>
    <n v="1259.78"/>
    <n v="1.0091298440217944E-3"/>
    <n v="4.1283509925033046E-3"/>
    <n v="0"/>
    <n v="2117.83"/>
    <n v="2117.83"/>
    <n v="1259.78"/>
    <n v="17.28"/>
    <n v="0.17280000000000001"/>
    <n v="7.0631590467321426E-2"/>
    <n v="0.24562999999999999"/>
    <n v="15558.5"/>
    <n v="13903.79"/>
    <n v="1.0173163514729537E-6"/>
    <n v="0.10216840953267858"/>
    <n v="16.72"/>
    <n v="17.876000000000001"/>
    <n v="-1"/>
    <n v="-1"/>
    <n v="0.97499999999999998"/>
    <n v="2.5000000000000022E-2"/>
    <n v="172508.75499292597"/>
    <n v="8.0987274531822973E-3"/>
    <n v="0"/>
    <n v="0"/>
    <n v="0"/>
    <n v="201789.3811205072"/>
    <m/>
    <m/>
    <s v=""/>
    <s v=""/>
    <n v="108.55698524798106"/>
    <x v="1703"/>
    <n v="108.44"/>
    <n v="-1.0393498389826838E-4"/>
    <n v="108.68"/>
    <n v="113.35792393543275"/>
    <n v="-4.348345906453166E-2"/>
    <n v="0"/>
    <d v="2010-12-24T00:00:00"/>
  </r>
  <r>
    <x v="1746"/>
    <n v="1257.8800000000001"/>
    <n v="-1.5081998444171907E-3"/>
    <n v="-7.5941205931062683E-4"/>
    <n v="0"/>
    <n v="2114.6999999999998"/>
    <n v="2114.6999999999998"/>
    <n v="1257.8800000000001"/>
    <n v="17.52"/>
    <n v="0.17519999999999999"/>
    <n v="7.6173250486930522E-2"/>
    <n v="0.24687999999999996"/>
    <n v="15445.8"/>
    <n v="13803.01"/>
    <n v="2.2781021722148453E-6"/>
    <n v="9.9026749513069473E-2"/>
    <n v="16.878"/>
    <n v="17.562999999999999"/>
    <n v="-1"/>
    <n v="-1"/>
    <n v="0.97499999999999998"/>
    <n v="2.5000000000000022E-2"/>
    <n v="172223.82151771631"/>
    <n v="5.3125483038458654E-3"/>
    <n v="0"/>
    <n v="0"/>
    <n v="0"/>
    <n v="201462.06453752061"/>
    <m/>
    <m/>
    <s v=""/>
    <s v=""/>
    <n v="108.38089817504695"/>
    <x v="1704"/>
    <n v="108.26"/>
    <n v="-9.206800603389631E-5"/>
    <n v="108.28"/>
    <n v="113.35792393543275"/>
    <n v="-4.5059851490182323E-2"/>
    <n v="0"/>
    <d v="2010-12-27T00:00:00"/>
  </r>
  <r>
    <x v="1747"/>
    <n v="1257.6400000000001"/>
    <n v="-1.9079721436066066E-4"/>
    <n v="6.9416173455849606E-4"/>
    <n v="0"/>
    <n v="2114.29"/>
    <n v="2114.29"/>
    <n v="1257.6400000000001"/>
    <n v="17.75"/>
    <n v="0.17749999999999999"/>
    <n v="7.8451607309589902E-2"/>
    <n v="0.25187999999999999"/>
    <n v="15221.3"/>
    <n v="13602.32"/>
    <n v="3.6410523923869871E-8"/>
    <n v="9.9048392690410089E-2"/>
    <n v="17.291999999999998"/>
    <n v="17.371000000000002"/>
    <n v="-1"/>
    <n v="-1"/>
    <n v="0.97499999999999998"/>
    <n v="2.5000000000000022E-2"/>
    <n v="172129.18162724798"/>
    <n v="3.5582252329580122E-4"/>
    <n v="0"/>
    <n v="0"/>
    <n v="0"/>
    <n v="201350.77663249569"/>
    <m/>
    <m/>
    <s v=""/>
    <s v=""/>
    <n v="108.3210284267134"/>
    <x v="1705"/>
    <n v="108.26"/>
    <n v="-6.7042906569059202E-4"/>
    <n v="108.38"/>
    <n v="113.35792393543275"/>
    <n v="-4.5612202540242897E-2"/>
    <n v="0"/>
    <d v="2010-12-28T00:00:00"/>
  </r>
  <r>
    <x v="1748"/>
    <n v="1271.8699999999999"/>
    <n v="1.1314843675455544E-2"/>
    <n v="1.1396323694187083E-2"/>
    <n v="0"/>
    <n v="2138.3000000000002"/>
    <n v="2138.3000000000002"/>
    <n v="1271.8699999999999"/>
    <n v="17.61"/>
    <n v="0.17610000000000001"/>
    <n v="7.9216831258620571E-2"/>
    <n v="0.25187999999999999"/>
    <n v="14967.08"/>
    <n v="13374.94"/>
    <n v="1.2659196848920594E-4"/>
    <n v="9.6883168741379436E-2"/>
    <n v="17.547999999999998"/>
    <n v="17.288999999999998"/>
    <n v="1"/>
    <n v="0"/>
    <n v="0.97499999999999998"/>
    <n v="2.5000000000000022E-2"/>
    <n v="173956.1721099212"/>
    <n v="6.6039496943193221E-4"/>
    <n v="0"/>
    <n v="0"/>
    <n v="0"/>
    <n v="203496.09198293163"/>
    <m/>
    <m/>
    <s v=""/>
    <s v=""/>
    <n v="109.47514746685486"/>
    <x v="1706"/>
    <n v="109.34"/>
    <n v="-7.7029976475517792E-5"/>
    <n v="109.53"/>
    <n v="113.35792393543275"/>
    <n v="-3.551887908033613E-2"/>
    <n v="0"/>
    <d v="2010-12-29T00:00:00"/>
  </r>
  <r>
    <x v="1749"/>
    <n v="1270.2"/>
    <n v="-1.3130272747999827E-3"/>
    <n v="9.311949185899504E-3"/>
    <n v="0"/>
    <n v="2135.5300000000002"/>
    <n v="2135.5300000000002"/>
    <n v="1270.2"/>
    <n v="17.38"/>
    <n v="0.17379999999999998"/>
    <n v="9.8985612555091737E-2"/>
    <n v="0.24687999999999996"/>
    <n v="14868.4"/>
    <n v="13286.71"/>
    <n v="1.7263070646105783E-6"/>
    <n v="7.4814387444908245E-2"/>
    <n v="17.535999999999998"/>
    <n v="17.268999999999998"/>
    <n v="1"/>
    <n v="0"/>
    <n v="0.97499999999999998"/>
    <n v="2.5000000000000022E-2"/>
    <n v="173704.78487602048"/>
    <n v="9.9781306125239499E-3"/>
    <n v="0"/>
    <n v="0"/>
    <n v="0"/>
    <n v="203205.52714406373"/>
    <m/>
    <n v="203577.22"/>
    <s v=""/>
    <n v="-1.8258077005681717E-3"/>
    <n v="109.31883179379312"/>
    <x v="1707"/>
    <n v="109.19"/>
    <n v="-1.5912341371149274E-4"/>
    <n v="109.53"/>
    <n v="113.35792393543275"/>
    <n v="-3.6921094491460527E-2"/>
    <n v="0"/>
    <d v="2010-12-30T00:00:00"/>
  </r>
  <r>
    <x v="1750"/>
    <n v="1276.56"/>
    <n v="5.0070854983466084E-3"/>
    <n v="1.3309904840224318E-2"/>
    <n v="0"/>
    <n v="2146.5"/>
    <n v="2146.5"/>
    <n v="1276.56"/>
    <n v="17.02"/>
    <n v="0.17019999999999999"/>
    <n v="0.10889198177386056"/>
    <n v="0.24374999999999999"/>
    <n v="14592.44"/>
    <n v="13040.05"/>
    <n v="2.4945946582321243E-5"/>
    <n v="6.1308018226139425E-2"/>
    <n v="17.507999999999999"/>
    <n v="17.237000000000002"/>
    <n v="1"/>
    <n v="0"/>
    <n v="0.97499999999999998"/>
    <n v="2.5000000000000022E-2"/>
    <n v="174472.17752427"/>
    <n v="7.6287489222812699E-3"/>
    <n v="0"/>
    <n v="0"/>
    <n v="0"/>
    <n v="204128.9888608373"/>
    <m/>
    <m/>
    <s v=""/>
    <s v=""/>
    <n v="109.81562810392698"/>
    <x v="1708"/>
    <n v="109.68"/>
    <n v="-1.2853025976578003E-4"/>
    <n v="109.51"/>
    <n v="113.35792393543275"/>
    <n v="-3.25695902513774E-2"/>
    <n v="0"/>
    <d v="2010-12-31T00:00:00"/>
  </r>
  <r>
    <x v="1751"/>
    <n v="1273.8499999999999"/>
    <n v="-2.1228927743310866E-3"/>
    <n v="1.2695211910310422E-2"/>
    <n v="0"/>
    <n v="2142.7600000000002"/>
    <n v="2142.7600000000002"/>
    <n v="1273.8499999999999"/>
    <n v="17.399999999999999"/>
    <n v="0.17399999999999999"/>
    <n v="0.11101595267496911"/>
    <n v="0.24374999999999999"/>
    <n v="14555.93"/>
    <n v="13007.37"/>
    <n v="4.5162595700066602E-6"/>
    <n v="6.2984047325030879E-2"/>
    <n v="17.455999999999996"/>
    <n v="17.188499999999998"/>
    <n v="1"/>
    <n v="0"/>
    <n v="0.97499999999999998"/>
    <n v="2.5000000000000022E-2"/>
    <n v="174100.12021368914"/>
    <n v="1.1381581945939745E-2"/>
    <n v="0"/>
    <n v="0"/>
    <n v="0"/>
    <n v="203769.44391239266"/>
    <m/>
    <m/>
    <s v=""/>
    <s v=""/>
    <n v="109.62220308102658"/>
    <x v="1709"/>
    <n v="109.48"/>
    <n v="-9.2325465244513794E-5"/>
    <n v="109.64"/>
    <n v="113.35792393543275"/>
    <n v="-3.4298720304566377E-2"/>
    <n v="0"/>
    <d v="2011-01-03T00:00:00"/>
  </r>
  <r>
    <x v="1752"/>
    <n v="1271.5"/>
    <n v="-1.8448011932330477E-3"/>
    <n v="1.1041207931438035E-2"/>
    <n v="0"/>
    <n v="2138.81"/>
    <n v="2138.81"/>
    <n v="1271.5"/>
    <n v="17.14"/>
    <n v="0.1714"/>
    <n v="0.10815926761410824"/>
    <n v="0.24124999999999996"/>
    <n v="14614.55"/>
    <n v="13059.7"/>
    <n v="3.409580473697539E-6"/>
    <n v="6.3240732385891757E-2"/>
    <n v="17.431999999999999"/>
    <n v="17.171499999999998"/>
    <n v="1"/>
    <n v="0"/>
    <n v="0.97499999999999998"/>
    <n v="2.5000000000000022E-2"/>
    <n v="173804.48017840378"/>
    <n v="1.0894536420327894E-2"/>
    <n v="0"/>
    <n v="0"/>
    <n v="0"/>
    <n v="203423.7183095362"/>
    <m/>
    <m/>
    <s v=""/>
    <s v=""/>
    <n v="109.43621247557087"/>
    <x v="1710"/>
    <n v="109.29"/>
    <n v="-7.9461627447874328E-5"/>
    <n v="108.79"/>
    <n v="113.35792393543275"/>
    <n v="-3.5962270260158524E-2"/>
    <n v="0"/>
    <d v="2011-01-04T00:00:00"/>
  </r>
  <r>
    <x v="1753"/>
    <n v="1269.75"/>
    <n v="-1.376327172630698E-3"/>
    <n v="-1.6499629166482066E-3"/>
    <n v="0"/>
    <n v="2135.86"/>
    <n v="2135.86"/>
    <n v="1269.75"/>
    <n v="17.54"/>
    <n v="0.1754"/>
    <n v="0.1118751382459291"/>
    <n v="0.24124999999999996"/>
    <n v="14602.69"/>
    <n v="13048.94"/>
    <n v="1.8968869237024479E-6"/>
    <n v="6.3524861754070905E-2"/>
    <n v="17.309999999999999"/>
    <n v="17.165999999999997"/>
    <n v="1"/>
    <n v="0"/>
    <n v="0.97499999999999998"/>
    <n v="2.5000000000000022E-2"/>
    <n v="173567.66866989573"/>
    <n v="9.7327979795065467E-3"/>
    <n v="0"/>
    <n v="0"/>
    <n v="0"/>
    <n v="203146.02909538374"/>
    <m/>
    <m/>
    <s v=""/>
    <s v=""/>
    <n v="109.28682352479021"/>
    <x v="1711"/>
    <n v="109.14"/>
    <n v="-1.5010922261649018E-4"/>
    <n v="109.2"/>
    <n v="113.35792393543275"/>
    <n v="-3.7353426288937008E-2"/>
    <n v="0"/>
    <d v="2011-01-05T00:00:00"/>
  </r>
  <r>
    <x v="1754"/>
    <n v="1274.48"/>
    <n v="3.7251427446347574E-3"/>
    <n v="3.3882071027865335E-3"/>
    <n v="0"/>
    <n v="2143.8200000000002"/>
    <n v="2143.8200000000002"/>
    <n v="1274.48"/>
    <n v="16.89"/>
    <n v="0.16889999999999999"/>
    <n v="0.10644397429536229"/>
    <n v="0.24"/>
    <n v="14152.21"/>
    <n v="12646.34"/>
    <n v="1.3825171742406364E-5"/>
    <n v="6.2456025704637708E-2"/>
    <n v="17.295999999999999"/>
    <n v="17.162499999999998"/>
    <n v="1"/>
    <n v="0"/>
    <n v="0.97499999999999998"/>
    <n v="2.5000000000000022E-2"/>
    <n v="174064.19147041783"/>
    <n v="-2.2333409347498057E-3"/>
    <n v="0"/>
    <n v="0"/>
    <n v="0"/>
    <n v="203727.52187878999"/>
    <m/>
    <m/>
    <s v=""/>
    <s v=""/>
    <n v="109.59965021150443"/>
    <x v="1712"/>
    <n v="109.45"/>
    <n v="-1.5415016634412471E-4"/>
    <n v="109.35"/>
    <n v="113.35792393543275"/>
    <n v="-3.4623037674672119E-2"/>
    <n v="0"/>
    <d v="2011-01-06T00:00:00"/>
  </r>
  <r>
    <x v="1755"/>
    <n v="1285.96"/>
    <n v="9.0075952545352056E-3"/>
    <n v="7.3887168589751306E-3"/>
    <n v="0"/>
    <n v="2163.36"/>
    <n v="2163.36"/>
    <n v="1285.96"/>
    <n v="16.239999999999998"/>
    <n v="0.16239999999999999"/>
    <n v="0.10002519874631875"/>
    <n v="0.24"/>
    <n v="13475.15"/>
    <n v="12041.27"/>
    <n v="8.0411910630203676E-5"/>
    <n v="6.2374801253681236E-2"/>
    <n v="17.198"/>
    <n v="17.1295"/>
    <n v="1"/>
    <n v="0"/>
    <n v="0.97499999999999998"/>
    <n v="2.5000000000000022E-2"/>
    <n v="175384.6892124872"/>
    <n v="2.0690655968624849E-3"/>
    <n v="0"/>
    <n v="0"/>
    <n v="0"/>
    <n v="205294.32396189921"/>
    <m/>
    <m/>
    <s v=""/>
    <s v=""/>
    <n v="110.44254546039275"/>
    <x v="1713"/>
    <n v="110.28"/>
    <n v="-7.369711164262327E-5"/>
    <n v="110.23"/>
    <n v="113.35792393543275"/>
    <n v="-2.7223957053610803E-2"/>
    <n v="0"/>
    <d v="2011-01-07T00:00:00"/>
  </r>
  <r>
    <x v="1756"/>
    <n v="1283.76"/>
    <n v="-1.7107841612492569E-3"/>
    <n v="7.8008254720569603E-3"/>
    <n v="0"/>
    <n v="2159.66"/>
    <n v="2159.66"/>
    <n v="1283.76"/>
    <n v="16.39"/>
    <n v="0.16390000000000002"/>
    <n v="9.7555642809589047E-2"/>
    <n v="0.24"/>
    <n v="13380.85"/>
    <n v="11956.95"/>
    <n v="2.9317974038828845E-6"/>
    <n v="6.6344357190410971E-2"/>
    <n v="17.041999999999998"/>
    <n v="17.061"/>
    <n v="-1"/>
    <n v="0"/>
    <n v="0.97499999999999998"/>
    <n v="2.5000000000000022E-2"/>
    <n v="175061.4413489947"/>
    <n v="5.2301272395725018E-3"/>
    <n v="0"/>
    <n v="0"/>
    <n v="0"/>
    <n v="204916.06986791684"/>
    <m/>
    <m/>
    <s v=""/>
    <s v=""/>
    <n v="110.23905544584184"/>
    <x v="1714"/>
    <n v="110.08"/>
    <n v="-1.287033949494143E-4"/>
    <n v="110.09"/>
    <n v="113.35792393543275"/>
    <n v="-2.9041565784355017E-2"/>
    <n v="0"/>
    <d v="2011-01-10T00:00:00"/>
  </r>
  <r>
    <x v="1757"/>
    <n v="1293.24"/>
    <n v="7.3845578612825591E-3"/>
    <n v="1.7030184526572567E-2"/>
    <n v="0"/>
    <n v="2175.6799999999998"/>
    <n v="2175.6799999999998"/>
    <n v="1293.24"/>
    <n v="15.46"/>
    <n v="0.15460000000000002"/>
    <n v="8.8003233279905599E-2"/>
    <n v="0.23874999999999999"/>
    <n v="12763.99"/>
    <n v="11405.68"/>
    <n v="5.4131710070988703E-5"/>
    <n v="6.6596766720094416E-2"/>
    <n v="16.84"/>
    <n v="16.983499999999999"/>
    <n v="-1"/>
    <n v="0"/>
    <n v="0.97499999999999998"/>
    <n v="2.5000000000000022E-2"/>
    <n v="176120.0956104231"/>
    <n v="5.5216569300793328E-3"/>
    <n v="0"/>
    <n v="0"/>
    <n v="0"/>
    <n v="206161.93563280586"/>
    <m/>
    <m/>
    <s v=""/>
    <s v=""/>
    <n v="110.90929602395855"/>
    <x v="1715"/>
    <n v="110.75"/>
    <n v="-1.6128588942510014E-4"/>
    <n v="110.01"/>
    <n v="113.35792393543275"/>
    <n v="-2.3163677108114622E-2"/>
    <n v="0"/>
    <d v="2011-01-11T00:00:00"/>
  </r>
  <r>
    <x v="1758"/>
    <n v="1295.02"/>
    <n v="1.3763879867618733E-3"/>
    <n v="1.9782899685965138E-2"/>
    <n v="0"/>
    <n v="2178.7199999999998"/>
    <n v="2178.7199999999998"/>
    <n v="1295.02"/>
    <n v="15.87"/>
    <n v="0.15869999999999998"/>
    <n v="8.7667002395762306E-2"/>
    <n v="0.24"/>
    <n v="12387.94"/>
    <n v="11069.45"/>
    <n v="1.8918396860203686E-6"/>
    <n v="7.1032997604237674E-2"/>
    <n v="16.504000000000001"/>
    <n v="16.886999999999997"/>
    <n v="-1"/>
    <n v="0"/>
    <n v="0.97499999999999998"/>
    <n v="2.5000000000000022E-2"/>
    <n v="176226.64809083805"/>
    <n v="1.3323105535843593E-2"/>
    <n v="0"/>
    <n v="0"/>
    <n v="0"/>
    <n v="206290.94928419578"/>
    <m/>
    <m/>
    <s v=""/>
    <s v=""/>
    <n v="110.97870172297479"/>
    <x v="1716"/>
    <n v="110.8"/>
    <n v="-9.1178863658725184E-5"/>
    <n v="110.88"/>
    <n v="113.35792393543275"/>
    <n v="-2.2654142422269929E-2"/>
    <n v="0"/>
    <d v="2011-01-12T00:00:00"/>
  </r>
  <r>
    <x v="1759"/>
    <n v="1281.92"/>
    <n v="-1.0115673889206311E-2"/>
    <n v="5.9420830521240697E-3"/>
    <n v="0"/>
    <n v="2156.9699999999998"/>
    <n v="2156.9699999999998"/>
    <n v="1281.92"/>
    <n v="17.309999999999999"/>
    <n v="0.17309999999999998"/>
    <n v="0.104069232127773"/>
    <n v="0.23687999999999998"/>
    <n v="13012.6"/>
    <n v="11627.57"/>
    <n v="1.0337165067020814E-4"/>
    <n v="6.9030767872226978E-2"/>
    <n v="16.169999999999998"/>
    <n v="16.875"/>
    <n v="-1"/>
    <n v="0"/>
    <n v="0.97499999999999998"/>
    <n v="2.5000000000000022E-2"/>
    <n v="174710.6960963828"/>
    <n v="1.531955485326808E-2"/>
    <n v="0"/>
    <n v="0"/>
    <n v="0"/>
    <n v="204543.10148197584"/>
    <m/>
    <m/>
    <s v=""/>
    <s v=""/>
    <n v="110.03840899286332"/>
    <x v="1717"/>
    <n v="109.86"/>
    <n v="-1.0608775415921201E-4"/>
    <n v="109.9"/>
    <n v="113.35792393543275"/>
    <n v="-3.0960153593706408E-2"/>
    <n v="0"/>
    <d v="2011-01-13T00:00:00"/>
  </r>
  <r>
    <x v="1760"/>
    <n v="1280.26"/>
    <n v="-1.2949326010983642E-3"/>
    <n v="-4.3604448035095E-3"/>
    <n v="0"/>
    <n v="2154.1799999999998"/>
    <n v="2154.1799999999998"/>
    <n v="1280.26"/>
    <n v="17.989999999999998"/>
    <n v="0.17989999999999998"/>
    <n v="0.1056448946234447"/>
    <n v="0.23687999999999998"/>
    <n v="12945.38"/>
    <n v="11567.45"/>
    <n v="1.6790244302374117E-6"/>
    <n v="7.4255105376555275E-2"/>
    <n v="16.253999999999998"/>
    <n v="16.919999999999998"/>
    <n v="-1"/>
    <n v="0"/>
    <n v="0.97499999999999998"/>
    <n v="2.5000000000000022E-2"/>
    <n v="174467.53007502717"/>
    <n v="3.7141736074697285E-3"/>
    <n v="0"/>
    <n v="0"/>
    <n v="0"/>
    <n v="204258.72762869226"/>
    <m/>
    <m/>
    <s v=""/>
    <s v=""/>
    <n v="109.88542389511241"/>
    <x v="1718"/>
    <n v="109.71"/>
    <n v="-1.5705721057879263E-4"/>
    <n v="109.58"/>
    <n v="113.35792393543275"/>
    <n v="-3.233258474363887E-2"/>
    <n v="0"/>
    <d v="2011-01-14T00:00:00"/>
  </r>
  <r>
    <x v="1761"/>
    <n v="1283.3499999999999"/>
    <n v="2.4135722431379847E-3"/>
    <n v="-2.3608839912225843E-4"/>
    <n v="0"/>
    <n v="2159.4299999999998"/>
    <n v="2159.4299999999998"/>
    <n v="1283.3499999999999"/>
    <n v="18.47"/>
    <n v="0.18469999999999998"/>
    <n v="0.11036939058661027"/>
    <n v="0.23687999999999998"/>
    <n v="13079.21"/>
    <n v="11686.99"/>
    <n v="5.8113021542078548E-6"/>
    <n v="7.4330609413389703E-2"/>
    <n v="16.603999999999999"/>
    <n v="16.994999999999997"/>
    <n v="-1"/>
    <n v="0"/>
    <n v="0.97499999999999998"/>
    <n v="2.5000000000000022E-2"/>
    <n v="174923.16724310239"/>
    <n v="-5.2294139333270984E-3"/>
    <n v="0"/>
    <n v="0"/>
    <n v="0"/>
    <n v="204796.8769596364"/>
    <m/>
    <m/>
    <s v=""/>
    <s v=""/>
    <n v="110.17493302912192"/>
    <x v="1719"/>
    <n v="109.99"/>
    <n v="-1.0084306284074973E-4"/>
    <n v="109.96"/>
    <n v="113.35792393543275"/>
    <n v="-2.9808376394042435E-2"/>
    <n v="0"/>
    <d v="2011-01-17T00:00:00"/>
  </r>
  <r>
    <x v="1762"/>
    <n v="1290.8399999999999"/>
    <n v="5.8362878404176755E-3"/>
    <n v="-1.7843584199871421E-3"/>
    <n v="0"/>
    <n v="2172.0300000000002"/>
    <n v="2172.0300000000002"/>
    <n v="1290.8399999999999"/>
    <n v="17.649999999999999"/>
    <n v="0.17649999999999999"/>
    <n v="0.10222077149239944"/>
    <n v="0.23687999999999998"/>
    <n v="12772.4"/>
    <n v="11412.68"/>
    <n v="3.3864516564968202E-5"/>
    <n v="7.4279228507600548E-2"/>
    <n v="17.02"/>
    <n v="17.145999999999997"/>
    <n v="-1"/>
    <n v="0"/>
    <n v="0.97499999999999998"/>
    <n v="2.5000000000000022E-2"/>
    <n v="175815.9043639435"/>
    <n v="-7.8986043315298904E-4"/>
    <n v="0"/>
    <n v="0"/>
    <n v="0"/>
    <n v="205841.86434833318"/>
    <m/>
    <m/>
    <s v=""/>
    <s v=""/>
    <n v="110.73710671690056"/>
    <x v="1720"/>
    <n v="110.54"/>
    <n v="-7.7340827602134787E-5"/>
    <n v="110.55"/>
    <n v="113.35792393543275"/>
    <n v="-2.4934059238115647E-2"/>
    <n v="0"/>
    <d v="2011-01-18T00:00:00"/>
  </r>
  <r>
    <x v="1763"/>
    <n v="1291.18"/>
    <n v="2.6339437885414263E-4"/>
    <n v="-2.8973520278948728E-3"/>
    <n v="0"/>
    <n v="2172.67"/>
    <n v="2172.67"/>
    <n v="1291.18"/>
    <n v="17.59"/>
    <n v="0.1759"/>
    <n v="0.10179672941162668"/>
    <n v="0.23687999999999998"/>
    <n v="12636.79"/>
    <n v="11291.46"/>
    <n v="6.935832981677208E-8"/>
    <n v="7.4103270588373321E-2"/>
    <n v="17.457999999999998"/>
    <n v="17.205000000000002"/>
    <n v="1"/>
    <n v="0"/>
    <n v="0.97499999999999998"/>
    <n v="2.5000000000000022E-2"/>
    <n v="175814.3697616476"/>
    <n v="-1.7271807934540195E-3"/>
    <n v="0"/>
    <n v="0"/>
    <n v="0"/>
    <n v="205846.36265645246"/>
    <m/>
    <m/>
    <s v=""/>
    <s v=""/>
    <n v="110.73952667956377"/>
    <x v="1721"/>
    <n v="110.54"/>
    <n v="-8.1515247985830541E-5"/>
    <n v="110.43"/>
    <n v="113.35792393543275"/>
    <n v="-2.4938129888081639E-2"/>
    <n v="0"/>
    <d v="2011-01-19T00:00:00"/>
  </r>
  <r>
    <x v="1764"/>
    <n v="1296.6300000000001"/>
    <n v="4.2209451819266164E-3"/>
    <n v="1.1439267043238055E-2"/>
    <n v="0"/>
    <n v="2181.92"/>
    <n v="2181.92"/>
    <n v="1296.6300000000001"/>
    <n v="16.64"/>
    <n v="0.16639999999999999"/>
    <n v="9.3176353101976028E-2"/>
    <n v="0.23687999999999998"/>
    <n v="12206.91"/>
    <n v="10907.29"/>
    <n v="1.7741466132139535E-5"/>
    <n v="7.3223646898023964E-2"/>
    <n v="17.802"/>
    <n v="17.200999999999997"/>
    <n v="1"/>
    <n v="0"/>
    <n v="0.97499999999999998"/>
    <n v="2.5000000000000022E-2"/>
    <n v="176388.37644510181"/>
    <n v="-2.339477789862654E-3"/>
    <n v="0"/>
    <n v="0"/>
    <n v="0"/>
    <n v="206525.7678851285"/>
    <m/>
    <m/>
    <s v=""/>
    <s v=""/>
    <n v="111.10502749520253"/>
    <x v="1722"/>
    <n v="110.91"/>
    <n v="-1.5403927508117476E-4"/>
    <n v="111.07"/>
    <n v="113.35792393543275"/>
    <n v="-2.1745356176742003E-2"/>
    <n v="0"/>
    <d v="2011-01-20T00:00:00"/>
  </r>
  <r>
    <x v="1765"/>
    <n v="1299.54"/>
    <n v="2.2442794012169642E-3"/>
    <n v="1.4978479045553383E-2"/>
    <n v="0"/>
    <n v="2186.9299999999998"/>
    <n v="2186.9299999999998"/>
    <n v="1299.54"/>
    <n v="16.149999999999999"/>
    <n v="0.16149999999999998"/>
    <n v="8.7109817173741777E-2"/>
    <n v="0.23563000000000001"/>
    <n v="11995.81"/>
    <n v="10718.61"/>
    <n v="5.0255092744125321E-6"/>
    <n v="7.43901828262582E-2"/>
    <n v="17.667999999999999"/>
    <n v="17.156999999999996"/>
    <n v="1"/>
    <n v="0"/>
    <n v="0.97499999999999998"/>
    <n v="2.5000000000000022E-2"/>
    <n v="176698.06316810602"/>
    <n v="9.6026195659679736E-3"/>
    <n v="0"/>
    <n v="0"/>
    <n v="0"/>
    <n v="206898.83648270657"/>
    <m/>
    <m/>
    <s v=""/>
    <s v=""/>
    <n v="111.30572785921019"/>
    <x v="1723"/>
    <n v="111.1"/>
    <n v="-8.693752705490887E-5"/>
    <n v="111.07"/>
    <n v="113.35792393543275"/>
    <n v="-2.0003742270193192E-2"/>
    <n v="0"/>
    <d v="2011-01-21T00:00:00"/>
  </r>
  <r>
    <x v="1766"/>
    <n v="1276.3399999999999"/>
    <n v="-1.7852470874309412E-2"/>
    <n v="-5.2875640718940131E-3"/>
    <n v="0"/>
    <n v="2147.9499999999998"/>
    <n v="2147.9499999999998"/>
    <n v="1276.3399999999999"/>
    <n v="20.04"/>
    <n v="0.20039999999999999"/>
    <n v="0.12565264510521457"/>
    <n v="0.23563000000000001"/>
    <n v="13218.6"/>
    <n v="11811.16"/>
    <n v="3.2449513812021465E-4"/>
    <n v="7.4747354894785428E-2"/>
    <n v="17.3"/>
    <n v="17.100499999999997"/>
    <n v="1"/>
    <n v="0"/>
    <n v="0.97499999999999998"/>
    <n v="2.5000000000000022E-2"/>
    <n v="174072.70026531641"/>
    <n v="1.2784803522578825E-2"/>
    <n v="0"/>
    <n v="0"/>
    <n v="0"/>
    <n v="203830.50558887425"/>
    <m/>
    <m/>
    <s v=""/>
    <s v=""/>
    <n v="109.65505253760463"/>
    <x v="1724"/>
    <n v="109.45"/>
    <n v="-9.1259827235123936E-5"/>
    <n v="109.43"/>
    <n v="113.35792393543275"/>
    <n v="-3.4562315429799484E-2"/>
    <n v="1"/>
    <d v="2011-01-24T00:00:00"/>
  </r>
  <r>
    <x v="1767"/>
    <n v="1286.1199999999999"/>
    <n v="7.662535061190523E-3"/>
    <n v="-3.4613168511211656E-3"/>
    <n v="0"/>
    <n v="2164.4"/>
    <n v="2164.4"/>
    <n v="1286.1199999999999"/>
    <n v="19.53"/>
    <n v="0.1953"/>
    <n v="9.8877484785371089E-2"/>
    <n v="0.23530999999999999"/>
    <n v="13046.07"/>
    <n v="11656.84"/>
    <n v="5.8267680325176406E-5"/>
    <n v="9.6422515214628912E-2"/>
    <n v="17.613999999999997"/>
    <n v="17.226499999999998"/>
    <n v="1"/>
    <n v="0"/>
    <n v="0.97499999999999998"/>
    <n v="2.5000000000000022E-2"/>
    <n v="175316.33333349921"/>
    <n v="-4.8619459113956598E-3"/>
    <n v="0"/>
    <n v="0"/>
    <n v="0"/>
    <n v="205285.99845656974"/>
    <m/>
    <m/>
    <s v=""/>
    <s v=""/>
    <n v="110.43806657377239"/>
    <x v="1725"/>
    <n v="110.23"/>
    <n v="-1.5527539316506633E-4"/>
    <n v="110.24"/>
    <n v="113.35792393543275"/>
    <n v="-2.7744332578044539E-2"/>
    <n v="0"/>
    <d v="2011-01-25T00:00:00"/>
  </r>
  <r>
    <x v="1768"/>
    <n v="1307.5899999999999"/>
    <n v="1.6693621124000968E-2"/>
    <n v="1.296890989402566E-2"/>
    <n v="0"/>
    <n v="2200.54"/>
    <n v="2200.54"/>
    <n v="1307.5899999999999"/>
    <n v="17.63"/>
    <n v="0.17629999999999998"/>
    <n v="7.6534884169157588E-2"/>
    <n v="0.23599999999999996"/>
    <n v="12374.21"/>
    <n v="11056.48"/>
    <n v="2.7409498318728637E-4"/>
    <n v="9.9765115830842396E-2"/>
    <n v="17.990000000000002"/>
    <n v="17.315499999999997"/>
    <n v="1"/>
    <n v="0"/>
    <n v="0.97499999999999998"/>
    <n v="2.5000000000000022E-2"/>
    <n v="177944.0990786512"/>
    <n v="-2.8414439083404019E-3"/>
    <n v="0"/>
    <n v="0"/>
    <n v="0"/>
    <n v="208363.76019663812"/>
    <m/>
    <m/>
    <s v=""/>
    <s v=""/>
    <n v="112.09381542417336"/>
    <x v="1726"/>
    <n v="111.88"/>
    <n v="-1.5780103696316772E-4"/>
    <n v="111.84"/>
    <n v="113.35792393543275"/>
    <n v="-1.3193420129148259E-2"/>
    <n v="0"/>
    <d v="2011-01-26T00:00:00"/>
  </r>
  <r>
    <x v="1769"/>
    <n v="1304.03"/>
    <n v="-2.7225659419236603E-3"/>
    <n v="6.0253987701753831E-3"/>
    <n v="0"/>
    <n v="2194.94"/>
    <n v="2194.94"/>
    <n v="1304.03"/>
    <n v="17.3"/>
    <n v="0.17300000000000001"/>
    <n v="5.8690695235946319E-2"/>
    <n v="0.23499999999999996"/>
    <n v="12390.74"/>
    <n v="11071.2"/>
    <n v="7.4325964509885588E-6"/>
    <n v="0.1143093047640537"/>
    <n v="17.997999999999998"/>
    <n v="17.316500000000001"/>
    <n v="1"/>
    <n v="0"/>
    <n v="0.9"/>
    <n v="9.9999999999999978E-2"/>
    <n v="177477.66877746981"/>
    <n v="1.2113511084963502E-2"/>
    <n v="0"/>
    <n v="0"/>
    <n v="0"/>
    <n v="207853.7246576958"/>
    <m/>
    <n v="208234.75"/>
    <s v=""/>
    <n v="-1.8297874985044871E-3"/>
    <n v="111.81943071587277"/>
    <x v="1727"/>
    <n v="111.6"/>
    <n v="-1.2882841797334788E-4"/>
    <n v="111.65"/>
    <n v="113.35792393543275"/>
    <n v="-1.5634559326333952E-2"/>
    <n v="0"/>
    <d v="2011-01-27T00:00:00"/>
  </r>
  <r>
    <x v="1770"/>
    <n v="1307.0999999999999"/>
    <n v="2.3542403165570658E-3"/>
    <n v="6.1353596855154846E-3"/>
    <n v="0"/>
    <n v="2200.42"/>
    <n v="2200.42"/>
    <n v="1307.0999999999999"/>
    <n v="16.690000000000001"/>
    <n v="0.16690000000000002"/>
    <n v="5.2220720687941466E-2"/>
    <n v="0.23699999999999996"/>
    <n v="12215.19"/>
    <n v="10914.3"/>
    <n v="5.5294273135144364E-6"/>
    <n v="0.11467927931205855"/>
    <n v="18.13"/>
    <n v="17.312500000000004"/>
    <n v="1"/>
    <n v="0"/>
    <n v="0.9"/>
    <n v="9.9999999999999978E-2"/>
    <n v="177602.19167752942"/>
    <n v="6.175533526195931E-3"/>
    <n v="0"/>
    <n v="0"/>
    <n v="0"/>
    <n v="208026.28532418975"/>
    <m/>
    <m/>
    <s v=""/>
    <s v=""/>
    <n v="111.91226347854317"/>
    <x v="1728"/>
    <n v="111.69"/>
    <n v="-1.3112446227969698E-4"/>
    <n v="111.69"/>
    <n v="113.35792393543275"/>
    <n v="-1.484297848982441E-2"/>
    <n v="0"/>
    <d v="2011-01-28T00:00:00"/>
  </r>
  <r>
    <x v="1771"/>
    <n v="1310.87"/>
    <n v="2.8842475709585091E-3"/>
    <n v="2.6872078130783406E-2"/>
    <n v="0"/>
    <n v="2206.8000000000002"/>
    <n v="2206.8000000000002"/>
    <n v="1310.87"/>
    <n v="15.93"/>
    <n v="0.1593"/>
    <n v="5.0835163657554888E-2"/>
    <n v="0.2369"/>
    <n v="11901.53"/>
    <n v="10634"/>
    <n v="8.294953600412807E-6"/>
    <n v="0.10846483634244511"/>
    <n v="18.238"/>
    <n v="17.296000000000003"/>
    <n v="1"/>
    <n v="0"/>
    <n v="0.9"/>
    <n v="9.9999999999999978E-2"/>
    <n v="177607.09926264783"/>
    <n v="5.1167992065834778E-3"/>
    <n v="0"/>
    <n v="0"/>
    <n v="0"/>
    <n v="208034.96320735262"/>
    <m/>
    <m/>
    <s v=""/>
    <s v=""/>
    <n v="111.91693193448104"/>
    <x v="1729"/>
    <n v="111.69"/>
    <n v="-1.154396817183434E-4"/>
    <n v="111.63"/>
    <n v="113.35792393543275"/>
    <n v="-1.4827524491726307E-2"/>
    <n v="0"/>
    <d v="2011-01-31T00:00:00"/>
  </r>
  <r>
    <x v="1772"/>
    <n v="1319.05"/>
    <n v="6.240130600288385E-3"/>
    <n v="2.5449673669881268E-2"/>
    <n v="0"/>
    <n v="2220.6"/>
    <n v="2220.6"/>
    <n v="1319.05"/>
    <n v="16.28"/>
    <n v="0.1628"/>
    <n v="5.3988871970222674E-2"/>
    <n v="0.23739999999999997"/>
    <n v="11664.17"/>
    <n v="10421.790000000001"/>
    <n v="3.8697626096819869E-5"/>
    <n v="0.10881112802977733"/>
    <n v="17.415999999999997"/>
    <n v="17.2225"/>
    <n v="1"/>
    <n v="1"/>
    <n v="0.85"/>
    <n v="0.15000000000000002"/>
    <n v="178250.13239486469"/>
    <n v="2.0304154482261749E-2"/>
    <n v="0"/>
    <n v="0"/>
    <n v="0"/>
    <n v="208790.89845875121"/>
    <m/>
    <m/>
    <s v=""/>
    <s v=""/>
    <n v="112.32360373989928"/>
    <x v="1730"/>
    <n v="112.09"/>
    <n v="-1.413556588846232E-4"/>
    <n v="112.13"/>
    <n v="113.35792393543275"/>
    <n v="-1.1324911807385818E-2"/>
    <n v="0"/>
    <d v="2011-02-01T00:00:00"/>
  </r>
  <r>
    <x v="1773"/>
    <n v="1324.57"/>
    <n v="4.1848299912816689E-3"/>
    <n v="1.2940882537161968E-2"/>
    <n v="0"/>
    <n v="2230.59"/>
    <n v="2230.59"/>
    <n v="1324.57"/>
    <n v="15.81"/>
    <n v="0.15810000000000002"/>
    <n v="4.8567444012349664E-2"/>
    <n v="0.23549999999999999"/>
    <n v="11531.38"/>
    <n v="10303.1"/>
    <n v="1.7439794031210747E-5"/>
    <n v="0.10953255598765035"/>
    <n v="16.766000000000002"/>
    <n v="17.179500000000001"/>
    <n v="-1"/>
    <n v="0"/>
    <n v="0.9"/>
    <n v="9.9999999999999978E-2"/>
    <n v="178579.68296880371"/>
    <n v="1.6734316795141924E-2"/>
    <n v="0"/>
    <n v="0"/>
    <n v="0"/>
    <n v="209232.76285746263"/>
    <m/>
    <m/>
    <s v=""/>
    <s v=""/>
    <n v="112.56131430101091"/>
    <x v="1731"/>
    <n v="112.32"/>
    <n v="-1.0314346685946774E-4"/>
    <n v="112.2"/>
    <n v="113.35792393543275"/>
    <n v="-9.2583647723488705E-3"/>
    <n v="0"/>
    <d v="2011-02-02T00:00:00"/>
  </r>
  <r>
    <x v="1774"/>
    <n v="1320.88"/>
    <n v="-2.7858097344797272E-3"/>
    <n v="1.2877638744605902E-2"/>
    <n v="0"/>
    <n v="2224.64"/>
    <n v="2224.64"/>
    <n v="1320.88"/>
    <n v="15.87"/>
    <n v="0.15869999999999998"/>
    <n v="4.8493765901801142E-2"/>
    <n v="0.23549999999999999"/>
    <n v="11555.64"/>
    <n v="10324.73"/>
    <n v="7.7824111603891787E-6"/>
    <n v="0.11020623409819884"/>
    <n v="16.402000000000001"/>
    <n v="17.093000000000004"/>
    <n v="-1"/>
    <n v="0"/>
    <n v="0.9"/>
    <n v="9.9999999999999978E-2"/>
    <n v="178169.43330141838"/>
    <n v="3.5718177418830876E-3"/>
    <n v="0"/>
    <n v="0"/>
    <n v="0"/>
    <n v="208774.47454667607"/>
    <m/>
    <m/>
    <s v=""/>
    <s v=""/>
    <n v="112.31476813927969"/>
    <x v="1732"/>
    <n v="112.07"/>
    <n v="-9.363787474003793E-5"/>
    <n v="111.84"/>
    <n v="113.35792393543275"/>
    <n v="-1.1454143539135764E-2"/>
    <n v="0"/>
    <d v="2011-02-03T00:00:00"/>
  </r>
  <r>
    <x v="1775"/>
    <n v="1321.87"/>
    <n v="7.495003331110528E-4"/>
    <n v="1.1272898761159889E-2"/>
    <n v="0"/>
    <n v="2226.5100000000002"/>
    <n v="2226.5100000000002"/>
    <n v="1321.87"/>
    <n v="16.09"/>
    <n v="0.16089999999999999"/>
    <n v="5.0466749472938402E-2"/>
    <n v="0.23400000000000001"/>
    <n v="11587.84"/>
    <n v="10353.459999999999"/>
    <n v="5.6133000602977938E-7"/>
    <n v="0.11043325052706159"/>
    <n v="16.116000000000003"/>
    <n v="17.041999999999998"/>
    <n v="-1"/>
    <n v="0"/>
    <n v="0.9"/>
    <n v="9.9999999999999978E-2"/>
    <n v="178339.19567371541"/>
    <n v="3.897755299095973E-3"/>
    <n v="0"/>
    <n v="0"/>
    <n v="0"/>
    <n v="208990.59343762312"/>
    <m/>
    <m/>
    <s v=""/>
    <s v=""/>
    <n v="112.4310339959173"/>
    <x v="1733"/>
    <n v="112.19"/>
    <n v="-1.552011624240679E-4"/>
    <n v="112.1"/>
    <n v="113.35792393543275"/>
    <n v="-1.0456577826180591E-2"/>
    <n v="0"/>
    <d v="2011-02-04T00:00:00"/>
  </r>
  <r>
    <x v="1776"/>
    <n v="1329.15"/>
    <n v="5.5073494367829934E-3"/>
    <n v="1.3896000626984373E-2"/>
    <n v="0"/>
    <n v="2239.08"/>
    <n v="2239.08"/>
    <n v="1329.15"/>
    <n v="15.69"/>
    <n v="0.15689999999999998"/>
    <n v="4.6536035661307748E-2"/>
    <n v="0.23400000000000001"/>
    <n v="11422.94"/>
    <n v="10206.08"/>
    <n v="3.0164694064560644E-5"/>
    <n v="0.11036396433869224"/>
    <n v="15.996"/>
    <n v="17.034500000000001"/>
    <n v="-1"/>
    <n v="0"/>
    <n v="0.9"/>
    <n v="9.9999999999999978E-2"/>
    <n v="178969.29105974091"/>
    <n v="4.1497460657702323E-3"/>
    <n v="0"/>
    <n v="0"/>
    <n v="0"/>
    <n v="209755.08158334109"/>
    <m/>
    <m/>
    <s v=""/>
    <s v=""/>
    <n v="112.84230701680734"/>
    <x v="1734"/>
    <n v="112.59"/>
    <n v="-8.8947810624184775E-5"/>
    <n v="112.57"/>
    <n v="113.35792393543275"/>
    <n v="-6.8626748128700621E-3"/>
    <n v="0"/>
    <d v="2011-02-07T00:00:00"/>
  </r>
  <r>
    <x v="1777"/>
    <n v="1332.32"/>
    <n v="2.3849828837978482E-3"/>
    <n v="1.0040852910493836E-2"/>
    <n v="0"/>
    <n v="2244.89"/>
    <n v="2244.89"/>
    <n v="1332.32"/>
    <n v="15.95"/>
    <n v="0.1595"/>
    <n v="4.8291338351292054E-2"/>
    <n v="0.23300000000000001"/>
    <n v="11298.68"/>
    <n v="10094.93"/>
    <n v="5.6746068260256827E-6"/>
    <n v="0.11120866164870795"/>
    <n v="15.947999999999999"/>
    <n v="16.999499999999998"/>
    <n v="-1"/>
    <n v="0"/>
    <n v="0.9"/>
    <n v="9.9999999999999978E-2"/>
    <n v="179158.53817710659"/>
    <n v="7.6696922743986207E-3"/>
    <n v="0"/>
    <n v="0"/>
    <n v="0"/>
    <n v="210016.75590055599"/>
    <m/>
    <m/>
    <s v=""/>
    <s v=""/>
    <n v="112.98308040555524"/>
    <x v="1735"/>
    <n v="112.72"/>
    <n v="-7.4252367387783735E-5"/>
    <n v="112.68"/>
    <n v="113.35792393543275"/>
    <n v="-5.7013540813681818E-3"/>
    <n v="0"/>
    <d v="2011-02-08T00:00:00"/>
  </r>
  <r>
    <x v="1778"/>
    <n v="1328.01"/>
    <n v="-3.2349585685120807E-3"/>
    <n v="2.6210643507000864E-3"/>
    <n v="0"/>
    <n v="2237.9"/>
    <n v="2237.9"/>
    <n v="1328.01"/>
    <n v="16.37"/>
    <n v="0.16370000000000001"/>
    <n v="5.64093453178625E-2"/>
    <n v="0.23350000000000004"/>
    <n v="11427.4"/>
    <n v="10209.9"/>
    <n v="1.0498911327264808E-5"/>
    <n v="0.10729065468213751"/>
    <n v="15.882"/>
    <n v="17.023999999999997"/>
    <n v="-1"/>
    <n v="0"/>
    <n v="0.9"/>
    <n v="9.9999999999999978E-2"/>
    <n v="178840.96637812001"/>
    <n v="5.0962418374509433E-3"/>
    <n v="0"/>
    <n v="0"/>
    <n v="0"/>
    <n v="209667.47359866806"/>
    <m/>
    <m/>
    <s v=""/>
    <s v=""/>
    <n v="112.79517639651928"/>
    <x v="1736"/>
    <n v="112.53"/>
    <n v="-7.7765877610991296E-5"/>
    <n v="112.5"/>
    <n v="113.35792393543275"/>
    <n v="-7.380824388746432E-3"/>
    <n v="0"/>
    <d v="2011-02-09T00:00:00"/>
  </r>
  <r>
    <x v="1779"/>
    <n v="1336.32"/>
    <n v="6.2574830008810256E-3"/>
    <n v="1.1664357086060839E-2"/>
    <n v="0"/>
    <n v="2252.3000000000002"/>
    <n v="2252.3000000000002"/>
    <n v="1336.32"/>
    <n v="16.72"/>
    <n v="0.16719999999999999"/>
    <n v="5.950616344229917E-2"/>
    <n v="0.23350000000000004"/>
    <n v="11585.72"/>
    <n v="10351.31"/>
    <n v="3.8912472400294294E-5"/>
    <n v="0.10769383655770082"/>
    <n v="15.994"/>
    <n v="17.048999999999999"/>
    <n v="-1"/>
    <n v="0"/>
    <n v="0.9"/>
    <n v="9.9999999999999978E-2"/>
    <n v="180095.85104631781"/>
    <n v="1.4631194600225328E-3"/>
    <n v="0"/>
    <n v="0"/>
    <n v="0"/>
    <n v="211172.1701475335"/>
    <m/>
    <m/>
    <s v=""/>
    <s v=""/>
    <n v="113.60466062284893"/>
    <x v="1737"/>
    <n v="113.34"/>
    <n v="-1.2513043995932005E-4"/>
    <n v="113.22"/>
    <n v="113.35792393543275"/>
    <n v="-2.8322871823249773E-4"/>
    <n v="0"/>
    <d v="2011-02-10T00:00:00"/>
  </r>
  <r>
    <x v="1780"/>
    <n v="1340.43"/>
    <n v="3.0756106321840893E-3"/>
    <n v="1.3990467385133876E-2"/>
    <n v="0"/>
    <n v="2259.42"/>
    <n v="2259.42"/>
    <n v="1340.43"/>
    <n v="16.59"/>
    <n v="0.16589999999999999"/>
    <n v="5.9018603195718472E-2"/>
    <n v="0.23100000000000001"/>
    <n v="11685.42"/>
    <n v="10440.35"/>
    <n v="9.4303691832940238E-6"/>
    <n v="0.10688139680428152"/>
    <n v="16.164000000000001"/>
    <n v="17.019500000000001"/>
    <n v="-1"/>
    <n v="0"/>
    <n v="0.9"/>
    <n v="9.9999999999999978E-2"/>
    <n v="180749.28031517254"/>
    <n v="1.081227968907772E-2"/>
    <n v="0"/>
    <n v="0"/>
    <n v="0"/>
    <n v="211954.69687878716"/>
    <m/>
    <m/>
    <s v=""/>
    <s v=""/>
    <n v="114.02563789305584"/>
    <x v="1738"/>
    <n v="113.76"/>
    <n v="-1.5118503590982879E-4"/>
    <n v="113.81"/>
    <n v="113.74280119031491"/>
    <n v="0"/>
    <n v="0"/>
    <d v="2011-02-11T00:00:00"/>
  </r>
  <r>
    <x v="1781"/>
    <n v="1343.01"/>
    <n v="1.9247554889101348E-3"/>
    <n v="1.0407873437261017E-2"/>
    <n v="0"/>
    <n v="2263.79"/>
    <n v="2263.79"/>
    <n v="1343.01"/>
    <n v="16.43"/>
    <n v="0.1643"/>
    <n v="5.701540925360607E-2"/>
    <n v="0.22950000000000001"/>
    <n v="11779.82"/>
    <n v="10524.65"/>
    <n v="3.697565640801238E-6"/>
    <n v="0.10728459074639393"/>
    <n v="16.264000000000003"/>
    <n v="16.949499999999997"/>
    <n v="-1"/>
    <n v="0"/>
    <n v="0.9"/>
    <n v="9.9999999999999978E-2"/>
    <n v="181208.33362475436"/>
    <n v="1.3514049070102008E-2"/>
    <n v="0"/>
    <n v="0"/>
    <n v="0"/>
    <n v="212494.87540416283"/>
    <m/>
    <m/>
    <s v=""/>
    <s v=""/>
    <n v="114.31623867633226"/>
    <x v="1739"/>
    <n v="114.04"/>
    <n v="-9.0203662095666992E-5"/>
    <n v="113.91"/>
    <n v="114.02971317437462"/>
    <n v="0"/>
    <n v="0"/>
    <d v="2011-02-14T00:00:00"/>
  </r>
  <r>
    <x v="1782"/>
    <n v="1315.44"/>
    <n v="-2.052851430741387E-2"/>
    <n v="-1.2505623753950701E-2"/>
    <n v="0"/>
    <n v="2217.35"/>
    <n v="2217.35"/>
    <n v="1315.44"/>
    <n v="20.8"/>
    <n v="0.20800000000000002"/>
    <n v="0.10617533661233317"/>
    <n v="0.22799999999999998"/>
    <n v="13304.44"/>
    <n v="11886.66"/>
    <n v="4.3023691546970196E-4"/>
    <n v="0.10182466338766685"/>
    <n v="16.411999999999999"/>
    <n v="16.847500000000004"/>
    <n v="-1"/>
    <n v="-1"/>
    <n v="0.97499999999999998"/>
    <n v="2.5000000000000022E-2"/>
    <n v="180205.43248886851"/>
    <n v="1.2510764007362951E-2"/>
    <n v="0"/>
    <n v="0"/>
    <n v="0"/>
    <n v="211321.86104466397"/>
    <m/>
    <m/>
    <s v=""/>
    <s v=""/>
    <n v="113.68519009581384"/>
    <x v="1740"/>
    <n v="113.4"/>
    <n v="-1.0193403872371665E-4"/>
    <n v="113.42"/>
    <n v="114.02971317437462"/>
    <n v="-5.6237315390352816E-3"/>
    <n v="0"/>
    <d v="2011-02-15T00:00:00"/>
  </r>
  <r>
    <x v="1783"/>
    <n v="1307.4000000000001"/>
    <n v="-6.1120233534026625E-3"/>
    <n v="-1.5382688538841283E-2"/>
    <n v="0"/>
    <n v="2203.89"/>
    <n v="2203.89"/>
    <n v="1307.4000000000001"/>
    <n v="22.13"/>
    <n v="0.2213"/>
    <n v="9.7699037557034574E-2"/>
    <n v="0.22699999999999998"/>
    <n v="13973.58"/>
    <n v="12484.45"/>
    <n v="3.7586441672844154E-5"/>
    <n v="0.12360096244296542"/>
    <n v="17.382000000000001"/>
    <n v="17.004999999999999"/>
    <n v="1"/>
    <n v="0"/>
    <n v="0.9"/>
    <n v="9.9999999999999978E-2"/>
    <n v="179358.1151926532"/>
    <n v="5.8433961474222418E-3"/>
    <n v="0"/>
    <n v="0"/>
    <n v="0"/>
    <n v="210336.84986399085"/>
    <m/>
    <m/>
    <s v=""/>
    <s v=""/>
    <n v="113.15528191325407"/>
    <x v="1741"/>
    <e v="#N/A"/>
    <e v="#N/A"/>
    <n v="113.06"/>
    <n v="114.02971317437462"/>
    <n v="-1.0284467872115233E-2"/>
    <n v="0"/>
    <d v="2011-02-16T00:00:00"/>
  </r>
  <r>
    <x v="1784"/>
    <n v="1306.0999999999999"/>
    <n v="-9.9433991127440002E-4"/>
    <n v="-2.2634511450996708E-2"/>
    <n v="0"/>
    <n v="2202.23"/>
    <n v="2202.23"/>
    <n v="1306.0999999999999"/>
    <n v="21.32"/>
    <n v="0.2132"/>
    <n v="8.8135345933520876E-2"/>
    <n v="0.22550000000000001"/>
    <n v="13756.24"/>
    <n v="12290.23"/>
    <n v="9.8969587171478483E-7"/>
    <n v="0.12506465406647913"/>
    <n v="18.533999999999999"/>
    <n v="17.231999999999999"/>
    <n v="1"/>
    <n v="0"/>
    <n v="0.9"/>
    <n v="9.9999999999999978E-2"/>
    <n v="178918.57997942096"/>
    <n v="2.8916686428532845E-3"/>
    <n v="0"/>
    <n v="0"/>
    <n v="0"/>
    <n v="209867.11382415527"/>
    <m/>
    <m/>
    <s v=""/>
    <s v=""/>
    <n v="112.90257719676345"/>
    <x v="1742"/>
    <n v="112.62"/>
    <n v="-1.5975038868165647E-4"/>
    <n v="112.31"/>
    <n v="114.02971317437462"/>
    <n v="-1.2520458250777966E-2"/>
    <n v="0"/>
    <d v="2011-02-17T00:00:00"/>
  </r>
  <r>
    <x v="1785"/>
    <n v="1319.88"/>
    <n v="1.0550493836612995E-2"/>
    <n v="-1.5159628246567802E-2"/>
    <n v="0"/>
    <n v="2226.0500000000002"/>
    <n v="2226.0500000000002"/>
    <n v="1319.88"/>
    <n v="19.22"/>
    <n v="0.19219999999999998"/>
    <n v="6.8650003768404771E-2"/>
    <n v="0.22550000000000001"/>
    <n v="12792.37"/>
    <n v="11429.05"/>
    <n v="1.1014976403779316E-4"/>
    <n v="0.12354999623159521"/>
    <n v="19.453999999999997"/>
    <n v="17.466000000000001"/>
    <n v="1"/>
    <n v="0"/>
    <n v="0.9"/>
    <n v="9.9999999999999978E-2"/>
    <n v="179363.80370993458"/>
    <n v="-6.5369138714588271E-3"/>
    <n v="0"/>
    <n v="0"/>
    <n v="0"/>
    <n v="210439.60910681923"/>
    <m/>
    <m/>
    <s v=""/>
    <s v=""/>
    <n v="113.2105634823132"/>
    <x v="1743"/>
    <n v="112.92"/>
    <n v="-1.2188676643476448E-4"/>
    <n v="113"/>
    <n v="114.02971317437462"/>
    <n v="-9.8524901691404709E-3"/>
    <n v="0"/>
    <d v="2011-02-18T00:00:00"/>
  </r>
  <r>
    <x v="1786"/>
    <n v="1327.22"/>
    <n v="5.5611116162075369E-3"/>
    <n v="-1.15232721192704E-2"/>
    <n v="0"/>
    <n v="2238.5500000000002"/>
    <n v="2238.5500000000002"/>
    <n v="1327.22"/>
    <n v="18.350000000000001"/>
    <n v="0.18350000000000002"/>
    <n v="5.4948366094926648E-2"/>
    <n v="0.22550000000000001"/>
    <n v="12223.17"/>
    <n v="10920.41"/>
    <n v="3.0754851983139079E-5"/>
    <n v="0.12855163390507338"/>
    <n v="19.98"/>
    <n v="17.619499999999999"/>
    <n v="1"/>
    <n v="0"/>
    <n v="0.9"/>
    <n v="9.9999999999999978E-2"/>
    <n v="179463.27651067835"/>
    <n v="-7.6651846293500636E-3"/>
    <n v="0"/>
    <n v="0"/>
    <n v="0"/>
    <n v="210566.77092393721"/>
    <m/>
    <m/>
    <s v=""/>
    <s v=""/>
    <n v="113.27897294681689"/>
    <x v="1744"/>
    <n v="112.98"/>
    <n v="-1.2709283115408532E-4"/>
    <n v="112.84"/>
    <n v="114.02971317437462"/>
    <n v="-9.3315337977849522E-3"/>
    <n v="0"/>
    <d v="2011-02-21T00:00:00"/>
  </r>
  <r>
    <x v="1787"/>
    <n v="1306.33"/>
    <n v="-1.5739666370307992E-2"/>
    <n v="-6.7344241821645223E-3"/>
    <n v="0"/>
    <n v="2203.3200000000002"/>
    <n v="2203.3200000000002"/>
    <n v="1306.33"/>
    <n v="21.01"/>
    <n v="0.21010000000000001"/>
    <n v="8.0969891197243155E-2"/>
    <n v="0.22550000000000001"/>
    <n v="13309.43"/>
    <n v="11890.85"/>
    <n v="2.5169347265023106E-4"/>
    <n v="0.12913010880275685"/>
    <n v="20.363999999999997"/>
    <n v="17.535000000000004"/>
    <n v="1"/>
    <n v="0"/>
    <n v="0.9"/>
    <n v="9.9999999999999978E-2"/>
    <n v="178515.8503568224"/>
    <n v="-9.6301151231249493E-3"/>
    <n v="0"/>
    <n v="0"/>
    <n v="0"/>
    <n v="209455.57075119254"/>
    <m/>
    <m/>
    <s v=""/>
    <s v=""/>
    <n v="112.68117865214012"/>
    <x v="1745"/>
    <n v="112.38"/>
    <n v="-1.1945557431136677E-4"/>
    <n v="112.31"/>
    <n v="114.02971317437462"/>
    <n v="-1.4585124749655898E-2"/>
    <n v="0"/>
    <d v="2011-02-22T00:00:00"/>
  </r>
  <r>
    <x v="1788"/>
    <n v="1308.44"/>
    <n v="1.6152120827050975E-3"/>
    <n v="9.9281125394323766E-4"/>
    <n v="0"/>
    <n v="2207.2399999999998"/>
    <n v="2207.2399999999998"/>
    <n v="1308.44"/>
    <n v="20.7"/>
    <n v="0.20699999999999999"/>
    <n v="6.7357404786074354E-2"/>
    <n v="0.2235"/>
    <n v="13247.4"/>
    <n v="11835.38"/>
    <n v="2.6047023591081454E-6"/>
    <n v="0.13964259521392564"/>
    <n v="20.406000000000002"/>
    <n v="17.609000000000002"/>
    <n v="1"/>
    <n v="0"/>
    <n v="0.9"/>
    <n v="9.9999999999999978E-2"/>
    <n v="178692.08079916125"/>
    <n v="-9.3758668021868274E-3"/>
    <n v="0"/>
    <n v="0"/>
    <n v="0"/>
    <n v="209693.33622108059"/>
    <m/>
    <n v="210077.05"/>
    <s v=""/>
    <n v="-1.8265383054426598E-3"/>
    <n v="112.8090897565986"/>
    <x v="1746"/>
    <n v="112.5"/>
    <n v="-7.820770692212875E-5"/>
    <n v="112.53"/>
    <n v="114.02971317437462"/>
    <n v="-1.3492198643441866E-2"/>
    <n v="0"/>
    <d v="2011-02-24T00:00:00"/>
  </r>
  <r>
    <x v="1789"/>
    <n v="1330.97"/>
    <n v="1.7218978325334033E-2"/>
    <n v="1.9206129490551671E-2"/>
    <n v="0"/>
    <n v="2245.33"/>
    <n v="2245.33"/>
    <n v="1330.97"/>
    <n v="18.600000000000001"/>
    <n v="0.18600000000000003"/>
    <n v="6.025046413496693E-2"/>
    <n v="0.2215"/>
    <n v="12542.49"/>
    <n v="11205.56"/>
    <n v="2.9146724499413919E-4"/>
    <n v="0.1257495358650331"/>
    <n v="20.12"/>
    <n v="17.762500000000003"/>
    <n v="1"/>
    <n v="0"/>
    <n v="0.9"/>
    <n v="9.9999999999999978E-2"/>
    <n v="180510.37606832362"/>
    <n v="-3.713433277198197E-3"/>
    <n v="0"/>
    <n v="0"/>
    <n v="0"/>
    <n v="211834.31388032736"/>
    <m/>
    <m/>
    <s v=""/>
    <s v=""/>
    <n v="113.96087524144683"/>
    <x v="1747"/>
    <n v="113.65"/>
    <n v="-1.162893075403737E-4"/>
    <n v="113.75"/>
    <n v="114.02971317437462"/>
    <n v="-3.4458514648345595E-3"/>
    <n v="0"/>
    <d v="2011-02-25T00:00:00"/>
  </r>
  <r>
    <x v="1790"/>
    <n v="1321.15"/>
    <n v="-7.37807764262155E-3"/>
    <n v="1.2775580113171259E-3"/>
    <n v="0"/>
    <n v="2228.7800000000002"/>
    <n v="2228.7800000000002"/>
    <n v="1321.15"/>
    <n v="19.059999999999999"/>
    <n v="0.19059999999999999"/>
    <n v="5.4643607050819054E-2"/>
    <n v="0.2215"/>
    <n v="12794.82"/>
    <n v="11430.95"/>
    <n v="5.4840397638503677E-5"/>
    <n v="0.13595639294918094"/>
    <n v="19.576000000000001"/>
    <n v="17.827500000000001"/>
    <n v="1"/>
    <n v="0"/>
    <n v="0.9"/>
    <n v="9.9999999999999978E-2"/>
    <n v="179674.81922655689"/>
    <n v="8.8967623657965067E-3"/>
    <n v="0"/>
    <n v="0"/>
    <n v="0"/>
    <n v="210855.22261465527"/>
    <m/>
    <m/>
    <s v=""/>
    <s v=""/>
    <n v="113.43415180588349"/>
    <x v="1748"/>
    <n v="113.12"/>
    <n v="-1.0065217841115359E-4"/>
    <n v="112.83"/>
    <n v="114.02971317437462"/>
    <n v="-8.077709950808476E-3"/>
    <n v="0"/>
    <d v="2011-02-28T00:00:00"/>
  </r>
  <r>
    <x v="1791"/>
    <n v="1310.1300000000001"/>
    <n v="-8.3412178783635049E-3"/>
    <n v="-1.2624771483253916E-2"/>
    <n v="0"/>
    <n v="2210.2600000000002"/>
    <n v="2210.2600000000002"/>
    <n v="1310.1300000000001"/>
    <n v="20.66"/>
    <n v="0.20660000000000001"/>
    <n v="8.0216934807443269E-2"/>
    <n v="0.2205"/>
    <n v="13275.41"/>
    <n v="11860.17"/>
    <n v="7.0160734880454049E-5"/>
    <n v="0.12638306519255674"/>
    <n v="19.544"/>
    <n v="17.946000000000005"/>
    <n v="1"/>
    <n v="0"/>
    <n v="0.9"/>
    <n v="9.9999999999999978E-2"/>
    <n v="179000.64290670014"/>
    <n v="1.7339926461712452E-3"/>
    <n v="0"/>
    <n v="0"/>
    <n v="0"/>
    <n v="210070.33483419727"/>
    <m/>
    <m/>
    <s v=""/>
    <s v=""/>
    <n v="113.01190435791885"/>
    <x v="1749"/>
    <n v="112.69"/>
    <n v="-9.9566110079107872E-5"/>
    <n v="112.63"/>
    <n v="114.02971317437462"/>
    <n v="-1.1847204046313675E-2"/>
    <n v="0"/>
    <d v="2011-03-01T00:00:00"/>
  </r>
  <r>
    <x v="1792"/>
    <n v="1321.82"/>
    <n v="8.9227786555532429E-3"/>
    <n v="1.2037673542607319E-2"/>
    <n v="0"/>
    <n v="2230.4"/>
    <n v="2230.4"/>
    <n v="1321.82"/>
    <n v="19.82"/>
    <n v="0.19820000000000002"/>
    <n v="6.9005567146314811E-2"/>
    <n v="0.2195"/>
    <n v="12990.31"/>
    <n v="11605.42"/>
    <n v="7.8911346905865203E-5"/>
    <n v="0.1291944328536852"/>
    <n v="20.006"/>
    <n v="18.182500000000001"/>
    <n v="1"/>
    <n v="1"/>
    <n v="0.85"/>
    <n v="0.15000000000000002"/>
    <n v="180053.62406714211"/>
    <n v="-2.5778733843114798E-3"/>
    <n v="0"/>
    <n v="0"/>
    <n v="0"/>
    <n v="211341.94635022368"/>
    <m/>
    <m/>
    <s v=""/>
    <s v=""/>
    <n v="113.69599542267117"/>
    <x v="1750"/>
    <n v="113.37"/>
    <n v="-1.0669506053329059E-4"/>
    <n v="112.89"/>
    <n v="114.02971317437462"/>
    <n v="-5.8915275210763562E-3"/>
    <n v="0"/>
    <d v="2011-03-02T00:00:00"/>
  </r>
  <r>
    <x v="1793"/>
    <n v="1320.02"/>
    <n v="-1.3617587871268544E-3"/>
    <n v="9.060702672775367E-3"/>
    <n v="0"/>
    <n v="2227.6999999999998"/>
    <n v="2227.6999999999998"/>
    <n v="1320.02"/>
    <n v="20.22"/>
    <n v="0.20219999999999999"/>
    <n v="6.9792454845285512E-2"/>
    <n v="0.21749999999999997"/>
    <n v="13268.36"/>
    <n v="11853.79"/>
    <n v="1.8569153781971288E-6"/>
    <n v="0.13240754515471448"/>
    <n v="19.768000000000001"/>
    <n v="18.359500000000004"/>
    <n v="1"/>
    <n v="1"/>
    <n v="0.85"/>
    <n v="0.15000000000000002"/>
    <n v="180423.21764499723"/>
    <n v="8.6142138484956998E-3"/>
    <n v="0"/>
    <n v="0"/>
    <n v="0"/>
    <n v="211803.03086207164"/>
    <m/>
    <m/>
    <s v=""/>
    <s v=""/>
    <n v="113.9440458615635"/>
    <x v="1751"/>
    <n v="113.62"/>
    <n v="-1.5613485290766338E-4"/>
    <n v="113.52"/>
    <n v="114.02971317437462"/>
    <n v="-3.7486125717804963E-3"/>
    <n v="0"/>
    <d v="2011-03-03T00:00:00"/>
  </r>
  <r>
    <x v="1794"/>
    <n v="1295.1099999999999"/>
    <n v="-1.8870926198087945E-2"/>
    <n v="-2.7029201850646611E-2"/>
    <n v="0"/>
    <n v="2185.65"/>
    <n v="2185.65"/>
    <n v="1295.1099999999999"/>
    <n v="21.88"/>
    <n v="0.21879999999999999"/>
    <n v="8.6671224888583448E-2"/>
    <n v="0.216"/>
    <n v="13858.89"/>
    <n v="12381.33"/>
    <n v="3.6295029305442037E-4"/>
    <n v="0.13212877511141655"/>
    <n v="19.671999999999997"/>
    <n v="18.580000000000002"/>
    <n v="1"/>
    <n v="1"/>
    <n v="0.85"/>
    <n v="0.15000000000000002"/>
    <n v="178733.60819250709"/>
    <n v="9.687820736620445E-3"/>
    <n v="0"/>
    <n v="0"/>
    <n v="0"/>
    <n v="209818.73711718383"/>
    <m/>
    <m/>
    <s v=""/>
    <s v=""/>
    <n v="112.87655189535322"/>
    <x v="1752"/>
    <n v="112.55"/>
    <n v="-1.3292785293050891E-4"/>
    <n v="112.51"/>
    <n v="114.02971317437462"/>
    <n v="-1.310776079859366E-2"/>
    <n v="0"/>
    <d v="2011-03-04T00:00:00"/>
  </r>
  <r>
    <x v="1795"/>
    <n v="1304.28"/>
    <n v="7.0804796503771694E-3"/>
    <n v="-1.2570644557647892E-2"/>
    <n v="0"/>
    <n v="2201.81"/>
    <n v="2201.81"/>
    <n v="1304.28"/>
    <n v="20.079999999999998"/>
    <n v="0.20079999999999998"/>
    <n v="5.5293367419671474E-2"/>
    <n v="0.21549999999999997"/>
    <n v="13431.84"/>
    <n v="11999.77"/>
    <n v="4.9780514190869117E-5"/>
    <n v="0.1455066325803285"/>
    <n v="20.327999999999996"/>
    <n v="18.880500000000001"/>
    <n v="1"/>
    <n v="1"/>
    <n v="0.85"/>
    <n v="0.15000000000000002"/>
    <n v="178983.08501652529"/>
    <n v="-9.8430235120889886E-3"/>
    <n v="0"/>
    <n v="0"/>
    <n v="0"/>
    <n v="210167.56199920826"/>
    <m/>
    <m/>
    <s v=""/>
    <s v=""/>
    <n v="113.06420982542755"/>
    <x v="1753"/>
    <n v="112.73"/>
    <n v="-9.5846098205343289E-5"/>
    <n v="112.82"/>
    <n v="114.02971317437462"/>
    <n v="-1.1492775598069382E-2"/>
    <n v="0"/>
    <d v="2011-03-07T00:00:00"/>
  </r>
  <r>
    <x v="1796"/>
    <n v="1296.3900000000001"/>
    <n v="-6.0493145643571999E-3"/>
    <n v="-1.0278741243641587E-2"/>
    <n v="0"/>
    <n v="2188.56"/>
    <n v="2188.56"/>
    <n v="1296.3900000000001"/>
    <n v="21.13"/>
    <n v="0.21129999999999999"/>
    <n v="6.4525927446404008E-2"/>
    <n v="0.21349999999999997"/>
    <n v="13594.45"/>
    <n v="12144.93"/>
    <n v="3.6816810895615861E-5"/>
    <n v="0.14677407255359598"/>
    <n v="20.532"/>
    <n v="19.079999999999998"/>
    <n v="1"/>
    <n v="1"/>
    <n v="0.85"/>
    <n v="0.15000000000000002"/>
    <n v="178387.53981354646"/>
    <n v="-3.849922949744955E-3"/>
    <n v="0"/>
    <n v="0"/>
    <n v="0"/>
    <n v="209474.1848387153"/>
    <m/>
    <m/>
    <s v=""/>
    <s v=""/>
    <n v="112.69119250526455"/>
    <x v="1754"/>
    <n v="112.35"/>
    <n v="-1.0196606797163721E-4"/>
    <n v="112.15"/>
    <n v="114.02971317437462"/>
    <n v="-1.483095076741181E-2"/>
    <n v="0"/>
    <d v="2011-03-08T00:00:00"/>
  </r>
  <r>
    <x v="1797"/>
    <n v="1281.8699999999999"/>
    <n v="-1.1200333233055026E-2"/>
    <n v="-3.0401853132249856E-2"/>
    <n v="0"/>
    <n v="2164.06"/>
    <n v="2164.06"/>
    <n v="1281.8699999999999"/>
    <n v="24.32"/>
    <n v="0.2432"/>
    <n v="9.5297315015984735E-2"/>
    <n v="0.21150000000000002"/>
    <n v="14352.77"/>
    <n v="12822.36"/>
    <n v="1.2686709198349508E-4"/>
    <n v="0.14790268498401526"/>
    <n v="20.625999999999998"/>
    <n v="19.351999999999997"/>
    <n v="1"/>
    <n v="1"/>
    <n v="0.85"/>
    <n v="0.15000000000000002"/>
    <n v="178181.77717641272"/>
    <n v="-3.4251446430459964E-3"/>
    <n v="0"/>
    <n v="0"/>
    <n v="0"/>
    <n v="209233.67684109884"/>
    <m/>
    <m/>
    <s v=""/>
    <s v=""/>
    <n v="112.56180599838153"/>
    <x v="1755"/>
    <n v="112.22"/>
    <n v="-1.1903425297987713E-4"/>
    <n v="111.76"/>
    <n v="114.02971317437462"/>
    <n v="-1.5987685555747921E-2"/>
    <n v="0"/>
    <d v="2011-03-09T00:00:00"/>
  </r>
  <r>
    <x v="1798"/>
    <n v="1256.8800000000001"/>
    <n v="-1.9494956586861178E-2"/>
    <n v="-4.8535050931984181E-2"/>
    <n v="0"/>
    <n v="2121.94"/>
    <n v="2121.94"/>
    <n v="1256.8800000000001"/>
    <n v="29.4"/>
    <n v="0.29399999999999998"/>
    <n v="0.14128464609862329"/>
    <n v="0.21150000000000002"/>
    <n v="15240.29"/>
    <n v="13615.21"/>
    <n v="3.8759724845788209E-4"/>
    <n v="0.15271535390137669"/>
    <n v="21.526"/>
    <n v="19.770499999999998"/>
    <n v="1"/>
    <n v="1"/>
    <n v="0.85"/>
    <n v="0.15000000000000002"/>
    <n v="176881.81559316919"/>
    <n v="-1.0396052289574409E-2"/>
    <n v="0"/>
    <n v="0"/>
    <n v="0"/>
    <n v="207712.86573339201"/>
    <m/>
    <m/>
    <s v=""/>
    <s v=""/>
    <n v="111.7436525947309"/>
    <x v="1756"/>
    <n v="111.4"/>
    <n v="-1.0618621211533341E-4"/>
    <n v="111.49"/>
    <n v="114.02971317437462"/>
    <n v="-2.3165385975888686E-2"/>
    <n v="0"/>
    <d v="2011-03-10T00:00:00"/>
  </r>
  <r>
    <x v="1799"/>
    <n v="1273.72"/>
    <n v="1.339825599898159E-2"/>
    <n v="-1.6265868734914646E-2"/>
    <n v="0"/>
    <n v="2150.4299999999998"/>
    <n v="2150.4299999999998"/>
    <n v="1273.72"/>
    <n v="26.37"/>
    <n v="0.26369999999999999"/>
    <n v="9.812159936013598E-2"/>
    <n v="0.20649999999999999"/>
    <n v="14781.47"/>
    <n v="13205.28"/>
    <n v="1.7713728329484484E-4"/>
    <n v="0.16557840063986401"/>
    <n v="23.362000000000002"/>
    <n v="20.421999999999997"/>
    <n v="1"/>
    <n v="1"/>
    <n v="0.85"/>
    <n v="0.15000000000000002"/>
    <n v="178097.3972598227"/>
    <n v="-1.9628305592000572E-2"/>
    <n v="0"/>
    <n v="0"/>
    <n v="0"/>
    <n v="209145.37308096379"/>
    <m/>
    <m/>
    <s v=""/>
    <s v=""/>
    <n v="112.51430107055484"/>
    <x v="1757"/>
    <n v="112.17"/>
    <n v="-1.4755650352260563E-4"/>
    <n v="112.2"/>
    <n v="114.02971317437462"/>
    <n v="-1.6454172646260701E-2"/>
    <n v="0"/>
    <d v="2011-03-11T00:00:00"/>
  </r>
  <r>
    <x v="1800"/>
    <n v="1279.21"/>
    <n v="4.3102094651885636E-3"/>
    <n v="-1.9036138920103252E-2"/>
    <n v="0"/>
    <n v="2159.69"/>
    <n v="2159.69"/>
    <n v="1279.21"/>
    <n v="24.44"/>
    <n v="0.24440000000000001"/>
    <n v="7.2993367165020612E-2"/>
    <n v="0.20549999999999999"/>
    <n v="14294.7"/>
    <n v="12770.39"/>
    <n v="1.8498146111302454E-5"/>
    <n v="0.17140663283497939"/>
    <n v="24.26"/>
    <n v="20.904499999999995"/>
    <n v="1"/>
    <n v="1"/>
    <n v="0.85"/>
    <n v="0.15000000000000002"/>
    <n v="177870.0955071653"/>
    <n v="-3.5595484202342043E-3"/>
    <n v="0"/>
    <n v="0"/>
    <n v="0"/>
    <n v="208877.77865985068"/>
    <m/>
    <m/>
    <s v=""/>
    <s v=""/>
    <n v="112.37034283318916"/>
    <x v="1758"/>
    <n v="112.02"/>
    <n v="-1.1572290085870574E-4"/>
    <n v="112.12"/>
    <n v="114.02971317437462"/>
    <n v="-1.7738152604450885E-2"/>
    <n v="0"/>
    <d v="2011-03-14T00:00:00"/>
  </r>
  <r>
    <x v="1801"/>
    <n v="1298.3800000000001"/>
    <n v="1.4985811555569439E-2"/>
    <n v="1.9989871998233877E-3"/>
    <n v="0"/>
    <n v="2192.09"/>
    <n v="2192.09"/>
    <n v="1298.3800000000001"/>
    <n v="20.61"/>
    <n v="0.20610000000000001"/>
    <n v="3.4426293864608465E-2"/>
    <n v="0.20449999999999999"/>
    <n v="13254.46"/>
    <n v="11840.98"/>
    <n v="2.2125472571779138E-4"/>
    <n v="0.17167370613539154"/>
    <n v="25.131999999999998"/>
    <n v="21.296999999999993"/>
    <n v="1"/>
    <n v="1"/>
    <n v="0.85"/>
    <n v="0.15000000000000002"/>
    <n v="178194.02590996458"/>
    <n v="-6.2184061094781029E-3"/>
    <n v="0"/>
    <n v="0"/>
    <n v="0"/>
    <n v="209261.31503861563"/>
    <m/>
    <m/>
    <s v=""/>
    <s v=""/>
    <n v="112.57667456769597"/>
    <x v="1759"/>
    <n v="112.22"/>
    <n v="-1.4311374496622786E-4"/>
    <n v="112.32"/>
    <n v="114.02971317437462"/>
    <n v="-1.6011382893182824E-2"/>
    <n v="0"/>
    <d v="2011-03-15T00:00:00"/>
  </r>
  <r>
    <x v="1802"/>
    <n v="1293.77"/>
    <n v="-3.55057841309947E-3"/>
    <n v="9.6487420197789442E-3"/>
    <n v="0"/>
    <n v="2184.5700000000002"/>
    <n v="2184.5700000000002"/>
    <n v="1293.77"/>
    <n v="20.21"/>
    <n v="0.2021"/>
    <n v="2.4447223474637791E-2"/>
    <n v="0.20250000000000004"/>
    <n v="13198.33"/>
    <n v="11790.81"/>
    <n v="1.2651513968911952E-5"/>
    <n v="0.17765277652536221"/>
    <n v="25.027999999999999"/>
    <n v="21.505999999999997"/>
    <n v="1"/>
    <n v="1"/>
    <n v="0.85"/>
    <n v="0.15000000000000002"/>
    <n v="177542.98713860867"/>
    <n v="-1.0847949570028659E-3"/>
    <n v="0"/>
    <n v="0"/>
    <n v="0"/>
    <n v="208518.19487504268"/>
    <m/>
    <m/>
    <s v=""/>
    <s v=""/>
    <n v="112.17689691742264"/>
    <x v="1760"/>
    <n v="111.82"/>
    <n v="-1.558240036170222E-4"/>
    <n v="111.84"/>
    <n v="114.02971317437462"/>
    <n v="-1.953120245995299E-2"/>
    <n v="0"/>
    <d v="2011-03-16T00:00:00"/>
  </r>
  <r>
    <x v="1803"/>
    <n v="1297.54"/>
    <n v="2.913964615039788E-3"/>
    <n v="3.2057663221679911E-2"/>
    <n v="0"/>
    <n v="2190.96"/>
    <n v="2190.96"/>
    <n v="1297.54"/>
    <n v="19.170000000000002"/>
    <n v="0.19170000000000001"/>
    <n v="1.3943408683298603E-2"/>
    <n v="0.19950000000000001"/>
    <n v="12631.42"/>
    <n v="11284.32"/>
    <n v="8.4665126684806251E-6"/>
    <n v="0.17775659131670141"/>
    <n v="24.206"/>
    <n v="21.476499999999998"/>
    <n v="1"/>
    <n v="1"/>
    <n v="0.85"/>
    <n v="0.15000000000000002"/>
    <n v="176838.74858308636"/>
    <n v="-3.5850469555682718E-3"/>
    <n v="0"/>
    <n v="0"/>
    <n v="0"/>
    <n v="207693.15665246584"/>
    <m/>
    <m/>
    <s v=""/>
    <s v=""/>
    <n v="111.73304966609574"/>
    <x v="1761"/>
    <n v="111.37"/>
    <n v="-1.1393410763815837E-4"/>
    <n v="111.6"/>
    <n v="114.02971317437462"/>
    <n v="-2.3436014539961469E-2"/>
    <n v="0"/>
    <d v="2011-03-17T00:00:00"/>
  </r>
  <r>
    <x v="1804"/>
    <n v="1309.6600000000001"/>
    <n v="9.3407525008863956E-3"/>
    <n v="2.8000159723584717E-2"/>
    <n v="0"/>
    <n v="2211.42"/>
    <n v="2211.42"/>
    <n v="1309.6600000000001"/>
    <n v="18"/>
    <n v="0.18"/>
    <n v="2.0898207604981012E-3"/>
    <n v="0.19550000000000001"/>
    <n v="12296.87"/>
    <n v="10985.42"/>
    <n v="8.6441599201616637E-5"/>
    <n v="0.17791017923950189"/>
    <n v="22.16"/>
    <n v="21.328499999999998"/>
    <n v="1"/>
    <n v="1"/>
    <n v="0.85"/>
    <n v="0.15000000000000002"/>
    <n v="177540.16661237838"/>
    <n v="-2.4347901415644468E-4"/>
    <n v="0"/>
    <n v="0"/>
    <n v="0"/>
    <n v="208516.6153948619"/>
    <m/>
    <m/>
    <s v=""/>
    <s v=""/>
    <n v="112.17604720171545"/>
    <x v="1762"/>
    <n v="111.81"/>
    <n v="-1.2602504853298502E-4"/>
    <n v="111.82"/>
    <n v="114.02971317437462"/>
    <n v="-1.958966634981496E-2"/>
    <n v="0"/>
    <d v="2011-03-18T00:00:00"/>
  </r>
  <r>
    <x v="1805"/>
    <n v="1313.8"/>
    <n v="3.1611257883723543E-3"/>
    <n v="2.6851076046768507E-2"/>
    <n v="0"/>
    <n v="2218.42"/>
    <n v="2218.42"/>
    <n v="1313.8"/>
    <n v="17.91"/>
    <n v="0.17910000000000001"/>
    <n v="1.2624738174769445E-2"/>
    <n v="0.19400000000000001"/>
    <n v="12209.49"/>
    <n v="10907.33"/>
    <n v="9.9612192877728377E-6"/>
    <n v="0.16647526182523056"/>
    <n v="20.485999999999997"/>
    <n v="21.162499999999998"/>
    <n v="-1"/>
    <n v="0"/>
    <n v="0.9"/>
    <n v="9.9999999999999978E-2"/>
    <n v="177827.90240643261"/>
    <n v="-3.1287972537373809E-3"/>
    <n v="0"/>
    <n v="0"/>
    <n v="0"/>
    <n v="208855.39190442208"/>
    <m/>
    <m/>
    <s v=""/>
    <s v=""/>
    <n v="112.35829939133252"/>
    <x v="1763"/>
    <n v="111.99"/>
    <n v="-1.3725122412788782E-4"/>
    <n v="112.21"/>
    <n v="114.02971317437462"/>
    <n v="-1.8022354715757971E-2"/>
    <n v="0"/>
    <d v="2011-03-21T00:00:00"/>
  </r>
  <r>
    <x v="1806"/>
    <n v="1310.19"/>
    <n v="-2.7477546049626822E-3"/>
    <n v="9.1175098862363857E-3"/>
    <n v="0"/>
    <n v="2212.3200000000002"/>
    <n v="2212.3200000000002"/>
    <n v="1310.19"/>
    <n v="19.440000000000001"/>
    <n v="0.19440000000000002"/>
    <n v="2.8877861195919341E-2"/>
    <n v="0.192"/>
    <n v="12532.9"/>
    <n v="11196.16"/>
    <n v="7.5709537285773426E-6"/>
    <n v="0.16552213880408068"/>
    <n v="19.18"/>
    <n v="21.097000000000001"/>
    <n v="-1"/>
    <n v="0"/>
    <n v="0.9"/>
    <n v="9.9999999999999978E-2"/>
    <n v="177859.03235903193"/>
    <n v="-2.3721300993506667E-4"/>
    <n v="0"/>
    <n v="0"/>
    <n v="0"/>
    <n v="208891.75507300426"/>
    <m/>
    <m/>
    <s v=""/>
    <s v=""/>
    <n v="112.3778617485459"/>
    <x v="1764"/>
    <n v="112"/>
    <n v="-1.3053326905798635E-4"/>
    <n v="112.21"/>
    <n v="114.02971317437462"/>
    <n v="-1.7928071934925627E-2"/>
    <n v="0"/>
    <d v="2011-03-22T00:00:00"/>
  </r>
  <r>
    <x v="1807"/>
    <n v="1319.44"/>
    <n v="7.0600447263373667E-3"/>
    <n v="1.9728133025673222E-2"/>
    <n v="0"/>
    <n v="2228.41"/>
    <n v="2228.41"/>
    <n v="1319.44"/>
    <n v="18.16"/>
    <n v="0.18160000000000001"/>
    <n v="1.5850297883987591E-2"/>
    <n v="0.189"/>
    <n v="12131.88"/>
    <n v="10837.88"/>
    <n v="4.9494591920729036E-5"/>
    <n v="0.16574970211601242"/>
    <n v="18.946000000000002"/>
    <n v="21.151499999999999"/>
    <n v="-1"/>
    <n v="0"/>
    <n v="0.9"/>
    <n v="9.9999999999999978E-2"/>
    <n v="178420.00233149051"/>
    <n v="-1.8799370473951971E-3"/>
    <n v="0"/>
    <n v="0"/>
    <n v="0"/>
    <n v="209590.68160576044"/>
    <m/>
    <m/>
    <s v=""/>
    <s v=""/>
    <n v="112.75386447418251"/>
    <x v="1765"/>
    <n v="112.37"/>
    <n v="-1.143956232777521E-4"/>
    <n v="112.38"/>
    <n v="114.02971317437462"/>
    <n v="-1.4667824411735975E-2"/>
    <n v="0"/>
    <d v="2011-03-23T00:00:00"/>
  </r>
  <r>
    <x v="1808"/>
    <n v="1328.26"/>
    <n v="6.6846540956768674E-3"/>
    <n v="2.3498822506310302E-2"/>
    <n v="0"/>
    <n v="2243.5500000000002"/>
    <n v="2243.5500000000002"/>
    <n v="1328.26"/>
    <n v="17.71"/>
    <n v="0.17710000000000001"/>
    <n v="1.3459582237520973E-2"/>
    <n v="0.1855"/>
    <n v="11945.18"/>
    <n v="10671.06"/>
    <n v="4.4387718547342361E-5"/>
    <n v="0.16364041776247903"/>
    <n v="18.535999999999998"/>
    <n v="21.009"/>
    <n v="-1"/>
    <n v="0"/>
    <n v="0.9"/>
    <n v="9.9999999999999978E-2"/>
    <n v="179218.7811466112"/>
    <n v="4.9397343540082961E-3"/>
    <n v="0"/>
    <n v="0"/>
    <n v="0"/>
    <n v="210549.71681582707"/>
    <m/>
    <m/>
    <s v=""/>
    <s v=""/>
    <n v="113.2697983185374"/>
    <x v="1766"/>
    <n v="112.88"/>
    <n v="-1.0341801696767128E-4"/>
    <n v="112.97"/>
    <n v="114.02971317437462"/>
    <n v="-1.0184950639610335E-2"/>
    <n v="0"/>
    <d v="2011-03-24T00:00:00"/>
  </r>
  <r>
    <x v="1809"/>
    <n v="1325.83"/>
    <n v="-1.8294610994835647E-3"/>
    <n v="1.2328608905940341E-2"/>
    <n v="0"/>
    <n v="2239.44"/>
    <n v="2239.44"/>
    <n v="1325.83"/>
    <n v="17.739999999999998"/>
    <n v="0.17739999999999997"/>
    <n v="1.328313732216882E-2"/>
    <n v="0.1845"/>
    <n v="11988.46"/>
    <n v="10709.69"/>
    <n v="3.3530612744850941E-6"/>
    <n v="0.16411686267783115"/>
    <n v="18.244"/>
    <n v="20.859500000000004"/>
    <n v="-1"/>
    <n v="0"/>
    <n v="0.9"/>
    <n v="9.9999999999999978E-2"/>
    <n v="178988.57321693283"/>
    <n v="1.3458772936331798E-2"/>
    <n v="0"/>
    <n v="0"/>
    <n v="0"/>
    <n v="210278.86471788274"/>
    <m/>
    <m/>
    <s v=""/>
    <s v=""/>
    <n v="113.12408754308599"/>
    <x v="1767"/>
    <n v="112.73"/>
    <n v="-8.6951435969817581E-5"/>
    <n v="112.97"/>
    <n v="114.02971317437462"/>
    <n v="-1.1483982317389341E-2"/>
    <n v="0"/>
    <d v="2011-03-25T00:00:00"/>
  </r>
  <r>
    <x v="1810"/>
    <n v="1332.41"/>
    <n v="4.9629288822852224E-3"/>
    <n v="1.413041199985321E-2"/>
    <n v="0"/>
    <n v="2250.58"/>
    <n v="2250.58"/>
    <n v="1332.41"/>
    <n v="17.399999999999999"/>
    <n v="0.17399999999999999"/>
    <n v="1.8791372388935523E-2"/>
    <n v="0.184"/>
    <n v="11838.79"/>
    <n v="10575.95"/>
    <n v="2.450897647741894E-5"/>
    <n v="0.15520862761106446"/>
    <n v="18.192"/>
    <n v="20.816500000000001"/>
    <n v="-1"/>
    <n v="0"/>
    <n v="0.9"/>
    <n v="9.9999999999999978E-2"/>
    <n v="179564.53345024853"/>
    <n v="8.1581910853825157E-3"/>
    <n v="0"/>
    <n v="0"/>
    <n v="0"/>
    <n v="210957.76296831778"/>
    <m/>
    <n v="211344.31"/>
    <s v=""/>
    <n v="-1.8289919027496548E-3"/>
    <n v="113.48931561875636"/>
    <x v="1768"/>
    <n v="113.09"/>
    <n v="-7.8001834160512651E-5"/>
    <n v="113.07"/>
    <n v="114.02971317437462"/>
    <n v="-8.3183091090418548E-3"/>
    <n v="0"/>
    <d v="2011-03-28T00:00:00"/>
  </r>
  <r>
    <x v="1811"/>
    <n v="1332.87"/>
    <n v="3.4523907806138787E-4"/>
    <n v="1.722340568287728E-2"/>
    <n v="0"/>
    <n v="2251.64"/>
    <n v="2251.64"/>
    <n v="1332.87"/>
    <n v="17.5"/>
    <n v="0.17499999999999999"/>
    <n v="1.8985187919713542E-2"/>
    <n v="0.1782"/>
    <n v="11645.46"/>
    <n v="10403.15"/>
    <n v="1.1914888498602594E-7"/>
    <n v="0.15601481208028645"/>
    <n v="18.089999999999996"/>
    <n v="20.733499999999999"/>
    <n v="-1"/>
    <n v="0"/>
    <n v="0.9"/>
    <n v="9.9999999999999978E-2"/>
    <n v="179326.93714265406"/>
    <n v="9.7657961451222963E-3"/>
    <n v="0"/>
    <n v="0"/>
    <n v="0"/>
    <n v="210702.6874211487"/>
    <m/>
    <m/>
    <s v=""/>
    <s v=""/>
    <n v="113.35209218183716"/>
    <x v="1769"/>
    <n v="112.95"/>
    <n v="-1.2722349764415775E-4"/>
    <n v="113.05"/>
    <n v="114.02971317437462"/>
    <n v="-9.594719112907435E-3"/>
    <n v="0"/>
    <d v="2011-03-29T00:00:00"/>
  </r>
  <r>
    <x v="1812"/>
    <n v="1332.63"/>
    <n v="-1.8006257174352225E-4"/>
    <n v="9.9832983847963908E-3"/>
    <n v="0"/>
    <n v="2251.2600000000002"/>
    <n v="2251.2600000000002"/>
    <n v="1332.63"/>
    <n v="17.25"/>
    <n v="0.17249999999999999"/>
    <n v="2.7574634454594071E-2"/>
    <n v="0.16969999999999999"/>
    <n v="11572.87"/>
    <n v="10338.290000000001"/>
    <n v="3.2428368790755531E-8"/>
    <n v="0.14492536554540592"/>
    <n v="17.701999999999998"/>
    <n v="20.575499999999998"/>
    <n v="-1"/>
    <n v="0"/>
    <n v="0.9"/>
    <n v="9.9999999999999978E-2"/>
    <n v="179186.07200978257"/>
    <n v="8.253192228432793E-3"/>
    <n v="0"/>
    <n v="0"/>
    <n v="0"/>
    <n v="210539.34599266687"/>
    <m/>
    <m/>
    <s v=""/>
    <s v=""/>
    <n v="113.26421910871694"/>
    <x v="1770"/>
    <n v="112.86"/>
    <n v="-1.3164325964087897E-4"/>
    <n v="112.89"/>
    <n v="114.02971317437462"/>
    <n v="-1.0388261091617834E-2"/>
    <n v="0"/>
    <d v="2011-03-30T00:00:00"/>
  </r>
  <r>
    <x v="1813"/>
    <n v="1335.54"/>
    <n v="2.1836518763647117E-3"/>
    <n v="5.482296165484235E-3"/>
    <n v="0"/>
    <n v="2257.11"/>
    <n v="2257.11"/>
    <n v="1335.54"/>
    <n v="16.899999999999999"/>
    <n v="0.16899999999999998"/>
    <n v="2.6257009968271044E-2"/>
    <n v="0.1628"/>
    <n v="11525.43"/>
    <n v="10295.9"/>
    <n v="4.7579439333311651E-6"/>
    <n v="0.14274299003172894"/>
    <n v="17.52"/>
    <n v="20.446999999999999"/>
    <n v="-1"/>
    <n v="0"/>
    <n v="0.9"/>
    <n v="9.9999999999999978E-2"/>
    <n v="179464.75250363725"/>
    <n v="4.2936311415844308E-3"/>
    <n v="0"/>
    <n v="0"/>
    <n v="0"/>
    <n v="210945.42714344384"/>
    <m/>
    <m/>
    <s v=""/>
    <s v=""/>
    <n v="113.48267929353733"/>
    <x v="1771"/>
    <n v="113.07"/>
    <n v="-8.9750632517926476E-5"/>
    <n v="113"/>
    <n v="114.02971317437462"/>
    <n v="-8.5053382262770816E-3"/>
    <n v="0"/>
    <d v="2011-03-31T00:00:00"/>
  </r>
  <r>
    <x v="1814"/>
    <n v="1333.51"/>
    <n v="-1.5199844257752781E-3"/>
    <n v="5.7917728391925216E-3"/>
    <n v="0"/>
    <n v="2253.7600000000002"/>
    <n v="2253.7600000000002"/>
    <n v="1333.51"/>
    <n v="17.11"/>
    <n v="0.1711"/>
    <n v="3.1005739013190425E-2"/>
    <n v="0.157"/>
    <n v="11611.73"/>
    <n v="10372.98"/>
    <n v="2.3138692543415017E-6"/>
    <n v="0.14009426098680958"/>
    <n v="17.357999999999997"/>
    <n v="20.280999999999999"/>
    <n v="-1"/>
    <n v="-1"/>
    <n v="0.97499999999999998"/>
    <n v="2.5000000000000022E-2"/>
    <n v="179353.60307960314"/>
    <n v="1.3724641773165125E-3"/>
    <n v="0"/>
    <n v="0"/>
    <n v="0"/>
    <n v="210821.60219158806"/>
    <m/>
    <m/>
    <s v=""/>
    <s v=""/>
    <n v="113.41606496825769"/>
    <x v="1772"/>
    <n v="113"/>
    <n v="-8.36739467776626E-5"/>
    <n v="113"/>
    <n v="114.02971317437462"/>
    <n v="-9.1131364048192554E-3"/>
    <n v="0"/>
    <d v="2011-04-01T00:00:00"/>
  </r>
  <r>
    <x v="1815"/>
    <n v="1328.17"/>
    <n v="-4.0044694078034127E-3"/>
    <n v="-3.1756254508961135E-3"/>
    <n v="0"/>
    <n v="2244.7399999999998"/>
    <n v="2244.7399999999998"/>
    <n v="1328.17"/>
    <n v="17.87"/>
    <n v="0.1787"/>
    <n v="4.1772965883367624E-2"/>
    <n v="0.15475"/>
    <n v="11778.92"/>
    <n v="10522.32"/>
    <n v="1.6100226587912833E-5"/>
    <n v="0.13692703411663237"/>
    <n v="17.231999999999999"/>
    <n v="20.0425"/>
    <n v="-1"/>
    <n v="-1"/>
    <n v="0.97499999999999998"/>
    <n v="2.5000000000000022E-2"/>
    <n v="178717.89639834999"/>
    <n v="2.0394031647366084E-3"/>
    <n v="0"/>
    <n v="0"/>
    <n v="0"/>
    <n v="210074.83276577585"/>
    <m/>
    <m/>
    <s v=""/>
    <s v=""/>
    <n v="113.0143241180138"/>
    <x v="1773"/>
    <n v="112.6"/>
    <n v="-1.120707581176994E-4"/>
    <n v="111.49"/>
    <n v="114.02971317437462"/>
    <n v="-1.2648741293710519E-2"/>
    <n v="0"/>
    <d v="2011-04-04T00:00:00"/>
  </r>
  <r>
    <x v="1816"/>
    <n v="1324.46"/>
    <n v="-2.7933171205493101E-3"/>
    <n v="-6.3141816495068115E-3"/>
    <n v="0"/>
    <n v="2238.5100000000002"/>
    <n v="2238.5100000000002"/>
    <n v="1324.46"/>
    <n v="16.59"/>
    <n v="0.16589999999999999"/>
    <n v="2.8378498671471963E-2"/>
    <n v="0.15075"/>
    <n v="11653.5"/>
    <n v="10410.24"/>
    <n v="7.8244716790409147E-6"/>
    <n v="0.13752150132852803"/>
    <n v="17.326000000000001"/>
    <n v="19.931999999999995"/>
    <n v="-1"/>
    <n v="-1"/>
    <n v="0.97499999999999998"/>
    <n v="2.5000000000000022E-2"/>
    <n v="178183.5700502067"/>
    <n v="-4.7149458505575392E-3"/>
    <n v="0"/>
    <n v="0"/>
    <n v="0"/>
    <n v="209450.45075143277"/>
    <m/>
    <m/>
    <s v=""/>
    <s v=""/>
    <n v="112.67842423694093"/>
    <x v="1774"/>
    <n v="112.26"/>
    <n v="-1.4265816059744196E-4"/>
    <n v="112.26"/>
    <n v="114.02971317437462"/>
    <n v="-1.5660198818114535E-2"/>
    <n v="0"/>
    <d v="2011-04-05T00:00:00"/>
  </r>
  <r>
    <x v="1817"/>
    <n v="1314.16"/>
    <n v="-7.7767542998655736E-3"/>
    <n v="-1.3910873377628863E-2"/>
    <n v="0"/>
    <n v="2221.12"/>
    <n v="2221.12"/>
    <n v="1314.16"/>
    <n v="17.09"/>
    <n v="0.1709"/>
    <n v="4.9062573629342993E-2"/>
    <n v="0.14399999999999999"/>
    <n v="11806.5"/>
    <n v="10546.9"/>
    <n v="6.095160591936591E-5"/>
    <n v="0.121837426370657"/>
    <n v="17.143999999999998"/>
    <n v="19.704999999999995"/>
    <n v="-1"/>
    <n v="-1"/>
    <n v="0.97499999999999998"/>
    <n v="2.5000000000000022E-2"/>
    <n v="176890.99989004686"/>
    <n v="-6.375880337139761E-3"/>
    <n v="0"/>
    <n v="0"/>
    <n v="0"/>
    <n v="207932.74791148253"/>
    <m/>
    <m/>
    <s v=""/>
    <s v=""/>
    <n v="111.86194299351561"/>
    <x v="1775"/>
    <n v="111.44"/>
    <n v="-1.0990938161925534E-4"/>
    <n v="111.5"/>
    <n v="114.02971317437462"/>
    <n v="-2.2818276074090815E-2"/>
    <n v="0"/>
    <d v="2011-04-06T00:00:00"/>
  </r>
  <r>
    <x v="1818"/>
    <n v="1314.41"/>
    <n v="1.9023558775188576E-4"/>
    <n v="-1.5904289666241689E-2"/>
    <n v="0"/>
    <n v="2221.77"/>
    <n v="2221.77"/>
    <n v="1314.41"/>
    <n v="16.920000000000002"/>
    <n v="0.16920000000000002"/>
    <n v="4.6838575349065908E-2"/>
    <n v="0.14050000000000001"/>
    <n v="11597.14"/>
    <n v="10359.86"/>
    <n v="3.6182695501840478E-8"/>
    <n v="0.12236142465093411"/>
    <n v="17.112000000000002"/>
    <n v="19.343499999999999"/>
    <n v="-1"/>
    <n v="-1"/>
    <n v="0.97499999999999998"/>
    <n v="2.5000000000000022E-2"/>
    <n v="176845.38441972403"/>
    <n v="-1.2808317599653618E-2"/>
    <n v="0"/>
    <n v="0"/>
    <n v="0"/>
    <n v="207899.89742761306"/>
    <m/>
    <m/>
    <s v=""/>
    <s v=""/>
    <n v="111.84427036142266"/>
    <x v="1776"/>
    <n v="111.42"/>
    <n v="-1.1445031020795859E-4"/>
    <n v="111.59"/>
    <n v="114.02971317437462"/>
    <n v="-2.2998086682264218E-2"/>
    <n v="0"/>
    <d v="2011-04-07T00:00:00"/>
  </r>
  <r>
    <x v="1819"/>
    <n v="1314.52"/>
    <n v="8.3687738224647035E-5"/>
    <n v="-1.4300617502241764E-2"/>
    <n v="0"/>
    <n v="2221.9899999999998"/>
    <n v="2221.9899999999998"/>
    <n v="1314.52"/>
    <n v="16.27"/>
    <n v="0.16269999999999998"/>
    <n v="4.2072420794242532E-2"/>
    <n v="0.13800000000000001"/>
    <n v="11462.78"/>
    <n v="10239.82"/>
    <n v="7.0030514555328272E-9"/>
    <n v="0.12062757920575745"/>
    <n v="17.116000000000003"/>
    <n v="18.7195"/>
    <n v="-1"/>
    <n v="-1"/>
    <n v="0.97499999999999998"/>
    <n v="2.5000000000000022E-2"/>
    <n v="176808.58639951667"/>
    <n v="-1.4595445887682801E-2"/>
    <n v="0"/>
    <n v="0"/>
    <n v="0"/>
    <n v="207859.75284514902"/>
    <m/>
    <m/>
    <s v=""/>
    <s v=""/>
    <n v="111.82267371038911"/>
    <x v="1777"/>
    <n v="111.4"/>
    <n v="-1.5407000203260246E-4"/>
    <n v="111.51"/>
    <n v="114.02971317437462"/>
    <n v="-2.3212165486669489E-2"/>
    <n v="0"/>
    <d v="2011-04-08T00:00:00"/>
  </r>
  <r>
    <x v="1820"/>
    <n v="1319.68"/>
    <n v="3.9253872135838197E-3"/>
    <n v="-6.3707608808545313E-3"/>
    <n v="0"/>
    <n v="2230.6999999999998"/>
    <n v="2230.6999999999998"/>
    <n v="1319.68"/>
    <n v="15.32"/>
    <n v="0.1532"/>
    <n v="3.8753994346672108E-2"/>
    <n v="0.13650000000000001"/>
    <n v="11129.52"/>
    <n v="9942.1"/>
    <n v="1.5348396668359884E-5"/>
    <n v="0.1144460056533279"/>
    <n v="16.948"/>
    <n v="18.214499999999997"/>
    <n v="-1"/>
    <n v="-1"/>
    <n v="0.97499999999999998"/>
    <n v="2.5000000000000022E-2"/>
    <n v="177356.76096268717"/>
    <n v="-1.4189938960729509E-2"/>
    <n v="0"/>
    <n v="0"/>
    <n v="0"/>
    <n v="208503.09566375407"/>
    <m/>
    <m/>
    <s v=""/>
    <s v=""/>
    <n v="112.16877396839523"/>
    <x v="1778"/>
    <n v="111.74"/>
    <n v="-1.3721540890221373E-4"/>
    <n v="111.77"/>
    <n v="114.02971317437462"/>
    <n v="-2.0214429730613048E-2"/>
    <n v="0"/>
    <d v="2011-04-11T00:00:00"/>
  </r>
  <r>
    <x v="1821"/>
    <n v="1305.1400000000001"/>
    <n v="-1.1017822502424779E-2"/>
    <n v="-1.459526626273E-2"/>
    <n v="0"/>
    <n v="2206.15"/>
    <n v="2206.15"/>
    <n v="1305.1400000000001"/>
    <n v="16.96"/>
    <n v="0.1696"/>
    <n v="7.561092182186209E-2"/>
    <n v="0.13450000000000001"/>
    <n v="11444.8"/>
    <n v="10223.700000000001"/>
    <n v="1.2274353753458699E-4"/>
    <n v="9.3989078178137911E-2"/>
    <n v="16.437999999999999"/>
    <n v="17.758499999999998"/>
    <n v="-1"/>
    <n v="-1"/>
    <n v="0.97499999999999998"/>
    <n v="2.5000000000000022E-2"/>
    <n v="175577.11408801292"/>
    <n v="-7.6161115539818969E-3"/>
    <n v="0"/>
    <n v="0"/>
    <n v="0"/>
    <n v="206413.44230359883"/>
    <m/>
    <m/>
    <s v=""/>
    <s v=""/>
    <n v="111.04459950623017"/>
    <x v="1779"/>
    <n v="110.61"/>
    <n v="-1.2378676286495249E-4"/>
    <n v="110.62"/>
    <n v="114.02971317437462"/>
    <n v="-3.010974186144566E-2"/>
    <n v="0"/>
    <d v="2011-04-12T00:00:00"/>
  </r>
  <r>
    <x v="1822"/>
    <n v="1312.62"/>
    <n v="5.7311859264139731E-3"/>
    <n v="-1.0873260364504533E-3"/>
    <n v="0"/>
    <n v="2218.86"/>
    <n v="2218.86"/>
    <n v="1312.62"/>
    <n v="15.83"/>
    <n v="0.1583"/>
    <n v="6.7686032072741334E-2"/>
    <n v="0.13350000000000001"/>
    <n v="10813.43"/>
    <n v="9659.68"/>
    <n v="3.2659226628166808E-5"/>
    <n v="9.0613967927258662E-2"/>
    <n v="16.512"/>
    <n v="17.575999999999997"/>
    <n v="-1"/>
    <n v="-1"/>
    <n v="0.97499999999999998"/>
    <n v="2.5000000000000022E-2"/>
    <n v="176316.0670547653"/>
    <n v="-1.4627925355067073E-2"/>
    <n v="0"/>
    <n v="0"/>
    <n v="0"/>
    <n v="207288.21730988458"/>
    <m/>
    <m/>
    <s v=""/>
    <s v=""/>
    <n v="111.51520374182151"/>
    <x v="1780"/>
    <n v="111.08"/>
    <n v="-1.6095066499022259E-4"/>
    <n v="110.62"/>
    <n v="114.02971317437462"/>
    <n v="-2.6024721904752024E-2"/>
    <n v="0"/>
    <d v="2011-04-13T00:00:00"/>
  </r>
  <r>
    <x v="1823"/>
    <n v="1330.36"/>
    <n v="1.3514954823178105E-2"/>
    <n v="1.2237393198975766E-2"/>
    <n v="0"/>
    <n v="2248.9"/>
    <n v="2248.9"/>
    <n v="1330.36"/>
    <n v="15.07"/>
    <n v="0.1507"/>
    <n v="5.9195355724487059E-2"/>
    <n v="0.13350000000000001"/>
    <n v="10275.61"/>
    <n v="9179.2199999999993"/>
    <n v="1.8021565437735355E-4"/>
    <n v="9.1504644275512942E-2"/>
    <n v="16.259999999999998"/>
    <n v="17.356999999999999"/>
    <n v="-1"/>
    <n v="-1"/>
    <n v="0.97499999999999998"/>
    <n v="2.5000000000000022E-2"/>
    <n v="178420.15481053645"/>
    <n v="-3.2502096524918977E-3"/>
    <n v="0"/>
    <n v="0"/>
    <n v="0"/>
    <n v="209766.68253780584"/>
    <m/>
    <m/>
    <s v=""/>
    <s v=""/>
    <n v="112.84854800251085"/>
    <x v="1781"/>
    <n v="112.4"/>
    <n v="-1.1456128074793792E-4"/>
    <n v="112.48"/>
    <n v="114.02971317437462"/>
    <n v="-1.4404928475254763E-2"/>
    <n v="0"/>
    <d v="2011-04-14T00:00:00"/>
  </r>
  <r>
    <x v="1824"/>
    <n v="1337.38"/>
    <n v="5.2767671908358071E-3"/>
    <n v="1.7430472651586926E-2"/>
    <n v="0"/>
    <n v="2260.84"/>
    <n v="2260.84"/>
    <n v="1337.38"/>
    <n v="14.69"/>
    <n v="0.1469"/>
    <n v="5.8001091030841209E-2"/>
    <n v="0.13550000000000001"/>
    <n v="10132.030000000001"/>
    <n v="9050.94"/>
    <n v="2.7698051547374891E-5"/>
    <n v="8.8898908969158794E-2"/>
    <n v="15.889999999999997"/>
    <n v="17.151999999999997"/>
    <n v="-1"/>
    <n v="-1"/>
    <n v="0.97499999999999998"/>
    <n v="2.5000000000000022E-2"/>
    <n v="179275.76365294348"/>
    <n v="8.9047864945961397E-3"/>
    <n v="0"/>
    <n v="0"/>
    <n v="0"/>
    <n v="210779.27003420374"/>
    <m/>
    <m/>
    <s v=""/>
    <s v=""/>
    <n v="113.39329146372951"/>
    <x v="1782"/>
    <n v="112.94"/>
    <n v="-1.1776062046664482E-4"/>
    <n v="112.9"/>
    <n v="114.02971317437462"/>
    <n v="-9.6730319505705653E-3"/>
    <n v="0"/>
    <d v="2011-04-15T00:00:00"/>
  </r>
  <r>
    <x v="1825"/>
    <n v="1335.25"/>
    <n v="-1.592666257907327E-3"/>
    <n v="1.1912419180095779E-2"/>
    <n v="0"/>
    <n v="2257.2399999999998"/>
    <n v="2257.2399999999998"/>
    <n v="1335.25"/>
    <n v="15.77"/>
    <n v="0.15770000000000001"/>
    <n v="6.783695273065346E-2"/>
    <n v="0.13550000000000001"/>
    <n v="9883.43"/>
    <n v="8828.81"/>
    <n v="2.540631650335675E-6"/>
    <n v="8.9863047269346547E-2"/>
    <n v="15.574000000000002"/>
    <n v="16.986499999999999"/>
    <n v="-1"/>
    <n v="-1"/>
    <n v="0.97499999999999998"/>
    <n v="2.5000000000000022E-2"/>
    <n v="178887.37980356746"/>
    <n v="1.3953944792318929E-2"/>
    <n v="0"/>
    <n v="0"/>
    <n v="0"/>
    <n v="210322.73866771598"/>
    <m/>
    <m/>
    <s v=""/>
    <s v=""/>
    <n v="113.14769048838654"/>
    <x v="1783"/>
    <n v="112.68"/>
    <n v="-8.5384182625269922E-5"/>
    <n v="112.73"/>
    <n v="114.02971317437462"/>
    <n v="-1.1920877692589871E-2"/>
    <n v="0"/>
    <d v="2011-04-18T00:00:00"/>
  </r>
  <r>
    <x v="1826"/>
    <n v="1347.24"/>
    <n v="8.9795918367348015E-3"/>
    <n v="3.1909833519255359E-2"/>
    <n v="0"/>
    <n v="2277.5100000000002"/>
    <n v="2277.5100000000002"/>
    <n v="1347.24"/>
    <n v="15.62"/>
    <n v="0.15620000000000001"/>
    <n v="6.6715425960379965E-2"/>
    <n v="0.13500000000000001"/>
    <n v="9778.18"/>
    <n v="8734.7800000000007"/>
    <n v="7.9914929129089199E-5"/>
    <n v="8.9484574039620041E-2"/>
    <n v="15.663999999999998"/>
    <n v="16.8795"/>
    <n v="-1"/>
    <n v="-1"/>
    <n v="0.97499999999999998"/>
    <n v="2.5000000000000022E-2"/>
    <n v="180405.92669517055"/>
    <n v="8.6301691154717641E-3"/>
    <n v="0"/>
    <n v="0"/>
    <n v="0"/>
    <n v="212108.2241338348"/>
    <m/>
    <m/>
    <s v=""/>
    <s v=""/>
    <n v="114.10823121817941"/>
    <x v="1784"/>
    <n v="113.64"/>
    <n v="-1.4158567411792777E-4"/>
    <n v="113.6"/>
    <n v="114.02971317437462"/>
    <n v="-3.5587476201122126E-3"/>
    <n v="0"/>
    <d v="2011-04-19T00:00:00"/>
  </r>
  <r>
    <x v="1827"/>
    <n v="1355.66"/>
    <n v="6.2498144354383722E-3"/>
    <n v="3.2428462028279759E-2"/>
    <n v="0"/>
    <n v="2292.13"/>
    <n v="2292.13"/>
    <n v="1355.66"/>
    <n v="15.35"/>
    <n v="0.1535"/>
    <n v="6.4434131385588247E-2"/>
    <n v="0.13475000000000001"/>
    <n v="9595.02"/>
    <n v="8571.15"/>
    <n v="3.8817452252831523E-5"/>
    <n v="8.906586861441175E-2"/>
    <n v="15.396000000000001"/>
    <n v="16.688499999999998"/>
    <n v="-1"/>
    <n v="-1"/>
    <n v="0.97499999999999998"/>
    <n v="2.5000000000000022E-2"/>
    <n v="181420.75335986703"/>
    <n v="2.7502517240014734E-2"/>
    <n v="0"/>
    <n v="0"/>
    <n v="0"/>
    <n v="213336.44134647015"/>
    <m/>
    <m/>
    <s v=""/>
    <s v=""/>
    <n v="114.76897737386413"/>
    <x v="1785"/>
    <n v="114.29"/>
    <n v="-9.7318844008653649E-5"/>
    <n v="113.6"/>
    <n v="114.27887742931826"/>
    <n v="0"/>
    <n v="0"/>
    <d v="2011-04-20T00:00:00"/>
  </r>
  <r>
    <x v="1828"/>
    <n v="1360.48"/>
    <n v="3.5554637593495642E-3"/>
    <n v="2.2468970964451218E-2"/>
    <n v="0"/>
    <n v="2300.46"/>
    <n v="2300.46"/>
    <n v="1360.48"/>
    <n v="14.62"/>
    <n v="0.1462"/>
    <n v="5.5297502871566429E-2"/>
    <n v="0.13375000000000001"/>
    <n v="9443.19"/>
    <n v="8435.51"/>
    <n v="1.2596522794042821E-5"/>
    <n v="9.0902497128433568E-2"/>
    <n v="15.3"/>
    <n v="16.548000000000002"/>
    <n v="-1"/>
    <n v="-1"/>
    <n v="0.97499999999999998"/>
    <n v="2.5000000000000022E-2"/>
    <n v="181977.88699437876"/>
    <n v="2.8951906598031041E-2"/>
    <n v="0"/>
    <n v="0"/>
    <n v="0"/>
    <n v="214007.96561036783"/>
    <m/>
    <m/>
    <s v=""/>
    <s v=""/>
    <n v="115.13023845313801"/>
    <x v="1786"/>
    <n v="114.65"/>
    <n v="-1.2549441869302846E-4"/>
    <n v="114.66"/>
    <n v="114.63561206489685"/>
    <n v="0"/>
    <n v="0"/>
    <d v="2011-04-21T00:00:00"/>
  </r>
  <r>
    <x v="1829"/>
    <n v="1363.61"/>
    <n v="2.3006585910854138E-3"/>
    <n v="1.9492862364700825E-2"/>
    <n v="0"/>
    <n v="2305.7600000000002"/>
    <n v="2305.7600000000002"/>
    <n v="1363.61"/>
    <n v="14.75"/>
    <n v="0.14749999999999999"/>
    <n v="5.6281418595331104E-2"/>
    <n v="0.13375000000000001"/>
    <n v="9415.8700000000008"/>
    <n v="8411.09"/>
    <n v="5.2808781257866614E-6"/>
    <n v="9.1218581404668889E-2"/>
    <n v="15.209999999999999"/>
    <n v="16.393500000000003"/>
    <n v="-1"/>
    <n v="-1"/>
    <n v="0.97499999999999998"/>
    <n v="2.5000000000000022E-2"/>
    <n v="182372.91904141995"/>
    <n v="1.9940192225593734E-2"/>
    <n v="0"/>
    <n v="0"/>
    <n v="0"/>
    <n v="214473.21092769608"/>
    <m/>
    <m/>
    <s v=""/>
    <s v=""/>
    <n v="115.3805272878103"/>
    <x v="1787"/>
    <n v="114.9"/>
    <n v="-1.5809010186407235E-4"/>
    <n v="114.66"/>
    <n v="114.88183544729583"/>
    <n v="0"/>
    <n v="0"/>
    <d v="2011-04-22T00:00:00"/>
  </r>
  <r>
    <x v="1830"/>
    <n v="1361.22"/>
    <n v="-1.752700552210551E-3"/>
    <n v="1.9332828070397601E-2"/>
    <n v="0"/>
    <n v="2301.7199999999998"/>
    <n v="2301.7199999999998"/>
    <n v="1361.22"/>
    <n v="15.99"/>
    <n v="0.15990000000000001"/>
    <n v="7.150100906061331E-2"/>
    <n v="0.13375000000000001"/>
    <n v="9695.09"/>
    <n v="8660.4699999999993"/>
    <n v="3.0773521146783498E-6"/>
    <n v="8.8398990939386704E-2"/>
    <n v="15.222"/>
    <n v="16.244000000000003"/>
    <n v="-1"/>
    <n v="-1"/>
    <n v="0.97499999999999998"/>
    <n v="2.5000000000000022E-2"/>
    <n v="182196.44419948105"/>
    <n v="1.72759291349176E-2"/>
    <n v="0"/>
    <n v="0"/>
    <n v="0"/>
    <n v="214265.82054728031"/>
    <m/>
    <m/>
    <s v=""/>
    <s v=""/>
    <n v="115.26895712320425"/>
    <x v="1788"/>
    <n v="114.78"/>
    <n v="-1.5868455043577256E-4"/>
    <n v="114.99"/>
    <n v="114.88183544729583"/>
    <n v="-1.0449803446074268E-3"/>
    <n v="0"/>
    <d v="2011-04-25T00:00:00"/>
  </r>
  <r>
    <x v="1831"/>
    <n v="1356.62"/>
    <n v="-3.3793214910154967E-3"/>
    <n v="6.9739147426473025E-3"/>
    <n v="0"/>
    <n v="2293.9499999999998"/>
    <n v="2293.9499999999998"/>
    <n v="1356.62"/>
    <n v="16.7"/>
    <n v="0.16699999999999998"/>
    <n v="8.1319254618934952E-2"/>
    <n v="0.13400000000000001"/>
    <n v="9961.6"/>
    <n v="8898.5300000000007"/>
    <n v="1.1458524874490833E-5"/>
    <n v="8.5680745381065029E-2"/>
    <n v="15.266"/>
    <n v="16.173500000000004"/>
    <n v="-1"/>
    <n v="-1"/>
    <n v="0.97499999999999998"/>
    <n v="2.5000000000000022E-2"/>
    <n v="181721.34227173109"/>
    <n v="1.8498031552294014E-2"/>
    <n v="0"/>
    <n v="0"/>
    <n v="0"/>
    <n v="213707.84799137618"/>
    <m/>
    <m/>
    <s v=""/>
    <s v=""/>
    <n v="114.96878365429465"/>
    <x v="1789"/>
    <n v="114.47"/>
    <n v="-8.7758566203577359E-5"/>
    <n v="114.26"/>
    <n v="114.88183544729583"/>
    <n v="-3.6723052754732421E-3"/>
    <n v="0"/>
    <d v="2011-04-26T00:00:00"/>
  </r>
  <r>
    <x v="1832"/>
    <n v="1347.32"/>
    <n v="-6.8552726629417249E-3"/>
    <n v="-6.1311723557327946E-3"/>
    <n v="0"/>
    <n v="2278.63"/>
    <n v="2278.63"/>
    <n v="1347.32"/>
    <n v="17.079999999999998"/>
    <n v="0.17079999999999998"/>
    <n v="8.4579152577283684E-2"/>
    <n v="0.13350000000000001"/>
    <n v="10083.6"/>
    <n v="9007.5"/>
    <n v="4.7318962360872907E-5"/>
    <n v="8.6220847422716296E-2"/>
    <n v="15.481999999999999"/>
    <n v="16.133500000000002"/>
    <n v="-1"/>
    <n v="-1"/>
    <n v="0.97499999999999998"/>
    <n v="2.5000000000000022E-2"/>
    <n v="180562.36993054234"/>
    <n v="7.2914210783283639E-3"/>
    <n v="0"/>
    <n v="0"/>
    <n v="0"/>
    <n v="212381.72665576244"/>
    <m/>
    <n v="212771.02"/>
    <s v=""/>
    <n v="-1.8296351835769276E-3"/>
    <n v="114.25536784684301"/>
    <x v="1790"/>
    <n v="113.76"/>
    <n v="-1.1660249692524438E-4"/>
    <n v="113.74"/>
    <n v="114.88183544729583"/>
    <n v="-9.8805885449730901E-3"/>
    <n v="0"/>
    <d v="2011-04-27T00:00:00"/>
  </r>
  <r>
    <x v="1833"/>
    <n v="1335.1"/>
    <n v="-9.0698571979930254E-3"/>
    <n v="-1.8756493313075384E-2"/>
    <n v="0"/>
    <n v="2258.08"/>
    <n v="2258.08"/>
    <n v="1335.1"/>
    <n v="18.2"/>
    <n v="0.182"/>
    <n v="9.4277069415056078E-2"/>
    <n v="0.13150000000000001"/>
    <n v="10243.18"/>
    <n v="9150.0400000000009"/>
    <n v="8.3014671730731777E-5"/>
    <n v="8.7722930584943917E-2"/>
    <n v="15.827999999999999"/>
    <n v="16.125"/>
    <n v="-1"/>
    <n v="-1"/>
    <n v="0.97499999999999998"/>
    <n v="2.5000000000000022E-2"/>
    <n v="179037.07003233951"/>
    <n v="-4.7314511346009391E-3"/>
    <n v="0"/>
    <n v="0"/>
    <n v="0"/>
    <n v="210598.25745662837"/>
    <m/>
    <m/>
    <s v=""/>
    <s v=""/>
    <n v="113.29591181171595"/>
    <x v="1791"/>
    <n v="112.8"/>
    <n v="-1.0093243852560274E-4"/>
    <n v="112.81"/>
    <n v="114.88183544729583"/>
    <n v="-1.8220640523469167E-2"/>
    <n v="0"/>
    <d v="2011-04-28T00:00:00"/>
  </r>
  <r>
    <x v="1834"/>
    <n v="1340.2"/>
    <n v="3.8199385813797448E-3"/>
    <n v="-1.7237213322781053E-2"/>
    <n v="0"/>
    <n v="2266.9699999999998"/>
    <n v="2266.9699999999998"/>
    <n v="1340.2"/>
    <n v="18.399999999999999"/>
    <n v="0.184"/>
    <n v="9.1022351692324477E-2"/>
    <n v="0.13225000000000001"/>
    <n v="10132.1"/>
    <n v="9050.7999999999993"/>
    <n v="1.453638499150323E-5"/>
    <n v="9.297764830767552E-2"/>
    <n v="16.544"/>
    <n v="16.190000000000001"/>
    <n v="1"/>
    <n v="0"/>
    <n v="0.97499999999999998"/>
    <n v="2.5000000000000022E-2"/>
    <n v="179655.33762930587"/>
    <n v="-1.6160298433018361E-2"/>
    <n v="0"/>
    <n v="0"/>
    <n v="0"/>
    <n v="211349.55441247721"/>
    <m/>
    <m/>
    <s v=""/>
    <s v=""/>
    <n v="113.70008834518889"/>
    <x v="1792"/>
    <n v="113.2"/>
    <n v="-1.0569314979291811E-4"/>
    <n v="113.01"/>
    <n v="114.88183544729583"/>
    <n v="-1.4743844449015997E-2"/>
    <n v="0"/>
    <d v="2011-04-29T00:00:00"/>
  </r>
  <r>
    <x v="1835"/>
    <n v="1346.29"/>
    <n v="4.5440978958364298E-3"/>
    <n v="-1.0940414874734072E-2"/>
    <n v="0"/>
    <n v="2277.3000000000002"/>
    <n v="2277.3000000000002"/>
    <n v="1346.29"/>
    <n v="17.16"/>
    <n v="0.1716"/>
    <n v="7.7733183098437769E-2"/>
    <n v="0.13225000000000001"/>
    <n v="9759.5300000000007"/>
    <n v="8717.9500000000007"/>
    <n v="2.0555384636526943E-5"/>
    <n v="9.3866816901562233E-2"/>
    <n v="17.274000000000001"/>
    <n v="16.2545"/>
    <n v="1"/>
    <n v="0"/>
    <n v="0.97499999999999998"/>
    <n v="2.5000000000000022E-2"/>
    <n v="180286.12576959748"/>
    <n v="-1.49012332883528E-2"/>
    <n v="0"/>
    <n v="0"/>
    <n v="0"/>
    <n v="212094.2537123501"/>
    <m/>
    <m/>
    <s v=""/>
    <s v=""/>
    <n v="114.10071552617123"/>
    <x v="1793"/>
    <n v="113.59"/>
    <n v="-1.0573469350172449E-4"/>
    <n v="113.01"/>
    <n v="114.88183544729583"/>
    <n v="-1.1349451774113173E-2"/>
    <n v="0"/>
    <d v="2011-05-02T00:00:00"/>
  </r>
  <r>
    <x v="1836"/>
    <n v="1357.16"/>
    <n v="8.0740405113313152E-3"/>
    <n v="5.1294712761273953E-4"/>
    <n v="0"/>
    <n v="2295.7199999999998"/>
    <n v="2295.7199999999998"/>
    <n v="1357.16"/>
    <n v="15.91"/>
    <n v="0.15909999999999999"/>
    <n v="6.4274202783041925E-2"/>
    <n v="0.13225000000000001"/>
    <n v="9389.7999999999993"/>
    <n v="8387.68"/>
    <n v="6.4667649649008236E-5"/>
    <n v="9.4825797216958066E-2"/>
    <n v="17.507999999999999"/>
    <n v="16.219000000000001"/>
    <n v="1"/>
    <n v="0"/>
    <n v="0.97499999999999998"/>
    <n v="2.5000000000000022E-2"/>
    <n v="181534.62374869848"/>
    <n v="-1.0484938047374937E-2"/>
    <n v="0"/>
    <n v="0"/>
    <n v="0"/>
    <n v="213566.02087828532"/>
    <m/>
    <m/>
    <s v=""/>
    <s v=""/>
    <n v="114.89248467494264"/>
    <x v="1794"/>
    <n v="114.38"/>
    <n v="-1.4727412378168214E-4"/>
    <n v="114.07"/>
    <n v="114.88183544729583"/>
    <n v="-4.5149057686489913E-3"/>
    <n v="0"/>
    <d v="2011-05-03T00:00:00"/>
  </r>
  <r>
    <x v="1837"/>
    <n v="1342.08"/>
    <n v="-1.111143859235475E-2"/>
    <n v="-3.7432188018002854E-3"/>
    <n v="0"/>
    <n v="2271.4699999999998"/>
    <n v="2271.4699999999998"/>
    <n v="1342.08"/>
    <n v="16.95"/>
    <n v="0.16949999999999998"/>
    <n v="7.0980123682451213E-2"/>
    <n v="0.13200000000000001"/>
    <n v="9641.18"/>
    <n v="8612.23"/>
    <n v="1.2485004668547057E-4"/>
    <n v="9.8519876317548771E-2"/>
    <n v="17.350000000000001"/>
    <n v="16.185000000000002"/>
    <n v="1"/>
    <n v="0"/>
    <n v="0.97499999999999998"/>
    <n v="2.5000000000000022E-2"/>
    <n v="179689.43913022682"/>
    <n v="-1.0274991407085432E-3"/>
    <n v="0"/>
    <n v="0"/>
    <n v="0"/>
    <n v="211509.42998103402"/>
    <m/>
    <m/>
    <s v=""/>
    <s v=""/>
    <n v="113.78609688360136"/>
    <x v="1795"/>
    <n v="113.27"/>
    <n v="-9.7851098806445158E-5"/>
    <n v="113.85"/>
    <n v="114.88183544729583"/>
    <n v="-1.412685508495537E-2"/>
    <n v="0"/>
    <d v="2011-05-04T00:00:00"/>
  </r>
  <r>
    <x v="1838"/>
    <n v="1348.65"/>
    <n v="4.8953862660945369E-3"/>
    <n v="1.0222024662287277E-2"/>
    <n v="0"/>
    <n v="2282.84"/>
    <n v="2282.84"/>
    <n v="1348.65"/>
    <n v="16.03"/>
    <n v="0.1603"/>
    <n v="5.5648933177409876E-2"/>
    <n v="0.13150000000000001"/>
    <n v="9455.86"/>
    <n v="8446.68"/>
    <n v="2.3848013828865556E-5"/>
    <n v="0.10465106682259012"/>
    <n v="17.323999999999998"/>
    <n v="16.178000000000001"/>
    <n v="1"/>
    <n v="0"/>
    <n v="0.9"/>
    <n v="9.9999999999999978E-2"/>
    <n v="180460.74437144419"/>
    <n v="-4.8345112032551762E-3"/>
    <n v="0"/>
    <n v="0"/>
    <n v="0"/>
    <n v="212440.04757570103"/>
    <m/>
    <m/>
    <s v=""/>
    <s v=""/>
    <n v="114.2867428538442"/>
    <x v="1796"/>
    <n v="113.77"/>
    <n v="-1.3815560523666726E-4"/>
    <n v="113.67"/>
    <n v="114.88183544729583"/>
    <n v="-9.8148972473623974E-3"/>
    <n v="0"/>
    <d v="2011-05-05T00:00:00"/>
  </r>
  <r>
    <x v="1839"/>
    <n v="1337.77"/>
    <n v="-8.0673265858451915E-3"/>
    <n v="-1.6652405049376595E-3"/>
    <n v="0"/>
    <n v="2264.52"/>
    <n v="2264.52"/>
    <n v="1337.77"/>
    <n v="17.07"/>
    <n v="0.17069999999999999"/>
    <n v="6.517565125050892E-2"/>
    <n v="0.13150000000000001"/>
    <n v="9645.7800000000007"/>
    <n v="8616.33"/>
    <n v="6.561070539344971E-5"/>
    <n v="0.10552434874949107"/>
    <n v="16.89"/>
    <n v="16.133499999999998"/>
    <n v="1"/>
    <n v="0"/>
    <n v="0.9"/>
    <n v="9.9999999999999978E-2"/>
    <n v="179512.94424226508"/>
    <n v="7.9518411402035305E-3"/>
    <n v="0"/>
    <n v="0"/>
    <n v="0"/>
    <n v="211332.36553309267"/>
    <m/>
    <m/>
    <s v=""/>
    <s v=""/>
    <n v="113.69084121377188"/>
    <x v="1797"/>
    <n v="113.17"/>
    <n v="-1.0416712686800444E-4"/>
    <n v="113.11"/>
    <n v="114.88183544729583"/>
    <n v="-1.5003451453682759E-2"/>
    <n v="0"/>
    <d v="2011-05-06T00:00:00"/>
  </r>
  <r>
    <x v="1840"/>
    <n v="1329.47"/>
    <n v="-6.2043550087085286E-3"/>
    <n v="-1.2413693409482618E-2"/>
    <n v="0"/>
    <n v="2250.61"/>
    <n v="2250.61"/>
    <n v="1329.47"/>
    <n v="18.239999999999998"/>
    <n v="0.18239999999999998"/>
    <n v="7.6623083587640167E-2"/>
    <n v="0.13150000000000001"/>
    <n v="9867.92"/>
    <n v="8814.74"/>
    <n v="3.8734217658683732E-5"/>
    <n v="0.10577691641235981"/>
    <n v="16.624000000000002"/>
    <n v="16.173499999999997"/>
    <n v="1"/>
    <n v="0"/>
    <n v="0.9"/>
    <n v="9.9999999999999978E-2"/>
    <n v="178923.92655343676"/>
    <n v="-7.9259202047532451E-4"/>
    <n v="0"/>
    <n v="0"/>
    <n v="0"/>
    <n v="210650.74513874482"/>
    <m/>
    <m/>
    <s v=""/>
    <s v=""/>
    <n v="113.32414870159378"/>
    <x v="1798"/>
    <n v="112.8"/>
    <n v="-1.3803283187507898E-4"/>
    <n v="113.11"/>
    <n v="114.88183544729583"/>
    <n v="-1.8257068600662785E-2"/>
    <n v="0"/>
    <d v="2011-05-09T00:00:00"/>
  </r>
  <r>
    <x v="1841"/>
    <n v="1328.98"/>
    <n v="-3.685679255642782E-4"/>
    <n v="-2.0856301846378211E-2"/>
    <n v="0"/>
    <n v="2250.35"/>
    <n v="2250.35"/>
    <n v="1328.98"/>
    <n v="17.55"/>
    <n v="0.17550000000000002"/>
    <n v="6.7648136565960484E-2"/>
    <n v="0.1305"/>
    <n v="9688.83"/>
    <n v="8654.76"/>
    <n v="1.3589239979632E-7"/>
    <n v="0.10785186343403953"/>
    <n v="16.84"/>
    <n v="16.319500000000001"/>
    <n v="1"/>
    <n v="0"/>
    <n v="0.9"/>
    <n v="9.9999999999999978E-2"/>
    <n v="178539.84385496622"/>
    <n v="-7.5557628760717366E-3"/>
    <n v="0"/>
    <n v="0"/>
    <n v="0"/>
    <n v="210246.53950981732"/>
    <m/>
    <m/>
    <s v=""/>
    <s v=""/>
    <n v="113.10669749453334"/>
    <x v="1799"/>
    <n v="112.58"/>
    <n v="-1.3248825257206054E-4"/>
    <n v="113.11"/>
    <n v="114.88183544729583"/>
    <n v="-2.0166381967610891E-2"/>
    <n v="0"/>
    <d v="2011-05-10T00:00:00"/>
  </r>
  <r>
    <x v="1842"/>
    <n v="1340.68"/>
    <n v="8.8037442248942721E-3"/>
    <n v="-9.4111902912918932E-4"/>
    <n v="0"/>
    <n v="2270.5700000000002"/>
    <n v="2270.5700000000002"/>
    <n v="1340.68"/>
    <n v="16.23"/>
    <n v="0.1623"/>
    <n v="5.4441292353867465E-2"/>
    <n v="0.1305"/>
    <n v="9352.06"/>
    <n v="8353.93"/>
    <n v="7.6829032998343769E-5"/>
    <n v="0.10785870764613253"/>
    <n v="17.167999999999999"/>
    <n v="16.349"/>
    <n v="1"/>
    <n v="0"/>
    <n v="0.9"/>
    <n v="9.9999999999999978E-2"/>
    <n v="179333.89607522331"/>
    <n v="-1.6497017659165558E-2"/>
    <n v="0"/>
    <n v="0"/>
    <n v="0"/>
    <n v="211215.96186868209"/>
    <m/>
    <m/>
    <s v=""/>
    <s v=""/>
    <n v="113.6282193314406"/>
    <x v="1800"/>
    <e v="#N/A"/>
    <e v="#N/A"/>
    <n v="113.14"/>
    <n v="114.88183544729583"/>
    <n v="-1.5674103138926254E-2"/>
    <n v="0"/>
    <d v="2011-05-11T00:00:00"/>
  </r>
  <r>
    <x v="1843"/>
    <n v="1343.6"/>
    <n v="2.1779992242740853E-3"/>
    <n v="-3.6585060709496409E-3"/>
    <n v="0"/>
    <n v="2275.71"/>
    <n v="2275.71"/>
    <n v="1343.6"/>
    <n v="15.52"/>
    <n v="0.1552"/>
    <n v="4.4124649185743894E-2"/>
    <n v="0.13025"/>
    <n v="9152.6299999999992"/>
    <n v="8175.77"/>
    <n v="4.7333694747619725E-6"/>
    <n v="0.11107535081425611"/>
    <n v="17.024000000000001"/>
    <n v="16.369"/>
    <n v="1"/>
    <n v="1"/>
    <n v="0.85"/>
    <n v="0.15000000000000002"/>
    <n v="179302.97000886354"/>
    <n v="-1.9786530400700553E-3"/>
    <n v="0"/>
    <n v="0"/>
    <n v="0"/>
    <n v="211195.87576439278"/>
    <m/>
    <m/>
    <s v=""/>
    <s v=""/>
    <n v="113.61741357488931"/>
    <x v="1801"/>
    <n v="113.08"/>
    <n v="-1.1081492712461394E-4"/>
    <n v="113"/>
    <n v="114.88183544729583"/>
    <n v="-1.5793327049405059E-2"/>
    <n v="0"/>
    <d v="2011-05-12T00:00:00"/>
  </r>
  <r>
    <x v="1844"/>
    <n v="1333.27"/>
    <n v="-7.6883000893122055E-3"/>
    <n v="-3.2794795744166549E-3"/>
    <n v="0"/>
    <n v="2258.21"/>
    <n v="2258.21"/>
    <n v="1333.27"/>
    <n v="17.43"/>
    <n v="0.17430000000000001"/>
    <n v="6.9485970765501753E-2"/>
    <n v="0.13"/>
    <n v="9357.68"/>
    <n v="8358.93"/>
    <n v="5.95676387262781E-5"/>
    <n v="0.10481402923449826"/>
    <n v="16.922000000000001"/>
    <n v="16.391500000000001"/>
    <n v="1"/>
    <n v="1"/>
    <n v="0.85"/>
    <n v="0.15000000000000002"/>
    <n v="178733.74804999301"/>
    <n v="-6.4156576911684748E-3"/>
    <n v="0"/>
    <n v="0"/>
    <n v="0"/>
    <n v="210525.13622552142"/>
    <m/>
    <m/>
    <s v=""/>
    <s v=""/>
    <n v="113.25657465550627"/>
    <x v="1802"/>
    <n v="112.72"/>
    <n v="-1.2914124872343002E-4"/>
    <n v="112.78"/>
    <n v="114.88183544729583"/>
    <n v="-1.8944615921029584E-2"/>
    <n v="0"/>
    <d v="2011-05-13T00:00:00"/>
  </r>
  <r>
    <x v="1845"/>
    <n v="1317.37"/>
    <n v="-1.1925566464407122E-2"/>
    <n v="-9.0006910301152487E-3"/>
    <n v="0"/>
    <n v="2231.31"/>
    <n v="2231.31"/>
    <n v="1317.37"/>
    <n v="18.27"/>
    <n v="0.1827"/>
    <n v="7.6425805795302726E-2"/>
    <n v="0.13"/>
    <n v="9596.4699999999993"/>
    <n v="8572.2199999999993"/>
    <n v="1.439339232307282E-4"/>
    <n v="0.10627419420469728"/>
    <n v="16.994"/>
    <n v="16.528500000000001"/>
    <n v="1"/>
    <n v="1"/>
    <n v="0.85"/>
    <n v="0.15000000000000002"/>
    <n v="177606.06894508612"/>
    <n v="-4.3406128486227491E-3"/>
    <n v="0"/>
    <n v="0"/>
    <n v="0"/>
    <n v="209199.34057078324"/>
    <m/>
    <m/>
    <s v=""/>
    <s v=""/>
    <n v="112.54333405516319"/>
    <x v="1803"/>
    <n v="112"/>
    <n v="-1.1670764253757238E-4"/>
    <n v="111.9"/>
    <n v="114.88183544729583"/>
    <n v="-2.5198994183794454E-2"/>
    <n v="0"/>
    <d v="2011-05-16T00:00:00"/>
  </r>
  <r>
    <x v="1846"/>
    <n v="1316.28"/>
    <n v="-8.2740611976883649E-4"/>
    <n v="-9.459529224319807E-3"/>
    <n v="0"/>
    <n v="2229.4899999999998"/>
    <n v="2229.4899999999998"/>
    <n v="1316.28"/>
    <n v="17.82"/>
    <n v="0.1782"/>
    <n v="7.3899407406913101E-2"/>
    <n v="0.129"/>
    <n v="9480.35"/>
    <n v="8468.48"/>
    <n v="6.851677599396946E-7"/>
    <n v="0.1043005925930869"/>
    <n v="16.999999999999996"/>
    <n v="16.653500000000001"/>
    <n v="1"/>
    <n v="1"/>
    <n v="0.85"/>
    <n v="0.15000000000000002"/>
    <n v="177158.75427986344"/>
    <n v="-7.3654632655126839E-3"/>
    <n v="0"/>
    <n v="0"/>
    <n v="0"/>
    <n v="208674.59392042685"/>
    <m/>
    <m/>
    <s v=""/>
    <s v=""/>
    <n v="112.26103518460147"/>
    <x v="1804"/>
    <n v="111.72"/>
    <n v="-1.5110884728464224E-4"/>
    <n v="111.75"/>
    <n v="114.88183544729583"/>
    <n v="-2.7669451095885034E-2"/>
    <n v="0"/>
    <d v="2011-05-17T00:00:00"/>
  </r>
  <r>
    <x v="1847"/>
    <n v="1320.47"/>
    <n v="3.1832132980824657E-3"/>
    <n v="-1.5080060151131613E-2"/>
    <n v="0"/>
    <n v="2236.75"/>
    <n v="2236.75"/>
    <n v="1320.47"/>
    <n v="17.07"/>
    <n v="0.17069999999999999"/>
    <n v="6.7893417963305655E-2"/>
    <n v="0.129"/>
    <n v="9317.02"/>
    <n v="8322.57"/>
    <n v="1.010068573488381E-5"/>
    <n v="0.10280658203669434"/>
    <n v="17.054000000000002"/>
    <n v="16.763500000000001"/>
    <n v="1"/>
    <n v="1"/>
    <n v="0.85"/>
    <n v="0.15000000000000002"/>
    <n v="177180.23746132091"/>
    <n v="-7.7354698272542599E-3"/>
    <n v="0"/>
    <n v="0"/>
    <n v="0"/>
    <n v="208712.91858667883"/>
    <m/>
    <m/>
    <s v=""/>
    <s v=""/>
    <n v="112.28165277213679"/>
    <x v="1805"/>
    <n v="111.73"/>
    <n v="-8.3009343547546521E-5"/>
    <n v="111.71"/>
    <n v="114.88183544729583"/>
    <n v="-2.7516187123425628E-2"/>
    <n v="0"/>
    <d v="2011-05-19T00:00:00"/>
  </r>
  <r>
    <x v="1848"/>
    <n v="1325.69"/>
    <n v="3.953137897869663E-3"/>
    <n v="-1.3304921477536036E-2"/>
    <n v="0"/>
    <n v="2246.13"/>
    <n v="2246.13"/>
    <n v="1325.69"/>
    <n v="16.09"/>
    <n v="0.16089999999999999"/>
    <n v="5.7673112547079852E-2"/>
    <n v="0.129"/>
    <n v="9058.19"/>
    <n v="8091.35"/>
    <n v="1.5565745430538955E-5"/>
    <n v="0.10322688745292014"/>
    <n v="17.221999999999998"/>
    <n v="16.849499999999999"/>
    <n v="1"/>
    <n v="1"/>
    <n v="0.85"/>
    <n v="0.15000000000000002"/>
    <n v="177037.22194531027"/>
    <n v="-1.200921109191222E-2"/>
    <n v="0"/>
    <n v="0"/>
    <n v="0"/>
    <n v="208587.16811568988"/>
    <m/>
    <m/>
    <s v=""/>
    <s v=""/>
    <n v="112.21400257197129"/>
    <x v="1806"/>
    <n v="111.66"/>
    <n v="-8.5016304649077057E-5"/>
    <n v="111.81"/>
    <n v="114.88183544729583"/>
    <n v="-2.812740896149224E-2"/>
    <n v="0"/>
    <d v="2011-05-20T00:00:00"/>
  </r>
  <r>
    <x v="1849"/>
    <n v="1331.1"/>
    <n v="4.080893723268586E-3"/>
    <n v="-1.5357276649552443E-3"/>
    <n v="0"/>
    <n v="2255.7399999999998"/>
    <n v="2255.7399999999998"/>
    <n v="1331.1"/>
    <n v="15.98"/>
    <n v="0.1598"/>
    <n v="6.02073313763513E-2"/>
    <n v="0.127"/>
    <n v="8892.7199999999993"/>
    <n v="7943.53"/>
    <n v="1.6585984920715638E-5"/>
    <n v="9.9592668623648697E-2"/>
    <n v="17.336000000000002"/>
    <n v="16.922999999999995"/>
    <n v="1"/>
    <n v="1"/>
    <n v="0.9"/>
    <n v="9.9999999999999978E-2"/>
    <n v="177166.18043445449"/>
    <n v="-1.2636422382971468E-2"/>
    <n v="0"/>
    <n v="0"/>
    <n v="0"/>
    <n v="208774.18374386893"/>
    <m/>
    <m/>
    <s v=""/>
    <s v=""/>
    <n v="112.31461169558642"/>
    <x v="1807"/>
    <n v="111.76"/>
    <n v="-1.1003574417611794E-4"/>
    <n v="111.81"/>
    <n v="114.88183544729583"/>
    <n v="-2.7281362887893512E-2"/>
    <n v="0"/>
    <d v="2011-05-23T00:00:00"/>
  </r>
  <r>
    <x v="1850"/>
    <n v="1345.2"/>
    <n v="1.0592742844264258E-2"/>
    <n v="2.0982581643716136E-2"/>
    <n v="0"/>
    <n v="2279.66"/>
    <n v="2279.66"/>
    <n v="1345.2"/>
    <n v="15.45"/>
    <n v="0.1545"/>
    <n v="5.6194108566663528E-2"/>
    <n v="0.128"/>
    <n v="8630.2999999999993"/>
    <n v="7709.07"/>
    <n v="1.1102906050521337E-4"/>
    <n v="9.830589143333647E-2"/>
    <n v="17.045999999999999"/>
    <n v="16.984500000000001"/>
    <n v="1"/>
    <n v="1"/>
    <n v="0.9"/>
    <n v="9.9999999999999978E-2"/>
    <n v="178332.2676939177"/>
    <n v="-8.7704064433318241E-3"/>
    <n v="0"/>
    <n v="0"/>
    <n v="0"/>
    <n v="210150.56929280059"/>
    <m/>
    <m/>
    <s v=""/>
    <s v=""/>
    <n v="113.05506822952901"/>
    <x v="1808"/>
    <n v="112.49"/>
    <n v="-1.5369164702971894E-4"/>
    <n v="112.27"/>
    <n v="114.88183544729583"/>
    <n v="-2.0970453782273024E-2"/>
    <n v="0"/>
    <d v="2011-05-24T00:00:00"/>
  </r>
  <r>
    <x v="1851"/>
    <n v="1314.55"/>
    <n v="-2.2784716027356544E-2"/>
    <n v="-9.7472826387157152E-4"/>
    <n v="0"/>
    <n v="2227.96"/>
    <n v="2227.96"/>
    <n v="1314.55"/>
    <n v="18.3"/>
    <n v="0.183"/>
    <n v="7.9117622919371924E-2"/>
    <n v="0.127"/>
    <n v="9227.39"/>
    <n v="8242.41"/>
    <n v="5.3122409338735846E-4"/>
    <n v="0.10388237708062807"/>
    <n v="16.482000000000003"/>
    <n v="16.9575"/>
    <n v="-1"/>
    <n v="0"/>
    <n v="0.9"/>
    <n v="9.9999999999999978E-2"/>
    <n v="175909.10664009574"/>
    <n v="4.0888171960842268E-3"/>
    <n v="0"/>
    <n v="0"/>
    <n v="0"/>
    <n v="207315.13222768632"/>
    <m/>
    <m/>
    <s v=""/>
    <s v=""/>
    <n v="111.52968320708638"/>
    <x v="1809"/>
    <n v="110.97"/>
    <n v="-1.5954107064564127E-4"/>
    <n v="112.27"/>
    <n v="114.88183544729583"/>
    <n v="-3.4205056914399012E-2"/>
    <n v="0"/>
    <d v="2011-05-25T00:00:00"/>
  </r>
  <r>
    <x v="1852"/>
    <n v="1312.94"/>
    <n v="-1.2247537180022361E-3"/>
    <n v="-5.3826952799562733E-3"/>
    <n v="0"/>
    <n v="2225.36"/>
    <n v="2225.36"/>
    <n v="1312.94"/>
    <n v="18.09"/>
    <n v="0.18090000000000001"/>
    <n v="5.1223522820654704E-2"/>
    <n v="0.1265"/>
    <n v="9140.83"/>
    <n v="8165.08"/>
    <n v="1.5018608917360671E-6"/>
    <n v="0.1296764771793453"/>
    <n v="16.577999999999999"/>
    <n v="17.037500000000001"/>
    <n v="-1"/>
    <n v="0"/>
    <n v="0.9"/>
    <n v="9.9999999999999978E-2"/>
    <n v="175550.16853733666"/>
    <n v="-7.0538294584844285E-3"/>
    <n v="0"/>
    <n v="0"/>
    <n v="0"/>
    <n v="206902.9140947843"/>
    <m/>
    <m/>
    <s v=""/>
    <s v=""/>
    <n v="111.30792149929032"/>
    <x v="1810"/>
    <n v="110.74"/>
    <n v="-1.0113762763164225E-4"/>
    <n v="110.92"/>
    <n v="114.88183544729583"/>
    <n v="-3.6150496830154144E-2"/>
    <n v="0"/>
    <d v="2011-05-26T00:00:00"/>
  </r>
  <r>
    <x v="1853"/>
    <n v="1300.1600000000001"/>
    <n v="-9.733879689856284E-3"/>
    <n v="-1.906971286768222E-2"/>
    <n v="0"/>
    <n v="2203.81"/>
    <n v="2203.81"/>
    <n v="1300.1600000000001"/>
    <n v="17.95"/>
    <n v="0.17949999999999999"/>
    <n v="4.989312441919283E-2"/>
    <n v="0.1265"/>
    <n v="9200.0300000000007"/>
    <n v="8217.94"/>
    <n v="9.5678986107144306E-5"/>
    <n v="0.12960687558080716"/>
    <n v="16.782"/>
    <n v="17.088000000000001"/>
    <n v="-1"/>
    <n v="0"/>
    <n v="0.9"/>
    <n v="9.9999999999999978E-2"/>
    <n v="174125.91235334249"/>
    <n v="-9.2000606125166584E-3"/>
    <n v="0"/>
    <n v="0"/>
    <n v="0"/>
    <n v="205233.66272335214"/>
    <m/>
    <n v="205609.61"/>
    <s v=""/>
    <n v="-1.8284518736640942E-3"/>
    <n v="110.40991142810864"/>
    <x v="1811"/>
    <n v="109.85"/>
    <n v="-1.5836638034016914E-4"/>
    <n v="110.92"/>
    <n v="114.88183544729583"/>
    <n v="-4.3951526144380137E-2"/>
    <n v="0"/>
    <d v="2011-05-27T00:00:00"/>
  </r>
  <r>
    <x v="1854"/>
    <n v="1286.17"/>
    <n v="-1.0760214127492063E-2"/>
    <n v="-3.3910820718442869E-2"/>
    <n v="0"/>
    <n v="2180.14"/>
    <n v="2180.14"/>
    <n v="1286.17"/>
    <n v="18.489999999999998"/>
    <n v="0.18489999999999998"/>
    <n v="5.1623410535791975E-2"/>
    <n v="0.126"/>
    <n v="9306.41"/>
    <n v="8312.93"/>
    <n v="1.1704045921188807E-4"/>
    <n v="0.13327658946420801"/>
    <n v="17.154000000000003"/>
    <n v="17.075499999999998"/>
    <n v="1"/>
    <n v="0"/>
    <n v="0.9"/>
    <n v="9.9999999999999978E-2"/>
    <n v="172640.91312777877"/>
    <n v="-1.6444618594767202E-2"/>
    <n v="0"/>
    <n v="0"/>
    <n v="0"/>
    <n v="203487.09537266329"/>
    <m/>
    <m/>
    <s v=""/>
    <s v=""/>
    <n v="109.47030754474024"/>
    <x v="1812"/>
    <n v="108.9"/>
    <n v="-9.7247240813169711E-5"/>
    <n v="110.92"/>
    <n v="114.88183544729583"/>
    <n v="-5.2161646342859025E-2"/>
    <n v="0"/>
    <d v="2011-05-30T00:00:00"/>
  </r>
  <r>
    <x v="1855"/>
    <n v="1284.94"/>
    <n v="-9.5632770162579206E-4"/>
    <n v="-4.5459891264332919E-2"/>
    <n v="-1"/>
    <n v="2178.15"/>
    <n v="2178.15"/>
    <n v="1284.94"/>
    <n v="18.07"/>
    <n v="0.1807"/>
    <n v="4.4460221102462366E-2"/>
    <n v="0.1265"/>
    <n v="9191.57"/>
    <n v="8210.34"/>
    <n v="9.1543806190580619E-7"/>
    <n v="0.13623977889753763"/>
    <n v="17.655999999999999"/>
    <n v="17.079999999999998"/>
    <n v="1"/>
    <n v="0"/>
    <n v="0"/>
    <n v="0"/>
    <n v="172279.26554620787"/>
    <n v="-2.5542500806749247E-2"/>
    <n v="1"/>
    <n v="20"/>
    <n v="0"/>
    <n v="203068.82865287442"/>
    <m/>
    <m/>
    <s v=""/>
    <s v=""/>
    <n v="109.24529186810894"/>
    <x v="1813"/>
    <n v="108.68"/>
    <n v="-1.5863223307155394E-4"/>
    <n v="108.95"/>
    <n v="114.88183544729583"/>
    <n v="-5.413454245548821E-2"/>
    <n v="1"/>
    <d v="2011-05-31T00:00:00"/>
  </r>
  <r>
    <x v="1856"/>
    <n v="1279.56"/>
    <n v="-4.186965928370312E-3"/>
    <n v="-2.6862141165346687E-2"/>
    <n v="-1"/>
    <n v="2169.5"/>
    <n v="2169.5"/>
    <n v="1279.56"/>
    <n v="18.79"/>
    <n v="0.18789999999999998"/>
    <n v="5.5156382638535006E-2"/>
    <n v="0.1265"/>
    <n v="9313.66"/>
    <n v="8319.39"/>
    <n v="1.7604366851505397E-5"/>
    <n v="0.13274361736146498"/>
    <n v="18.18"/>
    <n v="17.125499999999995"/>
    <n v="1"/>
    <n v="0"/>
    <n v="0"/>
    <n v="0"/>
    <n v="172279.26554620787"/>
    <n v="-3.394227094167257E-2"/>
    <n v="1"/>
    <n v="20"/>
    <n v="3.5138888888885944E-4"/>
    <n v="203069.54221417513"/>
    <m/>
    <m/>
    <s v=""/>
    <s v=""/>
    <n v="109.24567574392621"/>
    <x v="1814"/>
    <n v="108.67"/>
    <n v="-8.9137213414414163E-5"/>
    <n v="108.7"/>
    <n v="114.88183544729583"/>
    <n v="-5.4155837291891218E-2"/>
    <n v="1"/>
    <d v="2011-06-01T00:00:00"/>
  </r>
  <r>
    <x v="1857"/>
    <n v="1289"/>
    <n v="7.3775360280097235E-3"/>
    <n v="-1.8259851419334727E-2"/>
    <n v="-1"/>
    <n v="2185.52"/>
    <n v="2185.52"/>
    <n v="1289"/>
    <n v="17.77"/>
    <n v="0.1777"/>
    <n v="4.4824079352667717E-2"/>
    <n v="0.127"/>
    <n v="9028.3700000000008"/>
    <n v="8064.54"/>
    <n v="5.4029190487290608E-5"/>
    <n v="0.13287592064733228"/>
    <n v="18.277999999999999"/>
    <n v="17.269500000000001"/>
    <n v="1"/>
    <n v="0"/>
    <n v="0"/>
    <n v="0"/>
    <n v="172279.26554620787"/>
    <n v="-2.0634753727187038E-2"/>
    <n v="1"/>
    <n v="20"/>
    <n v="3.5277777777786845E-4"/>
    <n v="203070.25859839347"/>
    <m/>
    <m/>
    <s v=""/>
    <s v=""/>
    <n v="109.2460611383934"/>
    <x v="1815"/>
    <n v="108.67"/>
    <n v="-1.1163491915444634E-4"/>
    <n v="108.7"/>
    <n v="114.88183544729583"/>
    <n v="-5.417711851248852E-2"/>
    <n v="1"/>
    <d v="2011-06-02T00:00:00"/>
  </r>
  <r>
    <x v="1858"/>
    <n v="1270.98"/>
    <n v="-1.3979829325058146E-2"/>
    <n v="-2.2505801054536589E-2"/>
    <n v="0"/>
    <n v="2155"/>
    <n v="2155"/>
    <n v="1270.98"/>
    <n v="18.86"/>
    <n v="0.18859999999999999"/>
    <n v="5.4289026812660068E-2"/>
    <n v="0.127"/>
    <n v="9358.18"/>
    <n v="8359.1299999999992"/>
    <n v="1.9820324756435474E-4"/>
    <n v="0.13431097318733992"/>
    <n v="18.213999999999999"/>
    <n v="17.310499999999998"/>
    <n v="1"/>
    <n v="0"/>
    <n v="0.9"/>
    <n v="9.9999999999999978E-2"/>
    <n v="172279.26554620787"/>
    <n v="-1.8632297641076434E-2"/>
    <n v="0"/>
    <n v="0"/>
    <n v="3.5277777777786845E-4"/>
    <n v="203070.97498513907"/>
    <m/>
    <m/>
    <s v=""/>
    <s v=""/>
    <n v="109.2464465342202"/>
    <x v="1816"/>
    <n v="108.67"/>
    <n v="-1.341321187025013E-4"/>
    <n v="108.75"/>
    <n v="114.88183544729583"/>
    <n v="-5.4198399254264285E-2"/>
    <n v="0"/>
    <d v="2011-06-03T00:00:00"/>
  </r>
  <r>
    <x v="1859"/>
    <n v="1271.83"/>
    <n v="6.6877527577147156E-4"/>
    <n v="-1.1076811651273055E-2"/>
    <n v="0"/>
    <n v="2157.15"/>
    <n v="2157.15"/>
    <n v="1271.83"/>
    <n v="19.61"/>
    <n v="0.1961"/>
    <n v="5.6210661254505939E-2"/>
    <n v="0.127"/>
    <n v="9562.5300000000007"/>
    <n v="8541.6299999999992"/>
    <n v="4.4696143606653221E-7"/>
    <n v="0.13988933874549406"/>
    <n v="18.396000000000001"/>
    <n v="17.452000000000002"/>
    <n v="1"/>
    <n v="0"/>
    <n v="0.9"/>
    <n v="9.9999999999999978E-2"/>
    <n v="172759.08730022551"/>
    <n v="-1.0605238371342085E-2"/>
    <n v="0"/>
    <n v="0"/>
    <n v="0"/>
    <n v="203696.75097330392"/>
    <m/>
    <m/>
    <s v=""/>
    <s v=""/>
    <n v="109.58309633382082"/>
    <x v="1817"/>
    <n v="108.99"/>
    <n v="-7.5764635156239102E-5"/>
    <n v="108.78"/>
    <n v="114.88183544729583"/>
    <n v="-5.1357928012808252E-2"/>
    <n v="0"/>
    <d v="2011-06-06T00:00:00"/>
  </r>
  <r>
    <x v="1860"/>
    <n v="1287.8699999999999"/>
    <n v="1.261174842549706E-2"/>
    <n v="2.491264475849797E-3"/>
    <n v="0"/>
    <n v="2184.48"/>
    <n v="2184.48"/>
    <n v="1287.8699999999999"/>
    <n v="18.260000000000002"/>
    <n v="0.18260000000000001"/>
    <n v="4.7900162212508257E-2"/>
    <n v="0.1275"/>
    <n v="9165.73"/>
    <n v="8187.18"/>
    <n v="1.5707314936534874E-4"/>
    <n v="0.13469983778749176"/>
    <n v="18.619999999999997"/>
    <n v="17.579000000000001"/>
    <n v="1"/>
    <n v="0"/>
    <n v="0.9"/>
    <n v="9.9999999999999978E-2"/>
    <n v="174003.10773396157"/>
    <n v="6.8450849978574091E-4"/>
    <n v="0"/>
    <n v="0"/>
    <n v="0"/>
    <n v="205174.16667746298"/>
    <m/>
    <m/>
    <s v=""/>
    <s v=""/>
    <n v="110.37790423655061"/>
    <x v="1818"/>
    <n v="109.78"/>
    <n v="-9.7179801124891441E-5"/>
    <n v="109.92"/>
    <n v="114.88183544729583"/>
    <n v="-4.45022820705957E-2"/>
    <n v="0"/>
    <d v="2011-06-07T00:00:00"/>
  </r>
  <r>
    <x v="1861"/>
    <n v="1265.42"/>
    <n v="-1.7431883652852975E-2"/>
    <n v="-1.0753653248632866E-2"/>
    <n v="0"/>
    <n v="2146.4499999999998"/>
    <n v="2146.4499999999998"/>
    <n v="1265.42"/>
    <n v="21.32"/>
    <n v="0.2132"/>
    <n v="7.294993878551348E-2"/>
    <n v="0.1285"/>
    <n v="10001.16"/>
    <n v="8933.41"/>
    <n v="3.0925360966137222E-4"/>
    <n v="0.14025006121448652"/>
    <n v="18.658000000000001"/>
    <n v="17.580000000000002"/>
    <n v="1"/>
    <n v="0"/>
    <n v="0.9"/>
    <n v="9.9999999999999978E-2"/>
    <n v="172859.19746869346"/>
    <n v="1.0006092040666159E-2"/>
    <n v="0"/>
    <n v="0"/>
    <n v="0"/>
    <n v="203829.54822590205"/>
    <m/>
    <m/>
    <s v=""/>
    <s v=""/>
    <n v="109.654537503377"/>
    <x v="1819"/>
    <n v="109.06"/>
    <n v="-1.1814697507972483E-4"/>
    <n v="109.42"/>
    <n v="114.88183544729583"/>
    <n v="-5.0788886978349268E-2"/>
    <n v="0"/>
    <d v="2011-06-08T00:00:00"/>
  </r>
  <r>
    <x v="1862"/>
    <n v="1267.6400000000001"/>
    <n v="1.7543582367909316E-3"/>
    <n v="-1.6376831039851658E-2"/>
    <n v="0"/>
    <n v="2150.58"/>
    <n v="2150.58"/>
    <n v="1267.6400000000001"/>
    <n v="22.73"/>
    <n v="0.2273"/>
    <n v="7.7430395368902089E-2"/>
    <n v="0.128"/>
    <n v="10479.27"/>
    <n v="9360.4599999999991"/>
    <n v="3.0723819763616973E-6"/>
    <n v="0.14986960463109791"/>
    <n v="19.163999999999998"/>
    <n v="17.7685"/>
    <n v="1"/>
    <n v="0"/>
    <n v="0.9"/>
    <n v="9.9999999999999978E-2"/>
    <n v="173958.45955181512"/>
    <n v="3.3662316857860919E-3"/>
    <n v="0"/>
    <n v="0"/>
    <n v="0"/>
    <n v="205156.93556639724"/>
    <m/>
    <m/>
    <s v=""/>
    <s v=""/>
    <n v="110.36863438568241"/>
    <x v="1820"/>
    <n v="109.77"/>
    <n v="-1.4212084849363205E-4"/>
    <n v="109.42"/>
    <n v="114.88183544729583"/>
    <n v="-4.4632260904181709E-2"/>
    <n v="0"/>
    <d v="2011-06-09T00:00:00"/>
  </r>
  <r>
    <x v="1863"/>
    <n v="1271.5"/>
    <n v="3.045028557003393E-3"/>
    <n v="6.4802684220988116E-4"/>
    <n v="0"/>
    <n v="2157.14"/>
    <n v="2157.14"/>
    <n v="1271.5"/>
    <n v="21.85"/>
    <n v="0.21850000000000003"/>
    <n v="6.9999467090296585E-2"/>
    <n v="0.128"/>
    <n v="10248.84"/>
    <n v="9154.6200000000008"/>
    <n v="9.2440433941347244E-6"/>
    <n v="0.14850053290970344"/>
    <n v="20.156000000000002"/>
    <n v="18.093499999999999"/>
    <n v="1"/>
    <n v="1"/>
    <n v="0.85"/>
    <n v="0.15000000000000002"/>
    <n v="174052.6560527042"/>
    <n v="9.7469303707755639E-3"/>
    <n v="0"/>
    <n v="0"/>
    <n v="0"/>
    <n v="205269.0319223495"/>
    <m/>
    <m/>
    <s v=""/>
    <s v=""/>
    <n v="110.42893905777116"/>
    <x v="1821"/>
    <n v="109.82"/>
    <n v="-7.7305859312426506E-5"/>
    <n v="110.04"/>
    <n v="114.88183544729583"/>
    <n v="-4.4135133783544278E-2"/>
    <n v="0"/>
    <d v="2011-06-10T00:00:00"/>
  </r>
  <r>
    <x v="1864"/>
    <n v="1278.3599999999999"/>
    <n v="5.3952025167125495E-3"/>
    <n v="5.3744540831509591E-3"/>
    <n v="0"/>
    <n v="2168.8000000000002"/>
    <n v="2168.8000000000002"/>
    <n v="1278.3599999999999"/>
    <n v="19.989999999999998"/>
    <n v="0.19989999999999999"/>
    <n v="5.1048604292611904E-2"/>
    <n v="0.128"/>
    <n v="9781.5400000000009"/>
    <n v="8737.17"/>
    <n v="2.895193839727934E-5"/>
    <n v="0.14885139570738809"/>
    <n v="20.754000000000001"/>
    <n v="18.410000000000004"/>
    <n v="1"/>
    <n v="1"/>
    <n v="0.85"/>
    <n v="0.15000000000000002"/>
    <n v="173660.32973054823"/>
    <n v="1.0293696695733212E-2"/>
    <n v="0"/>
    <n v="0"/>
    <n v="0"/>
    <n v="204808.24375348573"/>
    <m/>
    <m/>
    <s v=""/>
    <s v=""/>
    <n v="110.18104804303081"/>
    <x v="1822"/>
    <n v="109.57"/>
    <n v="-1.2366151699638728E-4"/>
    <n v="110.04"/>
    <n v="114.88183544729583"/>
    <n v="-4.6355326923343321E-2"/>
    <n v="0"/>
    <d v="2011-06-13T00:00:00"/>
  </r>
  <r>
    <x v="1865"/>
    <n v="1295.52"/>
    <n v="1.3423448793767001E-2"/>
    <n v="6.1861544514208999E-3"/>
    <n v="0"/>
    <n v="2198.15"/>
    <n v="2198.15"/>
    <n v="1295.52"/>
    <n v="18.86"/>
    <n v="0.18859999999999999"/>
    <n v="4.1602286930381233E-2"/>
    <n v="0.1275"/>
    <n v="9555.64"/>
    <n v="8535.3799999999992"/>
    <n v="1.77799623605238E-4"/>
    <n v="0.14699771306961876"/>
    <n v="20.83"/>
    <n v="18.538000000000004"/>
    <n v="1"/>
    <n v="1"/>
    <n v="0.85"/>
    <n v="0.15000000000000002"/>
    <n v="175040.16431289408"/>
    <n v="5.2167584606215289E-3"/>
    <n v="0"/>
    <n v="0"/>
    <n v="0"/>
    <n v="206454.64118741918"/>
    <m/>
    <m/>
    <s v=""/>
    <s v=""/>
    <n v="111.06676334160291"/>
    <x v="1823"/>
    <n v="110.45"/>
    <n v="-1.4241425784267125E-4"/>
    <n v="110.08"/>
    <n v="114.88183544729583"/>
    <n v="-3.871425874036416E-2"/>
    <n v="0"/>
    <d v="2011-06-14T00:00:00"/>
  </r>
  <r>
    <x v="1866"/>
    <n v="1287.1400000000001"/>
    <n v="-6.4684451031244983E-3"/>
    <n v="1.7149593001149377E-2"/>
    <n v="0"/>
    <n v="2184.0300000000002"/>
    <n v="2184.0300000000002"/>
    <n v="1287.1400000000001"/>
    <n v="18.52"/>
    <n v="0.1852"/>
    <n v="3.1607282326656466E-2"/>
    <n v="0.1275"/>
    <n v="9716.8700000000008"/>
    <n v="8679.39"/>
    <n v="4.2113041110109635E-5"/>
    <n v="0.15359271767334354"/>
    <n v="20.95"/>
    <n v="18.567500000000003"/>
    <n v="1"/>
    <n v="1"/>
    <n v="0.85"/>
    <n v="0.15000000000000002"/>
    <n v="174520.75720837864"/>
    <n v="5.9599888326022921E-3"/>
    <n v="0"/>
    <n v="0"/>
    <n v="0"/>
    <n v="205849.90823615622"/>
    <m/>
    <m/>
    <s v=""/>
    <s v=""/>
    <n v="110.74143410125988"/>
    <x v="1824"/>
    <n v="110.12"/>
    <n v="-1.096271054210618E-4"/>
    <n v="110.14"/>
    <n v="114.88183544729583"/>
    <n v="-4.1554938302974076E-2"/>
    <n v="0"/>
    <d v="2011-06-15T00:00:00"/>
  </r>
  <r>
    <x v="1867"/>
    <n v="1283.5"/>
    <n v="-2.8279752008328884E-3"/>
    <n v="1.2567259563525557E-2"/>
    <n v="0"/>
    <n v="2177.85"/>
    <n v="2177.85"/>
    <n v="1283.5"/>
    <n v="19.29"/>
    <n v="0.19289999999999999"/>
    <n v="3.9959526480077168E-2"/>
    <n v="0.1265"/>
    <n v="9521.36"/>
    <n v="8504.74"/>
    <n v="8.0201190893828621E-6"/>
    <n v="0.15294047351992282"/>
    <n v="20.389999999999997"/>
    <n v="18.602500000000003"/>
    <n v="1"/>
    <n v="1"/>
    <n v="0.85"/>
    <n v="0.15000000000000002"/>
    <n v="173574.48189279248"/>
    <n v="9.6122148200190605E-3"/>
    <n v="0"/>
    <n v="0"/>
    <n v="0"/>
    <n v="204733.52484756857"/>
    <m/>
    <m/>
    <s v=""/>
    <s v=""/>
    <n v="110.1408513829174"/>
    <x v="1825"/>
    <n v="109.52"/>
    <n v="-1.1020314874954362E-4"/>
    <n v="109.5"/>
    <n v="114.88183544729583"/>
    <n v="-4.6777672686229455E-2"/>
    <n v="0"/>
    <d v="2011-06-16T00:00:00"/>
  </r>
  <r>
    <x v="1868"/>
    <n v="1268.45"/>
    <n v="-1.1725749902609994E-2"/>
    <n v="-2.2035188960878305E-3"/>
    <n v="0"/>
    <n v="2152.31"/>
    <n v="2152.31"/>
    <n v="1268.45"/>
    <n v="21.1"/>
    <n v="0.21100000000000002"/>
    <n v="6.32368192239319E-2"/>
    <n v="0.1275"/>
    <n v="10026.950000000001"/>
    <n v="8956.34"/>
    <n v="1.3912293752247042E-4"/>
    <n v="0.14776318077606812"/>
    <n v="19.701999999999998"/>
    <n v="18.713500000000003"/>
    <n v="1"/>
    <n v="1"/>
    <n v="0.85"/>
    <n v="0.15000000000000002"/>
    <n v="173227.00013557705"/>
    <n v="-2.2072951209841651E-3"/>
    <n v="0"/>
    <n v="0"/>
    <n v="0"/>
    <n v="204323.44427874003"/>
    <m/>
    <m/>
    <s v=""/>
    <s v=""/>
    <n v="109.92023962419351"/>
    <x v="1826"/>
    <n v="109.3"/>
    <n v="-1.3044800286565739E-4"/>
    <n v="109.15"/>
    <n v="114.88183544729583"/>
    <n v="-4.8711734037156451E-2"/>
    <n v="0"/>
    <d v="2011-06-17T00:00:00"/>
  </r>
  <r>
    <x v="1869"/>
    <n v="1280.0999999999999"/>
    <n v="9.1844376995544597E-3"/>
    <n v="1.5857162867540797E-3"/>
    <n v="0"/>
    <n v="2172.08"/>
    <n v="2172.08"/>
    <n v="1280.0999999999999"/>
    <n v="20.56"/>
    <n v="0.20559999999999998"/>
    <n v="5.2565038898192307E-2"/>
    <n v="0.1265"/>
    <n v="9798.56"/>
    <n v="8752.31"/>
    <n v="8.3585621363065215E-5"/>
    <n v="0.15303496110180767"/>
    <n v="19.552"/>
    <n v="18.964000000000006"/>
    <n v="1"/>
    <n v="1"/>
    <n v="0.85"/>
    <n v="0.15000000000000002"/>
    <n v="173987.41390577875"/>
    <n v="-4.7437134017486171E-3"/>
    <n v="0"/>
    <n v="0"/>
    <n v="0"/>
    <n v="205220.63172419404"/>
    <m/>
    <m/>
    <s v=""/>
    <s v=""/>
    <n v="110.4029011187677"/>
    <x v="1827"/>
    <n v="109.77"/>
    <n v="-1.1800198526557004E-4"/>
    <n v="110.08"/>
    <n v="114.88183544729583"/>
    <n v="-4.4609215245081324E-2"/>
    <n v="0"/>
    <d v="2011-06-20T00:00:00"/>
  </r>
  <r>
    <x v="1870"/>
    <n v="1296.67"/>
    <n v="1.2944301226466726E-2"/>
    <n v="1.1065687194538043E-3"/>
    <n v="0"/>
    <n v="2200.6799999999998"/>
    <n v="2200.6799999999998"/>
    <n v="1296.67"/>
    <n v="19.170000000000002"/>
    <n v="0.19170000000000001"/>
    <n v="3.5939170987025287E-2"/>
    <n v="0.1265"/>
    <n v="9332.25"/>
    <n v="8335.7800000000007"/>
    <n v="1.6541148850120866E-4"/>
    <n v="0.15576082901297472"/>
    <n v="19.666"/>
    <n v="19.193000000000001"/>
    <n v="1"/>
    <n v="1"/>
    <n v="0.85"/>
    <n v="0.15000000000000002"/>
    <n v="174659.70585855245"/>
    <n v="1.8834708867478955E-3"/>
    <n v="0"/>
    <n v="0"/>
    <n v="0"/>
    <n v="206052.51207643549"/>
    <m/>
    <m/>
    <s v=""/>
    <s v=""/>
    <n v="110.8504292425218"/>
    <x v="1828"/>
    <n v="110.21"/>
    <n v="-9.9004197064878063E-5"/>
    <n v="110.08"/>
    <n v="114.88183544729583"/>
    <n v="-4.076141960669355E-2"/>
    <n v="0"/>
    <d v="2011-06-21T00:00:00"/>
  </r>
  <r>
    <x v="1871"/>
    <n v="1307.4100000000001"/>
    <n v="8.2827550571848985E-3"/>
    <n v="1.5857768879763201E-2"/>
    <n v="0"/>
    <n v="2219.1999999999998"/>
    <n v="2219.1999999999998"/>
    <n v="1307.4100000000001"/>
    <n v="17.27"/>
    <n v="0.17269999999999999"/>
    <n v="1.1523541638419565E-2"/>
    <n v="0.1255"/>
    <n v="8890.2000000000007"/>
    <n v="7940.93"/>
    <n v="6.8040083011656975E-5"/>
    <n v="0.16117645836158043"/>
    <n v="19.728000000000002"/>
    <n v="19.379000000000001"/>
    <n v="1"/>
    <n v="1"/>
    <n v="0.85"/>
    <n v="0.15000000000000002"/>
    <n v="174648.37531479853"/>
    <n v="-2.1735494584061987E-3"/>
    <n v="0"/>
    <n v="0"/>
    <n v="0"/>
    <n v="206062.41162875504"/>
    <m/>
    <m/>
    <s v=""/>
    <s v=""/>
    <n v="110.85575492194629"/>
    <x v="1829"/>
    <n v="110.21"/>
    <n v="-7.6991192152764398E-5"/>
    <n v="110.35"/>
    <n v="114.88183544729583"/>
    <n v="-4.0740301792359213E-2"/>
    <n v="0"/>
    <d v="2011-06-22T00:00:00"/>
  </r>
  <r>
    <x v="1872"/>
    <n v="1320.64"/>
    <n v="1.0119243389602461E-2"/>
    <n v="2.8804987470198551E-2"/>
    <n v="0"/>
    <n v="2241.66"/>
    <n v="2241.66"/>
    <n v="1320.64"/>
    <n v="16.52"/>
    <n v="0.16519999999999999"/>
    <n v="2.2054171593804128E-3"/>
    <n v="0.128"/>
    <n v="8556.84"/>
    <n v="7643.16"/>
    <n v="1.0137240965921771E-4"/>
    <n v="0.16299458284061957"/>
    <n v="19.478000000000002"/>
    <n v="19.327500000000001"/>
    <n v="1"/>
    <n v="1"/>
    <n v="0.85"/>
    <n v="0.15000000000000002"/>
    <n v="175168.24028131567"/>
    <n v="7.312488695399022E-4"/>
    <n v="0"/>
    <n v="0"/>
    <n v="0"/>
    <n v="206676.07151481282"/>
    <m/>
    <m/>
    <s v=""/>
    <s v=""/>
    <n v="111.18588660096793"/>
    <x v="1830"/>
    <n v="110.54"/>
    <n v="-1.192207964141323E-4"/>
    <n v="110.35"/>
    <n v="114.88183544729583"/>
    <n v="-3.790863975296932E-2"/>
    <n v="0"/>
    <d v="2011-06-23T00:00:00"/>
  </r>
  <r>
    <x v="1873"/>
    <n v="1339.67"/>
    <n v="1.4409680155076376E-2"/>
    <n v="5.4940417527884922E-2"/>
    <n v="0"/>
    <n v="2274.2600000000002"/>
    <n v="2274.2600000000002"/>
    <n v="1339.67"/>
    <n v="15.87"/>
    <n v="0.15869999999999998"/>
    <n v="-3.9549153555879235E-3"/>
    <n v="0.1255"/>
    <n v="8192.9699999999993"/>
    <n v="7318.14"/>
    <n v="2.046858823814874E-4"/>
    <n v="0.1626549153555879"/>
    <n v="18.923999999999999"/>
    <n v="19.248999999999999"/>
    <n v="-1"/>
    <n v="0"/>
    <n v="0.9"/>
    <n v="9.9999999999999978E-2"/>
    <n v="176196.40492866636"/>
    <n v="9.18198557266936E-3"/>
    <n v="0"/>
    <n v="0"/>
    <n v="0"/>
    <n v="207912.57181485224"/>
    <m/>
    <m/>
    <s v=""/>
    <s v=""/>
    <n v="111.85108882362772"/>
    <x v="1831"/>
    <n v="111.2"/>
    <n v="-1.3321431703616771E-4"/>
    <n v="111.3"/>
    <n v="114.88183544729583"/>
    <n v="-3.2177836164936191E-2"/>
    <n v="0"/>
    <d v="2011-06-24T00:00:00"/>
  </r>
  <r>
    <x v="1874"/>
    <n v="1337.88"/>
    <n v="-1.336149947375076E-3"/>
    <n v="4.4419829880955386E-2"/>
    <n v="0"/>
    <n v="2271.29"/>
    <n v="2271.29"/>
    <n v="1337.88"/>
    <n v="16.059999999999999"/>
    <n v="0.16059999999999999"/>
    <n v="9.880808425997839E-3"/>
    <n v="0.125"/>
    <n v="8231.0499999999993"/>
    <n v="7352.13"/>
    <n v="1.787685031168415E-6"/>
    <n v="0.15071919157400215"/>
    <n v="17.878"/>
    <n v="19.145"/>
    <n v="-1"/>
    <n v="0"/>
    <n v="0.9"/>
    <n v="9.9999999999999978E-2"/>
    <n v="176066.35917741811"/>
    <n v="1.7141697257155641E-2"/>
    <n v="0"/>
    <n v="0"/>
    <n v="0"/>
    <n v="207764.84189799905"/>
    <m/>
    <m/>
    <s v=""/>
    <s v=""/>
    <n v="111.77161430264219"/>
    <x v="1832"/>
    <n v="111.11"/>
    <n v="-1.3843552736725329E-4"/>
    <n v="111.3"/>
    <n v="114.88183544729583"/>
    <n v="-3.2966195256160069E-2"/>
    <n v="0"/>
    <d v="2011-06-27T00:00:00"/>
  </r>
  <r>
    <x v="1875"/>
    <n v="1339.22"/>
    <n v="1.0015845965258841E-3"/>
    <n v="3.2477113251014544E-2"/>
    <n v="0"/>
    <n v="2274.42"/>
    <n v="2274.42"/>
    <n v="1339.22"/>
    <n v="16.34"/>
    <n v="0.16339999999999999"/>
    <n v="1.2669947607260812E-2"/>
    <n v="0.1245"/>
    <n v="8357.57"/>
    <n v="7465.13"/>
    <n v="1.0021678643230126E-6"/>
    <n v="0.15073005239273918"/>
    <n v="16.978000000000002"/>
    <n v="19.023500000000002"/>
    <n v="-1"/>
    <n v="0"/>
    <n v="0.9"/>
    <n v="9.9999999999999978E-2"/>
    <n v="176495.67862973316"/>
    <n v="1.1948825636118654E-2"/>
    <n v="0"/>
    <n v="0"/>
    <n v="0"/>
    <n v="208341.88190059151"/>
    <m/>
    <m/>
    <s v=""/>
    <s v=""/>
    <n v="112.08204551909712"/>
    <x v="1833"/>
    <n v="111.41"/>
    <n v="-8.7336487751055181E-5"/>
    <n v="111.6"/>
    <n v="114.88183544729583"/>
    <n v="-3.0305623093856315E-2"/>
    <n v="0"/>
    <d v="2011-06-28T00:00:00"/>
  </r>
  <r>
    <x v="1876"/>
    <n v="1353.22"/>
    <n v="1.0453846268723588E-2"/>
    <n v="3.4648204462553234E-2"/>
    <n v="0"/>
    <n v="2298.31"/>
    <n v="2298.31"/>
    <n v="1353.22"/>
    <n v="15.95"/>
    <n v="0.1595"/>
    <n v="1.2411357419195163E-2"/>
    <n v="0.1245"/>
    <n v="8124.61"/>
    <n v="7257.04"/>
    <n v="1.0815131962217207E-4"/>
    <n v="0.14708864258080484"/>
    <n v="16.411999999999999"/>
    <n v="18.937000000000001"/>
    <n v="-1"/>
    <n v="0"/>
    <n v="0.9"/>
    <n v="9.9999999999999978E-2"/>
    <n v="177664.25092707179"/>
    <n v="1.0511713403820622E-2"/>
    <n v="0"/>
    <n v="0"/>
    <n v="0"/>
    <n v="209730.68597283983"/>
    <m/>
    <n v="210114.8"/>
    <s v=""/>
    <n v="-1.8281150454901862E-3"/>
    <n v="112.82918286768415"/>
    <x v="1834"/>
    <n v="112.15"/>
    <n v="-8.9668332397985218E-5"/>
    <n v="112.42"/>
    <n v="114.88183544729583"/>
    <n v="-2.386706079423806E-2"/>
    <n v="0"/>
    <d v="2011-06-29T00:00:00"/>
  </r>
  <r>
    <x v="1877"/>
    <n v="1343.8"/>
    <n v="-6.9611740884705231E-3"/>
    <n v="1.7567786984480249E-2"/>
    <n v="0"/>
    <n v="2282.3200000000002"/>
    <n v="2282.3200000000002"/>
    <n v="1343.8"/>
    <n v="15.95"/>
    <n v="0.1595"/>
    <n v="1.2757887016775049E-2"/>
    <n v="0.1245"/>
    <n v="8302.75"/>
    <n v="7416.16"/>
    <n v="4.8797435079180373E-5"/>
    <n v="0.14674211298322495"/>
    <n v="16.148000000000003"/>
    <n v="18.794999999999995"/>
    <n v="-1"/>
    <n v="0"/>
    <n v="0.9"/>
    <n v="9.9999999999999978E-2"/>
    <n v="176940.726203075"/>
    <n v="1.7268271788026812E-2"/>
    <n v="0"/>
    <n v="0"/>
    <n v="0"/>
    <n v="208877.30023170589"/>
    <m/>
    <m/>
    <s v=""/>
    <s v=""/>
    <n v="112.37008545236581"/>
    <x v="1835"/>
    <n v="111.69"/>
    <n v="-8.2872835762470842E-5"/>
    <n v="112.42"/>
    <n v="114.88183544729583"/>
    <n v="-2.7864209357890246E-2"/>
    <n v="0"/>
    <d v="2011-06-30T00:00:00"/>
  </r>
  <r>
    <x v="1878"/>
    <n v="1319.49"/>
    <n v="-1.8090489656198749E-2"/>
    <n v="-1.4932382826794877E-2"/>
    <n v="0"/>
    <n v="2241.0700000000002"/>
    <n v="2241.0700000000002"/>
    <n v="1319.49"/>
    <n v="18.39"/>
    <n v="0.18390000000000001"/>
    <n v="3.5300826940153074E-2"/>
    <n v="0.1245"/>
    <n v="8982.51"/>
    <n v="8023.32"/>
    <n v="3.332860342810536E-4"/>
    <n v="0.14859917305984693"/>
    <n v="16.033999999999999"/>
    <n v="18.703999999999997"/>
    <n v="-1"/>
    <n v="0"/>
    <n v="0.9"/>
    <n v="9.9999999999999978E-2"/>
    <n v="175508.48755738669"/>
    <n v="1.0118763075502635E-2"/>
    <n v="0"/>
    <n v="0"/>
    <n v="0"/>
    <n v="207189.74373632146"/>
    <m/>
    <m/>
    <s v=""/>
    <s v=""/>
    <n v="111.46222774173049"/>
    <x v="1836"/>
    <n v="110.78"/>
    <n v="-9.2020812434867594E-5"/>
    <n v="110.81"/>
    <n v="114.88183544729583"/>
    <n v="-3.5793556891627443E-2"/>
    <n v="0"/>
    <d v="2011-07-01T00:00:00"/>
  </r>
  <r>
    <x v="1879"/>
    <n v="1313.64"/>
    <n v="-4.4335311370301556E-3"/>
    <n v="-1.8029764016449956E-2"/>
    <n v="0"/>
    <n v="2231.15"/>
    <n v="2231.15"/>
    <n v="1313.64"/>
    <n v="19.87"/>
    <n v="0.19870000000000002"/>
    <n v="3.8394965011049026E-2"/>
    <n v="0.1255"/>
    <n v="9208.09"/>
    <n v="8224.81"/>
    <n v="1.9743700312636651E-5"/>
    <n v="0.16030503498895099"/>
    <n v="16.538"/>
    <n v="18.680499999999995"/>
    <n v="-1"/>
    <n v="0"/>
    <n v="0.9"/>
    <n v="9.9999999999999978E-2"/>
    <n v="175248.93271031074"/>
    <n v="-3.9042645141266208E-3"/>
    <n v="0"/>
    <n v="0"/>
    <n v="0"/>
    <n v="206884.65963183393"/>
    <m/>
    <m/>
    <s v=""/>
    <s v=""/>
    <n v="111.29810111402421"/>
    <x v="1837"/>
    <n v="110.62"/>
    <n v="-1.4626573877085658E-4"/>
    <n v="111.11"/>
    <n v="114.88183544729583"/>
    <n v="-3.7238396711386734E-2"/>
    <n v="0"/>
    <d v="2011-07-04T00:00:00"/>
  </r>
  <r>
    <x v="1880"/>
    <n v="1317.72"/>
    <n v="3.1058737553666393E-3"/>
    <n v="-1.5925474857609201E-2"/>
    <n v="0"/>
    <n v="2238.29"/>
    <n v="2238.29"/>
    <n v="1317.72"/>
    <n v="19.91"/>
    <n v="0.1991"/>
    <n v="4.0024610523274662E-2"/>
    <n v="0.124"/>
    <n v="9255.2900000000009"/>
    <n v="8266.9699999999993"/>
    <n v="9.6165761822116318E-6"/>
    <n v="0.15907538947672534"/>
    <n v="17.3"/>
    <n v="18.693499999999997"/>
    <n v="-1"/>
    <n v="0"/>
    <n v="0.9"/>
    <n v="9.9999999999999978E-2"/>
    <n v="175828.63546661858"/>
    <n v="-4.6427180690643555E-3"/>
    <n v="0"/>
    <n v="0"/>
    <n v="0"/>
    <n v="207586.56172921218"/>
    <m/>
    <m/>
    <s v=""/>
    <s v=""/>
    <n v="111.67570460934942"/>
    <x v="1838"/>
    <n v="110.99"/>
    <n v="-1.2451950071690199E-4"/>
    <n v="110.87"/>
    <n v="114.88183544729583"/>
    <n v="-3.3997157613939732E-2"/>
    <n v="0"/>
    <d v="2011-07-05T00:00:00"/>
  </r>
  <r>
    <x v="1881"/>
    <n v="1308.8699999999999"/>
    <n v="-6.7161460704855402E-3"/>
    <n v="-3.3095467196818329E-2"/>
    <n v="0"/>
    <n v="2223.29"/>
    <n v="2223.29"/>
    <n v="1308.8699999999999"/>
    <n v="20.8"/>
    <n v="0.20800000000000002"/>
    <n v="5.5865832444832869E-2"/>
    <n v="0.123"/>
    <n v="9544.16"/>
    <n v="8524.99"/>
    <n v="4.541143718955904E-5"/>
    <n v="0.15213416755516715"/>
    <n v="18.013999999999999"/>
    <n v="18.776"/>
    <n v="-1"/>
    <n v="0"/>
    <n v="0.9"/>
    <n v="9.9999999999999978E-2"/>
    <n v="175314.61164934476"/>
    <n v="-3.7793739104171609E-3"/>
    <n v="0"/>
    <n v="0"/>
    <n v="0"/>
    <n v="206982.43167858527"/>
    <m/>
    <m/>
    <s v=""/>
    <s v=""/>
    <n v="111.35069971251295"/>
    <x v="1839"/>
    <n v="110.66"/>
    <n v="-8.7380574098294694E-5"/>
    <n v="110.87"/>
    <n v="114.88183544729583"/>
    <n v="-3.6833542614896908E-2"/>
    <n v="0"/>
    <d v="2011-07-06T00:00:00"/>
  </r>
  <r>
    <x v="1882"/>
    <n v="1316.14"/>
    <n v="5.5544095288304618E-3"/>
    <n v="-2.0579883579517344E-2"/>
    <n v="0"/>
    <n v="2235.65"/>
    <n v="2235.65"/>
    <n v="1316.14"/>
    <n v="19.53"/>
    <n v="0.1953"/>
    <n v="4.1482404878174423E-2"/>
    <n v="0.12225000000000001"/>
    <n v="9333.2999999999993"/>
    <n v="8336.64"/>
    <n v="3.0680971653367585E-5"/>
    <n v="0.15381759512182558"/>
    <n v="18.984000000000002"/>
    <n v="18.75"/>
    <n v="1"/>
    <n v="0"/>
    <n v="0.9"/>
    <n v="9.9999999999999978E-2"/>
    <n v="175803.66610279417"/>
    <n v="-1.3225166376839126E-2"/>
    <n v="0"/>
    <n v="0"/>
    <n v="0"/>
    <n v="207560.75854222689"/>
    <m/>
    <m/>
    <s v=""/>
    <s v=""/>
    <n v="111.66182322385056"/>
    <x v="1840"/>
    <n v="110.97"/>
    <n v="-1.2067137347304691E-4"/>
    <n v="110.82"/>
    <n v="114.88183544729583"/>
    <n v="-3.4167510767277864E-2"/>
    <n v="0"/>
    <d v="2011-07-07T00:00:00"/>
  </r>
  <r>
    <x v="1883"/>
    <n v="1305.44"/>
    <n v="-8.1298342121659539E-3"/>
    <n v="-1.0619228135484549E-2"/>
    <n v="0"/>
    <n v="2217.5500000000002"/>
    <n v="2217.5500000000002"/>
    <n v="1305.44"/>
    <n v="20.95"/>
    <n v="0.20949999999999999"/>
    <n v="6.0462797851137229E-2"/>
    <n v="0.12175000000000001"/>
    <n v="9710.74"/>
    <n v="8673.75"/>
    <n v="6.6635573464659848E-5"/>
    <n v="0.14903720214886276"/>
    <n v="19.7"/>
    <n v="18.590000000000003"/>
    <n v="1"/>
    <n v="0"/>
    <n v="0.9"/>
    <n v="9.9999999999999978E-2"/>
    <n v="175228.23691085653"/>
    <n v="-6.4262203771889848E-3"/>
    <n v="0"/>
    <n v="0"/>
    <n v="0"/>
    <n v="206887.75169674971"/>
    <m/>
    <m/>
    <s v=""/>
    <s v=""/>
    <n v="111.29976455757898"/>
    <x v="1841"/>
    <n v="110.6"/>
    <n v="-1.0667595613667036E-4"/>
    <n v="110.19"/>
    <n v="114.88183544729583"/>
    <n v="-3.7374348967590509E-2"/>
    <n v="0"/>
    <d v="2011-07-08T00:00:00"/>
  </r>
  <r>
    <x v="1884"/>
    <n v="1326.73"/>
    <n v="1.6308677534011551E-2"/>
    <n v="1.0122980535557158E-2"/>
    <n v="0"/>
    <n v="2253.71"/>
    <n v="2253.71"/>
    <n v="1326.73"/>
    <n v="19.21"/>
    <n v="0.19210000000000002"/>
    <n v="5.2697674694239111E-2"/>
    <n v="0.12225000000000001"/>
    <n v="9120.3799999999992"/>
    <n v="8146.43"/>
    <n v="2.6169919479624207E-4"/>
    <n v="0.13940232530576091"/>
    <n v="20.212"/>
    <n v="18.545000000000002"/>
    <n v="1"/>
    <n v="0"/>
    <n v="0.9"/>
    <n v="9.9999999999999978E-2"/>
    <n v="176734.90484938581"/>
    <n v="-1.5967925564769336E-3"/>
    <n v="0"/>
    <n v="0"/>
    <n v="0"/>
    <n v="208666.20045081721"/>
    <m/>
    <m/>
    <s v=""/>
    <s v=""/>
    <n v="112.25651973511879"/>
    <x v="1842"/>
    <n v="111.55"/>
    <n v="-1.2606891055533254E-4"/>
    <n v="110.87"/>
    <n v="114.88183544729583"/>
    <n v="-2.9124695137755396E-2"/>
    <n v="0"/>
    <d v="2011-07-11T00:00:00"/>
  </r>
  <r>
    <x v="1885"/>
    <n v="1325.84"/>
    <n v="-6.7082224717918137E-4"/>
    <n v="6.3462845330113371E-3"/>
    <n v="0"/>
    <n v="2252.52"/>
    <n v="2252.52"/>
    <n v="1325.84"/>
    <n v="19.09"/>
    <n v="0.19089999999999999"/>
    <n v="4.124886942003167E-2"/>
    <n v="0.12225000000000001"/>
    <n v="8935.67"/>
    <n v="7981.44"/>
    <n v="4.5030454473062454E-7"/>
    <n v="0.14965113057996832"/>
    <n v="20.080000000000002"/>
    <n v="18.506"/>
    <n v="1"/>
    <n v="0"/>
    <n v="0.9"/>
    <n v="9.9999999999999978E-2"/>
    <n v="176270.26094489"/>
    <n v="8.4792079249429442E-3"/>
    <n v="0"/>
    <n v="0"/>
    <n v="0"/>
    <n v="208144.43875809779"/>
    <m/>
    <m/>
    <s v=""/>
    <s v=""/>
    <n v="111.9758266874223"/>
    <x v="1843"/>
    <n v="111.27"/>
    <n v="-1.424460952198503E-4"/>
    <n v="111.39"/>
    <n v="114.88183544729583"/>
    <n v="-3.1577537129228839E-2"/>
    <n v="0"/>
    <d v="2011-07-12T00:00:00"/>
  </r>
  <r>
    <x v="1886"/>
    <n v="1343.8"/>
    <n v="1.3546129246364558E-2"/>
    <n v="2.6608559849861435E-2"/>
    <n v="0"/>
    <n v="2283.23"/>
    <n v="2283.23"/>
    <n v="1343.8"/>
    <n v="17.559999999999999"/>
    <n v="0.17559999999999998"/>
    <n v="2.628579236222417E-2"/>
    <n v="0.1225"/>
    <n v="8476.99"/>
    <n v="7571.74"/>
    <n v="1.8104242509044903E-4"/>
    <n v="0.14931420763777581"/>
    <n v="19.916000000000004"/>
    <n v="18.517499999999998"/>
    <n v="1"/>
    <n v="0"/>
    <n v="0.9"/>
    <n v="9.9999999999999978E-2"/>
    <n v="177514.43944439877"/>
    <n v="2.5116812008432188E-3"/>
    <n v="0"/>
    <n v="0"/>
    <n v="0"/>
    <n v="209629.99108594781"/>
    <m/>
    <m/>
    <s v=""/>
    <s v=""/>
    <n v="112.775011863788"/>
    <x v="1844"/>
    <n v="112.06"/>
    <n v="-1.3146366159066947E-4"/>
    <n v="111.39"/>
    <n v="114.88183544729583"/>
    <n v="-2.469117292711609E-2"/>
    <n v="0"/>
    <d v="2011-07-13T00:00:00"/>
  </r>
  <r>
    <x v="1887"/>
    <n v="1345.02"/>
    <n v="9.0787319541596467E-4"/>
    <n v="2.1962023516446938E-2"/>
    <n v="0"/>
    <n v="2285.34"/>
    <n v="2285.34"/>
    <n v="1345.02"/>
    <n v="17.52"/>
    <n v="0.17519999999999999"/>
    <n v="2.016174667028886E-2"/>
    <n v="0.12225000000000001"/>
    <n v="8428.93"/>
    <n v="7528.81"/>
    <n v="8.2348606147070582E-7"/>
    <n v="0.15503825332971113"/>
    <n v="19.268000000000001"/>
    <n v="18.469499999999993"/>
    <n v="1"/>
    <n v="0"/>
    <n v="0.9"/>
    <n v="9.9999999999999978E-2"/>
    <n v="177558.83743826899"/>
    <n v="1.2547886193616353E-2"/>
    <n v="0"/>
    <n v="0"/>
    <n v="0"/>
    <n v="209685.49480811157"/>
    <m/>
    <m/>
    <s v=""/>
    <s v=""/>
    <n v="112.80487129798955"/>
    <x v="1845"/>
    <n v="112.09"/>
    <n v="-1.6043016107336605E-4"/>
    <n v="112.07"/>
    <n v="114.88183544729583"/>
    <n v="-2.4458331929590238E-2"/>
    <n v="0"/>
    <d v="2011-07-14T00:00:00"/>
  </r>
  <r>
    <x v="1888"/>
    <n v="1337.43"/>
    <n v="-5.6430387652227632E-3"/>
    <n v="2.4448818963390129E-2"/>
    <n v="0"/>
    <n v="2272.4699999999998"/>
    <n v="2272.4699999999998"/>
    <n v="1337.43"/>
    <n v="19.350000000000001"/>
    <n v="0.19350000000000001"/>
    <n v="4.5143406672764591E-2"/>
    <n v="0.1225"/>
    <n v="8882.35"/>
    <n v="7933.79"/>
    <n v="3.2024517115371808E-5"/>
    <n v="0.14835659332723541"/>
    <n v="18.866"/>
    <n v="18.380999999999993"/>
    <n v="1"/>
    <n v="0"/>
    <n v="0.9"/>
    <n v="9.9999999999999978E-2"/>
    <n v="177612.16468565087"/>
    <n v="9.9837015597192824E-3"/>
    <n v="0"/>
    <n v="0"/>
    <n v="0"/>
    <n v="209750.69400137922"/>
    <m/>
    <m/>
    <s v=""/>
    <s v=""/>
    <n v="112.83994662168811"/>
    <x v="1846"/>
    <n v="112.11"/>
    <n v="-1.0604305676209513E-4"/>
    <n v="112.12"/>
    <n v="114.88183544729583"/>
    <n v="-2.4231193065038625E-2"/>
    <n v="0"/>
    <d v="2011-07-15T00:00:00"/>
  </r>
  <r>
    <x v="1889"/>
    <n v="1331.94"/>
    <n v="-4.1048877324421085E-3"/>
    <n v="4.0352536969364694E-3"/>
    <n v="0"/>
    <n v="2263.15"/>
    <n v="2263.15"/>
    <n v="1331.94"/>
    <n v="20.23"/>
    <n v="0.20230000000000001"/>
    <n v="5.4333384417309505E-2"/>
    <n v="0.122"/>
    <n v="9027.83"/>
    <n v="8063.72"/>
    <n v="1.6919532318638305E-5"/>
    <n v="0.1479666155826905"/>
    <n v="18.545999999999999"/>
    <n v="18.293499999999998"/>
    <n v="1"/>
    <n v="0"/>
    <n v="0.9"/>
    <n v="9.9999999999999978E-2"/>
    <n v="177246.866173038"/>
    <n v="1.3604701027763566E-2"/>
    <n v="0"/>
    <n v="0"/>
    <n v="0"/>
    <n v="209320.0164692809"/>
    <m/>
    <m/>
    <s v=""/>
    <s v=""/>
    <n v="112.60825427871634"/>
    <x v="1847"/>
    <n v="111.88"/>
    <n v="-1.3379749760400461E-4"/>
    <n v="111.91"/>
    <n v="114.88183544729583"/>
    <n v="-2.6260067134040388E-2"/>
    <n v="0"/>
    <d v="2011-07-18T00:00:00"/>
  </r>
  <r>
    <x v="1890"/>
    <n v="1304.8900000000001"/>
    <n v="-2.0308722615132724E-2"/>
    <n v="-1.5602646671017073E-2"/>
    <n v="0"/>
    <n v="2217.29"/>
    <n v="2217.29"/>
    <n v="1304.8900000000001"/>
    <n v="22.98"/>
    <n v="0.2298"/>
    <n v="8.1489319129238041E-2"/>
    <n v="0.12225000000000001"/>
    <n v="9707.91"/>
    <n v="8671.16"/>
    <n v="4.2097929712877664E-4"/>
    <n v="0.14831068087076196"/>
    <n v="18.750000000000004"/>
    <n v="18.276999999999997"/>
    <n v="1"/>
    <n v="0"/>
    <n v="0.9"/>
    <n v="9.9999999999999978E-2"/>
    <n v="175342.37505969376"/>
    <n v="2.8967753941333552E-3"/>
    <n v="0"/>
    <n v="0"/>
    <n v="0"/>
    <n v="207079.40013215033"/>
    <m/>
    <m/>
    <s v=""/>
    <s v=""/>
    <n v="111.40286600057395"/>
    <x v="1848"/>
    <n v="110.68"/>
    <n v="-1.3807618404204636E-4"/>
    <n v="110.6"/>
    <n v="114.88183544729583"/>
    <n v="-3.6708307304859189E-2"/>
    <n v="0"/>
    <d v="2011-07-19T00:00:00"/>
  </r>
  <r>
    <x v="1891"/>
    <n v="1300.67"/>
    <n v="-3.2339890718757758E-3"/>
    <n v="-3.2382764989257407E-2"/>
    <n v="0"/>
    <n v="2210.33"/>
    <n v="2210.33"/>
    <n v="1300.67"/>
    <n v="23.74"/>
    <n v="0.23739999999999997"/>
    <n v="7.8577474698605321E-2"/>
    <n v="0.12374999999999999"/>
    <n v="9716.98"/>
    <n v="8679.25"/>
    <n v="1.0492609155452829E-5"/>
    <n v="0.15882252530139465"/>
    <n v="19.527999999999999"/>
    <n v="18.467500000000005"/>
    <n v="1"/>
    <n v="1"/>
    <n v="0.85"/>
    <n v="0.15000000000000002"/>
    <n v="174848.38432216932"/>
    <n v="-5.2639956406845823E-3"/>
    <n v="0"/>
    <n v="0"/>
    <n v="0"/>
    <n v="206513.7334951915"/>
    <m/>
    <m/>
    <s v=""/>
    <s v=""/>
    <n v="111.09855333346218"/>
    <x v="1849"/>
    <n v="110.37"/>
    <n v="-9.4690853098988725E-5"/>
    <n v="110.6"/>
    <n v="114.88183544729583"/>
    <n v="-3.9364678142064013E-2"/>
    <n v="0"/>
    <d v="2011-07-20T00:00:00"/>
  </r>
  <r>
    <x v="1892"/>
    <n v="1292.28"/>
    <n v="-6.4505216542244392E-3"/>
    <n v="-3.974115983889781E-2"/>
    <n v="0"/>
    <n v="2196.08"/>
    <n v="2196.08"/>
    <n v="1292.28"/>
    <n v="25.25"/>
    <n v="0.2525"/>
    <n v="9.6335511999781437E-2"/>
    <n v="0.13125000000000001"/>
    <n v="9548.43"/>
    <n v="8528.68"/>
    <n v="4.187922726069786E-5"/>
    <n v="0.15616448800021857"/>
    <n v="20.764000000000003"/>
    <n v="18.791000000000004"/>
    <n v="1"/>
    <n v="1"/>
    <n v="0.85"/>
    <n v="0.15000000000000002"/>
    <n v="173434.70289583155"/>
    <n v="-1.5018807092954889E-2"/>
    <n v="0"/>
    <n v="0"/>
    <n v="0"/>
    <n v="204844.72262378049"/>
    <m/>
    <m/>
    <s v=""/>
    <s v=""/>
    <n v="110.20067264449627"/>
    <x v="1850"/>
    <n v="109.48"/>
    <n v="-1.389145183069429E-4"/>
    <n v="110.6"/>
    <n v="114.88183544729583"/>
    <n v="-4.7153179505433962E-2"/>
    <n v="0"/>
    <d v="2011-07-21T00:00:00"/>
  </r>
  <r>
    <x v="1893"/>
    <n v="1286.94"/>
    <n v="-4.1322314049586639E-3"/>
    <n v="-3.8230352478633711E-2"/>
    <n v="-1"/>
    <n v="2187"/>
    <n v="2187"/>
    <n v="1286.94"/>
    <n v="23.66"/>
    <n v="0.2366"/>
    <n v="8.5033706217747113E-2"/>
    <n v="0.12861"/>
    <n v="9349.36"/>
    <n v="8350.83"/>
    <n v="1.7146163903059329E-5"/>
    <n v="0.15156629378225289"/>
    <n v="22.31"/>
    <n v="19.227500000000003"/>
    <n v="1"/>
    <n v="1"/>
    <n v="0"/>
    <n v="0"/>
    <n v="172283.03195965718"/>
    <n v="-2.3226861596631343E-2"/>
    <n v="1"/>
    <n v="20"/>
    <n v="0"/>
    <n v="203484.20297932651"/>
    <m/>
    <m/>
    <s v=""/>
    <s v=""/>
    <n v="109.46875151885301"/>
    <x v="1851"/>
    <n v="108.74"/>
    <n v="-9.8696329967395968E-5"/>
    <n v="110.6"/>
    <n v="114.88183544729583"/>
    <n v="-5.355561792916419E-2"/>
    <n v="1"/>
    <d v="2011-07-22T00:00:00"/>
  </r>
  <r>
    <x v="1894"/>
    <n v="1254.05"/>
    <n v="-2.5556747012292824E-2"/>
    <n v="-5.9682211758484427E-2"/>
    <n v="-1"/>
    <n v="2131.1"/>
    <n v="2131.1"/>
    <n v="1254.05"/>
    <n v="24.79"/>
    <n v="0.24789999999999998"/>
    <n v="9.8269205371692286E-2"/>
    <n v="0.17166999999999999"/>
    <n v="10032.879999999999"/>
    <n v="8961.32"/>
    <n v="6.7023999254538821E-4"/>
    <n v="0.1496307946283077"/>
    <n v="23.172000000000001"/>
    <n v="19.617000000000004"/>
    <n v="1"/>
    <n v="1"/>
    <n v="0"/>
    <n v="0"/>
    <n v="172283.03195965718"/>
    <n v="-3.0004322820036178E-2"/>
    <n v="1"/>
    <n v="20"/>
    <n v="4.7686111111100438E-4"/>
    <n v="203485.17331635777"/>
    <m/>
    <n v="203857.81"/>
    <s v=""/>
    <n v="-1.8279244913022019E-3"/>
    <n v="109.46927353275782"/>
    <x v="1852"/>
    <n v="108.74"/>
    <n v="-1.1995314205459628E-4"/>
    <n v="108.7"/>
    <n v="114.88183544729583"/>
    <n v="-5.3575738305352116E-2"/>
    <n v="1"/>
    <d v="2011-07-25T00:00:00"/>
  </r>
  <r>
    <x v="1895"/>
    <n v="1260.3399999999999"/>
    <n v="5.0157489733264615E-3"/>
    <n v="-3.4357740170025242E-2"/>
    <n v="-1"/>
    <n v="2142.56"/>
    <n v="2142.56"/>
    <n v="1260.3399999999999"/>
    <n v="23.38"/>
    <n v="0.23379999999999998"/>
    <n v="6.378384110065935E-2"/>
    <n v="0.17832999999999999"/>
    <n v="9931"/>
    <n v="8870.2900000000009"/>
    <n v="2.5032130401813703E-5"/>
    <n v="0.17001615889934063"/>
    <n v="24.083999999999996"/>
    <n v="20.053500000000007"/>
    <n v="1"/>
    <n v="1"/>
    <n v="0"/>
    <n v="0"/>
    <n v="172283.03195965718"/>
    <n v="-2.8005201561842274E-2"/>
    <n v="1"/>
    <n v="20"/>
    <n v="4.9536111111114778E-4"/>
    <n v="203486.18130277324"/>
    <m/>
    <m/>
    <s v=""/>
    <s v=""/>
    <n v="109.46981580096751"/>
    <x v="1853"/>
    <n v="108.74"/>
    <n v="-1.4102452925124354E-4"/>
    <n v="108.7"/>
    <n v="114.88183544729583"/>
    <n v="-5.3595683169871844E-2"/>
    <n v="1"/>
    <d v="2011-07-26T00:00:00"/>
  </r>
  <r>
    <x v="1896"/>
    <n v="1200.07"/>
    <n v="-4.7820429407937515E-2"/>
    <n v="-7.8944180506086981E-2"/>
    <n v="0"/>
    <n v="2040.2"/>
    <n v="2040.2"/>
    <n v="1200.07"/>
    <n v="31.66"/>
    <n v="0.31659999999999999"/>
    <n v="0.15274749858865433"/>
    <n v="0.15278"/>
    <n v="12051.58"/>
    <n v="10764.35"/>
    <n v="2.4011604685333192E-3"/>
    <n v="0.16385250141134566"/>
    <n v="24.163999999999998"/>
    <n v="20.405500000000004"/>
    <n v="1"/>
    <n v="1"/>
    <n v="0.85"/>
    <n v="0.15000000000000002"/>
    <n v="172283.03195965718"/>
    <n v="-1.7447825142068774E-2"/>
    <n v="0"/>
    <n v="0"/>
    <n v="4.2438888888884918E-4"/>
    <n v="203487.04487551714"/>
    <m/>
    <m/>
    <s v=""/>
    <s v=""/>
    <n v="109.47028037870247"/>
    <x v="1854"/>
    <n v="108.73"/>
    <n v="-7.0849112207005405E-5"/>
    <n v="108.76"/>
    <n v="114.88183544729583"/>
    <n v="-5.3616299280767499E-2"/>
    <n v="0"/>
    <d v="2011-07-27T00:00:00"/>
  </r>
  <r>
    <x v="1897"/>
    <n v="1199.3800000000001"/>
    <n v="-5.7496646028964982E-4"/>
    <n v="-7.3068625312152191E-2"/>
    <n v="0"/>
    <n v="2039.04"/>
    <n v="2039.04"/>
    <n v="1199.3800000000001"/>
    <n v="32"/>
    <n v="0.32"/>
    <n v="8.69091017869216E-2"/>
    <n v="0.13611000000000001"/>
    <n v="12442.43"/>
    <n v="11113.42"/>
    <n v="3.3077660680024663E-7"/>
    <n v="0.23309089821307841"/>
    <n v="25.747999999999998"/>
    <n v="21.191000000000006"/>
    <n v="1"/>
    <n v="1"/>
    <n v="0.75"/>
    <n v="0.25"/>
    <n v="173036.86144582339"/>
    <n v="-1.4671867701021024E-2"/>
    <n v="0"/>
    <n v="0"/>
    <n v="0"/>
    <n v="204378.60889098933"/>
    <m/>
    <m/>
    <s v=""/>
    <s v=""/>
    <n v="109.94991662684302"/>
    <x v="1855"/>
    <n v="109.21"/>
    <n v="-1.2990175309057772E-4"/>
    <n v="109.38"/>
    <n v="114.88183544729583"/>
    <n v="-4.9494526228730296E-2"/>
    <n v="0"/>
    <d v="2011-07-28T00:00:00"/>
  </r>
  <r>
    <x v="1898"/>
    <n v="1119.46"/>
    <n v="-6.6634427787690353E-2"/>
    <n v="-0.13557082169488388"/>
    <n v="0"/>
    <n v="1903.47"/>
    <n v="1903.47"/>
    <n v="1119.46"/>
    <n v="48"/>
    <n v="0.48"/>
    <n v="0.24692559911456902"/>
    <n v="0.13611000000000001"/>
    <n v="14813.84"/>
    <n v="13231.43"/>
    <n v="4.75525133534202E-3"/>
    <n v="0.23307440088543097"/>
    <n v="27.098000000000003"/>
    <n v="21.993500000000004"/>
    <n v="1"/>
    <n v="1"/>
    <n v="0.75"/>
    <n v="0.25"/>
    <n v="172633.59963907718"/>
    <n v="-2.2938976073727524E-3"/>
    <n v="0"/>
    <n v="0"/>
    <n v="0"/>
    <n v="203925.35194540652"/>
    <m/>
    <m/>
    <s v=""/>
    <s v=""/>
    <n v="109.70607719742432"/>
    <x v="1856"/>
    <n v="108.96"/>
    <n v="-1.3638692459638779E-4"/>
    <n v="108.17"/>
    <n v="114.88183544729583"/>
    <n v="-5.1676543497805039E-2"/>
    <n v="0"/>
    <d v="2011-07-29T00:00:00"/>
  </r>
  <r>
    <x v="1899"/>
    <n v="1172.53"/>
    <n v="4.7406785414396246E-2"/>
    <n v="-6.260728926819481E-2"/>
    <n v="0"/>
    <n v="1993.76"/>
    <n v="1993.76"/>
    <n v="1172.53"/>
    <n v="35.06"/>
    <n v="0.35060000000000002"/>
    <n v="2.2645590500776303E-2"/>
    <n v="0.13611000000000001"/>
    <n v="12426.02"/>
    <n v="11098.66"/>
    <n v="2.145299799678859E-3"/>
    <n v="0.32795440949922372"/>
    <n v="31.965999999999998"/>
    <n v="23.474000000000004"/>
    <n v="1"/>
    <n v="1"/>
    <n v="0.75"/>
    <n v="0.25"/>
    <n v="171814.91387281849"/>
    <n v="2.0348357898767322E-3"/>
    <n v="0"/>
    <n v="0"/>
    <n v="0"/>
    <n v="202962.55974157981"/>
    <m/>
    <m/>
    <s v=""/>
    <s v=""/>
    <n v="109.18812219658476"/>
    <x v="1857"/>
    <n v="108.44"/>
    <n v="-1.1107780296559788E-4"/>
    <n v="109"/>
    <n v="114.88183544729583"/>
    <n v="-5.6178426285766081E-2"/>
    <n v="0"/>
    <d v="2011-08-01T00:00:00"/>
  </r>
  <r>
    <x v="1900"/>
    <n v="1120.76"/>
    <n v="-4.4152388425029665E-2"/>
    <n v="-0.11177542666655094"/>
    <n v="0"/>
    <n v="1906.53"/>
    <n v="1906.53"/>
    <n v="1120.76"/>
    <n v="42.99"/>
    <n v="0.4299"/>
    <n v="6.7176170701656879E-2"/>
    <n v="0.13833000000000001"/>
    <n v="14236.95"/>
    <n v="12716.13"/>
    <n v="2.0391348481402843E-3"/>
    <n v="0.36272382929834313"/>
    <n v="34.019999999999996"/>
    <n v="24.233500000000003"/>
    <n v="1"/>
    <n v="1"/>
    <n v="0.6"/>
    <n v="0.4"/>
    <n v="172385.27263897125"/>
    <n v="-2.7171456266703586E-3"/>
    <n v="0"/>
    <n v="0"/>
    <n v="0"/>
    <n v="203697.40676471964"/>
    <m/>
    <m/>
    <s v=""/>
    <s v=""/>
    <n v="109.58344913107231"/>
    <x v="1858"/>
    <n v="108.83"/>
    <n v="-1.13047164276181E-4"/>
    <n v="109.22"/>
    <n v="114.88183544729583"/>
    <n v="-5.2785876431840628E-2"/>
    <n v="0"/>
    <d v="2011-08-02T00:00:00"/>
  </r>
  <r>
    <x v="1901"/>
    <n v="1172.6400000000001"/>
    <n v="4.6290017488133106E-2"/>
    <n v="-1.7664979770480316E-2"/>
    <n v="0"/>
    <n v="1995.14"/>
    <n v="1995.14"/>
    <n v="1172.6400000000001"/>
    <n v="39"/>
    <n v="0.39"/>
    <n v="1.2734905903811211E-3"/>
    <n v="0.13944000000000001"/>
    <n v="13741.97"/>
    <n v="12274.01"/>
    <n v="2.0476159483204101E-3"/>
    <n v="0.38872650940961889"/>
    <n v="37.942"/>
    <n v="25.387500000000003"/>
    <n v="1"/>
    <n v="1"/>
    <n v="0.6"/>
    <n v="0.4"/>
    <n v="174775.67622253846"/>
    <n v="5.9344601816624376E-4"/>
    <n v="0"/>
    <n v="0"/>
    <n v="0"/>
    <n v="206544.96478697803"/>
    <m/>
    <m/>
    <s v=""/>
    <s v=""/>
    <n v="111.11535488596667"/>
    <x v="1859"/>
    <n v="110.35"/>
    <n v="-1.2663090943709765E-4"/>
    <n v="110.22"/>
    <n v="114.88183544729583"/>
    <n v="-3.9569433674635945E-2"/>
    <n v="0"/>
    <d v="2011-08-03T00:00:00"/>
  </r>
  <r>
    <x v="1902"/>
    <n v="1178.81"/>
    <n v="5.2616318733795797E-3"/>
    <n v="-1.1828381436811086E-2"/>
    <n v="0"/>
    <n v="2005.67"/>
    <n v="2005.67"/>
    <n v="1178.81"/>
    <n v="36.36"/>
    <n v="0.36359999999999998"/>
    <n v="-5.3936410338790541E-2"/>
    <n v="0.14277999999999999"/>
    <n v="13812.43"/>
    <n v="12336.93"/>
    <n v="2.7539802134264587E-5"/>
    <n v="0.41753641033879052"/>
    <n v="39.410000000000004"/>
    <n v="26.297500000000003"/>
    <n v="1"/>
    <n v="1"/>
    <n v="0.6"/>
    <n v="0.4"/>
    <n v="175685.81893691167"/>
    <n v="1.4468309702518889E-2"/>
    <n v="0"/>
    <n v="0"/>
    <n v="0"/>
    <n v="207622.64170063415"/>
    <m/>
    <m/>
    <s v=""/>
    <s v=""/>
    <n v="111.69511461449268"/>
    <x v="1860"/>
    <n v="110.92"/>
    <n v="-1.0067607724939531E-4"/>
    <n v="110.86"/>
    <n v="114.88183544729583"/>
    <n v="-3.4583382327722512E-2"/>
    <n v="0"/>
    <d v="2011-08-04T00:00:00"/>
  </r>
  <r>
    <x v="1903"/>
    <n v="1204.49"/>
    <n v="2.1784681161510333E-2"/>
    <n v="7.65907275123896E-2"/>
    <n v="0"/>
    <n v="2049.5100000000002"/>
    <n v="2049.5100000000002"/>
    <n v="1204.49"/>
    <n v="31.87"/>
    <n v="0.31869999999999998"/>
    <n v="-9.908218770665983E-2"/>
    <n v="0.14499999999999999"/>
    <n v="13171.79"/>
    <n v="11764.68"/>
    <n v="4.6443636814769666E-4"/>
    <n v="0.41778218770665981"/>
    <n v="40.282000000000004"/>
    <n v="27.138999999999999"/>
    <n v="1"/>
    <n v="1"/>
    <n v="0.6"/>
    <n v="0.4"/>
    <n v="174722.49142694625"/>
    <n v="1.5308631172310294E-2"/>
    <n v="0"/>
    <n v="0"/>
    <n v="0"/>
    <n v="206493.64269319273"/>
    <m/>
    <m/>
    <s v=""/>
    <s v=""/>
    <n v="111.08774504967593"/>
    <x v="1861"/>
    <n v="110.31"/>
    <n v="-1.1670425204257651E-4"/>
    <n v="110.05"/>
    <n v="114.88183544729583"/>
    <n v="-3.9908041819561313E-2"/>
    <n v="0"/>
    <d v="2011-08-05T00:00:00"/>
  </r>
  <r>
    <x v="1904"/>
    <n v="1192.76"/>
    <n v="-9.7385615488713162E-3"/>
    <n v="1.9445380549122038E-2"/>
    <n v="0"/>
    <n v="2029.92"/>
    <n v="2029.92"/>
    <n v="1192.76"/>
    <n v="32.85"/>
    <n v="0.32850000000000001"/>
    <n v="-9.498753993855652E-2"/>
    <n v="0.14277999999999999"/>
    <n v="13302.45"/>
    <n v="11881.37"/>
    <n v="9.5771500789090875E-5"/>
    <n v="0.42348753993855653"/>
    <n v="37.056000000000004"/>
    <n v="27.685000000000002"/>
    <n v="1"/>
    <n v="1"/>
    <n v="0.6"/>
    <n v="0.4"/>
    <n v="174394.77000579616"/>
    <n v="1.2100146160633152E-2"/>
    <n v="0"/>
    <n v="0"/>
    <n v="0"/>
    <n v="206128.73629988247"/>
    <m/>
    <m/>
    <s v=""/>
    <s v=""/>
    <n v="110.89143572093172"/>
    <x v="1862"/>
    <n v="110.11"/>
    <n v="-9.6735106831502549E-5"/>
    <n v="110.77"/>
    <n v="114.88183544729583"/>
    <n v="-4.1629618218478881E-2"/>
    <n v="0"/>
    <d v="2011-08-08T00:00:00"/>
  </r>
  <r>
    <x v="1905"/>
    <n v="1193.8900000000001"/>
    <n v="9.4738254133286404E-4"/>
    <n v="6.4545151515484567E-2"/>
    <n v="0"/>
    <n v="2032.41"/>
    <n v="2032.41"/>
    <n v="1193.8900000000001"/>
    <n v="31.58"/>
    <n v="0.31579999999999997"/>
    <n v="-0.10856691542562086"/>
    <n v="0.14166999999999999"/>
    <n v="13821.7"/>
    <n v="12345.14"/>
    <n v="8.9668410968469737E-7"/>
    <n v="0.42436691542562083"/>
    <n v="36.613999999999997"/>
    <n v="28.367000000000001"/>
    <n v="1"/>
    <n v="1"/>
    <n v="0.6"/>
    <n v="0.4"/>
    <n v="177216.78789619484"/>
    <n v="1.5015321282803917E-2"/>
    <n v="0"/>
    <n v="0"/>
    <n v="0"/>
    <n v="209498.86997193581"/>
    <m/>
    <m/>
    <s v=""/>
    <s v=""/>
    <n v="112.7044724094299"/>
    <x v="1863"/>
    <n v="111.91"/>
    <n v="-1.2043264939287646E-4"/>
    <n v="111.29"/>
    <n v="114.88183544729583"/>
    <n v="-2.5985945066650307E-2"/>
    <n v="0"/>
    <d v="2011-08-09T00:00:00"/>
  </r>
  <r>
    <x v="1906"/>
    <n v="1140.6500000000001"/>
    <n v="-4.4593723039811017E-2"/>
    <n v="-2.6338589012459557E-2"/>
    <n v="0"/>
    <n v="1941.92"/>
    <n v="1941.92"/>
    <n v="1140.6500000000001"/>
    <n v="42.67"/>
    <n v="0.42670000000000002"/>
    <n v="3.2212286175277716E-3"/>
    <n v="0.14166999999999999"/>
    <n v="16479.14"/>
    <n v="14718.67"/>
    <n v="2.0810574019249645E-3"/>
    <n v="0.42347877138247225"/>
    <n v="34.332000000000008"/>
    <n v="28.991500000000002"/>
    <n v="1"/>
    <n v="1"/>
    <n v="0.6"/>
    <n v="0.4"/>
    <n v="186104.12047071013"/>
    <n v="2.802742475189457E-2"/>
    <n v="0"/>
    <n v="0"/>
    <n v="0"/>
    <n v="220014.08249344237"/>
    <m/>
    <m/>
    <s v=""/>
    <s v=""/>
    <n v="118.36135962637853"/>
    <x v="1864"/>
    <n v="117.52"/>
    <n v="-8.6808686944661595E-5"/>
    <n v="117.02"/>
    <n v="117.50979824311025"/>
    <n v="0"/>
    <n v="0"/>
    <d v="2011-08-10T00:00:00"/>
  </r>
  <r>
    <x v="1907"/>
    <n v="1123.53"/>
    <n v="-1.5008986104414257E-2"/>
    <n v="-4.6609206990253393E-2"/>
    <n v="0"/>
    <n v="1912.77"/>
    <n v="1912.77"/>
    <n v="1123.53"/>
    <n v="43.05"/>
    <n v="0.43049999999999999"/>
    <n v="-1.6908304676236885E-2"/>
    <n v="0.14166999999999999"/>
    <n v="17426.21"/>
    <n v="15564.55"/>
    <n v="2.2869789422328492E-4"/>
    <n v="0.44740830467623688"/>
    <n v="35.06600000000001"/>
    <n v="30.246999999999996"/>
    <n v="1"/>
    <n v="1"/>
    <n v="0.6"/>
    <n v="0.4"/>
    <n v="188706.33155947397"/>
    <n v="6.4817052881817494E-2"/>
    <n v="0"/>
    <n v="0"/>
    <n v="0"/>
    <n v="223090.27216620382"/>
    <m/>
    <m/>
    <s v=""/>
    <s v=""/>
    <n v="120.01626274898898"/>
    <x v="1865"/>
    <n v="119.16"/>
    <n v="-8.6490599805921775E-5"/>
    <n v="117.97"/>
    <n v="119.14969378012712"/>
    <n v="0"/>
    <n v="0"/>
    <d v="2011-08-11T00:00:00"/>
  </r>
  <r>
    <x v="1908"/>
    <n v="1123.82"/>
    <n v="2.5811504810735464E-4"/>
    <n v="-6.8135773103656372E-2"/>
    <n v="0"/>
    <n v="1913.27"/>
    <n v="1913.27"/>
    <n v="1123.82"/>
    <n v="42.44"/>
    <n v="0.4244"/>
    <n v="-2.5920622983367114E-2"/>
    <n v="0.14333000000000001"/>
    <n v="17972.68"/>
    <n v="16052.6"/>
    <n v="6.6606185630859568E-8"/>
    <n v="0.45032062298336711"/>
    <n v="36.403999999999996"/>
    <n v="31.523499999999995"/>
    <n v="1"/>
    <n v="1"/>
    <n v="0.6"/>
    <n v="0.4"/>
    <n v="191102.42527137045"/>
    <n v="7.4112485010744855E-2"/>
    <n v="0"/>
    <n v="0"/>
    <n v="0"/>
    <n v="225923.62449883984"/>
    <m/>
    <m/>
    <s v=""/>
    <s v=""/>
    <n v="121.54052624426485"/>
    <x v="1866"/>
    <n v="120.67"/>
    <n v="-1.3648748041883429E-4"/>
    <n v="120.48"/>
    <n v="120.65353005573786"/>
    <n v="0"/>
    <n v="0"/>
    <d v="2011-08-12T00:00:00"/>
  </r>
  <r>
    <x v="1909"/>
    <n v="1162.3499999999999"/>
    <n v="3.4284849886992541E-2"/>
    <n v="-2.4112361667792515E-2"/>
    <n v="0"/>
    <n v="1978.89"/>
    <n v="1978.89"/>
    <n v="1162.3499999999999"/>
    <n v="36.270000000000003"/>
    <n v="0.36270000000000002"/>
    <n v="-8.5313021842344461E-2"/>
    <n v="0.14444000000000001"/>
    <n v="16998.37"/>
    <n v="15182.37"/>
    <n v="1.136379040141902E-3"/>
    <n v="0.44801302184234448"/>
    <n v="38.518000000000001"/>
    <n v="32.677999999999997"/>
    <n v="1"/>
    <n v="1"/>
    <n v="0.6"/>
    <n v="0.4"/>
    <n v="190889.6227074661"/>
    <n v="9.374828455484141E-2"/>
    <n v="0"/>
    <n v="0"/>
    <n v="0"/>
    <n v="225673.78376704649"/>
    <m/>
    <m/>
    <s v=""/>
    <s v=""/>
    <n v="121.40611899010197"/>
    <x v="1867"/>
    <n v="120.53"/>
    <n v="-1.0813180261104449E-4"/>
    <n v="120.43"/>
    <n v="120.65353005573786"/>
    <n v="-1.13186229896034E-3"/>
    <n v="0"/>
    <d v="2011-08-15T00:00:00"/>
  </r>
  <r>
    <x v="1910"/>
    <n v="1177.5999999999999"/>
    <n v="1.3119972469565866E-2"/>
    <n v="-1.1939771739559513E-2"/>
    <n v="0"/>
    <n v="2005.13"/>
    <n v="2005.13"/>
    <n v="1177.5999999999999"/>
    <n v="35.9"/>
    <n v="0.35899999999999999"/>
    <n v="-0.10330178503947496"/>
    <n v="0.14444000000000001"/>
    <n v="16668.04"/>
    <n v="14887.32"/>
    <n v="1.6990212920860471E-4"/>
    <n v="0.46230178503947494"/>
    <n v="39.202000000000005"/>
    <n v="33.479999999999997"/>
    <n v="1"/>
    <n v="1"/>
    <n v="0.6"/>
    <n v="0.4"/>
    <n v="190908.424108276"/>
    <n v="9.4583413832431518E-2"/>
    <n v="0"/>
    <n v="0"/>
    <n v="0"/>
    <n v="225715.02777620702"/>
    <m/>
    <m/>
    <s v=""/>
    <s v=""/>
    <n v="121.42830710163264"/>
    <x v="1868"/>
    <n v="120.55"/>
    <n v="-1.1733580923445341E-4"/>
    <n v="119.79"/>
    <n v="120.65353005573786"/>
    <n v="-9.7531242962145548E-4"/>
    <n v="0"/>
    <d v="2011-08-16T00:00:00"/>
  </r>
  <r>
    <x v="1911"/>
    <n v="1159.27"/>
    <n v="-1.5565557065217339E-2"/>
    <n v="1.7088394235034166E-2"/>
    <n v="0"/>
    <n v="1973.96"/>
    <n v="1973.96"/>
    <n v="1159.27"/>
    <n v="39.76"/>
    <n v="0.39759999999999995"/>
    <n v="-6.6406751918084761E-2"/>
    <n v="0.14444000000000001"/>
    <n v="17160.14"/>
    <n v="15326.84"/>
    <n v="2.4611247544716074E-4"/>
    <n v="0.46400675191808471"/>
    <n v="40.066000000000003"/>
    <n v="34.125999999999991"/>
    <n v="1"/>
    <n v="1"/>
    <n v="0.6"/>
    <n v="0.4"/>
    <n v="191379.95076040371"/>
    <n v="7.7259250518077582E-2"/>
    <n v="0"/>
    <n v="0"/>
    <n v="0"/>
    <n v="226275.33166800792"/>
    <m/>
    <m/>
    <s v=""/>
    <s v=""/>
    <n v="121.72973476338007"/>
    <x v="1869"/>
    <n v="120.85"/>
    <n v="-1.4958685293986473E-4"/>
    <n v="120.71"/>
    <n v="120.83192242882221"/>
    <n v="0"/>
    <n v="0"/>
    <d v="2011-08-17T00:00:00"/>
  </r>
  <r>
    <x v="1912"/>
    <n v="1176.8"/>
    <n v="1.5121585135473126E-2"/>
    <n v="4.7218965474921548E-2"/>
    <n v="0"/>
    <n v="2004.11"/>
    <n v="2004.11"/>
    <n v="1176.8"/>
    <n v="35.590000000000003"/>
    <n v="0.35590000000000005"/>
    <n v="-0.11092712732926918"/>
    <n v="0.14333000000000001"/>
    <n v="16780.22"/>
    <n v="14987.5"/>
    <n v="2.2525187936847774E-4"/>
    <n v="0.46682712732926923"/>
    <n v="39.483999999999995"/>
    <n v="34.926999999999992"/>
    <n v="1"/>
    <n v="1"/>
    <n v="0.6"/>
    <n v="0.4"/>
    <n v="191421.45205584037"/>
    <n v="2.8348809668208963E-2"/>
    <n v="0"/>
    <n v="0"/>
    <n v="0"/>
    <n v="226345.12575866072"/>
    <m/>
    <m/>
    <s v=""/>
    <s v=""/>
    <n v="121.76728201203767"/>
    <x v="1870"/>
    <n v="120.88"/>
    <n v="-1.1542985693790975E-4"/>
    <n v="120.9"/>
    <n v="120.86604683889334"/>
    <n v="0"/>
    <n v="0"/>
    <d v="2011-08-18T00:00:00"/>
  </r>
  <r>
    <x v="1913"/>
    <n v="1210.08"/>
    <n v="2.8280081577158445E-2"/>
    <n v="7.5240932003972638E-2"/>
    <n v="0"/>
    <n v="2061.0500000000002"/>
    <n v="2061.0500000000002"/>
    <n v="1210.08"/>
    <n v="32.28"/>
    <n v="0.32280000000000003"/>
    <n v="-0.14161963589738702"/>
    <n v="0.14333000000000001"/>
    <n v="15763.26"/>
    <n v="14079.17"/>
    <n v="7.777172755697822E-4"/>
    <n v="0.46441963589738705"/>
    <n v="37.992000000000004"/>
    <n v="35.444000000000003"/>
    <n v="1"/>
    <n v="1"/>
    <n v="0.6"/>
    <n v="0.4"/>
    <n v="190028.9976032876"/>
    <n v="1.4388073118313471E-2"/>
    <n v="0"/>
    <n v="0"/>
    <n v="0"/>
    <n v="224716.59367968512"/>
    <m/>
    <m/>
    <s v=""/>
    <s v=""/>
    <n v="120.89117776962641"/>
    <x v="1871"/>
    <n v="120"/>
    <n v="-1.0785367182131189E-4"/>
    <n v="119.83"/>
    <n v="120.86604683889334"/>
    <n v="-7.272425155788631E-3"/>
    <n v="0"/>
    <d v="2011-08-19T00:00:00"/>
  </r>
  <r>
    <x v="1914"/>
    <n v="1212.92"/>
    <n v="2.3469522676187182E-3"/>
    <n v="4.3303034384598815E-2"/>
    <n v="0"/>
    <n v="2066.37"/>
    <n v="2066.37"/>
    <n v="1212.92"/>
    <n v="32.89"/>
    <n v="0.32890000000000003"/>
    <n v="-0.14488666931684874"/>
    <n v="0.14333000000000001"/>
    <n v="16196.62"/>
    <n v="14466.23"/>
    <n v="5.4952852518776046E-6"/>
    <n v="0.47378666931684876"/>
    <n v="35.96"/>
    <n v="35.875"/>
    <n v="1"/>
    <n v="1"/>
    <n v="0.6"/>
    <n v="0.4"/>
    <n v="192386.27735651354"/>
    <n v="-5.6170279710399118E-3"/>
    <n v="0"/>
    <n v="0"/>
    <n v="0"/>
    <n v="227535.7611520924"/>
    <m/>
    <m/>
    <s v=""/>
    <s v=""/>
    <n v="122.40781021090903"/>
    <x v="1872"/>
    <n v="121.5"/>
    <n v="-8.900996270999606E-5"/>
    <n v="120.56"/>
    <n v="121.48918528953074"/>
    <n v="0"/>
    <n v="0"/>
    <d v="2011-08-22T00:00:00"/>
  </r>
  <r>
    <x v="1915"/>
    <n v="1218.8900000000001"/>
    <n v="4.9220063977839512E-3"/>
    <n v="3.5105068312816901E-2"/>
    <n v="0"/>
    <n v="2076.7800000000002"/>
    <n v="2076.7800000000002"/>
    <n v="1218.8900000000001"/>
    <n v="31.62"/>
    <n v="0.31620000000000004"/>
    <n v="-0.15714664518172872"/>
    <n v="0.14666999999999999"/>
    <n v="15868.65"/>
    <n v="14173.29"/>
    <n v="2.4107441330221843E-5"/>
    <n v="0.47334664518172875"/>
    <n v="35.284000000000006"/>
    <n v="36.28"/>
    <n v="-1"/>
    <n v="0"/>
    <n v="0.6"/>
    <n v="0.4"/>
    <n v="191396.11056015585"/>
    <n v="7.8404191271361778E-3"/>
    <n v="0"/>
    <n v="0"/>
    <n v="0"/>
    <n v="226380.55693568313"/>
    <m/>
    <m/>
    <s v=""/>
    <s v=""/>
    <n v="121.78634298412639"/>
    <x v="1873"/>
    <n v="120.88"/>
    <n v="-8.9047412378251423E-5"/>
    <n v="120.07"/>
    <n v="121.48918528953074"/>
    <n v="-5.102917920320027E-3"/>
    <n v="0"/>
    <d v="2011-08-23T00:00:00"/>
  </r>
  <r>
    <x v="1916"/>
    <n v="1204.42"/>
    <n v="-1.18714568172682E-2"/>
    <n v="3.879916856076604E-2"/>
    <n v="0"/>
    <n v="2052.3000000000002"/>
    <n v="2052.3000000000002"/>
    <n v="1204.42"/>
    <n v="31.82"/>
    <n v="0.31819999999999998"/>
    <n v="-0.1552308658859376"/>
    <n v="0.14222000000000001"/>
    <n v="16124.72"/>
    <n v="14402"/>
    <n v="1.4262295421288001E-4"/>
    <n v="0.47343086588593758"/>
    <n v="34.427999999999997"/>
    <n v="36.692"/>
    <n v="-1"/>
    <n v="0"/>
    <n v="0.6"/>
    <n v="0.4"/>
    <n v="191268.22011474328"/>
    <n v="2.5545570037457388E-3"/>
    <n v="0"/>
    <n v="0"/>
    <n v="0"/>
    <n v="226240.71083568136"/>
    <m/>
    <m/>
    <s v=""/>
    <s v=""/>
    <n v="121.71110973384047"/>
    <x v="1874"/>
    <n v="120.81"/>
    <n v="-1.5375158384922649E-4"/>
    <n v="120.69"/>
    <n v="121.48918528953074"/>
    <n v="-5.7433920287857099E-3"/>
    <n v="0"/>
    <d v="2011-08-24T00:00:00"/>
  </r>
  <r>
    <x v="1917"/>
    <n v="1173.97"/>
    <n v="-2.5281878414506576E-2"/>
    <n v="-1.6042949892136615E-3"/>
    <n v="0"/>
    <n v="2000.5"/>
    <n v="2000.5"/>
    <n v="1173.97"/>
    <n v="33.92"/>
    <n v="0.3392"/>
    <n v="-0.1278044661727939"/>
    <n v="0.14111000000000001"/>
    <n v="17073.990000000002"/>
    <n v="15249.85"/>
    <n v="6.557161878867271E-4"/>
    <n v="0.4670044661727939"/>
    <n v="32.839999999999996"/>
    <n v="36.700000000000003"/>
    <n v="-1"/>
    <n v="0"/>
    <n v="0.6"/>
    <n v="0.4"/>
    <n v="192870.85486096819"/>
    <n v="-5.8381583450350938E-4"/>
    <n v="0"/>
    <n v="0"/>
    <n v="0"/>
    <n v="228142.08461201107"/>
    <m/>
    <n v="228559.59"/>
    <s v=""/>
    <n v="-1.8266806830942173E-3"/>
    <n v="122.73399509996713"/>
    <x v="1875"/>
    <n v="121.82"/>
    <n v="-1.3617541983257375E-4"/>
    <n v="121.14"/>
    <n v="121.803411110356"/>
    <n v="0"/>
    <n v="0"/>
    <d v="2011-08-25T00:00:00"/>
  </r>
  <r>
    <x v="1918"/>
    <n v="1165.24"/>
    <n v="-7.4363058681227168E-3"/>
    <n v="-3.7320682434494823E-2"/>
    <n v="0"/>
    <n v="1985.67"/>
    <n v="1985.67"/>
    <n v="1165.24"/>
    <n v="37"/>
    <n v="0.37"/>
    <n v="-0.10467606915585531"/>
    <n v="0.14333000000000001"/>
    <n v="17591.93"/>
    <n v="15712.43"/>
    <n v="5.5712684793519075E-5"/>
    <n v="0.47467606915585531"/>
    <n v="32.506000000000007"/>
    <n v="36.796000000000006"/>
    <n v="-1"/>
    <n v="0"/>
    <n v="0.6"/>
    <n v="0.4"/>
    <n v="194350.47938647066"/>
    <n v="7.5717887914934501E-3"/>
    <n v="0"/>
    <n v="0"/>
    <n v="0"/>
    <n v="229895.61296361228"/>
    <m/>
    <m/>
    <s v=""/>
    <s v=""/>
    <n v="123.67734380513517"/>
    <x v="1876"/>
    <n v="122.74"/>
    <n v="-1.0730519477075706E-4"/>
    <n v="122.76"/>
    <n v="122.72682936039384"/>
    <n v="0"/>
    <n v="0"/>
    <d v="2011-08-26T00:00:00"/>
  </r>
  <r>
    <x v="1919"/>
    <n v="1198.6199999999999"/>
    <n v="2.8646459098554677E-2"/>
    <n v="-1.1021175603558864E-2"/>
    <n v="0"/>
    <n v="2043.05"/>
    <n v="2043.05"/>
    <n v="1198.6199999999999"/>
    <n v="33.380000000000003"/>
    <n v="0.33380000000000004"/>
    <n v="-0.11167876759632867"/>
    <n v="0.14333000000000001"/>
    <n v="16681.57"/>
    <n v="14899.32"/>
    <n v="7.9771340502562179E-4"/>
    <n v="0.44547876759632871"/>
    <n v="33.450000000000003"/>
    <n v="36.245999999999995"/>
    <n v="-1"/>
    <n v="0"/>
    <n v="0.75"/>
    <n v="0.25"/>
    <n v="193667.93712907832"/>
    <n v="2.274117023026534E-2"/>
    <n v="0"/>
    <n v="0"/>
    <n v="0"/>
    <n v="229122.87339632999"/>
    <m/>
    <m/>
    <s v=""/>
    <s v=""/>
    <n v="123.26163175259708"/>
    <x v="1877"/>
    <n v="122.33"/>
    <n v="-1.5426540107810194E-4"/>
    <n v="122.45"/>
    <n v="122.72682936039384"/>
    <n v="-3.3872026929580024E-3"/>
    <n v="0"/>
    <d v="2011-08-29T00:00:00"/>
  </r>
  <r>
    <x v="1920"/>
    <n v="1185.9000000000001"/>
    <n v="-1.0612204034639694E-2"/>
    <n v="-2.6555386035982509E-2"/>
    <n v="0"/>
    <n v="2021.42"/>
    <n v="2021.42"/>
    <n v="1185.9000000000001"/>
    <n v="34.32"/>
    <n v="0.34320000000000001"/>
    <n v="-0.1124149557916555"/>
    <n v="0.14444000000000001"/>
    <n v="17128.32"/>
    <n v="15298.33"/>
    <n v="1.1382574830028925E-4"/>
    <n v="0.45561495579165551"/>
    <n v="33.548000000000002"/>
    <n v="36.161999999999992"/>
    <n v="-1"/>
    <n v="0"/>
    <n v="0.6"/>
    <n v="0.4"/>
    <n v="193423.13140170136"/>
    <n v="6.661908480040557E-3"/>
    <n v="0"/>
    <n v="0"/>
    <n v="0"/>
    <n v="228837.59910348654"/>
    <m/>
    <m/>
    <s v=""/>
    <s v=""/>
    <n v="123.10816224380594"/>
    <x v="1878"/>
    <n v="122.17"/>
    <n v="-1.1735146160307686E-4"/>
    <n v="122.25"/>
    <n v="122.72682936039384"/>
    <n v="-4.6539635337650154E-3"/>
    <n v="0"/>
    <d v="2011-08-30T00:00:00"/>
  </r>
  <r>
    <x v="1921"/>
    <n v="1154.23"/>
    <n v="-2.6705455771987574E-2"/>
    <n v="-4.1389384990701883E-2"/>
    <n v="0"/>
    <n v="1967.47"/>
    <n v="1967.47"/>
    <n v="1154.23"/>
    <n v="38.520000000000003"/>
    <n v="0.38520000000000004"/>
    <n v="-7.7625523893750659E-3"/>
    <n v="0.14277999999999999"/>
    <n v="18643.73"/>
    <n v="16651.82"/>
    <n v="7.327050458141828E-4"/>
    <n v="0.39296255238937511"/>
    <n v="34.088000000000001"/>
    <n v="35.728500000000004"/>
    <n v="-1"/>
    <n v="0"/>
    <n v="0.75"/>
    <n v="0.25"/>
    <n v="197168.95385325182"/>
    <n v="1.0590710728724195E-2"/>
    <n v="0"/>
    <n v="0"/>
    <n v="0"/>
    <n v="233271.57508871745"/>
    <m/>
    <m/>
    <s v=""/>
    <s v=""/>
    <n v="125.49351603668546"/>
    <x v="1879"/>
    <n v="124.53"/>
    <n v="-8.5760323303651909E-5"/>
    <n v="124.9"/>
    <n v="124.51932026693899"/>
    <n v="0"/>
    <n v="0"/>
    <d v="2011-08-31T00:00:00"/>
  </r>
  <r>
    <x v="1922"/>
    <n v="1162.27"/>
    <n v="6.9656827495385709E-3"/>
    <n v="-9.1418238266567364E-3"/>
    <n v="0"/>
    <n v="1981.3"/>
    <n v="1981.3"/>
    <n v="1162.27"/>
    <n v="38.590000000000003"/>
    <n v="0.38590000000000002"/>
    <n v="1.4095028592439385E-2"/>
    <n v="0.14388999999999999"/>
    <n v="18790.59"/>
    <n v="16782.939999999999"/>
    <n v="4.8184900606177143E-5"/>
    <n v="0.37180497140756064"/>
    <n v="35.428000000000004"/>
    <n v="35.704500000000003"/>
    <n v="-1"/>
    <n v="0"/>
    <n v="0.75"/>
    <n v="0.25"/>
    <n v="198587.15379016043"/>
    <n v="3.0850570653967679E-2"/>
    <n v="0"/>
    <n v="0"/>
    <n v="0"/>
    <n v="234960.76310746037"/>
    <m/>
    <m/>
    <s v=""/>
    <s v=""/>
    <n v="126.40225146078706"/>
    <x v="1880"/>
    <n v="125.43"/>
    <n v="-1.4981773552580346E-4"/>
    <n v="125.5"/>
    <n v="125.41120836143301"/>
    <n v="0"/>
    <n v="0"/>
    <d v="2011-09-01T00:00:00"/>
  </r>
  <r>
    <x v="1923"/>
    <n v="1172.8699999999999"/>
    <n v="9.1200839736031991E-3"/>
    <n v="7.4145660150691794E-3"/>
    <n v="0"/>
    <n v="2000.08"/>
    <n v="2000.08"/>
    <n v="1172.8699999999999"/>
    <n v="36.909999999999997"/>
    <n v="0.36909999999999998"/>
    <n v="2.9344926319528453E-2"/>
    <n v="0.14499999999999999"/>
    <n v="18770.95"/>
    <n v="16765.39"/>
    <n v="8.2423649775245349E-5"/>
    <n v="0.33975507368047153"/>
    <n v="36.362000000000002"/>
    <n v="35.815999999999995"/>
    <n v="1"/>
    <n v="0"/>
    <n v="0.85"/>
    <n v="0.15000000000000002"/>
    <n v="199893.58654687006"/>
    <n v="2.9637961284056491E-2"/>
    <n v="0"/>
    <n v="0"/>
    <n v="0"/>
    <n v="236569.69637254719"/>
    <m/>
    <m/>
    <s v=""/>
    <s v=""/>
    <n v="127.26781209511354"/>
    <x v="1881"/>
    <n v="126.28"/>
    <n v="-1.0535173596148972E-4"/>
    <n v="126.25"/>
    <n v="126.26669618278278"/>
    <n v="0"/>
    <n v="0"/>
    <d v="2011-09-02T00:00:00"/>
  </r>
  <r>
    <x v="1924"/>
    <n v="1188.68"/>
    <n v="1.347975478953356E-2"/>
    <n v="-7.7521382939519379E-3"/>
    <n v="0"/>
    <n v="2027.04"/>
    <n v="2027.04"/>
    <n v="1188.68"/>
    <n v="34.6"/>
    <n v="0.34600000000000003"/>
    <n v="4.116705299293133E-2"/>
    <n v="0.14666999999999999"/>
    <n v="18104.080000000002"/>
    <n v="16169.77"/>
    <n v="1.7928436520896573E-4"/>
    <n v="0.3048329470070687"/>
    <n v="36.344000000000001"/>
    <n v="36.067999999999998"/>
    <n v="1"/>
    <n v="0"/>
    <n v="0.85"/>
    <n v="0.15000000000000002"/>
    <n v="201118.68985316355"/>
    <n v="2.8521191086834374E-2"/>
    <n v="0"/>
    <n v="0"/>
    <n v="0"/>
    <n v="238019.52226713908"/>
    <m/>
    <m/>
    <s v=""/>
    <s v=""/>
    <n v="128.04777745987852"/>
    <x v="1882"/>
    <n v="127.05"/>
    <n v="-1.0059316472277313E-4"/>
    <n v="126.74"/>
    <n v="127.03721963842197"/>
    <n v="0"/>
    <n v="0"/>
    <d v="2011-09-05T00:00:00"/>
  </r>
  <r>
    <x v="1925"/>
    <n v="1209.1099999999999"/>
    <n v="1.7187131944677914E-2"/>
    <n v="2.004719768536567E-2"/>
    <n v="0"/>
    <n v="2062.25"/>
    <n v="2062.25"/>
    <n v="1209.1099999999999"/>
    <n v="31.97"/>
    <n v="0.31969999999999998"/>
    <n v="1.2029249722639856E-2"/>
    <n v="0.14721999999999999"/>
    <n v="17199.98"/>
    <n v="15362.26"/>
    <n v="2.9039922617018533E-4"/>
    <n v="0.30767075027736013"/>
    <n v="36.588000000000001"/>
    <n v="36.155500000000004"/>
    <n v="1"/>
    <n v="0"/>
    <n v="0.85"/>
    <n v="0.15000000000000002"/>
    <n v="202550.28069865002"/>
    <n v="3.847179267014833E-2"/>
    <n v="0"/>
    <n v="0"/>
    <n v="0"/>
    <n v="239750.82373701292"/>
    <m/>
    <m/>
    <s v=""/>
    <s v=""/>
    <n v="128.97916873072373"/>
    <x v="1883"/>
    <n v="127.97"/>
    <n v="-9.4320261270874894E-5"/>
    <n v="128.07"/>
    <n v="127.95792983616516"/>
    <n v="0"/>
    <n v="0"/>
    <d v="2011-09-06T00:00:00"/>
  </r>
  <r>
    <x v="1926"/>
    <n v="1216.01"/>
    <n v="5.7066768118698707E-3"/>
    <n v="5.2459330269223114E-2"/>
    <n v="0"/>
    <n v="2074.06"/>
    <n v="2074.06"/>
    <n v="1216.01"/>
    <n v="30.98"/>
    <n v="0.30980000000000002"/>
    <n v="5.3861793172440553E-3"/>
    <n v="0.14666999999999999"/>
    <n v="16801.36"/>
    <n v="15006.23"/>
    <n v="3.2381282841508184E-5"/>
    <n v="0.30441382068275596"/>
    <n v="36.118000000000002"/>
    <n v="36.175000000000004"/>
    <n v="-1"/>
    <n v="0"/>
    <n v="0.85"/>
    <n v="0.15000000000000002"/>
    <n v="202828.6518922071"/>
    <n v="4.718747561786385E-2"/>
    <n v="0"/>
    <n v="0"/>
    <n v="0"/>
    <n v="240084.41310337646"/>
    <m/>
    <m/>
    <s v=""/>
    <s v=""/>
    <n v="129.15863038386982"/>
    <x v="1884"/>
    <n v="128.15"/>
    <n v="-1.35501432651286E-4"/>
    <n v="127.91"/>
    <n v="128.13263549140575"/>
    <n v="0"/>
    <n v="0"/>
    <d v="2011-09-07T00:00:00"/>
  </r>
  <r>
    <x v="1927"/>
    <n v="1204.0899999999999"/>
    <n v="-9.8025509658637988E-3"/>
    <n v="3.5691096553820745E-2"/>
    <n v="0"/>
    <n v="2053.7399999999998"/>
    <n v="2053.7399999999998"/>
    <n v="1204.0899999999999"/>
    <n v="32.729999999999997"/>
    <n v="0.32729999999999998"/>
    <n v="2.4081154791099846E-2"/>
    <n v="0.14832999999999999"/>
    <n v="17478"/>
    <n v="15610.56"/>
    <n v="9.7040472568604724E-5"/>
    <n v="0.30321884520890013"/>
    <n v="34.61"/>
    <n v="35.590500000000006"/>
    <n v="-1"/>
    <n v="0"/>
    <n v="0.85"/>
    <n v="0.15000000000000002"/>
    <n v="202363.89493100264"/>
    <n v="2.8704813452363531E-2"/>
    <n v="0"/>
    <n v="0"/>
    <n v="0"/>
    <n v="239535.41486223598"/>
    <m/>
    <m/>
    <s v=""/>
    <s v=""/>
    <n v="128.86328484272332"/>
    <x v="1885"/>
    <n v="127.84"/>
    <n v="-8.0926613781562295E-5"/>
    <n v="127.94"/>
    <n v="128.13263549140575"/>
    <n v="-2.3645900090137895E-3"/>
    <n v="0"/>
    <d v="2011-09-08T00:00:00"/>
  </r>
  <r>
    <x v="1928"/>
    <n v="1202.0899999999999"/>
    <n v="-1.6610054065725466E-3"/>
    <n v="2.4910007173644999E-2"/>
    <n v="0"/>
    <n v="2050.39"/>
    <n v="2050.39"/>
    <n v="1202.0899999999999"/>
    <n v="32.86"/>
    <n v="0.3286"/>
    <n v="2.3570572755850561E-2"/>
    <n v="0.14666999999999999"/>
    <n v="17397.759999999998"/>
    <n v="15538.89"/>
    <n v="2.763528561177434E-6"/>
    <n v="0.30502942724414944"/>
    <n v="33.437999999999995"/>
    <n v="35.0745"/>
    <n v="-1"/>
    <n v="0"/>
    <n v="0.85"/>
    <n v="0.15000000000000002"/>
    <n v="201938.82490816436"/>
    <n v="1.901805362915332E-2"/>
    <n v="0"/>
    <n v="0"/>
    <n v="0"/>
    <n v="239038.34725141153"/>
    <m/>
    <m/>
    <s v=""/>
    <s v=""/>
    <n v="128.59587651332617"/>
    <x v="1886"/>
    <n v="127.58"/>
    <n v="-1.4837150827684553E-4"/>
    <n v="127.75"/>
    <n v="128.13263549140575"/>
    <n v="-4.4607271694653283E-3"/>
    <n v="0"/>
    <d v="2011-09-09T00:00:00"/>
  </r>
  <r>
    <x v="1929"/>
    <n v="1166.76"/>
    <n v="-2.9390478250380547E-2"/>
    <n v="-1.7960225866269108E-2"/>
    <n v="0"/>
    <n v="1990.2"/>
    <n v="1990.2"/>
    <n v="1166.76"/>
    <n v="37.32"/>
    <n v="0.37319999999999998"/>
    <n v="0.11007067847815777"/>
    <n v="0.14610999999999999"/>
    <n v="18876.18"/>
    <n v="16859.34"/>
    <n v="8.8989046365590919E-4"/>
    <n v="0.26312932152184221"/>
    <n v="32.628"/>
    <n v="34.595500000000001"/>
    <n v="-1"/>
    <n v="0"/>
    <n v="0.85"/>
    <n v="0.15000000000000002"/>
    <n v="199468.03479222488"/>
    <n v="1.0231635724914812E-2"/>
    <n v="0"/>
    <n v="0"/>
    <n v="0"/>
    <n v="236120.77872604685"/>
    <m/>
    <m/>
    <s v=""/>
    <s v=""/>
    <n v="127.02630708598923"/>
    <x v="1887"/>
    <n v="126.02"/>
    <n v="-1.5194384278893747E-4"/>
    <n v="125.94"/>
    <n v="128.13263549140575"/>
    <n v="-1.6637318402906054E-2"/>
    <n v="0"/>
    <d v="2011-09-12T00:00:00"/>
  </r>
  <r>
    <x v="1930"/>
    <n v="1129.56"/>
    <n v="-3.1883163632623668E-2"/>
    <n v="-6.703052144357069E-2"/>
    <n v="0"/>
    <n v="1926.76"/>
    <n v="1926.76"/>
    <n v="1129.56"/>
    <n v="41.35"/>
    <n v="0.41350000000000003"/>
    <n v="0.13635256597738687"/>
    <n v="0.14610999999999999"/>
    <n v="20337.57"/>
    <n v="18164.580000000002"/>
    <n v="1.0499220232572189E-3"/>
    <n v="0.27714743402261316"/>
    <n v="33.172000000000004"/>
    <n v="34.64800000000001"/>
    <n v="-1"/>
    <n v="0"/>
    <n v="0.85"/>
    <n v="0.15000000000000002"/>
    <n v="196378.71795702245"/>
    <n v="-8.2073678092464686E-3"/>
    <n v="0"/>
    <n v="0"/>
    <n v="0"/>
    <n v="232465.20523836988"/>
    <m/>
    <m/>
    <s v=""/>
    <s v=""/>
    <n v="125.05971184212122"/>
    <x v="1888"/>
    <n v="124.06"/>
    <n v="-1.0556201986910985E-4"/>
    <n v="124.11"/>
    <n v="128.13263549140575"/>
    <n v="-3.1886735958574386E-2"/>
    <n v="0"/>
    <d v="2011-09-13T00:00:00"/>
  </r>
  <r>
    <x v="1931"/>
    <n v="1136.43"/>
    <n v="6.0820142356317053E-3"/>
    <n v="-6.6655184019808855E-2"/>
    <n v="-1"/>
    <n v="1938.73"/>
    <n v="1938.73"/>
    <n v="1136.43"/>
    <n v="41.25"/>
    <n v="0.41249999999999998"/>
    <n v="0.11444578214548612"/>
    <n v="0.14610999999999999"/>
    <n v="20608.599999999999"/>
    <n v="18406.650000000001"/>
    <n v="3.6767165401721781E-5"/>
    <n v="0.29805421785451386"/>
    <n v="35.047999999999995"/>
    <n v="34.920500000000004"/>
    <n v="1"/>
    <n v="0"/>
    <n v="0"/>
    <n v="0"/>
    <n v="197786.49509265483"/>
    <n v="-3.0469287528707478E-2"/>
    <n v="1"/>
    <n v="20"/>
    <n v="0"/>
    <n v="234157.46166011383"/>
    <m/>
    <m/>
    <s v=""/>
    <s v=""/>
    <n v="125.97009798033605"/>
    <x v="1889"/>
    <n v="124.96"/>
    <n v="-1.0671298872477752E-4"/>
    <n v="124.79"/>
    <n v="128.13263549140575"/>
    <n v="-2.4864628236656361E-2"/>
    <n v="1"/>
    <d v="2011-09-14T00:00:00"/>
  </r>
  <r>
    <x v="1932"/>
    <n v="1162.95"/>
    <n v="2.3336237163749551E-2"/>
    <n v="-3.3516395890195505E-2"/>
    <n v="-1"/>
    <n v="1983.97"/>
    <n v="1983.97"/>
    <n v="1162.95"/>
    <n v="39.020000000000003"/>
    <n v="0.39020000000000005"/>
    <n v="0.11408270141243115"/>
    <n v="0.14610999999999999"/>
    <n v="19786.830000000002"/>
    <n v="17672.669999999998"/>
    <n v="5.3213772417490073E-4"/>
    <n v="0.27611729858756889"/>
    <n v="37.101999999999997"/>
    <n v="34.995000000000005"/>
    <n v="1"/>
    <n v="0"/>
    <n v="0"/>
    <n v="0"/>
    <n v="197786.49509265483"/>
    <n v="-2.4859193967486926E-2"/>
    <n v="1"/>
    <n v="20"/>
    <n v="1.2175833333334385E-3"/>
    <n v="234160.31272234075"/>
    <m/>
    <m/>
    <s v=""/>
    <s v=""/>
    <n v="125.97163177125404"/>
    <x v="1890"/>
    <n v="124.95"/>
    <n v="-9.2593034275112451E-5"/>
    <n v="124.99"/>
    <n v="128.13263549140575"/>
    <n v="-2.4928894803327939E-2"/>
    <n v="1"/>
    <d v="2011-09-15T00:00:00"/>
  </r>
  <r>
    <x v="1933"/>
    <n v="1175.3800000000001"/>
    <n v="1.0688335698009421E-2"/>
    <n v="-2.1167054785613537E-2"/>
    <n v="-1"/>
    <n v="2005.19"/>
    <n v="2005.19"/>
    <n v="1175.3800000000001"/>
    <n v="37.71"/>
    <n v="0.37709999999999999"/>
    <n v="9.3568684856341788E-2"/>
    <n v="0.14499999999999999"/>
    <n v="19422.599999999999"/>
    <n v="17347.349999999999"/>
    <n v="1.1303132716713748E-4"/>
    <n v="0.2835313151436582"/>
    <n v="38.36"/>
    <n v="35.166500000000006"/>
    <n v="1"/>
    <n v="0"/>
    <n v="0"/>
    <n v="0"/>
    <n v="197786.49509265483"/>
    <n v="-2.2619646849100672E-2"/>
    <n v="1"/>
    <n v="20"/>
    <n v="4.0277777777775192E-4"/>
    <n v="234161.25586804477"/>
    <m/>
    <m/>
    <s v=""/>
    <s v=""/>
    <n v="125.97213915699312"/>
    <x v="1891"/>
    <n v="124.95"/>
    <n v="-1.1459072156894123E-4"/>
    <n v="124.93"/>
    <n v="128.13263549140575"/>
    <n v="-2.4950346098829956E-2"/>
    <n v="1"/>
    <d v="2011-09-16T00:00:00"/>
  </r>
  <r>
    <x v="1934"/>
    <n v="1151.06"/>
    <n v="-2.0691180724531799E-2"/>
    <n v="-1.2467757259764789E-2"/>
    <n v="-1"/>
    <n v="1964.2"/>
    <n v="1964.2"/>
    <n v="1151.06"/>
    <n v="41.08"/>
    <n v="0.4108"/>
    <n v="0.12996976194687332"/>
    <n v="0.14610999999999999"/>
    <n v="20746.12"/>
    <n v="18529.439999999999"/>
    <n v="4.3715460872998648E-4"/>
    <n v="0.28083023805312668"/>
    <n v="39.33"/>
    <n v="35.438000000000002"/>
    <n v="1"/>
    <n v="0"/>
    <n v="0"/>
    <n v="0"/>
    <n v="197786.49509265483"/>
    <n v="-2.0562315430912692E-2"/>
    <n v="1"/>
    <n v="20"/>
    <n v="4.0586111111107215E-4"/>
    <n v="234162.20623751965"/>
    <m/>
    <m/>
    <s v=""/>
    <s v=""/>
    <n v="125.97265042891681"/>
    <x v="1892"/>
    <n v="124.95"/>
    <n v="-1.365570959220852E-4"/>
    <n v="124.97"/>
    <n v="128.13263549140575"/>
    <n v="-2.4971766859160804E-2"/>
    <n v="1"/>
    <d v="2011-09-19T00:00:00"/>
  </r>
  <r>
    <x v="1935"/>
    <n v="1160.4000000000001"/>
    <n v="8.1142598995709303E-3"/>
    <n v="2.7529666272429809E-2"/>
    <n v="0"/>
    <n v="1980.23"/>
    <n v="1980.23"/>
    <n v="1160.4000000000001"/>
    <n v="38.840000000000003"/>
    <n v="0.38840000000000002"/>
    <n v="0.10328095109167218"/>
    <n v="0.14499999999999999"/>
    <n v="20303.46"/>
    <n v="18134.07"/>
    <n v="6.5310905709972851E-5"/>
    <n v="0.28511904890832784"/>
    <n v="40.082000000000008"/>
    <n v="35.847500000000011"/>
    <n v="1"/>
    <n v="0"/>
    <n v="0.85"/>
    <n v="0.15000000000000002"/>
    <n v="197786.49509265483"/>
    <n v="-8.4301211536054188E-3"/>
    <n v="0"/>
    <n v="0"/>
    <n v="4.0277777777775192E-4"/>
    <n v="234163.14939085033"/>
    <m/>
    <m/>
    <s v=""/>
    <s v=""/>
    <n v="125.97315781875881"/>
    <x v="1893"/>
    <n v="124.94"/>
    <n v="-7.8528087974483185E-5"/>
    <n v="124.95"/>
    <n v="128.13263549140575"/>
    <n v="-2.4993217211489283E-2"/>
    <n v="0"/>
    <d v="2011-09-20T00:00:00"/>
  </r>
  <r>
    <x v="1936"/>
    <n v="1131.42"/>
    <n v="-2.4974146845915257E-2"/>
    <n v="-3.5264948091171533E-3"/>
    <n v="0"/>
    <n v="1930.79"/>
    <n v="1930.79"/>
    <n v="1131.42"/>
    <n v="42.96"/>
    <n v="0.42959999999999998"/>
    <n v="0.15916963760568131"/>
    <n v="0.15221999999999999"/>
    <n v="22019.599999999999"/>
    <n v="19666.830000000002"/>
    <n v="6.3964946521073544E-4"/>
    <n v="0.27043036239431867"/>
    <n v="39.58"/>
    <n v="36.208500000000008"/>
    <n v="1"/>
    <n v="0"/>
    <n v="0.85"/>
    <n v="0.15000000000000002"/>
    <n v="196095.52756143178"/>
    <n v="7.1686848263285974E-3"/>
    <n v="0"/>
    <n v="0"/>
    <n v="0"/>
    <n v="232162.66999588071"/>
    <m/>
    <m/>
    <s v=""/>
    <s v=""/>
    <n v="124.89695643014899"/>
    <x v="1894"/>
    <n v="123.87"/>
    <n v="-8.3364223996573728E-5"/>
    <n v="123.74"/>
    <n v="128.13263549140575"/>
    <n v="-3.3347958554390322E-2"/>
    <n v="0"/>
    <d v="2011-09-21T00:00:00"/>
  </r>
  <r>
    <x v="1937"/>
    <n v="1099.23"/>
    <n v="-2.8450973113432698E-2"/>
    <n v="-5.5313705086299403E-2"/>
    <n v="0"/>
    <n v="1875.95"/>
    <n v="1875.95"/>
    <n v="1099.23"/>
    <n v="45.45"/>
    <n v="0.45450000000000002"/>
    <n v="0.17095718350793782"/>
    <n v="0.14444000000000001"/>
    <n v="23578.84"/>
    <n v="21059.43"/>
    <n v="8.3310430471308927E-4"/>
    <n v="0.2835428164920622"/>
    <n v="39.922000000000004"/>
    <n v="36.76550000000001"/>
    <n v="1"/>
    <n v="0"/>
    <n v="0.85"/>
    <n v="0.15000000000000002"/>
    <n v="193436.10159997139"/>
    <n v="-8.5494590034113083E-3"/>
    <n v="0"/>
    <n v="0"/>
    <n v="0"/>
    <n v="229023.66107220494"/>
    <m/>
    <m/>
    <s v=""/>
    <s v=""/>
    <n v="123.208258325578"/>
    <x v="1895"/>
    <n v="122.19"/>
    <n v="-1.189936539722769E-4"/>
    <n v="122.04"/>
    <n v="128.13263549140575"/>
    <n v="-4.6492256271308707E-2"/>
    <n v="0"/>
    <d v="2011-09-22T00:00:00"/>
  </r>
  <r>
    <x v="1938"/>
    <n v="1123.95"/>
    <n v="2.2488469201168204E-2"/>
    <n v="-4.351357158314062E-2"/>
    <n v="-1"/>
    <n v="1918.39"/>
    <n v="1918.39"/>
    <n v="1123.95"/>
    <n v="40.82"/>
    <n v="0.40820000000000001"/>
    <n v="0.10876182586641525"/>
    <n v="0.14333000000000001"/>
    <n v="21693.64"/>
    <n v="19375.650000000001"/>
    <n v="4.9458787919342065E-4"/>
    <n v="0.29943817413358476"/>
    <n v="41.208000000000006"/>
    <n v="37.342000000000013"/>
    <n v="1"/>
    <n v="0"/>
    <n v="0"/>
    <n v="0"/>
    <n v="194813.78043795997"/>
    <n v="-2.199540211603157E-2"/>
    <n v="1"/>
    <n v="20"/>
    <n v="0"/>
    <n v="230681.05199301406"/>
    <m/>
    <m/>
    <s v=""/>
    <s v=""/>
    <n v="124.09988780945538"/>
    <x v="1896"/>
    <n v="123.07"/>
    <n v="-1.1040377071380725E-4"/>
    <n v="122.54"/>
    <n v="128.13263549140575"/>
    <n v="-3.9616939618852931E-2"/>
    <n v="1"/>
    <d v="2011-09-23T00:00:00"/>
  </r>
  <r>
    <x v="1939"/>
    <n v="1144.03"/>
    <n v="1.7865563414742658E-2"/>
    <n v="-4.956827443866163E-3"/>
    <n v="0"/>
    <n v="1953.67"/>
    <n v="1953.67"/>
    <n v="1144.03"/>
    <n v="37.81"/>
    <n v="0.37810000000000005"/>
    <n v="7.2003906656667283E-2"/>
    <n v="0.14277999999999999"/>
    <n v="20552.61"/>
    <n v="18356.53"/>
    <n v="3.1356794785782402E-4"/>
    <n v="0.30609609334333276"/>
    <n v="41.83"/>
    <n v="37.533000000000008"/>
    <n v="1"/>
    <n v="0"/>
    <n v="0.85"/>
    <n v="0.15000000000000002"/>
    <n v="194813.78043795997"/>
    <n v="-1.502991725143954E-2"/>
    <n v="0"/>
    <n v="0"/>
    <n v="3.9661111111111147E-4"/>
    <n v="230681.96689969749"/>
    <m/>
    <n v="231103.5"/>
    <s v=""/>
    <n v="-1.8240013686616763E-3"/>
    <n v="124.10038000339931"/>
    <x v="1897"/>
    <n v="123.07"/>
    <n v="-1.3246272443001583E-4"/>
    <n v="123.1"/>
    <n v="128.13263549140575"/>
    <n v="-3.963812700349878E-2"/>
    <n v="0"/>
    <d v="2011-09-26T00:00:00"/>
  </r>
  <r>
    <x v="1940"/>
    <n v="1164.97"/>
    <n v="1.8303715811648358E-2"/>
    <n v="5.2326284682112645E-3"/>
    <n v="0"/>
    <n v="1989.61"/>
    <n v="1989.61"/>
    <n v="1164.97"/>
    <n v="36.270000000000003"/>
    <n v="0.36270000000000002"/>
    <n v="6.3074123626735978E-2"/>
    <n v="0.14266999999999999"/>
    <n v="20282.39"/>
    <n v="18115.169999999998"/>
    <n v="3.2899499658687698E-4"/>
    <n v="0.29962587637326404"/>
    <n v="41.176000000000002"/>
    <n v="37.754500000000007"/>
    <n v="1"/>
    <n v="1"/>
    <n v="0.75"/>
    <n v="0.25"/>
    <n v="197460.49908025743"/>
    <n v="-1.502991725143954E-2"/>
    <n v="0"/>
    <n v="0"/>
    <n v="0"/>
    <n v="233834.13596468561"/>
    <m/>
    <m/>
    <s v=""/>
    <s v=""/>
    <n v="125.79615789214117"/>
    <x v="1898"/>
    <n v="124.75"/>
    <n v="-1.4487606418600585E-4"/>
    <n v="123.94"/>
    <n v="128.13263549140575"/>
    <n v="-2.6540535651754738E-2"/>
    <n v="0"/>
    <d v="2011-09-27T00:00:00"/>
  </r>
  <r>
    <x v="1941"/>
    <n v="1155.46"/>
    <n v="-8.1633003424981254E-3"/>
    <n v="2.2043474971628396E-2"/>
    <n v="0"/>
    <n v="1973.42"/>
    <n v="1973.42"/>
    <n v="1155.46"/>
    <n v="36.200000000000003"/>
    <n v="0.36200000000000004"/>
    <n v="5.7195160053507776E-2"/>
    <n v="0.13944000000000001"/>
    <n v="20321.11"/>
    <n v="18149.740000000002"/>
    <n v="6.7187571698110299E-5"/>
    <n v="0.30480483994649227"/>
    <n v="40.661999999999999"/>
    <n v="37.852000000000011"/>
    <n v="1"/>
    <n v="1"/>
    <n v="0.75"/>
    <n v="0.25"/>
    <n v="196345.75776555319"/>
    <n v="-1.6482217971691693E-3"/>
    <n v="0"/>
    <n v="0"/>
    <n v="0"/>
    <n v="232518.65677620692"/>
    <m/>
    <m/>
    <s v=""/>
    <s v=""/>
    <n v="125.08846725914186"/>
    <x v="1899"/>
    <n v="124.04"/>
    <n v="-1.0484575470337543E-4"/>
    <n v="124.21"/>
    <n v="128.13263549140575"/>
    <n v="-3.2042114353407869E-2"/>
    <n v="0"/>
    <d v="2011-09-28T00:00:00"/>
  </r>
  <r>
    <x v="1942"/>
    <n v="1194.8900000000001"/>
    <n v="3.4124937254426779E-2"/>
    <n v="8.4619385339487874E-2"/>
    <n v="0"/>
    <n v="2040.76"/>
    <n v="2040.76"/>
    <n v="1194.8900000000001"/>
    <n v="33.020000000000003"/>
    <n v="0.33020000000000005"/>
    <n v="3.9445551897761832E-2"/>
    <n v="0.13944000000000001"/>
    <n v="18861.52"/>
    <n v="16846.080000000002"/>
    <n v="1.125978147283701E-3"/>
    <n v="0.29075444810223822"/>
    <n v="39.31"/>
    <n v="37.736000000000004"/>
    <n v="1"/>
    <n v="1"/>
    <n v="0.75"/>
    <n v="0.25"/>
    <n v="197845.1907058919"/>
    <n v="1.2760627803864999E-3"/>
    <n v="0"/>
    <n v="0"/>
    <n v="0"/>
    <n v="234294.18150730466"/>
    <m/>
    <m/>
    <s v=""/>
    <s v=""/>
    <n v="126.04364939494562"/>
    <x v="1900"/>
    <n v="124.98"/>
    <n v="-1.2551116776438054E-4"/>
    <n v="125.19"/>
    <n v="128.13263549140575"/>
    <n v="-2.4726892294082536E-2"/>
    <n v="0"/>
    <d v="2011-09-29T00:00:00"/>
  </r>
  <r>
    <x v="1943"/>
    <n v="1195.54"/>
    <n v="5.4398312815395755E-4"/>
    <n v="6.2674899266473627E-2"/>
    <n v="0"/>
    <n v="2041.9"/>
    <n v="2041.9"/>
    <n v="1195.54"/>
    <n v="32.86"/>
    <n v="0.3286"/>
    <n v="1.8548561118772011E-2"/>
    <n v="0.14166999999999999"/>
    <n v="18769.900000000001"/>
    <n v="16764.240000000002"/>
    <n v="2.9575674974096495E-7"/>
    <n v="0.31005143888122799"/>
    <n v="36.824000000000005"/>
    <n v="37.457500000000003"/>
    <n v="-1"/>
    <n v="0"/>
    <n v="0.85"/>
    <n v="0.15000000000000002"/>
    <n v="197685.62093744756"/>
    <n v="2.2793517184494183E-2"/>
    <n v="0"/>
    <n v="0"/>
    <n v="0"/>
    <n v="234107.82024983401"/>
    <m/>
    <m/>
    <s v=""/>
    <s v=""/>
    <n v="125.94339230428159"/>
    <x v="1901"/>
    <n v="124.88"/>
    <n v="-1.4681986381259726E-4"/>
    <n v="124.97"/>
    <n v="128.13263549140575"/>
    <n v="-2.5528003411886879E-2"/>
    <n v="0"/>
    <d v="2011-09-30T00:00:00"/>
  </r>
  <r>
    <x v="1944"/>
    <n v="1207.25"/>
    <n v="9.7947371062450106E-3"/>
    <n v="5.460407295797598E-2"/>
    <n v="0"/>
    <n v="2062.2199999999998"/>
    <n v="2062.2199999999998"/>
    <n v="1207.25"/>
    <n v="31.26"/>
    <n v="0.31259999999999999"/>
    <n v="1.6386429650159517E-2"/>
    <n v="0.14055999999999999"/>
    <n v="17602"/>
    <n v="15721.13"/>
    <n v="9.5005560946242543E-5"/>
    <n v="0.29621357034984047"/>
    <n v="35.232000000000006"/>
    <n v="37.255000000000003"/>
    <n v="-1"/>
    <n v="0"/>
    <n v="0.85"/>
    <n v="0.15000000000000002"/>
    <n v="197486.38895983697"/>
    <n v="1.4741464864710396E-2"/>
    <n v="0"/>
    <n v="0"/>
    <n v="0"/>
    <n v="233903.09158439666"/>
    <m/>
    <m/>
    <s v=""/>
    <s v=""/>
    <n v="125.83325406712406"/>
    <x v="1902"/>
    <n v="124.76"/>
    <n v="-8.6358665847052762E-5"/>
    <n v="124.77"/>
    <n v="128.13263549140575"/>
    <n v="-2.6405525692818177E-2"/>
    <n v="0"/>
    <d v="2011-10-03T00:00:00"/>
  </r>
  <r>
    <x v="1945"/>
    <n v="1203.6600000000001"/>
    <n v="-2.973700559121939E-3"/>
    <n v="3.3326656587205683E-2"/>
    <n v="0"/>
    <n v="2056.2600000000002"/>
    <n v="2056.2600000000002"/>
    <n v="1203.6600000000001"/>
    <n v="30.7"/>
    <n v="0.307"/>
    <n v="9.8825339340061769E-3"/>
    <n v="0.14055999999999999"/>
    <n v="17473.93"/>
    <n v="15606.74"/>
    <n v="8.8692630118722954E-6"/>
    <n v="0.29711746606599382"/>
    <n v="33.922000000000004"/>
    <n v="37.088000000000008"/>
    <n v="-1"/>
    <n v="0"/>
    <n v="0.85"/>
    <n v="0.15000000000000002"/>
    <n v="196771.67097510354"/>
    <n v="1.3718785785423959E-2"/>
    <n v="0"/>
    <n v="0"/>
    <n v="0"/>
    <n v="233073.21333663986"/>
    <m/>
    <m/>
    <s v=""/>
    <s v=""/>
    <n v="125.38680301901091"/>
    <x v="1903"/>
    <n v="124.32"/>
    <n v="-1.3364259239756482E-4"/>
    <n v="124.39"/>
    <n v="128.13263549140575"/>
    <n v="-2.9885047816326726E-2"/>
    <n v="0"/>
    <d v="2011-10-04T00:00:00"/>
  </r>
  <r>
    <x v="1946"/>
    <n v="1224.58"/>
    <n v="1.7380323347124582E-2"/>
    <n v="5.8870280276828391E-2"/>
    <n v="0"/>
    <n v="2091.9899999999998"/>
    <n v="2091.9899999999998"/>
    <n v="1224.58"/>
    <n v="28.24"/>
    <n v="0.28239999999999998"/>
    <n v="-1.3296223470836255E-2"/>
    <n v="0.13944000000000001"/>
    <n v="16400.46"/>
    <n v="14647.97"/>
    <n v="2.9690781193441641E-4"/>
    <n v="0.29569622347083624"/>
    <n v="32.808"/>
    <n v="37.024500000000003"/>
    <n v="-1"/>
    <n v="0"/>
    <n v="0.85"/>
    <n v="0.15000000000000002"/>
    <n v="197865.38968371079"/>
    <n v="-3.4884349445197804E-3"/>
    <n v="0"/>
    <n v="0"/>
    <n v="0"/>
    <n v="234367.90641542079"/>
    <m/>
    <m/>
    <s v=""/>
    <s v=""/>
    <n v="126.08331131232863"/>
    <x v="1904"/>
    <n v="125.01"/>
    <n v="-1.5500895932551995E-4"/>
    <n v="124.92"/>
    <n v="128.13263549140575"/>
    <n v="-2.4521568212196643E-2"/>
    <n v="0"/>
    <d v="2011-10-05T00:00:00"/>
  </r>
  <r>
    <x v="1947"/>
    <n v="1200.8599999999999"/>
    <n v="-1.9369906416893956E-2"/>
    <n v="5.3754366055076552E-3"/>
    <n v="0"/>
    <n v="2051.54"/>
    <n v="2051.54"/>
    <n v="1200.8599999999999"/>
    <n v="33.39"/>
    <n v="0.33390000000000003"/>
    <n v="3.5934264231687718E-2"/>
    <n v="0.14277999999999999"/>
    <n v="18456.82"/>
    <n v="16484.57"/>
    <n v="3.8259208555634371E-4"/>
    <n v="0.29796573576831231"/>
    <n v="31.216000000000001"/>
    <n v="36.887500000000003"/>
    <n v="-1"/>
    <n v="0"/>
    <n v="0.85"/>
    <n v="0.15000000000000002"/>
    <n v="198328.9811244694"/>
    <n v="7.7395709255512202E-3"/>
    <n v="0"/>
    <n v="0"/>
    <n v="0"/>
    <n v="234923.90564770589"/>
    <m/>
    <m/>
    <s v=""/>
    <s v=""/>
    <n v="126.38242318888976"/>
    <x v="1905"/>
    <n v="125.29"/>
    <n v="-1.008896001516435E-4"/>
    <n v="125.02"/>
    <n v="128.13263549140575"/>
    <n v="-2.2283752601032436E-2"/>
    <n v="0"/>
    <d v="2011-10-06T00:00:00"/>
  </r>
  <r>
    <x v="1948"/>
    <n v="1225.3800000000001"/>
    <n v="2.0418699931715745E-2"/>
    <n v="2.5250153409069442E-2"/>
    <n v="0"/>
    <n v="2093.4299999999998"/>
    <n v="2093.4299999999998"/>
    <n v="1225.3800000000001"/>
    <n v="31.56"/>
    <n v="0.31559999999999999"/>
    <n v="1.58674408904248E-2"/>
    <n v="0.14055999999999999"/>
    <n v="17363.82"/>
    <n v="15508.35"/>
    <n v="4.0856671103469902E-4"/>
    <n v="0.29973255910957519"/>
    <n v="31.29"/>
    <n v="36.920500000000004"/>
    <n v="-1"/>
    <n v="0"/>
    <n v="0.85"/>
    <n v="0.15000000000000002"/>
    <n v="200009.3949515904"/>
    <n v="2.4452978455093977E-3"/>
    <n v="0"/>
    <n v="0"/>
    <n v="0"/>
    <n v="236914.43725830363"/>
    <m/>
    <m/>
    <s v=""/>
    <s v=""/>
    <n v="127.45327295059379"/>
    <x v="1906"/>
    <n v="126.35"/>
    <n v="-1.1430369908893567E-4"/>
    <n v="127"/>
    <n v="128.13263549140575"/>
    <n v="-1.4025136975397423E-2"/>
    <n v="0"/>
    <d v="2011-10-07T00:00:00"/>
  </r>
  <r>
    <x v="1949"/>
    <n v="1209.8800000000001"/>
    <n v="-1.264913741043594E-2"/>
    <n v="2.8062788923884918E-3"/>
    <n v="0"/>
    <n v="2067.2800000000002"/>
    <n v="2067.2800000000002"/>
    <n v="1209.8800000000001"/>
    <n v="34.44"/>
    <n v="0.34439999999999998"/>
    <n v="3.7563496179233047E-2"/>
    <n v="0.14055999999999999"/>
    <n v="18960.189999999999"/>
    <n v="16934.12"/>
    <n v="1.6204828765022938E-4"/>
    <n v="0.30683650382076694"/>
    <n v="31.03"/>
    <n v="36.855499999999999"/>
    <n v="-1"/>
    <n v="0"/>
    <n v="0.85"/>
    <n v="0.15000000000000002"/>
    <n v="200617.13917934001"/>
    <n v="1.1754896502452983E-2"/>
    <n v="0"/>
    <n v="0"/>
    <n v="0"/>
    <n v="237666.10584960974"/>
    <m/>
    <m/>
    <s v=""/>
    <s v=""/>
    <n v="127.85764941344173"/>
    <x v="1907"/>
    <n v="126.75"/>
    <n v="-1.3341736372252111E-4"/>
    <n v="126.31"/>
    <n v="128.13263549140575"/>
    <n v="-1.0922636039523703E-2"/>
    <n v="0"/>
    <d v="2011-10-10T00:00:00"/>
  </r>
  <r>
    <x v="1950"/>
    <n v="1215.3900000000001"/>
    <n v="4.5541706615532807E-3"/>
    <n v="1.0334150113063711E-2"/>
    <n v="0"/>
    <n v="2076.75"/>
    <n v="2076.75"/>
    <n v="1215.3900000000001"/>
    <n v="34.78"/>
    <n v="0.3478"/>
    <n v="3.9752479234607896E-2"/>
    <n v="0.14166999999999999"/>
    <n v="19093.689999999999"/>
    <n v="17053.34"/>
    <n v="2.0646407466754312E-5"/>
    <n v="0.3080475207653921"/>
    <n v="31.665999999999997"/>
    <n v="36.711500000000001"/>
    <n v="-1"/>
    <n v="0"/>
    <n v="0.85"/>
    <n v="0.15000000000000002"/>
    <n v="201605.59560856418"/>
    <n v="1.5852992380855913E-2"/>
    <n v="0"/>
    <n v="0"/>
    <n v="0"/>
    <n v="238842.53503195621"/>
    <m/>
    <m/>
    <s v=""/>
    <s v=""/>
    <n v="128.49053507216237"/>
    <x v="1908"/>
    <n v="127.37"/>
    <n v="-1.0132950482943937E-4"/>
    <n v="127.17"/>
    <n v="128.13263549140575"/>
    <n v="-6.0526487062532164E-3"/>
    <n v="0"/>
    <d v="2011-10-11T00:00:00"/>
  </r>
  <r>
    <x v="1951"/>
    <n v="1238.25"/>
    <n v="1.8808777429466961E-2"/>
    <n v="1.176260419540609E-2"/>
    <n v="0"/>
    <n v="2115.86"/>
    <n v="2115.86"/>
    <n v="1238.25"/>
    <n v="31.32"/>
    <n v="0.31319999999999998"/>
    <n v="4.8201768938396783E-3"/>
    <n v="0.14166999999999999"/>
    <n v="17736.919999999998"/>
    <n v="15841.54"/>
    <n v="3.4722892048539195E-4"/>
    <n v="0.3083798231061603"/>
    <n v="32.481999999999999"/>
    <n v="36.382999999999996"/>
    <n v="-1"/>
    <n v="0"/>
    <n v="0.85"/>
    <n v="0.15000000000000002"/>
    <n v="202679.86146158181"/>
    <n v="2.4566161427130639E-2"/>
    <n v="0"/>
    <n v="0"/>
    <n v="0"/>
    <n v="240120.02744166303"/>
    <m/>
    <m/>
    <s v=""/>
    <s v=""/>
    <n v="129.17778989154323"/>
    <x v="1909"/>
    <n v="128.05000000000001"/>
    <n v="-1.1750440421098851E-4"/>
    <n v="128.01"/>
    <n v="128.13263549140575"/>
    <n v="-7.6235012251435474E-4"/>
    <n v="0"/>
    <d v="2011-10-12T00:00:00"/>
  </r>
  <r>
    <x v="1952"/>
    <n v="1254.19"/>
    <n v="1.2873006258833142E-2"/>
    <n v="4.4005516871133188E-2"/>
    <n v="0"/>
    <n v="2143.13"/>
    <n v="2143.13"/>
    <n v="1254.19"/>
    <n v="29.26"/>
    <n v="0.29260000000000003"/>
    <n v="-5.5311355533102513E-3"/>
    <n v="0.14166999999999999"/>
    <n v="16750.009999999998"/>
    <n v="14960.05"/>
    <n v="1.6360593066890077E-4"/>
    <n v="0.29813113555331028"/>
    <n v="33.097999999999999"/>
    <n v="35.886499999999998"/>
    <n v="-1"/>
    <n v="-1"/>
    <n v="0.9"/>
    <n v="9.9999999999999978E-2"/>
    <n v="203205.90156056196"/>
    <n v="2.4332056180047301E-2"/>
    <n v="0"/>
    <n v="0"/>
    <n v="0"/>
    <n v="240746.47299018808"/>
    <m/>
    <m/>
    <s v=""/>
    <s v=""/>
    <n v="129.51479989569842"/>
    <x v="1910"/>
    <n v="128.37"/>
    <n v="-8.6009457118785271E-5"/>
    <n v="128.4"/>
    <n v="128.35895896598967"/>
    <n v="0"/>
    <n v="0"/>
    <d v="2011-10-13T00:00:00"/>
  </r>
  <r>
    <x v="1953"/>
    <n v="1229.05"/>
    <n v="-2.0044809797558627E-2"/>
    <n v="3.5420071418588162E-3"/>
    <n v="0"/>
    <n v="2100.17"/>
    <n v="2100.17"/>
    <n v="1229.05"/>
    <n v="32.22"/>
    <n v="0.32219999999999999"/>
    <n v="4.1611643119928765E-2"/>
    <n v="0.14222000000000001"/>
    <n v="18109.509999999998"/>
    <n v="16174.26"/>
    <n v="4.0999902462484055E-4"/>
    <n v="0.28058835688007122"/>
    <n v="32.271999999999998"/>
    <n v="35.398499999999999"/>
    <n v="-1"/>
    <n v="-1"/>
    <n v="0.9"/>
    <n v="9.9999999999999978E-2"/>
    <n v="201189.2904731349"/>
    <n v="2.4590054405774664E-2"/>
    <n v="0"/>
    <n v="0"/>
    <n v="0"/>
    <n v="238357.1870922136"/>
    <m/>
    <m/>
    <s v=""/>
    <s v=""/>
    <n v="128.22943159465424"/>
    <x v="1911"/>
    <n v="127.1"/>
    <n v="-1.4355544461797098E-4"/>
    <n v="127.29"/>
    <n v="128.35895896598967"/>
    <n v="-9.9502588155068183E-3"/>
    <n v="0"/>
    <d v="2011-10-14T00:00:00"/>
  </r>
  <r>
    <x v="1954"/>
    <n v="1242"/>
    <n v="1.0536593303771324E-2"/>
    <n v="2.6727737856066081E-2"/>
    <n v="0"/>
    <n v="2122.3200000000002"/>
    <n v="2122.3200000000002"/>
    <n v="1242"/>
    <n v="29.86"/>
    <n v="0.29859999999999998"/>
    <n v="1.0494069284900043E-2"/>
    <n v="0.14222000000000001"/>
    <n v="17150.41"/>
    <n v="15317.64"/>
    <n v="1.0986121907191135E-4"/>
    <n v="0.28810593071509993"/>
    <n v="32.403999999999996"/>
    <n v="35.123999999999995"/>
    <n v="-1"/>
    <n v="-1"/>
    <n v="0.9"/>
    <n v="9.9999999999999978E-2"/>
    <n v="202031.61795121065"/>
    <n v="5.899200494207113E-3"/>
    <n v="0"/>
    <n v="0"/>
    <n v="0"/>
    <n v="239357.32821486227"/>
    <m/>
    <m/>
    <s v=""/>
    <s v=""/>
    <n v="128.76747925848267"/>
    <x v="1912"/>
    <n v="127.63"/>
    <n v="-1.4366016413747129E-4"/>
    <n v="127.65"/>
    <n v="128.35895896598967"/>
    <n v="-5.8219100463143825E-3"/>
    <n v="0"/>
    <d v="2011-10-17T00:00:00"/>
  </r>
  <r>
    <x v="1955"/>
    <n v="1284.5899999999999"/>
    <n v="3.429146537842187E-2"/>
    <n v="5.646503257293467E-2"/>
    <n v="0"/>
    <n v="2195.2199999999998"/>
    <n v="2195.2199999999998"/>
    <n v="1284.5899999999999"/>
    <n v="25.46"/>
    <n v="0.25459999999999999"/>
    <n v="-2.498548226101649E-2"/>
    <n v="0.14222000000000001"/>
    <n v="14854.96"/>
    <n v="13267.49"/>
    <n v="1.1368103142261005E-3"/>
    <n v="0.27958548226101648"/>
    <n v="31.488"/>
    <n v="34.563000000000002"/>
    <n v="-1"/>
    <n v="-1"/>
    <n v="0.9"/>
    <n v="9.9999999999999978E-2"/>
    <n v="205562.74210228314"/>
    <n v="7.0506377354238037E-3"/>
    <n v="0"/>
    <n v="0"/>
    <n v="0"/>
    <n v="243553.27518781833"/>
    <m/>
    <m/>
    <s v=""/>
    <s v=""/>
    <n v="131.0247801685463"/>
    <x v="1913"/>
    <n v="129.86000000000001"/>
    <n v="-1.1301057553825267E-4"/>
    <n v="130.01"/>
    <n v="129.84532444666061"/>
    <n v="0"/>
    <n v="0"/>
    <d v="2011-10-18T00:00:00"/>
  </r>
  <r>
    <x v="1956"/>
    <n v="1285.0899999999999"/>
    <n v="3.8922924824258409E-4"/>
    <n v="3.8045484391710294E-2"/>
    <n v="0"/>
    <n v="2196.13"/>
    <n v="2196.13"/>
    <n v="1285.0899999999999"/>
    <n v="24.53"/>
    <n v="0.24530000000000002"/>
    <n v="-5.4524890283979832E-2"/>
    <n v="0.14222000000000001"/>
    <n v="14823.62"/>
    <n v="13239.49"/>
    <n v="1.5144046071887968E-7"/>
    <n v="0.29982489028397985"/>
    <n v="29.624000000000002"/>
    <n v="33.894000000000005"/>
    <n v="-1"/>
    <n v="-1"/>
    <n v="0.9"/>
    <n v="9.9999999999999978E-2"/>
    <n v="205591.36962167794"/>
    <n v="1.9628158046774313E-2"/>
    <n v="0"/>
    <n v="0"/>
    <n v="0"/>
    <n v="243592.75761682662"/>
    <m/>
    <m/>
    <s v=""/>
    <s v=""/>
    <n v="131.04602059973058"/>
    <x v="1914"/>
    <n v="129.88"/>
    <n v="-1.3093938602770638E-4"/>
    <n v="129.85"/>
    <n v="129.86299359254272"/>
    <n v="0"/>
    <n v="0"/>
    <d v="2011-10-19T00:00:00"/>
  </r>
  <r>
    <x v="1957"/>
    <n v="1253.3"/>
    <n v="-2.4737567018652373E-2"/>
    <n v="4.3491111422477857E-4"/>
    <n v="0"/>
    <n v="2141.81"/>
    <n v="2141.81"/>
    <n v="1253.3"/>
    <n v="29.96"/>
    <n v="0.29960000000000003"/>
    <n v="8.2423294658611201E-3"/>
    <n v="0.14222000000000001"/>
    <n v="16695.86"/>
    <n v="14911.63"/>
    <n v="6.2743647844062304E-4"/>
    <n v="0.29135767053413891"/>
    <n v="28.266000000000002"/>
    <n v="32.972500000000004"/>
    <n v="-1"/>
    <n v="-1"/>
    <n v="0.9"/>
    <n v="9.9999999999999978E-2"/>
    <n v="203610.72958238955"/>
    <n v="1.4365058960966515E-2"/>
    <n v="0"/>
    <n v="0"/>
    <n v="0"/>
    <n v="241246.74890356034"/>
    <m/>
    <m/>
    <s v=""/>
    <s v=""/>
    <n v="129.78393420121196"/>
    <x v="1915"/>
    <n v="128.62"/>
    <n v="-1.37935801231448E-4"/>
    <n v="128.5"/>
    <n v="129.86299359254272"/>
    <n v="-9.7081921525140613E-3"/>
    <n v="0"/>
    <d v="2011-10-20T00:00:00"/>
  </r>
  <r>
    <x v="1958"/>
    <n v="1218.28"/>
    <n v="-2.7942232506183662E-2"/>
    <n v="-7.4625115944002562E-3"/>
    <n v="0"/>
    <n v="2081.9699999999998"/>
    <n v="2081.9699999999998"/>
    <n v="1218.28"/>
    <n v="34.770000000000003"/>
    <n v="0.34770000000000001"/>
    <n v="4.5494465465826583E-2"/>
    <n v="0.14222000000000001"/>
    <n v="18741.16"/>
    <n v="16738.349999999999"/>
    <n v="8.0315813414688186E-4"/>
    <n v="0.30220553453417343"/>
    <n v="28.405999999999999"/>
    <n v="32.198"/>
    <n v="-1"/>
    <n v="-1"/>
    <n v="0.9"/>
    <n v="9.9999999999999978E-2"/>
    <n v="200984.61839668758"/>
    <n v="1.9922060270820552E-3"/>
    <n v="0"/>
    <n v="0"/>
    <n v="0"/>
    <n v="238135.93353027126"/>
    <m/>
    <m/>
    <s v=""/>
    <s v=""/>
    <n v="128.11040343010728"/>
    <x v="1916"/>
    <n v="126.96"/>
    <n v="-1.5232112684426813E-4"/>
    <n v="127.06"/>
    <n v="129.86299359254272"/>
    <n v="-2.2503195113274255E-2"/>
    <n v="0"/>
    <d v="2011-10-21T00:00:00"/>
  </r>
  <r>
    <x v="1959"/>
    <n v="1237.9000000000001"/>
    <n v="1.6104672160751399E-2"/>
    <n v="-1.8944327374201819E-3"/>
    <n v="0"/>
    <n v="2115.6999999999998"/>
    <n v="2115.6999999999998"/>
    <n v="1237.9000000000001"/>
    <n v="32.74"/>
    <n v="0.32740000000000002"/>
    <n v="2.21114437394897E-2"/>
    <n v="0.14222000000000001"/>
    <n v="18137.54"/>
    <n v="16199.23"/>
    <n v="2.5524432264802002E-4"/>
    <n v="0.30528855626051032"/>
    <n v="28.916000000000004"/>
    <n v="31.895499999999998"/>
    <n v="-1"/>
    <n v="-1"/>
    <n v="0.9"/>
    <n v="9.9999999999999978E-2"/>
    <n v="203250.38591134234"/>
    <n v="-1.0173109908881983E-3"/>
    <n v="0"/>
    <n v="0"/>
    <n v="0"/>
    <n v="240841.17596774868"/>
    <m/>
    <n v="241282.7"/>
    <s v=""/>
    <n v="-1.829903396519228E-3"/>
    <n v="129.56574742168269"/>
    <x v="1917"/>
    <n v="128.38999999999999"/>
    <n v="-8.2751979991857461E-5"/>
    <n v="128.24"/>
    <n v="129.86299359254272"/>
    <n v="-1.1424487286261664E-2"/>
    <n v="0"/>
    <d v="2011-10-24T00:00:00"/>
  </r>
  <r>
    <x v="1960"/>
    <n v="1261.1500000000001"/>
    <n v="1.8781807900476677E-2"/>
    <n v="-1.7404090215365375E-2"/>
    <n v="0"/>
    <n v="2155.87"/>
    <n v="2155.87"/>
    <n v="1261.1500000000001"/>
    <n v="30.5"/>
    <n v="0.30499999999999999"/>
    <n v="1.0751840867781026E-2"/>
    <n v="0.14111000000000001"/>
    <n v="17318.23"/>
    <n v="15467.47"/>
    <n v="3.4624305927516224E-4"/>
    <n v="0.29424815913221897"/>
    <n v="29.492000000000001"/>
    <n v="31.642000000000003"/>
    <n v="-1"/>
    <n v="-1"/>
    <n v="0.9"/>
    <n v="9.9999999999999978E-2"/>
    <n v="205767.92148422232"/>
    <n v="6.0325605095437052E-3"/>
    <n v="0"/>
    <n v="0"/>
    <n v="0"/>
    <n v="243868.73154853258"/>
    <m/>
    <m/>
    <s v=""/>
    <s v=""/>
    <n v="131.19448677702235"/>
    <x v="1918"/>
    <n v="130.01"/>
    <n v="-1.5523535089734253E-4"/>
    <n v="130.07"/>
    <n v="129.98981785202983"/>
    <n v="0"/>
    <n v="0"/>
    <d v="2011-10-25T00:00:00"/>
  </r>
  <r>
    <x v="1961"/>
    <n v="1253.23"/>
    <n v="-6.2799825556040245E-3"/>
    <n v="-2.4073302019211984E-2"/>
    <n v="0"/>
    <n v="2142.34"/>
    <n v="2142.34"/>
    <n v="1253.23"/>
    <n v="30.16"/>
    <n v="0.30159999999999998"/>
    <n v="1.0253545293580746E-2"/>
    <n v="0.14111000000000001"/>
    <n v="17630.689999999999"/>
    <n v="15746.54"/>
    <n v="3.9687285929402105E-5"/>
    <n v="0.29134645470641923"/>
    <n v="30.5"/>
    <n v="31.353500000000004"/>
    <n v="-1"/>
    <n v="-1"/>
    <n v="0.9"/>
    <n v="9.9999999999999978E-2"/>
    <n v="204976.17876373956"/>
    <n v="9.9813506981272226E-4"/>
    <n v="0"/>
    <n v="0"/>
    <n v="0"/>
    <n v="242931.28214528036"/>
    <m/>
    <m/>
    <s v=""/>
    <s v=""/>
    <n v="130.69016548680139"/>
    <x v="1919"/>
    <n v="129.5"/>
    <n v="-1.0226172137239864E-4"/>
    <n v="129.27000000000001"/>
    <n v="129.98981785202983"/>
    <n v="-3.8700011528610689E-3"/>
    <n v="0"/>
    <d v="2011-10-26T00:00:00"/>
  </r>
  <r>
    <x v="1962"/>
    <n v="1261.1199999999999"/>
    <n v="6.2957318289538211E-3"/>
    <n v="6.9599968283942104E-3"/>
    <n v="0"/>
    <n v="2156"/>
    <n v="2156"/>
    <n v="1261.1199999999999"/>
    <n v="29.85"/>
    <n v="0.29849999999999999"/>
    <n v="1.2588163625883608E-2"/>
    <n v="0.14111000000000001"/>
    <n v="17532.09"/>
    <n v="15658.46"/>
    <n v="3.9388132045968116E-5"/>
    <n v="0.28591183637411638"/>
    <n v="31.625999999999998"/>
    <n v="31.051499999999997"/>
    <n v="1"/>
    <n v="0"/>
    <n v="0.85"/>
    <n v="0.15000000000000002"/>
    <n v="206022.9506356467"/>
    <n v="-2.9922990399374738E-3"/>
    <n v="0"/>
    <n v="0"/>
    <n v="0"/>
    <n v="244189.50411152153"/>
    <m/>
    <m/>
    <s v=""/>
    <s v=""/>
    <n v="131.36705335210664"/>
    <x v="1920"/>
    <n v="130.16"/>
    <n v="-9.7960906950800286E-5"/>
    <n v="130.15"/>
    <n v="130.14724940835129"/>
    <n v="0"/>
    <n v="0"/>
    <d v="2011-10-27T00:00:00"/>
  </r>
  <r>
    <x v="1963"/>
    <n v="1275.92"/>
    <n v="1.1735600101497212E-2"/>
    <n v="4.6637829436075084E-2"/>
    <n v="0"/>
    <n v="2182.61"/>
    <n v="2182.61"/>
    <n v="1275.92"/>
    <n v="27.48"/>
    <n v="0.27479999999999999"/>
    <n v="-5.2504654254073579E-3"/>
    <n v="0.14111000000000001"/>
    <n v="16578.599999999999"/>
    <n v="14806.86"/>
    <n v="1.3612523610539163E-4"/>
    <n v="0.28005046542540735"/>
    <n v="31.604000000000003"/>
    <n v="30.892999999999994"/>
    <n v="1"/>
    <n v="0"/>
    <n v="0.85"/>
    <n v="0.15000000000000002"/>
    <n v="206397.37050755523"/>
    <n v="1.1847219732499692E-2"/>
    <n v="0"/>
    <n v="0"/>
    <n v="0"/>
    <n v="244759.23317827523"/>
    <m/>
    <m/>
    <s v=""/>
    <s v=""/>
    <n v="131.67355149165937"/>
    <x v="1921"/>
    <n v="130.46"/>
    <n v="-9.5766723436807588E-5"/>
    <n v="130.66999999999999"/>
    <n v="130.44750627326044"/>
    <n v="0"/>
    <n v="0"/>
    <d v="2011-10-28T00:00:00"/>
  </r>
  <r>
    <x v="1964"/>
    <n v="1229.0999999999999"/>
    <n v="-3.6695090601291724E-2"/>
    <n v="-6.1619333259680387E-3"/>
    <n v="0"/>
    <n v="2102.7199999999998"/>
    <n v="2102.7199999999998"/>
    <n v="1229.0999999999999"/>
    <n v="36.159999999999997"/>
    <n v="0.36159999999999998"/>
    <n v="8.0143231036326479E-2"/>
    <n v="0.14055999999999999"/>
    <n v="19903.05"/>
    <n v="17776.03"/>
    <n v="1.397660117260485E-3"/>
    <n v="0.2814567689636735"/>
    <n v="30.145999999999997"/>
    <n v="30.624000000000002"/>
    <n v="-1"/>
    <n v="0"/>
    <n v="0.85"/>
    <n v="0.15000000000000002"/>
    <n v="206167.89175139077"/>
    <n v="2.6931175898169402E-2"/>
    <n v="0"/>
    <n v="0"/>
    <n v="0"/>
    <n v="244506.26621877388"/>
    <m/>
    <m/>
    <s v=""/>
    <s v=""/>
    <n v="131.5374624153248"/>
    <x v="1922"/>
    <n v="130.33000000000001"/>
    <n v="-1.5888393929608391E-4"/>
    <n v="130.19999999999999"/>
    <n v="130.44750627326044"/>
    <n v="-1.0595343753015962E-3"/>
    <n v="0"/>
    <d v="2011-10-31T00:00:00"/>
  </r>
  <r>
    <x v="1965"/>
    <n v="1239.7"/>
    <n v="8.6241965665936338E-3"/>
    <n v="-1.6319544659851082E-2"/>
    <n v="0"/>
    <n v="2121.14"/>
    <n v="2121.14"/>
    <n v="1239.7"/>
    <n v="32.81"/>
    <n v="0.3281"/>
    <n v="4.1168115627157609E-2"/>
    <n v="0.14111000000000001"/>
    <n v="18640.48"/>
    <n v="16648.39"/>
    <n v="7.3740358030932073E-5"/>
    <n v="0.28693188437284239"/>
    <n v="30.829999999999995"/>
    <n v="30.869"/>
    <n v="-1"/>
    <n v="0"/>
    <n v="0.85"/>
    <n v="0.15000000000000002"/>
    <n v="205717.44977070665"/>
    <n v="1.4354245021315881E-2"/>
    <n v="0"/>
    <n v="0"/>
    <n v="0"/>
    <n v="244000.30180930969"/>
    <m/>
    <m/>
    <s v=""/>
    <s v=""/>
    <n v="131.2652678596489"/>
    <x v="1923"/>
    <n v="130.05000000000001"/>
    <n v="-1.0569014242212127E-4"/>
    <n v="130.26"/>
    <n v="130.44750627326044"/>
    <n v="-3.1526189195287824E-3"/>
    <n v="0"/>
    <d v="2011-11-01T00:00:00"/>
  </r>
  <r>
    <x v="1966"/>
    <n v="1263.8499999999999"/>
    <n v="1.9480519480519431E-2"/>
    <n v="9.4409573762723742E-3"/>
    <n v="0"/>
    <n v="2162.48"/>
    <n v="2162.48"/>
    <n v="1263.8499999999999"/>
    <n v="30.04"/>
    <n v="0.3004"/>
    <n v="1.2005858600566299E-2"/>
    <n v="0.14111000000000001"/>
    <n v="17812.310000000001"/>
    <n v="15908.72"/>
    <n v="3.7222767947870061E-4"/>
    <n v="0.2883941413994337"/>
    <n v="31.292000000000002"/>
    <n v="30.974499999999999"/>
    <n v="1"/>
    <n v="0"/>
    <n v="0.85"/>
    <n v="0.15000000000000002"/>
    <n v="207752.83949923445"/>
    <n v="-2.4528465443796055E-4"/>
    <n v="0"/>
    <n v="0"/>
    <n v="0"/>
    <n v="246416.34528525049"/>
    <m/>
    <m/>
    <s v=""/>
    <s v=""/>
    <n v="132.56503098157233"/>
    <x v="1924"/>
    <n v="131.34"/>
    <n v="-1.4899760260611572E-4"/>
    <n v="131.44999999999999"/>
    <n v="131.32043065487372"/>
    <n v="0"/>
    <n v="0"/>
    <d v="2011-11-02T00:00:00"/>
  </r>
  <r>
    <x v="1967"/>
    <n v="1251.78"/>
    <n v="-9.5501839617042616E-3"/>
    <n v="-6.4049584143857086E-3"/>
    <n v="0"/>
    <n v="2142.09"/>
    <n v="2142.09"/>
    <n v="1251.78"/>
    <n v="31.13"/>
    <n v="0.31129999999999997"/>
    <n v="1.7452022039878556E-2"/>
    <n v="0.14222000000000001"/>
    <n v="18144.240000000002"/>
    <n v="16205.17"/>
    <n v="9.2084740022726808E-5"/>
    <n v="0.29384797796012141"/>
    <n v="31.268000000000001"/>
    <n v="31.064499999999999"/>
    <n v="1"/>
    <n v="0"/>
    <n v="0.85"/>
    <n v="0.15000000000000002"/>
    <n v="206647.0768391896"/>
    <n v="1.354626060570352E-2"/>
    <n v="0"/>
    <n v="0"/>
    <n v="0"/>
    <n v="245130.19715579593"/>
    <m/>
    <m/>
    <s v=""/>
    <s v=""/>
    <n v="131.87311962954465"/>
    <x v="1925"/>
    <n v="130.63999999999999"/>
    <n v="-1.1623254462467258E-4"/>
    <n v="130.68"/>
    <n v="131.32043065487372"/>
    <n v="-5.2970834091433661E-3"/>
    <n v="0"/>
    <d v="2011-11-03T00:00:00"/>
  </r>
  <r>
    <x v="1968"/>
    <n v="1257.81"/>
    <n v="4.817140392081587E-3"/>
    <n v="-1.3323418123801334E-2"/>
    <n v="0"/>
    <n v="2152.8000000000002"/>
    <n v="2152.8000000000002"/>
    <n v="1257.81"/>
    <n v="31.22"/>
    <n v="0.31219999999999998"/>
    <n v="1.6734554278855562E-2"/>
    <n v="0.14388999999999999"/>
    <n v="18114.810000000001"/>
    <n v="16178.88"/>
    <n v="2.309355201800166E-5"/>
    <n v="0.29546544572114442"/>
    <n v="31.524000000000001"/>
    <n v="30.951500000000003"/>
    <n v="1"/>
    <n v="0"/>
    <n v="0.85"/>
    <n v="0.15000000000000002"/>
    <n v="207442.92041525396"/>
    <n v="3.0294013439631229E-3"/>
    <n v="0"/>
    <n v="0"/>
    <n v="0"/>
    <n v="246112.31645875712"/>
    <m/>
    <m/>
    <s v=""/>
    <s v=""/>
    <n v="132.40147206360879"/>
    <x v="1926"/>
    <n v="131.16"/>
    <n v="-1.1624724219405635E-4"/>
    <n v="131.07"/>
    <n v="131.32043065487372"/>
    <n v="-1.3377784575013818E-3"/>
    <n v="0"/>
    <d v="2011-11-04T00:00:00"/>
  </r>
  <r>
    <x v="1969"/>
    <n v="1236.9100000000001"/>
    <n v="-1.6616182094274845E-2"/>
    <n v="6.7554903832155455E-3"/>
    <n v="0"/>
    <n v="2117.64"/>
    <n v="2117.64"/>
    <n v="1236.9100000000001"/>
    <n v="33.51"/>
    <n v="0.33509999999999995"/>
    <n v="4.4990690034119651E-2"/>
    <n v="0.14166999999999999"/>
    <n v="19265.43"/>
    <n v="17206.53"/>
    <n v="2.807561430044207E-4"/>
    <n v="0.2901093099658803"/>
    <n v="32.271999999999998"/>
    <n v="30.934499999999996"/>
    <n v="1"/>
    <n v="0"/>
    <n v="0.85"/>
    <n v="0.15000000000000002"/>
    <n v="206489.50119725478"/>
    <n v="5.0657133137288479E-3"/>
    <n v="0"/>
    <n v="0"/>
    <n v="0"/>
    <n v="245040.58179580545"/>
    <m/>
    <m/>
    <s v=""/>
    <s v=""/>
    <n v="131.82490909805654"/>
    <x v="1927"/>
    <n v="130.59"/>
    <n v="-1.5112846550824344E-4"/>
    <n v="130.25"/>
    <n v="131.32043065487372"/>
    <n v="-5.7124890425921393E-3"/>
    <n v="0"/>
    <d v="2011-11-07T00:00:00"/>
  </r>
  <r>
    <x v="1970"/>
    <n v="1216.1300000000001"/>
    <n v="-1.6799928854969171E-2"/>
    <n v="-1.8668635038347259E-2"/>
    <n v="0"/>
    <n v="2082.1"/>
    <n v="2082.1"/>
    <n v="1216.1300000000001"/>
    <n v="34.51"/>
    <n v="0.34509999999999996"/>
    <n v="5.7008126987219965E-2"/>
    <n v="0.14277999999999999"/>
    <n v="19912.490000000002"/>
    <n v="17784.43"/>
    <n v="2.8705333377672875E-4"/>
    <n v="0.28809187301278"/>
    <n v="31.742000000000001"/>
    <n v="30.888000000000005"/>
    <n v="1"/>
    <n v="0"/>
    <n v="0.85"/>
    <n v="0.15000000000000002"/>
    <n v="204581.11973563634"/>
    <n v="1.5599395382663861E-3"/>
    <n v="0"/>
    <n v="0"/>
    <n v="0"/>
    <n v="242779.48920263301"/>
    <m/>
    <m/>
    <s v=""/>
    <s v=""/>
    <n v="130.60850517274415"/>
    <x v="1928"/>
    <n v="129.38"/>
    <n v="-1.3858169770197826E-4"/>
    <n v="129.31"/>
    <n v="131.32043065487372"/>
    <n v="-1.4912838353913216E-2"/>
    <n v="0"/>
    <d v="2011-11-08T00:00:00"/>
  </r>
  <r>
    <x v="1971"/>
    <n v="1215.6500000000001"/>
    <n v="-3.9469464613162142E-4"/>
    <n v="-3.8543849164998312E-2"/>
    <n v="0"/>
    <n v="2081.42"/>
    <n v="2081.42"/>
    <n v="1215.6500000000001"/>
    <n v="32"/>
    <n v="0.32"/>
    <n v="3.4334029340428784E-2"/>
    <n v="0.14277999999999999"/>
    <n v="19112.86"/>
    <n v="17070.25"/>
    <n v="1.5584537299612893E-7"/>
    <n v="0.28566597065957122"/>
    <n v="32.082000000000001"/>
    <n v="30.874500000000005"/>
    <n v="1"/>
    <n v="0"/>
    <n v="0.85"/>
    <n v="0.15000000000000002"/>
    <n v="203280.16175294467"/>
    <n v="-5.5237415996399752E-3"/>
    <n v="0"/>
    <n v="0"/>
    <n v="0"/>
    <n v="241249.69060041997"/>
    <m/>
    <m/>
    <s v=""/>
    <s v=""/>
    <n v="129.78551675100135"/>
    <x v="1929"/>
    <n v="128.56"/>
    <n v="-1.2764348619354049E-4"/>
    <n v="128.66"/>
    <n v="131.32043065487372"/>
    <n v="-2.1145533011208584E-2"/>
    <n v="0"/>
    <d v="2011-11-09T00:00:00"/>
  </r>
  <r>
    <x v="1972"/>
    <n v="1192.98"/>
    <n v="-1.8648459671780637E-2"/>
    <n v="-4.7642124875074687E-2"/>
    <n v="-1"/>
    <n v="2042.71"/>
    <n v="2042.71"/>
    <n v="1192.98"/>
    <n v="32.909999999999997"/>
    <n v="0.32909999999999995"/>
    <n v="4.6698437585655173E-2"/>
    <n v="0.14277999999999999"/>
    <n v="19465.46"/>
    <n v="17385.150000000001"/>
    <n v="3.5436310478895899E-4"/>
    <n v="0.28240156241434478"/>
    <n v="32.473999999999997"/>
    <n v="30.908500000000011"/>
    <n v="1"/>
    <n v="0"/>
    <n v="0"/>
    <n v="0"/>
    <n v="200620.42461761451"/>
    <n v="-2.1528840506202851E-2"/>
    <n v="1"/>
    <n v="20"/>
    <n v="0"/>
    <n v="238103.56508964239"/>
    <m/>
    <m/>
    <s v=""/>
    <s v=""/>
    <n v="128.0929901236571"/>
    <x v="1930"/>
    <n v="126.87"/>
    <n v="-9.9679871343627546E-5"/>
    <n v="126.91"/>
    <n v="131.32043065487372"/>
    <n v="-3.3986159030201413E-2"/>
    <n v="1"/>
    <d v="2011-11-10T00:00:00"/>
  </r>
  <r>
    <x v="1973"/>
    <n v="1188.04"/>
    <n v="-4.1408908783048259E-3"/>
    <n v="-5.66001561454611E-2"/>
    <n v="-1"/>
    <n v="2034.41"/>
    <n v="2034.41"/>
    <n v="1188.04"/>
    <n v="31.97"/>
    <n v="0.31969999999999998"/>
    <n v="3.0609675823487559E-2"/>
    <n v="0.14277999999999999"/>
    <n v="19098.84"/>
    <n v="17057.7"/>
    <n v="1.7218251563474835E-5"/>
    <n v="0.28909032417651243"/>
    <n v="32.83"/>
    <n v="31.091000000000001"/>
    <n v="1"/>
    <n v="0"/>
    <n v="0"/>
    <n v="0"/>
    <n v="200620.42461761451"/>
    <n v="-2.9163984866163672E-2"/>
    <n v="1"/>
    <n v="20"/>
    <n v="3.9661111111111147E-4"/>
    <n v="238104.50943483747"/>
    <m/>
    <m/>
    <s v=""/>
    <s v=""/>
    <n v="128.09349815468846"/>
    <x v="1931"/>
    <n v="126.87"/>
    <n v="-1.2173906164392179E-4"/>
    <n v="126.89"/>
    <n v="131.32043065487372"/>
    <n v="-3.4007470637690496E-2"/>
    <n v="1"/>
    <d v="2011-11-11T00:00:00"/>
  </r>
  <r>
    <x v="1974"/>
    <n v="1161.79"/>
    <n v="-2.2095215649304722E-2"/>
    <n v="-6.2079189700490978E-2"/>
    <n v="-1"/>
    <n v="1989.54"/>
    <n v="1989.54"/>
    <n v="1161.79"/>
    <n v="33.979999999999997"/>
    <n v="0.33979999999999999"/>
    <n v="5.7323287110547849E-2"/>
    <n v="0.14277999999999999"/>
    <n v="19847.73"/>
    <n v="17726.54"/>
    <n v="4.9920836211090973E-4"/>
    <n v="0.28247671288945214"/>
    <n v="32.980000000000004"/>
    <n v="31.078500000000002"/>
    <n v="1"/>
    <n v="0"/>
    <n v="0"/>
    <n v="0"/>
    <n v="200620.42461761451"/>
    <n v="-3.2888544877705872E-2"/>
    <n v="1"/>
    <n v="20"/>
    <n v="3.9661111111111147E-4"/>
    <n v="238105.45378377795"/>
    <m/>
    <m/>
    <s v=""/>
    <s v=""/>
    <n v="128.09400618773478"/>
    <x v="1932"/>
    <n v="126.87"/>
    <n v="-1.4379776528794519E-4"/>
    <n v="126.91"/>
    <n v="131.32043065487372"/>
    <n v="-3.4028781775015782E-2"/>
    <n v="1"/>
    <d v="2011-11-14T00:00:00"/>
  </r>
  <r>
    <x v="1975"/>
    <n v="1158.67"/>
    <n v="-2.6855111508963248E-3"/>
    <n v="-4.7964771996418132E-2"/>
    <n v="-1"/>
    <n v="1984.5"/>
    <n v="1984.5"/>
    <n v="1158.67"/>
    <n v="34.47"/>
    <n v="0.34470000000000001"/>
    <n v="5.5498916616070648E-2"/>
    <n v="0.14388999999999999"/>
    <n v="20322.57"/>
    <n v="18150.62"/>
    <n v="7.2313857626472447E-6"/>
    <n v="0.28920108338392936"/>
    <n v="33.073999999999998"/>
    <n v="31.284500000000001"/>
    <n v="1"/>
    <n v="1"/>
    <n v="0"/>
    <n v="0"/>
    <n v="200620.42461761451"/>
    <n v="-2.842312343054032E-2"/>
    <n v="1"/>
    <n v="20"/>
    <n v="7.9938888888886339E-4"/>
    <n v="238107.35717231932"/>
    <m/>
    <m/>
    <s v=""/>
    <s v=""/>
    <n v="128.09503015698755"/>
    <x v="1933"/>
    <n v="126.86"/>
    <n v="-1.0903982816767854E-4"/>
    <n v="126.9"/>
    <n v="131.32043065487372"/>
    <n v="-3.407134308928661E-2"/>
    <n v="1"/>
    <d v="2011-11-15T00:00:00"/>
  </r>
  <r>
    <x v="1976"/>
    <n v="1192.55"/>
    <n v="2.9240422208221428E-2"/>
    <n v="-1.8329655142065082E-2"/>
    <n v="0"/>
    <n v="2042.8"/>
    <n v="2042.8"/>
    <n v="1192.55"/>
    <n v="32.130000000000003"/>
    <n v="0.32130000000000003"/>
    <n v="4.0188373766805008E-2"/>
    <n v="0.14610999999999999"/>
    <n v="18965.650000000001"/>
    <n v="16938.7"/>
    <n v="8.3065442304778637E-4"/>
    <n v="0.28111162623319502"/>
    <n v="33.065999999999995"/>
    <n v="31.735000000000003"/>
    <n v="1"/>
    <n v="1"/>
    <n v="0.75"/>
    <n v="0.25"/>
    <n v="200620.42461761451"/>
    <n v="-1.9360022680196098E-2"/>
    <n v="0"/>
    <n v="0"/>
    <n v="1.2175833333334385E-3"/>
    <n v="238110.2563278157"/>
    <m/>
    <m/>
    <s v=""/>
    <s v=""/>
    <n v="128.09658982072557"/>
    <x v="1934"/>
    <n v="126.85"/>
    <n v="-9.6118442036274843E-5"/>
    <n v="126.87"/>
    <n v="131.32043065487372"/>
    <n v="-3.4135002884866483E-2"/>
    <n v="0"/>
    <d v="2011-11-16T00:00:00"/>
  </r>
  <r>
    <x v="1977"/>
    <n v="1195.19"/>
    <n v="2.213743658546985E-3"/>
    <n v="2.53254818826254E-3"/>
    <n v="0"/>
    <n v="2048.06"/>
    <n v="2048.06"/>
    <n v="1195.19"/>
    <n v="30.64"/>
    <n v="0.30640000000000001"/>
    <n v="1.0967935183500033E-2"/>
    <n v="0.14499999999999999"/>
    <n v="18616.25"/>
    <n v="16626.63"/>
    <n v="4.889834149466131E-6"/>
    <n v="0.29543206481649997"/>
    <n v="33.091999999999999"/>
    <n v="32.114999999999995"/>
    <n v="1"/>
    <n v="1"/>
    <n v="0.75"/>
    <n v="0.25"/>
    <n v="200029.4840768663"/>
    <n v="-1.3084095921581662E-2"/>
    <n v="0"/>
    <n v="0"/>
    <n v="0"/>
    <n v="237473.42517719153"/>
    <m/>
    <m/>
    <s v=""/>
    <s v=""/>
    <n v="127.75399265609838"/>
    <x v="1935"/>
    <n v="126.51"/>
    <n v="-1.1631947041490509E-4"/>
    <n v="126.82"/>
    <n v="131.32043065487372"/>
    <n v="-3.6743301914360815E-2"/>
    <n v="0"/>
    <d v="2011-11-17T00:00:00"/>
  </r>
  <r>
    <x v="1978"/>
    <n v="1246.96"/>
    <n v="4.3315288782536543E-2"/>
    <n v="4.9988727849103909E-2"/>
    <n v="0"/>
    <n v="2137.08"/>
    <n v="2137.08"/>
    <n v="1246.96"/>
    <n v="27.8"/>
    <n v="0.27800000000000002"/>
    <n v="5.3931946341546633E-3"/>
    <n v="0.14499999999999999"/>
    <n v="17025.88"/>
    <n v="15206.22"/>
    <n v="1.7980500817844991E-3"/>
    <n v="0.27260680536584536"/>
    <n v="32.637999999999998"/>
    <n v="32.149000000000001"/>
    <n v="1"/>
    <n v="1"/>
    <n v="0.75"/>
    <n v="0.25"/>
    <n v="202255.61454726182"/>
    <n v="-2.9455651979330977E-3"/>
    <n v="0"/>
    <n v="0"/>
    <n v="0"/>
    <n v="240143.0683331792"/>
    <m/>
    <m/>
    <s v=""/>
    <s v=""/>
    <n v="129.1901852401316"/>
    <x v="1936"/>
    <n v="127.93"/>
    <n v="-1.2508848438341769E-4"/>
    <n v="128.03"/>
    <n v="131.32043065487372"/>
    <n v="-2.5939857246077835E-2"/>
    <n v="0"/>
    <d v="2011-11-18T00:00:00"/>
  </r>
  <r>
    <x v="1979"/>
    <n v="1244.58"/>
    <n v="-1.9086418168987596E-3"/>
    <n v="7.0175301681509872E-2"/>
    <n v="0"/>
    <n v="2133.0700000000002"/>
    <n v="2133.0700000000002"/>
    <n v="1244.58"/>
    <n v="27.41"/>
    <n v="0.27410000000000001"/>
    <n v="-3.3972364942850164E-2"/>
    <n v="0.14555999999999999"/>
    <n v="16693.05"/>
    <n v="14908.95"/>
    <n v="3.6498787884810217E-6"/>
    <n v="0.30807236494285017"/>
    <n v="31.803999999999995"/>
    <n v="31.8005"/>
    <n v="1"/>
    <n v="1"/>
    <n v="0.75"/>
    <n v="0.25"/>
    <n v="200977.60366422468"/>
    <n v="8.1506652812843861E-3"/>
    <n v="0"/>
    <n v="0"/>
    <n v="0"/>
    <n v="238631.5086895696"/>
    <m/>
    <n v="239068.41"/>
    <s v=""/>
    <n v="-1.8275158580357553E-3"/>
    <n v="128.37700886275437"/>
    <x v="1937"/>
    <n v="127.12"/>
    <n v="-1.1370678665212353E-4"/>
    <n v="127.09"/>
    <n v="131.32043065487372"/>
    <n v="-3.2096186713476249E-2"/>
    <n v="0"/>
    <d v="2011-11-21T00:00:00"/>
  </r>
  <r>
    <x v="1980"/>
    <n v="1244.28"/>
    <n v="-2.4104517186518404E-4"/>
    <n v="7.2619767660541013E-2"/>
    <n v="0"/>
    <n v="2132.64"/>
    <n v="2132.64"/>
    <n v="1244.28"/>
    <n v="27.52"/>
    <n v="0.2752"/>
    <n v="-2.104886511483689E-2"/>
    <n v="0.14610999999999999"/>
    <n v="16595.7"/>
    <n v="14821.99"/>
    <n v="5.8116783368155807E-8"/>
    <n v="0.29624886511483689"/>
    <n v="30.49"/>
    <n v="31.533999999999999"/>
    <n v="-1"/>
    <n v="0"/>
    <n v="0.85"/>
    <n v="0.15000000000000002"/>
    <n v="200648.20772427326"/>
    <n v="1.7803722990366033E-3"/>
    <n v="0"/>
    <n v="0"/>
    <n v="0"/>
    <n v="238247.51894590541"/>
    <m/>
    <n v="238683.59"/>
    <s v=""/>
    <n v="-1.8269838077037415E-3"/>
    <n v="128.17043323074211"/>
    <x v="1938"/>
    <n v="126.91"/>
    <n v="-9.6816554009726552E-5"/>
    <n v="127.05"/>
    <n v="131.32043065487372"/>
    <n v="-3.3678823787644641E-2"/>
    <n v="0"/>
    <d v="2011-11-22T00:00:00"/>
  </r>
  <r>
    <x v="1981"/>
    <n v="1257.08"/>
    <n v="1.028707364901793E-2"/>
    <n v="5.3666419101337515E-2"/>
    <n v="0"/>
    <n v="2154.6799999999998"/>
    <n v="2154.6799999999998"/>
    <n v="1257.08"/>
    <n v="27.84"/>
    <n v="0.27839999999999998"/>
    <n v="-1.8931401736264619E-3"/>
    <n v="0.14949999999999999"/>
    <n v="16538.22"/>
    <n v="14770.61"/>
    <n v="1.0474543653108363E-4"/>
    <n v="0.28029314017362644"/>
    <n v="29.1"/>
    <n v="31.384999999999998"/>
    <n v="-1"/>
    <n v="0"/>
    <n v="0.85"/>
    <n v="0.15000000000000002"/>
    <n v="202298.34699907276"/>
    <n v="1.3848593288390276E-4"/>
    <n v="0"/>
    <n v="0"/>
    <n v="0"/>
    <n v="240216.60735530642"/>
    <m/>
    <n v="240656.41"/>
    <s v=""/>
    <n v="-1.8275126961861954E-3"/>
    <n v="129.22974715610502"/>
    <x v="1939"/>
    <n v="127.95"/>
    <n v="-1.0536954949835753E-4"/>
    <n v="128.68"/>
    <n v="131.32043065487372"/>
    <n v="-2.5768364235915109E-2"/>
    <n v="0"/>
    <d v="2011-11-23T00:00:00"/>
  </r>
  <r>
    <x v="1982"/>
    <n v="1258.47"/>
    <n v="1.1057371050371412E-3"/>
    <n v="5.2558412547827671E-2"/>
    <n v="0"/>
    <n v="2157.1"/>
    <n v="2157.1"/>
    <n v="1258.47"/>
    <n v="28.13"/>
    <n v="0.28129999999999999"/>
    <n v="4.0990835215234944E-3"/>
    <n v="0.15"/>
    <n v="16694.78"/>
    <n v="14910.44"/>
    <n v="1.2213039798927568E-6"/>
    <n v="0.2772009164784765"/>
    <n v="28.241999999999997"/>
    <n v="31.268999999999998"/>
    <n v="-1"/>
    <n v="0"/>
    <n v="0.85"/>
    <n v="0.15000000000000002"/>
    <n v="202775.74932421726"/>
    <n v="8.3636667834612322E-3"/>
    <n v="0"/>
    <n v="0"/>
    <n v="0"/>
    <n v="240787.03763816971"/>
    <m/>
    <n v="241227.5"/>
    <s v=""/>
    <n v="-1.8259210157642869E-3"/>
    <n v="129.536622530111"/>
    <x v="1940"/>
    <n v="128.25"/>
    <n v="-1.0148450613922666E-4"/>
    <n v="128.52000000000001"/>
    <n v="131.32043065487372"/>
    <n v="-2.3480322349001104E-2"/>
    <n v="0"/>
    <d v="2011-11-24T00:00:00"/>
  </r>
  <r>
    <x v="1983"/>
    <n v="1261.01"/>
    <n v="2.0183238376758617E-3"/>
    <n v="1.126144760296699E-2"/>
    <n v="0"/>
    <n v="2162.0700000000002"/>
    <n v="2162.0700000000002"/>
    <n v="1261.01"/>
    <n v="28.67"/>
    <n v="0.28670000000000001"/>
    <n v="1.6721703246963593E-2"/>
    <n v="0.15049999999999999"/>
    <n v="17030.919999999998"/>
    <n v="15210.65"/>
    <n v="4.0654243906862998E-6"/>
    <n v="0.26997829675303642"/>
    <n v="27.740000000000002"/>
    <n v="31.183"/>
    <n v="-1"/>
    <n v="0"/>
    <n v="0.85"/>
    <n v="0.15000000000000002"/>
    <n v="203736.0359539513"/>
    <n v="1.3729302257739384E-2"/>
    <n v="0"/>
    <n v="0"/>
    <n v="0"/>
    <n v="241985.81564406733"/>
    <m/>
    <n v="242428.91"/>
    <s v=""/>
    <n v="-1.8277290275845459E-3"/>
    <n v="130.18153122441001"/>
    <x v="1941"/>
    <n v="128.88999999999999"/>
    <n v="-1.3912126122272994E-4"/>
    <n v="129.13"/>
    <n v="131.32043065487372"/>
    <n v="-1.8644181884137412E-2"/>
    <n v="0"/>
    <d v="2011-11-25T00:00:00"/>
  </r>
  <r>
    <x v="1984"/>
    <n v="1234.3499999999999"/>
    <n v="-2.1141783173805218E-2"/>
    <n v="-7.9716937539394683E-3"/>
    <n v="0"/>
    <n v="2116.41"/>
    <n v="2116.41"/>
    <n v="1234.3499999999999"/>
    <n v="30.59"/>
    <n v="0.30590000000000001"/>
    <n v="3.6678439783326744E-2"/>
    <n v="0.15"/>
    <n v="17897.45"/>
    <n v="15984.56"/>
    <n v="4.5661157115898827E-4"/>
    <n v="0.26922156021667326"/>
    <n v="27.913999999999998"/>
    <n v="31.2425"/>
    <n v="-1"/>
    <n v="0"/>
    <n v="0.85"/>
    <n v="0.15000000000000002"/>
    <n v="201629.69193205566"/>
    <n v="7.3195565423651576E-3"/>
    <n v="0"/>
    <n v="0"/>
    <n v="0"/>
    <n v="239488.79282721688"/>
    <m/>
    <n v="239926.91"/>
    <s v=""/>
    <n v="-1.8260443265122328E-3"/>
    <n v="128.83820350524314"/>
    <x v="1942"/>
    <n v="127.55"/>
    <n v="-8.6761765158871462E-5"/>
    <n v="127.82"/>
    <n v="131.32043065487372"/>
    <n v="-2.8795954286488512E-2"/>
    <n v="0"/>
    <d v="2011-11-28T00:00:00"/>
  </r>
  <r>
    <x v="1985"/>
    <n v="1255.19"/>
    <n v="1.6883379916555308E-2"/>
    <n v="9.1527313344810235E-3"/>
    <n v="0"/>
    <n v="2152.15"/>
    <n v="2152.15"/>
    <n v="1255.19"/>
    <n v="26.38"/>
    <n v="0.26379999999999998"/>
    <n v="-1.415566792839773E-2"/>
    <n v="0.15"/>
    <n v="16370.43"/>
    <n v="14620.75"/>
    <n v="2.8030929077086004E-4"/>
    <n v="0.27795566792839771"/>
    <n v="28.55"/>
    <n v="30.964000000000006"/>
    <n v="-1"/>
    <n v="0"/>
    <n v="0.85"/>
    <n v="0.15000000000000002"/>
    <n v="201942.78333279525"/>
    <n v="3.2445817640478491E-3"/>
    <n v="0"/>
    <n v="0"/>
    <n v="0"/>
    <n v="239861.42394343499"/>
    <m/>
    <n v="240300.09"/>
    <s v=""/>
    <n v="-1.8254926852712128E-3"/>
    <n v="129.03866851664068"/>
    <x v="1943"/>
    <n v="127.75"/>
    <n v="-1.2483533722484896E-4"/>
    <n v="128.13999999999999"/>
    <n v="131.32043065487372"/>
    <n v="-2.7310132561395917E-2"/>
    <n v="0"/>
    <d v="2011-11-29T00:00:00"/>
  </r>
  <r>
    <x v="1986"/>
    <n v="1236.47"/>
    <n v="-1.4914076753320238E-2"/>
    <n v="-1.6048419067857145E-2"/>
    <n v="0"/>
    <n v="2120.15"/>
    <n v="2120.15"/>
    <n v="1236.47"/>
    <n v="25.67"/>
    <n v="0.25670000000000004"/>
    <n v="-2.4210868678141317E-2"/>
    <n v="0.15"/>
    <n v="16657.55"/>
    <n v="14877.18"/>
    <n v="2.2579299424227843E-4"/>
    <n v="0.28091086867814136"/>
    <n v="28.322000000000003"/>
    <n v="30.642500000000002"/>
    <n v="-1"/>
    <n v="0"/>
    <n v="0.85"/>
    <n v="0.15000000000000002"/>
    <n v="199914.03595154974"/>
    <n v="6.4519669684812708E-3"/>
    <n v="0"/>
    <n v="0"/>
    <n v="0"/>
    <n v="237460.96680775384"/>
    <m/>
    <n v="237896"/>
    <s v=""/>
    <n v="-1.8286696381870637E-3"/>
    <n v="127.7472904053667"/>
    <x v="1944"/>
    <n v="126.46"/>
    <n v="-1.1184029182909061E-4"/>
    <n v="126.66"/>
    <n v="131.32043065487372"/>
    <n v="-3.7119692296695317E-2"/>
    <n v="0"/>
    <d v="2011-11-30T00:00:00"/>
  </r>
  <r>
    <x v="1987"/>
    <n v="1225.73"/>
    <n v="-8.6860174529103107E-3"/>
    <n v="-2.5840173625804597E-2"/>
    <n v="0"/>
    <n v="2102.15"/>
    <n v="2102.15"/>
    <n v="1225.73"/>
    <n v="25.41"/>
    <n v="0.25409999999999999"/>
    <n v="-1.8056679993792568E-3"/>
    <n v="0.15049999999999999"/>
    <n v="16502.14"/>
    <n v="14738.38"/>
    <n v="7.6107491689003567E-5"/>
    <n v="0.25590566799937925"/>
    <n v="27.887999999999998"/>
    <n v="30.423999999999996"/>
    <n v="-1"/>
    <n v="0"/>
    <n v="0.85"/>
    <n v="0.15000000000000002"/>
    <n v="198158.27621645862"/>
    <n v="-1.1786112357773937E-2"/>
    <n v="0"/>
    <n v="0"/>
    <n v="0"/>
    <n v="235415.0206815612"/>
    <m/>
    <n v="235845.7"/>
    <s v=""/>
    <n v="-1.8261062993254473E-3"/>
    <n v="126.64662920007453"/>
    <x v="1945"/>
    <n v="125.37"/>
    <n v="-1.3443545421731873E-4"/>
    <n v="125.39"/>
    <n v="131.32043065487372"/>
    <n v="-4.5440643150582494E-2"/>
    <n v="0"/>
    <d v="2011-12-01T00:00:00"/>
  </r>
  <r>
    <x v="1988"/>
    <n v="1211.82"/>
    <n v="-1.1348339356954673E-2"/>
    <n v="-3.9206836820435131E-2"/>
    <n v="-1"/>
    <n v="2078.5100000000002"/>
    <n v="2078.5100000000002"/>
    <n v="1211.82"/>
    <n v="26.04"/>
    <n v="0.26039999999999996"/>
    <n v="4.441360071022582E-3"/>
    <n v="0.15049999999999999"/>
    <n v="16591.27"/>
    <n v="14817.98"/>
    <n v="1.3026166173538069E-4"/>
    <n v="0.25595863992897738"/>
    <n v="27.344000000000001"/>
    <n v="30.137999999999995"/>
    <n v="-1"/>
    <n v="0"/>
    <n v="0"/>
    <n v="0"/>
    <n v="196407.35786966168"/>
    <n v="-2.2771328046608752E-2"/>
    <n v="1"/>
    <n v="20"/>
    <n v="0"/>
    <n v="233355.4647348368"/>
    <m/>
    <n v="233782.5"/>
    <s v=""/>
    <n v="-1.8266348642999031E-3"/>
    <n v="125.53864629589766"/>
    <x v="1946"/>
    <n v="124.27"/>
    <n v="-1.3482705938405726E-4"/>
    <n v="124.43"/>
    <n v="131.32043065487372"/>
    <n v="-5.3816345090405671E-2"/>
    <n v="1"/>
    <d v="2011-12-02T00:00:00"/>
  </r>
  <r>
    <x v="1989"/>
    <n v="1215.75"/>
    <n v="3.2430558993910008E-3"/>
    <n v="-1.4821997747238913E-2"/>
    <n v="1"/>
    <n v="2085.44"/>
    <n v="2085.44"/>
    <n v="1215.75"/>
    <n v="25.11"/>
    <n v="0.25109999999999999"/>
    <n v="6.1404309703172455E-4"/>
    <n v="0.15049999999999999"/>
    <n v="15960.69"/>
    <n v="14254.8"/>
    <n v="1.0483404112836115E-5"/>
    <n v="0.25048595690296827"/>
    <n v="26.818000000000001"/>
    <n v="29.878999999999998"/>
    <n v="-1"/>
    <n v="-1"/>
    <n v="0"/>
    <n v="0"/>
    <n v="196407.35786966168"/>
    <n v="-3.5971437502328119E-2"/>
    <n v="1"/>
    <n v="20"/>
    <n v="4.1805555555551877E-4"/>
    <n v="233356.4402903213"/>
    <m/>
    <n v="233783.41"/>
    <s v=""/>
    <n v="-1.8263473429475097E-3"/>
    <n v="125.53917111718286"/>
    <x v="1947"/>
    <n v="124.26"/>
    <n v="-7.6207252255433566E-5"/>
    <n v="124.25"/>
    <n v="131.32043065487372"/>
    <n v="-5.3837016317891506E-2"/>
    <n v="1"/>
    <d v="2011-12-05T00:00:00"/>
  </r>
  <r>
    <x v="1990"/>
    <n v="1219.6600000000001"/>
    <n v="3.2161217355541893E-3"/>
    <n v="-2.8489255928240032E-2"/>
    <n v="1"/>
    <n v="2092.1799999999998"/>
    <n v="2092.1799999999998"/>
    <n v="1219.6600000000001"/>
    <n v="24.29"/>
    <n v="0.2429"/>
    <n v="-5.7131701947107649E-3"/>
    <n v="0.15049999999999999"/>
    <n v="15918.81"/>
    <n v="14217.39"/>
    <n v="1.0310271044132532E-5"/>
    <n v="0.24861317019471077"/>
    <n v="25.722000000000001"/>
    <n v="29.458999999999993"/>
    <n v="-1"/>
    <n v="-1"/>
    <n v="0"/>
    <n v="0"/>
    <n v="196407.35786966168"/>
    <n v="-2.5900620153473164E-2"/>
    <n v="1"/>
    <n v="20"/>
    <n v="4.1805555555551877E-4"/>
    <n v="233357.41584988419"/>
    <m/>
    <n v="233784.41"/>
    <s v=""/>
    <n v="-1.8264440734769849E-3"/>
    <n v="125.53969594066211"/>
    <x v="1948"/>
    <n v="124.26"/>
    <n v="-9.8052537872983514E-5"/>
    <n v="124.29"/>
    <n v="131.32043065487372"/>
    <n v="-5.3857687093773809E-2"/>
    <n v="1"/>
    <d v="2011-12-06T00:00:00"/>
  </r>
  <r>
    <x v="1991"/>
    <n v="1205.3499999999999"/>
    <n v="-1.1732777987308096E-2"/>
    <n v="-2.530795716222789E-2"/>
    <n v="1"/>
    <n v="2067.67"/>
    <n v="2067.67"/>
    <n v="1205.3499999999999"/>
    <n v="24.92"/>
    <n v="0.2492"/>
    <n v="8.8149138396712012E-4"/>
    <n v="0.15049999999999999"/>
    <n v="15640.72"/>
    <n v="13969.02"/>
    <n v="1.3929074886799778E-4"/>
    <n v="0.24831850861603288"/>
    <n v="25.304000000000002"/>
    <n v="28.947999999999997"/>
    <n v="-1"/>
    <n v="-1"/>
    <n v="0"/>
    <n v="0"/>
    <n v="196407.35786966168"/>
    <n v="-2.7410860501072554E-2"/>
    <n v="1"/>
    <n v="20"/>
    <n v="1.2541666666665563E-3"/>
    <n v="233360.34254080799"/>
    <m/>
    <n v="233787.41"/>
    <s v=""/>
    <n v="-1.8267342077660231E-3"/>
    <n v="125.54127041768204"/>
    <x v="1949"/>
    <n v="124.25"/>
    <n v="-8.3115852129833634E-5"/>
    <n v="124.29"/>
    <n v="131.32043065487372"/>
    <n v="-5.3919696761503544E-2"/>
    <n v="1"/>
    <d v="2011-12-07T00:00:00"/>
  </r>
  <r>
    <x v="1992"/>
    <n v="1241.3"/>
    <n v="2.9825361928070615E-2"/>
    <n v="1.3203422218753036E-2"/>
    <n v="0"/>
    <n v="2129.67"/>
    <n v="2129.67"/>
    <n v="1241.3"/>
    <n v="23.22"/>
    <n v="0.23219999999999999"/>
    <n v="-1.2833997506284722E-2"/>
    <n v="0.15049999999999999"/>
    <n v="14644.78"/>
    <n v="13079.53"/>
    <n v="8.6372721264334586E-4"/>
    <n v="0.24503399750628471"/>
    <n v="25.154"/>
    <n v="28.593999999999994"/>
    <n v="-1"/>
    <n v="-1"/>
    <n v="0.9"/>
    <n v="9.9999999999999978E-2"/>
    <n v="196407.35786966168"/>
    <n v="-1.7540929856160403E-2"/>
    <n v="0"/>
    <n v="0"/>
    <n v="4.1805555555551877E-4"/>
    <n v="233361.31811668444"/>
    <m/>
    <n v="233788.3"/>
    <s v=""/>
    <n v="-1.8263612136087959E-3"/>
    <n v="125.54179524993755"/>
    <x v="1950"/>
    <n v="124.25"/>
    <n v="-1.0496098681567201E-4"/>
    <n v="124.28"/>
    <n v="131.32043065487372"/>
    <n v="-5.3940365731070417E-2"/>
    <n v="0"/>
    <d v="2011-12-08T00:00:00"/>
  </r>
  <r>
    <x v="1993"/>
    <n v="1243.72"/>
    <n v="1.9495690002417909E-3"/>
    <n v="2.65013305759495E-2"/>
    <n v="0"/>
    <n v="2133.86"/>
    <n v="2133.86"/>
    <n v="1243.72"/>
    <n v="21.43"/>
    <n v="0.21429999999999999"/>
    <n v="-4.3861184324515856E-2"/>
    <n v="0.15049999999999999"/>
    <n v="13514.02"/>
    <n v="12069.62"/>
    <n v="3.7934225461936616E-6"/>
    <n v="0.25816118432451585"/>
    <n v="24.716000000000001"/>
    <n v="28.109500000000004"/>
    <n v="-1"/>
    <n v="-1"/>
    <n v="0.9"/>
    <n v="9.9999999999999978E-2"/>
    <n v="195235.45608845755"/>
    <n v="-8.8359587105224513E-3"/>
    <n v="0"/>
    <n v="0"/>
    <n v="0"/>
    <n v="231972.68931510692"/>
    <m/>
    <n v="232396.7"/>
    <s v=""/>
    <n v="-1.8245125033750087E-3"/>
    <n v="124.7947521920189"/>
    <x v="1951"/>
    <n v="123.51"/>
    <n v="-1.2577349652342917E-4"/>
    <n v="123.76"/>
    <n v="131.32043065487372"/>
    <n v="-5.9594420307658935E-2"/>
    <n v="0"/>
    <d v="2011-12-09T00:00:00"/>
  </r>
  <r>
    <x v="1994"/>
    <n v="1254"/>
    <n v="8.2655260026371913E-3"/>
    <n v="3.152380067919569E-2"/>
    <n v="0"/>
    <n v="2152.04"/>
    <n v="2152.04"/>
    <n v="1254"/>
    <n v="21.16"/>
    <n v="0.21160000000000001"/>
    <n v="-4.6641870898023519E-2"/>
    <n v="0.15"/>
    <n v="13829.35"/>
    <n v="12351.25"/>
    <n v="6.7758474899908187E-5"/>
    <n v="0.25824187089802353"/>
    <n v="23.794"/>
    <n v="27.582500000000003"/>
    <n v="-1"/>
    <n v="-1"/>
    <n v="0.9"/>
    <n v="9.9999999999999978E-2"/>
    <n v="197143.36580163502"/>
    <n v="-5.9666898120069867E-3"/>
    <n v="0"/>
    <n v="0"/>
    <n v="0"/>
    <n v="234292.68275858788"/>
    <m/>
    <n v="234720.91"/>
    <s v=""/>
    <n v="-1.8244102811808549E-3"/>
    <n v="126.04284311048488"/>
    <x v="1952"/>
    <n v="124.74"/>
    <n v="-1.0978122950577873E-4"/>
    <n v="124.8"/>
    <n v="131.32043065487372"/>
    <n v="-5.0214005029974751E-2"/>
    <n v="0"/>
    <d v="2011-12-12T00:00:00"/>
  </r>
  <r>
    <x v="1995"/>
    <n v="1265.33"/>
    <n v="9.0350877192981738E-3"/>
    <n v="3.7342766662939675E-2"/>
    <n v="0"/>
    <n v="2171.5"/>
    <n v="2171.5"/>
    <n v="1265.33"/>
    <n v="20.73"/>
    <n v="0.20730000000000001"/>
    <n v="-4.4505357616481528E-2"/>
    <n v="0.15"/>
    <n v="14145.64"/>
    <n v="12633.73"/>
    <n v="8.0901309321213937E-5"/>
    <n v="0.25180535761648154"/>
    <n v="23.004000000000001"/>
    <n v="26.941500000000001"/>
    <n v="-1"/>
    <n v="-1"/>
    <n v="0.9"/>
    <n v="9.9999999999999978E-2"/>
    <n v="199197.33055551397"/>
    <n v="3.7473541722492509E-3"/>
    <n v="0"/>
    <n v="0"/>
    <n v="0"/>
    <n v="236735.28164681792"/>
    <m/>
    <n v="237168.59"/>
    <s v=""/>
    <n v="-1.8270056468357998E-3"/>
    <n v="127.35689229386571"/>
    <x v="1953"/>
    <n v="126.04"/>
    <n v="-1.3210505951788409E-4"/>
    <n v="125.76"/>
    <n v="131.32043065487372"/>
    <n v="-4.0337068270029697E-2"/>
    <n v="0"/>
    <d v="2011-12-13T00:00:00"/>
  </r>
  <r>
    <x v="1996"/>
    <n v="1265.43"/>
    <n v="7.9030766677590236E-5"/>
    <n v="4.9154575416925361E-2"/>
    <n v="0"/>
    <n v="2171.71"/>
    <n v="2171.71"/>
    <n v="1265.43"/>
    <n v="21.91"/>
    <n v="0.21909999999999999"/>
    <n v="-3.4149676414669178E-2"/>
    <n v="0.15"/>
    <n v="14013.54"/>
    <n v="12515.74"/>
    <n v="6.2453685021361557E-9"/>
    <n v="0.25324967641466917"/>
    <n v="22.291999999999998"/>
    <n v="26.254500000000007"/>
    <n v="-1"/>
    <n v="-1"/>
    <n v="0.9"/>
    <n v="9.9999999999999978E-2"/>
    <n v="199025.46294537728"/>
    <n v="1.420503140062479E-2"/>
    <n v="0"/>
    <n v="0"/>
    <n v="0"/>
    <n v="236534.80946600257"/>
    <m/>
    <n v="236967.2"/>
    <s v=""/>
    <n v="-1.8246851631679162E-3"/>
    <n v="127.24904392516287"/>
    <x v="1954"/>
    <n v="125.92"/>
    <n v="-1.3086274205642567E-4"/>
    <n v="126.07"/>
    <n v="131.32043065487372"/>
    <n v="-4.1249551683163133E-2"/>
    <n v="0"/>
    <d v="2011-12-14T00:00:00"/>
  </r>
  <r>
    <x v="1997"/>
    <n v="1249.6400000000001"/>
    <n v="-1.2477971914685138E-2"/>
    <n v="6.8512415741696087E-3"/>
    <n v="0"/>
    <n v="2145.09"/>
    <n v="2145.09"/>
    <n v="1249.6400000000001"/>
    <n v="23.52"/>
    <n v="0.23519999999999999"/>
    <n v="-6.4966389234724364E-3"/>
    <n v="0.15"/>
    <n v="14652.06"/>
    <n v="13086.01"/>
    <n v="1.5766507783136909E-4"/>
    <n v="0.24169663892347243"/>
    <n v="21.69"/>
    <n v="25.743500000000004"/>
    <n v="-1"/>
    <n v="-1"/>
    <n v="0.9"/>
    <n v="9.9999999999999978E-2"/>
    <n v="197697.21633006178"/>
    <n v="1.3329974518841547E-2"/>
    <n v="0"/>
    <n v="0"/>
    <n v="0"/>
    <n v="235003.14976522021"/>
    <m/>
    <n v="235433.41"/>
    <s v=""/>
    <n v="-1.8275241172431844E-3"/>
    <n v="126.42505428497728"/>
    <x v="1955"/>
    <n v="125.1"/>
    <n v="-1.1999033903908884E-4"/>
    <n v="125.08"/>
    <n v="131.32043065487372"/>
    <n v="-4.7482645428379877E-2"/>
    <n v="0"/>
    <d v="2011-12-15T00:00:00"/>
  </r>
  <r>
    <x v="1998"/>
    <n v="1263.02"/>
    <n v="1.0707083640088211E-2"/>
    <n v="1.5608756214016029E-2"/>
    <n v="0"/>
    <n v="2168.12"/>
    <n v="2168.12"/>
    <n v="1263.02"/>
    <n v="22.65"/>
    <n v="0.22649999999999998"/>
    <n v="-1.8735427356244116E-2"/>
    <n v="0.14949999999999999"/>
    <n v="14274.44"/>
    <n v="12748.74"/>
    <n v="1.1342609379596321E-4"/>
    <n v="0.2452354273562441"/>
    <n v="21.75"/>
    <n v="25.38750000000001"/>
    <n v="-1"/>
    <n v="-1"/>
    <n v="0.9"/>
    <n v="9.9999999999999978E-2"/>
    <n v="199092.76941975069"/>
    <n v="6.567261401968727E-3"/>
    <n v="0"/>
    <n v="0"/>
    <n v="0"/>
    <n v="236668.2136150726"/>
    <m/>
    <n v="237100.91"/>
    <s v=""/>
    <n v="-1.8249461165180669E-3"/>
    <n v="127.32081158787236"/>
    <x v="1956"/>
    <n v="125.98"/>
    <n v="-9.5467001075877356E-5"/>
    <n v="125.94"/>
    <n v="131.32043065487372"/>
    <n v="-4.0758757498565945E-2"/>
    <n v="0"/>
    <d v="2011-12-16T00:00:00"/>
  </r>
  <r>
    <x v="1999"/>
    <n v="1257.5999999999999"/>
    <n v="-4.2913018004465675E-3"/>
    <n v="3.0519284109322697E-3"/>
    <n v="0"/>
    <n v="2158.94"/>
    <n v="2158.94"/>
    <n v="1257.5999999999999"/>
    <n v="23.4"/>
    <n v="0.23399999999999999"/>
    <n v="6.1296633348320584E-3"/>
    <n v="0.154"/>
    <n v="14654.78"/>
    <n v="13088.42"/>
    <n v="1.8494608708254313E-5"/>
    <n v="0.22787033666516793"/>
    <n v="21.994"/>
    <n v="25.130000000000003"/>
    <n v="-1"/>
    <n v="-1"/>
    <n v="0.9"/>
    <n v="9.9999999999999978E-2"/>
    <n v="198854.30576644355"/>
    <n v="1.9757237791610205E-2"/>
    <n v="0"/>
    <n v="0"/>
    <n v="0"/>
    <n v="236396.94643130316"/>
    <m/>
    <n v="236829.09"/>
    <s v=""/>
    <n v="-1.8247064526440981E-3"/>
    <n v="127.17487750797579"/>
    <x v="1957"/>
    <n v="125.83"/>
    <n v="-7.6970998341474584E-5"/>
    <n v="125.97"/>
    <n v="131.32043065487372"/>
    <n v="-4.1883169954338717E-2"/>
    <n v="0"/>
    <d v="2011-12-19T00:00:00"/>
  </r>
  <r>
    <x v="2000"/>
    <n v="1277.06"/>
    <n v="1.5473918575063639E-2"/>
    <n v="9.4907592666977347E-3"/>
    <n v="0"/>
    <n v="2192.4"/>
    <n v="2192.4"/>
    <n v="1277.06"/>
    <n v="22.97"/>
    <n v="0.22969999999999999"/>
    <n v="1.4879783173562533E-3"/>
    <n v="0.14899999999999999"/>
    <n v="13742.6"/>
    <n v="12273.7"/>
    <n v="2.3578887347771256E-4"/>
    <n v="0.22821202168264373"/>
    <n v="22.442"/>
    <n v="24.929500000000004"/>
    <n v="-1"/>
    <n v="-1"/>
    <n v="0.9"/>
    <n v="9.9999999999999978E-2"/>
    <n v="200385.83939220992"/>
    <n v="8.6786585886438061E-3"/>
    <n v="0"/>
    <n v="0"/>
    <n v="0"/>
    <n v="238222.89016647573"/>
    <m/>
    <m/>
    <s v=""/>
    <s v=""/>
    <n v="128.15718364332389"/>
    <x v="1958"/>
    <n v="126.79"/>
    <n v="-8.7085818712973051E-5"/>
    <n v="126.95"/>
    <n v="131.32043065487372"/>
    <n v="-3.4583135641428675E-2"/>
    <n v="0"/>
    <d v="2011-12-20T00:00:00"/>
  </r>
  <r>
    <x v="2001"/>
    <n v="1277.3"/>
    <n v="1.8793165552133395E-4"/>
    <n v="9.5996601555414784E-3"/>
    <n v="0"/>
    <n v="2193.2800000000002"/>
    <n v="2193.2800000000002"/>
    <n v="1277.3"/>
    <n v="22.22"/>
    <n v="0.22219999999999998"/>
    <n v="3.730615256840944E-2"/>
    <n v="0.15"/>
    <n v="13441.91"/>
    <n v="12005.14"/>
    <n v="3.5311670862295918E-8"/>
    <n v="0.18489384743159054"/>
    <n v="22.889999999999997"/>
    <n v="24.702000000000005"/>
    <n v="-1"/>
    <n v="-1"/>
    <n v="0.97499999999999998"/>
    <n v="2.5000000000000022E-2"/>
    <n v="199981.26944992665"/>
    <n v="5.9664897786606552E-3"/>
    <n v="0"/>
    <n v="0"/>
    <n v="0"/>
    <n v="237787.71269851958"/>
    <m/>
    <n v="238222.2"/>
    <s v=""/>
    <n v="-1.8238741035908612E-3"/>
    <n v="127.92307046201155"/>
    <x v="1959"/>
    <n v="126.56"/>
    <n v="-1.2587544063036304E-4"/>
    <n v="126.66"/>
    <n v="131.32043065487372"/>
    <n v="-3.6371807698322045E-2"/>
    <n v="0"/>
    <d v="2011-12-21T00:00:00"/>
  </r>
  <r>
    <x v="2002"/>
    <n v="1281.06"/>
    <n v="2.9437093869881803E-3"/>
    <n v="2.5021341457214796E-2"/>
    <n v="0"/>
    <n v="2199.73"/>
    <n v="2199.73"/>
    <n v="1281.06"/>
    <n v="21.48"/>
    <n v="0.21479999999999999"/>
    <n v="3.0018151338641996E-2"/>
    <n v="0.14949999999999999"/>
    <n v="13212.19"/>
    <n v="11799.97"/>
    <n v="8.6399851106760719E-6"/>
    <n v="0.18478184866135799"/>
    <n v="22.951999999999998"/>
    <n v="24.420999999999999"/>
    <n v="-1"/>
    <n v="-1"/>
    <n v="0.97499999999999998"/>
    <n v="2.5000000000000022E-2"/>
    <n v="200469.79612570556"/>
    <n v="4.8024332686098514E-3"/>
    <n v="0"/>
    <n v="0"/>
    <n v="0"/>
    <n v="238367.92307263339"/>
    <m/>
    <m/>
    <s v=""/>
    <s v=""/>
    <n v="128.23520724876241"/>
    <x v="1960"/>
    <n v="126.86"/>
    <n v="-8.2456801427932547E-5"/>
    <n v="126.89"/>
    <n v="131.32043065487372"/>
    <n v="-3.404566298181666E-2"/>
    <n v="0"/>
    <d v="2011-12-22T00:00:00"/>
  </r>
  <r>
    <x v="2003"/>
    <n v="1277.81"/>
    <n v="-2.5369615786926536E-3"/>
    <n v="1.1777296238433932E-2"/>
    <n v="0"/>
    <n v="2194.98"/>
    <n v="2194.98"/>
    <n v="1277.81"/>
    <n v="20.63"/>
    <n v="0.20629999999999998"/>
    <n v="2.1252349391976649E-2"/>
    <n v="0.14899999999999999"/>
    <n v="12897.2"/>
    <n v="11518.65"/>
    <n v="6.4525404381342327E-6"/>
    <n v="0.18504765060802333"/>
    <n v="22.544"/>
    <n v="24.0885"/>
    <n v="-1"/>
    <n v="-1"/>
    <n v="0.97499999999999998"/>
    <n v="2.5000000000000022E-2"/>
    <n v="199854.44285945161"/>
    <n v="1.4024374480897439E-2"/>
    <n v="0"/>
    <n v="0"/>
    <n v="0"/>
    <n v="237723.99749657922"/>
    <m/>
    <m/>
    <s v=""/>
    <s v=""/>
    <n v="127.88879348371516"/>
    <x v="1961"/>
    <n v="126.52"/>
    <n v="-1.2981066660489038E-4"/>
    <n v="126.47"/>
    <n v="131.32043065487372"/>
    <n v="-3.6680159183088978E-2"/>
    <n v="0"/>
    <d v="2011-12-23T00:00:00"/>
  </r>
  <r>
    <x v="2004"/>
    <n v="1280.7"/>
    <n v="2.261682096712514E-3"/>
    <n v="1.8330280135593013E-2"/>
    <n v="0"/>
    <n v="2200"/>
    <n v="2200"/>
    <n v="1280.7"/>
    <n v="21.07"/>
    <n v="0.2107"/>
    <n v="2.8719966618880211E-2"/>
    <n v="0.14899999999999999"/>
    <n v="12771.95"/>
    <n v="11406.78"/>
    <n v="5.1036608726440977E-6"/>
    <n v="0.18198003338111979"/>
    <n v="22.14"/>
    <n v="23.686500000000002"/>
    <n v="-1"/>
    <n v="-1"/>
    <n v="0.97499999999999998"/>
    <n v="2.5000000000000022E-2"/>
    <n v="200246.62485781079"/>
    <n v="3.8257212550751873E-3"/>
    <n v="0"/>
    <n v="0"/>
    <n v="0"/>
    <n v="238196.37305358864"/>
    <m/>
    <m/>
    <s v=""/>
    <s v=""/>
    <n v="128.14291818586267"/>
    <x v="1962"/>
    <n v="126.76"/>
    <n v="-1.1792774662866545E-4"/>
    <n v="126.74"/>
    <n v="131.32043065487372"/>
    <n v="-3.4841335451153199E-2"/>
    <n v="0"/>
    <d v="2011-12-26T00:00:00"/>
  </r>
  <r>
    <x v="2005"/>
    <n v="1292.08"/>
    <n v="8.8857655969389882E-3"/>
    <n v="1.1742127157468363E-2"/>
    <n v="0"/>
    <n v="2219.58"/>
    <n v="2219.58"/>
    <n v="1292.08"/>
    <n v="20.69"/>
    <n v="0.2069"/>
    <n v="2.4797822135779329E-2"/>
    <n v="0.15"/>
    <n v="12503.27"/>
    <n v="11166.82"/>
    <n v="7.8260907232589617E-5"/>
    <n v="0.18210217786422067"/>
    <n v="21.673999999999999"/>
    <n v="23.2105"/>
    <n v="-1"/>
    <n v="-1"/>
    <n v="0.97499999999999998"/>
    <n v="2.5000000000000022E-2"/>
    <n v="201876.17305204505"/>
    <n v="7.0017045193002669E-3"/>
    <n v="0"/>
    <n v="0"/>
    <n v="0"/>
    <n v="240138.0502907995"/>
    <m/>
    <m/>
    <s v=""/>
    <s v=""/>
    <n v="129.18748567512199"/>
    <x v="1963"/>
    <n v="127.79"/>
    <n v="-1.1817506390643384E-4"/>
    <n v="127.79"/>
    <n v="131.32043065487372"/>
    <n v="-2.6999090915323154E-2"/>
    <n v="0"/>
    <d v="2011-12-27T00:00:00"/>
  </r>
  <r>
    <x v="2006"/>
    <n v="1292.48"/>
    <n v="3.0957835428147007E-4"/>
    <n v="1.1863773856228499E-2"/>
    <n v="0"/>
    <n v="2220.48"/>
    <n v="2220.48"/>
    <n v="1292.48"/>
    <n v="21.05"/>
    <n v="0.21050000000000002"/>
    <n v="2.6079071920709657E-2"/>
    <n v="0.14899999999999999"/>
    <n v="12783.68"/>
    <n v="11417.25"/>
    <n v="9.5809096252095083E-8"/>
    <n v="0.18442092807929036"/>
    <n v="21.218"/>
    <n v="22.925999999999998"/>
    <n v="-1"/>
    <n v="-1"/>
    <n v="0.97499999999999998"/>
    <n v="2.5000000000000022E-2"/>
    <n v="202050.29031781937"/>
    <n v="7.4373202435633612E-3"/>
    <n v="0"/>
    <n v="0"/>
    <n v="0"/>
    <n v="240367.6266837703"/>
    <m/>
    <m/>
    <s v=""/>
    <s v=""/>
    <n v="129.31099128759092"/>
    <x v="1964"/>
    <n v="127.91"/>
    <n v="-1.2723997950014887E-4"/>
    <n v="127.84"/>
    <n v="131.32043065487372"/>
    <n v="-2.6094233041752624E-2"/>
    <n v="0"/>
    <d v="2011-12-28T00:00:00"/>
  </r>
  <r>
    <x v="2007"/>
    <n v="1295.5"/>
    <n v="2.3365932161425462E-3"/>
    <n v="1.1256657685382865E-2"/>
    <n v="0"/>
    <n v="2225.7399999999998"/>
    <n v="2225.7399999999998"/>
    <n v="1295.5"/>
    <n v="20.47"/>
    <n v="0.20469999999999999"/>
    <n v="3.5047713937115726E-2"/>
    <n v="0.14699999999999999"/>
    <n v="12537.09"/>
    <n v="11197.01"/>
    <n v="5.4469381009026517E-6"/>
    <n v="0.16965228606288427"/>
    <n v="20.984000000000002"/>
    <n v="22.695"/>
    <n v="-1"/>
    <n v="-1"/>
    <n v="0.97499999999999998"/>
    <n v="2.5000000000000022E-2"/>
    <n v="202413.15761762494"/>
    <n v="1.0346073277681445E-2"/>
    <n v="0"/>
    <n v="0"/>
    <n v="0"/>
    <n v="240806.87443906677"/>
    <m/>
    <m/>
    <s v=""/>
    <s v=""/>
    <n v="129.54729416848161"/>
    <x v="1965"/>
    <n v="128.13999999999999"/>
    <n v="-1.240605684276197E-4"/>
    <n v="128.24"/>
    <n v="131.32043065487372"/>
    <n v="-2.4339912382045026E-2"/>
    <n v="0"/>
    <d v="2011-12-29T00:00:00"/>
  </r>
  <r>
    <x v="2008"/>
    <n v="1289.0899999999999"/>
    <n v="-4.9478965650329165E-3"/>
    <n v="8.8457226990426019E-3"/>
    <n v="0"/>
    <n v="2214.73"/>
    <n v="2214.73"/>
    <n v="1289.0899999999999"/>
    <n v="20.91"/>
    <n v="0.20910000000000001"/>
    <n v="4.8995425255986574E-2"/>
    <n v="0.14599999999999999"/>
    <n v="12723.28"/>
    <n v="11363.3"/>
    <n v="2.4603365129830228E-5"/>
    <n v="0.16010457474401343"/>
    <n v="20.782"/>
    <n v="22.448"/>
    <n v="-1"/>
    <n v="-1"/>
    <n v="0.97499999999999998"/>
    <n v="2.5000000000000022E-2"/>
    <n v="201511.82862783159"/>
    <n v="9.6940363559845366E-3"/>
    <n v="0"/>
    <n v="0"/>
    <n v="0"/>
    <n v="239734.86861396098"/>
    <m/>
    <m/>
    <s v=""/>
    <s v=""/>
    <n v="128.97058532535246"/>
    <x v="1966"/>
    <n v="127.56"/>
    <n v="-7.5181880305752458E-5"/>
    <n v="127.57"/>
    <n v="131.32043065487372"/>
    <n v="-2.8708562991493602E-2"/>
    <n v="0"/>
    <d v="2011-12-30T00:00:00"/>
  </r>
  <r>
    <x v="2009"/>
    <n v="1293.67"/>
    <n v="3.552893901899834E-3"/>
    <n v="1.0136934504229922E-2"/>
    <n v="0"/>
    <n v="2222.59"/>
    <n v="2222.59"/>
    <n v="1293.67"/>
    <n v="22.2"/>
    <n v="0.222"/>
    <n v="6.9261861009406983E-2"/>
    <n v="0.14649999999999999"/>
    <n v="12645.36"/>
    <n v="11293.7"/>
    <n v="1.2578352295562347E-5"/>
    <n v="0.15273813899059302"/>
    <n v="20.838000000000001"/>
    <n v="22.191499999999998"/>
    <n v="-1"/>
    <n v="-1"/>
    <n v="0.97499999999999998"/>
    <n v="2.5000000000000022E-2"/>
    <n v="202179.02361669773"/>
    <n v="8.2929643427820388E-3"/>
    <n v="0"/>
    <n v="0"/>
    <n v="0"/>
    <n v="240527.70443538079"/>
    <m/>
    <m/>
    <s v=""/>
    <s v=""/>
    <n v="129.39710859477336"/>
    <x v="1967"/>
    <n v="127.97"/>
    <n v="-8.6631723648644687E-5"/>
    <n v="127.99"/>
    <n v="131.32043065487372"/>
    <n v="-2.5597821297003831E-2"/>
    <n v="0"/>
    <d v="2012-01-02T00:00:00"/>
  </r>
  <r>
    <x v="2010"/>
    <n v="1308.04"/>
    <n v="1.1107933244181245E-2"/>
    <n v="1.2359102151472179E-2"/>
    <n v="0"/>
    <n v="2247.64"/>
    <n v="2247.64"/>
    <n v="1308.04"/>
    <n v="20.89"/>
    <n v="0.2089"/>
    <n v="5.8562906482001631E-2"/>
    <n v="0.1464"/>
    <n v="12249.38"/>
    <n v="10940.04"/>
    <n v="1.2202943145759355E-4"/>
    <n v="0.15033709351799837"/>
    <n v="21.064"/>
    <n v="22.046000000000003"/>
    <n v="-1"/>
    <n v="-1"/>
    <n v="0.97499999999999998"/>
    <n v="2.5000000000000022E-2"/>
    <n v="204210.39002539223"/>
    <n v="9.6500940290957793E-3"/>
    <n v="0"/>
    <n v="0"/>
    <n v="0"/>
    <n v="242982.53319868457"/>
    <m/>
    <m/>
    <s v=""/>
    <s v=""/>
    <n v="130.71773710537443"/>
    <x v="1968"/>
    <n v="129.28"/>
    <n v="-1.4310344798462715E-4"/>
    <n v="129.24"/>
    <n v="131.32043065487372"/>
    <n v="-1.5678680448743654E-2"/>
    <n v="0"/>
    <d v="2012-01-03T00:00:00"/>
  </r>
  <r>
    <x v="2011"/>
    <n v="1314.5"/>
    <n v="4.9386868903091852E-3"/>
    <n v="1.6988210687499894E-2"/>
    <n v="0"/>
    <n v="2258.8000000000002"/>
    <n v="2258.8000000000002"/>
    <n v="1314.5"/>
    <n v="19.87"/>
    <n v="0.19870000000000002"/>
    <n v="4.867685101448449E-2"/>
    <n v="0.1454"/>
    <n v="11910.11"/>
    <n v="10637.03"/>
    <n v="2.427071341491539E-5"/>
    <n v="0.15002314898551553"/>
    <n v="21.103999999999999"/>
    <n v="21.875999999999998"/>
    <n v="-1"/>
    <n v="-1"/>
    <n v="0.97499999999999998"/>
    <n v="2.5000000000000022E-2"/>
    <n v="205052.3058104688"/>
    <n v="1.1562617509820683E-2"/>
    <n v="0"/>
    <n v="0"/>
    <n v="0"/>
    <n v="243990.58388840809"/>
    <m/>
    <n v="244437.41"/>
    <s v=""/>
    <n v="-1.8279776061770336E-3"/>
    <n v="131.26003989279505"/>
    <x v="1969"/>
    <n v="129.81"/>
    <n v="-1.203093075897721E-4"/>
    <n v="129.78"/>
    <n v="131.32043065487372"/>
    <n v="-1.1620796539287825E-2"/>
    <n v="0"/>
    <d v="2012-01-04T00:00:00"/>
  </r>
  <r>
    <x v="2012"/>
    <n v="1315.38"/>
    <n v="6.6945606694579496E-4"/>
    <n v="1.5321073538303143E-2"/>
    <n v="0"/>
    <n v="2260.37"/>
    <n v="2260.37"/>
    <n v="1315.38"/>
    <n v="18.28"/>
    <n v="0.18280000000000002"/>
    <n v="3.2251427796120474E-2"/>
    <n v="0.14430000000000001"/>
    <n v="11553.89"/>
    <n v="10318.879999999999"/>
    <n v="4.4787157849815792E-7"/>
    <n v="0.15054857220387954"/>
    <n v="20.868000000000002"/>
    <n v="21.6235"/>
    <n v="-1"/>
    <n v="-1"/>
    <n v="0.97499999999999998"/>
    <n v="2.5000000000000022E-2"/>
    <n v="205032.82134040105"/>
    <n v="1.4857763816757519E-2"/>
    <n v="0"/>
    <n v="0"/>
    <n v="0"/>
    <n v="243973.49399467852"/>
    <m/>
    <m/>
    <s v=""/>
    <s v=""/>
    <n v="131.25084601286346"/>
    <x v="1970"/>
    <n v="129.80000000000001"/>
    <n v="-1.393416416797244E-4"/>
    <n v="129.77000000000001"/>
    <n v="131.32043065487372"/>
    <n v="-1.1715748968316619E-2"/>
    <n v="0"/>
    <d v="2012-01-05T00:00:00"/>
  </r>
  <r>
    <x v="2013"/>
    <n v="1316"/>
    <n v="4.7134668308768113E-4"/>
    <n v="2.074031678642374E-2"/>
    <n v="0"/>
    <n v="2261.4699999999998"/>
    <n v="2261.4699999999998"/>
    <n v="1316"/>
    <n v="18.670000000000002"/>
    <n v="0.1867"/>
    <n v="3.6527088695541582E-2"/>
    <n v="0.14449999999999999"/>
    <n v="11278.85"/>
    <n v="10073.219999999999"/>
    <n v="2.2206302287722019E-7"/>
    <n v="0.15017291130445842"/>
    <n v="20.43"/>
    <n v="21.3765"/>
    <n v="-1"/>
    <n v="-1"/>
    <n v="0.97499999999999998"/>
    <n v="2.5000000000000022E-2"/>
    <n v="205005.01721566089"/>
    <n v="1.2942161238968852E-2"/>
    <n v="0"/>
    <n v="0"/>
    <n v="0"/>
    <n v="243944.05995942949"/>
    <m/>
    <m/>
    <s v=""/>
    <s v=""/>
    <n v="131.23501133359258"/>
    <x v="1971"/>
    <n v="129.77000000000001"/>
    <n v="-1.0692899626862928E-4"/>
    <n v="129.82"/>
    <n v="131.32043065487372"/>
    <n v="-1.1912136008986107E-2"/>
    <n v="0"/>
    <d v="2012-01-06T00:00:00"/>
  </r>
  <r>
    <x v="2014"/>
    <n v="1314.65"/>
    <n v="-1.0258358662613709E-3"/>
    <n v="1.6161587018262535E-2"/>
    <n v="0"/>
    <n v="2259.2199999999998"/>
    <n v="2259.2199999999998"/>
    <n v="1314.65"/>
    <n v="18.91"/>
    <n v="0.18909999999999999"/>
    <n v="4.4327990597837236E-2"/>
    <n v="0.14449999999999999"/>
    <n v="11211.42"/>
    <n v="10012.98"/>
    <n v="1.0534197679087935E-6"/>
    <n v="0.14477200940216275"/>
    <n v="19.982000000000003"/>
    <n v="21.238500000000002"/>
    <n v="-1"/>
    <n v="-1"/>
    <n v="0.97499999999999998"/>
    <n v="2.5000000000000022E-2"/>
    <n v="204769.32391260611"/>
    <n v="1.7334905904113462E-2"/>
    <n v="0"/>
    <n v="0"/>
    <n v="0"/>
    <n v="243670.9606725607"/>
    <m/>
    <m/>
    <s v=""/>
    <s v=""/>
    <n v="131.08809163399675"/>
    <x v="1972"/>
    <n v="129.62"/>
    <n v="-9.6541201176525426E-5"/>
    <n v="129.68"/>
    <n v="131.32043065487372"/>
    <n v="-1.3044004781495477E-2"/>
    <n v="0"/>
    <d v="2012-01-09T00:00:00"/>
  </r>
  <r>
    <x v="2015"/>
    <n v="1326.06"/>
    <n v="8.6791161145551854E-3"/>
    <n v="1.3732769888636476E-2"/>
    <n v="0"/>
    <n v="2278.83"/>
    <n v="2278.83"/>
    <n v="1326.06"/>
    <n v="18.309999999999999"/>
    <n v="0.18309999999999998"/>
    <n v="7.7850778941585139E-2"/>
    <n v="0.14149999999999999"/>
    <n v="10882.25"/>
    <n v="9718.99"/>
    <n v="7.467844486185164E-5"/>
    <n v="0.10524922105841485"/>
    <n v="19.324000000000002"/>
    <n v="21.125999999999998"/>
    <n v="-1"/>
    <n v="-1"/>
    <n v="0.97499999999999998"/>
    <n v="2.5000000000000022E-2"/>
    <n v="206351.80499542496"/>
    <n v="1.2811914161872773E-2"/>
    <n v="0"/>
    <n v="0"/>
    <n v="0"/>
    <n v="245554.28894302977"/>
    <m/>
    <m/>
    <s v=""/>
    <s v=""/>
    <n v="132.10126902786726"/>
    <x v="1973"/>
    <n v="130.62"/>
    <n v="-1.0855355402106248E-4"/>
    <n v="130.72"/>
    <n v="131.32043065487372"/>
    <n v="-5.4417269006529212E-3"/>
    <n v="0"/>
    <d v="2012-01-10T00:00:00"/>
  </r>
  <r>
    <x v="2016"/>
    <n v="1318.43"/>
    <n v="-5.7538874560727482E-3"/>
    <n v="3.0401955422545424E-3"/>
    <n v="0"/>
    <n v="2265.84"/>
    <n v="2265.84"/>
    <n v="1318.43"/>
    <n v="18.57"/>
    <n v="0.1857"/>
    <n v="7.6661684516110357E-2"/>
    <n v="0.14099999999999999"/>
    <n v="10871.98"/>
    <n v="9709.81"/>
    <n v="3.3298726110752836E-5"/>
    <n v="0.10903831548388965"/>
    <n v="18.808"/>
    <n v="21.004999999999999"/>
    <n v="-1"/>
    <n v="-1"/>
    <n v="0.97499999999999998"/>
    <n v="2.5000000000000022E-2"/>
    <n v="205189.2903579658"/>
    <n v="1.0486317418846536E-2"/>
    <n v="0"/>
    <n v="0"/>
    <n v="0"/>
    <n v="244183.7572197617"/>
    <m/>
    <m/>
    <s v=""/>
    <s v=""/>
    <n v="131.36396168672502"/>
    <x v="1974"/>
    <n v="129.88999999999999"/>
    <n v="-1.271868369880913E-4"/>
    <n v="129.86000000000001"/>
    <n v="131.32043065487372"/>
    <n v="-1.1018475540435002E-2"/>
    <n v="0"/>
    <d v="2012-01-11T00:00:00"/>
  </r>
  <r>
    <x v="2017"/>
    <n v="1316.33"/>
    <n v="-1.5928035618122394E-3"/>
    <n v="7.7793591349650804E-4"/>
    <n v="0"/>
    <n v="2262.35"/>
    <n v="2262.35"/>
    <n v="1316.33"/>
    <n v="18.53"/>
    <n v="0.18530000000000002"/>
    <n v="7.8086971478711381E-2"/>
    <n v="0.14099999999999999"/>
    <n v="10676.3"/>
    <n v="9535.0300000000007"/>
    <n v="2.5410700747582395E-6"/>
    <n v="0.10721302852128864"/>
    <n v="18.548000000000002"/>
    <n v="20.838000000000001"/>
    <n v="-1"/>
    <n v="-1"/>
    <n v="0.97499999999999998"/>
    <n v="2.5000000000000022E-2"/>
    <n v="204778.29779379006"/>
    <n v="6.6804685251198315E-4"/>
    <n v="0"/>
    <n v="0"/>
    <n v="0"/>
    <n v="243707.17768295819"/>
    <m/>
    <m/>
    <s v=""/>
    <s v=""/>
    <n v="131.10757536223664"/>
    <x v="1975"/>
    <n v="129.63"/>
    <n v="-1.0314960370971793E-4"/>
    <n v="129.85"/>
    <n v="131.32043065487372"/>
    <n v="-1.2974385855316073E-2"/>
    <n v="0"/>
    <d v="2012-01-12T00:00:00"/>
  </r>
  <r>
    <x v="2018"/>
    <n v="1313.01"/>
    <n v="-2.5221638950718717E-3"/>
    <n v="-2.2155746646630448E-3"/>
    <n v="0"/>
    <n v="2256.7199999999998"/>
    <n v="2256.7199999999998"/>
    <n v="1313.01"/>
    <n v="19.399999999999999"/>
    <n v="0.19399999999999998"/>
    <n v="9.1058013607522248E-2"/>
    <n v="0.13950000000000001"/>
    <n v="10915.62"/>
    <n v="9748.74"/>
    <n v="6.3773921611443217E-6"/>
    <n v="0.10294198639247773"/>
    <n v="18.598000000000003"/>
    <n v="20.5885"/>
    <n v="-1"/>
    <n v="-1"/>
    <n v="0.97499999999999998"/>
    <n v="2.5000000000000022E-2"/>
    <n v="204389.46861201001"/>
    <n v="-1.2413795261999594E-3"/>
    <n v="0"/>
    <n v="0"/>
    <n v="0"/>
    <n v="243252.43262336505"/>
    <m/>
    <m/>
    <s v=""/>
    <s v=""/>
    <n v="130.86293536952877"/>
    <x v="1976"/>
    <n v="129.38"/>
    <n v="-1.1849473500658014E-4"/>
    <n v="129.38"/>
    <n v="131.32043065487372"/>
    <n v="-1.4893048202292758E-2"/>
    <n v="0"/>
    <d v="2012-01-13T00:00:00"/>
  </r>
  <r>
    <x v="2019"/>
    <n v="1312.41"/>
    <n v="-4.5696529348593362E-4"/>
    <n v="-1.6467040918876075E-3"/>
    <n v="0"/>
    <n v="2255.69"/>
    <n v="2255.69"/>
    <n v="1312.41"/>
    <n v="19.440000000000001"/>
    <n v="0.19440000000000002"/>
    <n v="9.1104157136102676E-2"/>
    <n v="0.13950000000000001"/>
    <n v="11017.02"/>
    <n v="9839.2900000000009"/>
    <n v="2.0891274168762119E-7"/>
    <n v="0.10329584286389734"/>
    <n v="18.744"/>
    <n v="20.425999999999998"/>
    <n v="-1"/>
    <n v="-1"/>
    <n v="0.97499999999999998"/>
    <n v="2.5000000000000022E-2"/>
    <n v="204345.86586628947"/>
    <n v="-3.002602629004647E-3"/>
    <n v="0"/>
    <n v="0"/>
    <n v="0"/>
    <n v="243200.67622964588"/>
    <m/>
    <m/>
    <s v=""/>
    <s v=""/>
    <n v="130.83509189214527"/>
    <x v="1977"/>
    <n v="129.35"/>
    <n v="-1.2541052926817731E-4"/>
    <n v="129.37"/>
    <n v="131.32043065487372"/>
    <n v="-1.5128281996391935E-2"/>
    <n v="0"/>
    <d v="2012-01-16T00:00:00"/>
  </r>
  <r>
    <x v="2020"/>
    <n v="1324.09"/>
    <n v="8.8996578813023142E-3"/>
    <n v="-1.4261623251404787E-3"/>
    <n v="0"/>
    <n v="2276.2399999999998"/>
    <n v="2276.2399999999998"/>
    <n v="1324.09"/>
    <n v="18.55"/>
    <n v="0.1855"/>
    <n v="9.1338211822179147E-2"/>
    <n v="0.13900000000000001"/>
    <n v="10575.34"/>
    <n v="9444.82"/>
    <n v="7.8504727036787293E-5"/>
    <n v="9.4161788177820852E-2"/>
    <n v="18.850000000000001"/>
    <n v="20.228000000000002"/>
    <n v="-1"/>
    <n v="-1"/>
    <n v="0.97499999999999998"/>
    <n v="2.5000000000000022E-2"/>
    <n v="205914.19663145076"/>
    <n v="-2.0679759947703769E-3"/>
    <n v="0"/>
    <n v="0"/>
    <n v="0"/>
    <n v="245117.16313738411"/>
    <m/>
    <m/>
    <s v=""/>
    <s v=""/>
    <n v="131.86610769593054"/>
    <x v="1978"/>
    <n v="130.36000000000001"/>
    <n v="-8.0005781416536692E-5"/>
    <n v="130.58000000000001"/>
    <n v="131.32043065487372"/>
    <n v="-7.3930629354292954E-3"/>
    <n v="0"/>
    <d v="2012-01-17T00:00:00"/>
  </r>
  <r>
    <x v="2021"/>
    <n v="1325.54"/>
    <n v="1.095091723372299E-3"/>
    <n v="5.4228168543045685E-3"/>
    <n v="0"/>
    <n v="2278.92"/>
    <n v="2278.92"/>
    <n v="1325.54"/>
    <n v="17.98"/>
    <n v="0.17980000000000002"/>
    <n v="8.7786772853208947E-2"/>
    <n v="0.14099999999999999"/>
    <n v="10223.85"/>
    <n v="9130.89"/>
    <n v="1.1979139372464115E-6"/>
    <n v="9.2013227146791068E-2"/>
    <n v="18.898"/>
    <n v="20.006999999999998"/>
    <n v="-1"/>
    <n v="-1"/>
    <n v="0.97499999999999998"/>
    <n v="2.5000000000000022E-2"/>
    <n v="205962.94811406737"/>
    <n v="-2.1206907493922511E-3"/>
    <n v="0"/>
    <n v="0"/>
    <n v="0"/>
    <n v="245194.87185305226"/>
    <m/>
    <m/>
    <s v=""/>
    <s v=""/>
    <n v="131.90791278920938"/>
    <x v="1979"/>
    <n v="130.4"/>
    <n v="-9.5851065880614428E-5"/>
    <n v="130.84"/>
    <n v="131.32043065487372"/>
    <n v="-7.1042230764258862E-3"/>
    <n v="0"/>
    <d v="2012-01-18T00:00:00"/>
  </r>
  <r>
    <x v="2022"/>
    <n v="1344.9"/>
    <n v="1.4605368378170613E-2"/>
    <n v="2.1620988794287421E-2"/>
    <n v="0"/>
    <n v="2312.4899999999998"/>
    <n v="2312.4899999999998"/>
    <n v="1344.9"/>
    <n v="17.100000000000001"/>
    <n v="0.17100000000000001"/>
    <n v="8.0069761940820494E-2"/>
    <n v="0.14199999999999999"/>
    <n v="9744.39"/>
    <n v="8702.67"/>
    <n v="2.1024238072969045E-4"/>
    <n v="9.0930238059179519E-2"/>
    <n v="18.78"/>
    <n v="19.794999999999998"/>
    <n v="-1"/>
    <n v="-1"/>
    <n v="0.97499999999999998"/>
    <n v="2.5000000000000022E-2"/>
    <n v="208654.42773701536"/>
    <n v="3.7704587542159995E-3"/>
    <n v="0"/>
    <n v="0"/>
    <n v="0"/>
    <n v="248428.98967422356"/>
    <m/>
    <m/>
    <s v=""/>
    <s v=""/>
    <n v="133.64777679321989"/>
    <x v="1980"/>
    <n v="132.12"/>
    <n v="-1.2206781653856247E-4"/>
    <n v="132.31"/>
    <n v="132.10387240007893"/>
    <n v="0"/>
    <n v="0"/>
    <d v="2012-01-19T00:00:00"/>
  </r>
  <r>
    <x v="2023"/>
    <n v="1344.33"/>
    <n v="-4.2382333258994542E-4"/>
    <n v="2.3719329356769348E-2"/>
    <n v="0"/>
    <n v="2311.5500000000002"/>
    <n v="2311.5500000000002"/>
    <n v="1344.33"/>
    <n v="17.760000000000002"/>
    <n v="0.17760000000000001"/>
    <n v="8.8293310826609295E-2"/>
    <n v="0.14149999999999999"/>
    <n v="9657.6"/>
    <n v="8625.1299999999992"/>
    <n v="1.7970237661784184E-7"/>
    <n v="8.9306689173390713E-2"/>
    <n v="18.494"/>
    <n v="19.576000000000001"/>
    <n v="-1"/>
    <n v="-1"/>
    <n v="0.97499999999999998"/>
    <n v="2.5000000000000022E-2"/>
    <n v="208521.72863703125"/>
    <n v="1.8928421541664298E-2"/>
    <n v="0"/>
    <n v="0"/>
    <n v="0"/>
    <n v="248275.21396336157"/>
    <m/>
    <m/>
    <s v=""/>
    <s v=""/>
    <n v="133.56504980588861"/>
    <x v="1981"/>
    <n v="132.03"/>
    <n v="-1.3790220814791088E-4"/>
    <n v="131.91999999999999"/>
    <n v="132.10387240007893"/>
    <n v="-6.9702444710950662E-4"/>
    <n v="0"/>
    <d v="2012-01-20T00:00:00"/>
  </r>
  <r>
    <x v="2024"/>
    <n v="1347.05"/>
    <n v="2.0233127282736074E-3"/>
    <n v="2.6199607378528889E-2"/>
    <n v="0"/>
    <n v="2316.27"/>
    <n v="2316.27"/>
    <n v="1347.05"/>
    <n v="17.649999999999999"/>
    <n v="0.17649999999999999"/>
    <n v="8.7184051474471183E-2"/>
    <n v="0.14399999999999999"/>
    <n v="9771.1200000000008"/>
    <n v="8726.5"/>
    <n v="4.0855267044359589E-6"/>
    <n v="8.9315948525528807E-2"/>
    <n v="18.166"/>
    <n v="19.432500000000005"/>
    <n v="-1"/>
    <n v="-1"/>
    <n v="0.97499999999999998"/>
    <n v="2.5000000000000022E-2"/>
    <n v="208994.35388812041"/>
    <n v="2.0217578004791736E-2"/>
    <n v="0"/>
    <n v="0"/>
    <n v="0"/>
    <n v="248842.45672518137"/>
    <m/>
    <m/>
    <s v=""/>
    <s v=""/>
    <n v="133.87021038364031"/>
    <x v="1982"/>
    <n v="132.33000000000001"/>
    <n v="-1.5143356087121695E-4"/>
    <n v="132.55000000000001"/>
    <n v="132.30996079688992"/>
    <n v="0"/>
    <n v="0"/>
    <d v="2012-01-23T00:00:00"/>
  </r>
  <r>
    <x v="2025"/>
    <n v="1349.96"/>
    <n v="2.1602761590142627E-3"/>
    <n v="1.9460225656240837E-2"/>
    <n v="0"/>
    <n v="2322.11"/>
    <n v="2322.11"/>
    <n v="1349.96"/>
    <n v="18.16"/>
    <n v="0.18160000000000001"/>
    <n v="9.2576579428895245E-2"/>
    <n v="0.14199999999999999"/>
    <n v="10090.299999999999"/>
    <n v="9011.5400000000009"/>
    <n v="4.6567314462833246E-6"/>
    <n v="8.9023420571104767E-2"/>
    <n v="17.808"/>
    <n v="19.261500000000002"/>
    <n v="-1"/>
    <n v="-1"/>
    <n v="0.97499999999999998"/>
    <n v="2.5000000000000022E-2"/>
    <n v="209605.21562500825"/>
    <n v="2.2748138319923727E-2"/>
    <n v="0"/>
    <n v="0"/>
    <n v="0"/>
    <n v="249657.39186304991"/>
    <m/>
    <m/>
    <s v=""/>
    <s v=""/>
    <n v="134.30862246086863"/>
    <x v="1983"/>
    <n v="132.75"/>
    <n v="-7.6774049116434817E-5"/>
    <n v="132.80000000000001"/>
    <n v="132.7398082449798"/>
    <n v="0"/>
    <n v="0"/>
    <d v="2012-01-24T00:00:00"/>
  </r>
  <r>
    <x v="2026"/>
    <n v="1351.95"/>
    <n v="1.4741177516370829E-3"/>
    <n v="1.9839251684505621E-2"/>
    <n v="0"/>
    <n v="2325.56"/>
    <n v="2325.56"/>
    <n v="1351.95"/>
    <n v="18.63"/>
    <n v="0.18629999999999999"/>
    <n v="9.7392186876208889E-2"/>
    <n v="0.14199999999999999"/>
    <n v="10540.08"/>
    <n v="9413.2199999999993"/>
    <n v="2.1698241764320219E-6"/>
    <n v="8.8907813123791105E-2"/>
    <n v="17.73"/>
    <n v="19.135000000000002"/>
    <n v="-1"/>
    <n v="-1"/>
    <n v="0.97499999999999998"/>
    <n v="2.5000000000000022E-2"/>
    <n v="210140.04717372949"/>
    <n v="1.7925034086715863E-2"/>
    <n v="0"/>
    <n v="0"/>
    <n v="0"/>
    <n v="250297.25423951054"/>
    <m/>
    <n v="250755.20000000001"/>
    <s v=""/>
    <n v="-1.8262662568492294E-3"/>
    <n v="134.65285033934501"/>
    <x v="1984"/>
    <n v="133.09"/>
    <n v="-1.0104751664030687E-4"/>
    <n v="133.13999999999999"/>
    <n v="133.07655158601034"/>
    <n v="0"/>
    <n v="0"/>
    <d v="2012-01-25T00:00:00"/>
  </r>
  <r>
    <x v="2027"/>
    <n v="1342.64"/>
    <n v="-6.8863493472390847E-3"/>
    <n v="-1.652466040904077E-3"/>
    <n v="0"/>
    <n v="2309.6"/>
    <n v="2309.6"/>
    <n v="1342.64"/>
    <n v="20.79"/>
    <n v="0.2079"/>
    <n v="0.11918138037220154"/>
    <n v="0.14199999999999999"/>
    <n v="11329.73"/>
    <n v="10118.42"/>
    <n v="4.7750444876543572E-5"/>
    <n v="8.8718619627798465E-2"/>
    <n v="17.86"/>
    <n v="19.014000000000003"/>
    <n v="-1"/>
    <n v="-1"/>
    <n v="0.97499999999999998"/>
    <n v="2.5000000000000022E-2"/>
    <n v="209122.69769518494"/>
    <n v="2.0280827682407798E-2"/>
    <n v="0"/>
    <n v="0"/>
    <n v="0"/>
    <n v="249091.24149664619"/>
    <m/>
    <n v="249546.59"/>
    <s v=""/>
    <n v="-1.8247033684323233E-3"/>
    <n v="134.00404956098387"/>
    <x v="1985"/>
    <n v="132.44999999999999"/>
    <n v="-1.3666307964077529E-4"/>
    <n v="132.44999999999999"/>
    <n v="133.07655158601034"/>
    <n v="-4.8442238938849469E-3"/>
    <n v="0"/>
    <d v="2012-01-26T00:00:00"/>
  </r>
  <r>
    <x v="2028"/>
    <n v="1351.77"/>
    <n v="6.8000357504616193E-3"/>
    <n v="5.5713930421474878E-3"/>
    <n v="0"/>
    <n v="2325.81"/>
    <n v="2325.81"/>
    <n v="1351.77"/>
    <n v="19.04"/>
    <n v="0.19039999999999999"/>
    <n v="0.10367336054726055"/>
    <n v="0.14199999999999999"/>
    <n v="10488.68"/>
    <n v="9367.2199999999993"/>
    <n v="4.5927997207262596E-5"/>
    <n v="8.6726639452739437E-2"/>
    <n v="18.597999999999995"/>
    <n v="19.030000000000005"/>
    <n v="-1"/>
    <n v="-1"/>
    <n v="0.97499999999999998"/>
    <n v="2.5000000000000022E-2"/>
    <n v="210121.05235187322"/>
    <n v="2.2442368621085063E-3"/>
    <n v="0"/>
    <n v="0"/>
    <n v="0"/>
    <n v="250333.51448258443"/>
    <m/>
    <m/>
    <s v=""/>
    <s v=""/>
    <n v="134.67235732554323"/>
    <x v="1986"/>
    <n v="133.1"/>
    <n v="-1.3543046879738174E-4"/>
    <n v="133.24"/>
    <n v="133.08197420460306"/>
    <n v="0"/>
    <n v="0"/>
    <d v="2012-01-27T00:00:00"/>
  </r>
  <r>
    <x v="2029"/>
    <n v="1350.5"/>
    <n v="-9.3950894013028474E-4"/>
    <n v="2.6085713737435956E-3"/>
    <n v="0"/>
    <n v="2324"/>
    <n v="2324"/>
    <n v="1350.5"/>
    <n v="19.54"/>
    <n v="0.19539999999999999"/>
    <n v="0.10569773206454416"/>
    <n v="0.14399999999999999"/>
    <n v="10753.73"/>
    <n v="9603.9"/>
    <n v="8.8350704636584659E-7"/>
    <n v="8.9702267935455826E-2"/>
    <n v="18.853999999999996"/>
    <n v="18.936500000000002"/>
    <n v="-1"/>
    <n v="-1"/>
    <n v="0.97499999999999998"/>
    <n v="2.5000000000000022E-2"/>
    <n v="210061.30435764897"/>
    <n v="7.6698180342915645E-3"/>
    <n v="0"/>
    <n v="0"/>
    <n v="0"/>
    <n v="250301.71827232026"/>
    <m/>
    <m/>
    <s v=""/>
    <s v=""/>
    <n v="134.65525186286018"/>
    <x v="1987"/>
    <n v="133.08000000000001"/>
    <n v="-1.3820703634803699E-4"/>
    <n v="132.83000000000001"/>
    <n v="133.08197420460306"/>
    <n v="-1.530394865417728E-4"/>
    <n v="0"/>
    <d v="2012-01-30T00:00:00"/>
  </r>
  <r>
    <x v="2030"/>
    <n v="1343.23"/>
    <n v="-5.383191410588628E-3"/>
    <n v="-4.9348961958592952E-3"/>
    <n v="0"/>
    <n v="2312.2800000000002"/>
    <n v="2312.2800000000002"/>
    <n v="1343.23"/>
    <n v="21.14"/>
    <n v="0.2114"/>
    <n v="0.12198957083023573"/>
    <n v="0.14299999999999999"/>
    <n v="11615.97"/>
    <n v="10373.92"/>
    <n v="2.9135521492932575E-5"/>
    <n v="8.9410429169764272E-2"/>
    <n v="19.231999999999999"/>
    <n v="18.803500000000003"/>
    <n v="1"/>
    <n v="0"/>
    <n v="0.97499999999999998"/>
    <n v="2.5000000000000022E-2"/>
    <n v="209379.83071803916"/>
    <n v="5.1051640854360425E-3"/>
    <n v="0"/>
    <n v="0"/>
    <n v="0"/>
    <n v="249572.72959959702"/>
    <m/>
    <m/>
    <s v=""/>
    <s v=""/>
    <n v="134.2630765553622"/>
    <x v="1988"/>
    <n v="132.69"/>
    <n v="-1.4605220634611449E-4"/>
    <n v="132.91"/>
    <n v="133.08197420460306"/>
    <n v="-3.0909811364137063E-3"/>
    <n v="0"/>
    <d v="2012-01-31T00:00:00"/>
  </r>
  <r>
    <x v="2031"/>
    <n v="1358.04"/>
    <n v="1.1025662023629534E-2"/>
    <n v="4.6166480761331563E-3"/>
    <n v="0"/>
    <n v="2338.12"/>
    <n v="2338.12"/>
    <n v="1358.04"/>
    <n v="19.22"/>
    <n v="0.19219999999999998"/>
    <n v="0.10249972890013265"/>
    <n v="0.14199999999999999"/>
    <n v="10933"/>
    <n v="9763.9500000000007"/>
    <n v="1.2023829816249861E-4"/>
    <n v="8.9700271099867335E-2"/>
    <n v="19.827999999999999"/>
    <n v="18.816000000000003"/>
    <n v="1"/>
    <n v="0"/>
    <n v="0.97499999999999998"/>
    <n v="2.5000000000000022E-2"/>
    <n v="211322.88815733255"/>
    <n v="-1.0752829136290165E-3"/>
    <n v="0"/>
    <n v="0"/>
    <n v="0"/>
    <n v="251925.16341663041"/>
    <m/>
    <m/>
    <s v=""/>
    <s v=""/>
    <n v="135.5286194781587"/>
    <x v="1989"/>
    <n v="133.93"/>
    <n v="-9.2082496299772387E-5"/>
    <n v="134.15"/>
    <n v="133.91766739127058"/>
    <n v="0"/>
    <n v="0"/>
    <d v="2012-02-01T00:00:00"/>
  </r>
  <r>
    <x v="2032"/>
    <n v="1361.23"/>
    <n v="2.348973520662101E-3"/>
    <n v="1.3851970944034342E-2"/>
    <n v="0"/>
    <n v="2343.67"/>
    <n v="2343.67"/>
    <n v="1361.23"/>
    <n v="17.78"/>
    <n v="0.17780000000000001"/>
    <n v="8.1470698232799288E-2"/>
    <n v="0.14099999999999999"/>
    <n v="10851.66"/>
    <n v="9691.2800000000007"/>
    <n v="5.5047435727657077E-6"/>
    <n v="9.6329301767200726E-2"/>
    <n v="19.945999999999998"/>
    <n v="18.783500000000004"/>
    <n v="1"/>
    <n v="0"/>
    <n v="0.97499999999999998"/>
    <n v="2.5000000000000022E-2"/>
    <n v="211767.54998923867"/>
    <n v="5.6288222997549209E-3"/>
    <n v="0"/>
    <n v="0"/>
    <n v="0"/>
    <n v="252461.35158186965"/>
    <m/>
    <m/>
    <s v=""/>
    <s v=""/>
    <n v="135.81707356043401"/>
    <x v="1990"/>
    <n v="134.21"/>
    <n v="-8.0472124794561672E-5"/>
    <n v="134.4"/>
    <n v="134.19919983613133"/>
    <n v="0"/>
    <n v="0"/>
    <d v="2012-02-02T00:00:00"/>
  </r>
  <r>
    <x v="2033"/>
    <n v="1362.21"/>
    <n v="7.1993711569695584E-4"/>
    <n v="7.7718723092696784E-3"/>
    <n v="0"/>
    <n v="2345.41"/>
    <n v="2345.41"/>
    <n v="1362.21"/>
    <n v="18.190000000000001"/>
    <n v="0.18190000000000001"/>
    <n v="9.2767530916040841E-2"/>
    <n v="0.14050000000000001"/>
    <n v="10851.77"/>
    <n v="9691.2800000000007"/>
    <n v="5.1793654644374135E-7"/>
    <n v="8.9132469083959165E-2"/>
    <n v="19.344000000000001"/>
    <n v="18.758500000000005"/>
    <n v="1"/>
    <n v="0"/>
    <n v="0.97499999999999998"/>
    <n v="2.5000000000000022E-2"/>
    <n v="211916.19782539768"/>
    <n v="1.2647370769426791E-2"/>
    <n v="0"/>
    <n v="0"/>
    <n v="0"/>
    <n v="252644.16342250418"/>
    <m/>
    <m/>
    <s v=""/>
    <s v=""/>
    <n v="135.91542116513313"/>
    <x v="1991"/>
    <n v="134.30000000000001"/>
    <n v="-1.3108775516246229E-4"/>
    <n v="134.35"/>
    <n v="134.2823949144817"/>
    <n v="0"/>
    <n v="0"/>
    <d v="2012-02-03T00:00:00"/>
  </r>
  <r>
    <x v="2034"/>
    <n v="1357.66"/>
    <n v="-3.3401604745230129E-3"/>
    <n v="5.3712207748769503E-3"/>
    <n v="0"/>
    <n v="2337.67"/>
    <n v="2337.67"/>
    <n v="1357.66"/>
    <n v="18.190000000000001"/>
    <n v="0.18190000000000001"/>
    <n v="9.430707915195799E-2"/>
    <n v="0.14050000000000001"/>
    <n v="10509.48"/>
    <n v="9385.57"/>
    <n v="1.1194051516633834E-5"/>
    <n v="8.7592920848042016E-2"/>
    <n v="19.173999999999999"/>
    <n v="18.734500000000001"/>
    <n v="1"/>
    <n v="0"/>
    <n v="0.97499999999999998"/>
    <n v="2.5000000000000022E-2"/>
    <n v="211058.93793911932"/>
    <n v="8.5433870306259596E-3"/>
    <n v="0"/>
    <n v="0"/>
    <n v="0"/>
    <n v="251632.04081282066"/>
    <m/>
    <m/>
    <s v=""/>
    <s v=""/>
    <n v="135.37092779983089"/>
    <x v="1992"/>
    <n v="133.76"/>
    <n v="-1.4232485740206524E-4"/>
    <n v="134.30000000000001"/>
    <n v="134.2823949144817"/>
    <n v="-4.0320422327336791E-3"/>
    <n v="0"/>
    <d v="2012-02-06T00:00:00"/>
  </r>
  <r>
    <x v="2035"/>
    <n v="1363.46"/>
    <n v="4.2720563322187211E-3"/>
    <n v="1.5026468517684299E-2"/>
    <n v="0"/>
    <n v="2348.11"/>
    <n v="2348.11"/>
    <n v="1363.46"/>
    <n v="16.8"/>
    <n v="0.16800000000000001"/>
    <n v="7.9707234785315217E-2"/>
    <n v="0.13950000000000001"/>
    <n v="9815.66"/>
    <n v="8765.92"/>
    <n v="1.8172802431465328E-5"/>
    <n v="8.8292765214684793E-2"/>
    <n v="18.904"/>
    <n v="18.698499999999996"/>
    <n v="1"/>
    <n v="0"/>
    <n v="0.97499999999999998"/>
    <n v="2.5000000000000022E-2"/>
    <n v="211589.69119599761"/>
    <n v="4.7492496750938251E-3"/>
    <n v="0"/>
    <n v="0"/>
    <n v="0"/>
    <n v="252312.42201422306"/>
    <m/>
    <m/>
    <s v=""/>
    <s v=""/>
    <n v="135.73695366121919"/>
    <x v="1993"/>
    <n v="134.11000000000001"/>
    <n v="-8.1344212176981401E-5"/>
    <n v="134.32"/>
    <n v="134.2823949144817"/>
    <n v="-1.3650634313863153E-3"/>
    <n v="0"/>
    <d v="2012-02-07T00:00:00"/>
  </r>
  <r>
    <x v="2036"/>
    <n v="1365.74"/>
    <n v="1.6722162733047163E-3"/>
    <n v="5.6730227673594813E-3"/>
    <n v="0"/>
    <n v="2352.34"/>
    <n v="2352.34"/>
    <n v="1365.74"/>
    <n v="17.309999999999999"/>
    <n v="0.17309999999999998"/>
    <n v="8.3650405536113068E-2"/>
    <n v="0.13850000000000001"/>
    <n v="10259.200000000001"/>
    <n v="9162"/>
    <n v="2.7916383910353074E-6"/>
    <n v="8.9449594463886908E-2"/>
    <n v="18.035999999999998"/>
    <n v="18.622999999999998"/>
    <n v="-1"/>
    <n v="0"/>
    <n v="0.97499999999999998"/>
    <n v="2.5000000000000022E-2"/>
    <n v="212173.68144767408"/>
    <n v="1.055431399662532E-2"/>
    <n v="0"/>
    <n v="0"/>
    <n v="0"/>
    <n v="253040.61762098994"/>
    <m/>
    <m/>
    <s v=""/>
    <s v=""/>
    <n v="136.12870232164164"/>
    <x v="1994"/>
    <n v="134.5"/>
    <n v="-1.2927694966713421E-4"/>
    <n v="134.47999999999999"/>
    <n v="134.48261225026977"/>
    <n v="0"/>
    <n v="0"/>
    <d v="2012-02-08T00:00:00"/>
  </r>
  <r>
    <x v="2037"/>
    <n v="1367.59"/>
    <n v="1.3545770058722706E-3"/>
    <n v="4.6786262525696509E-3"/>
    <n v="0"/>
    <n v="2355.7399999999998"/>
    <n v="2355.7399999999998"/>
    <n v="1367.59"/>
    <n v="18.190000000000001"/>
    <n v="0.18190000000000001"/>
    <n v="9.2339180140072613E-2"/>
    <n v="0.13900000000000001"/>
    <n v="10408.18"/>
    <n v="9294.98"/>
    <n v="1.8323964625386525E-6"/>
    <n v="8.9560819859927393E-2"/>
    <n v="17.654"/>
    <n v="18.559999999999995"/>
    <n v="-1"/>
    <n v="0"/>
    <n v="0.97499999999999998"/>
    <n v="2.5000000000000022E-2"/>
    <n v="212530.89070006623"/>
    <n v="4.0260347459766255E-3"/>
    <n v="0"/>
    <n v="0"/>
    <n v="0"/>
    <n v="253489.07519744395"/>
    <m/>
    <m/>
    <s v=""/>
    <s v=""/>
    <n v="136.36995982608084"/>
    <x v="1995"/>
    <n v="134.72999999999999"/>
    <n v="-1.4522825749452295E-4"/>
    <n v="135.13"/>
    <n v="134.71043339686776"/>
    <n v="0"/>
    <n v="0"/>
    <d v="2012-02-09T00:00:00"/>
  </r>
  <r>
    <x v="2038"/>
    <n v="1372.18"/>
    <n v="3.3562690572468412E-3"/>
    <n v="7.3149581941195363E-3"/>
    <n v="0"/>
    <n v="2364.0300000000002"/>
    <n v="2364.0300000000002"/>
    <n v="1372.18"/>
    <n v="17.96"/>
    <n v="0.17960000000000001"/>
    <n v="9.4825463248635722E-2"/>
    <n v="0.13900000000000001"/>
    <n v="10115.89"/>
    <n v="9033.92"/>
    <n v="1.122685111286013E-5"/>
    <n v="8.4774536751364288E-2"/>
    <n v="17.736000000000001"/>
    <n v="18.542999999999999"/>
    <n v="-1"/>
    <n v="0"/>
    <n v="0.97499999999999998"/>
    <n v="2.5000000000000022E-2"/>
    <n v="213077.13953480212"/>
    <n v="3.6046160559837226E-3"/>
    <n v="0"/>
    <n v="0"/>
    <n v="0"/>
    <n v="254180.85182228938"/>
    <m/>
    <m/>
    <s v=""/>
    <s v=""/>
    <n v="136.74211610329047"/>
    <x v="1996"/>
    <n v="135.09"/>
    <n v="-1.1440473927981643E-4"/>
    <n v="135.31"/>
    <n v="135.0745450637707"/>
    <n v="0"/>
    <n v="0"/>
    <d v="2012-02-10T00:00:00"/>
  </r>
  <r>
    <x v="2039"/>
    <n v="1365.68"/>
    <n v="-4.736987858735775E-3"/>
    <n v="5.9181308099067742E-3"/>
    <n v="0"/>
    <n v="2353.23"/>
    <n v="2353.23"/>
    <n v="1365.68"/>
    <n v="18.43"/>
    <n v="0.18429999999999999"/>
    <n v="0.10102996465727897"/>
    <n v="0.13900000000000001"/>
    <n v="10150.33"/>
    <n v="9064.65"/>
    <n v="2.2545811048168945E-5"/>
    <n v="8.3270035342721024E-2"/>
    <n v="17.689999999999998"/>
    <n v="18.470999999999997"/>
    <n v="-1"/>
    <n v="0"/>
    <n v="0.97499999999999998"/>
    <n v="2.5000000000000022E-2"/>
    <n v="212111.14951575658"/>
    <n v="5.4783056761000815E-3"/>
    <n v="0"/>
    <n v="0"/>
    <n v="0"/>
    <n v="253070.29893212143"/>
    <m/>
    <m/>
    <s v=""/>
    <s v=""/>
    <n v="136.14467002835025"/>
    <x v="1997"/>
    <n v="134.5"/>
    <n v="-1.4212216145848E-4"/>
    <n v="134.83000000000001"/>
    <n v="135.0745450637707"/>
    <n v="-4.3950582562140017E-3"/>
    <n v="0"/>
    <d v="2012-02-13T00:00:00"/>
  </r>
  <r>
    <x v="2040"/>
    <n v="1374.09"/>
    <n v="6.1581043875578168E-3"/>
    <n v="7.8041788652458699E-3"/>
    <n v="0"/>
    <n v="2367.87"/>
    <n v="2367.87"/>
    <n v="1374.09"/>
    <n v="17.260000000000002"/>
    <n v="0.1726"/>
    <n v="8.7965231726173251E-2"/>
    <n v="0.13850000000000001"/>
    <n v="9764.5"/>
    <n v="8720.06"/>
    <n v="3.769003139302971E-5"/>
    <n v="8.4634768273826752E-2"/>
    <n v="17.738"/>
    <n v="18.420499999999997"/>
    <n v="-1"/>
    <n v="0"/>
    <n v="0.97499999999999998"/>
    <n v="2.5000000000000022E-2"/>
    <n v="213183.11347929793"/>
    <n v="4.9853921701281667E-3"/>
    <n v="0"/>
    <n v="0"/>
    <n v="0"/>
    <n v="254364.85882224384"/>
    <n v="222291.8"/>
    <n v="254829.8"/>
    <n v="-4.0976259676254623E-2"/>
    <n v="-1.8245165116330675E-3"/>
    <n v="136.84110666993308"/>
    <x v="1998"/>
    <n v="135.18"/>
    <n v="-1.0880186740225284E-4"/>
    <n v="135.38"/>
    <n v="135.16529216356457"/>
    <n v="0"/>
    <n v="0"/>
    <d v="2012-02-14T00:00:00"/>
  </r>
  <r>
    <x v="2041"/>
    <n v="1369.63"/>
    <n v="-3.2457844828212012E-3"/>
    <n v="2.8861781091199523E-3"/>
    <n v="0"/>
    <n v="2360.2800000000002"/>
    <n v="2360.2800000000002"/>
    <n v="1369.63"/>
    <n v="17.29"/>
    <n v="0.1729"/>
    <n v="8.6172172573344349E-2"/>
    <n v="0.13950000000000001"/>
    <n v="9933.58"/>
    <n v="8871.0300000000007"/>
    <n v="1.0569413668638594E-5"/>
    <n v="8.6727827426655649E-2"/>
    <n v="17.830000000000002"/>
    <n v="18.355999999999998"/>
    <n v="-1"/>
    <n v="0"/>
    <n v="0.97499999999999998"/>
    <n v="2.5000000000000022E-2"/>
    <n v="212600.73643597355"/>
    <n v="7.5307179394874524E-3"/>
    <n v="0"/>
    <n v="0"/>
    <n v="0"/>
    <n v="253680.01133324276"/>
    <m/>
    <n v="254144.09"/>
    <s v=""/>
    <n v="-1.8260454797797143E-3"/>
    <n v="136.47267807201689"/>
    <x v="1999"/>
    <n v="134.81"/>
    <n v="-9.0000962013725427E-5"/>
    <n v="135.08000000000001"/>
    <n v="135.16529216356457"/>
    <n v="-2.7183397999023251E-3"/>
    <n v="0"/>
    <d v="2012-02-15T00:00:00"/>
  </r>
  <r>
    <x v="2042"/>
    <n v="1364.33"/>
    <n v="-3.8696582288648695E-3"/>
    <n v="-2.3380571256171878E-3"/>
    <n v="0"/>
    <n v="2351.2800000000002"/>
    <n v="2351.2800000000002"/>
    <n v="1364.33"/>
    <n v="18.05"/>
    <n v="0.18049999999999999"/>
    <n v="9.3090670526840294E-2"/>
    <n v="0.14050000000000001"/>
    <n v="9866.1"/>
    <n v="8810.68"/>
    <n v="1.5032406324813263E-5"/>
    <n v="8.74093294731597E-2"/>
    <n v="17.826000000000001"/>
    <n v="18.3215"/>
    <n v="-1"/>
    <n v="0"/>
    <n v="0.97499999999999998"/>
    <n v="2.5000000000000022E-2"/>
    <n v="211762.45325182434"/>
    <n v="2.0127613631701902E-3"/>
    <n v="0"/>
    <n v="0"/>
    <n v="0"/>
    <n v="252693.80308350283"/>
    <m/>
    <n v="253144.59"/>
    <s v=""/>
    <n v="-1.7807487669286859E-3"/>
    <n v="135.94212590012376"/>
    <x v="2000"/>
    <n v="134.28"/>
    <n v="-1.2405656500846796E-4"/>
    <n v="134.26"/>
    <n v="135.16529216356457"/>
    <n v="-6.6729443977560088E-3"/>
    <n v="0"/>
    <d v="2012-02-16T00:00:00"/>
  </r>
  <r>
    <x v="2043"/>
    <n v="1343.36"/>
    <n v="-1.5370181700908203E-2"/>
    <n v="-2.1064507883772232E-2"/>
    <n v="0"/>
    <n v="2315.21"/>
    <n v="2315.21"/>
    <n v="1343.36"/>
    <n v="20.87"/>
    <n v="0.2087"/>
    <n v="0.12555347694433283"/>
    <n v="0.14149999999999999"/>
    <n v="10748.12"/>
    <n v="9598.33"/>
    <n v="2.3992546010990614E-4"/>
    <n v="8.3146523055667179E-2"/>
    <n v="17.797999999999998"/>
    <n v="18.369"/>
    <n v="-1"/>
    <n v="0"/>
    <n v="0.97499999999999998"/>
    <n v="2.5000000000000022E-2"/>
    <n v="209062.27073879392"/>
    <n v="-3.6156506271192157E-3"/>
    <n v="0"/>
    <n v="0"/>
    <n v="0"/>
    <n v="249479.00987793197"/>
    <m/>
    <m/>
    <s v=""/>
    <s v=""/>
    <n v="134.2126579932667"/>
    <x v="2001"/>
    <n v="132.57"/>
    <n v="-1.3742661879390106E-4"/>
    <n v="132.61000000000001"/>
    <n v="135.16529216356457"/>
    <n v="-1.9335665011217973E-2"/>
    <n v="0"/>
    <d v="2012-02-17T00:00:00"/>
  </r>
  <r>
    <x v="2044"/>
    <n v="1352.63"/>
    <n v="6.9006074321107391E-3"/>
    <n v="-9.426912592925718E-3"/>
    <n v="0"/>
    <n v="2331.89"/>
    <n v="2331.89"/>
    <n v="1352.63"/>
    <n v="19.07"/>
    <n v="0.19070000000000001"/>
    <n v="9.2476480285354157E-2"/>
    <n v="0.14149999999999999"/>
    <n v="10054.120000000001"/>
    <n v="8978.5499999999993"/>
    <n v="4.7291852758459548E-5"/>
    <n v="9.8223519714645852E-2"/>
    <n v="18.380000000000003"/>
    <n v="18.5245"/>
    <n v="-1"/>
    <n v="0"/>
    <n v="0.97499999999999998"/>
    <n v="2.5000000000000022E-2"/>
    <n v="210131.37359009858"/>
    <n v="-1.8842325388700121E-2"/>
    <n v="0"/>
    <n v="0"/>
    <n v="0"/>
    <n v="250828.73647698047"/>
    <m/>
    <m/>
    <s v=""/>
    <s v=""/>
    <n v="134.93877276545192"/>
    <x v="2002"/>
    <n v="133.28"/>
    <n v="-1.092298978463413E-4"/>
    <n v="133.44999999999999"/>
    <n v="135.16529216356457"/>
    <n v="-1.4055755689489469E-2"/>
    <n v="0"/>
    <d v="2012-02-20T00:00:00"/>
  </r>
  <r>
    <x v="2045"/>
    <n v="1365.91"/>
    <n v="9.8179102932804962E-3"/>
    <n v="-5.7671066872030385E-3"/>
    <n v="0"/>
    <n v="2355.0100000000002"/>
    <n v="2355.0100000000002"/>
    <n v="1365.91"/>
    <n v="17.95"/>
    <n v="0.17949999999999999"/>
    <n v="9.1288121006041487E-2"/>
    <n v="0.14149999999999999"/>
    <n v="9702.77"/>
    <n v="8664.77"/>
    <n v="9.5453442454742368E-5"/>
    <n v="8.8211878993958506E-2"/>
    <n v="18.507999999999999"/>
    <n v="18.595500000000001"/>
    <n v="-1"/>
    <n v="-1"/>
    <n v="0.97499999999999998"/>
    <n v="2.5000000000000022E-2"/>
    <n v="211959.25789428988"/>
    <n v="-9.3336721345284035E-3"/>
    <n v="0"/>
    <n v="0"/>
    <n v="0"/>
    <n v="253034.3212013641"/>
    <m/>
    <m/>
    <s v=""/>
    <s v=""/>
    <n v="136.12531502579566"/>
    <x v="2003"/>
    <n v="134.44999999999999"/>
    <n v="-1.2070561070998131E-4"/>
    <n v="134.54"/>
    <n v="135.16529216356457"/>
    <n v="-5.4120478801564786E-3"/>
    <n v="0"/>
    <d v="2012-02-21T00:00:00"/>
  </r>
  <r>
    <x v="2046"/>
    <n v="1370.87"/>
    <n v="3.6312787811787484E-3"/>
    <n v="1.1099565767969111E-3"/>
    <n v="0"/>
    <n v="2363.56"/>
    <n v="2363.56"/>
    <n v="1370.87"/>
    <n v="17.11"/>
    <n v="0.1711"/>
    <n v="7.6905239094765987E-2"/>
    <n v="0.14149999999999999"/>
    <n v="9460.9599999999991"/>
    <n v="8448.81"/>
    <n v="1.3138461732160283E-5"/>
    <n v="9.4194760905234015E-2"/>
    <n v="18.646000000000001"/>
    <n v="18.585000000000001"/>
    <n v="1"/>
    <n v="0"/>
    <n v="0.97499999999999998"/>
    <n v="2.5000000000000022E-2"/>
    <n v="212577.62760236408"/>
    <n v="-5.7408655171315992E-3"/>
    <n v="0"/>
    <n v="0"/>
    <n v="0"/>
    <n v="253772.35909757504"/>
    <m/>
    <m/>
    <m/>
    <m/>
    <n v="136.52235855983361"/>
    <x v="2004"/>
    <n v="134.84"/>
    <n v="-1.3073504157889992E-4"/>
    <n v="134.94"/>
    <n v="135.16529216356457"/>
    <n v="-2.5370453544841798E-3"/>
    <n v="0"/>
    <d v="2012-02-22T00:00:00"/>
  </r>
  <r>
    <x v="2047"/>
    <n v="1371.09"/>
    <n v="1.6048202966012504E-4"/>
    <n v="5.1400968353219056E-3"/>
    <n v="0"/>
    <n v="2364.1"/>
    <n v="2364.1"/>
    <n v="1371.09"/>
    <n v="15.64"/>
    <n v="0.15640000000000001"/>
    <n v="6.1656397378153732E-2"/>
    <n v="0.14249999999999999"/>
    <n v="8986.25"/>
    <n v="8024.83"/>
    <n v="2.5750349320244305E-8"/>
    <n v="9.4743602621846279E-2"/>
    <n v="18.61"/>
    <n v="18.509000000000004"/>
    <n v="1"/>
    <n v="0"/>
    <n v="0.97499999999999998"/>
    <n v="2.5000000000000022E-2"/>
    <n v="212344.19921390634"/>
    <n v="-1.0869592456197452E-4"/>
    <n v="0"/>
    <n v="0"/>
    <n v="0"/>
    <n v="253510.55876786445"/>
    <m/>
    <m/>
    <m/>
    <m/>
    <n v="136.38151737992368"/>
    <x v="2005"/>
    <n v="134.69"/>
    <n v="-1.2793689264301022E-4"/>
    <n v="134.81"/>
    <n v="135.16529216356457"/>
    <n v="-3.6438643068122945E-3"/>
    <n v="0"/>
    <d v="2012-02-23T00:00:00"/>
  </r>
  <r>
    <x v="2048"/>
    <n v="1395.95"/>
    <n v="1.813155956210033E-2"/>
    <n v="3.8641838098330439E-2"/>
    <n v="0"/>
    <n v="2407.79"/>
    <n v="2407.79"/>
    <n v="1395.95"/>
    <n v="14.8"/>
    <n v="0.14800000000000002"/>
    <n v="5.3536756067282906E-2"/>
    <n v="0.14369999999999999"/>
    <n v="8661.4699999999993"/>
    <n v="7734.78"/>
    <n v="3.2289010518621119E-4"/>
    <n v="9.4463243932717114E-2"/>
    <n v="18.128"/>
    <n v="18.2515"/>
    <n v="-1"/>
    <n v="0"/>
    <n v="0.97499999999999998"/>
    <n v="2.5000000000000022E-2"/>
    <n v="215906.2028436315"/>
    <n v="2.74716293256283E-3"/>
    <n v="0"/>
    <n v="0"/>
    <n v="0"/>
    <n v="257849.40300846213"/>
    <m/>
    <m/>
    <m/>
    <m/>
    <n v="138.71569298224918"/>
    <x v="2006"/>
    <n v="136.99"/>
    <n v="-1.1582383826558296E-4"/>
    <n v="136.93"/>
    <n v="136.974133292396"/>
    <n v="0"/>
    <n v="0"/>
    <d v="2012-02-24T00:00:00"/>
  </r>
  <r>
    <x v="2049"/>
    <n v="1394.28"/>
    <n v="-1.1963179196963214E-3"/>
    <n v="3.0544912746523378E-2"/>
    <n v="0"/>
    <n v="2404.98"/>
    <n v="2404.98"/>
    <n v="1394.28"/>
    <n v="15.31"/>
    <n v="0.15310000000000001"/>
    <n v="4.0863599971697598E-2"/>
    <n v="0.1467"/>
    <n v="9107.09"/>
    <n v="8132.71"/>
    <n v="1.4328905867791886E-6"/>
    <n v="0.11223640002830242"/>
    <n v="16.913999999999998"/>
    <n v="18.0395"/>
    <n v="-1"/>
    <n v="0"/>
    <n v="0.9"/>
    <n v="9.9999999999999978E-2"/>
    <n v="215932.0600001094"/>
    <n v="3.2736332962672643E-2"/>
    <n v="0"/>
    <n v="0"/>
    <n v="0"/>
    <n v="257887.65351694101"/>
    <m/>
    <m/>
    <m/>
    <m/>
    <n v="138.73627067499797"/>
    <x v="2007"/>
    <n v="137.01"/>
    <n v="-1.3950058010148148E-4"/>
    <n v="136.99"/>
    <n v="136.99088702552029"/>
    <n v="0"/>
    <n v="0"/>
    <d v="2012-02-27T00:00:00"/>
  </r>
  <r>
    <x v="2050"/>
    <n v="1402.6"/>
    <n v="5.967237570645656E-3"/>
    <n v="2.6694240023888538E-2"/>
    <n v="0"/>
    <n v="2419.37"/>
    <n v="2419.37"/>
    <n v="1402.6"/>
    <n v="15.42"/>
    <n v="0.1542"/>
    <n v="4.4352546864491957E-2"/>
    <n v="0.14849999999999999"/>
    <n v="8929.66"/>
    <n v="7974.24"/>
    <n v="3.5396599274362499E-5"/>
    <n v="0.10984745313550805"/>
    <n v="16.161999999999999"/>
    <n v="17.827999999999999"/>
    <n v="-1"/>
    <n v="0"/>
    <n v="0.9"/>
    <n v="9.9999999999999978E-2"/>
    <n v="216670.97148508517"/>
    <n v="2.7605046837632985E-2"/>
    <n v="0"/>
    <n v="0"/>
    <n v="0"/>
    <n v="258773.96533230002"/>
    <m/>
    <m/>
    <m/>
    <m/>
    <n v="139.2130813878847"/>
    <x v="2008"/>
    <n v="137.47"/>
    <n v="-8.640860004338613E-5"/>
    <n v="137.38"/>
    <n v="137.45812140975204"/>
    <n v="0"/>
    <n v="0"/>
    <d v="2012-02-28T00:00:00"/>
  </r>
  <r>
    <x v="2051"/>
    <n v="1404.17"/>
    <n v="1.1193497789820928E-3"/>
    <n v="2.4182311021691882E-2"/>
    <n v="0"/>
    <n v="2422.09"/>
    <n v="2422.09"/>
    <n v="1404.17"/>
    <n v="14.47"/>
    <n v="0.1447"/>
    <n v="3.5403016583094443E-2"/>
    <n v="0.14849999999999999"/>
    <n v="8826.83"/>
    <n v="7882.39"/>
    <n v="1.2515428827819517E-6"/>
    <n v="0.10929698341690555"/>
    <n v="15.656000000000001"/>
    <n v="17.542000000000002"/>
    <n v="-1"/>
    <n v="0"/>
    <n v="0.9"/>
    <n v="9.9999999999999978E-2"/>
    <n v="216639.68005750081"/>
    <n v="2.2229336135650923E-2"/>
    <n v="0"/>
    <n v="0"/>
    <n v="0"/>
    <n v="258737.80893102329"/>
    <m/>
    <m/>
    <m/>
    <m/>
    <n v="139.1936302656392"/>
    <x v="2009"/>
    <n v="137.44999999999999"/>
    <n v="-1.0666921300628296E-4"/>
    <n v="137.44999999999999"/>
    <n v="137.45812140975204"/>
    <n v="-1.6574570382676956E-4"/>
    <n v="0"/>
    <d v="2012-02-29T00:00:00"/>
  </r>
  <r>
    <x v="2052"/>
    <n v="1409.75"/>
    <n v="3.9738778068181269E-3"/>
    <n v="2.7995706798849884E-2"/>
    <n v="0"/>
    <n v="2431.73"/>
    <n v="2431.73"/>
    <n v="1409.75"/>
    <n v="15.04"/>
    <n v="0.15039999999999998"/>
    <n v="4.1083732833340575E-2"/>
    <n v="0.14899999999999999"/>
    <n v="8193.7999999999993"/>
    <n v="7317.03"/>
    <n v="1.5729178291792955E-5"/>
    <n v="0.1093162671666594"/>
    <n v="15.128"/>
    <n v="17.304500000000001"/>
    <n v="-1"/>
    <n v="0"/>
    <n v="0.9"/>
    <n v="9.9999999999999978E-2"/>
    <n v="215860.65376276962"/>
    <n v="1.9108560486595483E-2"/>
    <n v="0"/>
    <n v="0"/>
    <n v="0"/>
    <n v="257809.03672509966"/>
    <m/>
    <m/>
    <m/>
    <m/>
    <n v="138.6939770623967"/>
    <x v="2010"/>
    <n v="136.94999999999999"/>
    <n v="-1.3651498645239624E-4"/>
    <n v="137.18"/>
    <n v="137.45812140975204"/>
    <n v="-3.8325646512824552E-3"/>
    <n v="0"/>
    <d v="2012-03-01T00:00:00"/>
  </r>
  <r>
    <x v="2053"/>
    <n v="1405.52"/>
    <n v="-3.0005320092214571E-3"/>
    <n v="6.8636152275280971E-3"/>
    <n v="0"/>
    <n v="2424.46"/>
    <n v="2424.46"/>
    <n v="1405.52"/>
    <n v="15.58"/>
    <n v="0.15579999999999999"/>
    <n v="4.7188385981628236E-2"/>
    <n v="0.1515"/>
    <n v="7838.88"/>
    <n v="7000.07"/>
    <n v="9.0302812110785067E-6"/>
    <n v="0.10861161401837176"/>
    <n v="15.007999999999999"/>
    <n v="17.167500000000004"/>
    <n v="-1"/>
    <n v="0"/>
    <n v="0.9"/>
    <n v="9.9999999999999978E-2"/>
    <n v="214342.65882301002"/>
    <n v="1.6560162989528893E-2"/>
    <n v="0"/>
    <n v="0"/>
    <n v="0"/>
    <n v="255998.63856311172"/>
    <m/>
    <m/>
    <m/>
    <m/>
    <n v="137.72003400616356"/>
    <x v="2011"/>
    <n v="135.97999999999999"/>
    <n v="-1.0148405831289509E-4"/>
    <n v="136.11000000000001"/>
    <n v="137.45812140975204"/>
    <n v="-1.0853641797956337E-2"/>
    <n v="0"/>
    <d v="2012-03-02T00:00:00"/>
  </r>
  <r>
    <x v="2054"/>
    <n v="1402.89"/>
    <n v="-1.8711935796003054E-3"/>
    <n v="6.188739567624113E-3"/>
    <n v="0"/>
    <n v="2420.02"/>
    <n v="2420.02"/>
    <n v="1402.89"/>
    <n v="15.13"/>
    <n v="0.15130000000000002"/>
    <n v="4.8720053545559597E-2"/>
    <n v="0.1525"/>
    <n v="7428.49"/>
    <n v="6633.57"/>
    <n v="3.5079284018959778E-6"/>
    <n v="0.10257994645444042"/>
    <n v="15.164000000000001"/>
    <n v="17.037000000000003"/>
    <n v="-1"/>
    <n v="0"/>
    <n v="0.9"/>
    <n v="9.9999999999999978E-2"/>
    <n v="212859.46417810771"/>
    <n v="-7.2417744373647341E-3"/>
    <n v="0"/>
    <n v="0"/>
    <n v="0"/>
    <n v="254236.4677611634"/>
    <m/>
    <m/>
    <m/>
    <m/>
    <n v="136.77203590691133"/>
    <x v="2012"/>
    <n v="135.04"/>
    <n v="-9.8043872111652774E-5"/>
    <n v="135.32"/>
    <n v="137.45812140975204"/>
    <n v="-1.768801456986524E-2"/>
    <n v="0"/>
    <d v="2012-03-05T00:00:00"/>
  </r>
  <r>
    <x v="2055"/>
    <n v="1392.78"/>
    <n v="-7.206552188696258E-3"/>
    <n v="-6.9850501917178009E-3"/>
    <n v="0"/>
    <n v="2402.71"/>
    <n v="2402.71"/>
    <n v="1392.78"/>
    <n v="15.57"/>
    <n v="0.15570000000000001"/>
    <n v="5.3231600947136817E-2"/>
    <n v="0.1535"/>
    <n v="7533.41"/>
    <n v="6727.24"/>
    <n v="5.2311151093739877E-5"/>
    <n v="0.10246839905286319"/>
    <n v="15.128"/>
    <n v="16.884000000000004"/>
    <n v="-1"/>
    <n v="0"/>
    <n v="0.9"/>
    <n v="9.9999999999999978E-2"/>
    <n v="211779.44999615004"/>
    <n v="-1.4229456348446523E-2"/>
    <n v="0"/>
    <n v="0"/>
    <n v="0"/>
    <n v="252958.89137381312"/>
    <m/>
    <m/>
    <m/>
    <m/>
    <n v="136.08473590993117"/>
    <x v="2013"/>
    <n v="134.36000000000001"/>
    <n v="-1.1362238600154395E-4"/>
    <n v="134.5"/>
    <n v="137.45812140975204"/>
    <n v="-2.2649718194928781E-2"/>
    <n v="0"/>
    <d v="2012-03-06T00:00:00"/>
  </r>
  <r>
    <x v="2056"/>
    <n v="1397.11"/>
    <n v="3.108890133402209E-3"/>
    <n v="-4.9955098372976847E-3"/>
    <n v="-1"/>
    <n v="2410.16"/>
    <n v="2410.16"/>
    <n v="1397.11"/>
    <n v="14.82"/>
    <n v="0.1482"/>
    <n v="4.2876495810641388E-2"/>
    <n v="0.153"/>
    <n v="6987.22"/>
    <n v="6239.48"/>
    <n v="9.635235213343672E-6"/>
    <n v="0.10532350418935861"/>
    <n v="15.157999999999998"/>
    <n v="16.822499999999998"/>
    <n v="-1"/>
    <n v="0"/>
    <n v="0"/>
    <n v="0"/>
    <n v="210836.49762407673"/>
    <n v="-2.2575804480905459E-2"/>
    <n v="1"/>
    <n v="20"/>
    <n v="0"/>
    <n v="251830.78654230299"/>
    <m/>
    <m/>
    <m/>
    <m/>
    <n v="135.47784738649946"/>
    <x v="2014"/>
    <n v="133.76"/>
    <n v="-1.336430842849845E-4"/>
    <n v="134.18"/>
    <n v="137.45812140975204"/>
    <n v="-2.7033670114179009E-2"/>
    <n v="1"/>
    <d v="2012-03-07T00:00:00"/>
  </r>
  <r>
    <x v="2057"/>
    <n v="1416.51"/>
    <n v="1.3885807130433525E-2"/>
    <n v="4.9164194863177135E-3"/>
    <n v="1"/>
    <n v="2443.64"/>
    <n v="2443.64"/>
    <n v="1416.51"/>
    <n v="14.26"/>
    <n v="0.1426"/>
    <n v="3.7361295130904831E-2"/>
    <n v="0.153"/>
    <n v="6396.95"/>
    <n v="5712.33"/>
    <n v="1.9017189377774769E-4"/>
    <n v="0.10523870486909517"/>
    <n v="15.228"/>
    <n v="16.697999999999997"/>
    <n v="-1"/>
    <n v="-1"/>
    <n v="0"/>
    <n v="0"/>
    <n v="210836.49762407673"/>
    <n v="-2.6787255372071272E-2"/>
    <n v="1"/>
    <n v="20"/>
    <n v="1.2749999999999151E-3"/>
    <n v="251833.9973848314"/>
    <m/>
    <m/>
    <m/>
    <m/>
    <n v="135.47957472905364"/>
    <x v="2015"/>
    <n v="133.75"/>
    <n v="-1.2421402905804513E-4"/>
    <n v="133.77000000000001"/>
    <n v="137.45812140975204"/>
    <n v="-2.7097235128329844E-2"/>
    <n v="1"/>
    <d v="2012-03-08T00:00:00"/>
  </r>
  <r>
    <x v="2058"/>
    <n v="1412.52"/>
    <n v="-2.8167820911959573E-3"/>
    <n v="5.1001694043432133E-3"/>
    <n v="1"/>
    <n v="2437.0100000000002"/>
    <n v="2437.0100000000002"/>
    <n v="1412.52"/>
    <n v="15.59"/>
    <n v="0.15590000000000001"/>
    <n v="4.1683729650758505E-2"/>
    <n v="0.153"/>
    <n v="7125.78"/>
    <n v="6363.15"/>
    <n v="7.9566682891697454E-6"/>
    <n v="0.11421627034924151"/>
    <n v="15.071999999999999"/>
    <n v="16.5015"/>
    <n v="-1"/>
    <n v="-1"/>
    <n v="0"/>
    <n v="0"/>
    <n v="210836.49762407673"/>
    <n v="-2.3274997324034929E-2"/>
    <n v="1"/>
    <n v="20"/>
    <n v="4.2499999999989768E-4"/>
    <n v="251835.06767932026"/>
    <m/>
    <m/>
    <m/>
    <m/>
    <n v="135.48015051724622"/>
    <x v="2016"/>
    <n v="133.75"/>
    <n v="-1.4598883186289768E-4"/>
    <n v="133.76"/>
    <n v="137.45812140975204"/>
    <n v="-2.7118422525955088E-2"/>
    <n v="1"/>
    <d v="2012-03-09T00:00:00"/>
  </r>
  <r>
    <x v="2059"/>
    <n v="1405.54"/>
    <n v="-4.9415229518874337E-3"/>
    <n v="2.029840032056085E-3"/>
    <n v="0"/>
    <n v="2425.5500000000002"/>
    <n v="2425.5500000000002"/>
    <n v="1405.54"/>
    <n v="15.47"/>
    <n v="0.1547"/>
    <n v="4.0225026830170041E-2"/>
    <n v="0.153"/>
    <n v="7155.82"/>
    <n v="6389.96"/>
    <n v="2.4539863446690066E-5"/>
    <n v="0.11447497316982996"/>
    <n v="15.074000000000002"/>
    <n v="16.382999999999996"/>
    <n v="-1"/>
    <n v="-1"/>
    <n v="0.97499999999999998"/>
    <n v="2.5000000000000022E-2"/>
    <n v="210836.49762407673"/>
    <n v="-1.6357738670342958E-2"/>
    <n v="0"/>
    <n v="0"/>
    <n v="4.2499999999989768E-4"/>
    <n v="251836.13797835787"/>
    <m/>
    <m/>
    <m/>
    <m/>
    <n v="135.4807263078859"/>
    <x v="2017"/>
    <n v="133.74"/>
    <n v="-9.3003758878884568E-5"/>
    <n v="133.76"/>
    <n v="137.45812140975204"/>
    <n v="-2.7139609462171976E-2"/>
    <n v="0"/>
    <d v="2012-03-12T00:00:00"/>
  </r>
  <r>
    <x v="2060"/>
    <n v="1403.28"/>
    <n v="-1.6079229335344003E-3"/>
    <n v="7.6284692872179427E-3"/>
    <n v="0"/>
    <n v="2421.6999999999998"/>
    <n v="2421.6999999999998"/>
    <n v="1403.28"/>
    <n v="15.48"/>
    <n v="0.15479999999999999"/>
    <n v="3.9194536483084644E-2"/>
    <n v="0.153"/>
    <n v="6990.14"/>
    <n v="6242"/>
    <n v="2.5895794464377012E-6"/>
    <n v="0.11560546351691535"/>
    <n v="15.141999999999999"/>
    <n v="16.234999999999999"/>
    <n v="-1"/>
    <n v="-1"/>
    <n v="0.97499999999999998"/>
    <n v="2.5000000000000022E-2"/>
    <n v="210383.9156349476"/>
    <n v="-9.5037660732730789E-3"/>
    <n v="0"/>
    <n v="0"/>
    <n v="0"/>
    <n v="251300.62941259056"/>
    <m/>
    <m/>
    <m/>
    <m/>
    <n v="135.19263783092362"/>
    <x v="2018"/>
    <n v="133.46"/>
    <n v="-1.5189585164354646E-4"/>
    <n v="133.58000000000001"/>
    <n v="137.45812140975204"/>
    <n v="-2.9233583209928082E-2"/>
    <n v="0"/>
    <d v="2012-03-13T00:00:00"/>
  </r>
  <r>
    <x v="2061"/>
    <n v="1408.47"/>
    <n v="3.6984778518898143E-3"/>
    <n v="8.218057005705548E-3"/>
    <n v="0"/>
    <n v="2430.67"/>
    <n v="2430.67"/>
    <n v="1408.47"/>
    <n v="15.5"/>
    <n v="0.155"/>
    <n v="3.9823235094683496E-2"/>
    <n v="0.1525"/>
    <n v="6837.91"/>
    <n v="6106.05"/>
    <n v="1.362831885065173E-5"/>
    <n v="0.1151767649053165"/>
    <n v="15.124000000000001"/>
    <n v="16.146000000000001"/>
    <n v="-1"/>
    <n v="-1"/>
    <n v="0.97499999999999998"/>
    <n v="2.5000000000000022E-2"/>
    <n v="211028.00997933163"/>
    <n v="-6.5895645740312592E-3"/>
    <n v="0"/>
    <n v="0"/>
    <n v="0"/>
    <n v="252071.35936571754"/>
    <m/>
    <m/>
    <m/>
    <m/>
    <n v="135.60726876783013"/>
    <x v="2019"/>
    <n v="133.86000000000001"/>
    <n v="-1.0832911473845908E-4"/>
    <n v="133.97"/>
    <n v="137.45812140975204"/>
    <n v="-2.628162168957604E-2"/>
    <n v="0"/>
    <d v="2012-03-14T00:00:00"/>
  </r>
  <r>
    <x v="2062"/>
    <n v="1419.04"/>
    <n v="7.504597187018458E-3"/>
    <n v="1.8368470622904809E-3"/>
    <n v="0"/>
    <n v="2449.08"/>
    <n v="2449.08"/>
    <n v="1419.04"/>
    <n v="15.64"/>
    <n v="0.15640000000000001"/>
    <n v="4.1667522669744758E-2"/>
    <n v="0.15"/>
    <n v="6858.26"/>
    <n v="6124.18"/>
    <n v="5.5899215495876692E-5"/>
    <n v="0.11473247733025525"/>
    <n v="15.26"/>
    <n v="16.0565"/>
    <n v="-1"/>
    <n v="-1"/>
    <n v="0.97499999999999998"/>
    <n v="2.5000000000000022E-2"/>
    <n v="212587.76272105033"/>
    <n v="9.0834536436079638E-4"/>
    <n v="0"/>
    <n v="0"/>
    <n v="0"/>
    <n v="253951.58324806578"/>
    <m/>
    <m/>
    <m/>
    <m/>
    <n v="136.61877608860976"/>
    <x v="2020"/>
    <n v="134.85"/>
    <n v="-1.2357026527953785E-4"/>
    <n v="134.88999999999999"/>
    <n v="137.45812140975204"/>
    <n v="-1.9095160279403944E-2"/>
    <n v="0"/>
    <d v="2012-03-15T00:00:00"/>
  </r>
  <r>
    <x v="2063"/>
    <n v="1413.38"/>
    <n v="-3.9886120193932673E-3"/>
    <n v="6.6501713409317098E-4"/>
    <n v="0"/>
    <n v="2439.89"/>
    <n v="2439.89"/>
    <n v="1413.38"/>
    <n v="15.66"/>
    <n v="0.15659999999999999"/>
    <n v="4.0962120041338604E-2"/>
    <n v="0.151"/>
    <n v="6990.53"/>
    <n v="6242.28"/>
    <n v="1.5972713622944671E-5"/>
    <n v="0.11563787995866139"/>
    <n v="15.536000000000001"/>
    <n v="15.935999999999998"/>
    <n v="-1"/>
    <n v="-1"/>
    <n v="0.97499999999999998"/>
    <n v="2.5000000000000022E-2"/>
    <n v="211863.52056787745"/>
    <n v="8.3062710522545657E-3"/>
    <n v="0"/>
    <n v="0"/>
    <n v="0"/>
    <n v="253144.915459679"/>
    <m/>
    <m/>
    <m/>
    <m/>
    <n v="136.18481161179901"/>
    <x v="2021"/>
    <n v="134.41999999999999"/>
    <n v="-1.3729175753052214E-4"/>
    <n v="134.13"/>
    <n v="137.45812140975204"/>
    <n v="-2.2236417437190847E-2"/>
    <n v="0"/>
    <d v="2012-03-16T00:00:00"/>
  </r>
  <r>
    <x v="2064"/>
    <n v="1398.96"/>
    <n v="-1.0202493313900107E-2"/>
    <n v="-4.5959532279195026E-3"/>
    <n v="0"/>
    <n v="2415.0500000000002"/>
    <n v="2415.0500000000002"/>
    <n v="1398.96"/>
    <n v="16.440000000000001"/>
    <n v="0.16440000000000002"/>
    <n v="4.8494816223497064E-2"/>
    <n v="0.151"/>
    <n v="7237.45"/>
    <n v="6462.75"/>
    <n v="1.051628812094008E-4"/>
    <n v="0.11590518377650295"/>
    <n v="15.55"/>
    <n v="15.6755"/>
    <n v="-1"/>
    <n v="-1"/>
    <n v="0.97499999999999998"/>
    <n v="2.5000000000000022E-2"/>
    <n v="209943.09208910575"/>
    <n v="4.8711819603071138E-3"/>
    <n v="0"/>
    <n v="0"/>
    <n v="0"/>
    <n v="250855.67146631668"/>
    <m/>
    <m/>
    <m/>
    <m/>
    <n v="134.95326302863521"/>
    <x v="2022"/>
    <n v="133.19999999999999"/>
    <n v="-1.3020546156949919E-4"/>
    <n v="133.26"/>
    <n v="137.45812140975204"/>
    <n v="-3.110376261063752E-2"/>
    <n v="0"/>
    <d v="2012-03-19T00:00:00"/>
  </r>
  <r>
    <x v="2065"/>
    <n v="1398.08"/>
    <n v="-6.2903871447372861E-4"/>
    <n v="-3.6170690088588309E-3"/>
    <n v="0"/>
    <n v="2414.4"/>
    <n v="2414.4"/>
    <n v="1398.08"/>
    <n v="16.7"/>
    <n v="0.16699999999999998"/>
    <n v="4.6723588149337414E-2"/>
    <n v="0.151"/>
    <n v="7438.12"/>
    <n v="6641.92"/>
    <n v="3.9593875205462342E-7"/>
    <n v="0.12027641185066257"/>
    <n v="15.744"/>
    <n v="15.544"/>
    <n v="1"/>
    <n v="0"/>
    <n v="0.9"/>
    <n v="9.9999999999999978E-2"/>
    <n v="209959.84020720085"/>
    <n v="-4.2374330110716008E-3"/>
    <n v="0"/>
    <n v="0"/>
    <n v="0"/>
    <n v="250963.72716632386"/>
    <m/>
    <m/>
    <m/>
    <m/>
    <n v="135.01139394199893"/>
    <x v="2023"/>
    <n v="133.25"/>
    <n v="-1.008857875793856E-4"/>
    <n v="133.18"/>
    <n v="137.45812140975204"/>
    <n v="-3.0711640735746948E-2"/>
    <n v="0"/>
    <d v="2012-03-20T00:00:00"/>
  </r>
  <r>
    <x v="2066"/>
    <n v="1382.2"/>
    <n v="-1.1358434424353359E-2"/>
    <n v="-1.8673981285102004E-2"/>
    <n v="0"/>
    <n v="2387.0300000000002"/>
    <n v="2387.0300000000002"/>
    <n v="1382.2"/>
    <n v="18.809999999999999"/>
    <n v="0.18809999999999999"/>
    <n v="7.9828519648195567E-2"/>
    <n v="0.151"/>
    <n v="7836.35"/>
    <n v="6997.47"/>
    <n v="1.3049484676903051E-4"/>
    <n v="0.10827148035180442"/>
    <n v="15.988"/>
    <n v="15.4815"/>
    <n v="1"/>
    <n v="0"/>
    <n v="0.9"/>
    <n v="9.9999999999999978E-2"/>
    <n v="208937.44702262603"/>
    <n v="-2.0157217174462394E-3"/>
    <n v="0"/>
    <n v="0"/>
    <n v="0"/>
    <n v="249746.89737191485"/>
    <m/>
    <m/>
    <m/>
    <m/>
    <n v="134.35677389555519"/>
    <x v="2024"/>
    <n v="132.59"/>
    <n v="-1.0001479060250951E-4"/>
    <n v="132.5"/>
    <n v="137.45812140975204"/>
    <n v="-3.5511778574995989E-2"/>
    <n v="0"/>
    <d v="2012-03-21T00:00:00"/>
  </r>
  <r>
    <x v="2067"/>
    <n v="1358.59"/>
    <n v="-1.7081464332224128E-2"/>
    <n v="-4.3260042804344589E-2"/>
    <n v="0"/>
    <n v="2346.27"/>
    <n v="2346.27"/>
    <n v="1358.59"/>
    <n v="20.39"/>
    <n v="0.2039"/>
    <n v="9.1313295925231353E-2"/>
    <n v="0.151"/>
    <n v="8341.4"/>
    <n v="7448.44"/>
    <n v="2.9683966237753219E-4"/>
    <n v="0.11258670407476865"/>
    <n v="16.649999999999999"/>
    <n v="15.5665"/>
    <n v="1"/>
    <n v="0"/>
    <n v="0.9"/>
    <n v="9.9999999999999978E-2"/>
    <n v="207071.9364889797"/>
    <n v="-9.9065662274423483E-3"/>
    <n v="0"/>
    <n v="0"/>
    <n v="0"/>
    <n v="247518.38415353742"/>
    <m/>
    <m/>
    <m/>
    <m/>
    <n v="133.15789675331422"/>
    <x v="2025"/>
    <n v="131.41"/>
    <n v="-1.4971870617253025E-4"/>
    <n v="131.63999999999999"/>
    <n v="137.45812140975204"/>
    <n v="-4.4142869716970234E-2"/>
    <n v="0"/>
    <d v="2012-03-22T00:00:00"/>
  </r>
  <r>
    <x v="2068"/>
    <n v="1368.71"/>
    <n v="7.4488992264039044E-3"/>
    <n v="-3.1822531558547418E-2"/>
    <n v="-1"/>
    <n v="2364.09"/>
    <n v="2364.09"/>
    <n v="1368.71"/>
    <n v="20.02"/>
    <n v="0.20019999999999999"/>
    <n v="7.7796758439801869E-2"/>
    <n v="0.151"/>
    <n v="8200.61"/>
    <n v="7322.7"/>
    <n v="5.5075592486735872E-5"/>
    <n v="0.12240324156019812"/>
    <n v="17.600000000000001"/>
    <n v="15.803999999999998"/>
    <n v="1"/>
    <n v="0"/>
    <n v="0"/>
    <n v="0"/>
    <n v="208110.58252303689"/>
    <n v="-2.5946113555502692E-2"/>
    <n v="1"/>
    <n v="20"/>
    <n v="0"/>
    <n v="248792.53064686383"/>
    <m/>
    <m/>
    <m/>
    <m/>
    <n v="133.8433515642252"/>
    <x v="2026"/>
    <n v="132.08000000000001"/>
    <n v="-1.2686231958625172E-4"/>
    <n v="132.07"/>
    <n v="137.45812140975204"/>
    <n v="-3.9247425540185232E-2"/>
    <n v="1"/>
    <d v="2012-03-23T00:00:00"/>
  </r>
  <r>
    <x v="2069"/>
    <n v="1387.57"/>
    <n v="1.3779398119396991E-2"/>
    <n v="-7.8406401252503199E-3"/>
    <n v="0"/>
    <n v="2396.69"/>
    <n v="2396.69"/>
    <n v="1387.57"/>
    <n v="17.2"/>
    <n v="0.17199999999999999"/>
    <n v="4.7649992702429977E-2"/>
    <n v="0.15"/>
    <n v="7312.99"/>
    <n v="6530.09"/>
    <n v="1.8728813143969748E-4"/>
    <n v="0.12435000729757001"/>
    <n v="18.472000000000001"/>
    <n v="16.064999999999998"/>
    <n v="1"/>
    <n v="0"/>
    <n v="0.9"/>
    <n v="9.9999999999999978E-2"/>
    <n v="208110.58252303689"/>
    <n v="-1.7713941667641508E-2"/>
    <n v="0"/>
    <n v="0"/>
    <n v="4.166666666667318E-4"/>
    <n v="248793.56728240818"/>
    <m/>
    <m/>
    <m/>
    <m/>
    <n v="133.84390924485672"/>
    <x v="2027"/>
    <n v="132.08000000000001"/>
    <n v="-1.4872038531055232E-4"/>
    <n v="132.09"/>
    <n v="137.45812140975204"/>
    <n v="-3.9268428397573829E-2"/>
    <n v="0"/>
    <d v="2012-03-26T00:00:00"/>
  </r>
  <r>
    <x v="2070"/>
    <n v="1370.26"/>
    <n v="-1.2475046303970228E-2"/>
    <n v="-1.9686647714746819E-2"/>
    <n v="0"/>
    <n v="2366.84"/>
    <n v="2366.84"/>
    <n v="1370.26"/>
    <n v="19.55"/>
    <n v="0.19550000000000001"/>
    <n v="6.2805125302324322E-2"/>
    <n v="0.15"/>
    <n v="7946.5"/>
    <n v="7095.76"/>
    <n v="1.5759068765020581E-4"/>
    <n v="0.13269487469767569"/>
    <n v="18.624000000000002"/>
    <n v="16.159499999999994"/>
    <n v="1"/>
    <n v="0"/>
    <n v="0.9"/>
    <n v="9.9999999999999978E-2"/>
    <n v="207576.7732457055"/>
    <n v="-8.7286013930436557E-3"/>
    <n v="0"/>
    <n v="0"/>
    <n v="0"/>
    <n v="248160.03804038197"/>
    <m/>
    <m/>
    <m/>
    <m/>
    <n v="133.50308841375593"/>
    <x v="2028"/>
    <n v="131.74"/>
    <n v="-1.4688483188129986E-4"/>
    <n v="131.78"/>
    <n v="137.45812140975204"/>
    <n v="-4.1739781968946899E-2"/>
    <n v="0"/>
    <d v="2012-03-27T00:00:00"/>
  </r>
  <r>
    <x v="2071"/>
    <n v="1369.57"/>
    <n v="-5.0355407003055408E-4"/>
    <n v="-8.8317673604240143E-3"/>
    <n v="0"/>
    <n v="2365.65"/>
    <n v="2365.65"/>
    <n v="1369.57"/>
    <n v="19.55"/>
    <n v="0.19550000000000001"/>
    <n v="7.0142510876869457E-2"/>
    <n v="0.15"/>
    <n v="7827.01"/>
    <n v="6989.01"/>
    <n v="2.5369444495393165E-7"/>
    <n v="0.12535748912313055"/>
    <n v="19.193999999999999"/>
    <n v="16.366"/>
    <n v="1"/>
    <n v="0"/>
    <n v="0.9"/>
    <n v="9.9999999999999978E-2"/>
    <n v="207170.41717573212"/>
    <n v="-1.1350108473809128E-2"/>
    <n v="0"/>
    <n v="0"/>
    <n v="0"/>
    <n v="247674.59160855514"/>
    <m/>
    <m/>
    <m/>
    <m/>
    <n v="133.24193195028951"/>
    <x v="2029"/>
    <n v="131.47"/>
    <n v="-1.3147444167282973E-4"/>
    <n v="131.51"/>
    <n v="137.45812140975204"/>
    <n v="-4.3688989002673151E-2"/>
    <n v="0"/>
    <d v="2012-03-28T00:00:00"/>
  </r>
  <r>
    <x v="2072"/>
    <n v="1390.78"/>
    <n v="1.5486612586432358E-2"/>
    <n v="2.3736309558232471E-2"/>
    <n v="0"/>
    <n v="2402.29"/>
    <n v="2402.29"/>
    <n v="1390.78"/>
    <n v="18.46"/>
    <n v="0.18460000000000001"/>
    <n v="5.9296397005315804E-2"/>
    <n v="0.15"/>
    <n v="7307.03"/>
    <n v="6524.69"/>
    <n v="2.3617293056436373E-4"/>
    <n v="0.12530360299468421"/>
    <n v="19.341999999999999"/>
    <n v="16.619999999999997"/>
    <n v="1"/>
    <n v="0"/>
    <n v="0.9"/>
    <n v="9.9999999999999978E-2"/>
    <n v="208681.59652158758"/>
    <n v="-8.4572194791991961E-3"/>
    <n v="0"/>
    <n v="0"/>
    <n v="0"/>
    <n v="249481.65115975949"/>
    <m/>
    <m/>
    <m/>
    <m/>
    <n v="134.21407892825741"/>
    <x v="2030"/>
    <n v="132.41999999999999"/>
    <n v="-8.7891662500783063E-5"/>
    <n v="132.63"/>
    <n v="137.45812140975204"/>
    <n v="-3.6736716404318193E-2"/>
    <n v="0"/>
    <d v="2012-03-29T00:00:00"/>
  </r>
  <r>
    <x v="2073"/>
    <n v="1385.14"/>
    <n v="-4.0552783330216613E-3"/>
    <n v="1.2232131998806905E-2"/>
    <n v="0"/>
    <n v="2392.5700000000002"/>
    <n v="2392.5700000000002"/>
    <n v="1385.14"/>
    <n v="18.64"/>
    <n v="0.18640000000000001"/>
    <n v="5.2232960320324484E-2"/>
    <n v="0.14799999999999999"/>
    <n v="7526.81"/>
    <n v="6720.92"/>
    <n v="1.6512221382885785E-5"/>
    <n v="0.13416703967967553"/>
    <n v="18.956"/>
    <n v="16.791"/>
    <n v="1"/>
    <n v="0"/>
    <n v="0.9"/>
    <n v="9.9999999999999978E-2"/>
    <n v="208547.57049642535"/>
    <n v="7.773434005112323E-3"/>
    <n v="0"/>
    <n v="0"/>
    <n v="0"/>
    <n v="249323.54540964615"/>
    <m/>
    <m/>
    <m/>
    <m/>
    <n v="134.12902250215922"/>
    <x v="2031"/>
    <n v="132.34"/>
    <n v="-1.4352993093547095E-4"/>
    <n v="132.19"/>
    <n v="137.45812140975204"/>
    <n v="-3.7372227323685725E-2"/>
    <n v="0"/>
    <d v="2012-03-30T00:00:00"/>
  </r>
  <r>
    <x v="2074"/>
    <n v="1376.92"/>
    <n v="-5.9344181815557118E-3"/>
    <n v="-7.4816843021457968E-3"/>
    <n v="0"/>
    <n v="2378.48"/>
    <n v="2378.48"/>
    <n v="1376.92"/>
    <n v="18.36"/>
    <n v="0.18359999999999999"/>
    <n v="4.8783092039780568E-2"/>
    <n v="0.14899999999999999"/>
    <n v="7474.87"/>
    <n v="6674.53"/>
    <n v="3.5427456524216493E-5"/>
    <n v="0.13481690796021942"/>
    <n v="18.68"/>
    <n v="16.943999999999999"/>
    <n v="1"/>
    <n v="1"/>
    <n v="0.85"/>
    <n v="0.15000000000000002"/>
    <n v="207289.77646056106"/>
    <n v="2.0997873730908001E-3"/>
    <n v="0"/>
    <n v="0"/>
    <n v="0"/>
    <n v="247830.04127922843"/>
    <m/>
    <m/>
    <m/>
    <m/>
    <n v="133.32555948069955"/>
    <x v="2032"/>
    <n v="131.54"/>
    <n v="-1.1441906345555086E-4"/>
    <n v="131.63999999999999"/>
    <n v="137.45812140975204"/>
    <n v="-4.316348886853083E-2"/>
    <n v="0"/>
    <d v="2012-04-02T00:00:00"/>
  </r>
  <r>
    <x v="2075"/>
    <n v="1378.53"/>
    <n v="1.1692763559247865E-3"/>
    <n v="6.1626383577492172E-3"/>
    <n v="0"/>
    <n v="2381.3200000000002"/>
    <n v="2381.3200000000002"/>
    <n v="1378.53"/>
    <n v="17.440000000000001"/>
    <n v="0.1744"/>
    <n v="3.8748853689532542E-2"/>
    <n v="0.14799999999999999"/>
    <n v="7226.39"/>
    <n v="6452.64"/>
    <n v="1.3656102651409727E-6"/>
    <n v="0.13565114631046746"/>
    <n v="18.911999999999999"/>
    <n v="17.105499999999999"/>
    <n v="1"/>
    <n v="1"/>
    <n v="0.85"/>
    <n v="0.15000000000000002"/>
    <n v="206462.11847436673"/>
    <n v="-3.9440861321167198E-3"/>
    <n v="0"/>
    <n v="0"/>
    <n v="0"/>
    <n v="246845.81560918802"/>
    <m/>
    <m/>
    <m/>
    <m/>
    <n v="132.79607388066466"/>
    <x v="2033"/>
    <n v="131.54"/>
    <n v="-4.1112592759603439E-3"/>
    <n v="131.24"/>
    <n v="137.45812140975204"/>
    <n v="-4.6988249138501859E-2"/>
    <n v="0"/>
    <d v="2012-04-03T00:00:00"/>
  </r>
  <r>
    <x v="2076"/>
    <n v="1366.94"/>
    <n v="-8.407506546828758E-3"/>
    <n v="-1.7413141190489867E-3"/>
    <n v="0"/>
    <n v="2361.35"/>
    <n v="2361.35"/>
    <n v="1366.94"/>
    <n v="18.97"/>
    <n v="0.18969999999999998"/>
    <n v="5.4372847611429131E-2"/>
    <n v="0.14699999999999999"/>
    <n v="7537.61"/>
    <n v="6730.49"/>
    <n v="7.1285076175371396E-5"/>
    <n v="0.13532715238857085"/>
    <n v="18.490000000000002"/>
    <n v="17.198999999999998"/>
    <n v="1"/>
    <n v="1"/>
    <n v="0.85"/>
    <n v="0.15000000000000002"/>
    <n v="206320.19717079174"/>
    <n v="-5.369843426650478E-3"/>
    <n v="0"/>
    <n v="0"/>
    <n v="0"/>
    <n v="246680.8936330422"/>
    <m/>
    <m/>
    <m/>
    <m/>
    <n v="132.70735051756145"/>
    <x v="2034"/>
    <n v="130.91999999999999"/>
    <n v="-1.4160933357587613E-4"/>
    <n v="130.88999999999999"/>
    <n v="137.45812140975204"/>
    <n v="-4.769933443335006E-2"/>
    <n v="0"/>
    <d v="2012-04-04T00:00:00"/>
  </r>
  <r>
    <x v="2077"/>
    <n v="1371.97"/>
    <n v="3.6797518545070851E-3"/>
    <n v="-1.3548174850974259E-2"/>
    <n v="0"/>
    <n v="2370.04"/>
    <n v="2370.04"/>
    <n v="1371.97"/>
    <n v="18.100000000000001"/>
    <n v="0.18100000000000002"/>
    <n v="4.2834177187156042E-2"/>
    <n v="0.14499999999999999"/>
    <n v="7239.57"/>
    <n v="6464.35"/>
    <n v="1.3490915267390042E-5"/>
    <n v="0.13816582281284398"/>
    <n v="18.374000000000002"/>
    <n v="17.406500000000001"/>
    <n v="1"/>
    <n v="1"/>
    <n v="0.85"/>
    <n v="0.15000000000000002"/>
    <n v="205741.7626133021"/>
    <n v="-4.1039643426463712E-3"/>
    <n v="0"/>
    <n v="0"/>
    <n v="0"/>
    <n v="245989.45344984479"/>
    <m/>
    <m/>
    <m/>
    <m/>
    <n v="132.33537523645191"/>
    <x v="2035"/>
    <n v="130.55000000000001"/>
    <n v="-1.4439208306726847E-4"/>
    <n v="130.82"/>
    <n v="137.45812140975204"/>
    <n v="-5.0393325073515904E-2"/>
    <n v="0"/>
    <d v="2012-04-05T00:00:00"/>
  </r>
  <r>
    <x v="2078"/>
    <n v="1390.69"/>
    <n v="1.3644613220405777E-2"/>
    <n v="4.1517167024531787E-3"/>
    <n v="0"/>
    <n v="2402.71"/>
    <n v="2402.71"/>
    <n v="1390.69"/>
    <n v="16.82"/>
    <n v="0.16820000000000002"/>
    <n v="3.1652841707631663E-2"/>
    <n v="0.14399999999999999"/>
    <n v="6828.7"/>
    <n v="6097.47"/>
    <n v="1.8366656125345194E-4"/>
    <n v="0.13654715829236835"/>
    <n v="18.302"/>
    <n v="17.598500000000001"/>
    <n v="1"/>
    <n v="1"/>
    <n v="0.85"/>
    <n v="0.15000000000000002"/>
    <n v="206376.42828666163"/>
    <n v="-1.4087652947304186E-2"/>
    <n v="0"/>
    <n v="0"/>
    <n v="0"/>
    <n v="246777.57543078746"/>
    <m/>
    <m/>
    <m/>
    <m/>
    <n v="132.75936259289119"/>
    <x v="2036"/>
    <n v="130.96"/>
    <n v="-1.0729866205294591E-4"/>
    <n v="131.16999999999999"/>
    <n v="137.45812140975204"/>
    <n v="-4.7375689233538965E-2"/>
    <n v="0"/>
    <d v="2012-04-06T00:00:00"/>
  </r>
  <r>
    <x v="2079"/>
    <n v="1399.98"/>
    <n v="6.6801371980815816E-3"/>
    <n v="1.6766272082090472E-2"/>
    <n v="0"/>
    <n v="2418.89"/>
    <n v="2418.89"/>
    <n v="1399.98"/>
    <n v="16.239999999999998"/>
    <n v="0.16239999999999999"/>
    <n v="1.8738675446861003E-2"/>
    <n v="0.14599999999999999"/>
    <n v="6638.68"/>
    <n v="5927.79"/>
    <n v="4.4327951347114263E-5"/>
    <n v="0.14366132455313899"/>
    <n v="17.937999999999999"/>
    <n v="17.66"/>
    <n v="1"/>
    <n v="1"/>
    <n v="0.85"/>
    <n v="0.15000000000000002"/>
    <n v="206686.80323300362"/>
    <n v="-1.0410776805481636E-2"/>
    <n v="0"/>
    <n v="0"/>
    <n v="0"/>
    <n v="247160.06894124165"/>
    <m/>
    <m/>
    <m/>
    <m/>
    <n v="132.96513329371427"/>
    <x v="2037"/>
    <n v="131.16"/>
    <n v="-1.105924279121151E-4"/>
    <n v="131.21"/>
    <n v="137.45812140975204"/>
    <n v="-4.5923999599700172E-2"/>
    <n v="0"/>
    <d v="2012-04-09T00:00:00"/>
  </r>
  <r>
    <x v="2080"/>
    <n v="1403.36"/>
    <n v="2.4143202045743273E-3"/>
    <n v="1.8011315930740013E-2"/>
    <n v="0"/>
    <n v="2424.7800000000002"/>
    <n v="2424.7800000000002"/>
    <n v="1403.36"/>
    <n v="16.32"/>
    <n v="0.16320000000000001"/>
    <n v="2.5475637215049945E-2"/>
    <n v="0.14599999999999999"/>
    <n v="6631.63"/>
    <n v="5921.49"/>
    <n v="5.8149001946294773E-6"/>
    <n v="0.13772436278495007"/>
    <n v="17.513999999999999"/>
    <n v="17.698500000000003"/>
    <n v="-1"/>
    <n v="0"/>
    <n v="0.9"/>
    <n v="9.9999999999999978E-2"/>
    <n v="207078.01041790197"/>
    <n v="-2.90884209464215E-3"/>
    <n v="0"/>
    <n v="0"/>
    <n v="0"/>
    <n v="247632.25769587661"/>
    <m/>
    <m/>
    <m/>
    <m/>
    <n v="133.21915750146263"/>
    <x v="2038"/>
    <n v="131.41"/>
    <n v="-1.3223753070812361E-4"/>
    <n v="131.44999999999999"/>
    <n v="137.45812140975204"/>
    <n v="-4.4126157708656688E-2"/>
    <n v="0"/>
    <d v="2012-04-10T00:00:00"/>
  </r>
  <r>
    <x v="2081"/>
    <n v="1397.91"/>
    <n v="-3.8835366548852779E-3"/>
    <n v="2.2535285822683493E-2"/>
    <n v="0"/>
    <n v="2415.42"/>
    <n v="2415.42"/>
    <n v="1397.91"/>
    <n v="17.149999999999999"/>
    <n v="0.17149999999999999"/>
    <n v="3.3864731538284398E-2"/>
    <n v="0.14699999999999999"/>
    <n v="6765.08"/>
    <n v="6040.61"/>
    <n v="1.5140637140086827E-5"/>
    <n v="0.13763526846171559"/>
    <n v="17.29"/>
    <n v="17.740500000000004"/>
    <n v="-1"/>
    <n v="0"/>
    <n v="0.9"/>
    <n v="9.9999999999999978E-2"/>
    <n v="206770.80456950213"/>
    <n v="2.9830748036798749E-3"/>
    <n v="0"/>
    <n v="0"/>
    <n v="0"/>
    <n v="247270.26791224591"/>
    <m/>
    <m/>
    <m/>
    <m/>
    <n v="133.02441722631383"/>
    <x v="2039"/>
    <n v="131.21"/>
    <n v="-1.5007799327393379E-4"/>
    <n v="131.30000000000001"/>
    <n v="137.45812140975204"/>
    <n v="-4.5597983436465261E-2"/>
    <n v="0"/>
    <d v="2012-04-11T00:00:00"/>
  </r>
  <r>
    <x v="2082"/>
    <n v="1405.82"/>
    <n v="5.65844725339959E-3"/>
    <n v="2.4513981221575998E-2"/>
    <n v="0"/>
    <n v="2429.1"/>
    <n v="2429.1"/>
    <n v="1405.82"/>
    <n v="16.600000000000001"/>
    <n v="0.16600000000000001"/>
    <n v="2.8756409040123193E-2"/>
    <n v="0.14699999999999999"/>
    <n v="6607.95"/>
    <n v="5900.29"/>
    <n v="3.1837787927396831E-5"/>
    <n v="0.13724359095987682"/>
    <n v="16.925999999999998"/>
    <n v="17.823"/>
    <n v="-1"/>
    <n v="0"/>
    <n v="0.9"/>
    <n v="9.9999999999999978E-2"/>
    <n v="207343.48904914403"/>
    <n v="2.1840198142957234E-3"/>
    <n v="0"/>
    <n v="0"/>
    <n v="0"/>
    <n v="247956.34086138703"/>
    <m/>
    <m/>
    <m/>
    <m/>
    <n v="133.39350508715856"/>
    <x v="2040"/>
    <n v="131.57"/>
    <n v="-1.4529744110081122E-4"/>
    <n v="131.51"/>
    <n v="137.45812140975204"/>
    <n v="-4.2974821229141202E-2"/>
    <n v="0"/>
    <d v="2012-04-12T00:00:00"/>
  </r>
  <r>
    <x v="2083"/>
    <n v="1402.31"/>
    <n v="-2.4967634547807815E-3"/>
    <n v="8.3726045463894394E-3"/>
    <n v="0"/>
    <n v="2423.29"/>
    <n v="2423.29"/>
    <n v="1402.31"/>
    <n v="16.88"/>
    <n v="0.16879999999999998"/>
    <n v="3.0341240099908601E-2"/>
    <n v="0.14699999999999999"/>
    <n v="6599.28"/>
    <n v="5892.54"/>
    <n v="6.2494278457002514E-6"/>
    <n v="0.13845875990009138"/>
    <n v="16.625999999999998"/>
    <n v="17.871000000000002"/>
    <n v="-1"/>
    <n v="0"/>
    <n v="0.9"/>
    <n v="9.9999999999999978E-2"/>
    <n v="206850.33570905638"/>
    <n v="7.7851303279268258E-3"/>
    <n v="0"/>
    <n v="0"/>
    <n v="0"/>
    <n v="247390.04460131962"/>
    <m/>
    <m/>
    <m/>
    <m/>
    <n v="133.08885370060511"/>
    <x v="2041"/>
    <n v="131.26"/>
    <n v="-9.8857211346059515E-5"/>
    <n v="131.13"/>
    <n v="137.45812140975204"/>
    <n v="-4.5185379689560379E-2"/>
    <n v="0"/>
    <d v="2012-04-13T00:00:00"/>
  </r>
  <r>
    <x v="2084"/>
    <n v="1391.57"/>
    <n v="-7.6587915653457683E-3"/>
    <n v="-5.9663242170379105E-3"/>
    <n v="0"/>
    <n v="2405.17"/>
    <n v="2405.17"/>
    <n v="1391.57"/>
    <n v="17.559999999999999"/>
    <n v="0.17559999999999998"/>
    <n v="3.7446801156647835E-2"/>
    <n v="0.14699999999999999"/>
    <n v="6829.99"/>
    <n v="6098.52"/>
    <n v="5.9109506700989502E-5"/>
    <n v="0.13815319884335214"/>
    <n v="16.637999999999998"/>
    <n v="17.932000000000002"/>
    <n v="-1"/>
    <n v="0"/>
    <n v="0.9"/>
    <n v="9.9999999999999978E-2"/>
    <n v="206147.60180180278"/>
    <n v="2.2963253426233621E-3"/>
    <n v="0"/>
    <n v="0"/>
    <n v="0"/>
    <n v="246590.0578091623"/>
    <m/>
    <m/>
    <m/>
    <m/>
    <n v="132.65848341098646"/>
    <x v="2042"/>
    <n v="130.83000000000001"/>
    <n v="-8.2514121900079118E-5"/>
    <n v="130.71"/>
    <n v="137.45812140975204"/>
    <n v="-4.8297740899063468E-2"/>
    <n v="0"/>
    <d v="2012-04-16T00:00:00"/>
  </r>
  <r>
    <x v="2085"/>
    <n v="1369.1"/>
    <n v="-1.614722938838864E-2"/>
    <n v="-2.4527873810000878E-2"/>
    <n v="0"/>
    <n v="2366.39"/>
    <n v="2366.39"/>
    <n v="1369.1"/>
    <n v="19.16"/>
    <n v="0.19159999999999999"/>
    <n v="5.3313779510820059E-2"/>
    <n v="0.14699999999999999"/>
    <n v="7180.97"/>
    <n v="6411.89"/>
    <n v="2.6500637777617566E-4"/>
    <n v="0.13828622048917993"/>
    <n v="16.902000000000001"/>
    <n v="17.988"/>
    <n v="-1"/>
    <n v="0"/>
    <n v="0.9"/>
    <n v="9.9999999999999978E-2"/>
    <n v="204211.04161853329"/>
    <n v="-2.6087849962679321E-3"/>
    <n v="0"/>
    <n v="0"/>
    <n v="0"/>
    <n v="244278.90890748118"/>
    <m/>
    <m/>
    <m/>
    <m/>
    <n v="131.41515060609592"/>
    <x v="2043"/>
    <n v="129.6"/>
    <n v="-7.9186584358459378E-5"/>
    <n v="129.41"/>
    <n v="137.45812140975204"/>
    <n v="-5.7242045143552134E-2"/>
    <n v="0"/>
    <d v="2012-04-17T00:00:00"/>
  </r>
  <r>
    <x v="2086"/>
    <n v="1369.58"/>
    <n v="3.5059528157188602E-4"/>
    <n v="-2.0293741873543714E-2"/>
    <n v="0"/>
    <n v="2367.2600000000002"/>
    <n v="2367.2600000000002"/>
    <n v="1369.58"/>
    <n v="18.940000000000001"/>
    <n v="0.18940000000000001"/>
    <n v="4.115814962387554E-2"/>
    <n v="0.14699999999999999"/>
    <n v="6969.29"/>
    <n v="6222.83"/>
    <n v="1.2287397116734191E-7"/>
    <n v="0.14824185037612447"/>
    <n v="17.47"/>
    <n v="18.111000000000001"/>
    <n v="-1"/>
    <n v="0"/>
    <n v="0.9"/>
    <n v="9.9999999999999978E-2"/>
    <n v="203673.34397447144"/>
    <n v="-1.3844873212674247E-2"/>
    <n v="0"/>
    <n v="0"/>
    <n v="0"/>
    <n v="243639.65361707707"/>
    <m/>
    <m/>
    <m/>
    <m/>
    <n v="131.07124932276403"/>
    <x v="2044"/>
    <n v="129.26"/>
    <n v="-1.5069500099496036E-4"/>
    <n v="129.26"/>
    <n v="137.45812140975204"/>
    <n v="-5.9782573494399971E-2"/>
    <n v="0"/>
    <d v="2012-04-18T00:00:00"/>
  </r>
  <r>
    <x v="2087"/>
    <n v="1363.72"/>
    <n v="-4.2786839761094209E-3"/>
    <n v="-3.0230873103052724E-2"/>
    <n v="0"/>
    <n v="2357.4499999999998"/>
    <n v="2357.4499999999998"/>
    <n v="1363.72"/>
    <n v="19.05"/>
    <n v="0.1905"/>
    <n v="4.6373456069046221E-2"/>
    <n v="0.14699999999999999"/>
    <n v="7025.68"/>
    <n v="6273.16"/>
    <n v="1.8385775440967095E-5"/>
    <n v="0.14412654393095378"/>
    <n v="17.827999999999999"/>
    <n v="18.1175"/>
    <n v="-1"/>
    <n v="0"/>
    <n v="0.9"/>
    <n v="9.9999999999999978E-2"/>
    <n v="203053.76567406784"/>
    <n v="-1.4980164155571241E-2"/>
    <n v="0"/>
    <n v="0"/>
    <n v="0"/>
    <n v="242928.1022574034"/>
    <m/>
    <m/>
    <m/>
    <m/>
    <n v="130.68845479697504"/>
    <x v="2045"/>
    <n v="128.87"/>
    <n v="-7.9775566632300787E-5"/>
    <n v="128.9"/>
    <n v="137.45812140975204"/>
    <n v="-6.2552885190339302E-2"/>
    <n v="0"/>
    <d v="2012-04-19T00:00:00"/>
  </r>
  <r>
    <x v="2088"/>
    <n v="1354.58"/>
    <n v="-6.7022555949902696E-3"/>
    <n v="-3.4436365243262212E-2"/>
    <n v="-1"/>
    <n v="2342.31"/>
    <n v="2342.31"/>
    <n v="1354.58"/>
    <n v="20.079999999999998"/>
    <n v="0.20079999999999998"/>
    <n v="5.5960343594876755E-2"/>
    <n v="0.14699999999999999"/>
    <n v="7323.58"/>
    <n v="6539.13"/>
    <n v="4.5223157938053048E-5"/>
    <n v="0.14483965640512322"/>
    <n v="18.317999999999998"/>
    <n v="18.050500000000003"/>
    <n v="1"/>
    <n v="0"/>
    <n v="0"/>
    <n v="0"/>
    <n v="202689.8484365615"/>
    <n v="-2.0688970725574407E-2"/>
    <n v="1"/>
    <n v="20"/>
    <n v="0"/>
    <n v="242554.03788157157"/>
    <m/>
    <m/>
    <m/>
    <m/>
    <n v="130.48721873240373"/>
    <x v="2046"/>
    <n v="128.66999999999999"/>
    <n v="-9.3646894948173909E-5"/>
    <n v="128.61000000000001"/>
    <n v="137.45812140975204"/>
    <n v="-6.4020742212040016E-2"/>
    <n v="1"/>
    <d v="2012-04-20T00:00:00"/>
  </r>
  <r>
    <x v="2089"/>
    <n v="1357.99"/>
    <n v="2.5173854626527881E-3"/>
    <n v="-2.4260188215263656E-2"/>
    <n v="-1"/>
    <n v="2348.9299999999998"/>
    <n v="2348.9299999999998"/>
    <n v="1357.99"/>
    <n v="18.829999999999998"/>
    <n v="0.1883"/>
    <n v="4.6872359024645177E-2"/>
    <n v="0.14799999999999999"/>
    <n v="6974.05"/>
    <n v="6227.02"/>
    <n v="6.3213130477044819E-6"/>
    <n v="0.14142764097535482"/>
    <n v="18.957999999999998"/>
    <n v="18.0535"/>
    <n v="1"/>
    <n v="0"/>
    <n v="0"/>
    <n v="0"/>
    <n v="202689.8484365615"/>
    <n v="-2.0113514721807224E-2"/>
    <n v="1"/>
    <n v="20"/>
    <n v="4.1111111111113985E-4"/>
    <n v="242555.03504817173"/>
    <m/>
    <n v="-0.02"/>
    <m/>
    <m/>
    <n v="130.48775517985851"/>
    <x v="2047"/>
    <n v="128.66999999999999"/>
    <n v="-1.1556123569678167E-4"/>
    <n v="128.72999999999999"/>
    <n v="137.45812140975204"/>
    <n v="-6.4041255501434691E-2"/>
    <n v="0"/>
    <d v="2012-04-23T00:00:00"/>
  </r>
  <r>
    <x v="2090"/>
    <n v="1353.39"/>
    <n v="-3.3873592589046542E-3"/>
    <n v="-1.1500318085779671E-2"/>
    <n v="0"/>
    <n v="2341.23"/>
    <n v="2341.23"/>
    <n v="1353.39"/>
    <n v="19.89"/>
    <n v="0.19889999999999999"/>
    <n v="6.9772071208139358E-2"/>
    <n v="0.14899999999999999"/>
    <n v="7227.67"/>
    <n v="6453.46"/>
    <n v="1.1513191054487345E-5"/>
    <n v="0.12912792879186064"/>
    <n v="19.212"/>
    <n v="18.134999999999998"/>
    <n v="1"/>
    <n v="0"/>
    <n v="0.9"/>
    <n v="9.9999999999999978E-2"/>
    <n v="202689.8484365615"/>
    <n v="-1.6773192290471917E-2"/>
    <n v="0"/>
    <n v="0"/>
    <n v="4.1388888888893582E-4"/>
    <n v="242556.03895651124"/>
    <m/>
    <m/>
    <m/>
    <m/>
    <n v="130.48829525417855"/>
    <x v="2048"/>
    <n v="128.76"/>
    <n v="-8.363260870032363E-4"/>
    <n v="128.62"/>
    <n v="137.45812140975204"/>
    <n v="-6.406174234307449E-2"/>
    <n v="0"/>
    <d v="2012-04-24T00:00:00"/>
  </r>
  <r>
    <x v="2091"/>
    <n v="1338.35"/>
    <n v="-1.1112835176852354E-2"/>
    <n v="-2.296374854420391E-2"/>
    <n v="0"/>
    <n v="2315.4499999999998"/>
    <n v="2315.4499999999998"/>
    <n v="1338.35"/>
    <n v="21.87"/>
    <n v="0.21870000000000001"/>
    <n v="9.1518890998855545E-2"/>
    <n v="0.15"/>
    <n v="7714.62"/>
    <n v="6888.2"/>
    <n v="1.2488160922690997E-4"/>
    <n v="0.12718110900114446"/>
    <n v="19.358000000000001"/>
    <n v="18.151999999999997"/>
    <n v="1"/>
    <n v="0"/>
    <n v="0.9"/>
    <n v="9.9999999999999978E-2"/>
    <n v="202028.06398743755"/>
    <n v="-7.4491230734398117E-3"/>
    <n v="0"/>
    <n v="0"/>
    <n v="0"/>
    <n v="241786.43949695912"/>
    <m/>
    <m/>
    <m/>
    <m/>
    <n v="130.07427249087189"/>
    <x v="2049"/>
    <n v="128.34"/>
    <n v="-8.2512154029112939E-4"/>
    <n v="128.16"/>
    <n v="137.45812140975204"/>
    <n v="-6.7104201728007906E-2"/>
    <n v="0"/>
    <d v="2012-04-25T00:00:00"/>
  </r>
  <r>
    <x v="2092"/>
    <n v="1330.66"/>
    <n v="-5.7458811222772521E-3"/>
    <n v="-2.4430945690371741E-2"/>
    <n v="0"/>
    <n v="2302.56"/>
    <n v="2302.56"/>
    <n v="1330.66"/>
    <n v="21.97"/>
    <n v="0.21969999999999998"/>
    <n v="9.536096292228044E-2"/>
    <n v="0.1515"/>
    <n v="8000.4"/>
    <n v="7143.35"/>
    <n v="3.3205855411225792E-5"/>
    <n v="0.12433903707771954"/>
    <n v="19.943999999999999"/>
    <n v="18.267999999999997"/>
    <n v="1"/>
    <n v="0"/>
    <n v="0.9"/>
    <n v="9.9999999999999978E-2"/>
    <n v="201731.66209503415"/>
    <n v="-8.0780329665530726E-3"/>
    <n v="0"/>
    <n v="0"/>
    <n v="0"/>
    <n v="241470.69973635249"/>
    <m/>
    <m/>
    <m/>
    <m/>
    <n v="129.90441342126155"/>
    <x v="2050"/>
    <n v="128.16999999999999"/>
    <n v="-8.3237421466175743E-4"/>
    <n v="128.13999999999999"/>
    <n v="137.45812140975204"/>
    <n v="-6.8346684186378903E-2"/>
    <n v="0"/>
    <d v="2012-04-26T00:00:00"/>
  </r>
  <r>
    <x v="2093"/>
    <n v="1324.8"/>
    <n v="-4.4038296785054998E-3"/>
    <n v="-2.2132519773886972E-2"/>
    <n v="0"/>
    <n v="2293.21"/>
    <n v="2293.21"/>
    <n v="1324.8"/>
    <n v="22.27"/>
    <n v="0.22270000000000001"/>
    <n v="0.10422880338800868"/>
    <n v="0.1555"/>
    <n v="8167.79"/>
    <n v="7292.79"/>
    <n v="1.947946861773021E-5"/>
    <n v="0.11847119661199133"/>
    <n v="20.527999999999999"/>
    <n v="18.443499999999993"/>
    <n v="1"/>
    <n v="0"/>
    <n v="0.9"/>
    <n v="9.9999999999999978E-2"/>
    <n v="201354.13519685756"/>
    <n v="-6.5111010113245715E-3"/>
    <n v="0"/>
    <n v="0"/>
    <n v="0"/>
    <n v="241093.43617615188"/>
    <m/>
    <m/>
    <m/>
    <m/>
    <n v="129.70145628589654"/>
    <x v="2051"/>
    <n v="127.96"/>
    <n v="-7.8222906435532202E-4"/>
    <n v="128.19"/>
    <n v="137.45812140975204"/>
    <n v="-6.9826470363401838E-2"/>
    <n v="0"/>
    <d v="2012-04-27T00:00:00"/>
  </r>
  <r>
    <x v="2094"/>
    <n v="1304.8599999999999"/>
    <n v="-1.5051328502415529E-2"/>
    <n v="-3.9701233738955288E-2"/>
    <n v="0"/>
    <n v="2258.9299999999998"/>
    <n v="2258.9299999999998"/>
    <n v="1304.8599999999999"/>
    <n v="24.49"/>
    <n v="0.24489999999999998"/>
    <n v="0.1255029860891069"/>
    <n v="0.1545"/>
    <n v="8761.6200000000008"/>
    <n v="7822.98"/>
    <n v="2.2999995251491202E-4"/>
    <n v="0.11939701391089308"/>
    <n v="20.966000000000001"/>
    <n v="18.625"/>
    <n v="1"/>
    <n v="0"/>
    <n v="0.9"/>
    <n v="9.9999999999999978E-2"/>
    <n v="200090.40875408641"/>
    <n v="-6.5899365459439752E-3"/>
    <n v="0"/>
    <n v="0"/>
    <n v="0"/>
    <n v="239602.69692408474"/>
    <m/>
    <m/>
    <m/>
    <m/>
    <n v="128.89948069086464"/>
    <x v="2052"/>
    <n v="127.17"/>
    <n v="-8.1772554041781298E-4"/>
    <n v="127.36"/>
    <n v="137.45812140975204"/>
    <n v="-7.5602019437970402E-2"/>
    <n v="0"/>
    <d v="2012-04-30T00:00:00"/>
  </r>
  <r>
    <x v="2095"/>
    <n v="1295.22"/>
    <n v="-7.387765737320362E-3"/>
    <n v="-4.3701640217370996E-2"/>
    <n v="0"/>
    <n v="2242.25"/>
    <n v="2242.25"/>
    <n v="1295.22"/>
    <n v="25.1"/>
    <n v="0.251"/>
    <n v="0.13189946149080334"/>
    <n v="0.155"/>
    <n v="9414.1"/>
    <n v="8405.5400000000009"/>
    <n v="5.4985049166380178E-5"/>
    <n v="0.11910053850919668"/>
    <n v="22.097999999999999"/>
    <n v="18.9315"/>
    <n v="1"/>
    <n v="0"/>
    <n v="0.9"/>
    <n v="9.9999999999999978E-2"/>
    <n v="200250.03876718189"/>
    <n v="-1.2824715704934153E-2"/>
    <n v="0"/>
    <n v="0"/>
    <n v="0"/>
    <n v="239794.71461675173"/>
    <m/>
    <m/>
    <m/>
    <m/>
    <n v="129.00278078383511"/>
    <x v="2053"/>
    <n v="127.27"/>
    <n v="-8.2870477054119984E-4"/>
    <n v="126.88"/>
    <n v="137.45812140975204"/>
    <n v="-7.488528549880602E-2"/>
    <n v="0"/>
    <d v="2012-05-01T00:00:00"/>
  </r>
  <r>
    <x v="2096"/>
    <n v="1315.99"/>
    <n v="1.6035885795463223E-2"/>
    <n v="-1.655291924505542E-2"/>
    <n v="0"/>
    <n v="2278.2399999999998"/>
    <n v="2278.2399999999998"/>
    <n v="1315.99"/>
    <n v="22.01"/>
    <n v="0.22010000000000002"/>
    <n v="9.9163541362451119E-2"/>
    <n v="0.1555"/>
    <n v="8164.11"/>
    <n v="7289.4"/>
    <n v="2.5308575563090876E-4"/>
    <n v="0.1209364586375489"/>
    <n v="23.139999999999997"/>
    <n v="19.314499999999999"/>
    <n v="1"/>
    <n v="0"/>
    <n v="0.9"/>
    <n v="9.9999999999999978E-2"/>
    <n v="200481.06199672766"/>
    <n v="-1.2037157697827316E-2"/>
    <n v="0"/>
    <n v="0"/>
    <n v="0"/>
    <n v="240074.77288443231"/>
    <m/>
    <m/>
    <m/>
    <m/>
    <n v="129.15344421847351"/>
    <x v="2054"/>
    <n v="127.4"/>
    <n v="-7.6054436624095612E-4"/>
    <n v="127.42"/>
    <n v="137.45812140975204"/>
    <n v="-7.3877153694977493E-2"/>
    <n v="0"/>
    <d v="2012-05-02T00:00:00"/>
  </r>
  <r>
    <x v="2097"/>
    <n v="1316.63"/>
    <n v="4.8632588393537901E-4"/>
    <n v="-1.0320712238842789E-2"/>
    <n v="0"/>
    <n v="2279.4"/>
    <n v="2279.4"/>
    <n v="1316.63"/>
    <n v="22.48"/>
    <n v="0.2248"/>
    <n v="9.3961152907600737E-2"/>
    <n v="0.1555"/>
    <n v="8394.4599999999991"/>
    <n v="7495.05"/>
    <n v="2.3639789431135439E-7"/>
    <n v="0.13083884709239926"/>
    <n v="23.167999999999999"/>
    <n v="19.466499999999996"/>
    <n v="1"/>
    <n v="1"/>
    <n v="0.85"/>
    <n v="0.15000000000000002"/>
    <n v="201134.41236579983"/>
    <n v="-7.6573618544703015E-3"/>
    <n v="0"/>
    <n v="0"/>
    <n v="0"/>
    <n v="240862.15668473361"/>
    <m/>
    <m/>
    <m/>
    <m/>
    <n v="129.57703445458591"/>
    <x v="2055"/>
    <n v="127.82"/>
    <n v="-8.0344222544093125E-4"/>
    <n v="127.96"/>
    <n v="137.45812140975204"/>
    <n v="-7.0863891453683436E-2"/>
    <n v="0"/>
    <d v="2012-05-03T00:00:00"/>
  </r>
  <r>
    <x v="2098"/>
    <n v="1318.86"/>
    <n v="1.6937180529077445E-3"/>
    <n v="-4.2231645074295443E-3"/>
    <n v="0"/>
    <n v="2283.36"/>
    <n v="2283.36"/>
    <n v="1318.86"/>
    <n v="22.33"/>
    <n v="0.22329999999999997"/>
    <n v="9.2510591812491411E-2"/>
    <n v="0.156"/>
    <n v="8344.66"/>
    <n v="7450.57"/>
    <n v="2.8638296381693115E-6"/>
    <n v="0.13078940818750856"/>
    <n v="23.270000000000003"/>
    <n v="19.685500000000001"/>
    <n v="1"/>
    <n v="1"/>
    <n v="0.85"/>
    <n v="0.15000000000000002"/>
    <n v="201244.93025880406"/>
    <n v="-2.9606147246878933E-3"/>
    <n v="0"/>
    <n v="0"/>
    <n v="0"/>
    <n v="241003.50225514849"/>
    <m/>
    <m/>
    <m/>
    <m/>
    <n v="129.65307437758477"/>
    <x v="2056"/>
    <n v="127.89"/>
    <n v="-7.9031598188894492E-4"/>
    <n v="127.92"/>
    <n v="137.45812140975204"/>
    <n v="-7.0342842034430975E-2"/>
    <n v="0"/>
    <d v="2012-05-04T00:00:00"/>
  </r>
  <r>
    <x v="2099"/>
    <n v="1320.68"/>
    <n v="1.3799796794202734E-3"/>
    <n v="1.2208143674406258E-2"/>
    <n v="0"/>
    <n v="2286.87"/>
    <n v="2286.87"/>
    <n v="1320.68"/>
    <n v="21.54"/>
    <n v="0.21539999999999998"/>
    <n v="8.7641888650772187E-2"/>
    <n v="0.153"/>
    <n v="8179.03"/>
    <n v="7302.67"/>
    <n v="1.9017192798567835E-6"/>
    <n v="0.12775811134922779"/>
    <n v="23.282000000000004"/>
    <n v="19.960999999999999"/>
    <n v="1"/>
    <n v="1"/>
    <n v="0.85"/>
    <n v="0.15000000000000002"/>
    <n v="200881.75524497026"/>
    <n v="-5.4235259656687518E-4"/>
    <n v="0"/>
    <n v="0"/>
    <n v="0"/>
    <n v="240600.86585295602"/>
    <m/>
    <m/>
    <m/>
    <m/>
    <n v="129.43646737016746"/>
    <x v="2057"/>
    <n v="127.67"/>
    <n v="-7.6671579849219018E-4"/>
    <n v="127.95"/>
    <n v="137.45812140975204"/>
    <n v="-7.1920144945645692E-2"/>
    <n v="0"/>
    <d v="2012-05-07T00:00:00"/>
  </r>
  <r>
    <x v="2100"/>
    <n v="1317.82"/>
    <n v="-2.1655510797469191E-3"/>
    <n v="1.7430358331979701E-2"/>
    <n v="0"/>
    <n v="2281.92"/>
    <n v="2281.92"/>
    <n v="1317.82"/>
    <n v="21.76"/>
    <n v="0.21760000000000002"/>
    <n v="9.0362481777972237E-2"/>
    <n v="0.153"/>
    <n v="8258.8799999999992"/>
    <n v="7373.95"/>
    <n v="4.6997872717129565E-6"/>
    <n v="0.12723751822202778"/>
    <n v="22.692"/>
    <n v="20.226000000000003"/>
    <n v="1"/>
    <n v="1"/>
    <n v="0.85"/>
    <n v="0.15000000000000002"/>
    <n v="200806.10390089036"/>
    <n v="3.9549446463293947E-3"/>
    <n v="0"/>
    <n v="0"/>
    <n v="0"/>
    <n v="240510.53580231842"/>
    <m/>
    <m/>
    <m/>
    <m/>
    <n v="129.3878723553056"/>
    <x v="2058"/>
    <n v="127.62"/>
    <n v="-7.7653032526725507E-4"/>
    <n v="127.6"/>
    <n v="137.45812140975204"/>
    <n v="-7.2292725289330506E-2"/>
    <n v="0"/>
    <d v="2012-05-08T00:00:00"/>
  </r>
  <r>
    <x v="2101"/>
    <n v="1332.42"/>
    <n v="1.1078903036833676E-2"/>
    <n v="1.2473375573350154E-2"/>
    <n v="0"/>
    <n v="2307.5700000000002"/>
    <n v="2307.5700000000002"/>
    <n v="1332.42"/>
    <n v="21.03"/>
    <n v="0.21030000000000001"/>
    <n v="9.1390778339635687E-2"/>
    <n v="0.154"/>
    <n v="7775.73"/>
    <n v="6942.5"/>
    <n v="1.2139591721216329E-4"/>
    <n v="0.11890922166036433"/>
    <n v="22.023999999999997"/>
    <n v="20.498000000000001"/>
    <n v="1"/>
    <n v="1"/>
    <n v="0.85"/>
    <n v="0.15000000000000002"/>
    <n v="200934.73302345266"/>
    <n v="2.7768540627099991E-3"/>
    <n v="0"/>
    <n v="0"/>
    <n v="0"/>
    <n v="240697.97862353802"/>
    <m/>
    <m/>
    <m/>
    <m/>
    <n v="129.4887112967057"/>
    <x v="2059"/>
    <n v="127.71"/>
    <n v="-8.0653721725509886E-4"/>
    <n v="128"/>
    <n v="137.45812140975204"/>
    <n v="-7.1666367739758763E-2"/>
    <n v="0"/>
    <d v="2012-05-09T00:00:00"/>
  </r>
  <r>
    <x v="2102"/>
    <n v="1313.32"/>
    <n v="-1.433481935125569E-2"/>
    <n v="-2.347769661840915E-3"/>
    <n v="0"/>
    <n v="2275.19"/>
    <n v="2275.19"/>
    <n v="1313.32"/>
    <n v="24.14"/>
    <n v="0.2414"/>
    <n v="0.11883499066224397"/>
    <n v="0.154"/>
    <n v="8588.6299999999992"/>
    <n v="7668.27"/>
    <n v="2.0847188279406962E-4"/>
    <n v="0.12256500933775603"/>
    <n v="21.827999999999999"/>
    <n v="20.692"/>
    <n v="1"/>
    <n v="1"/>
    <n v="0.85"/>
    <n v="0.15000000000000002"/>
    <n v="201637.28649607813"/>
    <n v="2.2629121284902798E-3"/>
    <n v="0"/>
    <n v="0"/>
    <n v="0"/>
    <n v="241601.61187926607"/>
    <m/>
    <m/>
    <m/>
    <m/>
    <n v="129.97484045507343"/>
    <x v="2060"/>
    <n v="128.18"/>
    <n v="-7.5886898208321618E-4"/>
    <n v="127.76"/>
    <n v="137.45812140975204"/>
    <n v="-6.8205451520235272E-2"/>
    <n v="0"/>
    <d v="2012-05-10T00:00:00"/>
  </r>
  <r>
    <x v="2103"/>
    <n v="1310.33"/>
    <n v="-2.2766728596229635E-3"/>
    <n v="-6.3181605743716229E-3"/>
    <n v="0"/>
    <n v="2270.25"/>
    <n v="2270.25"/>
    <n v="1310.33"/>
    <n v="24.06"/>
    <n v="0.24059999999999998"/>
    <n v="0.10890518182999553"/>
    <n v="0.156"/>
    <n v="8707.48"/>
    <n v="7774.37"/>
    <n v="5.1950645282212201E-6"/>
    <n v="0.13169481817000445"/>
    <n v="22.16"/>
    <n v="21.068999999999999"/>
    <n v="1"/>
    <n v="1"/>
    <n v="0.85"/>
    <n v="0.15000000000000002"/>
    <n v="201665.56886733338"/>
    <n v="2.5001894224034871E-3"/>
    <n v="0"/>
    <n v="0"/>
    <n v="0"/>
    <n v="241657.21630811383"/>
    <m/>
    <m/>
    <m/>
    <m/>
    <n v="130.0047540666254"/>
    <x v="2061"/>
    <n v="128.21"/>
    <n v="-7.887692853472128E-4"/>
    <n v="127.9"/>
    <n v="137.45812140975204"/>
    <n v="-6.8015257475817048E-2"/>
    <n v="0"/>
    <d v="2012-05-11T00:00:00"/>
  </r>
  <r>
    <x v="2104"/>
    <n v="1278.04"/>
    <n v="-2.4642647272061224E-2"/>
    <n v="-3.2340787525853121E-2"/>
    <n v="0"/>
    <n v="2214.41"/>
    <n v="2214.41"/>
    <n v="1278.04"/>
    <n v="26.66"/>
    <n v="0.2666"/>
    <n v="0.13533841719956125"/>
    <n v="0.157"/>
    <n v="9287.4500000000007"/>
    <n v="8292.17"/>
    <n v="6.2257034171330676E-4"/>
    <n v="0.13126158280043876"/>
    <n v="22.506"/>
    <n v="21.428000000000001"/>
    <n v="1"/>
    <n v="1"/>
    <n v="0.85"/>
    <n v="0.15000000000000002"/>
    <n v="199456.17533462989"/>
    <n v="2.0901823861518842E-3"/>
    <n v="0"/>
    <n v="0"/>
    <n v="0"/>
    <n v="239019.27267786168"/>
    <m/>
    <m/>
    <m/>
    <m/>
    <n v="128.58561493173073"/>
    <x v="2062"/>
    <n v="126.81"/>
    <n v="-8.1121072634560143E-4"/>
    <n v="126.78"/>
    <n v="137.45812140975204"/>
    <n v="-7.8212847169008226E-2"/>
    <n v="0"/>
    <d v="2012-05-14T00:00:00"/>
  </r>
  <r>
    <x v="2105"/>
    <n v="1278.18"/>
    <n v="1.0954273731655917E-4"/>
    <n v="-3.0065693708789643E-2"/>
    <n v="0"/>
    <n v="2214.6999999999998"/>
    <n v="2214.6999999999998"/>
    <n v="1278.18"/>
    <n v="26.12"/>
    <n v="0.26119999999999999"/>
    <n v="0.1062930085241571"/>
    <n v="0.157"/>
    <n v="9042.68"/>
    <n v="8073.57"/>
    <n v="1.1998296960514584E-8"/>
    <n v="0.15490699147584289"/>
    <n v="23.53"/>
    <n v="21.882999999999999"/>
    <n v="1"/>
    <n v="1"/>
    <n v="0.85"/>
    <n v="0.15000000000000002"/>
    <n v="198686.03086297962"/>
    <n v="-7.0966121766603552E-3"/>
    <n v="0"/>
    <n v="0"/>
    <n v="0"/>
    <n v="238100.9793619976"/>
    <m/>
    <m/>
    <m/>
    <m/>
    <n v="128.09159907524696"/>
    <x v="2063"/>
    <n v="126.31"/>
    <n v="-7.8793287796175004E-4"/>
    <n v="126.12"/>
    <n v="137.45812140975204"/>
    <n v="-8.1825977950324424E-2"/>
    <n v="0"/>
    <d v="2012-05-15T00:00:00"/>
  </r>
  <r>
    <x v="2106"/>
    <n v="1285.5"/>
    <n v="5.7268929258789125E-3"/>
    <n v="-3.5417703819744406E-2"/>
    <n v="0"/>
    <n v="2227.4499999999998"/>
    <n v="2227.4499999999998"/>
    <n v="1285.5"/>
    <n v="24.68"/>
    <n v="0.24679999999999999"/>
    <n v="9.2123792754634365E-2"/>
    <n v="0.157"/>
    <n v="8647.09"/>
    <n v="7720.36"/>
    <n v="3.2610456861996186E-5"/>
    <n v="0.15467620724536563"/>
    <n v="24.402000000000001"/>
    <n v="22.231000000000002"/>
    <n v="1"/>
    <n v="1"/>
    <n v="0.85"/>
    <n v="0.15000000000000002"/>
    <n v="198349.36143554404"/>
    <n v="-1.0557811723477917E-2"/>
    <n v="0"/>
    <n v="0"/>
    <n v="0"/>
    <n v="237703.68199994534"/>
    <m/>
    <m/>
    <m/>
    <m/>
    <n v="127.87786432056424"/>
    <x v="2064"/>
    <n v="126.1"/>
    <n v="-8.1997737880512567E-4"/>
    <n v="126.2"/>
    <n v="137.45812140975204"/>
    <n v="-8.3381908901937196E-2"/>
    <n v="0"/>
    <d v="2012-05-16T00:00:00"/>
  </r>
  <r>
    <x v="2107"/>
    <n v="1315.13"/>
    <n v="2.3049397121742699E-2"/>
    <n v="1.9665126532539823E-3"/>
    <n v="0"/>
    <n v="2279.42"/>
    <n v="2279.42"/>
    <n v="1315.13"/>
    <n v="22.16"/>
    <n v="0.22159999999999999"/>
    <n v="6.7908118246511495E-2"/>
    <n v="0.159"/>
    <n v="7998.81"/>
    <n v="7141.54"/>
    <n v="5.1928256800319356E-4"/>
    <n v="0.1536918817534885"/>
    <n v="25.131999999999998"/>
    <n v="22.518000000000004"/>
    <n v="1"/>
    <n v="1"/>
    <n v="0.85"/>
    <n v="0.15000000000000002"/>
    <n v="200004.78706792311"/>
    <n v="-1.286672318422355E-2"/>
    <n v="0"/>
    <n v="0"/>
    <n v="0"/>
    <n v="239744.66229215392"/>
    <m/>
    <m/>
    <m/>
    <m/>
    <n v="128.97585404748844"/>
    <x v="2065"/>
    <n v="127.18"/>
    <n v="-8.2457868098684273E-4"/>
    <n v="127.26"/>
    <n v="137.45812140975204"/>
    <n v="-7.5535670209321726E-2"/>
    <n v="0"/>
    <d v="2012-05-17T00:00:00"/>
  </r>
  <r>
    <x v="2108"/>
    <n v="1314.99"/>
    <n v="-1.0645335442127646E-4"/>
    <n v="4.1367321584556693E-3"/>
    <n v="0"/>
    <n v="2279.2800000000002"/>
    <n v="2279.2800000000002"/>
    <n v="1314.99"/>
    <n v="21.72"/>
    <n v="0.21719999999999998"/>
    <n v="5.430797227644224E-2"/>
    <n v="0.159"/>
    <n v="7915.89"/>
    <n v="7067.49"/>
    <n v="1.1333523148395536E-8"/>
    <n v="0.16289202772355774"/>
    <n v="24.736000000000001"/>
    <n v="22.673500000000001"/>
    <n v="1"/>
    <n v="1"/>
    <n v="0.85"/>
    <n v="0.15000000000000002"/>
    <n v="199675.6147581877"/>
    <n v="-8.0962179987815741E-3"/>
    <n v="0"/>
    <n v="0"/>
    <n v="0"/>
    <n v="239359.3476517915"/>
    <m/>
    <m/>
    <m/>
    <m/>
    <n v="128.76856565848902"/>
    <x v="2066"/>
    <n v="126.97"/>
    <n v="-8.0653386586748699E-4"/>
    <n v="127.12"/>
    <n v="137.45812140975204"/>
    <n v="-7.7045480514983167E-2"/>
    <n v="0"/>
    <d v="2012-05-18T00:00:00"/>
  </r>
  <r>
    <x v="2109"/>
    <n v="1325.66"/>
    <n v="8.1141301454763504E-3"/>
    <n v="3.6893509575993244E-2"/>
    <n v="0"/>
    <n v="2297.8200000000002"/>
    <n v="2297.8200000000002"/>
    <n v="1325.66"/>
    <n v="21.23"/>
    <n v="0.21230000000000002"/>
    <n v="4.9411894078295437E-2"/>
    <n v="0.1595"/>
    <n v="7459.12"/>
    <n v="6659.66"/>
    <n v="6.5308825387157797E-5"/>
    <n v="0.16288810592170458"/>
    <n v="24.268000000000001"/>
    <n v="22.755500000000001"/>
    <n v="1"/>
    <n v="1"/>
    <n v="0.85"/>
    <n v="0.15000000000000002"/>
    <n v="199324.43531735081"/>
    <n v="-9.8675947526509766E-3"/>
    <n v="0"/>
    <n v="0"/>
    <n v="0"/>
    <n v="238942.52413955756"/>
    <m/>
    <m/>
    <m/>
    <m/>
    <n v="128.54432638674277"/>
    <x v="2067"/>
    <n v="126.74"/>
    <n v="-7.6243319741775561E-4"/>
    <n v="126.98"/>
    <n v="137.45812140975204"/>
    <n v="-7.8676705910703082E-2"/>
    <n v="0"/>
    <d v="2012-05-21T00:00:00"/>
  </r>
  <r>
    <x v="2110"/>
    <n v="1308.93"/>
    <n v="-1.2620128841482781E-2"/>
    <n v="2.4163837997193904E-2"/>
    <n v="0"/>
    <n v="2268.94"/>
    <n v="2268.94"/>
    <n v="1308.93"/>
    <n v="23.56"/>
    <n v="0.23559999999999998"/>
    <n v="7.1070314960384712E-2"/>
    <n v="0.1595"/>
    <n v="8306.32"/>
    <n v="7416.02"/>
    <n v="1.6130115248150288E-4"/>
    <n v="0.16452968503961526"/>
    <n v="23.181999999999999"/>
    <n v="22.875499999999999"/>
    <n v="1"/>
    <n v="1"/>
    <n v="0.85"/>
    <n v="0.15000000000000002"/>
    <n v="200581.95231564768"/>
    <n v="-6.6049605663032196E-4"/>
    <n v="0"/>
    <n v="0"/>
    <n v="0"/>
    <n v="240460.69158077621"/>
    <m/>
    <m/>
    <m/>
    <m/>
    <n v="129.36105757252264"/>
    <x v="2068"/>
    <n v="127.54"/>
    <n v="-7.9919129547023626E-4"/>
    <n v="127.08"/>
    <n v="137.45812140975204"/>
    <n v="-7.2895294689117041E-2"/>
    <n v="0"/>
    <d v="2012-05-22T00:00:00"/>
  </r>
  <r>
    <x v="2111"/>
    <n v="1324.18"/>
    <n v="1.1650737625388707E-2"/>
    <n v="3.0087682696703699E-2"/>
    <n v="0"/>
    <n v="2295.4"/>
    <n v="2295.4"/>
    <n v="1324.18"/>
    <n v="22.09"/>
    <n v="0.22089999999999999"/>
    <n v="5.2378078802769901E-2"/>
    <n v="0.1595"/>
    <n v="8014.12"/>
    <n v="7155.12"/>
    <n v="1.3417493255214613E-4"/>
    <n v="0.16852192119723008"/>
    <n v="22.67"/>
    <n v="23.059000000000001"/>
    <n v="-1"/>
    <n v="0"/>
    <n v="0.9"/>
    <n v="9.9999999999999978E-2"/>
    <n v="201509.85197964075"/>
    <n v="9.5422986932360843E-3"/>
    <n v="0"/>
    <n v="0"/>
    <n v="0"/>
    <n v="241575.43207624482"/>
    <m/>
    <m/>
    <m/>
    <m/>
    <n v="129.96075646078893"/>
    <x v="2069"/>
    <n v="128.13"/>
    <n v="-8.1539772469296778E-4"/>
    <n v="128.24"/>
    <n v="137.45812140975204"/>
    <n v="-6.8621615248902645E-2"/>
    <n v="0"/>
    <d v="2012-05-23T00:00:00"/>
  </r>
  <r>
    <x v="2112"/>
    <n v="1314.88"/>
    <n v="-7.0232143666268954E-3"/>
    <n v="1.5071208334105357E-5"/>
    <n v="0"/>
    <n v="2280.13"/>
    <n v="2280.13"/>
    <n v="1314.88"/>
    <n v="24.27"/>
    <n v="0.2427"/>
    <n v="6.9887549580051334E-2"/>
    <n v="0.1605"/>
    <n v="8417.0400000000009"/>
    <n v="7514.83"/>
    <n v="4.9674208470754269E-5"/>
    <n v="0.17281245041994867"/>
    <n v="22.152000000000001"/>
    <n v="23.07"/>
    <n v="-1"/>
    <n v="0"/>
    <n v="0.9"/>
    <n v="9.9999999999999978E-2"/>
    <n v="201249.18209670717"/>
    <n v="1.593395875450665E-2"/>
    <n v="0"/>
    <n v="0"/>
    <n v="0"/>
    <n v="241343.62461748137"/>
    <m/>
    <m/>
    <m/>
    <m/>
    <n v="129.83605059796494"/>
    <x v="2070"/>
    <n v="128"/>
    <n v="-7.8636534184128859E-4"/>
    <n v="127.93"/>
    <n v="137.45812140975204"/>
    <n v="-6.9539551941159905E-2"/>
    <n v="0"/>
    <d v="2012-05-24T00:00:00"/>
  </r>
  <r>
    <x v="2113"/>
    <n v="1329.1"/>
    <n v="1.0814675103431259E-2"/>
    <n v="1.0936199666186641E-2"/>
    <n v="0"/>
    <n v="2304.83"/>
    <n v="2304.83"/>
    <n v="1329.1"/>
    <n v="21.68"/>
    <n v="0.21679999999999999"/>
    <n v="4.2727428557128661E-2"/>
    <n v="0.1605"/>
    <n v="7873.43"/>
    <n v="7029.47"/>
    <n v="1.1570476049788368E-4"/>
    <n v="0.17407257144287133"/>
    <n v="22.574000000000002"/>
    <n v="23.185000000000002"/>
    <n v="-1"/>
    <n v="0"/>
    <n v="0.9"/>
    <n v="9.9999999999999978E-2"/>
    <n v="201908.17494250677"/>
    <n v="6.2218262223965315E-3"/>
    <n v="0"/>
    <n v="0"/>
    <n v="0"/>
    <n v="242137.88598193755"/>
    <m/>
    <m/>
    <m/>
    <m/>
    <n v="130.26334076925903"/>
    <x v="2071"/>
    <n v="128.41999999999999"/>
    <n v="-8.0266413478780052E-4"/>
    <n v="128.61000000000001"/>
    <n v="137.45812140975204"/>
    <n v="-6.6501705713642778E-2"/>
    <n v="0"/>
    <d v="2012-05-25T00:00:00"/>
  </r>
  <r>
    <x v="2114"/>
    <n v="1342.84"/>
    <n v="1.0337822586712786E-2"/>
    <n v="1.3159892107423077E-2"/>
    <n v="0"/>
    <n v="2328.66"/>
    <n v="2328.66"/>
    <n v="1342.84"/>
    <n v="21.11"/>
    <n v="0.21109999999999998"/>
    <n v="3.7329624222546404E-2"/>
    <n v="0.16250000000000001"/>
    <n v="7413.69"/>
    <n v="6618.99"/>
    <n v="1.0577613885223033E-4"/>
    <n v="0.17377037577745358"/>
    <n v="22.565999999999995"/>
    <n v="23.155499999999996"/>
    <n v="-1"/>
    <n v="0"/>
    <n v="0.9"/>
    <n v="9.9999999999999978E-2"/>
    <n v="202607.71090565281"/>
    <n v="1.1180935574044648E-2"/>
    <n v="0"/>
    <n v="0"/>
    <n v="0"/>
    <n v="242977.16234305466"/>
    <m/>
    <m/>
    <m/>
    <m/>
    <n v="130.71484773680535"/>
    <x v="2072"/>
    <n v="128.86000000000001"/>
    <n v="-7.8898799164861533E-4"/>
    <n v="129.08000000000001"/>
    <n v="137.45812140975204"/>
    <n v="-6.3290479406614697E-2"/>
    <n v="0"/>
    <d v="2012-05-28T00:00:00"/>
  </r>
  <r>
    <x v="2115"/>
    <n v="1344.78"/>
    <n v="1.444699294033569E-3"/>
    <n v="2.7224720242939426E-2"/>
    <n v="0"/>
    <n v="2332.0700000000002"/>
    <n v="2332.0700000000002"/>
    <n v="1344.78"/>
    <n v="18.32"/>
    <n v="0.1832"/>
    <n v="7.0540289755066377E-3"/>
    <n v="0.16250000000000001"/>
    <n v="6812.28"/>
    <n v="6082"/>
    <n v="2.0841447252732583E-6"/>
    <n v="0.17614597102449336"/>
    <n v="22.541999999999998"/>
    <n v="22.986499999999999"/>
    <n v="-1"/>
    <n v="0"/>
    <n v="0.9"/>
    <n v="9.9999999999999978E-2"/>
    <n v="201227.41754663186"/>
    <n v="1.6472017507911607E-2"/>
    <n v="0"/>
    <n v="0"/>
    <n v="0"/>
    <n v="241326.31977636163"/>
    <m/>
    <m/>
    <m/>
    <m/>
    <n v="129.82674108241102"/>
    <x v="2073"/>
    <n v="127.98"/>
    <n v="-8.3190958788192937E-4"/>
    <n v="128.13999999999999"/>
    <n v="137.45812140975204"/>
    <n v="-6.9727340229234214E-2"/>
    <n v="0"/>
    <d v="2012-05-29T00:00:00"/>
  </r>
  <r>
    <x v="2116"/>
    <n v="1357.98"/>
    <n v="9.8157319412841559E-3"/>
    <n v="2.5389714558834875E-2"/>
    <n v="0"/>
    <n v="2355.0100000000002"/>
    <n v="2355.0100000000002"/>
    <n v="1357.98"/>
    <n v="18.38"/>
    <n v="0.18379999999999999"/>
    <n v="8.2205377046080386E-3"/>
    <n v="0.16400000000000001"/>
    <n v="6835.21"/>
    <n v="6102.45"/>
    <n v="9.5411295781228393E-5"/>
    <n v="0.17557946229539195"/>
    <n v="21.494"/>
    <n v="22.647499999999997"/>
    <n v="-1"/>
    <n v="0"/>
    <n v="0.9"/>
    <n v="9.9999999999999978E-2"/>
    <n v="203072.7528179535"/>
    <n v="3.21796265083929E-3"/>
    <n v="0"/>
    <n v="0"/>
    <n v="0"/>
    <n v="243544.03071880341"/>
    <m/>
    <m/>
    <m/>
    <m/>
    <n v="131.01980690542956"/>
    <x v="2074"/>
    <n v="129.15"/>
    <n v="-8.1076364865517725E-4"/>
    <n v="129.05000000000001"/>
    <n v="137.45812140975204"/>
    <n v="-6.120286999920399E-2"/>
    <n v="0"/>
    <d v="2012-05-30T00:00:00"/>
  </r>
  <r>
    <x v="2117"/>
    <n v="1355.69"/>
    <n v="-1.6863282228014587E-3"/>
    <n v="3.0726600702660312E-2"/>
    <n v="0"/>
    <n v="2351.14"/>
    <n v="2351.14"/>
    <n v="1355.69"/>
    <n v="17.239999999999998"/>
    <n v="0.1724"/>
    <n v="1.2670233598539582E-3"/>
    <n v="0.16500000000000001"/>
    <n v="6382.67"/>
    <n v="5698.41"/>
    <n v="2.8485057155724791E-6"/>
    <n v="0.17113297664014604"/>
    <n v="20.751999999999999"/>
    <n v="22.466000000000001"/>
    <n v="-1"/>
    <n v="0"/>
    <n v="0.9"/>
    <n v="9.9999999999999978E-2"/>
    <n v="201420.01623559475"/>
    <n v="7.7559524904551314E-3"/>
    <n v="0"/>
    <n v="0"/>
    <n v="0"/>
    <n v="241571.39885708809"/>
    <m/>
    <m/>
    <m/>
    <m/>
    <n v="129.95858670284593"/>
    <x v="2075"/>
    <n v="128.1"/>
    <n v="-8.0615811608619747E-4"/>
    <n v="128.41"/>
    <n v="137.45812140975204"/>
    <n v="-6.8831075002247499E-2"/>
    <n v="0"/>
    <d v="2012-05-31T00:00:00"/>
  </r>
  <r>
    <x v="2118"/>
    <n v="1325.51"/>
    <n v="-2.2261726500896306E-2"/>
    <n v="-2.3498009016672539E-3"/>
    <n v="0"/>
    <n v="2299.16"/>
    <n v="2299.16"/>
    <n v="1325.51"/>
    <n v="20.079999999999998"/>
    <n v="0.20079999999999998"/>
    <n v="3.1420853447312991E-2"/>
    <n v="0.16600000000000001"/>
    <n v="7268.72"/>
    <n v="6489.45"/>
    <n v="5.0684682050959281E-4"/>
    <n v="0.16937914655268699"/>
    <n v="19.345999999999997"/>
    <n v="22.204000000000001"/>
    <n v="-1"/>
    <n v="0"/>
    <n v="0.9"/>
    <n v="9.9999999999999978E-2"/>
    <n v="200180.52039206642"/>
    <n v="8.488687362986358E-4"/>
    <n v="0"/>
    <n v="0"/>
    <n v="0"/>
    <n v="240118.23572983142"/>
    <m/>
    <m/>
    <m/>
    <m/>
    <n v="129.17682600120474"/>
    <x v="2076"/>
    <n v="127.32"/>
    <n v="-7.5824280621450413E-4"/>
    <n v="127.28"/>
    <n v="137.45812140975204"/>
    <n v="-7.4456574692524313E-2"/>
    <n v="0"/>
    <d v="2012-06-01T00:00:00"/>
  </r>
  <r>
    <x v="2119"/>
    <n v="1335.02"/>
    <n v="7.1745969475900395E-3"/>
    <n v="-5.5130265407900003E-3"/>
    <n v="0"/>
    <n v="2315.65"/>
    <n v="2315.65"/>
    <n v="1335.02"/>
    <n v="18.11"/>
    <n v="0.18109999999999998"/>
    <n v="3.3473264922201929E-3"/>
    <n v="0.16600000000000001"/>
    <n v="6825.89"/>
    <n v="6094.08"/>
    <n v="5.1107943236282046E-5"/>
    <n v="0.17775267350777979"/>
    <n v="19.026"/>
    <n v="22.091499999999996"/>
    <n v="-1"/>
    <n v="0"/>
    <n v="0.9"/>
    <n v="9.9999999999999978E-2"/>
    <n v="200253.51286892453"/>
    <n v="-8.5566349699921496E-3"/>
    <n v="0"/>
    <n v="0"/>
    <n v="0"/>
    <n v="240205.32585063032"/>
    <m/>
    <m/>
    <m/>
    <m/>
    <n v="129.22367802536138"/>
    <x v="2077"/>
    <n v="127.37"/>
    <n v="-8.1422961390709148E-4"/>
    <n v="126.91"/>
    <n v="137.45812140975204"/>
    <n v="-7.4144981257923015E-2"/>
    <n v="0"/>
    <d v="2012-06-04T00:00:00"/>
  </r>
  <r>
    <x v="2120"/>
    <n v="1313.72"/>
    <n v="-1.5954817156297207E-2"/>
    <n v="-2.2912542991120777E-2"/>
    <n v="0"/>
    <n v="2278.98"/>
    <n v="2278.98"/>
    <n v="1313.72"/>
    <n v="20.38"/>
    <n v="0.20379999999999998"/>
    <n v="2.4415710365634502E-2"/>
    <n v="0.16600000000000001"/>
    <n v="6998.5"/>
    <n v="6248.13"/>
    <n v="2.5867786120213366E-4"/>
    <n v="0.17938428963436548"/>
    <n v="18.425999999999998"/>
    <n v="21.919999999999998"/>
    <n v="-1"/>
    <n v="-1"/>
    <n v="0.97499999999999998"/>
    <n v="2.5000000000000022E-2"/>
    <n v="197884.21897159403"/>
    <n v="-1.1619488844748616E-2"/>
    <n v="0"/>
    <n v="0"/>
    <n v="0"/>
    <n v="237389.30289429543"/>
    <m/>
    <m/>
    <m/>
    <m/>
    <n v="127.70873724487372"/>
    <x v="2078"/>
    <n v="125.86"/>
    <n v="-7.5895805379633252E-4"/>
    <n v="125.9"/>
    <n v="137.45812140975204"/>
    <n v="-8.5070592777453991E-2"/>
    <n v="0"/>
    <d v="2012-06-05T00:00:00"/>
  </r>
  <r>
    <x v="2121"/>
    <n v="1319.99"/>
    <n v="4.7727065128033708E-3"/>
    <n v="-2.7955568419601562E-2"/>
    <n v="0"/>
    <n v="2289.86"/>
    <n v="2289.86"/>
    <n v="1319.99"/>
    <n v="19.72"/>
    <n v="0.19719999999999999"/>
    <n v="9.8261575884032726E-3"/>
    <n v="0.16700000000000001"/>
    <n v="6793.61"/>
    <n v="6065.19"/>
    <n v="2.2670484852965355E-5"/>
    <n v="0.18737384241159671"/>
    <n v="18.838000000000001"/>
    <n v="21.850999999999999"/>
    <n v="-1"/>
    <n v="-1"/>
    <n v="0.97499999999999998"/>
    <n v="2.5000000000000022E-2"/>
    <n v="198660.20409541883"/>
    <n v="-1.6614031108673766E-2"/>
    <n v="0"/>
    <n v="0"/>
    <n v="0"/>
    <n v="238320.53534042893"/>
    <m/>
    <m/>
    <m/>
    <m/>
    <n v="128.20971398783217"/>
    <x v="2079"/>
    <n v="126.36"/>
    <n v="-8.345903460376114E-4"/>
    <n v="126.4"/>
    <n v="137.45812140975204"/>
    <n v="-8.1505407836037103E-2"/>
    <n v="0"/>
    <d v="2012-06-06T00:00:00"/>
  </r>
  <r>
    <x v="2122"/>
    <n v="1331.85"/>
    <n v="8.9849165523980812E-3"/>
    <n v="-1.7284323644402022E-2"/>
    <n v="1"/>
    <n v="2310.98"/>
    <n v="2310.98"/>
    <n v="1331.85"/>
    <n v="19.45"/>
    <n v="0.19450000000000001"/>
    <n v="6.492410819728206E-3"/>
    <n v="0.16650000000000001"/>
    <n v="6778.37"/>
    <n v="6051.57"/>
    <n v="8.000931022578015E-5"/>
    <n v="0.1880075891802718"/>
    <n v="19.105999999999998"/>
    <n v="21.785500000000003"/>
    <n v="-1"/>
    <n v="-1"/>
    <n v="0"/>
    <n v="0"/>
    <n v="200389.37302609382"/>
    <n v="-2.1728905829578982E-2"/>
    <n v="1"/>
    <n v="20"/>
    <n v="0"/>
    <n v="240450.31239939647"/>
    <m/>
    <m/>
    <m/>
    <m/>
    <n v="129.35547386621624"/>
    <x v="2080"/>
    <n v="127.48"/>
    <n v="-7.882570845766379E-4"/>
    <n v="127.44"/>
    <n v="137.45812140975204"/>
    <n v="-7.3321301932028571E-2"/>
    <n v="1"/>
    <d v="2012-06-07T00:00:00"/>
  </r>
  <r>
    <x v="2123"/>
    <n v="1329.04"/>
    <n v="-2.1098472050155026E-3"/>
    <n v="2.8675556514787814E-3"/>
    <n v="0"/>
    <n v="2306.2199999999998"/>
    <n v="2306.2199999999998"/>
    <n v="1329.04"/>
    <n v="19.71"/>
    <n v="0.1971"/>
    <n v="6.8120867127516305E-3"/>
    <n v="0.16750000000000001"/>
    <n v="6672.08"/>
    <n v="5956.66"/>
    <n v="4.4608653179566181E-6"/>
    <n v="0.19028791328724837"/>
    <n v="19.547999999999998"/>
    <n v="21.551000000000002"/>
    <n v="-1"/>
    <n v="-1"/>
    <n v="0.97499999999999998"/>
    <n v="2.5000000000000022E-2"/>
    <n v="200389.37302609382"/>
    <n v="-5.1168857433484538E-3"/>
    <n v="0"/>
    <n v="0"/>
    <n v="4.6527777777782831E-4"/>
    <n v="240451.43116126664"/>
    <m/>
    <m/>
    <m/>
    <m/>
    <n v="129.35607572849048"/>
    <x v="2081"/>
    <n v="127.48"/>
    <n v="-8.0961497636833357E-4"/>
    <n v="127.5"/>
    <n v="137.45812140975204"/>
    <n v="-7.334110944880301E-2"/>
    <n v="0"/>
    <d v="2012-06-08T00:00:00"/>
  </r>
  <r>
    <x v="2124"/>
    <n v="1362.16"/>
    <n v="2.4920243183049529E-2"/>
    <n v="2.061320188693827E-2"/>
    <n v="0"/>
    <n v="2363.79"/>
    <n v="2363.79"/>
    <n v="1362.16"/>
    <n v="17.079999999999998"/>
    <n v="0.17079999999999998"/>
    <n v="-1.593524593944104E-2"/>
    <n v="0.16950000000000001"/>
    <n v="6178.02"/>
    <n v="5515.56"/>
    <n v="6.0588828226274699E-4"/>
    <n v="0.18673524593944102"/>
    <n v="19.474"/>
    <n v="21.333499999999997"/>
    <n v="-1"/>
    <n v="-1"/>
    <n v="0.97499999999999998"/>
    <n v="2.5000000000000022E-2"/>
    <n v="204887.30246441666"/>
    <n v="1.0433214661362822E-3"/>
    <n v="0"/>
    <n v="0"/>
    <n v="0"/>
    <n v="245858.61431012093"/>
    <m/>
    <m/>
    <m/>
    <m/>
    <n v="132.2649874762933"/>
    <x v="2082"/>
    <n v="130.34"/>
    <n v="-7.8408201736124283E-4"/>
    <n v="130.4"/>
    <n v="137.45812140975204"/>
    <n v="-5.2527406790113806E-2"/>
    <n v="0"/>
    <d v="2012-06-11T00:00:00"/>
  </r>
  <r>
    <x v="2125"/>
    <n v="1365.51"/>
    <n v="2.4593293005226169E-3"/>
    <n v="3.9027348343758095E-2"/>
    <n v="0"/>
    <n v="2369.75"/>
    <n v="2369.75"/>
    <n v="1365.51"/>
    <n v="16.8"/>
    <n v="0.16800000000000001"/>
    <n v="-3.0550437642829942E-2"/>
    <n v="0.16800000000000001"/>
    <n v="5770.05"/>
    <n v="5151.29"/>
    <n v="6.0334593041451549E-6"/>
    <n v="0.19855043764282995"/>
    <n v="19.267999999999997"/>
    <n v="20.854499999999998"/>
    <n v="-1"/>
    <n v="-1"/>
    <n v="0.97499999999999998"/>
    <n v="2.5000000000000022E-2"/>
    <n v="205040.30092190183"/>
    <n v="2.3139617023972825E-2"/>
    <n v="0"/>
    <n v="0"/>
    <n v="0"/>
    <n v="246057.13216066058"/>
    <m/>
    <m/>
    <m/>
    <m/>
    <n v="132.37178447052972"/>
    <x v="2083"/>
    <n v="130.44"/>
    <n v="-8.2194342134522813E-4"/>
    <n v="130.34"/>
    <n v="137.45812140975204"/>
    <n v="-5.183641123969851E-2"/>
    <n v="0"/>
    <d v="2012-06-12T00:00:00"/>
  </r>
  <r>
    <x v="2126"/>
    <n v="1374.02"/>
    <n v="6.2321037561057224E-3"/>
    <n v="4.0486745587060446E-2"/>
    <n v="0"/>
    <n v="2385.06"/>
    <n v="2385.06"/>
    <n v="1374.02"/>
    <n v="16.66"/>
    <n v="0.1666"/>
    <n v="-3.1974620027910322E-2"/>
    <n v="0.17"/>
    <n v="5635.77"/>
    <n v="5031.3900000000003"/>
    <n v="3.8598442799305047E-5"/>
    <n v="0.19857462002791032"/>
    <n v="18.552"/>
    <n v="20.388500000000001"/>
    <n v="-1"/>
    <n v="-1"/>
    <n v="0.97499999999999998"/>
    <n v="2.5000000000000022E-2"/>
    <n v="206166.87600862663"/>
    <n v="3.6162974427662808E-2"/>
    <n v="0"/>
    <n v="0"/>
    <n v="0"/>
    <n v="247463.9108615299"/>
    <m/>
    <m/>
    <m/>
    <m/>
    <n v="133.1285916614207"/>
    <x v="2084"/>
    <n v="131.18"/>
    <n v="-8.0405750233070172E-4"/>
    <n v="131.28"/>
    <n v="137.45812140975204"/>
    <n v="-4.6440309291575166E-2"/>
    <n v="0"/>
    <d v="2012-06-13T00:00:00"/>
  </r>
  <r>
    <x v="2127"/>
    <n v="1367.58"/>
    <n v="-4.6869768998996086E-3"/>
    <n v="2.6814852134762757E-2"/>
    <n v="0"/>
    <n v="2373.91"/>
    <n v="2373.91"/>
    <n v="1367.58"/>
    <n v="17.5"/>
    <n v="0.17499999999999999"/>
    <n v="-5.9495704856502851E-3"/>
    <n v="0.17050000000000001"/>
    <n v="5899.42"/>
    <n v="5266.74"/>
    <n v="2.2071159068465125E-5"/>
    <n v="0.18094957048565027"/>
    <n v="17.939999999999998"/>
    <n v="19.987499999999997"/>
    <n v="-1"/>
    <n v="-1"/>
    <n v="0.97499999999999998"/>
    <n v="2.5000000000000022E-2"/>
    <n v="205465.82739556723"/>
    <n v="3.7786490492087932E-2"/>
    <n v="0"/>
    <n v="0"/>
    <n v="0"/>
    <n v="246625.37372497495"/>
    <m/>
    <m/>
    <m/>
    <m/>
    <n v="132.67748237580116"/>
    <x v="2085"/>
    <n v="130.72999999999999"/>
    <n v="-8.140835411317715E-4"/>
    <n v="130.82"/>
    <n v="137.45812140975204"/>
    <n v="-4.9720936682314698E-2"/>
    <n v="0"/>
    <d v="2012-06-14T00:00:00"/>
  </r>
  <r>
    <x v="2128"/>
    <n v="1354.68"/>
    <n v="-9.4327205721054241E-3"/>
    <n v="1.9491978767672835E-2"/>
    <n v="0"/>
    <n v="2352.34"/>
    <n v="2352.34"/>
    <n v="1354.68"/>
    <n v="17.100000000000001"/>
    <n v="0.17100000000000001"/>
    <n v="-1.0646427761978383E-2"/>
    <n v="0.17050000000000001"/>
    <n v="5779.99"/>
    <n v="5160.1000000000004"/>
    <n v="8.9822824995659551E-5"/>
    <n v="0.1816464277619784"/>
    <n v="17.55"/>
    <n v="19.7545"/>
    <n v="-1"/>
    <n v="-1"/>
    <n v="0.97499999999999998"/>
    <n v="2.5000000000000022E-2"/>
    <n v="203472.17232824062"/>
    <n v="2.5332952006453802E-2"/>
    <n v="0"/>
    <n v="0"/>
    <n v="0"/>
    <n v="244315.67097406631"/>
    <m/>
    <m/>
    <m/>
    <m/>
    <n v="131.43492755916355"/>
    <x v="2086"/>
    <n v="129.5"/>
    <n v="-7.9623628188241202E-4"/>
    <n v="129.66"/>
    <n v="137.45812140975204"/>
    <n v="-5.8645018028624873E-2"/>
    <m/>
    <d v="2012-06-15T00:00:00"/>
  </r>
  <r>
    <x v="2129"/>
    <n v="1352.46"/>
    <n v="-1.6387633979980665E-3"/>
    <n v="-7.0670278133747599E-3"/>
    <n v="0"/>
    <n v="2348.52"/>
    <n v="2348.52"/>
    <n v="1352.46"/>
    <n v="17.98"/>
    <n v="0.17980000000000002"/>
    <n v="-3.6414522130613636E-3"/>
    <n v="0.17050000000000001"/>
    <n v="5777.73"/>
    <n v="5158.04"/>
    <n v="2.6899530692511969E-6"/>
    <n v="0.18344145221306138"/>
    <n v="17.027999999999999"/>
    <n v="19.523499999999999"/>
    <n v="-1"/>
    <n v="-1"/>
    <n v="0.97499999999999998"/>
    <n v="2.5000000000000022E-2"/>
    <n v="203145.0349093223"/>
    <n v="1.5384045848306327E-2"/>
    <n v="0"/>
    <n v="0"/>
    <n v="0"/>
    <n v="243926.45359873385"/>
    <m/>
    <m/>
    <m/>
    <m/>
    <n v="131.22553960902661"/>
    <x v="2087"/>
    <n v="129.28"/>
    <n v="-7.6841736508070912E-4"/>
    <n v="129.66"/>
    <n v="137.45812140975204"/>
    <n v="-6.0218067305279122E-2"/>
    <m/>
    <d v="2012-06-18T00:00:00"/>
  </r>
  <r>
    <x v="2130"/>
    <n v="1341.47"/>
    <n v="-8.1259334841695674E-3"/>
    <n v="-1.7652290598066944E-2"/>
    <n v="0"/>
    <n v="2329.46"/>
    <n v="2329.46"/>
    <n v="1341.47"/>
    <n v="18.72"/>
    <n v="0.18719999999999998"/>
    <n v="2.0666421401587809E-2"/>
    <n v="0.17050000000000001"/>
    <n v="5995.42"/>
    <n v="5352.37"/>
    <n v="6.6571383309643829E-5"/>
    <n v="0.16653357859841217"/>
    <n v="17.208000000000002"/>
    <n v="19.361000000000004"/>
    <n v="-1"/>
    <n v="-1"/>
    <n v="0.97499999999999998"/>
    <n v="2.5000000000000022E-2"/>
    <n v="201726.8985038189"/>
    <n v="-8.5035408936429135E-3"/>
    <n v="0"/>
    <n v="0"/>
    <n v="0"/>
    <n v="242226.06178474636"/>
    <m/>
    <m/>
    <m/>
    <m/>
    <n v="130.31077685965977"/>
    <x v="2088"/>
    <n v="128.38"/>
    <n v="-8.0376885411936883E-4"/>
    <m/>
    <n v="137.45812140975204"/>
    <n v="-6.6793501621305595E-2"/>
    <m/>
    <d v="2012-06-19T00:00:00"/>
  </r>
  <r>
    <x v="2131"/>
    <n v="1341.45"/>
    <n v="-1.4909017719388906E-5"/>
    <n v="-2.3899303371892056E-2"/>
    <n v="0"/>
    <n v="2329.71"/>
    <n v="2329.71"/>
    <n v="1341.45"/>
    <n v="17.95"/>
    <n v="0.17949999999999999"/>
    <n v="1.069286769650471E-2"/>
    <n v="0.16900000000000001"/>
    <n v="5762.82"/>
    <n v="5144.7"/>
    <n v="2.2228212336105089E-10"/>
    <n v="0.16880713230349528"/>
    <n v="17.591999999999999"/>
    <n v="19.119000000000007"/>
    <n v="-1"/>
    <n v="-1"/>
    <n v="0.97499999999999998"/>
    <n v="2.5000000000000022E-2"/>
    <n v="201528.29289411864"/>
    <n v="-1.6159761779441451E-2"/>
    <n v="0"/>
    <n v="0"/>
    <n v="0"/>
    <n v="242016.47107177027"/>
    <m/>
    <m/>
    <m/>
    <m/>
    <n v="130.19802297830924"/>
    <x v="2089"/>
    <n v="128.26"/>
    <n v="-7.6031204437376765E-4"/>
    <m/>
    <n v="137.45812140975204"/>
    <n v="-6.7625244236052429E-2"/>
    <m/>
    <d v="2012-06-20T00:00:00"/>
  </r>
  <r>
    <x v="2132"/>
    <n v="1334.76"/>
    <n v="-4.9871407804987777E-3"/>
    <n v="-2.4199467252491225E-2"/>
    <n v="1"/>
    <n v="2318.09"/>
    <n v="2318.09"/>
    <n v="1334.76"/>
    <n v="18.329999999999998"/>
    <n v="0.18329999999999999"/>
    <n v="1.6723388335306011E-2"/>
    <n v="0.16900000000000001"/>
    <n v="5809.09"/>
    <n v="5186"/>
    <n v="2.4996180829488481E-5"/>
    <n v="0.16657661166469398"/>
    <n v="17.850000000000001"/>
    <n v="18.912000000000003"/>
    <n v="-1"/>
    <n v="-1"/>
    <n v="0"/>
    <n v="0"/>
    <n v="200588.81428637111"/>
    <n v="-2.2499167685471888E-2"/>
    <n v="1"/>
    <n v="20"/>
    <n v="0"/>
    <n v="240888.11156923734"/>
    <m/>
    <m/>
    <m/>
    <m/>
    <n v="129.59099744906331"/>
    <x v="2090"/>
    <n v="127.66"/>
    <n v="-7.7058580044553349E-4"/>
    <m/>
    <n v="137.45812140975204"/>
    <n v="-7.1996432742858718E-2"/>
    <m/>
    <d v="2012-06-21T00:00:00"/>
  </r>
  <r>
    <x v="2133"/>
    <n v="1356.78"/>
    <n v="1.6497347837813425E-2"/>
    <n v="1.7306011574276248E-3"/>
    <n v="1"/>
    <n v="2356.4"/>
    <n v="2356.4"/>
    <n v="1356.78"/>
    <n v="16.739999999999998"/>
    <n v="0.16739999999999999"/>
    <n v="5.5777022156039968E-3"/>
    <n v="0.16900000000000001"/>
    <n v="5459.9"/>
    <n v="4874.25"/>
    <n v="2.6773942298661868E-4"/>
    <n v="0.161822297784396"/>
    <n v="18.015999999999998"/>
    <n v="18.615000000000002"/>
    <n v="-1"/>
    <n v="-1"/>
    <n v="0"/>
    <n v="0"/>
    <n v="200588.81428637111"/>
    <n v="-2.3736371011257251E-2"/>
    <n v="1"/>
    <n v="20"/>
    <n v="4.6944444444441125E-4"/>
    <n v="240889.24240509444"/>
    <m/>
    <m/>
    <m/>
    <m/>
    <n v="129.59160580680134"/>
    <x v="2091"/>
    <n v="127.66"/>
    <n v="-7.9190243648086245E-4"/>
    <m/>
    <n v="137.45812140975204"/>
    <n v="-7.2016229912559182E-2"/>
    <m/>
    <d v="2012-06-22T00:00:00"/>
  </r>
  <r>
    <x v="2134"/>
    <n v="1353.64"/>
    <n v="-2.3143029820603678E-3"/>
    <n v="1.0550615733653235E-3"/>
    <n v="0"/>
    <n v="2350.94"/>
    <n v="2350.94"/>
    <n v="1353.64"/>
    <n v="17.11"/>
    <n v="0.1711"/>
    <n v="4.6176388111443256E-3"/>
    <n v="0.16900000000000001"/>
    <n v="5442.68"/>
    <n v="4858.84"/>
    <n v="5.3684200471942786E-6"/>
    <n v="0.16648236118885568"/>
    <n v="17.943999999999999"/>
    <n v="18.368000000000002"/>
    <n v="-1"/>
    <n v="-1"/>
    <n v="0.97499999999999998"/>
    <n v="2.5000000000000022E-2"/>
    <n v="200588.81428637111"/>
    <n v="-1.4170773373462064E-2"/>
    <n v="0"/>
    <n v="0"/>
    <n v="1.4083333333332337E-3"/>
    <n v="240892.63492859164"/>
    <m/>
    <m/>
    <m/>
    <m/>
    <n v="129.59343088858313"/>
    <x v="2092"/>
    <n v="127.65"/>
    <n v="-7.7757751999840696E-4"/>
    <m/>
    <n v="137.45812140975204"/>
    <n v="-7.2075618949037579E-2"/>
    <m/>
    <d v="2012-06-25T00:00:00"/>
  </r>
  <r>
    <x v="2135"/>
    <n v="1363.67"/>
    <n v="7.4096510150409856E-3"/>
    <n v="1.6590646072575876E-2"/>
    <n v="0"/>
    <n v="2368.36"/>
    <n v="2368.36"/>
    <n v="1363.67"/>
    <n v="16.48"/>
    <n v="0.1648"/>
    <n v="-1.5112585132440182E-4"/>
    <n v="0.16900000000000001"/>
    <n v="5231.5200000000004"/>
    <n v="4670.32"/>
    <n v="5.4498861277008784E-5"/>
    <n v="0.1649511258513244"/>
    <n v="17.77"/>
    <n v="18.167999999999999"/>
    <n v="-1"/>
    <n v="-1"/>
    <n v="0.97499999999999998"/>
    <n v="2.5000000000000022E-2"/>
    <n v="201843.38200810042"/>
    <n v="-1.2583229632425974E-2"/>
    <n v="0"/>
    <n v="0"/>
    <n v="0"/>
    <n v="242399.32932745985"/>
    <m/>
    <m/>
    <m/>
    <m/>
    <n v="130.40398990176269"/>
    <x v="2093"/>
    <n v="128.44999999999999"/>
    <n v="-8.1600309763429912E-4"/>
    <m/>
    <n v="137.45812140975204"/>
    <n v="-6.6296097416304822E-2"/>
    <m/>
    <d v="2012-06-26T00:00:00"/>
  </r>
  <r>
    <x v="2136"/>
    <n v="1372.78"/>
    <n v="6.6805018809534822E-3"/>
    <n v="2.3286056971248748E-2"/>
    <n v="0"/>
    <n v="2384.54"/>
    <n v="2384.54"/>
    <n v="1372.78"/>
    <n v="16.16"/>
    <n v="0.16159999999999999"/>
    <n v="-1.2121253620492045E-3"/>
    <n v="0.16900000000000001"/>
    <n v="5259.74"/>
    <n v="4695.5"/>
    <n v="4.4332775315232068E-5"/>
    <n v="0.1628121253620492"/>
    <n v="17.321999999999999"/>
    <n v="18.076000000000001"/>
    <n v="-1"/>
    <n v="-1"/>
    <n v="0.97499999999999998"/>
    <n v="2.5000000000000022E-2"/>
    <n v="203185.29265607058"/>
    <n v="5.7743169178459119E-4"/>
    <n v="0"/>
    <n v="0"/>
    <n v="0"/>
    <n v="244046.62523896867"/>
    <m/>
    <m/>
    <m/>
    <m/>
    <n v="131.29018855588279"/>
    <x v="2094"/>
    <n v="129.32"/>
    <n v="-8.1945062058563778E-4"/>
    <m/>
    <n v="137.45812140975204"/>
    <n v="-5.9975305056230055E-2"/>
    <m/>
    <d v="2012-06-27T00:00:00"/>
  </r>
  <r>
    <x v="2137"/>
    <n v="1376.51"/>
    <n v="2.7171141770714335E-3"/>
    <n v="3.0990311928818959E-2"/>
    <n v="0"/>
    <n v="2391.27"/>
    <n v="2391.27"/>
    <n v="1376.51"/>
    <n v="15.45"/>
    <n v="0.1545"/>
    <n v="-6.1361801226390011E-3"/>
    <n v="0.16800000000000001"/>
    <n v="5133.37"/>
    <n v="4582.68"/>
    <n v="7.3626996259862797E-6"/>
    <n v="0.160636180122639"/>
    <n v="16.963999999999999"/>
    <n v="17.965"/>
    <n v="-1"/>
    <n v="-1"/>
    <n v="0.97499999999999998"/>
    <n v="2.5000000000000022E-2"/>
    <n v="203601.51870724215"/>
    <n v="8.2221693944606322E-3"/>
    <n v="0"/>
    <n v="0"/>
    <n v="0"/>
    <n v="244571.6039512686"/>
    <m/>
    <m/>
    <m/>
    <m/>
    <n v="131.57261226921293"/>
    <x v="2095"/>
    <n v="129.59"/>
    <n v="-7.8234503502949693E-4"/>
    <m/>
    <n v="137.45812140975204"/>
    <n v="-5.7977698379021447E-2"/>
    <m/>
    <d v="2012-06-28T00:00:00"/>
  </r>
  <r>
    <x v="2138"/>
    <n v="1362.66"/>
    <n v="-1.0061677721193374E-2"/>
    <n v="4.4312863698121596E-3"/>
    <n v="0"/>
    <n v="2367.2600000000002"/>
    <n v="2367.2600000000002"/>
    <n v="1362.66"/>
    <n v="16.27"/>
    <n v="0.16269999999999998"/>
    <n v="1.8757300298321011E-3"/>
    <n v="0.16650000000000001"/>
    <n v="5395.7"/>
    <n v="4816.8599999999997"/>
    <n v="1.0226545789181923E-4"/>
    <n v="0.16082426997016788"/>
    <n v="16.387999999999998"/>
    <n v="17.875499999999999"/>
    <n v="-1"/>
    <n v="-1"/>
    <n v="0.97499999999999998"/>
    <n v="2.5000000000000022E-2"/>
    <n v="201864.26671554963"/>
    <n v="1.5019304199933803E-2"/>
    <n v="0"/>
    <n v="0"/>
    <n v="0"/>
    <n v="242489.78590585294"/>
    <m/>
    <m/>
    <m/>
    <m/>
    <n v="130.4526529849818"/>
    <x v="2096"/>
    <n v="128.49"/>
    <n v="-8.3232745582162426E-4"/>
    <m/>
    <n v="137.45812140975204"/>
    <n v="-6.6020596465875436E-2"/>
    <m/>
    <d v="2012-06-29T00:00:00"/>
  </r>
  <r>
    <x v="2139"/>
    <n v="1350.52"/>
    <n v="-8.909045543275762E-3"/>
    <n v="-2.1634561914032346E-3"/>
    <n v="0"/>
    <n v="2346.2199999999998"/>
    <n v="2346.2199999999998"/>
    <n v="1350.52"/>
    <n v="18.62"/>
    <n v="0.1862"/>
    <n v="2.5131824611793557E-2"/>
    <n v="0.16550000000000001"/>
    <n v="5845.43"/>
    <n v="5218.3100000000004"/>
    <n v="8.0084035113955744E-5"/>
    <n v="0.16106817538820645"/>
    <n v="16.294"/>
    <n v="17.684999999999999"/>
    <n v="-1"/>
    <n v="-1"/>
    <n v="0.97499999999999998"/>
    <n v="2.5000000000000022E-2"/>
    <n v="200531.40692045743"/>
    <n v="6.3585421436194167E-3"/>
    <n v="0"/>
    <n v="0"/>
    <n v="0"/>
    <n v="240893.72488041388"/>
    <m/>
    <m/>
    <m/>
    <m/>
    <n v="129.59401725186561"/>
    <x v="2097"/>
    <n v="127.63"/>
    <n v="-7.985398192550397E-4"/>
    <m/>
    <n v="137.45812140975204"/>
    <n v="-7.2240468188000895E-2"/>
    <m/>
    <d v="2012-07-02T00:00:00"/>
  </r>
  <r>
    <x v="2140"/>
    <n v="1338.31"/>
    <n v="-9.0409619998222945E-3"/>
    <n v="-1.8614069206266515E-2"/>
    <n v="0"/>
    <n v="2325.02"/>
    <n v="2325.02"/>
    <n v="1338.31"/>
    <n v="20.47"/>
    <n v="0.20469999999999999"/>
    <n v="4.0908501426094451E-2"/>
    <n v="0.16250000000000001"/>
    <n v="6130.49"/>
    <n v="5472.78"/>
    <n v="8.248416826769934E-5"/>
    <n v="0.16379149857390554"/>
    <n v="16.596"/>
    <n v="17.7105"/>
    <n v="-1"/>
    <n v="-1"/>
    <n v="0.97499999999999998"/>
    <n v="2.5000000000000022E-2"/>
    <n v="199008.20701062976"/>
    <n v="-2.8619425324349912E-4"/>
    <n v="0"/>
    <n v="0"/>
    <n v="0"/>
    <n v="239065.15891262307"/>
    <m/>
    <m/>
    <m/>
    <m/>
    <n v="128.61030042946314"/>
    <x v="2098"/>
    <n v="126.66"/>
    <n v="-8.1514666347393128E-4"/>
    <m/>
    <n v="137.45812140975204"/>
    <n v="-7.9306830141025464E-2"/>
    <m/>
    <d v="2012-07-03T00:00:00"/>
  </r>
  <r>
    <x v="2141"/>
    <n v="1337.89"/>
    <n v="-3.138286346211494E-4"/>
    <n v="-2.5608399721841146E-2"/>
    <n v="0"/>
    <n v="2324.33"/>
    <n v="2324.33"/>
    <n v="1337.89"/>
    <n v="19.34"/>
    <n v="0.19339999999999999"/>
    <n v="4.5188078361524969E-2"/>
    <n v="0.16289999999999999"/>
    <n v="5922.65"/>
    <n v="5287.22"/>
    <n v="9.8519329286184215E-8"/>
    <n v="0.14821192163847502"/>
    <n v="17.393999999999998"/>
    <n v="17.715000000000003"/>
    <n v="-1"/>
    <n v="-1"/>
    <n v="0.97499999999999998"/>
    <n v="2.5000000000000022E-2"/>
    <n v="198778.62466344633"/>
    <n v="-1.4046410485516359E-2"/>
    <n v="0"/>
    <n v="0"/>
    <n v="0"/>
    <n v="238793.36114731783"/>
    <m/>
    <m/>
    <m/>
    <m/>
    <n v="128.46408091169252"/>
    <x v="2099"/>
    <n v="126.51"/>
    <n v="-7.9378290449427791E-4"/>
    <m/>
    <n v="137.45812140975204"/>
    <n v="-8.0377519870686642E-2"/>
    <m/>
    <d v="2012-07-04T00:00:00"/>
  </r>
  <r>
    <x v="2142"/>
    <n v="1360.02"/>
    <n v="1.6540971230818657E-2"/>
    <n v="-1.1784542668093922E-2"/>
    <n v="-1"/>
    <n v="2362.85"/>
    <n v="2362.85"/>
    <n v="1360.02"/>
    <n v="17.53"/>
    <n v="0.17530000000000001"/>
    <n v="2.9072492495370084E-2"/>
    <n v="0.16289999999999999"/>
    <n v="5410.13"/>
    <n v="4829.67"/>
    <n v="2.6914566208319549E-4"/>
    <n v="0.14622750750462993"/>
    <n v="18.03"/>
    <n v="17.695999999999994"/>
    <n v="1"/>
    <n v="0"/>
    <n v="0"/>
    <n v="0"/>
    <n v="201554.36449012894"/>
    <n v="-2.1687927974606724E-2"/>
    <n v="1"/>
    <n v="20"/>
    <n v="0"/>
    <n v="242135.23006722858"/>
    <m/>
    <m/>
    <m/>
    <m/>
    <n v="130.26191196219156"/>
    <x v="2100"/>
    <n v="128.28"/>
    <n v="-8.1601935193154063E-4"/>
    <m/>
    <n v="137.45812140975204"/>
    <n v="-6.7531843713668382E-2"/>
    <m/>
    <d v="2012-07-05T00:00:00"/>
  </r>
  <r>
    <x v="2143"/>
    <n v="1385.97"/>
    <n v="1.9080601755856463E-2"/>
    <n v="1.7357736808955915E-2"/>
    <n v="0"/>
    <n v="2408.0700000000002"/>
    <n v="2408.0700000000002"/>
    <n v="1385.97"/>
    <n v="16.7"/>
    <n v="0.16699999999999998"/>
    <n v="2.0363074732119874E-2"/>
    <n v="0.16239999999999999"/>
    <n v="5281.78"/>
    <n v="4715.08"/>
    <n v="3.572421303303597E-4"/>
    <n v="0.14663692526788011"/>
    <n v="18.446000000000002"/>
    <n v="17.600000000000001"/>
    <n v="1"/>
    <n v="0"/>
    <n v="0.9"/>
    <n v="9.9999999999999978E-2"/>
    <n v="201554.36449012894"/>
    <n v="-1.0054709955561791E-2"/>
    <n v="0"/>
    <n v="0"/>
    <n v="4.5111111111117985E-4"/>
    <n v="242136.32236615533"/>
    <m/>
    <m/>
    <m/>
    <m/>
    <n v="130.26249958814998"/>
    <x v="2101"/>
    <n v="128.27000000000001"/>
    <n v="-7.5962293911202572E-4"/>
    <m/>
    <n v="137.45812140975204"/>
    <n v="-6.75519070748275E-2"/>
    <m/>
    <d v="2012-07-06T00:00:00"/>
  </r>
  <r>
    <x v="2144"/>
    <n v="1385.3"/>
    <n v="-4.834159469542243E-4"/>
    <n v="2.5783366405277452E-2"/>
    <n v="0"/>
    <n v="2406.9899999999998"/>
    <n v="2406.9899999999998"/>
    <n v="1385.3"/>
    <n v="18.03"/>
    <n v="0.18030000000000002"/>
    <n v="2.1131052108331355E-2"/>
    <n v="0.16239999999999999"/>
    <n v="5502.35"/>
    <n v="4911.95"/>
    <n v="2.3380399779748936E-7"/>
    <n v="0.15916894789166866"/>
    <n v="18.532000000000004"/>
    <n v="17.449499999999997"/>
    <n v="1"/>
    <n v="0"/>
    <n v="0.9"/>
    <n v="9.9999999999999978E-2"/>
    <n v="202308.22870004756"/>
    <n v="-1.5352010064138E-3"/>
    <n v="0"/>
    <n v="0"/>
    <n v="0"/>
    <n v="243049.76022132402"/>
    <m/>
    <m/>
    <m/>
    <m/>
    <n v="130.75390334397636"/>
    <x v="2102"/>
    <n v="128.75"/>
    <n v="-8.0747701987093912E-4"/>
    <m/>
    <n v="137.45812140975204"/>
    <n v="-6.4107409483592948E-2"/>
    <m/>
    <d v="2012-07-09T00:00:00"/>
  </r>
  <r>
    <x v="2145"/>
    <n v="1379.32"/>
    <n v="-4.3167544936114632E-3"/>
    <n v="3.0507573911488284E-2"/>
    <n v="0"/>
    <n v="2396.62"/>
    <n v="2396.62"/>
    <n v="1379.32"/>
    <n v="18.93"/>
    <n v="0.1893"/>
    <n v="3.3027923765335032E-2"/>
    <n v="0.16139999999999999"/>
    <n v="5611.7"/>
    <n v="5009.55"/>
    <n v="1.8715128912923274E-5"/>
    <n v="0.15627207623466496"/>
    <n v="18.414000000000001"/>
    <n v="17.497000000000003"/>
    <n v="1"/>
    <n v="0"/>
    <n v="0.9"/>
    <n v="9.9999999999999978E-2"/>
    <n v="201924.22985167537"/>
    <n v="8.8605660673140019E-3"/>
    <n v="0"/>
    <n v="0"/>
    <n v="0"/>
    <n v="242590.36598246745"/>
    <m/>
    <m/>
    <m/>
    <m/>
    <n v="130.50676222419276"/>
    <x v="2103"/>
    <n v="128.5"/>
    <n v="-7.8180272580563592E-4"/>
    <m/>
    <n v="137.45812140975204"/>
    <n v="-6.5900675544772858E-2"/>
    <m/>
    <d v="2012-07-10T00:00:00"/>
  </r>
  <r>
    <x v="2146"/>
    <n v="1375.32"/>
    <n v="-2.8999797001421079E-3"/>
    <n v="2.7921422845967325E-2"/>
    <n v="0"/>
    <n v="2389.73"/>
    <n v="2389.73"/>
    <n v="1375.32"/>
    <n v="18.96"/>
    <n v="0.18960000000000002"/>
    <n v="3.2806384310576781E-2"/>
    <n v="0.15989999999999999"/>
    <n v="5546.34"/>
    <n v="4951.1899999999996"/>
    <n v="8.4343357527250026E-6"/>
    <n v="0.15679361568942324"/>
    <n v="18.106000000000002"/>
    <n v="17.6035"/>
    <n v="1"/>
    <n v="0"/>
    <n v="0.9"/>
    <n v="9.9999999999999978E-2"/>
    <n v="201161.97464182827"/>
    <n v="1.4652776811811874E-2"/>
    <n v="0"/>
    <n v="0"/>
    <n v="0"/>
    <n v="241680.14185529939"/>
    <m/>
    <m/>
    <m/>
    <m/>
    <n v="130.01708736322308"/>
    <x v="2104"/>
    <n v="128.02000000000001"/>
    <n v="-8.2455363282296634E-4"/>
    <m/>
    <n v="137.45812140975204"/>
    <n v="-6.9429733710509867E-2"/>
    <m/>
    <d v="2012-07-11T00:00:00"/>
  </r>
  <r>
    <x v="2147"/>
    <n v="1365"/>
    <n v="-7.5037082279032497E-3"/>
    <n v="3.8767433872454182E-3"/>
    <n v="0"/>
    <n v="2372.31"/>
    <n v="2372.31"/>
    <n v="1365"/>
    <n v="17.57"/>
    <n v="0.1757"/>
    <n v="4.2505876504757401E-2"/>
    <n v="0.15939999999999999"/>
    <n v="5316.64"/>
    <n v="4746.12"/>
    <n v="5.673106433458943E-5"/>
    <n v="0.13319412349524259"/>
    <n v="18.03"/>
    <n v="17.718499999999999"/>
    <n v="1"/>
    <n v="0"/>
    <n v="0.9"/>
    <n v="9.9999999999999978E-2"/>
    <n v="198970.28073566794"/>
    <n v="1.1989971167258195E-2"/>
    <n v="0"/>
    <n v="0"/>
    <n v="0"/>
    <n v="239093.67042567692"/>
    <m/>
    <m/>
    <m/>
    <m/>
    <n v="128.62563881785999"/>
    <x v="2105"/>
    <n v="126.64"/>
    <n v="-7.7225943075187597E-4"/>
    <m/>
    <n v="137.45812140975204"/>
    <n v="-7.9412698443062091E-2"/>
    <m/>
    <d v="2012-07-12T00:00:00"/>
  </r>
  <r>
    <x v="2148"/>
    <n v="1390.99"/>
    <n v="1.9040293040293088E-2"/>
    <n v="3.836434671682043E-3"/>
    <n v="0"/>
    <n v="2417.77"/>
    <n v="2417.77"/>
    <n v="1390.99"/>
    <n v="15.64"/>
    <n v="0.15640000000000001"/>
    <n v="2.1043461351422904E-2"/>
    <n v="0.15890000000000001"/>
    <n v="4936.97"/>
    <n v="4407.18"/>
    <n v="3.557484568453025E-4"/>
    <n v="0.13535653864857711"/>
    <n v="18.038"/>
    <n v="17.722000000000001"/>
    <n v="1"/>
    <n v="0"/>
    <n v="0.9"/>
    <n v="9.9999999999999978E-2"/>
    <n v="200958.95912117392"/>
    <n v="-1.2820777962302854E-2"/>
    <n v="0"/>
    <n v="0"/>
    <n v="0"/>
    <n v="241509.78774208488"/>
    <m/>
    <m/>
    <m/>
    <m/>
    <n v="129.9254416638683"/>
    <x v="2106"/>
    <n v="127.92"/>
    <n v="-8.0031843140615511E-4"/>
    <m/>
    <n v="137.45812140975204"/>
    <n v="-7.0134074615787356E-2"/>
    <m/>
    <d v="2012-07-13T00:00:00"/>
  </r>
  <r>
    <x v="2149"/>
    <n v="1394.23"/>
    <n v="2.3292762708575498E-3"/>
    <n v="6.6491268894938171E-3"/>
    <n v="0"/>
    <n v="2423.46"/>
    <n v="2423.46"/>
    <n v="1394.23"/>
    <n v="15.95"/>
    <n v="0.1595"/>
    <n v="1.1330496367426002E-2"/>
    <n v="0.15840000000000001"/>
    <n v="4835.82"/>
    <n v="4316.8500000000004"/>
    <n v="5.4129173187861057E-6"/>
    <n v="0.148169503632574"/>
    <n v="17.826000000000001"/>
    <n v="17.648999999999997"/>
    <n v="1"/>
    <n v="0"/>
    <n v="0.9"/>
    <n v="9.9999999999999978E-2"/>
    <n v="200968.3516794875"/>
    <n v="-2.9540683500514087E-3"/>
    <n v="0"/>
    <n v="0"/>
    <n v="0"/>
    <n v="241526.50986908621"/>
    <m/>
    <m/>
    <m/>
    <m/>
    <n v="129.93443769569177"/>
    <x v="2107"/>
    <n v="127.92"/>
    <n v="-8.0915696220318356E-4"/>
    <m/>
    <n v="137.45812140975204"/>
    <n v="-7.0142299847210321E-2"/>
    <m/>
    <d v="2012-07-16T00:00:00"/>
  </r>
  <r>
    <x v="2150"/>
    <n v="1401.35"/>
    <n v="5.1067614382132032E-3"/>
    <n v="1.6072642821318484E-2"/>
    <n v="0"/>
    <n v="2435.88"/>
    <n v="2435.88"/>
    <n v="1401.35"/>
    <n v="15.99"/>
    <n v="0.15990000000000001"/>
    <n v="1.2375801241257894E-2"/>
    <n v="0.15640000000000001"/>
    <n v="5035.12"/>
    <n v="4494.75"/>
    <n v="2.594645364978028E-5"/>
    <n v="0.14752419875874212"/>
    <n v="17.41"/>
    <n v="17.547499999999996"/>
    <n v="-1"/>
    <n v="0"/>
    <n v="0.9"/>
    <n v="9.9999999999999978E-2"/>
    <n v="202720.22210023188"/>
    <n v="-6.6229487014421995E-3"/>
    <n v="0"/>
    <n v="0"/>
    <n v="0"/>
    <n v="243635.93999105296"/>
    <m/>
    <m/>
    <m/>
    <m/>
    <n v="131.0692514968959"/>
    <x v="2108"/>
    <n v="129.03"/>
    <n v="-7.7925232598807792E-4"/>
    <m/>
    <n v="137.45812140975204"/>
    <n v="-6.2045576135519753E-2"/>
    <m/>
    <d v="2012-07-17T00:00:00"/>
  </r>
  <r>
    <x v="2151"/>
    <n v="1402.22"/>
    <n v="6.2082991401157805E-4"/>
    <n v="1.959345243547217E-2"/>
    <n v="0"/>
    <n v="2438.16"/>
    <n v="2438.16"/>
    <n v="1402.22"/>
    <n v="15.32"/>
    <n v="0.1532"/>
    <n v="8.176848674578685E-3"/>
    <n v="0.15440000000000001"/>
    <n v="4816.45"/>
    <n v="4299.53"/>
    <n v="3.8519063189275249E-7"/>
    <n v="0.14502315132542132"/>
    <n v="16.821999999999999"/>
    <n v="17.410999999999998"/>
    <n v="-1"/>
    <n v="0"/>
    <n v="0.9"/>
    <n v="9.9999999999999978E-2"/>
    <n v="201953.01881005007"/>
    <n v="3.9420343419966919E-3"/>
    <n v="0"/>
    <n v="0"/>
    <n v="0"/>
    <n v="242783.09494807929"/>
    <m/>
    <m/>
    <m/>
    <m/>
    <n v="130.61044496190971"/>
    <x v="2109"/>
    <n v="128.58000000000001"/>
    <n v="-8.1822268050035785E-4"/>
    <m/>
    <n v="137.45812140975204"/>
    <n v="-6.5353202778264063E-2"/>
    <m/>
    <d v="2012-07-18T00:00:00"/>
  </r>
  <r>
    <x v="2152"/>
    <n v="1402.8"/>
    <n v="4.136298155781315E-4"/>
    <n v="2.7510790478953551E-2"/>
    <n v="0"/>
    <n v="2440.23"/>
    <n v="2440.23"/>
    <n v="1402.8"/>
    <n v="15.28"/>
    <n v="0.15279999999999999"/>
    <n v="7.8678972268207137E-3"/>
    <n v="0.15340000000000001"/>
    <n v="4750.1000000000004"/>
    <n v="4240.29"/>
    <n v="1.710188833877067E-7"/>
    <n v="0.14493210277317928"/>
    <n v="16.094000000000001"/>
    <n v="17.279499999999999"/>
    <n v="-1"/>
    <n v="0"/>
    <n v="0.9"/>
    <n v="9.9999999999999978E-2"/>
    <n v="201749.94329918936"/>
    <n v="3.9323742453327704E-3"/>
    <n v="0"/>
    <n v="0"/>
    <n v="0"/>
    <n v="242634.15484651257"/>
    <m/>
    <m/>
    <m/>
    <m/>
    <n v="130.53031939574348"/>
    <x v="2110"/>
    <n v="128.49"/>
    <n v="-7.5775775133790635E-4"/>
    <m/>
    <n v="137.45812140975204"/>
    <n v="-6.5950891880720008E-2"/>
    <m/>
    <d v="2012-07-19T00:00:00"/>
  </r>
  <r>
    <x v="2153"/>
    <n v="1405.87"/>
    <n v="2.1884801824920697E-3"/>
    <n v="1.0658977621152532E-2"/>
    <n v="0"/>
    <n v="2445.64"/>
    <n v="2445.64"/>
    <n v="1405.87"/>
    <n v="14.74"/>
    <n v="0.1474"/>
    <n v="5.1160289360165923E-3"/>
    <n v="0.15340000000000001"/>
    <n v="4715.24"/>
    <n v="4209.16"/>
    <n v="4.7789848880504075E-6"/>
    <n v="0.14228397106398341"/>
    <n v="15.635999999999999"/>
    <n v="17.126999999999999"/>
    <n v="-1"/>
    <n v="0"/>
    <n v="0.9"/>
    <n v="9.9999999999999978E-2"/>
    <n v="201999.2021793946"/>
    <n v="1.3970239943593477E-2"/>
    <n v="0"/>
    <n v="0"/>
    <n v="0"/>
    <n v="242940.21949810899"/>
    <m/>
    <m/>
    <m/>
    <m/>
    <n v="130.69497353008785"/>
    <x v="2111"/>
    <n v="128.65"/>
    <n v="-7.6760689493937662E-4"/>
    <m/>
    <n v="137.45812140975204"/>
    <n v="-6.4797001046124292E-2"/>
    <m/>
    <d v="2012-07-20T00:00:00"/>
  </r>
  <r>
    <x v="2154"/>
    <n v="1404.11"/>
    <n v="-1.2518938450923889E-3"/>
    <n v="7.0778075052025935E-3"/>
    <n v="0"/>
    <n v="2443.0500000000002"/>
    <n v="2443.0500000000002"/>
    <n v="1404.11"/>
    <n v="13.7"/>
    <n v="0.13699999999999998"/>
    <n v="-5.4761979252062609E-3"/>
    <n v="0.15140000000000001"/>
    <n v="4618"/>
    <n v="4122.32"/>
    <n v="1.569202469350468E-6"/>
    <n v="0.14247619792520624"/>
    <n v="15.456"/>
    <n v="17.026999999999997"/>
    <n v="-1"/>
    <n v="0"/>
    <n v="0.9"/>
    <n v="9.9999999999999978E-2"/>
    <n v="201354.86028784513"/>
    <n v="5.1763955325496713E-3"/>
    <n v="0"/>
    <n v="0"/>
    <n v="0"/>
    <n v="242207.6638859424"/>
    <m/>
    <m/>
    <m/>
    <m/>
    <n v="130.30087930995739"/>
    <x v="2112"/>
    <n v="128.26"/>
    <n v="-8.2948500554902438E-4"/>
    <m/>
    <n v="137.45812140975204"/>
    <n v="-6.768978843256368E-2"/>
    <m/>
    <d v="2012-07-23T00:00:00"/>
  </r>
  <r>
    <x v="2155"/>
    <n v="1403.93"/>
    <n v="-1.2819508443062677E-4"/>
    <n v="1.8428509825587636E-3"/>
    <n v="0"/>
    <n v="2443.16"/>
    <n v="2443.16"/>
    <n v="1403.93"/>
    <n v="14.85"/>
    <n v="0.14849999999999999"/>
    <n v="6.9686551087226878E-3"/>
    <n v="0.15390000000000001"/>
    <n v="4804.7"/>
    <n v="4288.97"/>
    <n v="1.6436086675185368E-8"/>
    <n v="0.14153134489127731"/>
    <n v="15.006"/>
    <n v="16.856499999999997"/>
    <n v="-1"/>
    <n v="0"/>
    <n v="0.9"/>
    <n v="9.9999999999999978E-2"/>
    <n v="202145.63134537585"/>
    <n v="1.9232312208743441E-3"/>
    <n v="0"/>
    <n v="0"/>
    <n v="0"/>
    <n v="243196.6943749373"/>
    <m/>
    <m/>
    <m/>
    <m/>
    <n v="130.83294976682402"/>
    <x v="2113"/>
    <n v="128.78"/>
    <n v="-8.2649923124544777E-4"/>
    <m/>
    <n v="137.45812140975204"/>
    <n v="-6.3907158708838563E-2"/>
    <m/>
    <d v="2012-07-24T00:00:00"/>
  </r>
  <r>
    <x v="2156"/>
    <n v="1405.53"/>
    <n v="1.1396579601545831E-3"/>
    <n v="2.3616790287017686E-3"/>
    <n v="0"/>
    <n v="2446.8200000000002"/>
    <n v="2446.8200000000002"/>
    <n v="1405.53"/>
    <n v="14.63"/>
    <n v="0.14630000000000001"/>
    <n v="1.6052249677541069E-2"/>
    <n v="0.15290000000000001"/>
    <n v="4794.3100000000004"/>
    <n v="4279.6899999999996"/>
    <n v="1.2973416000443875E-6"/>
    <n v="0.13024775032245894"/>
    <n v="14.778"/>
    <n v="16.774999999999999"/>
    <n v="-1"/>
    <n v="0"/>
    <n v="0.9"/>
    <n v="9.9999999999999978E-2"/>
    <n v="202309.23249441962"/>
    <n v="-2.834402749282372E-3"/>
    <n v="0"/>
    <n v="0"/>
    <n v="0"/>
    <n v="243471.99481044753"/>
    <m/>
    <m/>
    <m/>
    <m/>
    <n v="130.98105362219289"/>
    <x v="2114"/>
    <n v="128.91999999999999"/>
    <n v="-8.0771009801083871E-4"/>
    <m/>
    <n v="137.45812140975204"/>
    <n v="-6.2871886411321798E-2"/>
    <m/>
    <d v="2012-07-25T00:00:00"/>
  </r>
  <r>
    <x v="2157"/>
    <n v="1415.51"/>
    <n v="7.1005243573598609E-3"/>
    <n v="9.048573570483498E-3"/>
    <n v="0"/>
    <n v="2464.38"/>
    <n v="2464.38"/>
    <n v="1415.51"/>
    <n v="14.29"/>
    <n v="0.1429"/>
    <n v="1.2831386910831882E-2"/>
    <n v="0.15290000000000001"/>
    <n v="4727.6499999999996"/>
    <n v="4220.17"/>
    <n v="5.0061770993455284E-5"/>
    <n v="0.13006861308916812"/>
    <n v="14.64"/>
    <n v="16.698500000000003"/>
    <n v="-1"/>
    <n v="0"/>
    <n v="0.9"/>
    <n v="9.9999999999999978E-2"/>
    <n v="203320.72140009468"/>
    <n v="1.763844316210017E-3"/>
    <n v="0"/>
    <n v="0"/>
    <n v="0"/>
    <n v="244706.05636843404"/>
    <m/>
    <m/>
    <m/>
    <m/>
    <n v="131.64494387053773"/>
    <x v="2115"/>
    <n v="129.57"/>
    <n v="-8.0716151390902713E-4"/>
    <m/>
    <n v="137.45812140975204"/>
    <n v="-5.8146475778492523E-2"/>
    <m/>
    <d v="2012-07-26T00:00:00"/>
  </r>
  <r>
    <x v="2158"/>
    <n v="1418.16"/>
    <n v="1.8721167635693536E-3"/>
    <n v="8.732210151560782E-3"/>
    <n v="0"/>
    <n v="2469"/>
    <n v="2469"/>
    <n v="1418.16"/>
    <n v="13.45"/>
    <n v="0.13449999999999998"/>
    <n v="4.6269109530352737E-3"/>
    <n v="0.15240000000000001"/>
    <n v="4578.71"/>
    <n v="4087.2"/>
    <n v="3.4982709829523581E-6"/>
    <n v="0.12987308904696471"/>
    <n v="14.442000000000002"/>
    <n v="16.640499999999999"/>
    <n v="-1"/>
    <n v="0"/>
    <n v="0.9"/>
    <n v="9.9999999999999978E-2"/>
    <n v="203022.67033170047"/>
    <n v="7.7857672483996332E-3"/>
    <n v="0"/>
    <n v="0"/>
    <n v="0"/>
    <n v="244348.01161209587"/>
    <m/>
    <m/>
    <m/>
    <m/>
    <n v="131.45232590860093"/>
    <x v="2116"/>
    <n v="129.38"/>
    <n v="-8.2993965962918637E-4"/>
    <m/>
    <n v="137.45812140975204"/>
    <n v="-5.95490387833435E-2"/>
    <m/>
    <d v="2012-07-27T00:00:00"/>
  </r>
  <r>
    <x v="2159"/>
    <n v="1418.13"/>
    <n v="-2.1154171602644212E-5"/>
    <n v="9.9629498250505266E-3"/>
    <n v="0"/>
    <n v="2468.9899999999998"/>
    <n v="2468.9899999999998"/>
    <n v="1418.13"/>
    <n v="14.02"/>
    <n v="0.14019999999999999"/>
    <n v="1.2140331983044345E-2"/>
    <n v="0.15240000000000001"/>
    <n v="4581.3"/>
    <n v="4089.48"/>
    <n v="4.4750844284782415E-10"/>
    <n v="0.12805966801695565"/>
    <n v="14.184000000000001"/>
    <n v="16.499500000000001"/>
    <n v="-1"/>
    <n v="-1"/>
    <n v="0.97499999999999998"/>
    <n v="2.5000000000000022E-2"/>
    <n v="203030.13043145492"/>
    <n v="5.0666940327661614E-3"/>
    <n v="0"/>
    <n v="0"/>
    <n v="0"/>
    <n v="244360.94274106013"/>
    <m/>
    <m/>
    <m/>
    <m/>
    <n v="131.45928249059952"/>
    <x v="2117"/>
    <n v="129.37"/>
    <n v="-7.7785053944912086E-4"/>
    <m/>
    <n v="137.45812140975204"/>
    <n v="-5.9572703671909921E-2"/>
    <m/>
    <d v="2012-07-30T00:00:00"/>
  </r>
  <r>
    <x v="2160"/>
    <n v="1413.17"/>
    <n v="-3.4975636930324461E-3"/>
    <n v="6.5935812164487073E-3"/>
    <n v="0"/>
    <n v="2460.41"/>
    <n v="2460.41"/>
    <n v="1413.17"/>
    <n v="15.02"/>
    <n v="0.1502"/>
    <n v="2.2470021838705889E-2"/>
    <n v="0.15240000000000001"/>
    <n v="4705.3"/>
    <n v="4200.1499999999996"/>
    <n v="1.2275874927089463E-5"/>
    <n v="0.12772997816129411"/>
    <n v="14.247999999999999"/>
    <n v="16.269500000000001"/>
    <n v="-1"/>
    <n v="-1"/>
    <n v="0.97499999999999998"/>
    <n v="2.5000000000000022E-2"/>
    <n v="202475.13303468446"/>
    <n v="8.3199886072524709E-3"/>
    <n v="0"/>
    <n v="0"/>
    <n v="0"/>
    <n v="243698.34246783541"/>
    <m/>
    <m/>
    <m/>
    <m/>
    <n v="131.10282226614993"/>
    <x v="2118"/>
    <n v="129.02000000000001"/>
    <n v="-8.1001458730889375E-4"/>
    <m/>
    <n v="137.45812140975204"/>
    <n v="-6.2147142738417815E-2"/>
    <m/>
    <d v="2012-07-31T00:00:00"/>
  </r>
  <r>
    <x v="2161"/>
    <n v="1413.49"/>
    <n v="2.2644126325910285E-4"/>
    <n v="5.6803645195532271E-3"/>
    <n v="0"/>
    <n v="2461.12"/>
    <n v="2461.12"/>
    <n v="1413.49"/>
    <n v="15.11"/>
    <n v="0.15109999999999998"/>
    <n v="2.747088711561671E-2"/>
    <n v="0.15240000000000001"/>
    <n v="4768.05"/>
    <n v="4256.1499999999996"/>
    <n v="5.1264037193986635E-8"/>
    <n v="0.12362911288438327"/>
    <n v="14.282"/>
    <n v="15.996999999999996"/>
    <n v="-1"/>
    <n v="-1"/>
    <n v="0.97499999999999998"/>
    <n v="2.5000000000000022E-2"/>
    <n v="202587.32484214421"/>
    <n v="1.6300213223290339E-3"/>
    <n v="0"/>
    <n v="0"/>
    <n v="0"/>
    <n v="243848.15752986522"/>
    <m/>
    <m/>
    <m/>
    <m/>
    <n v="131.18341853632225"/>
    <x v="2119"/>
    <n v="129.09"/>
    <n v="-7.639157499799154E-4"/>
    <m/>
    <n v="137.45812140975204"/>
    <n v="-6.1595016773714373E-2"/>
    <m/>
    <d v="2012-08-01T00:00:00"/>
  </r>
  <r>
    <x v="2162"/>
    <n v="1402.08"/>
    <n v="-8.0722184097518079E-3"/>
    <n v="-9.4923782475584417E-3"/>
    <n v="0"/>
    <n v="2441.29"/>
    <n v="2441.29"/>
    <n v="1402.08"/>
    <n v="15.96"/>
    <n v="0.15960000000000002"/>
    <n v="3.973583296736434E-2"/>
    <n v="0.15140000000000001"/>
    <n v="4843.54"/>
    <n v="4323.5200000000004"/>
    <n v="6.5690622403454177E-5"/>
    <n v="0.11986416703263568"/>
    <n v="14.378"/>
    <n v="15.785499999999999"/>
    <n v="-1"/>
    <n v="-1"/>
    <n v="0.97499999999999998"/>
    <n v="2.5000000000000022E-2"/>
    <n v="201073.04709440612"/>
    <n v="1.3745904934530095E-3"/>
    <n v="0"/>
    <n v="0"/>
    <n v="0"/>
    <n v="242029.03494732856"/>
    <m/>
    <m/>
    <m/>
    <m/>
    <n v="130.20478198835261"/>
    <x v="2120"/>
    <n v="128.13"/>
    <n v="-8.1347066885595343E-4"/>
    <m/>
    <n v="137.45812140975204"/>
    <n v="-6.8619818966064949E-2"/>
    <m/>
    <d v="2012-08-02T00:00:00"/>
  </r>
  <r>
    <x v="2163"/>
    <n v="1411.13"/>
    <n v="6.4546958804063692E-3"/>
    <n v="-4.9097991307214262E-3"/>
    <n v="0"/>
    <n v="2457.4"/>
    <n v="2457.4"/>
    <n v="1411.13"/>
    <n v="15.18"/>
    <n v="0.15179999999999999"/>
    <n v="3.2740955387746365E-2"/>
    <n v="0.15140000000000001"/>
    <n v="4666.8"/>
    <n v="4165.74"/>
    <n v="4.1395758156231235E-5"/>
    <n v="0.11905904461225363"/>
    <n v="14.712"/>
    <n v="15.706999999999997"/>
    <n v="-1"/>
    <n v="-1"/>
    <n v="0.97499999999999998"/>
    <n v="2.5000000000000022E-2"/>
    <n v="202155.01978629114"/>
    <n v="-1.1054821614888799E-2"/>
    <n v="0"/>
    <n v="0"/>
    <n v="0"/>
    <n v="243365.45876118884"/>
    <m/>
    <m/>
    <m/>
    <m/>
    <n v="130.92374023799232"/>
    <x v="2121"/>
    <n v="128.83000000000001"/>
    <n v="-7.8129537784588088E-4"/>
    <m/>
    <n v="137.45812140975204"/>
    <n v="-6.3501345746317273E-2"/>
    <m/>
    <d v="2012-08-03T00:00:00"/>
  </r>
  <r>
    <x v="2164"/>
    <n v="1410.44"/>
    <n v="-4.8896983268731375E-4"/>
    <n v="-5.3776147918060957E-3"/>
    <n v="0"/>
    <n v="2456.2199999999998"/>
    <n v="2456.2199999999998"/>
    <n v="1410.44"/>
    <n v="16.350000000000001"/>
    <n v="0.16350000000000001"/>
    <n v="4.2470676266976287E-2"/>
    <n v="0.15140000000000001"/>
    <n v="4722.5200000000004"/>
    <n v="4215.4399999999996"/>
    <n v="2.3920845823199978E-7"/>
    <n v="0.12102932373302372"/>
    <n v="15.057999999999998"/>
    <n v="15.631"/>
    <n v="-1"/>
    <n v="-1"/>
    <n v="0.97499999999999998"/>
    <n v="2.5000000000000022E-2"/>
    <n v="202118.93930948322"/>
    <n v="-4.2736633499684817E-3"/>
    <n v="0"/>
    <n v="0"/>
    <n v="0"/>
    <n v="243324.16298250036"/>
    <m/>
    <m/>
    <m/>
    <m/>
    <n v="130.90152427591843"/>
    <x v="2122"/>
    <n v="128.80000000000001"/>
    <n v="-7.961753824651252E-4"/>
    <m/>
    <n v="137.45812140975204"/>
    <n v="-6.3733366273053149E-2"/>
    <m/>
    <d v="2012-08-06T00:00:00"/>
  </r>
  <r>
    <x v="2165"/>
    <n v="1409.3"/>
    <n v="-8.082584158135564E-4"/>
    <n v="-2.688309514587206E-3"/>
    <n v="0"/>
    <n v="2454.39"/>
    <n v="2454.39"/>
    <n v="1409.3"/>
    <n v="16.489999999999998"/>
    <n v="0.16489999999999999"/>
    <n v="5.7345846164802664E-2"/>
    <n v="0.15140000000000001"/>
    <n v="4768.83"/>
    <n v="4256.7700000000004"/>
    <n v="6.5381007863833273E-7"/>
    <n v="0.10755415383519733"/>
    <n v="15.524000000000001"/>
    <n v="15.547000000000001"/>
    <n v="-1"/>
    <n v="-1"/>
    <n v="0.97499999999999998"/>
    <n v="2.5000000000000022E-2"/>
    <n v="202009.20062523973"/>
    <n v="-4.4879600876743808E-3"/>
    <n v="0"/>
    <n v="0"/>
    <n v="0"/>
    <n v="243207.05934633705"/>
    <m/>
    <m/>
    <m/>
    <m/>
    <n v="130.83852582856269"/>
    <x v="2123"/>
    <n v="128.72999999999999"/>
    <n v="-7.5998710173430517E-4"/>
    <m/>
    <n v="137.45812140975204"/>
    <n v="-6.4208316386405562E-2"/>
    <m/>
    <d v="2012-08-07T00:00:00"/>
  </r>
  <r>
    <x v="2166"/>
    <n v="1410.49"/>
    <n v="8.4439083232812351E-4"/>
    <n v="-2.0703599455181854E-3"/>
    <n v="0"/>
    <n v="2457.0500000000002"/>
    <n v="2457.0500000000002"/>
    <n v="1410.49"/>
    <n v="17.059999999999999"/>
    <n v="0.17059999999999997"/>
    <n v="8.4093706099949331E-2"/>
    <n v="0.15140000000000001"/>
    <n v="4829.53"/>
    <n v="4310.9399999999996"/>
    <n v="7.1239429617923641E-7"/>
    <n v="8.6506293900050643E-2"/>
    <n v="15.818000000000001"/>
    <n v="15.425000000000001"/>
    <n v="1"/>
    <n v="0"/>
    <n v="0.97499999999999998"/>
    <n v="2.5000000000000022E-2"/>
    <n v="202239.7782380312"/>
    <n v="-2.3011833723053376E-3"/>
    <n v="0"/>
    <n v="0"/>
    <n v="0"/>
    <n v="243541.44236291308"/>
    <m/>
    <m/>
    <m/>
    <m/>
    <n v="131.01841444309758"/>
    <x v="2124"/>
    <n v="128.91"/>
    <n v="-8.0932891248175487E-4"/>
    <m/>
    <n v="137.45812140975204"/>
    <n v="-6.2946095226107279E-2"/>
    <m/>
    <d v="2012-08-08T00:00:00"/>
  </r>
  <r>
    <x v="2167"/>
    <n v="1399.48"/>
    <n v="-7.8057979850973958E-3"/>
    <n v="-1.8039395208637732E-3"/>
    <n v="0"/>
    <n v="2438.1999999999998"/>
    <n v="2438.1999999999998"/>
    <n v="1399.48"/>
    <n v="17.829999999999998"/>
    <n v="0.17829999999999999"/>
    <n v="9.176202614661666E-2"/>
    <n v="0.15140000000000001"/>
    <n v="4926.66"/>
    <n v="4397.62"/>
    <n v="6.1409520688656424E-5"/>
    <n v="8.6537973853383326E-2"/>
    <n v="16.208000000000002"/>
    <n v="15.330000000000002"/>
    <n v="1"/>
    <n v="0"/>
    <n v="0.97499999999999998"/>
    <n v="2.5000000000000022E-2"/>
    <n v="200802.26225363871"/>
    <n v="-1.7155397277881512E-3"/>
    <n v="0"/>
    <n v="0"/>
    <n v="0"/>
    <n v="241842.20152503494"/>
    <m/>
    <m/>
    <m/>
    <m/>
    <n v="130.10427088635541"/>
    <x v="2125"/>
    <n v="128.01"/>
    <n v="-8.3090724092660384E-4"/>
    <m/>
    <n v="137.45812140975204"/>
    <n v="-6.9508340050580819E-2"/>
    <m/>
    <d v="2012-08-09T00:00:00"/>
  </r>
  <r>
    <x v="2168"/>
    <n v="1406.58"/>
    <n v="5.0733129448079506E-3"/>
    <n v="-3.1853224564621918E-3"/>
    <n v="0"/>
    <n v="2450.6"/>
    <n v="2450.6"/>
    <n v="1406.58"/>
    <n v="17.47"/>
    <n v="0.17469999999999999"/>
    <n v="8.5381100712681401E-2"/>
    <n v="0.15040000000000001"/>
    <n v="4742.43"/>
    <n v="4233.16"/>
    <n v="2.5608529226102807E-5"/>
    <n v="8.9318899287318593E-2"/>
    <n v="16.582000000000001"/>
    <n v="15.343"/>
    <n v="1"/>
    <n v="0"/>
    <n v="0.97499999999999998"/>
    <n v="2.5000000000000022E-2"/>
    <n v="201607.78908019379"/>
    <n v="-1.3466988474107877E-3"/>
    <n v="0"/>
    <n v="0"/>
    <n v="0"/>
    <n v="242815.30524036384"/>
    <m/>
    <m/>
    <m/>
    <m/>
    <n v="130.62777318901934"/>
    <x v="2126"/>
    <n v="128.52000000000001"/>
    <n v="-8.1745450380299456E-4"/>
    <m/>
    <n v="137.45812140975204"/>
    <n v="-6.5788623981145267E-2"/>
    <m/>
    <d v="2012-08-10T00:00:00"/>
  </r>
  <r>
    <x v="2169"/>
    <n v="1404.94"/>
    <n v="-1.1659486129476093E-3"/>
    <n v="-3.8623012367224874E-3"/>
    <n v="0"/>
    <n v="2447.8000000000002"/>
    <n v="2447.8000000000002"/>
    <n v="1404.94"/>
    <n v="17.98"/>
    <n v="0.17980000000000002"/>
    <n v="8.9386569859980849E-2"/>
    <n v="0.15140000000000001"/>
    <n v="4655.93"/>
    <n v="4155.8999999999996"/>
    <n v="1.3610228966076418E-6"/>
    <n v="9.0413430140019166E-2"/>
    <n v="17.04"/>
    <n v="15.434500000000003"/>
    <n v="1"/>
    <n v="0"/>
    <n v="0.97499999999999998"/>
    <n v="2.5000000000000022E-2"/>
    <n v="201286.61206161955"/>
    <n v="-2.7069854939830718E-3"/>
    <n v="0"/>
    <n v="0"/>
    <n v="0"/>
    <n v="242434.08454180669"/>
    <m/>
    <m/>
    <m/>
    <m/>
    <n v="130.42268722503206"/>
    <x v="2127"/>
    <n v="128.30000000000001"/>
    <n v="-7.795695997425689E-4"/>
    <m/>
    <n v="137.45812140975204"/>
    <n v="-6.7352442288958647E-2"/>
    <m/>
    <d v="2012-08-13T00:00:00"/>
  </r>
  <r>
    <x v="2170"/>
    <n v="1403.44"/>
    <n v="-1.0676612524378459E-3"/>
    <n v="-4.1217040733467769E-3"/>
    <n v="0"/>
    <n v="2445.81"/>
    <n v="2445.81"/>
    <n v="1403.44"/>
    <n v="17.739999999999998"/>
    <n v="0.17739999999999997"/>
    <n v="9.0564813046710713E-2"/>
    <n v="0.15140000000000001"/>
    <n v="4548.67"/>
    <n v="4060.14"/>
    <n v="1.1411187698553338E-6"/>
    <n v="8.6835186953289262E-2"/>
    <n v="17.366"/>
    <n v="15.536000000000001"/>
    <n v="1"/>
    <n v="0"/>
    <n v="0.97499999999999998"/>
    <n v="2.5000000000000022E-2"/>
    <n v="200961.12794036538"/>
    <n v="-4.1180072026264503E-3"/>
    <n v="0"/>
    <n v="0"/>
    <n v="0"/>
    <n v="242102.29343771786"/>
    <m/>
    <m/>
    <m/>
    <m/>
    <n v="130.24419298617778"/>
    <x v="2128"/>
    <n v="128.12"/>
    <n v="-7.7117707381579859E-4"/>
    <m/>
    <n v="137.45812140975204"/>
    <n v="-6.8653088807452689E-2"/>
    <m/>
    <d v="2012-08-14T00:00:00"/>
  </r>
  <r>
    <x v="2171"/>
    <n v="1432.12"/>
    <n v="2.043550133956562E-2"/>
    <n v="1.546940643389072E-2"/>
    <n v="0"/>
    <n v="2496.12"/>
    <n v="2496.12"/>
    <n v="1432.12"/>
    <n v="15.6"/>
    <n v="0.156"/>
    <n v="9.702132740801872E-2"/>
    <n v="0.15290000000000001"/>
    <n v="4096.7299999999996"/>
    <n v="3656.73"/>
    <n v="4.092326003130994E-4"/>
    <n v="5.8978672591981279E-2"/>
    <n v="17.616"/>
    <n v="15.623500000000002"/>
    <n v="1"/>
    <n v="0"/>
    <n v="0.97499999999999998"/>
    <n v="2.5000000000000022E-2"/>
    <n v="204466.02018139066"/>
    <n v="-5.1882423257477717E-3"/>
    <n v="0"/>
    <n v="0"/>
    <n v="0"/>
    <n v="246356.44542162205"/>
    <m/>
    <m/>
    <m/>
    <m/>
    <n v="132.5328065474809"/>
    <x v="2129"/>
    <n v="130.37"/>
    <n v="-7.8731383535268762E-4"/>
    <m/>
    <n v="137.45812140975204"/>
    <n v="-5.2312394791369621E-2"/>
    <m/>
    <d v="2012-08-15T00:00:00"/>
  </r>
  <r>
    <x v="2172"/>
    <n v="1437.92"/>
    <n v="4.04993994916647E-3"/>
    <n v="2.7325144368154586E-2"/>
    <n v="0"/>
    <n v="2506.37"/>
    <n v="2506.37"/>
    <n v="1437.92"/>
    <n v="14.38"/>
    <n v="0.14380000000000001"/>
    <n v="5.3777476512760311E-2"/>
    <n v="0.15240000000000001"/>
    <n v="3862.89"/>
    <n v="3447.99"/>
    <n v="1.6335832124371004E-5"/>
    <n v="9.00225234872397E-2"/>
    <n v="17.323999999999998"/>
    <n v="15.637500000000006"/>
    <n v="1"/>
    <n v="0"/>
    <n v="0.97499999999999998"/>
    <n v="2.5000000000000022E-2"/>
    <n v="204981.60103358523"/>
    <n v="1.1007933072094467E-2"/>
    <n v="0"/>
    <n v="0"/>
    <n v="0"/>
    <n v="246991.23749247874"/>
    <m/>
    <m/>
    <m/>
    <m/>
    <n v="132.87430674480979"/>
    <x v="2130"/>
    <n v="130.69999999999999"/>
    <n v="-7.6800761631723446E-4"/>
    <m/>
    <n v="137.45812140975204"/>
    <n v="-4.9895196696018163E-2"/>
    <m/>
    <d v="2012-08-16T00:00:00"/>
  </r>
  <r>
    <x v="2173"/>
    <n v="1429.08"/>
    <n v="-6.1477689996662921E-3"/>
    <n v="1.6104062423680343E-2"/>
    <n v="0"/>
    <n v="2491.11"/>
    <n v="2491.11"/>
    <n v="1429.08"/>
    <n v="16.28"/>
    <n v="0.1628"/>
    <n v="7.3390999144932897E-2"/>
    <n v="0.15240000000000001"/>
    <n v="4129.16"/>
    <n v="3685.63"/>
    <n v="3.8028735781545726E-5"/>
    <n v="8.9409000855067103E-2"/>
    <n v="16.633999999999997"/>
    <n v="15.592500000000001"/>
    <n v="1"/>
    <n v="0"/>
    <n v="0.97499999999999998"/>
    <n v="2.5000000000000022E-2"/>
    <n v="204106.11601961567"/>
    <n v="2.0813205653368083E-2"/>
    <n v="0"/>
    <n v="0"/>
    <n v="0"/>
    <n v="245950.65897520978"/>
    <m/>
    <m/>
    <m/>
    <m/>
    <n v="132.3145049052815"/>
    <x v="2131"/>
    <n v="130.13999999999999"/>
    <n v="-7.7417721630934633E-4"/>
    <m/>
    <n v="137.45812140975204"/>
    <n v="-5.3971877082238495E-2"/>
    <m/>
    <d v="2012-08-17T00:00:00"/>
  </r>
  <r>
    <x v="2174"/>
    <n v="1433.56"/>
    <n v="3.134883981302572E-3"/>
    <n v="2.0404895017930524E-2"/>
    <n v="0"/>
    <n v="2498.9499999999998"/>
    <n v="2498.9499999999998"/>
    <n v="1433.56"/>
    <n v="16.41"/>
    <n v="0.1641"/>
    <n v="7.2311334398585336E-2"/>
    <n v="0.15240000000000001"/>
    <n v="4104.8900000000003"/>
    <n v="3663.96"/>
    <n v="9.7967777913141912E-6"/>
    <n v="9.178866560141466E-2"/>
    <n v="16.396000000000001"/>
    <n v="15.669499999999999"/>
    <n v="1"/>
    <n v="0"/>
    <n v="0.97499999999999998"/>
    <n v="2.5000000000000022E-2"/>
    <n v="204699.96727211689"/>
    <n v="1.2392015957419789E-2"/>
    <n v="0"/>
    <n v="0"/>
    <n v="0"/>
    <n v="246669.22077331538"/>
    <m/>
    <m/>
    <m/>
    <m/>
    <n v="132.70107084885871"/>
    <x v="2132"/>
    <n v="130.52000000000001"/>
    <n v="-7.9855400685058253E-4"/>
    <m/>
    <n v="137.45812140975204"/>
    <n v="-5.1232685318995941E-2"/>
    <m/>
    <d v="2012-08-20T00:00:00"/>
  </r>
  <r>
    <x v="2175"/>
    <n v="1436.56"/>
    <n v="2.0926923184241275E-3"/>
    <n v="2.3565248588792498E-2"/>
    <n v="0"/>
    <n v="2504.84"/>
    <n v="2504.84"/>
    <n v="1436.56"/>
    <n v="15.8"/>
    <n v="0.158"/>
    <n v="6.5612674971976481E-2"/>
    <n v="0.15240000000000001"/>
    <n v="3929.79"/>
    <n v="3507.66"/>
    <n v="4.3702140313629374E-6"/>
    <n v="9.238732502802352E-2"/>
    <n v="16.082000000000001"/>
    <n v="15.805000000000003"/>
    <n v="1"/>
    <n v="1"/>
    <n v="0.9"/>
    <n v="9.9999999999999978E-2"/>
    <n v="204899.32578702224"/>
    <n v="1.6957686234255975E-2"/>
    <n v="0"/>
    <n v="0"/>
    <n v="0"/>
    <n v="246973.03194295193"/>
    <m/>
    <m/>
    <m/>
    <m/>
    <n v="132.86451267358342"/>
    <x v="2133"/>
    <n v="130.68"/>
    <n v="-8.1878409086300064E-4"/>
    <m/>
    <n v="137.45812140975204"/>
    <n v="-5.0088856475944299E-2"/>
    <m/>
    <d v="2012-08-21T00:00:00"/>
  </r>
  <r>
    <x v="2176"/>
    <n v="1459.99"/>
    <n v="1.6309795622876821E-2"/>
    <n v="1.9439542872103699E-2"/>
    <n v="0"/>
    <n v="2546.0300000000002"/>
    <n v="2546.0300000000002"/>
    <n v="1459.99"/>
    <n v="14.05"/>
    <n v="0.14050000000000001"/>
    <n v="4.8138018960855775E-2"/>
    <n v="0.15240000000000001"/>
    <n v="3679.38"/>
    <n v="3284.14"/>
    <n v="2.6173479040345846E-4"/>
    <n v="9.2361981039144239E-2"/>
    <n v="15.693999999999999"/>
    <n v="15.852500000000003"/>
    <n v="-1"/>
    <n v="0"/>
    <n v="0.97499999999999998"/>
    <n v="2.5000000000000022E-2"/>
    <n v="206601.31725559945"/>
    <n v="1.9596814005868435E-2"/>
    <n v="0"/>
    <n v="0"/>
    <n v="0"/>
    <n v="249054.43457855581"/>
    <m/>
    <m/>
    <m/>
    <m/>
    <n v="133.98424847907373"/>
    <x v="2134"/>
    <n v="131.77000000000001"/>
    <n v="-7.5891382927162354E-4"/>
    <m/>
    <n v="137.45812140975204"/>
    <n v="-4.2108268508786129E-2"/>
    <m/>
    <d v="2012-08-22T00:00:00"/>
  </r>
  <r>
    <x v="2177"/>
    <n v="1465.77"/>
    <n v="3.9589312255563502E-3"/>
    <n v="1.9348534148493579E-2"/>
    <n v="0"/>
    <n v="2556.13"/>
    <n v="2556.13"/>
    <n v="1465.77"/>
    <n v="14.51"/>
    <n v="0.14510000000000001"/>
    <n v="3.7811537926135688E-2"/>
    <n v="0.15390000000000001"/>
    <n v="3881.94"/>
    <n v="3464.93"/>
    <n v="1.5611311948504327E-5"/>
    <n v="0.10728846207386432"/>
    <n v="15.384"/>
    <n v="15.823500000000001"/>
    <n v="-1"/>
    <n v="0"/>
    <n v="0.9"/>
    <n v="9.9999999999999978E-2"/>
    <n v="207683.12171526646"/>
    <n v="1.0443285746523978E-2"/>
    <n v="0"/>
    <n v="0"/>
    <n v="0"/>
    <n v="250360.50222271337"/>
    <m/>
    <m/>
    <m/>
    <m/>
    <n v="134.68687596716245"/>
    <x v="2135"/>
    <n v="132.46"/>
    <n v="-7.7725924422933357E-4"/>
    <m/>
    <n v="137.45812140975204"/>
    <n v="-3.7110045713753981E-2"/>
    <m/>
    <d v="2012-08-23T00:00:00"/>
  </r>
  <r>
    <x v="2178"/>
    <n v="1461.19"/>
    <n v="-3.1246375625098022E-3"/>
    <n v="2.2371665585650069E-2"/>
    <n v="0"/>
    <n v="2548.2600000000002"/>
    <n v="2548.2600000000002"/>
    <n v="1461.19"/>
    <n v="14.59"/>
    <n v="0.1459"/>
    <n v="3.778225719803277E-2"/>
    <n v="0.15290000000000001"/>
    <n v="3763.06"/>
    <n v="3358.79"/>
    <n v="9.7939544866336747E-6"/>
    <n v="0.10811774280196723"/>
    <n v="15.41"/>
    <n v="15.8345"/>
    <n v="-1"/>
    <n v="0"/>
    <n v="0.9"/>
    <n v="9.9999999999999978E-2"/>
    <n v="206462.89217039646"/>
    <n v="1.3179332525744991E-2"/>
    <n v="0"/>
    <n v="0"/>
    <n v="0"/>
    <n v="248900.05623937512"/>
    <m/>
    <m/>
    <m/>
    <m/>
    <n v="133.90119729473494"/>
    <x v="2136"/>
    <n v="131.68"/>
    <n v="-7.9980126648793171E-4"/>
    <m/>
    <n v="137.45812140975204"/>
    <n v="-4.2801685198250894E-2"/>
    <m/>
    <d v="2012-08-24T00:00:00"/>
  </r>
  <r>
    <x v="2179"/>
    <n v="1459.32"/>
    <n v="-1.2797788104217389E-3"/>
    <n v="1.7957002793925758E-2"/>
    <n v="0"/>
    <n v="2545.0500000000002"/>
    <n v="2545.0500000000002"/>
    <n v="1459.32"/>
    <n v="14.18"/>
    <n v="0.14180000000000001"/>
    <n v="3.3233102894521985E-2"/>
    <n v="0.15190000000000001"/>
    <n v="3627.11"/>
    <n v="3237.44"/>
    <n v="1.6399323304234505E-6"/>
    <n v="0.10856689710547802"/>
    <n v="15.071999999999999"/>
    <n v="15.891499999999999"/>
    <n v="-1"/>
    <n v="0"/>
    <n v="0.9"/>
    <n v="9.9999999999999978E-2"/>
    <n v="205479.1565390804"/>
    <n v="1.1546817884449334E-2"/>
    <n v="0"/>
    <n v="0"/>
    <n v="0"/>
    <n v="247718.66056144156"/>
    <m/>
    <m/>
    <m/>
    <m/>
    <n v="133.26563980172261"/>
    <x v="2137"/>
    <n v="131.05000000000001"/>
    <n v="-7.8779771575343549E-4"/>
    <m/>
    <n v="137.45812140975204"/>
    <n v="-4.7369789675734353E-2"/>
    <m/>
    <d v="2012-08-27T00:00:00"/>
  </r>
  <r>
    <x v="2180"/>
    <n v="1461.05"/>
    <n v="1.1854836499192167E-3"/>
    <n v="1.7049794125420847E-2"/>
    <n v="0"/>
    <n v="2548.11"/>
    <n v="2548.11"/>
    <n v="1461.05"/>
    <n v="13.88"/>
    <n v="0.13880000000000001"/>
    <n v="3.2818298772131951E-2"/>
    <n v="0.15190000000000001"/>
    <n v="3582.48"/>
    <n v="3197.59"/>
    <n v="1.4037072478400341E-6"/>
    <n v="0.10598170122786806"/>
    <n v="14.625999999999999"/>
    <n v="15.899499999999998"/>
    <n v="-1"/>
    <n v="0"/>
    <n v="0.9"/>
    <n v="9.9999999999999978E-2"/>
    <n v="205445.4629796868"/>
    <n v="3.806494340703459E-3"/>
    <n v="0"/>
    <n v="0"/>
    <n v="0"/>
    <n v="247681.91009722371"/>
    <m/>
    <m/>
    <m/>
    <m/>
    <n v="133.24586909040073"/>
    <x v="2138"/>
    <n v="131.03"/>
    <n v="-8.0954957337808775E-4"/>
    <m/>
    <n v="137.45812140975204"/>
    <n v="-4.7535908561370688E-2"/>
    <m/>
    <d v="2012-08-28T00:00:00"/>
  </r>
  <r>
    <x v="2181"/>
    <n v="1460.26"/>
    <n v="-5.4070702576913821E-4"/>
    <n v="1.9929147677488768E-4"/>
    <n v="0"/>
    <n v="2547.11"/>
    <n v="2547.11"/>
    <n v="1460.26"/>
    <n v="14.07"/>
    <n v="0.14069999999999999"/>
    <n v="3.4831549932750019E-2"/>
    <n v="0.15140000000000001"/>
    <n v="3660.21"/>
    <n v="3266.96"/>
    <n v="2.9252224942464857E-7"/>
    <n v="0.10586845006724997"/>
    <n v="14.242000000000001"/>
    <n v="15.842499999999998"/>
    <n v="-1"/>
    <n v="0"/>
    <n v="0.9"/>
    <n v="9.9999999999999978E-2"/>
    <n v="205791.18866768762"/>
    <n v="2.6653928243385305E-3"/>
    <n v="0"/>
    <n v="0"/>
    <n v="0"/>
    <n v="248131.82999292956"/>
    <m/>
    <m/>
    <m/>
    <m/>
    <n v="133.48791328127788"/>
    <x v="2139"/>
    <n v="131.26"/>
    <n v="-7.7451435444531036E-4"/>
    <m/>
    <n v="137.45812140975204"/>
    <n v="-4.5830570789901715E-2"/>
    <m/>
    <d v="2012-08-29T00:00:00"/>
  </r>
  <r>
    <x v="2182"/>
    <n v="1460.15"/>
    <n v="-7.5329050990835533E-5"/>
    <n v="-3.8349687997722981E-3"/>
    <n v="0"/>
    <n v="2546.92"/>
    <n v="2546.92"/>
    <n v="1460.15"/>
    <n v="13.98"/>
    <n v="0.13980000000000001"/>
    <n v="3.3915750448716406E-2"/>
    <n v="0.15140000000000001"/>
    <n v="3587.3"/>
    <n v="3201.88"/>
    <n v="5.6748934048310618E-9"/>
    <n v="0.1058842495512836"/>
    <n v="14.246"/>
    <n v="15.7905"/>
    <n v="-1"/>
    <n v="0"/>
    <n v="0.9"/>
    <n v="9.9999999999999978E-2"/>
    <n v="205367.28718437318"/>
    <n v="-3.921216953856943E-3"/>
    <n v="0"/>
    <n v="0"/>
    <n v="0"/>
    <n v="247620.90245651524"/>
    <m/>
    <m/>
    <m/>
    <m/>
    <n v="133.21304870354177"/>
    <x v="2140"/>
    <n v="130.99"/>
    <n v="-8.0263523614731991E-4"/>
    <m/>
    <n v="137.45812140975204"/>
    <n v="-4.7820081723222385E-2"/>
    <m/>
    <d v="2012-08-30T00:00:00"/>
  </r>
  <r>
    <x v="2183"/>
    <n v="1456.89"/>
    <n v="-2.2326473307536787E-3"/>
    <n v="-2.9429785680161746E-3"/>
    <n v="0"/>
    <n v="2541.23"/>
    <n v="2541.23"/>
    <n v="1456.89"/>
    <n v="14.15"/>
    <n v="0.14150000000000001"/>
    <n v="3.6281538031501845E-2"/>
    <n v="0.15140000000000001"/>
    <n v="3549.43"/>
    <n v="3168.05"/>
    <n v="4.9958660352434437E-6"/>
    <n v="0.10521846196849817"/>
    <n v="14.14"/>
    <n v="15.6915"/>
    <n v="-1"/>
    <n v="0"/>
    <n v="0.9"/>
    <n v="9.9999999999999978E-2"/>
    <n v="204737.64148069953"/>
    <n v="-1.1150807594602186E-2"/>
    <n v="0"/>
    <n v="0"/>
    <n v="0"/>
    <n v="246861.61444321909"/>
    <m/>
    <m/>
    <m/>
    <m/>
    <n v="132.80457320695888"/>
    <x v="2141"/>
    <n v="130.58000000000001"/>
    <n v="-8.1683158765533115E-4"/>
    <m/>
    <n v="137.45812140975204"/>
    <n v="-5.0813900312568383E-2"/>
    <m/>
    <d v="2012-08-31T00:00:00"/>
  </r>
  <r>
    <x v="2184"/>
    <n v="1441.59"/>
    <n v="-1.0501822375059366E-2"/>
    <n v="-1.2165022132653802E-2"/>
    <n v="0"/>
    <n v="2514.83"/>
    <n v="2514.83"/>
    <n v="1441.59"/>
    <n v="15.43"/>
    <n v="0.15429999999999999"/>
    <n v="4.8812735804943788E-2"/>
    <n v="0.15090000000000001"/>
    <n v="3800.79"/>
    <n v="3392.39"/>
    <n v="1.1145775841051328E-4"/>
    <n v="0.1054872641950562"/>
    <n v="14.052000000000001"/>
    <n v="15.64"/>
    <n v="-1"/>
    <n v="0"/>
    <n v="0.9"/>
    <n v="9.9999999999999978E-2"/>
    <n v="204252.34928844578"/>
    <n v="-8.3562264945560294E-3"/>
    <n v="0"/>
    <n v="0"/>
    <n v="0"/>
    <n v="246301.70697215747"/>
    <m/>
    <m/>
    <m/>
    <m/>
    <n v="132.50335880836784"/>
    <x v="2142"/>
    <n v="130.28"/>
    <n v="-8.1345537421295688E-4"/>
    <m/>
    <n v="137.45812140975204"/>
    <n v="-5.2991400589501469E-2"/>
    <m/>
    <d v="2012-09-03T00:00:00"/>
  </r>
  <r>
    <x v="2185"/>
    <n v="1433.32"/>
    <n v="-5.736721259165245E-3"/>
    <n v="-1.9087227041738264E-2"/>
    <n v="0"/>
    <n v="2500.92"/>
    <n v="2500.92"/>
    <n v="1433.32"/>
    <n v="16.809999999999999"/>
    <n v="0.1681"/>
    <n v="6.0156474732965981E-2"/>
    <n v="0.15090000000000001"/>
    <n v="3928.77"/>
    <n v="3506.6"/>
    <n v="3.3099764150159635E-5"/>
    <n v="0.10794352526703402"/>
    <n v="14.302000000000001"/>
    <n v="15.593999999999999"/>
    <n v="-1"/>
    <n v="-1"/>
    <n v="0.97499999999999998"/>
    <n v="2.5000000000000022E-2"/>
    <n v="203885.43115974296"/>
    <n v="-5.9704705396788071E-3"/>
    <n v="0"/>
    <n v="0"/>
    <n v="0"/>
    <n v="245904.94561795643"/>
    <m/>
    <m/>
    <m/>
    <m/>
    <n v="132.28991241076355"/>
    <x v="2143"/>
    <n v="130.06"/>
    <n v="-7.6160024095950352E-4"/>
    <m/>
    <n v="137.45812140975204"/>
    <n v="-5.4541521884638122E-2"/>
    <m/>
    <d v="2012-09-04T00:00:00"/>
  </r>
  <r>
    <x v="2186"/>
    <n v="1447.15"/>
    <n v="9.648926966762561E-3"/>
    <n v="-8.8975930492065647E-3"/>
    <n v="0"/>
    <n v="2525.23"/>
    <n v="2525.23"/>
    <n v="1447.15"/>
    <n v="14.84"/>
    <n v="0.1484"/>
    <n v="4.089754511341788E-2"/>
    <n v="0.15160000000000001"/>
    <n v="3603.1"/>
    <n v="3215.92"/>
    <n v="9.2211335749019246E-5"/>
    <n v="0.10750245488658212"/>
    <n v="14.888"/>
    <n v="15.61"/>
    <n v="-1"/>
    <n v="-1"/>
    <n v="0.97499999999999998"/>
    <n v="2.5000000000000022E-2"/>
    <n v="205380.99726206105"/>
    <n v="-7.593410909726872E-3"/>
    <n v="0"/>
    <n v="0"/>
    <n v="0"/>
    <n v="247725.88934831222"/>
    <m/>
    <m/>
    <m/>
    <m/>
    <n v="133.2695286848012"/>
    <x v="2144"/>
    <n v="131.02000000000001"/>
    <n v="-7.6393838716470874E-4"/>
    <m/>
    <n v="137.45812140975204"/>
    <n v="-4.7565124200616982E-2"/>
    <m/>
    <d v="2012-09-05T00:00:00"/>
  </r>
  <r>
    <x v="2187"/>
    <n v="1440.67"/>
    <n v="-4.4777666447846087E-3"/>
    <n v="-1.3300030643000338E-2"/>
    <n v="0"/>
    <n v="2513.9299999999998"/>
    <n v="2513.9299999999998"/>
    <n v="1440.67"/>
    <n v="15.73"/>
    <n v="0.1573"/>
    <n v="4.5004511581073783E-2"/>
    <n v="0.15160000000000001"/>
    <n v="3667.92"/>
    <n v="3273.77"/>
    <n v="2.0140545134233703E-5"/>
    <n v="0.11229548841892621"/>
    <n v="15.042000000000002"/>
    <n v="15.498999999999999"/>
    <n v="-1"/>
    <n v="-1"/>
    <n v="0.97499999999999998"/>
    <n v="2.5000000000000022E-2"/>
    <n v="204576.70336474275"/>
    <n v="-1.9932408587665096E-3"/>
    <n v="0"/>
    <n v="0"/>
    <n v="0"/>
    <n v="246756.48410876634"/>
    <m/>
    <m/>
    <m/>
    <m/>
    <n v="132.74801605760379"/>
    <x v="2145"/>
    <n v="130.51"/>
    <n v="-8.1069214318985061E-4"/>
    <m/>
    <n v="137.45812140975204"/>
    <n v="-5.1316901242470458E-2"/>
    <m/>
    <d v="2012-09-06T00:00:00"/>
  </r>
  <r>
    <x v="2188"/>
    <n v="1444.49"/>
    <n v="2.6515440732437501E-3"/>
    <n v="-8.4158392390029091E-3"/>
    <n v="0"/>
    <n v="2520.71"/>
    <n v="2520.71"/>
    <n v="1444.49"/>
    <n v="16.32"/>
    <n v="0.16320000000000001"/>
    <n v="4.9915012416912943E-2"/>
    <n v="0.15010000000000001"/>
    <n v="3760.4"/>
    <n v="3356.29"/>
    <n v="7.0120890010075034E-6"/>
    <n v="0.11328498758308707"/>
    <n v="15.392000000000001"/>
    <n v="15.394"/>
    <n v="-1"/>
    <n v="-1"/>
    <n v="0.97499999999999998"/>
    <n v="2.5000000000000022E-2"/>
    <n v="205234.50253037098"/>
    <n v="-3.8496093047217794E-3"/>
    <n v="0"/>
    <n v="0"/>
    <n v="0"/>
    <n v="247560.88018065991"/>
    <m/>
    <m/>
    <m/>
    <m/>
    <n v="133.18075841513118"/>
    <x v="2146"/>
    <n v="130.91999999999999"/>
    <n v="-7.7082808215811482E-4"/>
    <m/>
    <n v="137.45812140975204"/>
    <n v="-4.8298624731511808E-2"/>
    <m/>
    <d v="2012-09-07T00:00:00"/>
  </r>
  <r>
    <x v="2189"/>
    <n v="1445.75"/>
    <n v="8.722801819327497E-4"/>
    <n v="2.9582633179892071E-3"/>
    <n v="0"/>
    <n v="2523.08"/>
    <n v="2523.08"/>
    <n v="1445.75"/>
    <n v="15.71"/>
    <n v="0.15710000000000002"/>
    <n v="4.3496969446029293E-2"/>
    <n v="0.15010000000000001"/>
    <n v="3685.45"/>
    <n v="3289.38"/>
    <n v="7.6020955186453314E-7"/>
    <n v="0.11360303055397072"/>
    <n v="15.825999999999999"/>
    <n v="15.336499999999997"/>
    <n v="1"/>
    <n v="0"/>
    <n v="0.9"/>
    <n v="9.9999999999999978E-2"/>
    <n v="205306.76161860261"/>
    <n v="2.4268182737579025E-3"/>
    <n v="0"/>
    <n v="0"/>
    <n v="0"/>
    <n v="247664.4649137184"/>
    <m/>
    <m/>
    <m/>
    <m/>
    <n v="133.23648407460894"/>
    <x v="2147"/>
    <n v="130.97"/>
    <n v="-7.6036980271854127E-4"/>
    <m/>
    <n v="137.45812140975204"/>
    <n v="-4.7925193326166848E-2"/>
    <m/>
    <d v="2012-09-10T00:00:00"/>
  </r>
  <r>
    <x v="2190"/>
    <n v="1450.99"/>
    <n v="3.6244163928755846E-3"/>
    <n v="1.2319400970030037E-2"/>
    <n v="0"/>
    <n v="2532.79"/>
    <n v="2532.79"/>
    <n v="1450.99"/>
    <n v="15.43"/>
    <n v="0.15429999999999999"/>
    <n v="4.3796885745952127E-2"/>
    <n v="0.15210000000000001"/>
    <n v="3648.12"/>
    <n v="3256.06"/>
    <n v="1.3088940091465388E-5"/>
    <n v="0.11050311425404787"/>
    <n v="15.882"/>
    <n v="15.222999999999999"/>
    <n v="1"/>
    <n v="0"/>
    <n v="0.9"/>
    <n v="9.9999999999999978E-2"/>
    <n v="205768.50020141355"/>
    <n v="5.1623020926323537E-3"/>
    <n v="0"/>
    <n v="0"/>
    <n v="0"/>
    <n v="248271.42160134233"/>
    <m/>
    <m/>
    <m/>
    <m/>
    <n v="133.56300962227988"/>
    <x v="2148"/>
    <n v="131.29"/>
    <n v="-7.7898718719859872E-4"/>
    <m/>
    <n v="137.45812140975204"/>
    <n v="-4.5616763660459081E-2"/>
    <m/>
    <d v="2012-09-11T00:00:00"/>
  </r>
  <r>
    <x v="2191"/>
    <n v="1461.4"/>
    <n v="7.1744119532182182E-3"/>
    <n v="9.8448859564856939E-3"/>
    <n v="0"/>
    <n v="2550.98"/>
    <n v="2550.98"/>
    <n v="1461.4"/>
    <n v="14.55"/>
    <n v="0.14550000000000002"/>
    <n v="3.5647680693450007E-2"/>
    <n v="0.15210000000000001"/>
    <n v="3546.08"/>
    <n v="3164.98"/>
    <n v="5.110531706885293E-5"/>
    <n v="0.10985231930655001"/>
    <n v="15.606"/>
    <n v="15.107499999999998"/>
    <n v="1"/>
    <n v="0"/>
    <n v="0.9"/>
    <n v="9.9999999999999978E-2"/>
    <n v="206521.55632723228"/>
    <n v="9.2359175982281716E-3"/>
    <n v="0"/>
    <n v="0"/>
    <n v="0"/>
    <n v="249181.72515575404"/>
    <m/>
    <m/>
    <m/>
    <m/>
    <n v="134.05272721286232"/>
    <x v="2149"/>
    <n v="131.77000000000001"/>
    <n v="-7.9450377971845842E-4"/>
    <m/>
    <n v="137.45812140975204"/>
    <n v="-4.2142385720066677E-2"/>
    <m/>
    <d v="2012-09-12T00:00:00"/>
  </r>
  <r>
    <x v="2192"/>
    <n v="1460.93"/>
    <n v="-3.2160941562886514E-4"/>
    <n v="1.4001043185641437E-2"/>
    <n v="0"/>
    <n v="2551.0300000000002"/>
    <n v="2551.0300000000002"/>
    <n v="1460.93"/>
    <n v="14.33"/>
    <n v="0.14330000000000001"/>
    <n v="3.0884118845563094E-2"/>
    <n v="0.15310000000000001"/>
    <n v="3522.82"/>
    <n v="3144.21"/>
    <n v="1.0346589093404862E-7"/>
    <n v="0.11241588115443692"/>
    <n v="15.547999999999998"/>
    <n v="15.055000000000001"/>
    <n v="1"/>
    <n v="0"/>
    <n v="0.9"/>
    <n v="9.9999999999999978E-2"/>
    <n v="206326.25038924601"/>
    <n v="5.5533816680999326E-3"/>
    <n v="0"/>
    <n v="0"/>
    <n v="0"/>
    <n v="249022.67363451529"/>
    <m/>
    <m/>
    <m/>
    <m/>
    <n v="133.96716198862254"/>
    <x v="2150"/>
    <n v="131.68"/>
    <n v="-7.7580366732821204E-4"/>
    <m/>
    <n v="137.45812140975204"/>
    <n v="-4.277869635026621E-2"/>
    <m/>
    <d v="2012-09-13T00:00:00"/>
  </r>
  <r>
    <x v="2193"/>
    <n v="1455.88"/>
    <n v="-3.4567022376157386E-3"/>
    <n v="7.8927968747819488E-3"/>
    <n v="0"/>
    <n v="2542.21"/>
    <n v="2542.21"/>
    <n v="1455.88"/>
    <n v="15.11"/>
    <n v="0.15109999999999998"/>
    <n v="3.8736996775358273E-2"/>
    <n v="0.15310000000000001"/>
    <n v="3554.44"/>
    <n v="3172.41"/>
    <n v="1.199022505827614E-5"/>
    <n v="0.11236300322464171"/>
    <n v="15.268000000000001"/>
    <n v="15.052499999999998"/>
    <n v="1"/>
    <n v="0"/>
    <n v="0.9"/>
    <n v="9.9999999999999978E-2"/>
    <n v="205869.41408022473"/>
    <n v="8.552034497222083E-3"/>
    <n v="0"/>
    <n v="0"/>
    <n v="0"/>
    <n v="248471.31055891959"/>
    <m/>
    <m/>
    <m/>
    <m/>
    <n v="133.67054423336029"/>
    <x v="2151"/>
    <n v="131.38"/>
    <n v="-7.8958930003580896E-4"/>
    <m/>
    <n v="137.45812140975204"/>
    <n v="-4.4972662135859598E-2"/>
    <m/>
    <d v="2012-09-14T00:00:00"/>
  </r>
  <r>
    <x v="2194"/>
    <n v="1441.48"/>
    <n v="-9.8909250762425627E-3"/>
    <n v="-2.8704083833933636E-3"/>
    <n v="0"/>
    <n v="2517.14"/>
    <n v="2517.14"/>
    <n v="1441.48"/>
    <n v="16.37"/>
    <n v="0.16370000000000001"/>
    <n v="7.3837807450336149E-2"/>
    <n v="0.15310000000000001"/>
    <n v="3700.19"/>
    <n v="3302.49"/>
    <n v="9.8806884836343859E-5"/>
    <n v="8.9862192549663863E-2"/>
    <n v="15.026"/>
    <n v="14.994"/>
    <n v="1"/>
    <n v="0"/>
    <n v="0.97499999999999998"/>
    <n v="2.5000000000000022E-2"/>
    <n v="204880.93623885914"/>
    <n v="3.0935907073412761E-3"/>
    <n v="0"/>
    <n v="0"/>
    <n v="0"/>
    <n v="247284.89897888454"/>
    <m/>
    <m/>
    <m/>
    <m/>
    <n v="133.0322883267475"/>
    <x v="2152"/>
    <n v="130.75"/>
    <n v="-7.9510745370803271E-4"/>
    <m/>
    <n v="137.45812140975204"/>
    <n v="-4.9557506238704252E-2"/>
    <m/>
    <d v="2012-09-17T00:00:00"/>
  </r>
  <r>
    <x v="2195"/>
    <n v="1432.56"/>
    <n v="-6.188084468740529E-3"/>
    <n v="-1.2682909245009477E-2"/>
    <n v="0"/>
    <n v="2501.75"/>
    <n v="2501.75"/>
    <n v="1432.56"/>
    <n v="16.29"/>
    <n v="0.16289999999999999"/>
    <n v="6.7926940284065956E-2"/>
    <n v="0.1525"/>
    <n v="3718.48"/>
    <n v="3318.8"/>
    <n v="3.8530697651505141E-5"/>
    <n v="9.4973059715934033E-2"/>
    <n v="15.158000000000001"/>
    <n v="14.992000000000001"/>
    <n v="1"/>
    <n v="0"/>
    <n v="0.97499999999999998"/>
    <n v="2.5000000000000022E-2"/>
    <n v="203670.10733844081"/>
    <n v="-2.0740933049956389E-3"/>
    <n v="0"/>
    <n v="0"/>
    <n v="0"/>
    <n v="245841.3350338639"/>
    <m/>
    <m/>
    <m/>
    <m/>
    <n v="132.25569171391317"/>
    <x v="2153"/>
    <n v="129.97999999999999"/>
    <n v="-7.6940561747163017E-4"/>
    <m/>
    <n v="137.45812140975204"/>
    <n v="-5.5130454819189545E-2"/>
    <m/>
    <d v="2012-09-18T00:0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19"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4">
  <location ref="B3:D2132" firstHeaderRow="0" firstDataRow="1" firstDataCol="1"/>
  <pivotFields count="41">
    <pivotField axis="axisRow" numFmtId="164" showAll="0">
      <items count="219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t="default"/>
      </items>
    </pivotField>
    <pivotField dataField="1" showAl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dataField="1" showAll="0" defaultSubtotal="0">
      <items count="2154">
        <item x="146"/>
        <item x="147"/>
        <item x="143"/>
        <item x="93"/>
        <item x="94"/>
        <item x="95"/>
        <item x="96"/>
        <item x="97"/>
        <item x="145"/>
        <item x="92"/>
        <item x="144"/>
        <item x="127"/>
        <item x="140"/>
        <item x="141"/>
        <item x="148"/>
        <item x="99"/>
        <item x="142"/>
        <item x="98"/>
        <item x="275"/>
        <item x="125"/>
        <item x="108"/>
        <item x="128"/>
        <item x="273"/>
        <item x="126"/>
        <item x="104"/>
        <item x="271"/>
        <item x="101"/>
        <item x="130"/>
        <item x="103"/>
        <item x="139"/>
        <item x="109"/>
        <item x="129"/>
        <item x="110"/>
        <item x="124"/>
        <item x="274"/>
        <item x="106"/>
        <item x="286"/>
        <item x="105"/>
        <item x="112"/>
        <item x="266"/>
        <item x="100"/>
        <item x="283"/>
        <item x="267"/>
        <item x="268"/>
        <item x="269"/>
        <item x="270"/>
        <item x="107"/>
        <item x="278"/>
        <item x="102"/>
        <item x="272"/>
        <item x="285"/>
        <item x="281"/>
        <item x="114"/>
        <item x="280"/>
        <item x="319"/>
        <item x="153"/>
        <item x="91"/>
        <item x="387"/>
        <item x="136"/>
        <item x="277"/>
        <item x="150"/>
        <item x="115"/>
        <item x="149"/>
        <item x="276"/>
        <item x="119"/>
        <item x="137"/>
        <item x="138"/>
        <item x="111"/>
        <item x="154"/>
        <item x="320"/>
        <item x="284"/>
        <item x="322"/>
        <item x="151"/>
        <item x="392"/>
        <item x="388"/>
        <item x="395"/>
        <item x="386"/>
        <item x="282"/>
        <item x="389"/>
        <item x="279"/>
        <item x="113"/>
        <item x="390"/>
        <item x="122"/>
        <item x="391"/>
        <item x="83"/>
        <item x="152"/>
        <item x="120"/>
        <item x="287"/>
        <item x="323"/>
        <item x="116"/>
        <item x="82"/>
        <item x="316"/>
        <item x="317"/>
        <item x="318"/>
        <item x="209"/>
        <item x="117"/>
        <item x="135"/>
        <item x="288"/>
        <item x="315"/>
        <item x="402"/>
        <item x="265"/>
        <item x="159"/>
        <item x="118"/>
        <item x="121"/>
        <item x="131"/>
        <item x="123"/>
        <item x="303"/>
        <item x="297"/>
        <item x="397"/>
        <item x="321"/>
        <item x="393"/>
        <item x="155"/>
        <item x="208"/>
        <item x="210"/>
        <item x="294"/>
        <item x="398"/>
        <item x="300"/>
        <item x="302"/>
        <item x="158"/>
        <item x="401"/>
        <item x="301"/>
        <item x="291"/>
        <item x="305"/>
        <item x="133"/>
        <item x="213"/>
        <item x="289"/>
        <item x="132"/>
        <item x="157"/>
        <item x="293"/>
        <item x="156"/>
        <item x="84"/>
        <item x="394"/>
        <item x="85"/>
        <item x="292"/>
        <item x="295"/>
        <item x="80"/>
        <item x="306"/>
        <item x="166"/>
        <item x="314"/>
        <item x="304"/>
        <item x="160"/>
        <item x="290"/>
        <item x="296"/>
        <item x="211"/>
        <item x="376"/>
        <item x="212"/>
        <item x="81"/>
        <item x="90"/>
        <item x="203"/>
        <item x="324"/>
        <item x="307"/>
        <item x="359"/>
        <item x="172"/>
        <item x="229"/>
        <item x="89"/>
        <item x="207"/>
        <item x="134"/>
        <item x="298"/>
        <item x="264"/>
        <item x="385"/>
        <item x="163"/>
        <item x="400"/>
        <item x="299"/>
        <item x="86"/>
        <item x="361"/>
        <item x="396"/>
        <item x="177"/>
        <item x="87"/>
        <item x="168"/>
        <item x="403"/>
        <item x="167"/>
        <item x="357"/>
        <item x="380"/>
        <item x="377"/>
        <item x="379"/>
        <item x="378"/>
        <item x="308"/>
        <item x="78"/>
        <item x="405"/>
        <item x="381"/>
        <item x="360"/>
        <item x="77"/>
        <item x="171"/>
        <item x="214"/>
        <item x="399"/>
        <item x="201"/>
        <item x="358"/>
        <item x="204"/>
        <item x="330"/>
        <item x="325"/>
        <item x="230"/>
        <item x="221"/>
        <item x="206"/>
        <item x="88"/>
        <item x="169"/>
        <item x="251"/>
        <item x="178"/>
        <item x="309"/>
        <item x="170"/>
        <item x="162"/>
        <item x="161"/>
        <item x="404"/>
        <item x="197"/>
        <item x="375"/>
        <item x="345"/>
        <item x="326"/>
        <item x="164"/>
        <item x="327"/>
        <item x="364"/>
        <item x="202"/>
        <item x="253"/>
        <item x="249"/>
        <item x="76"/>
        <item x="262"/>
        <item x="411"/>
        <item x="312"/>
        <item x="410"/>
        <item x="165"/>
        <item x="313"/>
        <item x="351"/>
        <item x="362"/>
        <item x="217"/>
        <item x="261"/>
        <item x="415"/>
        <item x="333"/>
        <item x="408"/>
        <item x="356"/>
        <item x="79"/>
        <item x="222"/>
        <item x="250"/>
        <item x="406"/>
        <item x="344"/>
        <item x="215"/>
        <item x="407"/>
        <item x="252"/>
        <item x="328"/>
        <item x="198"/>
        <item x="199"/>
        <item x="384"/>
        <item x="180"/>
        <item x="200"/>
        <item x="335"/>
        <item x="196"/>
        <item x="363"/>
        <item x="409"/>
        <item x="311"/>
        <item x="329"/>
        <item x="263"/>
        <item x="416"/>
        <item x="347"/>
        <item x="354"/>
        <item x="71"/>
        <item x="331"/>
        <item x="179"/>
        <item x="353"/>
        <item x="310"/>
        <item x="382"/>
        <item x="216"/>
        <item x="371"/>
        <item x="383"/>
        <item x="256"/>
        <item x="176"/>
        <item x="75"/>
        <item x="336"/>
        <item x="372"/>
        <item x="349"/>
        <item x="355"/>
        <item x="227"/>
        <item x="414"/>
        <item x="346"/>
        <item x="219"/>
        <item x="231"/>
        <item x="413"/>
        <item x="228"/>
        <item x="174"/>
        <item x="205"/>
        <item x="220"/>
        <item x="412"/>
        <item x="248"/>
        <item x="352"/>
        <item x="218"/>
        <item x="334"/>
        <item x="173"/>
        <item x="175"/>
        <item x="259"/>
        <item x="374"/>
        <item x="255"/>
        <item x="339"/>
        <item x="350"/>
        <item x="72"/>
        <item x="185"/>
        <item x="73"/>
        <item x="370"/>
        <item x="186"/>
        <item x="74"/>
        <item x="254"/>
        <item x="367"/>
        <item x="223"/>
        <item x="332"/>
        <item x="233"/>
        <item x="340"/>
        <item x="38"/>
        <item x="337"/>
        <item x="70"/>
        <item x="69"/>
        <item x="224"/>
        <item x="260"/>
        <item x="343"/>
        <item x="257"/>
        <item x="245"/>
        <item x="348"/>
        <item x="41"/>
        <item x="39"/>
        <item x="365"/>
        <item x="181"/>
        <item x="247"/>
        <item x="242"/>
        <item x="246"/>
        <item x="417"/>
        <item x="366"/>
        <item x="258"/>
        <item x="225"/>
        <item x="373"/>
        <item x="226"/>
        <item x="40"/>
        <item x="234"/>
        <item x="36"/>
        <item x="244"/>
        <item x="31"/>
        <item x="195"/>
        <item x="232"/>
        <item x="338"/>
        <item x="42"/>
        <item x="369"/>
        <item x="471"/>
        <item x="182"/>
        <item x="184"/>
        <item x="446"/>
        <item x="235"/>
        <item x="240"/>
        <item x="341"/>
        <item x="368"/>
        <item x="418"/>
        <item x="190"/>
        <item x="243"/>
        <item x="187"/>
        <item x="342"/>
        <item x="68"/>
        <item x="241"/>
        <item x="43"/>
        <item x="425"/>
        <item x="183"/>
        <item x="473"/>
        <item x="236"/>
        <item x="35"/>
        <item x="34"/>
        <item x="37"/>
        <item x="32"/>
        <item x="48"/>
        <item x="33"/>
        <item x="492"/>
        <item x="475"/>
        <item x="54"/>
        <item x="474"/>
        <item x="445"/>
        <item x="67"/>
        <item x="188"/>
        <item x="44"/>
        <item x="30"/>
        <item x="189"/>
        <item x="469"/>
        <item x="472"/>
        <item x="45"/>
        <item x="419"/>
        <item x="490"/>
        <item x="470"/>
        <item x="46"/>
        <item x="443"/>
        <item x="194"/>
        <item x="431"/>
        <item x="59"/>
        <item x="444"/>
        <item x="239"/>
        <item x="489"/>
        <item x="191"/>
        <item x="423"/>
        <item x="192"/>
        <item x="237"/>
        <item x="430"/>
        <item x="424"/>
        <item x="49"/>
        <item x="491"/>
        <item x="193"/>
        <item x="57"/>
        <item x="462"/>
        <item x="55"/>
        <item x="64"/>
        <item x="439"/>
        <item x="485"/>
        <item x="459"/>
        <item x="432"/>
        <item x="47"/>
        <item x="438"/>
        <item x="63"/>
        <item x="56"/>
        <item x="60"/>
        <item x="433"/>
        <item x="468"/>
        <item x="238"/>
        <item x="493"/>
        <item x="420"/>
        <item x="52"/>
        <item x="65"/>
        <item x="58"/>
        <item x="440"/>
        <item x="476"/>
        <item x="428"/>
        <item x="460"/>
        <item x="461"/>
        <item x="494"/>
        <item x="429"/>
        <item x="518"/>
        <item x="463"/>
        <item x="53"/>
        <item x="480"/>
        <item x="515"/>
        <item x="585"/>
        <item x="427"/>
        <item x="426"/>
        <item x="421"/>
        <item x="25"/>
        <item x="26"/>
        <item x="27"/>
        <item x="28"/>
        <item x="29"/>
        <item x="488"/>
        <item x="482"/>
        <item x="66"/>
        <item x="62"/>
        <item x="516"/>
        <item x="466"/>
        <item x="477"/>
        <item x="447"/>
        <item x="441"/>
        <item x="442"/>
        <item x="437"/>
        <item x="517"/>
        <item x="434"/>
        <item x="483"/>
        <item x="487"/>
        <item x="422"/>
        <item x="467"/>
        <item x="580"/>
        <item x="581"/>
        <item x="61"/>
        <item x="486"/>
        <item x="479"/>
        <item x="582"/>
        <item x="583"/>
        <item x="584"/>
        <item x="481"/>
        <item x="465"/>
        <item x="436"/>
        <item x="505"/>
        <item x="537"/>
        <item x="464"/>
        <item x="449"/>
        <item x="448"/>
        <item x="51"/>
        <item x="508"/>
        <item x="484"/>
        <item x="50"/>
        <item x="435"/>
        <item x="24"/>
        <item x="513"/>
        <item x="478"/>
        <item x="538"/>
        <item x="514"/>
        <item x="539"/>
        <item x="579"/>
        <item x="540"/>
        <item x="541"/>
        <item x="509"/>
        <item x="589"/>
        <item x="586"/>
        <item x="457"/>
        <item x="500"/>
        <item x="495"/>
        <item x="598"/>
        <item x="507"/>
        <item x="588"/>
        <item x="544"/>
        <item x="587"/>
        <item x="524"/>
        <item x="504"/>
        <item x="17"/>
        <item x="600"/>
        <item x="502"/>
        <item x="456"/>
        <item x="601"/>
        <item x="1"/>
        <item x="506"/>
        <item x="503"/>
        <item x="568"/>
        <item x="23"/>
        <item x="542"/>
        <item x="496"/>
        <item x="458"/>
        <item x="525"/>
        <item x="528"/>
        <item x="454"/>
        <item x="510"/>
        <item x="501"/>
        <item x="450"/>
        <item x="499"/>
        <item x="597"/>
        <item x="497"/>
        <item x="592"/>
        <item x="599"/>
        <item x="566"/>
        <item x="536"/>
        <item x="545"/>
        <item x="455"/>
        <item x="543"/>
        <item x="519"/>
        <item x="530"/>
        <item x="523"/>
        <item x="498"/>
        <item x="590"/>
        <item x="18"/>
        <item x="565"/>
        <item x="591"/>
        <item x="512"/>
        <item x="452"/>
        <item x="526"/>
        <item x="527"/>
        <item x="520"/>
        <item x="451"/>
        <item x="569"/>
        <item x="596"/>
        <item x="511"/>
        <item x="593"/>
        <item x="521"/>
        <item x="578"/>
        <item x="567"/>
        <item x="2"/>
        <item x="522"/>
        <item x="594"/>
        <item x="531"/>
        <item x="3"/>
        <item x="529"/>
        <item x="595"/>
        <item x="564"/>
        <item x="453"/>
        <item x="563"/>
        <item x="4"/>
        <item x="13"/>
        <item x="12"/>
        <item x="14"/>
        <item x="546"/>
        <item x="557"/>
        <item x="562"/>
        <item x="547"/>
        <item x="552"/>
        <item x="548"/>
        <item x="575"/>
        <item x="554"/>
        <item x="21"/>
        <item x="571"/>
        <item x="5"/>
        <item x="576"/>
        <item x="553"/>
        <item x="602"/>
        <item x="22"/>
        <item x="15"/>
        <item x="558"/>
        <item x="16"/>
        <item x="535"/>
        <item x="549"/>
        <item x="560"/>
        <item x="573"/>
        <item x="556"/>
        <item x="6"/>
        <item x="10"/>
        <item x="533"/>
        <item x="19"/>
        <item x="534"/>
        <item x="577"/>
        <item x="561"/>
        <item x="20"/>
        <item x="570"/>
        <item x="532"/>
        <item x="9"/>
        <item x="551"/>
        <item x="608"/>
        <item x="574"/>
        <item x="11"/>
        <item x="572"/>
        <item x="555"/>
        <item x="610"/>
        <item x="618"/>
        <item x="550"/>
        <item x="609"/>
        <item x="603"/>
        <item x="606"/>
        <item x="604"/>
        <item x="607"/>
        <item x="7"/>
        <item x="8"/>
        <item x="0"/>
        <item x="559"/>
        <item x="619"/>
        <item x="620"/>
        <item x="617"/>
        <item x="611"/>
        <item x="605"/>
        <item x="614"/>
        <item x="612"/>
        <item x="613"/>
        <item x="615"/>
        <item x="621"/>
        <item x="616"/>
        <item x="629"/>
        <item x="623"/>
        <item x="622"/>
        <item x="626"/>
        <item x="628"/>
        <item x="624"/>
        <item x="625"/>
        <item x="627"/>
        <item x="630"/>
        <item x="635"/>
        <item x="636"/>
        <item x="634"/>
        <item x="631"/>
        <item x="632"/>
        <item x="633"/>
        <item x="642"/>
        <item x="639"/>
        <item x="640"/>
        <item x="637"/>
        <item x="641"/>
        <item x="638"/>
        <item x="659"/>
        <item x="643"/>
        <item x="646"/>
        <item x="657"/>
        <item x="658"/>
        <item x="647"/>
        <item x="644"/>
        <item x="648"/>
        <item x="649"/>
        <item x="645"/>
        <item x="654"/>
        <item x="656"/>
        <item x="655"/>
        <item x="663"/>
        <item x="651"/>
        <item x="650"/>
        <item x="660"/>
        <item x="664"/>
        <item x="652"/>
        <item x="661"/>
        <item x="674"/>
        <item x="665"/>
        <item x="662"/>
        <item x="1126"/>
        <item x="675"/>
        <item x="653"/>
        <item x="666"/>
        <item x="667"/>
        <item x="678"/>
        <item x="668"/>
        <item x="670"/>
        <item x="676"/>
        <item x="677"/>
        <item x="669"/>
        <item x="673"/>
        <item x="671"/>
        <item x="745"/>
        <item x="735"/>
        <item x="1127"/>
        <item x="1128"/>
        <item x="672"/>
        <item x="736"/>
        <item x="737"/>
        <item x="738"/>
        <item x="682"/>
        <item x="679"/>
        <item x="700"/>
        <item x="739"/>
        <item x="740"/>
        <item x="741"/>
        <item x="693"/>
        <item x="686"/>
        <item x="683"/>
        <item x="702"/>
        <item x="685"/>
        <item x="701"/>
        <item x="684"/>
        <item x="742"/>
        <item x="681"/>
        <item x="703"/>
        <item x="743"/>
        <item x="680"/>
        <item x="744"/>
        <item x="698"/>
        <item x="694"/>
        <item x="699"/>
        <item x="697"/>
        <item x="715"/>
        <item x="692"/>
        <item x="714"/>
        <item x="746"/>
        <item x="710"/>
        <item x="704"/>
        <item x="713"/>
        <item x="689"/>
        <item x="691"/>
        <item x="696"/>
        <item x="687"/>
        <item x="711"/>
        <item x="708"/>
        <item x="690"/>
        <item x="747"/>
        <item x="695"/>
        <item x="716"/>
        <item x="707"/>
        <item x="705"/>
        <item x="688"/>
        <item x="748"/>
        <item x="750"/>
        <item x="709"/>
        <item x="749"/>
        <item x="706"/>
        <item x="1119"/>
        <item x="756"/>
        <item x="725"/>
        <item x="758"/>
        <item x="751"/>
        <item x="755"/>
        <item x="1120"/>
        <item x="752"/>
        <item x="1121"/>
        <item x="1122"/>
        <item x="1123"/>
        <item x="1124"/>
        <item x="1125"/>
        <item x="753"/>
        <item x="757"/>
        <item x="717"/>
        <item x="724"/>
        <item x="1129"/>
        <item x="754"/>
        <item x="712"/>
        <item x="759"/>
        <item x="726"/>
        <item x="718"/>
        <item x="765"/>
        <item x="720"/>
        <item x="721"/>
        <item x="761"/>
        <item x="723"/>
        <item x="760"/>
        <item x="719"/>
        <item x="734"/>
        <item x="722"/>
        <item x="733"/>
        <item x="762"/>
        <item x="763"/>
        <item x="732"/>
        <item x="727"/>
        <item x="729"/>
        <item x="766"/>
        <item x="764"/>
        <item x="731"/>
        <item x="728"/>
        <item x="1092"/>
        <item x="730"/>
        <item x="1097"/>
        <item x="767"/>
        <item x="1083"/>
        <item x="1100"/>
        <item x="1090"/>
        <item x="1112"/>
        <item x="1096"/>
        <item x="1108"/>
        <item x="1093"/>
        <item x="1091"/>
        <item x="768"/>
        <item x="1113"/>
        <item x="1130"/>
        <item x="1118"/>
        <item x="771"/>
        <item x="1082"/>
        <item x="769"/>
        <item x="1109"/>
        <item x="1095"/>
        <item x="770"/>
        <item x="1110"/>
        <item x="1117"/>
        <item x="1107"/>
        <item x="1079"/>
        <item x="1114"/>
        <item x="1081"/>
        <item x="1131"/>
        <item x="1087"/>
        <item x="1116"/>
        <item x="1088"/>
        <item x="1094"/>
        <item x="1084"/>
        <item x="1098"/>
        <item x="774"/>
        <item x="1099"/>
        <item x="773"/>
        <item x="1078"/>
        <item x="1089"/>
        <item x="1076"/>
        <item x="778"/>
        <item x="1077"/>
        <item x="772"/>
        <item x="1075"/>
        <item x="1111"/>
        <item x="1080"/>
        <item x="1104"/>
        <item x="779"/>
        <item x="1086"/>
        <item x="1103"/>
        <item x="1105"/>
        <item x="1085"/>
        <item x="1101"/>
        <item x="1072"/>
        <item x="1115"/>
        <item x="1073"/>
        <item x="1106"/>
        <item x="805"/>
        <item x="777"/>
        <item x="786"/>
        <item x="776"/>
        <item x="775"/>
        <item x="780"/>
        <item x="1074"/>
        <item x="1102"/>
        <item x="1071"/>
        <item x="808"/>
        <item x="781"/>
        <item x="789"/>
        <item x="788"/>
        <item x="1134"/>
        <item x="782"/>
        <item x="1133"/>
        <item x="796"/>
        <item x="787"/>
        <item x="840"/>
        <item x="784"/>
        <item x="841"/>
        <item x="842"/>
        <item x="806"/>
        <item x="843"/>
        <item x="844"/>
        <item x="845"/>
        <item x="807"/>
        <item x="783"/>
        <item x="817"/>
        <item x="818"/>
        <item x="816"/>
        <item x="785"/>
        <item x="797"/>
        <item x="814"/>
        <item x="820"/>
        <item x="1132"/>
        <item x="791"/>
        <item x="790"/>
        <item x="819"/>
        <item x="798"/>
        <item x="1067"/>
        <item x="1068"/>
        <item x="804"/>
        <item x="1069"/>
        <item x="1070"/>
        <item x="809"/>
        <item x="821"/>
        <item x="795"/>
        <item x="810"/>
        <item x="794"/>
        <item x="793"/>
        <item x="792"/>
        <item x="815"/>
        <item x="813"/>
        <item x="1135"/>
        <item x="812"/>
        <item x="839"/>
        <item x="811"/>
        <item x="991"/>
        <item x="992"/>
        <item x="993"/>
        <item x="994"/>
        <item x="995"/>
        <item x="799"/>
        <item x="800"/>
        <item x="803"/>
        <item x="822"/>
        <item x="827"/>
        <item x="1136"/>
        <item x="847"/>
        <item x="823"/>
        <item x="989"/>
        <item x="801"/>
        <item x="990"/>
        <item x="1065"/>
        <item x="824"/>
        <item x="828"/>
        <item x="1066"/>
        <item x="802"/>
        <item x="825"/>
        <item x="1060"/>
        <item x="826"/>
        <item x="1061"/>
        <item x="846"/>
        <item x="1064"/>
        <item x="837"/>
        <item x="1137"/>
        <item x="848"/>
        <item x="1000"/>
        <item x="838"/>
        <item x="960"/>
        <item x="961"/>
        <item x="962"/>
        <item x="963"/>
        <item x="964"/>
        <item x="965"/>
        <item x="1062"/>
        <item x="1063"/>
        <item x="1059"/>
        <item x="999"/>
        <item x="1058"/>
        <item x="983"/>
        <item x="1057"/>
        <item x="1141"/>
        <item x="835"/>
        <item x="829"/>
        <item x="1138"/>
        <item x="1002"/>
        <item x="966"/>
        <item x="997"/>
        <item x="984"/>
        <item x="831"/>
        <item x="1019"/>
        <item x="1020"/>
        <item x="1021"/>
        <item x="1139"/>
        <item x="836"/>
        <item x="830"/>
        <item x="832"/>
        <item x="1142"/>
        <item x="849"/>
        <item x="968"/>
        <item x="1054"/>
        <item x="1022"/>
        <item x="981"/>
        <item x="1055"/>
        <item x="833"/>
        <item x="1048"/>
        <item x="972"/>
        <item x="1018"/>
        <item x="967"/>
        <item x="980"/>
        <item x="1025"/>
        <item x="1053"/>
        <item x="998"/>
        <item x="996"/>
        <item x="979"/>
        <item x="973"/>
        <item x="834"/>
        <item x="1008"/>
        <item x="1026"/>
        <item x="1140"/>
        <item x="988"/>
        <item x="974"/>
        <item x="976"/>
        <item x="982"/>
        <item x="1009"/>
        <item x="985"/>
        <item x="1052"/>
        <item x="975"/>
        <item x="959"/>
        <item x="1049"/>
        <item x="1031"/>
        <item x="1050"/>
        <item x="1051"/>
        <item x="977"/>
        <item x="969"/>
        <item x="852"/>
        <item x="1038"/>
        <item x="853"/>
        <item x="1024"/>
        <item x="1027"/>
        <item x="978"/>
        <item x="1144"/>
        <item x="986"/>
        <item x="987"/>
        <item x="1001"/>
        <item x="1030"/>
        <item x="1007"/>
        <item x="970"/>
        <item x="1036"/>
        <item x="851"/>
        <item x="1046"/>
        <item x="971"/>
        <item x="1056"/>
        <item x="1023"/>
        <item x="958"/>
        <item x="858"/>
        <item x="1047"/>
        <item x="1029"/>
        <item x="1003"/>
        <item x="1037"/>
        <item x="1028"/>
        <item x="1016"/>
        <item x="1143"/>
        <item x="860"/>
        <item x="857"/>
        <item x="859"/>
        <item x="1017"/>
        <item x="850"/>
        <item x="1015"/>
        <item x="1040"/>
        <item x="1039"/>
        <item x="1145"/>
        <item x="1004"/>
        <item x="1006"/>
        <item x="1034"/>
        <item x="1005"/>
        <item x="1041"/>
        <item x="861"/>
        <item x="862"/>
        <item x="856"/>
        <item x="1032"/>
        <item x="1014"/>
        <item x="1033"/>
        <item x="1045"/>
        <item x="1010"/>
        <item x="953"/>
        <item x="1013"/>
        <item x="1012"/>
        <item x="1011"/>
        <item x="1035"/>
        <item x="956"/>
        <item x="854"/>
        <item x="1042"/>
        <item x="864"/>
        <item x="1043"/>
        <item x="1044"/>
        <item x="863"/>
        <item x="957"/>
        <item x="950"/>
        <item x="951"/>
        <item x="954"/>
        <item x="949"/>
        <item x="955"/>
        <item x="952"/>
        <item x="865"/>
        <item x="869"/>
        <item x="867"/>
        <item x="866"/>
        <item x="870"/>
        <item x="868"/>
        <item x="855"/>
        <item x="939"/>
        <item x="940"/>
        <item x="941"/>
        <item x="871"/>
        <item x="872"/>
        <item x="942"/>
        <item x="948"/>
        <item x="922"/>
        <item x="924"/>
        <item x="915"/>
        <item x="875"/>
        <item x="938"/>
        <item x="930"/>
        <item x="946"/>
        <item x="923"/>
        <item x="873"/>
        <item x="874"/>
        <item x="935"/>
        <item x="899"/>
        <item x="925"/>
        <item x="947"/>
        <item x="921"/>
        <item x="1146"/>
        <item x="903"/>
        <item x="929"/>
        <item x="926"/>
        <item x="914"/>
        <item x="880"/>
        <item x="902"/>
        <item x="936"/>
        <item x="900"/>
        <item x="901"/>
        <item x="881"/>
        <item x="920"/>
        <item x="943"/>
        <item x="931"/>
        <item x="882"/>
        <item x="937"/>
        <item x="928"/>
        <item x="927"/>
        <item x="884"/>
        <item x="917"/>
        <item x="908"/>
        <item x="913"/>
        <item x="883"/>
        <item x="907"/>
        <item x="912"/>
        <item x="945"/>
        <item x="944"/>
        <item x="1147"/>
        <item x="879"/>
        <item x="878"/>
        <item x="906"/>
        <item x="932"/>
        <item x="904"/>
        <item x="916"/>
        <item x="933"/>
        <item x="1148"/>
        <item x="876"/>
        <item x="909"/>
        <item x="905"/>
        <item x="877"/>
        <item x="918"/>
        <item x="910"/>
        <item x="919"/>
        <item x="934"/>
        <item x="887"/>
        <item x="885"/>
        <item x="896"/>
        <item x="911"/>
        <item x="898"/>
        <item x="888"/>
        <item x="897"/>
        <item x="886"/>
        <item x="895"/>
        <item x="890"/>
        <item x="893"/>
        <item x="889"/>
        <item x="892"/>
        <item x="894"/>
        <item x="891"/>
        <item x="1149"/>
        <item x="1152"/>
        <item x="1153"/>
        <item x="1150"/>
        <item x="1154"/>
        <item x="1151"/>
        <item x="1155"/>
        <item x="1246"/>
        <item x="1156"/>
        <item x="1245"/>
        <item x="1244"/>
        <item x="1243"/>
        <item x="1242"/>
        <item x="1241"/>
        <item x="1240"/>
        <item x="1247"/>
        <item x="1248"/>
        <item x="1239"/>
        <item x="1238"/>
        <item x="1249"/>
        <item x="1163"/>
        <item x="1157"/>
        <item x="1236"/>
        <item x="1162"/>
        <item x="1250"/>
        <item x="1237"/>
        <item x="1234"/>
        <item x="1233"/>
        <item x="1232"/>
        <item x="1231"/>
        <item x="1158"/>
        <item x="1235"/>
        <item x="1161"/>
        <item x="1164"/>
        <item x="1230"/>
        <item x="1251"/>
        <item x="1228"/>
        <item x="1229"/>
        <item x="1213"/>
        <item x="1212"/>
        <item x="1211"/>
        <item x="1210"/>
        <item x="1209"/>
        <item x="1168"/>
        <item x="1167"/>
        <item x="1208"/>
        <item x="1165"/>
        <item x="1159"/>
        <item x="1166"/>
        <item x="1220"/>
        <item x="1224"/>
        <item x="1221"/>
        <item x="1160"/>
        <item x="1222"/>
        <item x="1223"/>
        <item x="1252"/>
        <item x="1217"/>
        <item x="1215"/>
        <item x="1207"/>
        <item x="1218"/>
        <item x="1216"/>
        <item x="1169"/>
        <item x="1226"/>
        <item x="1225"/>
        <item x="1227"/>
        <item x="1170"/>
        <item x="1174"/>
        <item x="1205"/>
        <item x="1253"/>
        <item x="1201"/>
        <item x="1200"/>
        <item x="1199"/>
        <item x="1198"/>
        <item x="1197"/>
        <item x="1196"/>
        <item x="1206"/>
        <item x="1171"/>
        <item x="1214"/>
        <item x="1195"/>
        <item x="1202"/>
        <item x="1254"/>
        <item x="1203"/>
        <item x="1219"/>
        <item x="1204"/>
        <item x="1172"/>
        <item x="1175"/>
        <item x="1173"/>
        <item x="1178"/>
        <item x="1180"/>
        <item x="1177"/>
        <item x="1179"/>
        <item x="1255"/>
        <item x="1194"/>
        <item x="1176"/>
        <item x="1261"/>
        <item x="1267"/>
        <item x="1181"/>
        <item x="1263"/>
        <item x="1262"/>
        <item x="1260"/>
        <item x="1190"/>
        <item x="1193"/>
        <item x="1268"/>
        <item x="1275"/>
        <item x="1258"/>
        <item x="1259"/>
        <item x="1189"/>
        <item x="1257"/>
        <item x="1188"/>
        <item x="1182"/>
        <item x="1183"/>
        <item x="1271"/>
        <item x="1266"/>
        <item x="1277"/>
        <item x="1264"/>
        <item x="1276"/>
        <item x="1265"/>
        <item x="1272"/>
        <item x="1278"/>
        <item x="1256"/>
        <item x="1186"/>
        <item x="1187"/>
        <item x="1184"/>
        <item x="1281"/>
        <item x="1192"/>
        <item x="1191"/>
        <item x="1273"/>
        <item x="1274"/>
        <item x="1269"/>
        <item x="1280"/>
        <item x="1270"/>
        <item x="1185"/>
        <item x="1279"/>
        <item x="1282"/>
        <item x="1283"/>
        <item x="1284"/>
        <item x="1292"/>
        <item x="1294"/>
        <item x="1293"/>
        <item x="1298"/>
        <item x="1299"/>
        <item x="1301"/>
        <item x="1332"/>
        <item x="1327"/>
        <item x="1329"/>
        <item x="1328"/>
        <item x="1297"/>
        <item x="1291"/>
        <item x="1331"/>
        <item x="1330"/>
        <item x="1286"/>
        <item x="1290"/>
        <item x="1288"/>
        <item x="1296"/>
        <item x="1295"/>
        <item x="1285"/>
        <item x="1302"/>
        <item x="1300"/>
        <item x="1321"/>
        <item x="1333"/>
        <item x="1320"/>
        <item x="1319"/>
        <item x="1318"/>
        <item x="1317"/>
        <item x="1316"/>
        <item x="1315"/>
        <item x="1287"/>
        <item x="1334"/>
        <item x="1303"/>
        <item x="1325"/>
        <item x="1617"/>
        <item x="1323"/>
        <item x="1326"/>
        <item x="1289"/>
        <item x="1314"/>
        <item x="1324"/>
        <item x="1615"/>
        <item x="1322"/>
        <item x="1616"/>
        <item x="1620"/>
        <item x="1619"/>
        <item x="1618"/>
        <item x="1306"/>
        <item x="1614"/>
        <item x="1335"/>
        <item x="1311"/>
        <item x="1310"/>
        <item x="1304"/>
        <item x="1309"/>
        <item x="1313"/>
        <item x="1312"/>
        <item x="1613"/>
        <item x="1308"/>
        <item x="1305"/>
        <item x="1337"/>
        <item x="1336"/>
        <item x="1621"/>
        <item x="1624"/>
        <item x="1307"/>
        <item x="1340"/>
        <item x="1612"/>
        <item x="1611"/>
        <item x="1610"/>
        <item x="1609"/>
        <item x="1608"/>
        <item x="1607"/>
        <item x="1625"/>
        <item x="1622"/>
        <item x="1338"/>
        <item x="1339"/>
        <item x="1606"/>
        <item x="1626"/>
        <item x="1623"/>
        <item x="1627"/>
        <item x="1629"/>
        <item x="1628"/>
        <item x="1631"/>
        <item x="1630"/>
        <item x="1632"/>
        <item x="1636"/>
        <item x="1341"/>
        <item x="1342"/>
        <item x="1591"/>
        <item x="1582"/>
        <item x="1581"/>
        <item x="1580"/>
        <item x="1579"/>
        <item x="1578"/>
        <item x="1577"/>
        <item x="1343"/>
        <item x="1584"/>
        <item x="1345"/>
        <item x="1488"/>
        <item x="1635"/>
        <item x="1588"/>
        <item x="1679"/>
        <item x="1598"/>
        <item x="1597"/>
        <item x="1344"/>
        <item x="1583"/>
        <item x="1358"/>
        <item x="1491"/>
        <item x="1589"/>
        <item x="1590"/>
        <item x="1490"/>
        <item x="1634"/>
        <item x="1478"/>
        <item x="1643"/>
        <item x="1596"/>
        <item x="1476"/>
        <item x="1489"/>
        <item x="1638"/>
        <item x="1593"/>
        <item x="1592"/>
        <item x="1576"/>
        <item x="1675"/>
        <item x="1633"/>
        <item x="1487"/>
        <item x="1346"/>
        <item x="1674"/>
        <item x="1678"/>
        <item x="1641"/>
        <item x="1640"/>
        <item x="1682"/>
        <item x="1681"/>
        <item x="1347"/>
        <item x="1605"/>
        <item x="1680"/>
        <item x="1480"/>
        <item x="1359"/>
        <item x="1477"/>
        <item x="1414"/>
        <item x="1413"/>
        <item x="1412"/>
        <item x="1411"/>
        <item x="1654"/>
        <item x="1492"/>
        <item x="1642"/>
        <item x="1600"/>
        <item x="1595"/>
        <item x="1683"/>
        <item x="1486"/>
        <item x="1639"/>
        <item x="1354"/>
        <item x="1494"/>
        <item x="1585"/>
        <item x="1493"/>
        <item x="1482"/>
        <item x="1637"/>
        <item x="1472"/>
        <item x="1471"/>
        <item x="1470"/>
        <item x="1479"/>
        <item x="1603"/>
        <item x="1469"/>
        <item x="1468"/>
        <item x="1485"/>
        <item x="1467"/>
        <item x="1594"/>
        <item x="1391"/>
        <item x="1360"/>
        <item x="1677"/>
        <item x="1676"/>
        <item x="1656"/>
        <item x="1481"/>
        <item x="1648"/>
        <item x="1649"/>
        <item x="1351"/>
        <item x="1655"/>
        <item x="1495"/>
        <item x="1657"/>
        <item x="1646"/>
        <item x="1602"/>
        <item x="1604"/>
        <item x="1599"/>
        <item x="1660"/>
        <item x="1601"/>
        <item x="1586"/>
        <item x="1662"/>
        <item x="1661"/>
        <item x="1390"/>
        <item x="1663"/>
        <item x="1647"/>
        <item x="1658"/>
        <item x="1370"/>
        <item x="1484"/>
        <item x="1659"/>
        <item x="1645"/>
        <item x="1587"/>
        <item x="1651"/>
        <item x="1650"/>
        <item x="1673"/>
        <item x="1369"/>
        <item x="1644"/>
        <item x="1357"/>
        <item x="1665"/>
        <item x="1483"/>
        <item x="1652"/>
        <item x="1473"/>
        <item x="1361"/>
        <item x="1350"/>
        <item x="1373"/>
        <item x="1372"/>
        <item x="1371"/>
        <item x="1353"/>
        <item x="1355"/>
        <item x="1348"/>
        <item x="1672"/>
        <item x="1664"/>
        <item x="1416"/>
        <item x="1653"/>
        <item x="1349"/>
        <item x="1392"/>
        <item x="1475"/>
        <item x="1415"/>
        <item x="1352"/>
        <item x="1687"/>
        <item x="1688"/>
        <item x="1689"/>
        <item x="1374"/>
        <item x="1575"/>
        <item x="1574"/>
        <item x="1356"/>
        <item x="1684"/>
        <item x="1690"/>
        <item x="1410"/>
        <item x="1669"/>
        <item x="1409"/>
        <item x="1408"/>
        <item x="1562"/>
        <item x="1671"/>
        <item x="1444"/>
        <item x="1573"/>
        <item x="1560"/>
        <item x="1497"/>
        <item x="1474"/>
        <item x="1686"/>
        <item x="1496"/>
        <item x="1386"/>
        <item x="1498"/>
        <item x="1685"/>
        <item x="1670"/>
        <item x="1407"/>
        <item x="1375"/>
        <item x="1376"/>
        <item x="1561"/>
        <item x="1445"/>
        <item x="1666"/>
        <item x="1691"/>
        <item x="1694"/>
        <item x="1559"/>
        <item x="1437"/>
        <item x="1572"/>
        <item x="1466"/>
        <item x="1571"/>
        <item x="1692"/>
        <item x="1668"/>
        <item x="1377"/>
        <item x="1430"/>
        <item x="1394"/>
        <item x="1393"/>
        <item x="1363"/>
        <item x="1697"/>
        <item x="1362"/>
        <item x="1499"/>
        <item x="1385"/>
        <item x="1453"/>
        <item x="1667"/>
        <item x="1368"/>
        <item x="1693"/>
        <item x="1696"/>
        <item x="1438"/>
        <item x="1695"/>
        <item x="1443"/>
        <item x="1378"/>
        <item x="1446"/>
        <item x="1434"/>
        <item x="1431"/>
        <item x="1364"/>
        <item x="1417"/>
        <item x="1447"/>
        <item x="1698"/>
        <item x="1426"/>
        <item x="1418"/>
        <item x="1501"/>
        <item x="1565"/>
        <item x="1502"/>
        <item x="1500"/>
        <item x="1406"/>
        <item x="1439"/>
        <item x="1448"/>
        <item x="1436"/>
        <item x="1395"/>
        <item x="1570"/>
        <item x="1442"/>
        <item x="1398"/>
        <item x="1365"/>
        <item x="1700"/>
        <item x="1428"/>
        <item x="1367"/>
        <item x="1384"/>
        <item x="1705"/>
        <item x="1699"/>
        <item x="1366"/>
        <item x="1701"/>
        <item x="1704"/>
        <item x="1435"/>
        <item x="1440"/>
        <item x="1569"/>
        <item x="1389"/>
        <item x="1451"/>
        <item x="1427"/>
        <item x="1404"/>
        <item x="1396"/>
        <item x="1429"/>
        <item x="1449"/>
        <item x="1702"/>
        <item x="1450"/>
        <item x="1564"/>
        <item x="1563"/>
        <item x="1419"/>
        <item x="1857"/>
        <item x="1703"/>
        <item x="1568"/>
        <item x="1397"/>
        <item x="1425"/>
        <item x="1452"/>
        <item x="1380"/>
        <item x="1432"/>
        <item x="1433"/>
        <item x="1567"/>
        <item x="1388"/>
        <item x="1387"/>
        <item x="1506"/>
        <item x="1816"/>
        <item x="1815"/>
        <item x="1814"/>
        <item x="1813"/>
        <item x="1382"/>
        <item x="1503"/>
        <item x="1854"/>
        <item x="1853"/>
        <item x="1852"/>
        <item x="1379"/>
        <item x="1441"/>
        <item x="1851"/>
        <item x="1544"/>
        <item x="1420"/>
        <item x="1858"/>
        <item x="1558"/>
        <item x="1557"/>
        <item x="1556"/>
        <item x="1555"/>
        <item x="1812"/>
        <item x="1856"/>
        <item x="1405"/>
        <item x="1817"/>
        <item x="1553"/>
        <item x="1381"/>
        <item x="1421"/>
        <item x="1819"/>
        <item x="1543"/>
        <item x="1454"/>
        <item x="1542"/>
        <item x="1541"/>
        <item x="1540"/>
        <item x="1566"/>
        <item x="1383"/>
        <item x="1505"/>
        <item x="1507"/>
        <item x="1463"/>
        <item x="1711"/>
        <item x="1510"/>
        <item x="1403"/>
        <item x="1465"/>
        <item x="1460"/>
        <item x="1707"/>
        <item x="1504"/>
        <item x="1855"/>
        <item x="1511"/>
        <item x="1401"/>
        <item x="1710"/>
        <item x="1826"/>
        <item x="1509"/>
        <item x="1706"/>
        <item x="1554"/>
        <item x="1455"/>
        <item x="1456"/>
        <item x="1514"/>
        <item x="1712"/>
        <item x="1724"/>
        <item x="1850"/>
        <item x="1709"/>
        <item x="1424"/>
        <item x="1825"/>
        <item x="1822"/>
        <item x="1539"/>
        <item x="1708"/>
        <item x="1718"/>
        <item x="1399"/>
        <item x="1513"/>
        <item x="1457"/>
        <item x="1820"/>
        <item x="1512"/>
        <item x="1827"/>
        <item x="1818"/>
        <item x="1821"/>
        <item x="1402"/>
        <item x="1811"/>
        <item x="1508"/>
        <item x="1717"/>
        <item x="1400"/>
        <item x="1545"/>
        <item x="1458"/>
        <item x="1719"/>
        <item x="1461"/>
        <item x="1714"/>
        <item x="1862"/>
        <item x="1459"/>
        <item x="1824"/>
        <item x="1422"/>
        <item x="1515"/>
        <item x="1423"/>
        <item x="1828"/>
        <item x="1829"/>
        <item x="1462"/>
        <item x="1725"/>
        <item x="1552"/>
        <item x="1713"/>
        <item x="1546"/>
        <item x="1861"/>
        <item x="1464"/>
        <item x="1859"/>
        <item x="1849"/>
        <item x="1823"/>
        <item x="1518"/>
        <item x="1830"/>
        <item x="1721"/>
        <item x="1720"/>
        <item x="1841"/>
        <item x="1779"/>
        <item x="1837"/>
        <item x="1532"/>
        <item x="1839"/>
        <item x="1848"/>
        <item x="1810"/>
        <item x="1715"/>
        <item x="1519"/>
        <item x="1836"/>
        <item x="1716"/>
        <item x="1516"/>
        <item x="1722"/>
        <item x="1860"/>
        <item x="1538"/>
        <item x="1809"/>
        <item x="1840"/>
        <item x="1838"/>
        <item x="1547"/>
        <item x="1517"/>
        <item x="1537"/>
        <item x="1780"/>
        <item x="1723"/>
        <item x="1832"/>
        <item x="1831"/>
        <item x="1548"/>
        <item x="1551"/>
        <item x="1843"/>
        <item x="1525"/>
        <item x="1533"/>
        <item x="1761"/>
        <item x="1777"/>
        <item x="1756"/>
        <item x="1833"/>
        <item x="1535"/>
        <item x="1776"/>
        <item x="1775"/>
        <item x="1520"/>
        <item x="1842"/>
        <item x="1727"/>
        <item x="1521"/>
        <item x="1806"/>
        <item x="1728"/>
        <item x="1729"/>
        <item x="1835"/>
        <item x="1549"/>
        <item x="1804"/>
        <item x="1526"/>
        <item x="1805"/>
        <item x="1522"/>
        <item x="1778"/>
        <item x="1807"/>
        <item x="1762"/>
        <item x="1760"/>
        <item x="1726"/>
        <item x="1847"/>
        <item x="1863"/>
        <item x="1763"/>
        <item x="1764"/>
        <item x="1803"/>
        <item x="1758"/>
        <item x="1844"/>
        <item x="1732"/>
        <item x="1845"/>
        <item x="1730"/>
        <item x="1846"/>
        <item x="1534"/>
        <item x="1834"/>
        <item x="1757"/>
        <item x="1733"/>
        <item x="1759"/>
        <item x="1755"/>
        <item x="1774"/>
        <item x="1731"/>
        <item x="1536"/>
        <item x="1754"/>
        <item x="1528"/>
        <item x="1765"/>
        <item x="1745"/>
        <item x="1781"/>
        <item x="1527"/>
        <item x="1808"/>
        <item x="1746"/>
        <item x="1736"/>
        <item x="1752"/>
        <item x="1799"/>
        <item x="1734"/>
        <item x="1773"/>
        <item x="1529"/>
        <item x="1742"/>
        <item x="1783"/>
        <item x="1749"/>
        <item x="1802"/>
        <item x="1735"/>
        <item x="1753"/>
        <item x="1767"/>
        <item x="1798"/>
        <item x="1791"/>
        <item x="1550"/>
        <item x="1770"/>
        <item x="1741"/>
        <item x="1766"/>
        <item x="1523"/>
        <item x="1743"/>
        <item x="1531"/>
        <item x="1782"/>
        <item x="1769"/>
        <item x="1524"/>
        <item x="1744"/>
        <item x="1772"/>
        <item x="1771"/>
        <item x="1801"/>
        <item x="1800"/>
        <item x="1768"/>
        <item x="1748"/>
        <item x="1797"/>
        <item x="1792"/>
        <item x="1795"/>
        <item x="1737"/>
        <item x="1750"/>
        <item x="1530"/>
        <item x="1740"/>
        <item x="1793"/>
        <item x="1751"/>
        <item x="1784"/>
        <item x="1747"/>
        <item x="1738"/>
        <item x="1790"/>
        <item x="1796"/>
        <item x="1739"/>
        <item x="1785"/>
        <item x="1794"/>
        <item x="1789"/>
        <item x="1786"/>
        <item x="1788"/>
        <item x="1787"/>
        <item x="1864"/>
        <item x="1865"/>
        <item x="1871"/>
        <item x="1867"/>
        <item x="1868"/>
        <item x="1866"/>
        <item x="1874"/>
        <item x="1869"/>
        <item x="1870"/>
        <item x="1873"/>
        <item x="1872"/>
        <item x="1875"/>
        <item x="1878"/>
        <item x="1895"/>
        <item x="1877"/>
        <item x="1876"/>
        <item x="1897"/>
        <item x="1896"/>
        <item x="1951"/>
        <item x="1894"/>
        <item x="1899"/>
        <item x="1888"/>
        <item x="1950"/>
        <item x="1949"/>
        <item x="1948"/>
        <item x="1947"/>
        <item x="1946"/>
        <item x="1903"/>
        <item x="1879"/>
        <item x="1952"/>
        <item x="1898"/>
        <item x="1902"/>
        <item x="1901"/>
        <item x="1893"/>
        <item x="1892"/>
        <item x="1891"/>
        <item x="1890"/>
        <item x="1889"/>
        <item x="1900"/>
        <item x="1904"/>
        <item x="1955"/>
        <item x="1905"/>
        <item x="1945"/>
        <item x="1880"/>
        <item x="2078"/>
        <item x="1957"/>
        <item x="1954"/>
        <item x="1956"/>
        <item x="2064"/>
        <item x="1887"/>
        <item x="1953"/>
        <item x="2063"/>
        <item x="2079"/>
        <item x="1881"/>
        <item x="1906"/>
        <item x="2099"/>
        <item x="1944"/>
        <item x="1935"/>
        <item x="1961"/>
        <item x="2105"/>
        <item x="1959"/>
        <item x="2098"/>
        <item x="2067"/>
        <item x="2062"/>
        <item x="1907"/>
        <item x="1962"/>
        <item x="1958"/>
        <item x="1934"/>
        <item x="1933"/>
        <item x="1960"/>
        <item x="1932"/>
        <item x="1931"/>
        <item x="1930"/>
        <item x="2066"/>
        <item x="1938"/>
        <item x="1916"/>
        <item x="1882"/>
        <item x="2052"/>
        <item x="2065"/>
        <item x="1911"/>
        <item x="1937"/>
        <item x="2053"/>
        <item x="2076"/>
        <item x="2077"/>
        <item x="2054"/>
        <item x="1908"/>
        <item x="2081"/>
        <item x="2080"/>
        <item x="2068"/>
        <item x="2058"/>
        <item x="2097"/>
        <item x="1942"/>
        <item x="1966"/>
        <item x="2092"/>
        <item x="2091"/>
        <item x="1886"/>
        <item x="2090"/>
        <item x="2057"/>
        <item x="2059"/>
        <item x="1912"/>
        <item x="2055"/>
        <item x="1943"/>
        <item x="1963"/>
        <item x="2056"/>
        <item x="2107"/>
        <item x="2106"/>
        <item x="1885"/>
        <item x="2051"/>
        <item x="2073"/>
        <item x="1964"/>
        <item x="2070"/>
        <item x="2125"/>
        <item x="1936"/>
        <item x="2104"/>
        <item x="1939"/>
        <item x="1883"/>
        <item x="1967"/>
        <item x="2075"/>
        <item x="2128"/>
        <item x="2069"/>
        <item x="2120"/>
        <item x="1909"/>
        <item x="2050"/>
        <item x="2060"/>
        <item x="2061"/>
        <item x="1965"/>
        <item x="1884"/>
        <item x="2112"/>
        <item x="2089"/>
        <item x="2101"/>
        <item x="2100"/>
        <item x="2127"/>
        <item x="2049"/>
        <item x="1940"/>
        <item x="2088"/>
        <item x="2071"/>
        <item x="2093"/>
        <item x="1910"/>
        <item x="1917"/>
        <item x="2096"/>
        <item x="2110"/>
        <item x="2103"/>
        <item x="2126"/>
        <item x="2109"/>
        <item x="1929"/>
        <item x="2111"/>
        <item x="1915"/>
        <item x="2123"/>
        <item x="2102"/>
        <item x="2048"/>
        <item x="2047"/>
        <item x="2046"/>
        <item x="2113"/>
        <item x="2122"/>
        <item x="2121"/>
        <item x="2072"/>
        <item x="2124"/>
        <item x="2114"/>
        <item x="2045"/>
        <item x="1941"/>
        <item x="2118"/>
        <item x="2108"/>
        <item x="2119"/>
        <item x="2074"/>
        <item x="2087"/>
        <item x="2094"/>
        <item x="2044"/>
        <item x="1968"/>
        <item x="2117"/>
        <item x="2116"/>
        <item x="1977"/>
        <item x="1928"/>
        <item x="1976"/>
        <item x="2086"/>
        <item x="2115"/>
        <item x="1919"/>
        <item x="2095"/>
        <item x="2043"/>
        <item x="1972"/>
        <item x="1975"/>
        <item x="1971"/>
        <item x="1970"/>
        <item x="1969"/>
        <item x="1913"/>
        <item x="1914"/>
        <item x="1974"/>
        <item x="2153"/>
        <item x="2143"/>
        <item x="1918"/>
        <item x="1923"/>
        <item x="2131"/>
        <item x="1920"/>
        <item x="2142"/>
        <item x="2082"/>
        <item x="2129"/>
        <item x="1922"/>
        <item x="2083"/>
        <item x="1978"/>
        <item x="1979"/>
        <item x="2145"/>
        <item x="2132"/>
        <item x="1921"/>
        <item x="2141"/>
        <item x="2035"/>
        <item x="1927"/>
        <item x="2133"/>
        <item x="2130"/>
        <item x="1973"/>
        <item x="2085"/>
        <item x="1925"/>
        <item x="2152"/>
        <item x="2146"/>
        <item x="2042"/>
        <item x="2147"/>
        <item x="2140"/>
        <item x="2034"/>
        <item x="2144"/>
        <item x="2138"/>
        <item x="2036"/>
        <item x="2137"/>
        <item x="2033"/>
        <item x="2084"/>
        <item x="1926"/>
        <item x="2037"/>
        <item x="2139"/>
        <item x="2148"/>
        <item x="2039"/>
        <item x="2041"/>
        <item x="2151"/>
        <item x="1924"/>
        <item x="2025"/>
        <item x="2038"/>
        <item x="2029"/>
        <item x="2032"/>
        <item x="2040"/>
        <item x="2136"/>
        <item x="2150"/>
        <item x="2149"/>
        <item x="2134"/>
        <item x="2028"/>
        <item x="1981"/>
        <item x="2027"/>
        <item x="2026"/>
        <item x="1980"/>
        <item x="1982"/>
        <item x="2031"/>
        <item x="2135"/>
        <item x="2030"/>
        <item x="1985"/>
        <item x="2001"/>
        <item x="2024"/>
        <item x="1988"/>
        <item x="1983"/>
        <item x="1987"/>
        <item x="1984"/>
        <item x="1986"/>
        <item x="2022"/>
        <item x="2023"/>
        <item x="2002"/>
        <item x="2018"/>
        <item x="2017"/>
        <item x="2016"/>
        <item x="2015"/>
        <item x="1992"/>
        <item x="2014"/>
        <item x="2019"/>
        <item x="1989"/>
        <item x="1993"/>
        <item x="1990"/>
        <item x="2000"/>
        <item x="1991"/>
        <item x="2013"/>
        <item x="2021"/>
        <item x="2003"/>
        <item x="1997"/>
        <item x="1994"/>
        <item x="2005"/>
        <item x="1995"/>
        <item x="1999"/>
        <item x="2004"/>
        <item x="2020"/>
        <item x="2012"/>
        <item x="1996"/>
        <item x="1998"/>
        <item x="2011"/>
        <item x="2010"/>
        <item x="2006"/>
        <item x="2007"/>
        <item x="2009"/>
        <item x="2008"/>
      </items>
    </pivotField>
    <pivotField showAll="0" defaultSubtotal="0"/>
    <pivotField showAll="0" defaultSubtotal="0"/>
    <pivotField showAll="0" defaultSubtotal="0"/>
    <pivotField showAll="0" defaultSubtotal="0"/>
    <pivotField showAll="0" defaultSubtotal="0"/>
    <pivotField showAll="0" defaultSubtotal="0"/>
    <pivotField showAll="0"/>
  </pivotFields>
  <rowFields count="1">
    <field x="0"/>
  </rowFields>
  <rowItems count="212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t="grand">
      <x/>
    </i>
  </rowItems>
  <colFields count="1">
    <field x="-2"/>
  </colFields>
  <colItems count="2">
    <i>
      <x/>
    </i>
    <i i="1">
      <x v="1"/>
    </i>
  </colItems>
  <dataFields count="2">
    <dataField name="Sum of SPX" fld="1" baseField="0" baseItem="0"/>
    <dataField name="Sum of VQTwFee" fld="33" baseField="0" baseItem="14"/>
  </dataFields>
  <chartFormats count="2">
    <chartFormat chart="3" format="11" series="1">
      <pivotArea type="data" outline="0" fieldPosition="0">
        <references count="1">
          <reference field="4294967294" count="1" selected="0">
            <x v="0"/>
          </reference>
        </references>
      </pivotArea>
    </chartFormat>
    <chartFormat chart="3" format="1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filters count="1">
    <filter fld="0" type="dateOlderThan" evalOrder="-1" id="1">
      <autoFilter ref="A1">
        <filterColumn colId="0">
          <customFilters>
            <customFilter operator="lessThan" val="41096"/>
          </customFilters>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19"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6">
  <location ref="D3:F2200" firstHeaderRow="0" firstDataRow="1" firstDataCol="1"/>
  <pivotFields count="41">
    <pivotField axis="axisRow" numFmtId="164" showAll="0">
      <items count="219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t="default"/>
      </items>
    </pivotField>
    <pivotField dataField="1" showAl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pivotField showAll="0"/>
    <pivotField showAll="0"/>
    <pivotField showAll="0"/>
    <pivotField dataField="1" showAll="0"/>
    <pivotField showAll="0"/>
    <pivotField showAll="0"/>
    <pivotField showAll="0" defaultSubtotal="0"/>
    <pivotField showAll="0" defaultSubtota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Fields count="1">
    <field x="0"/>
  </rowFields>
  <rowItems count="21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t="grand">
      <x/>
    </i>
  </rowItems>
  <colFields count="1">
    <field x="-2"/>
  </colFields>
  <colItems count="2">
    <i>
      <x/>
    </i>
    <i i="1">
      <x v="1"/>
    </i>
  </colItems>
  <dataFields count="2">
    <dataField name="Sum of SPX 22HV" fld="15" baseField="0" baseItem="12"/>
    <dataField name="Sum of SPX" fld="1" baseField="0" baseItem="12"/>
  </dataFields>
  <chartFormats count="2">
    <chartFormat chart="5" format="4" series="1">
      <pivotArea type="data" outline="0" fieldPosition="0">
        <references count="1">
          <reference field="4294967294" count="1" selected="0">
            <x v="0"/>
          </reference>
        </references>
      </pivotArea>
    </chartFormat>
    <chartFormat chart="5"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8">
  <location ref="D2:F760" firstHeaderRow="0" firstDataRow="1" firstDataCol="1"/>
  <pivotFields count="41">
    <pivotField axis="axisRow" numFmtId="164" showAll="0">
      <items count="219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t="default"/>
      </items>
    </pivotField>
    <pivotField showAll="0"/>
    <pivotField showAll="0" defaultSubtotal="0"/>
    <pivotField showAll="0" defaultSubtotal="0"/>
    <pivotField showAll="0" defaultSubtotal="0"/>
    <pivotField showAll="0" defaultSubtotal="0"/>
    <pivotField showAll="0"/>
    <pivotField showAll="0"/>
    <pivotField dataField="1" showAll="0"/>
    <pivotField showAll="0" defaultSubtotal="0"/>
    <pivotField showAll="0" defaultSubtotal="0"/>
    <pivotField showAll="0"/>
    <pivotField showAll="0"/>
    <pivotField showAll="0"/>
    <pivotField showAll="0"/>
    <pivotField showAll="0"/>
    <pivotField showAll="0"/>
    <pivotField showAll="0"/>
    <pivotField showAll="0" defaultSubtotal="0"/>
    <pivotField dataField="1" showAll="0" defaultSubtota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Fields count="1">
    <field x="0"/>
  </rowFields>
  <rowItems count="758">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t="grand">
      <x/>
    </i>
  </rowItems>
  <colFields count="1">
    <field x="-2"/>
  </colFields>
  <colItems count="2">
    <i>
      <x/>
    </i>
    <i i="1">
      <x v="1"/>
    </i>
  </colItems>
  <dataFields count="2">
    <dataField name="Sum of IVT-1" fld="19" baseField="0" baseItem="0"/>
    <dataField name="Sum of VIX" fld="8" baseField="0" baseItem="1748"/>
  </dataFields>
  <chartFormats count="2">
    <chartFormat chart="7" format="3" series="1">
      <pivotArea type="data" outline="0" fieldPosition="0">
        <references count="1">
          <reference field="4294967294" count="1" selected="0">
            <x v="0"/>
          </reference>
        </references>
      </pivotArea>
    </chartFormat>
    <chartFormat chart="7" format="4"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filters count="1">
    <filter fld="0" type="dateBetween" evalOrder="-1" id="3">
      <autoFilter ref="A1">
        <filterColumn colId="0">
          <customFilters and="1">
            <customFilter operator="greaterThanOrEqual" val="39448"/>
            <customFilter operator="lessThanOrEqual" val="40544"/>
          </customFilters>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election activeCell="C6" sqref="C6"/>
    </sheetView>
  </sheetViews>
  <sheetFormatPr defaultRowHeight="15" x14ac:dyDescent="0.25"/>
  <cols>
    <col min="1" max="1" width="10.7109375" style="16" customWidth="1"/>
    <col min="2" max="2" width="13.28515625" style="16" customWidth="1"/>
    <col min="3" max="3" width="83.42578125" style="16" customWidth="1"/>
    <col min="4" max="257" width="9.140625" style="16"/>
    <col min="258" max="258" width="13.28515625" style="16" customWidth="1"/>
    <col min="259" max="259" width="83.42578125" style="16" customWidth="1"/>
    <col min="260" max="513" width="9.140625" style="16"/>
    <col min="514" max="514" width="13.28515625" style="16" customWidth="1"/>
    <col min="515" max="515" width="83.42578125" style="16" customWidth="1"/>
    <col min="516" max="769" width="9.140625" style="16"/>
    <col min="770" max="770" width="13.28515625" style="16" customWidth="1"/>
    <col min="771" max="771" width="83.42578125" style="16" customWidth="1"/>
    <col min="772" max="1025" width="9.140625" style="16"/>
    <col min="1026" max="1026" width="13.28515625" style="16" customWidth="1"/>
    <col min="1027" max="1027" width="83.42578125" style="16" customWidth="1"/>
    <col min="1028" max="1281" width="9.140625" style="16"/>
    <col min="1282" max="1282" width="13.28515625" style="16" customWidth="1"/>
    <col min="1283" max="1283" width="83.42578125" style="16" customWidth="1"/>
    <col min="1284" max="1537" width="9.140625" style="16"/>
    <col min="1538" max="1538" width="13.28515625" style="16" customWidth="1"/>
    <col min="1539" max="1539" width="83.42578125" style="16" customWidth="1"/>
    <col min="1540" max="1793" width="9.140625" style="16"/>
    <col min="1794" max="1794" width="13.28515625" style="16" customWidth="1"/>
    <col min="1795" max="1795" width="83.42578125" style="16" customWidth="1"/>
    <col min="1796" max="2049" width="9.140625" style="16"/>
    <col min="2050" max="2050" width="13.28515625" style="16" customWidth="1"/>
    <col min="2051" max="2051" width="83.42578125" style="16" customWidth="1"/>
    <col min="2052" max="2305" width="9.140625" style="16"/>
    <col min="2306" max="2306" width="13.28515625" style="16" customWidth="1"/>
    <col min="2307" max="2307" width="83.42578125" style="16" customWidth="1"/>
    <col min="2308" max="2561" width="9.140625" style="16"/>
    <col min="2562" max="2562" width="13.28515625" style="16" customWidth="1"/>
    <col min="2563" max="2563" width="83.42578125" style="16" customWidth="1"/>
    <col min="2564" max="2817" width="9.140625" style="16"/>
    <col min="2818" max="2818" width="13.28515625" style="16" customWidth="1"/>
    <col min="2819" max="2819" width="83.42578125" style="16" customWidth="1"/>
    <col min="2820" max="3073" width="9.140625" style="16"/>
    <col min="3074" max="3074" width="13.28515625" style="16" customWidth="1"/>
    <col min="3075" max="3075" width="83.42578125" style="16" customWidth="1"/>
    <col min="3076" max="3329" width="9.140625" style="16"/>
    <col min="3330" max="3330" width="13.28515625" style="16" customWidth="1"/>
    <col min="3331" max="3331" width="83.42578125" style="16" customWidth="1"/>
    <col min="3332" max="3585" width="9.140625" style="16"/>
    <col min="3586" max="3586" width="13.28515625" style="16" customWidth="1"/>
    <col min="3587" max="3587" width="83.42578125" style="16" customWidth="1"/>
    <col min="3588" max="3841" width="9.140625" style="16"/>
    <col min="3842" max="3842" width="13.28515625" style="16" customWidth="1"/>
    <col min="3843" max="3843" width="83.42578125" style="16" customWidth="1"/>
    <col min="3844" max="4097" width="9.140625" style="16"/>
    <col min="4098" max="4098" width="13.28515625" style="16" customWidth="1"/>
    <col min="4099" max="4099" width="83.42578125" style="16" customWidth="1"/>
    <col min="4100" max="4353" width="9.140625" style="16"/>
    <col min="4354" max="4354" width="13.28515625" style="16" customWidth="1"/>
    <col min="4355" max="4355" width="83.42578125" style="16" customWidth="1"/>
    <col min="4356" max="4609" width="9.140625" style="16"/>
    <col min="4610" max="4610" width="13.28515625" style="16" customWidth="1"/>
    <col min="4611" max="4611" width="83.42578125" style="16" customWidth="1"/>
    <col min="4612" max="4865" width="9.140625" style="16"/>
    <col min="4866" max="4866" width="13.28515625" style="16" customWidth="1"/>
    <col min="4867" max="4867" width="83.42578125" style="16" customWidth="1"/>
    <col min="4868" max="5121" width="9.140625" style="16"/>
    <col min="5122" max="5122" width="13.28515625" style="16" customWidth="1"/>
    <col min="5123" max="5123" width="83.42578125" style="16" customWidth="1"/>
    <col min="5124" max="5377" width="9.140625" style="16"/>
    <col min="5378" max="5378" width="13.28515625" style="16" customWidth="1"/>
    <col min="5379" max="5379" width="83.42578125" style="16" customWidth="1"/>
    <col min="5380" max="5633" width="9.140625" style="16"/>
    <col min="5634" max="5634" width="13.28515625" style="16" customWidth="1"/>
    <col min="5635" max="5635" width="83.42578125" style="16" customWidth="1"/>
    <col min="5636" max="5889" width="9.140625" style="16"/>
    <col min="5890" max="5890" width="13.28515625" style="16" customWidth="1"/>
    <col min="5891" max="5891" width="83.42578125" style="16" customWidth="1"/>
    <col min="5892" max="6145" width="9.140625" style="16"/>
    <col min="6146" max="6146" width="13.28515625" style="16" customWidth="1"/>
    <col min="6147" max="6147" width="83.42578125" style="16" customWidth="1"/>
    <col min="6148" max="6401" width="9.140625" style="16"/>
    <col min="6402" max="6402" width="13.28515625" style="16" customWidth="1"/>
    <col min="6403" max="6403" width="83.42578125" style="16" customWidth="1"/>
    <col min="6404" max="6657" width="9.140625" style="16"/>
    <col min="6658" max="6658" width="13.28515625" style="16" customWidth="1"/>
    <col min="6659" max="6659" width="83.42578125" style="16" customWidth="1"/>
    <col min="6660" max="6913" width="9.140625" style="16"/>
    <col min="6914" max="6914" width="13.28515625" style="16" customWidth="1"/>
    <col min="6915" max="6915" width="83.42578125" style="16" customWidth="1"/>
    <col min="6916" max="7169" width="9.140625" style="16"/>
    <col min="7170" max="7170" width="13.28515625" style="16" customWidth="1"/>
    <col min="7171" max="7171" width="83.42578125" style="16" customWidth="1"/>
    <col min="7172" max="7425" width="9.140625" style="16"/>
    <col min="7426" max="7426" width="13.28515625" style="16" customWidth="1"/>
    <col min="7427" max="7427" width="83.42578125" style="16" customWidth="1"/>
    <col min="7428" max="7681" width="9.140625" style="16"/>
    <col min="7682" max="7682" width="13.28515625" style="16" customWidth="1"/>
    <col min="7683" max="7683" width="83.42578125" style="16" customWidth="1"/>
    <col min="7684" max="7937" width="9.140625" style="16"/>
    <col min="7938" max="7938" width="13.28515625" style="16" customWidth="1"/>
    <col min="7939" max="7939" width="83.42578125" style="16" customWidth="1"/>
    <col min="7940" max="8193" width="9.140625" style="16"/>
    <col min="8194" max="8194" width="13.28515625" style="16" customWidth="1"/>
    <col min="8195" max="8195" width="83.42578125" style="16" customWidth="1"/>
    <col min="8196" max="8449" width="9.140625" style="16"/>
    <col min="8450" max="8450" width="13.28515625" style="16" customWidth="1"/>
    <col min="8451" max="8451" width="83.42578125" style="16" customWidth="1"/>
    <col min="8452" max="8705" width="9.140625" style="16"/>
    <col min="8706" max="8706" width="13.28515625" style="16" customWidth="1"/>
    <col min="8707" max="8707" width="83.42578125" style="16" customWidth="1"/>
    <col min="8708" max="8961" width="9.140625" style="16"/>
    <col min="8962" max="8962" width="13.28515625" style="16" customWidth="1"/>
    <col min="8963" max="8963" width="83.42578125" style="16" customWidth="1"/>
    <col min="8964" max="9217" width="9.140625" style="16"/>
    <col min="9218" max="9218" width="13.28515625" style="16" customWidth="1"/>
    <col min="9219" max="9219" width="83.42578125" style="16" customWidth="1"/>
    <col min="9220" max="9473" width="9.140625" style="16"/>
    <col min="9474" max="9474" width="13.28515625" style="16" customWidth="1"/>
    <col min="9475" max="9475" width="83.42578125" style="16" customWidth="1"/>
    <col min="9476" max="9729" width="9.140625" style="16"/>
    <col min="9730" max="9730" width="13.28515625" style="16" customWidth="1"/>
    <col min="9731" max="9731" width="83.42578125" style="16" customWidth="1"/>
    <col min="9732" max="9985" width="9.140625" style="16"/>
    <col min="9986" max="9986" width="13.28515625" style="16" customWidth="1"/>
    <col min="9987" max="9987" width="83.42578125" style="16" customWidth="1"/>
    <col min="9988" max="10241" width="9.140625" style="16"/>
    <col min="10242" max="10242" width="13.28515625" style="16" customWidth="1"/>
    <col min="10243" max="10243" width="83.42578125" style="16" customWidth="1"/>
    <col min="10244" max="10497" width="9.140625" style="16"/>
    <col min="10498" max="10498" width="13.28515625" style="16" customWidth="1"/>
    <col min="10499" max="10499" width="83.42578125" style="16" customWidth="1"/>
    <col min="10500" max="10753" width="9.140625" style="16"/>
    <col min="10754" max="10754" width="13.28515625" style="16" customWidth="1"/>
    <col min="10755" max="10755" width="83.42578125" style="16" customWidth="1"/>
    <col min="10756" max="11009" width="9.140625" style="16"/>
    <col min="11010" max="11010" width="13.28515625" style="16" customWidth="1"/>
    <col min="11011" max="11011" width="83.42578125" style="16" customWidth="1"/>
    <col min="11012" max="11265" width="9.140625" style="16"/>
    <col min="11266" max="11266" width="13.28515625" style="16" customWidth="1"/>
    <col min="11267" max="11267" width="83.42578125" style="16" customWidth="1"/>
    <col min="11268" max="11521" width="9.140625" style="16"/>
    <col min="11522" max="11522" width="13.28515625" style="16" customWidth="1"/>
    <col min="11523" max="11523" width="83.42578125" style="16" customWidth="1"/>
    <col min="11524" max="11777" width="9.140625" style="16"/>
    <col min="11778" max="11778" width="13.28515625" style="16" customWidth="1"/>
    <col min="11779" max="11779" width="83.42578125" style="16" customWidth="1"/>
    <col min="11780" max="12033" width="9.140625" style="16"/>
    <col min="12034" max="12034" width="13.28515625" style="16" customWidth="1"/>
    <col min="12035" max="12035" width="83.42578125" style="16" customWidth="1"/>
    <col min="12036" max="12289" width="9.140625" style="16"/>
    <col min="12290" max="12290" width="13.28515625" style="16" customWidth="1"/>
    <col min="12291" max="12291" width="83.42578125" style="16" customWidth="1"/>
    <col min="12292" max="12545" width="9.140625" style="16"/>
    <col min="12546" max="12546" width="13.28515625" style="16" customWidth="1"/>
    <col min="12547" max="12547" width="83.42578125" style="16" customWidth="1"/>
    <col min="12548" max="12801" width="9.140625" style="16"/>
    <col min="12802" max="12802" width="13.28515625" style="16" customWidth="1"/>
    <col min="12803" max="12803" width="83.42578125" style="16" customWidth="1"/>
    <col min="12804" max="13057" width="9.140625" style="16"/>
    <col min="13058" max="13058" width="13.28515625" style="16" customWidth="1"/>
    <col min="13059" max="13059" width="83.42578125" style="16" customWidth="1"/>
    <col min="13060" max="13313" width="9.140625" style="16"/>
    <col min="13314" max="13314" width="13.28515625" style="16" customWidth="1"/>
    <col min="13315" max="13315" width="83.42578125" style="16" customWidth="1"/>
    <col min="13316" max="13569" width="9.140625" style="16"/>
    <col min="13570" max="13570" width="13.28515625" style="16" customWidth="1"/>
    <col min="13571" max="13571" width="83.42578125" style="16" customWidth="1"/>
    <col min="13572" max="13825" width="9.140625" style="16"/>
    <col min="13826" max="13826" width="13.28515625" style="16" customWidth="1"/>
    <col min="13827" max="13827" width="83.42578125" style="16" customWidth="1"/>
    <col min="13828" max="14081" width="9.140625" style="16"/>
    <col min="14082" max="14082" width="13.28515625" style="16" customWidth="1"/>
    <col min="14083" max="14083" width="83.42578125" style="16" customWidth="1"/>
    <col min="14084" max="14337" width="9.140625" style="16"/>
    <col min="14338" max="14338" width="13.28515625" style="16" customWidth="1"/>
    <col min="14339" max="14339" width="83.42578125" style="16" customWidth="1"/>
    <col min="14340" max="14593" width="9.140625" style="16"/>
    <col min="14594" max="14594" width="13.28515625" style="16" customWidth="1"/>
    <col min="14595" max="14595" width="83.42578125" style="16" customWidth="1"/>
    <col min="14596" max="14849" width="9.140625" style="16"/>
    <col min="14850" max="14850" width="13.28515625" style="16" customWidth="1"/>
    <col min="14851" max="14851" width="83.42578125" style="16" customWidth="1"/>
    <col min="14852" max="15105" width="9.140625" style="16"/>
    <col min="15106" max="15106" width="13.28515625" style="16" customWidth="1"/>
    <col min="15107" max="15107" width="83.42578125" style="16" customWidth="1"/>
    <col min="15108" max="15361" width="9.140625" style="16"/>
    <col min="15362" max="15362" width="13.28515625" style="16" customWidth="1"/>
    <col min="15363" max="15363" width="83.42578125" style="16" customWidth="1"/>
    <col min="15364" max="15617" width="9.140625" style="16"/>
    <col min="15618" max="15618" width="13.28515625" style="16" customWidth="1"/>
    <col min="15619" max="15619" width="83.42578125" style="16" customWidth="1"/>
    <col min="15620" max="15873" width="9.140625" style="16"/>
    <col min="15874" max="15874" width="13.28515625" style="16" customWidth="1"/>
    <col min="15875" max="15875" width="83.42578125" style="16" customWidth="1"/>
    <col min="15876" max="16129" width="9.140625" style="16"/>
    <col min="16130" max="16130" width="13.28515625" style="16" customWidth="1"/>
    <col min="16131" max="16131" width="83.42578125" style="16" customWidth="1"/>
    <col min="16132" max="16384" width="9.140625" style="16"/>
  </cols>
  <sheetData>
    <row r="1" spans="1:3" ht="15" customHeight="1" x14ac:dyDescent="0.25">
      <c r="A1" s="28" t="s">
        <v>65</v>
      </c>
      <c r="C1" s="29"/>
    </row>
    <row r="2" spans="1:3" x14ac:dyDescent="0.25">
      <c r="A2" s="16" t="s">
        <v>68</v>
      </c>
      <c r="B2" s="30">
        <v>41777</v>
      </c>
      <c r="C2" s="29" t="s">
        <v>49</v>
      </c>
    </row>
    <row r="3" spans="1:3" ht="15" customHeight="1" x14ac:dyDescent="0.25">
      <c r="C3" s="29"/>
    </row>
    <row r="4" spans="1:3" ht="15" customHeight="1" x14ac:dyDescent="0.25">
      <c r="A4" s="31"/>
      <c r="B4" s="32" t="s">
        <v>50</v>
      </c>
      <c r="C4" s="32"/>
    </row>
    <row r="5" spans="1:3" x14ac:dyDescent="0.25">
      <c r="A5" s="31"/>
      <c r="B5" s="32">
        <v>1</v>
      </c>
      <c r="C5" s="32" t="s">
        <v>51</v>
      </c>
    </row>
    <row r="6" spans="1:3" ht="180" x14ac:dyDescent="0.25">
      <c r="A6" s="31"/>
      <c r="B6" s="32">
        <v>2</v>
      </c>
      <c r="C6" s="32" t="s">
        <v>52</v>
      </c>
    </row>
    <row r="7" spans="1:3" ht="90" x14ac:dyDescent="0.25">
      <c r="A7" s="31"/>
      <c r="B7" s="32">
        <v>3</v>
      </c>
      <c r="C7" s="32" t="s">
        <v>53</v>
      </c>
    </row>
    <row r="8" spans="1:3" ht="75" x14ac:dyDescent="0.25">
      <c r="A8" s="31"/>
      <c r="B8" s="32">
        <v>4</v>
      </c>
      <c r="C8" s="32" t="s">
        <v>54</v>
      </c>
    </row>
    <row r="9" spans="1:3" ht="90" x14ac:dyDescent="0.25">
      <c r="A9" s="31"/>
      <c r="B9" s="32">
        <v>5</v>
      </c>
      <c r="C9" s="32" t="s">
        <v>55</v>
      </c>
    </row>
    <row r="10" spans="1:3" ht="30" x14ac:dyDescent="0.25">
      <c r="A10" s="31"/>
      <c r="B10" s="32">
        <v>6</v>
      </c>
      <c r="C10" s="32" t="s">
        <v>56</v>
      </c>
    </row>
    <row r="11" spans="1:3" x14ac:dyDescent="0.25">
      <c r="A11" s="31"/>
      <c r="B11" s="32"/>
      <c r="C11" s="32" t="s">
        <v>61</v>
      </c>
    </row>
    <row r="12" spans="1:3" ht="75" x14ac:dyDescent="0.25">
      <c r="A12" s="31"/>
      <c r="B12" s="32">
        <v>7</v>
      </c>
      <c r="C12" s="32" t="s">
        <v>67</v>
      </c>
    </row>
    <row r="13" spans="1:3" s="54" customFormat="1" ht="75" x14ac:dyDescent="0.25">
      <c r="A13" s="31"/>
      <c r="B13" s="32">
        <v>8</v>
      </c>
      <c r="C13" s="32" t="s">
        <v>66</v>
      </c>
    </row>
    <row r="14" spans="1:3" ht="105" x14ac:dyDescent="0.25">
      <c r="A14" s="31"/>
      <c r="B14" s="32">
        <v>9</v>
      </c>
      <c r="C14" s="32" t="s">
        <v>57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P3561"/>
  <sheetViews>
    <sheetView tabSelected="1" zoomScaleNormal="100" workbookViewId="0">
      <pane xSplit="1" ySplit="4" topLeftCell="T2610" activePane="bottomRight" state="frozen"/>
      <selection pane="topRight" activeCell="B1" sqref="B1"/>
      <selection pane="bottomLeft" activeCell="A5" sqref="A5"/>
      <selection pane="bottomRight" activeCell="AH2631" sqref="AH2631"/>
    </sheetView>
  </sheetViews>
  <sheetFormatPr defaultRowHeight="15" x14ac:dyDescent="0.25"/>
  <cols>
    <col min="1" max="1" width="13.85546875" style="1" customWidth="1"/>
    <col min="2" max="2" width="12.140625" customWidth="1"/>
    <col min="3" max="4" width="9.140625" style="27"/>
    <col min="5" max="6" width="9.140625" style="16"/>
    <col min="8" max="8" width="9.7109375" bestFit="1" customWidth="1"/>
    <col min="10" max="11" width="9.140625" style="16" customWidth="1"/>
    <col min="12" max="12" width="9.140625" customWidth="1"/>
    <col min="13" max="13" width="12" bestFit="1" customWidth="1"/>
    <col min="14" max="14" width="9.5703125" style="2" bestFit="1" customWidth="1"/>
    <col min="15" max="15" width="12" bestFit="1" customWidth="1"/>
    <col min="17" max="17" width="9.140625" style="2"/>
    <col min="19" max="19" width="9.7109375" style="1" bestFit="1" customWidth="1"/>
    <col min="21" max="22" width="9.140625" style="3"/>
    <col min="23" max="23" width="14.42578125" bestFit="1" customWidth="1"/>
    <col min="26" max="26" width="9.140625" style="16"/>
    <col min="27" max="27" width="9.140625" style="3"/>
    <col min="28" max="28" width="11.5703125" style="2" bestFit="1" customWidth="1"/>
    <col min="29" max="29" width="14.140625" style="12" customWidth="1"/>
    <col min="30" max="30" width="10.5703125" style="2" bestFit="1" customWidth="1"/>
    <col min="31" max="31" width="12" style="16" bestFit="1" customWidth="1"/>
    <col min="32" max="32" width="12" bestFit="1" customWidth="1"/>
    <col min="33" max="33" width="14.7109375" style="16" customWidth="1"/>
    <col min="34" max="34" width="13.42578125" style="2" customWidth="1"/>
    <col min="35" max="35" width="13.42578125" style="16" customWidth="1"/>
    <col min="36" max="36" width="12" style="25" customWidth="1"/>
    <col min="37" max="37" width="12" style="16" customWidth="1"/>
    <col min="38" max="38" width="12" style="2" customWidth="1"/>
    <col min="39" max="39" width="12" style="27" customWidth="1"/>
    <col min="40" max="40" width="12" style="35" customWidth="1"/>
    <col min="41" max="41" width="10.140625" bestFit="1" customWidth="1"/>
  </cols>
  <sheetData>
    <row r="1" spans="1:42" x14ac:dyDescent="0.25">
      <c r="A1" s="1" t="s">
        <v>65</v>
      </c>
      <c r="W1" t="s">
        <v>19</v>
      </c>
      <c r="AB1" s="2" t="s">
        <v>19</v>
      </c>
      <c r="AG1" s="16" t="s">
        <v>37</v>
      </c>
      <c r="AH1" s="34">
        <f>0.0095/365</f>
        <v>2.6027397260273973E-5</v>
      </c>
    </row>
    <row r="2" spans="1:42" x14ac:dyDescent="0.25">
      <c r="W2">
        <v>97445.992407245649</v>
      </c>
      <c r="AB2" s="2">
        <v>99905.563920034765</v>
      </c>
      <c r="AG2" s="16">
        <v>1858.8336868378544</v>
      </c>
      <c r="AH2" s="2">
        <v>57.24592481619429</v>
      </c>
    </row>
    <row r="4" spans="1:42" x14ac:dyDescent="0.25">
      <c r="A4" s="1" t="s">
        <v>0</v>
      </c>
      <c r="B4" t="s">
        <v>2</v>
      </c>
      <c r="C4" s="27" t="s">
        <v>46</v>
      </c>
      <c r="D4" s="27" t="s">
        <v>47</v>
      </c>
      <c r="E4" s="16" t="s">
        <v>48</v>
      </c>
      <c r="F4" s="16" t="s">
        <v>64</v>
      </c>
      <c r="G4" t="s">
        <v>3</v>
      </c>
      <c r="H4" t="s">
        <v>4</v>
      </c>
      <c r="I4" t="s">
        <v>1</v>
      </c>
      <c r="J4" s="16" t="s">
        <v>41</v>
      </c>
      <c r="K4" s="16" t="s">
        <v>42</v>
      </c>
      <c r="L4" t="s">
        <v>5</v>
      </c>
      <c r="M4" t="s">
        <v>6</v>
      </c>
      <c r="N4" s="2" t="s">
        <v>7</v>
      </c>
      <c r="O4" t="s">
        <v>9</v>
      </c>
      <c r="P4" t="s">
        <v>10</v>
      </c>
      <c r="Q4" s="2" t="s">
        <v>11</v>
      </c>
      <c r="R4" t="s">
        <v>12</v>
      </c>
      <c r="S4" s="1" t="s">
        <v>34</v>
      </c>
      <c r="T4" t="s">
        <v>35</v>
      </c>
      <c r="U4" s="3" t="s">
        <v>20</v>
      </c>
      <c r="V4" s="3" t="s">
        <v>21</v>
      </c>
      <c r="W4" t="s">
        <v>18</v>
      </c>
      <c r="X4" t="s">
        <v>22</v>
      </c>
      <c r="Y4" t="s">
        <v>29</v>
      </c>
      <c r="Z4" s="16" t="s">
        <v>39</v>
      </c>
      <c r="AA4" s="3" t="s">
        <v>28</v>
      </c>
      <c r="AB4" s="2" t="s">
        <v>24</v>
      </c>
      <c r="AC4" s="12" t="s">
        <v>23</v>
      </c>
      <c r="AD4" s="2" t="s">
        <v>27</v>
      </c>
      <c r="AE4" s="16" t="s">
        <v>25</v>
      </c>
      <c r="AF4" t="s">
        <v>26</v>
      </c>
      <c r="AG4" s="16" t="s">
        <v>38</v>
      </c>
      <c r="AH4" s="2" t="s">
        <v>60</v>
      </c>
      <c r="AI4" s="16" t="s">
        <v>32</v>
      </c>
      <c r="AJ4" s="25" t="s">
        <v>36</v>
      </c>
      <c r="AK4" s="16" t="s">
        <v>33</v>
      </c>
      <c r="AL4" s="2" t="s">
        <v>58</v>
      </c>
      <c r="AM4" s="27" t="s">
        <v>59</v>
      </c>
      <c r="AN4" s="35" t="s">
        <v>62</v>
      </c>
      <c r="AO4" t="s">
        <v>8</v>
      </c>
      <c r="AP4" t="s">
        <v>63</v>
      </c>
    </row>
    <row r="5" spans="1:42" s="3" customFormat="1" x14ac:dyDescent="0.25">
      <c r="A5" s="49">
        <v>38012</v>
      </c>
      <c r="B5" s="47">
        <v>1155.3699999999999</v>
      </c>
      <c r="C5" s="27"/>
      <c r="D5" s="27"/>
      <c r="E5" s="16"/>
      <c r="F5" s="16"/>
      <c r="G5" s="3">
        <v>1687.4281720181521</v>
      </c>
      <c r="H5" s="48">
        <v>1155.3699999999999</v>
      </c>
      <c r="I5" s="42">
        <v>14.55</v>
      </c>
      <c r="J5" s="16">
        <f>I5/100</f>
        <v>0.14550000000000002</v>
      </c>
      <c r="K5" s="16"/>
      <c r="L5" s="15">
        <f>VLOOKUP(A5,LIBOR!$A$3:B2100,2,1)</f>
        <v>1.0449999999999999</v>
      </c>
      <c r="N5" s="2"/>
      <c r="Q5" s="2"/>
      <c r="S5" s="1"/>
      <c r="Z5" s="16"/>
      <c r="AB5" s="2"/>
      <c r="AC5" s="12"/>
      <c r="AD5" s="2"/>
      <c r="AE5" s="16"/>
      <c r="AG5" s="16"/>
      <c r="AH5" s="2"/>
      <c r="AI5" s="16"/>
      <c r="AJ5" s="25"/>
      <c r="AK5" s="16"/>
      <c r="AL5" s="2"/>
      <c r="AM5" s="27"/>
      <c r="AN5" s="35"/>
    </row>
    <row r="6" spans="1:42" s="3" customFormat="1" x14ac:dyDescent="0.25">
      <c r="A6" s="49">
        <v>38013</v>
      </c>
      <c r="B6" s="47">
        <v>1144.05</v>
      </c>
      <c r="C6" s="27">
        <f>B6/B5-1</f>
        <v>-9.7977271350302431E-3</v>
      </c>
      <c r="D6" s="27"/>
      <c r="E6" s="16"/>
      <c r="F6" s="16"/>
      <c r="G6" s="3">
        <v>1670.8964382168901</v>
      </c>
      <c r="H6" s="48">
        <v>1144.05</v>
      </c>
      <c r="I6" s="42">
        <v>15.35</v>
      </c>
      <c r="J6" s="16">
        <f t="shared" ref="J6:J69" si="0">I6/100</f>
        <v>0.1535</v>
      </c>
      <c r="K6" s="16"/>
      <c r="L6" s="51">
        <f>VLOOKUP(A6,LIBOR!$A$3:B2101,2,1)</f>
        <v>1.0449999999999999</v>
      </c>
      <c r="M6" s="3">
        <f>H5*G6*(1-(A6-A5)/360*L6/100)/G5</f>
        <v>1144.0176308564467</v>
      </c>
      <c r="N6" s="2">
        <f>(G6*(1-((A6-A5)/360*L6/100))/G5)</f>
        <v>0.99017425660736103</v>
      </c>
      <c r="Q6" s="2"/>
      <c r="S6" s="1"/>
      <c r="Z6" s="16"/>
      <c r="AB6" s="2"/>
      <c r="AC6" s="12"/>
      <c r="AD6" s="2"/>
      <c r="AE6" s="16"/>
      <c r="AG6" s="16"/>
      <c r="AH6" s="2"/>
      <c r="AI6" s="16"/>
      <c r="AJ6" s="25"/>
      <c r="AK6" s="16"/>
      <c r="AL6" s="2"/>
      <c r="AM6" s="27"/>
      <c r="AN6" s="35"/>
    </row>
    <row r="7" spans="1:42" s="3" customFormat="1" x14ac:dyDescent="0.25">
      <c r="A7" s="49">
        <v>38014</v>
      </c>
      <c r="B7" s="47">
        <v>1128.48</v>
      </c>
      <c r="C7" s="27">
        <f t="shared" ref="C7:C70" si="1">B7/B6-1</f>
        <v>-1.3609545037367221E-2</v>
      </c>
      <c r="D7" s="27"/>
      <c r="E7" s="16"/>
      <c r="F7" s="16"/>
      <c r="G7" s="3">
        <v>1648.424552019311</v>
      </c>
      <c r="H7" s="48">
        <v>1128.48</v>
      </c>
      <c r="I7" s="42">
        <v>16.78</v>
      </c>
      <c r="J7" s="16">
        <f t="shared" si="0"/>
        <v>0.1678</v>
      </c>
      <c r="K7" s="16"/>
      <c r="L7" s="51">
        <f>VLOOKUP(A7,LIBOR!$A$3:B2102,2,1)</f>
        <v>1.0449999999999999</v>
      </c>
      <c r="N7" s="2"/>
      <c r="Q7" s="2"/>
      <c r="S7" s="1"/>
      <c r="Y7" s="4"/>
      <c r="Z7" s="4"/>
      <c r="AA7" s="4"/>
      <c r="AB7" s="14"/>
      <c r="AC7" s="21"/>
      <c r="AD7" s="14"/>
      <c r="AE7" s="7"/>
      <c r="AF7" s="7"/>
      <c r="AG7" s="7"/>
      <c r="AH7" s="14"/>
      <c r="AI7" s="7"/>
      <c r="AJ7" s="26"/>
      <c r="AK7" s="7"/>
      <c r="AL7" s="14"/>
      <c r="AM7" s="33"/>
      <c r="AN7" s="36"/>
      <c r="AO7" s="7"/>
      <c r="AP7" s="7"/>
    </row>
    <row r="8" spans="1:42" s="3" customFormat="1" x14ac:dyDescent="0.25">
      <c r="A8" s="49">
        <v>38015</v>
      </c>
      <c r="B8" s="47">
        <v>1134.1099999999999</v>
      </c>
      <c r="C8" s="27">
        <f t="shared" si="1"/>
        <v>4.9890117680417845E-3</v>
      </c>
      <c r="D8" s="27"/>
      <c r="E8" s="16"/>
      <c r="F8" s="16"/>
      <c r="G8" s="3">
        <v>1657.0804293419642</v>
      </c>
      <c r="H8" s="48">
        <v>1134.1099999999999</v>
      </c>
      <c r="I8" s="42">
        <v>17.14</v>
      </c>
      <c r="J8" s="16">
        <f t="shared" si="0"/>
        <v>0.1714</v>
      </c>
      <c r="K8" s="16"/>
      <c r="L8" s="51">
        <f>VLOOKUP(A8,LIBOR!$A$3:B2103,2,1)</f>
        <v>1.04375</v>
      </c>
      <c r="N8" s="2"/>
      <c r="Q8" s="2"/>
      <c r="S8" s="1"/>
      <c r="Y8" s="4"/>
      <c r="Z8" s="4"/>
      <c r="AA8" s="4"/>
      <c r="AB8" s="14"/>
      <c r="AC8" s="21"/>
      <c r="AD8" s="14"/>
      <c r="AE8" s="7"/>
      <c r="AF8" s="7"/>
      <c r="AG8" s="7"/>
      <c r="AH8" s="14"/>
      <c r="AI8" s="7"/>
      <c r="AJ8" s="26"/>
      <c r="AK8" s="7"/>
      <c r="AL8" s="14"/>
      <c r="AM8" s="33"/>
      <c r="AN8" s="36"/>
      <c r="AO8" s="7"/>
      <c r="AP8" s="7"/>
    </row>
    <row r="9" spans="1:42" s="3" customFormat="1" x14ac:dyDescent="0.25">
      <c r="A9" s="49">
        <v>38016</v>
      </c>
      <c r="B9" s="47">
        <v>1131.1300000000001</v>
      </c>
      <c r="C9" s="27">
        <f t="shared" si="1"/>
        <v>-2.6276110782902373E-3</v>
      </c>
      <c r="D9" s="27"/>
      <c r="E9" s="16"/>
      <c r="F9" s="16"/>
      <c r="G9" s="3">
        <v>1652.7156794910775</v>
      </c>
      <c r="H9" s="48">
        <v>1131.1300000000001</v>
      </c>
      <c r="I9" s="42">
        <v>16.63</v>
      </c>
      <c r="J9" s="16">
        <f t="shared" si="0"/>
        <v>0.1663</v>
      </c>
      <c r="K9" s="16"/>
      <c r="L9" s="51">
        <f>VLOOKUP(A9,LIBOR!$A$3:B2104,2,1)</f>
        <v>1.0674999999999999</v>
      </c>
      <c r="N9" s="2"/>
      <c r="Q9" s="2"/>
      <c r="S9" s="1"/>
      <c r="Y9" s="4"/>
      <c r="Z9" s="4"/>
      <c r="AA9" s="4"/>
      <c r="AB9" s="14"/>
      <c r="AC9" s="21"/>
      <c r="AD9" s="14"/>
      <c r="AE9" s="7"/>
      <c r="AF9" s="7"/>
      <c r="AG9" s="7"/>
      <c r="AH9" s="14"/>
      <c r="AI9" s="7"/>
      <c r="AJ9" s="26"/>
      <c r="AK9" s="7"/>
      <c r="AL9" s="14"/>
      <c r="AM9" s="33"/>
      <c r="AN9" s="36"/>
      <c r="AO9" s="7"/>
      <c r="AP9" s="7"/>
    </row>
    <row r="10" spans="1:42" s="3" customFormat="1" x14ac:dyDescent="0.25">
      <c r="A10" s="49">
        <v>38019</v>
      </c>
      <c r="B10" s="47">
        <v>1135.26</v>
      </c>
      <c r="C10" s="27">
        <f t="shared" si="1"/>
        <v>3.6512160405963723E-3</v>
      </c>
      <c r="D10" s="27">
        <f>SUM(C6:C10)</f>
        <v>-1.7394655442049545E-2</v>
      </c>
      <c r="E10" s="16"/>
      <c r="F10" s="16"/>
      <c r="G10" s="3">
        <v>1658.7761878877714</v>
      </c>
      <c r="H10" s="48">
        <v>1135.26</v>
      </c>
      <c r="I10" s="42">
        <v>17.11</v>
      </c>
      <c r="J10" s="16">
        <f t="shared" si="0"/>
        <v>0.1711</v>
      </c>
      <c r="K10" s="16"/>
      <c r="L10" s="51">
        <f>VLOOKUP(A10,LIBOR!$A$3:B2105,2,1)</f>
        <v>1.0525</v>
      </c>
      <c r="N10" s="2"/>
      <c r="Q10" s="2"/>
      <c r="S10" s="1"/>
      <c r="Y10" s="4"/>
      <c r="Z10" s="4"/>
      <c r="AA10" s="4"/>
      <c r="AB10" s="14"/>
      <c r="AC10" s="21"/>
      <c r="AD10" s="14"/>
      <c r="AE10" s="7"/>
      <c r="AF10" s="7"/>
      <c r="AG10" s="7"/>
      <c r="AH10" s="14"/>
      <c r="AI10" s="7"/>
      <c r="AJ10" s="26"/>
      <c r="AK10" s="7"/>
      <c r="AL10" s="14"/>
      <c r="AM10" s="33"/>
      <c r="AN10" s="36"/>
      <c r="AO10" s="7"/>
      <c r="AP10" s="7"/>
    </row>
    <row r="11" spans="1:42" s="3" customFormat="1" x14ac:dyDescent="0.25">
      <c r="A11" s="49">
        <v>38020</v>
      </c>
      <c r="B11" s="47">
        <v>1136.03</v>
      </c>
      <c r="C11" s="27">
        <f t="shared" si="1"/>
        <v>6.7825872487348171E-4</v>
      </c>
      <c r="D11" s="27">
        <f t="shared" ref="D11:D74" si="2">SUM(C7:C11)</f>
        <v>-6.91866958214582E-3</v>
      </c>
      <c r="E11" s="16"/>
      <c r="F11" s="16"/>
      <c r="G11" s="3">
        <v>1659.9124495764745</v>
      </c>
      <c r="H11" s="48">
        <v>1136.03</v>
      </c>
      <c r="I11" s="42">
        <v>17.34</v>
      </c>
      <c r="J11" s="16">
        <f t="shared" si="0"/>
        <v>0.1734</v>
      </c>
      <c r="K11" s="16"/>
      <c r="L11" s="51">
        <f>VLOOKUP(A11,LIBOR!$A$3:B2106,2,1)</f>
        <v>1.04375</v>
      </c>
      <c r="N11" s="2"/>
      <c r="Q11" s="2"/>
      <c r="S11" s="1"/>
      <c r="Y11" s="4"/>
      <c r="Z11" s="4"/>
      <c r="AA11" s="4"/>
      <c r="AB11" s="14"/>
      <c r="AC11" s="21"/>
      <c r="AD11" s="14"/>
      <c r="AE11" s="7"/>
      <c r="AF11" s="7"/>
      <c r="AG11" s="7"/>
      <c r="AH11" s="14"/>
      <c r="AI11" s="7"/>
      <c r="AJ11" s="26"/>
      <c r="AK11" s="7"/>
      <c r="AL11" s="14"/>
      <c r="AM11" s="33"/>
      <c r="AN11" s="36"/>
      <c r="AO11" s="7"/>
      <c r="AP11" s="7"/>
    </row>
    <row r="12" spans="1:42" s="3" customFormat="1" x14ac:dyDescent="0.25">
      <c r="A12" s="49">
        <v>38021</v>
      </c>
      <c r="B12" s="47">
        <v>1126.52</v>
      </c>
      <c r="C12" s="27">
        <f t="shared" si="1"/>
        <v>-8.3712578012904437E-3</v>
      </c>
      <c r="D12" s="27">
        <f t="shared" si="2"/>
        <v>-1.6803823460690426E-3</v>
      </c>
      <c r="E12" s="16"/>
      <c r="F12" s="16"/>
      <c r="G12" s="3">
        <v>1646.2795886281028</v>
      </c>
      <c r="H12" s="48">
        <v>1126.52</v>
      </c>
      <c r="I12" s="42">
        <v>17.87</v>
      </c>
      <c r="J12" s="16">
        <f t="shared" si="0"/>
        <v>0.1787</v>
      </c>
      <c r="K12" s="16"/>
      <c r="L12" s="51">
        <f>VLOOKUP(A12,LIBOR!$A$3:B2107,2,1)</f>
        <v>1.0349999999999999</v>
      </c>
      <c r="N12" s="2"/>
      <c r="Q12" s="2"/>
      <c r="S12" s="1"/>
      <c r="Y12" s="4"/>
      <c r="Z12" s="4"/>
      <c r="AA12" s="4"/>
      <c r="AB12" s="14"/>
      <c r="AC12" s="21"/>
      <c r="AD12" s="14"/>
      <c r="AE12" s="7"/>
      <c r="AF12" s="7"/>
      <c r="AG12" s="7"/>
      <c r="AH12" s="14"/>
      <c r="AI12" s="7"/>
      <c r="AJ12" s="26"/>
      <c r="AK12" s="7"/>
      <c r="AL12" s="14"/>
      <c r="AM12" s="33"/>
      <c r="AN12" s="36"/>
      <c r="AO12" s="7"/>
      <c r="AP12" s="7"/>
    </row>
    <row r="13" spans="1:42" s="3" customFormat="1" x14ac:dyDescent="0.25">
      <c r="A13" s="49">
        <v>38022</v>
      </c>
      <c r="B13" s="47">
        <v>1128.5899999999999</v>
      </c>
      <c r="C13" s="27">
        <f t="shared" si="1"/>
        <v>1.8375173099456354E-3</v>
      </c>
      <c r="D13" s="27">
        <f t="shared" si="2"/>
        <v>-4.8318768041651916E-3</v>
      </c>
      <c r="E13" s="16"/>
      <c r="F13" s="16"/>
      <c r="G13" s="3">
        <v>1649.341668662951</v>
      </c>
      <c r="H13" s="48">
        <v>1128.5899999999999</v>
      </c>
      <c r="I13" s="42">
        <v>17.71</v>
      </c>
      <c r="J13" s="16">
        <f t="shared" si="0"/>
        <v>0.17710000000000001</v>
      </c>
      <c r="K13" s="16"/>
      <c r="L13" s="51">
        <f>VLOOKUP(A13,LIBOR!$A$3:B2108,2,1)</f>
        <v>1.04125</v>
      </c>
      <c r="N13" s="2"/>
      <c r="Q13" s="2"/>
      <c r="S13" s="1"/>
      <c r="Y13" s="4"/>
      <c r="Z13" s="4"/>
      <c r="AA13" s="4"/>
      <c r="AB13" s="14"/>
      <c r="AC13" s="21"/>
      <c r="AD13" s="14"/>
      <c r="AE13" s="7"/>
      <c r="AF13" s="7"/>
      <c r="AG13" s="7"/>
      <c r="AH13" s="14"/>
      <c r="AI13" s="7"/>
      <c r="AJ13" s="26"/>
      <c r="AK13" s="7"/>
      <c r="AL13" s="14"/>
      <c r="AM13" s="33"/>
      <c r="AN13" s="36"/>
      <c r="AO13" s="7"/>
      <c r="AP13" s="7"/>
    </row>
    <row r="14" spans="1:42" s="3" customFormat="1" x14ac:dyDescent="0.25">
      <c r="A14" s="49">
        <v>38023</v>
      </c>
      <c r="B14" s="47">
        <v>1142.76</v>
      </c>
      <c r="C14" s="27">
        <f t="shared" si="1"/>
        <v>1.2555489593209401E-2</v>
      </c>
      <c r="D14" s="27">
        <f t="shared" si="2"/>
        <v>1.0351223867334447E-2</v>
      </c>
      <c r="E14" s="16"/>
      <c r="F14" s="16"/>
      <c r="G14" s="3">
        <v>1670.1299710547789</v>
      </c>
      <c r="H14" s="48">
        <v>1142.76</v>
      </c>
      <c r="I14" s="42">
        <v>16</v>
      </c>
      <c r="J14" s="16">
        <f t="shared" si="0"/>
        <v>0.16</v>
      </c>
      <c r="K14" s="16"/>
      <c r="L14" s="51">
        <f>VLOOKUP(A14,LIBOR!$A$3:B2109,2,1)</f>
        <v>1.0325</v>
      </c>
      <c r="N14" s="2"/>
      <c r="Q14" s="2"/>
      <c r="S14" s="1"/>
      <c r="Y14" s="4"/>
      <c r="Z14" s="4"/>
      <c r="AA14" s="4"/>
      <c r="AB14" s="14"/>
      <c r="AC14" s="21"/>
      <c r="AD14" s="14"/>
      <c r="AE14" s="7"/>
      <c r="AF14" s="7"/>
      <c r="AG14" s="7"/>
      <c r="AH14" s="14"/>
      <c r="AI14" s="7"/>
      <c r="AJ14" s="26"/>
      <c r="AK14" s="7"/>
      <c r="AL14" s="14"/>
      <c r="AM14" s="33"/>
      <c r="AN14" s="36"/>
      <c r="AO14" s="7"/>
      <c r="AP14" s="7"/>
    </row>
    <row r="15" spans="1:42" s="3" customFormat="1" x14ac:dyDescent="0.25">
      <c r="A15" s="49">
        <v>38026</v>
      </c>
      <c r="B15" s="47">
        <v>1139.81</v>
      </c>
      <c r="C15" s="27">
        <f t="shared" si="1"/>
        <v>-2.5814694249011172E-3</v>
      </c>
      <c r="D15" s="27">
        <f t="shared" si="2"/>
        <v>4.1185384018369575E-3</v>
      </c>
      <c r="E15" s="16"/>
      <c r="F15" s="16"/>
      <c r="G15" s="3">
        <v>1666.1483812037843</v>
      </c>
      <c r="H15" s="48">
        <v>1139.81</v>
      </c>
      <c r="I15" s="42">
        <v>16.39</v>
      </c>
      <c r="J15" s="16">
        <f t="shared" si="0"/>
        <v>0.16390000000000002</v>
      </c>
      <c r="K15" s="16"/>
      <c r="L15" s="51">
        <f>VLOOKUP(A15,LIBOR!$A$3:B2110,2,1)</f>
        <v>1.0349999999999999</v>
      </c>
      <c r="N15" s="2"/>
      <c r="Q15" s="2"/>
      <c r="S15" s="1"/>
      <c r="Y15" s="4"/>
      <c r="Z15" s="4"/>
      <c r="AA15" s="4"/>
      <c r="AB15" s="14"/>
      <c r="AC15" s="21"/>
      <c r="AD15" s="14"/>
      <c r="AE15" s="7"/>
      <c r="AF15" s="7"/>
      <c r="AG15" s="7"/>
      <c r="AH15" s="14"/>
      <c r="AI15" s="7"/>
      <c r="AJ15" s="26"/>
      <c r="AK15" s="7"/>
      <c r="AL15" s="14"/>
      <c r="AM15" s="33"/>
      <c r="AN15" s="36"/>
      <c r="AO15" s="7"/>
      <c r="AP15" s="7"/>
    </row>
    <row r="16" spans="1:42" s="3" customFormat="1" x14ac:dyDescent="0.25">
      <c r="A16" s="49">
        <v>38027</v>
      </c>
      <c r="B16" s="47">
        <v>1145.54</v>
      </c>
      <c r="C16" s="27">
        <f t="shared" si="1"/>
        <v>5.0271536484149948E-3</v>
      </c>
      <c r="D16" s="27">
        <f t="shared" si="2"/>
        <v>8.4674333253784706E-3</v>
      </c>
      <c r="E16" s="16"/>
      <c r="F16" s="16"/>
      <c r="G16" s="3">
        <v>1674.5407705999078</v>
      </c>
      <c r="H16" s="48">
        <v>1145.54</v>
      </c>
      <c r="I16" s="42">
        <v>15.94</v>
      </c>
      <c r="J16" s="16">
        <f t="shared" si="0"/>
        <v>0.15939999999999999</v>
      </c>
      <c r="K16" s="16"/>
      <c r="L16" s="51">
        <f>VLOOKUP(A16,LIBOR!$A$3:B2111,2,1)</f>
        <v>1.0425</v>
      </c>
      <c r="N16" s="2"/>
      <c r="Q16" s="2"/>
      <c r="S16" s="1"/>
      <c r="Y16" s="4"/>
      <c r="Z16" s="4"/>
      <c r="AA16" s="4"/>
      <c r="AB16" s="14"/>
      <c r="AC16" s="21"/>
      <c r="AD16" s="14"/>
      <c r="AE16" s="7"/>
      <c r="AF16" s="7"/>
      <c r="AG16" s="7"/>
      <c r="AH16" s="14"/>
      <c r="AI16" s="7"/>
      <c r="AJ16" s="26"/>
      <c r="AK16" s="7"/>
      <c r="AL16" s="14"/>
      <c r="AM16" s="33"/>
      <c r="AN16" s="36"/>
      <c r="AO16" s="7"/>
      <c r="AP16" s="7"/>
    </row>
    <row r="17" spans="1:42" s="3" customFormat="1" x14ac:dyDescent="0.25">
      <c r="A17" s="49">
        <v>38028</v>
      </c>
      <c r="B17" s="47">
        <v>1157.76</v>
      </c>
      <c r="C17" s="27">
        <f t="shared" si="1"/>
        <v>1.0667458142011643E-2</v>
      </c>
      <c r="D17" s="27">
        <f t="shared" si="2"/>
        <v>2.7506149268680558E-2</v>
      </c>
      <c r="E17" s="16"/>
      <c r="F17" s="16"/>
      <c r="G17" s="3">
        <v>1693.0226770850188</v>
      </c>
      <c r="H17" s="48">
        <v>1157.76</v>
      </c>
      <c r="I17" s="42">
        <v>15.39</v>
      </c>
      <c r="J17" s="16">
        <f t="shared" si="0"/>
        <v>0.15390000000000001</v>
      </c>
      <c r="K17" s="16"/>
      <c r="L17" s="51">
        <f>VLOOKUP(A17,LIBOR!$A$3:B2112,2,1)</f>
        <v>1.0349999999999999</v>
      </c>
      <c r="N17" s="2"/>
      <c r="Q17" s="2"/>
      <c r="S17" s="1"/>
      <c r="Y17" s="4"/>
      <c r="Z17" s="4"/>
      <c r="AA17" s="4"/>
      <c r="AB17" s="14"/>
      <c r="AC17" s="21"/>
      <c r="AD17" s="14"/>
      <c r="AE17" s="7"/>
      <c r="AF17" s="7"/>
      <c r="AG17" s="7"/>
      <c r="AH17" s="14"/>
      <c r="AI17" s="7"/>
      <c r="AJ17" s="26"/>
      <c r="AK17" s="7"/>
      <c r="AL17" s="14"/>
      <c r="AM17" s="33"/>
      <c r="AN17" s="36"/>
      <c r="AO17" s="7"/>
      <c r="AP17" s="7"/>
    </row>
    <row r="18" spans="1:42" s="3" customFormat="1" x14ac:dyDescent="0.25">
      <c r="A18" s="49">
        <v>38029</v>
      </c>
      <c r="B18" s="47">
        <v>1152.1099999999999</v>
      </c>
      <c r="C18" s="27">
        <f t="shared" si="1"/>
        <v>-4.8801133222775572E-3</v>
      </c>
      <c r="D18" s="27">
        <f t="shared" si="2"/>
        <v>2.0788518636457365E-2</v>
      </c>
      <c r="E18" s="16"/>
      <c r="F18" s="16"/>
      <c r="G18" s="3">
        <v>1684.9147914844586</v>
      </c>
      <c r="H18" s="48">
        <v>1152.1099999999999</v>
      </c>
      <c r="I18" s="42">
        <v>15.31</v>
      </c>
      <c r="J18" s="16">
        <f t="shared" si="0"/>
        <v>0.15310000000000001</v>
      </c>
      <c r="K18" s="16"/>
      <c r="L18" s="51">
        <f>VLOOKUP(A18,LIBOR!$A$3:B2113,2,1)</f>
        <v>1.03125</v>
      </c>
      <c r="N18" s="2"/>
      <c r="Q18" s="2"/>
      <c r="S18" s="1"/>
      <c r="Y18" s="4"/>
      <c r="Z18" s="4"/>
      <c r="AA18" s="4"/>
      <c r="AB18" s="14"/>
      <c r="AC18" s="21"/>
      <c r="AD18" s="14"/>
      <c r="AE18" s="7"/>
      <c r="AF18" s="7"/>
      <c r="AG18" s="7"/>
      <c r="AH18" s="14"/>
      <c r="AI18" s="7"/>
      <c r="AJ18" s="26"/>
      <c r="AK18" s="7"/>
      <c r="AL18" s="14"/>
      <c r="AM18" s="33"/>
      <c r="AN18" s="36"/>
      <c r="AO18" s="7"/>
      <c r="AP18" s="7"/>
    </row>
    <row r="19" spans="1:42" s="3" customFormat="1" x14ac:dyDescent="0.25">
      <c r="A19" s="49">
        <v>38030</v>
      </c>
      <c r="B19" s="47">
        <v>1145.81</v>
      </c>
      <c r="C19" s="27">
        <f t="shared" si="1"/>
        <v>-5.4682278601869694E-3</v>
      </c>
      <c r="D19" s="27">
        <f t="shared" si="2"/>
        <v>2.7648011830609942E-3</v>
      </c>
      <c r="E19" s="16"/>
      <c r="F19" s="16"/>
      <c r="G19" s="3">
        <v>1675.8533197358552</v>
      </c>
      <c r="H19" s="48">
        <v>1145.81</v>
      </c>
      <c r="I19" s="42">
        <v>15.58</v>
      </c>
      <c r="J19" s="16">
        <f t="shared" si="0"/>
        <v>0.15579999999999999</v>
      </c>
      <c r="K19" s="16"/>
      <c r="L19" s="51">
        <f>VLOOKUP(A19,LIBOR!$A$3:B2114,2,1)</f>
        <v>1.0375000000000001</v>
      </c>
      <c r="N19" s="2"/>
      <c r="Q19" s="2"/>
      <c r="S19" s="1"/>
      <c r="Y19" s="4"/>
      <c r="Z19" s="4"/>
      <c r="AA19" s="4"/>
      <c r="AB19" s="14"/>
      <c r="AC19" s="21"/>
      <c r="AD19" s="14"/>
      <c r="AE19" s="7"/>
      <c r="AF19" s="7"/>
      <c r="AG19" s="7"/>
      <c r="AH19" s="14"/>
      <c r="AI19" s="7"/>
      <c r="AJ19" s="26"/>
      <c r="AK19" s="7"/>
      <c r="AL19" s="14"/>
      <c r="AM19" s="33"/>
      <c r="AN19" s="36"/>
      <c r="AO19" s="7"/>
      <c r="AP19" s="7"/>
    </row>
    <row r="20" spans="1:42" s="3" customFormat="1" x14ac:dyDescent="0.25">
      <c r="A20" s="49">
        <v>38034</v>
      </c>
      <c r="B20" s="47">
        <v>1156.99</v>
      </c>
      <c r="C20" s="27">
        <f t="shared" si="1"/>
        <v>9.7572896029882727E-3</v>
      </c>
      <c r="D20" s="27">
        <f t="shared" si="2"/>
        <v>1.5103560210950384E-2</v>
      </c>
      <c r="E20" s="16"/>
      <c r="F20" s="16"/>
      <c r="G20" s="3">
        <v>1692.2113239897967</v>
      </c>
      <c r="H20" s="48">
        <v>1156.99</v>
      </c>
      <c r="I20" s="42">
        <v>15.4</v>
      </c>
      <c r="J20" s="16">
        <f t="shared" si="0"/>
        <v>0.154</v>
      </c>
      <c r="K20" s="16"/>
      <c r="L20" s="51">
        <f>VLOOKUP(A20,LIBOR!$A$3:B2115,2,1)</f>
        <v>1.0912500000000001</v>
      </c>
      <c r="N20" s="2"/>
      <c r="Q20" s="2"/>
      <c r="S20" s="1"/>
      <c r="Y20" s="4"/>
      <c r="Z20" s="4"/>
      <c r="AA20" s="4"/>
      <c r="AB20" s="14"/>
      <c r="AC20" s="21"/>
      <c r="AD20" s="14"/>
      <c r="AE20" s="7"/>
      <c r="AF20" s="7"/>
      <c r="AG20" s="7"/>
      <c r="AH20" s="14"/>
      <c r="AI20" s="7"/>
      <c r="AJ20" s="26"/>
      <c r="AK20" s="7"/>
      <c r="AL20" s="14"/>
      <c r="AM20" s="33"/>
      <c r="AN20" s="36"/>
      <c r="AO20" s="7"/>
      <c r="AP20" s="7"/>
    </row>
    <row r="21" spans="1:42" s="3" customFormat="1" x14ac:dyDescent="0.25">
      <c r="A21" s="49">
        <v>38035</v>
      </c>
      <c r="B21" s="47">
        <v>1151.82</v>
      </c>
      <c r="C21" s="27">
        <f t="shared" si="1"/>
        <v>-4.4684915167806372E-3</v>
      </c>
      <c r="D21" s="27">
        <f t="shared" si="2"/>
        <v>5.6079150457547522E-3</v>
      </c>
      <c r="E21" s="16"/>
      <c r="F21" s="16"/>
      <c r="G21" s="3">
        <v>1684.8857411682447</v>
      </c>
      <c r="H21" s="48">
        <v>1151.82</v>
      </c>
      <c r="I21" s="42">
        <v>15.59</v>
      </c>
      <c r="J21" s="16">
        <f t="shared" si="0"/>
        <v>0.15590000000000001</v>
      </c>
      <c r="K21" s="16"/>
      <c r="L21" s="51">
        <f>VLOOKUP(A21,LIBOR!$A$3:B2116,2,1)</f>
        <v>1.05125</v>
      </c>
      <c r="N21" s="2"/>
      <c r="Q21" s="2"/>
      <c r="S21" s="1"/>
      <c r="Y21" s="4"/>
      <c r="Z21" s="4"/>
      <c r="AA21" s="4"/>
      <c r="AB21" s="14"/>
      <c r="AC21" s="21"/>
      <c r="AD21" s="14"/>
      <c r="AE21" s="7"/>
      <c r="AF21" s="7"/>
      <c r="AG21" s="7"/>
      <c r="AH21" s="14"/>
      <c r="AI21" s="7"/>
      <c r="AJ21" s="26"/>
      <c r="AK21" s="7"/>
      <c r="AL21" s="14"/>
      <c r="AM21" s="33"/>
      <c r="AN21" s="36"/>
      <c r="AO21" s="7"/>
      <c r="AP21" s="7"/>
    </row>
    <row r="22" spans="1:42" s="3" customFormat="1" x14ac:dyDescent="0.25">
      <c r="A22" s="49">
        <v>38036</v>
      </c>
      <c r="B22" s="47">
        <v>1147.06</v>
      </c>
      <c r="C22" s="27">
        <f t="shared" si="1"/>
        <v>-4.1325901616572347E-3</v>
      </c>
      <c r="D22" s="27">
        <f t="shared" si="2"/>
        <v>-9.1921332579141257E-3</v>
      </c>
      <c r="E22" s="16"/>
      <c r="F22" s="16"/>
      <c r="G22" s="3">
        <v>1677.9996131440903</v>
      </c>
      <c r="H22" s="48">
        <v>1147.06</v>
      </c>
      <c r="I22" s="42">
        <v>15.8</v>
      </c>
      <c r="J22" s="16">
        <f t="shared" si="0"/>
        <v>0.158</v>
      </c>
      <c r="K22" s="16"/>
      <c r="L22" s="51">
        <f>VLOOKUP(A22,LIBOR!$A$3:B2117,2,1)</f>
        <v>1.0475000000000001</v>
      </c>
      <c r="N22" s="2"/>
      <c r="Q22" s="2"/>
      <c r="S22" s="1"/>
      <c r="Y22" s="4"/>
      <c r="Z22" s="4"/>
      <c r="AA22" s="4"/>
      <c r="AB22" s="14"/>
      <c r="AC22" s="21"/>
      <c r="AD22" s="14"/>
      <c r="AE22" s="7"/>
      <c r="AF22" s="7"/>
      <c r="AG22" s="7"/>
      <c r="AH22" s="14"/>
      <c r="AI22" s="7"/>
      <c r="AJ22" s="26"/>
      <c r="AK22" s="7"/>
      <c r="AL22" s="14"/>
      <c r="AM22" s="33"/>
      <c r="AN22" s="36"/>
      <c r="AO22" s="7"/>
      <c r="AP22" s="7"/>
    </row>
    <row r="23" spans="1:42" s="3" customFormat="1" x14ac:dyDescent="0.25">
      <c r="A23" s="49">
        <v>38037</v>
      </c>
      <c r="B23" s="47">
        <v>1144.1099999999999</v>
      </c>
      <c r="C23" s="27">
        <f t="shared" si="1"/>
        <v>-2.5717922340592336E-3</v>
      </c>
      <c r="D23" s="27">
        <f t="shared" si="2"/>
        <v>-6.8838121696958021E-3</v>
      </c>
      <c r="E23" s="16"/>
      <c r="F23" s="16"/>
      <c r="G23" s="3">
        <v>1673.7022561348283</v>
      </c>
      <c r="H23" s="48">
        <v>1144.1099999999999</v>
      </c>
      <c r="I23" s="42">
        <v>16.04</v>
      </c>
      <c r="J23" s="16">
        <f t="shared" si="0"/>
        <v>0.16039999999999999</v>
      </c>
      <c r="K23" s="16"/>
      <c r="L23" s="51">
        <f>VLOOKUP(A23,LIBOR!$A$3:B2118,2,1)</f>
        <v>1.0362499999999999</v>
      </c>
      <c r="N23" s="2"/>
      <c r="Q23" s="2"/>
      <c r="S23" s="1"/>
      <c r="Y23" s="4"/>
      <c r="Z23" s="4"/>
      <c r="AA23" s="4"/>
      <c r="AB23" s="14"/>
      <c r="AC23" s="21"/>
      <c r="AD23" s="14"/>
      <c r="AE23" s="7"/>
      <c r="AF23" s="7"/>
      <c r="AG23" s="7"/>
      <c r="AH23" s="14"/>
      <c r="AI23" s="7"/>
      <c r="AJ23" s="26"/>
      <c r="AK23" s="7"/>
      <c r="AL23" s="14"/>
      <c r="AM23" s="33"/>
      <c r="AN23" s="36"/>
      <c r="AO23" s="7"/>
      <c r="AP23" s="7"/>
    </row>
    <row r="24" spans="1:42" s="3" customFormat="1" x14ac:dyDescent="0.25">
      <c r="A24" s="49">
        <v>38040</v>
      </c>
      <c r="B24" s="47">
        <v>1140.99</v>
      </c>
      <c r="C24" s="27">
        <f t="shared" si="1"/>
        <v>-2.7270105147231272E-3</v>
      </c>
      <c r="D24" s="27">
        <f t="shared" si="2"/>
        <v>-4.1425948242319599E-3</v>
      </c>
      <c r="E24" s="16"/>
      <c r="F24" s="16"/>
      <c r="G24" s="3">
        <v>1669.1882811500327</v>
      </c>
      <c r="H24" s="48">
        <v>1140.99</v>
      </c>
      <c r="I24" s="42">
        <v>16.29</v>
      </c>
      <c r="J24" s="16">
        <f t="shared" si="0"/>
        <v>0.16289999999999999</v>
      </c>
      <c r="K24" s="16"/>
      <c r="L24" s="51">
        <f>VLOOKUP(A24,LIBOR!$A$3:B2119,2,1)</f>
        <v>1.0487500000000001</v>
      </c>
      <c r="N24" s="2"/>
      <c r="Q24" s="2"/>
      <c r="S24" s="1"/>
      <c r="Y24" s="4"/>
      <c r="Z24" s="4"/>
      <c r="AA24" s="4"/>
      <c r="AB24" s="14"/>
      <c r="AC24" s="21"/>
      <c r="AD24" s="14"/>
      <c r="AE24" s="7"/>
      <c r="AF24" s="7"/>
      <c r="AG24" s="7"/>
      <c r="AH24" s="14"/>
      <c r="AI24" s="7"/>
      <c r="AJ24" s="26"/>
      <c r="AK24" s="7"/>
      <c r="AL24" s="14"/>
      <c r="AM24" s="33"/>
      <c r="AN24" s="36"/>
      <c r="AO24" s="7"/>
      <c r="AP24" s="7"/>
    </row>
    <row r="25" spans="1:42" s="3" customFormat="1" x14ac:dyDescent="0.25">
      <c r="A25" s="49">
        <v>38041</v>
      </c>
      <c r="B25" s="47">
        <v>1139.0899999999999</v>
      </c>
      <c r="C25" s="27">
        <f t="shared" si="1"/>
        <v>-1.66522055408036E-3</v>
      </c>
      <c r="D25" s="27">
        <f t="shared" si="2"/>
        <v>-1.5565104981300593E-2</v>
      </c>
      <c r="E25" s="16"/>
      <c r="F25" s="16"/>
      <c r="G25" s="3">
        <v>1666.4140902267613</v>
      </c>
      <c r="H25" s="48">
        <v>1139.0899999999999</v>
      </c>
      <c r="I25" s="42">
        <v>15.9</v>
      </c>
      <c r="J25" s="16">
        <f t="shared" si="0"/>
        <v>0.159</v>
      </c>
      <c r="K25" s="16"/>
      <c r="L25" s="51">
        <f>VLOOKUP(A25,LIBOR!$A$3:B2120,2,1)</f>
        <v>1.0449999999999999</v>
      </c>
      <c r="N25" s="2"/>
      <c r="O25" s="16">
        <f t="shared" ref="O25:O88" si="3">LN(B25/B24)^2</f>
        <v>2.777584142091863E-6</v>
      </c>
      <c r="Q25" s="2"/>
      <c r="S25" s="1"/>
      <c r="Y25" s="4"/>
      <c r="Z25" s="4"/>
      <c r="AA25" s="4"/>
      <c r="AB25" s="14"/>
      <c r="AC25" s="21"/>
      <c r="AD25" s="14"/>
      <c r="AE25" s="7"/>
      <c r="AF25" s="7"/>
      <c r="AG25" s="7"/>
      <c r="AH25" s="14"/>
      <c r="AI25" s="7"/>
      <c r="AJ25" s="26"/>
      <c r="AK25" s="7"/>
      <c r="AL25" s="14"/>
      <c r="AM25" s="33"/>
      <c r="AN25" s="36"/>
      <c r="AO25" s="6"/>
      <c r="AP25" s="7"/>
    </row>
    <row r="26" spans="1:42" s="3" customFormat="1" x14ac:dyDescent="0.25">
      <c r="A26" s="49">
        <v>38042</v>
      </c>
      <c r="B26" s="47">
        <v>1143.67</v>
      </c>
      <c r="C26" s="27">
        <f t="shared" si="1"/>
        <v>4.0207534084226726E-3</v>
      </c>
      <c r="D26" s="27">
        <f t="shared" si="2"/>
        <v>-7.0758600560972829E-3</v>
      </c>
      <c r="E26" s="5"/>
      <c r="F26" s="5"/>
      <c r="G26" s="3">
        <v>1673.3280422871121</v>
      </c>
      <c r="H26" s="48">
        <v>1143.67</v>
      </c>
      <c r="I26" s="42">
        <v>14.93</v>
      </c>
      <c r="J26" s="16">
        <f t="shared" si="0"/>
        <v>0.14929999999999999</v>
      </c>
      <c r="K26" s="16"/>
      <c r="L26" s="51">
        <f>VLOOKUP(A26,LIBOR!$A$3:B2121,2,1)</f>
        <v>1.0425</v>
      </c>
      <c r="N26" s="2"/>
      <c r="O26" s="3">
        <f t="shared" si="3"/>
        <v>1.610169533268798E-5</v>
      </c>
      <c r="Q26" s="2"/>
      <c r="Y26" s="4"/>
      <c r="Z26" s="4"/>
      <c r="AA26" s="4"/>
      <c r="AB26" s="14"/>
      <c r="AC26" s="21"/>
      <c r="AD26" s="14"/>
      <c r="AE26" s="7"/>
      <c r="AF26" s="7"/>
      <c r="AG26" s="7"/>
      <c r="AH26" s="14"/>
      <c r="AI26" s="7"/>
      <c r="AJ26" s="26"/>
      <c r="AK26" s="7"/>
      <c r="AL26" s="14"/>
      <c r="AM26" s="33"/>
      <c r="AN26" s="36"/>
      <c r="AO26" s="7"/>
      <c r="AP26" s="7"/>
    </row>
    <row r="27" spans="1:42" s="3" customFormat="1" x14ac:dyDescent="0.25">
      <c r="A27" s="49">
        <v>38043</v>
      </c>
      <c r="B27" s="47">
        <v>1144.9100000000001</v>
      </c>
      <c r="C27" s="27">
        <f t="shared" si="1"/>
        <v>1.0842288422359125E-3</v>
      </c>
      <c r="D27" s="27">
        <f t="shared" si="2"/>
        <v>-1.8590410522041356E-3</v>
      </c>
      <c r="E27" s="5"/>
      <c r="F27" s="5"/>
      <c r="G27" s="3">
        <v>1675.6255216891725</v>
      </c>
      <c r="H27" s="48">
        <v>1144.9100000000001</v>
      </c>
      <c r="I27" s="42">
        <v>14.83</v>
      </c>
      <c r="J27" s="16">
        <f t="shared" si="0"/>
        <v>0.14829999999999999</v>
      </c>
      <c r="K27" s="16"/>
      <c r="L27" s="51">
        <f>VLOOKUP(A27,LIBOR!$A$3:B2122,2,1)</f>
        <v>1.0425</v>
      </c>
      <c r="N27" s="2"/>
      <c r="O27" s="3">
        <f t="shared" si="3"/>
        <v>1.1742788802699085E-6</v>
      </c>
      <c r="Q27" s="2"/>
      <c r="Y27" s="4"/>
      <c r="Z27" s="4"/>
      <c r="AA27" s="4"/>
      <c r="AB27" s="14"/>
      <c r="AC27" s="21"/>
      <c r="AD27" s="14"/>
      <c r="AE27" s="7"/>
      <c r="AF27" s="7"/>
      <c r="AG27" s="7"/>
      <c r="AH27" s="14"/>
      <c r="AI27" s="7"/>
      <c r="AJ27" s="26"/>
      <c r="AK27" s="7"/>
      <c r="AL27" s="14"/>
      <c r="AM27" s="33"/>
      <c r="AN27" s="36"/>
      <c r="AO27" s="7"/>
      <c r="AP27" s="7"/>
    </row>
    <row r="28" spans="1:42" s="3" customFormat="1" x14ac:dyDescent="0.25">
      <c r="A28" s="49">
        <v>38044</v>
      </c>
      <c r="B28" s="47">
        <v>1144.94</v>
      </c>
      <c r="C28" s="27">
        <f t="shared" si="1"/>
        <v>2.6202932981611582E-5</v>
      </c>
      <c r="D28" s="27">
        <f t="shared" si="2"/>
        <v>7.3895411483670959E-4</v>
      </c>
      <c r="E28" s="5"/>
      <c r="F28" s="5"/>
      <c r="G28" s="3">
        <v>1675.6925467100402</v>
      </c>
      <c r="H28" s="48">
        <v>1144.94</v>
      </c>
      <c r="I28" s="42">
        <v>14.55</v>
      </c>
      <c r="J28" s="16">
        <f t="shared" si="0"/>
        <v>0.14550000000000002</v>
      </c>
      <c r="K28" s="16"/>
      <c r="L28" s="51">
        <f>VLOOKUP(A28,LIBOR!$A$3:B2123,2,1)</f>
        <v>1.0787500000000001</v>
      </c>
      <c r="N28" s="2"/>
      <c r="O28" s="3">
        <f t="shared" si="3"/>
        <v>6.8657570650232059E-10</v>
      </c>
      <c r="Q28" s="2">
        <f t="shared" ref="Q28:Q91" si="4">SUM($I23:$I27)/5</f>
        <v>15.597999999999999</v>
      </c>
      <c r="R28" s="2">
        <f t="shared" ref="R28:R91" si="5">SUM($I8:$I27)/20</f>
        <v>16.159500000000001</v>
      </c>
      <c r="S28" s="3">
        <f t="shared" ref="S28:S47" si="6">IF(Q28&gt;=R28,1,-1)</f>
        <v>-1</v>
      </c>
      <c r="Y28" s="4"/>
      <c r="Z28" s="4"/>
      <c r="AA28" s="4"/>
      <c r="AB28" s="14"/>
      <c r="AC28" s="21"/>
      <c r="AD28" s="14"/>
      <c r="AE28" s="7"/>
      <c r="AF28" s="7"/>
      <c r="AG28" s="7"/>
      <c r="AH28" s="14"/>
      <c r="AI28" s="7"/>
      <c r="AJ28" s="26"/>
      <c r="AK28" s="7"/>
      <c r="AL28" s="14"/>
      <c r="AM28" s="33"/>
      <c r="AN28" s="36"/>
      <c r="AO28" s="7"/>
      <c r="AP28" s="7"/>
    </row>
    <row r="29" spans="1:42" s="3" customFormat="1" x14ac:dyDescent="0.25">
      <c r="A29" s="49">
        <v>38047</v>
      </c>
      <c r="B29" s="47">
        <v>1155.97</v>
      </c>
      <c r="C29" s="27">
        <f t="shared" si="1"/>
        <v>9.633692595245158E-3</v>
      </c>
      <c r="D29" s="27">
        <f t="shared" si="2"/>
        <v>1.3099657224804995E-2</v>
      </c>
      <c r="E29" s="5"/>
      <c r="F29" s="5"/>
      <c r="G29" s="3">
        <v>1691.8914665590864</v>
      </c>
      <c r="H29" s="48">
        <v>1155.97</v>
      </c>
      <c r="I29" s="42">
        <v>14.44</v>
      </c>
      <c r="J29" s="16">
        <f t="shared" si="0"/>
        <v>0.1444</v>
      </c>
      <c r="K29" s="16"/>
      <c r="L29" s="51">
        <f>VLOOKUP(A29,LIBOR!$A$3:B2124,2,1)</f>
        <v>1.0687500000000001</v>
      </c>
      <c r="N29" s="2"/>
      <c r="O29" s="3">
        <f t="shared" si="3"/>
        <v>9.1921775967203527E-5</v>
      </c>
      <c r="Q29" s="2">
        <f t="shared" si="4"/>
        <v>15.3</v>
      </c>
      <c r="R29" s="2">
        <f t="shared" si="5"/>
        <v>16.03</v>
      </c>
      <c r="S29" s="3">
        <f t="shared" si="6"/>
        <v>-1</v>
      </c>
      <c r="Y29" s="4"/>
      <c r="Z29" s="4"/>
      <c r="AA29" s="4"/>
      <c r="AB29" s="14"/>
      <c r="AC29" s="21"/>
      <c r="AD29" s="14"/>
      <c r="AE29" s="7"/>
      <c r="AF29" s="7"/>
      <c r="AG29" s="7"/>
      <c r="AH29" s="14"/>
      <c r="AI29" s="7"/>
      <c r="AJ29" s="26"/>
      <c r="AK29" s="7"/>
      <c r="AL29" s="14"/>
      <c r="AM29" s="33"/>
      <c r="AN29" s="36"/>
      <c r="AO29" s="7"/>
      <c r="AP29" s="7"/>
    </row>
    <row r="30" spans="1:42" s="3" customFormat="1" x14ac:dyDescent="0.25">
      <c r="A30" s="49">
        <v>38048</v>
      </c>
      <c r="B30" s="47">
        <v>1149.0999999999999</v>
      </c>
      <c r="C30" s="27">
        <f t="shared" si="1"/>
        <v>-5.9430608060764278E-3</v>
      </c>
      <c r="D30" s="27">
        <f t="shared" si="2"/>
        <v>8.8218169728089268E-3</v>
      </c>
      <c r="E30" s="5"/>
      <c r="F30" s="5"/>
      <c r="G30" s="3">
        <v>1681.8754690770566</v>
      </c>
      <c r="H30" s="48">
        <v>1149.0999999999999</v>
      </c>
      <c r="I30" s="42">
        <v>14.86</v>
      </c>
      <c r="J30" s="16">
        <f t="shared" si="0"/>
        <v>0.14859999999999998</v>
      </c>
      <c r="K30" s="16"/>
      <c r="L30" s="51">
        <f>VLOOKUP(A30,LIBOR!$A$3:B2125,2,1)</f>
        <v>1.0549999999999999</v>
      </c>
      <c r="N30" s="2"/>
      <c r="O30" s="3">
        <f t="shared" si="3"/>
        <v>3.5531030238535738E-5</v>
      </c>
      <c r="Q30" s="2">
        <f t="shared" si="4"/>
        <v>14.929999999999998</v>
      </c>
      <c r="R30" s="2">
        <f t="shared" si="5"/>
        <v>15.920500000000001</v>
      </c>
      <c r="S30" s="3">
        <f t="shared" si="6"/>
        <v>-1</v>
      </c>
      <c r="Y30" s="4"/>
      <c r="Z30" s="4"/>
      <c r="AA30" s="4"/>
      <c r="AB30" s="14"/>
      <c r="AC30" s="21"/>
      <c r="AD30" s="14"/>
      <c r="AE30" s="7"/>
      <c r="AF30" s="7"/>
      <c r="AG30" s="7"/>
      <c r="AH30" s="14"/>
      <c r="AI30" s="7"/>
      <c r="AJ30" s="26"/>
      <c r="AK30" s="7"/>
      <c r="AL30" s="14"/>
      <c r="AM30" s="33"/>
      <c r="AN30" s="36"/>
      <c r="AO30" s="7"/>
      <c r="AP30" s="7"/>
    </row>
    <row r="31" spans="1:42" s="3" customFormat="1" x14ac:dyDescent="0.25">
      <c r="A31" s="49">
        <v>38049</v>
      </c>
      <c r="B31" s="47">
        <v>1151.03</v>
      </c>
      <c r="C31" s="27">
        <f t="shared" si="1"/>
        <v>1.6795753198155516E-3</v>
      </c>
      <c r="D31" s="27">
        <f t="shared" si="2"/>
        <v>6.4806388842018059E-3</v>
      </c>
      <c r="E31" s="5"/>
      <c r="F31" s="5"/>
      <c r="G31" s="3">
        <v>1685.1652174945714</v>
      </c>
      <c r="H31" s="48">
        <v>1151.03</v>
      </c>
      <c r="I31" s="42">
        <v>14.55</v>
      </c>
      <c r="J31" s="16">
        <f t="shared" si="0"/>
        <v>0.14550000000000002</v>
      </c>
      <c r="K31" s="16"/>
      <c r="L31" s="51">
        <f>VLOOKUP(A31,LIBOR!$A$3:B2126,2,1)</f>
        <v>1.0525</v>
      </c>
      <c r="N31" s="2"/>
      <c r="O31" s="3">
        <f t="shared" si="3"/>
        <v>2.8162425014880923E-6</v>
      </c>
      <c r="Q31" s="2">
        <f t="shared" si="4"/>
        <v>14.722</v>
      </c>
      <c r="R31" s="2">
        <f t="shared" si="5"/>
        <v>15.808000000000002</v>
      </c>
      <c r="S31" s="3">
        <f t="shared" si="6"/>
        <v>-1</v>
      </c>
      <c r="Y31" s="4"/>
      <c r="Z31" s="4"/>
      <c r="AA31" s="4"/>
      <c r="AB31" s="14"/>
      <c r="AC31" s="21"/>
      <c r="AD31" s="14"/>
      <c r="AE31" s="7"/>
      <c r="AF31" s="7"/>
      <c r="AG31" s="7"/>
      <c r="AH31" s="14"/>
      <c r="AI31" s="7"/>
      <c r="AJ31" s="26"/>
      <c r="AK31" s="7"/>
      <c r="AL31" s="14"/>
      <c r="AM31" s="33"/>
      <c r="AN31" s="36"/>
      <c r="AO31" s="7"/>
      <c r="AP31" s="7"/>
    </row>
    <row r="32" spans="1:42" s="3" customFormat="1" x14ac:dyDescent="0.25">
      <c r="A32" s="49">
        <v>38050</v>
      </c>
      <c r="B32" s="47">
        <v>1154.8699999999999</v>
      </c>
      <c r="C32" s="27">
        <f t="shared" si="1"/>
        <v>3.3361424115792015E-3</v>
      </c>
      <c r="D32" s="27">
        <f t="shared" si="2"/>
        <v>8.7325524535450949E-3</v>
      </c>
      <c r="E32" s="5"/>
      <c r="F32" s="5"/>
      <c r="G32" s="3">
        <v>1690.824002294918</v>
      </c>
      <c r="H32" s="48">
        <v>1154.8699999999999</v>
      </c>
      <c r="I32" s="42">
        <v>14.4</v>
      </c>
      <c r="J32" s="16">
        <f t="shared" si="0"/>
        <v>0.14400000000000002</v>
      </c>
      <c r="K32" s="16"/>
      <c r="L32" s="51">
        <f>VLOOKUP(A32,LIBOR!$A$3:B2127,2,1)</f>
        <v>1.0525</v>
      </c>
      <c r="N32" s="2"/>
      <c r="O32" s="3">
        <f t="shared" si="3"/>
        <v>1.1092828645777251E-5</v>
      </c>
      <c r="Q32" s="2">
        <f t="shared" si="4"/>
        <v>14.646000000000001</v>
      </c>
      <c r="R32" s="2">
        <f t="shared" si="5"/>
        <v>15.668500000000003</v>
      </c>
      <c r="S32" s="3">
        <f t="shared" si="6"/>
        <v>-1</v>
      </c>
      <c r="Y32" s="4"/>
      <c r="Z32" s="4"/>
      <c r="AA32" s="4"/>
      <c r="AB32" s="14"/>
      <c r="AC32" s="21"/>
      <c r="AD32" s="14"/>
      <c r="AE32" s="7"/>
      <c r="AF32" s="7"/>
      <c r="AG32" s="7"/>
      <c r="AH32" s="14"/>
      <c r="AI32" s="7"/>
      <c r="AJ32" s="26"/>
      <c r="AK32" s="7"/>
      <c r="AL32" s="14"/>
      <c r="AM32" s="33"/>
      <c r="AN32" s="36"/>
      <c r="AO32" s="7"/>
      <c r="AP32" s="7"/>
    </row>
    <row r="33" spans="1:42" s="3" customFormat="1" x14ac:dyDescent="0.25">
      <c r="A33" s="49">
        <v>38051</v>
      </c>
      <c r="B33" s="47">
        <v>1156.8599999999999</v>
      </c>
      <c r="C33" s="27">
        <f t="shared" si="1"/>
        <v>1.7231376691748679E-3</v>
      </c>
      <c r="D33" s="27">
        <f t="shared" si="2"/>
        <v>1.0429487189738351E-2</v>
      </c>
      <c r="E33" s="5"/>
      <c r="F33" s="5"/>
      <c r="G33" s="3">
        <v>1693.7558911148972</v>
      </c>
      <c r="H33" s="48">
        <v>1156.8599999999999</v>
      </c>
      <c r="I33" s="42">
        <v>14.48</v>
      </c>
      <c r="J33" s="16">
        <f t="shared" si="0"/>
        <v>0.14480000000000001</v>
      </c>
      <c r="K33" s="16"/>
      <c r="L33" s="51">
        <f>VLOOKUP(A33,LIBOR!$A$3:B2128,2,1)</f>
        <v>1.04</v>
      </c>
      <c r="N33" s="2"/>
      <c r="O33" s="3">
        <f t="shared" si="3"/>
        <v>2.9640951495055836E-6</v>
      </c>
      <c r="Q33" s="2">
        <f t="shared" si="4"/>
        <v>14.560000000000002</v>
      </c>
      <c r="R33" s="2">
        <f t="shared" si="5"/>
        <v>15.495000000000001</v>
      </c>
      <c r="S33" s="3">
        <f t="shared" si="6"/>
        <v>-1</v>
      </c>
      <c r="Y33" s="4"/>
      <c r="Z33" s="4"/>
      <c r="AA33" s="4"/>
      <c r="AB33" s="14"/>
      <c r="AC33" s="21"/>
      <c r="AD33" s="14"/>
      <c r="AE33" s="7"/>
      <c r="AF33" s="7"/>
      <c r="AG33" s="7"/>
      <c r="AH33" s="14"/>
      <c r="AI33" s="7"/>
      <c r="AJ33" s="26"/>
      <c r="AK33" s="7"/>
      <c r="AL33" s="14"/>
      <c r="AM33" s="33"/>
      <c r="AN33" s="36"/>
      <c r="AO33" s="7"/>
      <c r="AP33" s="7"/>
    </row>
    <row r="34" spans="1:42" s="3" customFormat="1" x14ac:dyDescent="0.25">
      <c r="A34" s="49">
        <v>38054</v>
      </c>
      <c r="B34" s="47">
        <v>1147.2</v>
      </c>
      <c r="C34" s="27">
        <f t="shared" si="1"/>
        <v>-8.3501893055337728E-3</v>
      </c>
      <c r="D34" s="27">
        <f t="shared" si="2"/>
        <v>-7.5543947110405796E-3</v>
      </c>
      <c r="E34" s="5"/>
      <c r="F34" s="5"/>
      <c r="G34" s="3">
        <v>1679.7315923364658</v>
      </c>
      <c r="H34" s="48">
        <v>1147.2</v>
      </c>
      <c r="I34" s="42">
        <v>15.79</v>
      </c>
      <c r="J34" s="16">
        <f t="shared" si="0"/>
        <v>0.15789999999999998</v>
      </c>
      <c r="K34" s="16"/>
      <c r="L34" s="51">
        <f>VLOOKUP(A34,LIBOR!$A$3:B2129,2,1)</f>
        <v>1.0462499999999999</v>
      </c>
      <c r="N34" s="2"/>
      <c r="O34" s="3">
        <f t="shared" si="3"/>
        <v>7.0312374529461034E-5</v>
      </c>
      <c r="Q34" s="2">
        <f t="shared" si="4"/>
        <v>14.545999999999998</v>
      </c>
      <c r="R34" s="2">
        <f t="shared" si="5"/>
        <v>15.333500000000001</v>
      </c>
      <c r="S34" s="3">
        <f t="shared" si="6"/>
        <v>-1</v>
      </c>
      <c r="Y34" s="4"/>
      <c r="Z34" s="4"/>
      <c r="AA34" s="4"/>
      <c r="AB34" s="14"/>
      <c r="AC34" s="21"/>
      <c r="AD34" s="14"/>
      <c r="AE34" s="7"/>
      <c r="AF34" s="7"/>
      <c r="AG34" s="7"/>
      <c r="AH34" s="14"/>
      <c r="AI34" s="7"/>
      <c r="AJ34" s="26"/>
      <c r="AK34" s="7"/>
      <c r="AL34" s="14"/>
      <c r="AM34" s="33"/>
      <c r="AN34" s="36"/>
      <c r="AO34" s="7"/>
      <c r="AP34" s="7"/>
    </row>
    <row r="35" spans="1:42" s="3" customFormat="1" x14ac:dyDescent="0.25">
      <c r="A35" s="49">
        <v>38055</v>
      </c>
      <c r="B35" s="47">
        <v>1140.58</v>
      </c>
      <c r="C35" s="27">
        <f t="shared" si="1"/>
        <v>-5.7705718270573136E-3</v>
      </c>
      <c r="D35" s="27">
        <f t="shared" si="2"/>
        <v>-7.3819057320214654E-3</v>
      </c>
      <c r="E35" s="5"/>
      <c r="F35" s="5"/>
      <c r="G35" s="3">
        <v>1670.0630572909772</v>
      </c>
      <c r="H35" s="48">
        <v>1140.58</v>
      </c>
      <c r="I35" s="42">
        <v>16.600000000000001</v>
      </c>
      <c r="J35" s="16">
        <f t="shared" si="0"/>
        <v>0.16600000000000001</v>
      </c>
      <c r="K35" s="16"/>
      <c r="L35" s="51">
        <f>VLOOKUP(A35,LIBOR!$A$3:B2130,2,1)</f>
        <v>1.0475000000000001</v>
      </c>
      <c r="N35" s="2"/>
      <c r="O35" s="3">
        <f t="shared" si="3"/>
        <v>3.3492678175692365E-5</v>
      </c>
      <c r="Q35" s="2">
        <f t="shared" si="4"/>
        <v>14.816000000000003</v>
      </c>
      <c r="R35" s="2">
        <f t="shared" si="5"/>
        <v>15.323000000000002</v>
      </c>
      <c r="S35" s="3">
        <f t="shared" si="6"/>
        <v>-1</v>
      </c>
      <c r="Y35" s="4"/>
      <c r="Z35" s="4"/>
      <c r="AA35" s="4"/>
      <c r="AB35" s="14"/>
      <c r="AC35" s="21"/>
      <c r="AD35" s="14"/>
      <c r="AE35" s="7"/>
      <c r="AF35" s="7"/>
      <c r="AG35" s="7"/>
      <c r="AH35" s="14"/>
      <c r="AI35" s="7"/>
      <c r="AJ35" s="26"/>
      <c r="AK35" s="7"/>
      <c r="AL35" s="14"/>
      <c r="AM35" s="33"/>
      <c r="AN35" s="36"/>
      <c r="AO35" s="7"/>
      <c r="AP35" s="7"/>
    </row>
    <row r="36" spans="1:42" s="3" customFormat="1" x14ac:dyDescent="0.25">
      <c r="A36" s="49">
        <v>38056</v>
      </c>
      <c r="B36" s="47">
        <v>1123.8900000000001</v>
      </c>
      <c r="C36" s="27">
        <f t="shared" si="1"/>
        <v>-1.4632906065335072E-2</v>
      </c>
      <c r="D36" s="27">
        <f t="shared" si="2"/>
        <v>-2.3694387117172089E-2</v>
      </c>
      <c r="E36" s="5"/>
      <c r="F36" s="5"/>
      <c r="G36" s="3">
        <v>1645.7870206901955</v>
      </c>
      <c r="H36" s="48">
        <v>1123.8900000000001</v>
      </c>
      <c r="I36" s="42">
        <v>18.670000000000002</v>
      </c>
      <c r="J36" s="16">
        <f t="shared" si="0"/>
        <v>0.1867</v>
      </c>
      <c r="K36" s="16"/>
      <c r="L36" s="51">
        <f>VLOOKUP(A36,LIBOR!$A$3:B2131,2,1)</f>
        <v>1.0449999999999999</v>
      </c>
      <c r="N36" s="2"/>
      <c r="O36" s="3">
        <f t="shared" si="3"/>
        <v>2.1729776032255587E-4</v>
      </c>
      <c r="Q36" s="2">
        <f t="shared" si="4"/>
        <v>15.164000000000001</v>
      </c>
      <c r="R36" s="2">
        <f t="shared" si="5"/>
        <v>15.333500000000004</v>
      </c>
      <c r="S36" s="3">
        <f t="shared" si="6"/>
        <v>-1</v>
      </c>
      <c r="Y36" s="4"/>
      <c r="Z36" s="4"/>
      <c r="AA36" s="4"/>
      <c r="AB36" s="14"/>
      <c r="AC36" s="21"/>
      <c r="AD36" s="14"/>
      <c r="AE36" s="7"/>
      <c r="AF36" s="7"/>
      <c r="AG36" s="7"/>
      <c r="AH36" s="14"/>
      <c r="AI36" s="7"/>
      <c r="AJ36" s="26"/>
      <c r="AK36" s="7"/>
      <c r="AL36" s="14"/>
      <c r="AM36" s="33"/>
      <c r="AN36" s="36"/>
      <c r="AO36" s="7"/>
      <c r="AP36" s="7"/>
    </row>
    <row r="37" spans="1:42" s="3" customFormat="1" x14ac:dyDescent="0.25">
      <c r="A37" s="49">
        <v>38057</v>
      </c>
      <c r="B37" s="47">
        <v>1106.78</v>
      </c>
      <c r="C37" s="27">
        <f t="shared" si="1"/>
        <v>-1.5223909813238068E-2</v>
      </c>
      <c r="D37" s="27">
        <f t="shared" si="2"/>
        <v>-4.2254439341989358E-2</v>
      </c>
      <c r="E37" s="5"/>
      <c r="F37" s="5"/>
      <c r="G37" s="3">
        <v>1621.2071915361873</v>
      </c>
      <c r="H37" s="48">
        <v>1106.78</v>
      </c>
      <c r="I37" s="42">
        <v>20.67</v>
      </c>
      <c r="J37" s="16">
        <f t="shared" si="0"/>
        <v>0.20670000000000002</v>
      </c>
      <c r="K37" s="16"/>
      <c r="L37" s="51">
        <f>VLOOKUP(A37,LIBOR!$A$3:B2132,2,1)</f>
        <v>1.0462499999999999</v>
      </c>
      <c r="N37" s="2"/>
      <c r="O37" s="3">
        <f t="shared" si="3"/>
        <v>2.3534576733495681E-4</v>
      </c>
      <c r="Q37" s="2">
        <f t="shared" si="4"/>
        <v>15.988</v>
      </c>
      <c r="R37" s="2">
        <f t="shared" si="5"/>
        <v>15.470000000000004</v>
      </c>
      <c r="S37" s="3">
        <f t="shared" si="6"/>
        <v>1</v>
      </c>
      <c r="T37" s="3">
        <f>IF(SUM(S28:S37)=-10,-1,IF(SUM(S28:S37)&lt;10,0,1))</f>
        <v>0</v>
      </c>
      <c r="Z37" s="16"/>
      <c r="AB37" s="2"/>
      <c r="AC37" s="12"/>
      <c r="AD37" s="2"/>
      <c r="AE37" s="16"/>
      <c r="AG37" s="16"/>
      <c r="AH37" s="2"/>
      <c r="AI37" s="16"/>
      <c r="AJ37" s="25"/>
      <c r="AK37" s="16"/>
      <c r="AL37" s="2"/>
      <c r="AM37" s="27"/>
      <c r="AN37" s="35"/>
      <c r="AP37" s="2"/>
    </row>
    <row r="38" spans="1:42" s="3" customFormat="1" x14ac:dyDescent="0.25">
      <c r="A38" s="49">
        <v>38058</v>
      </c>
      <c r="B38" s="47">
        <v>1120.57</v>
      </c>
      <c r="C38" s="27">
        <f t="shared" si="1"/>
        <v>1.2459567393700688E-2</v>
      </c>
      <c r="D38" s="27">
        <f t="shared" si="2"/>
        <v>-3.1518009617463538E-2</v>
      </c>
      <c r="E38" s="5"/>
      <c r="F38" s="5"/>
      <c r="G38" s="3">
        <v>1641.4155391786858</v>
      </c>
      <c r="H38" s="48">
        <v>1120.57</v>
      </c>
      <c r="I38" s="42">
        <v>18.3</v>
      </c>
      <c r="J38" s="16">
        <f t="shared" si="0"/>
        <v>0.183</v>
      </c>
      <c r="K38" s="16"/>
      <c r="L38" s="51">
        <f>VLOOKUP(A38,LIBOR!$A$3:B2133,2,1)</f>
        <v>1.05375</v>
      </c>
      <c r="N38" s="2"/>
      <c r="O38" s="3">
        <f t="shared" si="3"/>
        <v>1.533284301749762E-4</v>
      </c>
      <c r="Q38" s="2">
        <f t="shared" si="4"/>
        <v>17.242000000000001</v>
      </c>
      <c r="R38" s="2">
        <f t="shared" si="5"/>
        <v>15.734000000000005</v>
      </c>
      <c r="S38" s="3">
        <f t="shared" si="6"/>
        <v>1</v>
      </c>
      <c r="T38" s="3">
        <f t="shared" ref="T38:T55" si="7">IF(SUM(S29:S38)=-10,-1,IF(SUM(S29:S38)&lt;10,0,1))</f>
        <v>0</v>
      </c>
      <c r="Z38" s="16"/>
      <c r="AB38" s="2"/>
      <c r="AC38" s="12"/>
      <c r="AD38" s="2"/>
      <c r="AE38" s="16"/>
      <c r="AG38" s="16"/>
      <c r="AH38" s="2"/>
      <c r="AI38" s="16"/>
      <c r="AJ38" s="25"/>
      <c r="AK38" s="16"/>
      <c r="AL38" s="2"/>
      <c r="AM38" s="27"/>
      <c r="AN38" s="35"/>
      <c r="AP38" s="2"/>
    </row>
    <row r="39" spans="1:42" s="3" customFormat="1" x14ac:dyDescent="0.25">
      <c r="A39" s="49">
        <v>38061</v>
      </c>
      <c r="B39" s="47">
        <v>1104.49</v>
      </c>
      <c r="C39" s="27">
        <f t="shared" si="1"/>
        <v>-1.4349839813666221E-2</v>
      </c>
      <c r="D39" s="27">
        <f t="shared" si="2"/>
        <v>-3.7517660125595986E-2</v>
      </c>
      <c r="E39" s="5"/>
      <c r="F39" s="5"/>
      <c r="G39" s="3">
        <v>1617.900620164412</v>
      </c>
      <c r="H39" s="48">
        <v>1104.49</v>
      </c>
      <c r="I39" s="42">
        <v>21.13</v>
      </c>
      <c r="J39" s="16">
        <f t="shared" si="0"/>
        <v>0.21129999999999999</v>
      </c>
      <c r="K39" s="16"/>
      <c r="L39" s="51">
        <f>VLOOKUP(A39,LIBOR!$A$3:B2134,2,1)</f>
        <v>1.0874999999999999</v>
      </c>
      <c r="N39" s="2"/>
      <c r="O39" s="3">
        <f t="shared" si="3"/>
        <v>2.0891217405169922E-4</v>
      </c>
      <c r="Q39" s="2">
        <f t="shared" si="4"/>
        <v>18.006</v>
      </c>
      <c r="R39" s="2">
        <f t="shared" si="5"/>
        <v>15.883500000000003</v>
      </c>
      <c r="S39" s="3">
        <f t="shared" si="6"/>
        <v>1</v>
      </c>
      <c r="T39" s="3">
        <f t="shared" si="7"/>
        <v>0</v>
      </c>
      <c r="Z39" s="16"/>
      <c r="AB39" s="2"/>
      <c r="AC39" s="12"/>
      <c r="AD39" s="2"/>
      <c r="AE39" s="16"/>
      <c r="AG39" s="16"/>
      <c r="AH39" s="2"/>
      <c r="AI39" s="16"/>
      <c r="AJ39" s="25"/>
      <c r="AK39" s="16"/>
      <c r="AL39" s="2"/>
      <c r="AM39" s="27"/>
      <c r="AN39" s="35"/>
      <c r="AP39" s="2"/>
    </row>
    <row r="40" spans="1:42" s="3" customFormat="1" x14ac:dyDescent="0.25">
      <c r="A40" s="49">
        <v>38062</v>
      </c>
      <c r="B40" s="47">
        <v>1110.7</v>
      </c>
      <c r="C40" s="27">
        <f t="shared" si="1"/>
        <v>5.6225045043414301E-3</v>
      </c>
      <c r="D40" s="27">
        <f t="shared" si="2"/>
        <v>-2.6124583794197243E-2</v>
      </c>
      <c r="E40" s="5"/>
      <c r="F40" s="5"/>
      <c r="G40" s="3">
        <v>1627.0223438608989</v>
      </c>
      <c r="H40" s="48">
        <v>1110.7</v>
      </c>
      <c r="I40" s="42">
        <v>20.34</v>
      </c>
      <c r="J40" s="16">
        <f t="shared" si="0"/>
        <v>0.2034</v>
      </c>
      <c r="K40" s="16"/>
      <c r="L40" s="51">
        <f>VLOOKUP(A40,LIBOR!$A$3:B2135,2,1)</f>
        <v>1.05</v>
      </c>
      <c r="N40" s="2"/>
      <c r="O40" s="3">
        <f t="shared" si="3"/>
        <v>3.1435726573571436E-5</v>
      </c>
      <c r="Q40" s="2">
        <f t="shared" si="4"/>
        <v>19.074000000000002</v>
      </c>
      <c r="R40" s="2">
        <f t="shared" si="5"/>
        <v>16.161000000000001</v>
      </c>
      <c r="S40" s="3">
        <f t="shared" si="6"/>
        <v>1</v>
      </c>
      <c r="T40" s="3">
        <f t="shared" si="7"/>
        <v>0</v>
      </c>
      <c r="Z40" s="16"/>
      <c r="AB40" s="2"/>
      <c r="AC40" s="12"/>
      <c r="AD40" s="2"/>
      <c r="AE40" s="16"/>
      <c r="AG40" s="16"/>
      <c r="AH40" s="2"/>
      <c r="AI40" s="16"/>
      <c r="AJ40" s="25"/>
      <c r="AK40" s="16"/>
      <c r="AL40" s="2"/>
      <c r="AM40" s="27"/>
      <c r="AN40" s="35"/>
      <c r="AP40" s="2"/>
    </row>
    <row r="41" spans="1:42" s="3" customFormat="1" x14ac:dyDescent="0.25">
      <c r="A41" s="49">
        <v>38063</v>
      </c>
      <c r="B41" s="47">
        <v>1123.75</v>
      </c>
      <c r="C41" s="27">
        <f t="shared" si="1"/>
        <v>1.1749347258485532E-2</v>
      </c>
      <c r="D41" s="27">
        <f t="shared" si="2"/>
        <v>2.5766952962336109E-4</v>
      </c>
      <c r="E41" s="5"/>
      <c r="F41" s="5"/>
      <c r="G41" s="3">
        <v>1646.2814073451805</v>
      </c>
      <c r="H41" s="48">
        <v>1123.75</v>
      </c>
      <c r="I41" s="42">
        <v>18.11</v>
      </c>
      <c r="J41" s="16">
        <f t="shared" si="0"/>
        <v>0.18109999999999998</v>
      </c>
      <c r="K41" s="16"/>
      <c r="L41" s="51">
        <f>VLOOKUP(A41,LIBOR!$A$3:B2136,2,1)</f>
        <v>1.05</v>
      </c>
      <c r="N41" s="2"/>
      <c r="O41" s="3">
        <f t="shared" si="3"/>
        <v>1.3644248129290467E-4</v>
      </c>
      <c r="Q41" s="2">
        <f t="shared" si="4"/>
        <v>19.821999999999999</v>
      </c>
      <c r="R41" s="2">
        <f t="shared" si="5"/>
        <v>16.408000000000001</v>
      </c>
      <c r="S41" s="3">
        <f t="shared" si="6"/>
        <v>1</v>
      </c>
      <c r="T41" s="3">
        <f t="shared" si="7"/>
        <v>0</v>
      </c>
      <c r="Z41" s="16"/>
      <c r="AB41" s="2"/>
      <c r="AC41" s="12"/>
      <c r="AD41" s="2"/>
      <c r="AE41" s="16"/>
      <c r="AG41" s="16"/>
      <c r="AH41" s="2"/>
      <c r="AI41" s="16"/>
      <c r="AJ41" s="25"/>
      <c r="AK41" s="16"/>
      <c r="AL41" s="2"/>
      <c r="AM41" s="27"/>
      <c r="AN41" s="35"/>
      <c r="AP41" s="2"/>
    </row>
    <row r="42" spans="1:42" s="3" customFormat="1" x14ac:dyDescent="0.25">
      <c r="A42" s="49">
        <v>38064</v>
      </c>
      <c r="B42" s="47">
        <v>1122.32</v>
      </c>
      <c r="C42" s="27">
        <f t="shared" si="1"/>
        <v>-1.2725250278087241E-3</v>
      </c>
      <c r="D42" s="27">
        <f t="shared" si="2"/>
        <v>1.4209054315052705E-2</v>
      </c>
      <c r="E42" s="5"/>
      <c r="F42" s="44">
        <v>1644.2139999999999</v>
      </c>
      <c r="G42" s="45">
        <v>1644.2139999999999</v>
      </c>
      <c r="H42" s="48">
        <v>1122.32</v>
      </c>
      <c r="I42" s="42">
        <v>18.53</v>
      </c>
      <c r="J42" s="16">
        <f t="shared" si="0"/>
        <v>0.18530000000000002</v>
      </c>
      <c r="K42" s="16"/>
      <c r="L42" s="51">
        <f>VLOOKUP(A42,LIBOR!$A$3:B2137,2,1)</f>
        <v>1.05</v>
      </c>
      <c r="N42" s="2"/>
      <c r="O42" s="3">
        <f t="shared" si="3"/>
        <v>1.621382978023994E-6</v>
      </c>
      <c r="Q42" s="2">
        <f t="shared" si="4"/>
        <v>19.71</v>
      </c>
      <c r="R42" s="2">
        <f t="shared" si="5"/>
        <v>16.533999999999999</v>
      </c>
      <c r="S42" s="3">
        <f t="shared" si="6"/>
        <v>1</v>
      </c>
      <c r="T42" s="3">
        <f t="shared" si="7"/>
        <v>0</v>
      </c>
      <c r="Z42" s="16"/>
      <c r="AB42" s="2"/>
      <c r="AC42" s="12"/>
      <c r="AD42" s="2"/>
      <c r="AE42" s="16"/>
      <c r="AG42" s="16"/>
      <c r="AH42" s="2"/>
      <c r="AI42" s="16"/>
      <c r="AJ42" s="25"/>
      <c r="AK42" s="16"/>
      <c r="AL42" s="2"/>
      <c r="AM42" s="27"/>
      <c r="AN42" s="35"/>
      <c r="AP42" s="2"/>
    </row>
    <row r="43" spans="1:42" s="3" customFormat="1" x14ac:dyDescent="0.25">
      <c r="A43" s="49">
        <v>38065</v>
      </c>
      <c r="B43" s="47">
        <v>1109.78</v>
      </c>
      <c r="C43" s="27">
        <f t="shared" si="1"/>
        <v>-1.1173283911896759E-2</v>
      </c>
      <c r="D43" s="27">
        <f t="shared" si="2"/>
        <v>-9.4237969905447416E-3</v>
      </c>
      <c r="E43" s="5"/>
      <c r="F43" s="44">
        <v>1625.8440000000001</v>
      </c>
      <c r="G43" s="45">
        <v>1625.8440000000001</v>
      </c>
      <c r="H43" s="48">
        <v>1109.78</v>
      </c>
      <c r="I43" s="42">
        <v>19.149999999999999</v>
      </c>
      <c r="J43" s="16">
        <f t="shared" si="0"/>
        <v>0.19149999999999998</v>
      </c>
      <c r="K43" s="16"/>
      <c r="L43" s="51">
        <f>VLOOKUP(A43,LIBOR!$A$3:B2138,2,1)</f>
        <v>1.0425</v>
      </c>
      <c r="N43" s="2"/>
      <c r="O43" s="3">
        <f t="shared" si="3"/>
        <v>1.2625160494912312E-4</v>
      </c>
      <c r="Q43" s="2">
        <f t="shared" si="4"/>
        <v>19.282</v>
      </c>
      <c r="R43" s="2">
        <f t="shared" si="5"/>
        <v>16.670499999999997</v>
      </c>
      <c r="S43" s="3">
        <f t="shared" si="6"/>
        <v>1</v>
      </c>
      <c r="T43" s="3">
        <f t="shared" si="7"/>
        <v>0</v>
      </c>
      <c r="Z43" s="16"/>
      <c r="AB43" s="2"/>
      <c r="AC43" s="12"/>
      <c r="AD43" s="2"/>
      <c r="AE43" s="16"/>
      <c r="AG43" s="16"/>
      <c r="AH43" s="2"/>
      <c r="AI43" s="16"/>
      <c r="AJ43" s="25"/>
      <c r="AK43" s="16"/>
      <c r="AL43" s="2"/>
      <c r="AM43" s="27"/>
      <c r="AN43" s="35"/>
      <c r="AP43" s="2"/>
    </row>
    <row r="44" spans="1:42" s="3" customFormat="1" x14ac:dyDescent="0.25">
      <c r="A44" s="49">
        <v>38068</v>
      </c>
      <c r="B44" s="47">
        <v>1095.4000000000001</v>
      </c>
      <c r="C44" s="27">
        <f t="shared" si="1"/>
        <v>-1.295752311268894E-2</v>
      </c>
      <c r="D44" s="27">
        <f t="shared" si="2"/>
        <v>-8.0314802895674609E-3</v>
      </c>
      <c r="E44" s="5"/>
      <c r="F44" s="44">
        <v>1604.8019999999999</v>
      </c>
      <c r="G44" s="45">
        <v>1604.8019999999999</v>
      </c>
      <c r="H44" s="48">
        <v>1095.4000000000001</v>
      </c>
      <c r="I44" s="42">
        <v>21.58</v>
      </c>
      <c r="J44" s="16">
        <f t="shared" si="0"/>
        <v>0.21579999999999999</v>
      </c>
      <c r="K44" s="16"/>
      <c r="L44" s="51">
        <f>VLOOKUP(A44,LIBOR!$A$3:B2139,2,1)</f>
        <v>1.0462499999999999</v>
      </c>
      <c r="N44" s="2"/>
      <c r="O44" s="3">
        <f t="shared" si="3"/>
        <v>1.7009908816955236E-4</v>
      </c>
      <c r="Q44" s="2">
        <f t="shared" si="4"/>
        <v>19.451999999999998</v>
      </c>
      <c r="R44" s="2">
        <f t="shared" si="5"/>
        <v>16.826000000000001</v>
      </c>
      <c r="S44" s="3">
        <f t="shared" si="6"/>
        <v>1</v>
      </c>
      <c r="T44" s="3">
        <f t="shared" si="7"/>
        <v>0</v>
      </c>
      <c r="Z44" s="16"/>
      <c r="AB44" s="2"/>
      <c r="AC44" s="12"/>
      <c r="AD44" s="2"/>
      <c r="AE44" s="16"/>
      <c r="AG44" s="16"/>
      <c r="AH44" s="2"/>
      <c r="AI44" s="16"/>
      <c r="AJ44" s="25"/>
      <c r="AK44" s="16"/>
      <c r="AL44" s="2"/>
      <c r="AM44" s="27"/>
      <c r="AN44" s="35"/>
      <c r="AP44" s="2"/>
    </row>
    <row r="45" spans="1:42" s="3" customFormat="1" x14ac:dyDescent="0.25">
      <c r="A45" s="49">
        <v>38069</v>
      </c>
      <c r="B45" s="47">
        <v>1093.95</v>
      </c>
      <c r="C45" s="27">
        <f t="shared" si="1"/>
        <v>-1.323717363520216E-3</v>
      </c>
      <c r="D45" s="27">
        <f t="shared" si="2"/>
        <v>-1.4977702157429107E-2</v>
      </c>
      <c r="E45" s="5"/>
      <c r="F45" s="44">
        <v>1602.674</v>
      </c>
      <c r="G45" s="45">
        <v>1602.674</v>
      </c>
      <c r="H45" s="48">
        <v>1093.95</v>
      </c>
      <c r="I45" s="42">
        <v>20.67</v>
      </c>
      <c r="J45" s="16">
        <f t="shared" si="0"/>
        <v>0.20670000000000002</v>
      </c>
      <c r="K45" s="16"/>
      <c r="L45" s="51">
        <f>VLOOKUP(A45,LIBOR!$A$3:B2140,2,1)</f>
        <v>1.0475000000000001</v>
      </c>
      <c r="N45" s="2"/>
      <c r="O45" s="3">
        <f t="shared" si="3"/>
        <v>1.7545499304955176E-6</v>
      </c>
      <c r="Q45" s="2">
        <f t="shared" si="4"/>
        <v>19.541999999999998</v>
      </c>
      <c r="R45" s="2">
        <f t="shared" si="5"/>
        <v>17.090499999999999</v>
      </c>
      <c r="S45" s="3">
        <f t="shared" si="6"/>
        <v>1</v>
      </c>
      <c r="T45" s="3">
        <f t="shared" si="7"/>
        <v>0</v>
      </c>
      <c r="Z45" s="16"/>
      <c r="AB45" s="2"/>
      <c r="AC45" s="12"/>
      <c r="AD45" s="2"/>
      <c r="AE45" s="16"/>
      <c r="AG45" s="16"/>
      <c r="AH45" s="2"/>
      <c r="AI45" s="16"/>
      <c r="AJ45" s="25"/>
      <c r="AK45" s="16"/>
      <c r="AL45" s="2"/>
      <c r="AM45" s="27"/>
      <c r="AN45" s="35"/>
      <c r="AP45" s="2"/>
    </row>
    <row r="46" spans="1:42" s="3" customFormat="1" x14ac:dyDescent="0.25">
      <c r="A46" s="49">
        <v>38070</v>
      </c>
      <c r="B46" s="47">
        <v>1091.33</v>
      </c>
      <c r="C46" s="27">
        <f t="shared" si="1"/>
        <v>-2.3949906302848101E-3</v>
      </c>
      <c r="D46" s="27">
        <f t="shared" si="2"/>
        <v>-2.9122040046199449E-2</v>
      </c>
      <c r="E46" s="5"/>
      <c r="F46" s="44">
        <v>1598.85</v>
      </c>
      <c r="G46" s="45">
        <v>1598.85</v>
      </c>
      <c r="H46" s="48">
        <v>1091.33</v>
      </c>
      <c r="I46" s="42">
        <v>19.809999999999999</v>
      </c>
      <c r="J46" s="16">
        <f t="shared" si="0"/>
        <v>0.1981</v>
      </c>
      <c r="K46" s="16"/>
      <c r="L46" s="51">
        <f>VLOOKUP(A46,LIBOR!$A$3:B2141,2,1)</f>
        <v>1.0475000000000001</v>
      </c>
      <c r="N46" s="2"/>
      <c r="O46" s="3">
        <f t="shared" si="3"/>
        <v>5.7497479632813791E-6</v>
      </c>
      <c r="Q46" s="2">
        <f t="shared" si="4"/>
        <v>19.608000000000001</v>
      </c>
      <c r="R46" s="2">
        <f t="shared" si="5"/>
        <v>17.329000000000001</v>
      </c>
      <c r="S46" s="3">
        <f t="shared" si="6"/>
        <v>1</v>
      </c>
      <c r="T46" s="3">
        <f t="shared" si="7"/>
        <v>1</v>
      </c>
      <c r="Z46" s="16"/>
      <c r="AB46" s="2"/>
      <c r="AC46" s="12"/>
      <c r="AD46" s="2"/>
      <c r="AE46" s="16"/>
      <c r="AG46" s="16"/>
      <c r="AH46" s="2"/>
      <c r="AI46" s="16"/>
      <c r="AJ46" s="25"/>
      <c r="AK46" s="16"/>
      <c r="AL46" s="2"/>
      <c r="AM46" s="27"/>
      <c r="AN46" s="35"/>
      <c r="AP46" s="2"/>
    </row>
    <row r="47" spans="1:42" s="3" customFormat="1" x14ac:dyDescent="0.25">
      <c r="A47" s="49">
        <v>38071</v>
      </c>
      <c r="B47" s="47">
        <v>1109.19</v>
      </c>
      <c r="C47" s="27">
        <f t="shared" si="1"/>
        <v>1.6365352368211461E-2</v>
      </c>
      <c r="D47" s="27">
        <f t="shared" si="2"/>
        <v>-1.1484162650179264E-2</v>
      </c>
      <c r="E47" s="5"/>
      <c r="F47" s="44">
        <v>1625.011</v>
      </c>
      <c r="G47" s="45">
        <v>1625.011</v>
      </c>
      <c r="H47" s="48">
        <v>1109.19</v>
      </c>
      <c r="I47" s="42">
        <v>17.88</v>
      </c>
      <c r="J47" s="16">
        <f t="shared" si="0"/>
        <v>0.17879999999999999</v>
      </c>
      <c r="K47" s="16"/>
      <c r="L47" s="51">
        <f>VLOOKUP(A47,LIBOR!$A$3:B2142,2,1)</f>
        <v>1.0475000000000001</v>
      </c>
      <c r="N47" s="2"/>
      <c r="O47" s="3">
        <f t="shared" si="3"/>
        <v>2.6350650035322109E-4</v>
      </c>
      <c r="P47" s="3">
        <f>SQRT(252*SUM(O25:O46)/22)</f>
        <v>0.13352201792173882</v>
      </c>
      <c r="Q47" s="2">
        <f t="shared" si="4"/>
        <v>19.948</v>
      </c>
      <c r="R47" s="2">
        <f t="shared" si="5"/>
        <v>17.573</v>
      </c>
      <c r="S47" s="3">
        <f t="shared" si="6"/>
        <v>1</v>
      </c>
      <c r="T47" s="3">
        <f t="shared" si="7"/>
        <v>1</v>
      </c>
      <c r="Z47" s="16"/>
      <c r="AB47" s="2"/>
      <c r="AC47" s="12"/>
      <c r="AD47" s="2"/>
      <c r="AE47" s="16"/>
      <c r="AG47" s="16"/>
      <c r="AH47" s="2"/>
      <c r="AI47" s="16"/>
      <c r="AJ47" s="25"/>
      <c r="AK47" s="16"/>
      <c r="AL47" s="2"/>
      <c r="AM47" s="27"/>
      <c r="AN47" s="35"/>
      <c r="AP47" s="2"/>
    </row>
    <row r="48" spans="1:42" x14ac:dyDescent="0.25">
      <c r="A48" s="49">
        <v>38072</v>
      </c>
      <c r="B48" s="47">
        <v>1108.06</v>
      </c>
      <c r="C48" s="27">
        <f t="shared" si="1"/>
        <v>-1.0187614385273047E-3</v>
      </c>
      <c r="D48" s="27">
        <f t="shared" si="2"/>
        <v>-1.3296401768098098E-3</v>
      </c>
      <c r="E48" s="5">
        <f t="shared" ref="E48:E111" si="8">IF(Y48=1,IF(AND(D48&lt;0,T48&gt;=0),-1,1),0)</f>
        <v>0</v>
      </c>
      <c r="F48" s="44">
        <v>1623.3630000000001</v>
      </c>
      <c r="G48" s="45">
        <v>1623.3630000000001</v>
      </c>
      <c r="H48" s="48">
        <v>1108.06</v>
      </c>
      <c r="I48" s="42">
        <v>17.329999999999998</v>
      </c>
      <c r="J48" s="16">
        <f t="shared" si="0"/>
        <v>0.17329999999999998</v>
      </c>
      <c r="K48" s="16">
        <f t="shared" ref="K48:K111" si="9">J48-P48</f>
        <v>2.9027131823242985E-2</v>
      </c>
      <c r="L48" s="51">
        <f>VLOOKUP(A48,LIBOR!$A$3:B2143,2,1)</f>
        <v>1.04375</v>
      </c>
      <c r="M48">
        <v>590277.86458737019</v>
      </c>
      <c r="N48" s="2">
        <v>616097.13063390087</v>
      </c>
      <c r="O48" s="3">
        <f t="shared" si="3"/>
        <v>1.038933203858636E-6</v>
      </c>
      <c r="P48" s="16">
        <f t="shared" ref="P48:P55" si="10">SQRT(252*SUM(O26:O47)/22)</f>
        <v>0.144272868176757</v>
      </c>
      <c r="Q48" s="2">
        <f t="shared" si="4"/>
        <v>19.817999999999998</v>
      </c>
      <c r="R48" s="2">
        <f t="shared" si="5"/>
        <v>17.725500000000004</v>
      </c>
      <c r="S48" s="3">
        <f>IF(Q48&gt;=R48,1,-1)</f>
        <v>1</v>
      </c>
      <c r="T48" s="3">
        <f t="shared" si="7"/>
        <v>1</v>
      </c>
      <c r="U48" s="3">
        <f>VLOOKUP(P48,Table!$D$6:$G$15,MATCH(VALUE(T48)&amp;"E",Table!$D$5:$G$5,0),1)*IF(Y48=1,0,1)</f>
        <v>0.85</v>
      </c>
      <c r="V48" s="3">
        <f>(1-U48)*IF(Y48=1,0,1)</f>
        <v>0.15000000000000002</v>
      </c>
      <c r="W48" s="13">
        <f>W$2</f>
        <v>97445.992407245649</v>
      </c>
      <c r="X48" s="3"/>
      <c r="Y48" s="3">
        <f>IF(X48&lt;=-0.02,1,0)</f>
        <v>0</v>
      </c>
      <c r="Z48" s="16">
        <f>Y48*20</f>
        <v>0</v>
      </c>
      <c r="AA48" s="3">
        <f t="shared" ref="AA48:AA111" si="11">(1+(A48-A47)/360*L48-1)*Y47</f>
        <v>0</v>
      </c>
      <c r="AB48" s="20">
        <f>AB2</f>
        <v>99905.563920034765</v>
      </c>
      <c r="AE48" s="16" t="str">
        <f t="shared" ref="AE48:AE111" si="12">IF(AC48&gt;0,W48/AC48-1,"")</f>
        <v/>
      </c>
      <c r="AF48" s="3"/>
      <c r="AG48" s="16">
        <f>AB48/AG$2</f>
        <v>53.746370440482288</v>
      </c>
      <c r="AH48" s="2">
        <f>AH2</f>
        <v>57.24592481619429</v>
      </c>
      <c r="AI48" s="22"/>
      <c r="AL48" s="20">
        <v>0</v>
      </c>
      <c r="AN48" s="35">
        <v>0</v>
      </c>
      <c r="AO48" s="3"/>
      <c r="AP48" s="2" t="str">
        <f>IF(AN48&lt;&gt;Y48,"diff","")</f>
        <v/>
      </c>
    </row>
    <row r="49" spans="1:42" x14ac:dyDescent="0.25">
      <c r="A49" s="49">
        <v>38075</v>
      </c>
      <c r="B49" s="47">
        <v>1122.47</v>
      </c>
      <c r="C49" s="27">
        <f t="shared" si="1"/>
        <v>1.3004710936231012E-2</v>
      </c>
      <c r="D49" s="27">
        <f t="shared" si="2"/>
        <v>2.4632593872110142E-2</v>
      </c>
      <c r="E49" s="5">
        <f t="shared" si="8"/>
        <v>0</v>
      </c>
      <c r="F49" s="44">
        <v>1644.75</v>
      </c>
      <c r="G49" s="45">
        <v>1644.75</v>
      </c>
      <c r="H49" s="48">
        <v>1122.47</v>
      </c>
      <c r="I49" s="42">
        <v>16.5</v>
      </c>
      <c r="J49" s="16">
        <f t="shared" si="0"/>
        <v>0.16500000000000001</v>
      </c>
      <c r="K49" s="16">
        <f t="shared" si="9"/>
        <v>2.1326330183738224E-2</v>
      </c>
      <c r="L49" s="51">
        <f>VLOOKUP(A49,LIBOR!$A$3:B2144,2,1)</f>
        <v>1.06125</v>
      </c>
      <c r="M49">
        <v>572035.57999999996</v>
      </c>
      <c r="N49" s="2">
        <v>597009.1</v>
      </c>
      <c r="O49" s="3">
        <f t="shared" si="3"/>
        <v>1.6694902977802142E-4</v>
      </c>
      <c r="P49" s="16">
        <f t="shared" si="10"/>
        <v>0.14367366981626178</v>
      </c>
      <c r="Q49" s="2">
        <f t="shared" si="4"/>
        <v>19.454000000000001</v>
      </c>
      <c r="R49" s="2">
        <f t="shared" si="5"/>
        <v>17.8645</v>
      </c>
      <c r="S49" s="3">
        <f t="shared" ref="S49:S55" si="13">IF(Q49&gt;=R49,1,-1)</f>
        <v>1</v>
      </c>
      <c r="T49" s="3">
        <f t="shared" si="7"/>
        <v>1</v>
      </c>
      <c r="U49" s="16">
        <f>VLOOKUP(P49,Table!$D$6:$G$15,MATCH(VALUE(T49)&amp;"E",Table!$D$5:$G$5,0),1)*IF(Y49=1,0,1)</f>
        <v>0.85</v>
      </c>
      <c r="V49" s="3">
        <f t="shared" ref="V49:V55" si="14">(1-U49)*IF(Y49=1,0,1)</f>
        <v>0.15000000000000002</v>
      </c>
      <c r="W49" s="3">
        <f t="shared" ref="W49:W112" si="15">W48*(1+$U48*($H49/$H48-1)+$V48*($N49/$N48-1))</f>
        <v>98070.297471494312</v>
      </c>
      <c r="X49" s="3"/>
      <c r="Y49" s="16">
        <f t="shared" ref="Y49:Y112" si="16">IF(X49&lt;=-0.02,1,0)</f>
        <v>0</v>
      </c>
      <c r="Z49" s="16">
        <f t="shared" ref="Z49:Z55" si="17">Y49*20</f>
        <v>0</v>
      </c>
      <c r="AA49" s="3">
        <f t="shared" si="11"/>
        <v>0</v>
      </c>
      <c r="AB49" s="2">
        <f t="shared" ref="AB49:AB112" si="18">AB48*(1+$U48*($G49/$G48-1)+$V48*($M49/$M48-1)+Y48*(1+(A49-A48)/360*L49/100-1))</f>
        <v>100561.20831208387</v>
      </c>
      <c r="AE49" s="16" t="str">
        <f t="shared" si="12"/>
        <v/>
      </c>
      <c r="AF49" s="3"/>
      <c r="AG49" s="16">
        <f>AB49/AG$2</f>
        <v>54.099088597405967</v>
      </c>
      <c r="AH49" s="24">
        <f t="shared" ref="AH49:AH112" si="19">AH48*AB49/AB48*(1-AH$1)^(A49-A48)</f>
        <v>57.617110189176252</v>
      </c>
      <c r="AL49" s="2">
        <f>IF(AH49&gt;AL48,AH49,AL48)</f>
        <v>57.617110189176252</v>
      </c>
      <c r="AM49" s="27">
        <f>AH49/AL49-1</f>
        <v>0</v>
      </c>
      <c r="AN49" s="35">
        <v>0</v>
      </c>
      <c r="AO49" s="3"/>
      <c r="AP49" s="2" t="str">
        <f t="shared" ref="AP49:AP112" si="20">IF(AN49&lt;&gt;Y49,"diff","")</f>
        <v/>
      </c>
    </row>
    <row r="50" spans="1:42" x14ac:dyDescent="0.25">
      <c r="A50" s="49">
        <v>38076</v>
      </c>
      <c r="B50" s="47">
        <v>1127</v>
      </c>
      <c r="C50" s="27">
        <f t="shared" si="1"/>
        <v>4.0357426033656996E-3</v>
      </c>
      <c r="D50" s="27">
        <f t="shared" si="2"/>
        <v>2.9992053838996058E-2</v>
      </c>
      <c r="E50" s="5">
        <f t="shared" si="8"/>
        <v>0</v>
      </c>
      <c r="F50" s="44">
        <v>1651.4269999999999</v>
      </c>
      <c r="G50" s="45">
        <v>1651.4269999999999</v>
      </c>
      <c r="H50" s="48">
        <v>1127</v>
      </c>
      <c r="I50" s="42">
        <v>16.28</v>
      </c>
      <c r="J50" s="16">
        <f t="shared" si="0"/>
        <v>0.1628</v>
      </c>
      <c r="K50" s="16">
        <f t="shared" si="9"/>
        <v>1.2663402803159085E-2</v>
      </c>
      <c r="L50" s="51">
        <f>VLOOKUP(A50,LIBOR!$A$3:B2145,2,1)</f>
        <v>1.095</v>
      </c>
      <c r="M50">
        <v>561992.12</v>
      </c>
      <c r="N50" s="2">
        <v>586511.48</v>
      </c>
      <c r="O50" s="3">
        <f t="shared" si="3"/>
        <v>1.6221729618081138E-5</v>
      </c>
      <c r="P50" s="16">
        <f t="shared" si="10"/>
        <v>0.15013659719684092</v>
      </c>
      <c r="Q50" s="2">
        <f t="shared" si="4"/>
        <v>18.437999999999999</v>
      </c>
      <c r="R50" s="2">
        <f t="shared" si="5"/>
        <v>17.967500000000001</v>
      </c>
      <c r="S50" s="3">
        <f t="shared" si="13"/>
        <v>1</v>
      </c>
      <c r="T50" s="3">
        <f t="shared" si="7"/>
        <v>1</v>
      </c>
      <c r="U50" s="16">
        <f>VLOOKUP(P50,Table!$D$6:$G$15,MATCH(VALUE(T50)&amp;"E",Table!$D$5:$G$5,0),1)*IF(Y50=1,0,1)</f>
        <v>0.85</v>
      </c>
      <c r="V50" s="3">
        <f t="shared" si="14"/>
        <v>0.15000000000000002</v>
      </c>
      <c r="W50" s="3">
        <f t="shared" si="15"/>
        <v>98148.050393619924</v>
      </c>
      <c r="X50" s="3"/>
      <c r="Y50" s="16">
        <f t="shared" si="16"/>
        <v>0</v>
      </c>
      <c r="Z50" s="16">
        <f t="shared" si="17"/>
        <v>0</v>
      </c>
      <c r="AA50" s="3">
        <f t="shared" si="11"/>
        <v>0</v>
      </c>
      <c r="AB50" s="2">
        <f t="shared" si="18"/>
        <v>100643.37037283211</v>
      </c>
      <c r="AE50" s="16" t="str">
        <f t="shared" si="12"/>
        <v/>
      </c>
      <c r="AF50" s="3"/>
      <c r="AG50" s="16">
        <f t="shared" ref="AG50:AG113" si="21">AB50/AG$2</f>
        <v>54.143289464503454</v>
      </c>
      <c r="AH50" s="24">
        <f t="shared" si="19"/>
        <v>57.66268455557023</v>
      </c>
      <c r="AL50" s="2">
        <f t="shared" ref="AL50:AL113" si="22">IF(AH50&gt;AL49,AH50,AL49)</f>
        <v>57.66268455557023</v>
      </c>
      <c r="AM50" s="27">
        <f t="shared" ref="AM50:AM113" si="23">AH50/AL50-1</f>
        <v>0</v>
      </c>
      <c r="AN50" s="35">
        <v>0</v>
      </c>
      <c r="AO50" s="3"/>
      <c r="AP50" s="2" t="str">
        <f t="shared" si="20"/>
        <v/>
      </c>
    </row>
    <row r="51" spans="1:42" x14ac:dyDescent="0.25">
      <c r="A51" s="49">
        <v>38077</v>
      </c>
      <c r="B51" s="47">
        <v>1126.21</v>
      </c>
      <c r="C51" s="27">
        <f t="shared" si="1"/>
        <v>-7.0097604259089508E-4</v>
      </c>
      <c r="D51" s="27">
        <f t="shared" si="2"/>
        <v>3.1686068426689973E-2</v>
      </c>
      <c r="E51" s="5">
        <f t="shared" si="8"/>
        <v>0</v>
      </c>
      <c r="F51" s="44">
        <v>1650.42</v>
      </c>
      <c r="G51" s="45">
        <v>1650.42</v>
      </c>
      <c r="H51" s="48">
        <v>1126.21</v>
      </c>
      <c r="I51" s="42">
        <v>16.739999999999998</v>
      </c>
      <c r="J51" s="16">
        <f t="shared" si="0"/>
        <v>0.16739999999999999</v>
      </c>
      <c r="K51" s="16">
        <f t="shared" si="9"/>
        <v>1.6645887310841545E-2</v>
      </c>
      <c r="L51" s="51">
        <f>VLOOKUP(A51,LIBOR!$A$3:B2146,2,1)</f>
        <v>1.1675</v>
      </c>
      <c r="M51">
        <v>567355.09</v>
      </c>
      <c r="N51" s="2">
        <v>592093.02</v>
      </c>
      <c r="O51" s="3">
        <f t="shared" si="3"/>
        <v>4.9171207053341566E-7</v>
      </c>
      <c r="P51" s="16">
        <f t="shared" si="10"/>
        <v>0.15075411268915845</v>
      </c>
      <c r="Q51" s="2">
        <f t="shared" si="4"/>
        <v>17.559999999999999</v>
      </c>
      <c r="R51" s="2">
        <f t="shared" si="5"/>
        <v>18.038499999999999</v>
      </c>
      <c r="S51" s="3">
        <f t="shared" si="13"/>
        <v>-1</v>
      </c>
      <c r="T51" s="3">
        <f t="shared" si="7"/>
        <v>0</v>
      </c>
      <c r="U51" s="16">
        <f>VLOOKUP(P51,Table!$D$6:$G$15,MATCH(VALUE(T51)&amp;"E",Table!$D$5:$G$5,0),1)*IF(Y51=1,0,1)</f>
        <v>0.9</v>
      </c>
      <c r="V51" s="3">
        <f t="shared" si="14"/>
        <v>9.9999999999999978E-2</v>
      </c>
      <c r="W51" s="3">
        <f t="shared" si="15"/>
        <v>98229.674852564713</v>
      </c>
      <c r="Y51" s="16">
        <f t="shared" si="16"/>
        <v>0</v>
      </c>
      <c r="Z51" s="16">
        <f t="shared" si="17"/>
        <v>0</v>
      </c>
      <c r="AA51" s="3">
        <f t="shared" si="11"/>
        <v>0</v>
      </c>
      <c r="AB51" s="2">
        <f t="shared" si="18"/>
        <v>100735.26868380143</v>
      </c>
      <c r="AE51" s="16" t="str">
        <f t="shared" si="12"/>
        <v/>
      </c>
      <c r="AG51" s="16">
        <f t="shared" si="21"/>
        <v>54.192728159110743</v>
      </c>
      <c r="AH51" s="24">
        <f t="shared" si="19"/>
        <v>57.713834659540751</v>
      </c>
      <c r="AL51" s="2">
        <f t="shared" si="22"/>
        <v>57.713834659540751</v>
      </c>
      <c r="AM51" s="27">
        <f t="shared" si="23"/>
        <v>0</v>
      </c>
      <c r="AN51" s="35">
        <v>0</v>
      </c>
      <c r="AP51" s="2" t="str">
        <f t="shared" si="20"/>
        <v/>
      </c>
    </row>
    <row r="52" spans="1:42" x14ac:dyDescent="0.25">
      <c r="A52" s="49">
        <v>38078</v>
      </c>
      <c r="B52" s="47">
        <v>1132.17</v>
      </c>
      <c r="C52" s="27">
        <f t="shared" si="1"/>
        <v>5.2920858454461595E-3</v>
      </c>
      <c r="D52" s="27">
        <f t="shared" si="2"/>
        <v>2.0612801903924671E-2</v>
      </c>
      <c r="E52" s="5">
        <f t="shared" si="8"/>
        <v>0</v>
      </c>
      <c r="F52" s="44">
        <v>1659.165</v>
      </c>
      <c r="G52" s="45">
        <v>1659.165</v>
      </c>
      <c r="H52" s="48">
        <v>1132.17</v>
      </c>
      <c r="I52" s="42">
        <v>16.649999999999999</v>
      </c>
      <c r="J52" s="16">
        <f t="shared" si="0"/>
        <v>0.16649999999999998</v>
      </c>
      <c r="K52" s="16">
        <f t="shared" si="9"/>
        <v>1.9260356323851813E-2</v>
      </c>
      <c r="L52" s="51">
        <f>VLOOKUP(A52,LIBOR!$A$3:B2147,2,1)</f>
        <v>1.075</v>
      </c>
      <c r="M52">
        <v>565930.65</v>
      </c>
      <c r="N52" s="2">
        <v>590590.91</v>
      </c>
      <c r="O52" s="3">
        <f t="shared" si="3"/>
        <v>2.7858677067172266E-5</v>
      </c>
      <c r="P52" s="16">
        <f t="shared" si="10"/>
        <v>0.14723964367614817</v>
      </c>
      <c r="Q52" s="2">
        <f t="shared" si="4"/>
        <v>16.945999999999998</v>
      </c>
      <c r="R52" s="2">
        <f t="shared" si="5"/>
        <v>18.148000000000003</v>
      </c>
      <c r="S52" s="3">
        <f t="shared" si="13"/>
        <v>-1</v>
      </c>
      <c r="T52" s="3">
        <f t="shared" si="7"/>
        <v>0</v>
      </c>
      <c r="U52" s="16">
        <f>VLOOKUP(P52,Table!$D$6:$G$15,MATCH(VALUE(T52)&amp;"E",Table!$D$5:$G$5,0),1)*IF(Y52=1,0,1)</f>
        <v>0.9</v>
      </c>
      <c r="V52" s="3">
        <f t="shared" si="14"/>
        <v>9.9999999999999978E-2</v>
      </c>
      <c r="W52" s="3">
        <f t="shared" si="15"/>
        <v>98672.610366325927</v>
      </c>
      <c r="Y52" s="16">
        <f t="shared" si="16"/>
        <v>0</v>
      </c>
      <c r="Z52" s="16">
        <f t="shared" si="17"/>
        <v>0</v>
      </c>
      <c r="AA52" s="3">
        <f t="shared" si="11"/>
        <v>0</v>
      </c>
      <c r="AB52" s="2">
        <f t="shared" si="18"/>
        <v>101190.36235883963</v>
      </c>
      <c r="AE52" s="16" t="str">
        <f t="shared" si="12"/>
        <v/>
      </c>
      <c r="AG52" s="16">
        <f t="shared" si="21"/>
        <v>54.437555697077507</v>
      </c>
      <c r="AH52" s="24">
        <f t="shared" si="19"/>
        <v>57.973060641411379</v>
      </c>
      <c r="AL52" s="2">
        <f t="shared" si="22"/>
        <v>57.973060641411379</v>
      </c>
      <c r="AM52" s="27">
        <f t="shared" si="23"/>
        <v>0</v>
      </c>
      <c r="AN52" s="35">
        <v>0</v>
      </c>
      <c r="AP52" s="2" t="str">
        <f t="shared" si="20"/>
        <v/>
      </c>
    </row>
    <row r="53" spans="1:42" x14ac:dyDescent="0.25">
      <c r="A53" s="49">
        <v>38079</v>
      </c>
      <c r="B53" s="47">
        <v>1141.81</v>
      </c>
      <c r="C53" s="27">
        <f t="shared" si="1"/>
        <v>8.5146223623659978E-3</v>
      </c>
      <c r="D53" s="27">
        <f t="shared" si="2"/>
        <v>3.0146185704817974E-2</v>
      </c>
      <c r="E53" s="5">
        <f t="shared" si="8"/>
        <v>0</v>
      </c>
      <c r="F53" s="44">
        <v>1673.405</v>
      </c>
      <c r="G53" s="45">
        <v>1673.405</v>
      </c>
      <c r="H53" s="48">
        <v>1141.81</v>
      </c>
      <c r="I53" s="42">
        <v>15.64</v>
      </c>
      <c r="J53" s="16">
        <f t="shared" si="0"/>
        <v>0.15640000000000001</v>
      </c>
      <c r="K53" s="16">
        <f t="shared" si="9"/>
        <v>9.4590957162221656E-3</v>
      </c>
      <c r="L53" s="51">
        <f>VLOOKUP(A53,LIBOR!$A$3:B2148,2,1)</f>
        <v>1.05375</v>
      </c>
      <c r="M53">
        <v>539415.29</v>
      </c>
      <c r="N53" s="2">
        <v>562904.63</v>
      </c>
      <c r="O53" s="3">
        <f t="shared" si="3"/>
        <v>7.1886275183352948E-5</v>
      </c>
      <c r="P53" s="16">
        <f t="shared" si="10"/>
        <v>0.14694090428377785</v>
      </c>
      <c r="Q53" s="2">
        <f t="shared" si="4"/>
        <v>16.7</v>
      </c>
      <c r="R53" s="2">
        <f t="shared" si="5"/>
        <v>18.260499999999997</v>
      </c>
      <c r="S53" s="3">
        <f t="shared" si="13"/>
        <v>-1</v>
      </c>
      <c r="T53" s="3">
        <f t="shared" si="7"/>
        <v>0</v>
      </c>
      <c r="U53" s="16">
        <f>VLOOKUP(P53,Table!$D$6:$G$15,MATCH(VALUE(T53)&amp;"E",Table!$D$5:$G$5,0),1)*IF(Y53=1,0,1)</f>
        <v>0.9</v>
      </c>
      <c r="V53" s="3">
        <f t="shared" si="14"/>
        <v>9.9999999999999978E-2</v>
      </c>
      <c r="W53" s="3">
        <f t="shared" si="15"/>
        <v>98966.18757192971</v>
      </c>
      <c r="Y53" s="16">
        <f t="shared" si="16"/>
        <v>0</v>
      </c>
      <c r="Z53" s="16">
        <f t="shared" si="17"/>
        <v>0</v>
      </c>
      <c r="AA53" s="3">
        <f t="shared" si="11"/>
        <v>0</v>
      </c>
      <c r="AB53" s="2">
        <f t="shared" si="18"/>
        <v>101497.89006282471</v>
      </c>
      <c r="AE53" s="16" t="str">
        <f t="shared" si="12"/>
        <v/>
      </c>
      <c r="AG53" s="16">
        <f t="shared" si="21"/>
        <v>54.602996912266711</v>
      </c>
      <c r="AH53" s="24">
        <f t="shared" si="19"/>
        <v>58.147733138711367</v>
      </c>
      <c r="AL53" s="2">
        <f t="shared" si="22"/>
        <v>58.147733138711367</v>
      </c>
      <c r="AM53" s="27">
        <f t="shared" si="23"/>
        <v>0</v>
      </c>
      <c r="AN53" s="35">
        <v>0</v>
      </c>
      <c r="AP53" s="2" t="str">
        <f t="shared" si="20"/>
        <v/>
      </c>
    </row>
    <row r="54" spans="1:42" x14ac:dyDescent="0.25">
      <c r="A54" s="49">
        <v>38082</v>
      </c>
      <c r="B54" s="47">
        <v>1150.57</v>
      </c>
      <c r="C54" s="27">
        <f t="shared" si="1"/>
        <v>7.6720294970267222E-3</v>
      </c>
      <c r="D54" s="27">
        <f t="shared" si="2"/>
        <v>2.4813504265613684E-2</v>
      </c>
      <c r="E54" s="5">
        <f t="shared" si="8"/>
        <v>0</v>
      </c>
      <c r="F54" s="44">
        <v>1686.242</v>
      </c>
      <c r="G54" s="45">
        <v>1686.242</v>
      </c>
      <c r="H54" s="48">
        <v>1150.57</v>
      </c>
      <c r="I54" s="42">
        <v>14.97</v>
      </c>
      <c r="J54" s="16">
        <f t="shared" si="0"/>
        <v>0.1497</v>
      </c>
      <c r="K54" s="16">
        <f t="shared" si="9"/>
        <v>9.1192837334191923E-5</v>
      </c>
      <c r="L54" s="51">
        <f>VLOOKUP(A54,LIBOR!$A$3:B2149,2,1)</f>
        <v>1.05375</v>
      </c>
      <c r="M54">
        <v>532330.89</v>
      </c>
      <c r="N54" s="2">
        <v>555467.35</v>
      </c>
      <c r="O54" s="3">
        <f t="shared" si="3"/>
        <v>5.841161446578728E-5</v>
      </c>
      <c r="P54" s="16">
        <f t="shared" si="10"/>
        <v>0.14960880716266581</v>
      </c>
      <c r="Q54" s="2">
        <f t="shared" si="4"/>
        <v>16.361999999999998</v>
      </c>
      <c r="R54" s="2">
        <f t="shared" si="5"/>
        <v>18.3185</v>
      </c>
      <c r="S54" s="3">
        <f t="shared" si="13"/>
        <v>-1</v>
      </c>
      <c r="T54" s="3">
        <f t="shared" si="7"/>
        <v>0</v>
      </c>
      <c r="U54" s="16">
        <f>VLOOKUP(P54,Table!$D$6:$G$15,MATCH(VALUE(T54)&amp;"E",Table!$D$5:$G$5,0),1)*IF(Y54=1,0,1)</f>
        <v>0.9</v>
      </c>
      <c r="V54" s="3">
        <f t="shared" si="14"/>
        <v>9.9999999999999978E-2</v>
      </c>
      <c r="W54" s="3">
        <f t="shared" si="15"/>
        <v>99518.774568676847</v>
      </c>
      <c r="X54">
        <f>W53/W48-1</f>
        <v>1.560038670785846E-2</v>
      </c>
      <c r="Y54" s="16">
        <f t="shared" si="16"/>
        <v>0</v>
      </c>
      <c r="Z54" s="16">
        <f t="shared" si="17"/>
        <v>0</v>
      </c>
      <c r="AA54" s="3">
        <f t="shared" si="11"/>
        <v>0</v>
      </c>
      <c r="AB54" s="2">
        <f t="shared" si="18"/>
        <v>102065.33622936456</v>
      </c>
      <c r="AE54" s="16" t="str">
        <f t="shared" si="12"/>
        <v/>
      </c>
      <c r="AG54" s="16">
        <f t="shared" si="21"/>
        <v>54.908266916010383</v>
      </c>
      <c r="AH54" s="24">
        <f t="shared" si="19"/>
        <v>58.468255198897978</v>
      </c>
      <c r="AL54" s="2">
        <f t="shared" si="22"/>
        <v>58.468255198897978</v>
      </c>
      <c r="AM54" s="27">
        <f t="shared" si="23"/>
        <v>0</v>
      </c>
      <c r="AN54" s="35">
        <v>0</v>
      </c>
      <c r="AP54" s="2" t="str">
        <f t="shared" si="20"/>
        <v/>
      </c>
    </row>
    <row r="55" spans="1:42" x14ac:dyDescent="0.25">
      <c r="A55" s="49">
        <v>38083</v>
      </c>
      <c r="B55" s="47">
        <v>1148.1600000000001</v>
      </c>
      <c r="C55" s="27">
        <f t="shared" si="1"/>
        <v>-2.0946139739431713E-3</v>
      </c>
      <c r="D55" s="27">
        <f t="shared" si="2"/>
        <v>1.8683147688304813E-2</v>
      </c>
      <c r="E55" s="5">
        <f t="shared" si="8"/>
        <v>0</v>
      </c>
      <c r="F55" s="44">
        <v>1683.229</v>
      </c>
      <c r="G55" s="45">
        <v>1683.229</v>
      </c>
      <c r="H55" s="48">
        <v>1148.1600000000001</v>
      </c>
      <c r="I55" s="42">
        <v>15.32</v>
      </c>
      <c r="J55" s="16">
        <f t="shared" si="0"/>
        <v>0.1532</v>
      </c>
      <c r="K55" s="16">
        <f t="shared" si="9"/>
        <v>1.7905869383778028E-3</v>
      </c>
      <c r="L55" s="51">
        <f>VLOOKUP(A55,LIBOR!$A$3:B2150,2,1)</f>
        <v>1.05375</v>
      </c>
      <c r="M55">
        <v>541286.17000000004</v>
      </c>
      <c r="N55" s="2">
        <v>564797.48</v>
      </c>
      <c r="O55" s="3">
        <f t="shared" si="3"/>
        <v>4.3966153042139639E-6</v>
      </c>
      <c r="P55" s="16">
        <f t="shared" si="10"/>
        <v>0.1514094130616222</v>
      </c>
      <c r="Q55" s="2">
        <f t="shared" si="4"/>
        <v>16.056000000000001</v>
      </c>
      <c r="R55" s="2">
        <f t="shared" si="5"/>
        <v>18.277499999999996</v>
      </c>
      <c r="S55" s="3">
        <f t="shared" si="13"/>
        <v>-1</v>
      </c>
      <c r="T55" s="3">
        <f t="shared" si="7"/>
        <v>0</v>
      </c>
      <c r="U55" s="16">
        <f>VLOOKUP(P55,Table!$D$6:$G$15,MATCH(VALUE(T55)&amp;"E",Table!$D$5:$G$5,0),1)*IF(Y55=1,0,1)</f>
        <v>0.9</v>
      </c>
      <c r="V55" s="3">
        <f t="shared" si="14"/>
        <v>9.9999999999999978E-2</v>
      </c>
      <c r="W55" s="3">
        <f t="shared" si="15"/>
        <v>99498.327193237841</v>
      </c>
      <c r="X55" s="3">
        <f>W54/W49-1</f>
        <v>1.4769783864513775E-2</v>
      </c>
      <c r="Y55" s="16">
        <f t="shared" si="16"/>
        <v>0</v>
      </c>
      <c r="Z55" s="16">
        <f t="shared" si="17"/>
        <v>0</v>
      </c>
      <c r="AA55" s="3">
        <f t="shared" si="11"/>
        <v>0</v>
      </c>
      <c r="AB55" s="2">
        <f t="shared" si="18"/>
        <v>102072.90384434513</v>
      </c>
      <c r="AE55" s="16" t="str">
        <f t="shared" si="12"/>
        <v/>
      </c>
      <c r="AG55" s="16">
        <f t="shared" si="21"/>
        <v>54.912338079038115</v>
      </c>
      <c r="AH55" s="24">
        <f t="shared" si="19"/>
        <v>58.471068427244184</v>
      </c>
      <c r="AL55" s="2">
        <f t="shared" si="22"/>
        <v>58.471068427244184</v>
      </c>
      <c r="AM55" s="27">
        <f t="shared" si="23"/>
        <v>0</v>
      </c>
      <c r="AN55" s="35">
        <v>0</v>
      </c>
      <c r="AP55" s="2" t="str">
        <f t="shared" si="20"/>
        <v/>
      </c>
    </row>
    <row r="56" spans="1:42" x14ac:dyDescent="0.25">
      <c r="A56" s="49">
        <v>38084</v>
      </c>
      <c r="B56" s="47">
        <v>1140.53</v>
      </c>
      <c r="C56" s="27">
        <f t="shared" si="1"/>
        <v>-6.645415273132782E-3</v>
      </c>
      <c r="D56" s="27">
        <f t="shared" si="2"/>
        <v>1.2738708457762926E-2</v>
      </c>
      <c r="E56" s="5">
        <f t="shared" si="8"/>
        <v>0</v>
      </c>
      <c r="F56" s="44">
        <v>1672.1369999999999</v>
      </c>
      <c r="G56" s="45">
        <v>1672.1369999999999</v>
      </c>
      <c r="H56" s="48">
        <v>1140.53</v>
      </c>
      <c r="I56" s="42">
        <v>15.76</v>
      </c>
      <c r="J56" s="16">
        <f t="shared" si="0"/>
        <v>0.15759999999999999</v>
      </c>
      <c r="K56" s="16">
        <f t="shared" si="9"/>
        <v>6.1364095536765584E-3</v>
      </c>
      <c r="L56" s="51">
        <f>VLOOKUP(A56,LIBOR!$A$3:B2151,2,1)</f>
        <v>1.05375</v>
      </c>
      <c r="M56">
        <v>549506.75</v>
      </c>
      <c r="N56" s="2">
        <v>573360.52</v>
      </c>
      <c r="O56" s="16">
        <f t="shared" si="3"/>
        <v>4.4456814540292823E-5</v>
      </c>
      <c r="P56" s="16">
        <f t="shared" ref="P56:P119" si="24">SQRT(252*SUM(O34:O55)/22)</f>
        <v>0.15146359044632343</v>
      </c>
      <c r="Q56" s="2">
        <f t="shared" si="4"/>
        <v>15.863999999999999</v>
      </c>
      <c r="R56" s="2">
        <f t="shared" si="5"/>
        <v>18.213500000000003</v>
      </c>
      <c r="S56" s="16">
        <f t="shared" ref="S56:S119" si="25">IF(Q56&gt;=R56,1,-1)</f>
        <v>-1</v>
      </c>
      <c r="T56" s="16">
        <f t="shared" ref="T56:T119" si="26">IF(SUM(S47:S56)=-10,-1,IF(SUM(S47:S56)&lt;10,0,1))</f>
        <v>0</v>
      </c>
      <c r="U56" s="16">
        <f>VLOOKUP(P56,Table!$D$6:$G$15,MATCH(VALUE(T56)&amp;"E",Table!$D$5:$G$5,0),1)*IF(Y56=1,0,1)</f>
        <v>0.9</v>
      </c>
      <c r="V56" s="16">
        <f t="shared" ref="V56:V119" si="27">(1-U56)*IF(Y56=1,0,1)</f>
        <v>9.9999999999999978E-2</v>
      </c>
      <c r="W56" s="16">
        <f t="shared" si="15"/>
        <v>99054.092235792443</v>
      </c>
      <c r="X56" s="16">
        <f t="shared" ref="X56:X119" si="28">W55/W50-1</f>
        <v>1.3757550906031035E-2</v>
      </c>
      <c r="Y56" s="16">
        <f t="shared" si="16"/>
        <v>0</v>
      </c>
      <c r="Z56" s="16">
        <f t="shared" ref="Z56:Z119" si="29">Y56*20</f>
        <v>0</v>
      </c>
      <c r="AA56" s="16">
        <f t="shared" si="11"/>
        <v>0</v>
      </c>
      <c r="AB56" s="2">
        <f t="shared" si="18"/>
        <v>101622.55498135401</v>
      </c>
      <c r="AE56" s="16" t="str">
        <f t="shared" si="12"/>
        <v/>
      </c>
      <c r="AG56" s="16">
        <f t="shared" si="21"/>
        <v>54.670063115882471</v>
      </c>
      <c r="AH56" s="24">
        <f t="shared" si="19"/>
        <v>58.211577098556702</v>
      </c>
      <c r="AL56" s="2">
        <f t="shared" si="22"/>
        <v>58.471068427244184</v>
      </c>
      <c r="AM56" s="27">
        <f t="shared" si="23"/>
        <v>-4.4379440237246603E-3</v>
      </c>
      <c r="AN56" s="35">
        <v>0</v>
      </c>
      <c r="AP56" s="2" t="str">
        <f t="shared" si="20"/>
        <v/>
      </c>
    </row>
    <row r="57" spans="1:42" x14ac:dyDescent="0.25">
      <c r="A57" s="49">
        <v>38085</v>
      </c>
      <c r="B57" s="47">
        <v>1139.32</v>
      </c>
      <c r="C57" s="27">
        <f t="shared" si="1"/>
        <v>-1.0609102785547053E-3</v>
      </c>
      <c r="D57" s="27">
        <f t="shared" si="2"/>
        <v>6.3857123337620614E-3</v>
      </c>
      <c r="E57" s="5">
        <f t="shared" si="8"/>
        <v>0</v>
      </c>
      <c r="F57" s="44">
        <v>1670.356</v>
      </c>
      <c r="G57" s="45">
        <v>1670.356</v>
      </c>
      <c r="H57" s="48">
        <v>1139.32</v>
      </c>
      <c r="I57" s="42">
        <v>16.260000000000002</v>
      </c>
      <c r="J57" s="16">
        <f t="shared" si="0"/>
        <v>0.16260000000000002</v>
      </c>
      <c r="K57" s="16">
        <f t="shared" si="9"/>
        <v>1.2117258319291224E-2</v>
      </c>
      <c r="L57" s="51">
        <f>VLOOKUP(A57,LIBOR!$A$3:B2152,2,1)</f>
        <v>1.0575000000000001</v>
      </c>
      <c r="M57">
        <v>549391.91</v>
      </c>
      <c r="N57" s="2">
        <v>573225.87</v>
      </c>
      <c r="O57" s="16">
        <f t="shared" si="3"/>
        <v>1.1267258685176803E-6</v>
      </c>
      <c r="P57" s="16">
        <f t="shared" si="24"/>
        <v>0.1504827416807088</v>
      </c>
      <c r="Q57" s="2">
        <f t="shared" si="4"/>
        <v>15.668000000000001</v>
      </c>
      <c r="R57" s="2">
        <f t="shared" si="5"/>
        <v>18.067999999999998</v>
      </c>
      <c r="S57" s="16">
        <f t="shared" si="25"/>
        <v>-1</v>
      </c>
      <c r="T57" s="16">
        <f t="shared" si="26"/>
        <v>0</v>
      </c>
      <c r="U57" s="16">
        <f>VLOOKUP(P57,Table!$D$6:$G$15,MATCH(VALUE(T57)&amp;"E",Table!$D$5:$G$5,0),1)*IF(Y57=1,0,1)</f>
        <v>0.9</v>
      </c>
      <c r="V57" s="16">
        <f t="shared" si="27"/>
        <v>9.9999999999999978E-2</v>
      </c>
      <c r="W57" s="16">
        <f t="shared" si="15"/>
        <v>98957.187260543506</v>
      </c>
      <c r="X57" s="16">
        <f t="shared" si="28"/>
        <v>8.3927528464806667E-3</v>
      </c>
      <c r="Y57" s="16">
        <f t="shared" si="16"/>
        <v>0</v>
      </c>
      <c r="Z57" s="16">
        <f t="shared" si="29"/>
        <v>0</v>
      </c>
      <c r="AA57" s="16">
        <f t="shared" si="11"/>
        <v>0</v>
      </c>
      <c r="AB57" s="2">
        <f t="shared" si="18"/>
        <v>101523.0164563946</v>
      </c>
      <c r="AE57" s="16" t="str">
        <f t="shared" si="12"/>
        <v/>
      </c>
      <c r="AG57" s="16">
        <f t="shared" si="21"/>
        <v>54.616514202031688</v>
      </c>
      <c r="AH57" s="24">
        <f t="shared" si="19"/>
        <v>58.153045686694711</v>
      </c>
      <c r="AL57" s="2">
        <f t="shared" si="22"/>
        <v>58.471068427244184</v>
      </c>
      <c r="AM57" s="27">
        <f t="shared" si="23"/>
        <v>-5.4389760458232184E-3</v>
      </c>
      <c r="AN57" s="35">
        <v>0</v>
      </c>
      <c r="AP57" s="2" t="str">
        <f t="shared" si="20"/>
        <v/>
      </c>
    </row>
    <row r="58" spans="1:42" x14ac:dyDescent="0.25">
      <c r="A58" s="49">
        <v>38089</v>
      </c>
      <c r="B58" s="47">
        <v>1145.2</v>
      </c>
      <c r="C58" s="27">
        <f t="shared" si="1"/>
        <v>5.1609732120914131E-3</v>
      </c>
      <c r="D58" s="27">
        <f t="shared" si="2"/>
        <v>3.0320631834874767E-3</v>
      </c>
      <c r="E58" s="5">
        <f t="shared" si="8"/>
        <v>0</v>
      </c>
      <c r="F58" s="44">
        <v>1679.018</v>
      </c>
      <c r="G58" s="45">
        <v>1679.018</v>
      </c>
      <c r="H58" s="48">
        <v>1145.2</v>
      </c>
      <c r="I58" s="42">
        <v>15.28</v>
      </c>
      <c r="J58" s="16">
        <f t="shared" si="0"/>
        <v>0.15279999999999999</v>
      </c>
      <c r="K58" s="16">
        <f t="shared" si="9"/>
        <v>3.5541683266807067E-3</v>
      </c>
      <c r="L58" s="51">
        <f>VLOOKUP(A58,LIBOR!$A$3:B2153,2,1)</f>
        <v>1.0575000000000001</v>
      </c>
      <c r="M58">
        <v>535330.56999999995</v>
      </c>
      <c r="N58" s="2">
        <v>558495.21</v>
      </c>
      <c r="O58" s="16">
        <f t="shared" si="3"/>
        <v>2.6498825947361262E-5</v>
      </c>
      <c r="P58" s="16">
        <f t="shared" si="24"/>
        <v>0.14924583167331928</v>
      </c>
      <c r="Q58" s="2">
        <f t="shared" si="4"/>
        <v>15.59</v>
      </c>
      <c r="R58" s="2">
        <f t="shared" si="5"/>
        <v>17.847499999999997</v>
      </c>
      <c r="S58" s="16">
        <f t="shared" si="25"/>
        <v>-1</v>
      </c>
      <c r="T58" s="16">
        <f t="shared" si="26"/>
        <v>0</v>
      </c>
      <c r="U58" s="16">
        <f>VLOOKUP(P58,Table!$D$6:$G$15,MATCH(VALUE(T58)&amp;"E",Table!$D$5:$G$5,0),1)*IF(Y58=1,0,1)</f>
        <v>0.9</v>
      </c>
      <c r="V58" s="16">
        <f t="shared" si="27"/>
        <v>9.9999999999999978E-2</v>
      </c>
      <c r="W58" s="16">
        <f t="shared" si="15"/>
        <v>99162.532632882605</v>
      </c>
      <c r="X58" s="16">
        <f t="shared" si="28"/>
        <v>2.8840515433925518E-3</v>
      </c>
      <c r="Y58" s="16">
        <f t="shared" si="16"/>
        <v>0</v>
      </c>
      <c r="Z58" s="16">
        <f t="shared" si="29"/>
        <v>0</v>
      </c>
      <c r="AA58" s="16">
        <f t="shared" si="11"/>
        <v>0</v>
      </c>
      <c r="AB58" s="2">
        <f t="shared" si="18"/>
        <v>101736.99771275758</v>
      </c>
      <c r="AE58" s="16" t="str">
        <f t="shared" si="12"/>
        <v/>
      </c>
      <c r="AG58" s="16">
        <f t="shared" si="21"/>
        <v>54.731630071664434</v>
      </c>
      <c r="AH58" s="24">
        <f t="shared" si="19"/>
        <v>58.269548731825168</v>
      </c>
      <c r="AL58" s="2">
        <f t="shared" si="22"/>
        <v>58.471068427244184</v>
      </c>
      <c r="AM58" s="27">
        <f t="shared" si="23"/>
        <v>-3.4464856011613421E-3</v>
      </c>
      <c r="AN58" s="35">
        <v>0</v>
      </c>
      <c r="AP58" s="2" t="str">
        <f t="shared" si="20"/>
        <v/>
      </c>
    </row>
    <row r="59" spans="1:42" x14ac:dyDescent="0.25">
      <c r="A59" s="49">
        <v>38090</v>
      </c>
      <c r="B59" s="47">
        <v>1129.44</v>
      </c>
      <c r="C59" s="27">
        <f t="shared" si="1"/>
        <v>-1.3761788333915503E-2</v>
      </c>
      <c r="D59" s="27">
        <f t="shared" si="2"/>
        <v>-1.8401754647454749E-2</v>
      </c>
      <c r="E59" s="5">
        <f t="shared" si="8"/>
        <v>0</v>
      </c>
      <c r="F59" s="44">
        <v>1655.991</v>
      </c>
      <c r="G59" s="45">
        <v>1655.991</v>
      </c>
      <c r="H59" s="48">
        <v>1129.44</v>
      </c>
      <c r="I59" s="42">
        <v>17.260000000000002</v>
      </c>
      <c r="J59" s="16">
        <f t="shared" si="0"/>
        <v>0.1726</v>
      </c>
      <c r="K59" s="16">
        <f t="shared" si="9"/>
        <v>3.0865024763182564E-2</v>
      </c>
      <c r="L59" s="51">
        <f>VLOOKUP(A59,LIBOR!$A$3:B2154,2,1)</f>
        <v>1.0662499999999999</v>
      </c>
      <c r="M59">
        <v>555819.63</v>
      </c>
      <c r="N59" s="2">
        <v>579856.66</v>
      </c>
      <c r="O59" s="16">
        <f t="shared" si="3"/>
        <v>1.9202641444067447E-4</v>
      </c>
      <c r="P59" s="16">
        <f t="shared" si="24"/>
        <v>0.14173497523681744</v>
      </c>
      <c r="Q59" s="2">
        <f t="shared" si="4"/>
        <v>15.518000000000001</v>
      </c>
      <c r="R59" s="2">
        <f t="shared" si="5"/>
        <v>17.696499999999997</v>
      </c>
      <c r="S59" s="16">
        <f t="shared" si="25"/>
        <v>-1</v>
      </c>
      <c r="T59" s="16">
        <f t="shared" si="26"/>
        <v>0</v>
      </c>
      <c r="U59" s="16">
        <f>VLOOKUP(P59,Table!$D$6:$G$15,MATCH(VALUE(T59)&amp;"E",Table!$D$5:$G$5,0),1)*IF(Y59=1,0,1)</f>
        <v>0.9</v>
      </c>
      <c r="V59" s="16">
        <f t="shared" si="27"/>
        <v>9.9999999999999978E-2</v>
      </c>
      <c r="W59" s="16">
        <f t="shared" si="15"/>
        <v>98313.623304527922</v>
      </c>
      <c r="X59" s="16">
        <f t="shared" si="28"/>
        <v>1.9839610453842305E-3</v>
      </c>
      <c r="Y59" s="16">
        <f t="shared" si="16"/>
        <v>0</v>
      </c>
      <c r="Z59" s="16">
        <f t="shared" si="29"/>
        <v>0</v>
      </c>
      <c r="AA59" s="16">
        <f t="shared" si="11"/>
        <v>0</v>
      </c>
      <c r="AB59" s="2">
        <f t="shared" si="18"/>
        <v>100870.63171490612</v>
      </c>
      <c r="AE59" s="16" t="str">
        <f t="shared" si="12"/>
        <v/>
      </c>
      <c r="AG59" s="16">
        <f t="shared" si="21"/>
        <v>54.265549645004384</v>
      </c>
      <c r="AH59" s="24">
        <f t="shared" si="19"/>
        <v>57.771836613881483</v>
      </c>
      <c r="AL59" s="2">
        <f t="shared" si="22"/>
        <v>58.471068427244184</v>
      </c>
      <c r="AM59" s="27">
        <f t="shared" si="23"/>
        <v>-1.1958594774657771E-2</v>
      </c>
      <c r="AN59" s="35">
        <v>0</v>
      </c>
      <c r="AP59" s="2" t="str">
        <f t="shared" si="20"/>
        <v/>
      </c>
    </row>
    <row r="60" spans="1:42" x14ac:dyDescent="0.25">
      <c r="A60" s="49">
        <v>38091</v>
      </c>
      <c r="B60" s="47">
        <v>1128.17</v>
      </c>
      <c r="C60" s="27">
        <f t="shared" si="1"/>
        <v>-1.1244510553902742E-3</v>
      </c>
      <c r="D60" s="27">
        <f t="shared" si="2"/>
        <v>-1.7431591728901852E-2</v>
      </c>
      <c r="E60" s="5">
        <f t="shared" si="8"/>
        <v>0</v>
      </c>
      <c r="F60" s="44">
        <v>1654.174</v>
      </c>
      <c r="G60" s="45">
        <v>1654.174</v>
      </c>
      <c r="H60" s="48">
        <v>1128.17</v>
      </c>
      <c r="I60" s="42">
        <v>15.62</v>
      </c>
      <c r="J60" s="16">
        <f t="shared" si="0"/>
        <v>0.15620000000000001</v>
      </c>
      <c r="K60" s="16">
        <f t="shared" si="9"/>
        <v>1.6226432107371791E-2</v>
      </c>
      <c r="L60" s="51">
        <f>VLOOKUP(A60,LIBOR!$A$3:B2155,2,1)</f>
        <v>1.0674999999999999</v>
      </c>
      <c r="M60">
        <v>560279.68999999994</v>
      </c>
      <c r="N60" s="2">
        <v>584494.84</v>
      </c>
      <c r="O60" s="16">
        <f t="shared" si="3"/>
        <v>1.2658133877946418E-6</v>
      </c>
      <c r="P60" s="16">
        <f t="shared" si="24"/>
        <v>0.13997356789262821</v>
      </c>
      <c r="Q60" s="2">
        <f t="shared" si="4"/>
        <v>15.976000000000003</v>
      </c>
      <c r="R60" s="2">
        <f t="shared" si="5"/>
        <v>17.502999999999997</v>
      </c>
      <c r="S60" s="16">
        <f t="shared" si="25"/>
        <v>-1</v>
      </c>
      <c r="T60" s="16">
        <f t="shared" si="26"/>
        <v>-1</v>
      </c>
      <c r="U60" s="16">
        <f>VLOOKUP(P60,Table!$D$6:$G$15,MATCH(VALUE(T60)&amp;"E",Table!$D$5:$G$5,0),1)*IF(Y60=1,0,1)</f>
        <v>0.97499999999999998</v>
      </c>
      <c r="V60" s="16">
        <f t="shared" si="27"/>
        <v>2.5000000000000022E-2</v>
      </c>
      <c r="W60" s="16">
        <f t="shared" si="15"/>
        <v>98292.768816098149</v>
      </c>
      <c r="X60" s="16">
        <f t="shared" si="28"/>
        <v>-1.2109788021126278E-2</v>
      </c>
      <c r="Y60" s="16">
        <f t="shared" si="16"/>
        <v>0</v>
      </c>
      <c r="Z60" s="16">
        <f t="shared" si="29"/>
        <v>0</v>
      </c>
      <c r="AA60" s="16">
        <f t="shared" si="11"/>
        <v>0</v>
      </c>
      <c r="AB60" s="2">
        <f t="shared" si="18"/>
        <v>100851.96298299627</v>
      </c>
      <c r="AE60" s="16" t="str">
        <f t="shared" si="12"/>
        <v/>
      </c>
      <c r="AG60" s="16">
        <f t="shared" si="21"/>
        <v>54.255506394743726</v>
      </c>
      <c r="AH60" s="24">
        <f t="shared" si="19"/>
        <v>57.759641061840497</v>
      </c>
      <c r="AL60" s="2">
        <f t="shared" si="22"/>
        <v>58.471068427244184</v>
      </c>
      <c r="AM60" s="27">
        <f t="shared" si="23"/>
        <v>-1.216716890146996E-2</v>
      </c>
      <c r="AN60" s="35">
        <v>0</v>
      </c>
      <c r="AP60" s="2" t="str">
        <f t="shared" si="20"/>
        <v/>
      </c>
    </row>
    <row r="61" spans="1:42" x14ac:dyDescent="0.25">
      <c r="A61" s="49">
        <v>38092</v>
      </c>
      <c r="B61" s="47">
        <v>1128.8399999999999</v>
      </c>
      <c r="C61" s="27">
        <f t="shared" si="1"/>
        <v>5.9388212769340143E-4</v>
      </c>
      <c r="D61" s="27">
        <f t="shared" si="2"/>
        <v>-1.0192294328075668E-2</v>
      </c>
      <c r="E61" s="5">
        <f t="shared" si="8"/>
        <v>0</v>
      </c>
      <c r="F61" s="44">
        <v>1655.15</v>
      </c>
      <c r="G61" s="45">
        <v>1655.15</v>
      </c>
      <c r="H61" s="48">
        <v>1128.8399999999999</v>
      </c>
      <c r="I61" s="42">
        <v>15.74</v>
      </c>
      <c r="J61" s="16">
        <f t="shared" si="0"/>
        <v>0.15740000000000001</v>
      </c>
      <c r="K61" s="16">
        <f t="shared" si="9"/>
        <v>2.379314556256365E-2</v>
      </c>
      <c r="L61" s="51">
        <f>VLOOKUP(A61,LIBOR!$A$3:B2156,2,1)</f>
        <v>1.0874999999999999</v>
      </c>
      <c r="M61">
        <v>556417.03</v>
      </c>
      <c r="N61" s="2">
        <v>580450.37</v>
      </c>
      <c r="O61" s="16">
        <f t="shared" si="3"/>
        <v>3.5248663572038498E-7</v>
      </c>
      <c r="P61" s="16">
        <f t="shared" si="24"/>
        <v>0.13360685443743636</v>
      </c>
      <c r="Q61" s="2">
        <f t="shared" si="4"/>
        <v>16.036000000000001</v>
      </c>
      <c r="R61" s="2">
        <f t="shared" si="5"/>
        <v>17.266999999999999</v>
      </c>
      <c r="S61" s="16">
        <f t="shared" si="25"/>
        <v>-1</v>
      </c>
      <c r="T61" s="16">
        <f t="shared" si="26"/>
        <v>-1</v>
      </c>
      <c r="U61" s="16">
        <f>VLOOKUP(P61,Table!$D$6:$G$15,MATCH(VALUE(T61)&amp;"E",Table!$D$5:$G$5,0),1)*IF(Y61=1,0,1)</f>
        <v>0.97499999999999998</v>
      </c>
      <c r="V61" s="16">
        <f t="shared" si="27"/>
        <v>2.5000000000000022E-2</v>
      </c>
      <c r="W61" s="16">
        <f t="shared" si="15"/>
        <v>98332.680112815491</v>
      </c>
      <c r="X61" s="16">
        <f t="shared" si="28"/>
        <v>-1.211636829630669E-2</v>
      </c>
      <c r="Y61" s="16">
        <f t="shared" si="16"/>
        <v>0</v>
      </c>
      <c r="Z61" s="16">
        <f t="shared" si="29"/>
        <v>0</v>
      </c>
      <c r="AA61" s="16">
        <f t="shared" si="11"/>
        <v>0</v>
      </c>
      <c r="AB61" s="2">
        <f t="shared" si="18"/>
        <v>100892.5980453361</v>
      </c>
      <c r="AE61" s="16" t="str">
        <f t="shared" si="12"/>
        <v/>
      </c>
      <c r="AG61" s="16">
        <f t="shared" si="21"/>
        <v>54.277366910091366</v>
      </c>
      <c r="AH61" s="24">
        <f t="shared" si="19"/>
        <v>57.781409516967976</v>
      </c>
      <c r="AL61" s="2">
        <f t="shared" si="22"/>
        <v>58.471068427244184</v>
      </c>
      <c r="AM61" s="27">
        <f t="shared" si="23"/>
        <v>-1.1794874436651615E-2</v>
      </c>
      <c r="AN61" s="35">
        <v>0</v>
      </c>
      <c r="AP61" s="2" t="str">
        <f t="shared" si="20"/>
        <v/>
      </c>
    </row>
    <row r="62" spans="1:42" x14ac:dyDescent="0.25">
      <c r="A62" s="49">
        <v>38093</v>
      </c>
      <c r="B62" s="47">
        <v>1134.6099999999999</v>
      </c>
      <c r="C62" s="27">
        <f t="shared" si="1"/>
        <v>5.1114418340951762E-3</v>
      </c>
      <c r="D62" s="27">
        <f t="shared" si="2"/>
        <v>-4.0199422154257869E-3</v>
      </c>
      <c r="E62" s="5">
        <f t="shared" si="8"/>
        <v>0</v>
      </c>
      <c r="F62" s="44">
        <v>1663.6189999999999</v>
      </c>
      <c r="G62" s="45">
        <v>1663.6189999999999</v>
      </c>
      <c r="H62" s="48">
        <v>1134.6099999999999</v>
      </c>
      <c r="I62" s="42">
        <v>14.94</v>
      </c>
      <c r="J62" s="16">
        <f t="shared" si="0"/>
        <v>0.14940000000000001</v>
      </c>
      <c r="K62" s="16">
        <f t="shared" si="9"/>
        <v>2.5054372279624648E-2</v>
      </c>
      <c r="L62" s="51">
        <f>VLOOKUP(A62,LIBOR!$A$3:B2157,2,1)</f>
        <v>1.05125</v>
      </c>
      <c r="M62">
        <v>544815.71</v>
      </c>
      <c r="N62" s="2">
        <v>568333.18000000005</v>
      </c>
      <c r="O62" s="16">
        <f t="shared" si="3"/>
        <v>2.5993914645760643E-5</v>
      </c>
      <c r="P62" s="16">
        <f t="shared" si="24"/>
        <v>0.12434562772037536</v>
      </c>
      <c r="Q62" s="2">
        <f t="shared" si="4"/>
        <v>16.032</v>
      </c>
      <c r="R62" s="2">
        <f t="shared" si="5"/>
        <v>17.148499999999999</v>
      </c>
      <c r="S62" s="16">
        <f t="shared" si="25"/>
        <v>-1</v>
      </c>
      <c r="T62" s="16">
        <f t="shared" si="26"/>
        <v>-1</v>
      </c>
      <c r="U62" s="16">
        <f>VLOOKUP(P62,Table!$D$6:$G$15,MATCH(VALUE(T62)&amp;"E",Table!$D$5:$G$5,0),1)*IF(Y62=1,0,1)</f>
        <v>0.97499999999999998</v>
      </c>
      <c r="V62" s="16">
        <f t="shared" si="27"/>
        <v>2.5000000000000022E-2</v>
      </c>
      <c r="W62" s="16">
        <f t="shared" si="15"/>
        <v>98771.417753836082</v>
      </c>
      <c r="X62" s="16">
        <f t="shared" si="28"/>
        <v>-7.2830118038906821E-3</v>
      </c>
      <c r="Y62" s="16">
        <f t="shared" si="16"/>
        <v>0</v>
      </c>
      <c r="Z62" s="16">
        <f t="shared" si="29"/>
        <v>0</v>
      </c>
      <c r="AA62" s="16">
        <f t="shared" si="11"/>
        <v>0</v>
      </c>
      <c r="AB62" s="2">
        <f t="shared" si="18"/>
        <v>101343.34447951769</v>
      </c>
      <c r="AE62" s="16" t="str">
        <f t="shared" si="12"/>
        <v/>
      </c>
      <c r="AG62" s="16">
        <f t="shared" si="21"/>
        <v>54.51985575531365</v>
      </c>
      <c r="AH62" s="24">
        <f t="shared" si="19"/>
        <v>58.038042358009392</v>
      </c>
      <c r="AL62" s="2">
        <f t="shared" si="22"/>
        <v>58.471068427244184</v>
      </c>
      <c r="AM62" s="27">
        <f t="shared" si="23"/>
        <v>-7.405817627116007E-3</v>
      </c>
      <c r="AN62" s="35">
        <v>0</v>
      </c>
      <c r="AP62" s="2" t="str">
        <f t="shared" si="20"/>
        <v/>
      </c>
    </row>
    <row r="63" spans="1:42" x14ac:dyDescent="0.25">
      <c r="A63" s="49">
        <v>38096</v>
      </c>
      <c r="B63" s="47">
        <v>1135.82</v>
      </c>
      <c r="C63" s="27">
        <f t="shared" si="1"/>
        <v>1.0664457390645588E-3</v>
      </c>
      <c r="D63" s="27">
        <f t="shared" si="2"/>
        <v>-8.1144696884526413E-3</v>
      </c>
      <c r="E63" s="5">
        <f t="shared" si="8"/>
        <v>0</v>
      </c>
      <c r="F63" s="44">
        <v>1665.395</v>
      </c>
      <c r="G63" s="45">
        <v>1665.395</v>
      </c>
      <c r="H63" s="48">
        <v>1135.82</v>
      </c>
      <c r="I63" s="42">
        <v>15.42</v>
      </c>
      <c r="J63" s="16">
        <f t="shared" si="0"/>
        <v>0.1542</v>
      </c>
      <c r="K63" s="16">
        <f t="shared" si="9"/>
        <v>3.0105271461306676E-2</v>
      </c>
      <c r="L63" s="51">
        <f>VLOOKUP(A63,LIBOR!$A$3:B2158,2,1)</f>
        <v>1.0575000000000001</v>
      </c>
      <c r="M63">
        <v>539804.41</v>
      </c>
      <c r="N63" s="2">
        <v>563062.17000000004</v>
      </c>
      <c r="O63" s="16">
        <f t="shared" si="3"/>
        <v>1.1360948232115683E-6</v>
      </c>
      <c r="P63" s="16">
        <f t="shared" si="24"/>
        <v>0.12409472853869333</v>
      </c>
      <c r="Q63" s="2">
        <f t="shared" si="4"/>
        <v>15.768000000000001</v>
      </c>
      <c r="R63" s="2">
        <f t="shared" si="5"/>
        <v>16.969000000000001</v>
      </c>
      <c r="S63" s="16">
        <f t="shared" si="25"/>
        <v>-1</v>
      </c>
      <c r="T63" s="16">
        <f t="shared" si="26"/>
        <v>-1</v>
      </c>
      <c r="U63" s="16">
        <f>VLOOKUP(P63,Table!$D$6:$G$15,MATCH(VALUE(T63)&amp;"E",Table!$D$5:$G$5,0),1)*IF(Y63=1,0,1)</f>
        <v>0.97499999999999998</v>
      </c>
      <c r="V63" s="16">
        <f t="shared" si="27"/>
        <v>2.5000000000000022E-2</v>
      </c>
      <c r="W63" s="16">
        <f t="shared" si="15"/>
        <v>98851.217347611309</v>
      </c>
      <c r="X63" s="16">
        <f t="shared" si="28"/>
        <v>-1.8772714933611434E-3</v>
      </c>
      <c r="Y63" s="16">
        <f t="shared" si="16"/>
        <v>0</v>
      </c>
      <c r="Z63" s="16">
        <f t="shared" si="29"/>
        <v>0</v>
      </c>
      <c r="AA63" s="16">
        <f t="shared" si="11"/>
        <v>0</v>
      </c>
      <c r="AB63" s="2">
        <f t="shared" si="18"/>
        <v>101425.52475197818</v>
      </c>
      <c r="AE63" s="16" t="str">
        <f t="shared" si="12"/>
        <v/>
      </c>
      <c r="AG63" s="16">
        <f t="shared" si="21"/>
        <v>54.564066419797733</v>
      </c>
      <c r="AH63" s="24">
        <f t="shared" si="19"/>
        <v>58.080570658804156</v>
      </c>
      <c r="AL63" s="2">
        <f t="shared" si="22"/>
        <v>58.471068427244184</v>
      </c>
      <c r="AM63" s="27">
        <f t="shared" si="23"/>
        <v>-6.6784784157984944E-3</v>
      </c>
      <c r="AN63" s="35">
        <v>0</v>
      </c>
      <c r="AP63" s="2" t="str">
        <f t="shared" si="20"/>
        <v/>
      </c>
    </row>
    <row r="64" spans="1:42" x14ac:dyDescent="0.25">
      <c r="A64" s="49">
        <v>38097</v>
      </c>
      <c r="B64" s="47">
        <v>1118.1500000000001</v>
      </c>
      <c r="C64" s="27">
        <f t="shared" si="1"/>
        <v>-1.5557042489126705E-2</v>
      </c>
      <c r="D64" s="27">
        <f t="shared" si="2"/>
        <v>-9.9097238436638424E-3</v>
      </c>
      <c r="E64" s="5">
        <f t="shared" si="8"/>
        <v>0</v>
      </c>
      <c r="F64" s="44">
        <v>1639.4939999999999</v>
      </c>
      <c r="G64" s="45">
        <v>1639.4939999999999</v>
      </c>
      <c r="H64" s="48">
        <v>1118.1500000000001</v>
      </c>
      <c r="I64" s="42">
        <v>16.670000000000002</v>
      </c>
      <c r="J64" s="16">
        <f t="shared" si="0"/>
        <v>0.16670000000000001</v>
      </c>
      <c r="K64" s="16">
        <f t="shared" si="9"/>
        <v>4.9015555416254811E-2</v>
      </c>
      <c r="L64" s="51">
        <f>VLOOKUP(A64,LIBOR!$A$3:B2159,2,1)</f>
        <v>1.0549999999999999</v>
      </c>
      <c r="M64">
        <v>547849.6</v>
      </c>
      <c r="N64" s="2">
        <v>571439.35</v>
      </c>
      <c r="O64" s="16">
        <f t="shared" si="3"/>
        <v>2.4584117442663422E-4</v>
      </c>
      <c r="P64" s="16">
        <f t="shared" si="24"/>
        <v>0.1176844445837452</v>
      </c>
      <c r="Q64" s="2">
        <f t="shared" si="4"/>
        <v>15.796000000000001</v>
      </c>
      <c r="R64" s="2">
        <f t="shared" si="5"/>
        <v>16.782500000000002</v>
      </c>
      <c r="S64" s="16">
        <f t="shared" si="25"/>
        <v>-1</v>
      </c>
      <c r="T64" s="16">
        <f t="shared" si="26"/>
        <v>-1</v>
      </c>
      <c r="U64" s="16">
        <f>VLOOKUP(P64,Table!$D$6:$G$15,MATCH(VALUE(T64)&amp;"E",Table!$D$5:$G$5,0),1)*IF(Y64=1,0,1)</f>
        <v>0.97499999999999998</v>
      </c>
      <c r="V64" s="16">
        <f t="shared" si="27"/>
        <v>2.5000000000000022E-2</v>
      </c>
      <c r="W64" s="16">
        <f t="shared" si="15"/>
        <v>97388.59802543596</v>
      </c>
      <c r="X64" s="16">
        <f t="shared" si="28"/>
        <v>-3.1394446773947982E-3</v>
      </c>
      <c r="Y64" s="16">
        <f t="shared" si="16"/>
        <v>0</v>
      </c>
      <c r="Z64" s="16">
        <f t="shared" si="29"/>
        <v>0</v>
      </c>
      <c r="AA64" s="16">
        <f t="shared" si="11"/>
        <v>0</v>
      </c>
      <c r="AB64" s="2">
        <f t="shared" si="18"/>
        <v>99925.333992280124</v>
      </c>
      <c r="AE64" s="16" t="str">
        <f t="shared" si="12"/>
        <v/>
      </c>
      <c r="AG64" s="16">
        <f t="shared" si="21"/>
        <v>53.757006180723785</v>
      </c>
      <c r="AH64" s="24">
        <f t="shared" si="19"/>
        <v>57.220008276989851</v>
      </c>
      <c r="AL64" s="2">
        <f t="shared" si="22"/>
        <v>58.471068427244184</v>
      </c>
      <c r="AM64" s="27">
        <f t="shared" si="23"/>
        <v>-2.1396225242763078E-2</v>
      </c>
      <c r="AN64" s="35">
        <v>0</v>
      </c>
      <c r="AP64" s="2" t="str">
        <f t="shared" si="20"/>
        <v/>
      </c>
    </row>
    <row r="65" spans="1:42" x14ac:dyDescent="0.25">
      <c r="A65" s="49">
        <v>38098</v>
      </c>
      <c r="B65" s="47">
        <v>1124.0899999999999</v>
      </c>
      <c r="C65" s="27">
        <f t="shared" si="1"/>
        <v>5.3123462862763038E-3</v>
      </c>
      <c r="D65" s="27">
        <f t="shared" si="2"/>
        <v>-3.4729265019972644E-3</v>
      </c>
      <c r="E65" s="5">
        <f t="shared" si="8"/>
        <v>0</v>
      </c>
      <c r="F65" s="44">
        <v>1648.3240000000001</v>
      </c>
      <c r="G65" s="45">
        <v>1648.3240000000001</v>
      </c>
      <c r="H65" s="48">
        <v>1124.0899999999999</v>
      </c>
      <c r="I65" s="42">
        <v>15.6</v>
      </c>
      <c r="J65" s="16">
        <f t="shared" si="0"/>
        <v>0.156</v>
      </c>
      <c r="K65" s="16">
        <f t="shared" si="9"/>
        <v>2.6976532370919765E-2</v>
      </c>
      <c r="L65" s="51">
        <f>VLOOKUP(A65,LIBOR!$A$3:B2160,2,1)</f>
        <v>1.0549999999999999</v>
      </c>
      <c r="M65">
        <v>534417.93000000005</v>
      </c>
      <c r="N65" s="2">
        <v>557414.47</v>
      </c>
      <c r="O65" s="16">
        <f t="shared" si="3"/>
        <v>2.807182976681596E-5</v>
      </c>
      <c r="P65" s="16">
        <f t="shared" si="24"/>
        <v>0.12902346762908024</v>
      </c>
      <c r="Q65" s="2">
        <f t="shared" si="4"/>
        <v>15.678000000000001</v>
      </c>
      <c r="R65" s="2">
        <f t="shared" si="5"/>
        <v>16.536999999999999</v>
      </c>
      <c r="S65" s="16">
        <f t="shared" si="25"/>
        <v>-1</v>
      </c>
      <c r="T65" s="16">
        <f t="shared" si="26"/>
        <v>-1</v>
      </c>
      <c r="U65" s="16">
        <f>VLOOKUP(P65,Table!$D$6:$G$15,MATCH(VALUE(T65)&amp;"E",Table!$D$5:$G$5,0),1)*IF(Y65=1,0,1)</f>
        <v>0.97499999999999998</v>
      </c>
      <c r="V65" s="16">
        <f t="shared" si="27"/>
        <v>2.5000000000000022E-2</v>
      </c>
      <c r="W65" s="16">
        <f t="shared" si="15"/>
        <v>97833.270536912532</v>
      </c>
      <c r="X65" s="16">
        <f t="shared" si="28"/>
        <v>-9.4089226701236095E-3</v>
      </c>
      <c r="Y65" s="16">
        <f t="shared" si="16"/>
        <v>0</v>
      </c>
      <c r="Z65" s="16">
        <f t="shared" si="29"/>
        <v>0</v>
      </c>
      <c r="AA65" s="16">
        <f t="shared" si="11"/>
        <v>0</v>
      </c>
      <c r="AB65" s="2">
        <f t="shared" si="18"/>
        <v>100388.81127087239</v>
      </c>
      <c r="AE65" s="16" t="str">
        <f t="shared" si="12"/>
        <v/>
      </c>
      <c r="AG65" s="16">
        <f t="shared" si="21"/>
        <v>54.006343860514122</v>
      </c>
      <c r="AH65" s="24">
        <f t="shared" si="19"/>
        <v>57.483911982117334</v>
      </c>
      <c r="AL65" s="2">
        <f t="shared" si="22"/>
        <v>58.471068427244184</v>
      </c>
      <c r="AM65" s="27">
        <f t="shared" si="23"/>
        <v>-1.688281866022634E-2</v>
      </c>
      <c r="AN65" s="35">
        <v>0</v>
      </c>
      <c r="AP65" s="2" t="str">
        <f t="shared" si="20"/>
        <v/>
      </c>
    </row>
    <row r="66" spans="1:42" x14ac:dyDescent="0.25">
      <c r="A66" s="49">
        <v>38099</v>
      </c>
      <c r="B66" s="47">
        <v>1139.93</v>
      </c>
      <c r="C66" s="27">
        <f t="shared" si="1"/>
        <v>1.4091398375575048E-2</v>
      </c>
      <c r="D66" s="27">
        <f t="shared" si="2"/>
        <v>1.0024589745884382E-2</v>
      </c>
      <c r="E66" s="5">
        <f t="shared" si="8"/>
        <v>0</v>
      </c>
      <c r="F66" s="44">
        <v>1671.626</v>
      </c>
      <c r="G66" s="45">
        <v>1671.626</v>
      </c>
      <c r="H66" s="48">
        <v>1139.93</v>
      </c>
      <c r="I66" s="42">
        <v>14.61</v>
      </c>
      <c r="J66" s="16">
        <f t="shared" si="0"/>
        <v>0.14610000000000001</v>
      </c>
      <c r="K66" s="16">
        <f t="shared" si="9"/>
        <v>2.1510873261389618E-2</v>
      </c>
      <c r="L66" s="51">
        <f>VLOOKUP(A66,LIBOR!$A$3:B2161,2,1)</f>
        <v>1.0525</v>
      </c>
      <c r="M66">
        <v>497055.95</v>
      </c>
      <c r="N66" s="2">
        <v>518430.28</v>
      </c>
      <c r="O66" s="16">
        <f t="shared" si="3"/>
        <v>1.9580510049164139E-4</v>
      </c>
      <c r="P66" s="16">
        <f t="shared" si="24"/>
        <v>0.12458912673861039</v>
      </c>
      <c r="Q66" s="2">
        <f t="shared" si="4"/>
        <v>15.674000000000001</v>
      </c>
      <c r="R66" s="2">
        <f t="shared" si="5"/>
        <v>16.2835</v>
      </c>
      <c r="S66" s="16">
        <f t="shared" si="25"/>
        <v>-1</v>
      </c>
      <c r="T66" s="16">
        <f t="shared" si="26"/>
        <v>-1</v>
      </c>
      <c r="U66" s="16">
        <f>VLOOKUP(P66,Table!$D$6:$G$15,MATCH(VALUE(T66)&amp;"E",Table!$D$5:$G$5,0),1)*IF(Y66=1,0,1)</f>
        <v>0.97499999999999998</v>
      </c>
      <c r="V66" s="16">
        <f t="shared" si="27"/>
        <v>2.5000000000000022E-2</v>
      </c>
      <c r="W66" s="16">
        <f t="shared" si="15"/>
        <v>99006.357509710841</v>
      </c>
      <c r="X66" s="16">
        <f t="shared" si="28"/>
        <v>-4.6747923038501504E-3</v>
      </c>
      <c r="Y66" s="16">
        <f t="shared" si="16"/>
        <v>0</v>
      </c>
      <c r="Z66" s="16">
        <f t="shared" si="29"/>
        <v>0</v>
      </c>
      <c r="AA66" s="16">
        <f t="shared" si="11"/>
        <v>0</v>
      </c>
      <c r="AB66" s="2">
        <f t="shared" si="18"/>
        <v>101597.04840995018</v>
      </c>
      <c r="AE66" s="16" t="str">
        <f t="shared" si="12"/>
        <v/>
      </c>
      <c r="AG66" s="16">
        <f t="shared" si="21"/>
        <v>54.656341301185201</v>
      </c>
      <c r="AH66" s="24">
        <f t="shared" si="19"/>
        <v>58.174249793503662</v>
      </c>
      <c r="AL66" s="2">
        <f t="shared" si="22"/>
        <v>58.471068427244184</v>
      </c>
      <c r="AM66" s="27">
        <f t="shared" si="23"/>
        <v>-5.0763333341489192E-3</v>
      </c>
      <c r="AN66" s="35">
        <v>0</v>
      </c>
      <c r="AP66" s="2" t="str">
        <f t="shared" si="20"/>
        <v/>
      </c>
    </row>
    <row r="67" spans="1:42" x14ac:dyDescent="0.25">
      <c r="A67" s="49">
        <v>38100</v>
      </c>
      <c r="B67" s="47">
        <v>1140.5999999999999</v>
      </c>
      <c r="C67" s="27">
        <f t="shared" si="1"/>
        <v>5.8775538848854225E-4</v>
      </c>
      <c r="D67" s="27">
        <f t="shared" si="2"/>
        <v>5.5009033002777485E-3</v>
      </c>
      <c r="E67" s="5">
        <f t="shared" si="8"/>
        <v>0</v>
      </c>
      <c r="F67" s="44">
        <v>1672.6220000000001</v>
      </c>
      <c r="G67" s="45">
        <v>1672.6220000000001</v>
      </c>
      <c r="H67" s="48">
        <v>1140.5999999999999</v>
      </c>
      <c r="I67" s="42">
        <v>14.01</v>
      </c>
      <c r="J67" s="16">
        <f t="shared" si="0"/>
        <v>0.1401</v>
      </c>
      <c r="K67" s="16">
        <f t="shared" si="9"/>
        <v>1.4334737752875498E-2</v>
      </c>
      <c r="L67" s="51">
        <f>VLOOKUP(A67,LIBOR!$A$3:B2162,2,1)</f>
        <v>1.0462499999999999</v>
      </c>
      <c r="M67">
        <v>497722.45</v>
      </c>
      <c r="N67" s="2">
        <v>519111.96</v>
      </c>
      <c r="O67" s="16">
        <f t="shared" si="3"/>
        <v>3.452534621753614E-7</v>
      </c>
      <c r="P67" s="16">
        <f t="shared" si="24"/>
        <v>0.1257652622471245</v>
      </c>
      <c r="Q67" s="2">
        <f t="shared" si="4"/>
        <v>15.448000000000002</v>
      </c>
      <c r="R67" s="2">
        <f t="shared" si="5"/>
        <v>16.023500000000006</v>
      </c>
      <c r="S67" s="16">
        <f t="shared" si="25"/>
        <v>-1</v>
      </c>
      <c r="T67" s="16">
        <f t="shared" si="26"/>
        <v>-1</v>
      </c>
      <c r="U67" s="16">
        <f>VLOOKUP(P67,Table!$D$6:$G$15,MATCH(VALUE(T67)&amp;"E",Table!$D$5:$G$5,0),1)*IF(Y67=1,0,1)</f>
        <v>0.97499999999999998</v>
      </c>
      <c r="V67" s="16">
        <f t="shared" si="27"/>
        <v>2.5000000000000022E-2</v>
      </c>
      <c r="W67" s="16">
        <f t="shared" si="15"/>
        <v>99066.348809337214</v>
      </c>
      <c r="X67" s="16">
        <f t="shared" si="28"/>
        <v>6.8510020892591506E-3</v>
      </c>
      <c r="Y67" s="16">
        <f t="shared" si="16"/>
        <v>0</v>
      </c>
      <c r="Z67" s="16">
        <f t="shared" si="29"/>
        <v>0</v>
      </c>
      <c r="AA67" s="16">
        <f t="shared" si="11"/>
        <v>0</v>
      </c>
      <c r="AB67" s="2">
        <f t="shared" si="18"/>
        <v>101659.47509872935</v>
      </c>
      <c r="AE67" s="16" t="str">
        <f t="shared" si="12"/>
        <v/>
      </c>
      <c r="AG67" s="16">
        <f t="shared" si="21"/>
        <v>54.689925095809329</v>
      </c>
      <c r="AH67" s="24">
        <f t="shared" si="19"/>
        <v>58.208480125572265</v>
      </c>
      <c r="AL67" s="2">
        <f t="shared" si="22"/>
        <v>58.471068427244184</v>
      </c>
      <c r="AM67" s="27">
        <f t="shared" si="23"/>
        <v>-4.4909099275081132E-3</v>
      </c>
      <c r="AN67" s="35">
        <v>0</v>
      </c>
      <c r="AP67" s="2" t="str">
        <f t="shared" si="20"/>
        <v/>
      </c>
    </row>
    <row r="68" spans="1:42" x14ac:dyDescent="0.25">
      <c r="A68" s="49">
        <v>38103</v>
      </c>
      <c r="B68" s="47">
        <v>1135.53</v>
      </c>
      <c r="C68" s="27">
        <f t="shared" si="1"/>
        <v>-4.4450289321409375E-3</v>
      </c>
      <c r="D68" s="27">
        <f t="shared" si="2"/>
        <v>-1.0571370927747736E-5</v>
      </c>
      <c r="E68" s="5">
        <f t="shared" si="8"/>
        <v>0</v>
      </c>
      <c r="F68" s="44">
        <v>1665.1949999999999</v>
      </c>
      <c r="G68" s="45">
        <v>1665.1949999999999</v>
      </c>
      <c r="H68" s="48">
        <v>1135.53</v>
      </c>
      <c r="I68" s="42">
        <v>14.77</v>
      </c>
      <c r="J68" s="16">
        <f t="shared" si="0"/>
        <v>0.1477</v>
      </c>
      <c r="K68" s="16">
        <f t="shared" si="9"/>
        <v>2.1998932631291102E-2</v>
      </c>
      <c r="L68" s="51">
        <f>VLOOKUP(A68,LIBOR!$A$3:B2163,2,1)</f>
        <v>1.05375</v>
      </c>
      <c r="M68">
        <v>492162.7</v>
      </c>
      <c r="N68" s="2">
        <v>513272.78</v>
      </c>
      <c r="O68" s="16">
        <f t="shared" si="3"/>
        <v>1.9846467652844397E-5</v>
      </c>
      <c r="P68" s="16">
        <f t="shared" si="24"/>
        <v>0.1257010673687089</v>
      </c>
      <c r="Q68" s="2">
        <f t="shared" si="4"/>
        <v>15.262</v>
      </c>
      <c r="R68" s="2">
        <f t="shared" si="5"/>
        <v>15.830000000000002</v>
      </c>
      <c r="S68" s="16">
        <f t="shared" si="25"/>
        <v>-1</v>
      </c>
      <c r="T68" s="16">
        <f t="shared" si="26"/>
        <v>-1</v>
      </c>
      <c r="U68" s="16">
        <f>VLOOKUP(P68,Table!$D$6:$G$15,MATCH(VALUE(T68)&amp;"E",Table!$D$5:$G$5,0),1)*IF(Y68=1,0,1)</f>
        <v>0.97499999999999998</v>
      </c>
      <c r="V68" s="16">
        <f t="shared" si="27"/>
        <v>2.5000000000000022E-2</v>
      </c>
      <c r="W68" s="16">
        <f t="shared" si="15"/>
        <v>98609.146389485977</v>
      </c>
      <c r="X68" s="16">
        <f t="shared" si="28"/>
        <v>2.9859959713869344E-3</v>
      </c>
      <c r="Y68" s="16">
        <f t="shared" si="16"/>
        <v>0</v>
      </c>
      <c r="Z68" s="16">
        <f t="shared" si="29"/>
        <v>0</v>
      </c>
      <c r="AA68" s="16">
        <f t="shared" si="11"/>
        <v>0</v>
      </c>
      <c r="AB68" s="2">
        <f t="shared" si="18"/>
        <v>101190.96876571706</v>
      </c>
      <c r="AE68" s="16" t="str">
        <f t="shared" si="12"/>
        <v/>
      </c>
      <c r="AG68" s="16">
        <f t="shared" si="21"/>
        <v>54.437881926842827</v>
      </c>
      <c r="AH68" s="24">
        <f t="shared" si="19"/>
        <v>57.935697414911132</v>
      </c>
      <c r="AL68" s="2">
        <f t="shared" si="22"/>
        <v>58.471068427244184</v>
      </c>
      <c r="AM68" s="27">
        <f t="shared" si="23"/>
        <v>-9.1561694823349971E-3</v>
      </c>
      <c r="AN68" s="35">
        <v>0</v>
      </c>
      <c r="AP68" s="2" t="str">
        <f t="shared" si="20"/>
        <v/>
      </c>
    </row>
    <row r="69" spans="1:42" x14ac:dyDescent="0.25">
      <c r="A69" s="49">
        <v>38104</v>
      </c>
      <c r="B69" s="47">
        <v>1138.1099999999999</v>
      </c>
      <c r="C69" s="27">
        <f t="shared" si="1"/>
        <v>2.2720667881956924E-3</v>
      </c>
      <c r="D69" s="27">
        <f t="shared" si="2"/>
        <v>1.7818537906394649E-2</v>
      </c>
      <c r="E69" s="5">
        <f t="shared" si="8"/>
        <v>0</v>
      </c>
      <c r="F69" s="44">
        <v>1668.9849999999999</v>
      </c>
      <c r="G69" s="45">
        <v>1668.9849999999999</v>
      </c>
      <c r="H69" s="48">
        <v>1138.1099999999999</v>
      </c>
      <c r="I69" s="42">
        <v>15.07</v>
      </c>
      <c r="J69" s="16">
        <f t="shared" si="0"/>
        <v>0.1507</v>
      </c>
      <c r="K69" s="16">
        <f t="shared" si="9"/>
        <v>2.435828141869853E-2</v>
      </c>
      <c r="L69" s="51">
        <f>VLOOKUP(A69,LIBOR!$A$3:B2164,2,1)</f>
        <v>1.05375</v>
      </c>
      <c r="M69">
        <v>483680.71</v>
      </c>
      <c r="N69" s="2">
        <v>504413.13</v>
      </c>
      <c r="O69" s="16">
        <f t="shared" si="3"/>
        <v>5.150582806156308E-6</v>
      </c>
      <c r="P69" s="16">
        <f t="shared" si="24"/>
        <v>0.12634171858130147</v>
      </c>
      <c r="Q69" s="2">
        <f t="shared" si="4"/>
        <v>15.132</v>
      </c>
      <c r="R69" s="2">
        <f t="shared" si="5"/>
        <v>15.702000000000002</v>
      </c>
      <c r="S69" s="16">
        <f t="shared" si="25"/>
        <v>-1</v>
      </c>
      <c r="T69" s="16">
        <f t="shared" si="26"/>
        <v>-1</v>
      </c>
      <c r="U69" s="16">
        <f>VLOOKUP(P69,Table!$D$6:$G$15,MATCH(VALUE(T69)&amp;"E",Table!$D$5:$G$5,0),1)*IF(Y69=1,0,1)</f>
        <v>0.97499999999999998</v>
      </c>
      <c r="V69" s="16">
        <f t="shared" si="27"/>
        <v>2.5000000000000022E-2</v>
      </c>
      <c r="W69" s="16">
        <f t="shared" si="15"/>
        <v>98785.039246794113</v>
      </c>
      <c r="X69" s="16">
        <f t="shared" si="28"/>
        <v>-2.4488414469807651E-3</v>
      </c>
      <c r="Y69" s="16">
        <f t="shared" si="16"/>
        <v>0</v>
      </c>
      <c r="Z69" s="16">
        <f t="shared" si="29"/>
        <v>0</v>
      </c>
      <c r="AA69" s="16">
        <f t="shared" si="11"/>
        <v>0</v>
      </c>
      <c r="AB69" s="2">
        <f t="shared" si="18"/>
        <v>101371.92417598993</v>
      </c>
      <c r="AE69" s="16" t="str">
        <f t="shared" si="12"/>
        <v/>
      </c>
      <c r="AG69" s="16">
        <f t="shared" si="21"/>
        <v>54.535230824462985</v>
      </c>
      <c r="AH69" s="24">
        <f t="shared" si="19"/>
        <v>58.037790691952999</v>
      </c>
      <c r="AL69" s="2">
        <f t="shared" si="22"/>
        <v>58.471068427244184</v>
      </c>
      <c r="AM69" s="27">
        <f t="shared" si="23"/>
        <v>-7.4101217396140839E-3</v>
      </c>
      <c r="AN69" s="35">
        <v>0</v>
      </c>
      <c r="AP69" s="2" t="str">
        <f t="shared" si="20"/>
        <v/>
      </c>
    </row>
    <row r="70" spans="1:42" x14ac:dyDescent="0.25">
      <c r="A70" s="49">
        <v>38105</v>
      </c>
      <c r="B70" s="47">
        <v>1122.4100000000001</v>
      </c>
      <c r="C70" s="27">
        <f t="shared" si="1"/>
        <v>-1.3794800151127551E-2</v>
      </c>
      <c r="D70" s="27">
        <f t="shared" si="2"/>
        <v>-1.2886085310092055E-3</v>
      </c>
      <c r="E70" s="5">
        <f t="shared" si="8"/>
        <v>0</v>
      </c>
      <c r="F70" s="44">
        <v>1646.1959999999999</v>
      </c>
      <c r="G70" s="45">
        <v>1646.1959999999999</v>
      </c>
      <c r="H70" s="48">
        <v>1122.4100000000001</v>
      </c>
      <c r="I70" s="42">
        <v>16.29</v>
      </c>
      <c r="J70" s="16">
        <f t="shared" ref="J70:J133" si="30">I70/100</f>
        <v>0.16289999999999999</v>
      </c>
      <c r="K70" s="16">
        <f t="shared" si="9"/>
        <v>4.8869827444298172E-2</v>
      </c>
      <c r="L70" s="51">
        <f>VLOOKUP(A70,LIBOR!$A$3:B2165,2,1)</f>
        <v>1.05375</v>
      </c>
      <c r="M70">
        <v>499147.49</v>
      </c>
      <c r="N70" s="2">
        <v>520529.26</v>
      </c>
      <c r="O70" s="16">
        <f t="shared" si="3"/>
        <v>1.929552301853307E-4</v>
      </c>
      <c r="P70" s="16">
        <f t="shared" si="24"/>
        <v>0.11403017255570182</v>
      </c>
      <c r="Q70" s="2">
        <f t="shared" si="4"/>
        <v>14.812000000000001</v>
      </c>
      <c r="R70" s="2">
        <f t="shared" si="5"/>
        <v>15.630499999999998</v>
      </c>
      <c r="S70" s="16">
        <f t="shared" si="25"/>
        <v>-1</v>
      </c>
      <c r="T70" s="16">
        <f t="shared" si="26"/>
        <v>-1</v>
      </c>
      <c r="U70" s="16">
        <f>VLOOKUP(P70,Table!$D$6:$G$15,MATCH(VALUE(T70)&amp;"E",Table!$D$5:$G$5,0),1)*IF(Y70=1,0,1)</f>
        <v>0.97499999999999998</v>
      </c>
      <c r="V70" s="16">
        <f t="shared" si="27"/>
        <v>2.5000000000000022E-2</v>
      </c>
      <c r="W70" s="16">
        <f t="shared" si="15"/>
        <v>97535.292558335801</v>
      </c>
      <c r="X70" s="16">
        <f t="shared" si="28"/>
        <v>1.4338857419360584E-2</v>
      </c>
      <c r="Y70" s="16">
        <f t="shared" si="16"/>
        <v>0</v>
      </c>
      <c r="Z70" s="16">
        <f t="shared" si="29"/>
        <v>0</v>
      </c>
      <c r="AA70" s="16">
        <f t="shared" si="11"/>
        <v>0</v>
      </c>
      <c r="AB70" s="2">
        <f t="shared" si="18"/>
        <v>100103.39491972742</v>
      </c>
      <c r="AE70" s="16" t="str">
        <f t="shared" si="12"/>
        <v/>
      </c>
      <c r="AG70" s="16">
        <f t="shared" si="21"/>
        <v>53.852797928370777</v>
      </c>
      <c r="AH70" s="24">
        <f t="shared" si="19"/>
        <v>57.310036439380198</v>
      </c>
      <c r="AL70" s="2">
        <f t="shared" si="22"/>
        <v>58.471068427244184</v>
      </c>
      <c r="AM70" s="27">
        <f t="shared" si="23"/>
        <v>-1.9856520824630741E-2</v>
      </c>
      <c r="AN70" s="35">
        <v>0</v>
      </c>
      <c r="AP70" s="2" t="str">
        <f t="shared" si="20"/>
        <v/>
      </c>
    </row>
    <row r="71" spans="1:42" x14ac:dyDescent="0.25">
      <c r="A71" s="49">
        <v>38106</v>
      </c>
      <c r="B71" s="47">
        <v>1113.8900000000001</v>
      </c>
      <c r="C71" s="27">
        <f t="shared" ref="C71:C134" si="31">B71/B70-1</f>
        <v>-7.5908090626419789E-3</v>
      </c>
      <c r="D71" s="27">
        <f t="shared" si="2"/>
        <v>-2.2970815969226233E-2</v>
      </c>
      <c r="E71" s="5">
        <f t="shared" si="8"/>
        <v>0</v>
      </c>
      <c r="F71" s="44">
        <v>1634.1590000000001</v>
      </c>
      <c r="G71" s="45">
        <v>1634.1590000000001</v>
      </c>
      <c r="H71" s="48">
        <v>1113.8900000000001</v>
      </c>
      <c r="I71" s="42">
        <v>16.600000000000001</v>
      </c>
      <c r="J71" s="16">
        <f t="shared" si="30"/>
        <v>0.16600000000000001</v>
      </c>
      <c r="K71" s="16">
        <f t="shared" si="9"/>
        <v>4.2706876913894978E-2</v>
      </c>
      <c r="L71" s="51">
        <f>VLOOKUP(A71,LIBOR!$A$3:B2166,2,1)</f>
        <v>1.05375</v>
      </c>
      <c r="M71">
        <v>510039.81</v>
      </c>
      <c r="N71" s="2">
        <v>531874.13</v>
      </c>
      <c r="O71" s="16">
        <f t="shared" si="3"/>
        <v>5.806083212637474E-5</v>
      </c>
      <c r="P71" s="16">
        <f t="shared" si="24"/>
        <v>0.12329312308610503</v>
      </c>
      <c r="Q71" s="2">
        <f t="shared" si="4"/>
        <v>14.95</v>
      </c>
      <c r="R71" s="2">
        <f t="shared" si="5"/>
        <v>15.630999999999997</v>
      </c>
      <c r="S71" s="16">
        <f t="shared" si="25"/>
        <v>-1</v>
      </c>
      <c r="T71" s="16">
        <f t="shared" si="26"/>
        <v>-1</v>
      </c>
      <c r="U71" s="16">
        <f>VLOOKUP(P71,Table!$D$6:$G$15,MATCH(VALUE(T71)&amp;"E",Table!$D$5:$G$5,0),1)*IF(Y71=1,0,1)</f>
        <v>0.97499999999999998</v>
      </c>
      <c r="V71" s="16">
        <f t="shared" si="27"/>
        <v>2.5000000000000022E-2</v>
      </c>
      <c r="W71" s="16">
        <f t="shared" si="15"/>
        <v>96866.574307229836</v>
      </c>
      <c r="X71" s="16">
        <f t="shared" si="28"/>
        <v>-3.0457734566310402E-3</v>
      </c>
      <c r="Y71" s="16">
        <f t="shared" si="16"/>
        <v>0</v>
      </c>
      <c r="Z71" s="16">
        <f t="shared" si="29"/>
        <v>0</v>
      </c>
      <c r="AA71" s="16">
        <f t="shared" si="11"/>
        <v>0</v>
      </c>
      <c r="AB71" s="2">
        <f t="shared" si="18"/>
        <v>99444.347939761938</v>
      </c>
      <c r="AE71" s="16" t="str">
        <f t="shared" si="12"/>
        <v/>
      </c>
      <c r="AG71" s="16">
        <f t="shared" si="21"/>
        <v>53.498249275292181</v>
      </c>
      <c r="AH71" s="24">
        <f t="shared" si="19"/>
        <v>56.931244683634574</v>
      </c>
      <c r="AL71" s="2">
        <f t="shared" si="22"/>
        <v>58.471068427244184</v>
      </c>
      <c r="AM71" s="27">
        <f t="shared" si="23"/>
        <v>-2.6334797448170799E-2</v>
      </c>
      <c r="AN71" s="35">
        <v>0</v>
      </c>
      <c r="AP71" s="2" t="str">
        <f t="shared" si="20"/>
        <v/>
      </c>
    </row>
    <row r="72" spans="1:42" x14ac:dyDescent="0.25">
      <c r="A72" s="49">
        <v>38107</v>
      </c>
      <c r="B72" s="47">
        <v>1107.3</v>
      </c>
      <c r="C72" s="27">
        <f t="shared" si="31"/>
        <v>-5.9162035748594466E-3</v>
      </c>
      <c r="D72" s="27">
        <f t="shared" si="2"/>
        <v>-2.9474774932574221E-2</v>
      </c>
      <c r="E72" s="5">
        <f t="shared" si="8"/>
        <v>1</v>
      </c>
      <c r="F72" s="44">
        <v>1624.511</v>
      </c>
      <c r="G72" s="45">
        <v>1624.511</v>
      </c>
      <c r="H72" s="48">
        <v>1107.3</v>
      </c>
      <c r="I72" s="42">
        <v>17.190000000000001</v>
      </c>
      <c r="J72" s="16">
        <f t="shared" si="30"/>
        <v>0.17190000000000003</v>
      </c>
      <c r="K72" s="16">
        <f t="shared" si="9"/>
        <v>5.377324862309503E-2</v>
      </c>
      <c r="L72" s="51">
        <f>VLOOKUP(A72,LIBOR!$A$3:B2167,2,1)</f>
        <v>1.095</v>
      </c>
      <c r="M72">
        <v>520185.44</v>
      </c>
      <c r="N72" s="2">
        <v>542439.73</v>
      </c>
      <c r="O72" s="16">
        <f t="shared" si="3"/>
        <v>3.5209669613429627E-5</v>
      </c>
      <c r="P72" s="16">
        <f t="shared" si="24"/>
        <v>0.118126751376905</v>
      </c>
      <c r="Q72" s="2">
        <f t="shared" si="4"/>
        <v>15.348000000000003</v>
      </c>
      <c r="R72" s="2">
        <f t="shared" si="5"/>
        <v>15.624000000000001</v>
      </c>
      <c r="S72" s="16">
        <f t="shared" si="25"/>
        <v>-1</v>
      </c>
      <c r="T72" s="16">
        <f t="shared" si="26"/>
        <v>-1</v>
      </c>
      <c r="U72" s="16">
        <f>VLOOKUP(P72,Table!$D$6:$G$15,MATCH(VALUE(T72)&amp;"E",Table!$D$5:$G$5,0),1)*IF(Y72=1,0,1)</f>
        <v>0</v>
      </c>
      <c r="V72" s="16">
        <f t="shared" si="27"/>
        <v>0</v>
      </c>
      <c r="W72" s="16">
        <f t="shared" si="15"/>
        <v>96355.924993433742</v>
      </c>
      <c r="X72" s="16">
        <f t="shared" si="28"/>
        <v>-2.1612583841104649E-2</v>
      </c>
      <c r="Y72" s="16">
        <f t="shared" si="16"/>
        <v>1</v>
      </c>
      <c r="Z72" s="16">
        <f t="shared" si="29"/>
        <v>20</v>
      </c>
      <c r="AA72" s="16">
        <f t="shared" si="11"/>
        <v>0</v>
      </c>
      <c r="AB72" s="2">
        <f t="shared" si="18"/>
        <v>98921.364204551617</v>
      </c>
      <c r="AE72" s="16" t="str">
        <f t="shared" si="12"/>
        <v/>
      </c>
      <c r="AG72" s="16">
        <f t="shared" si="21"/>
        <v>53.216898803265828</v>
      </c>
      <c r="AH72" s="24">
        <f t="shared" si="19"/>
        <v>56.630365905358673</v>
      </c>
      <c r="AL72" s="2">
        <f t="shared" si="22"/>
        <v>58.471068427244184</v>
      </c>
      <c r="AM72" s="27">
        <f t="shared" si="23"/>
        <v>-3.1480569303704575E-2</v>
      </c>
      <c r="AN72" s="35">
        <v>1</v>
      </c>
      <c r="AP72" s="2" t="str">
        <f t="shared" si="20"/>
        <v/>
      </c>
    </row>
    <row r="73" spans="1:42" x14ac:dyDescent="0.25">
      <c r="A73" s="49">
        <v>38110</v>
      </c>
      <c r="B73" s="47">
        <v>1117.49</v>
      </c>
      <c r="C73" s="27">
        <f t="shared" si="31"/>
        <v>9.2025647972546754E-3</v>
      </c>
      <c r="D73" s="27">
        <f t="shared" si="2"/>
        <v>-1.5827181203178609E-2</v>
      </c>
      <c r="E73" s="5">
        <f t="shared" si="8"/>
        <v>-1</v>
      </c>
      <c r="F73" s="44">
        <v>1639.461</v>
      </c>
      <c r="G73" s="45">
        <v>1639.461</v>
      </c>
      <c r="H73" s="48">
        <v>1117.49</v>
      </c>
      <c r="I73" s="42">
        <v>16.62</v>
      </c>
      <c r="J73" s="16">
        <f t="shared" si="30"/>
        <v>0.16620000000000001</v>
      </c>
      <c r="K73" s="16">
        <f t="shared" si="9"/>
        <v>4.7156194564244441E-2</v>
      </c>
      <c r="L73" s="51">
        <f>VLOOKUP(A73,LIBOR!$A$3:B2168,2,1)</f>
        <v>1.095</v>
      </c>
      <c r="M73">
        <v>505067.41</v>
      </c>
      <c r="N73" s="2">
        <v>526631.03</v>
      </c>
      <c r="O73" s="16">
        <f t="shared" si="3"/>
        <v>8.3914379132623703E-5</v>
      </c>
      <c r="P73" s="16">
        <f t="shared" si="24"/>
        <v>0.11904380543575557</v>
      </c>
      <c r="Q73" s="2">
        <f t="shared" si="4"/>
        <v>15.984</v>
      </c>
      <c r="R73" s="2">
        <f t="shared" si="5"/>
        <v>15.651000000000002</v>
      </c>
      <c r="S73" s="16">
        <f t="shared" si="25"/>
        <v>1</v>
      </c>
      <c r="T73" s="16">
        <f t="shared" si="26"/>
        <v>0</v>
      </c>
      <c r="U73" s="16">
        <f>VLOOKUP(P73,Table!$D$6:$G$15,MATCH(VALUE(T73)&amp;"E",Table!$D$5:$G$5,0),1)*IF(Y73=1,0,1)</f>
        <v>0</v>
      </c>
      <c r="V73" s="16">
        <f t="shared" si="27"/>
        <v>0</v>
      </c>
      <c r="W73" s="16">
        <f t="shared" si="15"/>
        <v>96355.924993433742</v>
      </c>
      <c r="X73" s="16">
        <f t="shared" si="28"/>
        <v>-2.7359682157257481E-2</v>
      </c>
      <c r="Y73" s="16">
        <f t="shared" si="16"/>
        <v>1</v>
      </c>
      <c r="Z73" s="16">
        <f t="shared" si="29"/>
        <v>20</v>
      </c>
      <c r="AA73" s="16">
        <f t="shared" si="11"/>
        <v>9.1250000000000497E-3</v>
      </c>
      <c r="AB73" s="2">
        <f t="shared" si="18"/>
        <v>98930.390779035297</v>
      </c>
      <c r="AE73" s="16" t="str">
        <f t="shared" si="12"/>
        <v/>
      </c>
      <c r="AG73" s="16">
        <f t="shared" si="21"/>
        <v>53.22175484528163</v>
      </c>
      <c r="AH73" s="24">
        <f t="shared" si="19"/>
        <v>56.631111314762983</v>
      </c>
      <c r="AL73" s="2">
        <f t="shared" si="22"/>
        <v>58.471068427244184</v>
      </c>
      <c r="AM73" s="27">
        <f t="shared" si="23"/>
        <v>-3.1467820957824078E-2</v>
      </c>
      <c r="AN73" s="35">
        <v>1</v>
      </c>
      <c r="AP73" s="2" t="str">
        <f t="shared" si="20"/>
        <v/>
      </c>
    </row>
    <row r="74" spans="1:42" x14ac:dyDescent="0.25">
      <c r="A74" s="49">
        <v>38111</v>
      </c>
      <c r="B74" s="47">
        <v>1119.55</v>
      </c>
      <c r="C74" s="27">
        <f t="shared" si="31"/>
        <v>1.8434169433283465E-3</v>
      </c>
      <c r="D74" s="27">
        <f t="shared" si="2"/>
        <v>-1.6255831048045954E-2</v>
      </c>
      <c r="E74" s="5">
        <f t="shared" si="8"/>
        <v>-1</v>
      </c>
      <c r="F74" s="44">
        <v>1642.502</v>
      </c>
      <c r="G74" s="45">
        <v>1642.502</v>
      </c>
      <c r="H74" s="48">
        <v>1119.55</v>
      </c>
      <c r="I74" s="42">
        <v>16.55</v>
      </c>
      <c r="J74" s="16">
        <f t="shared" si="30"/>
        <v>0.16550000000000001</v>
      </c>
      <c r="K74" s="16">
        <f t="shared" si="9"/>
        <v>4.2508145211041931E-2</v>
      </c>
      <c r="L74" s="51">
        <f>VLOOKUP(A74,LIBOR!$A$3:B2169,2,1)</f>
        <v>1.06</v>
      </c>
      <c r="M74">
        <v>498480.04</v>
      </c>
      <c r="N74" s="2">
        <v>519747.99</v>
      </c>
      <c r="O74" s="16">
        <f t="shared" si="3"/>
        <v>3.3919323209044571E-6</v>
      </c>
      <c r="P74" s="16">
        <f t="shared" si="24"/>
        <v>0.12299185478895808</v>
      </c>
      <c r="Q74" s="2">
        <f t="shared" si="4"/>
        <v>16.354000000000003</v>
      </c>
      <c r="R74" s="2">
        <f t="shared" si="5"/>
        <v>15.7</v>
      </c>
      <c r="S74" s="16">
        <f t="shared" si="25"/>
        <v>1</v>
      </c>
      <c r="T74" s="16">
        <f t="shared" si="26"/>
        <v>0</v>
      </c>
      <c r="U74" s="16">
        <f>VLOOKUP(P74,Table!$D$6:$G$15,MATCH(VALUE(T74)&amp;"E",Table!$D$5:$G$5,0),1)*IF(Y74=1,0,1)</f>
        <v>0</v>
      </c>
      <c r="V74" s="16">
        <f t="shared" si="27"/>
        <v>0</v>
      </c>
      <c r="W74" s="16">
        <f t="shared" si="15"/>
        <v>96355.924993433742</v>
      </c>
      <c r="X74" s="16">
        <f t="shared" si="28"/>
        <v>-2.2850024349186371E-2</v>
      </c>
      <c r="Y74" s="16">
        <f t="shared" si="16"/>
        <v>1</v>
      </c>
      <c r="Z74" s="16">
        <f t="shared" si="29"/>
        <v>20</v>
      </c>
      <c r="AA74" s="16">
        <f t="shared" si="11"/>
        <v>2.9444444444444162E-3</v>
      </c>
      <c r="AB74" s="2">
        <f t="shared" si="18"/>
        <v>98933.303729430452</v>
      </c>
      <c r="AE74" s="16" t="str">
        <f t="shared" si="12"/>
        <v/>
      </c>
      <c r="AG74" s="16">
        <f t="shared" si="21"/>
        <v>53.223321930285408</v>
      </c>
      <c r="AH74" s="24">
        <f t="shared" si="19"/>
        <v>56.631304782542486</v>
      </c>
      <c r="AL74" s="2">
        <f t="shared" si="22"/>
        <v>58.471068427244184</v>
      </c>
      <c r="AM74" s="27">
        <f t="shared" si="23"/>
        <v>-3.1464512179915527E-2</v>
      </c>
      <c r="AN74" s="35">
        <v>1</v>
      </c>
      <c r="AP74" s="2" t="str">
        <f t="shared" si="20"/>
        <v/>
      </c>
    </row>
    <row r="75" spans="1:42" x14ac:dyDescent="0.25">
      <c r="A75" s="49">
        <v>38112</v>
      </c>
      <c r="B75" s="47">
        <v>1121.53</v>
      </c>
      <c r="C75" s="27">
        <f t="shared" si="31"/>
        <v>1.7685677281049639E-3</v>
      </c>
      <c r="D75" s="27">
        <f t="shared" ref="D75:D138" si="32">SUM(C71:C75)</f>
        <v>-6.9246316881343972E-4</v>
      </c>
      <c r="E75" s="5">
        <f t="shared" si="8"/>
        <v>-1</v>
      </c>
      <c r="F75" s="44">
        <v>1645.6479999999999</v>
      </c>
      <c r="G75" s="45">
        <v>1645.6479999999999</v>
      </c>
      <c r="H75" s="48">
        <v>1121.53</v>
      </c>
      <c r="I75" s="42">
        <v>15.77</v>
      </c>
      <c r="J75" s="16">
        <f t="shared" si="30"/>
        <v>0.15770000000000001</v>
      </c>
      <c r="K75" s="16">
        <f t="shared" si="9"/>
        <v>3.5852796894605479E-2</v>
      </c>
      <c r="L75" s="51">
        <f>VLOOKUP(A75,LIBOR!$A$3:B2170,2,1)</f>
        <v>1.05375</v>
      </c>
      <c r="M75">
        <v>483475.12</v>
      </c>
      <c r="N75" s="2">
        <v>504088.64</v>
      </c>
      <c r="O75" s="16">
        <f t="shared" si="3"/>
        <v>3.1223089801568901E-6</v>
      </c>
      <c r="P75" s="16">
        <f t="shared" si="24"/>
        <v>0.12184720310539453</v>
      </c>
      <c r="Q75" s="2">
        <f t="shared" si="4"/>
        <v>16.649999999999999</v>
      </c>
      <c r="R75" s="2">
        <f t="shared" si="5"/>
        <v>15.779</v>
      </c>
      <c r="S75" s="16">
        <f t="shared" si="25"/>
        <v>1</v>
      </c>
      <c r="T75" s="16">
        <f t="shared" si="26"/>
        <v>0</v>
      </c>
      <c r="U75" s="16">
        <f>VLOOKUP(P75,Table!$D$6:$G$15,MATCH(VALUE(T75)&amp;"E",Table!$D$5:$G$5,0),1)*IF(Y75=1,0,1)</f>
        <v>0</v>
      </c>
      <c r="V75" s="16">
        <f t="shared" si="27"/>
        <v>0</v>
      </c>
      <c r="W75" s="16">
        <f t="shared" si="15"/>
        <v>96355.924993433742</v>
      </c>
      <c r="X75" s="16">
        <f t="shared" si="28"/>
        <v>-2.4589900169920798E-2</v>
      </c>
      <c r="Y75" s="16">
        <f t="shared" si="16"/>
        <v>1</v>
      </c>
      <c r="Z75" s="16">
        <f t="shared" si="29"/>
        <v>20</v>
      </c>
      <c r="AA75" s="16">
        <f t="shared" si="11"/>
        <v>2.9270833333332469E-3</v>
      </c>
      <c r="AB75" s="2">
        <f t="shared" si="18"/>
        <v>98936.19958967503</v>
      </c>
      <c r="AE75" s="16" t="str">
        <f t="shared" si="12"/>
        <v/>
      </c>
      <c r="AG75" s="16">
        <f t="shared" si="21"/>
        <v>53.224879821271074</v>
      </c>
      <c r="AH75" s="24">
        <f t="shared" si="19"/>
        <v>56.631488419415085</v>
      </c>
      <c r="AL75" s="2">
        <f t="shared" si="22"/>
        <v>58.471068427244184</v>
      </c>
      <c r="AM75" s="27">
        <f t="shared" si="23"/>
        <v>-3.1461371534848848E-2</v>
      </c>
      <c r="AN75" s="35">
        <v>1</v>
      </c>
      <c r="AP75" s="2" t="str">
        <f t="shared" si="20"/>
        <v/>
      </c>
    </row>
    <row r="76" spans="1:42" x14ac:dyDescent="0.25">
      <c r="A76" s="49">
        <v>38113</v>
      </c>
      <c r="B76" s="47">
        <v>1113.99</v>
      </c>
      <c r="C76" s="27">
        <f t="shared" si="31"/>
        <v>-6.7229588151899167E-3</v>
      </c>
      <c r="D76" s="27">
        <f t="shared" si="32"/>
        <v>1.7538707863862246E-4</v>
      </c>
      <c r="E76" s="5">
        <f t="shared" si="8"/>
        <v>0</v>
      </c>
      <c r="F76" s="44">
        <v>1634.7470000000001</v>
      </c>
      <c r="G76" s="45">
        <v>1634.7470000000001</v>
      </c>
      <c r="H76" s="48">
        <v>1113.99</v>
      </c>
      <c r="I76" s="42">
        <v>17.05</v>
      </c>
      <c r="J76" s="16">
        <f t="shared" si="30"/>
        <v>0.17050000000000001</v>
      </c>
      <c r="K76" s="16">
        <f t="shared" si="9"/>
        <v>5.1929004692977593E-2</v>
      </c>
      <c r="L76" s="51">
        <f>VLOOKUP(A76,LIBOR!$A$3:B2171,2,1)</f>
        <v>1.0525</v>
      </c>
      <c r="M76">
        <v>503246.97</v>
      </c>
      <c r="N76" s="2">
        <v>524689.67000000004</v>
      </c>
      <c r="O76" s="16">
        <f t="shared" si="3"/>
        <v>4.5503924852646169E-5</v>
      </c>
      <c r="P76" s="16">
        <f t="shared" si="24"/>
        <v>0.11857099530702242</v>
      </c>
      <c r="Q76" s="2">
        <f t="shared" si="4"/>
        <v>16.545999999999999</v>
      </c>
      <c r="R76" s="2">
        <f t="shared" si="5"/>
        <v>15.801499999999999</v>
      </c>
      <c r="S76" s="16">
        <f t="shared" si="25"/>
        <v>1</v>
      </c>
      <c r="T76" s="16">
        <f t="shared" si="26"/>
        <v>0</v>
      </c>
      <c r="U76" s="16">
        <f>VLOOKUP(P76,Table!$D$6:$G$15,MATCH(VALUE(T76)&amp;"E",Table!$D$5:$G$5,0),1)*IF(Y76=1,0,1)</f>
        <v>0.9</v>
      </c>
      <c r="V76" s="16">
        <f t="shared" si="27"/>
        <v>9.9999999999999978E-2</v>
      </c>
      <c r="W76" s="16">
        <f t="shared" si="15"/>
        <v>96355.924993433742</v>
      </c>
      <c r="X76" s="16">
        <f t="shared" si="28"/>
        <v>-1.2091700695896046E-2</v>
      </c>
      <c r="Y76" s="16">
        <f t="shared" si="16"/>
        <v>0</v>
      </c>
      <c r="Z76" s="16">
        <f t="shared" si="29"/>
        <v>0</v>
      </c>
      <c r="AA76" s="16">
        <f t="shared" si="11"/>
        <v>2.9236111111110574E-3</v>
      </c>
      <c r="AB76" s="2">
        <f t="shared" si="18"/>
        <v>98939.092099399146</v>
      </c>
      <c r="AE76" s="16" t="str">
        <f t="shared" si="12"/>
        <v/>
      </c>
      <c r="AG76" s="16">
        <f t="shared" si="21"/>
        <v>53.226435909771403</v>
      </c>
      <c r="AH76" s="24">
        <f t="shared" si="19"/>
        <v>56.631670090563205</v>
      </c>
      <c r="AL76" s="2">
        <f t="shared" si="22"/>
        <v>58.471068427244184</v>
      </c>
      <c r="AM76" s="27">
        <f t="shared" si="23"/>
        <v>-3.1458264508536393E-2</v>
      </c>
      <c r="AN76" s="35">
        <v>0</v>
      </c>
      <c r="AP76" s="2" t="str">
        <f t="shared" si="20"/>
        <v/>
      </c>
    </row>
    <row r="77" spans="1:42" x14ac:dyDescent="0.25">
      <c r="A77" s="49">
        <v>38114</v>
      </c>
      <c r="B77" s="47">
        <v>1098.7</v>
      </c>
      <c r="C77" s="27">
        <f t="shared" si="31"/>
        <v>-1.3725437391718054E-2</v>
      </c>
      <c r="D77" s="27">
        <f t="shared" si="32"/>
        <v>-7.6338467382199848E-3</v>
      </c>
      <c r="E77" s="5">
        <f t="shared" si="8"/>
        <v>0</v>
      </c>
      <c r="F77" s="44">
        <v>1612.307</v>
      </c>
      <c r="G77" s="45">
        <v>1612.307</v>
      </c>
      <c r="H77" s="48">
        <v>1098.7</v>
      </c>
      <c r="I77" s="42">
        <v>18.13</v>
      </c>
      <c r="J77" s="16">
        <f t="shared" si="30"/>
        <v>0.18129999999999999</v>
      </c>
      <c r="K77" s="16">
        <f t="shared" si="9"/>
        <v>6.3354125927563523E-2</v>
      </c>
      <c r="L77" s="51">
        <f>VLOOKUP(A77,LIBOR!$A$3:B2172,2,1)</f>
        <v>1.0449999999999999</v>
      </c>
      <c r="M77">
        <v>519677.44</v>
      </c>
      <c r="N77" s="2">
        <v>541805.85</v>
      </c>
      <c r="O77" s="16">
        <f t="shared" si="3"/>
        <v>1.9100627772729043E-4</v>
      </c>
      <c r="P77" s="16">
        <f t="shared" si="24"/>
        <v>0.11794587407243647</v>
      </c>
      <c r="Q77" s="2">
        <f t="shared" si="4"/>
        <v>16.635999999999999</v>
      </c>
      <c r="R77" s="2">
        <f t="shared" si="5"/>
        <v>15.865999999999996</v>
      </c>
      <c r="S77" s="16">
        <f t="shared" si="25"/>
        <v>1</v>
      </c>
      <c r="T77" s="16">
        <f t="shared" si="26"/>
        <v>0</v>
      </c>
      <c r="U77" s="16">
        <f>VLOOKUP(P77,Table!$D$6:$G$15,MATCH(VALUE(T77)&amp;"E",Table!$D$5:$G$5,0),1)*IF(Y77=1,0,1)</f>
        <v>0.9</v>
      </c>
      <c r="V77" s="16">
        <f t="shared" si="27"/>
        <v>9.9999999999999978E-2</v>
      </c>
      <c r="W77" s="16">
        <f t="shared" si="15"/>
        <v>95479.978272460547</v>
      </c>
      <c r="X77" s="16">
        <f t="shared" si="28"/>
        <v>-5.2716772266196976E-3</v>
      </c>
      <c r="Y77" s="16">
        <f t="shared" si="16"/>
        <v>0</v>
      </c>
      <c r="Z77" s="16">
        <f t="shared" si="29"/>
        <v>0</v>
      </c>
      <c r="AA77" s="16">
        <f t="shared" si="11"/>
        <v>0</v>
      </c>
      <c r="AB77" s="2">
        <f t="shared" si="18"/>
        <v>98039.803695556868</v>
      </c>
      <c r="AC77" s="37"/>
      <c r="AD77" s="37"/>
      <c r="AE77" s="16" t="str">
        <f t="shared" si="12"/>
        <v/>
      </c>
      <c r="AG77" s="16">
        <f t="shared" si="21"/>
        <v>52.742644158949361</v>
      </c>
      <c r="AH77" s="24">
        <f t="shared" si="19"/>
        <v>56.115466521921675</v>
      </c>
      <c r="AL77" s="2">
        <f t="shared" si="22"/>
        <v>58.471068427244184</v>
      </c>
      <c r="AM77" s="27">
        <f t="shared" si="23"/>
        <v>-4.0286623259733867E-2</v>
      </c>
      <c r="AN77" s="35">
        <v>0</v>
      </c>
      <c r="AP77" s="2" t="str">
        <f t="shared" si="20"/>
        <v/>
      </c>
    </row>
    <row r="78" spans="1:42" x14ac:dyDescent="0.25">
      <c r="A78" s="49">
        <v>38117</v>
      </c>
      <c r="B78" s="47">
        <v>1087.1199999999999</v>
      </c>
      <c r="C78" s="27">
        <f t="shared" si="31"/>
        <v>-1.0539728770365131E-2</v>
      </c>
      <c r="D78" s="27">
        <f t="shared" si="32"/>
        <v>-2.7376140305839791E-2</v>
      </c>
      <c r="E78" s="5">
        <f t="shared" si="8"/>
        <v>0</v>
      </c>
      <c r="F78" s="44">
        <v>1595.376</v>
      </c>
      <c r="G78" s="45">
        <v>1595.376</v>
      </c>
      <c r="H78" s="48">
        <v>1087.1199999999999</v>
      </c>
      <c r="I78" s="42">
        <v>19.77</v>
      </c>
      <c r="J78" s="16">
        <f t="shared" si="30"/>
        <v>0.19769999999999999</v>
      </c>
      <c r="K78" s="16">
        <f t="shared" si="9"/>
        <v>7.1016307003649609E-2</v>
      </c>
      <c r="L78" s="51">
        <f>VLOOKUP(A78,LIBOR!$A$3:B2173,2,1)</f>
        <v>1.0525</v>
      </c>
      <c r="M78">
        <v>539298.15</v>
      </c>
      <c r="N78" s="2">
        <v>562217.5</v>
      </c>
      <c r="O78" s="16">
        <f t="shared" si="3"/>
        <v>1.1226811879678536E-4</v>
      </c>
      <c r="P78" s="16">
        <f t="shared" si="24"/>
        <v>0.12668369299635038</v>
      </c>
      <c r="Q78" s="2">
        <f t="shared" si="4"/>
        <v>16.823999999999998</v>
      </c>
      <c r="R78" s="2">
        <f t="shared" si="5"/>
        <v>15.959499999999997</v>
      </c>
      <c r="S78" s="16">
        <f t="shared" si="25"/>
        <v>1</v>
      </c>
      <c r="T78" s="16">
        <f t="shared" si="26"/>
        <v>0</v>
      </c>
      <c r="U78" s="16">
        <f>VLOOKUP(P78,Table!$D$6:$G$15,MATCH(VALUE(T78)&amp;"E",Table!$D$5:$G$5,0),1)*IF(Y78=1,0,1)</f>
        <v>0.9</v>
      </c>
      <c r="V78" s="16">
        <f t="shared" si="27"/>
        <v>9.9999999999999978E-2</v>
      </c>
      <c r="W78" s="16">
        <f t="shared" si="15"/>
        <v>94933.98372103009</v>
      </c>
      <c r="X78" s="16">
        <f t="shared" si="28"/>
        <v>-9.0907406164476567E-3</v>
      </c>
      <c r="Y78" s="16">
        <f t="shared" si="16"/>
        <v>0</v>
      </c>
      <c r="Z78" s="16">
        <f t="shared" si="29"/>
        <v>0</v>
      </c>
      <c r="AA78" s="16">
        <f t="shared" si="11"/>
        <v>0</v>
      </c>
      <c r="AB78" s="2">
        <f t="shared" si="18"/>
        <v>97483.385046000942</v>
      </c>
      <c r="AC78" s="37"/>
      <c r="AD78" s="37"/>
      <c r="AE78" s="16" t="str">
        <f t="shared" si="12"/>
        <v/>
      </c>
      <c r="AG78" s="16">
        <f t="shared" si="21"/>
        <v>52.443306647747661</v>
      </c>
      <c r="AH78" s="24">
        <f t="shared" si="19"/>
        <v>55.792630135004337</v>
      </c>
      <c r="AL78" s="2">
        <f t="shared" si="22"/>
        <v>58.471068427244184</v>
      </c>
      <c r="AM78" s="27">
        <f t="shared" si="23"/>
        <v>-4.5807924573374903E-2</v>
      </c>
      <c r="AN78" s="35">
        <v>0</v>
      </c>
      <c r="AP78" s="2" t="str">
        <f t="shared" si="20"/>
        <v/>
      </c>
    </row>
    <row r="79" spans="1:42" x14ac:dyDescent="0.25">
      <c r="A79" s="49">
        <v>38118</v>
      </c>
      <c r="B79" s="47">
        <v>1095.45</v>
      </c>
      <c r="C79" s="27">
        <f t="shared" si="31"/>
        <v>7.6624475678859216E-3</v>
      </c>
      <c r="D79" s="27">
        <f t="shared" si="32"/>
        <v>-2.1557109681282216E-2</v>
      </c>
      <c r="E79" s="5">
        <f t="shared" si="8"/>
        <v>0</v>
      </c>
      <c r="F79" s="44">
        <v>1607.94</v>
      </c>
      <c r="G79" s="45">
        <v>1607.94</v>
      </c>
      <c r="H79" s="48">
        <v>1095.45</v>
      </c>
      <c r="I79" s="42">
        <v>18.57</v>
      </c>
      <c r="J79" s="16">
        <f t="shared" si="30"/>
        <v>0.1857</v>
      </c>
      <c r="K79" s="16">
        <f t="shared" si="9"/>
        <v>5.5986832826688093E-2</v>
      </c>
      <c r="L79" s="51">
        <f>VLOOKUP(A79,LIBOR!$A$3:B2174,2,1)</f>
        <v>1.0549999999999999</v>
      </c>
      <c r="M79">
        <v>522871.71</v>
      </c>
      <c r="N79" s="2">
        <v>545076.38</v>
      </c>
      <c r="O79" s="16">
        <f t="shared" si="3"/>
        <v>5.8266354759905725E-5</v>
      </c>
      <c r="P79" s="16">
        <f t="shared" si="24"/>
        <v>0.12971316717331191</v>
      </c>
      <c r="Q79" s="2">
        <f t="shared" si="4"/>
        <v>17.454000000000001</v>
      </c>
      <c r="R79" s="2">
        <f t="shared" si="5"/>
        <v>16.184000000000001</v>
      </c>
      <c r="S79" s="16">
        <f t="shared" si="25"/>
        <v>1</v>
      </c>
      <c r="T79" s="16">
        <f t="shared" si="26"/>
        <v>0</v>
      </c>
      <c r="U79" s="16">
        <f>VLOOKUP(P79,Table!$D$6:$G$15,MATCH(VALUE(T79)&amp;"E",Table!$D$5:$G$5,0),1)*IF(Y79=1,0,1)</f>
        <v>0.9</v>
      </c>
      <c r="V79" s="16">
        <f t="shared" si="27"/>
        <v>9.9999999999999978E-2</v>
      </c>
      <c r="W79" s="16">
        <f t="shared" si="15"/>
        <v>95299.229064878542</v>
      </c>
      <c r="X79" s="16">
        <f t="shared" si="28"/>
        <v>-1.4757175259337174E-2</v>
      </c>
      <c r="Y79" s="16">
        <f t="shared" si="16"/>
        <v>0</v>
      </c>
      <c r="Z79" s="16">
        <f t="shared" si="29"/>
        <v>0</v>
      </c>
      <c r="AA79" s="16">
        <f t="shared" si="11"/>
        <v>0</v>
      </c>
      <c r="AB79" s="2">
        <f t="shared" si="18"/>
        <v>97877.39742777629</v>
      </c>
      <c r="AE79" s="16" t="str">
        <f t="shared" si="12"/>
        <v/>
      </c>
      <c r="AG79" s="16">
        <f t="shared" si="21"/>
        <v>52.655274175862353</v>
      </c>
      <c r="AH79" s="24">
        <f t="shared" si="19"/>
        <v>56.016677091205622</v>
      </c>
      <c r="AL79" s="2">
        <f t="shared" si="22"/>
        <v>58.471068427244184</v>
      </c>
      <c r="AM79" s="27">
        <f t="shared" si="23"/>
        <v>-4.1976167052472646E-2</v>
      </c>
      <c r="AN79" s="35">
        <v>0</v>
      </c>
      <c r="AP79" s="2" t="str">
        <f t="shared" si="20"/>
        <v/>
      </c>
    </row>
    <row r="80" spans="1:42" x14ac:dyDescent="0.25">
      <c r="A80" s="49">
        <v>38119</v>
      </c>
      <c r="B80" s="47">
        <v>1097.28</v>
      </c>
      <c r="C80" s="27">
        <f t="shared" si="31"/>
        <v>1.6705463508146501E-3</v>
      </c>
      <c r="D80" s="27">
        <f t="shared" si="32"/>
        <v>-2.165513105857253E-2</v>
      </c>
      <c r="E80" s="5">
        <f t="shared" si="8"/>
        <v>0</v>
      </c>
      <c r="F80" s="44">
        <v>1611.1510000000001</v>
      </c>
      <c r="G80" s="45">
        <v>1611.1510000000001</v>
      </c>
      <c r="H80" s="48">
        <v>1097.28</v>
      </c>
      <c r="I80" s="42">
        <v>18.14</v>
      </c>
      <c r="J80" s="16">
        <f t="shared" si="30"/>
        <v>0.18140000000000001</v>
      </c>
      <c r="K80" s="16">
        <f t="shared" si="9"/>
        <v>4.918799519512676E-2</v>
      </c>
      <c r="L80" s="51">
        <f>VLOOKUP(A80,LIBOR!$A$3:B2175,2,1)</f>
        <v>1.0562499999999999</v>
      </c>
      <c r="M80">
        <v>514472.02</v>
      </c>
      <c r="N80" s="2">
        <v>536303.92000000004</v>
      </c>
      <c r="O80" s="16">
        <f t="shared" si="3"/>
        <v>2.786070202880027E-6</v>
      </c>
      <c r="P80" s="16">
        <f t="shared" si="24"/>
        <v>0.13221200480487325</v>
      </c>
      <c r="Q80" s="2">
        <f t="shared" si="4"/>
        <v>17.857999999999997</v>
      </c>
      <c r="R80" s="2">
        <f t="shared" si="5"/>
        <v>16.249499999999998</v>
      </c>
      <c r="S80" s="16">
        <f t="shared" si="25"/>
        <v>1</v>
      </c>
      <c r="T80" s="16">
        <f t="shared" si="26"/>
        <v>0</v>
      </c>
      <c r="U80" s="16">
        <f>VLOOKUP(P80,Table!$D$6:$G$15,MATCH(VALUE(T80)&amp;"E",Table!$D$5:$G$5,0),1)*IF(Y80=1,0,1)</f>
        <v>0.9</v>
      </c>
      <c r="V80" s="16">
        <f t="shared" si="27"/>
        <v>9.9999999999999978E-2</v>
      </c>
      <c r="W80" s="16">
        <f t="shared" si="15"/>
        <v>95289.136074093549</v>
      </c>
      <c r="X80" s="16">
        <f t="shared" si="28"/>
        <v>-1.0966590052736369E-2</v>
      </c>
      <c r="Y80" s="16">
        <f t="shared" si="16"/>
        <v>0</v>
      </c>
      <c r="Z80" s="16">
        <f t="shared" si="29"/>
        <v>0</v>
      </c>
      <c r="AA80" s="16">
        <f t="shared" si="11"/>
        <v>0</v>
      </c>
      <c r="AB80" s="2">
        <f t="shared" si="18"/>
        <v>97896.073925311415</v>
      </c>
      <c r="AE80" s="16" t="str">
        <f t="shared" si="12"/>
        <v/>
      </c>
      <c r="AG80" s="16">
        <f t="shared" si="21"/>
        <v>52.665321603809986</v>
      </c>
      <c r="AH80" s="24">
        <f t="shared" si="19"/>
        <v>56.025907679493791</v>
      </c>
      <c r="AL80" s="2">
        <f t="shared" si="22"/>
        <v>58.471068427244184</v>
      </c>
      <c r="AM80" s="27">
        <f t="shared" si="23"/>
        <v>-4.1818301144828873E-2</v>
      </c>
      <c r="AN80" s="35">
        <v>0</v>
      </c>
      <c r="AP80" s="2" t="str">
        <f t="shared" si="20"/>
        <v/>
      </c>
    </row>
    <row r="81" spans="1:42" x14ac:dyDescent="0.25">
      <c r="A81" s="49">
        <v>38120</v>
      </c>
      <c r="B81" s="47">
        <v>1096.44</v>
      </c>
      <c r="C81" s="27">
        <f t="shared" si="31"/>
        <v>-7.6552930883633241E-4</v>
      </c>
      <c r="D81" s="27">
        <f t="shared" si="32"/>
        <v>-1.5697701552218946E-2</v>
      </c>
      <c r="E81" s="5">
        <f t="shared" si="8"/>
        <v>0</v>
      </c>
      <c r="F81" s="44">
        <v>1610.0519999999999</v>
      </c>
      <c r="G81" s="45">
        <v>1610.0519999999999</v>
      </c>
      <c r="H81" s="48">
        <v>1096.44</v>
      </c>
      <c r="I81" s="42">
        <v>18.86</v>
      </c>
      <c r="J81" s="16">
        <f t="shared" si="30"/>
        <v>0.18859999999999999</v>
      </c>
      <c r="K81" s="16">
        <f t="shared" si="9"/>
        <v>5.7419226347775576E-2</v>
      </c>
      <c r="L81" s="51">
        <f>VLOOKUP(A81,LIBOR!$A$3:B2176,2,1)</f>
        <v>1.05125</v>
      </c>
      <c r="M81">
        <v>514806.6</v>
      </c>
      <c r="N81" s="2">
        <v>536636.89</v>
      </c>
      <c r="O81" s="16">
        <f t="shared" si="3"/>
        <v>5.8648406478650473E-7</v>
      </c>
      <c r="P81" s="16">
        <f t="shared" si="24"/>
        <v>0.13118077365222441</v>
      </c>
      <c r="Q81" s="2">
        <f t="shared" si="4"/>
        <v>18.332000000000001</v>
      </c>
      <c r="R81" s="2">
        <f t="shared" si="5"/>
        <v>16.375499999999999</v>
      </c>
      <c r="S81" s="16">
        <f t="shared" si="25"/>
        <v>1</v>
      </c>
      <c r="T81" s="16">
        <f t="shared" si="26"/>
        <v>0</v>
      </c>
      <c r="U81" s="16">
        <f>VLOOKUP(P81,Table!$D$6:$G$15,MATCH(VALUE(T81)&amp;"E",Table!$D$5:$G$5,0),1)*IF(Y81=1,0,1)</f>
        <v>0.9</v>
      </c>
      <c r="V81" s="16">
        <f t="shared" si="27"/>
        <v>9.9999999999999978E-2</v>
      </c>
      <c r="W81" s="16">
        <f t="shared" si="15"/>
        <v>95229.400237752503</v>
      </c>
      <c r="X81" s="16">
        <f t="shared" si="28"/>
        <v>-1.1071337018589089E-2</v>
      </c>
      <c r="Y81" s="16">
        <f t="shared" si="16"/>
        <v>0</v>
      </c>
      <c r="Z81" s="16">
        <f t="shared" si="29"/>
        <v>0</v>
      </c>
      <c r="AA81" s="16">
        <f t="shared" si="11"/>
        <v>0</v>
      </c>
      <c r="AB81" s="2">
        <f t="shared" si="18"/>
        <v>97842.341190781211</v>
      </c>
      <c r="AE81" s="16" t="str">
        <f t="shared" si="12"/>
        <v/>
      </c>
      <c r="AG81" s="16">
        <f t="shared" si="21"/>
        <v>52.636414910913963</v>
      </c>
      <c r="AH81" s="24">
        <f t="shared" si="19"/>
        <v>55.993699035808753</v>
      </c>
      <c r="AL81" s="2">
        <f t="shared" si="22"/>
        <v>58.471068427244184</v>
      </c>
      <c r="AM81" s="27">
        <f t="shared" si="23"/>
        <v>-4.2369148675947876E-2</v>
      </c>
      <c r="AN81" s="35">
        <v>0</v>
      </c>
      <c r="AP81" s="2" t="str">
        <f t="shared" si="20"/>
        <v/>
      </c>
    </row>
    <row r="82" spans="1:42" x14ac:dyDescent="0.25">
      <c r="A82" s="49">
        <v>38121</v>
      </c>
      <c r="B82" s="47">
        <v>1095.7</v>
      </c>
      <c r="C82" s="27">
        <f t="shared" si="31"/>
        <v>-6.7491153186682862E-4</v>
      </c>
      <c r="D82" s="27">
        <f t="shared" si="32"/>
        <v>-2.6471756923677203E-3</v>
      </c>
      <c r="E82" s="5">
        <f t="shared" si="8"/>
        <v>0</v>
      </c>
      <c r="F82" s="44">
        <v>1609.1189999999999</v>
      </c>
      <c r="G82" s="45">
        <v>1609.1189999999999</v>
      </c>
      <c r="H82" s="48">
        <v>1095.7</v>
      </c>
      <c r="I82" s="42">
        <v>18.47</v>
      </c>
      <c r="J82" s="16">
        <f t="shared" si="30"/>
        <v>0.18469999999999998</v>
      </c>
      <c r="K82" s="16">
        <f t="shared" si="9"/>
        <v>6.2162095694064889E-2</v>
      </c>
      <c r="L82" s="51">
        <f>VLOOKUP(A82,LIBOR!$A$3:B2177,2,1)</f>
        <v>1.05125</v>
      </c>
      <c r="M82">
        <v>517528.49</v>
      </c>
      <c r="N82" s="2">
        <v>539458.38</v>
      </c>
      <c r="O82" s="16">
        <f t="shared" si="3"/>
        <v>4.5581319212445057E-7</v>
      </c>
      <c r="P82" s="16">
        <f t="shared" si="24"/>
        <v>0.12253790430593509</v>
      </c>
      <c r="Q82" s="2">
        <f t="shared" si="4"/>
        <v>18.693999999999999</v>
      </c>
      <c r="R82" s="2">
        <f t="shared" si="5"/>
        <v>16.531500000000001</v>
      </c>
      <c r="S82" s="16">
        <f t="shared" si="25"/>
        <v>1</v>
      </c>
      <c r="T82" s="16">
        <f t="shared" si="26"/>
        <v>1</v>
      </c>
      <c r="U82" s="16">
        <f>VLOOKUP(P82,Table!$D$6:$G$15,MATCH(VALUE(T82)&amp;"E",Table!$D$5:$G$5,0),1)*IF(Y82=1,0,1)</f>
        <v>0.85</v>
      </c>
      <c r="V82" s="16">
        <f t="shared" si="27"/>
        <v>0.15000000000000002</v>
      </c>
      <c r="W82" s="16">
        <f t="shared" si="15"/>
        <v>95221.624973565122</v>
      </c>
      <c r="X82" s="16">
        <f t="shared" si="28"/>
        <v>-1.1691286817681501E-2</v>
      </c>
      <c r="Y82" s="16">
        <f t="shared" si="16"/>
        <v>0</v>
      </c>
      <c r="Z82" s="16">
        <f t="shared" si="29"/>
        <v>0</v>
      </c>
      <c r="AA82" s="16">
        <f t="shared" si="11"/>
        <v>0</v>
      </c>
      <c r="AB82" s="2">
        <f t="shared" si="18"/>
        <v>97843.044181384917</v>
      </c>
      <c r="AE82" s="16" t="str">
        <f t="shared" si="12"/>
        <v/>
      </c>
      <c r="AG82" s="16">
        <f t="shared" si="21"/>
        <v>52.636793099994932</v>
      </c>
      <c r="AH82" s="24">
        <f t="shared" si="19"/>
        <v>55.992643966029107</v>
      </c>
      <c r="AL82" s="2">
        <f t="shared" si="22"/>
        <v>58.471068427244184</v>
      </c>
      <c r="AM82" s="27">
        <f t="shared" si="23"/>
        <v>-4.2387192980730126E-2</v>
      </c>
      <c r="AN82" s="35">
        <v>0</v>
      </c>
      <c r="AP82" s="2" t="str">
        <f t="shared" si="20"/>
        <v/>
      </c>
    </row>
    <row r="83" spans="1:42" x14ac:dyDescent="0.25">
      <c r="A83" s="49">
        <v>38124</v>
      </c>
      <c r="B83" s="47">
        <v>1084.0999999999999</v>
      </c>
      <c r="C83" s="27">
        <f t="shared" si="31"/>
        <v>-1.0586839463356923E-2</v>
      </c>
      <c r="D83" s="27">
        <f t="shared" si="32"/>
        <v>-2.6942863853595123E-3</v>
      </c>
      <c r="E83" s="5">
        <f t="shared" si="8"/>
        <v>0</v>
      </c>
      <c r="F83" s="44">
        <v>1592.2339999999999</v>
      </c>
      <c r="G83" s="45">
        <v>1592.2339999999999</v>
      </c>
      <c r="H83" s="48">
        <v>1084.0999999999999</v>
      </c>
      <c r="I83" s="42">
        <v>19.96</v>
      </c>
      <c r="J83" s="16">
        <f t="shared" si="30"/>
        <v>0.1996</v>
      </c>
      <c r="K83" s="16">
        <f t="shared" si="9"/>
        <v>7.7099959968859572E-2</v>
      </c>
      <c r="L83" s="51">
        <f>VLOOKUP(A83,LIBOR!$A$3:B2178,2,1)</f>
        <v>1.085</v>
      </c>
      <c r="M83">
        <v>532604.24</v>
      </c>
      <c r="N83" s="2">
        <v>555125.24</v>
      </c>
      <c r="O83" s="16">
        <f t="shared" si="3"/>
        <v>1.1327938242464723E-4</v>
      </c>
      <c r="P83" s="16">
        <f t="shared" si="24"/>
        <v>0.12250004003114043</v>
      </c>
      <c r="Q83" s="2">
        <f t="shared" si="4"/>
        <v>18.762</v>
      </c>
      <c r="R83" s="2">
        <f t="shared" si="5"/>
        <v>16.707999999999998</v>
      </c>
      <c r="S83" s="16">
        <f t="shared" si="25"/>
        <v>1</v>
      </c>
      <c r="T83" s="16">
        <f t="shared" si="26"/>
        <v>1</v>
      </c>
      <c r="U83" s="16">
        <f>VLOOKUP(P83,Table!$D$6:$G$15,MATCH(VALUE(T83)&amp;"E",Table!$D$5:$G$5,0),1)*IF(Y83=1,0,1)</f>
        <v>0.85</v>
      </c>
      <c r="V83" s="16">
        <f t="shared" si="27"/>
        <v>0.15000000000000002</v>
      </c>
      <c r="W83" s="16">
        <f t="shared" si="15"/>
        <v>94779.554899826238</v>
      </c>
      <c r="X83" s="16">
        <f t="shared" si="28"/>
        <v>-2.7058374286407227E-3</v>
      </c>
      <c r="Y83" s="16">
        <f t="shared" si="16"/>
        <v>0</v>
      </c>
      <c r="Z83" s="16">
        <f t="shared" si="29"/>
        <v>0</v>
      </c>
      <c r="AA83" s="16">
        <f t="shared" si="11"/>
        <v>0</v>
      </c>
      <c r="AB83" s="2">
        <f t="shared" si="18"/>
        <v>97397.879891125951</v>
      </c>
      <c r="AE83" s="16" t="str">
        <f t="shared" si="12"/>
        <v/>
      </c>
      <c r="AG83" s="16">
        <f t="shared" si="21"/>
        <v>52.397307290473016</v>
      </c>
      <c r="AH83" s="24">
        <f t="shared" si="19"/>
        <v>55.733537751239503</v>
      </c>
      <c r="AL83" s="2">
        <f t="shared" si="22"/>
        <v>58.471068427244184</v>
      </c>
      <c r="AM83" s="27">
        <f t="shared" si="23"/>
        <v>-4.6818550603552E-2</v>
      </c>
      <c r="AN83" s="35">
        <v>0</v>
      </c>
      <c r="AP83" s="2" t="str">
        <f t="shared" si="20"/>
        <v/>
      </c>
    </row>
    <row r="84" spans="1:42" x14ac:dyDescent="0.25">
      <c r="A84" s="49">
        <v>38125</v>
      </c>
      <c r="B84" s="47">
        <v>1091.49</v>
      </c>
      <c r="C84" s="27">
        <f t="shared" si="31"/>
        <v>6.8167143252468865E-3</v>
      </c>
      <c r="D84" s="27">
        <f t="shared" si="32"/>
        <v>-3.5400196279985474E-3</v>
      </c>
      <c r="E84" s="5">
        <f t="shared" si="8"/>
        <v>0</v>
      </c>
      <c r="F84" s="44">
        <v>1603.1420000000001</v>
      </c>
      <c r="G84" s="45">
        <v>1603.1420000000001</v>
      </c>
      <c r="H84" s="48">
        <v>1091.49</v>
      </c>
      <c r="I84" s="42">
        <v>19.329999999999998</v>
      </c>
      <c r="J84" s="16">
        <f t="shared" si="30"/>
        <v>0.19329999999999997</v>
      </c>
      <c r="K84" s="16">
        <f t="shared" si="9"/>
        <v>6.5629384475181629E-2</v>
      </c>
      <c r="L84" s="51">
        <f>VLOOKUP(A84,LIBOR!$A$3:B2179,2,1)</f>
        <v>1.0549999999999999</v>
      </c>
      <c r="M84">
        <v>528948.88</v>
      </c>
      <c r="N84" s="2">
        <v>551299.26</v>
      </c>
      <c r="O84" s="16">
        <f t="shared" si="3"/>
        <v>4.6152804988041796E-5</v>
      </c>
      <c r="P84" s="16">
        <f t="shared" si="24"/>
        <v>0.12767061552481834</v>
      </c>
      <c r="Q84" s="2">
        <f t="shared" si="4"/>
        <v>18.8</v>
      </c>
      <c r="R84" s="2">
        <f t="shared" si="5"/>
        <v>16.934999999999999</v>
      </c>
      <c r="S84" s="16">
        <f t="shared" si="25"/>
        <v>1</v>
      </c>
      <c r="T84" s="16">
        <f t="shared" si="26"/>
        <v>1</v>
      </c>
      <c r="U84" s="16">
        <f>VLOOKUP(P84,Table!$D$6:$G$15,MATCH(VALUE(T84)&amp;"E",Table!$D$5:$G$5,0),1)*IF(Y84=1,0,1)</f>
        <v>0.85</v>
      </c>
      <c r="V84" s="16">
        <f t="shared" si="27"/>
        <v>0.15000000000000002</v>
      </c>
      <c r="W84" s="16">
        <f t="shared" si="15"/>
        <v>95230.742717311019</v>
      </c>
      <c r="X84" s="16">
        <f t="shared" si="28"/>
        <v>-1.6266969440327239E-3</v>
      </c>
      <c r="Y84" s="16">
        <f t="shared" si="16"/>
        <v>0</v>
      </c>
      <c r="Z84" s="16">
        <f t="shared" si="29"/>
        <v>0</v>
      </c>
      <c r="AA84" s="16">
        <f t="shared" si="11"/>
        <v>0</v>
      </c>
      <c r="AB84" s="2">
        <f t="shared" si="18"/>
        <v>97864.772379005386</v>
      </c>
      <c r="AE84" s="16" t="str">
        <f t="shared" si="12"/>
        <v/>
      </c>
      <c r="AG84" s="16">
        <f t="shared" si="21"/>
        <v>52.648482256359124</v>
      </c>
      <c r="AH84" s="24">
        <f t="shared" si="19"/>
        <v>55.999247924746854</v>
      </c>
      <c r="AL84" s="2">
        <f t="shared" si="22"/>
        <v>58.471068427244184</v>
      </c>
      <c r="AM84" s="27">
        <f t="shared" si="23"/>
        <v>-4.2274248940277648E-2</v>
      </c>
      <c r="AN84" s="35">
        <v>0</v>
      </c>
      <c r="AP84" s="2" t="str">
        <f t="shared" si="20"/>
        <v/>
      </c>
    </row>
    <row r="85" spans="1:42" x14ac:dyDescent="0.25">
      <c r="A85" s="49">
        <v>38126</v>
      </c>
      <c r="B85" s="47">
        <v>1088.68</v>
      </c>
      <c r="C85" s="27">
        <f t="shared" si="31"/>
        <v>-2.5744624320881426E-3</v>
      </c>
      <c r="D85" s="27">
        <f t="shared" si="32"/>
        <v>-7.7850284109013401E-3</v>
      </c>
      <c r="E85" s="5">
        <f t="shared" si="8"/>
        <v>0</v>
      </c>
      <c r="F85" s="44">
        <v>1599.287</v>
      </c>
      <c r="G85" s="45">
        <v>1599.287</v>
      </c>
      <c r="H85" s="48">
        <v>1088.68</v>
      </c>
      <c r="I85" s="42">
        <v>18.93</v>
      </c>
      <c r="J85" s="16">
        <f t="shared" si="30"/>
        <v>0.1893</v>
      </c>
      <c r="K85" s="16">
        <f t="shared" si="9"/>
        <v>6.0728241848278186E-2</v>
      </c>
      <c r="L85" s="51">
        <f>VLOOKUP(A85,LIBOR!$A$3:B2180,2,1)</f>
        <v>1.0525</v>
      </c>
      <c r="M85">
        <v>505244.5</v>
      </c>
      <c r="N85" s="2">
        <v>526577.31999999995</v>
      </c>
      <c r="O85" s="16">
        <f t="shared" si="3"/>
        <v>6.6449603448511411E-6</v>
      </c>
      <c r="P85" s="16">
        <f t="shared" si="24"/>
        <v>0.12857175815172181</v>
      </c>
      <c r="Q85" s="2">
        <f t="shared" si="4"/>
        <v>18.952000000000002</v>
      </c>
      <c r="R85" s="2">
        <f t="shared" si="5"/>
        <v>17.068000000000001</v>
      </c>
      <c r="S85" s="16">
        <f t="shared" si="25"/>
        <v>1</v>
      </c>
      <c r="T85" s="16">
        <f t="shared" si="26"/>
        <v>1</v>
      </c>
      <c r="U85" s="16">
        <f>VLOOKUP(P85,Table!$D$6:$G$15,MATCH(VALUE(T85)&amp;"E",Table!$D$5:$G$5,0),1)*IF(Y85=1,0,1)</f>
        <v>0.85</v>
      </c>
      <c r="V85" s="16">
        <f t="shared" si="27"/>
        <v>0.15000000000000002</v>
      </c>
      <c r="W85" s="16">
        <f t="shared" si="15"/>
        <v>94381.784406934501</v>
      </c>
      <c r="X85" s="16">
        <f t="shared" si="28"/>
        <v>-7.1864534728705021E-4</v>
      </c>
      <c r="Y85" s="16">
        <f t="shared" si="16"/>
        <v>0</v>
      </c>
      <c r="Z85" s="16">
        <f t="shared" si="29"/>
        <v>0</v>
      </c>
      <c r="AA85" s="16">
        <f t="shared" si="11"/>
        <v>0</v>
      </c>
      <c r="AB85" s="2">
        <f t="shared" si="18"/>
        <v>97006.882607362655</v>
      </c>
      <c r="AE85" s="16" t="str">
        <f t="shared" si="12"/>
        <v/>
      </c>
      <c r="AG85" s="16">
        <f t="shared" si="21"/>
        <v>52.186961799893687</v>
      </c>
      <c r="AH85" s="24">
        <f t="shared" si="19"/>
        <v>55.506909672710528</v>
      </c>
      <c r="AL85" s="2">
        <f t="shared" si="22"/>
        <v>58.471068427244184</v>
      </c>
      <c r="AM85" s="27">
        <f t="shared" si="23"/>
        <v>-5.069445170515352E-2</v>
      </c>
      <c r="AN85" s="35">
        <v>0</v>
      </c>
      <c r="AP85" s="2" t="str">
        <f t="shared" si="20"/>
        <v/>
      </c>
    </row>
    <row r="86" spans="1:42" x14ac:dyDescent="0.25">
      <c r="A86" s="49">
        <v>38127</v>
      </c>
      <c r="B86" s="47">
        <v>1089.19</v>
      </c>
      <c r="C86" s="27">
        <f t="shared" si="31"/>
        <v>4.6845721424104703E-4</v>
      </c>
      <c r="D86" s="27">
        <f t="shared" si="32"/>
        <v>-6.5510418878239607E-3</v>
      </c>
      <c r="E86" s="5">
        <f t="shared" si="8"/>
        <v>0</v>
      </c>
      <c r="F86" s="44">
        <v>1600.056</v>
      </c>
      <c r="G86" s="45">
        <v>1600.056</v>
      </c>
      <c r="H86" s="48">
        <v>1089.19</v>
      </c>
      <c r="I86" s="42">
        <v>18.670000000000002</v>
      </c>
      <c r="J86" s="16">
        <f t="shared" si="30"/>
        <v>0.1867</v>
      </c>
      <c r="K86" s="16">
        <f t="shared" si="9"/>
        <v>5.7883081294631794E-2</v>
      </c>
      <c r="L86" s="51">
        <f>VLOOKUP(A86,LIBOR!$A$3:B2181,2,1)</f>
        <v>1.0487500000000001</v>
      </c>
      <c r="M86">
        <v>509599.36</v>
      </c>
      <c r="N86" s="2">
        <v>531100.82999999996</v>
      </c>
      <c r="O86" s="16">
        <f t="shared" si="3"/>
        <v>2.1934940175339974E-7</v>
      </c>
      <c r="P86" s="16">
        <f t="shared" si="24"/>
        <v>0.12881691870536821</v>
      </c>
      <c r="Q86" s="2">
        <f t="shared" si="4"/>
        <v>19.110000000000003</v>
      </c>
      <c r="R86" s="2">
        <f t="shared" si="5"/>
        <v>17.234500000000001</v>
      </c>
      <c r="S86" s="16">
        <f t="shared" si="25"/>
        <v>1</v>
      </c>
      <c r="T86" s="16">
        <f t="shared" si="26"/>
        <v>1</v>
      </c>
      <c r="U86" s="16">
        <f>VLOOKUP(P86,Table!$D$6:$G$15,MATCH(VALUE(T86)&amp;"E",Table!$D$5:$G$5,0),1)*IF(Y86=1,0,1)</f>
        <v>0.85</v>
      </c>
      <c r="V86" s="16">
        <f t="shared" si="27"/>
        <v>0.15000000000000002</v>
      </c>
      <c r="W86" s="16">
        <f t="shared" si="15"/>
        <v>94540.98275779406</v>
      </c>
      <c r="X86" s="16">
        <f t="shared" si="28"/>
        <v>-9.5220893434643239E-3</v>
      </c>
      <c r="Y86" s="16">
        <f t="shared" si="16"/>
        <v>0</v>
      </c>
      <c r="Z86" s="16">
        <f t="shared" si="29"/>
        <v>0</v>
      </c>
      <c r="AA86" s="16">
        <f t="shared" si="11"/>
        <v>0</v>
      </c>
      <c r="AB86" s="2">
        <f t="shared" si="18"/>
        <v>97171.950507143454</v>
      </c>
      <c r="AE86" s="16" t="str">
        <f t="shared" si="12"/>
        <v/>
      </c>
      <c r="AG86" s="16">
        <f t="shared" si="21"/>
        <v>52.275763665789285</v>
      </c>
      <c r="AH86" s="24">
        <f t="shared" si="19"/>
        <v>55.599913637025523</v>
      </c>
      <c r="AL86" s="2">
        <f t="shared" si="22"/>
        <v>58.471068427244184</v>
      </c>
      <c r="AM86" s="27">
        <f t="shared" si="23"/>
        <v>-4.9103853708287404E-2</v>
      </c>
      <c r="AN86" s="35">
        <v>0</v>
      </c>
      <c r="AP86" s="2" t="str">
        <f t="shared" si="20"/>
        <v/>
      </c>
    </row>
    <row r="87" spans="1:42" x14ac:dyDescent="0.25">
      <c r="A87" s="49">
        <v>38128</v>
      </c>
      <c r="B87" s="47">
        <v>1093.56</v>
      </c>
      <c r="C87" s="27">
        <f t="shared" si="31"/>
        <v>4.0121558222163678E-3</v>
      </c>
      <c r="D87" s="27">
        <f t="shared" si="32"/>
        <v>-1.8639745337407643E-3</v>
      </c>
      <c r="E87" s="5">
        <f t="shared" si="8"/>
        <v>0</v>
      </c>
      <c r="F87" s="44">
        <v>1606.489</v>
      </c>
      <c r="G87" s="45">
        <v>1606.489</v>
      </c>
      <c r="H87" s="48">
        <v>1093.56</v>
      </c>
      <c r="I87" s="42">
        <v>18.489999999999998</v>
      </c>
      <c r="J87" s="16">
        <f t="shared" si="30"/>
        <v>0.18489999999999998</v>
      </c>
      <c r="K87" s="16">
        <f t="shared" si="9"/>
        <v>6.7510425567814836E-2</v>
      </c>
      <c r="L87" s="51">
        <f>VLOOKUP(A87,LIBOR!$A$3:B2182,2,1)</f>
        <v>1.04125</v>
      </c>
      <c r="M87">
        <v>505622.39</v>
      </c>
      <c r="N87" s="2">
        <v>526940.69999999995</v>
      </c>
      <c r="O87" s="16">
        <f t="shared" si="3"/>
        <v>1.6033045756361022E-5</v>
      </c>
      <c r="P87" s="16">
        <f t="shared" si="24"/>
        <v>0.11738957443218515</v>
      </c>
      <c r="Q87" s="2">
        <f t="shared" si="4"/>
        <v>19.071999999999999</v>
      </c>
      <c r="R87" s="2">
        <f t="shared" si="5"/>
        <v>17.4375</v>
      </c>
      <c r="S87" s="16">
        <f t="shared" si="25"/>
        <v>1</v>
      </c>
      <c r="T87" s="16">
        <f t="shared" si="26"/>
        <v>1</v>
      </c>
      <c r="U87" s="16">
        <f>VLOOKUP(P87,Table!$D$6:$G$15,MATCH(VALUE(T87)&amp;"E",Table!$D$5:$G$5,0),1)*IF(Y87=1,0,1)</f>
        <v>0.85</v>
      </c>
      <c r="V87" s="16">
        <f t="shared" si="27"/>
        <v>0.15000000000000002</v>
      </c>
      <c r="W87" s="16">
        <f t="shared" si="15"/>
        <v>94752.317552123728</v>
      </c>
      <c r="X87" s="16">
        <f t="shared" si="28"/>
        <v>-7.2290435331916481E-3</v>
      </c>
      <c r="Y87" s="16">
        <f t="shared" si="16"/>
        <v>0</v>
      </c>
      <c r="Z87" s="16">
        <f t="shared" si="29"/>
        <v>0</v>
      </c>
      <c r="AA87" s="16">
        <f t="shared" si="11"/>
        <v>0</v>
      </c>
      <c r="AB87" s="2">
        <f t="shared" si="18"/>
        <v>97390.275957938647</v>
      </c>
      <c r="AE87" s="16" t="str">
        <f t="shared" si="12"/>
        <v/>
      </c>
      <c r="AG87" s="16">
        <f t="shared" si="21"/>
        <v>52.393216589276271</v>
      </c>
      <c r="AH87" s="24">
        <f t="shared" si="19"/>
        <v>55.72338487156329</v>
      </c>
      <c r="AL87" s="2">
        <f t="shared" si="22"/>
        <v>58.471068427244184</v>
      </c>
      <c r="AM87" s="27">
        <f t="shared" si="23"/>
        <v>-4.6992189976823306E-2</v>
      </c>
      <c r="AN87" s="35">
        <v>0</v>
      </c>
      <c r="AP87" s="2" t="str">
        <f t="shared" si="20"/>
        <v/>
      </c>
    </row>
    <row r="88" spans="1:42" x14ac:dyDescent="0.25">
      <c r="A88" s="49">
        <v>38131</v>
      </c>
      <c r="B88" s="47">
        <v>1095.4100000000001</v>
      </c>
      <c r="C88" s="27">
        <f t="shared" si="31"/>
        <v>1.6917224477852599E-3</v>
      </c>
      <c r="D88" s="27">
        <f t="shared" si="32"/>
        <v>1.0414587377401419E-2</v>
      </c>
      <c r="E88" s="5">
        <f t="shared" si="8"/>
        <v>0</v>
      </c>
      <c r="F88" s="44">
        <v>1609.22</v>
      </c>
      <c r="G88" s="45">
        <v>1609.22</v>
      </c>
      <c r="H88" s="48">
        <v>1095.4100000000001</v>
      </c>
      <c r="I88" s="42">
        <v>18.079999999999998</v>
      </c>
      <c r="J88" s="16">
        <f t="shared" si="30"/>
        <v>0.18079999999999999</v>
      </c>
      <c r="K88" s="16">
        <f t="shared" si="9"/>
        <v>6.3999257764754236E-2</v>
      </c>
      <c r="L88" s="51">
        <f>VLOOKUP(A88,LIBOR!$A$3:B2183,2,1)</f>
        <v>1.0487500000000001</v>
      </c>
      <c r="M88">
        <v>493100.72</v>
      </c>
      <c r="N88" s="2">
        <v>513845.36</v>
      </c>
      <c r="O88" s="16">
        <f t="shared" si="3"/>
        <v>2.8570907543778579E-6</v>
      </c>
      <c r="P88" s="16">
        <f t="shared" si="24"/>
        <v>0.11680074223524575</v>
      </c>
      <c r="Q88" s="2">
        <f t="shared" si="4"/>
        <v>19.076000000000001</v>
      </c>
      <c r="R88" s="2">
        <f t="shared" si="5"/>
        <v>17.6615</v>
      </c>
      <c r="S88" s="16">
        <f t="shared" si="25"/>
        <v>1</v>
      </c>
      <c r="T88" s="16">
        <f t="shared" si="26"/>
        <v>1</v>
      </c>
      <c r="U88" s="16">
        <f>VLOOKUP(P88,Table!$D$6:$G$15,MATCH(VALUE(T88)&amp;"E",Table!$D$5:$G$5,0),1)*IF(Y88=1,0,1)</f>
        <v>0.85</v>
      </c>
      <c r="V88" s="16">
        <f t="shared" si="27"/>
        <v>0.15000000000000002</v>
      </c>
      <c r="W88" s="16">
        <f t="shared" si="15"/>
        <v>94535.355424156529</v>
      </c>
      <c r="X88" s="16">
        <f t="shared" si="28"/>
        <v>-4.9285802628518116E-3</v>
      </c>
      <c r="Y88" s="16">
        <f t="shared" si="16"/>
        <v>0</v>
      </c>
      <c r="Z88" s="16">
        <f t="shared" si="29"/>
        <v>0</v>
      </c>
      <c r="AA88" s="16">
        <f t="shared" si="11"/>
        <v>0</v>
      </c>
      <c r="AB88" s="2">
        <f t="shared" si="18"/>
        <v>97169.224744985506</v>
      </c>
      <c r="AE88" s="16" t="str">
        <f t="shared" si="12"/>
        <v/>
      </c>
      <c r="AG88" s="16">
        <f t="shared" si="21"/>
        <v>52.274297282767911</v>
      </c>
      <c r="AH88" s="24">
        <f t="shared" si="19"/>
        <v>55.592565912746004</v>
      </c>
      <c r="AL88" s="2">
        <f t="shared" si="22"/>
        <v>58.471068427244184</v>
      </c>
      <c r="AM88" s="27">
        <f t="shared" si="23"/>
        <v>-4.9229517980844073E-2</v>
      </c>
      <c r="AN88" s="35">
        <v>0</v>
      </c>
      <c r="AP88" s="2" t="str">
        <f t="shared" si="20"/>
        <v/>
      </c>
    </row>
    <row r="89" spans="1:42" x14ac:dyDescent="0.25">
      <c r="A89" s="49">
        <v>38132</v>
      </c>
      <c r="B89" s="47">
        <v>1113.05</v>
      </c>
      <c r="C89" s="27">
        <f t="shared" si="31"/>
        <v>1.6103559397850908E-2</v>
      </c>
      <c r="D89" s="27">
        <f t="shared" si="32"/>
        <v>1.9701432450005441E-2</v>
      </c>
      <c r="E89" s="5">
        <f t="shared" si="8"/>
        <v>0</v>
      </c>
      <c r="F89" s="44">
        <v>1635.1420000000001</v>
      </c>
      <c r="G89" s="45">
        <v>1635.1420000000001</v>
      </c>
      <c r="H89" s="48">
        <v>1113.05</v>
      </c>
      <c r="I89" s="42">
        <v>15.96</v>
      </c>
      <c r="J89" s="16">
        <f t="shared" si="30"/>
        <v>0.15960000000000002</v>
      </c>
      <c r="K89" s="16">
        <f t="shared" si="9"/>
        <v>5.2678151723771813E-2</v>
      </c>
      <c r="L89" s="51">
        <f>VLOOKUP(A89,LIBOR!$A$3:B2184,2,1)</f>
        <v>1.05</v>
      </c>
      <c r="M89">
        <v>461196.11</v>
      </c>
      <c r="N89" s="2">
        <v>480583.52</v>
      </c>
      <c r="O89" s="16">
        <f t="shared" ref="O89:O152" si="33">LN(B89/B88)^2</f>
        <v>2.5520933154898028E-4</v>
      </c>
      <c r="P89" s="16">
        <f t="shared" si="24"/>
        <v>0.10692184827622821</v>
      </c>
      <c r="Q89" s="2">
        <f t="shared" si="4"/>
        <v>18.7</v>
      </c>
      <c r="R89" s="2">
        <f t="shared" si="5"/>
        <v>17.827000000000002</v>
      </c>
      <c r="S89" s="16">
        <f t="shared" si="25"/>
        <v>1</v>
      </c>
      <c r="T89" s="16">
        <f t="shared" si="26"/>
        <v>1</v>
      </c>
      <c r="U89" s="16">
        <f>VLOOKUP(P89,Table!$D$6:$G$15,MATCH(VALUE(T89)&amp;"E",Table!$D$5:$G$5,0),1)*IF(Y89=1,0,1)</f>
        <v>0.85</v>
      </c>
      <c r="V89" s="16">
        <f t="shared" si="27"/>
        <v>0.15000000000000002</v>
      </c>
      <c r="W89" s="16">
        <f t="shared" si="15"/>
        <v>94911.449363703767</v>
      </c>
      <c r="X89" s="16">
        <f t="shared" si="28"/>
        <v>-2.5764994985237877E-3</v>
      </c>
      <c r="Y89" s="16">
        <f t="shared" si="16"/>
        <v>0</v>
      </c>
      <c r="Z89" s="16">
        <f t="shared" si="29"/>
        <v>0</v>
      </c>
      <c r="AA89" s="16">
        <f t="shared" si="11"/>
        <v>0</v>
      </c>
      <c r="AB89" s="2">
        <f t="shared" si="18"/>
        <v>97556.624765062428</v>
      </c>
      <c r="AE89" s="16" t="str">
        <f t="shared" si="12"/>
        <v/>
      </c>
      <c r="AG89" s="16">
        <f t="shared" si="21"/>
        <v>52.482707547128861</v>
      </c>
      <c r="AH89" s="24">
        <f t="shared" si="19"/>
        <v>55.812752948502819</v>
      </c>
      <c r="AL89" s="2">
        <f t="shared" si="22"/>
        <v>58.471068427244184</v>
      </c>
      <c r="AM89" s="27">
        <f t="shared" si="23"/>
        <v>-4.5463774653769495E-2</v>
      </c>
      <c r="AN89" s="35">
        <v>0</v>
      </c>
      <c r="AP89" s="2" t="str">
        <f t="shared" si="20"/>
        <v/>
      </c>
    </row>
    <row r="90" spans="1:42" x14ac:dyDescent="0.25">
      <c r="A90" s="49">
        <v>38133</v>
      </c>
      <c r="B90" s="47">
        <v>1114.94</v>
      </c>
      <c r="C90" s="27">
        <f t="shared" si="31"/>
        <v>1.6980369255650274E-3</v>
      </c>
      <c r="D90" s="27">
        <f t="shared" si="32"/>
        <v>2.3973931807658611E-2</v>
      </c>
      <c r="E90" s="5">
        <f t="shared" si="8"/>
        <v>0</v>
      </c>
      <c r="F90" s="44">
        <v>1638.1579999999999</v>
      </c>
      <c r="G90" s="45">
        <v>1638.1579999999999</v>
      </c>
      <c r="H90" s="48">
        <v>1114.94</v>
      </c>
      <c r="I90" s="42">
        <v>15.97</v>
      </c>
      <c r="J90" s="16">
        <f t="shared" si="30"/>
        <v>0.15970000000000001</v>
      </c>
      <c r="K90" s="16">
        <f t="shared" si="9"/>
        <v>3.9901695312575924E-2</v>
      </c>
      <c r="L90" s="51">
        <f>VLOOKUP(A90,LIBOR!$A$3:B2185,2,1)</f>
        <v>1.05375</v>
      </c>
      <c r="M90">
        <v>463940.44</v>
      </c>
      <c r="N90" s="2">
        <v>483429.18</v>
      </c>
      <c r="O90" s="16">
        <f t="shared" si="33"/>
        <v>2.8784410098352027E-6</v>
      </c>
      <c r="P90" s="16">
        <f t="shared" si="24"/>
        <v>0.11979830468742408</v>
      </c>
      <c r="Q90" s="2">
        <f t="shared" si="4"/>
        <v>18.026</v>
      </c>
      <c r="R90" s="2">
        <f t="shared" si="5"/>
        <v>17.871500000000001</v>
      </c>
      <c r="S90" s="16">
        <f t="shared" si="25"/>
        <v>1</v>
      </c>
      <c r="T90" s="16">
        <f t="shared" si="26"/>
        <v>1</v>
      </c>
      <c r="U90" s="16">
        <f>VLOOKUP(P90,Table!$D$6:$G$15,MATCH(VALUE(T90)&amp;"E",Table!$D$5:$G$5,0),1)*IF(Y90=1,0,1)</f>
        <v>0.85</v>
      </c>
      <c r="V90" s="16">
        <f t="shared" si="27"/>
        <v>0.15000000000000002</v>
      </c>
      <c r="W90" s="16">
        <f t="shared" si="15"/>
        <v>95132.737343610395</v>
      </c>
      <c r="X90" s="16">
        <f t="shared" si="28"/>
        <v>-3.352839056974144E-3</v>
      </c>
      <c r="Y90" s="16">
        <f t="shared" si="16"/>
        <v>0</v>
      </c>
      <c r="Z90" s="16">
        <f t="shared" si="29"/>
        <v>0</v>
      </c>
      <c r="AA90" s="16">
        <f t="shared" si="11"/>
        <v>0</v>
      </c>
      <c r="AB90" s="2">
        <f t="shared" si="18"/>
        <v>97796.651546076799</v>
      </c>
      <c r="AE90" s="16" t="str">
        <f t="shared" si="12"/>
        <v/>
      </c>
      <c r="AG90" s="16">
        <f t="shared" si="21"/>
        <v>52.61183517307731</v>
      </c>
      <c r="AH90" s="24">
        <f t="shared" si="19"/>
        <v>55.948617530842284</v>
      </c>
      <c r="AL90" s="2">
        <f t="shared" si="22"/>
        <v>58.471068427244184</v>
      </c>
      <c r="AM90" s="27">
        <f t="shared" si="23"/>
        <v>-4.3140153998393216E-2</v>
      </c>
      <c r="AN90" s="35">
        <v>0</v>
      </c>
      <c r="AP90" s="2" t="str">
        <f t="shared" si="20"/>
        <v/>
      </c>
    </row>
    <row r="91" spans="1:42" x14ac:dyDescent="0.25">
      <c r="A91" s="49">
        <v>38134</v>
      </c>
      <c r="B91" s="47">
        <v>1121.28</v>
      </c>
      <c r="C91" s="27">
        <f t="shared" si="31"/>
        <v>5.6864046495774812E-3</v>
      </c>
      <c r="D91" s="27">
        <f t="shared" si="32"/>
        <v>2.9191879242995045E-2</v>
      </c>
      <c r="E91" s="5">
        <f t="shared" si="8"/>
        <v>0</v>
      </c>
      <c r="F91" s="44">
        <v>1647.6469999999999</v>
      </c>
      <c r="G91" s="45">
        <v>1647.6469999999999</v>
      </c>
      <c r="H91" s="48">
        <v>1121.28</v>
      </c>
      <c r="I91" s="42">
        <v>15.28</v>
      </c>
      <c r="J91" s="16">
        <f t="shared" si="30"/>
        <v>0.15279999999999999</v>
      </c>
      <c r="K91" s="16">
        <f t="shared" si="9"/>
        <v>3.3815661646061146E-2</v>
      </c>
      <c r="L91" s="51">
        <f>VLOOKUP(A91,LIBOR!$A$3:B2186,2,1)</f>
        <v>1.0525</v>
      </c>
      <c r="M91">
        <v>457775.08</v>
      </c>
      <c r="N91" s="2">
        <v>476990.71</v>
      </c>
      <c r="O91" s="16">
        <f t="shared" si="33"/>
        <v>3.215228032501224E-5</v>
      </c>
      <c r="P91" s="16">
        <f t="shared" si="24"/>
        <v>0.11898433835393885</v>
      </c>
      <c r="Q91" s="2">
        <f t="shared" si="4"/>
        <v>17.433999999999997</v>
      </c>
      <c r="R91" s="2">
        <f t="shared" si="5"/>
        <v>17.855499999999999</v>
      </c>
      <c r="S91" s="16">
        <f t="shared" si="25"/>
        <v>-1</v>
      </c>
      <c r="T91" s="16">
        <f t="shared" si="26"/>
        <v>0</v>
      </c>
      <c r="U91" s="16">
        <f>VLOOKUP(P91,Table!$D$6:$G$15,MATCH(VALUE(T91)&amp;"E",Table!$D$5:$G$5,0),1)*IF(Y91=1,0,1)</f>
        <v>0.9</v>
      </c>
      <c r="V91" s="16">
        <f t="shared" si="27"/>
        <v>9.9999999999999978E-2</v>
      </c>
      <c r="W91" s="16">
        <f t="shared" si="15"/>
        <v>95402.504699951562</v>
      </c>
      <c r="X91" s="16">
        <f t="shared" si="28"/>
        <v>7.9565452316316954E-3</v>
      </c>
      <c r="Y91" s="16">
        <f t="shared" si="16"/>
        <v>0</v>
      </c>
      <c r="Z91" s="16">
        <f t="shared" si="29"/>
        <v>0</v>
      </c>
      <c r="AA91" s="16">
        <f t="shared" si="11"/>
        <v>0</v>
      </c>
      <c r="AB91" s="2">
        <f t="shared" si="18"/>
        <v>98083.219341299628</v>
      </c>
      <c r="AE91" s="16" t="str">
        <f t="shared" si="12"/>
        <v/>
      </c>
      <c r="AG91" s="16">
        <f t="shared" si="21"/>
        <v>52.766000549599141</v>
      </c>
      <c r="AH91" s="24">
        <f t="shared" si="19"/>
        <v>56.111100021203121</v>
      </c>
      <c r="AL91" s="2">
        <f t="shared" si="22"/>
        <v>58.471068427244184</v>
      </c>
      <c r="AM91" s="27">
        <f t="shared" si="23"/>
        <v>-4.036130123015591E-2</v>
      </c>
      <c r="AN91" s="35">
        <v>0</v>
      </c>
      <c r="AP91" s="2" t="str">
        <f t="shared" si="20"/>
        <v/>
      </c>
    </row>
    <row r="92" spans="1:42" x14ac:dyDescent="0.25">
      <c r="A92" s="49">
        <v>38135</v>
      </c>
      <c r="B92" s="47">
        <v>1120.68</v>
      </c>
      <c r="C92" s="27">
        <f t="shared" si="31"/>
        <v>-5.3510273972590117E-4</v>
      </c>
      <c r="D92" s="27">
        <f t="shared" si="32"/>
        <v>2.4644620681052776E-2</v>
      </c>
      <c r="E92" s="5">
        <f t="shared" si="8"/>
        <v>0</v>
      </c>
      <c r="F92" s="44">
        <v>1646.8040000000001</v>
      </c>
      <c r="G92" s="45">
        <v>1646.8040000000001</v>
      </c>
      <c r="H92" s="48">
        <v>1120.68</v>
      </c>
      <c r="I92" s="42">
        <v>15.5</v>
      </c>
      <c r="J92" s="16">
        <f t="shared" si="30"/>
        <v>0.155</v>
      </c>
      <c r="K92" s="16">
        <f t="shared" si="9"/>
        <v>3.4722965845078196E-2</v>
      </c>
      <c r="L92" s="51">
        <f>VLOOKUP(A92,LIBOR!$A$3:B2187,2,1)</f>
        <v>1.085</v>
      </c>
      <c r="M92">
        <v>463073.53</v>
      </c>
      <c r="N92" s="2">
        <v>482497.64</v>
      </c>
      <c r="O92" s="16">
        <f t="shared" si="33"/>
        <v>2.864882358661108E-7</v>
      </c>
      <c r="P92" s="16">
        <f t="shared" si="24"/>
        <v>0.1202770341549218</v>
      </c>
      <c r="Q92" s="2">
        <f t="shared" ref="Q92:Q155" si="34">SUM($I87:$I91)/5</f>
        <v>16.756</v>
      </c>
      <c r="R92" s="2">
        <f t="shared" ref="R92:R155" si="35">SUM($I72:$I91)/20</f>
        <v>17.789499999999997</v>
      </c>
      <c r="S92" s="16">
        <f t="shared" si="25"/>
        <v>-1</v>
      </c>
      <c r="T92" s="16">
        <f t="shared" si="26"/>
        <v>0</v>
      </c>
      <c r="U92" s="16">
        <f>VLOOKUP(P92,Table!$D$6:$G$15,MATCH(VALUE(T92)&amp;"E",Table!$D$5:$G$5,0),1)*IF(Y92=1,0,1)</f>
        <v>0.9</v>
      </c>
      <c r="V92" s="16">
        <f t="shared" si="27"/>
        <v>9.9999999999999978E-2</v>
      </c>
      <c r="W92" s="16">
        <f t="shared" si="15"/>
        <v>95466.703209277242</v>
      </c>
      <c r="X92" s="16">
        <f t="shared" si="28"/>
        <v>9.1126823206888474E-3</v>
      </c>
      <c r="Y92" s="16">
        <f t="shared" si="16"/>
        <v>0</v>
      </c>
      <c r="Z92" s="16">
        <f t="shared" si="29"/>
        <v>0</v>
      </c>
      <c r="AA92" s="16">
        <f t="shared" si="11"/>
        <v>0</v>
      </c>
      <c r="AB92" s="2">
        <f t="shared" si="18"/>
        <v>98151.579458358581</v>
      </c>
      <c r="AE92" s="16" t="str">
        <f t="shared" si="12"/>
        <v/>
      </c>
      <c r="AG92" s="16">
        <f t="shared" si="21"/>
        <v>52.802776360981838</v>
      </c>
      <c r="AH92" s="24">
        <f t="shared" si="19"/>
        <v>56.148745790608665</v>
      </c>
      <c r="AL92" s="2">
        <f t="shared" si="22"/>
        <v>58.471068427244184</v>
      </c>
      <c r="AM92" s="27">
        <f t="shared" si="23"/>
        <v>-3.9717465391028273E-2</v>
      </c>
      <c r="AN92" s="35">
        <v>0</v>
      </c>
      <c r="AP92" s="2" t="str">
        <f t="shared" si="20"/>
        <v/>
      </c>
    </row>
    <row r="93" spans="1:42" x14ac:dyDescent="0.25">
      <c r="A93" s="49">
        <v>38139</v>
      </c>
      <c r="B93" s="47">
        <v>1121.2</v>
      </c>
      <c r="C93" s="27">
        <f t="shared" si="31"/>
        <v>4.6400399757295929E-4</v>
      </c>
      <c r="D93" s="27">
        <f t="shared" si="32"/>
        <v>2.3416902230840475E-2</v>
      </c>
      <c r="E93" s="5">
        <f t="shared" si="8"/>
        <v>0</v>
      </c>
      <c r="F93" s="44">
        <v>1647.5740000000001</v>
      </c>
      <c r="G93" s="45">
        <v>1647.5740000000001</v>
      </c>
      <c r="H93" s="48">
        <v>1121.2</v>
      </c>
      <c r="I93" s="42">
        <v>16.3</v>
      </c>
      <c r="J93" s="16">
        <f t="shared" si="30"/>
        <v>0.16300000000000001</v>
      </c>
      <c r="K93" s="16">
        <f t="shared" si="9"/>
        <v>5.2276777129754787E-2</v>
      </c>
      <c r="L93" s="51">
        <f>VLOOKUP(A93,LIBOR!$A$3:B2188,2,1)</f>
        <v>1.0662499999999999</v>
      </c>
      <c r="M93">
        <v>464573.47</v>
      </c>
      <c r="N93" s="2">
        <v>484004.13</v>
      </c>
      <c r="O93" s="16">
        <f t="shared" si="33"/>
        <v>2.1519985231089869E-7</v>
      </c>
      <c r="P93" s="16">
        <f t="shared" si="24"/>
        <v>0.11072322287024522</v>
      </c>
      <c r="Q93" s="2">
        <f t="shared" si="34"/>
        <v>16.157999999999998</v>
      </c>
      <c r="R93" s="2">
        <f t="shared" si="35"/>
        <v>17.704999999999998</v>
      </c>
      <c r="S93" s="16">
        <f t="shared" si="25"/>
        <v>-1</v>
      </c>
      <c r="T93" s="16">
        <f t="shared" si="26"/>
        <v>0</v>
      </c>
      <c r="U93" s="16">
        <f>VLOOKUP(P93,Table!$D$6:$G$15,MATCH(VALUE(T93)&amp;"E",Table!$D$5:$G$5,0),1)*IF(Y93=1,0,1)</f>
        <v>0.9</v>
      </c>
      <c r="V93" s="16">
        <f t="shared" si="27"/>
        <v>9.9999999999999978E-2</v>
      </c>
      <c r="W93" s="16">
        <f t="shared" si="15"/>
        <v>95536.377771774962</v>
      </c>
      <c r="X93" s="16">
        <f t="shared" si="28"/>
        <v>7.5395058992675512E-3</v>
      </c>
      <c r="Y93" s="16">
        <f t="shared" si="16"/>
        <v>0</v>
      </c>
      <c r="Z93" s="16">
        <f t="shared" si="29"/>
        <v>0</v>
      </c>
      <c r="AA93" s="16">
        <f t="shared" si="11"/>
        <v>0</v>
      </c>
      <c r="AB93" s="2">
        <f t="shared" si="18"/>
        <v>98224.675372606085</v>
      </c>
      <c r="AE93" s="16" t="str">
        <f t="shared" si="12"/>
        <v/>
      </c>
      <c r="AG93" s="16">
        <f t="shared" si="21"/>
        <v>52.842099897436491</v>
      </c>
      <c r="AH93" s="24">
        <f t="shared" si="19"/>
        <v>56.184711405594776</v>
      </c>
      <c r="AL93" s="2">
        <f t="shared" si="22"/>
        <v>58.471068427244184</v>
      </c>
      <c r="AM93" s="27">
        <f t="shared" si="23"/>
        <v>-3.9102364351257468E-2</v>
      </c>
      <c r="AN93" s="35">
        <v>0</v>
      </c>
      <c r="AP93" s="2" t="str">
        <f t="shared" si="20"/>
        <v/>
      </c>
    </row>
    <row r="94" spans="1:42" x14ac:dyDescent="0.25">
      <c r="A94" s="49">
        <v>38140</v>
      </c>
      <c r="B94" s="47">
        <v>1124.99</v>
      </c>
      <c r="C94" s="27">
        <f t="shared" si="31"/>
        <v>3.3803068141275983E-3</v>
      </c>
      <c r="D94" s="27">
        <f t="shared" si="32"/>
        <v>1.0693649647117165E-2</v>
      </c>
      <c r="E94" s="5">
        <f t="shared" si="8"/>
        <v>0</v>
      </c>
      <c r="F94" s="44">
        <v>1653.665</v>
      </c>
      <c r="G94" s="45">
        <v>1653.665</v>
      </c>
      <c r="H94" s="48">
        <v>1124.99</v>
      </c>
      <c r="I94" s="42">
        <v>16.079999999999998</v>
      </c>
      <c r="J94" s="16">
        <f t="shared" si="30"/>
        <v>0.16079999999999997</v>
      </c>
      <c r="K94" s="16">
        <f t="shared" si="9"/>
        <v>5.3110461703358508E-2</v>
      </c>
      <c r="L94" s="51">
        <f>VLOOKUP(A94,LIBOR!$A$3:B2189,2,1)</f>
        <v>1.06125</v>
      </c>
      <c r="M94">
        <v>464458.16</v>
      </c>
      <c r="N94" s="2">
        <v>483868.78</v>
      </c>
      <c r="O94" s="16">
        <f t="shared" si="33"/>
        <v>1.1387968486475774E-5</v>
      </c>
      <c r="P94" s="16">
        <f t="shared" si="24"/>
        <v>0.10768953829664146</v>
      </c>
      <c r="Q94" s="2">
        <f t="shared" si="34"/>
        <v>15.802000000000001</v>
      </c>
      <c r="R94" s="2">
        <f t="shared" si="35"/>
        <v>17.689</v>
      </c>
      <c r="S94" s="16">
        <f t="shared" si="25"/>
        <v>-1</v>
      </c>
      <c r="T94" s="16">
        <f t="shared" si="26"/>
        <v>0</v>
      </c>
      <c r="U94" s="16">
        <f>VLOOKUP(P94,Table!$D$6:$G$15,MATCH(VALUE(T94)&amp;"E",Table!$D$5:$G$5,0),1)*IF(Y94=1,0,1)</f>
        <v>0.9</v>
      </c>
      <c r="V94" s="16">
        <f t="shared" si="27"/>
        <v>9.9999999999999978E-2</v>
      </c>
      <c r="W94" s="16">
        <f t="shared" si="15"/>
        <v>95824.354173512285</v>
      </c>
      <c r="X94" s="16">
        <f t="shared" si="28"/>
        <v>1.0588867446756689E-2</v>
      </c>
      <c r="Y94" s="16">
        <f t="shared" si="16"/>
        <v>0</v>
      </c>
      <c r="Z94" s="16">
        <f t="shared" si="29"/>
        <v>0</v>
      </c>
      <c r="AA94" s="16">
        <f t="shared" si="11"/>
        <v>0</v>
      </c>
      <c r="AB94" s="2">
        <f t="shared" si="18"/>
        <v>98549.055987641288</v>
      </c>
      <c r="AE94" s="16" t="str">
        <f t="shared" si="12"/>
        <v/>
      </c>
      <c r="AG94" s="16">
        <f t="shared" si="21"/>
        <v>53.016607502571958</v>
      </c>
      <c r="AH94" s="24">
        <f t="shared" si="19"/>
        <v>56.368790597187378</v>
      </c>
      <c r="AL94" s="2">
        <f t="shared" si="22"/>
        <v>58.471068427244184</v>
      </c>
      <c r="AM94" s="27">
        <f t="shared" si="23"/>
        <v>-3.5954154534950544E-2</v>
      </c>
      <c r="AN94" s="35">
        <v>0</v>
      </c>
      <c r="AP94" s="2" t="str">
        <f t="shared" si="20"/>
        <v/>
      </c>
    </row>
    <row r="95" spans="1:42" x14ac:dyDescent="0.25">
      <c r="A95" s="49">
        <v>38141</v>
      </c>
      <c r="B95" s="47">
        <v>1116.6400000000001</v>
      </c>
      <c r="C95" s="27">
        <f t="shared" si="31"/>
        <v>-7.4222881981171884E-3</v>
      </c>
      <c r="D95" s="27">
        <f t="shared" si="32"/>
        <v>1.5733245234349491E-3</v>
      </c>
      <c r="E95" s="5">
        <f t="shared" si="8"/>
        <v>0</v>
      </c>
      <c r="F95" s="44">
        <v>1641.4280000000001</v>
      </c>
      <c r="G95" s="45">
        <v>1641.4280000000001</v>
      </c>
      <c r="H95" s="48">
        <v>1116.6400000000001</v>
      </c>
      <c r="I95" s="42">
        <v>17.03</v>
      </c>
      <c r="J95" s="16">
        <f t="shared" si="30"/>
        <v>0.17030000000000001</v>
      </c>
      <c r="K95" s="16">
        <f t="shared" si="9"/>
        <v>6.3884916951681525E-2</v>
      </c>
      <c r="L95" s="51">
        <f>VLOOKUP(A95,LIBOR!$A$3:B2190,2,1)</f>
        <v>1.05375</v>
      </c>
      <c r="M95">
        <v>467211.65</v>
      </c>
      <c r="N95" s="2">
        <v>486722.13</v>
      </c>
      <c r="O95" s="16">
        <f t="shared" si="33"/>
        <v>5.5502059575999012E-5</v>
      </c>
      <c r="P95" s="16">
        <f t="shared" si="24"/>
        <v>0.10641508304831848</v>
      </c>
      <c r="Q95" s="2">
        <f t="shared" si="34"/>
        <v>15.825999999999999</v>
      </c>
      <c r="R95" s="2">
        <f t="shared" si="35"/>
        <v>17.665500000000002</v>
      </c>
      <c r="S95" s="16">
        <f t="shared" si="25"/>
        <v>-1</v>
      </c>
      <c r="T95" s="16">
        <f t="shared" si="26"/>
        <v>0</v>
      </c>
      <c r="U95" s="16">
        <f>VLOOKUP(P95,Table!$D$6:$G$15,MATCH(VALUE(T95)&amp;"E",Table!$D$5:$G$5,0),1)*IF(Y95=1,0,1)</f>
        <v>0.9</v>
      </c>
      <c r="V95" s="16">
        <f t="shared" si="27"/>
        <v>9.9999999999999978E-2</v>
      </c>
      <c r="W95" s="16">
        <f t="shared" si="15"/>
        <v>95240.748940235804</v>
      </c>
      <c r="X95" s="16">
        <f t="shared" si="28"/>
        <v>9.618489823185028E-3</v>
      </c>
      <c r="Y95" s="16">
        <f t="shared" si="16"/>
        <v>0</v>
      </c>
      <c r="Z95" s="16">
        <f t="shared" si="29"/>
        <v>0</v>
      </c>
      <c r="AA95" s="16">
        <f t="shared" si="11"/>
        <v>0</v>
      </c>
      <c r="AB95" s="2">
        <f t="shared" si="18"/>
        <v>97951.149507248105</v>
      </c>
      <c r="AE95" s="16" t="str">
        <f t="shared" si="12"/>
        <v/>
      </c>
      <c r="AG95" s="16">
        <f t="shared" si="21"/>
        <v>52.694950710666973</v>
      </c>
      <c r="AH95" s="24">
        <f t="shared" si="19"/>
        <v>56.025337560469822</v>
      </c>
      <c r="AL95" s="2">
        <f t="shared" si="22"/>
        <v>58.471068427244184</v>
      </c>
      <c r="AM95" s="27">
        <f t="shared" si="23"/>
        <v>-4.1828051591319859E-2</v>
      </c>
      <c r="AN95" s="35">
        <v>0</v>
      </c>
      <c r="AP95" s="2" t="str">
        <f t="shared" si="20"/>
        <v/>
      </c>
    </row>
    <row r="96" spans="1:42" x14ac:dyDescent="0.25">
      <c r="A96" s="49">
        <v>38142</v>
      </c>
      <c r="B96" s="47">
        <v>1122.5</v>
      </c>
      <c r="C96" s="27">
        <f t="shared" si="31"/>
        <v>5.2478865166929456E-3</v>
      </c>
      <c r="D96" s="27">
        <f t="shared" si="32"/>
        <v>1.1348063905504135E-3</v>
      </c>
      <c r="E96" s="5">
        <f t="shared" si="8"/>
        <v>0</v>
      </c>
      <c r="F96" s="44">
        <v>1650.075</v>
      </c>
      <c r="G96" s="45">
        <v>1650.075</v>
      </c>
      <c r="H96" s="48">
        <v>1122.5</v>
      </c>
      <c r="I96" s="42">
        <v>16.78</v>
      </c>
      <c r="J96" s="16">
        <f t="shared" si="30"/>
        <v>0.1678</v>
      </c>
      <c r="K96" s="16">
        <f t="shared" si="9"/>
        <v>6.2925218978297323E-2</v>
      </c>
      <c r="L96" s="51">
        <f>VLOOKUP(A96,LIBOR!$A$3:B2191,2,1)</f>
        <v>1.0449999999999999</v>
      </c>
      <c r="M96">
        <v>466852.37</v>
      </c>
      <c r="N96" s="2">
        <v>486332.55</v>
      </c>
      <c r="O96" s="16">
        <f t="shared" si="33"/>
        <v>2.7396476417350513E-5</v>
      </c>
      <c r="P96" s="16">
        <f t="shared" si="24"/>
        <v>0.10487478102170268</v>
      </c>
      <c r="Q96" s="2">
        <f t="shared" si="34"/>
        <v>16.038</v>
      </c>
      <c r="R96" s="2">
        <f t="shared" si="35"/>
        <v>17.728500000000004</v>
      </c>
      <c r="S96" s="16">
        <f t="shared" si="25"/>
        <v>-1</v>
      </c>
      <c r="T96" s="16">
        <f t="shared" si="26"/>
        <v>0</v>
      </c>
      <c r="U96" s="16">
        <f>VLOOKUP(P96,Table!$D$6:$G$15,MATCH(VALUE(T96)&amp;"E",Table!$D$5:$G$5,0),1)*IF(Y96=1,0,1)</f>
        <v>0.9</v>
      </c>
      <c r="V96" s="16">
        <f t="shared" si="27"/>
        <v>9.9999999999999978E-2</v>
      </c>
      <c r="W96" s="16">
        <f t="shared" si="15"/>
        <v>95682.957099818464</v>
      </c>
      <c r="X96" s="16">
        <f t="shared" si="28"/>
        <v>1.1353777852021185E-3</v>
      </c>
      <c r="Y96" s="16">
        <f t="shared" si="16"/>
        <v>0</v>
      </c>
      <c r="Z96" s="16">
        <f t="shared" si="29"/>
        <v>0</v>
      </c>
      <c r="AA96" s="16">
        <f t="shared" si="11"/>
        <v>0</v>
      </c>
      <c r="AB96" s="2">
        <f t="shared" si="18"/>
        <v>98408.020881129196</v>
      </c>
      <c r="AE96" s="16" t="str">
        <f t="shared" si="12"/>
        <v/>
      </c>
      <c r="AG96" s="16">
        <f t="shared" si="21"/>
        <v>52.940734600380253</v>
      </c>
      <c r="AH96" s="24">
        <f t="shared" si="19"/>
        <v>56.285190304553623</v>
      </c>
      <c r="AL96" s="2">
        <f t="shared" si="22"/>
        <v>58.471068427244184</v>
      </c>
      <c r="AM96" s="27">
        <f t="shared" si="23"/>
        <v>-3.7383926469728546E-2</v>
      </c>
      <c r="AN96" s="35">
        <v>0</v>
      </c>
      <c r="AP96" s="2" t="str">
        <f t="shared" si="20"/>
        <v/>
      </c>
    </row>
    <row r="97" spans="1:42" x14ac:dyDescent="0.25">
      <c r="A97" s="49">
        <v>38145</v>
      </c>
      <c r="B97" s="47">
        <v>1140.42</v>
      </c>
      <c r="C97" s="27">
        <f t="shared" si="31"/>
        <v>1.5964365256124768E-2</v>
      </c>
      <c r="D97" s="27">
        <f t="shared" si="32"/>
        <v>1.7634274386401083E-2</v>
      </c>
      <c r="E97" s="5">
        <f t="shared" si="8"/>
        <v>0</v>
      </c>
      <c r="F97" s="44">
        <v>1676.4839999999999</v>
      </c>
      <c r="G97" s="45">
        <v>1676.4839999999999</v>
      </c>
      <c r="H97" s="48">
        <v>1140.42</v>
      </c>
      <c r="I97" s="42">
        <v>15.39</v>
      </c>
      <c r="J97" s="16">
        <f t="shared" si="30"/>
        <v>0.15390000000000001</v>
      </c>
      <c r="K97" s="16">
        <f t="shared" si="9"/>
        <v>4.7722408975252831E-2</v>
      </c>
      <c r="L97" s="51">
        <f>VLOOKUP(A97,LIBOR!$A$3:B2192,2,1)</f>
        <v>1.0575000000000001</v>
      </c>
      <c r="M97">
        <v>453312.11</v>
      </c>
      <c r="N97" s="2">
        <v>472181.44</v>
      </c>
      <c r="O97" s="16">
        <f t="shared" si="33"/>
        <v>2.5085095416444851E-4</v>
      </c>
      <c r="P97" s="16">
        <f t="shared" si="24"/>
        <v>0.10617759102474718</v>
      </c>
      <c r="Q97" s="2">
        <f t="shared" si="34"/>
        <v>16.338000000000001</v>
      </c>
      <c r="R97" s="2">
        <f t="shared" si="35"/>
        <v>17.714999999999996</v>
      </c>
      <c r="S97" s="16">
        <f t="shared" si="25"/>
        <v>-1</v>
      </c>
      <c r="T97" s="16">
        <f t="shared" si="26"/>
        <v>0</v>
      </c>
      <c r="U97" s="16">
        <f>VLOOKUP(P97,Table!$D$6:$G$15,MATCH(VALUE(T97)&amp;"E",Table!$D$5:$G$5,0),1)*IF(Y97=1,0,1)</f>
        <v>0.9</v>
      </c>
      <c r="V97" s="16">
        <f t="shared" si="27"/>
        <v>9.9999999999999978E-2</v>
      </c>
      <c r="W97" s="16">
        <f t="shared" si="15"/>
        <v>96779.308567037922</v>
      </c>
      <c r="X97" s="16">
        <f t="shared" si="28"/>
        <v>2.9396754388046897E-3</v>
      </c>
      <c r="Y97" s="16">
        <f t="shared" si="16"/>
        <v>0</v>
      </c>
      <c r="Z97" s="16">
        <f t="shared" si="29"/>
        <v>0</v>
      </c>
      <c r="AA97" s="16">
        <f t="shared" si="11"/>
        <v>0</v>
      </c>
      <c r="AB97" s="2">
        <f t="shared" si="18"/>
        <v>99540.099295130407</v>
      </c>
      <c r="AE97" s="16" t="str">
        <f t="shared" si="12"/>
        <v/>
      </c>
      <c r="AG97" s="16">
        <f t="shared" si="21"/>
        <v>53.549760798913937</v>
      </c>
      <c r="AH97" s="24">
        <f t="shared" si="19"/>
        <v>56.928245554451181</v>
      </c>
      <c r="AL97" s="2">
        <f t="shared" si="22"/>
        <v>58.471068427244184</v>
      </c>
      <c r="AM97" s="27">
        <f t="shared" si="23"/>
        <v>-2.6386089980769634E-2</v>
      </c>
      <c r="AN97" s="35">
        <v>0</v>
      </c>
      <c r="AP97" s="2" t="str">
        <f t="shared" si="20"/>
        <v/>
      </c>
    </row>
    <row r="98" spans="1:42" x14ac:dyDescent="0.25">
      <c r="A98" s="49">
        <v>38146</v>
      </c>
      <c r="B98" s="47">
        <v>1142.18</v>
      </c>
      <c r="C98" s="27">
        <f t="shared" si="31"/>
        <v>1.5432910682029455E-3</v>
      </c>
      <c r="D98" s="27">
        <f t="shared" si="32"/>
        <v>1.8713561457031069E-2</v>
      </c>
      <c r="E98" s="5">
        <f t="shared" si="8"/>
        <v>0</v>
      </c>
      <c r="F98" s="44">
        <v>1679.2090000000001</v>
      </c>
      <c r="G98" s="45">
        <v>1679.2090000000001</v>
      </c>
      <c r="H98" s="48">
        <v>1142.18</v>
      </c>
      <c r="I98" s="42">
        <v>15.01</v>
      </c>
      <c r="J98" s="16">
        <f t="shared" si="30"/>
        <v>0.15010000000000001</v>
      </c>
      <c r="K98" s="16">
        <f t="shared" si="9"/>
        <v>3.130900765430529E-2</v>
      </c>
      <c r="L98" s="51">
        <f>VLOOKUP(A98,LIBOR!$A$3:B2193,2,1)</f>
        <v>1.0587500000000001</v>
      </c>
      <c r="M98">
        <v>444170.38</v>
      </c>
      <c r="N98" s="2">
        <v>462643.02</v>
      </c>
      <c r="O98" s="16">
        <f t="shared" si="33"/>
        <v>2.3780767845358019E-6</v>
      </c>
      <c r="P98" s="16">
        <f t="shared" si="24"/>
        <v>0.11879099234569472</v>
      </c>
      <c r="Q98" s="2">
        <f t="shared" si="34"/>
        <v>16.315999999999999</v>
      </c>
      <c r="R98" s="2">
        <f t="shared" si="35"/>
        <v>17.577999999999996</v>
      </c>
      <c r="S98" s="16">
        <f t="shared" si="25"/>
        <v>-1</v>
      </c>
      <c r="T98" s="16">
        <f t="shared" si="26"/>
        <v>0</v>
      </c>
      <c r="U98" s="16">
        <f>VLOOKUP(P98,Table!$D$6:$G$15,MATCH(VALUE(T98)&amp;"E",Table!$D$5:$G$5,0),1)*IF(Y98=1,0,1)</f>
        <v>0.9</v>
      </c>
      <c r="V98" s="16">
        <f t="shared" si="27"/>
        <v>9.9999999999999978E-2</v>
      </c>
      <c r="W98" s="16">
        <f t="shared" si="15"/>
        <v>96718.229867629474</v>
      </c>
      <c r="X98" s="16">
        <f t="shared" si="28"/>
        <v>1.3749352534812687E-2</v>
      </c>
      <c r="Y98" s="16">
        <f t="shared" si="16"/>
        <v>0</v>
      </c>
      <c r="Z98" s="16">
        <f t="shared" si="29"/>
        <v>0</v>
      </c>
      <c r="AA98" s="16">
        <f t="shared" si="11"/>
        <v>0</v>
      </c>
      <c r="AB98" s="2">
        <f t="shared" si="18"/>
        <v>99484.977027456684</v>
      </c>
      <c r="AE98" s="16" t="str">
        <f t="shared" si="12"/>
        <v/>
      </c>
      <c r="AG98" s="16">
        <f t="shared" si="21"/>
        <v>53.520106576449585</v>
      </c>
      <c r="AH98" s="24">
        <f t="shared" si="19"/>
        <v>56.895239556741004</v>
      </c>
      <c r="AL98" s="2">
        <f t="shared" si="22"/>
        <v>58.471068427244184</v>
      </c>
      <c r="AM98" s="27">
        <f t="shared" si="23"/>
        <v>-2.6950574239360647E-2</v>
      </c>
      <c r="AN98" s="35">
        <v>0</v>
      </c>
      <c r="AP98" s="2" t="str">
        <f t="shared" si="20"/>
        <v/>
      </c>
    </row>
    <row r="99" spans="1:42" x14ac:dyDescent="0.25">
      <c r="A99" s="49">
        <v>38147</v>
      </c>
      <c r="B99" s="47">
        <v>1131.33</v>
      </c>
      <c r="C99" s="27">
        <f t="shared" si="31"/>
        <v>-9.4993783816912369E-3</v>
      </c>
      <c r="D99" s="27">
        <f t="shared" si="32"/>
        <v>5.8338762612122341E-3</v>
      </c>
      <c r="E99" s="5">
        <f t="shared" si="8"/>
        <v>0</v>
      </c>
      <c r="F99" s="44">
        <v>1663.383</v>
      </c>
      <c r="G99" s="45">
        <v>1663.383</v>
      </c>
      <c r="H99" s="48">
        <v>1131.33</v>
      </c>
      <c r="I99" s="42">
        <v>15.39</v>
      </c>
      <c r="J99" s="16">
        <f t="shared" si="30"/>
        <v>0.15390000000000001</v>
      </c>
      <c r="K99" s="16">
        <f t="shared" si="9"/>
        <v>3.720675736996204E-2</v>
      </c>
      <c r="L99" s="51">
        <f>VLOOKUP(A99,LIBOR!$A$3:B2194,2,1)</f>
        <v>1.0575000000000001</v>
      </c>
      <c r="M99">
        <v>446882.34</v>
      </c>
      <c r="N99" s="2">
        <v>465451.93</v>
      </c>
      <c r="O99" s="16">
        <f t="shared" si="33"/>
        <v>9.1102925724542645E-5</v>
      </c>
      <c r="P99" s="16">
        <f t="shared" si="24"/>
        <v>0.11669324263003797</v>
      </c>
      <c r="Q99" s="2">
        <f t="shared" si="34"/>
        <v>16.058</v>
      </c>
      <c r="R99" s="2">
        <f t="shared" si="35"/>
        <v>17.339999999999996</v>
      </c>
      <c r="S99" s="16">
        <f t="shared" si="25"/>
        <v>-1</v>
      </c>
      <c r="T99" s="16">
        <f t="shared" si="26"/>
        <v>0</v>
      </c>
      <c r="U99" s="16">
        <f>VLOOKUP(P99,Table!$D$6:$G$15,MATCH(VALUE(T99)&amp;"E",Table!$D$5:$G$5,0),1)*IF(Y99=1,0,1)</f>
        <v>0.9</v>
      </c>
      <c r="V99" s="16">
        <f t="shared" si="27"/>
        <v>9.9999999999999978E-2</v>
      </c>
      <c r="W99" s="16">
        <f t="shared" si="15"/>
        <v>95950.065018709327</v>
      </c>
      <c r="X99" s="16">
        <f t="shared" si="28"/>
        <v>1.237070237975546E-2</v>
      </c>
      <c r="Y99" s="16">
        <f t="shared" si="16"/>
        <v>0</v>
      </c>
      <c r="Z99" s="16">
        <f t="shared" si="29"/>
        <v>0</v>
      </c>
      <c r="AA99" s="16">
        <f t="shared" si="11"/>
        <v>0</v>
      </c>
      <c r="AB99" s="2">
        <f t="shared" si="18"/>
        <v>98701.867054282004</v>
      </c>
      <c r="AE99" s="16" t="str">
        <f t="shared" si="12"/>
        <v/>
      </c>
      <c r="AG99" s="16">
        <f t="shared" si="21"/>
        <v>53.09881553856934</v>
      </c>
      <c r="AH99" s="24">
        <f t="shared" si="19"/>
        <v>56.445911507037351</v>
      </c>
      <c r="AL99" s="2">
        <f t="shared" si="22"/>
        <v>58.471068427244184</v>
      </c>
      <c r="AM99" s="27">
        <f t="shared" si="23"/>
        <v>-3.4635196083799058E-2</v>
      </c>
      <c r="AN99" s="35">
        <v>0</v>
      </c>
      <c r="AP99" s="2" t="str">
        <f t="shared" si="20"/>
        <v/>
      </c>
    </row>
    <row r="100" spans="1:42" x14ac:dyDescent="0.25">
      <c r="A100" s="49">
        <v>38148</v>
      </c>
      <c r="B100" s="47">
        <v>1136.47</v>
      </c>
      <c r="C100" s="27">
        <f t="shared" si="31"/>
        <v>4.5433251129203267E-3</v>
      </c>
      <c r="D100" s="27">
        <f t="shared" si="32"/>
        <v>1.7799489572249749E-2</v>
      </c>
      <c r="E100" s="5">
        <f t="shared" si="8"/>
        <v>0</v>
      </c>
      <c r="F100" s="44">
        <v>1671.0150000000001</v>
      </c>
      <c r="G100" s="45">
        <v>1671.0150000000001</v>
      </c>
      <c r="H100" s="48">
        <v>1136.47</v>
      </c>
      <c r="I100" s="42">
        <v>15.04</v>
      </c>
      <c r="J100" s="16">
        <f t="shared" si="30"/>
        <v>0.15039999999999998</v>
      </c>
      <c r="K100" s="16">
        <f t="shared" si="9"/>
        <v>3.8717569022983789E-2</v>
      </c>
      <c r="L100" s="51">
        <f>VLOOKUP(A100,LIBOR!$A$3:B2195,2,1)</f>
        <v>1.05125</v>
      </c>
      <c r="M100">
        <v>438680.08</v>
      </c>
      <c r="N100" s="2">
        <v>456892.91</v>
      </c>
      <c r="O100" s="16">
        <f t="shared" si="33"/>
        <v>2.0548409629874729E-5</v>
      </c>
      <c r="P100" s="16">
        <f t="shared" si="24"/>
        <v>0.11168243097701619</v>
      </c>
      <c r="Q100" s="2">
        <f t="shared" si="34"/>
        <v>15.920000000000002</v>
      </c>
      <c r="R100" s="2">
        <f t="shared" si="35"/>
        <v>17.181000000000001</v>
      </c>
      <c r="S100" s="16">
        <f t="shared" si="25"/>
        <v>-1</v>
      </c>
      <c r="T100" s="16">
        <f t="shared" si="26"/>
        <v>-1</v>
      </c>
      <c r="U100" s="16">
        <f>VLOOKUP(P100,Table!$D$6:$G$15,MATCH(VALUE(T100)&amp;"E",Table!$D$5:$G$5,0),1)*IF(Y100=1,0,1)</f>
        <v>0.97499999999999998</v>
      </c>
      <c r="V100" s="16">
        <f t="shared" si="27"/>
        <v>2.5000000000000022E-2</v>
      </c>
      <c r="W100" s="16">
        <f t="shared" si="15"/>
        <v>96165.965168799143</v>
      </c>
      <c r="X100" s="16">
        <f t="shared" si="28"/>
        <v>1.3118882593188275E-3</v>
      </c>
      <c r="Y100" s="16">
        <f t="shared" si="16"/>
        <v>0</v>
      </c>
      <c r="Z100" s="16">
        <f t="shared" si="29"/>
        <v>0</v>
      </c>
      <c r="AA100" s="16">
        <f t="shared" si="11"/>
        <v>0</v>
      </c>
      <c r="AB100" s="2">
        <f t="shared" si="18"/>
        <v>98928.286684875231</v>
      </c>
      <c r="AE100" s="16" t="str">
        <f t="shared" si="12"/>
        <v/>
      </c>
      <c r="AG100" s="16">
        <f t="shared" si="21"/>
        <v>53.220622902077153</v>
      </c>
      <c r="AH100" s="24">
        <f t="shared" si="19"/>
        <v>56.573924515198534</v>
      </c>
      <c r="AL100" s="2">
        <f t="shared" si="22"/>
        <v>58.471068427244184</v>
      </c>
      <c r="AM100" s="27">
        <f t="shared" si="23"/>
        <v>-3.2445856781397331E-2</v>
      </c>
      <c r="AN100" s="35">
        <v>0</v>
      </c>
      <c r="AP100" s="2" t="str">
        <f t="shared" si="20"/>
        <v/>
      </c>
    </row>
    <row r="101" spans="1:42" x14ac:dyDescent="0.25">
      <c r="A101" s="49">
        <v>38152</v>
      </c>
      <c r="B101" s="47">
        <v>1125.29</v>
      </c>
      <c r="C101" s="27">
        <f t="shared" si="31"/>
        <v>-9.8374792119457766E-3</v>
      </c>
      <c r="D101" s="27">
        <f t="shared" si="32"/>
        <v>2.7141238436110271E-3</v>
      </c>
      <c r="E101" s="5">
        <f t="shared" si="8"/>
        <v>0</v>
      </c>
      <c r="F101" s="44">
        <v>1655.001</v>
      </c>
      <c r="G101" s="45">
        <v>1655.001</v>
      </c>
      <c r="H101" s="48">
        <v>1125.29</v>
      </c>
      <c r="I101" s="42">
        <v>16.07</v>
      </c>
      <c r="J101" s="16">
        <f t="shared" si="30"/>
        <v>0.16070000000000001</v>
      </c>
      <c r="K101" s="16">
        <f t="shared" si="9"/>
        <v>5.382456872037468E-2</v>
      </c>
      <c r="L101" s="51">
        <f>VLOOKUP(A101,LIBOR!$A$3:B2196,2,1)</f>
        <v>1.0587500000000001</v>
      </c>
      <c r="M101">
        <v>438740.13</v>
      </c>
      <c r="N101" s="2">
        <v>456892.91</v>
      </c>
      <c r="O101" s="16">
        <f t="shared" si="33"/>
        <v>9.7736691708425849E-5</v>
      </c>
      <c r="P101" s="16">
        <f t="shared" si="24"/>
        <v>0.10687543127962533</v>
      </c>
      <c r="Q101" s="2">
        <f t="shared" si="34"/>
        <v>15.522</v>
      </c>
      <c r="R101" s="2">
        <f t="shared" si="35"/>
        <v>17.026000000000003</v>
      </c>
      <c r="S101" s="16">
        <f t="shared" si="25"/>
        <v>-1</v>
      </c>
      <c r="T101" s="16">
        <f t="shared" si="26"/>
        <v>-1</v>
      </c>
      <c r="U101" s="16">
        <f>VLOOKUP(P101,Table!$D$6:$G$15,MATCH(VALUE(T101)&amp;"E",Table!$D$5:$G$5,0),1)*IF(Y101=1,0,1)</f>
        <v>0.97499999999999998</v>
      </c>
      <c r="V101" s="16">
        <f t="shared" si="27"/>
        <v>2.5000000000000022E-2</v>
      </c>
      <c r="W101" s="16">
        <f t="shared" si="15"/>
        <v>95243.585252635501</v>
      </c>
      <c r="X101" s="16">
        <f t="shared" si="28"/>
        <v>9.7144997163338687E-3</v>
      </c>
      <c r="Y101" s="16">
        <f t="shared" si="16"/>
        <v>0</v>
      </c>
      <c r="Z101" s="16">
        <f t="shared" si="29"/>
        <v>0</v>
      </c>
      <c r="AA101" s="16">
        <f t="shared" si="11"/>
        <v>0</v>
      </c>
      <c r="AB101" s="2">
        <f t="shared" si="18"/>
        <v>98004.257925317128</v>
      </c>
      <c r="AE101" s="16" t="str">
        <f t="shared" si="12"/>
        <v/>
      </c>
      <c r="AG101" s="16">
        <f t="shared" si="21"/>
        <v>52.723521538947672</v>
      </c>
      <c r="AH101" s="24">
        <f t="shared" si="19"/>
        <v>56.039667361510816</v>
      </c>
      <c r="AL101" s="2">
        <f t="shared" si="22"/>
        <v>58.471068427244184</v>
      </c>
      <c r="AM101" s="27">
        <f t="shared" si="23"/>
        <v>-4.1582976523830251E-2</v>
      </c>
      <c r="AN101" s="35">
        <v>0</v>
      </c>
      <c r="AP101" s="2" t="str">
        <f t="shared" si="20"/>
        <v/>
      </c>
    </row>
    <row r="102" spans="1:42" x14ac:dyDescent="0.25">
      <c r="A102" s="49">
        <v>38153</v>
      </c>
      <c r="B102" s="47">
        <v>1132.01</v>
      </c>
      <c r="C102" s="27">
        <f t="shared" si="31"/>
        <v>5.9717939375627527E-3</v>
      </c>
      <c r="D102" s="27">
        <f t="shared" si="32"/>
        <v>-7.2784474749509886E-3</v>
      </c>
      <c r="E102" s="5">
        <f t="shared" si="8"/>
        <v>0</v>
      </c>
      <c r="F102" s="44">
        <v>1664.9190000000001</v>
      </c>
      <c r="G102" s="45">
        <v>1664.9190000000001</v>
      </c>
      <c r="H102" s="48">
        <v>1132.01</v>
      </c>
      <c r="I102" s="42">
        <v>15.05</v>
      </c>
      <c r="J102" s="16">
        <f t="shared" si="30"/>
        <v>0.15049999999999999</v>
      </c>
      <c r="K102" s="16">
        <f t="shared" si="9"/>
        <v>4.1529946407790702E-2</v>
      </c>
      <c r="L102" s="51">
        <f>VLOOKUP(A102,LIBOR!$A$3:B2197,2,1)</f>
        <v>1.0862499999999999</v>
      </c>
      <c r="M102">
        <v>429742.27</v>
      </c>
      <c r="N102" s="2">
        <v>447505.1</v>
      </c>
      <c r="O102" s="16">
        <f t="shared" si="33"/>
        <v>3.5450514312469465E-5</v>
      </c>
      <c r="P102" s="16">
        <f t="shared" si="24"/>
        <v>0.10897005359220929</v>
      </c>
      <c r="Q102" s="2">
        <f t="shared" si="34"/>
        <v>15.38</v>
      </c>
      <c r="R102" s="2">
        <f t="shared" si="35"/>
        <v>16.886500000000002</v>
      </c>
      <c r="S102" s="16">
        <f t="shared" si="25"/>
        <v>-1</v>
      </c>
      <c r="T102" s="16">
        <f t="shared" si="26"/>
        <v>-1</v>
      </c>
      <c r="U102" s="16">
        <f>VLOOKUP(P102,Table!$D$6:$G$15,MATCH(VALUE(T102)&amp;"E",Table!$D$5:$G$5,0),1)*IF(Y102=1,0,1)</f>
        <v>0.97499999999999998</v>
      </c>
      <c r="V102" s="16">
        <f t="shared" si="27"/>
        <v>2.5000000000000022E-2</v>
      </c>
      <c r="W102" s="16">
        <f t="shared" si="15"/>
        <v>95749.216528832068</v>
      </c>
      <c r="X102" s="16">
        <f t="shared" si="28"/>
        <v>-4.5919551454142171E-3</v>
      </c>
      <c r="Y102" s="16">
        <f t="shared" si="16"/>
        <v>0</v>
      </c>
      <c r="Z102" s="16">
        <f t="shared" si="29"/>
        <v>0</v>
      </c>
      <c r="AA102" s="16">
        <f t="shared" si="11"/>
        <v>0</v>
      </c>
      <c r="AB102" s="2">
        <f t="shared" si="18"/>
        <v>98526.641874618887</v>
      </c>
      <c r="AE102" s="16" t="str">
        <f t="shared" si="12"/>
        <v/>
      </c>
      <c r="AG102" s="16">
        <f t="shared" si="21"/>
        <v>53.004549343102873</v>
      </c>
      <c r="AH102" s="24">
        <f t="shared" si="19"/>
        <v>56.336904600924044</v>
      </c>
      <c r="AL102" s="2">
        <f t="shared" si="22"/>
        <v>58.471068427244184</v>
      </c>
      <c r="AM102" s="27">
        <f t="shared" si="23"/>
        <v>-3.6499483996528803E-2</v>
      </c>
      <c r="AN102" s="35">
        <v>0</v>
      </c>
      <c r="AP102" s="2" t="str">
        <f t="shared" si="20"/>
        <v/>
      </c>
    </row>
    <row r="103" spans="1:42" x14ac:dyDescent="0.25">
      <c r="A103" s="49">
        <v>38154</v>
      </c>
      <c r="B103" s="47">
        <v>1133.56</v>
      </c>
      <c r="C103" s="27">
        <f t="shared" si="31"/>
        <v>1.3692458547185371E-3</v>
      </c>
      <c r="D103" s="27">
        <f t="shared" si="32"/>
        <v>-7.452492688435397E-3</v>
      </c>
      <c r="E103" s="5">
        <f t="shared" si="8"/>
        <v>0</v>
      </c>
      <c r="F103" s="44">
        <v>1667.2329999999999</v>
      </c>
      <c r="G103" s="45">
        <v>1667.2329999999999</v>
      </c>
      <c r="H103" s="48">
        <v>1133.56</v>
      </c>
      <c r="I103" s="42">
        <v>14.79</v>
      </c>
      <c r="J103" s="16">
        <f t="shared" si="30"/>
        <v>0.1479</v>
      </c>
      <c r="K103" s="16">
        <f t="shared" si="9"/>
        <v>3.722647588655309E-2</v>
      </c>
      <c r="L103" s="51">
        <f>VLOOKUP(A103,LIBOR!$A$3:B2198,2,1)</f>
        <v>1.0549999999999999</v>
      </c>
      <c r="M103">
        <v>426516.5</v>
      </c>
      <c r="N103" s="2">
        <v>444128.68</v>
      </c>
      <c r="O103" s="16">
        <f t="shared" si="33"/>
        <v>1.8722703197732918E-6</v>
      </c>
      <c r="P103" s="16">
        <f t="shared" si="24"/>
        <v>0.11067352411344691</v>
      </c>
      <c r="Q103" s="2">
        <f t="shared" si="34"/>
        <v>15.312000000000001</v>
      </c>
      <c r="R103" s="2">
        <f t="shared" si="35"/>
        <v>16.715499999999999</v>
      </c>
      <c r="S103" s="16">
        <f t="shared" si="25"/>
        <v>-1</v>
      </c>
      <c r="T103" s="16">
        <f t="shared" si="26"/>
        <v>-1</v>
      </c>
      <c r="U103" s="16">
        <f>VLOOKUP(P103,Table!$D$6:$G$15,MATCH(VALUE(T103)&amp;"E",Table!$D$5:$G$5,0),1)*IF(Y103=1,0,1)</f>
        <v>0.97499999999999998</v>
      </c>
      <c r="V103" s="16">
        <f t="shared" si="27"/>
        <v>2.5000000000000022E-2</v>
      </c>
      <c r="W103" s="16">
        <f t="shared" si="15"/>
        <v>95858.982477228055</v>
      </c>
      <c r="X103" s="16">
        <f t="shared" si="28"/>
        <v>-1.064372181882578E-2</v>
      </c>
      <c r="Y103" s="16">
        <f t="shared" si="16"/>
        <v>0</v>
      </c>
      <c r="Z103" s="16">
        <f t="shared" si="29"/>
        <v>0</v>
      </c>
      <c r="AA103" s="16">
        <f t="shared" si="11"/>
        <v>0</v>
      </c>
      <c r="AB103" s="2">
        <f t="shared" si="18"/>
        <v>98641.667169727094</v>
      </c>
      <c r="AE103" s="16" t="str">
        <f t="shared" si="12"/>
        <v/>
      </c>
      <c r="AG103" s="16">
        <f t="shared" si="21"/>
        <v>53.066429701696912</v>
      </c>
      <c r="AH103" s="24">
        <f t="shared" si="19"/>
        <v>56.401207315240832</v>
      </c>
      <c r="AL103" s="2">
        <f t="shared" si="22"/>
        <v>58.471068427244184</v>
      </c>
      <c r="AM103" s="27">
        <f t="shared" si="23"/>
        <v>-3.5399748417097809E-2</v>
      </c>
      <c r="AN103" s="35">
        <v>0</v>
      </c>
      <c r="AP103" s="2" t="str">
        <f t="shared" si="20"/>
        <v/>
      </c>
    </row>
    <row r="104" spans="1:42" x14ac:dyDescent="0.25">
      <c r="A104" s="49">
        <v>38155</v>
      </c>
      <c r="B104" s="47">
        <v>1132.05</v>
      </c>
      <c r="C104" s="27">
        <f t="shared" si="31"/>
        <v>-1.3320865238717339E-3</v>
      </c>
      <c r="D104" s="27">
        <f t="shared" si="32"/>
        <v>7.1479916938410604E-4</v>
      </c>
      <c r="E104" s="5">
        <f t="shared" si="8"/>
        <v>0</v>
      </c>
      <c r="F104" s="44">
        <v>1665.0219999999999</v>
      </c>
      <c r="G104" s="45">
        <v>1665.0219999999999</v>
      </c>
      <c r="H104" s="48">
        <v>1132.05</v>
      </c>
      <c r="I104" s="42">
        <v>15.15</v>
      </c>
      <c r="J104" s="16">
        <f t="shared" si="30"/>
        <v>0.1515</v>
      </c>
      <c r="K104" s="16">
        <f t="shared" si="9"/>
        <v>4.075995739213259E-2</v>
      </c>
      <c r="L104" s="51">
        <f>VLOOKUP(A104,LIBOR!$A$3:B2199,2,1)</f>
        <v>1.0525</v>
      </c>
      <c r="M104">
        <v>427406.85</v>
      </c>
      <c r="N104" s="2">
        <v>445038.61</v>
      </c>
      <c r="O104" s="16">
        <f t="shared" si="33"/>
        <v>1.7768211238143787E-6</v>
      </c>
      <c r="P104" s="16">
        <f t="shared" si="24"/>
        <v>0.11074004260786741</v>
      </c>
      <c r="Q104" s="2">
        <f t="shared" si="34"/>
        <v>15.268000000000001</v>
      </c>
      <c r="R104" s="2">
        <f t="shared" si="35"/>
        <v>16.457000000000001</v>
      </c>
      <c r="S104" s="16">
        <f t="shared" si="25"/>
        <v>-1</v>
      </c>
      <c r="T104" s="16">
        <f t="shared" si="26"/>
        <v>-1</v>
      </c>
      <c r="U104" s="16">
        <f>VLOOKUP(P104,Table!$D$6:$G$15,MATCH(VALUE(T104)&amp;"E",Table!$D$5:$G$5,0),1)*IF(Y104=1,0,1)</f>
        <v>0.97499999999999998</v>
      </c>
      <c r="V104" s="16">
        <f t="shared" si="27"/>
        <v>2.5000000000000022E-2</v>
      </c>
      <c r="W104" s="16">
        <f t="shared" si="15"/>
        <v>95739.392222499009</v>
      </c>
      <c r="X104" s="16">
        <f t="shared" si="28"/>
        <v>-8.8840272570890333E-3</v>
      </c>
      <c r="Y104" s="16">
        <f t="shared" si="16"/>
        <v>0</v>
      </c>
      <c r="Z104" s="16">
        <f t="shared" si="29"/>
        <v>0</v>
      </c>
      <c r="AA104" s="16">
        <f t="shared" si="11"/>
        <v>0</v>
      </c>
      <c r="AB104" s="2">
        <f t="shared" si="18"/>
        <v>98519.271767686005</v>
      </c>
      <c r="AE104" s="16" t="str">
        <f t="shared" si="12"/>
        <v/>
      </c>
      <c r="AG104" s="16">
        <f t="shared" si="21"/>
        <v>53.000584433823967</v>
      </c>
      <c r="AH104" s="24">
        <f t="shared" si="19"/>
        <v>56.329758072384244</v>
      </c>
      <c r="AL104" s="2">
        <f t="shared" si="22"/>
        <v>58.471068427244184</v>
      </c>
      <c r="AM104" s="27">
        <f t="shared" si="23"/>
        <v>-3.6621707323928665E-2</v>
      </c>
      <c r="AN104" s="35">
        <v>0</v>
      </c>
      <c r="AP104" s="2" t="str">
        <f t="shared" si="20"/>
        <v/>
      </c>
    </row>
    <row r="105" spans="1:42" x14ac:dyDescent="0.25">
      <c r="A105" s="49">
        <v>38156</v>
      </c>
      <c r="B105" s="47">
        <v>1135.02</v>
      </c>
      <c r="C105" s="27">
        <f t="shared" si="31"/>
        <v>2.6235590300782707E-3</v>
      </c>
      <c r="D105" s="27">
        <f t="shared" si="32"/>
        <v>-1.2049669134579499E-3</v>
      </c>
      <c r="E105" s="5">
        <f t="shared" si="8"/>
        <v>0</v>
      </c>
      <c r="F105" s="44">
        <v>1669.39</v>
      </c>
      <c r="G105" s="45">
        <v>1669.39</v>
      </c>
      <c r="H105" s="48">
        <v>1135.02</v>
      </c>
      <c r="I105" s="42">
        <v>14.99</v>
      </c>
      <c r="J105" s="16">
        <f t="shared" si="30"/>
        <v>0.14990000000000001</v>
      </c>
      <c r="K105" s="16">
        <f t="shared" si="9"/>
        <v>3.9091658336605148E-2</v>
      </c>
      <c r="L105" s="51">
        <f>VLOOKUP(A105,LIBOR!$A$3:B2200,2,1)</f>
        <v>1.04125</v>
      </c>
      <c r="M105">
        <v>424364.18</v>
      </c>
      <c r="N105" s="2">
        <v>441853.21</v>
      </c>
      <c r="O105" s="16">
        <f t="shared" si="33"/>
        <v>6.865047190047116E-6</v>
      </c>
      <c r="P105" s="16">
        <f t="shared" si="24"/>
        <v>0.11080834166339486</v>
      </c>
      <c r="Q105" s="2">
        <f t="shared" si="34"/>
        <v>15.219999999999999</v>
      </c>
      <c r="R105" s="2">
        <f t="shared" si="35"/>
        <v>16.247999999999998</v>
      </c>
      <c r="S105" s="16">
        <f t="shared" si="25"/>
        <v>-1</v>
      </c>
      <c r="T105" s="16">
        <f t="shared" si="26"/>
        <v>-1</v>
      </c>
      <c r="U105" s="16">
        <f>VLOOKUP(P105,Table!$D$6:$G$15,MATCH(VALUE(T105)&amp;"E",Table!$D$5:$G$5,0),1)*IF(Y105=1,0,1)</f>
        <v>0.97499999999999998</v>
      </c>
      <c r="V105" s="16">
        <f t="shared" si="27"/>
        <v>2.5000000000000022E-2</v>
      </c>
      <c r="W105" s="16">
        <f t="shared" si="15"/>
        <v>95967.159158913375</v>
      </c>
      <c r="X105" s="16">
        <f t="shared" si="28"/>
        <v>-2.1956503746948242E-3</v>
      </c>
      <c r="Y105" s="16">
        <f t="shared" si="16"/>
        <v>0</v>
      </c>
      <c r="Z105" s="16">
        <f t="shared" si="29"/>
        <v>0</v>
      </c>
      <c r="AA105" s="16">
        <f t="shared" si="11"/>
        <v>0</v>
      </c>
      <c r="AB105" s="2">
        <f t="shared" si="18"/>
        <v>98753.73101858591</v>
      </c>
      <c r="AE105" s="16" t="str">
        <f t="shared" si="12"/>
        <v/>
      </c>
      <c r="AG105" s="16">
        <f t="shared" si="21"/>
        <v>53.126716885887902</v>
      </c>
      <c r="AH105" s="24">
        <f t="shared" si="19"/>
        <v>56.462343790119363</v>
      </c>
      <c r="AL105" s="2">
        <f t="shared" si="22"/>
        <v>58.471068427244184</v>
      </c>
      <c r="AM105" s="27">
        <f t="shared" si="23"/>
        <v>-3.4354163369261559E-2</v>
      </c>
      <c r="AN105" s="35">
        <v>0</v>
      </c>
      <c r="AP105" s="2" t="str">
        <f t="shared" si="20"/>
        <v/>
      </c>
    </row>
    <row r="106" spans="1:42" x14ac:dyDescent="0.25">
      <c r="A106" s="49">
        <v>38159</v>
      </c>
      <c r="B106" s="47">
        <v>1130.3</v>
      </c>
      <c r="C106" s="27">
        <f t="shared" si="31"/>
        <v>-4.1585170305369346E-3</v>
      </c>
      <c r="D106" s="27">
        <f t="shared" si="32"/>
        <v>4.4739952679508921E-3</v>
      </c>
      <c r="E106" s="5">
        <f t="shared" si="8"/>
        <v>0</v>
      </c>
      <c r="F106" s="44">
        <v>1662.4639999999999</v>
      </c>
      <c r="G106" s="45">
        <v>1662.4639999999999</v>
      </c>
      <c r="H106" s="48">
        <v>1130.3</v>
      </c>
      <c r="I106" s="42">
        <v>15.26</v>
      </c>
      <c r="J106" s="16">
        <f t="shared" si="30"/>
        <v>0.15259999999999999</v>
      </c>
      <c r="K106" s="16">
        <f t="shared" si="9"/>
        <v>4.7435553811035147E-2</v>
      </c>
      <c r="L106" s="51">
        <f>VLOOKUP(A106,LIBOR!$A$3:B2201,2,1)</f>
        <v>1.05125</v>
      </c>
      <c r="M106">
        <v>429538.66</v>
      </c>
      <c r="N106" s="2">
        <v>447189.67</v>
      </c>
      <c r="O106" s="16">
        <f t="shared" si="33"/>
        <v>1.7365453401553451E-5</v>
      </c>
      <c r="P106" s="16">
        <f t="shared" si="24"/>
        <v>0.10516444618896484</v>
      </c>
      <c r="Q106" s="2">
        <f t="shared" si="34"/>
        <v>15.209999999999999</v>
      </c>
      <c r="R106" s="2">
        <f t="shared" si="35"/>
        <v>16.050999999999998</v>
      </c>
      <c r="S106" s="16">
        <f t="shared" si="25"/>
        <v>-1</v>
      </c>
      <c r="T106" s="16">
        <f t="shared" si="26"/>
        <v>-1</v>
      </c>
      <c r="U106" s="16">
        <f>VLOOKUP(P106,Table!$D$6:$G$15,MATCH(VALUE(T106)&amp;"E",Table!$D$5:$G$5,0),1)*IF(Y106=1,0,1)</f>
        <v>0.97499999999999998</v>
      </c>
      <c r="V106" s="16">
        <f t="shared" si="27"/>
        <v>2.5000000000000022E-2</v>
      </c>
      <c r="W106" s="16">
        <f t="shared" si="15"/>
        <v>95607.031083704205</v>
      </c>
      <c r="X106" s="16">
        <f t="shared" si="28"/>
        <v>-2.0673219421944999E-3</v>
      </c>
      <c r="Y106" s="16">
        <f t="shared" si="16"/>
        <v>0</v>
      </c>
      <c r="Z106" s="16">
        <f t="shared" si="29"/>
        <v>0</v>
      </c>
      <c r="AA106" s="16">
        <f t="shared" si="11"/>
        <v>0</v>
      </c>
      <c r="AB106" s="2">
        <f t="shared" si="18"/>
        <v>98384.366084564128</v>
      </c>
      <c r="AE106" s="16" t="str">
        <f t="shared" si="12"/>
        <v/>
      </c>
      <c r="AG106" s="16">
        <f t="shared" si="21"/>
        <v>52.928008988222174</v>
      </c>
      <c r="AH106" s="24">
        <f t="shared" si="19"/>
        <v>56.246767670770929</v>
      </c>
      <c r="AL106" s="2">
        <f t="shared" si="22"/>
        <v>58.471068427244184</v>
      </c>
      <c r="AM106" s="27">
        <f t="shared" si="23"/>
        <v>-3.8041048612630801E-2</v>
      </c>
      <c r="AN106" s="35">
        <v>0</v>
      </c>
      <c r="AP106" s="2" t="str">
        <f t="shared" si="20"/>
        <v/>
      </c>
    </row>
    <row r="107" spans="1:42" x14ac:dyDescent="0.25">
      <c r="A107" s="49">
        <v>38160</v>
      </c>
      <c r="B107" s="47">
        <v>1134.4100000000001</v>
      </c>
      <c r="C107" s="27">
        <f t="shared" si="31"/>
        <v>3.6362027780236783E-3</v>
      </c>
      <c r="D107" s="27">
        <f t="shared" si="32"/>
        <v>2.1384041084118177E-3</v>
      </c>
      <c r="E107" s="5">
        <f t="shared" si="8"/>
        <v>0</v>
      </c>
      <c r="F107" s="44">
        <v>1668.547</v>
      </c>
      <c r="G107" s="45">
        <v>1668.547</v>
      </c>
      <c r="H107" s="48">
        <v>1134.4100000000001</v>
      </c>
      <c r="I107" s="42">
        <v>14.31</v>
      </c>
      <c r="J107" s="16">
        <f t="shared" si="30"/>
        <v>0.1431</v>
      </c>
      <c r="K107" s="16">
        <f t="shared" si="9"/>
        <v>3.9515181059345039E-2</v>
      </c>
      <c r="L107" s="51">
        <f>VLOOKUP(A107,LIBOR!$A$3:B2202,2,1)</f>
        <v>1.05</v>
      </c>
      <c r="M107">
        <v>417886.71999999997</v>
      </c>
      <c r="N107" s="2">
        <v>435042.56</v>
      </c>
      <c r="O107" s="16">
        <f t="shared" si="33"/>
        <v>1.3174052600674214E-5</v>
      </c>
      <c r="P107" s="16">
        <f t="shared" si="24"/>
        <v>0.10358481894065497</v>
      </c>
      <c r="Q107" s="2">
        <f t="shared" si="34"/>
        <v>15.048000000000002</v>
      </c>
      <c r="R107" s="2">
        <f t="shared" si="35"/>
        <v>15.880499999999998</v>
      </c>
      <c r="S107" s="16">
        <f t="shared" si="25"/>
        <v>-1</v>
      </c>
      <c r="T107" s="16">
        <f t="shared" si="26"/>
        <v>-1</v>
      </c>
      <c r="U107" s="16">
        <f>VLOOKUP(P107,Table!$D$6:$G$15,MATCH(VALUE(T107)&amp;"E",Table!$D$5:$G$5,0),1)*IF(Y107=1,0,1)</f>
        <v>0.97499999999999998</v>
      </c>
      <c r="V107" s="16">
        <f t="shared" si="27"/>
        <v>2.5000000000000022E-2</v>
      </c>
      <c r="W107" s="16">
        <f t="shared" si="15"/>
        <v>95881.061608875258</v>
      </c>
      <c r="X107" s="16">
        <f t="shared" si="28"/>
        <v>3.8159612545523025E-3</v>
      </c>
      <c r="Y107" s="16">
        <f t="shared" si="16"/>
        <v>0</v>
      </c>
      <c r="Z107" s="16">
        <f t="shared" si="29"/>
        <v>0</v>
      </c>
      <c r="AA107" s="16">
        <f t="shared" si="11"/>
        <v>0</v>
      </c>
      <c r="AB107" s="2">
        <f t="shared" si="18"/>
        <v>98668.636393322449</v>
      </c>
      <c r="AE107" s="16" t="str">
        <f t="shared" si="12"/>
        <v/>
      </c>
      <c r="AG107" s="16">
        <f t="shared" si="21"/>
        <v>53.080938381944271</v>
      </c>
      <c r="AH107" s="24">
        <f t="shared" si="19"/>
        <v>56.407818049051137</v>
      </c>
      <c r="AL107" s="2">
        <f t="shared" si="22"/>
        <v>58.471068427244184</v>
      </c>
      <c r="AM107" s="27">
        <f t="shared" si="23"/>
        <v>-3.5286688505792529E-2</v>
      </c>
      <c r="AN107" s="35">
        <v>0</v>
      </c>
      <c r="AP107" s="2" t="str">
        <f t="shared" si="20"/>
        <v/>
      </c>
    </row>
    <row r="108" spans="1:42" x14ac:dyDescent="0.25">
      <c r="A108" s="49">
        <v>38161</v>
      </c>
      <c r="B108" s="47">
        <v>1144.06</v>
      </c>
      <c r="C108" s="27">
        <f t="shared" si="31"/>
        <v>8.5066245889933167E-3</v>
      </c>
      <c r="D108" s="27">
        <f t="shared" si="32"/>
        <v>9.2757828426865974E-3</v>
      </c>
      <c r="E108" s="5">
        <f t="shared" si="8"/>
        <v>0</v>
      </c>
      <c r="F108" s="44">
        <v>1682.751</v>
      </c>
      <c r="G108" s="45">
        <v>1682.751</v>
      </c>
      <c r="H108" s="48">
        <v>1144.06</v>
      </c>
      <c r="I108" s="42">
        <v>13.98</v>
      </c>
      <c r="J108" s="16">
        <f t="shared" si="30"/>
        <v>0.13980000000000001</v>
      </c>
      <c r="K108" s="16">
        <f t="shared" si="9"/>
        <v>3.5854810120960798E-2</v>
      </c>
      <c r="L108" s="51">
        <f>VLOOKUP(A108,LIBOR!$A$3:B2203,2,1)</f>
        <v>1.0487500000000001</v>
      </c>
      <c r="M108">
        <v>395274.65</v>
      </c>
      <c r="N108" s="2">
        <v>411486.26</v>
      </c>
      <c r="O108" s="16">
        <f t="shared" si="33"/>
        <v>7.1751863057377448E-5</v>
      </c>
      <c r="P108" s="16">
        <f t="shared" si="24"/>
        <v>0.10394518987903921</v>
      </c>
      <c r="Q108" s="2">
        <f t="shared" si="34"/>
        <v>14.9</v>
      </c>
      <c r="R108" s="2">
        <f t="shared" si="35"/>
        <v>15.671499999999998</v>
      </c>
      <c r="S108" s="16">
        <f t="shared" si="25"/>
        <v>-1</v>
      </c>
      <c r="T108" s="16">
        <f t="shared" si="26"/>
        <v>-1</v>
      </c>
      <c r="U108" s="16">
        <f>VLOOKUP(P108,Table!$D$6:$G$15,MATCH(VALUE(T108)&amp;"E",Table!$D$5:$G$5,0),1)*IF(Y108=1,0,1)</f>
        <v>0.97499999999999998</v>
      </c>
      <c r="V108" s="16">
        <f t="shared" si="27"/>
        <v>2.5000000000000022E-2</v>
      </c>
      <c r="W108" s="16">
        <f t="shared" si="15"/>
        <v>96546.503125926654</v>
      </c>
      <c r="X108" s="16">
        <f t="shared" si="28"/>
        <v>1.3769833824539557E-3</v>
      </c>
      <c r="Y108" s="16">
        <f t="shared" si="16"/>
        <v>0</v>
      </c>
      <c r="Z108" s="16">
        <f t="shared" si="29"/>
        <v>0</v>
      </c>
      <c r="AA108" s="16">
        <f t="shared" si="11"/>
        <v>0</v>
      </c>
      <c r="AB108" s="2">
        <f t="shared" si="18"/>
        <v>99354.108410064859</v>
      </c>
      <c r="AE108" s="16" t="str">
        <f t="shared" si="12"/>
        <v/>
      </c>
      <c r="AG108" s="16">
        <f t="shared" si="21"/>
        <v>53.449702958138552</v>
      </c>
      <c r="AH108" s="24">
        <f t="shared" si="19"/>
        <v>56.798216818124679</v>
      </c>
      <c r="AL108" s="2">
        <f t="shared" si="22"/>
        <v>58.471068427244184</v>
      </c>
      <c r="AM108" s="27">
        <f t="shared" si="23"/>
        <v>-2.8609903224208089E-2</v>
      </c>
      <c r="AN108" s="35">
        <v>0</v>
      </c>
      <c r="AP108" s="2" t="str">
        <f t="shared" si="20"/>
        <v/>
      </c>
    </row>
    <row r="109" spans="1:42" x14ac:dyDescent="0.25">
      <c r="A109" s="49">
        <v>38162</v>
      </c>
      <c r="B109" s="47">
        <v>1140.6500000000001</v>
      </c>
      <c r="C109" s="27">
        <f t="shared" si="31"/>
        <v>-2.9806129049174679E-3</v>
      </c>
      <c r="D109" s="27">
        <f t="shared" si="32"/>
        <v>7.6272564616408633E-3</v>
      </c>
      <c r="E109" s="5">
        <f t="shared" si="8"/>
        <v>0</v>
      </c>
      <c r="F109" s="44">
        <v>1678.069</v>
      </c>
      <c r="G109" s="45">
        <v>1678.069</v>
      </c>
      <c r="H109" s="48">
        <v>1140.6500000000001</v>
      </c>
      <c r="I109" s="42">
        <v>14.81</v>
      </c>
      <c r="J109" s="16">
        <f t="shared" si="30"/>
        <v>0.14810000000000001</v>
      </c>
      <c r="K109" s="16">
        <f t="shared" si="9"/>
        <v>4.0285460497501757E-2</v>
      </c>
      <c r="L109" s="51">
        <f>VLOOKUP(A109,LIBOR!$A$3:B2204,2,1)</f>
        <v>1.05</v>
      </c>
      <c r="M109">
        <v>401955.24</v>
      </c>
      <c r="N109" s="2">
        <v>418425.79</v>
      </c>
      <c r="O109" s="16">
        <f t="shared" si="33"/>
        <v>8.9106057586202287E-6</v>
      </c>
      <c r="P109" s="16">
        <f t="shared" si="24"/>
        <v>0.10781453950249825</v>
      </c>
      <c r="Q109" s="2">
        <f t="shared" si="34"/>
        <v>14.738</v>
      </c>
      <c r="R109" s="2">
        <f t="shared" si="35"/>
        <v>15.4665</v>
      </c>
      <c r="S109" s="16">
        <f t="shared" si="25"/>
        <v>-1</v>
      </c>
      <c r="T109" s="16">
        <f t="shared" si="26"/>
        <v>-1</v>
      </c>
      <c r="U109" s="16">
        <f>VLOOKUP(P109,Table!$D$6:$G$15,MATCH(VALUE(T109)&amp;"E",Table!$D$5:$G$5,0),1)*IF(Y109=1,0,1)</f>
        <v>0.97499999999999998</v>
      </c>
      <c r="V109" s="16">
        <f t="shared" si="27"/>
        <v>2.5000000000000022E-2</v>
      </c>
      <c r="W109" s="16">
        <f t="shared" si="15"/>
        <v>96306.634896290605</v>
      </c>
      <c r="X109" s="16">
        <f t="shared" si="28"/>
        <v>7.1722089149226509E-3</v>
      </c>
      <c r="Y109" s="16">
        <f t="shared" si="16"/>
        <v>0</v>
      </c>
      <c r="Z109" s="16">
        <f t="shared" si="29"/>
        <v>0</v>
      </c>
      <c r="AA109" s="16">
        <f t="shared" si="11"/>
        <v>0</v>
      </c>
      <c r="AB109" s="2">
        <f t="shared" si="18"/>
        <v>99126.561511929642</v>
      </c>
      <c r="AE109" s="16" t="str">
        <f t="shared" si="12"/>
        <v/>
      </c>
      <c r="AG109" s="16">
        <f t="shared" si="21"/>
        <v>53.327289156545412</v>
      </c>
      <c r="AH109" s="24">
        <f t="shared" si="19"/>
        <v>56.666659119823223</v>
      </c>
      <c r="AL109" s="2">
        <f t="shared" si="22"/>
        <v>58.471068427244184</v>
      </c>
      <c r="AM109" s="27">
        <f t="shared" si="23"/>
        <v>-3.0859865501965178E-2</v>
      </c>
      <c r="AN109" s="35">
        <v>0</v>
      </c>
      <c r="AP109" s="2" t="str">
        <f t="shared" si="20"/>
        <v/>
      </c>
    </row>
    <row r="110" spans="1:42" x14ac:dyDescent="0.25">
      <c r="A110" s="49">
        <v>38163</v>
      </c>
      <c r="B110" s="47">
        <v>1134.43</v>
      </c>
      <c r="C110" s="27">
        <f t="shared" si="31"/>
        <v>-5.4530311664402475E-3</v>
      </c>
      <c r="D110" s="27">
        <f t="shared" si="32"/>
        <v>-4.4933373487765493E-4</v>
      </c>
      <c r="E110" s="5">
        <f t="shared" si="8"/>
        <v>0</v>
      </c>
      <c r="F110" s="44">
        <v>1668.9290000000001</v>
      </c>
      <c r="G110" s="45">
        <v>1668.9290000000001</v>
      </c>
      <c r="H110" s="48">
        <v>1134.43</v>
      </c>
      <c r="I110" s="42">
        <v>15.19</v>
      </c>
      <c r="J110" s="16">
        <f t="shared" si="30"/>
        <v>0.15190000000000001</v>
      </c>
      <c r="K110" s="16">
        <f t="shared" si="9"/>
        <v>4.4464481592750904E-2</v>
      </c>
      <c r="L110" s="51">
        <f>VLOOKUP(A110,LIBOR!$A$3:B2205,2,1)</f>
        <v>1.0549999999999999</v>
      </c>
      <c r="M110">
        <v>406102.68</v>
      </c>
      <c r="N110" s="2">
        <v>422727.86</v>
      </c>
      <c r="O110" s="16">
        <f t="shared" si="33"/>
        <v>2.9898512334479919E-5</v>
      </c>
      <c r="P110" s="16">
        <f t="shared" si="24"/>
        <v>0.1074355184072491</v>
      </c>
      <c r="Q110" s="2">
        <f t="shared" si="34"/>
        <v>14.670000000000002</v>
      </c>
      <c r="R110" s="2">
        <f t="shared" si="35"/>
        <v>15.409000000000001</v>
      </c>
      <c r="S110" s="16">
        <f t="shared" si="25"/>
        <v>-1</v>
      </c>
      <c r="T110" s="16">
        <f t="shared" si="26"/>
        <v>-1</v>
      </c>
      <c r="U110" s="16">
        <f>VLOOKUP(P110,Table!$D$6:$G$15,MATCH(VALUE(T110)&amp;"E",Table!$D$5:$G$5,0),1)*IF(Y110=1,0,1)</f>
        <v>0.97499999999999998</v>
      </c>
      <c r="V110" s="16">
        <f t="shared" si="27"/>
        <v>2.5000000000000022E-2</v>
      </c>
      <c r="W110" s="16">
        <f t="shared" si="15"/>
        <v>95819.355453608179</v>
      </c>
      <c r="X110" s="16">
        <f t="shared" si="28"/>
        <v>5.9248618632685712E-3</v>
      </c>
      <c r="Y110" s="16">
        <f t="shared" si="16"/>
        <v>0</v>
      </c>
      <c r="Z110" s="16">
        <f t="shared" si="29"/>
        <v>0</v>
      </c>
      <c r="AA110" s="16">
        <f t="shared" si="11"/>
        <v>0</v>
      </c>
      <c r="AB110" s="2">
        <f t="shared" si="18"/>
        <v>98625.713241263831</v>
      </c>
      <c r="AE110" s="16" t="str">
        <f t="shared" si="12"/>
        <v/>
      </c>
      <c r="AG110" s="16">
        <f t="shared" si="21"/>
        <v>53.057846938980575</v>
      </c>
      <c r="AH110" s="24">
        <f t="shared" si="19"/>
        <v>56.378876920597492</v>
      </c>
      <c r="AL110" s="2">
        <f t="shared" si="22"/>
        <v>58.471068427244184</v>
      </c>
      <c r="AM110" s="27">
        <f t="shared" si="23"/>
        <v>-3.5781653438572203E-2</v>
      </c>
      <c r="AN110" s="35">
        <v>0</v>
      </c>
      <c r="AP110" s="2" t="str">
        <f t="shared" si="20"/>
        <v/>
      </c>
    </row>
    <row r="111" spans="1:42" x14ac:dyDescent="0.25">
      <c r="A111" s="49">
        <v>38166</v>
      </c>
      <c r="B111" s="47">
        <v>1133.3499999999999</v>
      </c>
      <c r="C111" s="27">
        <f t="shared" si="31"/>
        <v>-9.5201995715921139E-4</v>
      </c>
      <c r="D111" s="27">
        <f t="shared" si="32"/>
        <v>2.7571633385000682E-3</v>
      </c>
      <c r="E111" s="5">
        <f t="shared" si="8"/>
        <v>0</v>
      </c>
      <c r="F111" s="44">
        <v>1667.6089999999999</v>
      </c>
      <c r="G111" s="45">
        <v>1667.6089999999999</v>
      </c>
      <c r="H111" s="48">
        <v>1133.3499999999999</v>
      </c>
      <c r="I111" s="42">
        <v>16.07</v>
      </c>
      <c r="J111" s="16">
        <f t="shared" si="30"/>
        <v>0.16070000000000001</v>
      </c>
      <c r="K111" s="16">
        <f t="shared" si="9"/>
        <v>5.1832475879722673E-2</v>
      </c>
      <c r="L111" s="51">
        <f>VLOOKUP(A111,LIBOR!$A$3:B2206,2,1)</f>
        <v>1.1074999999999999</v>
      </c>
      <c r="M111">
        <v>409067.51</v>
      </c>
      <c r="N111" s="2">
        <v>425767.67</v>
      </c>
      <c r="O111" s="16">
        <f t="shared" si="33"/>
        <v>9.0720560815376029E-7</v>
      </c>
      <c r="P111" s="16">
        <f t="shared" si="24"/>
        <v>0.10886752412027734</v>
      </c>
      <c r="Q111" s="2">
        <f t="shared" si="34"/>
        <v>14.709999999999999</v>
      </c>
      <c r="R111" s="2">
        <f t="shared" si="35"/>
        <v>15.37</v>
      </c>
      <c r="S111" s="16">
        <f t="shared" si="25"/>
        <v>-1</v>
      </c>
      <c r="T111" s="16">
        <f t="shared" si="26"/>
        <v>-1</v>
      </c>
      <c r="U111" s="16">
        <f>VLOOKUP(P111,Table!$D$6:$G$15,MATCH(VALUE(T111)&amp;"E",Table!$D$5:$G$5,0),1)*IF(Y111=1,0,1)</f>
        <v>0.97499999999999998</v>
      </c>
      <c r="V111" s="16">
        <f t="shared" si="27"/>
        <v>2.5000000000000022E-2</v>
      </c>
      <c r="W111" s="16">
        <f t="shared" si="15"/>
        <v>95747.639840458985</v>
      </c>
      <c r="X111" s="16">
        <f t="shared" si="28"/>
        <v>-1.5401488029925803E-3</v>
      </c>
      <c r="Y111" s="16">
        <f t="shared" si="16"/>
        <v>0</v>
      </c>
      <c r="Z111" s="16">
        <f t="shared" si="29"/>
        <v>0</v>
      </c>
      <c r="AA111" s="16">
        <f t="shared" si="11"/>
        <v>0</v>
      </c>
      <c r="AB111" s="2">
        <f t="shared" si="18"/>
        <v>98567.658598613256</v>
      </c>
      <c r="AE111" s="16" t="str">
        <f t="shared" si="12"/>
        <v/>
      </c>
      <c r="AG111" s="16">
        <f t="shared" si="21"/>
        <v>53.026615181636359</v>
      </c>
      <c r="AH111" s="24">
        <f t="shared" si="19"/>
        <v>56.341290805053667</v>
      </c>
      <c r="AL111" s="2">
        <f t="shared" si="22"/>
        <v>58.471068427244184</v>
      </c>
      <c r="AM111" s="27">
        <f t="shared" si="23"/>
        <v>-3.6424469049006869E-2</v>
      </c>
      <c r="AN111" s="35">
        <v>0</v>
      </c>
      <c r="AP111" s="2" t="str">
        <f t="shared" si="20"/>
        <v/>
      </c>
    </row>
    <row r="112" spans="1:42" x14ac:dyDescent="0.25">
      <c r="A112" s="49">
        <v>38167</v>
      </c>
      <c r="B112" s="47">
        <v>1136.2</v>
      </c>
      <c r="C112" s="27">
        <f t="shared" si="31"/>
        <v>2.5146689019279744E-3</v>
      </c>
      <c r="D112" s="27">
        <f t="shared" si="32"/>
        <v>1.6356294624043644E-3</v>
      </c>
      <c r="E112" s="5">
        <f t="shared" ref="E112:E175" si="36">IF(Y112=1,IF(AND(D112&lt;0,T112&gt;=0),-1,1),0)</f>
        <v>0</v>
      </c>
      <c r="F112" s="44">
        <v>1671.8440000000001</v>
      </c>
      <c r="G112" s="45">
        <v>1671.8440000000001</v>
      </c>
      <c r="H112" s="48">
        <v>1136.2</v>
      </c>
      <c r="I112" s="42">
        <v>15.47</v>
      </c>
      <c r="J112" s="16">
        <f t="shared" si="30"/>
        <v>0.1547</v>
      </c>
      <c r="K112" s="16">
        <f t="shared" ref="K112:K175" si="37">J112-P112</f>
        <v>6.0152538123424873E-2</v>
      </c>
      <c r="L112" s="51">
        <f>VLOOKUP(A112,LIBOR!$A$3:B2207,2,1)</f>
        <v>1.20625</v>
      </c>
      <c r="M112">
        <v>402683.5</v>
      </c>
      <c r="N112" s="2">
        <v>419106.98</v>
      </c>
      <c r="O112" s="16">
        <f t="shared" si="33"/>
        <v>6.3076945989502472E-6</v>
      </c>
      <c r="P112" s="16">
        <f t="shared" si="24"/>
        <v>9.4547461876575131E-2</v>
      </c>
      <c r="Q112" s="2">
        <f t="shared" si="34"/>
        <v>14.872</v>
      </c>
      <c r="R112" s="2">
        <f t="shared" si="35"/>
        <v>15.4095</v>
      </c>
      <c r="S112" s="16">
        <f t="shared" si="25"/>
        <v>-1</v>
      </c>
      <c r="T112" s="16">
        <f t="shared" si="26"/>
        <v>-1</v>
      </c>
      <c r="U112" s="16">
        <f>VLOOKUP(P112,Table!$D$6:$G$15,MATCH(VALUE(T112)&amp;"E",Table!$D$5:$G$5,0),1)*IF(Y112=1,0,1)</f>
        <v>0.97499999999999998</v>
      </c>
      <c r="V112" s="16">
        <f t="shared" si="27"/>
        <v>2.5000000000000022E-2</v>
      </c>
      <c r="W112" s="16">
        <f t="shared" si="15"/>
        <v>95944.947319782383</v>
      </c>
      <c r="X112" s="16">
        <f t="shared" si="28"/>
        <v>1.470694729885258E-3</v>
      </c>
      <c r="Y112" s="16">
        <f t="shared" si="16"/>
        <v>0</v>
      </c>
      <c r="Z112" s="16">
        <f t="shared" si="29"/>
        <v>0</v>
      </c>
      <c r="AA112" s="16">
        <f t="shared" ref="AA112:AA175" si="38">(1+(A112-A111)/360*L112-1)*Y111</f>
        <v>0</v>
      </c>
      <c r="AB112" s="2">
        <f t="shared" si="18"/>
        <v>98773.262727470254</v>
      </c>
      <c r="AE112" s="16" t="str">
        <f t="shared" ref="AE112:AE175" si="39">IF(AC112&gt;0,W112/AC112-1,"")</f>
        <v/>
      </c>
      <c r="AG112" s="16">
        <f t="shared" si="21"/>
        <v>53.137224393376414</v>
      </c>
      <c r="AH112" s="24">
        <f t="shared" si="19"/>
        <v>56.457344684896995</v>
      </c>
      <c r="AL112" s="2">
        <f t="shared" si="22"/>
        <v>58.471068427244184</v>
      </c>
      <c r="AM112" s="27">
        <f t="shared" si="23"/>
        <v>-3.4439660442546427E-2</v>
      </c>
      <c r="AN112" s="35">
        <v>0</v>
      </c>
      <c r="AP112" s="2" t="str">
        <f t="shared" si="20"/>
        <v/>
      </c>
    </row>
    <row r="113" spans="1:42" x14ac:dyDescent="0.25">
      <c r="A113" s="49">
        <v>38168</v>
      </c>
      <c r="B113" s="47">
        <v>1140.8399999999999</v>
      </c>
      <c r="C113" s="27">
        <f t="shared" si="31"/>
        <v>4.0837880654813752E-3</v>
      </c>
      <c r="D113" s="27">
        <f t="shared" si="32"/>
        <v>-2.7872070611075772E-3</v>
      </c>
      <c r="E113" s="5">
        <f t="shared" si="36"/>
        <v>0</v>
      </c>
      <c r="F113" s="44">
        <v>1678.826</v>
      </c>
      <c r="G113" s="45">
        <v>1678.826</v>
      </c>
      <c r="H113" s="48">
        <v>1140.8399999999999</v>
      </c>
      <c r="I113" s="42">
        <v>14.34</v>
      </c>
      <c r="J113" s="16">
        <f t="shared" si="30"/>
        <v>0.1434</v>
      </c>
      <c r="K113" s="16">
        <f t="shared" si="37"/>
        <v>4.8645036602750408E-2</v>
      </c>
      <c r="L113" s="51">
        <f>VLOOKUP(A113,LIBOR!$A$3:B2208,2,1)</f>
        <v>1.5912500000000001</v>
      </c>
      <c r="M113">
        <v>393832.8</v>
      </c>
      <c r="N113" s="2">
        <v>409879.5</v>
      </c>
      <c r="O113" s="16">
        <f t="shared" si="33"/>
        <v>1.6609472315507326E-5</v>
      </c>
      <c r="P113" s="16">
        <f t="shared" si="24"/>
        <v>9.4754963397249592E-2</v>
      </c>
      <c r="Q113" s="2">
        <f t="shared" si="34"/>
        <v>15.103999999999999</v>
      </c>
      <c r="R113" s="2">
        <f t="shared" si="35"/>
        <v>15.408000000000001</v>
      </c>
      <c r="S113" s="16">
        <f t="shared" si="25"/>
        <v>-1</v>
      </c>
      <c r="T113" s="16">
        <f t="shared" si="26"/>
        <v>-1</v>
      </c>
      <c r="U113" s="16">
        <f>VLOOKUP(P113,Table!$D$6:$G$15,MATCH(VALUE(T113)&amp;"E",Table!$D$5:$G$5,0),1)*IF(Y113=1,0,1)</f>
        <v>0.97499999999999998</v>
      </c>
      <c r="V113" s="16">
        <f t="shared" si="27"/>
        <v>2.5000000000000022E-2</v>
      </c>
      <c r="W113" s="16">
        <f t="shared" ref="W113:W176" si="40">W112*(1+$U112*($H113/$H112-1)+$V112*($N113/$N112-1))</f>
        <v>96274.160172912263</v>
      </c>
      <c r="X113" s="16">
        <f t="shared" si="28"/>
        <v>6.6630166411529856E-4</v>
      </c>
      <c r="Y113" s="16">
        <f t="shared" ref="Y113:Y176" si="41">IF(X113&lt;=-0.02,1,0)</f>
        <v>0</v>
      </c>
      <c r="Z113" s="16">
        <f t="shared" si="29"/>
        <v>0</v>
      </c>
      <c r="AA113" s="16">
        <f t="shared" si="38"/>
        <v>0</v>
      </c>
      <c r="AB113" s="2">
        <f t="shared" ref="AB113:AB176" si="42">AB112*(1+$U112*($G113/$G112-1)+$V112*($M113/$M112-1)+Y112*(1+(A113-A112)/360*L113/100-1))</f>
        <v>99121.175631519072</v>
      </c>
      <c r="AE113" s="16" t="str">
        <f t="shared" si="39"/>
        <v/>
      </c>
      <c r="AG113" s="16">
        <f t="shared" si="21"/>
        <v>53.324391705068869</v>
      </c>
      <c r="AH113" s="24">
        <f t="shared" ref="AH113:AH176" si="43">AH112*AB113/AB112*(1-AH$1)^(A113-A112)</f>
        <v>56.654731971797261</v>
      </c>
      <c r="AL113" s="2">
        <f t="shared" si="22"/>
        <v>58.471068427244184</v>
      </c>
      <c r="AM113" s="27">
        <f t="shared" si="23"/>
        <v>-3.1063849255756226E-2</v>
      </c>
      <c r="AN113" s="35">
        <v>0</v>
      </c>
      <c r="AP113" s="2" t="str">
        <f t="shared" ref="AP113:AP176" si="44">IF(AN113&lt;&gt;Y113,"diff","")</f>
        <v/>
      </c>
    </row>
    <row r="114" spans="1:42" x14ac:dyDescent="0.25">
      <c r="A114" s="49">
        <v>38169</v>
      </c>
      <c r="B114" s="47">
        <v>1128.94</v>
      </c>
      <c r="C114" s="27">
        <f t="shared" si="31"/>
        <v>-1.0430910557133188E-2</v>
      </c>
      <c r="D114" s="27">
        <f t="shared" si="32"/>
        <v>-1.0237504713323298E-2</v>
      </c>
      <c r="E114" s="5">
        <f t="shared" si="36"/>
        <v>0</v>
      </c>
      <c r="F114" s="44">
        <v>1661.5260000000001</v>
      </c>
      <c r="G114" s="45">
        <v>1661.5260000000001</v>
      </c>
      <c r="H114" s="48">
        <v>1128.94</v>
      </c>
      <c r="I114" s="42">
        <v>15.2</v>
      </c>
      <c r="J114" s="16">
        <f t="shared" si="30"/>
        <v>0.152</v>
      </c>
      <c r="K114" s="16">
        <f t="shared" si="37"/>
        <v>5.818919418543532E-2</v>
      </c>
      <c r="L114" s="51">
        <f>VLOOKUP(A114,LIBOR!$A$3:B2209,2,1)</f>
        <v>1.3987499999999999</v>
      </c>
      <c r="M114">
        <v>398560.26</v>
      </c>
      <c r="N114" s="2">
        <v>414784.13</v>
      </c>
      <c r="O114" s="16">
        <f t="shared" si="33"/>
        <v>1.0994977440534932E-4</v>
      </c>
      <c r="P114" s="16">
        <f t="shared" si="24"/>
        <v>9.3810805814564677E-2</v>
      </c>
      <c r="Q114" s="2">
        <f t="shared" si="34"/>
        <v>15.175999999999998</v>
      </c>
      <c r="R114" s="2">
        <f t="shared" si="35"/>
        <v>15.309999999999999</v>
      </c>
      <c r="S114" s="16">
        <f t="shared" si="25"/>
        <v>-1</v>
      </c>
      <c r="T114" s="16">
        <f t="shared" si="26"/>
        <v>-1</v>
      </c>
      <c r="U114" s="16">
        <f>VLOOKUP(P114,Table!$D$6:$G$15,MATCH(VALUE(T114)&amp;"E",Table!$D$5:$G$5,0),1)*IF(Y114=1,0,1)</f>
        <v>0.97499999999999998</v>
      </c>
      <c r="V114" s="16">
        <f t="shared" si="27"/>
        <v>2.5000000000000022E-2</v>
      </c>
      <c r="W114" s="16">
        <f t="shared" si="40"/>
        <v>95323.839182940021</v>
      </c>
      <c r="X114" s="16">
        <f t="shared" si="28"/>
        <v>-2.8208474071730327E-3</v>
      </c>
      <c r="Y114" s="16">
        <f t="shared" si="41"/>
        <v>0</v>
      </c>
      <c r="Z114" s="16">
        <f t="shared" si="29"/>
        <v>0</v>
      </c>
      <c r="AA114" s="16">
        <f t="shared" si="38"/>
        <v>0</v>
      </c>
      <c r="AB114" s="2">
        <f t="shared" si="42"/>
        <v>98155.030969786181</v>
      </c>
      <c r="AE114" s="16" t="str">
        <f t="shared" si="39"/>
        <v/>
      </c>
      <c r="AG114" s="16">
        <f t="shared" ref="AG114:AG177" si="45">AB114/AG$2</f>
        <v>52.804633176603396</v>
      </c>
      <c r="AH114" s="24">
        <f t="shared" si="43"/>
        <v>56.101052059480189</v>
      </c>
      <c r="AL114" s="2">
        <f t="shared" ref="AL114:AL177" si="46">IF(AH114&gt;AL113,AH114,AL113)</f>
        <v>58.471068427244184</v>
      </c>
      <c r="AM114" s="27">
        <f t="shared" ref="AM114:AM177" si="47">AH114/AL114-1</f>
        <v>-4.0533146246729101E-2</v>
      </c>
      <c r="AN114" s="35">
        <v>0</v>
      </c>
      <c r="AP114" s="2" t="str">
        <f t="shared" si="44"/>
        <v/>
      </c>
    </row>
    <row r="115" spans="1:42" x14ac:dyDescent="0.25">
      <c r="A115" s="49">
        <v>38170</v>
      </c>
      <c r="B115" s="47">
        <v>1125.3800000000001</v>
      </c>
      <c r="C115" s="27">
        <f t="shared" si="31"/>
        <v>-3.1534005350151162E-3</v>
      </c>
      <c r="D115" s="27">
        <f t="shared" si="32"/>
        <v>-7.9378740818981663E-3</v>
      </c>
      <c r="E115" s="5">
        <f t="shared" si="36"/>
        <v>0</v>
      </c>
      <c r="F115" s="44">
        <v>1656.3309999999999</v>
      </c>
      <c r="G115" s="45">
        <v>1656.3309999999999</v>
      </c>
      <c r="H115" s="48">
        <v>1125.3800000000001</v>
      </c>
      <c r="I115" s="42">
        <v>15.08</v>
      </c>
      <c r="J115" s="16">
        <f t="shared" si="30"/>
        <v>0.15079999999999999</v>
      </c>
      <c r="K115" s="16">
        <f t="shared" si="37"/>
        <v>5.0517347543550015E-2</v>
      </c>
      <c r="L115" s="51">
        <f>VLOOKUP(A115,LIBOR!$A$3:B2210,2,1)</f>
        <v>1.3525</v>
      </c>
      <c r="M115">
        <v>397497.28</v>
      </c>
      <c r="N115" s="2">
        <v>413662.24</v>
      </c>
      <c r="O115" s="16">
        <f t="shared" si="33"/>
        <v>9.975383046259469E-6</v>
      </c>
      <c r="P115" s="16">
        <f t="shared" si="24"/>
        <v>0.10028265245644997</v>
      </c>
      <c r="Q115" s="2">
        <f t="shared" si="34"/>
        <v>15.254</v>
      </c>
      <c r="R115" s="2">
        <f t="shared" si="35"/>
        <v>15.266</v>
      </c>
      <c r="S115" s="16">
        <f t="shared" si="25"/>
        <v>-1</v>
      </c>
      <c r="T115" s="16">
        <f t="shared" si="26"/>
        <v>-1</v>
      </c>
      <c r="U115" s="16">
        <f>VLOOKUP(P115,Table!$D$6:$G$15,MATCH(VALUE(T115)&amp;"E",Table!$D$5:$G$5,0),1)*IF(Y115=1,0,1)</f>
        <v>0.97499999999999998</v>
      </c>
      <c r="V115" s="16">
        <f t="shared" si="27"/>
        <v>2.5000000000000022E-2</v>
      </c>
      <c r="W115" s="16">
        <f t="shared" si="40"/>
        <v>95024.314099668976</v>
      </c>
      <c r="X115" s="16">
        <f t="shared" si="28"/>
        <v>-1.0204859866705163E-2</v>
      </c>
      <c r="Y115" s="16">
        <f t="shared" si="41"/>
        <v>0</v>
      </c>
      <c r="Z115" s="16">
        <f t="shared" si="29"/>
        <v>0</v>
      </c>
      <c r="AA115" s="16">
        <f t="shared" si="38"/>
        <v>0</v>
      </c>
      <c r="AB115" s="2">
        <f t="shared" si="42"/>
        <v>97849.262935795196</v>
      </c>
      <c r="AE115" s="16" t="str">
        <f t="shared" si="39"/>
        <v/>
      </c>
      <c r="AG115" s="16">
        <f t="shared" si="45"/>
        <v>52.640138614149485</v>
      </c>
      <c r="AH115" s="24">
        <f t="shared" si="43"/>
        <v>55.924833028938423</v>
      </c>
      <c r="AL115" s="2">
        <f t="shared" si="46"/>
        <v>58.471068427244184</v>
      </c>
      <c r="AM115" s="27">
        <f t="shared" si="47"/>
        <v>-4.3546927853286177E-2</v>
      </c>
      <c r="AN115" s="35">
        <v>0</v>
      </c>
      <c r="AP115" s="2" t="str">
        <f t="shared" si="44"/>
        <v/>
      </c>
    </row>
    <row r="116" spans="1:42" x14ac:dyDescent="0.25">
      <c r="A116" s="49">
        <v>38174</v>
      </c>
      <c r="B116" s="47">
        <v>1116.21</v>
      </c>
      <c r="C116" s="27">
        <f t="shared" si="31"/>
        <v>-8.1483587765910359E-3</v>
      </c>
      <c r="D116" s="27">
        <f t="shared" si="32"/>
        <v>-1.5134212901329991E-2</v>
      </c>
      <c r="E116" s="5">
        <f t="shared" si="36"/>
        <v>0</v>
      </c>
      <c r="F116" s="44">
        <v>1642.835</v>
      </c>
      <c r="G116" s="45">
        <v>1642.835</v>
      </c>
      <c r="H116" s="48">
        <v>1116.21</v>
      </c>
      <c r="I116" s="42">
        <v>16.25</v>
      </c>
      <c r="J116" s="16">
        <f t="shared" si="30"/>
        <v>0.16250000000000001</v>
      </c>
      <c r="K116" s="16">
        <f t="shared" si="37"/>
        <v>6.166147142217461E-2</v>
      </c>
      <c r="L116" s="51">
        <f>VLOOKUP(A116,LIBOR!$A$3:B2211,2,1)</f>
        <v>1.3174999999999999</v>
      </c>
      <c r="M116">
        <v>409342.67</v>
      </c>
      <c r="N116" s="2">
        <v>425926.96</v>
      </c>
      <c r="O116" s="16">
        <f t="shared" si="33"/>
        <v>6.6940838338608487E-5</v>
      </c>
      <c r="P116" s="16">
        <f t="shared" si="24"/>
        <v>0.1008385285778254</v>
      </c>
      <c r="Q116" s="2">
        <f t="shared" si="34"/>
        <v>15.231999999999999</v>
      </c>
      <c r="R116" s="2">
        <f t="shared" si="35"/>
        <v>15.168499999999998</v>
      </c>
      <c r="S116" s="16">
        <f t="shared" si="25"/>
        <v>1</v>
      </c>
      <c r="T116" s="16">
        <f t="shared" si="26"/>
        <v>0</v>
      </c>
      <c r="U116" s="16">
        <f>VLOOKUP(P116,Table!$D$6:$G$15,MATCH(VALUE(T116)&amp;"E",Table!$D$5:$G$5,0),1)*IF(Y116=1,0,1)</f>
        <v>0.9</v>
      </c>
      <c r="V116" s="16">
        <f t="shared" si="27"/>
        <v>9.9999999999999978E-2</v>
      </c>
      <c r="W116" s="16">
        <f t="shared" si="40"/>
        <v>94339.813875270323</v>
      </c>
      <c r="X116" s="16">
        <f t="shared" si="28"/>
        <v>-8.2972939045089511E-3</v>
      </c>
      <c r="Y116" s="16">
        <f t="shared" si="41"/>
        <v>0</v>
      </c>
      <c r="Z116" s="16">
        <f t="shared" si="29"/>
        <v>0</v>
      </c>
      <c r="AA116" s="16">
        <f t="shared" si="38"/>
        <v>0</v>
      </c>
      <c r="AB116" s="2">
        <f t="shared" si="42"/>
        <v>97144.804174538673</v>
      </c>
      <c r="AE116" s="16" t="str">
        <f t="shared" si="39"/>
        <v/>
      </c>
      <c r="AG116" s="16">
        <f t="shared" si="45"/>
        <v>52.261159705899274</v>
      </c>
      <c r="AH116" s="24">
        <f t="shared" si="43"/>
        <v>55.516426030073788</v>
      </c>
      <c r="AL116" s="2">
        <f t="shared" si="46"/>
        <v>58.471068427244184</v>
      </c>
      <c r="AM116" s="27">
        <f t="shared" si="47"/>
        <v>-5.0531698438978756E-2</v>
      </c>
      <c r="AN116" s="35">
        <v>0</v>
      </c>
      <c r="AP116" s="2" t="str">
        <f t="shared" si="44"/>
        <v/>
      </c>
    </row>
    <row r="117" spans="1:42" x14ac:dyDescent="0.25">
      <c r="A117" s="49">
        <v>38175</v>
      </c>
      <c r="B117" s="47">
        <v>1118.33</v>
      </c>
      <c r="C117" s="27">
        <f t="shared" si="31"/>
        <v>1.8992841848755049E-3</v>
      </c>
      <c r="D117" s="27">
        <f t="shared" si="32"/>
        <v>-1.574959761838246E-2</v>
      </c>
      <c r="E117" s="5">
        <f t="shared" si="36"/>
        <v>0</v>
      </c>
      <c r="F117" s="44">
        <v>1646.3610000000001</v>
      </c>
      <c r="G117" s="45">
        <v>1646.3610000000001</v>
      </c>
      <c r="H117" s="48">
        <v>1118.33</v>
      </c>
      <c r="I117" s="42">
        <v>15.81</v>
      </c>
      <c r="J117" s="16">
        <f t="shared" si="30"/>
        <v>0.15810000000000002</v>
      </c>
      <c r="K117" s="16">
        <f t="shared" si="37"/>
        <v>5.415414044516921E-2</v>
      </c>
      <c r="L117" s="51">
        <f>VLOOKUP(A117,LIBOR!$A$3:B2212,2,1)</f>
        <v>1.3162499999999999</v>
      </c>
      <c r="M117">
        <v>401401.78</v>
      </c>
      <c r="N117" s="2">
        <v>417648.7</v>
      </c>
      <c r="O117" s="16">
        <f t="shared" si="33"/>
        <v>3.6004410718154173E-6</v>
      </c>
      <c r="P117" s="16">
        <f t="shared" si="24"/>
        <v>0.10394585955483081</v>
      </c>
      <c r="Q117" s="2">
        <f t="shared" si="34"/>
        <v>15.268000000000001</v>
      </c>
      <c r="R117" s="2">
        <f t="shared" si="35"/>
        <v>15.141999999999999</v>
      </c>
      <c r="S117" s="16">
        <f t="shared" si="25"/>
        <v>1</v>
      </c>
      <c r="T117" s="16">
        <f t="shared" si="26"/>
        <v>0</v>
      </c>
      <c r="U117" s="16">
        <f>VLOOKUP(P117,Table!$D$6:$G$15,MATCH(VALUE(T117)&amp;"E",Table!$D$5:$G$5,0),1)*IF(Y117=1,0,1)</f>
        <v>0.9</v>
      </c>
      <c r="V117" s="16">
        <f t="shared" si="27"/>
        <v>9.9999999999999978E-2</v>
      </c>
      <c r="W117" s="16">
        <f t="shared" si="40"/>
        <v>94317.716566969684</v>
      </c>
      <c r="X117" s="16">
        <f t="shared" si="28"/>
        <v>-1.4703505669011574E-2</v>
      </c>
      <c r="Y117" s="16">
        <f t="shared" si="41"/>
        <v>0</v>
      </c>
      <c r="Z117" s="16">
        <f t="shared" si="29"/>
        <v>0</v>
      </c>
      <c r="AA117" s="16">
        <f t="shared" si="38"/>
        <v>0</v>
      </c>
      <c r="AB117" s="2">
        <f t="shared" si="42"/>
        <v>97144.002557567233</v>
      </c>
      <c r="AE117" s="16" t="str">
        <f t="shared" si="39"/>
        <v/>
      </c>
      <c r="AG117" s="16">
        <f t="shared" si="45"/>
        <v>52.260728458619269</v>
      </c>
      <c r="AH117" s="24">
        <f t="shared" si="43"/>
        <v>55.514522984920319</v>
      </c>
      <c r="AL117" s="2">
        <f t="shared" si="46"/>
        <v>58.471068427244184</v>
      </c>
      <c r="AM117" s="27">
        <f t="shared" si="47"/>
        <v>-5.0564245221595527E-2</v>
      </c>
      <c r="AN117" s="35">
        <v>0</v>
      </c>
      <c r="AP117" s="2" t="str">
        <f t="shared" si="44"/>
        <v/>
      </c>
    </row>
    <row r="118" spans="1:42" x14ac:dyDescent="0.25">
      <c r="A118" s="49">
        <v>38176</v>
      </c>
      <c r="B118" s="47">
        <v>1109.1099999999999</v>
      </c>
      <c r="C118" s="27">
        <f t="shared" si="31"/>
        <v>-8.2444358999580469E-3</v>
      </c>
      <c r="D118" s="27">
        <f t="shared" si="32"/>
        <v>-2.8077821583821883E-2</v>
      </c>
      <c r="E118" s="5">
        <f t="shared" si="36"/>
        <v>0</v>
      </c>
      <c r="F118" s="44">
        <v>1632.885</v>
      </c>
      <c r="G118" s="45">
        <v>1632.885</v>
      </c>
      <c r="H118" s="48">
        <v>1109.1099999999999</v>
      </c>
      <c r="I118" s="42">
        <v>16.2</v>
      </c>
      <c r="J118" s="16">
        <f t="shared" si="30"/>
        <v>0.16200000000000001</v>
      </c>
      <c r="K118" s="16">
        <f t="shared" si="37"/>
        <v>6.0954306028055003E-2</v>
      </c>
      <c r="L118" s="51">
        <f>VLOOKUP(A118,LIBOR!$A$3:B2213,2,1)</f>
        <v>1.3125</v>
      </c>
      <c r="M118">
        <v>409437.93</v>
      </c>
      <c r="N118" s="2">
        <v>425994.78</v>
      </c>
      <c r="O118" s="16">
        <f t="shared" si="33"/>
        <v>6.8535370579577977E-5</v>
      </c>
      <c r="P118" s="16">
        <f t="shared" si="24"/>
        <v>0.101045693971945</v>
      </c>
      <c r="Q118" s="2">
        <f t="shared" si="34"/>
        <v>15.335999999999999</v>
      </c>
      <c r="R118" s="2">
        <f t="shared" si="35"/>
        <v>15.163</v>
      </c>
      <c r="S118" s="16">
        <f t="shared" si="25"/>
        <v>1</v>
      </c>
      <c r="T118" s="16">
        <f t="shared" si="26"/>
        <v>0</v>
      </c>
      <c r="U118" s="16">
        <f>VLOOKUP(P118,Table!$D$6:$G$15,MATCH(VALUE(T118)&amp;"E",Table!$D$5:$G$5,0),1)*IF(Y118=1,0,1)</f>
        <v>0.9</v>
      </c>
      <c r="V118" s="16">
        <f t="shared" si="27"/>
        <v>9.9999999999999978E-2</v>
      </c>
      <c r="W118" s="16">
        <f t="shared" si="40"/>
        <v>93806.359581098863</v>
      </c>
      <c r="X118" s="16">
        <f t="shared" si="28"/>
        <v>-1.6960046341879531E-2</v>
      </c>
      <c r="Y118" s="16">
        <f t="shared" si="41"/>
        <v>0</v>
      </c>
      <c r="Z118" s="16">
        <f t="shared" si="29"/>
        <v>0</v>
      </c>
      <c r="AA118" s="16">
        <f t="shared" si="38"/>
        <v>0</v>
      </c>
      <c r="AB118" s="2">
        <f t="shared" si="42"/>
        <v>96622.847223505305</v>
      </c>
      <c r="AE118" s="16" t="str">
        <f t="shared" si="39"/>
        <v/>
      </c>
      <c r="AG118" s="16">
        <f t="shared" si="45"/>
        <v>51.980361614747132</v>
      </c>
      <c r="AH118" s="24">
        <f t="shared" si="43"/>
        <v>55.215263131328392</v>
      </c>
      <c r="AL118" s="2">
        <f t="shared" si="46"/>
        <v>58.471068427244184</v>
      </c>
      <c r="AM118" s="27">
        <f t="shared" si="47"/>
        <v>-5.5682329457807045E-2</v>
      </c>
      <c r="AN118" s="35">
        <v>0</v>
      </c>
      <c r="AP118" s="2" t="str">
        <f t="shared" si="44"/>
        <v/>
      </c>
    </row>
    <row r="119" spans="1:42" x14ac:dyDescent="0.25">
      <c r="A119" s="49">
        <v>38177</v>
      </c>
      <c r="B119" s="47">
        <v>1112.81</v>
      </c>
      <c r="C119" s="27">
        <f t="shared" si="31"/>
        <v>3.3360081506794703E-3</v>
      </c>
      <c r="D119" s="27">
        <f t="shared" si="32"/>
        <v>-1.4310902876009224E-2</v>
      </c>
      <c r="E119" s="5">
        <f t="shared" si="36"/>
        <v>-1</v>
      </c>
      <c r="F119" s="44">
        <v>1638.4190000000001</v>
      </c>
      <c r="G119" s="45">
        <v>1638.4190000000001</v>
      </c>
      <c r="H119" s="48">
        <v>1112.81</v>
      </c>
      <c r="I119" s="42">
        <v>15.78</v>
      </c>
      <c r="J119" s="16">
        <f t="shared" si="30"/>
        <v>0.1578</v>
      </c>
      <c r="K119" s="16">
        <f t="shared" si="37"/>
        <v>5.4448852916849866E-2</v>
      </c>
      <c r="L119" s="51">
        <f>VLOOKUP(A119,LIBOR!$A$3:B2214,2,1)</f>
        <v>1.2949999999999999</v>
      </c>
      <c r="M119">
        <v>412691.49</v>
      </c>
      <c r="N119" s="2">
        <v>429364.26</v>
      </c>
      <c r="O119" s="16">
        <f t="shared" si="33"/>
        <v>1.1091937301359748E-5</v>
      </c>
      <c r="P119" s="16">
        <f t="shared" si="24"/>
        <v>0.10335114708315013</v>
      </c>
      <c r="Q119" s="2">
        <f t="shared" si="34"/>
        <v>15.708000000000002</v>
      </c>
      <c r="R119" s="2">
        <f t="shared" si="35"/>
        <v>15.2225</v>
      </c>
      <c r="S119" s="16">
        <f t="shared" si="25"/>
        <v>1</v>
      </c>
      <c r="T119" s="16">
        <f t="shared" si="26"/>
        <v>0</v>
      </c>
      <c r="U119" s="16">
        <f>VLOOKUP(P119,Table!$D$6:$G$15,MATCH(VALUE(T119)&amp;"E",Table!$D$5:$G$5,0),1)*IF(Y119=1,0,1)</f>
        <v>0</v>
      </c>
      <c r="V119" s="16">
        <f t="shared" si="27"/>
        <v>0</v>
      </c>
      <c r="W119" s="16">
        <f t="shared" si="40"/>
        <v>94162.202259195823</v>
      </c>
      <c r="X119" s="16">
        <f t="shared" si="28"/>
        <v>-2.5633052393094213E-2</v>
      </c>
      <c r="Y119" s="16">
        <f t="shared" si="41"/>
        <v>1</v>
      </c>
      <c r="Z119" s="16">
        <f t="shared" si="29"/>
        <v>20</v>
      </c>
      <c r="AA119" s="16">
        <f t="shared" si="38"/>
        <v>0</v>
      </c>
      <c r="AB119" s="2">
        <f t="shared" si="42"/>
        <v>96994.345140578051</v>
      </c>
      <c r="AE119" s="16" t="str">
        <f t="shared" si="39"/>
        <v/>
      </c>
      <c r="AG119" s="16">
        <f t="shared" si="45"/>
        <v>52.180216997024353</v>
      </c>
      <c r="AH119" s="24">
        <f t="shared" si="43"/>
        <v>55.426113508086267</v>
      </c>
      <c r="AL119" s="2">
        <f t="shared" si="46"/>
        <v>58.471068427244184</v>
      </c>
      <c r="AM119" s="27">
        <f t="shared" si="47"/>
        <v>-5.2076266110080871E-2</v>
      </c>
      <c r="AN119" s="35">
        <v>1</v>
      </c>
      <c r="AP119" s="2" t="str">
        <f t="shared" si="44"/>
        <v/>
      </c>
    </row>
    <row r="120" spans="1:42" x14ac:dyDescent="0.25">
      <c r="A120" s="49">
        <v>38180</v>
      </c>
      <c r="B120" s="47">
        <v>1114.3499999999999</v>
      </c>
      <c r="C120" s="27">
        <f t="shared" si="31"/>
        <v>1.3838840413007425E-3</v>
      </c>
      <c r="D120" s="27">
        <f t="shared" si="32"/>
        <v>-9.7736182996933652E-3</v>
      </c>
      <c r="E120" s="5">
        <f t="shared" si="36"/>
        <v>0</v>
      </c>
      <c r="F120" s="44">
        <v>1640.73</v>
      </c>
      <c r="G120" s="45">
        <v>1640.73</v>
      </c>
      <c r="H120" s="48">
        <v>1114.3499999999999</v>
      </c>
      <c r="I120" s="42">
        <v>14.96</v>
      </c>
      <c r="J120" s="16">
        <f t="shared" si="30"/>
        <v>0.14960000000000001</v>
      </c>
      <c r="K120" s="16">
        <f t="shared" si="37"/>
        <v>6.0520658699070126E-2</v>
      </c>
      <c r="L120" s="51">
        <f>VLOOKUP(A120,LIBOR!$A$3:B2215,2,1)</f>
        <v>1.30125</v>
      </c>
      <c r="M120">
        <v>411225.66</v>
      </c>
      <c r="N120" s="2">
        <v>427791.9</v>
      </c>
      <c r="O120" s="16">
        <f t="shared" si="33"/>
        <v>1.912488072821006E-6</v>
      </c>
      <c r="P120" s="16">
        <f t="shared" ref="P120:P183" si="48">SQRT(252*SUM(O98:O119)/22)</f>
        <v>8.9079341300929885E-2</v>
      </c>
      <c r="Q120" s="2">
        <f t="shared" si="34"/>
        <v>15.824000000000002</v>
      </c>
      <c r="R120" s="2">
        <f t="shared" si="35"/>
        <v>15.241999999999996</v>
      </c>
      <c r="S120" s="16">
        <f t="shared" ref="S120:S183" si="49">IF(Q120&gt;=R120,1,-1)</f>
        <v>1</v>
      </c>
      <c r="T120" s="16">
        <f t="shared" ref="T120:T183" si="50">IF(SUM(S111:S120)=-10,-1,IF(SUM(S111:S120)&lt;10,0,1))</f>
        <v>0</v>
      </c>
      <c r="U120" s="16">
        <f>VLOOKUP(P120,Table!$D$6:$G$15,MATCH(VALUE(T120)&amp;"E",Table!$D$5:$G$5,0),1)*IF(Y120=1,0,1)</f>
        <v>0.97499999999999998</v>
      </c>
      <c r="V120" s="16">
        <f t="shared" ref="V120:V183" si="51">(1-U120)*IF(Y120=1,0,1)</f>
        <v>2.5000000000000022E-2</v>
      </c>
      <c r="W120" s="16">
        <f t="shared" si="40"/>
        <v>94162.202259195823</v>
      </c>
      <c r="X120" s="16">
        <f t="shared" ref="X120:X183" si="52">W119/W114-1</f>
        <v>-1.2186216309593378E-2</v>
      </c>
      <c r="Y120" s="16">
        <f t="shared" si="41"/>
        <v>0</v>
      </c>
      <c r="Z120" s="16">
        <f t="shared" ref="Z120:Z183" si="53">Y120*20</f>
        <v>0</v>
      </c>
      <c r="AA120" s="16">
        <f t="shared" si="38"/>
        <v>1.0843750000000041E-2</v>
      </c>
      <c r="AB120" s="2">
        <f t="shared" si="42"/>
        <v>97004.862964879227</v>
      </c>
      <c r="AE120" s="16" t="str">
        <f t="shared" si="39"/>
        <v/>
      </c>
      <c r="AG120" s="16">
        <f t="shared" si="45"/>
        <v>52.18587528930496</v>
      </c>
      <c r="AH120" s="24">
        <f t="shared" si="43"/>
        <v>55.427795628202603</v>
      </c>
      <c r="AL120" s="2">
        <f t="shared" si="46"/>
        <v>58.471068427244184</v>
      </c>
      <c r="AM120" s="27">
        <f t="shared" si="47"/>
        <v>-5.2047497692441547E-2</v>
      </c>
      <c r="AN120" s="35">
        <v>0</v>
      </c>
      <c r="AP120" s="2" t="str">
        <f t="shared" si="44"/>
        <v/>
      </c>
    </row>
    <row r="121" spans="1:42" x14ac:dyDescent="0.25">
      <c r="A121" s="49">
        <v>38181</v>
      </c>
      <c r="B121" s="47">
        <v>1115.1400000000001</v>
      </c>
      <c r="C121" s="27">
        <f t="shared" si="31"/>
        <v>7.089334589673868E-4</v>
      </c>
      <c r="D121" s="27">
        <f t="shared" si="32"/>
        <v>-9.1632606413494244E-4</v>
      </c>
      <c r="E121" s="5">
        <f t="shared" si="36"/>
        <v>0</v>
      </c>
      <c r="F121" s="44">
        <v>1641.9649999999999</v>
      </c>
      <c r="G121" s="45">
        <v>1641.9649999999999</v>
      </c>
      <c r="H121" s="48">
        <v>1115.1400000000001</v>
      </c>
      <c r="I121" s="42">
        <v>14.46</v>
      </c>
      <c r="J121" s="16">
        <f t="shared" si="30"/>
        <v>0.14460000000000001</v>
      </c>
      <c r="K121" s="16">
        <f t="shared" si="37"/>
        <v>5.5550598320111721E-2</v>
      </c>
      <c r="L121" s="51">
        <f>VLOOKUP(A121,LIBOR!$A$3:B2216,2,1)</f>
        <v>1.30125</v>
      </c>
      <c r="M121">
        <v>405376.4</v>
      </c>
      <c r="N121" s="2">
        <v>421691.35</v>
      </c>
      <c r="O121" s="16">
        <f t="shared" si="33"/>
        <v>5.0223058014654952E-7</v>
      </c>
      <c r="P121" s="16">
        <f t="shared" si="48"/>
        <v>8.9049401679888285E-2</v>
      </c>
      <c r="Q121" s="2">
        <f t="shared" si="34"/>
        <v>15.8</v>
      </c>
      <c r="R121" s="2">
        <f t="shared" si="35"/>
        <v>15.237999999999996</v>
      </c>
      <c r="S121" s="16">
        <f t="shared" si="49"/>
        <v>1</v>
      </c>
      <c r="T121" s="16">
        <f t="shared" si="50"/>
        <v>0</v>
      </c>
      <c r="U121" s="16">
        <f>VLOOKUP(P121,Table!$D$6:$G$15,MATCH(VALUE(T121)&amp;"E",Table!$D$5:$G$5,0),1)*IF(Y121=1,0,1)</f>
        <v>0.97499999999999998</v>
      </c>
      <c r="V121" s="16">
        <f t="shared" si="51"/>
        <v>2.5000000000000022E-2</v>
      </c>
      <c r="W121" s="16">
        <f t="shared" si="40"/>
        <v>94193.717994499224</v>
      </c>
      <c r="X121" s="16">
        <f t="shared" si="52"/>
        <v>-9.0725394720440056E-3</v>
      </c>
      <c r="Y121" s="16">
        <f t="shared" si="41"/>
        <v>0</v>
      </c>
      <c r="Z121" s="16">
        <f t="shared" si="53"/>
        <v>0</v>
      </c>
      <c r="AA121" s="16">
        <f t="shared" si="38"/>
        <v>0</v>
      </c>
      <c r="AB121" s="2">
        <f t="shared" si="42"/>
        <v>97041.559586947056</v>
      </c>
      <c r="AE121" s="16" t="str">
        <f t="shared" si="39"/>
        <v/>
      </c>
      <c r="AG121" s="16">
        <f t="shared" si="45"/>
        <v>52.205617035071498</v>
      </c>
      <c r="AH121" s="24">
        <f t="shared" si="43"/>
        <v>55.44732059481683</v>
      </c>
      <c r="AL121" s="2">
        <f t="shared" si="46"/>
        <v>58.471068427244184</v>
      </c>
      <c r="AM121" s="27">
        <f t="shared" si="47"/>
        <v>-5.1713572434371025E-2</v>
      </c>
      <c r="AN121" s="35">
        <v>0</v>
      </c>
      <c r="AP121" s="2" t="str">
        <f t="shared" si="44"/>
        <v/>
      </c>
    </row>
    <row r="122" spans="1:42" x14ac:dyDescent="0.25">
      <c r="A122" s="49">
        <v>38182</v>
      </c>
      <c r="B122" s="47">
        <v>1111.47</v>
      </c>
      <c r="C122" s="27">
        <f t="shared" si="31"/>
        <v>-3.2910665925355298E-3</v>
      </c>
      <c r="D122" s="27">
        <f t="shared" si="32"/>
        <v>-6.1066768415459771E-3</v>
      </c>
      <c r="E122" s="5">
        <f t="shared" si="36"/>
        <v>0</v>
      </c>
      <c r="F122" s="44">
        <v>1636.6179999999999</v>
      </c>
      <c r="G122" s="45">
        <v>1636.6179999999999</v>
      </c>
      <c r="H122" s="48">
        <v>1111.47</v>
      </c>
      <c r="I122" s="42">
        <v>13.76</v>
      </c>
      <c r="J122" s="16">
        <f t="shared" si="30"/>
        <v>0.1376</v>
      </c>
      <c r="K122" s="16">
        <f t="shared" si="37"/>
        <v>5.4581892584802977E-2</v>
      </c>
      <c r="L122" s="51">
        <f>VLOOKUP(A122,LIBOR!$A$3:B2217,2,1)</f>
        <v>1.3049999999999999</v>
      </c>
      <c r="M122">
        <v>404312.53</v>
      </c>
      <c r="N122" s="2">
        <v>420569.23</v>
      </c>
      <c r="O122" s="16">
        <f t="shared" si="33"/>
        <v>1.0866873111203753E-5</v>
      </c>
      <c r="P122" s="16">
        <f t="shared" si="48"/>
        <v>8.3018107415197023E-2</v>
      </c>
      <c r="Q122" s="2">
        <f t="shared" si="34"/>
        <v>15.442000000000002</v>
      </c>
      <c r="R122" s="2">
        <f t="shared" si="35"/>
        <v>15.157499999999999</v>
      </c>
      <c r="S122" s="16">
        <f t="shared" si="49"/>
        <v>1</v>
      </c>
      <c r="T122" s="16">
        <f t="shared" si="50"/>
        <v>0</v>
      </c>
      <c r="U122" s="16">
        <f>VLOOKUP(P122,Table!$D$6:$G$15,MATCH(VALUE(T122)&amp;"E",Table!$D$5:$G$5,0),1)*IF(Y122=1,0,1)</f>
        <v>0.97499999999999998</v>
      </c>
      <c r="V122" s="16">
        <f t="shared" si="51"/>
        <v>2.5000000000000022E-2</v>
      </c>
      <c r="W122" s="16">
        <f t="shared" si="40"/>
        <v>93885.203907664632</v>
      </c>
      <c r="X122" s="16">
        <f t="shared" si="52"/>
        <v>-1.5486131970141592E-3</v>
      </c>
      <c r="Y122" s="16">
        <f t="shared" si="41"/>
        <v>0</v>
      </c>
      <c r="Z122" s="16">
        <f t="shared" si="53"/>
        <v>0</v>
      </c>
      <c r="AA122" s="16">
        <f t="shared" si="38"/>
        <v>0</v>
      </c>
      <c r="AB122" s="2">
        <f t="shared" si="42"/>
        <v>96727.08064741925</v>
      </c>
      <c r="AE122" s="16" t="str">
        <f t="shared" si="39"/>
        <v/>
      </c>
      <c r="AG122" s="16">
        <f t="shared" si="45"/>
        <v>52.036436251575601</v>
      </c>
      <c r="AH122" s="24">
        <f t="shared" si="43"/>
        <v>55.266196071597989</v>
      </c>
      <c r="AL122" s="2">
        <f t="shared" si="46"/>
        <v>58.471068427244184</v>
      </c>
      <c r="AM122" s="27">
        <f t="shared" si="47"/>
        <v>-5.481125010797494E-2</v>
      </c>
      <c r="AN122" s="35">
        <v>0</v>
      </c>
      <c r="AP122" s="2" t="str">
        <f t="shared" si="44"/>
        <v/>
      </c>
    </row>
    <row r="123" spans="1:42" x14ac:dyDescent="0.25">
      <c r="A123" s="49">
        <v>38183</v>
      </c>
      <c r="B123" s="47">
        <v>1106.69</v>
      </c>
      <c r="C123" s="27">
        <f t="shared" si="31"/>
        <v>-4.3006109026784145E-3</v>
      </c>
      <c r="D123" s="27">
        <f t="shared" si="32"/>
        <v>-2.1628518442663447E-3</v>
      </c>
      <c r="E123" s="5">
        <f t="shared" si="36"/>
        <v>0</v>
      </c>
      <c r="F123" s="44">
        <v>1629.576</v>
      </c>
      <c r="G123" s="45">
        <v>1629.576</v>
      </c>
      <c r="H123" s="48">
        <v>1106.69</v>
      </c>
      <c r="I123" s="42">
        <v>14.71</v>
      </c>
      <c r="J123" s="16">
        <f t="shared" si="30"/>
        <v>0.14710000000000001</v>
      </c>
      <c r="K123" s="16">
        <f t="shared" si="37"/>
        <v>6.4752513343282719E-2</v>
      </c>
      <c r="L123" s="51">
        <f>VLOOKUP(A123,LIBOR!$A$3:B2218,2,1)</f>
        <v>1.33125</v>
      </c>
      <c r="M123">
        <v>406183.34</v>
      </c>
      <c r="N123" s="2">
        <v>422499.87</v>
      </c>
      <c r="O123" s="16">
        <f t="shared" si="33"/>
        <v>1.8575109826821307E-5</v>
      </c>
      <c r="P123" s="16">
        <f t="shared" si="48"/>
        <v>8.2347486656717289E-2</v>
      </c>
      <c r="Q123" s="2">
        <f t="shared" si="34"/>
        <v>15.032</v>
      </c>
      <c r="R123" s="2">
        <f t="shared" si="35"/>
        <v>15.092999999999998</v>
      </c>
      <c r="S123" s="16">
        <f t="shared" si="49"/>
        <v>-1</v>
      </c>
      <c r="T123" s="16">
        <f t="shared" si="50"/>
        <v>0</v>
      </c>
      <c r="U123" s="16">
        <f>VLOOKUP(P123,Table!$D$6:$G$15,MATCH(VALUE(T123)&amp;"E",Table!$D$5:$G$5,0),1)*IF(Y123=1,0,1)</f>
        <v>0.97499999999999998</v>
      </c>
      <c r="V123" s="16">
        <f t="shared" si="51"/>
        <v>2.5000000000000022E-2</v>
      </c>
      <c r="W123" s="16">
        <f t="shared" si="40"/>
        <v>93502.308864734223</v>
      </c>
      <c r="X123" s="16">
        <f t="shared" si="52"/>
        <v>-4.5856990080750393E-3</v>
      </c>
      <c r="Y123" s="16">
        <f t="shared" si="41"/>
        <v>0</v>
      </c>
      <c r="Z123" s="16">
        <f t="shared" si="53"/>
        <v>0</v>
      </c>
      <c r="AA123" s="16">
        <f t="shared" si="38"/>
        <v>0</v>
      </c>
      <c r="AB123" s="2">
        <f t="shared" si="42"/>
        <v>96332.479837365827</v>
      </c>
      <c r="AE123" s="16" t="str">
        <f t="shared" si="39"/>
        <v/>
      </c>
      <c r="AG123" s="16">
        <f t="shared" si="45"/>
        <v>51.824152165674029</v>
      </c>
      <c r="AH123" s="24">
        <f t="shared" si="43"/>
        <v>55.039303523768517</v>
      </c>
      <c r="AL123" s="2">
        <f t="shared" si="46"/>
        <v>58.471068427244184</v>
      </c>
      <c r="AM123" s="27">
        <f t="shared" si="47"/>
        <v>-5.8691674289239826E-2</v>
      </c>
      <c r="AN123" s="35">
        <v>0</v>
      </c>
      <c r="AP123" s="2" t="str">
        <f t="shared" si="44"/>
        <v/>
      </c>
    </row>
    <row r="124" spans="1:42" x14ac:dyDescent="0.25">
      <c r="A124" s="49">
        <v>38184</v>
      </c>
      <c r="B124" s="47">
        <v>1101.3900000000001</v>
      </c>
      <c r="C124" s="27">
        <f t="shared" si="31"/>
        <v>-4.7890556524410322E-3</v>
      </c>
      <c r="D124" s="27">
        <f t="shared" si="32"/>
        <v>-1.0287915647386847E-2</v>
      </c>
      <c r="E124" s="5">
        <f t="shared" si="36"/>
        <v>0</v>
      </c>
      <c r="F124" s="44">
        <v>1621.806</v>
      </c>
      <c r="G124" s="45">
        <v>1621.806</v>
      </c>
      <c r="H124" s="48">
        <v>1101.3900000000001</v>
      </c>
      <c r="I124" s="42">
        <v>14.34</v>
      </c>
      <c r="J124" s="16">
        <f t="shared" si="30"/>
        <v>0.1434</v>
      </c>
      <c r="K124" s="16">
        <f t="shared" si="37"/>
        <v>6.6755700663639242E-2</v>
      </c>
      <c r="L124" s="51">
        <f>VLOOKUP(A124,LIBOR!$A$3:B2219,2,1)</f>
        <v>1.2949999999999999</v>
      </c>
      <c r="M124">
        <v>408830.45</v>
      </c>
      <c r="N124" s="2">
        <v>425237.86</v>
      </c>
      <c r="O124" s="16">
        <f t="shared" si="33"/>
        <v>2.3045375582847948E-5</v>
      </c>
      <c r="P124" s="16">
        <f t="shared" si="48"/>
        <v>7.6644299336360758E-2</v>
      </c>
      <c r="Q124" s="2">
        <f t="shared" si="34"/>
        <v>14.734</v>
      </c>
      <c r="R124" s="2">
        <f t="shared" si="35"/>
        <v>15.088999999999995</v>
      </c>
      <c r="S124" s="16">
        <f t="shared" si="49"/>
        <v>-1</v>
      </c>
      <c r="T124" s="16">
        <f t="shared" si="50"/>
        <v>0</v>
      </c>
      <c r="U124" s="16">
        <f>VLOOKUP(P124,Table!$D$6:$G$15,MATCH(VALUE(T124)&amp;"E",Table!$D$5:$G$5,0),1)*IF(Y124=1,0,1)</f>
        <v>0.97499999999999998</v>
      </c>
      <c r="V124" s="16">
        <f t="shared" si="51"/>
        <v>2.5000000000000022E-2</v>
      </c>
      <c r="W124" s="16">
        <f t="shared" si="40"/>
        <v>93080.864227875441</v>
      </c>
      <c r="X124" s="16">
        <f t="shared" si="52"/>
        <v>-3.2412590971699906E-3</v>
      </c>
      <c r="Y124" s="16">
        <f t="shared" si="41"/>
        <v>0</v>
      </c>
      <c r="Z124" s="16">
        <f t="shared" si="53"/>
        <v>0</v>
      </c>
      <c r="AA124" s="16">
        <f t="shared" si="38"/>
        <v>0</v>
      </c>
      <c r="AB124" s="2">
        <f t="shared" si="42"/>
        <v>95900.333983724486</v>
      </c>
      <c r="AE124" s="16" t="str">
        <f t="shared" si="39"/>
        <v/>
      </c>
      <c r="AG124" s="16">
        <f t="shared" si="45"/>
        <v>51.591669907201251</v>
      </c>
      <c r="AH124" s="24">
        <f t="shared" si="43"/>
        <v>54.790972047889824</v>
      </c>
      <c r="AL124" s="2">
        <f t="shared" si="46"/>
        <v>58.471068427244184</v>
      </c>
      <c r="AM124" s="27">
        <f t="shared" si="47"/>
        <v>-6.293875720662645E-2</v>
      </c>
      <c r="AN124" s="35">
        <v>0</v>
      </c>
      <c r="AP124" s="2" t="str">
        <f t="shared" si="44"/>
        <v/>
      </c>
    </row>
    <row r="125" spans="1:42" x14ac:dyDescent="0.25">
      <c r="A125" s="49">
        <v>38187</v>
      </c>
      <c r="B125" s="47">
        <v>1100.9000000000001</v>
      </c>
      <c r="C125" s="27">
        <f t="shared" si="31"/>
        <v>-4.4489236328637549E-4</v>
      </c>
      <c r="D125" s="27">
        <f t="shared" si="32"/>
        <v>-1.2116692051973965E-2</v>
      </c>
      <c r="E125" s="5">
        <f t="shared" si="36"/>
        <v>0</v>
      </c>
      <c r="F125" s="44">
        <v>1621.085</v>
      </c>
      <c r="G125" s="45">
        <v>1621.085</v>
      </c>
      <c r="H125" s="48">
        <v>1100.9000000000001</v>
      </c>
      <c r="I125" s="42">
        <v>15.17</v>
      </c>
      <c r="J125" s="16">
        <f t="shared" si="30"/>
        <v>0.1517</v>
      </c>
      <c r="K125" s="16">
        <f t="shared" si="37"/>
        <v>7.5988353634904499E-2</v>
      </c>
      <c r="L125" s="51">
        <f>VLOOKUP(A125,LIBOR!$A$3:B2220,2,1)</f>
        <v>1.3025</v>
      </c>
      <c r="M125">
        <v>410788.38</v>
      </c>
      <c r="N125" s="2">
        <v>427227.69</v>
      </c>
      <c r="O125" s="16">
        <f t="shared" si="33"/>
        <v>1.98017308032561E-7</v>
      </c>
      <c r="P125" s="16">
        <f t="shared" si="48"/>
        <v>7.5711646365095503E-2</v>
      </c>
      <c r="Q125" s="2">
        <f t="shared" si="34"/>
        <v>14.446000000000002</v>
      </c>
      <c r="R125" s="2">
        <f t="shared" si="35"/>
        <v>15.048499999999999</v>
      </c>
      <c r="S125" s="16">
        <f t="shared" si="49"/>
        <v>-1</v>
      </c>
      <c r="T125" s="16">
        <f t="shared" si="50"/>
        <v>0</v>
      </c>
      <c r="U125" s="16">
        <f>VLOOKUP(P125,Table!$D$6:$G$15,MATCH(VALUE(T125)&amp;"E",Table!$D$5:$G$5,0),1)*IF(Y125=1,0,1)</f>
        <v>0.97499999999999998</v>
      </c>
      <c r="V125" s="16">
        <f t="shared" si="51"/>
        <v>2.5000000000000022E-2</v>
      </c>
      <c r="W125" s="16">
        <f t="shared" si="40"/>
        <v>93051.377447801438</v>
      </c>
      <c r="X125" s="16">
        <f t="shared" si="52"/>
        <v>-1.14837801726837E-2</v>
      </c>
      <c r="Y125" s="16">
        <f t="shared" si="41"/>
        <v>0</v>
      </c>
      <c r="Z125" s="16">
        <f t="shared" si="53"/>
        <v>0</v>
      </c>
      <c r="AA125" s="16">
        <f t="shared" si="38"/>
        <v>0</v>
      </c>
      <c r="AB125" s="2">
        <f t="shared" si="42"/>
        <v>95870.247703146131</v>
      </c>
      <c r="AE125" s="16" t="str">
        <f t="shared" si="39"/>
        <v/>
      </c>
      <c r="AG125" s="16">
        <f t="shared" si="45"/>
        <v>51.575484338373123</v>
      </c>
      <c r="AH125" s="24">
        <f t="shared" si="43"/>
        <v>54.769506034025298</v>
      </c>
      <c r="AL125" s="2">
        <f t="shared" si="46"/>
        <v>58.471068427244184</v>
      </c>
      <c r="AM125" s="27">
        <f t="shared" si="47"/>
        <v>-6.3305879177233737E-2</v>
      </c>
      <c r="AN125" s="35">
        <v>0</v>
      </c>
      <c r="AP125" s="2" t="str">
        <f t="shared" si="44"/>
        <v/>
      </c>
    </row>
    <row r="126" spans="1:42" x14ac:dyDescent="0.25">
      <c r="A126" s="49">
        <v>38188</v>
      </c>
      <c r="B126" s="47">
        <v>1108.67</v>
      </c>
      <c r="C126" s="27">
        <f t="shared" si="31"/>
        <v>7.0578617494776452E-3</v>
      </c>
      <c r="D126" s="27">
        <f t="shared" si="32"/>
        <v>-5.7677637614637067E-3</v>
      </c>
      <c r="E126" s="5">
        <f t="shared" si="36"/>
        <v>0</v>
      </c>
      <c r="F126" s="44">
        <v>1632.52</v>
      </c>
      <c r="G126" s="45">
        <v>1632.52</v>
      </c>
      <c r="H126" s="48">
        <v>1108.67</v>
      </c>
      <c r="I126" s="42">
        <v>14.17</v>
      </c>
      <c r="J126" s="16">
        <f t="shared" si="30"/>
        <v>0.14169999999999999</v>
      </c>
      <c r="K126" s="16">
        <f t="shared" si="37"/>
        <v>6.6115110054403819E-2</v>
      </c>
      <c r="L126" s="51">
        <f>VLOOKUP(A126,LIBOR!$A$3:B2221,2,1)</f>
        <v>1.3</v>
      </c>
      <c r="M126">
        <v>400392.57</v>
      </c>
      <c r="N126" s="2">
        <v>416400.04</v>
      </c>
      <c r="O126" s="16">
        <f t="shared" si="33"/>
        <v>4.9464096390077126E-5</v>
      </c>
      <c r="P126" s="16">
        <f t="shared" si="48"/>
        <v>7.5584889945596173E-2</v>
      </c>
      <c r="Q126" s="2">
        <f t="shared" si="34"/>
        <v>14.488</v>
      </c>
      <c r="R126" s="2">
        <f t="shared" si="35"/>
        <v>15.057499999999999</v>
      </c>
      <c r="S126" s="16">
        <f t="shared" si="49"/>
        <v>-1</v>
      </c>
      <c r="T126" s="16">
        <f t="shared" si="50"/>
        <v>0</v>
      </c>
      <c r="U126" s="16">
        <f>VLOOKUP(P126,Table!$D$6:$G$15,MATCH(VALUE(T126)&amp;"E",Table!$D$5:$G$5,0),1)*IF(Y126=1,0,1)</f>
        <v>0.97499999999999998</v>
      </c>
      <c r="V126" s="16">
        <f t="shared" si="51"/>
        <v>2.5000000000000022E-2</v>
      </c>
      <c r="W126" s="16">
        <f t="shared" si="40"/>
        <v>93632.745305428369</v>
      </c>
      <c r="X126" s="16">
        <f t="shared" si="52"/>
        <v>-1.179692896664275E-2</v>
      </c>
      <c r="Y126" s="16">
        <f t="shared" si="41"/>
        <v>0</v>
      </c>
      <c r="Z126" s="16">
        <f t="shared" si="53"/>
        <v>0</v>
      </c>
      <c r="AA126" s="16">
        <f t="shared" si="38"/>
        <v>0</v>
      </c>
      <c r="AB126" s="2">
        <f t="shared" si="42"/>
        <v>96468.947367641711</v>
      </c>
      <c r="AE126" s="16" t="str">
        <f t="shared" si="39"/>
        <v/>
      </c>
      <c r="AG126" s="16">
        <f t="shared" si="45"/>
        <v>51.897567840912856</v>
      </c>
      <c r="AH126" s="24">
        <f t="shared" si="43"/>
        <v>55.110101457976036</v>
      </c>
      <c r="AL126" s="2">
        <f t="shared" si="46"/>
        <v>58.471068427244184</v>
      </c>
      <c r="AM126" s="27">
        <f t="shared" si="47"/>
        <v>-5.7480854372452872E-2</v>
      </c>
      <c r="AN126" s="35">
        <v>0</v>
      </c>
      <c r="AP126" s="2" t="str">
        <f t="shared" si="44"/>
        <v/>
      </c>
    </row>
    <row r="127" spans="1:42" x14ac:dyDescent="0.25">
      <c r="A127" s="49">
        <v>38189</v>
      </c>
      <c r="B127" s="47">
        <v>1093.8800000000001</v>
      </c>
      <c r="C127" s="27">
        <f t="shared" si="31"/>
        <v>-1.3340308658121858E-2</v>
      </c>
      <c r="D127" s="27">
        <f t="shared" si="32"/>
        <v>-1.5817005827050035E-2</v>
      </c>
      <c r="E127" s="5">
        <f t="shared" si="36"/>
        <v>0</v>
      </c>
      <c r="F127" s="44">
        <v>1610.885</v>
      </c>
      <c r="G127" s="45">
        <v>1610.885</v>
      </c>
      <c r="H127" s="48">
        <v>1093.8800000000001</v>
      </c>
      <c r="I127" s="42">
        <v>16.41</v>
      </c>
      <c r="J127" s="16">
        <f t="shared" si="30"/>
        <v>0.1641</v>
      </c>
      <c r="K127" s="16">
        <f t="shared" si="37"/>
        <v>8.4984188367756008E-2</v>
      </c>
      <c r="L127" s="51">
        <f>VLOOKUP(A127,LIBOR!$A$3:B2222,2,1)</f>
        <v>1.30125</v>
      </c>
      <c r="M127">
        <v>416217.43</v>
      </c>
      <c r="N127" s="2">
        <v>432842.16</v>
      </c>
      <c r="O127" s="16">
        <f t="shared" si="33"/>
        <v>1.8036731587880607E-4</v>
      </c>
      <c r="P127" s="16">
        <f t="shared" si="48"/>
        <v>7.9115811632243987E-2</v>
      </c>
      <c r="Q127" s="2">
        <f t="shared" si="34"/>
        <v>14.430000000000001</v>
      </c>
      <c r="R127" s="2">
        <f t="shared" si="35"/>
        <v>15.003</v>
      </c>
      <c r="S127" s="16">
        <f t="shared" si="49"/>
        <v>-1</v>
      </c>
      <c r="T127" s="16">
        <f t="shared" si="50"/>
        <v>0</v>
      </c>
      <c r="U127" s="16">
        <f>VLOOKUP(P127,Table!$D$6:$G$15,MATCH(VALUE(T127)&amp;"E",Table!$D$5:$G$5,0),1)*IF(Y127=1,0,1)</f>
        <v>0.97499999999999998</v>
      </c>
      <c r="V127" s="16">
        <f t="shared" si="51"/>
        <v>2.5000000000000022E-2</v>
      </c>
      <c r="W127" s="16">
        <f t="shared" si="40"/>
        <v>92507.313222253695</v>
      </c>
      <c r="X127" s="16">
        <f t="shared" si="52"/>
        <v>-5.9555212493429543E-3</v>
      </c>
      <c r="Y127" s="16">
        <f t="shared" si="41"/>
        <v>0</v>
      </c>
      <c r="Z127" s="16">
        <f t="shared" si="53"/>
        <v>0</v>
      </c>
      <c r="AA127" s="16">
        <f t="shared" si="38"/>
        <v>0</v>
      </c>
      <c r="AB127" s="2">
        <f t="shared" si="42"/>
        <v>95317.771782519165</v>
      </c>
      <c r="AE127" s="16" t="str">
        <f t="shared" si="39"/>
        <v/>
      </c>
      <c r="AG127" s="16">
        <f t="shared" si="45"/>
        <v>51.278267903928786</v>
      </c>
      <c r="AH127" s="24">
        <f t="shared" si="43"/>
        <v>54.451048713876808</v>
      </c>
      <c r="AL127" s="2">
        <f t="shared" si="46"/>
        <v>58.471068427244184</v>
      </c>
      <c r="AM127" s="27">
        <f t="shared" si="47"/>
        <v>-6.8752287609888718E-2</v>
      </c>
      <c r="AN127" s="35">
        <v>0</v>
      </c>
      <c r="AP127" s="2" t="str">
        <f t="shared" si="44"/>
        <v/>
      </c>
    </row>
    <row r="128" spans="1:42" x14ac:dyDescent="0.25">
      <c r="A128" s="49">
        <v>38190</v>
      </c>
      <c r="B128" s="47">
        <v>1096.8399999999999</v>
      </c>
      <c r="C128" s="27">
        <f t="shared" si="31"/>
        <v>2.7059640911248906E-3</v>
      </c>
      <c r="D128" s="27">
        <f t="shared" si="32"/>
        <v>-8.8104308332467296E-3</v>
      </c>
      <c r="E128" s="5">
        <f t="shared" si="36"/>
        <v>0</v>
      </c>
      <c r="F128" s="44">
        <v>1615.2750000000001</v>
      </c>
      <c r="G128" s="45">
        <v>1615.2750000000001</v>
      </c>
      <c r="H128" s="48">
        <v>1096.8399999999999</v>
      </c>
      <c r="I128" s="42">
        <v>15.75</v>
      </c>
      <c r="J128" s="16">
        <f t="shared" si="30"/>
        <v>0.1575</v>
      </c>
      <c r="K128" s="16">
        <f t="shared" si="37"/>
        <v>6.668865008496537E-2</v>
      </c>
      <c r="L128" s="51">
        <f>VLOOKUP(A128,LIBOR!$A$3:B2223,2,1)</f>
        <v>1.30125</v>
      </c>
      <c r="M128">
        <v>402801.5</v>
      </c>
      <c r="N128" s="2">
        <v>418874.35</v>
      </c>
      <c r="O128" s="16">
        <f t="shared" si="33"/>
        <v>7.3024769661372571E-6</v>
      </c>
      <c r="P128" s="16">
        <f t="shared" si="48"/>
        <v>9.0811349915034631E-2</v>
      </c>
      <c r="Q128" s="2">
        <f t="shared" si="34"/>
        <v>14.959999999999999</v>
      </c>
      <c r="R128" s="2">
        <f t="shared" si="35"/>
        <v>15.108000000000001</v>
      </c>
      <c r="S128" s="16">
        <f t="shared" si="49"/>
        <v>-1</v>
      </c>
      <c r="T128" s="16">
        <f t="shared" si="50"/>
        <v>0</v>
      </c>
      <c r="U128" s="16">
        <f>VLOOKUP(P128,Table!$D$6:$G$15,MATCH(VALUE(T128)&amp;"E",Table!$D$5:$G$5,0),1)*IF(Y128=1,0,1)</f>
        <v>0.97499999999999998</v>
      </c>
      <c r="V128" s="16">
        <f t="shared" si="51"/>
        <v>2.5000000000000022E-2</v>
      </c>
      <c r="W128" s="16">
        <f t="shared" si="40"/>
        <v>92676.746413110566</v>
      </c>
      <c r="X128" s="16">
        <f t="shared" si="52"/>
        <v>-1.4676334801020263E-2</v>
      </c>
      <c r="Y128" s="16">
        <f t="shared" si="41"/>
        <v>0</v>
      </c>
      <c r="Z128" s="16">
        <f t="shared" si="53"/>
        <v>0</v>
      </c>
      <c r="AA128" s="16">
        <f t="shared" si="38"/>
        <v>0</v>
      </c>
      <c r="AB128" s="2">
        <f t="shared" si="42"/>
        <v>95494.22930219704</v>
      </c>
      <c r="AE128" s="16" t="str">
        <f t="shared" si="39"/>
        <v/>
      </c>
      <c r="AG128" s="16">
        <f t="shared" si="45"/>
        <v>51.373197063501991</v>
      </c>
      <c r="AH128" s="24">
        <f t="shared" si="43"/>
        <v>54.550431657679752</v>
      </c>
      <c r="AL128" s="2">
        <f t="shared" si="46"/>
        <v>58.471068427244184</v>
      </c>
      <c r="AM128" s="27">
        <f t="shared" si="47"/>
        <v>-6.705259327427715E-2</v>
      </c>
      <c r="AN128" s="35">
        <v>0</v>
      </c>
      <c r="AP128" s="2" t="str">
        <f t="shared" si="44"/>
        <v/>
      </c>
    </row>
    <row r="129" spans="1:42" x14ac:dyDescent="0.25">
      <c r="A129" s="49">
        <v>38191</v>
      </c>
      <c r="B129" s="47">
        <v>1086.2</v>
      </c>
      <c r="C129" s="27">
        <f t="shared" si="31"/>
        <v>-9.7005944349219941E-3</v>
      </c>
      <c r="D129" s="27">
        <f t="shared" si="32"/>
        <v>-1.3721969615727692E-2</v>
      </c>
      <c r="E129" s="5">
        <f t="shared" si="36"/>
        <v>0</v>
      </c>
      <c r="F129" s="44">
        <v>1599.6210000000001</v>
      </c>
      <c r="G129" s="45">
        <v>1599.6210000000001</v>
      </c>
      <c r="H129" s="48">
        <v>1086.2</v>
      </c>
      <c r="I129" s="42">
        <v>16.5</v>
      </c>
      <c r="J129" s="16">
        <f t="shared" si="30"/>
        <v>0.16500000000000001</v>
      </c>
      <c r="K129" s="16">
        <f t="shared" si="37"/>
        <v>7.4825533256894922E-2</v>
      </c>
      <c r="L129" s="51">
        <f>VLOOKUP(A129,LIBOR!$A$3:B2224,2,1)</f>
        <v>1.29375</v>
      </c>
      <c r="M129">
        <v>404442.12</v>
      </c>
      <c r="N129" s="2">
        <v>420564.93</v>
      </c>
      <c r="O129" s="16">
        <f t="shared" si="33"/>
        <v>9.5022562588825094E-5</v>
      </c>
      <c r="P129" s="16">
        <f t="shared" si="48"/>
        <v>9.0174466743105086E-2</v>
      </c>
      <c r="Q129" s="2">
        <f t="shared" si="34"/>
        <v>15.168000000000001</v>
      </c>
      <c r="R129" s="2">
        <f t="shared" si="35"/>
        <v>15.196500000000004</v>
      </c>
      <c r="S129" s="16">
        <f t="shared" si="49"/>
        <v>-1</v>
      </c>
      <c r="T129" s="16">
        <f t="shared" si="50"/>
        <v>0</v>
      </c>
      <c r="U129" s="16">
        <f>VLOOKUP(P129,Table!$D$6:$G$15,MATCH(VALUE(T129)&amp;"E",Table!$D$5:$G$5,0),1)*IF(Y129=1,0,1)</f>
        <v>0.97499999999999998</v>
      </c>
      <c r="V129" s="16">
        <f t="shared" si="51"/>
        <v>2.5000000000000022E-2</v>
      </c>
      <c r="W129" s="16">
        <f t="shared" si="40"/>
        <v>91809.553471860941</v>
      </c>
      <c r="X129" s="16">
        <f t="shared" si="52"/>
        <v>-8.8293269080441661E-3</v>
      </c>
      <c r="Y129" s="16">
        <f t="shared" si="41"/>
        <v>0</v>
      </c>
      <c r="Z129" s="16">
        <f t="shared" si="53"/>
        <v>0</v>
      </c>
      <c r="AA129" s="16">
        <f t="shared" si="38"/>
        <v>0</v>
      </c>
      <c r="AB129" s="2">
        <f t="shared" si="42"/>
        <v>94601.63302066749</v>
      </c>
      <c r="AE129" s="16" t="str">
        <f t="shared" si="39"/>
        <v/>
      </c>
      <c r="AG129" s="16">
        <f t="shared" si="45"/>
        <v>50.893005485390454</v>
      </c>
      <c r="AH129" s="24">
        <f t="shared" si="43"/>
        <v>54.039135543209788</v>
      </c>
      <c r="AL129" s="2">
        <f t="shared" si="46"/>
        <v>58.471068427244184</v>
      </c>
      <c r="AM129" s="27">
        <f t="shared" si="47"/>
        <v>-7.5797022412016801E-2</v>
      </c>
      <c r="AN129" s="35">
        <v>0</v>
      </c>
      <c r="AP129" s="2" t="str">
        <f t="shared" si="44"/>
        <v/>
      </c>
    </row>
    <row r="130" spans="1:42" x14ac:dyDescent="0.25">
      <c r="A130" s="49">
        <v>38194</v>
      </c>
      <c r="B130" s="47">
        <v>1084.07</v>
      </c>
      <c r="C130" s="27">
        <f t="shared" si="31"/>
        <v>-1.9609648315228601E-3</v>
      </c>
      <c r="D130" s="27">
        <f t="shared" si="32"/>
        <v>-1.5238042083964176E-2</v>
      </c>
      <c r="E130" s="5">
        <f t="shared" si="36"/>
        <v>0</v>
      </c>
      <c r="F130" s="44">
        <v>1596.4849999999999</v>
      </c>
      <c r="G130" s="45">
        <v>1596.4849999999999</v>
      </c>
      <c r="H130" s="48">
        <v>1084.07</v>
      </c>
      <c r="I130" s="42">
        <v>17.3</v>
      </c>
      <c r="J130" s="16">
        <f t="shared" si="30"/>
        <v>0.17300000000000001</v>
      </c>
      <c r="K130" s="16">
        <f t="shared" si="37"/>
        <v>7.776884999933345E-2</v>
      </c>
      <c r="L130" s="51">
        <f>VLOOKUP(A130,LIBOR!$A$3:B2225,2,1)</f>
        <v>1.3</v>
      </c>
      <c r="M130">
        <v>407266.05</v>
      </c>
      <c r="N130" s="2">
        <v>423454.74</v>
      </c>
      <c r="O130" s="16">
        <f t="shared" si="33"/>
        <v>3.8529373103650805E-6</v>
      </c>
      <c r="P130" s="16">
        <f t="shared" si="48"/>
        <v>9.5231150000666565E-2</v>
      </c>
      <c r="Q130" s="2">
        <f t="shared" si="34"/>
        <v>15.6</v>
      </c>
      <c r="R130" s="2">
        <f t="shared" si="35"/>
        <v>15.281000000000001</v>
      </c>
      <c r="S130" s="16">
        <f t="shared" si="49"/>
        <v>1</v>
      </c>
      <c r="T130" s="16">
        <f t="shared" si="50"/>
        <v>0</v>
      </c>
      <c r="U130" s="16">
        <f>VLOOKUP(P130,Table!$D$6:$G$15,MATCH(VALUE(T130)&amp;"E",Table!$D$5:$G$5,0),1)*IF(Y130=1,0,1)</f>
        <v>0.97499999999999998</v>
      </c>
      <c r="V130" s="16">
        <f t="shared" si="51"/>
        <v>2.5000000000000022E-2</v>
      </c>
      <c r="W130" s="16">
        <f t="shared" si="40"/>
        <v>91649.790226400102</v>
      </c>
      <c r="X130" s="16">
        <f t="shared" si="52"/>
        <v>-1.3658132276276991E-2</v>
      </c>
      <c r="Y130" s="16">
        <f t="shared" si="41"/>
        <v>0</v>
      </c>
      <c r="Z130" s="16">
        <f t="shared" si="53"/>
        <v>0</v>
      </c>
      <c r="AA130" s="16">
        <f t="shared" si="38"/>
        <v>0</v>
      </c>
      <c r="AB130" s="2">
        <f t="shared" si="42"/>
        <v>94437.319854890855</v>
      </c>
      <c r="AE130" s="16" t="str">
        <f t="shared" si="39"/>
        <v/>
      </c>
      <c r="AG130" s="16">
        <f t="shared" si="45"/>
        <v>50.804609645063202</v>
      </c>
      <c r="AH130" s="24">
        <f t="shared" si="43"/>
        <v>53.941063147547496</v>
      </c>
      <c r="AL130" s="2">
        <f t="shared" si="46"/>
        <v>58.471068427244184</v>
      </c>
      <c r="AM130" s="27">
        <f t="shared" si="47"/>
        <v>-7.7474303130502853E-2</v>
      </c>
      <c r="AN130" s="35">
        <v>0</v>
      </c>
      <c r="AP130" s="2" t="str">
        <f t="shared" si="44"/>
        <v/>
      </c>
    </row>
    <row r="131" spans="1:42" x14ac:dyDescent="0.25">
      <c r="A131" s="49">
        <v>38195</v>
      </c>
      <c r="B131" s="47">
        <v>1094.83</v>
      </c>
      <c r="C131" s="27">
        <f t="shared" si="31"/>
        <v>9.9255583126551805E-3</v>
      </c>
      <c r="D131" s="27">
        <f t="shared" si="32"/>
        <v>-1.2370345520786641E-2</v>
      </c>
      <c r="E131" s="5">
        <f t="shared" si="36"/>
        <v>0</v>
      </c>
      <c r="F131" s="44">
        <v>1612.33</v>
      </c>
      <c r="G131" s="45">
        <v>1612.33</v>
      </c>
      <c r="H131" s="48">
        <v>1094.83</v>
      </c>
      <c r="I131" s="42">
        <v>16.55</v>
      </c>
      <c r="J131" s="16">
        <f t="shared" si="30"/>
        <v>0.16550000000000001</v>
      </c>
      <c r="K131" s="16">
        <f t="shared" si="37"/>
        <v>7.444386017864861E-2</v>
      </c>
      <c r="L131" s="51">
        <f>VLOOKUP(A131,LIBOR!$A$3:B2226,2,1)</f>
        <v>1.2975000000000001</v>
      </c>
      <c r="M131">
        <v>395125.13</v>
      </c>
      <c r="N131" s="2">
        <v>410814.43</v>
      </c>
      <c r="O131" s="16">
        <f t="shared" si="33"/>
        <v>9.7547691680002925E-5</v>
      </c>
      <c r="P131" s="16">
        <f t="shared" si="48"/>
        <v>9.1056139821351398E-2</v>
      </c>
      <c r="Q131" s="2">
        <f t="shared" si="34"/>
        <v>16.026</v>
      </c>
      <c r="R131" s="2">
        <f t="shared" si="35"/>
        <v>15.386500000000002</v>
      </c>
      <c r="S131" s="16">
        <f t="shared" si="49"/>
        <v>1</v>
      </c>
      <c r="T131" s="16">
        <f t="shared" si="50"/>
        <v>0</v>
      </c>
      <c r="U131" s="16">
        <f>VLOOKUP(P131,Table!$D$6:$G$15,MATCH(VALUE(T131)&amp;"E",Table!$D$5:$G$5,0),1)*IF(Y131=1,0,1)</f>
        <v>0.97499999999999998</v>
      </c>
      <c r="V131" s="16">
        <f t="shared" si="51"/>
        <v>2.5000000000000022E-2</v>
      </c>
      <c r="W131" s="16">
        <f t="shared" si="40"/>
        <v>92468.329017772252</v>
      </c>
      <c r="X131" s="16">
        <f t="shared" si="52"/>
        <v>-1.5062509119626699E-2</v>
      </c>
      <c r="Y131" s="16">
        <f t="shared" si="41"/>
        <v>0</v>
      </c>
      <c r="Z131" s="16">
        <f t="shared" si="53"/>
        <v>0</v>
      </c>
      <c r="AA131" s="16">
        <f t="shared" si="38"/>
        <v>0</v>
      </c>
      <c r="AB131" s="2">
        <f t="shared" si="42"/>
        <v>95280.790179041796</v>
      </c>
      <c r="AE131" s="16" t="str">
        <f t="shared" si="39"/>
        <v/>
      </c>
      <c r="AG131" s="16">
        <f t="shared" si="45"/>
        <v>51.258372846216403</v>
      </c>
      <c r="AH131" s="24">
        <f t="shared" si="43"/>
        <v>54.42142321127217</v>
      </c>
      <c r="AL131" s="2">
        <f t="shared" si="46"/>
        <v>58.471068427244184</v>
      </c>
      <c r="AM131" s="27">
        <f t="shared" si="47"/>
        <v>-6.9258957034640245E-2</v>
      </c>
      <c r="AN131" s="35">
        <v>0</v>
      </c>
      <c r="AP131" s="2" t="str">
        <f t="shared" si="44"/>
        <v/>
      </c>
    </row>
    <row r="132" spans="1:42" x14ac:dyDescent="0.25">
      <c r="A132" s="49">
        <v>38196</v>
      </c>
      <c r="B132" s="47">
        <v>1095.42</v>
      </c>
      <c r="C132" s="27">
        <f t="shared" si="31"/>
        <v>5.3889644967730632E-4</v>
      </c>
      <c r="D132" s="27">
        <f t="shared" si="32"/>
        <v>1.5088595870125232E-3</v>
      </c>
      <c r="E132" s="5">
        <f t="shared" si="36"/>
        <v>0</v>
      </c>
      <c r="F132" s="44">
        <v>1613.5</v>
      </c>
      <c r="G132" s="45">
        <v>1613.5</v>
      </c>
      <c r="H132" s="48">
        <v>1095.42</v>
      </c>
      <c r="I132" s="42">
        <v>16.149999999999999</v>
      </c>
      <c r="J132" s="16">
        <f t="shared" si="30"/>
        <v>0.16149999999999998</v>
      </c>
      <c r="K132" s="16">
        <f t="shared" si="37"/>
        <v>6.5029703385910381E-2</v>
      </c>
      <c r="L132" s="51">
        <f>VLOOKUP(A132,LIBOR!$A$3:B2227,2,1)</f>
        <v>1.30375</v>
      </c>
      <c r="M132">
        <v>388677.1</v>
      </c>
      <c r="N132" s="2">
        <v>404094.07</v>
      </c>
      <c r="O132" s="16">
        <f t="shared" si="33"/>
        <v>2.9025296016071813E-7</v>
      </c>
      <c r="P132" s="16">
        <f t="shared" si="48"/>
        <v>9.6470296614089596E-2</v>
      </c>
      <c r="Q132" s="2">
        <f t="shared" si="34"/>
        <v>16.501999999999999</v>
      </c>
      <c r="R132" s="2">
        <f t="shared" si="35"/>
        <v>15.410500000000003</v>
      </c>
      <c r="S132" s="16">
        <f t="shared" si="49"/>
        <v>1</v>
      </c>
      <c r="T132" s="16">
        <f t="shared" si="50"/>
        <v>0</v>
      </c>
      <c r="U132" s="16">
        <f>VLOOKUP(P132,Table!$D$6:$G$15,MATCH(VALUE(T132)&amp;"E",Table!$D$5:$G$5,0),1)*IF(Y132=1,0,1)</f>
        <v>0.97499999999999998</v>
      </c>
      <c r="V132" s="16">
        <f t="shared" si="51"/>
        <v>2.5000000000000022E-2</v>
      </c>
      <c r="W132" s="16">
        <f t="shared" si="40"/>
        <v>92479.097728188863</v>
      </c>
      <c r="X132" s="16">
        <f t="shared" si="52"/>
        <v>-1.2435994307950837E-2</v>
      </c>
      <c r="Y132" s="16">
        <f t="shared" si="41"/>
        <v>0</v>
      </c>
      <c r="Z132" s="16">
        <f t="shared" si="53"/>
        <v>0</v>
      </c>
      <c r="AA132" s="16">
        <f t="shared" si="38"/>
        <v>0</v>
      </c>
      <c r="AB132" s="2">
        <f t="shared" si="42"/>
        <v>95309.330827681057</v>
      </c>
      <c r="AE132" s="16" t="str">
        <f t="shared" si="39"/>
        <v/>
      </c>
      <c r="AG132" s="16">
        <f t="shared" si="45"/>
        <v>51.273726908734929</v>
      </c>
      <c r="AH132" s="24">
        <f t="shared" si="43"/>
        <v>54.436307869601428</v>
      </c>
      <c r="AL132" s="2">
        <f t="shared" si="46"/>
        <v>58.471068427244184</v>
      </c>
      <c r="AM132" s="27">
        <f t="shared" si="47"/>
        <v>-6.9004392534116721E-2</v>
      </c>
      <c r="AN132" s="35">
        <v>0</v>
      </c>
      <c r="AP132" s="2" t="str">
        <f t="shared" si="44"/>
        <v/>
      </c>
    </row>
    <row r="133" spans="1:42" x14ac:dyDescent="0.25">
      <c r="A133" s="49">
        <v>38197</v>
      </c>
      <c r="B133" s="47">
        <v>1100.43</v>
      </c>
      <c r="C133" s="27">
        <f t="shared" si="31"/>
        <v>4.5735882127402316E-3</v>
      </c>
      <c r="D133" s="27">
        <f t="shared" si="32"/>
        <v>3.3764837086278643E-3</v>
      </c>
      <c r="E133" s="5">
        <f t="shared" si="36"/>
        <v>0</v>
      </c>
      <c r="F133" s="44">
        <v>1621.3489999999999</v>
      </c>
      <c r="G133" s="45">
        <v>1621.3489999999999</v>
      </c>
      <c r="H133" s="48">
        <v>1100.43</v>
      </c>
      <c r="I133" s="42">
        <v>15.68</v>
      </c>
      <c r="J133" s="16">
        <f t="shared" si="30"/>
        <v>0.15679999999999999</v>
      </c>
      <c r="K133" s="16">
        <f t="shared" si="37"/>
        <v>6.2103806961539817E-2</v>
      </c>
      <c r="L133" s="51">
        <f>VLOOKUP(A133,LIBOR!$A$3:B2228,2,1)</f>
        <v>1.3387500000000001</v>
      </c>
      <c r="M133">
        <v>381303.85</v>
      </c>
      <c r="N133" s="2">
        <v>396412.33</v>
      </c>
      <c r="O133" s="16">
        <f t="shared" si="33"/>
        <v>2.0822439579057014E-5</v>
      </c>
      <c r="P133" s="16">
        <f t="shared" si="48"/>
        <v>9.4696193038460177E-2</v>
      </c>
      <c r="Q133" s="2">
        <f t="shared" si="34"/>
        <v>16.45</v>
      </c>
      <c r="R133" s="2">
        <f t="shared" si="35"/>
        <v>15.4445</v>
      </c>
      <c r="S133" s="16">
        <f t="shared" si="49"/>
        <v>1</v>
      </c>
      <c r="T133" s="16">
        <f t="shared" si="50"/>
        <v>0</v>
      </c>
      <c r="U133" s="16">
        <f>VLOOKUP(P133,Table!$D$6:$G$15,MATCH(VALUE(T133)&amp;"E",Table!$D$5:$G$5,0),1)*IF(Y133=1,0,1)</f>
        <v>0.97499999999999998</v>
      </c>
      <c r="V133" s="16">
        <f t="shared" si="51"/>
        <v>2.5000000000000022E-2</v>
      </c>
      <c r="W133" s="16">
        <f t="shared" si="40"/>
        <v>92847.534820536268</v>
      </c>
      <c r="X133" s="16">
        <f t="shared" si="52"/>
        <v>-3.0500825374790708E-4</v>
      </c>
      <c r="Y133" s="16">
        <f t="shared" si="41"/>
        <v>0</v>
      </c>
      <c r="Z133" s="16">
        <f t="shared" si="53"/>
        <v>0</v>
      </c>
      <c r="AA133" s="16">
        <f t="shared" si="38"/>
        <v>0</v>
      </c>
      <c r="AB133" s="2">
        <f t="shared" si="42"/>
        <v>95716.178976872296</v>
      </c>
      <c r="AE133" s="16" t="str">
        <f t="shared" si="39"/>
        <v/>
      </c>
      <c r="AG133" s="16">
        <f t="shared" si="45"/>
        <v>51.492599717029762</v>
      </c>
      <c r="AH133" s="24">
        <f t="shared" si="43"/>
        <v>54.66725794387731</v>
      </c>
      <c r="AL133" s="2">
        <f t="shared" si="46"/>
        <v>58.471068427244184</v>
      </c>
      <c r="AM133" s="27">
        <f t="shared" si="47"/>
        <v>-6.5054574607268711E-2</v>
      </c>
      <c r="AN133" s="35">
        <v>0</v>
      </c>
      <c r="AP133" s="2" t="str">
        <f t="shared" si="44"/>
        <v/>
      </c>
    </row>
    <row r="134" spans="1:42" x14ac:dyDescent="0.25">
      <c r="A134" s="49">
        <v>38198</v>
      </c>
      <c r="B134" s="47">
        <v>1101.72</v>
      </c>
      <c r="C134" s="27">
        <f t="shared" si="31"/>
        <v>1.172269022109429E-3</v>
      </c>
      <c r="D134" s="27">
        <f t="shared" si="32"/>
        <v>1.4249347165659287E-2</v>
      </c>
      <c r="E134" s="5">
        <f t="shared" si="36"/>
        <v>0</v>
      </c>
      <c r="F134" s="44">
        <v>1623.2619999999999</v>
      </c>
      <c r="G134" s="45">
        <v>1623.2619999999999</v>
      </c>
      <c r="H134" s="48">
        <v>1101.72</v>
      </c>
      <c r="I134" s="42">
        <v>15.32</v>
      </c>
      <c r="J134" s="16">
        <f t="shared" ref="J134:J197" si="54">I134/100</f>
        <v>0.1532</v>
      </c>
      <c r="K134" s="16">
        <f t="shared" si="37"/>
        <v>5.7306888001614348E-2</v>
      </c>
      <c r="L134" s="51">
        <f>VLOOKUP(A134,LIBOR!$A$3:B2229,2,1)</f>
        <v>1.3774999999999999</v>
      </c>
      <c r="M134">
        <v>379378.87</v>
      </c>
      <c r="N134" s="2">
        <v>394395.36</v>
      </c>
      <c r="O134" s="16">
        <f t="shared" si="33"/>
        <v>1.3726054401724379E-6</v>
      </c>
      <c r="P134" s="16">
        <f t="shared" si="48"/>
        <v>9.5893111998385655E-2</v>
      </c>
      <c r="Q134" s="2">
        <f t="shared" si="34"/>
        <v>16.436</v>
      </c>
      <c r="R134" s="2">
        <f t="shared" si="35"/>
        <v>15.511499999999998</v>
      </c>
      <c r="S134" s="16">
        <f t="shared" si="49"/>
        <v>1</v>
      </c>
      <c r="T134" s="16">
        <f t="shared" si="50"/>
        <v>0</v>
      </c>
      <c r="U134" s="16">
        <f>VLOOKUP(P134,Table!$D$6:$G$15,MATCH(VALUE(T134)&amp;"E",Table!$D$5:$G$5,0),1)*IF(Y134=1,0,1)</f>
        <v>0.97499999999999998</v>
      </c>
      <c r="V134" s="16">
        <f t="shared" si="51"/>
        <v>2.5000000000000022E-2</v>
      </c>
      <c r="W134" s="16">
        <f t="shared" si="40"/>
        <v>92941.845704823063</v>
      </c>
      <c r="X134" s="16">
        <f t="shared" si="52"/>
        <v>1.8428399143881613E-3</v>
      </c>
      <c r="Y134" s="16">
        <f t="shared" si="41"/>
        <v>0</v>
      </c>
      <c r="Z134" s="16">
        <f t="shared" si="53"/>
        <v>0</v>
      </c>
      <c r="AA134" s="16">
        <f t="shared" si="38"/>
        <v>0</v>
      </c>
      <c r="AB134" s="2">
        <f t="shared" si="42"/>
        <v>95814.209025446267</v>
      </c>
      <c r="AE134" s="16" t="str">
        <f t="shared" si="39"/>
        <v/>
      </c>
      <c r="AG134" s="16">
        <f t="shared" si="45"/>
        <v>51.545337113208944</v>
      </c>
      <c r="AH134" s="24">
        <f t="shared" si="43"/>
        <v>54.721822439674071</v>
      </c>
      <c r="AL134" s="2">
        <f t="shared" si="46"/>
        <v>58.471068427244184</v>
      </c>
      <c r="AM134" s="27">
        <f t="shared" si="47"/>
        <v>-6.4121386668952618E-2</v>
      </c>
      <c r="AN134" s="35">
        <v>0</v>
      </c>
      <c r="AP134" s="2" t="str">
        <f t="shared" si="44"/>
        <v/>
      </c>
    </row>
    <row r="135" spans="1:42" x14ac:dyDescent="0.25">
      <c r="A135" s="49">
        <v>38201</v>
      </c>
      <c r="B135" s="47">
        <v>1106.6199999999999</v>
      </c>
      <c r="C135" s="27">
        <f t="shared" ref="C135:C198" si="55">B135/B134-1</f>
        <v>4.4475910394654594E-3</v>
      </c>
      <c r="D135" s="27">
        <f t="shared" si="32"/>
        <v>2.0657903036647607E-2</v>
      </c>
      <c r="E135" s="5">
        <f t="shared" si="36"/>
        <v>0</v>
      </c>
      <c r="F135" s="44">
        <v>1630.481</v>
      </c>
      <c r="G135" s="45">
        <v>1630.481</v>
      </c>
      <c r="H135" s="48">
        <v>1106.6199999999999</v>
      </c>
      <c r="I135" s="42">
        <v>15.37</v>
      </c>
      <c r="J135" s="16">
        <f t="shared" si="54"/>
        <v>0.1537</v>
      </c>
      <c r="K135" s="16">
        <f t="shared" si="37"/>
        <v>5.810209350805072E-2</v>
      </c>
      <c r="L135" s="51">
        <f>VLOOKUP(A135,LIBOR!$A$3:B2230,2,1)</f>
        <v>1.3525</v>
      </c>
      <c r="M135">
        <v>373761.39</v>
      </c>
      <c r="N135" s="2">
        <v>388508.61</v>
      </c>
      <c r="O135" s="16">
        <f t="shared" si="33"/>
        <v>1.9693445200842245E-5</v>
      </c>
      <c r="P135" s="16">
        <f t="shared" si="48"/>
        <v>9.5597906491949283E-2</v>
      </c>
      <c r="Q135" s="2">
        <f t="shared" si="34"/>
        <v>16.2</v>
      </c>
      <c r="R135" s="2">
        <f t="shared" si="35"/>
        <v>15.517499999999998</v>
      </c>
      <c r="S135" s="16">
        <f t="shared" si="49"/>
        <v>1</v>
      </c>
      <c r="T135" s="16">
        <f t="shared" si="50"/>
        <v>0</v>
      </c>
      <c r="U135" s="16">
        <f>VLOOKUP(P135,Table!$D$6:$G$15,MATCH(VALUE(T135)&amp;"E",Table!$D$5:$G$5,0),1)*IF(Y135=1,0,1)</f>
        <v>0.97499999999999998</v>
      </c>
      <c r="V135" s="16">
        <f t="shared" si="51"/>
        <v>2.5000000000000022E-2</v>
      </c>
      <c r="W135" s="16">
        <f t="shared" si="40"/>
        <v>93310.197563630281</v>
      </c>
      <c r="X135" s="16">
        <f t="shared" si="52"/>
        <v>1.2333054569415358E-2</v>
      </c>
      <c r="Y135" s="16">
        <f t="shared" si="41"/>
        <v>0</v>
      </c>
      <c r="Z135" s="16">
        <f t="shared" si="53"/>
        <v>0</v>
      </c>
      <c r="AA135" s="16">
        <f t="shared" si="38"/>
        <v>0</v>
      </c>
      <c r="AB135" s="2">
        <f t="shared" si="42"/>
        <v>96194.194901844647</v>
      </c>
      <c r="AE135" s="16" t="str">
        <f t="shared" si="39"/>
        <v/>
      </c>
      <c r="AG135" s="16">
        <f t="shared" si="45"/>
        <v>51.749758777766139</v>
      </c>
      <c r="AH135" s="24">
        <f t="shared" si="43"/>
        <v>54.93455197136651</v>
      </c>
      <c r="AL135" s="2">
        <f t="shared" si="46"/>
        <v>58.471068427244184</v>
      </c>
      <c r="AM135" s="27">
        <f t="shared" si="47"/>
        <v>-6.0483185120487004E-2</v>
      </c>
      <c r="AN135" s="35">
        <v>0</v>
      </c>
      <c r="AP135" s="2" t="str">
        <f t="shared" si="44"/>
        <v/>
      </c>
    </row>
    <row r="136" spans="1:42" x14ac:dyDescent="0.25">
      <c r="A136" s="49">
        <v>38202</v>
      </c>
      <c r="B136" s="47">
        <v>1099.69</v>
      </c>
      <c r="C136" s="27">
        <f t="shared" si="55"/>
        <v>-6.2623122661797925E-3</v>
      </c>
      <c r="D136" s="27">
        <f t="shared" si="32"/>
        <v>4.4700324578126338E-3</v>
      </c>
      <c r="E136" s="5">
        <f t="shared" si="36"/>
        <v>0</v>
      </c>
      <c r="F136" s="44">
        <v>1620.2819999999999</v>
      </c>
      <c r="G136" s="45">
        <v>1620.2819999999999</v>
      </c>
      <c r="H136" s="48">
        <v>1099.69</v>
      </c>
      <c r="I136" s="42">
        <v>16.03</v>
      </c>
      <c r="J136" s="16">
        <f t="shared" si="54"/>
        <v>0.1603</v>
      </c>
      <c r="K136" s="16">
        <f t="shared" si="37"/>
        <v>6.4517510821449547E-2</v>
      </c>
      <c r="L136" s="51">
        <f>VLOOKUP(A136,LIBOR!$A$3:B2231,2,1)</f>
        <v>1.325</v>
      </c>
      <c r="M136">
        <v>374618.23</v>
      </c>
      <c r="N136" s="2">
        <v>389383.42</v>
      </c>
      <c r="O136" s="16">
        <f t="shared" si="33"/>
        <v>3.9463559080762945E-5</v>
      </c>
      <c r="P136" s="16">
        <f t="shared" si="48"/>
        <v>9.5782489178550451E-2</v>
      </c>
      <c r="Q136" s="2">
        <f t="shared" si="34"/>
        <v>15.814000000000002</v>
      </c>
      <c r="R136" s="2">
        <f t="shared" si="35"/>
        <v>15.532</v>
      </c>
      <c r="S136" s="16">
        <f t="shared" si="49"/>
        <v>1</v>
      </c>
      <c r="T136" s="16">
        <f t="shared" si="50"/>
        <v>0</v>
      </c>
      <c r="U136" s="16">
        <f>VLOOKUP(P136,Table!$D$6:$G$15,MATCH(VALUE(T136)&amp;"E",Table!$D$5:$G$5,0),1)*IF(Y136=1,0,1)</f>
        <v>0.97499999999999998</v>
      </c>
      <c r="V136" s="16">
        <f t="shared" si="51"/>
        <v>2.5000000000000022E-2</v>
      </c>
      <c r="W136" s="16">
        <f t="shared" si="40"/>
        <v>92745.721104033117</v>
      </c>
      <c r="X136" s="16">
        <f t="shared" si="52"/>
        <v>1.8116870023690446E-2</v>
      </c>
      <c r="Y136" s="16">
        <f t="shared" si="41"/>
        <v>0</v>
      </c>
      <c r="Z136" s="16">
        <f t="shared" si="53"/>
        <v>0</v>
      </c>
      <c r="AA136" s="16">
        <f t="shared" si="38"/>
        <v>0</v>
      </c>
      <c r="AB136" s="2">
        <f t="shared" si="42"/>
        <v>95613.036023352412</v>
      </c>
      <c r="AE136" s="16" t="str">
        <f t="shared" si="39"/>
        <v/>
      </c>
      <c r="AG136" s="16">
        <f t="shared" si="45"/>
        <v>51.437111722460791</v>
      </c>
      <c r="AH136" s="24">
        <f t="shared" si="43"/>
        <v>54.601242768128479</v>
      </c>
      <c r="AL136" s="2">
        <f t="shared" si="46"/>
        <v>58.471068427244184</v>
      </c>
      <c r="AM136" s="27">
        <f t="shared" si="47"/>
        <v>-6.6183597515939829E-2</v>
      </c>
      <c r="AN136" s="35">
        <v>0</v>
      </c>
      <c r="AP136" s="2" t="str">
        <f t="shared" si="44"/>
        <v/>
      </c>
    </row>
    <row r="137" spans="1:42" x14ac:dyDescent="0.25">
      <c r="A137" s="49">
        <v>38203</v>
      </c>
      <c r="B137" s="47">
        <v>1098.6300000000001</v>
      </c>
      <c r="C137" s="27">
        <f t="shared" si="55"/>
        <v>-9.6390801043921837E-4</v>
      </c>
      <c r="D137" s="27">
        <f t="shared" si="32"/>
        <v>2.9672279976961091E-3</v>
      </c>
      <c r="E137" s="5">
        <f t="shared" si="36"/>
        <v>0</v>
      </c>
      <c r="F137" s="44">
        <v>1618.999</v>
      </c>
      <c r="G137" s="45">
        <v>1618.999</v>
      </c>
      <c r="H137" s="48">
        <v>1098.6300000000001</v>
      </c>
      <c r="I137" s="42">
        <v>16.21</v>
      </c>
      <c r="J137" s="16">
        <f t="shared" si="54"/>
        <v>0.16210000000000002</v>
      </c>
      <c r="K137" s="16">
        <f t="shared" si="37"/>
        <v>7.0629252348716559E-2</v>
      </c>
      <c r="L137" s="51">
        <f>VLOOKUP(A137,LIBOR!$A$3:B2232,2,1)</f>
        <v>1.3174999999999999</v>
      </c>
      <c r="M137">
        <v>372929.22</v>
      </c>
      <c r="N137" s="2">
        <v>387611.96</v>
      </c>
      <c r="O137" s="16">
        <f t="shared" si="33"/>
        <v>9.3001502951781748E-7</v>
      </c>
      <c r="P137" s="16">
        <f t="shared" si="48"/>
        <v>9.1470747651283463E-2</v>
      </c>
      <c r="Q137" s="2">
        <f t="shared" si="34"/>
        <v>15.709999999999999</v>
      </c>
      <c r="R137" s="2">
        <f t="shared" si="35"/>
        <v>15.520999999999997</v>
      </c>
      <c r="S137" s="16">
        <f t="shared" si="49"/>
        <v>1</v>
      </c>
      <c r="T137" s="16">
        <f t="shared" si="50"/>
        <v>0</v>
      </c>
      <c r="U137" s="16">
        <f>VLOOKUP(P137,Table!$D$6:$G$15,MATCH(VALUE(T137)&amp;"E",Table!$D$5:$G$5,0),1)*IF(Y137=1,0,1)</f>
        <v>0.97499999999999998</v>
      </c>
      <c r="V137" s="16">
        <f t="shared" si="51"/>
        <v>2.5000000000000022E-2</v>
      </c>
      <c r="W137" s="16">
        <f t="shared" si="40"/>
        <v>92648.009290068338</v>
      </c>
      <c r="X137" s="16">
        <f t="shared" si="52"/>
        <v>2.9998604842047527E-3</v>
      </c>
      <c r="Y137" s="16">
        <f t="shared" si="41"/>
        <v>0</v>
      </c>
      <c r="Z137" s="16">
        <f t="shared" si="53"/>
        <v>0</v>
      </c>
      <c r="AA137" s="16">
        <f t="shared" si="38"/>
        <v>0</v>
      </c>
      <c r="AB137" s="2">
        <f t="shared" si="42"/>
        <v>95528.441725173936</v>
      </c>
      <c r="AE137" s="16" t="str">
        <f t="shared" si="39"/>
        <v/>
      </c>
      <c r="AG137" s="16">
        <f t="shared" si="45"/>
        <v>51.391602380351557</v>
      </c>
      <c r="AH137" s="24">
        <f t="shared" si="43"/>
        <v>54.551514068201001</v>
      </c>
      <c r="AL137" s="2">
        <f t="shared" si="46"/>
        <v>58.471068427244184</v>
      </c>
      <c r="AM137" s="27">
        <f t="shared" si="47"/>
        <v>-6.7034081375138554E-2</v>
      </c>
      <c r="AN137" s="35">
        <v>0</v>
      </c>
      <c r="AP137" s="2" t="str">
        <f t="shared" si="44"/>
        <v/>
      </c>
    </row>
    <row r="138" spans="1:42" x14ac:dyDescent="0.25">
      <c r="A138" s="49">
        <v>38204</v>
      </c>
      <c r="B138" s="47">
        <v>1080.7</v>
      </c>
      <c r="C138" s="27">
        <f t="shared" si="55"/>
        <v>-1.6320326224479653E-2</v>
      </c>
      <c r="D138" s="27">
        <f t="shared" si="32"/>
        <v>-1.7926686439523776E-2</v>
      </c>
      <c r="E138" s="5">
        <f t="shared" si="36"/>
        <v>0</v>
      </c>
      <c r="F138" s="44">
        <v>1592.6389999999999</v>
      </c>
      <c r="G138" s="45">
        <v>1592.6389999999999</v>
      </c>
      <c r="H138" s="48">
        <v>1080.7</v>
      </c>
      <c r="I138" s="42">
        <v>18.32</v>
      </c>
      <c r="J138" s="16">
        <f t="shared" si="54"/>
        <v>0.1832</v>
      </c>
      <c r="K138" s="16">
        <f t="shared" si="37"/>
        <v>9.2297375743139731E-2</v>
      </c>
      <c r="L138" s="51">
        <f>VLOOKUP(A138,LIBOR!$A$3:B2233,2,1)</f>
        <v>1.3225</v>
      </c>
      <c r="M138">
        <v>384884.61</v>
      </c>
      <c r="N138" s="2">
        <v>400022.25</v>
      </c>
      <c r="O138" s="16">
        <f t="shared" si="33"/>
        <v>2.7076602811778206E-4</v>
      </c>
      <c r="P138" s="16">
        <f t="shared" si="48"/>
        <v>9.090262425686027E-2</v>
      </c>
      <c r="Q138" s="2">
        <f t="shared" si="34"/>
        <v>15.722</v>
      </c>
      <c r="R138" s="2">
        <f t="shared" si="35"/>
        <v>15.541</v>
      </c>
      <c r="S138" s="16">
        <f t="shared" si="49"/>
        <v>1</v>
      </c>
      <c r="T138" s="16">
        <f t="shared" si="50"/>
        <v>0</v>
      </c>
      <c r="U138" s="16">
        <f>VLOOKUP(P138,Table!$D$6:$G$15,MATCH(VALUE(T138)&amp;"E",Table!$D$5:$G$5,0),1)*IF(Y138=1,0,1)</f>
        <v>0.97499999999999998</v>
      </c>
      <c r="V138" s="16">
        <f t="shared" si="51"/>
        <v>2.5000000000000022E-2</v>
      </c>
      <c r="W138" s="16">
        <f t="shared" si="40"/>
        <v>91247.92318501306</v>
      </c>
      <c r="X138" s="16">
        <f t="shared" si="52"/>
        <v>1.8264836706769483E-3</v>
      </c>
      <c r="Y138" s="16">
        <f t="shared" si="41"/>
        <v>0</v>
      </c>
      <c r="Z138" s="16">
        <f t="shared" si="53"/>
        <v>0</v>
      </c>
      <c r="AA138" s="16">
        <f t="shared" si="38"/>
        <v>0</v>
      </c>
      <c r="AB138" s="2">
        <f t="shared" si="42"/>
        <v>94088.525084120425</v>
      </c>
      <c r="AE138" s="16" t="str">
        <f t="shared" si="39"/>
        <v/>
      </c>
      <c r="AG138" s="16">
        <f t="shared" si="45"/>
        <v>50.616967913992696</v>
      </c>
      <c r="AH138" s="24">
        <f t="shared" si="43"/>
        <v>53.72785127667381</v>
      </c>
      <c r="AL138" s="2">
        <f t="shared" si="46"/>
        <v>58.471068427244184</v>
      </c>
      <c r="AM138" s="27">
        <f t="shared" si="47"/>
        <v>-8.1120753872872653E-2</v>
      </c>
      <c r="AN138" s="35">
        <v>0</v>
      </c>
      <c r="AP138" s="2" t="str">
        <f t="shared" si="44"/>
        <v/>
      </c>
    </row>
    <row r="139" spans="1:42" x14ac:dyDescent="0.25">
      <c r="A139" s="49">
        <v>38205</v>
      </c>
      <c r="B139" s="47">
        <v>1063.97</v>
      </c>
      <c r="C139" s="27">
        <f t="shared" si="55"/>
        <v>-1.5480706949199563E-2</v>
      </c>
      <c r="D139" s="27">
        <f t="shared" ref="D139:D202" si="56">SUM(C135:C139)</f>
        <v>-3.4579662410832768E-2</v>
      </c>
      <c r="E139" s="5">
        <f t="shared" si="36"/>
        <v>0</v>
      </c>
      <c r="F139" s="44">
        <v>1568.0719999999999</v>
      </c>
      <c r="G139" s="45">
        <v>1568.0719999999999</v>
      </c>
      <c r="H139" s="48">
        <v>1063.97</v>
      </c>
      <c r="I139" s="42">
        <v>19.34</v>
      </c>
      <c r="J139" s="16">
        <f t="shared" si="54"/>
        <v>0.19339999999999999</v>
      </c>
      <c r="K139" s="16">
        <f t="shared" si="37"/>
        <v>9.0453353634560682E-2</v>
      </c>
      <c r="L139" s="51">
        <f>VLOOKUP(A139,LIBOR!$A$3:B2234,2,1)</f>
        <v>1.355</v>
      </c>
      <c r="M139">
        <v>395651.54</v>
      </c>
      <c r="N139" s="2">
        <v>411196.34</v>
      </c>
      <c r="O139" s="16">
        <f t="shared" si="33"/>
        <v>2.4341567314877549E-4</v>
      </c>
      <c r="P139" s="16">
        <f t="shared" si="48"/>
        <v>0.10294664636543931</v>
      </c>
      <c r="Q139" s="2">
        <f t="shared" si="34"/>
        <v>16.25</v>
      </c>
      <c r="R139" s="2">
        <f t="shared" si="35"/>
        <v>15.647000000000002</v>
      </c>
      <c r="S139" s="16">
        <f t="shared" si="49"/>
        <v>1</v>
      </c>
      <c r="T139" s="16">
        <f t="shared" si="50"/>
        <v>1</v>
      </c>
      <c r="U139" s="16">
        <f>VLOOKUP(P139,Table!$D$6:$G$15,MATCH(VALUE(T139)&amp;"E",Table!$D$5:$G$5,0),1)*IF(Y139=1,0,1)</f>
        <v>0.85</v>
      </c>
      <c r="V139" s="16">
        <f t="shared" si="51"/>
        <v>0.15000000000000002</v>
      </c>
      <c r="W139" s="16">
        <f t="shared" si="40"/>
        <v>89934.377622501022</v>
      </c>
      <c r="X139" s="16">
        <f t="shared" si="52"/>
        <v>-1.7228369483531014E-2</v>
      </c>
      <c r="Y139" s="16">
        <f t="shared" si="41"/>
        <v>0</v>
      </c>
      <c r="Z139" s="16">
        <f t="shared" si="53"/>
        <v>0</v>
      </c>
      <c r="AA139" s="16">
        <f t="shared" si="38"/>
        <v>0</v>
      </c>
      <c r="AB139" s="2">
        <f t="shared" si="42"/>
        <v>92739.263007054964</v>
      </c>
      <c r="AE139" s="16" t="str">
        <f t="shared" si="39"/>
        <v/>
      </c>
      <c r="AG139" s="16">
        <f t="shared" si="45"/>
        <v>49.891103041508728</v>
      </c>
      <c r="AH139" s="24">
        <f t="shared" si="43"/>
        <v>52.955996915354966</v>
      </c>
      <c r="AL139" s="2">
        <f t="shared" si="46"/>
        <v>58.471068427244184</v>
      </c>
      <c r="AM139" s="27">
        <f t="shared" si="47"/>
        <v>-9.432137397577478E-2</v>
      </c>
      <c r="AN139" s="35">
        <v>0</v>
      </c>
      <c r="AP139" s="2" t="str">
        <f t="shared" si="44"/>
        <v/>
      </c>
    </row>
    <row r="140" spans="1:42" x14ac:dyDescent="0.25">
      <c r="A140" s="49">
        <v>38208</v>
      </c>
      <c r="B140" s="47">
        <v>1065.22</v>
      </c>
      <c r="C140" s="27">
        <f t="shared" si="55"/>
        <v>1.1748451554085548E-3</v>
      </c>
      <c r="D140" s="27">
        <f t="shared" si="56"/>
        <v>-3.7852408294889672E-2</v>
      </c>
      <c r="E140" s="5">
        <f t="shared" si="36"/>
        <v>-1</v>
      </c>
      <c r="F140" s="44">
        <v>1569.961</v>
      </c>
      <c r="G140" s="45">
        <v>1569.961</v>
      </c>
      <c r="H140" s="48">
        <v>1065.22</v>
      </c>
      <c r="I140" s="42">
        <v>18.89</v>
      </c>
      <c r="J140" s="16">
        <f t="shared" si="54"/>
        <v>0.18890000000000001</v>
      </c>
      <c r="K140" s="16">
        <f t="shared" si="37"/>
        <v>7.3379497601470223E-2</v>
      </c>
      <c r="L140" s="51">
        <f>VLOOKUP(A140,LIBOR!$A$3:B2235,2,1)</f>
        <v>1.4275</v>
      </c>
      <c r="M140">
        <v>387438.37</v>
      </c>
      <c r="N140" s="2">
        <v>402610.18</v>
      </c>
      <c r="O140" s="16">
        <f t="shared" si="33"/>
        <v>1.3786412905719377E-6</v>
      </c>
      <c r="P140" s="16">
        <f t="shared" si="48"/>
        <v>0.11552050239852979</v>
      </c>
      <c r="Q140" s="2">
        <f t="shared" si="34"/>
        <v>17.054000000000002</v>
      </c>
      <c r="R140" s="2">
        <f t="shared" si="35"/>
        <v>15.824999999999999</v>
      </c>
      <c r="S140" s="16">
        <f t="shared" si="49"/>
        <v>1</v>
      </c>
      <c r="T140" s="16">
        <f t="shared" si="50"/>
        <v>1</v>
      </c>
      <c r="U140" s="16">
        <f>VLOOKUP(P140,Table!$D$6:$G$15,MATCH(VALUE(T140)&amp;"E",Table!$D$5:$G$5,0),1)*IF(Y140=1,0,1)</f>
        <v>0</v>
      </c>
      <c r="V140" s="16">
        <f t="shared" si="51"/>
        <v>0</v>
      </c>
      <c r="W140" s="16">
        <f t="shared" si="40"/>
        <v>89742.50079396303</v>
      </c>
      <c r="X140" s="16">
        <f t="shared" si="52"/>
        <v>-3.235860079509878E-2</v>
      </c>
      <c r="Y140" s="16">
        <f t="shared" si="41"/>
        <v>1</v>
      </c>
      <c r="Z140" s="16">
        <f t="shared" si="53"/>
        <v>20</v>
      </c>
      <c r="AA140" s="16">
        <f t="shared" si="38"/>
        <v>0</v>
      </c>
      <c r="AB140" s="2">
        <f t="shared" si="42"/>
        <v>92545.45419910441</v>
      </c>
      <c r="AE140" s="16" t="str">
        <f t="shared" si="39"/>
        <v/>
      </c>
      <c r="AG140" s="16">
        <f t="shared" si="45"/>
        <v>49.786839379125759</v>
      </c>
      <c r="AH140" s="24">
        <f t="shared" si="43"/>
        <v>52.841201990218259</v>
      </c>
      <c r="AL140" s="2">
        <f t="shared" si="46"/>
        <v>58.471068427244184</v>
      </c>
      <c r="AM140" s="27">
        <f t="shared" si="47"/>
        <v>-9.6284651340537653E-2</v>
      </c>
      <c r="AN140" s="35">
        <v>1</v>
      </c>
      <c r="AP140" s="2" t="str">
        <f t="shared" si="44"/>
        <v/>
      </c>
    </row>
    <row r="141" spans="1:42" x14ac:dyDescent="0.25">
      <c r="A141" s="49">
        <v>38209</v>
      </c>
      <c r="B141" s="47">
        <v>1079.04</v>
      </c>
      <c r="C141" s="27">
        <f t="shared" si="55"/>
        <v>1.2973845778336823E-2</v>
      </c>
      <c r="D141" s="27">
        <f t="shared" si="56"/>
        <v>-1.8616250250373056E-2</v>
      </c>
      <c r="E141" s="5">
        <f t="shared" si="36"/>
        <v>-1</v>
      </c>
      <c r="F141" s="44">
        <v>1590.35</v>
      </c>
      <c r="G141" s="45">
        <v>1590.35</v>
      </c>
      <c r="H141" s="48">
        <v>1079.04</v>
      </c>
      <c r="I141" s="42">
        <v>17.47</v>
      </c>
      <c r="J141" s="16">
        <f t="shared" si="54"/>
        <v>0.17469999999999999</v>
      </c>
      <c r="K141" s="16">
        <f t="shared" si="37"/>
        <v>6.2558407955882828E-2</v>
      </c>
      <c r="L141" s="51">
        <f>VLOOKUP(A141,LIBOR!$A$3:B2236,2,1)</f>
        <v>1.54</v>
      </c>
      <c r="M141">
        <v>373527.5</v>
      </c>
      <c r="N141" s="2">
        <v>388138.1</v>
      </c>
      <c r="O141" s="16">
        <f t="shared" si="33"/>
        <v>1.6616257594854241E-4</v>
      </c>
      <c r="P141" s="16">
        <f t="shared" si="48"/>
        <v>0.11214159204411717</v>
      </c>
      <c r="Q141" s="2">
        <f t="shared" si="34"/>
        <v>17.758000000000003</v>
      </c>
      <c r="R141" s="2">
        <f t="shared" si="35"/>
        <v>16.021499999999996</v>
      </c>
      <c r="S141" s="16">
        <f t="shared" si="49"/>
        <v>1</v>
      </c>
      <c r="T141" s="16">
        <f t="shared" si="50"/>
        <v>1</v>
      </c>
      <c r="U141" s="16">
        <f>VLOOKUP(P141,Table!$D$6:$G$15,MATCH(VALUE(T141)&amp;"E",Table!$D$5:$G$5,0),1)*IF(Y141=1,0,1)</f>
        <v>0</v>
      </c>
      <c r="V141" s="16">
        <f t="shared" si="51"/>
        <v>0</v>
      </c>
      <c r="W141" s="16">
        <f t="shared" si="40"/>
        <v>89742.50079396303</v>
      </c>
      <c r="X141" s="16">
        <f t="shared" si="52"/>
        <v>-3.8234800298588612E-2</v>
      </c>
      <c r="Y141" s="16">
        <f t="shared" si="41"/>
        <v>1</v>
      </c>
      <c r="Z141" s="16">
        <f t="shared" si="53"/>
        <v>20</v>
      </c>
      <c r="AA141" s="16">
        <f t="shared" si="38"/>
        <v>4.2777777777778248E-3</v>
      </c>
      <c r="AB141" s="2">
        <f t="shared" si="42"/>
        <v>92549.413087978493</v>
      </c>
      <c r="AE141" s="16" t="str">
        <f t="shared" si="39"/>
        <v/>
      </c>
      <c r="AG141" s="16">
        <f t="shared" si="45"/>
        <v>49.788969149476983</v>
      </c>
      <c r="AH141" s="24">
        <f t="shared" si="43"/>
        <v>52.842087041625511</v>
      </c>
      <c r="AL141" s="2">
        <f t="shared" si="46"/>
        <v>58.471068427244184</v>
      </c>
      <c r="AM141" s="27">
        <f t="shared" si="47"/>
        <v>-9.6269514770759512E-2</v>
      </c>
      <c r="AN141" s="35">
        <v>1</v>
      </c>
      <c r="AP141" s="2" t="str">
        <f t="shared" si="44"/>
        <v/>
      </c>
    </row>
    <row r="142" spans="1:42" x14ac:dyDescent="0.25">
      <c r="A142" s="49">
        <v>38210</v>
      </c>
      <c r="B142" s="47">
        <v>1075.79</v>
      </c>
      <c r="C142" s="27">
        <f t="shared" si="55"/>
        <v>-3.0119365361802597E-3</v>
      </c>
      <c r="D142" s="27">
        <f t="shared" si="56"/>
        <v>-2.0664278776114098E-2</v>
      </c>
      <c r="E142" s="5">
        <f t="shared" si="36"/>
        <v>-1</v>
      </c>
      <c r="F142" s="44">
        <v>1586.432</v>
      </c>
      <c r="G142" s="45">
        <v>1586.432</v>
      </c>
      <c r="H142" s="48">
        <v>1075.79</v>
      </c>
      <c r="I142" s="42">
        <v>18.04</v>
      </c>
      <c r="J142" s="16">
        <f t="shared" si="54"/>
        <v>0.1804</v>
      </c>
      <c r="K142" s="16">
        <f t="shared" si="37"/>
        <v>6.0600165504126238E-2</v>
      </c>
      <c r="L142" s="51">
        <f>VLOOKUP(A142,LIBOR!$A$3:B2237,2,1)</f>
        <v>1.5475000000000001</v>
      </c>
      <c r="M142">
        <v>376638.64</v>
      </c>
      <c r="N142" s="2">
        <v>391355.06</v>
      </c>
      <c r="O142" s="16">
        <f t="shared" si="33"/>
        <v>9.0991609144023851E-6</v>
      </c>
      <c r="P142" s="16">
        <f t="shared" si="48"/>
        <v>0.11979983449587377</v>
      </c>
      <c r="Q142" s="2">
        <f t="shared" si="34"/>
        <v>18.045999999999999</v>
      </c>
      <c r="R142" s="2">
        <f t="shared" si="35"/>
        <v>16.172000000000004</v>
      </c>
      <c r="S142" s="16">
        <f t="shared" si="49"/>
        <v>1</v>
      </c>
      <c r="T142" s="16">
        <f t="shared" si="50"/>
        <v>1</v>
      </c>
      <c r="U142" s="16">
        <f>VLOOKUP(P142,Table!$D$6:$G$15,MATCH(VALUE(T142)&amp;"E",Table!$D$5:$G$5,0),1)*IF(Y142=1,0,1)</f>
        <v>0</v>
      </c>
      <c r="V142" s="16">
        <f t="shared" si="51"/>
        <v>0</v>
      </c>
      <c r="W142" s="16">
        <f t="shared" si="40"/>
        <v>89742.50079396303</v>
      </c>
      <c r="X142" s="16">
        <f t="shared" si="52"/>
        <v>-3.2381227665493784E-2</v>
      </c>
      <c r="Y142" s="16">
        <f t="shared" si="41"/>
        <v>1</v>
      </c>
      <c r="Z142" s="16">
        <f t="shared" si="53"/>
        <v>20</v>
      </c>
      <c r="AA142" s="16">
        <f t="shared" si="38"/>
        <v>4.2986111111111835E-3</v>
      </c>
      <c r="AB142" s="2">
        <f t="shared" si="42"/>
        <v>92553.391427332754</v>
      </c>
      <c r="AE142" s="16" t="str">
        <f t="shared" si="39"/>
        <v/>
      </c>
      <c r="AG142" s="16">
        <f t="shared" si="45"/>
        <v>49.791109383636943</v>
      </c>
      <c r="AH142" s="24">
        <f t="shared" si="43"/>
        <v>52.842983116338324</v>
      </c>
      <c r="AL142" s="2">
        <f t="shared" si="46"/>
        <v>58.471068427244184</v>
      </c>
      <c r="AM142" s="27">
        <f t="shared" si="47"/>
        <v>-9.6254189675170965E-2</v>
      </c>
      <c r="AN142" s="35">
        <v>1</v>
      </c>
      <c r="AP142" s="2" t="str">
        <f t="shared" si="44"/>
        <v/>
      </c>
    </row>
    <row r="143" spans="1:42" x14ac:dyDescent="0.25">
      <c r="A143" s="49">
        <v>38211</v>
      </c>
      <c r="B143" s="47">
        <v>1063.23</v>
      </c>
      <c r="C143" s="27">
        <f t="shared" si="55"/>
        <v>-1.1675141059128591E-2</v>
      </c>
      <c r="D143" s="27">
        <f t="shared" si="56"/>
        <v>-1.6019093610763036E-2</v>
      </c>
      <c r="E143" s="5">
        <f t="shared" si="36"/>
        <v>-1</v>
      </c>
      <c r="F143" s="44">
        <v>1567.9469999999999</v>
      </c>
      <c r="G143" s="45">
        <v>1567.9469999999999</v>
      </c>
      <c r="H143" s="48">
        <v>1063.23</v>
      </c>
      <c r="I143" s="42">
        <v>19.079999999999998</v>
      </c>
      <c r="J143" s="16">
        <f t="shared" si="54"/>
        <v>0.19079999999999997</v>
      </c>
      <c r="K143" s="16">
        <f t="shared" si="37"/>
        <v>7.0657083371637786E-2</v>
      </c>
      <c r="L143" s="51">
        <f>VLOOKUP(A143,LIBOR!$A$3:B2238,2,1)</f>
        <v>1.5462499999999999</v>
      </c>
      <c r="M143">
        <v>378148.55</v>
      </c>
      <c r="N143" s="2">
        <v>392907.96</v>
      </c>
      <c r="O143" s="16">
        <f t="shared" si="33"/>
        <v>1.379175591022902E-4</v>
      </c>
      <c r="P143" s="16">
        <f t="shared" si="48"/>
        <v>0.12014291662836218</v>
      </c>
      <c r="Q143" s="2">
        <f t="shared" si="34"/>
        <v>18.411999999999999</v>
      </c>
      <c r="R143" s="2">
        <f t="shared" si="35"/>
        <v>16.385999999999999</v>
      </c>
      <c r="S143" s="16">
        <f t="shared" si="49"/>
        <v>1</v>
      </c>
      <c r="T143" s="16">
        <f t="shared" si="50"/>
        <v>1</v>
      </c>
      <c r="U143" s="16">
        <f>VLOOKUP(P143,Table!$D$6:$G$15,MATCH(VALUE(T143)&amp;"E",Table!$D$5:$G$5,0),1)*IF(Y143=1,0,1)</f>
        <v>0</v>
      </c>
      <c r="V143" s="16">
        <f t="shared" si="51"/>
        <v>0</v>
      </c>
      <c r="W143" s="16">
        <f t="shared" si="40"/>
        <v>89742.50079396303</v>
      </c>
      <c r="X143" s="16">
        <f t="shared" si="52"/>
        <v>-3.1360722355172843E-2</v>
      </c>
      <c r="Y143" s="16">
        <f t="shared" si="41"/>
        <v>1</v>
      </c>
      <c r="Z143" s="16">
        <f t="shared" si="53"/>
        <v>20</v>
      </c>
      <c r="AA143" s="16">
        <f t="shared" si="38"/>
        <v>4.2951388888889941E-3</v>
      </c>
      <c r="AB143" s="2">
        <f t="shared" si="42"/>
        <v>92557.366724040927</v>
      </c>
      <c r="AE143" s="16" t="str">
        <f t="shared" si="39"/>
        <v/>
      </c>
      <c r="AG143" s="16">
        <f t="shared" si="45"/>
        <v>49.793247980939285</v>
      </c>
      <c r="AH143" s="24">
        <f t="shared" si="43"/>
        <v>52.843877371468359</v>
      </c>
      <c r="AL143" s="2">
        <f t="shared" si="46"/>
        <v>58.471068427244184</v>
      </c>
      <c r="AM143" s="27">
        <f t="shared" si="47"/>
        <v>-9.6238895698951721E-2</v>
      </c>
      <c r="AN143" s="35">
        <v>1</v>
      </c>
      <c r="AP143" s="2" t="str">
        <f t="shared" si="44"/>
        <v/>
      </c>
    </row>
    <row r="144" spans="1:42" x14ac:dyDescent="0.25">
      <c r="A144" s="49">
        <v>38212</v>
      </c>
      <c r="B144" s="47">
        <v>1064.8</v>
      </c>
      <c r="C144" s="27">
        <f t="shared" si="55"/>
        <v>1.4766325254178536E-3</v>
      </c>
      <c r="D144" s="27">
        <f t="shared" si="56"/>
        <v>9.3824586385438113E-4</v>
      </c>
      <c r="E144" s="5">
        <f t="shared" si="36"/>
        <v>0</v>
      </c>
      <c r="F144" s="44">
        <v>1570.4449999999999</v>
      </c>
      <c r="G144" s="45">
        <v>1570.4449999999999</v>
      </c>
      <c r="H144" s="48">
        <v>1064.8</v>
      </c>
      <c r="I144" s="42">
        <v>17.98</v>
      </c>
      <c r="J144" s="16">
        <f t="shared" si="54"/>
        <v>0.17980000000000002</v>
      </c>
      <c r="K144" s="16">
        <f t="shared" si="37"/>
        <v>5.3275889480787986E-2</v>
      </c>
      <c r="L144" s="51">
        <f>VLOOKUP(A144,LIBOR!$A$3:B2239,2,1)</f>
        <v>1.5475000000000001</v>
      </c>
      <c r="M144">
        <v>372366.37</v>
      </c>
      <c r="N144" s="2">
        <v>386884.03</v>
      </c>
      <c r="O144" s="16">
        <f t="shared" si="33"/>
        <v>2.1772282534573503E-6</v>
      </c>
      <c r="P144" s="16">
        <f t="shared" si="48"/>
        <v>0.12652411051921203</v>
      </c>
      <c r="Q144" s="2">
        <f t="shared" si="34"/>
        <v>18.564</v>
      </c>
      <c r="R144" s="2">
        <f t="shared" si="35"/>
        <v>16.604500000000002</v>
      </c>
      <c r="S144" s="16">
        <f t="shared" si="49"/>
        <v>1</v>
      </c>
      <c r="T144" s="16">
        <f t="shared" si="50"/>
        <v>1</v>
      </c>
      <c r="U144" s="16">
        <f>VLOOKUP(P144,Table!$D$6:$G$15,MATCH(VALUE(T144)&amp;"E",Table!$D$5:$G$5,0),1)*IF(Y144=1,0,1)</f>
        <v>0.85</v>
      </c>
      <c r="V144" s="16">
        <f t="shared" si="51"/>
        <v>0.15000000000000002</v>
      </c>
      <c r="W144" s="16">
        <f t="shared" si="40"/>
        <v>89742.50079396303</v>
      </c>
      <c r="X144" s="16">
        <f t="shared" si="52"/>
        <v>-1.6498155119625602E-2</v>
      </c>
      <c r="Y144" s="16">
        <f t="shared" si="41"/>
        <v>0</v>
      </c>
      <c r="Z144" s="16">
        <f t="shared" si="53"/>
        <v>0</v>
      </c>
      <c r="AA144" s="16">
        <f t="shared" si="38"/>
        <v>4.2986111111111835E-3</v>
      </c>
      <c r="AB144" s="2">
        <f t="shared" si="42"/>
        <v>92561.345405291082</v>
      </c>
      <c r="AE144" s="16" t="str">
        <f t="shared" si="39"/>
        <v/>
      </c>
      <c r="AG144" s="16">
        <f t="shared" si="45"/>
        <v>49.795388399029584</v>
      </c>
      <c r="AH144" s="24">
        <f t="shared" si="43"/>
        <v>52.844773476540858</v>
      </c>
      <c r="AL144" s="2">
        <f t="shared" si="46"/>
        <v>58.471068427244184</v>
      </c>
      <c r="AM144" s="27">
        <f t="shared" si="47"/>
        <v>-9.62235700841374E-2</v>
      </c>
      <c r="AN144" s="35">
        <v>0</v>
      </c>
      <c r="AP144" s="2" t="str">
        <f t="shared" si="44"/>
        <v/>
      </c>
    </row>
    <row r="145" spans="1:42" x14ac:dyDescent="0.25">
      <c r="A145" s="49">
        <v>38215</v>
      </c>
      <c r="B145" s="47">
        <v>1079.3399999999999</v>
      </c>
      <c r="C145" s="27">
        <f t="shared" si="55"/>
        <v>1.3655146506386107E-2</v>
      </c>
      <c r="D145" s="27">
        <f t="shared" si="56"/>
        <v>1.3418547214831933E-2</v>
      </c>
      <c r="E145" s="5">
        <f t="shared" si="36"/>
        <v>0</v>
      </c>
      <c r="F145" s="44">
        <v>1591.9369999999999</v>
      </c>
      <c r="G145" s="45">
        <v>1591.9369999999999</v>
      </c>
      <c r="H145" s="48">
        <v>1079.3399999999999</v>
      </c>
      <c r="I145" s="42">
        <v>17.57</v>
      </c>
      <c r="J145" s="16">
        <f t="shared" si="54"/>
        <v>0.1757</v>
      </c>
      <c r="K145" s="16">
        <f t="shared" si="37"/>
        <v>4.9569850508806329E-2</v>
      </c>
      <c r="L145" s="51">
        <f>VLOOKUP(A145,LIBOR!$A$3:B2240,2,1)</f>
        <v>1.6049999999999998</v>
      </c>
      <c r="M145">
        <v>361946.15</v>
      </c>
      <c r="N145" s="2">
        <v>376010.07</v>
      </c>
      <c r="O145" s="16">
        <f t="shared" si="33"/>
        <v>1.8394832649249737E-4</v>
      </c>
      <c r="P145" s="16">
        <f t="shared" si="48"/>
        <v>0.12613014949119367</v>
      </c>
      <c r="Q145" s="2">
        <f t="shared" si="34"/>
        <v>18.291999999999998</v>
      </c>
      <c r="R145" s="2">
        <f t="shared" si="35"/>
        <v>16.7865</v>
      </c>
      <c r="S145" s="16">
        <f t="shared" si="49"/>
        <v>1</v>
      </c>
      <c r="T145" s="16">
        <f t="shared" si="50"/>
        <v>1</v>
      </c>
      <c r="U145" s="16">
        <f>VLOOKUP(P145,Table!$D$6:$G$15,MATCH(VALUE(T145)&amp;"E",Table!$D$5:$G$5,0),1)*IF(Y145=1,0,1)</f>
        <v>0.85</v>
      </c>
      <c r="V145" s="16">
        <f t="shared" si="51"/>
        <v>0.15000000000000002</v>
      </c>
      <c r="W145" s="16">
        <f t="shared" si="40"/>
        <v>90405.77846138725</v>
      </c>
      <c r="X145" s="16">
        <f t="shared" si="52"/>
        <v>-2.1335203913167566E-3</v>
      </c>
      <c r="Y145" s="16">
        <f t="shared" si="41"/>
        <v>0</v>
      </c>
      <c r="Z145" s="16">
        <f t="shared" si="53"/>
        <v>0</v>
      </c>
      <c r="AA145" s="16">
        <f t="shared" si="38"/>
        <v>0</v>
      </c>
      <c r="AB145" s="2">
        <f t="shared" si="42"/>
        <v>93249.532667529464</v>
      </c>
      <c r="AE145" s="16" t="str">
        <f t="shared" si="39"/>
        <v/>
      </c>
      <c r="AG145" s="16">
        <f t="shared" si="45"/>
        <v>50.165613700578255</v>
      </c>
      <c r="AH145" s="24">
        <f t="shared" si="43"/>
        <v>53.233513941420298</v>
      </c>
      <c r="AL145" s="2">
        <f t="shared" si="46"/>
        <v>58.471068427244184</v>
      </c>
      <c r="AM145" s="27">
        <f t="shared" si="47"/>
        <v>-8.9575145908971976E-2</v>
      </c>
      <c r="AN145" s="35">
        <v>0</v>
      </c>
      <c r="AP145" s="2" t="str">
        <f t="shared" si="44"/>
        <v/>
      </c>
    </row>
    <row r="146" spans="1:42" x14ac:dyDescent="0.25">
      <c r="A146" s="49">
        <v>38216</v>
      </c>
      <c r="B146" s="47">
        <v>1081.71</v>
      </c>
      <c r="C146" s="27">
        <f t="shared" si="55"/>
        <v>2.1957863138586386E-3</v>
      </c>
      <c r="D146" s="27">
        <f t="shared" si="56"/>
        <v>2.6404877503537483E-3</v>
      </c>
      <c r="E146" s="5">
        <f t="shared" si="36"/>
        <v>0</v>
      </c>
      <c r="F146" s="44">
        <v>1595.5740000000001</v>
      </c>
      <c r="G146" s="45">
        <v>1595.5740000000001</v>
      </c>
      <c r="H146" s="48">
        <v>1081.71</v>
      </c>
      <c r="I146" s="42">
        <v>17.02</v>
      </c>
      <c r="J146" s="16">
        <f t="shared" si="54"/>
        <v>0.17019999999999999</v>
      </c>
      <c r="K146" s="16">
        <f t="shared" si="37"/>
        <v>3.6771780953457067E-2</v>
      </c>
      <c r="L146" s="51">
        <f>VLOOKUP(A146,LIBOR!$A$3:B2241,2,1)</f>
        <v>1.5587500000000001</v>
      </c>
      <c r="M146">
        <v>355651.23</v>
      </c>
      <c r="N146" s="2">
        <v>369455.17</v>
      </c>
      <c r="O146" s="16">
        <f t="shared" si="33"/>
        <v>4.8109118687155745E-6</v>
      </c>
      <c r="P146" s="16">
        <f t="shared" si="48"/>
        <v>0.13342821904654292</v>
      </c>
      <c r="Q146" s="2">
        <f t="shared" si="34"/>
        <v>18.027999999999999</v>
      </c>
      <c r="R146" s="2">
        <f t="shared" si="35"/>
        <v>16.906500000000001</v>
      </c>
      <c r="S146" s="16">
        <f t="shared" si="49"/>
        <v>1</v>
      </c>
      <c r="T146" s="16">
        <f t="shared" si="50"/>
        <v>1</v>
      </c>
      <c r="U146" s="16">
        <f>VLOOKUP(P146,Table!$D$6:$G$15,MATCH(VALUE(T146)&amp;"E",Table!$D$5:$G$5,0),1)*IF(Y146=1,0,1)</f>
        <v>0.85</v>
      </c>
      <c r="V146" s="16">
        <f t="shared" si="51"/>
        <v>0.15000000000000002</v>
      </c>
      <c r="W146" s="16">
        <f t="shared" si="40"/>
        <v>90338.109889639061</v>
      </c>
      <c r="X146" s="16">
        <f t="shared" si="52"/>
        <v>7.3908979753865012E-3</v>
      </c>
      <c r="Y146" s="16">
        <f t="shared" si="41"/>
        <v>0</v>
      </c>
      <c r="Z146" s="16">
        <f t="shared" si="53"/>
        <v>0</v>
      </c>
      <c r="AA146" s="16">
        <f t="shared" si="38"/>
        <v>0</v>
      </c>
      <c r="AB146" s="2">
        <f t="shared" si="42"/>
        <v>93187.350343761209</v>
      </c>
      <c r="AE146" s="16" t="str">
        <f t="shared" si="39"/>
        <v/>
      </c>
      <c r="AG146" s="16">
        <f t="shared" si="45"/>
        <v>50.132161367425184</v>
      </c>
      <c r="AH146" s="24">
        <f t="shared" si="43"/>
        <v>53.1966312101817</v>
      </c>
      <c r="AL146" s="2">
        <f t="shared" si="46"/>
        <v>58.471068427244184</v>
      </c>
      <c r="AM146" s="27">
        <f t="shared" si="47"/>
        <v>-9.0205931906742753E-2</v>
      </c>
      <c r="AN146" s="35">
        <v>0</v>
      </c>
      <c r="AP146" s="2" t="str">
        <f t="shared" si="44"/>
        <v/>
      </c>
    </row>
    <row r="147" spans="1:42" x14ac:dyDescent="0.25">
      <c r="A147" s="49">
        <v>38217</v>
      </c>
      <c r="B147" s="47">
        <v>1095.17</v>
      </c>
      <c r="C147" s="27">
        <f t="shared" si="55"/>
        <v>1.2443261132836003E-2</v>
      </c>
      <c r="D147" s="27">
        <f t="shared" si="56"/>
        <v>1.8095685419370011E-2</v>
      </c>
      <c r="E147" s="5">
        <f t="shared" si="36"/>
        <v>0</v>
      </c>
      <c r="F147" s="44">
        <v>1615.721</v>
      </c>
      <c r="G147" s="45">
        <v>1615.721</v>
      </c>
      <c r="H147" s="48">
        <v>1095.17</v>
      </c>
      <c r="I147" s="42">
        <v>16.23</v>
      </c>
      <c r="J147" s="16">
        <f t="shared" si="54"/>
        <v>0.1623</v>
      </c>
      <c r="K147" s="16">
        <f t="shared" si="37"/>
        <v>2.9656786285617104E-2</v>
      </c>
      <c r="L147" s="51">
        <f>VLOOKUP(A147,LIBOR!$A$3:B2242,2,1)</f>
        <v>1.5175000000000001</v>
      </c>
      <c r="M147">
        <v>348236.01</v>
      </c>
      <c r="N147" s="2">
        <v>361737.03</v>
      </c>
      <c r="O147" s="16">
        <f t="shared" si="33"/>
        <v>1.529298286050845E-4</v>
      </c>
      <c r="P147" s="16">
        <f t="shared" si="48"/>
        <v>0.1326432137143829</v>
      </c>
      <c r="Q147" s="2">
        <f t="shared" si="34"/>
        <v>17.937999999999995</v>
      </c>
      <c r="R147" s="2">
        <f t="shared" si="35"/>
        <v>17.048999999999999</v>
      </c>
      <c r="S147" s="16">
        <f t="shared" si="49"/>
        <v>1</v>
      </c>
      <c r="T147" s="16">
        <f t="shared" si="50"/>
        <v>1</v>
      </c>
      <c r="U147" s="16">
        <f>VLOOKUP(P147,Table!$D$6:$G$15,MATCH(VALUE(T147)&amp;"E",Table!$D$5:$G$5,0),1)*IF(Y147=1,0,1)</f>
        <v>0.85</v>
      </c>
      <c r="V147" s="16">
        <f t="shared" si="51"/>
        <v>0.15000000000000002</v>
      </c>
      <c r="W147" s="16">
        <f t="shared" si="40"/>
        <v>91010.512886129698</v>
      </c>
      <c r="X147" s="16">
        <f t="shared" si="52"/>
        <v>6.6368675979229241E-3</v>
      </c>
      <c r="Y147" s="16">
        <f t="shared" si="41"/>
        <v>0</v>
      </c>
      <c r="Z147" s="16">
        <f t="shared" si="53"/>
        <v>0</v>
      </c>
      <c r="AA147" s="16">
        <f t="shared" si="38"/>
        <v>0</v>
      </c>
      <c r="AB147" s="2">
        <f t="shared" si="42"/>
        <v>93896.070794629879</v>
      </c>
      <c r="AE147" s="16" t="str">
        <f t="shared" si="39"/>
        <v/>
      </c>
      <c r="AG147" s="16">
        <f t="shared" si="45"/>
        <v>50.513432944267706</v>
      </c>
      <c r="AH147" s="24">
        <f t="shared" si="43"/>
        <v>53.599813988191798</v>
      </c>
      <c r="AL147" s="2">
        <f t="shared" si="46"/>
        <v>58.471068427244184</v>
      </c>
      <c r="AM147" s="27">
        <f t="shared" si="47"/>
        <v>-8.3310508428860119E-2</v>
      </c>
      <c r="AN147" s="35">
        <v>0</v>
      </c>
      <c r="AP147" s="2" t="str">
        <f t="shared" si="44"/>
        <v/>
      </c>
    </row>
    <row r="148" spans="1:42" x14ac:dyDescent="0.25">
      <c r="A148" s="49">
        <v>38218</v>
      </c>
      <c r="B148" s="47">
        <v>1091.23</v>
      </c>
      <c r="C148" s="27">
        <f t="shared" si="55"/>
        <v>-3.5976149821489445E-3</v>
      </c>
      <c r="D148" s="27">
        <f t="shared" si="56"/>
        <v>2.6173211496349658E-2</v>
      </c>
      <c r="E148" s="5">
        <f t="shared" si="36"/>
        <v>0</v>
      </c>
      <c r="F148" s="44">
        <v>1609.9690000000001</v>
      </c>
      <c r="G148" s="45">
        <v>1609.9690000000001</v>
      </c>
      <c r="H148" s="48">
        <v>1091.23</v>
      </c>
      <c r="I148" s="42">
        <v>16.96</v>
      </c>
      <c r="J148" s="16">
        <f t="shared" si="54"/>
        <v>0.1696</v>
      </c>
      <c r="K148" s="16">
        <f t="shared" si="37"/>
        <v>3.0518385041959639E-2</v>
      </c>
      <c r="L148" s="51">
        <f>VLOOKUP(A148,LIBOR!$A$3:B2243,2,1)</f>
        <v>1.5349999999999999</v>
      </c>
      <c r="M148">
        <v>349818.67</v>
      </c>
      <c r="N148" s="2">
        <v>363366.25</v>
      </c>
      <c r="O148" s="16">
        <f t="shared" si="33"/>
        <v>1.2989550952777752E-5</v>
      </c>
      <c r="P148" s="16">
        <f t="shared" si="48"/>
        <v>0.13908161495804036</v>
      </c>
      <c r="Q148" s="2">
        <f t="shared" si="34"/>
        <v>17.576000000000001</v>
      </c>
      <c r="R148" s="2">
        <f t="shared" si="35"/>
        <v>17.04</v>
      </c>
      <c r="S148" s="16">
        <f t="shared" si="49"/>
        <v>1</v>
      </c>
      <c r="T148" s="16">
        <f t="shared" si="50"/>
        <v>1</v>
      </c>
      <c r="U148" s="16">
        <f>VLOOKUP(P148,Table!$D$6:$G$15,MATCH(VALUE(T148)&amp;"E",Table!$D$5:$G$5,0),1)*IF(Y148=1,0,1)</f>
        <v>0.85</v>
      </c>
      <c r="V148" s="16">
        <f t="shared" si="51"/>
        <v>0.15000000000000002</v>
      </c>
      <c r="W148" s="16">
        <f t="shared" si="40"/>
        <v>90793.690276865862</v>
      </c>
      <c r="X148" s="16">
        <f t="shared" si="52"/>
        <v>1.412944904530633E-2</v>
      </c>
      <c r="Y148" s="16">
        <f t="shared" si="41"/>
        <v>0</v>
      </c>
      <c r="Z148" s="16">
        <f t="shared" si="53"/>
        <v>0</v>
      </c>
      <c r="AA148" s="16">
        <f t="shared" si="38"/>
        <v>0</v>
      </c>
      <c r="AB148" s="2">
        <f t="shared" si="42"/>
        <v>93675.950349760344</v>
      </c>
      <c r="AE148" s="16" t="str">
        <f t="shared" si="39"/>
        <v/>
      </c>
      <c r="AG148" s="16">
        <f t="shared" si="45"/>
        <v>50.395014364688386</v>
      </c>
      <c r="AH148" s="24">
        <f t="shared" si="43"/>
        <v>53.472768216069205</v>
      </c>
      <c r="AL148" s="2">
        <f t="shared" si="46"/>
        <v>58.471068427244184</v>
      </c>
      <c r="AM148" s="27">
        <f t="shared" si="47"/>
        <v>-8.5483305600861148E-2</v>
      </c>
      <c r="AN148" s="35">
        <v>0</v>
      </c>
      <c r="AP148" s="2" t="str">
        <f t="shared" si="44"/>
        <v/>
      </c>
    </row>
    <row r="149" spans="1:42" x14ac:dyDescent="0.25">
      <c r="A149" s="49">
        <v>38219</v>
      </c>
      <c r="B149" s="47">
        <v>1098.3499999999999</v>
      </c>
      <c r="C149" s="27">
        <f t="shared" si="55"/>
        <v>6.5247473035014991E-3</v>
      </c>
      <c r="D149" s="27">
        <f t="shared" si="56"/>
        <v>3.1221326274433303E-2</v>
      </c>
      <c r="E149" s="5">
        <f t="shared" si="36"/>
        <v>0</v>
      </c>
      <c r="F149" s="44">
        <v>1620.472</v>
      </c>
      <c r="G149" s="45">
        <v>1620.472</v>
      </c>
      <c r="H149" s="48">
        <v>1098.3499999999999</v>
      </c>
      <c r="I149" s="42">
        <v>16</v>
      </c>
      <c r="J149" s="16">
        <f t="shared" si="54"/>
        <v>0.16</v>
      </c>
      <c r="K149" s="16">
        <f t="shared" si="37"/>
        <v>2.2428577529011617E-2</v>
      </c>
      <c r="L149" s="51">
        <f>VLOOKUP(A149,LIBOR!$A$3:B2244,2,1)</f>
        <v>1.5325</v>
      </c>
      <c r="M149">
        <v>345211.24</v>
      </c>
      <c r="N149" s="2">
        <v>358565.52</v>
      </c>
      <c r="O149" s="16">
        <f t="shared" si="33"/>
        <v>4.2296205269594829E-5</v>
      </c>
      <c r="P149" s="16">
        <f t="shared" si="48"/>
        <v>0.13757142247098839</v>
      </c>
      <c r="Q149" s="2">
        <f t="shared" si="34"/>
        <v>17.151999999999997</v>
      </c>
      <c r="R149" s="2">
        <f t="shared" si="35"/>
        <v>17.1005</v>
      </c>
      <c r="S149" s="16">
        <f t="shared" si="49"/>
        <v>1</v>
      </c>
      <c r="T149" s="16">
        <f t="shared" si="50"/>
        <v>1</v>
      </c>
      <c r="U149" s="16">
        <f>VLOOKUP(P149,Table!$D$6:$G$15,MATCH(VALUE(T149)&amp;"E",Table!$D$5:$G$5,0),1)*IF(Y149=1,0,1)</f>
        <v>0.85</v>
      </c>
      <c r="V149" s="16">
        <f t="shared" si="51"/>
        <v>0.15000000000000002</v>
      </c>
      <c r="W149" s="16">
        <f t="shared" si="40"/>
        <v>91117.302776692813</v>
      </c>
      <c r="X149" s="16">
        <f t="shared" si="52"/>
        <v>1.1713396368530304E-2</v>
      </c>
      <c r="Y149" s="16">
        <f t="shared" si="41"/>
        <v>0</v>
      </c>
      <c r="Z149" s="16">
        <f t="shared" si="53"/>
        <v>0</v>
      </c>
      <c r="AA149" s="16">
        <f t="shared" si="38"/>
        <v>0</v>
      </c>
      <c r="AB149" s="2">
        <f t="shared" si="42"/>
        <v>94010.329696753266</v>
      </c>
      <c r="AE149" s="16" t="str">
        <f t="shared" si="39"/>
        <v/>
      </c>
      <c r="AG149" s="16">
        <f t="shared" si="45"/>
        <v>50.574901005091242</v>
      </c>
      <c r="AH149" s="24">
        <f t="shared" si="43"/>
        <v>53.66224427389497</v>
      </c>
      <c r="AL149" s="2">
        <f t="shared" si="46"/>
        <v>58.471068427244184</v>
      </c>
      <c r="AM149" s="27">
        <f t="shared" si="47"/>
        <v>-8.2242796013431096E-2</v>
      </c>
      <c r="AN149" s="35">
        <v>0</v>
      </c>
      <c r="AP149" s="2" t="str">
        <f t="shared" si="44"/>
        <v/>
      </c>
    </row>
    <row r="150" spans="1:42" x14ac:dyDescent="0.25">
      <c r="A150" s="49">
        <v>38222</v>
      </c>
      <c r="B150" s="47">
        <v>1095.68</v>
      </c>
      <c r="C150" s="27">
        <f t="shared" si="55"/>
        <v>-2.4309191059315172E-3</v>
      </c>
      <c r="D150" s="27">
        <f t="shared" si="56"/>
        <v>1.5135260662115679E-2</v>
      </c>
      <c r="E150" s="5">
        <f t="shared" si="36"/>
        <v>0</v>
      </c>
      <c r="F150" s="44">
        <v>1616.68</v>
      </c>
      <c r="G150" s="45">
        <v>1616.68</v>
      </c>
      <c r="H150" s="48">
        <v>1095.68</v>
      </c>
      <c r="I150" s="42">
        <v>15.88</v>
      </c>
      <c r="J150" s="16">
        <f t="shared" si="54"/>
        <v>0.1588</v>
      </c>
      <c r="K150" s="16">
        <f t="shared" si="37"/>
        <v>2.7102033165813888E-2</v>
      </c>
      <c r="L150" s="51">
        <f>VLOOKUP(A150,LIBOR!$A$3:B2245,2,1)</f>
        <v>1.54375</v>
      </c>
      <c r="M150">
        <v>342306.2</v>
      </c>
      <c r="N150" s="2">
        <v>355504.1</v>
      </c>
      <c r="O150" s="16">
        <f t="shared" si="33"/>
        <v>5.9237649759005989E-6</v>
      </c>
      <c r="P150" s="16">
        <f t="shared" si="48"/>
        <v>0.13169796683418611</v>
      </c>
      <c r="Q150" s="2">
        <f t="shared" si="34"/>
        <v>16.756</v>
      </c>
      <c r="R150" s="2">
        <f t="shared" si="35"/>
        <v>17.075499999999998</v>
      </c>
      <c r="S150" s="16">
        <f t="shared" si="49"/>
        <v>-1</v>
      </c>
      <c r="T150" s="16">
        <f t="shared" si="50"/>
        <v>0</v>
      </c>
      <c r="U150" s="16">
        <f>VLOOKUP(P150,Table!$D$6:$G$15,MATCH(VALUE(T150)&amp;"E",Table!$D$5:$G$5,0),1)*IF(Y150=1,0,1)</f>
        <v>0.9</v>
      </c>
      <c r="V150" s="16">
        <f t="shared" si="51"/>
        <v>9.9999999999999978E-2</v>
      </c>
      <c r="W150" s="16">
        <f t="shared" si="40"/>
        <v>90812.335346684151</v>
      </c>
      <c r="X150" s="16">
        <f t="shared" si="52"/>
        <v>1.5319407979126343E-2</v>
      </c>
      <c r="Y150" s="16">
        <f t="shared" si="41"/>
        <v>0</v>
      </c>
      <c r="Z150" s="16">
        <f t="shared" si="53"/>
        <v>0</v>
      </c>
      <c r="AA150" s="16">
        <f t="shared" si="38"/>
        <v>0</v>
      </c>
      <c r="AB150" s="2">
        <f t="shared" si="42"/>
        <v>93704.670331205038</v>
      </c>
      <c r="AE150" s="16" t="str">
        <f t="shared" si="39"/>
        <v/>
      </c>
      <c r="AG150" s="16">
        <f t="shared" si="45"/>
        <v>50.410464903188981</v>
      </c>
      <c r="AH150" s="24">
        <f t="shared" si="43"/>
        <v>53.483593841606321</v>
      </c>
      <c r="AL150" s="2">
        <f t="shared" si="46"/>
        <v>58.471068427244184</v>
      </c>
      <c r="AM150" s="27">
        <f t="shared" si="47"/>
        <v>-8.5298160608161311E-2</v>
      </c>
      <c r="AN150" s="35">
        <v>0</v>
      </c>
      <c r="AP150" s="2" t="str">
        <f t="shared" si="44"/>
        <v/>
      </c>
    </row>
    <row r="151" spans="1:42" x14ac:dyDescent="0.25">
      <c r="A151" s="49">
        <v>38223</v>
      </c>
      <c r="B151" s="47">
        <v>1096.19</v>
      </c>
      <c r="C151" s="27">
        <f t="shared" si="55"/>
        <v>4.6546436915884115E-4</v>
      </c>
      <c r="D151" s="27">
        <f t="shared" si="56"/>
        <v>1.3404938717415882E-2</v>
      </c>
      <c r="E151" s="5">
        <f t="shared" si="36"/>
        <v>0</v>
      </c>
      <c r="F151" s="44">
        <v>1617.4580000000001</v>
      </c>
      <c r="G151" s="45">
        <v>1617.4580000000001</v>
      </c>
      <c r="H151" s="48">
        <v>1096.19</v>
      </c>
      <c r="I151" s="42">
        <v>15.33</v>
      </c>
      <c r="J151" s="16">
        <f t="shared" si="54"/>
        <v>0.15329999999999999</v>
      </c>
      <c r="K151" s="16">
        <f t="shared" si="37"/>
        <v>2.1662004158763126E-2</v>
      </c>
      <c r="L151" s="51">
        <f>VLOOKUP(A151,LIBOR!$A$3:B2246,2,1)</f>
        <v>1.5487500000000001</v>
      </c>
      <c r="M151">
        <v>335263.92</v>
      </c>
      <c r="N151" s="2">
        <v>348175.31</v>
      </c>
      <c r="O151" s="16">
        <f t="shared" si="33"/>
        <v>2.1655627581625695E-7</v>
      </c>
      <c r="P151" s="16">
        <f t="shared" si="48"/>
        <v>0.13163799584123687</v>
      </c>
      <c r="Q151" s="2">
        <f t="shared" si="34"/>
        <v>16.417999999999999</v>
      </c>
      <c r="R151" s="2">
        <f t="shared" si="35"/>
        <v>17.0045</v>
      </c>
      <c r="S151" s="16">
        <f t="shared" si="49"/>
        <v>-1</v>
      </c>
      <c r="T151" s="16">
        <f t="shared" si="50"/>
        <v>0</v>
      </c>
      <c r="U151" s="16">
        <f>VLOOKUP(P151,Table!$D$6:$G$15,MATCH(VALUE(T151)&amp;"E",Table!$D$5:$G$5,0),1)*IF(Y151=1,0,1)</f>
        <v>0.9</v>
      </c>
      <c r="V151" s="16">
        <f t="shared" si="51"/>
        <v>9.9999999999999978E-2</v>
      </c>
      <c r="W151" s="16">
        <f t="shared" si="40"/>
        <v>90663.166768901137</v>
      </c>
      <c r="X151" s="16">
        <f t="shared" si="52"/>
        <v>4.4970232236929419E-3</v>
      </c>
      <c r="Y151" s="16">
        <f t="shared" si="41"/>
        <v>0</v>
      </c>
      <c r="Z151" s="16">
        <f t="shared" si="53"/>
        <v>0</v>
      </c>
      <c r="AA151" s="16">
        <f t="shared" si="38"/>
        <v>0</v>
      </c>
      <c r="AB151" s="2">
        <f t="shared" si="42"/>
        <v>93552.475728544028</v>
      </c>
      <c r="AE151" s="16" t="str">
        <f t="shared" si="39"/>
        <v/>
      </c>
      <c r="AG151" s="16">
        <f t="shared" si="45"/>
        <v>50.328588507393768</v>
      </c>
      <c r="AH151" s="24">
        <f t="shared" si="43"/>
        <v>53.395336309135743</v>
      </c>
      <c r="AL151" s="2">
        <f t="shared" si="46"/>
        <v>58.471068427244184</v>
      </c>
      <c r="AM151" s="27">
        <f t="shared" si="47"/>
        <v>-8.6807582871932576E-2</v>
      </c>
      <c r="AN151" s="35">
        <v>0</v>
      </c>
      <c r="AP151" s="2" t="str">
        <f t="shared" si="44"/>
        <v/>
      </c>
    </row>
    <row r="152" spans="1:42" x14ac:dyDescent="0.25">
      <c r="A152" s="49">
        <v>38224</v>
      </c>
      <c r="B152" s="47">
        <v>1104.96</v>
      </c>
      <c r="C152" s="27">
        <f t="shared" si="55"/>
        <v>8.0004378802944753E-3</v>
      </c>
      <c r="D152" s="27">
        <f t="shared" si="56"/>
        <v>8.962115464874354E-3</v>
      </c>
      <c r="E152" s="5">
        <f t="shared" si="36"/>
        <v>0</v>
      </c>
      <c r="F152" s="44">
        <v>1630.4849999999999</v>
      </c>
      <c r="G152" s="45">
        <v>1630.4849999999999</v>
      </c>
      <c r="H152" s="48">
        <v>1104.96</v>
      </c>
      <c r="I152" s="42">
        <v>14.98</v>
      </c>
      <c r="J152" s="16">
        <f t="shared" si="54"/>
        <v>0.14980000000000002</v>
      </c>
      <c r="K152" s="16">
        <f t="shared" si="37"/>
        <v>2.2353531863683246E-2</v>
      </c>
      <c r="L152" s="51">
        <f>VLOOKUP(A152,LIBOR!$A$3:B2247,2,1)</f>
        <v>1.5449999999999999</v>
      </c>
      <c r="M152">
        <v>322585.56</v>
      </c>
      <c r="N152" s="2">
        <v>334994.01</v>
      </c>
      <c r="O152" s="16">
        <f t="shared" si="33"/>
        <v>6.3498650571601657E-5</v>
      </c>
      <c r="P152" s="16">
        <f t="shared" si="48"/>
        <v>0.12744646813631677</v>
      </c>
      <c r="Q152" s="2">
        <f t="shared" si="34"/>
        <v>16.079999999999998</v>
      </c>
      <c r="R152" s="2">
        <f t="shared" si="35"/>
        <v>16.943499999999997</v>
      </c>
      <c r="S152" s="16">
        <f t="shared" si="49"/>
        <v>-1</v>
      </c>
      <c r="T152" s="16">
        <f t="shared" si="50"/>
        <v>0</v>
      </c>
      <c r="U152" s="16">
        <f>VLOOKUP(P152,Table!$D$6:$G$15,MATCH(VALUE(T152)&amp;"E",Table!$D$5:$G$5,0),1)*IF(Y152=1,0,1)</f>
        <v>0.9</v>
      </c>
      <c r="V152" s="16">
        <f t="shared" si="51"/>
        <v>9.9999999999999978E-2</v>
      </c>
      <c r="W152" s="16">
        <f t="shared" si="40"/>
        <v>90972.742622445468</v>
      </c>
      <c r="X152" s="16">
        <f t="shared" si="52"/>
        <v>3.5982253741990711E-3</v>
      </c>
      <c r="Y152" s="16">
        <f t="shared" si="41"/>
        <v>0</v>
      </c>
      <c r="Z152" s="16">
        <f t="shared" si="53"/>
        <v>0</v>
      </c>
      <c r="AA152" s="16">
        <f t="shared" si="38"/>
        <v>0</v>
      </c>
      <c r="AB152" s="2">
        <f t="shared" si="42"/>
        <v>93876.821264502112</v>
      </c>
      <c r="AE152" s="16" t="str">
        <f t="shared" si="39"/>
        <v/>
      </c>
      <c r="AG152" s="16">
        <f t="shared" si="45"/>
        <v>50.503077240976943</v>
      </c>
      <c r="AH152" s="24">
        <f t="shared" si="43"/>
        <v>53.57906286807922</v>
      </c>
      <c r="AL152" s="2">
        <f t="shared" si="46"/>
        <v>58.471068427244184</v>
      </c>
      <c r="AM152" s="27">
        <f t="shared" si="47"/>
        <v>-8.3665403946776018E-2</v>
      </c>
      <c r="AN152" s="35">
        <v>0</v>
      </c>
      <c r="AP152" s="2" t="str">
        <f t="shared" si="44"/>
        <v/>
      </c>
    </row>
    <row r="153" spans="1:42" x14ac:dyDescent="0.25">
      <c r="A153" s="49">
        <v>38225</v>
      </c>
      <c r="B153" s="47">
        <v>1105.0899999999999</v>
      </c>
      <c r="C153" s="27">
        <f t="shared" si="55"/>
        <v>1.1765131769458925E-4</v>
      </c>
      <c r="D153" s="27">
        <f t="shared" si="56"/>
        <v>1.2677381764717888E-2</v>
      </c>
      <c r="E153" s="5">
        <f t="shared" si="36"/>
        <v>0</v>
      </c>
      <c r="F153" s="44">
        <v>1630.683</v>
      </c>
      <c r="G153" s="45">
        <v>1630.683</v>
      </c>
      <c r="H153" s="48">
        <v>1105.0899999999999</v>
      </c>
      <c r="I153" s="42">
        <v>14.91</v>
      </c>
      <c r="J153" s="16">
        <f t="shared" si="54"/>
        <v>0.14910000000000001</v>
      </c>
      <c r="K153" s="16">
        <f t="shared" si="37"/>
        <v>1.9000742607266086E-2</v>
      </c>
      <c r="L153" s="51">
        <f>VLOOKUP(A153,LIBOR!$A$3:B2248,2,1)</f>
        <v>1.5475000000000001</v>
      </c>
      <c r="M153">
        <v>321419.86</v>
      </c>
      <c r="N153" s="2">
        <v>333769.34000000003</v>
      </c>
      <c r="O153" s="16">
        <f t="shared" ref="O153:O216" si="57">LN(B153/B152)^2</f>
        <v>1.384020422104492E-8</v>
      </c>
      <c r="P153" s="16">
        <f t="shared" si="48"/>
        <v>0.13009925739273392</v>
      </c>
      <c r="Q153" s="2">
        <f t="shared" si="34"/>
        <v>15.830000000000002</v>
      </c>
      <c r="R153" s="2">
        <f t="shared" si="35"/>
        <v>16.884999999999998</v>
      </c>
      <c r="S153" s="16">
        <f t="shared" si="49"/>
        <v>-1</v>
      </c>
      <c r="T153" s="16">
        <f t="shared" si="50"/>
        <v>0</v>
      </c>
      <c r="U153" s="16">
        <f>VLOOKUP(P153,Table!$D$6:$G$15,MATCH(VALUE(T153)&amp;"E",Table!$D$5:$G$5,0),1)*IF(Y153=1,0,1)</f>
        <v>0.9</v>
      </c>
      <c r="V153" s="16">
        <f t="shared" si="51"/>
        <v>9.9999999999999978E-2</v>
      </c>
      <c r="W153" s="16">
        <f t="shared" si="40"/>
        <v>90949.117593856907</v>
      </c>
      <c r="X153" s="16">
        <f t="shared" si="52"/>
        <v>-4.1500989815856926E-4</v>
      </c>
      <c r="Y153" s="16">
        <f t="shared" si="41"/>
        <v>0</v>
      </c>
      <c r="Z153" s="16">
        <f t="shared" si="53"/>
        <v>0</v>
      </c>
      <c r="AA153" s="16">
        <f t="shared" si="38"/>
        <v>0</v>
      </c>
      <c r="AB153" s="2">
        <f t="shared" si="42"/>
        <v>93853.157841137727</v>
      </c>
      <c r="AE153" s="16" t="str">
        <f t="shared" si="39"/>
        <v/>
      </c>
      <c r="AG153" s="16">
        <f t="shared" si="45"/>
        <v>50.490346987844596</v>
      </c>
      <c r="AH153" s="24">
        <f t="shared" si="43"/>
        <v>53.56416308271676</v>
      </c>
      <c r="AL153" s="2">
        <f t="shared" si="46"/>
        <v>58.471068427244184</v>
      </c>
      <c r="AM153" s="27">
        <f t="shared" si="47"/>
        <v>-8.3920227157010308E-2</v>
      </c>
      <c r="AN153" s="35">
        <v>0</v>
      </c>
      <c r="AP153" s="2" t="str">
        <f t="shared" si="44"/>
        <v/>
      </c>
    </row>
    <row r="154" spans="1:42" x14ac:dyDescent="0.25">
      <c r="A154" s="49">
        <v>38226</v>
      </c>
      <c r="B154" s="47">
        <v>1107.77</v>
      </c>
      <c r="C154" s="27">
        <f t="shared" si="55"/>
        <v>2.4251418436507244E-3</v>
      </c>
      <c r="D154" s="27">
        <f t="shared" si="56"/>
        <v>8.577776304867113E-3</v>
      </c>
      <c r="E154" s="5">
        <f t="shared" si="36"/>
        <v>0</v>
      </c>
      <c r="F154" s="44">
        <v>1634.8320000000001</v>
      </c>
      <c r="G154" s="45">
        <v>1634.8320000000001</v>
      </c>
      <c r="H154" s="48">
        <v>1107.77</v>
      </c>
      <c r="I154" s="42">
        <v>14.71</v>
      </c>
      <c r="J154" s="16">
        <f t="shared" si="54"/>
        <v>0.14710000000000001</v>
      </c>
      <c r="K154" s="16">
        <f t="shared" si="37"/>
        <v>2.1367701687058149E-2</v>
      </c>
      <c r="L154" s="51">
        <f>VLOOKUP(A154,LIBOR!$A$3:B2249,2,1)</f>
        <v>1.56</v>
      </c>
      <c r="M154">
        <v>317456.46000000002</v>
      </c>
      <c r="N154" s="2">
        <v>329639.59000000003</v>
      </c>
      <c r="O154" s="16">
        <f t="shared" si="57"/>
        <v>5.8670815812717113E-6</v>
      </c>
      <c r="P154" s="16">
        <f t="shared" si="48"/>
        <v>0.12573229831294186</v>
      </c>
      <c r="Q154" s="2">
        <f t="shared" si="34"/>
        <v>15.419999999999998</v>
      </c>
      <c r="R154" s="2">
        <f t="shared" si="35"/>
        <v>16.846499999999999</v>
      </c>
      <c r="S154" s="16">
        <f t="shared" si="49"/>
        <v>-1</v>
      </c>
      <c r="T154" s="16">
        <f t="shared" si="50"/>
        <v>0</v>
      </c>
      <c r="U154" s="16">
        <f>VLOOKUP(P154,Table!$D$6:$G$15,MATCH(VALUE(T154)&amp;"E",Table!$D$5:$G$5,0),1)*IF(Y154=1,0,1)</f>
        <v>0.9</v>
      </c>
      <c r="V154" s="16">
        <f t="shared" si="51"/>
        <v>9.9999999999999978E-2</v>
      </c>
      <c r="W154" s="16">
        <f t="shared" si="40"/>
        <v>91035.093712019996</v>
      </c>
      <c r="X154" s="16">
        <f t="shared" si="52"/>
        <v>1.7118735510923688E-3</v>
      </c>
      <c r="Y154" s="16">
        <f t="shared" si="41"/>
        <v>0</v>
      </c>
      <c r="Z154" s="16">
        <f t="shared" si="53"/>
        <v>0</v>
      </c>
      <c r="AA154" s="16">
        <f t="shared" si="38"/>
        <v>0</v>
      </c>
      <c r="AB154" s="2">
        <f t="shared" si="42"/>
        <v>93952.342626854079</v>
      </c>
      <c r="AE154" s="16" t="str">
        <f t="shared" si="39"/>
        <v/>
      </c>
      <c r="AG154" s="16">
        <f t="shared" si="45"/>
        <v>50.543705599977926</v>
      </c>
      <c r="AH154" s="24">
        <f t="shared" si="43"/>
        <v>53.619374519783328</v>
      </c>
      <c r="AL154" s="2">
        <f t="shared" si="46"/>
        <v>58.471068427244184</v>
      </c>
      <c r="AM154" s="27">
        <f t="shared" si="47"/>
        <v>-8.2975974921645879E-2</v>
      </c>
      <c r="AN154" s="35">
        <v>0</v>
      </c>
      <c r="AP154" s="2" t="str">
        <f t="shared" si="44"/>
        <v/>
      </c>
    </row>
    <row r="155" spans="1:42" x14ac:dyDescent="0.25">
      <c r="A155" s="49">
        <v>38229</v>
      </c>
      <c r="B155" s="47">
        <v>1099.1500000000001</v>
      </c>
      <c r="C155" s="27">
        <f t="shared" si="55"/>
        <v>-7.7813986657879752E-3</v>
      </c>
      <c r="D155" s="27">
        <f t="shared" si="56"/>
        <v>3.2272967450106549E-3</v>
      </c>
      <c r="E155" s="5">
        <f t="shared" si="36"/>
        <v>0</v>
      </c>
      <c r="F155" s="44">
        <v>1622.279</v>
      </c>
      <c r="G155" s="45">
        <v>1622.279</v>
      </c>
      <c r="H155" s="48">
        <v>1099.1500000000001</v>
      </c>
      <c r="I155" s="42">
        <v>15.44</v>
      </c>
      <c r="J155" s="16">
        <f t="shared" si="54"/>
        <v>0.15439999999999998</v>
      </c>
      <c r="K155" s="16">
        <f t="shared" si="37"/>
        <v>2.8413925864850698E-2</v>
      </c>
      <c r="L155" s="51">
        <f>VLOOKUP(A155,LIBOR!$A$3:B2250,2,1)</f>
        <v>1.56</v>
      </c>
      <c r="M155">
        <v>321567.21000000002</v>
      </c>
      <c r="N155" s="2">
        <v>333866.40000000002</v>
      </c>
      <c r="O155" s="16">
        <f t="shared" si="57"/>
        <v>6.1024714910671675E-5</v>
      </c>
      <c r="P155" s="16">
        <f t="shared" si="48"/>
        <v>0.12598607413514928</v>
      </c>
      <c r="Q155" s="2">
        <f t="shared" si="34"/>
        <v>15.162000000000001</v>
      </c>
      <c r="R155" s="2">
        <f t="shared" si="35"/>
        <v>16.815999999999999</v>
      </c>
      <c r="S155" s="16">
        <f t="shared" si="49"/>
        <v>-1</v>
      </c>
      <c r="T155" s="16">
        <f t="shared" si="50"/>
        <v>0</v>
      </c>
      <c r="U155" s="16">
        <f>VLOOKUP(P155,Table!$D$6:$G$15,MATCH(VALUE(T155)&amp;"E",Table!$D$5:$G$5,0),1)*IF(Y155=1,0,1)</f>
        <v>0.9</v>
      </c>
      <c r="V155" s="16">
        <f t="shared" si="51"/>
        <v>9.9999999999999978E-2</v>
      </c>
      <c r="W155" s="16">
        <f t="shared" si="40"/>
        <v>90514.281315421336</v>
      </c>
      <c r="X155" s="16">
        <f t="shared" si="52"/>
        <v>-9.022332989190307E-4</v>
      </c>
      <c r="Y155" s="16">
        <f t="shared" si="41"/>
        <v>0</v>
      </c>
      <c r="Z155" s="16">
        <f t="shared" si="53"/>
        <v>0</v>
      </c>
      <c r="AA155" s="16">
        <f t="shared" si="38"/>
        <v>0</v>
      </c>
      <c r="AB155" s="2">
        <f t="shared" si="42"/>
        <v>93424.732919829228</v>
      </c>
      <c r="AE155" s="16" t="str">
        <f t="shared" si="39"/>
        <v/>
      </c>
      <c r="AG155" s="16">
        <f t="shared" si="45"/>
        <v>50.259866485827594</v>
      </c>
      <c r="AH155" s="24">
        <f t="shared" si="43"/>
        <v>53.314100222873712</v>
      </c>
      <c r="AL155" s="2">
        <f t="shared" si="46"/>
        <v>58.471068427244184</v>
      </c>
      <c r="AM155" s="27">
        <f t="shared" si="47"/>
        <v>-8.8196921025777253E-2</v>
      </c>
      <c r="AN155" s="35">
        <v>0</v>
      </c>
      <c r="AP155" s="2" t="str">
        <f t="shared" si="44"/>
        <v/>
      </c>
    </row>
    <row r="156" spans="1:42" x14ac:dyDescent="0.25">
      <c r="A156" s="49">
        <v>38230</v>
      </c>
      <c r="B156" s="47">
        <v>1104.24</v>
      </c>
      <c r="C156" s="27">
        <f t="shared" si="55"/>
        <v>4.6308511122230556E-3</v>
      </c>
      <c r="D156" s="27">
        <f t="shared" si="56"/>
        <v>7.3926834880748693E-3</v>
      </c>
      <c r="E156" s="5">
        <f t="shared" si="36"/>
        <v>0</v>
      </c>
      <c r="F156" s="44">
        <v>1629.828</v>
      </c>
      <c r="G156" s="45">
        <v>1629.828</v>
      </c>
      <c r="H156" s="48">
        <v>1104.24</v>
      </c>
      <c r="I156" s="42">
        <v>15.29</v>
      </c>
      <c r="J156" s="16">
        <f t="shared" si="54"/>
        <v>0.15289999999999998</v>
      </c>
      <c r="K156" s="16">
        <f t="shared" si="37"/>
        <v>2.5099414453025826E-2</v>
      </c>
      <c r="L156" s="51">
        <f>VLOOKUP(A156,LIBOR!$A$3:B2251,2,1)</f>
        <v>1.625</v>
      </c>
      <c r="M156">
        <v>318890.15999999997</v>
      </c>
      <c r="N156" s="2">
        <v>331072.28000000003</v>
      </c>
      <c r="O156" s="16">
        <f t="shared" si="57"/>
        <v>2.1345894219128123E-5</v>
      </c>
      <c r="P156" s="16">
        <f t="shared" si="48"/>
        <v>0.12780058554697415</v>
      </c>
      <c r="Q156" s="2">
        <f t="shared" ref="Q156:Q219" si="58">SUM($I151:$I155)/5</f>
        <v>15.074000000000002</v>
      </c>
      <c r="R156" s="2">
        <f t="shared" ref="R156:R219" si="59">SUM($I136:$I155)/20</f>
        <v>16.819499999999998</v>
      </c>
      <c r="S156" s="16">
        <f t="shared" si="49"/>
        <v>-1</v>
      </c>
      <c r="T156" s="16">
        <f t="shared" si="50"/>
        <v>0</v>
      </c>
      <c r="U156" s="16">
        <f>VLOOKUP(P156,Table!$D$6:$G$15,MATCH(VALUE(T156)&amp;"E",Table!$D$5:$G$5,0),1)*IF(Y156=1,0,1)</f>
        <v>0.9</v>
      </c>
      <c r="V156" s="16">
        <f t="shared" si="51"/>
        <v>9.9999999999999978E-2</v>
      </c>
      <c r="W156" s="16">
        <f t="shared" si="40"/>
        <v>90815.772471879594</v>
      </c>
      <c r="X156" s="16">
        <f t="shared" si="52"/>
        <v>-3.2820875063389598E-3</v>
      </c>
      <c r="Y156" s="16">
        <f t="shared" si="41"/>
        <v>0</v>
      </c>
      <c r="Z156" s="16">
        <f t="shared" si="53"/>
        <v>0</v>
      </c>
      <c r="AA156" s="16">
        <f t="shared" si="38"/>
        <v>0</v>
      </c>
      <c r="AB156" s="2">
        <f t="shared" si="42"/>
        <v>93738.219268274042</v>
      </c>
      <c r="AE156" s="16" t="str">
        <f t="shared" si="39"/>
        <v/>
      </c>
      <c r="AG156" s="16">
        <f t="shared" si="45"/>
        <v>50.428513283367671</v>
      </c>
      <c r="AH156" s="24">
        <f t="shared" si="43"/>
        <v>53.491603207065161</v>
      </c>
      <c r="AL156" s="2">
        <f t="shared" si="46"/>
        <v>58.471068427244184</v>
      </c>
      <c r="AM156" s="27">
        <f t="shared" si="47"/>
        <v>-8.5161180633717914E-2</v>
      </c>
      <c r="AN156" s="35">
        <v>0</v>
      </c>
      <c r="AP156" s="2" t="str">
        <f t="shared" si="44"/>
        <v/>
      </c>
    </row>
    <row r="157" spans="1:42" x14ac:dyDescent="0.25">
      <c r="A157" s="49">
        <v>38231</v>
      </c>
      <c r="B157" s="47">
        <v>1105.9100000000001</v>
      </c>
      <c r="C157" s="27">
        <f t="shared" si="55"/>
        <v>1.5123523871622968E-3</v>
      </c>
      <c r="D157" s="27">
        <f t="shared" si="56"/>
        <v>9.0459799494269078E-4</v>
      </c>
      <c r="E157" s="5">
        <f t="shared" si="36"/>
        <v>0</v>
      </c>
      <c r="F157" s="44">
        <v>1632.819</v>
      </c>
      <c r="G157" s="45">
        <v>1632.819</v>
      </c>
      <c r="H157" s="48">
        <v>1105.9100000000001</v>
      </c>
      <c r="I157" s="42">
        <v>14.91</v>
      </c>
      <c r="J157" s="16">
        <f t="shared" si="54"/>
        <v>0.14910000000000001</v>
      </c>
      <c r="K157" s="16">
        <f t="shared" si="37"/>
        <v>2.0407441511388208E-2</v>
      </c>
      <c r="L157" s="51">
        <f>VLOOKUP(A157,LIBOR!$A$3:B2252,2,1)</f>
        <v>1.5962500000000002</v>
      </c>
      <c r="M157">
        <v>315083.42</v>
      </c>
      <c r="N157" s="2">
        <v>327105.55</v>
      </c>
      <c r="O157" s="16">
        <f t="shared" si="57"/>
        <v>2.2837554646412563E-6</v>
      </c>
      <c r="P157" s="16">
        <f t="shared" si="48"/>
        <v>0.1286925584886118</v>
      </c>
      <c r="Q157" s="2">
        <f t="shared" si="58"/>
        <v>15.065999999999999</v>
      </c>
      <c r="R157" s="2">
        <f t="shared" si="59"/>
        <v>16.782500000000002</v>
      </c>
      <c r="S157" s="16">
        <f t="shared" si="49"/>
        <v>-1</v>
      </c>
      <c r="T157" s="16">
        <f t="shared" si="50"/>
        <v>0</v>
      </c>
      <c r="U157" s="16">
        <f>VLOOKUP(P157,Table!$D$6:$G$15,MATCH(VALUE(T157)&amp;"E",Table!$D$5:$G$5,0),1)*IF(Y157=1,0,1)</f>
        <v>0.9</v>
      </c>
      <c r="V157" s="16">
        <f t="shared" si="51"/>
        <v>9.9999999999999978E-2</v>
      </c>
      <c r="W157" s="16">
        <f t="shared" si="40"/>
        <v>90830.572802864233</v>
      </c>
      <c r="X157" s="16">
        <f t="shared" si="52"/>
        <v>1.6832161109863186E-3</v>
      </c>
      <c r="Y157" s="16">
        <f t="shared" si="41"/>
        <v>0</v>
      </c>
      <c r="Z157" s="16">
        <f t="shared" si="53"/>
        <v>0</v>
      </c>
      <c r="AA157" s="16">
        <f t="shared" si="38"/>
        <v>0</v>
      </c>
      <c r="AB157" s="2">
        <f t="shared" si="42"/>
        <v>93781.142019092877</v>
      </c>
      <c r="AE157" s="16" t="str">
        <f t="shared" si="39"/>
        <v/>
      </c>
      <c r="AG157" s="16">
        <f t="shared" si="45"/>
        <v>50.451604510475704</v>
      </c>
      <c r="AH157" s="24">
        <f t="shared" si="43"/>
        <v>53.514704138992791</v>
      </c>
      <c r="AL157" s="2">
        <f t="shared" si="46"/>
        <v>58.471068427244184</v>
      </c>
      <c r="AM157" s="27">
        <f t="shared" si="47"/>
        <v>-8.4766097517417816E-2</v>
      </c>
      <c r="AN157" s="35">
        <v>0</v>
      </c>
      <c r="AP157" s="2" t="str">
        <f t="shared" si="44"/>
        <v/>
      </c>
    </row>
    <row r="158" spans="1:42" x14ac:dyDescent="0.25">
      <c r="A158" s="49">
        <v>38232</v>
      </c>
      <c r="B158" s="47">
        <v>1118.31</v>
      </c>
      <c r="C158" s="27">
        <f t="shared" si="55"/>
        <v>1.1212485645305525E-2</v>
      </c>
      <c r="D158" s="27">
        <f t="shared" si="56"/>
        <v>1.1999432322553627E-2</v>
      </c>
      <c r="E158" s="5">
        <f t="shared" si="36"/>
        <v>0</v>
      </c>
      <c r="F158" s="44">
        <v>1651.14</v>
      </c>
      <c r="G158" s="45">
        <v>1651.14</v>
      </c>
      <c r="H158" s="48">
        <v>1118.31</v>
      </c>
      <c r="I158" s="42">
        <v>14.28</v>
      </c>
      <c r="J158" s="16">
        <f t="shared" si="54"/>
        <v>0.14279999999999998</v>
      </c>
      <c r="K158" s="16">
        <f t="shared" si="37"/>
        <v>1.4884580570159844E-2</v>
      </c>
      <c r="L158" s="51">
        <f>VLOOKUP(A158,LIBOR!$A$3:B2253,2,1)</f>
        <v>1.5587500000000001</v>
      </c>
      <c r="M158">
        <v>302179.24</v>
      </c>
      <c r="N158" s="2">
        <v>313694.62</v>
      </c>
      <c r="O158" s="16">
        <f t="shared" si="57"/>
        <v>1.2432454467663635E-4</v>
      </c>
      <c r="P158" s="16">
        <f t="shared" si="48"/>
        <v>0.12791541942984014</v>
      </c>
      <c r="Q158" s="2">
        <f t="shared" si="58"/>
        <v>15.052000000000001</v>
      </c>
      <c r="R158" s="2">
        <f t="shared" si="59"/>
        <v>16.717500000000005</v>
      </c>
      <c r="S158" s="16">
        <f t="shared" si="49"/>
        <v>-1</v>
      </c>
      <c r="T158" s="16">
        <f t="shared" si="50"/>
        <v>0</v>
      </c>
      <c r="U158" s="16">
        <f>VLOOKUP(P158,Table!$D$6:$G$15,MATCH(VALUE(T158)&amp;"E",Table!$D$5:$G$5,0),1)*IF(Y158=1,0,1)</f>
        <v>0.9</v>
      </c>
      <c r="V158" s="16">
        <f t="shared" si="51"/>
        <v>9.9999999999999978E-2</v>
      </c>
      <c r="W158" s="16">
        <f t="shared" si="40"/>
        <v>91374.771337865488</v>
      </c>
      <c r="X158" s="16">
        <f t="shared" si="52"/>
        <v>-1.5627738098571431E-3</v>
      </c>
      <c r="Y158" s="16">
        <f t="shared" si="41"/>
        <v>0</v>
      </c>
      <c r="Z158" s="16">
        <f t="shared" si="53"/>
        <v>0</v>
      </c>
      <c r="AA158" s="16">
        <f t="shared" si="38"/>
        <v>0</v>
      </c>
      <c r="AB158" s="2">
        <f t="shared" si="42"/>
        <v>94344.104998453578</v>
      </c>
      <c r="AE158" s="16" t="str">
        <f t="shared" si="39"/>
        <v/>
      </c>
      <c r="AG158" s="16">
        <f t="shared" si="45"/>
        <v>50.754462686194685</v>
      </c>
      <c r="AH158" s="24">
        <f t="shared" si="43"/>
        <v>53.834548721754025</v>
      </c>
      <c r="AL158" s="2">
        <f t="shared" si="46"/>
        <v>58.471068427244184</v>
      </c>
      <c r="AM158" s="27">
        <f t="shared" si="47"/>
        <v>-7.9295963460277785E-2</v>
      </c>
      <c r="AN158" s="35">
        <v>0</v>
      </c>
      <c r="AP158" s="2" t="str">
        <f t="shared" si="44"/>
        <v/>
      </c>
    </row>
    <row r="159" spans="1:42" x14ac:dyDescent="0.25">
      <c r="A159" s="49">
        <v>38233</v>
      </c>
      <c r="B159" s="47">
        <v>1113.6300000000001</v>
      </c>
      <c r="C159" s="27">
        <f t="shared" si="55"/>
        <v>-4.1848861228102052E-3</v>
      </c>
      <c r="D159" s="27">
        <f t="shared" si="56"/>
        <v>5.3894043560926974E-3</v>
      </c>
      <c r="E159" s="5">
        <f t="shared" si="36"/>
        <v>0</v>
      </c>
      <c r="F159" s="44">
        <v>1644.2529999999999</v>
      </c>
      <c r="G159" s="45">
        <v>1644.2529999999999</v>
      </c>
      <c r="H159" s="48">
        <v>1113.6300000000001</v>
      </c>
      <c r="I159" s="42">
        <v>13.91</v>
      </c>
      <c r="J159" s="16">
        <f t="shared" si="54"/>
        <v>0.1391</v>
      </c>
      <c r="K159" s="16">
        <f t="shared" si="37"/>
        <v>7.4398369105621309E-3</v>
      </c>
      <c r="L159" s="51">
        <f>VLOOKUP(A159,LIBOR!$A$3:B2254,2,1)</f>
        <v>1.5475000000000001</v>
      </c>
      <c r="M159">
        <v>300115.19</v>
      </c>
      <c r="N159" s="2">
        <v>311538.12</v>
      </c>
      <c r="O159" s="16">
        <f t="shared" si="57"/>
        <v>1.7586845138141277E-5</v>
      </c>
      <c r="P159" s="16">
        <f t="shared" si="48"/>
        <v>0.13166016308943787</v>
      </c>
      <c r="Q159" s="2">
        <f t="shared" si="58"/>
        <v>14.925999999999998</v>
      </c>
      <c r="R159" s="2">
        <f t="shared" si="59"/>
        <v>16.515499999999999</v>
      </c>
      <c r="S159" s="16">
        <f t="shared" si="49"/>
        <v>-1</v>
      </c>
      <c r="T159" s="16">
        <f t="shared" si="50"/>
        <v>-1</v>
      </c>
      <c r="U159" s="16">
        <f>VLOOKUP(P159,Table!$D$6:$G$15,MATCH(VALUE(T159)&amp;"E",Table!$D$5:$G$5,0),1)*IF(Y159=1,0,1)</f>
        <v>0.97499999999999998</v>
      </c>
      <c r="V159" s="16">
        <f t="shared" si="51"/>
        <v>2.5000000000000022E-2</v>
      </c>
      <c r="W159" s="16">
        <f t="shared" si="40"/>
        <v>90967.801855493177</v>
      </c>
      <c r="X159" s="16">
        <f t="shared" si="52"/>
        <v>4.6801305528809678E-3</v>
      </c>
      <c r="Y159" s="16">
        <f t="shared" si="41"/>
        <v>0</v>
      </c>
      <c r="Z159" s="16">
        <f t="shared" si="53"/>
        <v>0</v>
      </c>
      <c r="AA159" s="16">
        <f t="shared" si="38"/>
        <v>0</v>
      </c>
      <c r="AB159" s="2">
        <f t="shared" si="42"/>
        <v>93925.499574341477</v>
      </c>
      <c r="AE159" s="16" t="str">
        <f t="shared" si="39"/>
        <v/>
      </c>
      <c r="AG159" s="16">
        <f t="shared" si="45"/>
        <v>50.529264796207976</v>
      </c>
      <c r="AH159" s="24">
        <f t="shared" si="43"/>
        <v>53.594289513280941</v>
      </c>
      <c r="AL159" s="2">
        <f t="shared" si="46"/>
        <v>58.471068427244184</v>
      </c>
      <c r="AM159" s="27">
        <f t="shared" si="47"/>
        <v>-8.3404990624233899E-2</v>
      </c>
      <c r="AN159" s="35">
        <v>0</v>
      </c>
      <c r="AP159" s="2" t="str">
        <f t="shared" si="44"/>
        <v/>
      </c>
    </row>
    <row r="160" spans="1:42" x14ac:dyDescent="0.25">
      <c r="A160" s="49">
        <v>38237</v>
      </c>
      <c r="B160" s="47">
        <v>1121.3</v>
      </c>
      <c r="C160" s="27">
        <f t="shared" si="55"/>
        <v>6.8873862952685272E-3</v>
      </c>
      <c r="D160" s="27">
        <f t="shared" si="56"/>
        <v>2.00581893171492E-2</v>
      </c>
      <c r="E160" s="5">
        <f t="shared" si="36"/>
        <v>0</v>
      </c>
      <c r="F160" s="44">
        <v>1655.6479999999999</v>
      </c>
      <c r="G160" s="45">
        <v>1655.6479999999999</v>
      </c>
      <c r="H160" s="48">
        <v>1121.3</v>
      </c>
      <c r="I160" s="42">
        <v>14.07</v>
      </c>
      <c r="J160" s="16">
        <f t="shared" si="54"/>
        <v>0.14069999999999999</v>
      </c>
      <c r="K160" s="16">
        <f t="shared" si="37"/>
        <v>8.3172406906954766E-3</v>
      </c>
      <c r="L160" s="51">
        <f>VLOOKUP(A160,LIBOR!$A$3:B2255,2,1)</f>
        <v>1.5687500000000001</v>
      </c>
      <c r="M160">
        <v>293529.49</v>
      </c>
      <c r="N160" s="2">
        <v>304646.94</v>
      </c>
      <c r="O160" s="16">
        <f t="shared" si="57"/>
        <v>4.7111429137466864E-5</v>
      </c>
      <c r="P160" s="16">
        <f t="shared" si="48"/>
        <v>0.13238275930930452</v>
      </c>
      <c r="Q160" s="2">
        <f t="shared" si="58"/>
        <v>14.766</v>
      </c>
      <c r="R160" s="2">
        <f t="shared" si="59"/>
        <v>16.244000000000003</v>
      </c>
      <c r="S160" s="16">
        <f t="shared" si="49"/>
        <v>-1</v>
      </c>
      <c r="T160" s="16">
        <f t="shared" si="50"/>
        <v>-1</v>
      </c>
      <c r="U160" s="16">
        <f>VLOOKUP(P160,Table!$D$6:$G$15,MATCH(VALUE(T160)&amp;"E",Table!$D$5:$G$5,0),1)*IF(Y160=1,0,1)</f>
        <v>0.97499999999999998</v>
      </c>
      <c r="V160" s="16">
        <f t="shared" si="51"/>
        <v>2.5000000000000022E-2</v>
      </c>
      <c r="W160" s="16">
        <f t="shared" si="40"/>
        <v>91528.364108542577</v>
      </c>
      <c r="X160" s="16">
        <f t="shared" si="52"/>
        <v>-7.3918588736443525E-4</v>
      </c>
      <c r="Y160" s="16">
        <f t="shared" si="41"/>
        <v>0</v>
      </c>
      <c r="Z160" s="16">
        <f t="shared" si="53"/>
        <v>0</v>
      </c>
      <c r="AA160" s="16">
        <f t="shared" si="38"/>
        <v>0</v>
      </c>
      <c r="AB160" s="2">
        <f t="shared" si="42"/>
        <v>94508.621577732585</v>
      </c>
      <c r="AE160" s="16" t="str">
        <f t="shared" si="39"/>
        <v/>
      </c>
      <c r="AG160" s="16">
        <f t="shared" si="45"/>
        <v>50.842967957238528</v>
      </c>
      <c r="AH160" s="24">
        <f t="shared" si="43"/>
        <v>53.921407307526344</v>
      </c>
      <c r="AL160" s="2">
        <f t="shared" si="46"/>
        <v>58.471068427244184</v>
      </c>
      <c r="AM160" s="27">
        <f t="shared" si="47"/>
        <v>-7.7810466647774801E-2</v>
      </c>
      <c r="AN160" s="35">
        <v>0</v>
      </c>
      <c r="AP160" s="2" t="str">
        <f t="shared" si="44"/>
        <v/>
      </c>
    </row>
    <row r="161" spans="1:42" x14ac:dyDescent="0.25">
      <c r="A161" s="49">
        <v>38238</v>
      </c>
      <c r="B161" s="47">
        <v>1116.27</v>
      </c>
      <c r="C161" s="27">
        <f t="shared" si="55"/>
        <v>-4.4858646214215314E-3</v>
      </c>
      <c r="D161" s="27">
        <f t="shared" si="56"/>
        <v>1.0941473583504613E-2</v>
      </c>
      <c r="E161" s="5">
        <f t="shared" si="36"/>
        <v>0</v>
      </c>
      <c r="F161" s="44">
        <v>1648.52</v>
      </c>
      <c r="G161" s="45">
        <v>1648.52</v>
      </c>
      <c r="H161" s="48">
        <v>1116.27</v>
      </c>
      <c r="I161" s="42">
        <v>14.06</v>
      </c>
      <c r="J161" s="16">
        <f t="shared" si="54"/>
        <v>0.1406</v>
      </c>
      <c r="K161" s="16">
        <f t="shared" si="37"/>
        <v>1.8275296067363833E-2</v>
      </c>
      <c r="L161" s="51">
        <f>VLOOKUP(A161,LIBOR!$A$3:B2256,2,1)</f>
        <v>1.56</v>
      </c>
      <c r="M161">
        <v>292351.34999999998</v>
      </c>
      <c r="N161" s="2">
        <v>303410.31</v>
      </c>
      <c r="O161" s="16">
        <f t="shared" si="57"/>
        <v>2.0213623081879235E-5</v>
      </c>
      <c r="P161" s="16">
        <f t="shared" si="48"/>
        <v>0.12232470393263617</v>
      </c>
      <c r="Q161" s="2">
        <f t="shared" si="58"/>
        <v>14.492000000000001</v>
      </c>
      <c r="R161" s="2">
        <f t="shared" si="59"/>
        <v>16.003</v>
      </c>
      <c r="S161" s="16">
        <f t="shared" si="49"/>
        <v>-1</v>
      </c>
      <c r="T161" s="16">
        <f t="shared" si="50"/>
        <v>-1</v>
      </c>
      <c r="U161" s="16">
        <f>VLOOKUP(P161,Table!$D$6:$G$15,MATCH(VALUE(T161)&amp;"E",Table!$D$5:$G$5,0),1)*IF(Y161=1,0,1)</f>
        <v>0.97499999999999998</v>
      </c>
      <c r="V161" s="16">
        <f t="shared" si="51"/>
        <v>2.5000000000000022E-2</v>
      </c>
      <c r="W161" s="16">
        <f t="shared" si="40"/>
        <v>91118.756502364689</v>
      </c>
      <c r="X161" s="16">
        <f t="shared" si="52"/>
        <v>1.1203566756359695E-2</v>
      </c>
      <c r="Y161" s="16">
        <f t="shared" si="41"/>
        <v>0</v>
      </c>
      <c r="Z161" s="16">
        <f t="shared" si="53"/>
        <v>0</v>
      </c>
      <c r="AA161" s="16">
        <f t="shared" si="38"/>
        <v>0</v>
      </c>
      <c r="AB161" s="2">
        <f t="shared" si="42"/>
        <v>94102.425985179827</v>
      </c>
      <c r="AE161" s="16" t="str">
        <f t="shared" si="39"/>
        <v/>
      </c>
      <c r="AG161" s="16">
        <f t="shared" si="45"/>
        <v>50.624446205976447</v>
      </c>
      <c r="AH161" s="24">
        <f t="shared" si="43"/>
        <v>53.688257102197362</v>
      </c>
      <c r="AL161" s="2">
        <f t="shared" si="46"/>
        <v>58.471068427244184</v>
      </c>
      <c r="AM161" s="27">
        <f t="shared" si="47"/>
        <v>-8.1797912261481809E-2</v>
      </c>
      <c r="AN161" s="35">
        <v>0</v>
      </c>
      <c r="AP161" s="2" t="str">
        <f t="shared" si="44"/>
        <v/>
      </c>
    </row>
    <row r="162" spans="1:42" x14ac:dyDescent="0.25">
      <c r="A162" s="49">
        <v>38239</v>
      </c>
      <c r="B162" s="47">
        <v>1118.3800000000001</v>
      </c>
      <c r="C162" s="27">
        <f t="shared" si="55"/>
        <v>1.8902236914009052E-3</v>
      </c>
      <c r="D162" s="27">
        <f t="shared" si="56"/>
        <v>1.1319344887743221E-2</v>
      </c>
      <c r="E162" s="5">
        <f t="shared" si="36"/>
        <v>0</v>
      </c>
      <c r="F162" s="44">
        <v>1651.652</v>
      </c>
      <c r="G162" s="45">
        <v>1651.652</v>
      </c>
      <c r="H162" s="48">
        <v>1118.3800000000001</v>
      </c>
      <c r="I162" s="42">
        <v>14.01</v>
      </c>
      <c r="J162" s="16">
        <f t="shared" si="54"/>
        <v>0.1401</v>
      </c>
      <c r="K162" s="16">
        <f t="shared" si="37"/>
        <v>2.8714834182607146E-2</v>
      </c>
      <c r="L162" s="51">
        <f>VLOOKUP(A162,LIBOR!$A$3:B2257,2,1)</f>
        <v>1.5575000000000001</v>
      </c>
      <c r="M162">
        <v>289964.90999999997</v>
      </c>
      <c r="N162" s="2">
        <v>300919.78999999998</v>
      </c>
      <c r="O162" s="16">
        <f t="shared" si="57"/>
        <v>3.5662036191432277E-6</v>
      </c>
      <c r="P162" s="16">
        <f t="shared" si="48"/>
        <v>0.11138516581739286</v>
      </c>
      <c r="Q162" s="2">
        <f t="shared" si="58"/>
        <v>14.245999999999999</v>
      </c>
      <c r="R162" s="2">
        <f t="shared" si="59"/>
        <v>15.8325</v>
      </c>
      <c r="S162" s="16">
        <f t="shared" si="49"/>
        <v>-1</v>
      </c>
      <c r="T162" s="16">
        <f t="shared" si="50"/>
        <v>-1</v>
      </c>
      <c r="U162" s="16">
        <f>VLOOKUP(P162,Table!$D$6:$G$15,MATCH(VALUE(T162)&amp;"E",Table!$D$5:$G$5,0),1)*IF(Y162=1,0,1)</f>
        <v>0.97499999999999998</v>
      </c>
      <c r="V162" s="16">
        <f t="shared" si="51"/>
        <v>2.5000000000000022E-2</v>
      </c>
      <c r="W162" s="16">
        <f t="shared" si="40"/>
        <v>91267.986932668631</v>
      </c>
      <c r="X162" s="16">
        <f t="shared" si="52"/>
        <v>3.33624900431162E-3</v>
      </c>
      <c r="Y162" s="16">
        <f t="shared" si="41"/>
        <v>0</v>
      </c>
      <c r="Z162" s="16">
        <f t="shared" si="53"/>
        <v>0</v>
      </c>
      <c r="AA162" s="16">
        <f t="shared" si="38"/>
        <v>0</v>
      </c>
      <c r="AB162" s="2">
        <f t="shared" si="42"/>
        <v>94257.536507117577</v>
      </c>
      <c r="AE162" s="16" t="str">
        <f t="shared" si="39"/>
        <v/>
      </c>
      <c r="AG162" s="16">
        <f t="shared" si="45"/>
        <v>50.707891283949834</v>
      </c>
      <c r="AH162" s="24">
        <f t="shared" si="43"/>
        <v>53.775352639390832</v>
      </c>
      <c r="AL162" s="2">
        <f t="shared" si="46"/>
        <v>58.471068427244184</v>
      </c>
      <c r="AM162" s="27">
        <f t="shared" si="47"/>
        <v>-8.0308362993165683E-2</v>
      </c>
      <c r="AN162" s="35">
        <v>0</v>
      </c>
      <c r="AP162" s="2" t="str">
        <f t="shared" si="44"/>
        <v/>
      </c>
    </row>
    <row r="163" spans="1:42" x14ac:dyDescent="0.25">
      <c r="A163" s="49">
        <v>38240</v>
      </c>
      <c r="B163" s="47">
        <v>1123.92</v>
      </c>
      <c r="C163" s="27">
        <f t="shared" si="55"/>
        <v>4.9535935907294437E-3</v>
      </c>
      <c r="D163" s="27">
        <f t="shared" si="56"/>
        <v>5.0604528331671395E-3</v>
      </c>
      <c r="E163" s="5">
        <f t="shared" si="36"/>
        <v>0</v>
      </c>
      <c r="F163" s="44">
        <v>1659.836</v>
      </c>
      <c r="G163" s="45">
        <v>1659.836</v>
      </c>
      <c r="H163" s="48">
        <v>1123.92</v>
      </c>
      <c r="I163" s="42">
        <v>13.76</v>
      </c>
      <c r="J163" s="16">
        <f t="shared" si="54"/>
        <v>0.1376</v>
      </c>
      <c r="K163" s="16">
        <f t="shared" si="37"/>
        <v>2.6102409459686657E-2</v>
      </c>
      <c r="L163" s="51">
        <f>VLOOKUP(A163,LIBOR!$A$3:B2258,2,1)</f>
        <v>1.5387500000000001</v>
      </c>
      <c r="M163">
        <v>286547.08</v>
      </c>
      <c r="N163" s="2">
        <v>297359.14</v>
      </c>
      <c r="O163" s="16">
        <f t="shared" si="57"/>
        <v>2.4417087206430865E-5</v>
      </c>
      <c r="P163" s="16">
        <f t="shared" si="48"/>
        <v>0.11149759054031334</v>
      </c>
      <c r="Q163" s="2">
        <f t="shared" si="58"/>
        <v>14.065999999999999</v>
      </c>
      <c r="R163" s="2">
        <f t="shared" si="59"/>
        <v>15.631</v>
      </c>
      <c r="S163" s="16">
        <f t="shared" si="49"/>
        <v>-1</v>
      </c>
      <c r="T163" s="16">
        <f t="shared" si="50"/>
        <v>-1</v>
      </c>
      <c r="U163" s="16">
        <f>VLOOKUP(P163,Table!$D$6:$G$15,MATCH(VALUE(T163)&amp;"E",Table!$D$5:$G$5,0),1)*IF(Y163=1,0,1)</f>
        <v>0.97499999999999998</v>
      </c>
      <c r="V163" s="16">
        <f t="shared" si="51"/>
        <v>2.5000000000000022E-2</v>
      </c>
      <c r="W163" s="16">
        <f t="shared" si="40"/>
        <v>91681.790497761758</v>
      </c>
      <c r="X163" s="16">
        <f t="shared" si="52"/>
        <v>4.8157147566794123E-3</v>
      </c>
      <c r="Y163" s="16">
        <f t="shared" si="41"/>
        <v>0</v>
      </c>
      <c r="Z163" s="16">
        <f t="shared" si="53"/>
        <v>0</v>
      </c>
      <c r="AA163" s="16">
        <f t="shared" si="38"/>
        <v>0</v>
      </c>
      <c r="AB163" s="2">
        <f t="shared" si="42"/>
        <v>94685.134578037221</v>
      </c>
      <c r="AE163" s="16" t="str">
        <f t="shared" si="39"/>
        <v/>
      </c>
      <c r="AG163" s="16">
        <f t="shared" si="45"/>
        <v>50.937926963821255</v>
      </c>
      <c r="AH163" s="24">
        <f t="shared" si="43"/>
        <v>54.017897835355107</v>
      </c>
      <c r="AL163" s="2">
        <f t="shared" si="46"/>
        <v>58.471068427244184</v>
      </c>
      <c r="AM163" s="27">
        <f t="shared" si="47"/>
        <v>-7.6160239784743733E-2</v>
      </c>
      <c r="AN163" s="35">
        <v>0</v>
      </c>
      <c r="AP163" s="2" t="str">
        <f t="shared" si="44"/>
        <v/>
      </c>
    </row>
    <row r="164" spans="1:42" x14ac:dyDescent="0.25">
      <c r="A164" s="49">
        <v>38243</v>
      </c>
      <c r="B164" s="47">
        <v>1125.82</v>
      </c>
      <c r="C164" s="27">
        <f t="shared" si="55"/>
        <v>1.6905117801977454E-3</v>
      </c>
      <c r="D164" s="27">
        <f t="shared" si="56"/>
        <v>1.093585073617509E-2</v>
      </c>
      <c r="E164" s="5">
        <f t="shared" si="36"/>
        <v>0</v>
      </c>
      <c r="F164" s="44">
        <v>1663.098</v>
      </c>
      <c r="G164" s="45">
        <v>1663.098</v>
      </c>
      <c r="H164" s="48">
        <v>1125.82</v>
      </c>
      <c r="I164" s="42">
        <v>13.17</v>
      </c>
      <c r="J164" s="16">
        <f t="shared" si="54"/>
        <v>0.13170000000000001</v>
      </c>
      <c r="K164" s="16">
        <f t="shared" si="37"/>
        <v>2.773807161983724E-2</v>
      </c>
      <c r="L164" s="51">
        <f>VLOOKUP(A164,LIBOR!$A$3:B2259,2,1)</f>
        <v>1.55</v>
      </c>
      <c r="M164">
        <v>281423.11</v>
      </c>
      <c r="N164" s="2">
        <v>292001.23</v>
      </c>
      <c r="O164" s="16">
        <f t="shared" si="57"/>
        <v>2.8530063586785069E-6</v>
      </c>
      <c r="P164" s="16">
        <f t="shared" si="48"/>
        <v>0.10396192838016277</v>
      </c>
      <c r="Q164" s="2">
        <f t="shared" si="58"/>
        <v>13.962</v>
      </c>
      <c r="R164" s="2">
        <f t="shared" si="59"/>
        <v>15.364999999999998</v>
      </c>
      <c r="S164" s="16">
        <f t="shared" si="49"/>
        <v>-1</v>
      </c>
      <c r="T164" s="16">
        <f t="shared" si="50"/>
        <v>-1</v>
      </c>
      <c r="U164" s="16">
        <f>VLOOKUP(P164,Table!$D$6:$G$15,MATCH(VALUE(T164)&amp;"E",Table!$D$5:$G$5,0),1)*IF(Y164=1,0,1)</f>
        <v>0.97499999999999998</v>
      </c>
      <c r="V164" s="16">
        <f t="shared" si="51"/>
        <v>2.5000000000000022E-2</v>
      </c>
      <c r="W164" s="16">
        <f t="shared" si="40"/>
        <v>91791.606136462986</v>
      </c>
      <c r="X164" s="16">
        <f t="shared" si="52"/>
        <v>3.3599992142365753E-3</v>
      </c>
      <c r="Y164" s="16">
        <f t="shared" si="41"/>
        <v>0</v>
      </c>
      <c r="Z164" s="16">
        <f t="shared" si="53"/>
        <v>0</v>
      </c>
      <c r="AA164" s="16">
        <f t="shared" si="38"/>
        <v>0</v>
      </c>
      <c r="AB164" s="2">
        <f t="shared" si="42"/>
        <v>94824.234492410804</v>
      </c>
      <c r="AE164" s="16" t="str">
        <f t="shared" si="39"/>
        <v/>
      </c>
      <c r="AG164" s="16">
        <f t="shared" si="45"/>
        <v>51.012758787323556</v>
      </c>
      <c r="AH164" s="24">
        <f t="shared" si="43"/>
        <v>54.09303045620846</v>
      </c>
      <c r="AL164" s="2">
        <f t="shared" si="46"/>
        <v>58.471068427244184</v>
      </c>
      <c r="AM164" s="27">
        <f t="shared" si="47"/>
        <v>-7.4875285996925722E-2</v>
      </c>
      <c r="AN164" s="35">
        <v>0</v>
      </c>
      <c r="AP164" s="2" t="str">
        <f t="shared" si="44"/>
        <v/>
      </c>
    </row>
    <row r="165" spans="1:42" x14ac:dyDescent="0.25">
      <c r="A165" s="49">
        <v>38244</v>
      </c>
      <c r="B165" s="47">
        <v>1128.33</v>
      </c>
      <c r="C165" s="27">
        <f t="shared" si="55"/>
        <v>2.2294860634914926E-3</v>
      </c>
      <c r="D165" s="27">
        <f t="shared" si="56"/>
        <v>6.2779505043980555E-3</v>
      </c>
      <c r="E165" s="5">
        <f t="shared" si="36"/>
        <v>0</v>
      </c>
      <c r="F165" s="44">
        <v>1666.816</v>
      </c>
      <c r="G165" s="45">
        <v>1666.816</v>
      </c>
      <c r="H165" s="48">
        <v>1128.33</v>
      </c>
      <c r="I165" s="42">
        <v>13.56</v>
      </c>
      <c r="J165" s="16">
        <f t="shared" si="54"/>
        <v>0.1356</v>
      </c>
      <c r="K165" s="16">
        <f t="shared" si="37"/>
        <v>3.1982744239931554E-2</v>
      </c>
      <c r="L165" s="51">
        <f>VLOOKUP(A165,LIBOR!$A$3:B2260,2,1)</f>
        <v>1.5549999999999999</v>
      </c>
      <c r="M165">
        <v>274336.59999999998</v>
      </c>
      <c r="N165" s="2">
        <v>284635.02</v>
      </c>
      <c r="O165" s="16">
        <f t="shared" si="57"/>
        <v>4.959548808023482E-6</v>
      </c>
      <c r="P165" s="16">
        <f t="shared" si="48"/>
        <v>0.10361725576006844</v>
      </c>
      <c r="Q165" s="2">
        <f t="shared" si="58"/>
        <v>13.813999999999998</v>
      </c>
      <c r="R165" s="2">
        <f t="shared" si="59"/>
        <v>15.124499999999998</v>
      </c>
      <c r="S165" s="16">
        <f t="shared" si="49"/>
        <v>-1</v>
      </c>
      <c r="T165" s="16">
        <f t="shared" si="50"/>
        <v>-1</v>
      </c>
      <c r="U165" s="16">
        <f>VLOOKUP(P165,Table!$D$6:$G$15,MATCH(VALUE(T165)&amp;"E",Table!$D$5:$G$5,0),1)*IF(Y165=1,0,1)</f>
        <v>0.97499999999999998</v>
      </c>
      <c r="V165" s="16">
        <f t="shared" si="51"/>
        <v>2.5000000000000022E-2</v>
      </c>
      <c r="W165" s="16">
        <f t="shared" si="40"/>
        <v>91933.248194631422</v>
      </c>
      <c r="X165" s="16">
        <f t="shared" si="52"/>
        <v>9.0559985419726985E-3</v>
      </c>
      <c r="Y165" s="16">
        <f t="shared" si="41"/>
        <v>0</v>
      </c>
      <c r="Z165" s="16">
        <f t="shared" si="53"/>
        <v>0</v>
      </c>
      <c r="AA165" s="16">
        <f t="shared" si="38"/>
        <v>0</v>
      </c>
      <c r="AB165" s="2">
        <f t="shared" si="42"/>
        <v>94971.228426455054</v>
      </c>
      <c r="AE165" s="16" t="str">
        <f t="shared" si="39"/>
        <v/>
      </c>
      <c r="AG165" s="16">
        <f t="shared" si="45"/>
        <v>51.091837370353922</v>
      </c>
      <c r="AH165" s="24">
        <f t="shared" si="43"/>
        <v>54.175473908825779</v>
      </c>
      <c r="AL165" s="2">
        <f t="shared" si="46"/>
        <v>58.471068427244184</v>
      </c>
      <c r="AM165" s="27">
        <f t="shared" si="47"/>
        <v>-7.3465298889884845E-2</v>
      </c>
      <c r="AN165" s="35">
        <v>0</v>
      </c>
      <c r="AP165" s="2" t="str">
        <f t="shared" si="44"/>
        <v/>
      </c>
    </row>
    <row r="166" spans="1:42" x14ac:dyDescent="0.25">
      <c r="A166" s="49">
        <v>38245</v>
      </c>
      <c r="B166" s="47">
        <v>1120.3699999999999</v>
      </c>
      <c r="C166" s="27">
        <f t="shared" si="55"/>
        <v>-7.0546737213403876E-3</v>
      </c>
      <c r="D166" s="27">
        <f t="shared" si="56"/>
        <v>3.7091414044791993E-3</v>
      </c>
      <c r="E166" s="5">
        <f t="shared" si="36"/>
        <v>0</v>
      </c>
      <c r="F166" s="44">
        <v>1655.1010000000001</v>
      </c>
      <c r="G166" s="45">
        <v>1655.1010000000001</v>
      </c>
      <c r="H166" s="48">
        <v>1120.3699999999999</v>
      </c>
      <c r="I166" s="42">
        <v>14.64</v>
      </c>
      <c r="J166" s="16">
        <f t="shared" si="54"/>
        <v>0.1464</v>
      </c>
      <c r="K166" s="16">
        <f t="shared" si="37"/>
        <v>5.0412698137796197E-2</v>
      </c>
      <c r="L166" s="51">
        <f>VLOOKUP(A166,LIBOR!$A$3:B2261,2,1)</f>
        <v>1.5962500000000002</v>
      </c>
      <c r="M166">
        <v>279402.69</v>
      </c>
      <c r="N166" s="2">
        <v>289878.3</v>
      </c>
      <c r="O166" s="16">
        <f t="shared" si="57"/>
        <v>5.0121806432196611E-5</v>
      </c>
      <c r="P166" s="16">
        <f t="shared" si="48"/>
        <v>9.5987301862203805E-2</v>
      </c>
      <c r="Q166" s="2">
        <f t="shared" si="58"/>
        <v>13.712</v>
      </c>
      <c r="R166" s="2">
        <f t="shared" si="59"/>
        <v>14.924000000000001</v>
      </c>
      <c r="S166" s="16">
        <f t="shared" si="49"/>
        <v>-1</v>
      </c>
      <c r="T166" s="16">
        <f t="shared" si="50"/>
        <v>-1</v>
      </c>
      <c r="U166" s="16">
        <f>VLOOKUP(P166,Table!$D$6:$G$15,MATCH(VALUE(T166)&amp;"E",Table!$D$5:$G$5,0),1)*IF(Y166=1,0,1)</f>
        <v>0.97499999999999998</v>
      </c>
      <c r="V166" s="16">
        <f t="shared" si="51"/>
        <v>2.5000000000000022E-2</v>
      </c>
      <c r="W166" s="16">
        <f t="shared" si="40"/>
        <v>91343.240808092698</v>
      </c>
      <c r="X166" s="16">
        <f t="shared" si="52"/>
        <v>4.4235914192534143E-3</v>
      </c>
      <c r="Y166" s="16">
        <f t="shared" si="41"/>
        <v>0</v>
      </c>
      <c r="Z166" s="16">
        <f t="shared" si="53"/>
        <v>0</v>
      </c>
      <c r="AA166" s="16">
        <f t="shared" si="38"/>
        <v>0</v>
      </c>
      <c r="AB166" s="2">
        <f t="shared" si="42"/>
        <v>94364.267908108188</v>
      </c>
      <c r="AE166" s="16" t="str">
        <f t="shared" si="39"/>
        <v/>
      </c>
      <c r="AG166" s="16">
        <f t="shared" si="45"/>
        <v>50.765309761862284</v>
      </c>
      <c r="AH166" s="24">
        <f t="shared" si="43"/>
        <v>53.827837763797859</v>
      </c>
      <c r="AL166" s="2">
        <f t="shared" si="46"/>
        <v>58.471068427244184</v>
      </c>
      <c r="AM166" s="27">
        <f t="shared" si="47"/>
        <v>-7.9410737452556002E-2</v>
      </c>
      <c r="AN166" s="35">
        <v>0</v>
      </c>
      <c r="AP166" s="2" t="str">
        <f t="shared" si="44"/>
        <v/>
      </c>
    </row>
    <row r="167" spans="1:42" x14ac:dyDescent="0.25">
      <c r="A167" s="49">
        <v>38246</v>
      </c>
      <c r="B167" s="47">
        <v>1123.5</v>
      </c>
      <c r="C167" s="27">
        <f t="shared" si="55"/>
        <v>2.793719931808436E-3</v>
      </c>
      <c r="D167" s="27">
        <f t="shared" si="56"/>
        <v>4.6126376448867301E-3</v>
      </c>
      <c r="E167" s="5">
        <f t="shared" si="36"/>
        <v>0</v>
      </c>
      <c r="F167" s="44">
        <v>1659.78</v>
      </c>
      <c r="G167" s="45">
        <v>1659.78</v>
      </c>
      <c r="H167" s="48">
        <v>1123.5</v>
      </c>
      <c r="I167" s="42">
        <v>14.39</v>
      </c>
      <c r="J167" s="16">
        <f t="shared" si="54"/>
        <v>0.1439</v>
      </c>
      <c r="K167" s="16">
        <f t="shared" si="37"/>
        <v>4.5093393597223405E-2</v>
      </c>
      <c r="L167" s="51">
        <f>VLOOKUP(A167,LIBOR!$A$3:B2262,2,1)</f>
        <v>1.57125</v>
      </c>
      <c r="M167">
        <v>279972.76</v>
      </c>
      <c r="N167" s="2">
        <v>290456.51</v>
      </c>
      <c r="O167" s="16">
        <f t="shared" si="57"/>
        <v>7.7831221317657669E-6</v>
      </c>
      <c r="P167" s="16">
        <f t="shared" si="48"/>
        <v>9.8806606402776595E-2</v>
      </c>
      <c r="Q167" s="2">
        <f t="shared" si="58"/>
        <v>13.827999999999999</v>
      </c>
      <c r="R167" s="2">
        <f t="shared" si="59"/>
        <v>14.804999999999998</v>
      </c>
      <c r="S167" s="16">
        <f t="shared" si="49"/>
        <v>-1</v>
      </c>
      <c r="T167" s="16">
        <f t="shared" si="50"/>
        <v>-1</v>
      </c>
      <c r="U167" s="16">
        <f>VLOOKUP(P167,Table!$D$6:$G$15,MATCH(VALUE(T167)&amp;"E",Table!$D$5:$G$5,0),1)*IF(Y167=1,0,1)</f>
        <v>0.97499999999999998</v>
      </c>
      <c r="V167" s="16">
        <f t="shared" si="51"/>
        <v>2.5000000000000022E-2</v>
      </c>
      <c r="W167" s="16">
        <f t="shared" si="40"/>
        <v>91596.603533115849</v>
      </c>
      <c r="X167" s="16">
        <f t="shared" si="52"/>
        <v>2.4636454045789957E-3</v>
      </c>
      <c r="Y167" s="16">
        <f t="shared" si="41"/>
        <v>0</v>
      </c>
      <c r="Z167" s="16">
        <f t="shared" si="53"/>
        <v>0</v>
      </c>
      <c r="AA167" s="16">
        <f t="shared" si="38"/>
        <v>0</v>
      </c>
      <c r="AB167" s="2">
        <f t="shared" si="42"/>
        <v>94629.181462228458</v>
      </c>
      <c r="AE167" s="16" t="str">
        <f t="shared" si="39"/>
        <v/>
      </c>
      <c r="AG167" s="16">
        <f t="shared" si="45"/>
        <v>50.907825768536838</v>
      </c>
      <c r="AH167" s="24">
        <f t="shared" si="43"/>
        <v>53.977546427711488</v>
      </c>
      <c r="AL167" s="2">
        <f t="shared" si="46"/>
        <v>58.471068427244184</v>
      </c>
      <c r="AM167" s="27">
        <f t="shared" si="47"/>
        <v>-7.6850348734844975E-2</v>
      </c>
      <c r="AN167" s="35">
        <v>0</v>
      </c>
      <c r="AP167" s="2" t="str">
        <f t="shared" si="44"/>
        <v/>
      </c>
    </row>
    <row r="168" spans="1:42" x14ac:dyDescent="0.25">
      <c r="A168" s="49">
        <v>38247</v>
      </c>
      <c r="B168" s="47">
        <v>1128.55</v>
      </c>
      <c r="C168" s="27">
        <f t="shared" si="55"/>
        <v>4.4948820649755028E-3</v>
      </c>
      <c r="D168" s="27">
        <f t="shared" si="56"/>
        <v>4.1539261191327892E-3</v>
      </c>
      <c r="E168" s="5">
        <f t="shared" si="36"/>
        <v>0</v>
      </c>
      <c r="F168" s="44">
        <v>1667.249</v>
      </c>
      <c r="G168" s="45">
        <v>1667.249</v>
      </c>
      <c r="H168" s="48">
        <v>1128.55</v>
      </c>
      <c r="I168" s="42">
        <v>14.03</v>
      </c>
      <c r="J168" s="16">
        <f t="shared" si="54"/>
        <v>0.14029999999999998</v>
      </c>
      <c r="K168" s="16">
        <f t="shared" si="37"/>
        <v>5.2295152815461751E-2</v>
      </c>
      <c r="L168" s="51">
        <f>VLOOKUP(A168,LIBOR!$A$3:B2263,2,1)</f>
        <v>1.6</v>
      </c>
      <c r="M168">
        <v>280433.21000000002</v>
      </c>
      <c r="N168" s="2">
        <v>290920.94</v>
      </c>
      <c r="O168" s="16">
        <f t="shared" si="57"/>
        <v>2.011352299986773E-5</v>
      </c>
      <c r="P168" s="16">
        <f t="shared" si="48"/>
        <v>8.8004847184538229E-2</v>
      </c>
      <c r="Q168" s="2">
        <f t="shared" si="58"/>
        <v>13.904000000000002</v>
      </c>
      <c r="R168" s="2">
        <f t="shared" si="59"/>
        <v>14.712999999999997</v>
      </c>
      <c r="S168" s="16">
        <f t="shared" si="49"/>
        <v>-1</v>
      </c>
      <c r="T168" s="16">
        <f t="shared" si="50"/>
        <v>-1</v>
      </c>
      <c r="U168" s="16">
        <f>VLOOKUP(P168,Table!$D$6:$G$15,MATCH(VALUE(T168)&amp;"E",Table!$D$5:$G$5,0),1)*IF(Y168=1,0,1)</f>
        <v>0.97499999999999998</v>
      </c>
      <c r="V168" s="16">
        <f t="shared" si="51"/>
        <v>2.5000000000000022E-2</v>
      </c>
      <c r="W168" s="16">
        <f t="shared" si="40"/>
        <v>92001.688060995832</v>
      </c>
      <c r="X168" s="16">
        <f t="shared" si="52"/>
        <v>3.6005680796886708E-3</v>
      </c>
      <c r="Y168" s="16">
        <f t="shared" si="41"/>
        <v>0</v>
      </c>
      <c r="Z168" s="16">
        <f t="shared" si="53"/>
        <v>0</v>
      </c>
      <c r="AA168" s="16">
        <f t="shared" si="38"/>
        <v>0</v>
      </c>
      <c r="AB168" s="2">
        <f t="shared" si="42"/>
        <v>95048.257176261977</v>
      </c>
      <c r="AE168" s="16" t="str">
        <f t="shared" si="39"/>
        <v/>
      </c>
      <c r="AG168" s="16">
        <f t="shared" si="45"/>
        <v>51.133276661212676</v>
      </c>
      <c r="AH168" s="24">
        <f t="shared" si="43"/>
        <v>54.21518079839975</v>
      </c>
      <c r="AL168" s="2">
        <f t="shared" si="46"/>
        <v>58.471068427244184</v>
      </c>
      <c r="AM168" s="27">
        <f t="shared" si="47"/>
        <v>-7.2786212794111238E-2</v>
      </c>
      <c r="AN168" s="35">
        <v>0</v>
      </c>
      <c r="AP168" s="2" t="str">
        <f t="shared" si="44"/>
        <v/>
      </c>
    </row>
    <row r="169" spans="1:42" x14ac:dyDescent="0.25">
      <c r="A169" s="49">
        <v>38250</v>
      </c>
      <c r="B169" s="47">
        <v>1122.2</v>
      </c>
      <c r="C169" s="27">
        <f t="shared" si="55"/>
        <v>-5.6266891143501585E-3</v>
      </c>
      <c r="D169" s="27">
        <f t="shared" si="56"/>
        <v>-3.1632747754151147E-3</v>
      </c>
      <c r="E169" s="5">
        <f t="shared" si="36"/>
        <v>0</v>
      </c>
      <c r="F169" s="44">
        <v>1657.877</v>
      </c>
      <c r="G169" s="45">
        <v>1657.877</v>
      </c>
      <c r="H169" s="48">
        <v>1122.2</v>
      </c>
      <c r="I169" s="42">
        <v>14.43</v>
      </c>
      <c r="J169" s="16">
        <f t="shared" si="54"/>
        <v>0.14429999999999998</v>
      </c>
      <c r="K169" s="16">
        <f t="shared" si="37"/>
        <v>5.5304845172622213E-2</v>
      </c>
      <c r="L169" s="51">
        <f>VLOOKUP(A169,LIBOR!$A$3:B2264,2,1)</f>
        <v>1.66</v>
      </c>
      <c r="M169">
        <v>282719.37</v>
      </c>
      <c r="N169" s="2">
        <v>293252.75</v>
      </c>
      <c r="O169" s="16">
        <f t="shared" si="57"/>
        <v>3.1838692815858539E-5</v>
      </c>
      <c r="P169" s="16">
        <f t="shared" si="48"/>
        <v>8.899515482737777E-2</v>
      </c>
      <c r="Q169" s="2">
        <f t="shared" si="58"/>
        <v>13.958000000000002</v>
      </c>
      <c r="R169" s="2">
        <f t="shared" si="59"/>
        <v>14.566499999999996</v>
      </c>
      <c r="S169" s="16">
        <f t="shared" si="49"/>
        <v>-1</v>
      </c>
      <c r="T169" s="16">
        <f t="shared" si="50"/>
        <v>-1</v>
      </c>
      <c r="U169" s="16">
        <f>VLOOKUP(P169,Table!$D$6:$G$15,MATCH(VALUE(T169)&amp;"E",Table!$D$5:$G$5,0),1)*IF(Y169=1,0,1)</f>
        <v>0.97499999999999998</v>
      </c>
      <c r="V169" s="16">
        <f t="shared" si="51"/>
        <v>2.5000000000000022E-2</v>
      </c>
      <c r="W169" s="16">
        <f t="shared" si="40"/>
        <v>91515.400246882622</v>
      </c>
      <c r="X169" s="16">
        <f t="shared" si="52"/>
        <v>3.4892159227832842E-3</v>
      </c>
      <c r="Y169" s="16">
        <f t="shared" si="41"/>
        <v>0</v>
      </c>
      <c r="Z169" s="16">
        <f t="shared" si="53"/>
        <v>0</v>
      </c>
      <c r="AA169" s="16">
        <f t="shared" si="38"/>
        <v>0</v>
      </c>
      <c r="AB169" s="2">
        <f t="shared" si="42"/>
        <v>94546.697128955057</v>
      </c>
      <c r="AE169" s="16" t="str">
        <f t="shared" si="39"/>
        <v/>
      </c>
      <c r="AG169" s="16">
        <f t="shared" si="45"/>
        <v>50.863451527927005</v>
      </c>
      <c r="AH169" s="24">
        <f t="shared" si="43"/>
        <v>53.924881976280751</v>
      </c>
      <c r="AL169" s="2">
        <f t="shared" si="46"/>
        <v>58.471068427244184</v>
      </c>
      <c r="AM169" s="27">
        <f t="shared" si="47"/>
        <v>-7.7751041211437277E-2</v>
      </c>
      <c r="AN169" s="35">
        <v>0</v>
      </c>
      <c r="AP169" s="2" t="str">
        <f t="shared" si="44"/>
        <v/>
      </c>
    </row>
    <row r="170" spans="1:42" x14ac:dyDescent="0.25">
      <c r="A170" s="49">
        <v>38251</v>
      </c>
      <c r="B170" s="47">
        <v>1129.3</v>
      </c>
      <c r="C170" s="27">
        <f t="shared" si="55"/>
        <v>6.326857957583254E-3</v>
      </c>
      <c r="D170" s="27">
        <f t="shared" si="56"/>
        <v>9.3409711867664669E-4</v>
      </c>
      <c r="E170" s="5">
        <f t="shared" si="36"/>
        <v>0</v>
      </c>
      <c r="F170" s="44">
        <v>1668.386</v>
      </c>
      <c r="G170" s="45">
        <v>1668.386</v>
      </c>
      <c r="H170" s="48">
        <v>1129.3</v>
      </c>
      <c r="I170" s="42">
        <v>13.66</v>
      </c>
      <c r="J170" s="16">
        <f t="shared" si="54"/>
        <v>0.1366</v>
      </c>
      <c r="K170" s="16">
        <f t="shared" si="37"/>
        <v>5.5772444898359599E-2</v>
      </c>
      <c r="L170" s="51">
        <f>VLOOKUP(A170,LIBOR!$A$3:B2265,2,1)</f>
        <v>1.80125</v>
      </c>
      <c r="M170">
        <v>277045.53999999998</v>
      </c>
      <c r="N170" s="2">
        <v>287353.78000000003</v>
      </c>
      <c r="O170" s="16">
        <f t="shared" si="57"/>
        <v>3.9777333389734035E-5</v>
      </c>
      <c r="P170" s="16">
        <f t="shared" si="48"/>
        <v>8.08275551016404E-2</v>
      </c>
      <c r="Q170" s="2">
        <f t="shared" si="58"/>
        <v>14.210000000000003</v>
      </c>
      <c r="R170" s="2">
        <f t="shared" si="59"/>
        <v>14.487999999999996</v>
      </c>
      <c r="S170" s="16">
        <f t="shared" si="49"/>
        <v>-1</v>
      </c>
      <c r="T170" s="16">
        <f t="shared" si="50"/>
        <v>-1</v>
      </c>
      <c r="U170" s="16">
        <f>VLOOKUP(P170,Table!$D$6:$G$15,MATCH(VALUE(T170)&amp;"E",Table!$D$5:$G$5,0),1)*IF(Y170=1,0,1)</f>
        <v>0.97499999999999998</v>
      </c>
      <c r="V170" s="16">
        <f t="shared" si="51"/>
        <v>2.5000000000000022E-2</v>
      </c>
      <c r="W170" s="16">
        <f t="shared" si="40"/>
        <v>92033.907765201919</v>
      </c>
      <c r="X170" s="16">
        <f t="shared" si="52"/>
        <v>-3.009053890720037E-3</v>
      </c>
      <c r="Y170" s="16">
        <f t="shared" si="41"/>
        <v>0</v>
      </c>
      <c r="Z170" s="16">
        <f t="shared" si="53"/>
        <v>0</v>
      </c>
      <c r="AA170" s="16">
        <f t="shared" si="38"/>
        <v>0</v>
      </c>
      <c r="AB170" s="2">
        <f t="shared" si="42"/>
        <v>95083.593759437208</v>
      </c>
      <c r="AE170" s="16" t="str">
        <f t="shared" si="39"/>
        <v/>
      </c>
      <c r="AG170" s="16">
        <f t="shared" si="45"/>
        <v>51.152286744484485</v>
      </c>
      <c r="AH170" s="24">
        <f t="shared" si="43"/>
        <v>54.229690458972826</v>
      </c>
      <c r="AL170" s="2">
        <f t="shared" si="46"/>
        <v>58.471068427244184</v>
      </c>
      <c r="AM170" s="27">
        <f t="shared" si="47"/>
        <v>-7.253806168342769E-2</v>
      </c>
      <c r="AN170" s="35">
        <v>0</v>
      </c>
      <c r="AP170" s="2" t="str">
        <f t="shared" si="44"/>
        <v/>
      </c>
    </row>
    <row r="171" spans="1:42" x14ac:dyDescent="0.25">
      <c r="A171" s="49">
        <v>38252</v>
      </c>
      <c r="B171" s="47">
        <v>1113.56</v>
      </c>
      <c r="C171" s="27">
        <f t="shared" si="55"/>
        <v>-1.3937837598512415E-2</v>
      </c>
      <c r="D171" s="27">
        <f t="shared" si="56"/>
        <v>-5.9490667584953805E-3</v>
      </c>
      <c r="E171" s="5">
        <f t="shared" si="36"/>
        <v>0</v>
      </c>
      <c r="F171" s="44">
        <v>1645.1659999999999</v>
      </c>
      <c r="G171" s="45">
        <v>1645.1659999999999</v>
      </c>
      <c r="H171" s="48">
        <v>1113.56</v>
      </c>
      <c r="I171" s="42">
        <v>14.74</v>
      </c>
      <c r="J171" s="16">
        <f t="shared" si="54"/>
        <v>0.1474</v>
      </c>
      <c r="K171" s="16">
        <f t="shared" si="37"/>
        <v>6.4696097218696472E-2</v>
      </c>
      <c r="L171" s="51">
        <f>VLOOKUP(A171,LIBOR!$A$3:B2266,2,1)</f>
        <v>1.7925</v>
      </c>
      <c r="M171">
        <v>281838.23</v>
      </c>
      <c r="N171" s="2">
        <v>292311.32</v>
      </c>
      <c r="O171" s="16">
        <f t="shared" si="57"/>
        <v>1.970059648451896E-4</v>
      </c>
      <c r="P171" s="16">
        <f t="shared" si="48"/>
        <v>8.2703902781303532E-2</v>
      </c>
      <c r="Q171" s="2">
        <f t="shared" si="58"/>
        <v>14.23</v>
      </c>
      <c r="R171" s="2">
        <f t="shared" si="59"/>
        <v>14.376999999999999</v>
      </c>
      <c r="S171" s="16">
        <f t="shared" si="49"/>
        <v>-1</v>
      </c>
      <c r="T171" s="16">
        <f t="shared" si="50"/>
        <v>-1</v>
      </c>
      <c r="U171" s="16">
        <f>VLOOKUP(P171,Table!$D$6:$G$15,MATCH(VALUE(T171)&amp;"E",Table!$D$5:$G$5,0),1)*IF(Y171=1,0,1)</f>
        <v>0.97499999999999998</v>
      </c>
      <c r="V171" s="16">
        <f t="shared" si="51"/>
        <v>2.5000000000000022E-2</v>
      </c>
      <c r="W171" s="16">
        <f t="shared" si="40"/>
        <v>90822.918072622866</v>
      </c>
      <c r="X171" s="16">
        <f t="shared" si="52"/>
        <v>1.094920200767735E-3</v>
      </c>
      <c r="Y171" s="16">
        <f t="shared" si="41"/>
        <v>0</v>
      </c>
      <c r="Z171" s="16">
        <f t="shared" si="53"/>
        <v>0</v>
      </c>
      <c r="AA171" s="16">
        <f t="shared" si="38"/>
        <v>0</v>
      </c>
      <c r="AB171" s="2">
        <f t="shared" si="42"/>
        <v>93834.45973174939</v>
      </c>
      <c r="AE171" s="16" t="str">
        <f t="shared" si="39"/>
        <v/>
      </c>
      <c r="AG171" s="16">
        <f t="shared" si="45"/>
        <v>50.480287933330608</v>
      </c>
      <c r="AH171" s="24">
        <f t="shared" si="43"/>
        <v>53.515870205129453</v>
      </c>
      <c r="AL171" s="2">
        <f t="shared" si="46"/>
        <v>58.471068427244184</v>
      </c>
      <c r="AM171" s="27">
        <f t="shared" si="47"/>
        <v>-8.4746154900188109E-2</v>
      </c>
      <c r="AN171" s="35">
        <v>0</v>
      </c>
      <c r="AP171" s="2" t="str">
        <f t="shared" si="44"/>
        <v/>
      </c>
    </row>
    <row r="172" spans="1:42" x14ac:dyDescent="0.25">
      <c r="A172" s="49">
        <v>38253</v>
      </c>
      <c r="B172" s="47">
        <v>1108.3599999999999</v>
      </c>
      <c r="C172" s="27">
        <f t="shared" si="55"/>
        <v>-4.6697079636481842E-3</v>
      </c>
      <c r="D172" s="27">
        <f t="shared" si="56"/>
        <v>-1.3412494653952001E-2</v>
      </c>
      <c r="E172" s="5">
        <f t="shared" si="36"/>
        <v>0</v>
      </c>
      <c r="F172" s="44">
        <v>1637.816</v>
      </c>
      <c r="G172" s="45">
        <v>1637.816</v>
      </c>
      <c r="H172" s="48">
        <v>1108.3599999999999</v>
      </c>
      <c r="I172" s="42">
        <v>14.8</v>
      </c>
      <c r="J172" s="16">
        <f t="shared" si="54"/>
        <v>0.14800000000000002</v>
      </c>
      <c r="K172" s="16">
        <f t="shared" si="37"/>
        <v>5.5198784983278626E-2</v>
      </c>
      <c r="L172" s="51">
        <f>VLOOKUP(A172,LIBOR!$A$3:B2267,2,1)</f>
        <v>1.7887500000000001</v>
      </c>
      <c r="M172">
        <v>282186.46999999997</v>
      </c>
      <c r="N172" s="2">
        <v>292658.78999999998</v>
      </c>
      <c r="O172" s="16">
        <f t="shared" si="57"/>
        <v>2.1908438664707231E-5</v>
      </c>
      <c r="P172" s="16">
        <f t="shared" si="48"/>
        <v>9.2801215016721395E-2</v>
      </c>
      <c r="Q172" s="2">
        <f t="shared" si="58"/>
        <v>14.25</v>
      </c>
      <c r="R172" s="2">
        <f t="shared" si="59"/>
        <v>14.3475</v>
      </c>
      <c r="S172" s="16">
        <f t="shared" si="49"/>
        <v>-1</v>
      </c>
      <c r="T172" s="16">
        <f t="shared" si="50"/>
        <v>-1</v>
      </c>
      <c r="U172" s="16">
        <f>VLOOKUP(P172,Table!$D$6:$G$15,MATCH(VALUE(T172)&amp;"E",Table!$D$5:$G$5,0),1)*IF(Y172=1,0,1)</f>
        <v>0.97499999999999998</v>
      </c>
      <c r="V172" s="16">
        <f t="shared" si="51"/>
        <v>2.5000000000000022E-2</v>
      </c>
      <c r="W172" s="16">
        <f t="shared" si="40"/>
        <v>90412.103507859953</v>
      </c>
      <c r="X172" s="16">
        <f t="shared" si="52"/>
        <v>-5.6963463400976355E-3</v>
      </c>
      <c r="Y172" s="16">
        <f t="shared" si="41"/>
        <v>0</v>
      </c>
      <c r="Z172" s="16">
        <f t="shared" si="53"/>
        <v>0</v>
      </c>
      <c r="AA172" s="16">
        <f t="shared" si="38"/>
        <v>0</v>
      </c>
      <c r="AB172" s="2">
        <f t="shared" si="42"/>
        <v>93428.620687171147</v>
      </c>
      <c r="AE172" s="16" t="str">
        <f t="shared" si="39"/>
        <v/>
      </c>
      <c r="AG172" s="16">
        <f t="shared" si="45"/>
        <v>50.261957994804135</v>
      </c>
      <c r="AH172" s="24">
        <f t="shared" si="43"/>
        <v>53.283024356785255</v>
      </c>
      <c r="AL172" s="2">
        <f t="shared" si="46"/>
        <v>58.471068427244184</v>
      </c>
      <c r="AM172" s="27">
        <f t="shared" si="47"/>
        <v>-8.872839525609888E-2</v>
      </c>
      <c r="AN172" s="35">
        <v>0</v>
      </c>
      <c r="AP172" s="2" t="str">
        <f t="shared" si="44"/>
        <v/>
      </c>
    </row>
    <row r="173" spans="1:42" x14ac:dyDescent="0.25">
      <c r="A173" s="49">
        <v>38254</v>
      </c>
      <c r="B173" s="47">
        <v>1110.1099999999999</v>
      </c>
      <c r="C173" s="27">
        <f t="shared" si="55"/>
        <v>1.5789093796239051E-3</v>
      </c>
      <c r="D173" s="27">
        <f t="shared" si="56"/>
        <v>-1.6328467339303598E-2</v>
      </c>
      <c r="E173" s="5">
        <f t="shared" si="36"/>
        <v>0</v>
      </c>
      <c r="F173" s="44">
        <v>1640.3979999999999</v>
      </c>
      <c r="G173" s="45">
        <v>1640.3979999999999</v>
      </c>
      <c r="H173" s="48">
        <v>1110.1099999999999</v>
      </c>
      <c r="I173" s="42">
        <v>14.28</v>
      </c>
      <c r="J173" s="16">
        <f t="shared" si="54"/>
        <v>0.14279999999999998</v>
      </c>
      <c r="K173" s="16">
        <f t="shared" si="37"/>
        <v>4.9017471350340139E-2</v>
      </c>
      <c r="L173" s="51">
        <f>VLOOKUP(A173,LIBOR!$A$3:B2268,2,1)</f>
        <v>1.7875000000000001</v>
      </c>
      <c r="M173">
        <v>278309.84000000003</v>
      </c>
      <c r="N173" s="2">
        <v>288624.57</v>
      </c>
      <c r="O173" s="16">
        <f t="shared" si="57"/>
        <v>2.4890243680581269E-6</v>
      </c>
      <c r="P173" s="16">
        <f t="shared" si="48"/>
        <v>9.3782528649659844E-2</v>
      </c>
      <c r="Q173" s="2">
        <f t="shared" si="58"/>
        <v>14.332000000000003</v>
      </c>
      <c r="R173" s="2">
        <f t="shared" si="59"/>
        <v>14.3385</v>
      </c>
      <c r="S173" s="16">
        <f t="shared" si="49"/>
        <v>-1</v>
      </c>
      <c r="T173" s="16">
        <f t="shared" si="50"/>
        <v>-1</v>
      </c>
      <c r="U173" s="16">
        <f>VLOOKUP(P173,Table!$D$6:$G$15,MATCH(VALUE(T173)&amp;"E",Table!$D$5:$G$5,0),1)*IF(Y173=1,0,1)</f>
        <v>0.97499999999999998</v>
      </c>
      <c r="V173" s="16">
        <f t="shared" si="51"/>
        <v>2.5000000000000022E-2</v>
      </c>
      <c r="W173" s="16">
        <f t="shared" si="40"/>
        <v>90520.129570827441</v>
      </c>
      <c r="X173" s="16">
        <f t="shared" si="52"/>
        <v>-1.2931702482042895E-2</v>
      </c>
      <c r="Y173" s="16">
        <f t="shared" si="41"/>
        <v>0</v>
      </c>
      <c r="Z173" s="16">
        <f t="shared" si="53"/>
        <v>0</v>
      </c>
      <c r="AA173" s="16">
        <f t="shared" si="38"/>
        <v>0</v>
      </c>
      <c r="AB173" s="2">
        <f t="shared" si="42"/>
        <v>93540.14004613724</v>
      </c>
      <c r="AE173" s="16" t="str">
        <f t="shared" si="39"/>
        <v/>
      </c>
      <c r="AG173" s="16">
        <f t="shared" si="45"/>
        <v>50.321952258818044</v>
      </c>
      <c r="AH173" s="24">
        <f t="shared" si="43"/>
        <v>53.345236187442659</v>
      </c>
      <c r="AL173" s="2">
        <f t="shared" si="46"/>
        <v>58.471068427244184</v>
      </c>
      <c r="AM173" s="27">
        <f t="shared" si="47"/>
        <v>-8.7664418962681068E-2</v>
      </c>
      <c r="AN173" s="35">
        <v>0</v>
      </c>
      <c r="AP173" s="2" t="str">
        <f t="shared" si="44"/>
        <v/>
      </c>
    </row>
    <row r="174" spans="1:42" x14ac:dyDescent="0.25">
      <c r="A174" s="49">
        <v>38257</v>
      </c>
      <c r="B174" s="47">
        <v>1103.52</v>
      </c>
      <c r="C174" s="27">
        <f t="shared" si="55"/>
        <v>-5.9363486501337048E-3</v>
      </c>
      <c r="D174" s="27">
        <f t="shared" si="56"/>
        <v>-1.6638126875087145E-2</v>
      </c>
      <c r="E174" s="5">
        <f t="shared" si="36"/>
        <v>0</v>
      </c>
      <c r="F174" s="44">
        <v>1630.6679999999999</v>
      </c>
      <c r="G174" s="45">
        <v>1630.6679999999999</v>
      </c>
      <c r="H174" s="48">
        <v>1103.52</v>
      </c>
      <c r="I174" s="42">
        <v>14.62</v>
      </c>
      <c r="J174" s="16">
        <f t="shared" si="54"/>
        <v>0.1462</v>
      </c>
      <c r="K174" s="16">
        <f t="shared" si="37"/>
        <v>5.2278794891777183E-2</v>
      </c>
      <c r="L174" s="51">
        <f>VLOOKUP(A174,LIBOR!$A$3:B2269,2,1)</f>
        <v>1.7987500000000001</v>
      </c>
      <c r="M174">
        <v>281251.34000000003</v>
      </c>
      <c r="N174" s="2">
        <v>291634.48</v>
      </c>
      <c r="O174" s="16">
        <f t="shared" si="57"/>
        <v>3.545057818083266E-5</v>
      </c>
      <c r="P174" s="16">
        <f t="shared" si="48"/>
        <v>9.3921205108222813E-2</v>
      </c>
      <c r="Q174" s="2">
        <f t="shared" si="58"/>
        <v>14.382</v>
      </c>
      <c r="R174" s="2">
        <f t="shared" si="59"/>
        <v>14.306999999999997</v>
      </c>
      <c r="S174" s="16">
        <f t="shared" si="49"/>
        <v>1</v>
      </c>
      <c r="T174" s="16">
        <f t="shared" si="50"/>
        <v>0</v>
      </c>
      <c r="U174" s="16">
        <f>VLOOKUP(P174,Table!$D$6:$G$15,MATCH(VALUE(T174)&amp;"E",Table!$D$5:$G$5,0),1)*IF(Y174=1,0,1)</f>
        <v>0.97499999999999998</v>
      </c>
      <c r="V174" s="16">
        <f t="shared" si="51"/>
        <v>2.5000000000000022E-2</v>
      </c>
      <c r="W174" s="16">
        <f t="shared" si="40"/>
        <v>90019.8041385244</v>
      </c>
      <c r="X174" s="16">
        <f t="shared" si="52"/>
        <v>-1.6103601155515124E-2</v>
      </c>
      <c r="Y174" s="16">
        <f t="shared" si="41"/>
        <v>0</v>
      </c>
      <c r="Z174" s="16">
        <f t="shared" si="53"/>
        <v>0</v>
      </c>
      <c r="AA174" s="16">
        <f t="shared" si="38"/>
        <v>0</v>
      </c>
      <c r="AB174" s="2">
        <f t="shared" si="42"/>
        <v>93023.894699232551</v>
      </c>
      <c r="AE174" s="16" t="str">
        <f t="shared" si="39"/>
        <v/>
      </c>
      <c r="AG174" s="16">
        <f t="shared" si="45"/>
        <v>50.044226849299079</v>
      </c>
      <c r="AH174" s="24">
        <f t="shared" si="43"/>
        <v>53.046683143828403</v>
      </c>
      <c r="AL174" s="2">
        <f t="shared" si="46"/>
        <v>58.471068427244184</v>
      </c>
      <c r="AM174" s="27">
        <f t="shared" si="47"/>
        <v>-9.2770414998750494E-2</v>
      </c>
      <c r="AN174" s="35">
        <v>0</v>
      </c>
      <c r="AP174" s="2" t="str">
        <f t="shared" si="44"/>
        <v/>
      </c>
    </row>
    <row r="175" spans="1:42" x14ac:dyDescent="0.25">
      <c r="A175" s="49">
        <v>38258</v>
      </c>
      <c r="B175" s="47">
        <v>1110.06</v>
      </c>
      <c r="C175" s="27">
        <f t="shared" si="55"/>
        <v>5.9264897781643455E-3</v>
      </c>
      <c r="D175" s="27">
        <f t="shared" si="56"/>
        <v>-1.7038495054506053E-2</v>
      </c>
      <c r="E175" s="5">
        <f t="shared" si="36"/>
        <v>0</v>
      </c>
      <c r="F175" s="44">
        <v>1640.617</v>
      </c>
      <c r="G175" s="45">
        <v>1640.617</v>
      </c>
      <c r="H175" s="48">
        <v>1110.06</v>
      </c>
      <c r="I175" s="42">
        <v>13.83</v>
      </c>
      <c r="J175" s="16">
        <f t="shared" si="54"/>
        <v>0.13830000000000001</v>
      </c>
      <c r="K175" s="16">
        <f t="shared" si="37"/>
        <v>4.6105017225076678E-2</v>
      </c>
      <c r="L175" s="51">
        <f>VLOOKUP(A175,LIBOR!$A$3:B2270,2,1)</f>
        <v>1.8049999999999999</v>
      </c>
      <c r="M175">
        <v>272907.88</v>
      </c>
      <c r="N175" s="2">
        <v>282969.12</v>
      </c>
      <c r="O175" s="16">
        <f t="shared" si="57"/>
        <v>3.4916248105608746E-5</v>
      </c>
      <c r="P175" s="16">
        <f t="shared" si="48"/>
        <v>9.2194982774923329E-2</v>
      </c>
      <c r="Q175" s="2">
        <f t="shared" si="58"/>
        <v>14.420000000000002</v>
      </c>
      <c r="R175" s="2">
        <f t="shared" si="59"/>
        <v>14.3025</v>
      </c>
      <c r="S175" s="16">
        <f t="shared" si="49"/>
        <v>1</v>
      </c>
      <c r="T175" s="16">
        <f t="shared" si="50"/>
        <v>0</v>
      </c>
      <c r="U175" s="16">
        <f>VLOOKUP(P175,Table!$D$6:$G$15,MATCH(VALUE(T175)&amp;"E",Table!$D$5:$G$5,0),1)*IF(Y175=1,0,1)</f>
        <v>0.97499999999999998</v>
      </c>
      <c r="V175" s="16">
        <f t="shared" si="51"/>
        <v>2.5000000000000022E-2</v>
      </c>
      <c r="W175" s="16">
        <f t="shared" si="40"/>
        <v>90473.098899774923</v>
      </c>
      <c r="X175" s="16">
        <f t="shared" si="52"/>
        <v>-1.6342562064128319E-2</v>
      </c>
      <c r="Y175" s="16">
        <f t="shared" si="41"/>
        <v>0</v>
      </c>
      <c r="Z175" s="16">
        <f t="shared" si="53"/>
        <v>0</v>
      </c>
      <c r="AA175" s="16">
        <f t="shared" si="38"/>
        <v>0</v>
      </c>
      <c r="AB175" s="2">
        <f t="shared" si="42"/>
        <v>93508.271397967867</v>
      </c>
      <c r="AE175" s="16" t="str">
        <f t="shared" si="39"/>
        <v/>
      </c>
      <c r="AG175" s="16">
        <f t="shared" si="45"/>
        <v>50.304807826588828</v>
      </c>
      <c r="AH175" s="24">
        <f t="shared" si="43"/>
        <v>53.321510096078093</v>
      </c>
      <c r="AL175" s="2">
        <f t="shared" si="46"/>
        <v>58.471068427244184</v>
      </c>
      <c r="AM175" s="27">
        <f t="shared" si="47"/>
        <v>-8.8070193852772038E-2</v>
      </c>
      <c r="AN175" s="35">
        <v>0</v>
      </c>
      <c r="AP175" s="2" t="str">
        <f t="shared" si="44"/>
        <v/>
      </c>
    </row>
    <row r="176" spans="1:42" x14ac:dyDescent="0.25">
      <c r="A176" s="49">
        <v>38259</v>
      </c>
      <c r="B176" s="47">
        <v>1114.8</v>
      </c>
      <c r="C176" s="27">
        <f t="shared" si="55"/>
        <v>4.2700394573267353E-3</v>
      </c>
      <c r="D176" s="27">
        <f t="shared" si="56"/>
        <v>1.1693820013330969E-3</v>
      </c>
      <c r="E176" s="5">
        <f t="shared" ref="E176:E239" si="60">IF(Y176=1,IF(AND(D176&lt;0,T176&gt;=0),-1,1),0)</f>
        <v>0</v>
      </c>
      <c r="F176" s="44">
        <v>1647.789</v>
      </c>
      <c r="G176" s="45">
        <v>1647.789</v>
      </c>
      <c r="H176" s="48">
        <v>1114.8</v>
      </c>
      <c r="I176" s="42">
        <v>13.21</v>
      </c>
      <c r="J176" s="16">
        <f t="shared" si="54"/>
        <v>0.1321</v>
      </c>
      <c r="K176" s="16">
        <f t="shared" ref="K176:K239" si="61">J176-P176</f>
        <v>3.7761746535946814E-2</v>
      </c>
      <c r="L176" s="51">
        <f>VLOOKUP(A176,LIBOR!$A$3:B2271,2,1)</f>
        <v>1.8025</v>
      </c>
      <c r="M176">
        <v>265125.98</v>
      </c>
      <c r="N176" s="2">
        <v>274886.84999999998</v>
      </c>
      <c r="O176" s="16">
        <f t="shared" si="57"/>
        <v>1.8155683894142273E-5</v>
      </c>
      <c r="P176" s="16">
        <f t="shared" si="48"/>
        <v>9.4338253464053182E-2</v>
      </c>
      <c r="Q176" s="2">
        <f t="shared" si="58"/>
        <v>14.453999999999999</v>
      </c>
      <c r="R176" s="2">
        <f t="shared" si="59"/>
        <v>14.222</v>
      </c>
      <c r="S176" s="16">
        <f t="shared" si="49"/>
        <v>1</v>
      </c>
      <c r="T176" s="16">
        <f t="shared" si="50"/>
        <v>0</v>
      </c>
      <c r="U176" s="16">
        <f>VLOOKUP(P176,Table!$D$6:$G$15,MATCH(VALUE(T176)&amp;"E",Table!$D$5:$G$5,0),1)*IF(Y176=1,0,1)</f>
        <v>0.97499999999999998</v>
      </c>
      <c r="V176" s="16">
        <f t="shared" si="51"/>
        <v>2.5000000000000022E-2</v>
      </c>
      <c r="W176" s="16">
        <f t="shared" si="40"/>
        <v>90785.161345845758</v>
      </c>
      <c r="X176" s="16">
        <f t="shared" si="52"/>
        <v>-1.6959063277079967E-2</v>
      </c>
      <c r="Y176" s="16">
        <f t="shared" si="41"/>
        <v>0</v>
      </c>
      <c r="Z176" s="16">
        <f t="shared" si="53"/>
        <v>0</v>
      </c>
      <c r="AA176" s="16">
        <f t="shared" ref="AA176:AA239" si="62">(1+(A176-A175)/360*L176-1)*Y175</f>
        <v>0</v>
      </c>
      <c r="AB176" s="2">
        <f t="shared" si="42"/>
        <v>93840.166773954319</v>
      </c>
      <c r="AE176" s="16" t="str">
        <f t="shared" ref="AE176:AE239" si="63">IF(AC176&gt;0,W176/AC176-1,"")</f>
        <v/>
      </c>
      <c r="AG176" s="16">
        <f t="shared" si="45"/>
        <v>50.483358160777712</v>
      </c>
      <c r="AH176" s="24">
        <f t="shared" si="43"/>
        <v>53.509375074296784</v>
      </c>
      <c r="AL176" s="2">
        <f t="shared" si="46"/>
        <v>58.471068427244184</v>
      </c>
      <c r="AM176" s="27">
        <f t="shared" si="47"/>
        <v>-8.4857237714430656E-2</v>
      </c>
      <c r="AN176" s="35">
        <v>0</v>
      </c>
      <c r="AP176" s="2" t="str">
        <f t="shared" si="44"/>
        <v/>
      </c>
    </row>
    <row r="177" spans="1:42" x14ac:dyDescent="0.25">
      <c r="A177" s="49">
        <v>38260</v>
      </c>
      <c r="B177" s="47">
        <v>1114.58</v>
      </c>
      <c r="C177" s="27">
        <f t="shared" si="55"/>
        <v>-1.9734481521349601E-4</v>
      </c>
      <c r="D177" s="27">
        <f t="shared" si="56"/>
        <v>5.6417451497677851E-3</v>
      </c>
      <c r="E177" s="5">
        <f t="shared" si="60"/>
        <v>0</v>
      </c>
      <c r="F177" s="44">
        <v>1647.48</v>
      </c>
      <c r="G177" s="45">
        <v>1647.48</v>
      </c>
      <c r="H177" s="48">
        <v>1114.58</v>
      </c>
      <c r="I177" s="42">
        <v>13.34</v>
      </c>
      <c r="J177" s="16">
        <f t="shared" si="54"/>
        <v>0.13339999999999999</v>
      </c>
      <c r="K177" s="16">
        <f t="shared" si="61"/>
        <v>3.8318632632815222E-2</v>
      </c>
      <c r="L177" s="51">
        <f>VLOOKUP(A177,LIBOR!$A$3:B2272,2,1)</f>
        <v>1.9312499999999999</v>
      </c>
      <c r="M177">
        <v>262220.59000000003</v>
      </c>
      <c r="N177" s="2">
        <v>271861.40999999997</v>
      </c>
      <c r="O177" s="16">
        <f t="shared" si="57"/>
        <v>3.8952663071327222E-8</v>
      </c>
      <c r="P177" s="16">
        <f t="shared" si="48"/>
        <v>9.5081367367184769E-2</v>
      </c>
      <c r="Q177" s="2">
        <f t="shared" si="58"/>
        <v>14.148</v>
      </c>
      <c r="R177" s="2">
        <f t="shared" si="59"/>
        <v>14.118</v>
      </c>
      <c r="S177" s="16">
        <f t="shared" si="49"/>
        <v>1</v>
      </c>
      <c r="T177" s="16">
        <f t="shared" si="50"/>
        <v>0</v>
      </c>
      <c r="U177" s="16">
        <f>VLOOKUP(P177,Table!$D$6:$G$15,MATCH(VALUE(T177)&amp;"E",Table!$D$5:$G$5,0),1)*IF(Y177=1,0,1)</f>
        <v>0.97499999999999998</v>
      </c>
      <c r="V177" s="16">
        <f t="shared" si="51"/>
        <v>2.5000000000000022E-2</v>
      </c>
      <c r="W177" s="16">
        <f t="shared" ref="W177:W240" si="64">W176*(1+$U176*($H177/$H176-1)+$V176*($N177/$N176-1))</f>
        <v>90742.713435637401</v>
      </c>
      <c r="X177" s="16">
        <f t="shared" si="52"/>
        <v>-4.157180541910499E-4</v>
      </c>
      <c r="Y177" s="16">
        <f t="shared" ref="Y177:Y240" si="65">IF(X177&lt;=-0.02,1,0)</f>
        <v>0</v>
      </c>
      <c r="Z177" s="16">
        <f t="shared" si="53"/>
        <v>0</v>
      </c>
      <c r="AA177" s="16">
        <f t="shared" si="62"/>
        <v>0</v>
      </c>
      <c r="AB177" s="2">
        <f t="shared" ref="AB177:AB240" si="66">AB176*(1+$U176*($G177/$G176-1)+$V176*($M177/$M176-1)+Y176*(1+(A177-A176)/360*L177/100-1))</f>
        <v>93797.300673570207</v>
      </c>
      <c r="AE177" s="16" t="str">
        <f t="shared" si="63"/>
        <v/>
      </c>
      <c r="AG177" s="16">
        <f t="shared" si="45"/>
        <v>50.460297410002838</v>
      </c>
      <c r="AH177" s="24">
        <f t="shared" ref="AH177:AH240" si="67">AH176*AB177/AB176*(1-AH$1)^(A177-A176)</f>
        <v>53.483539968253304</v>
      </c>
      <c r="AL177" s="2">
        <f t="shared" si="46"/>
        <v>58.471068427244184</v>
      </c>
      <c r="AM177" s="27">
        <f t="shared" si="47"/>
        <v>-8.5299081975847346E-2</v>
      </c>
      <c r="AN177" s="35">
        <v>0</v>
      </c>
      <c r="AP177" s="2" t="str">
        <f t="shared" ref="AP177:AP240" si="68">IF(AN177&lt;&gt;Y177,"diff","")</f>
        <v/>
      </c>
    </row>
    <row r="178" spans="1:42" x14ac:dyDescent="0.25">
      <c r="A178" s="49">
        <v>38261</v>
      </c>
      <c r="B178" s="47">
        <v>1131.5</v>
      </c>
      <c r="C178" s="27">
        <f t="shared" si="55"/>
        <v>1.518060614760719E-2</v>
      </c>
      <c r="D178" s="27">
        <f t="shared" si="56"/>
        <v>1.924344191775107E-2</v>
      </c>
      <c r="E178" s="5">
        <f t="shared" si="60"/>
        <v>0</v>
      </c>
      <c r="F178" s="44">
        <v>1672.4870000000001</v>
      </c>
      <c r="G178" s="45">
        <v>1672.4870000000001</v>
      </c>
      <c r="H178" s="48">
        <v>1131.5</v>
      </c>
      <c r="I178" s="42">
        <v>12.75</v>
      </c>
      <c r="J178" s="16">
        <f t="shared" si="54"/>
        <v>0.1275</v>
      </c>
      <c r="K178" s="16">
        <f t="shared" si="61"/>
        <v>3.6165985335865652E-2</v>
      </c>
      <c r="L178" s="51">
        <f>VLOOKUP(A178,LIBOR!$A$3:B2273,2,1)</f>
        <v>1.865</v>
      </c>
      <c r="M178">
        <v>251040.52</v>
      </c>
      <c r="N178" s="2">
        <v>260257.35</v>
      </c>
      <c r="O178" s="16">
        <f t="shared" si="57"/>
        <v>2.2700043942257744E-4</v>
      </c>
      <c r="P178" s="16">
        <f t="shared" si="48"/>
        <v>9.133401466413435E-2</v>
      </c>
      <c r="Q178" s="2">
        <f t="shared" si="58"/>
        <v>13.856</v>
      </c>
      <c r="R178" s="2">
        <f t="shared" si="59"/>
        <v>14.0395</v>
      </c>
      <c r="S178" s="16">
        <f t="shared" si="49"/>
        <v>-1</v>
      </c>
      <c r="T178" s="16">
        <f t="shared" si="50"/>
        <v>0</v>
      </c>
      <c r="U178" s="16">
        <f>VLOOKUP(P178,Table!$D$6:$G$15,MATCH(VALUE(T178)&amp;"E",Table!$D$5:$G$5,0),1)*IF(Y178=1,0,1)</f>
        <v>0.97499999999999998</v>
      </c>
      <c r="V178" s="16">
        <f t="shared" si="51"/>
        <v>2.5000000000000022E-2</v>
      </c>
      <c r="W178" s="16">
        <f t="shared" si="64"/>
        <v>91988.97364907719</v>
      </c>
      <c r="X178" s="16">
        <f t="shared" si="52"/>
        <v>3.6566998770104497E-3</v>
      </c>
      <c r="Y178" s="16">
        <f t="shared" si="65"/>
        <v>0</v>
      </c>
      <c r="Z178" s="16">
        <f t="shared" si="53"/>
        <v>0</v>
      </c>
      <c r="AA178" s="16">
        <f t="shared" si="62"/>
        <v>0</v>
      </c>
      <c r="AB178" s="2">
        <f t="shared" si="66"/>
        <v>95085.471841506049</v>
      </c>
      <c r="AE178" s="16" t="str">
        <f t="shared" si="63"/>
        <v/>
      </c>
      <c r="AG178" s="16">
        <f t="shared" ref="AG178:AG241" si="69">AB178/AG$2</f>
        <v>51.153297099570118</v>
      </c>
      <c r="AH178" s="24">
        <f t="shared" si="67"/>
        <v>54.216648395947885</v>
      </c>
      <c r="AL178" s="2">
        <f t="shared" ref="AL178:AL241" si="70">IF(AH178&gt;AL177,AH178,AL177)</f>
        <v>58.471068427244184</v>
      </c>
      <c r="AM178" s="27">
        <f t="shared" ref="AM178:AM241" si="71">AH178/AL178-1</f>
        <v>-7.2761113243382747E-2</v>
      </c>
      <c r="AN178" s="35">
        <v>0</v>
      </c>
      <c r="AP178" s="2" t="str">
        <f t="shared" si="68"/>
        <v/>
      </c>
    </row>
    <row r="179" spans="1:42" x14ac:dyDescent="0.25">
      <c r="A179" s="49">
        <v>38264</v>
      </c>
      <c r="B179" s="47">
        <v>1135.17</v>
      </c>
      <c r="C179" s="27">
        <f t="shared" si="55"/>
        <v>3.2434821034026395E-3</v>
      </c>
      <c r="D179" s="27">
        <f t="shared" si="56"/>
        <v>2.8423272671287414E-2</v>
      </c>
      <c r="E179" s="5">
        <f t="shared" si="60"/>
        <v>0</v>
      </c>
      <c r="F179" s="44">
        <v>1678.104</v>
      </c>
      <c r="G179" s="45">
        <v>1678.104</v>
      </c>
      <c r="H179" s="48">
        <v>1135.17</v>
      </c>
      <c r="I179" s="42">
        <v>13.41</v>
      </c>
      <c r="J179" s="16">
        <f t="shared" si="54"/>
        <v>0.1341</v>
      </c>
      <c r="K179" s="16">
        <f t="shared" si="61"/>
        <v>3.0670886252297927E-2</v>
      </c>
      <c r="L179" s="51">
        <f>VLOOKUP(A179,LIBOR!$A$3:B2274,2,1)</f>
        <v>1.8175000000000001</v>
      </c>
      <c r="M179">
        <v>253670.21</v>
      </c>
      <c r="N179" s="2">
        <v>262946.40999999997</v>
      </c>
      <c r="O179" s="16">
        <f t="shared" si="57"/>
        <v>1.0486155305015959E-5</v>
      </c>
      <c r="P179" s="16">
        <f t="shared" si="48"/>
        <v>0.10342911374770207</v>
      </c>
      <c r="Q179" s="2">
        <f t="shared" si="58"/>
        <v>13.55</v>
      </c>
      <c r="R179" s="2">
        <f t="shared" si="59"/>
        <v>13.963000000000003</v>
      </c>
      <c r="S179" s="16">
        <f t="shared" si="49"/>
        <v>-1</v>
      </c>
      <c r="T179" s="16">
        <f t="shared" si="50"/>
        <v>0</v>
      </c>
      <c r="U179" s="16">
        <f>VLOOKUP(P179,Table!$D$6:$G$15,MATCH(VALUE(T179)&amp;"E",Table!$D$5:$G$5,0),1)*IF(Y179=1,0,1)</f>
        <v>0.9</v>
      </c>
      <c r="V179" s="16">
        <f t="shared" si="51"/>
        <v>9.9999999999999978E-2</v>
      </c>
      <c r="W179" s="16">
        <f t="shared" si="64"/>
        <v>92303.640592240918</v>
      </c>
      <c r="X179" s="16">
        <f t="shared" si="52"/>
        <v>1.6226712060773751E-2</v>
      </c>
      <c r="Y179" s="16">
        <f t="shared" si="65"/>
        <v>0</v>
      </c>
      <c r="Z179" s="16">
        <f t="shared" si="53"/>
        <v>0</v>
      </c>
      <c r="AA179" s="16">
        <f t="shared" si="62"/>
        <v>0</v>
      </c>
      <c r="AB179" s="2">
        <f t="shared" si="66"/>
        <v>95421.731038742888</v>
      </c>
      <c r="AE179" s="16" t="str">
        <f t="shared" si="63"/>
        <v/>
      </c>
      <c r="AG179" s="16">
        <f t="shared" si="69"/>
        <v>51.334195046286837</v>
      </c>
      <c r="AH179" s="24">
        <f t="shared" si="67"/>
        <v>54.40413132891171</v>
      </c>
      <c r="AL179" s="2">
        <f t="shared" si="70"/>
        <v>58.471068427244184</v>
      </c>
      <c r="AM179" s="27">
        <f t="shared" si="71"/>
        <v>-6.9554691024553139E-2</v>
      </c>
      <c r="AN179" s="35">
        <v>0</v>
      </c>
      <c r="AP179" s="2" t="str">
        <f t="shared" si="68"/>
        <v/>
      </c>
    </row>
    <row r="180" spans="1:42" x14ac:dyDescent="0.25">
      <c r="A180" s="49">
        <v>38265</v>
      </c>
      <c r="B180" s="47">
        <v>1134.48</v>
      </c>
      <c r="C180" s="27">
        <f t="shared" si="55"/>
        <v>-6.0783847353262921E-4</v>
      </c>
      <c r="D180" s="27">
        <f t="shared" si="56"/>
        <v>2.1888944419590439E-2</v>
      </c>
      <c r="E180" s="5">
        <f t="shared" si="60"/>
        <v>0</v>
      </c>
      <c r="F180" s="44">
        <v>1677.0920000000001</v>
      </c>
      <c r="G180" s="45">
        <v>1677.0920000000001</v>
      </c>
      <c r="H180" s="48">
        <v>1134.48</v>
      </c>
      <c r="I180" s="42">
        <v>13.95</v>
      </c>
      <c r="J180" s="16">
        <f t="shared" si="54"/>
        <v>0.13949999999999999</v>
      </c>
      <c r="K180" s="16">
        <f t="shared" si="61"/>
        <v>3.5617680366469354E-2</v>
      </c>
      <c r="L180" s="51">
        <f>VLOOKUP(A180,LIBOR!$A$3:B2275,2,1)</f>
        <v>1.8149999999999999</v>
      </c>
      <c r="M180">
        <v>253935.85</v>
      </c>
      <c r="N180" s="2">
        <v>263209.43</v>
      </c>
      <c r="O180" s="16">
        <f t="shared" si="57"/>
        <v>3.696923117344738E-7</v>
      </c>
      <c r="P180" s="16">
        <f t="shared" si="48"/>
        <v>0.10388231963353063</v>
      </c>
      <c r="Q180" s="2">
        <f t="shared" si="58"/>
        <v>13.307999999999998</v>
      </c>
      <c r="R180" s="2">
        <f t="shared" si="59"/>
        <v>13.938000000000002</v>
      </c>
      <c r="S180" s="16">
        <f t="shared" si="49"/>
        <v>-1</v>
      </c>
      <c r="T180" s="16">
        <f t="shared" si="50"/>
        <v>0</v>
      </c>
      <c r="U180" s="16">
        <f>VLOOKUP(P180,Table!$D$6:$G$15,MATCH(VALUE(T180)&amp;"E",Table!$D$5:$G$5,0),1)*IF(Y180=1,0,1)</f>
        <v>0.9</v>
      </c>
      <c r="V180" s="16">
        <f t="shared" si="51"/>
        <v>9.9999999999999978E-2</v>
      </c>
      <c r="W180" s="16">
        <f t="shared" si="64"/>
        <v>92262.37840597445</v>
      </c>
      <c r="X180" s="16">
        <f t="shared" si="52"/>
        <v>2.5370377947080414E-2</v>
      </c>
      <c r="Y180" s="16">
        <f t="shared" si="65"/>
        <v>0</v>
      </c>
      <c r="Z180" s="16">
        <f t="shared" si="53"/>
        <v>0</v>
      </c>
      <c r="AA180" s="16">
        <f t="shared" si="62"/>
        <v>0</v>
      </c>
      <c r="AB180" s="2">
        <f t="shared" si="66"/>
        <v>95379.932813512234</v>
      </c>
      <c r="AE180" s="16" t="str">
        <f t="shared" si="63"/>
        <v/>
      </c>
      <c r="AG180" s="16">
        <f t="shared" si="69"/>
        <v>51.311708782170463</v>
      </c>
      <c r="AH180" s="24">
        <f t="shared" si="67"/>
        <v>54.378884942194581</v>
      </c>
      <c r="AL180" s="2">
        <f t="shared" si="70"/>
        <v>58.471068427244184</v>
      </c>
      <c r="AM180" s="27">
        <f t="shared" si="71"/>
        <v>-6.9986466728267915E-2</v>
      </c>
      <c r="AN180" s="35">
        <v>0</v>
      </c>
      <c r="AP180" s="2" t="str">
        <f t="shared" si="68"/>
        <v/>
      </c>
    </row>
    <row r="181" spans="1:42" x14ac:dyDescent="0.25">
      <c r="A181" s="49">
        <v>38266</v>
      </c>
      <c r="B181" s="47">
        <v>1142.05</v>
      </c>
      <c r="C181" s="27">
        <f t="shared" si="55"/>
        <v>6.6726606022142754E-3</v>
      </c>
      <c r="D181" s="27">
        <f t="shared" si="56"/>
        <v>2.4291565564477979E-2</v>
      </c>
      <c r="E181" s="5">
        <f t="shared" si="60"/>
        <v>0</v>
      </c>
      <c r="F181" s="44">
        <v>1688.827</v>
      </c>
      <c r="G181" s="45">
        <v>1688.827</v>
      </c>
      <c r="H181" s="48">
        <v>1142.05</v>
      </c>
      <c r="I181" s="42">
        <v>13.28</v>
      </c>
      <c r="J181" s="16">
        <f t="shared" si="54"/>
        <v>0.1328</v>
      </c>
      <c r="K181" s="16">
        <f t="shared" si="61"/>
        <v>3.5992511437813957E-2</v>
      </c>
      <c r="L181" s="51">
        <f>VLOOKUP(A181,LIBOR!$A$3:B2276,2,1)</f>
        <v>1.8087499999999999</v>
      </c>
      <c r="M181">
        <v>248816.04</v>
      </c>
      <c r="N181" s="2">
        <v>257890.31</v>
      </c>
      <c r="O181" s="16">
        <f t="shared" si="57"/>
        <v>4.4229109569597373E-5</v>
      </c>
      <c r="P181" s="16">
        <f t="shared" si="48"/>
        <v>9.6807488562186045E-2</v>
      </c>
      <c r="Q181" s="2">
        <f t="shared" si="58"/>
        <v>13.331999999999999</v>
      </c>
      <c r="R181" s="2">
        <f t="shared" si="59"/>
        <v>13.932000000000002</v>
      </c>
      <c r="S181" s="16">
        <f t="shared" si="49"/>
        <v>-1</v>
      </c>
      <c r="T181" s="16">
        <f t="shared" si="50"/>
        <v>0</v>
      </c>
      <c r="U181" s="16">
        <f>VLOOKUP(P181,Table!$D$6:$G$15,MATCH(VALUE(T181)&amp;"E",Table!$D$5:$G$5,0),1)*IF(Y181=1,0,1)</f>
        <v>0.97499999999999998</v>
      </c>
      <c r="V181" s="16">
        <f t="shared" si="51"/>
        <v>2.5000000000000022E-2</v>
      </c>
      <c r="W181" s="16">
        <f t="shared" si="64"/>
        <v>92630.000131338675</v>
      </c>
      <c r="X181" s="16">
        <f t="shared" si="52"/>
        <v>1.9776922952331688E-2</v>
      </c>
      <c r="Y181" s="16">
        <f t="shared" si="65"/>
        <v>0</v>
      </c>
      <c r="Z181" s="16">
        <f t="shared" si="53"/>
        <v>0</v>
      </c>
      <c r="AA181" s="16">
        <f t="shared" si="62"/>
        <v>0</v>
      </c>
      <c r="AB181" s="2">
        <f t="shared" si="66"/>
        <v>95788.285342092669</v>
      </c>
      <c r="AE181" s="16" t="str">
        <f t="shared" si="63"/>
        <v/>
      </c>
      <c r="AG181" s="16">
        <f t="shared" si="69"/>
        <v>51.531390904068687</v>
      </c>
      <c r="AH181" s="24">
        <f t="shared" si="67"/>
        <v>54.610277242903699</v>
      </c>
      <c r="AL181" s="2">
        <f t="shared" si="70"/>
        <v>58.471068427244184</v>
      </c>
      <c r="AM181" s="27">
        <f t="shared" si="71"/>
        <v>-6.602908563479537E-2</v>
      </c>
      <c r="AN181" s="35">
        <v>0</v>
      </c>
      <c r="AP181" s="2" t="str">
        <f t="shared" si="68"/>
        <v/>
      </c>
    </row>
    <row r="182" spans="1:42" x14ac:dyDescent="0.25">
      <c r="A182" s="49">
        <v>38267</v>
      </c>
      <c r="B182" s="47">
        <v>1130.6500000000001</v>
      </c>
      <c r="C182" s="27">
        <f t="shared" si="55"/>
        <v>-9.9820498226871335E-3</v>
      </c>
      <c r="D182" s="27">
        <f t="shared" si="56"/>
        <v>1.4506860557004342E-2</v>
      </c>
      <c r="E182" s="5">
        <f t="shared" si="60"/>
        <v>0</v>
      </c>
      <c r="F182" s="44">
        <v>1672.077</v>
      </c>
      <c r="G182" s="45">
        <v>1672.077</v>
      </c>
      <c r="H182" s="48">
        <v>1130.6500000000001</v>
      </c>
      <c r="I182" s="42">
        <v>14.5</v>
      </c>
      <c r="J182" s="16">
        <f t="shared" si="54"/>
        <v>0.14499999999999999</v>
      </c>
      <c r="K182" s="16">
        <f t="shared" si="61"/>
        <v>4.6628942921914704E-2</v>
      </c>
      <c r="L182" s="51">
        <f>VLOOKUP(A182,LIBOR!$A$3:B2277,2,1)</f>
        <v>1.80125</v>
      </c>
      <c r="M182">
        <v>253914.47</v>
      </c>
      <c r="N182" s="2">
        <v>263162.58</v>
      </c>
      <c r="O182" s="16">
        <f t="shared" si="57"/>
        <v>1.006451276442665E-4</v>
      </c>
      <c r="P182" s="16">
        <f t="shared" si="48"/>
        <v>9.8371057078085286E-2</v>
      </c>
      <c r="Q182" s="2">
        <f t="shared" si="58"/>
        <v>13.346</v>
      </c>
      <c r="R182" s="2">
        <f t="shared" si="59"/>
        <v>13.893000000000001</v>
      </c>
      <c r="S182" s="16">
        <f t="shared" si="49"/>
        <v>-1</v>
      </c>
      <c r="T182" s="16">
        <f t="shared" si="50"/>
        <v>0</v>
      </c>
      <c r="U182" s="16">
        <f>VLOOKUP(P182,Table!$D$6:$G$15,MATCH(VALUE(T182)&amp;"E",Table!$D$5:$G$5,0),1)*IF(Y182=1,0,1)</f>
        <v>0.97499999999999998</v>
      </c>
      <c r="V182" s="16">
        <f t="shared" si="51"/>
        <v>2.5000000000000022E-2</v>
      </c>
      <c r="W182" s="16">
        <f t="shared" si="64"/>
        <v>91775.821625256198</v>
      </c>
      <c r="X182" s="16">
        <f t="shared" si="52"/>
        <v>2.0320928642347358E-2</v>
      </c>
      <c r="Y182" s="16">
        <f t="shared" si="65"/>
        <v>0</v>
      </c>
      <c r="Z182" s="16">
        <f t="shared" si="53"/>
        <v>0</v>
      </c>
      <c r="AA182" s="16">
        <f t="shared" si="62"/>
        <v>0</v>
      </c>
      <c r="AB182" s="2">
        <f t="shared" si="66"/>
        <v>94911.065380778993</v>
      </c>
      <c r="AE182" s="16" t="str">
        <f t="shared" si="63"/>
        <v/>
      </c>
      <c r="AG182" s="16">
        <f t="shared" si="69"/>
        <v>51.059471351757388</v>
      </c>
      <c r="AH182" s="24">
        <f t="shared" si="67"/>
        <v>54.10875319712401</v>
      </c>
      <c r="AL182" s="2">
        <f t="shared" si="70"/>
        <v>58.471068427244184</v>
      </c>
      <c r="AM182" s="27">
        <f t="shared" si="71"/>
        <v>-7.4606388209721541E-2</v>
      </c>
      <c r="AN182" s="35">
        <v>0</v>
      </c>
      <c r="AP182" s="2" t="str">
        <f t="shared" si="68"/>
        <v/>
      </c>
    </row>
    <row r="183" spans="1:42" x14ac:dyDescent="0.25">
      <c r="A183" s="49">
        <v>38268</v>
      </c>
      <c r="B183" s="47">
        <v>1122.1400000000001</v>
      </c>
      <c r="C183" s="27">
        <f t="shared" si="55"/>
        <v>-7.5266439658603357E-3</v>
      </c>
      <c r="D183" s="27">
        <f t="shared" si="56"/>
        <v>-8.2003895564631835E-3</v>
      </c>
      <c r="E183" s="5">
        <f t="shared" si="60"/>
        <v>0</v>
      </c>
      <c r="F183" s="44">
        <v>1659.51</v>
      </c>
      <c r="G183" s="45">
        <v>1659.51</v>
      </c>
      <c r="H183" s="48">
        <v>1122.1400000000001</v>
      </c>
      <c r="I183" s="42">
        <v>15.05</v>
      </c>
      <c r="J183" s="16">
        <f t="shared" si="54"/>
        <v>0.15049999999999999</v>
      </c>
      <c r="K183" s="16">
        <f t="shared" si="61"/>
        <v>4.9060022409525408E-2</v>
      </c>
      <c r="L183" s="51">
        <f>VLOOKUP(A183,LIBOR!$A$3:B2278,2,1)</f>
        <v>1.7887500000000001</v>
      </c>
      <c r="M183">
        <v>258492.11</v>
      </c>
      <c r="N183" s="2">
        <v>267894.59999999998</v>
      </c>
      <c r="O183" s="16">
        <f t="shared" si="57"/>
        <v>5.7079718643899482E-5</v>
      </c>
      <c r="P183" s="16">
        <f t="shared" si="48"/>
        <v>0.10143997759047459</v>
      </c>
      <c r="Q183" s="2">
        <f t="shared" si="58"/>
        <v>13.577999999999999</v>
      </c>
      <c r="R183" s="2">
        <f t="shared" si="59"/>
        <v>13.9175</v>
      </c>
      <c r="S183" s="16">
        <f t="shared" si="49"/>
        <v>-1</v>
      </c>
      <c r="T183" s="16">
        <f t="shared" si="50"/>
        <v>0</v>
      </c>
      <c r="U183" s="16">
        <f>VLOOKUP(P183,Table!$D$6:$G$15,MATCH(VALUE(T183)&amp;"E",Table!$D$5:$G$5,0),1)*IF(Y183=1,0,1)</f>
        <v>0.9</v>
      </c>
      <c r="V183" s="16">
        <f t="shared" si="51"/>
        <v>9.9999999999999978E-2</v>
      </c>
      <c r="W183" s="16">
        <f t="shared" si="64"/>
        <v>91143.583132259329</v>
      </c>
      <c r="X183" s="16">
        <f t="shared" si="52"/>
        <v>1.1385026417041866E-2</v>
      </c>
      <c r="Y183" s="16">
        <f t="shared" si="65"/>
        <v>0</v>
      </c>
      <c r="Z183" s="16">
        <f t="shared" si="53"/>
        <v>0</v>
      </c>
      <c r="AA183" s="16">
        <f t="shared" si="62"/>
        <v>0</v>
      </c>
      <c r="AB183" s="2">
        <f t="shared" si="66"/>
        <v>94258.342977061591</v>
      </c>
      <c r="AE183" s="16" t="str">
        <f t="shared" si="63"/>
        <v/>
      </c>
      <c r="AG183" s="16">
        <f t="shared" si="69"/>
        <v>50.708325141991963</v>
      </c>
      <c r="AH183" s="24">
        <f t="shared" si="67"/>
        <v>53.735237840667544</v>
      </c>
      <c r="AL183" s="2">
        <f t="shared" si="70"/>
        <v>58.471068427244184</v>
      </c>
      <c r="AM183" s="27">
        <f t="shared" si="71"/>
        <v>-8.0994425345065402E-2</v>
      </c>
      <c r="AN183" s="35">
        <v>0</v>
      </c>
      <c r="AP183" s="2" t="str">
        <f t="shared" si="68"/>
        <v/>
      </c>
    </row>
    <row r="184" spans="1:42" x14ac:dyDescent="0.25">
      <c r="A184" s="49">
        <v>38271</v>
      </c>
      <c r="B184" s="47">
        <v>1124.3900000000001</v>
      </c>
      <c r="C184" s="27">
        <f t="shared" si="55"/>
        <v>2.0050974031760038E-3</v>
      </c>
      <c r="D184" s="27">
        <f t="shared" si="56"/>
        <v>-9.4387742566898192E-3</v>
      </c>
      <c r="E184" s="5">
        <f t="shared" si="60"/>
        <v>0</v>
      </c>
      <c r="F184" s="44">
        <v>1662.835</v>
      </c>
      <c r="G184" s="45">
        <v>1662.835</v>
      </c>
      <c r="H184" s="48">
        <v>1124.3900000000001</v>
      </c>
      <c r="I184" s="42">
        <v>14.71</v>
      </c>
      <c r="J184" s="16">
        <f t="shared" si="54"/>
        <v>0.14710000000000001</v>
      </c>
      <c r="K184" s="16">
        <f t="shared" si="61"/>
        <v>4.359950038331814E-2</v>
      </c>
      <c r="L184" s="51">
        <f>VLOOKUP(A184,LIBOR!$A$3:B2279,2,1)</f>
        <v>1.7887500000000001</v>
      </c>
      <c r="M184">
        <v>258511.87</v>
      </c>
      <c r="N184" s="2">
        <v>267877.38</v>
      </c>
      <c r="O184" s="16">
        <f t="shared" si="57"/>
        <v>4.0123690611557205E-6</v>
      </c>
      <c r="P184" s="16">
        <f t="shared" ref="P184:P247" si="72">SQRT(252*SUM(O162:O183)/22)</f>
        <v>0.10350049961668187</v>
      </c>
      <c r="Q184" s="2">
        <f t="shared" si="58"/>
        <v>14.038</v>
      </c>
      <c r="R184" s="2">
        <f t="shared" si="59"/>
        <v>13.982000000000003</v>
      </c>
      <c r="S184" s="16">
        <f t="shared" ref="S184:S247" si="73">IF(Q184&gt;=R184,1,-1)</f>
        <v>1</v>
      </c>
      <c r="T184" s="16">
        <f t="shared" ref="T184:T247" si="74">IF(SUM(S175:S184)=-10,-1,IF(SUM(S175:S184)&lt;10,0,1))</f>
        <v>0</v>
      </c>
      <c r="U184" s="16">
        <f>VLOOKUP(P184,Table!$D$6:$G$15,MATCH(VALUE(T184)&amp;"E",Table!$D$5:$G$5,0),1)*IF(Y184=1,0,1)</f>
        <v>0.9</v>
      </c>
      <c r="V184" s="16">
        <f t="shared" ref="V184:V247" si="75">(1-U184)*IF(Y184=1,0,1)</f>
        <v>9.9999999999999978E-2</v>
      </c>
      <c r="W184" s="16">
        <f t="shared" si="64"/>
        <v>91307.473855988195</v>
      </c>
      <c r="X184" s="16">
        <f t="shared" ref="X184:X247" si="76">W183/W178-1</f>
        <v>-9.1901288087297139E-3</v>
      </c>
      <c r="Y184" s="16">
        <f t="shared" si="65"/>
        <v>0</v>
      </c>
      <c r="Z184" s="16">
        <f t="shared" ref="Z184:Z247" si="77">Y184*20</f>
        <v>0</v>
      </c>
      <c r="AA184" s="16">
        <f t="shared" si="62"/>
        <v>0</v>
      </c>
      <c r="AB184" s="2">
        <f t="shared" si="66"/>
        <v>94429.034228348333</v>
      </c>
      <c r="AE184" s="16" t="str">
        <f t="shared" si="63"/>
        <v/>
      </c>
      <c r="AG184" s="16">
        <f t="shared" si="69"/>
        <v>50.800152212103391</v>
      </c>
      <c r="AH184" s="24">
        <f t="shared" si="67"/>
        <v>53.828343055223868</v>
      </c>
      <c r="AL184" s="2">
        <f t="shared" si="70"/>
        <v>58.471068427244184</v>
      </c>
      <c r="AM184" s="27">
        <f t="shared" si="71"/>
        <v>-7.9402095718454024E-2</v>
      </c>
      <c r="AN184" s="35">
        <v>0</v>
      </c>
      <c r="AP184" s="2" t="str">
        <f t="shared" si="68"/>
        <v/>
      </c>
    </row>
    <row r="185" spans="1:42" x14ac:dyDescent="0.25">
      <c r="A185" s="49">
        <v>38272</v>
      </c>
      <c r="B185" s="47">
        <v>1121.8399999999999</v>
      </c>
      <c r="C185" s="27">
        <f t="shared" si="55"/>
        <v>-2.2678963704766408E-3</v>
      </c>
      <c r="D185" s="27">
        <f t="shared" si="56"/>
        <v>-1.1098832153633831E-2</v>
      </c>
      <c r="E185" s="5">
        <f t="shared" si="60"/>
        <v>0</v>
      </c>
      <c r="F185" s="44">
        <v>1659.0719999999999</v>
      </c>
      <c r="G185" s="45">
        <v>1659.0719999999999</v>
      </c>
      <c r="H185" s="48">
        <v>1121.8399999999999</v>
      </c>
      <c r="I185" s="42">
        <v>15.05</v>
      </c>
      <c r="J185" s="16">
        <f t="shared" si="54"/>
        <v>0.15049999999999999</v>
      </c>
      <c r="K185" s="16">
        <f t="shared" si="61"/>
        <v>4.6974814449629976E-2</v>
      </c>
      <c r="L185" s="51">
        <f>VLOOKUP(A185,LIBOR!$A$3:B2280,2,1)</f>
        <v>1.8162499999999997</v>
      </c>
      <c r="M185">
        <v>263893.59999999998</v>
      </c>
      <c r="N185" s="2">
        <v>273441.52</v>
      </c>
      <c r="O185" s="16">
        <f t="shared" si="57"/>
        <v>5.1550428406521613E-6</v>
      </c>
      <c r="P185" s="16">
        <f t="shared" si="72"/>
        <v>0.10352518555037002</v>
      </c>
      <c r="Q185" s="2">
        <f t="shared" si="58"/>
        <v>14.298000000000002</v>
      </c>
      <c r="R185" s="2">
        <f t="shared" si="59"/>
        <v>14.059000000000001</v>
      </c>
      <c r="S185" s="16">
        <f t="shared" si="73"/>
        <v>1</v>
      </c>
      <c r="T185" s="16">
        <f t="shared" si="74"/>
        <v>0</v>
      </c>
      <c r="U185" s="16">
        <f>VLOOKUP(P185,Table!$D$6:$G$15,MATCH(VALUE(T185)&amp;"E",Table!$D$5:$G$5,0),1)*IF(Y185=1,0,1)</f>
        <v>0.9</v>
      </c>
      <c r="V185" s="16">
        <f t="shared" si="75"/>
        <v>9.9999999999999978E-2</v>
      </c>
      <c r="W185" s="16">
        <f t="shared" si="64"/>
        <v>91310.762319237518</v>
      </c>
      <c r="X185" s="16">
        <f t="shared" si="76"/>
        <v>-1.0792280021254763E-2</v>
      </c>
      <c r="Y185" s="16">
        <f t="shared" si="65"/>
        <v>0</v>
      </c>
      <c r="Z185" s="16">
        <f t="shared" si="77"/>
        <v>0</v>
      </c>
      <c r="AA185" s="16">
        <f t="shared" si="62"/>
        <v>0</v>
      </c>
      <c r="AB185" s="2">
        <f t="shared" si="66"/>
        <v>94433.293844999425</v>
      </c>
      <c r="AE185" s="16" t="str">
        <f t="shared" si="63"/>
        <v/>
      </c>
      <c r="AG185" s="16">
        <f t="shared" si="69"/>
        <v>50.802443765501231</v>
      </c>
      <c r="AH185" s="24">
        <f t="shared" si="67"/>
        <v>53.829370132971661</v>
      </c>
      <c r="AL185" s="2">
        <f t="shared" si="70"/>
        <v>58.471068427244184</v>
      </c>
      <c r="AM185" s="27">
        <f t="shared" si="71"/>
        <v>-7.9384530146703436E-2</v>
      </c>
      <c r="AN185" s="35">
        <v>0</v>
      </c>
      <c r="AP185" s="2" t="str">
        <f t="shared" si="68"/>
        <v/>
      </c>
    </row>
    <row r="186" spans="1:42" x14ac:dyDescent="0.25">
      <c r="A186" s="49">
        <v>38273</v>
      </c>
      <c r="B186" s="47">
        <v>1113.6500000000001</v>
      </c>
      <c r="C186" s="27">
        <f t="shared" si="55"/>
        <v>-7.300506311060273E-3</v>
      </c>
      <c r="D186" s="27">
        <f t="shared" si="56"/>
        <v>-2.5071999066908379E-2</v>
      </c>
      <c r="E186" s="5">
        <f t="shared" si="60"/>
        <v>0</v>
      </c>
      <c r="F186" s="44">
        <v>1647.127</v>
      </c>
      <c r="G186" s="45">
        <v>1647.127</v>
      </c>
      <c r="H186" s="48">
        <v>1113.6500000000001</v>
      </c>
      <c r="I186" s="42">
        <v>15.42</v>
      </c>
      <c r="J186" s="16">
        <f t="shared" si="54"/>
        <v>0.1542</v>
      </c>
      <c r="K186" s="16">
        <f t="shared" si="61"/>
        <v>5.1745980652278659E-2</v>
      </c>
      <c r="L186" s="51">
        <f>VLOOKUP(A186,LIBOR!$A$3:B2281,2,1)</f>
        <v>1.8187500000000003</v>
      </c>
      <c r="M186">
        <v>264236.43</v>
      </c>
      <c r="N186" s="2">
        <v>273783.96000000002</v>
      </c>
      <c r="O186" s="16">
        <f t="shared" si="57"/>
        <v>5.3689111639358477E-5</v>
      </c>
      <c r="P186" s="16">
        <f t="shared" si="72"/>
        <v>0.10245401934772135</v>
      </c>
      <c r="Q186" s="2">
        <f t="shared" si="58"/>
        <v>14.518000000000001</v>
      </c>
      <c r="R186" s="2">
        <f t="shared" si="59"/>
        <v>14.133500000000002</v>
      </c>
      <c r="S186" s="16">
        <f t="shared" si="73"/>
        <v>1</v>
      </c>
      <c r="T186" s="16">
        <f t="shared" si="74"/>
        <v>0</v>
      </c>
      <c r="U186" s="16">
        <f>VLOOKUP(P186,Table!$D$6:$G$15,MATCH(VALUE(T186)&amp;"E",Table!$D$5:$G$5,0),1)*IF(Y186=1,0,1)</f>
        <v>0.9</v>
      </c>
      <c r="V186" s="16">
        <f t="shared" si="75"/>
        <v>9.9999999999999978E-2</v>
      </c>
      <c r="W186" s="16">
        <f t="shared" si="64"/>
        <v>90722.244155780965</v>
      </c>
      <c r="X186" s="16">
        <f t="shared" si="76"/>
        <v>-1.0314237538399662E-2</v>
      </c>
      <c r="Y186" s="16">
        <f t="shared" si="65"/>
        <v>0</v>
      </c>
      <c r="Z186" s="16">
        <f t="shared" si="77"/>
        <v>0</v>
      </c>
      <c r="AA186" s="16">
        <f t="shared" si="62"/>
        <v>0</v>
      </c>
      <c r="AB186" s="2">
        <f t="shared" si="66"/>
        <v>93833.650449313296</v>
      </c>
      <c r="AE186" s="16" t="str">
        <f t="shared" si="63"/>
        <v/>
      </c>
      <c r="AG186" s="16">
        <f t="shared" si="69"/>
        <v>50.47985256224721</v>
      </c>
      <c r="AH186" s="24">
        <f t="shared" si="67"/>
        <v>53.486166062435508</v>
      </c>
      <c r="AL186" s="2">
        <f t="shared" si="70"/>
        <v>58.471068427244184</v>
      </c>
      <c r="AM186" s="27">
        <f t="shared" si="71"/>
        <v>-8.525416926511975E-2</v>
      </c>
      <c r="AN186" s="35">
        <v>0</v>
      </c>
      <c r="AP186" s="2" t="str">
        <f t="shared" si="68"/>
        <v/>
      </c>
    </row>
    <row r="187" spans="1:42" x14ac:dyDescent="0.25">
      <c r="A187" s="49">
        <v>38274</v>
      </c>
      <c r="B187" s="47">
        <v>1103.29</v>
      </c>
      <c r="C187" s="27">
        <f t="shared" si="55"/>
        <v>-9.3027432317156489E-3</v>
      </c>
      <c r="D187" s="27">
        <f t="shared" si="56"/>
        <v>-2.4392692475936895E-2</v>
      </c>
      <c r="E187" s="5">
        <f t="shared" si="60"/>
        <v>-1</v>
      </c>
      <c r="F187" s="44">
        <v>1631.806</v>
      </c>
      <c r="G187" s="45">
        <v>1631.806</v>
      </c>
      <c r="H187" s="48">
        <v>1103.29</v>
      </c>
      <c r="I187" s="42">
        <v>16.43</v>
      </c>
      <c r="J187" s="16">
        <f t="shared" si="54"/>
        <v>0.1643</v>
      </c>
      <c r="K187" s="16">
        <f t="shared" si="61"/>
        <v>5.904255105137278E-2</v>
      </c>
      <c r="L187" s="51">
        <f>VLOOKUP(A187,LIBOR!$A$3:B2282,2,1)</f>
        <v>1.82</v>
      </c>
      <c r="M187">
        <v>269372.42</v>
      </c>
      <c r="N187" s="2">
        <v>279092.73</v>
      </c>
      <c r="O187" s="16">
        <f t="shared" si="57"/>
        <v>8.7353024426330548E-5</v>
      </c>
      <c r="P187" s="16">
        <f t="shared" si="72"/>
        <v>0.10525744894862722</v>
      </c>
      <c r="Q187" s="2">
        <f t="shared" si="58"/>
        <v>14.946000000000002</v>
      </c>
      <c r="R187" s="2">
        <f t="shared" si="59"/>
        <v>14.172500000000003</v>
      </c>
      <c r="S187" s="16">
        <f t="shared" si="73"/>
        <v>1</v>
      </c>
      <c r="T187" s="16">
        <f t="shared" si="74"/>
        <v>0</v>
      </c>
      <c r="U187" s="16">
        <f>VLOOKUP(P187,Table!$D$6:$G$15,MATCH(VALUE(T187)&amp;"E",Table!$D$5:$G$5,0),1)*IF(Y187=1,0,1)</f>
        <v>0</v>
      </c>
      <c r="V187" s="16">
        <f t="shared" si="75"/>
        <v>0</v>
      </c>
      <c r="W187" s="16">
        <f t="shared" si="64"/>
        <v>90138.588699715401</v>
      </c>
      <c r="X187" s="16">
        <f t="shared" si="76"/>
        <v>-2.0595443947454717E-2</v>
      </c>
      <c r="Y187" s="16">
        <f t="shared" si="65"/>
        <v>1</v>
      </c>
      <c r="Z187" s="16">
        <f t="shared" si="77"/>
        <v>20</v>
      </c>
      <c r="AA187" s="16">
        <f t="shared" si="62"/>
        <v>0</v>
      </c>
      <c r="AB187" s="2">
        <f t="shared" si="66"/>
        <v>93230.508801393997</v>
      </c>
      <c r="AE187" s="16" t="str">
        <f t="shared" si="63"/>
        <v/>
      </c>
      <c r="AG187" s="16">
        <f t="shared" si="69"/>
        <v>50.155379398138955</v>
      </c>
      <c r="AH187" s="24">
        <f t="shared" si="67"/>
        <v>53.140985832244503</v>
      </c>
      <c r="AL187" s="2">
        <f t="shared" si="70"/>
        <v>58.471068427244184</v>
      </c>
      <c r="AM187" s="27">
        <f t="shared" si="71"/>
        <v>-9.1157605605102443E-2</v>
      </c>
      <c r="AN187" s="35">
        <v>1</v>
      </c>
      <c r="AP187" s="2" t="str">
        <f t="shared" si="68"/>
        <v/>
      </c>
    </row>
    <row r="188" spans="1:42" x14ac:dyDescent="0.25">
      <c r="A188" s="49">
        <v>38275</v>
      </c>
      <c r="B188" s="47">
        <v>1108.2</v>
      </c>
      <c r="C188" s="27">
        <f t="shared" si="55"/>
        <v>4.4503258436132676E-3</v>
      </c>
      <c r="D188" s="27">
        <f t="shared" si="56"/>
        <v>-1.2415722666463291E-2</v>
      </c>
      <c r="E188" s="5">
        <f t="shared" si="60"/>
        <v>0</v>
      </c>
      <c r="F188" s="44">
        <v>1639.08</v>
      </c>
      <c r="G188" s="45">
        <v>1639.08</v>
      </c>
      <c r="H188" s="48">
        <v>1108.2</v>
      </c>
      <c r="I188" s="42">
        <v>15.04</v>
      </c>
      <c r="J188" s="16">
        <f t="shared" si="54"/>
        <v>0.15039999999999998</v>
      </c>
      <c r="K188" s="16">
        <f t="shared" si="61"/>
        <v>4.075096730567683E-2</v>
      </c>
      <c r="L188" s="51">
        <f>VLOOKUP(A188,LIBOR!$A$3:B2283,2,1)</f>
        <v>1.8412500000000003</v>
      </c>
      <c r="M188">
        <v>264328.94</v>
      </c>
      <c r="N188" s="2">
        <v>273854.2</v>
      </c>
      <c r="O188" s="16">
        <f t="shared" si="57"/>
        <v>1.9717617747585264E-5</v>
      </c>
      <c r="P188" s="16">
        <f t="shared" si="72"/>
        <v>0.10964903269432315</v>
      </c>
      <c r="Q188" s="2">
        <f t="shared" si="58"/>
        <v>15.331999999999999</v>
      </c>
      <c r="R188" s="2">
        <f t="shared" si="59"/>
        <v>14.274500000000003</v>
      </c>
      <c r="S188" s="16">
        <f t="shared" si="73"/>
        <v>1</v>
      </c>
      <c r="T188" s="16">
        <f t="shared" si="74"/>
        <v>0</v>
      </c>
      <c r="U188" s="16">
        <f>VLOOKUP(P188,Table!$D$6:$G$15,MATCH(VALUE(T188)&amp;"E",Table!$D$5:$G$5,0),1)*IF(Y188=1,0,1)</f>
        <v>0.9</v>
      </c>
      <c r="V188" s="16">
        <f t="shared" si="75"/>
        <v>9.9999999999999978E-2</v>
      </c>
      <c r="W188" s="16">
        <f t="shared" si="64"/>
        <v>90138.588699715401</v>
      </c>
      <c r="X188" s="16">
        <f t="shared" si="76"/>
        <v>-1.7839479903825173E-2</v>
      </c>
      <c r="Y188" s="16">
        <f t="shared" si="65"/>
        <v>0</v>
      </c>
      <c r="Z188" s="16">
        <f t="shared" si="77"/>
        <v>0</v>
      </c>
      <c r="AA188" s="16">
        <f t="shared" si="62"/>
        <v>5.1145833333332558E-3</v>
      </c>
      <c r="AB188" s="2">
        <f t="shared" si="66"/>
        <v>93235.277153458737</v>
      </c>
      <c r="AE188" s="16" t="str">
        <f t="shared" si="63"/>
        <v/>
      </c>
      <c r="AG188" s="16">
        <f t="shared" si="69"/>
        <v>50.15794463681442</v>
      </c>
      <c r="AH188" s="24">
        <f t="shared" si="67"/>
        <v>53.14232057995909</v>
      </c>
      <c r="AL188" s="2">
        <f t="shared" si="70"/>
        <v>58.471068427244184</v>
      </c>
      <c r="AM188" s="27">
        <f t="shared" si="71"/>
        <v>-9.1134778115362747E-2</v>
      </c>
      <c r="AN188" s="35">
        <v>0</v>
      </c>
      <c r="AP188" s="2" t="str">
        <f t="shared" si="68"/>
        <v/>
      </c>
    </row>
    <row r="189" spans="1:42" x14ac:dyDescent="0.25">
      <c r="A189" s="49">
        <v>38278</v>
      </c>
      <c r="B189" s="47">
        <v>1114.02</v>
      </c>
      <c r="C189" s="27">
        <f t="shared" si="55"/>
        <v>5.2517596101786523E-3</v>
      </c>
      <c r="D189" s="27">
        <f t="shared" si="56"/>
        <v>-9.1690604594606429E-3</v>
      </c>
      <c r="E189" s="5">
        <f t="shared" si="60"/>
        <v>0</v>
      </c>
      <c r="F189" s="44">
        <v>1647.6949999999999</v>
      </c>
      <c r="G189" s="45">
        <v>1647.6949999999999</v>
      </c>
      <c r="H189" s="48">
        <v>1114.02</v>
      </c>
      <c r="I189" s="42">
        <v>14.71</v>
      </c>
      <c r="J189" s="16">
        <f t="shared" si="54"/>
        <v>0.14710000000000001</v>
      </c>
      <c r="K189" s="16">
        <f t="shared" si="61"/>
        <v>3.9050732489737394E-2</v>
      </c>
      <c r="L189" s="51">
        <f>VLOOKUP(A189,LIBOR!$A$3:B2284,2,1)</f>
        <v>1.8137500000000002</v>
      </c>
      <c r="M189">
        <v>256052.68</v>
      </c>
      <c r="N189" s="2">
        <v>265241.27</v>
      </c>
      <c r="O189" s="16">
        <f t="shared" si="57"/>
        <v>2.7436824336104093E-5</v>
      </c>
      <c r="P189" s="16">
        <f t="shared" si="72"/>
        <v>0.10804926751026261</v>
      </c>
      <c r="Q189" s="2">
        <f t="shared" si="58"/>
        <v>15.330000000000002</v>
      </c>
      <c r="R189" s="2">
        <f t="shared" si="59"/>
        <v>14.324999999999999</v>
      </c>
      <c r="S189" s="16">
        <f t="shared" si="73"/>
        <v>1</v>
      </c>
      <c r="T189" s="16">
        <f t="shared" si="74"/>
        <v>0</v>
      </c>
      <c r="U189" s="16">
        <f>VLOOKUP(P189,Table!$D$6:$G$15,MATCH(VALUE(T189)&amp;"E",Table!$D$5:$G$5,0),1)*IF(Y189=1,0,1)</f>
        <v>0.9</v>
      </c>
      <c r="V189" s="16">
        <f t="shared" si="75"/>
        <v>9.9999999999999978E-2</v>
      </c>
      <c r="W189" s="16">
        <f t="shared" si="64"/>
        <v>90281.143327582147</v>
      </c>
      <c r="X189" s="16">
        <f t="shared" si="76"/>
        <v>-1.1026496852615142E-2</v>
      </c>
      <c r="Y189" s="16">
        <f t="shared" si="65"/>
        <v>0</v>
      </c>
      <c r="Z189" s="16">
        <f t="shared" si="77"/>
        <v>0</v>
      </c>
      <c r="AA189" s="16">
        <f t="shared" si="62"/>
        <v>0</v>
      </c>
      <c r="AB189" s="2">
        <f t="shared" si="66"/>
        <v>93384.393162350621</v>
      </c>
      <c r="AE189" s="16" t="str">
        <f t="shared" si="63"/>
        <v/>
      </c>
      <c r="AG189" s="16">
        <f t="shared" si="69"/>
        <v>50.238164836151107</v>
      </c>
      <c r="AH189" s="24">
        <f t="shared" si="67"/>
        <v>53.223157849193953</v>
      </c>
      <c r="AL189" s="2">
        <f t="shared" si="70"/>
        <v>58.471068427244184</v>
      </c>
      <c r="AM189" s="27">
        <f t="shared" si="71"/>
        <v>-8.9752260719850319E-2</v>
      </c>
      <c r="AN189" s="35">
        <v>0</v>
      </c>
      <c r="AP189" s="2" t="str">
        <f t="shared" si="68"/>
        <v/>
      </c>
    </row>
    <row r="190" spans="1:42" x14ac:dyDescent="0.25">
      <c r="A190" s="49">
        <v>38279</v>
      </c>
      <c r="B190" s="47">
        <v>1103.23</v>
      </c>
      <c r="C190" s="27">
        <f t="shared" si="55"/>
        <v>-9.6856429866608584E-3</v>
      </c>
      <c r="D190" s="27">
        <f t="shared" si="56"/>
        <v>-1.658680707564486E-2</v>
      </c>
      <c r="E190" s="5">
        <f t="shared" si="60"/>
        <v>0</v>
      </c>
      <c r="F190" s="44">
        <v>1631.7370000000001</v>
      </c>
      <c r="G190" s="45">
        <v>1631.7370000000001</v>
      </c>
      <c r="H190" s="48">
        <v>1103.23</v>
      </c>
      <c r="I190" s="42">
        <v>15.13</v>
      </c>
      <c r="J190" s="16">
        <f t="shared" si="54"/>
        <v>0.15130000000000002</v>
      </c>
      <c r="K190" s="16">
        <f t="shared" si="61"/>
        <v>4.2213940236371261E-2</v>
      </c>
      <c r="L190" s="51">
        <f>VLOOKUP(A190,LIBOR!$A$3:B2285,2,1)</f>
        <v>1.8037499999999997</v>
      </c>
      <c r="M190">
        <v>258355.45</v>
      </c>
      <c r="N190" s="2">
        <v>267613.59999999998</v>
      </c>
      <c r="O190" s="16">
        <f t="shared" si="57"/>
        <v>9.4728445418682425E-5</v>
      </c>
      <c r="P190" s="16">
        <f t="shared" si="72"/>
        <v>0.10908605976362876</v>
      </c>
      <c r="Q190" s="2">
        <f t="shared" si="58"/>
        <v>15.330000000000002</v>
      </c>
      <c r="R190" s="2">
        <f t="shared" si="59"/>
        <v>14.339000000000002</v>
      </c>
      <c r="S190" s="16">
        <f t="shared" si="73"/>
        <v>1</v>
      </c>
      <c r="T190" s="16">
        <f t="shared" si="74"/>
        <v>0</v>
      </c>
      <c r="U190" s="16">
        <f>VLOOKUP(P190,Table!$D$6:$G$15,MATCH(VALUE(T190)&amp;"E",Table!$D$5:$G$5,0),1)*IF(Y190=1,0,1)</f>
        <v>0.9</v>
      </c>
      <c r="V190" s="16">
        <f t="shared" si="75"/>
        <v>9.9999999999999978E-2</v>
      </c>
      <c r="W190" s="16">
        <f t="shared" si="64"/>
        <v>89574.903362955185</v>
      </c>
      <c r="X190" s="16">
        <f t="shared" si="76"/>
        <v>-1.1240378088050007E-2</v>
      </c>
      <c r="Y190" s="16">
        <f t="shared" si="65"/>
        <v>0</v>
      </c>
      <c r="Z190" s="16">
        <f t="shared" si="77"/>
        <v>0</v>
      </c>
      <c r="AA190" s="16">
        <f t="shared" si="62"/>
        <v>0</v>
      </c>
      <c r="AB190" s="2">
        <f t="shared" si="66"/>
        <v>92654.388131841362</v>
      </c>
      <c r="AE190" s="16" t="str">
        <f t="shared" si="63"/>
        <v/>
      </c>
      <c r="AG190" s="16">
        <f t="shared" si="69"/>
        <v>49.845442756882626</v>
      </c>
      <c r="AH190" s="24">
        <f t="shared" si="67"/>
        <v>52.805727033482505</v>
      </c>
      <c r="AL190" s="2">
        <f t="shared" si="70"/>
        <v>58.471068427244184</v>
      </c>
      <c r="AM190" s="27">
        <f t="shared" si="71"/>
        <v>-9.6891360909730717E-2</v>
      </c>
      <c r="AN190" s="35">
        <v>0</v>
      </c>
      <c r="AP190" s="2" t="str">
        <f t="shared" si="68"/>
        <v/>
      </c>
    </row>
    <row r="191" spans="1:42" x14ac:dyDescent="0.25">
      <c r="A191" s="49">
        <v>38280</v>
      </c>
      <c r="B191" s="47">
        <v>1103.6600000000001</v>
      </c>
      <c r="C191" s="27">
        <f t="shared" si="55"/>
        <v>3.8976460031014959E-4</v>
      </c>
      <c r="D191" s="27">
        <f t="shared" si="56"/>
        <v>-8.8965361642744378E-3</v>
      </c>
      <c r="E191" s="5">
        <f t="shared" si="60"/>
        <v>0</v>
      </c>
      <c r="F191" s="44">
        <v>1632.489</v>
      </c>
      <c r="G191" s="45">
        <v>1632.489</v>
      </c>
      <c r="H191" s="48">
        <v>1103.6600000000001</v>
      </c>
      <c r="I191" s="42">
        <v>14.85</v>
      </c>
      <c r="J191" s="16">
        <f t="shared" si="54"/>
        <v>0.14849999999999999</v>
      </c>
      <c r="K191" s="16">
        <f t="shared" si="61"/>
        <v>3.5564405720837133E-2</v>
      </c>
      <c r="L191" s="51">
        <f>VLOOKUP(A191,LIBOR!$A$3:B2286,2,1)</f>
        <v>1.7912500000000002</v>
      </c>
      <c r="M191">
        <v>265521.98</v>
      </c>
      <c r="N191" s="2">
        <v>275023.76</v>
      </c>
      <c r="O191" s="16">
        <f t="shared" si="57"/>
        <v>1.5185725315088431E-7</v>
      </c>
      <c r="P191" s="16">
        <f t="shared" si="72"/>
        <v>0.11293559427916286</v>
      </c>
      <c r="Q191" s="2">
        <f t="shared" si="58"/>
        <v>15.346</v>
      </c>
      <c r="R191" s="2">
        <f t="shared" si="59"/>
        <v>14.4125</v>
      </c>
      <c r="S191" s="16">
        <f t="shared" si="73"/>
        <v>1</v>
      </c>
      <c r="T191" s="16">
        <f t="shared" si="74"/>
        <v>0</v>
      </c>
      <c r="U191" s="16">
        <f>VLOOKUP(P191,Table!$D$6:$G$15,MATCH(VALUE(T191)&amp;"E",Table!$D$5:$G$5,0),1)*IF(Y191=1,0,1)</f>
        <v>0.9</v>
      </c>
      <c r="V191" s="16">
        <f t="shared" si="75"/>
        <v>9.9999999999999978E-2</v>
      </c>
      <c r="W191" s="16">
        <f t="shared" si="64"/>
        <v>89854.356056282253</v>
      </c>
      <c r="X191" s="16">
        <f t="shared" si="76"/>
        <v>-1.9010453008961647E-2</v>
      </c>
      <c r="Y191" s="16">
        <f t="shared" si="65"/>
        <v>0</v>
      </c>
      <c r="Z191" s="16">
        <f t="shared" si="77"/>
        <v>0</v>
      </c>
      <c r="AA191" s="16">
        <f t="shared" si="62"/>
        <v>0</v>
      </c>
      <c r="AB191" s="2">
        <f t="shared" si="66"/>
        <v>92949.832945106624</v>
      </c>
      <c r="AE191" s="16" t="str">
        <f t="shared" si="63"/>
        <v/>
      </c>
      <c r="AG191" s="16">
        <f t="shared" si="69"/>
        <v>50.004383718280771</v>
      </c>
      <c r="AH191" s="24">
        <f t="shared" si="67"/>
        <v>52.972728603834909</v>
      </c>
      <c r="AL191" s="2">
        <f t="shared" si="70"/>
        <v>58.471068427244184</v>
      </c>
      <c r="AM191" s="27">
        <f t="shared" si="71"/>
        <v>-9.4035220687832766E-2</v>
      </c>
      <c r="AN191" s="35">
        <v>0</v>
      </c>
      <c r="AP191" s="2" t="str">
        <f t="shared" si="68"/>
        <v/>
      </c>
    </row>
    <row r="192" spans="1:42" x14ac:dyDescent="0.25">
      <c r="A192" s="49">
        <v>38281</v>
      </c>
      <c r="B192" s="47">
        <v>1106.49</v>
      </c>
      <c r="C192" s="27">
        <f t="shared" si="55"/>
        <v>2.5641954949893186E-3</v>
      </c>
      <c r="D192" s="27">
        <f t="shared" si="56"/>
        <v>2.9704025624305297E-3</v>
      </c>
      <c r="E192" s="5">
        <f t="shared" si="60"/>
        <v>0</v>
      </c>
      <c r="F192" s="44">
        <v>1636.76</v>
      </c>
      <c r="G192" s="45">
        <v>1636.76</v>
      </c>
      <c r="H192" s="48">
        <v>1106.49</v>
      </c>
      <c r="I192" s="42">
        <v>14.54</v>
      </c>
      <c r="J192" s="16">
        <f t="shared" si="54"/>
        <v>0.1454</v>
      </c>
      <c r="K192" s="16">
        <f t="shared" si="61"/>
        <v>3.4082929624769859E-2</v>
      </c>
      <c r="L192" s="51">
        <f>VLOOKUP(A192,LIBOR!$A$3:B2287,2,1)</f>
        <v>1.7987500000000001</v>
      </c>
      <c r="M192">
        <v>254700.52</v>
      </c>
      <c r="N192" s="2">
        <v>263801.49</v>
      </c>
      <c r="O192" s="16">
        <f t="shared" si="57"/>
        <v>6.5582782355743462E-6</v>
      </c>
      <c r="P192" s="16">
        <f t="shared" si="72"/>
        <v>0.11131707037523014</v>
      </c>
      <c r="Q192" s="2">
        <f t="shared" si="58"/>
        <v>15.231999999999999</v>
      </c>
      <c r="R192" s="2">
        <f t="shared" si="59"/>
        <v>14.418000000000001</v>
      </c>
      <c r="S192" s="16">
        <f t="shared" si="73"/>
        <v>1</v>
      </c>
      <c r="T192" s="16">
        <f t="shared" si="74"/>
        <v>0</v>
      </c>
      <c r="U192" s="16">
        <f>VLOOKUP(P192,Table!$D$6:$G$15,MATCH(VALUE(T192)&amp;"E",Table!$D$5:$G$5,0),1)*IF(Y192=1,0,1)</f>
        <v>0.9</v>
      </c>
      <c r="V192" s="16">
        <f t="shared" si="75"/>
        <v>9.9999999999999978E-2</v>
      </c>
      <c r="W192" s="16">
        <f t="shared" si="64"/>
        <v>89695.071512800292</v>
      </c>
      <c r="X192" s="16">
        <f t="shared" si="76"/>
        <v>-9.5664311170305938E-3</v>
      </c>
      <c r="Y192" s="16">
        <f t="shared" si="65"/>
        <v>0</v>
      </c>
      <c r="Z192" s="16">
        <f t="shared" si="77"/>
        <v>0</v>
      </c>
      <c r="AA192" s="16">
        <f t="shared" si="62"/>
        <v>0</v>
      </c>
      <c r="AB192" s="2">
        <f t="shared" si="66"/>
        <v>92789.874024438235</v>
      </c>
      <c r="AE192" s="16" t="str">
        <f t="shared" si="63"/>
        <v/>
      </c>
      <c r="AG192" s="16">
        <f t="shared" si="69"/>
        <v>49.91833033878747</v>
      </c>
      <c r="AH192" s="24">
        <f t="shared" si="67"/>
        <v>52.880190580477496</v>
      </c>
      <c r="AL192" s="2">
        <f t="shared" si="70"/>
        <v>58.471068427244184</v>
      </c>
      <c r="AM192" s="27">
        <f t="shared" si="71"/>
        <v>-9.5617849941008748E-2</v>
      </c>
      <c r="AN192" s="35">
        <v>0</v>
      </c>
      <c r="AP192" s="2" t="str">
        <f t="shared" si="68"/>
        <v/>
      </c>
    </row>
    <row r="193" spans="1:42" x14ac:dyDescent="0.25">
      <c r="A193" s="49">
        <v>38282</v>
      </c>
      <c r="B193" s="47">
        <v>1095.74</v>
      </c>
      <c r="C193" s="27">
        <f t="shared" si="55"/>
        <v>-9.715406375114144E-3</v>
      </c>
      <c r="D193" s="27">
        <f t="shared" si="56"/>
        <v>-1.1195329656296882E-2</v>
      </c>
      <c r="E193" s="5">
        <f t="shared" si="60"/>
        <v>0</v>
      </c>
      <c r="F193" s="44">
        <v>1620.8530000000001</v>
      </c>
      <c r="G193" s="45">
        <v>1620.8530000000001</v>
      </c>
      <c r="H193" s="48">
        <v>1095.74</v>
      </c>
      <c r="I193" s="42">
        <v>15.28</v>
      </c>
      <c r="J193" s="16">
        <f t="shared" si="54"/>
        <v>0.15279999999999999</v>
      </c>
      <c r="K193" s="16">
        <f t="shared" si="61"/>
        <v>4.3205378874218631E-2</v>
      </c>
      <c r="L193" s="51">
        <f>VLOOKUP(A193,LIBOR!$A$3:B2288,2,1)</f>
        <v>1.7875000000000001</v>
      </c>
      <c r="M193">
        <v>259876.93</v>
      </c>
      <c r="N193" s="2">
        <v>269149.87</v>
      </c>
      <c r="O193" s="16">
        <f t="shared" si="57"/>
        <v>9.5314389342924521E-5</v>
      </c>
      <c r="P193" s="16">
        <f t="shared" si="72"/>
        <v>0.10959462112578136</v>
      </c>
      <c r="Q193" s="2">
        <f t="shared" si="58"/>
        <v>14.854000000000003</v>
      </c>
      <c r="R193" s="2">
        <f t="shared" si="59"/>
        <v>14.405000000000005</v>
      </c>
      <c r="S193" s="16">
        <f t="shared" si="73"/>
        <v>1</v>
      </c>
      <c r="T193" s="16">
        <f t="shared" si="74"/>
        <v>1</v>
      </c>
      <c r="U193" s="16">
        <f>VLOOKUP(P193,Table!$D$6:$G$15,MATCH(VALUE(T193)&amp;"E",Table!$D$5:$G$5,0),1)*IF(Y193=1,0,1)</f>
        <v>0.85</v>
      </c>
      <c r="V193" s="16">
        <f t="shared" si="75"/>
        <v>0.15000000000000002</v>
      </c>
      <c r="W193" s="16">
        <f t="shared" si="64"/>
        <v>89092.639970338598</v>
      </c>
      <c r="X193" s="16">
        <f t="shared" si="76"/>
        <v>-4.9203919576844557E-3</v>
      </c>
      <c r="Y193" s="16">
        <f t="shared" si="65"/>
        <v>0</v>
      </c>
      <c r="Z193" s="16">
        <f t="shared" si="77"/>
        <v>0</v>
      </c>
      <c r="AA193" s="16">
        <f t="shared" si="62"/>
        <v>0</v>
      </c>
      <c r="AB193" s="2">
        <f t="shared" si="66"/>
        <v>92166.847570130732</v>
      </c>
      <c r="AE193" s="16" t="str">
        <f t="shared" si="63"/>
        <v/>
      </c>
      <c r="AG193" s="16">
        <f t="shared" si="69"/>
        <v>49.58315971071081</v>
      </c>
      <c r="AH193" s="24">
        <f t="shared" si="67"/>
        <v>52.523765805370985</v>
      </c>
      <c r="AL193" s="2">
        <f t="shared" si="70"/>
        <v>58.471068427244184</v>
      </c>
      <c r="AM193" s="27">
        <f t="shared" si="71"/>
        <v>-0.10171359583198747</v>
      </c>
      <c r="AN193" s="35">
        <v>0</v>
      </c>
      <c r="AP193" s="2" t="str">
        <f t="shared" si="68"/>
        <v/>
      </c>
    </row>
    <row r="194" spans="1:42" x14ac:dyDescent="0.25">
      <c r="A194" s="49">
        <v>38285</v>
      </c>
      <c r="B194" s="47">
        <v>1094.8</v>
      </c>
      <c r="C194" s="27">
        <f t="shared" si="55"/>
        <v>-8.5786774234763996E-4</v>
      </c>
      <c r="D194" s="27">
        <f t="shared" si="56"/>
        <v>-1.7304957008823174E-2</v>
      </c>
      <c r="E194" s="5">
        <f t="shared" si="60"/>
        <v>0</v>
      </c>
      <c r="F194" s="44">
        <v>1619.479</v>
      </c>
      <c r="G194" s="45">
        <v>1619.479</v>
      </c>
      <c r="H194" s="48">
        <v>1094.8</v>
      </c>
      <c r="I194" s="42">
        <v>16.579999999999998</v>
      </c>
      <c r="J194" s="16">
        <f t="shared" si="54"/>
        <v>0.16579999999999998</v>
      </c>
      <c r="K194" s="16">
        <f t="shared" si="61"/>
        <v>6.1655147963192491E-2</v>
      </c>
      <c r="L194" s="51">
        <f>VLOOKUP(A194,LIBOR!$A$3:B2289,2,1)</f>
        <v>1.80125</v>
      </c>
      <c r="M194">
        <v>266789.58</v>
      </c>
      <c r="N194" s="2">
        <v>276269.38</v>
      </c>
      <c r="O194" s="16">
        <f t="shared" si="57"/>
        <v>7.3656889688492995E-7</v>
      </c>
      <c r="P194" s="16">
        <f t="shared" si="72"/>
        <v>0.10414485203680748</v>
      </c>
      <c r="Q194" s="2">
        <f t="shared" si="58"/>
        <v>14.902000000000001</v>
      </c>
      <c r="R194" s="2">
        <f t="shared" si="59"/>
        <v>14.455000000000002</v>
      </c>
      <c r="S194" s="16">
        <f t="shared" si="73"/>
        <v>1</v>
      </c>
      <c r="T194" s="16">
        <f t="shared" si="74"/>
        <v>1</v>
      </c>
      <c r="U194" s="16">
        <f>VLOOKUP(P194,Table!$D$6:$G$15,MATCH(VALUE(T194)&amp;"E",Table!$D$5:$G$5,0),1)*IF(Y194=1,0,1)</f>
        <v>0.85</v>
      </c>
      <c r="V194" s="16">
        <f t="shared" si="75"/>
        <v>0.15000000000000002</v>
      </c>
      <c r="W194" s="16">
        <f t="shared" si="64"/>
        <v>89381.174397257651</v>
      </c>
      <c r="X194" s="16">
        <f t="shared" si="76"/>
        <v>-1.160378417795338E-2</v>
      </c>
      <c r="Y194" s="16">
        <f t="shared" si="65"/>
        <v>0</v>
      </c>
      <c r="Z194" s="16">
        <f t="shared" si="77"/>
        <v>0</v>
      </c>
      <c r="AA194" s="16">
        <f t="shared" si="62"/>
        <v>0</v>
      </c>
      <c r="AB194" s="2">
        <f t="shared" si="66"/>
        <v>92468.178728953644</v>
      </c>
      <c r="AE194" s="16" t="str">
        <f t="shared" si="63"/>
        <v/>
      </c>
      <c r="AG194" s="16">
        <f t="shared" si="69"/>
        <v>49.745267359693386</v>
      </c>
      <c r="AH194" s="24">
        <f t="shared" si="67"/>
        <v>52.691373027523255</v>
      </c>
      <c r="AL194" s="2">
        <f t="shared" si="70"/>
        <v>58.471068427244184</v>
      </c>
      <c r="AM194" s="27">
        <f t="shared" si="71"/>
        <v>-9.8847097465178502E-2</v>
      </c>
      <c r="AN194" s="35">
        <v>0</v>
      </c>
      <c r="AP194" s="2" t="str">
        <f t="shared" si="68"/>
        <v/>
      </c>
    </row>
    <row r="195" spans="1:42" x14ac:dyDescent="0.25">
      <c r="A195" s="49">
        <v>38286</v>
      </c>
      <c r="B195" s="47">
        <v>1111.0899999999999</v>
      </c>
      <c r="C195" s="27">
        <f t="shared" si="55"/>
        <v>1.4879430032882723E-2</v>
      </c>
      <c r="D195" s="27">
        <f t="shared" si="56"/>
        <v>7.2601160107204077E-3</v>
      </c>
      <c r="E195" s="5">
        <f t="shared" si="60"/>
        <v>0</v>
      </c>
      <c r="F195" s="44">
        <v>1643.57</v>
      </c>
      <c r="G195" s="45">
        <v>1643.57</v>
      </c>
      <c r="H195" s="48">
        <v>1111.0899999999999</v>
      </c>
      <c r="I195" s="42">
        <v>16.39</v>
      </c>
      <c r="J195" s="16">
        <f t="shared" si="54"/>
        <v>0.16390000000000002</v>
      </c>
      <c r="K195" s="16">
        <f t="shared" si="61"/>
        <v>6.0926041830202116E-2</v>
      </c>
      <c r="L195" s="51">
        <f>VLOOKUP(A195,LIBOR!$A$3:B2290,2,1)</f>
        <v>1.8037499999999997</v>
      </c>
      <c r="M195">
        <v>261122.43</v>
      </c>
      <c r="N195" s="2">
        <v>270386.59000000003</v>
      </c>
      <c r="O195" s="16">
        <f t="shared" si="57"/>
        <v>2.1814750286674266E-4</v>
      </c>
      <c r="P195" s="16">
        <f t="shared" si="72"/>
        <v>0.1029739581697979</v>
      </c>
      <c r="Q195" s="2">
        <f t="shared" si="58"/>
        <v>15.276</v>
      </c>
      <c r="R195" s="2">
        <f t="shared" si="59"/>
        <v>14.552999999999997</v>
      </c>
      <c r="S195" s="16">
        <f t="shared" si="73"/>
        <v>1</v>
      </c>
      <c r="T195" s="16">
        <f t="shared" si="74"/>
        <v>1</v>
      </c>
      <c r="U195" s="16">
        <f>VLOOKUP(P195,Table!$D$6:$G$15,MATCH(VALUE(T195)&amp;"E",Table!$D$5:$G$5,0),1)*IF(Y195=1,0,1)</f>
        <v>0.85</v>
      </c>
      <c r="V195" s="16">
        <f t="shared" si="75"/>
        <v>0.15000000000000002</v>
      </c>
      <c r="W195" s="16">
        <f t="shared" si="64"/>
        <v>90226.136155478162</v>
      </c>
      <c r="X195" s="16">
        <f t="shared" si="76"/>
        <v>-9.9685149872215106E-3</v>
      </c>
      <c r="Y195" s="16">
        <f t="shared" si="65"/>
        <v>0</v>
      </c>
      <c r="Z195" s="16">
        <f t="shared" si="77"/>
        <v>0</v>
      </c>
      <c r="AA195" s="16">
        <f t="shared" si="62"/>
        <v>0</v>
      </c>
      <c r="AB195" s="2">
        <f t="shared" si="66"/>
        <v>93342.752267381176</v>
      </c>
      <c r="AE195" s="16" t="str">
        <f t="shared" si="63"/>
        <v/>
      </c>
      <c r="AG195" s="16">
        <f t="shared" si="69"/>
        <v>50.21576321126971</v>
      </c>
      <c r="AH195" s="24">
        <f t="shared" si="67"/>
        <v>53.18834905898813</v>
      </c>
      <c r="AL195" s="2">
        <f t="shared" si="70"/>
        <v>58.471068427244184</v>
      </c>
      <c r="AM195" s="27">
        <f t="shared" si="71"/>
        <v>-9.0347577192460005E-2</v>
      </c>
      <c r="AN195" s="35">
        <v>0</v>
      </c>
      <c r="AP195" s="2" t="str">
        <f t="shared" si="68"/>
        <v/>
      </c>
    </row>
    <row r="196" spans="1:42" x14ac:dyDescent="0.25">
      <c r="A196" s="49">
        <v>38287</v>
      </c>
      <c r="B196" s="47">
        <v>1125.4000000000001</v>
      </c>
      <c r="C196" s="27">
        <f t="shared" si="55"/>
        <v>1.2879244705649606E-2</v>
      </c>
      <c r="D196" s="27">
        <f t="shared" si="56"/>
        <v>1.9749596116059864E-2</v>
      </c>
      <c r="E196" s="5">
        <f t="shared" si="60"/>
        <v>0</v>
      </c>
      <c r="F196" s="44">
        <v>1665.0139999999999</v>
      </c>
      <c r="G196" s="45">
        <v>1665.0139999999999</v>
      </c>
      <c r="H196" s="48">
        <v>1125.4000000000001</v>
      </c>
      <c r="I196" s="42">
        <v>15.72</v>
      </c>
      <c r="J196" s="16">
        <f t="shared" si="54"/>
        <v>0.15720000000000001</v>
      </c>
      <c r="K196" s="16">
        <f t="shared" si="61"/>
        <v>4.2858817979799665E-2</v>
      </c>
      <c r="L196" s="51">
        <f>VLOOKUP(A196,LIBOR!$A$3:B2291,2,1)</f>
        <v>1.8025</v>
      </c>
      <c r="M196">
        <v>261416.4</v>
      </c>
      <c r="N196" s="2">
        <v>270677.02</v>
      </c>
      <c r="O196" s="16">
        <f t="shared" si="57"/>
        <v>1.6376352994169297E-4</v>
      </c>
      <c r="P196" s="16">
        <f t="shared" si="72"/>
        <v>0.11434118202020034</v>
      </c>
      <c r="Q196" s="2">
        <f t="shared" si="58"/>
        <v>15.528</v>
      </c>
      <c r="R196" s="2">
        <f t="shared" si="59"/>
        <v>14.680999999999997</v>
      </c>
      <c r="S196" s="16">
        <f t="shared" si="73"/>
        <v>1</v>
      </c>
      <c r="T196" s="16">
        <f t="shared" si="74"/>
        <v>1</v>
      </c>
      <c r="U196" s="16">
        <f>VLOOKUP(P196,Table!$D$6:$G$15,MATCH(VALUE(T196)&amp;"E",Table!$D$5:$G$5,0),1)*IF(Y196=1,0,1)</f>
        <v>0.85</v>
      </c>
      <c r="V196" s="16">
        <f t="shared" si="75"/>
        <v>0.15000000000000002</v>
      </c>
      <c r="W196" s="16">
        <f t="shared" si="64"/>
        <v>91228.411141440753</v>
      </c>
      <c r="X196" s="16">
        <f t="shared" si="76"/>
        <v>7.2702595043190321E-3</v>
      </c>
      <c r="Y196" s="16">
        <f t="shared" si="65"/>
        <v>0</v>
      </c>
      <c r="Z196" s="16">
        <f t="shared" si="77"/>
        <v>0</v>
      </c>
      <c r="AA196" s="16">
        <f t="shared" si="62"/>
        <v>0</v>
      </c>
      <c r="AB196" s="2">
        <f t="shared" si="66"/>
        <v>94393.697945743435</v>
      </c>
      <c r="AE196" s="16" t="str">
        <f t="shared" si="63"/>
        <v/>
      </c>
      <c r="AG196" s="16">
        <f t="shared" si="69"/>
        <v>50.781142290529928</v>
      </c>
      <c r="AH196" s="24">
        <f t="shared" si="67"/>
        <v>53.785796529813346</v>
      </c>
      <c r="AL196" s="2">
        <f t="shared" si="70"/>
        <v>58.471068427244184</v>
      </c>
      <c r="AM196" s="27">
        <f t="shared" si="71"/>
        <v>-8.0129746615811293E-2</v>
      </c>
      <c r="AN196" s="35">
        <v>0</v>
      </c>
      <c r="AP196" s="2" t="str">
        <f t="shared" si="68"/>
        <v/>
      </c>
    </row>
    <row r="197" spans="1:42" x14ac:dyDescent="0.25">
      <c r="A197" s="49">
        <v>38288</v>
      </c>
      <c r="B197" s="47">
        <v>1127.44</v>
      </c>
      <c r="C197" s="27">
        <f t="shared" si="55"/>
        <v>1.8126888217522286E-3</v>
      </c>
      <c r="D197" s="27">
        <f t="shared" si="56"/>
        <v>1.8998089442822774E-2</v>
      </c>
      <c r="E197" s="5">
        <f t="shared" si="60"/>
        <v>0</v>
      </c>
      <c r="F197" s="44">
        <v>1668.5509999999999</v>
      </c>
      <c r="G197" s="45">
        <v>1668.5509999999999</v>
      </c>
      <c r="H197" s="48">
        <v>1127.44</v>
      </c>
      <c r="I197" s="42">
        <v>15.39</v>
      </c>
      <c r="J197" s="16">
        <f t="shared" si="54"/>
        <v>0.15390000000000001</v>
      </c>
      <c r="K197" s="16">
        <f t="shared" si="61"/>
        <v>3.330285059700519E-2</v>
      </c>
      <c r="L197" s="51">
        <f>VLOOKUP(A197,LIBOR!$A$3:B2292,2,1)</f>
        <v>1.81125</v>
      </c>
      <c r="M197">
        <v>257946.09</v>
      </c>
      <c r="N197" s="2">
        <v>267069.78999999998</v>
      </c>
      <c r="O197" s="16">
        <f t="shared" si="57"/>
        <v>3.2798944384196753E-6</v>
      </c>
      <c r="P197" s="16">
        <f t="shared" si="72"/>
        <v>0.12059714940299482</v>
      </c>
      <c r="Q197" s="2">
        <f t="shared" si="58"/>
        <v>15.702000000000002</v>
      </c>
      <c r="R197" s="2">
        <f t="shared" si="59"/>
        <v>14.8065</v>
      </c>
      <c r="S197" s="16">
        <f t="shared" si="73"/>
        <v>1</v>
      </c>
      <c r="T197" s="16">
        <f t="shared" si="74"/>
        <v>1</v>
      </c>
      <c r="U197" s="16">
        <f>VLOOKUP(P197,Table!$D$6:$G$15,MATCH(VALUE(T197)&amp;"E",Table!$D$5:$G$5,0),1)*IF(Y197=1,0,1)</f>
        <v>0.85</v>
      </c>
      <c r="V197" s="16">
        <f t="shared" si="75"/>
        <v>0.15000000000000002</v>
      </c>
      <c r="W197" s="16">
        <f t="shared" si="64"/>
        <v>91186.608577287159</v>
      </c>
      <c r="X197" s="16">
        <f t="shared" si="76"/>
        <v>1.5292025289211697E-2</v>
      </c>
      <c r="Y197" s="16">
        <f t="shared" si="65"/>
        <v>0</v>
      </c>
      <c r="Z197" s="16">
        <f t="shared" si="77"/>
        <v>0</v>
      </c>
      <c r="AA197" s="16">
        <f t="shared" si="62"/>
        <v>0</v>
      </c>
      <c r="AB197" s="2">
        <f t="shared" si="66"/>
        <v>94376.179071025472</v>
      </c>
      <c r="AE197" s="16" t="str">
        <f t="shared" si="63"/>
        <v/>
      </c>
      <c r="AG197" s="16">
        <f t="shared" si="69"/>
        <v>50.771717630947947</v>
      </c>
      <c r="AH197" s="24">
        <f t="shared" si="67"/>
        <v>53.774414580883978</v>
      </c>
      <c r="AL197" s="2">
        <f t="shared" si="70"/>
        <v>58.471068427244184</v>
      </c>
      <c r="AM197" s="27">
        <f t="shared" si="71"/>
        <v>-8.0324406115552249E-2</v>
      </c>
      <c r="AN197" s="35">
        <v>0</v>
      </c>
      <c r="AP197" s="2" t="str">
        <f t="shared" si="68"/>
        <v/>
      </c>
    </row>
    <row r="198" spans="1:42" x14ac:dyDescent="0.25">
      <c r="A198" s="49">
        <v>38289</v>
      </c>
      <c r="B198" s="47">
        <v>1130.2</v>
      </c>
      <c r="C198" s="27">
        <f t="shared" si="55"/>
        <v>2.44802384162357E-3</v>
      </c>
      <c r="D198" s="27">
        <f t="shared" si="56"/>
        <v>3.1161519659560488E-2</v>
      </c>
      <c r="E198" s="5">
        <f t="shared" si="60"/>
        <v>0</v>
      </c>
      <c r="F198" s="44">
        <v>1672.6489999999999</v>
      </c>
      <c r="G198" s="45">
        <v>1672.6489999999999</v>
      </c>
      <c r="H198" s="48">
        <v>1130.2</v>
      </c>
      <c r="I198" s="42">
        <v>16.27</v>
      </c>
      <c r="J198" s="16">
        <f t="shared" ref="J198:J261" si="78">I198/100</f>
        <v>0.16269999999999998</v>
      </c>
      <c r="K198" s="16">
        <f t="shared" si="61"/>
        <v>4.3614768367226303E-2</v>
      </c>
      <c r="L198" s="51">
        <f>VLOOKUP(A198,LIBOR!$A$3:B2293,2,1)</f>
        <v>1.8849999999999998</v>
      </c>
      <c r="M198">
        <v>258055.67999999999</v>
      </c>
      <c r="N198" s="2">
        <v>267169.46000000002</v>
      </c>
      <c r="O198" s="16">
        <f t="shared" si="57"/>
        <v>5.9781830091075074E-6</v>
      </c>
      <c r="P198" s="16">
        <f t="shared" si="72"/>
        <v>0.11908523163277368</v>
      </c>
      <c r="Q198" s="2">
        <f t="shared" si="58"/>
        <v>15.872</v>
      </c>
      <c r="R198" s="2">
        <f t="shared" si="59"/>
        <v>14.909000000000001</v>
      </c>
      <c r="S198" s="16">
        <f t="shared" si="73"/>
        <v>1</v>
      </c>
      <c r="T198" s="16">
        <f t="shared" si="74"/>
        <v>1</v>
      </c>
      <c r="U198" s="16">
        <f>VLOOKUP(P198,Table!$D$6:$G$15,MATCH(VALUE(T198)&amp;"E",Table!$D$5:$G$5,0),1)*IF(Y198=1,0,1)</f>
        <v>0.85</v>
      </c>
      <c r="V198" s="16">
        <f t="shared" si="75"/>
        <v>0.15000000000000002</v>
      </c>
      <c r="W198" s="16">
        <f t="shared" si="64"/>
        <v>91381.45612387135</v>
      </c>
      <c r="X198" s="16">
        <f t="shared" si="76"/>
        <v>1.6628974583893452E-2</v>
      </c>
      <c r="Y198" s="16">
        <f t="shared" si="65"/>
        <v>0</v>
      </c>
      <c r="Z198" s="16">
        <f t="shared" si="77"/>
        <v>0</v>
      </c>
      <c r="AA198" s="16">
        <f t="shared" si="62"/>
        <v>0</v>
      </c>
      <c r="AB198" s="2">
        <f t="shared" si="66"/>
        <v>94579.215091131569</v>
      </c>
      <c r="AE198" s="16" t="str">
        <f t="shared" si="63"/>
        <v/>
      </c>
      <c r="AG198" s="16">
        <f t="shared" si="69"/>
        <v>50.880945272744938</v>
      </c>
      <c r="AH198" s="24">
        <f t="shared" si="67"/>
        <v>53.888699450173362</v>
      </c>
      <c r="AL198" s="2">
        <f t="shared" si="70"/>
        <v>58.471068427244184</v>
      </c>
      <c r="AM198" s="27">
        <f t="shared" si="71"/>
        <v>-7.8369851968288939E-2</v>
      </c>
      <c r="AN198" s="35">
        <v>0</v>
      </c>
      <c r="AP198" s="2" t="str">
        <f t="shared" si="68"/>
        <v/>
      </c>
    </row>
    <row r="199" spans="1:42" x14ac:dyDescent="0.25">
      <c r="A199" s="49">
        <v>38292</v>
      </c>
      <c r="B199" s="47">
        <v>1130.51</v>
      </c>
      <c r="C199" s="27">
        <f t="shared" ref="C199:C262" si="79">B199/B198-1</f>
        <v>2.7428773668369821E-4</v>
      </c>
      <c r="D199" s="27">
        <f t="shared" si="56"/>
        <v>3.2293675138591826E-2</v>
      </c>
      <c r="E199" s="5">
        <f t="shared" si="60"/>
        <v>0</v>
      </c>
      <c r="F199" s="44">
        <v>1673.105</v>
      </c>
      <c r="G199" s="45">
        <v>1673.105</v>
      </c>
      <c r="H199" s="48">
        <v>1130.51</v>
      </c>
      <c r="I199" s="42">
        <v>16.27</v>
      </c>
      <c r="J199" s="16">
        <f t="shared" si="78"/>
        <v>0.16269999999999998</v>
      </c>
      <c r="K199" s="16">
        <f t="shared" si="61"/>
        <v>4.4201879105105785E-2</v>
      </c>
      <c r="L199" s="51">
        <f>VLOOKUP(A199,LIBOR!$A$3:B2294,2,1)</f>
        <v>1.855</v>
      </c>
      <c r="M199">
        <v>259748.73</v>
      </c>
      <c r="N199" s="2">
        <v>268880.90999999997</v>
      </c>
      <c r="O199" s="16">
        <f t="shared" si="57"/>
        <v>7.5213131983777799E-8</v>
      </c>
      <c r="P199" s="16">
        <f t="shared" si="72"/>
        <v>0.1184981208948942</v>
      </c>
      <c r="Q199" s="2">
        <f t="shared" si="58"/>
        <v>16.07</v>
      </c>
      <c r="R199" s="2">
        <f t="shared" si="59"/>
        <v>15.084999999999999</v>
      </c>
      <c r="S199" s="16">
        <f t="shared" si="73"/>
        <v>1</v>
      </c>
      <c r="T199" s="16">
        <f t="shared" si="74"/>
        <v>1</v>
      </c>
      <c r="U199" s="16">
        <f>VLOOKUP(P199,Table!$D$6:$G$15,MATCH(VALUE(T199)&amp;"E",Table!$D$5:$G$5,0),1)*IF(Y199=1,0,1)</f>
        <v>0.85</v>
      </c>
      <c r="V199" s="16">
        <f t="shared" si="75"/>
        <v>0.15000000000000002</v>
      </c>
      <c r="W199" s="16">
        <f t="shared" si="64"/>
        <v>91490.567728852242</v>
      </c>
      <c r="X199" s="16">
        <f t="shared" si="76"/>
        <v>2.5690294442894057E-2</v>
      </c>
      <c r="Y199" s="16">
        <f t="shared" si="65"/>
        <v>0</v>
      </c>
      <c r="Z199" s="16">
        <f t="shared" si="77"/>
        <v>0</v>
      </c>
      <c r="AA199" s="16">
        <f t="shared" si="62"/>
        <v>0</v>
      </c>
      <c r="AB199" s="2">
        <f t="shared" si="66"/>
        <v>94694.208969083964</v>
      </c>
      <c r="AE199" s="16" t="str">
        <f t="shared" si="63"/>
        <v/>
      </c>
      <c r="AG199" s="16">
        <f t="shared" si="69"/>
        <v>50.942808729796873</v>
      </c>
      <c r="AH199" s="24">
        <f t="shared" si="67"/>
        <v>53.950007122755892</v>
      </c>
      <c r="AL199" s="2">
        <f t="shared" si="70"/>
        <v>58.471068427244184</v>
      </c>
      <c r="AM199" s="27">
        <f t="shared" si="71"/>
        <v>-7.7321339015959167E-2</v>
      </c>
      <c r="AN199" s="35">
        <v>0</v>
      </c>
      <c r="AP199" s="2" t="str">
        <f t="shared" si="68"/>
        <v/>
      </c>
    </row>
    <row r="200" spans="1:42" x14ac:dyDescent="0.25">
      <c r="A200" s="49">
        <v>38293</v>
      </c>
      <c r="B200" s="47">
        <v>1130.56</v>
      </c>
      <c r="C200" s="27">
        <f t="shared" si="79"/>
        <v>4.4227826379250601E-5</v>
      </c>
      <c r="D200" s="27">
        <f t="shared" si="56"/>
        <v>1.7458472932088354E-2</v>
      </c>
      <c r="E200" s="5">
        <f t="shared" si="60"/>
        <v>0</v>
      </c>
      <c r="F200" s="44">
        <v>1673.1610000000001</v>
      </c>
      <c r="G200" s="45">
        <v>1673.1610000000001</v>
      </c>
      <c r="H200" s="48">
        <v>1130.56</v>
      </c>
      <c r="I200" s="42">
        <v>16.18</v>
      </c>
      <c r="J200" s="16">
        <f t="shared" si="78"/>
        <v>0.1618</v>
      </c>
      <c r="K200" s="16">
        <f t="shared" si="61"/>
        <v>4.3300126570488165E-2</v>
      </c>
      <c r="L200" s="51">
        <f>VLOOKUP(A200,LIBOR!$A$3:B2295,2,1)</f>
        <v>1.8187500000000003</v>
      </c>
      <c r="M200">
        <v>252452.37</v>
      </c>
      <c r="N200" s="2">
        <v>261313.42</v>
      </c>
      <c r="O200" s="16">
        <f t="shared" si="57"/>
        <v>1.9560141156615856E-9</v>
      </c>
      <c r="P200" s="16">
        <f t="shared" si="72"/>
        <v>0.11849987342951183</v>
      </c>
      <c r="Q200" s="2">
        <f t="shared" si="58"/>
        <v>16.007999999999999</v>
      </c>
      <c r="R200" s="2">
        <f t="shared" si="59"/>
        <v>15.227999999999998</v>
      </c>
      <c r="S200" s="16">
        <f t="shared" si="73"/>
        <v>1</v>
      </c>
      <c r="T200" s="16">
        <f t="shared" si="74"/>
        <v>1</v>
      </c>
      <c r="U200" s="16">
        <f>VLOOKUP(P200,Table!$D$6:$G$15,MATCH(VALUE(T200)&amp;"E",Table!$D$5:$G$5,0),1)*IF(Y200=1,0,1)</f>
        <v>0.85</v>
      </c>
      <c r="V200" s="16">
        <f t="shared" si="75"/>
        <v>0.15000000000000002</v>
      </c>
      <c r="W200" s="16">
        <f t="shared" si="64"/>
        <v>91107.765219425448</v>
      </c>
      <c r="X200" s="16">
        <f t="shared" si="76"/>
        <v>2.35999733256953E-2</v>
      </c>
      <c r="Y200" s="16">
        <f t="shared" si="65"/>
        <v>0</v>
      </c>
      <c r="Z200" s="16">
        <f t="shared" si="77"/>
        <v>0</v>
      </c>
      <c r="AA200" s="16">
        <f t="shared" si="62"/>
        <v>0</v>
      </c>
      <c r="AB200" s="2">
        <f t="shared" si="66"/>
        <v>94297.90798520355</v>
      </c>
      <c r="AE200" s="16" t="str">
        <f t="shared" si="63"/>
        <v/>
      </c>
      <c r="AG200" s="16">
        <f t="shared" si="69"/>
        <v>50.729609998416784</v>
      </c>
      <c r="AH200" s="24">
        <f t="shared" si="67"/>
        <v>53.722824782775639</v>
      </c>
      <c r="AL200" s="2">
        <f t="shared" si="70"/>
        <v>58.471068427244184</v>
      </c>
      <c r="AM200" s="27">
        <f t="shared" si="71"/>
        <v>-8.1206719360307322E-2</v>
      </c>
      <c r="AN200" s="35">
        <v>0</v>
      </c>
      <c r="AP200" s="2" t="str">
        <f t="shared" si="68"/>
        <v/>
      </c>
    </row>
    <row r="201" spans="1:42" x14ac:dyDescent="0.25">
      <c r="A201" s="49">
        <v>38294</v>
      </c>
      <c r="B201" s="47">
        <v>1143.2</v>
      </c>
      <c r="C201" s="27">
        <f t="shared" si="79"/>
        <v>1.1180300028304613E-2</v>
      </c>
      <c r="D201" s="27">
        <f t="shared" si="56"/>
        <v>1.575952825474336E-2</v>
      </c>
      <c r="E201" s="5">
        <f t="shared" si="60"/>
        <v>0</v>
      </c>
      <c r="F201" s="44">
        <v>1692.2239999999999</v>
      </c>
      <c r="G201" s="45">
        <v>1692.2239999999999</v>
      </c>
      <c r="H201" s="48">
        <v>1143.2</v>
      </c>
      <c r="I201" s="42">
        <v>14.04</v>
      </c>
      <c r="J201" s="16">
        <f t="shared" si="78"/>
        <v>0.1404</v>
      </c>
      <c r="K201" s="16">
        <f t="shared" si="61"/>
        <v>3.3432455592851823E-2</v>
      </c>
      <c r="L201" s="51">
        <f>VLOOKUP(A201,LIBOR!$A$3:B2296,2,1)</f>
        <v>1.8075000000000001</v>
      </c>
      <c r="M201">
        <v>239940.95</v>
      </c>
      <c r="N201" s="2">
        <v>248348.66</v>
      </c>
      <c r="O201" s="16">
        <f t="shared" si="57"/>
        <v>1.2361575979316915E-4</v>
      </c>
      <c r="P201" s="16">
        <f t="shared" si="72"/>
        <v>0.10696754440714817</v>
      </c>
      <c r="Q201" s="2">
        <f t="shared" si="58"/>
        <v>15.965999999999998</v>
      </c>
      <c r="R201" s="2">
        <f t="shared" si="59"/>
        <v>15.339499999999997</v>
      </c>
      <c r="S201" s="16">
        <f t="shared" si="73"/>
        <v>1</v>
      </c>
      <c r="T201" s="16">
        <f t="shared" si="74"/>
        <v>1</v>
      </c>
      <c r="U201" s="16">
        <f>VLOOKUP(P201,Table!$D$6:$G$15,MATCH(VALUE(T201)&amp;"E",Table!$D$5:$G$5,0),1)*IF(Y201=1,0,1)</f>
        <v>0.85</v>
      </c>
      <c r="V201" s="16">
        <f t="shared" si="75"/>
        <v>0.15000000000000002</v>
      </c>
      <c r="W201" s="16">
        <f t="shared" si="64"/>
        <v>91295.554749589195</v>
      </c>
      <c r="X201" s="16">
        <f t="shared" si="76"/>
        <v>9.7713268185180002E-3</v>
      </c>
      <c r="Y201" s="16">
        <f t="shared" si="65"/>
        <v>0</v>
      </c>
      <c r="Z201" s="16">
        <f t="shared" si="77"/>
        <v>0</v>
      </c>
      <c r="AA201" s="16">
        <f t="shared" si="62"/>
        <v>0</v>
      </c>
      <c r="AB201" s="2">
        <f t="shared" si="66"/>
        <v>94510.122104934984</v>
      </c>
      <c r="AE201" s="16" t="str">
        <f t="shared" si="63"/>
        <v/>
      </c>
      <c r="AG201" s="16">
        <f t="shared" si="69"/>
        <v>50.843775198474269</v>
      </c>
      <c r="AH201" s="24">
        <f t="shared" si="67"/>
        <v>53.842324695202649</v>
      </c>
      <c r="AL201" s="2">
        <f t="shared" si="70"/>
        <v>58.471068427244184</v>
      </c>
      <c r="AM201" s="27">
        <f t="shared" si="71"/>
        <v>-7.9162975066910279E-2</v>
      </c>
      <c r="AN201" s="35">
        <v>0</v>
      </c>
      <c r="AP201" s="2" t="str">
        <f t="shared" si="68"/>
        <v/>
      </c>
    </row>
    <row r="202" spans="1:42" x14ac:dyDescent="0.25">
      <c r="A202" s="49">
        <v>38295</v>
      </c>
      <c r="B202" s="47">
        <v>1161.67</v>
      </c>
      <c r="C202" s="27">
        <f t="shared" si="79"/>
        <v>1.6156403079076398E-2</v>
      </c>
      <c r="D202" s="27">
        <f t="shared" si="56"/>
        <v>3.010324251206753E-2</v>
      </c>
      <c r="E202" s="5">
        <f t="shared" si="60"/>
        <v>0</v>
      </c>
      <c r="F202" s="44">
        <v>1719.6410000000001</v>
      </c>
      <c r="G202" s="45">
        <v>1719.6410000000001</v>
      </c>
      <c r="H202" s="48">
        <v>1161.67</v>
      </c>
      <c r="I202" s="42">
        <v>13.97</v>
      </c>
      <c r="J202" s="16">
        <f t="shared" si="78"/>
        <v>0.13970000000000002</v>
      </c>
      <c r="K202" s="16">
        <f t="shared" si="61"/>
        <v>2.6837677884249095E-2</v>
      </c>
      <c r="L202" s="51">
        <f>VLOOKUP(A202,LIBOR!$A$3:B2297,2,1)</f>
        <v>1.82375</v>
      </c>
      <c r="M202">
        <v>231188.78</v>
      </c>
      <c r="N202" s="2">
        <v>239276.32</v>
      </c>
      <c r="O202" s="16">
        <f t="shared" si="57"/>
        <v>2.5687361916404818E-4</v>
      </c>
      <c r="P202" s="16">
        <f t="shared" si="72"/>
        <v>0.11286232211575092</v>
      </c>
      <c r="Q202" s="2">
        <f t="shared" si="58"/>
        <v>15.63</v>
      </c>
      <c r="R202" s="2">
        <f t="shared" si="59"/>
        <v>15.377499999999998</v>
      </c>
      <c r="S202" s="16">
        <f t="shared" si="73"/>
        <v>1</v>
      </c>
      <c r="T202" s="16">
        <f t="shared" si="74"/>
        <v>1</v>
      </c>
      <c r="U202" s="16">
        <f>VLOOKUP(P202,Table!$D$6:$G$15,MATCH(VALUE(T202)&amp;"E",Table!$D$5:$G$5,0),1)*IF(Y202=1,0,1)</f>
        <v>0.85</v>
      </c>
      <c r="V202" s="16">
        <f t="shared" si="75"/>
        <v>0.15000000000000002</v>
      </c>
      <c r="W202" s="16">
        <f t="shared" si="64"/>
        <v>92049.048359022287</v>
      </c>
      <c r="X202" s="16">
        <f t="shared" si="76"/>
        <v>7.3599449237748971E-4</v>
      </c>
      <c r="Y202" s="16">
        <f t="shared" si="65"/>
        <v>0</v>
      </c>
      <c r="Z202" s="16">
        <f t="shared" si="77"/>
        <v>0</v>
      </c>
      <c r="AA202" s="16">
        <f t="shared" si="62"/>
        <v>0</v>
      </c>
      <c r="AB202" s="2">
        <f t="shared" si="66"/>
        <v>95294.559896093982</v>
      </c>
      <c r="AE202" s="16" t="str">
        <f t="shared" si="63"/>
        <v/>
      </c>
      <c r="AG202" s="16">
        <f t="shared" si="69"/>
        <v>51.265780564911026</v>
      </c>
      <c r="AH202" s="24">
        <f t="shared" si="67"/>
        <v>54.287805135270496</v>
      </c>
      <c r="AL202" s="2">
        <f t="shared" si="70"/>
        <v>58.471068427244184</v>
      </c>
      <c r="AM202" s="27">
        <f t="shared" si="71"/>
        <v>-7.1544156870999243E-2</v>
      </c>
      <c r="AN202" s="35">
        <v>0</v>
      </c>
      <c r="AP202" s="2" t="str">
        <f t="shared" si="68"/>
        <v/>
      </c>
    </row>
    <row r="203" spans="1:42" x14ac:dyDescent="0.25">
      <c r="A203" s="49">
        <v>38296</v>
      </c>
      <c r="B203" s="47">
        <v>1166.17</v>
      </c>
      <c r="C203" s="27">
        <f t="shared" si="79"/>
        <v>3.8737335043514953E-3</v>
      </c>
      <c r="D203" s="27">
        <f t="shared" ref="D203:D266" si="80">SUM(C199:C203)</f>
        <v>3.1528952174795455E-2</v>
      </c>
      <c r="E203" s="5">
        <f t="shared" si="60"/>
        <v>0</v>
      </c>
      <c r="F203" s="44">
        <v>1726.3389999999999</v>
      </c>
      <c r="G203" s="45">
        <v>1726.3389999999999</v>
      </c>
      <c r="H203" s="48">
        <v>1166.17</v>
      </c>
      <c r="I203" s="42">
        <v>13.84</v>
      </c>
      <c r="J203" s="16">
        <f t="shared" si="78"/>
        <v>0.1384</v>
      </c>
      <c r="K203" s="16">
        <f t="shared" si="61"/>
        <v>1.3196007880104915E-2</v>
      </c>
      <c r="L203" s="51">
        <f>VLOOKUP(A203,LIBOR!$A$3:B2298,2,1)</f>
        <v>1.8399999999999999</v>
      </c>
      <c r="M203">
        <v>229833.31</v>
      </c>
      <c r="N203" s="2">
        <v>237860.44</v>
      </c>
      <c r="O203" s="16">
        <f t="shared" si="57"/>
        <v>1.4947888434402248E-5</v>
      </c>
      <c r="P203" s="16">
        <f t="shared" si="72"/>
        <v>0.12520399211989508</v>
      </c>
      <c r="Q203" s="2">
        <f t="shared" si="58"/>
        <v>15.346</v>
      </c>
      <c r="R203" s="2">
        <f t="shared" si="59"/>
        <v>15.351000000000003</v>
      </c>
      <c r="S203" s="16">
        <f t="shared" si="73"/>
        <v>-1</v>
      </c>
      <c r="T203" s="16">
        <f t="shared" si="74"/>
        <v>0</v>
      </c>
      <c r="U203" s="16">
        <f>VLOOKUP(P203,Table!$D$6:$G$15,MATCH(VALUE(T203)&amp;"E",Table!$D$5:$G$5,0),1)*IF(Y203=1,0,1)</f>
        <v>0.9</v>
      </c>
      <c r="V203" s="16">
        <f t="shared" si="75"/>
        <v>9.9999999999999978E-2</v>
      </c>
      <c r="W203" s="16">
        <f t="shared" si="64"/>
        <v>92270.432953800628</v>
      </c>
      <c r="X203" s="16">
        <f t="shared" si="76"/>
        <v>9.4579653217845561E-3</v>
      </c>
      <c r="Y203" s="16">
        <f t="shared" si="65"/>
        <v>0</v>
      </c>
      <c r="Z203" s="16">
        <f t="shared" si="77"/>
        <v>0</v>
      </c>
      <c r="AA203" s="16">
        <f t="shared" si="62"/>
        <v>0</v>
      </c>
      <c r="AB203" s="2">
        <f t="shared" si="66"/>
        <v>95526.248850133023</v>
      </c>
      <c r="AE203" s="16" t="str">
        <f t="shared" si="63"/>
        <v/>
      </c>
      <c r="AG203" s="16">
        <f t="shared" si="69"/>
        <v>51.390422675541792</v>
      </c>
      <c r="AH203" s="24">
        <f t="shared" si="67"/>
        <v>54.418378266126467</v>
      </c>
      <c r="AL203" s="2">
        <f t="shared" si="70"/>
        <v>58.471068427244184</v>
      </c>
      <c r="AM203" s="27">
        <f t="shared" si="71"/>
        <v>-6.9311033133599986E-2</v>
      </c>
      <c r="AN203" s="35">
        <v>0</v>
      </c>
      <c r="AP203" s="2" t="str">
        <f t="shared" si="68"/>
        <v/>
      </c>
    </row>
    <row r="204" spans="1:42" x14ac:dyDescent="0.25">
      <c r="A204" s="49">
        <v>38299</v>
      </c>
      <c r="B204" s="47">
        <v>1164.8900000000001</v>
      </c>
      <c r="C204" s="27">
        <f t="shared" si="79"/>
        <v>-1.0976101254533965E-3</v>
      </c>
      <c r="D204" s="27">
        <f t="shared" si="80"/>
        <v>3.015705431265836E-2</v>
      </c>
      <c r="E204" s="5">
        <f t="shared" si="60"/>
        <v>0</v>
      </c>
      <c r="F204" s="44">
        <v>1724.5920000000001</v>
      </c>
      <c r="G204" s="45">
        <v>1724.5920000000001</v>
      </c>
      <c r="H204" s="48">
        <v>1164.8900000000001</v>
      </c>
      <c r="I204" s="42">
        <v>13.8</v>
      </c>
      <c r="J204" s="16">
        <f t="shared" si="78"/>
        <v>0.13800000000000001</v>
      </c>
      <c r="K204" s="16">
        <f t="shared" si="61"/>
        <v>1.4142676581878871E-2</v>
      </c>
      <c r="L204" s="51">
        <f>VLOOKUP(A204,LIBOR!$A$3:B2299,2,1)</f>
        <v>1.915</v>
      </c>
      <c r="M204">
        <v>231957.25</v>
      </c>
      <c r="N204" s="2">
        <v>240019.81</v>
      </c>
      <c r="O204" s="16">
        <f t="shared" si="57"/>
        <v>1.2060716628826633E-6</v>
      </c>
      <c r="P204" s="16">
        <f t="shared" si="72"/>
        <v>0.12385732341812114</v>
      </c>
      <c r="Q204" s="2">
        <f t="shared" si="58"/>
        <v>14.86</v>
      </c>
      <c r="R204" s="2">
        <f t="shared" si="59"/>
        <v>15.290500000000003</v>
      </c>
      <c r="S204" s="16">
        <f t="shared" si="73"/>
        <v>-1</v>
      </c>
      <c r="T204" s="16">
        <f t="shared" si="74"/>
        <v>0</v>
      </c>
      <c r="U204" s="16">
        <f>VLOOKUP(P204,Table!$D$6:$G$15,MATCH(VALUE(T204)&amp;"E",Table!$D$5:$G$5,0),1)*IF(Y204=1,0,1)</f>
        <v>0.9</v>
      </c>
      <c r="V204" s="16">
        <f t="shared" si="75"/>
        <v>9.9999999999999978E-2</v>
      </c>
      <c r="W204" s="16">
        <f t="shared" si="64"/>
        <v>92263.049616416087</v>
      </c>
      <c r="X204" s="16">
        <f t="shared" si="76"/>
        <v>9.7281972474179135E-3</v>
      </c>
      <c r="Y204" s="16">
        <f t="shared" si="65"/>
        <v>0</v>
      </c>
      <c r="Z204" s="16">
        <f t="shared" si="77"/>
        <v>0</v>
      </c>
      <c r="AA204" s="16">
        <f t="shared" si="62"/>
        <v>0</v>
      </c>
      <c r="AB204" s="2">
        <f t="shared" si="66"/>
        <v>95527.524185743998</v>
      </c>
      <c r="AE204" s="16" t="str">
        <f t="shared" si="63"/>
        <v/>
      </c>
      <c r="AG204" s="16">
        <f t="shared" si="69"/>
        <v>51.391108770064399</v>
      </c>
      <c r="AH204" s="24">
        <f t="shared" si="67"/>
        <v>54.414855733381316</v>
      </c>
      <c r="AL204" s="2">
        <f t="shared" si="70"/>
        <v>58.471068427244184</v>
      </c>
      <c r="AM204" s="27">
        <f t="shared" si="71"/>
        <v>-6.9371277162654121E-2</v>
      </c>
      <c r="AN204" s="35">
        <v>0</v>
      </c>
      <c r="AP204" s="2" t="str">
        <f t="shared" si="68"/>
        <v/>
      </c>
    </row>
    <row r="205" spans="1:42" x14ac:dyDescent="0.25">
      <c r="A205" s="49">
        <v>38300</v>
      </c>
      <c r="B205" s="47">
        <v>1164.08</v>
      </c>
      <c r="C205" s="27">
        <f t="shared" si="79"/>
        <v>-6.9534462481446457E-4</v>
      </c>
      <c r="D205" s="27">
        <f t="shared" si="80"/>
        <v>2.9417481861464645E-2</v>
      </c>
      <c r="E205" s="5">
        <f t="shared" si="60"/>
        <v>0</v>
      </c>
      <c r="F205" s="44">
        <v>1724.075</v>
      </c>
      <c r="G205" s="45">
        <v>1724.075</v>
      </c>
      <c r="H205" s="48">
        <v>1164.08</v>
      </c>
      <c r="I205" s="42">
        <v>13.61</v>
      </c>
      <c r="J205" s="16">
        <f t="shared" si="78"/>
        <v>0.1361</v>
      </c>
      <c r="K205" s="16">
        <f t="shared" si="61"/>
        <v>1.6929502906108493E-2</v>
      </c>
      <c r="L205" s="51">
        <f>VLOOKUP(A205,LIBOR!$A$3:B2300,2,1)</f>
        <v>1.9325000000000001</v>
      </c>
      <c r="M205">
        <v>229858.78</v>
      </c>
      <c r="N205" s="2">
        <v>237834.73</v>
      </c>
      <c r="O205" s="16">
        <f t="shared" si="57"/>
        <v>4.8384056369869408E-7</v>
      </c>
      <c r="P205" s="16">
        <f t="shared" si="72"/>
        <v>0.11917049709389151</v>
      </c>
      <c r="Q205" s="2">
        <f t="shared" si="58"/>
        <v>14.366</v>
      </c>
      <c r="R205" s="2">
        <f t="shared" si="59"/>
        <v>15.245000000000001</v>
      </c>
      <c r="S205" s="16">
        <f t="shared" si="73"/>
        <v>-1</v>
      </c>
      <c r="T205" s="16">
        <f t="shared" si="74"/>
        <v>0</v>
      </c>
      <c r="U205" s="16">
        <f>VLOOKUP(P205,Table!$D$6:$G$15,MATCH(VALUE(T205)&amp;"E",Table!$D$5:$G$5,0),1)*IF(Y205=1,0,1)</f>
        <v>0.9</v>
      </c>
      <c r="V205" s="16">
        <f t="shared" si="75"/>
        <v>9.9999999999999978E-2</v>
      </c>
      <c r="W205" s="16">
        <f t="shared" si="64"/>
        <v>92121.316501836525</v>
      </c>
      <c r="X205" s="16">
        <f t="shared" si="76"/>
        <v>8.4432953772155539E-3</v>
      </c>
      <c r="Y205" s="16">
        <f t="shared" si="65"/>
        <v>0</v>
      </c>
      <c r="Z205" s="16">
        <f t="shared" si="77"/>
        <v>0</v>
      </c>
      <c r="AA205" s="16">
        <f t="shared" si="62"/>
        <v>0</v>
      </c>
      <c r="AB205" s="2">
        <f t="shared" si="66"/>
        <v>95415.328772815687</v>
      </c>
      <c r="AE205" s="16" t="str">
        <f t="shared" si="63"/>
        <v/>
      </c>
      <c r="AG205" s="16">
        <f t="shared" si="69"/>
        <v>51.330750808121515</v>
      </c>
      <c r="AH205" s="24">
        <f t="shared" si="67"/>
        <v>54.349531819633775</v>
      </c>
      <c r="AL205" s="2">
        <f t="shared" si="70"/>
        <v>58.471068427244184</v>
      </c>
      <c r="AM205" s="27">
        <f t="shared" si="71"/>
        <v>-7.0488477780064063E-2</v>
      </c>
      <c r="AN205" s="35">
        <v>0</v>
      </c>
      <c r="AP205" s="2" t="str">
        <f t="shared" si="68"/>
        <v/>
      </c>
    </row>
    <row r="206" spans="1:42" x14ac:dyDescent="0.25">
      <c r="A206" s="49">
        <v>38301</v>
      </c>
      <c r="B206" s="47">
        <v>1162.9100000000001</v>
      </c>
      <c r="C206" s="27">
        <f t="shared" si="79"/>
        <v>-1.0050855611296594E-3</v>
      </c>
      <c r="D206" s="27">
        <f t="shared" si="80"/>
        <v>1.7232096272030373E-2</v>
      </c>
      <c r="E206" s="5">
        <f t="shared" si="60"/>
        <v>0</v>
      </c>
      <c r="F206" s="44">
        <v>1722.6679999999999</v>
      </c>
      <c r="G206" s="45">
        <v>1722.6679999999999</v>
      </c>
      <c r="H206" s="48">
        <v>1162.9100000000001</v>
      </c>
      <c r="I206" s="42">
        <v>13.08</v>
      </c>
      <c r="J206" s="16">
        <f t="shared" si="78"/>
        <v>0.1308</v>
      </c>
      <c r="K206" s="16">
        <f t="shared" si="61"/>
        <v>1.4381241547611279E-2</v>
      </c>
      <c r="L206" s="51">
        <f>VLOOKUP(A206,LIBOR!$A$3:B2301,2,1)</f>
        <v>2.0225</v>
      </c>
      <c r="M206">
        <v>224019.76</v>
      </c>
      <c r="N206" s="2">
        <v>231779.55</v>
      </c>
      <c r="O206" s="16">
        <f t="shared" si="57"/>
        <v>1.0112132559070131E-6</v>
      </c>
      <c r="P206" s="16">
        <f t="shared" si="72"/>
        <v>0.11641875845238872</v>
      </c>
      <c r="Q206" s="2">
        <f t="shared" si="58"/>
        <v>13.851999999999999</v>
      </c>
      <c r="R206" s="2">
        <f t="shared" si="59"/>
        <v>15.173000000000002</v>
      </c>
      <c r="S206" s="16">
        <f t="shared" si="73"/>
        <v>-1</v>
      </c>
      <c r="T206" s="16">
        <f t="shared" si="74"/>
        <v>0</v>
      </c>
      <c r="U206" s="16">
        <f>VLOOKUP(P206,Table!$D$6:$G$15,MATCH(VALUE(T206)&amp;"E",Table!$D$5:$G$5,0),1)*IF(Y206=1,0,1)</f>
        <v>0.9</v>
      </c>
      <c r="V206" s="16">
        <f t="shared" si="75"/>
        <v>9.9999999999999978E-2</v>
      </c>
      <c r="W206" s="16">
        <f t="shared" si="64"/>
        <v>91803.448377655994</v>
      </c>
      <c r="X206" s="16">
        <f t="shared" si="76"/>
        <v>1.1124751880040362E-2</v>
      </c>
      <c r="Y206" s="16">
        <f t="shared" si="65"/>
        <v>0</v>
      </c>
      <c r="Z206" s="16">
        <f t="shared" si="77"/>
        <v>0</v>
      </c>
      <c r="AA206" s="16">
        <f t="shared" si="62"/>
        <v>0</v>
      </c>
      <c r="AB206" s="2">
        <f t="shared" si="66"/>
        <v>95102.867913585127</v>
      </c>
      <c r="AE206" s="16" t="str">
        <f t="shared" si="63"/>
        <v/>
      </c>
      <c r="AG206" s="16">
        <f t="shared" si="69"/>
        <v>51.162655694802311</v>
      </c>
      <c r="AH206" s="24">
        <f t="shared" si="67"/>
        <v>54.170141024180495</v>
      </c>
      <c r="AL206" s="2">
        <f t="shared" si="70"/>
        <v>58.471068427244184</v>
      </c>
      <c r="AM206" s="27">
        <f t="shared" si="71"/>
        <v>-7.3556504417485624E-2</v>
      </c>
      <c r="AN206" s="35">
        <v>0</v>
      </c>
      <c r="AP206" s="2" t="str">
        <f t="shared" si="68"/>
        <v/>
      </c>
    </row>
    <row r="207" spans="1:42" x14ac:dyDescent="0.25">
      <c r="A207" s="49">
        <v>38302</v>
      </c>
      <c r="B207" s="47">
        <v>1173.48</v>
      </c>
      <c r="C207" s="27">
        <f t="shared" si="79"/>
        <v>9.0892674411604535E-3</v>
      </c>
      <c r="D207" s="27">
        <f t="shared" si="80"/>
        <v>1.0164960634114428E-2</v>
      </c>
      <c r="E207" s="5">
        <f t="shared" si="60"/>
        <v>0</v>
      </c>
      <c r="F207" s="44">
        <v>1738.319</v>
      </c>
      <c r="G207" s="45">
        <v>1738.319</v>
      </c>
      <c r="H207" s="48">
        <v>1173.48</v>
      </c>
      <c r="I207" s="42">
        <v>13.04</v>
      </c>
      <c r="J207" s="16">
        <f t="shared" si="78"/>
        <v>0.13039999999999999</v>
      </c>
      <c r="K207" s="16">
        <f t="shared" si="61"/>
        <v>1.4128978485573457E-2</v>
      </c>
      <c r="L207" s="51">
        <f>VLOOKUP(A207,LIBOR!$A$3:B2302,2,1)</f>
        <v>2.0225</v>
      </c>
      <c r="M207">
        <v>219590.46</v>
      </c>
      <c r="N207" s="2">
        <v>227183.62</v>
      </c>
      <c r="O207" s="16">
        <f t="shared" si="57"/>
        <v>8.1870079927452271E-5</v>
      </c>
      <c r="P207" s="16">
        <f t="shared" si="72"/>
        <v>0.11627102151442653</v>
      </c>
      <c r="Q207" s="2">
        <f t="shared" si="58"/>
        <v>13.66</v>
      </c>
      <c r="R207" s="2">
        <f t="shared" si="59"/>
        <v>15.056000000000001</v>
      </c>
      <c r="S207" s="16">
        <f t="shared" si="73"/>
        <v>-1</v>
      </c>
      <c r="T207" s="16">
        <f t="shared" si="74"/>
        <v>0</v>
      </c>
      <c r="U207" s="16">
        <f>VLOOKUP(P207,Table!$D$6:$G$15,MATCH(VALUE(T207)&amp;"E",Table!$D$5:$G$5,0),1)*IF(Y207=1,0,1)</f>
        <v>0.9</v>
      </c>
      <c r="V207" s="16">
        <f t="shared" si="75"/>
        <v>9.9999999999999978E-2</v>
      </c>
      <c r="W207" s="16">
        <f t="shared" si="64"/>
        <v>92372.395862175836</v>
      </c>
      <c r="X207" s="16">
        <f t="shared" si="76"/>
        <v>5.5631802606368463E-3</v>
      </c>
      <c r="Y207" s="16">
        <f t="shared" si="65"/>
        <v>0</v>
      </c>
      <c r="Z207" s="16">
        <f t="shared" si="77"/>
        <v>0</v>
      </c>
      <c r="AA207" s="16">
        <f t="shared" si="62"/>
        <v>0</v>
      </c>
      <c r="AB207" s="2">
        <f t="shared" si="66"/>
        <v>95692.467801095889</v>
      </c>
      <c r="AE207" s="16" t="str">
        <f t="shared" si="63"/>
        <v/>
      </c>
      <c r="AG207" s="16">
        <f t="shared" si="69"/>
        <v>51.479843774449044</v>
      </c>
      <c r="AH207" s="24">
        <f t="shared" si="67"/>
        <v>54.504555665896135</v>
      </c>
      <c r="AL207" s="2">
        <f t="shared" si="70"/>
        <v>58.471068427244184</v>
      </c>
      <c r="AM207" s="27">
        <f t="shared" si="71"/>
        <v>-6.7837186287840745E-2</v>
      </c>
      <c r="AN207" s="35">
        <v>0</v>
      </c>
      <c r="AP207" s="2" t="str">
        <f t="shared" si="68"/>
        <v/>
      </c>
    </row>
    <row r="208" spans="1:42" x14ac:dyDescent="0.25">
      <c r="A208" s="49">
        <v>38303</v>
      </c>
      <c r="B208" s="47">
        <v>1184.17</v>
      </c>
      <c r="C208" s="27">
        <f t="shared" si="79"/>
        <v>9.1096567474520107E-3</v>
      </c>
      <c r="D208" s="27">
        <f t="shared" si="80"/>
        <v>1.5400883877214944E-2</v>
      </c>
      <c r="E208" s="5">
        <f t="shared" si="60"/>
        <v>0</v>
      </c>
      <c r="F208" s="44">
        <v>1754.3340000000001</v>
      </c>
      <c r="G208" s="45">
        <v>1754.3340000000001</v>
      </c>
      <c r="H208" s="48">
        <v>1184.17</v>
      </c>
      <c r="I208" s="42">
        <v>13.33</v>
      </c>
      <c r="J208" s="16">
        <f t="shared" si="78"/>
        <v>0.1333</v>
      </c>
      <c r="K208" s="16">
        <f t="shared" si="61"/>
        <v>1.3309640706571216E-2</v>
      </c>
      <c r="L208" s="51">
        <f>VLOOKUP(A208,LIBOR!$A$3:B2303,2,1)</f>
        <v>2.0525000000000002</v>
      </c>
      <c r="M208">
        <v>219801.43</v>
      </c>
      <c r="N208" s="2">
        <v>227388.95</v>
      </c>
      <c r="O208" s="16">
        <f t="shared" si="57"/>
        <v>8.2236134399189941E-5</v>
      </c>
      <c r="P208" s="16">
        <f t="shared" si="72"/>
        <v>0.11999035929342879</v>
      </c>
      <c r="Q208" s="2">
        <f t="shared" si="58"/>
        <v>13.474</v>
      </c>
      <c r="R208" s="2">
        <f t="shared" si="59"/>
        <v>14.886500000000002</v>
      </c>
      <c r="S208" s="16">
        <f t="shared" si="73"/>
        <v>-1</v>
      </c>
      <c r="T208" s="16">
        <f t="shared" si="74"/>
        <v>0</v>
      </c>
      <c r="U208" s="16">
        <f>VLOOKUP(P208,Table!$D$6:$G$15,MATCH(VALUE(T208)&amp;"E",Table!$D$5:$G$5,0),1)*IF(Y208=1,0,1)</f>
        <v>0.9</v>
      </c>
      <c r="V208" s="16">
        <f t="shared" si="75"/>
        <v>9.9999999999999978E-2</v>
      </c>
      <c r="W208" s="16">
        <f t="shared" si="64"/>
        <v>93138.077275356292</v>
      </c>
      <c r="X208" s="16">
        <f t="shared" si="76"/>
        <v>3.5127739929736723E-3</v>
      </c>
      <c r="Y208" s="16">
        <f t="shared" si="65"/>
        <v>0</v>
      </c>
      <c r="Z208" s="16">
        <f t="shared" si="77"/>
        <v>0</v>
      </c>
      <c r="AA208" s="16">
        <f t="shared" si="62"/>
        <v>0</v>
      </c>
      <c r="AB208" s="2">
        <f t="shared" si="66"/>
        <v>96495.108036616715</v>
      </c>
      <c r="AE208" s="16" t="str">
        <f t="shared" si="63"/>
        <v/>
      </c>
      <c r="AG208" s="16">
        <f t="shared" si="69"/>
        <v>51.911641541621123</v>
      </c>
      <c r="AH208" s="24">
        <f t="shared" si="67"/>
        <v>54.960293314922247</v>
      </c>
      <c r="AL208" s="2">
        <f t="shared" si="70"/>
        <v>58.471068427244184</v>
      </c>
      <c r="AM208" s="27">
        <f t="shared" si="71"/>
        <v>-6.0042944429695377E-2</v>
      </c>
      <c r="AN208" s="35">
        <v>0</v>
      </c>
      <c r="AP208" s="2" t="str">
        <f t="shared" si="68"/>
        <v/>
      </c>
    </row>
    <row r="209" spans="1:42" x14ac:dyDescent="0.25">
      <c r="A209" s="49">
        <v>38306</v>
      </c>
      <c r="B209" s="47">
        <v>1183.81</v>
      </c>
      <c r="C209" s="27">
        <f t="shared" si="79"/>
        <v>-3.0401040391170309E-4</v>
      </c>
      <c r="D209" s="27">
        <f t="shared" si="80"/>
        <v>1.6194483598756637E-2</v>
      </c>
      <c r="E209" s="5">
        <f t="shared" si="60"/>
        <v>0</v>
      </c>
      <c r="F209" s="44">
        <v>1753.991</v>
      </c>
      <c r="G209" s="45">
        <v>1753.991</v>
      </c>
      <c r="H209" s="48">
        <v>1183.81</v>
      </c>
      <c r="I209" s="42">
        <v>13.38</v>
      </c>
      <c r="J209" s="16">
        <f t="shared" si="78"/>
        <v>0.1338</v>
      </c>
      <c r="K209" s="16">
        <f t="shared" si="61"/>
        <v>1.2454709637495343E-2</v>
      </c>
      <c r="L209" s="51">
        <f>VLOOKUP(A209,LIBOR!$A$3:B2304,2,1)</f>
        <v>2.0962499999999999</v>
      </c>
      <c r="M209">
        <v>220176.92</v>
      </c>
      <c r="N209" s="2">
        <v>227738.55</v>
      </c>
      <c r="O209" s="16">
        <f t="shared" si="57"/>
        <v>9.2450430867346341E-8</v>
      </c>
      <c r="P209" s="16">
        <f t="shared" si="72"/>
        <v>0.12134529036250466</v>
      </c>
      <c r="Q209" s="2">
        <f t="shared" si="58"/>
        <v>13.372</v>
      </c>
      <c r="R209" s="2">
        <f t="shared" si="59"/>
        <v>14.801000000000002</v>
      </c>
      <c r="S209" s="16">
        <f t="shared" si="73"/>
        <v>-1</v>
      </c>
      <c r="T209" s="16">
        <f t="shared" si="74"/>
        <v>0</v>
      </c>
      <c r="U209" s="16">
        <f>VLOOKUP(P209,Table!$D$6:$G$15,MATCH(VALUE(T209)&amp;"E",Table!$D$5:$G$5,0),1)*IF(Y209=1,0,1)</f>
        <v>0.9</v>
      </c>
      <c r="V209" s="16">
        <f t="shared" si="75"/>
        <v>9.9999999999999978E-2</v>
      </c>
      <c r="W209" s="16">
        <f t="shared" si="64"/>
        <v>93126.913374181357</v>
      </c>
      <c r="X209" s="16">
        <f t="shared" si="76"/>
        <v>9.403275716611148E-3</v>
      </c>
      <c r="Y209" s="16">
        <f t="shared" si="65"/>
        <v>0</v>
      </c>
      <c r="Z209" s="16">
        <f t="shared" si="77"/>
        <v>0</v>
      </c>
      <c r="AA209" s="16">
        <f t="shared" si="62"/>
        <v>0</v>
      </c>
      <c r="AB209" s="2">
        <f t="shared" si="66"/>
        <v>96494.612751504697</v>
      </c>
      <c r="AE209" s="16" t="str">
        <f t="shared" si="63"/>
        <v/>
      </c>
      <c r="AG209" s="16">
        <f t="shared" si="69"/>
        <v>51.911375092225718</v>
      </c>
      <c r="AH209" s="24">
        <f t="shared" si="67"/>
        <v>54.955719931121088</v>
      </c>
      <c r="AL209" s="2">
        <f t="shared" si="70"/>
        <v>58.471068427244184</v>
      </c>
      <c r="AM209" s="27">
        <f t="shared" si="71"/>
        <v>-6.0121160612915059E-2</v>
      </c>
      <c r="AN209" s="35">
        <v>0</v>
      </c>
      <c r="AP209" s="2" t="str">
        <f t="shared" si="68"/>
        <v/>
      </c>
    </row>
    <row r="210" spans="1:42" x14ac:dyDescent="0.25">
      <c r="A210" s="49">
        <v>38307</v>
      </c>
      <c r="B210" s="47">
        <v>1175.43</v>
      </c>
      <c r="C210" s="27">
        <f t="shared" si="79"/>
        <v>-7.0788386649883739E-3</v>
      </c>
      <c r="D210" s="27">
        <f t="shared" si="80"/>
        <v>9.8109895585827278E-3</v>
      </c>
      <c r="E210" s="5">
        <f t="shared" si="60"/>
        <v>0</v>
      </c>
      <c r="F210" s="44">
        <v>1741.7180000000001</v>
      </c>
      <c r="G210" s="45">
        <v>1741.7180000000001</v>
      </c>
      <c r="H210" s="48">
        <v>1175.43</v>
      </c>
      <c r="I210" s="42">
        <v>13.21</v>
      </c>
      <c r="J210" s="16">
        <f t="shared" si="78"/>
        <v>0.1321</v>
      </c>
      <c r="K210" s="16">
        <f t="shared" si="61"/>
        <v>1.4945617743339176E-2</v>
      </c>
      <c r="L210" s="51">
        <f>VLOOKUP(A210,LIBOR!$A$3:B2305,2,1)</f>
        <v>2.0562499999999999</v>
      </c>
      <c r="M210">
        <v>221942.25</v>
      </c>
      <c r="N210" s="2">
        <v>229551.34</v>
      </c>
      <c r="O210" s="16">
        <f t="shared" si="57"/>
        <v>5.0466993810987607E-5</v>
      </c>
      <c r="P210" s="16">
        <f t="shared" si="72"/>
        <v>0.11715438225666082</v>
      </c>
      <c r="Q210" s="2">
        <f t="shared" si="58"/>
        <v>13.288</v>
      </c>
      <c r="R210" s="2">
        <f t="shared" si="59"/>
        <v>14.734500000000001</v>
      </c>
      <c r="S210" s="16">
        <f t="shared" si="73"/>
        <v>-1</v>
      </c>
      <c r="T210" s="16">
        <f t="shared" si="74"/>
        <v>0</v>
      </c>
      <c r="U210" s="16">
        <f>VLOOKUP(P210,Table!$D$6:$G$15,MATCH(VALUE(T210)&amp;"E",Table!$D$5:$G$5,0),1)*IF(Y210=1,0,1)</f>
        <v>0.9</v>
      </c>
      <c r="V210" s="16">
        <f t="shared" si="75"/>
        <v>9.9999999999999978E-2</v>
      </c>
      <c r="W210" s="16">
        <f t="shared" si="64"/>
        <v>92607.734679375848</v>
      </c>
      <c r="X210" s="16">
        <f t="shared" si="76"/>
        <v>9.3630522875276512E-3</v>
      </c>
      <c r="Y210" s="16">
        <f t="shared" si="65"/>
        <v>0</v>
      </c>
      <c r="Z210" s="16">
        <f t="shared" si="77"/>
        <v>0</v>
      </c>
      <c r="AA210" s="16">
        <f t="shared" si="62"/>
        <v>0</v>
      </c>
      <c r="AB210" s="2">
        <f t="shared" si="66"/>
        <v>95964.308389267477</v>
      </c>
      <c r="AE210" s="16" t="str">
        <f t="shared" si="63"/>
        <v/>
      </c>
      <c r="AG210" s="16">
        <f t="shared" si="69"/>
        <v>51.626086329711768</v>
      </c>
      <c r="AH210" s="24">
        <f t="shared" si="67"/>
        <v>54.652277903210859</v>
      </c>
      <c r="AL210" s="2">
        <f t="shared" si="70"/>
        <v>58.471068427244184</v>
      </c>
      <c r="AM210" s="27">
        <f t="shared" si="71"/>
        <v>-6.5310770381852401E-2</v>
      </c>
      <c r="AN210" s="35">
        <v>0</v>
      </c>
      <c r="AP210" s="2" t="str">
        <f t="shared" si="68"/>
        <v/>
      </c>
    </row>
    <row r="211" spans="1:42" x14ac:dyDescent="0.25">
      <c r="A211" s="49">
        <v>38308</v>
      </c>
      <c r="B211" s="47">
        <v>1181.94</v>
      </c>
      <c r="C211" s="27">
        <f t="shared" si="79"/>
        <v>5.5383987136621293E-3</v>
      </c>
      <c r="D211" s="27">
        <f t="shared" si="80"/>
        <v>1.6354473833374517E-2</v>
      </c>
      <c r="E211" s="5">
        <f t="shared" si="60"/>
        <v>0</v>
      </c>
      <c r="F211" s="44">
        <v>1751.5650000000001</v>
      </c>
      <c r="G211" s="45">
        <v>1751.5650000000001</v>
      </c>
      <c r="H211" s="48">
        <v>1181.94</v>
      </c>
      <c r="I211" s="42">
        <v>13.21</v>
      </c>
      <c r="J211" s="16">
        <f t="shared" si="78"/>
        <v>0.1321</v>
      </c>
      <c r="K211" s="16">
        <f t="shared" si="61"/>
        <v>1.3451909380062257E-2</v>
      </c>
      <c r="L211" s="51">
        <f>VLOOKUP(A211,LIBOR!$A$3:B2306,2,1)</f>
        <v>2.0462500000000001</v>
      </c>
      <c r="M211">
        <v>224927.52</v>
      </c>
      <c r="N211" s="2">
        <v>232625.69</v>
      </c>
      <c r="O211" s="16">
        <f t="shared" si="57"/>
        <v>3.0504834400920951E-5</v>
      </c>
      <c r="P211" s="16">
        <f t="shared" si="72"/>
        <v>0.11864809061993774</v>
      </c>
      <c r="Q211" s="2">
        <f t="shared" si="58"/>
        <v>13.207999999999998</v>
      </c>
      <c r="R211" s="2">
        <f t="shared" si="59"/>
        <v>14.638499999999999</v>
      </c>
      <c r="S211" s="16">
        <f t="shared" si="73"/>
        <v>-1</v>
      </c>
      <c r="T211" s="16">
        <f t="shared" si="74"/>
        <v>0</v>
      </c>
      <c r="U211" s="16">
        <f>VLOOKUP(P211,Table!$D$6:$G$15,MATCH(VALUE(T211)&amp;"E",Table!$D$5:$G$5,0),1)*IF(Y211=1,0,1)</f>
        <v>0.9</v>
      </c>
      <c r="V211" s="16">
        <f t="shared" si="75"/>
        <v>9.9999999999999978E-2</v>
      </c>
      <c r="W211" s="16">
        <f t="shared" si="64"/>
        <v>93193.371666664272</v>
      </c>
      <c r="X211" s="16">
        <f t="shared" si="76"/>
        <v>5.2801913390982946E-3</v>
      </c>
      <c r="Y211" s="16">
        <f t="shared" si="65"/>
        <v>0</v>
      </c>
      <c r="Z211" s="16">
        <f t="shared" si="77"/>
        <v>0</v>
      </c>
      <c r="AA211" s="16">
        <f t="shared" si="62"/>
        <v>0</v>
      </c>
      <c r="AB211" s="2">
        <f t="shared" si="66"/>
        <v>96581.677307497157</v>
      </c>
      <c r="AE211" s="16" t="str">
        <f t="shared" si="63"/>
        <v/>
      </c>
      <c r="AG211" s="16">
        <f t="shared" si="69"/>
        <v>51.958213363238855</v>
      </c>
      <c r="AH211" s="24">
        <f t="shared" si="67"/>
        <v>55.002441781975726</v>
      </c>
      <c r="AL211" s="2">
        <f t="shared" si="70"/>
        <v>58.471068427244184</v>
      </c>
      <c r="AM211" s="27">
        <f t="shared" si="71"/>
        <v>-5.9322101315533282E-2</v>
      </c>
      <c r="AN211" s="35">
        <v>0</v>
      </c>
      <c r="AP211" s="2" t="str">
        <f t="shared" si="68"/>
        <v/>
      </c>
    </row>
    <row r="212" spans="1:42" x14ac:dyDescent="0.25">
      <c r="A212" s="49">
        <v>38309</v>
      </c>
      <c r="B212" s="47">
        <v>1183.55</v>
      </c>
      <c r="C212" s="27">
        <f t="shared" si="79"/>
        <v>1.3621672842951682E-3</v>
      </c>
      <c r="D212" s="27">
        <f t="shared" si="80"/>
        <v>8.6273736765092313E-3</v>
      </c>
      <c r="E212" s="5">
        <f t="shared" si="60"/>
        <v>0</v>
      </c>
      <c r="F212" s="44">
        <v>1753.973</v>
      </c>
      <c r="G212" s="45">
        <v>1753.973</v>
      </c>
      <c r="H212" s="48">
        <v>1183.55</v>
      </c>
      <c r="I212" s="42">
        <v>12.98</v>
      </c>
      <c r="J212" s="16">
        <f t="shared" si="78"/>
        <v>0.1298</v>
      </c>
      <c r="K212" s="16">
        <f t="shared" si="61"/>
        <v>1.1003905499804387E-2</v>
      </c>
      <c r="L212" s="51">
        <f>VLOOKUP(A212,LIBOR!$A$3:B2307,2,1)</f>
        <v>2.0412499999999998</v>
      </c>
      <c r="M212">
        <v>224940.52</v>
      </c>
      <c r="N212" s="2">
        <v>232625.69</v>
      </c>
      <c r="O212" s="16">
        <f t="shared" si="57"/>
        <v>1.8529753614718276E-6</v>
      </c>
      <c r="P212" s="16">
        <f t="shared" si="72"/>
        <v>0.11879609450019561</v>
      </c>
      <c r="Q212" s="2">
        <f t="shared" si="58"/>
        <v>13.234</v>
      </c>
      <c r="R212" s="2">
        <f t="shared" si="59"/>
        <v>14.5565</v>
      </c>
      <c r="S212" s="16">
        <f t="shared" si="73"/>
        <v>-1</v>
      </c>
      <c r="T212" s="16">
        <f t="shared" si="74"/>
        <v>-1</v>
      </c>
      <c r="U212" s="16">
        <f>VLOOKUP(P212,Table!$D$6:$G$15,MATCH(VALUE(T212)&amp;"E",Table!$D$5:$G$5,0),1)*IF(Y212=1,0,1)</f>
        <v>0.97499999999999998</v>
      </c>
      <c r="V212" s="16">
        <f t="shared" si="75"/>
        <v>2.5000000000000022E-2</v>
      </c>
      <c r="W212" s="16">
        <f t="shared" si="64"/>
        <v>93307.622132462013</v>
      </c>
      <c r="X212" s="16">
        <f t="shared" si="76"/>
        <v>1.5140207841545239E-2</v>
      </c>
      <c r="Y212" s="16">
        <f t="shared" si="65"/>
        <v>0</v>
      </c>
      <c r="Z212" s="16">
        <f t="shared" si="77"/>
        <v>0</v>
      </c>
      <c r="AA212" s="16">
        <f t="shared" si="62"/>
        <v>0</v>
      </c>
      <c r="AB212" s="2">
        <f t="shared" si="66"/>
        <v>96701.735396923352</v>
      </c>
      <c r="AE212" s="16" t="str">
        <f t="shared" si="63"/>
        <v/>
      </c>
      <c r="AG212" s="16">
        <f t="shared" si="69"/>
        <v>52.022801222968482</v>
      </c>
      <c r="AH212" s="24">
        <f t="shared" si="67"/>
        <v>55.069380490352749</v>
      </c>
      <c r="AL212" s="2">
        <f t="shared" si="70"/>
        <v>58.471068427244184</v>
      </c>
      <c r="AM212" s="27">
        <f t="shared" si="71"/>
        <v>-5.8177283712955719E-2</v>
      </c>
      <c r="AN212" s="35">
        <v>0</v>
      </c>
      <c r="AP212" s="2" t="str">
        <f t="shared" si="68"/>
        <v/>
      </c>
    </row>
    <row r="213" spans="1:42" x14ac:dyDescent="0.25">
      <c r="A213" s="49">
        <v>38310</v>
      </c>
      <c r="B213" s="47">
        <v>1170.3399999999999</v>
      </c>
      <c r="C213" s="27">
        <f t="shared" si="79"/>
        <v>-1.1161336656668519E-2</v>
      </c>
      <c r="D213" s="27">
        <f t="shared" si="80"/>
        <v>-1.1643619727611298E-2</v>
      </c>
      <c r="E213" s="5">
        <f t="shared" si="60"/>
        <v>0</v>
      </c>
      <c r="F213" s="44">
        <v>1734.453</v>
      </c>
      <c r="G213" s="45">
        <v>1734.453</v>
      </c>
      <c r="H213" s="48">
        <v>1170.3399999999999</v>
      </c>
      <c r="I213" s="42">
        <v>13.5</v>
      </c>
      <c r="J213" s="16">
        <f t="shared" si="78"/>
        <v>0.13500000000000001</v>
      </c>
      <c r="K213" s="16">
        <f t="shared" si="61"/>
        <v>2.0769243304980201E-2</v>
      </c>
      <c r="L213" s="51">
        <f>VLOOKUP(A213,LIBOR!$A$3:B2308,2,1)</f>
        <v>2.0350000000000001</v>
      </c>
      <c r="M213">
        <v>224910.47</v>
      </c>
      <c r="N213" s="2">
        <v>232581.17</v>
      </c>
      <c r="O213" s="16">
        <f t="shared" si="57"/>
        <v>1.2598023596047033E-4</v>
      </c>
      <c r="P213" s="16">
        <f t="shared" si="72"/>
        <v>0.11423075669501981</v>
      </c>
      <c r="Q213" s="2">
        <f t="shared" si="58"/>
        <v>13.222</v>
      </c>
      <c r="R213" s="2">
        <f t="shared" si="59"/>
        <v>14.4785</v>
      </c>
      <c r="S213" s="16">
        <f t="shared" si="73"/>
        <v>-1</v>
      </c>
      <c r="T213" s="16">
        <f t="shared" si="74"/>
        <v>-1</v>
      </c>
      <c r="U213" s="16">
        <f>VLOOKUP(P213,Table!$D$6:$G$15,MATCH(VALUE(T213)&amp;"E",Table!$D$5:$G$5,0),1)*IF(Y213=1,0,1)</f>
        <v>0.97499999999999998</v>
      </c>
      <c r="V213" s="16">
        <f t="shared" si="75"/>
        <v>2.5000000000000022E-2</v>
      </c>
      <c r="W213" s="16">
        <f t="shared" si="64"/>
        <v>92291.773862514514</v>
      </c>
      <c r="X213" s="16">
        <f t="shared" si="76"/>
        <v>1.0124521092660377E-2</v>
      </c>
      <c r="Y213" s="16">
        <f t="shared" si="65"/>
        <v>0</v>
      </c>
      <c r="Z213" s="16">
        <f t="shared" si="77"/>
        <v>0</v>
      </c>
      <c r="AA213" s="16">
        <f t="shared" si="62"/>
        <v>0</v>
      </c>
      <c r="AB213" s="2">
        <f t="shared" si="66"/>
        <v>95652.121808673881</v>
      </c>
      <c r="AE213" s="16" t="str">
        <f t="shared" si="63"/>
        <v/>
      </c>
      <c r="AG213" s="16">
        <f t="shared" si="69"/>
        <v>51.458138770549184</v>
      </c>
      <c r="AH213" s="24">
        <f t="shared" si="67"/>
        <v>54.470232303230276</v>
      </c>
      <c r="AL213" s="2">
        <f t="shared" si="70"/>
        <v>58.471068427244184</v>
      </c>
      <c r="AM213" s="27">
        <f t="shared" si="71"/>
        <v>-6.8424200747967623E-2</v>
      </c>
      <c r="AN213" s="35">
        <v>0</v>
      </c>
      <c r="AP213" s="2" t="str">
        <f t="shared" si="68"/>
        <v/>
      </c>
    </row>
    <row r="214" spans="1:42" x14ac:dyDescent="0.25">
      <c r="A214" s="49">
        <v>38313</v>
      </c>
      <c r="B214" s="47">
        <v>1177.24</v>
      </c>
      <c r="C214" s="27">
        <f t="shared" si="79"/>
        <v>5.8957226105236238E-3</v>
      </c>
      <c r="D214" s="27">
        <f t="shared" si="80"/>
        <v>-5.4438867131759716E-3</v>
      </c>
      <c r="E214" s="5">
        <f t="shared" si="60"/>
        <v>0</v>
      </c>
      <c r="F214" s="44">
        <v>1744.7070000000001</v>
      </c>
      <c r="G214" s="45">
        <v>1744.7070000000001</v>
      </c>
      <c r="H214" s="48">
        <v>1177.24</v>
      </c>
      <c r="I214" s="42">
        <v>12.97</v>
      </c>
      <c r="J214" s="16">
        <f t="shared" si="78"/>
        <v>0.12970000000000001</v>
      </c>
      <c r="K214" s="16">
        <f t="shared" si="61"/>
        <v>9.3256976822230497E-3</v>
      </c>
      <c r="L214" s="51">
        <f>VLOOKUP(A214,LIBOR!$A$3:B2309,2,1)</f>
        <v>2.0550000000000002</v>
      </c>
      <c r="M214">
        <v>218671.73</v>
      </c>
      <c r="N214" s="2">
        <v>226089.32</v>
      </c>
      <c r="O214" s="16">
        <f t="shared" si="57"/>
        <v>3.4555714100392734E-5</v>
      </c>
      <c r="P214" s="16">
        <f t="shared" si="72"/>
        <v>0.12037430231777696</v>
      </c>
      <c r="Q214" s="2">
        <f t="shared" si="58"/>
        <v>13.256</v>
      </c>
      <c r="R214" s="2">
        <f t="shared" si="59"/>
        <v>14.389500000000002</v>
      </c>
      <c r="S214" s="16">
        <f t="shared" si="73"/>
        <v>-1</v>
      </c>
      <c r="T214" s="16">
        <f t="shared" si="74"/>
        <v>-1</v>
      </c>
      <c r="U214" s="16">
        <f>VLOOKUP(P214,Table!$D$6:$G$15,MATCH(VALUE(T214)&amp;"E",Table!$D$5:$G$5,0),1)*IF(Y214=1,0,1)</f>
        <v>0.97499999999999998</v>
      </c>
      <c r="V214" s="16">
        <f t="shared" si="75"/>
        <v>2.5000000000000022E-2</v>
      </c>
      <c r="W214" s="16">
        <f t="shared" si="64"/>
        <v>92757.895752895667</v>
      </c>
      <c r="X214" s="16">
        <f t="shared" si="76"/>
        <v>-9.0865458854142434E-3</v>
      </c>
      <c r="Y214" s="16">
        <f t="shared" si="65"/>
        <v>0</v>
      </c>
      <c r="Z214" s="16">
        <f t="shared" si="77"/>
        <v>0</v>
      </c>
      <c r="AA214" s="16">
        <f t="shared" si="62"/>
        <v>0</v>
      </c>
      <c r="AB214" s="2">
        <f t="shared" si="66"/>
        <v>96137.143330386301</v>
      </c>
      <c r="AE214" s="16" t="str">
        <f t="shared" si="63"/>
        <v/>
      </c>
      <c r="AG214" s="16">
        <f t="shared" si="69"/>
        <v>51.719066644380391</v>
      </c>
      <c r="AH214" s="24">
        <f t="shared" si="67"/>
        <v>54.742158936181042</v>
      </c>
      <c r="AL214" s="2">
        <f t="shared" si="70"/>
        <v>58.471068427244184</v>
      </c>
      <c r="AM214" s="27">
        <f t="shared" si="71"/>
        <v>-6.3773582240985394E-2</v>
      </c>
      <c r="AN214" s="35">
        <v>0</v>
      </c>
      <c r="AP214" s="2" t="str">
        <f t="shared" si="68"/>
        <v/>
      </c>
    </row>
    <row r="215" spans="1:42" x14ac:dyDescent="0.25">
      <c r="A215" s="49">
        <v>38314</v>
      </c>
      <c r="B215" s="47">
        <v>1176.94</v>
      </c>
      <c r="C215" s="27">
        <f t="shared" si="79"/>
        <v>-2.5483333899622984E-4</v>
      </c>
      <c r="D215" s="27">
        <f t="shared" si="80"/>
        <v>1.3801186128161724E-3</v>
      </c>
      <c r="E215" s="5">
        <f t="shared" si="60"/>
        <v>0</v>
      </c>
      <c r="F215" s="44">
        <v>1744.3119999999999</v>
      </c>
      <c r="G215" s="45">
        <v>1744.3119999999999</v>
      </c>
      <c r="H215" s="48">
        <v>1176.94</v>
      </c>
      <c r="I215" s="42">
        <v>12.67</v>
      </c>
      <c r="J215" s="16">
        <f t="shared" si="78"/>
        <v>0.12670000000000001</v>
      </c>
      <c r="K215" s="16">
        <f t="shared" si="61"/>
        <v>5.0009015636687387E-3</v>
      </c>
      <c r="L215" s="51">
        <f>VLOOKUP(A215,LIBOR!$A$3:B2310,2,1)</f>
        <v>2.0499999999999998</v>
      </c>
      <c r="M215">
        <v>219047.47</v>
      </c>
      <c r="N215" s="2">
        <v>226464.24</v>
      </c>
      <c r="O215" s="16">
        <f t="shared" si="57"/>
        <v>6.495658341548541E-8</v>
      </c>
      <c r="P215" s="16">
        <f t="shared" si="72"/>
        <v>0.12169909843633127</v>
      </c>
      <c r="Q215" s="2">
        <f t="shared" si="58"/>
        <v>13.174000000000001</v>
      </c>
      <c r="R215" s="2">
        <f t="shared" si="59"/>
        <v>14.209000000000003</v>
      </c>
      <c r="S215" s="16">
        <f t="shared" si="73"/>
        <v>-1</v>
      </c>
      <c r="T215" s="16">
        <f t="shared" si="74"/>
        <v>-1</v>
      </c>
      <c r="U215" s="16">
        <f>VLOOKUP(P215,Table!$D$6:$G$15,MATCH(VALUE(T215)&amp;"E",Table!$D$5:$G$5,0),1)*IF(Y215=1,0,1)</f>
        <v>0.97499999999999998</v>
      </c>
      <c r="V215" s="16">
        <f t="shared" si="75"/>
        <v>2.5000000000000022E-2</v>
      </c>
      <c r="W215" s="16">
        <f t="shared" si="64"/>
        <v>92738.694363973234</v>
      </c>
      <c r="X215" s="16">
        <f t="shared" si="76"/>
        <v>-3.9625239140375079E-3</v>
      </c>
      <c r="Y215" s="16">
        <f t="shared" si="65"/>
        <v>0</v>
      </c>
      <c r="Z215" s="16">
        <f t="shared" si="77"/>
        <v>0</v>
      </c>
      <c r="AA215" s="16">
        <f t="shared" si="62"/>
        <v>0</v>
      </c>
      <c r="AB215" s="2">
        <f t="shared" si="66"/>
        <v>96120.051878205224</v>
      </c>
      <c r="AE215" s="16" t="str">
        <f t="shared" si="63"/>
        <v/>
      </c>
      <c r="AG215" s="16">
        <f t="shared" si="69"/>
        <v>51.709871926045935</v>
      </c>
      <c r="AH215" s="24">
        <f t="shared" si="67"/>
        <v>54.731002223883394</v>
      </c>
      <c r="AL215" s="2">
        <f t="shared" si="70"/>
        <v>58.471068427244184</v>
      </c>
      <c r="AM215" s="27">
        <f t="shared" si="71"/>
        <v>-6.3964389636809393E-2</v>
      </c>
      <c r="AN215" s="35">
        <v>0</v>
      </c>
      <c r="AP215" s="2" t="str">
        <f t="shared" si="68"/>
        <v/>
      </c>
    </row>
    <row r="216" spans="1:42" x14ac:dyDescent="0.25">
      <c r="A216" s="49">
        <v>38315</v>
      </c>
      <c r="B216" s="47">
        <v>1181.76</v>
      </c>
      <c r="C216" s="27">
        <f t="shared" si="79"/>
        <v>4.0953659489864069E-3</v>
      </c>
      <c r="D216" s="27">
        <f t="shared" si="80"/>
        <v>-6.291415185954996E-5</v>
      </c>
      <c r="E216" s="5">
        <f t="shared" si="60"/>
        <v>0</v>
      </c>
      <c r="F216" s="44">
        <v>1751.5540000000001</v>
      </c>
      <c r="G216" s="45">
        <v>1751.5540000000001</v>
      </c>
      <c r="H216" s="48">
        <v>1181.76</v>
      </c>
      <c r="I216" s="42">
        <v>12.72</v>
      </c>
      <c r="J216" s="16">
        <f t="shared" si="78"/>
        <v>0.12720000000000001</v>
      </c>
      <c r="K216" s="16">
        <f t="shared" si="61"/>
        <v>1.0069168861685365E-2</v>
      </c>
      <c r="L216" s="51">
        <f>VLOOKUP(A216,LIBOR!$A$3:B2311,2,1)</f>
        <v>2.0525000000000002</v>
      </c>
      <c r="M216">
        <v>217018.7</v>
      </c>
      <c r="N216" s="2">
        <v>224353.19</v>
      </c>
      <c r="O216" s="16">
        <f t="shared" si="57"/>
        <v>1.6703591589829908E-5</v>
      </c>
      <c r="P216" s="16">
        <f t="shared" si="72"/>
        <v>0.11713083113831464</v>
      </c>
      <c r="Q216" s="2">
        <f t="shared" si="58"/>
        <v>13.065999999999999</v>
      </c>
      <c r="R216" s="2">
        <f t="shared" si="59"/>
        <v>14.023000000000001</v>
      </c>
      <c r="S216" s="16">
        <f t="shared" si="73"/>
        <v>-1</v>
      </c>
      <c r="T216" s="16">
        <f t="shared" si="74"/>
        <v>-1</v>
      </c>
      <c r="U216" s="16">
        <f>VLOOKUP(P216,Table!$D$6:$G$15,MATCH(VALUE(T216)&amp;"E",Table!$D$5:$G$5,0),1)*IF(Y216=1,0,1)</f>
        <v>0.97499999999999998</v>
      </c>
      <c r="V216" s="16">
        <f t="shared" si="75"/>
        <v>2.5000000000000022E-2</v>
      </c>
      <c r="W216" s="16">
        <f t="shared" si="64"/>
        <v>93087.38603827935</v>
      </c>
      <c r="X216" s="16">
        <f t="shared" si="76"/>
        <v>1.4141333340114137E-3</v>
      </c>
      <c r="Y216" s="16">
        <f t="shared" si="65"/>
        <v>0</v>
      </c>
      <c r="Z216" s="16">
        <f t="shared" si="77"/>
        <v>0</v>
      </c>
      <c r="AA216" s="16">
        <f t="shared" si="62"/>
        <v>0</v>
      </c>
      <c r="AB216" s="2">
        <f t="shared" si="66"/>
        <v>96486.888396816561</v>
      </c>
      <c r="AE216" s="16" t="str">
        <f t="shared" si="63"/>
        <v/>
      </c>
      <c r="AG216" s="16">
        <f t="shared" si="69"/>
        <v>51.907219607664175</v>
      </c>
      <c r="AH216" s="24">
        <f t="shared" si="67"/>
        <v>54.938449929325571</v>
      </c>
      <c r="AL216" s="2">
        <f t="shared" si="70"/>
        <v>58.471068427244184</v>
      </c>
      <c r="AM216" s="27">
        <f t="shared" si="71"/>
        <v>-6.0416520391007866E-2</v>
      </c>
      <c r="AN216" s="35">
        <v>0</v>
      </c>
      <c r="AP216" s="2" t="str">
        <f t="shared" si="68"/>
        <v/>
      </c>
    </row>
    <row r="217" spans="1:42" x14ac:dyDescent="0.25">
      <c r="A217" s="49">
        <v>38317</v>
      </c>
      <c r="B217" s="47">
        <v>1182.6500000000001</v>
      </c>
      <c r="C217" s="27">
        <f t="shared" si="79"/>
        <v>7.531139994585434E-4</v>
      </c>
      <c r="D217" s="27">
        <f t="shared" si="80"/>
        <v>-6.7196743669617476E-4</v>
      </c>
      <c r="E217" s="5">
        <f t="shared" si="60"/>
        <v>0</v>
      </c>
      <c r="F217" s="44">
        <v>1753.0920000000001</v>
      </c>
      <c r="G217" s="45">
        <v>1753.0920000000001</v>
      </c>
      <c r="H217" s="48">
        <v>1182.6500000000001</v>
      </c>
      <c r="I217" s="42">
        <v>12.78</v>
      </c>
      <c r="J217" s="16">
        <f t="shared" si="78"/>
        <v>0.1278</v>
      </c>
      <c r="K217" s="16">
        <f t="shared" si="61"/>
        <v>9.8910241314831837E-3</v>
      </c>
      <c r="L217" s="51">
        <f>VLOOKUP(A217,LIBOR!$A$3:B2312,2,1)</f>
        <v>2.05125</v>
      </c>
      <c r="M217">
        <v>212270.45</v>
      </c>
      <c r="N217" s="2">
        <v>219417.53</v>
      </c>
      <c r="O217" s="16">
        <f t="shared" ref="O217:O280" si="81">LN(B217/B216)^2</f>
        <v>5.6675383914228572E-7</v>
      </c>
      <c r="P217" s="16">
        <f t="shared" si="72"/>
        <v>0.11790897586851681</v>
      </c>
      <c r="Q217" s="2">
        <f t="shared" si="58"/>
        <v>12.968</v>
      </c>
      <c r="R217" s="2">
        <f t="shared" si="59"/>
        <v>13.873000000000001</v>
      </c>
      <c r="S217" s="16">
        <f t="shared" si="73"/>
        <v>-1</v>
      </c>
      <c r="T217" s="16">
        <f t="shared" si="74"/>
        <v>-1</v>
      </c>
      <c r="U217" s="16">
        <f>VLOOKUP(P217,Table!$D$6:$G$15,MATCH(VALUE(T217)&amp;"E",Table!$D$5:$G$5,0),1)*IF(Y217=1,0,1)</f>
        <v>0.97499999999999998</v>
      </c>
      <c r="V217" s="16">
        <f t="shared" si="75"/>
        <v>2.5000000000000022E-2</v>
      </c>
      <c r="W217" s="16">
        <f t="shared" si="64"/>
        <v>93104.541897098694</v>
      </c>
      <c r="X217" s="16">
        <f t="shared" si="76"/>
        <v>-1.137265735636328E-3</v>
      </c>
      <c r="Y217" s="16">
        <f t="shared" si="65"/>
        <v>0</v>
      </c>
      <c r="Z217" s="16">
        <f t="shared" si="77"/>
        <v>0</v>
      </c>
      <c r="AA217" s="16">
        <f t="shared" si="62"/>
        <v>0</v>
      </c>
      <c r="AB217" s="2">
        <f t="shared" si="66"/>
        <v>96516.716276434468</v>
      </c>
      <c r="AE217" s="16" t="str">
        <f t="shared" si="63"/>
        <v/>
      </c>
      <c r="AG217" s="16">
        <f t="shared" si="69"/>
        <v>51.923266164076999</v>
      </c>
      <c r="AH217" s="24">
        <f t="shared" si="67"/>
        <v>54.952572901285649</v>
      </c>
      <c r="AL217" s="2">
        <f t="shared" si="70"/>
        <v>58.471068427244184</v>
      </c>
      <c r="AM217" s="27">
        <f t="shared" si="71"/>
        <v>-6.0174982612753447E-2</v>
      </c>
      <c r="AN217" s="35">
        <v>0</v>
      </c>
      <c r="AP217" s="2" t="str">
        <f t="shared" si="68"/>
        <v/>
      </c>
    </row>
    <row r="218" spans="1:42" x14ac:dyDescent="0.25">
      <c r="A218" s="49">
        <v>38320</v>
      </c>
      <c r="B218" s="47">
        <v>1178.57</v>
      </c>
      <c r="C218" s="27">
        <f t="shared" si="79"/>
        <v>-3.4498795078850009E-3</v>
      </c>
      <c r="D218" s="27">
        <f t="shared" si="80"/>
        <v>7.0394897120873434E-3</v>
      </c>
      <c r="E218" s="5">
        <f t="shared" si="60"/>
        <v>0</v>
      </c>
      <c r="F218" s="44">
        <v>1747.336</v>
      </c>
      <c r="G218" s="45">
        <v>1747.336</v>
      </c>
      <c r="H218" s="48">
        <v>1178.57</v>
      </c>
      <c r="I218" s="42">
        <v>13.3</v>
      </c>
      <c r="J218" s="16">
        <f t="shared" si="78"/>
        <v>0.13300000000000001</v>
      </c>
      <c r="K218" s="16">
        <f t="shared" si="61"/>
        <v>2.6181284361813342E-2</v>
      </c>
      <c r="L218" s="51">
        <f>VLOOKUP(A218,LIBOR!$A$3:B2313,2,1)</f>
        <v>2.0887500000000001</v>
      </c>
      <c r="M218">
        <v>215740.09</v>
      </c>
      <c r="N218" s="2">
        <v>222964.48000000001</v>
      </c>
      <c r="O218" s="16">
        <f t="shared" si="81"/>
        <v>1.1942858195691771E-5</v>
      </c>
      <c r="P218" s="16">
        <f t="shared" si="72"/>
        <v>0.10681871563818666</v>
      </c>
      <c r="Q218" s="2">
        <f t="shared" si="58"/>
        <v>12.928000000000001</v>
      </c>
      <c r="R218" s="2">
        <f t="shared" si="59"/>
        <v>13.742499999999998</v>
      </c>
      <c r="S218" s="16">
        <f t="shared" si="73"/>
        <v>-1</v>
      </c>
      <c r="T218" s="16">
        <f t="shared" si="74"/>
        <v>-1</v>
      </c>
      <c r="U218" s="16">
        <f>VLOOKUP(P218,Table!$D$6:$G$15,MATCH(VALUE(T218)&amp;"E",Table!$D$5:$G$5,0),1)*IF(Y218=1,0,1)</f>
        <v>0.97499999999999998</v>
      </c>
      <c r="V218" s="16">
        <f t="shared" si="75"/>
        <v>2.5000000000000022E-2</v>
      </c>
      <c r="W218" s="16">
        <f t="shared" si="64"/>
        <v>92828.99900137732</v>
      </c>
      <c r="X218" s="16">
        <f t="shared" si="76"/>
        <v>-2.1764592293973539E-3</v>
      </c>
      <c r="Y218" s="16">
        <f t="shared" si="65"/>
        <v>0</v>
      </c>
      <c r="Z218" s="16">
        <f t="shared" si="77"/>
        <v>0</v>
      </c>
      <c r="AA218" s="16">
        <f t="shared" si="62"/>
        <v>0</v>
      </c>
      <c r="AB218" s="2">
        <f t="shared" si="66"/>
        <v>96247.181401564842</v>
      </c>
      <c r="AE218" s="16" t="str">
        <f t="shared" si="63"/>
        <v/>
      </c>
      <c r="AG218" s="16">
        <f t="shared" si="69"/>
        <v>51.778264017420113</v>
      </c>
      <c r="AH218" s="24">
        <f t="shared" si="67"/>
        <v>54.794832317333928</v>
      </c>
      <c r="AL218" s="2">
        <f t="shared" si="70"/>
        <v>58.471068427244184</v>
      </c>
      <c r="AM218" s="27">
        <f t="shared" si="71"/>
        <v>-6.287273704404106E-2</v>
      </c>
      <c r="AN218" s="35">
        <v>0</v>
      </c>
      <c r="AP218" s="2" t="str">
        <f t="shared" si="68"/>
        <v/>
      </c>
    </row>
    <row r="219" spans="1:42" x14ac:dyDescent="0.25">
      <c r="A219" s="49">
        <v>38321</v>
      </c>
      <c r="B219" s="47">
        <v>1173.82</v>
      </c>
      <c r="C219" s="27">
        <f t="shared" si="79"/>
        <v>-4.0303079155247223E-3</v>
      </c>
      <c r="D219" s="27">
        <f t="shared" si="80"/>
        <v>-2.8865408139610027E-3</v>
      </c>
      <c r="E219" s="5">
        <f t="shared" si="60"/>
        <v>0</v>
      </c>
      <c r="F219" s="44">
        <v>1740.327</v>
      </c>
      <c r="G219" s="45">
        <v>1740.327</v>
      </c>
      <c r="H219" s="48">
        <v>1173.82</v>
      </c>
      <c r="I219" s="42">
        <v>13.24</v>
      </c>
      <c r="J219" s="16">
        <f t="shared" si="78"/>
        <v>0.13239999999999999</v>
      </c>
      <c r="K219" s="16">
        <f t="shared" si="61"/>
        <v>3.4057734289179672E-2</v>
      </c>
      <c r="L219" s="51">
        <f>VLOOKUP(A219,LIBOR!$A$3:B2314,2,1)</f>
        <v>2.1274999999999999</v>
      </c>
      <c r="M219">
        <v>217506.35</v>
      </c>
      <c r="N219" s="2">
        <v>224776.26</v>
      </c>
      <c r="O219" s="16">
        <f t="shared" si="81"/>
        <v>1.6309090474160172E-5</v>
      </c>
      <c r="P219" s="16">
        <f t="shared" si="72"/>
        <v>9.8342265710820317E-2</v>
      </c>
      <c r="Q219" s="2">
        <f t="shared" si="58"/>
        <v>12.888</v>
      </c>
      <c r="R219" s="2">
        <f t="shared" si="59"/>
        <v>13.593999999999999</v>
      </c>
      <c r="S219" s="16">
        <f t="shared" si="73"/>
        <v>-1</v>
      </c>
      <c r="T219" s="16">
        <f t="shared" si="74"/>
        <v>-1</v>
      </c>
      <c r="U219" s="16">
        <f>VLOOKUP(P219,Table!$D$6:$G$15,MATCH(VALUE(T219)&amp;"E",Table!$D$5:$G$5,0),1)*IF(Y219=1,0,1)</f>
        <v>0.97499999999999998</v>
      </c>
      <c r="V219" s="16">
        <f t="shared" si="75"/>
        <v>2.5000000000000022E-2</v>
      </c>
      <c r="W219" s="16">
        <f t="shared" si="64"/>
        <v>92483.080693655516</v>
      </c>
      <c r="X219" s="16">
        <f t="shared" si="76"/>
        <v>5.8209428249054174E-3</v>
      </c>
      <c r="Y219" s="16">
        <f t="shared" si="65"/>
        <v>0</v>
      </c>
      <c r="Z219" s="16">
        <f t="shared" si="77"/>
        <v>0</v>
      </c>
      <c r="AA219" s="16">
        <f t="shared" si="62"/>
        <v>0</v>
      </c>
      <c r="AB219" s="2">
        <f t="shared" si="66"/>
        <v>95890.461110934455</v>
      </c>
      <c r="AE219" s="16" t="str">
        <f t="shared" si="63"/>
        <v/>
      </c>
      <c r="AG219" s="16">
        <f t="shared" si="69"/>
        <v>51.586358580609776</v>
      </c>
      <c r="AH219" s="24">
        <f t="shared" si="67"/>
        <v>54.590325712347699</v>
      </c>
      <c r="AL219" s="2">
        <f t="shared" si="70"/>
        <v>58.471068427244184</v>
      </c>
      <c r="AM219" s="27">
        <f t="shared" si="71"/>
        <v>-6.6370306192118034E-2</v>
      </c>
      <c r="AN219" s="35">
        <v>0</v>
      </c>
      <c r="AP219" s="2" t="str">
        <f t="shared" si="68"/>
        <v/>
      </c>
    </row>
    <row r="220" spans="1:42" x14ac:dyDescent="0.25">
      <c r="A220" s="49">
        <v>38322</v>
      </c>
      <c r="B220" s="47">
        <v>1191.3699999999999</v>
      </c>
      <c r="C220" s="27">
        <f t="shared" si="79"/>
        <v>1.49511850198496E-2</v>
      </c>
      <c r="D220" s="27">
        <f t="shared" si="80"/>
        <v>1.2319477544884827E-2</v>
      </c>
      <c r="E220" s="5">
        <f t="shared" si="60"/>
        <v>0</v>
      </c>
      <c r="F220" s="44">
        <v>1766.903</v>
      </c>
      <c r="G220" s="45">
        <v>1766.903</v>
      </c>
      <c r="H220" s="48">
        <v>1191.3699999999999</v>
      </c>
      <c r="I220" s="42">
        <v>12.97</v>
      </c>
      <c r="J220" s="16">
        <f t="shared" si="78"/>
        <v>0.12970000000000001</v>
      </c>
      <c r="K220" s="16">
        <f t="shared" si="61"/>
        <v>3.0601842886130534E-2</v>
      </c>
      <c r="L220" s="51">
        <f>VLOOKUP(A220,LIBOR!$A$3:B2315,2,1)</f>
        <v>2.0862500000000002</v>
      </c>
      <c r="M220">
        <v>214720.73</v>
      </c>
      <c r="N220" s="2">
        <v>221883.79</v>
      </c>
      <c r="O220" s="16">
        <f t="shared" si="81"/>
        <v>2.2024096740608744E-4</v>
      </c>
      <c r="P220" s="16">
        <f t="shared" si="72"/>
        <v>9.9098157113869476E-2</v>
      </c>
      <c r="Q220" s="2">
        <f t="shared" ref="Q220:Q283" si="82">SUM($I215:$I219)/5</f>
        <v>12.941999999999998</v>
      </c>
      <c r="R220" s="2">
        <f t="shared" ref="R220:R283" si="83">SUM($I200:$I219)/20</f>
        <v>13.442500000000001</v>
      </c>
      <c r="S220" s="16">
        <f t="shared" si="73"/>
        <v>-1</v>
      </c>
      <c r="T220" s="16">
        <f t="shared" si="74"/>
        <v>-1</v>
      </c>
      <c r="U220" s="16">
        <f>VLOOKUP(P220,Table!$D$6:$G$15,MATCH(VALUE(T220)&amp;"E",Table!$D$5:$G$5,0),1)*IF(Y220=1,0,1)</f>
        <v>0.97499999999999998</v>
      </c>
      <c r="V220" s="16">
        <f t="shared" si="75"/>
        <v>2.5000000000000022E-2</v>
      </c>
      <c r="W220" s="16">
        <f t="shared" si="64"/>
        <v>93801.491741078382</v>
      </c>
      <c r="X220" s="16">
        <f t="shared" si="76"/>
        <v>-2.9627133842303754E-3</v>
      </c>
      <c r="Y220" s="16">
        <f t="shared" si="65"/>
        <v>0</v>
      </c>
      <c r="Z220" s="16">
        <f t="shared" si="77"/>
        <v>0</v>
      </c>
      <c r="AA220" s="16">
        <f t="shared" si="62"/>
        <v>0</v>
      </c>
      <c r="AB220" s="2">
        <f t="shared" si="66"/>
        <v>97287.465188328817</v>
      </c>
      <c r="AE220" s="16" t="str">
        <f t="shared" si="63"/>
        <v/>
      </c>
      <c r="AG220" s="16">
        <f t="shared" si="69"/>
        <v>52.337907300264661</v>
      </c>
      <c r="AH220" s="24">
        <f t="shared" si="67"/>
        <v>55.384196931697105</v>
      </c>
      <c r="AL220" s="2">
        <f t="shared" si="70"/>
        <v>58.471068427244184</v>
      </c>
      <c r="AM220" s="27">
        <f t="shared" si="71"/>
        <v>-5.2793143319898261E-2</v>
      </c>
      <c r="AN220" s="35">
        <v>0</v>
      </c>
      <c r="AP220" s="2" t="str">
        <f t="shared" si="68"/>
        <v/>
      </c>
    </row>
    <row r="221" spans="1:42" x14ac:dyDescent="0.25">
      <c r="A221" s="49">
        <v>38323</v>
      </c>
      <c r="B221" s="47">
        <v>1190.33</v>
      </c>
      <c r="C221" s="27">
        <f t="shared" si="79"/>
        <v>-8.7294459319942064E-4</v>
      </c>
      <c r="D221" s="27">
        <f t="shared" si="80"/>
        <v>7.3511670026989995E-3</v>
      </c>
      <c r="E221" s="5">
        <f t="shared" si="60"/>
        <v>0</v>
      </c>
      <c r="F221" s="44">
        <v>1765.3720000000001</v>
      </c>
      <c r="G221" s="45">
        <v>1765.3720000000001</v>
      </c>
      <c r="H221" s="48">
        <v>1190.33</v>
      </c>
      <c r="I221" s="42">
        <v>12.98</v>
      </c>
      <c r="J221" s="16">
        <f t="shared" si="78"/>
        <v>0.1298</v>
      </c>
      <c r="K221" s="16">
        <f t="shared" si="61"/>
        <v>1.900863054164445E-2</v>
      </c>
      <c r="L221" s="51">
        <f>VLOOKUP(A221,LIBOR!$A$3:B2316,2,1)</f>
        <v>2.0612499999999998</v>
      </c>
      <c r="M221">
        <v>214310.17</v>
      </c>
      <c r="N221" s="2">
        <v>221445.97</v>
      </c>
      <c r="O221" s="16">
        <f t="shared" si="81"/>
        <v>7.6269800746458994E-7</v>
      </c>
      <c r="P221" s="16">
        <f t="shared" si="72"/>
        <v>0.11079136945835555</v>
      </c>
      <c r="Q221" s="2">
        <f t="shared" si="82"/>
        <v>13.002000000000001</v>
      </c>
      <c r="R221" s="2">
        <f t="shared" si="83"/>
        <v>13.282</v>
      </c>
      <c r="S221" s="16">
        <f t="shared" si="73"/>
        <v>-1</v>
      </c>
      <c r="T221" s="16">
        <f t="shared" si="74"/>
        <v>-1</v>
      </c>
      <c r="U221" s="16">
        <f>VLOOKUP(P221,Table!$D$6:$G$15,MATCH(VALUE(T221)&amp;"E",Table!$D$5:$G$5,0),1)*IF(Y221=1,0,1)</f>
        <v>0.97499999999999998</v>
      </c>
      <c r="V221" s="16">
        <f t="shared" si="75"/>
        <v>2.5000000000000022E-2</v>
      </c>
      <c r="W221" s="16">
        <f t="shared" si="64"/>
        <v>93717.028107634367</v>
      </c>
      <c r="X221" s="16">
        <f t="shared" si="76"/>
        <v>1.1460128745547804E-2</v>
      </c>
      <c r="Y221" s="16">
        <f t="shared" si="65"/>
        <v>0</v>
      </c>
      <c r="Z221" s="16">
        <f t="shared" si="77"/>
        <v>0</v>
      </c>
      <c r="AA221" s="16">
        <f t="shared" si="62"/>
        <v>0</v>
      </c>
      <c r="AB221" s="2">
        <f t="shared" si="66"/>
        <v>97200.623741951276</v>
      </c>
      <c r="AE221" s="16" t="str">
        <f t="shared" si="63"/>
        <v/>
      </c>
      <c r="AG221" s="16">
        <f t="shared" si="69"/>
        <v>52.291189055920128</v>
      </c>
      <c r="AH221" s="24">
        <f t="shared" si="67"/>
        <v>55.333319266327635</v>
      </c>
      <c r="AL221" s="2">
        <f t="shared" si="70"/>
        <v>58.471068427244184</v>
      </c>
      <c r="AM221" s="27">
        <f t="shared" si="71"/>
        <v>-5.3663277332119619E-2</v>
      </c>
      <c r="AN221" s="35">
        <v>0</v>
      </c>
      <c r="AP221" s="2" t="str">
        <f t="shared" si="68"/>
        <v/>
      </c>
    </row>
    <row r="222" spans="1:42" x14ac:dyDescent="0.25">
      <c r="A222" s="49">
        <v>38324</v>
      </c>
      <c r="B222" s="47">
        <v>1191.17</v>
      </c>
      <c r="C222" s="27">
        <f t="shared" si="79"/>
        <v>7.0568665832171362E-4</v>
      </c>
      <c r="D222" s="27">
        <f t="shared" si="80"/>
        <v>7.3037396615621697E-3</v>
      </c>
      <c r="E222" s="5">
        <f t="shared" si="60"/>
        <v>0</v>
      </c>
      <c r="F222" s="44">
        <v>1766.627</v>
      </c>
      <c r="G222" s="45">
        <v>1766.627</v>
      </c>
      <c r="H222" s="48">
        <v>1191.17</v>
      </c>
      <c r="I222" s="42">
        <v>12.96</v>
      </c>
      <c r="J222" s="16">
        <f t="shared" si="78"/>
        <v>0.12960000000000002</v>
      </c>
      <c r="K222" s="16">
        <f t="shared" si="61"/>
        <v>1.8773097249750126E-2</v>
      </c>
      <c r="L222" s="51">
        <f>VLOOKUP(A222,LIBOR!$A$3:B2317,2,1)</f>
        <v>2.0499999999999998</v>
      </c>
      <c r="M222">
        <v>217072.1</v>
      </c>
      <c r="N222" s="2">
        <v>224286.32</v>
      </c>
      <c r="O222" s="16">
        <f t="shared" si="81"/>
        <v>4.9764245943712922E-7</v>
      </c>
      <c r="P222" s="16">
        <f t="shared" si="72"/>
        <v>0.11082690275024989</v>
      </c>
      <c r="Q222" s="2">
        <f t="shared" si="82"/>
        <v>13.053999999999998</v>
      </c>
      <c r="R222" s="2">
        <f t="shared" si="83"/>
        <v>13.228999999999999</v>
      </c>
      <c r="S222" s="16">
        <f t="shared" si="73"/>
        <v>-1</v>
      </c>
      <c r="T222" s="16">
        <f t="shared" si="74"/>
        <v>-1</v>
      </c>
      <c r="U222" s="16">
        <f>VLOOKUP(P222,Table!$D$6:$G$15,MATCH(VALUE(T222)&amp;"E",Table!$D$5:$G$5,0),1)*IF(Y222=1,0,1)</f>
        <v>0.97499999999999998</v>
      </c>
      <c r="V222" s="16">
        <f t="shared" si="75"/>
        <v>2.5000000000000022E-2</v>
      </c>
      <c r="W222" s="16">
        <f t="shared" si="64"/>
        <v>93811.56084629205</v>
      </c>
      <c r="X222" s="16">
        <f t="shared" si="76"/>
        <v>6.7639891520436812E-3</v>
      </c>
      <c r="Y222" s="16">
        <f t="shared" si="65"/>
        <v>0</v>
      </c>
      <c r="Z222" s="16">
        <f t="shared" si="77"/>
        <v>0</v>
      </c>
      <c r="AA222" s="16">
        <f t="shared" si="62"/>
        <v>0</v>
      </c>
      <c r="AB222" s="2">
        <f t="shared" si="66"/>
        <v>97299.312921751669</v>
      </c>
      <c r="AE222" s="16" t="str">
        <f t="shared" si="63"/>
        <v/>
      </c>
      <c r="AG222" s="16">
        <f t="shared" si="69"/>
        <v>52.344281046074599</v>
      </c>
      <c r="AH222" s="24">
        <f t="shared" si="67"/>
        <v>55.388058330159204</v>
      </c>
      <c r="AL222" s="2">
        <f t="shared" si="70"/>
        <v>58.471068427244184</v>
      </c>
      <c r="AM222" s="27">
        <f t="shared" si="71"/>
        <v>-5.2727103848310586E-2</v>
      </c>
      <c r="AN222" s="35">
        <v>0</v>
      </c>
      <c r="AP222" s="2" t="str">
        <f t="shared" si="68"/>
        <v/>
      </c>
    </row>
    <row r="223" spans="1:42" x14ac:dyDescent="0.25">
      <c r="A223" s="49">
        <v>38327</v>
      </c>
      <c r="B223" s="47">
        <v>1190.25</v>
      </c>
      <c r="C223" s="27">
        <f t="shared" si="79"/>
        <v>-7.7234987449326109E-4</v>
      </c>
      <c r="D223" s="27">
        <f t="shared" si="80"/>
        <v>9.9812692949539095E-3</v>
      </c>
      <c r="E223" s="5">
        <f t="shared" si="60"/>
        <v>0</v>
      </c>
      <c r="F223" s="44">
        <v>1765.326</v>
      </c>
      <c r="G223" s="45">
        <v>1765.326</v>
      </c>
      <c r="H223" s="48">
        <v>1190.25</v>
      </c>
      <c r="I223" s="42">
        <v>13.19</v>
      </c>
      <c r="J223" s="16">
        <f t="shared" si="78"/>
        <v>0.13189999999999999</v>
      </c>
      <c r="K223" s="16">
        <f t="shared" si="61"/>
        <v>2.1047484303997485E-2</v>
      </c>
      <c r="L223" s="51">
        <f>VLOOKUP(A223,LIBOR!$A$3:B2318,2,1)</f>
        <v>2.0562499999999999</v>
      </c>
      <c r="M223">
        <v>204649.17</v>
      </c>
      <c r="N223" s="2">
        <v>211409.38</v>
      </c>
      <c r="O223" s="16">
        <f t="shared" si="81"/>
        <v>5.9698538053713056E-7</v>
      </c>
      <c r="P223" s="16">
        <f t="shared" si="72"/>
        <v>0.1108525156960025</v>
      </c>
      <c r="Q223" s="2">
        <f t="shared" si="82"/>
        <v>13.089999999999998</v>
      </c>
      <c r="R223" s="2">
        <f t="shared" si="83"/>
        <v>13.1785</v>
      </c>
      <c r="S223" s="16">
        <f t="shared" si="73"/>
        <v>-1</v>
      </c>
      <c r="T223" s="16">
        <f t="shared" si="74"/>
        <v>-1</v>
      </c>
      <c r="U223" s="16">
        <f>VLOOKUP(P223,Table!$D$6:$G$15,MATCH(VALUE(T223)&amp;"E",Table!$D$5:$G$5,0),1)*IF(Y223=1,0,1)</f>
        <v>0.97499999999999998</v>
      </c>
      <c r="V223" s="16">
        <f t="shared" si="75"/>
        <v>2.5000000000000022E-2</v>
      </c>
      <c r="W223" s="16">
        <f t="shared" si="64"/>
        <v>93606.266913848027</v>
      </c>
      <c r="X223" s="16">
        <f t="shared" si="76"/>
        <v>7.593818032795463E-3</v>
      </c>
      <c r="Y223" s="16">
        <f t="shared" si="65"/>
        <v>0</v>
      </c>
      <c r="Z223" s="16">
        <f t="shared" si="77"/>
        <v>0</v>
      </c>
      <c r="AA223" s="16">
        <f t="shared" si="62"/>
        <v>0</v>
      </c>
      <c r="AB223" s="2">
        <f t="shared" si="66"/>
        <v>97090.240186525451</v>
      </c>
      <c r="AE223" s="16" t="str">
        <f t="shared" si="63"/>
        <v/>
      </c>
      <c r="AG223" s="16">
        <f t="shared" si="69"/>
        <v>52.23180582211743</v>
      </c>
      <c r="AH223" s="24">
        <f t="shared" si="67"/>
        <v>55.26472734791664</v>
      </c>
      <c r="AL223" s="2">
        <f t="shared" si="70"/>
        <v>58.471068427244184</v>
      </c>
      <c r="AM223" s="27">
        <f t="shared" si="71"/>
        <v>-5.4836368918368739E-2</v>
      </c>
      <c r="AN223" s="35">
        <v>0</v>
      </c>
      <c r="AP223" s="2" t="str">
        <f t="shared" si="68"/>
        <v/>
      </c>
    </row>
    <row r="224" spans="1:42" x14ac:dyDescent="0.25">
      <c r="A224" s="49">
        <v>38328</v>
      </c>
      <c r="B224" s="47">
        <v>1177.07</v>
      </c>
      <c r="C224" s="27">
        <f t="shared" si="79"/>
        <v>-1.1073303927746303E-2</v>
      </c>
      <c r="D224" s="27">
        <f t="shared" si="80"/>
        <v>2.9382732827323288E-3</v>
      </c>
      <c r="E224" s="5">
        <f t="shared" si="60"/>
        <v>0</v>
      </c>
      <c r="F224" s="44">
        <v>1745.835</v>
      </c>
      <c r="G224" s="45">
        <v>1745.835</v>
      </c>
      <c r="H224" s="48">
        <v>1177.07</v>
      </c>
      <c r="I224" s="42">
        <v>13.67</v>
      </c>
      <c r="J224" s="16">
        <f t="shared" si="78"/>
        <v>0.13669999999999999</v>
      </c>
      <c r="K224" s="16">
        <f t="shared" si="61"/>
        <v>3.2396806890390373E-2</v>
      </c>
      <c r="L224" s="51">
        <f>VLOOKUP(A224,LIBOR!$A$3:B2319,2,1)</f>
        <v>2.0575000000000001</v>
      </c>
      <c r="M224">
        <v>209957.37</v>
      </c>
      <c r="N224" s="2">
        <v>216879.91</v>
      </c>
      <c r="O224" s="16">
        <f t="shared" si="81"/>
        <v>1.2398976933512842E-4</v>
      </c>
      <c r="P224" s="16">
        <f t="shared" si="72"/>
        <v>0.10430319310960962</v>
      </c>
      <c r="Q224" s="2">
        <f t="shared" si="82"/>
        <v>13.068000000000001</v>
      </c>
      <c r="R224" s="2">
        <f t="shared" si="83"/>
        <v>13.146000000000001</v>
      </c>
      <c r="S224" s="16">
        <f t="shared" si="73"/>
        <v>-1</v>
      </c>
      <c r="T224" s="16">
        <f t="shared" si="74"/>
        <v>-1</v>
      </c>
      <c r="U224" s="16">
        <f>VLOOKUP(P224,Table!$D$6:$G$15,MATCH(VALUE(T224)&amp;"E",Table!$D$5:$G$5,0),1)*IF(Y224=1,0,1)</f>
        <v>0.97499999999999998</v>
      </c>
      <c r="V224" s="16">
        <f t="shared" si="75"/>
        <v>2.5000000000000022E-2</v>
      </c>
      <c r="W224" s="16">
        <f t="shared" si="64"/>
        <v>92656.204547619651</v>
      </c>
      <c r="X224" s="16">
        <f t="shared" si="76"/>
        <v>8.3731153069870334E-3</v>
      </c>
      <c r="Y224" s="16">
        <f t="shared" si="65"/>
        <v>0</v>
      </c>
      <c r="Z224" s="16">
        <f t="shared" si="77"/>
        <v>0</v>
      </c>
      <c r="AA224" s="16">
        <f t="shared" si="62"/>
        <v>0</v>
      </c>
      <c r="AB224" s="2">
        <f t="shared" si="66"/>
        <v>96108.022550174239</v>
      </c>
      <c r="AE224" s="16" t="str">
        <f t="shared" si="63"/>
        <v/>
      </c>
      <c r="AG224" s="16">
        <f t="shared" si="69"/>
        <v>51.703400487467988</v>
      </c>
      <c r="AH224" s="24">
        <f t="shared" si="67"/>
        <v>54.704215485372131</v>
      </c>
      <c r="AL224" s="2">
        <f t="shared" si="70"/>
        <v>58.471068427244184</v>
      </c>
      <c r="AM224" s="27">
        <f t="shared" si="71"/>
        <v>-6.442250916894332E-2</v>
      </c>
      <c r="AN224" s="35">
        <v>0</v>
      </c>
      <c r="AP224" s="2" t="str">
        <f t="shared" si="68"/>
        <v/>
      </c>
    </row>
    <row r="225" spans="1:42" x14ac:dyDescent="0.25">
      <c r="A225" s="49">
        <v>38329</v>
      </c>
      <c r="B225" s="47">
        <v>1182.81</v>
      </c>
      <c r="C225" s="27">
        <f t="shared" si="79"/>
        <v>4.876515415395799E-3</v>
      </c>
      <c r="D225" s="27">
        <f t="shared" si="80"/>
        <v>-7.1363963217214721E-3</v>
      </c>
      <c r="E225" s="5">
        <f t="shared" si="60"/>
        <v>0</v>
      </c>
      <c r="F225" s="44">
        <v>1754.748</v>
      </c>
      <c r="G225" s="45">
        <v>1754.748</v>
      </c>
      <c r="H225" s="48">
        <v>1182.81</v>
      </c>
      <c r="I225" s="42">
        <v>13.19</v>
      </c>
      <c r="J225" s="16">
        <f t="shared" si="78"/>
        <v>0.13189999999999999</v>
      </c>
      <c r="K225" s="16">
        <f t="shared" si="61"/>
        <v>3.5168247225535285E-2</v>
      </c>
      <c r="L225" s="51">
        <f>VLOOKUP(A225,LIBOR!$A$3:B2320,2,1)</f>
        <v>2.0662500000000001</v>
      </c>
      <c r="M225">
        <v>205669.66</v>
      </c>
      <c r="N225" s="2">
        <v>212437.47</v>
      </c>
      <c r="O225" s="16">
        <f t="shared" si="81"/>
        <v>2.36649531907661E-5</v>
      </c>
      <c r="P225" s="16">
        <f t="shared" si="72"/>
        <v>9.6731752774464705E-2</v>
      </c>
      <c r="Q225" s="2">
        <f t="shared" si="82"/>
        <v>13.154</v>
      </c>
      <c r="R225" s="2">
        <f t="shared" si="83"/>
        <v>13.139500000000002</v>
      </c>
      <c r="S225" s="16">
        <f t="shared" si="73"/>
        <v>1</v>
      </c>
      <c r="T225" s="16">
        <f t="shared" si="74"/>
        <v>0</v>
      </c>
      <c r="U225" s="16">
        <f>VLOOKUP(P225,Table!$D$6:$G$15,MATCH(VALUE(T225)&amp;"E",Table!$D$5:$G$5,0),1)*IF(Y225=1,0,1)</f>
        <v>0.97499999999999998</v>
      </c>
      <c r="V225" s="16">
        <f t="shared" si="75"/>
        <v>2.5000000000000022E-2</v>
      </c>
      <c r="W225" s="16">
        <f t="shared" si="64"/>
        <v>93049.30009776591</v>
      </c>
      <c r="X225" s="16">
        <f t="shared" si="76"/>
        <v>1.8719516333760566E-3</v>
      </c>
      <c r="Y225" s="16">
        <f t="shared" si="65"/>
        <v>0</v>
      </c>
      <c r="Z225" s="16">
        <f t="shared" si="77"/>
        <v>0</v>
      </c>
      <c r="AA225" s="16">
        <f t="shared" si="62"/>
        <v>0</v>
      </c>
      <c r="AB225" s="2">
        <f t="shared" si="66"/>
        <v>96537.348217350271</v>
      </c>
      <c r="AE225" s="16" t="str">
        <f t="shared" si="63"/>
        <v/>
      </c>
      <c r="AG225" s="16">
        <f t="shared" si="69"/>
        <v>51.934365565310095</v>
      </c>
      <c r="AH225" s="24">
        <f t="shared" si="67"/>
        <v>54.947155382674666</v>
      </c>
      <c r="AL225" s="2">
        <f t="shared" si="70"/>
        <v>58.471068427244184</v>
      </c>
      <c r="AM225" s="27">
        <f t="shared" si="71"/>
        <v>-6.0267635590656954E-2</v>
      </c>
      <c r="AN225" s="35">
        <v>0</v>
      </c>
      <c r="AP225" s="2" t="str">
        <f t="shared" si="68"/>
        <v/>
      </c>
    </row>
    <row r="226" spans="1:42" x14ac:dyDescent="0.25">
      <c r="A226" s="49">
        <v>38330</v>
      </c>
      <c r="B226" s="47">
        <v>1189.24</v>
      </c>
      <c r="C226" s="27">
        <f t="shared" si="79"/>
        <v>5.4362069985882666E-3</v>
      </c>
      <c r="D226" s="27">
        <f t="shared" si="80"/>
        <v>-8.2724472993378484E-4</v>
      </c>
      <c r="E226" s="5">
        <f t="shared" si="60"/>
        <v>0</v>
      </c>
      <c r="F226" s="44">
        <v>1764.35</v>
      </c>
      <c r="G226" s="45">
        <v>1764.35</v>
      </c>
      <c r="H226" s="48">
        <v>1189.24</v>
      </c>
      <c r="I226" s="42">
        <v>12.88</v>
      </c>
      <c r="J226" s="16">
        <f t="shared" si="78"/>
        <v>0.1288</v>
      </c>
      <c r="K226" s="16">
        <f t="shared" si="61"/>
        <v>3.1553498729763305E-2</v>
      </c>
      <c r="L226" s="51">
        <f>VLOOKUP(A226,LIBOR!$A$3:B2321,2,1)</f>
        <v>2.0987499999999999</v>
      </c>
      <c r="M226">
        <v>203436.97</v>
      </c>
      <c r="N226" s="2">
        <v>210118.23</v>
      </c>
      <c r="O226" s="16">
        <f t="shared" si="81"/>
        <v>2.9392490484373988E-5</v>
      </c>
      <c r="P226" s="16">
        <f t="shared" si="72"/>
        <v>9.7246501270236693E-2</v>
      </c>
      <c r="Q226" s="2">
        <f t="shared" si="82"/>
        <v>13.198000000000002</v>
      </c>
      <c r="R226" s="2">
        <f t="shared" si="83"/>
        <v>13.118500000000001</v>
      </c>
      <c r="S226" s="16">
        <f t="shared" si="73"/>
        <v>1</v>
      </c>
      <c r="T226" s="16">
        <f t="shared" si="74"/>
        <v>0</v>
      </c>
      <c r="U226" s="16">
        <f>VLOOKUP(P226,Table!$D$6:$G$15,MATCH(VALUE(T226)&amp;"E",Table!$D$5:$G$5,0),1)*IF(Y226=1,0,1)</f>
        <v>0.97499999999999998</v>
      </c>
      <c r="V226" s="16">
        <f t="shared" si="75"/>
        <v>2.5000000000000022E-2</v>
      </c>
      <c r="W226" s="16">
        <f t="shared" si="64"/>
        <v>93517.093333986762</v>
      </c>
      <c r="X226" s="16">
        <f t="shared" si="76"/>
        <v>-8.0189731458509828E-3</v>
      </c>
      <c r="Y226" s="16">
        <f t="shared" si="65"/>
        <v>0</v>
      </c>
      <c r="Z226" s="16">
        <f t="shared" si="77"/>
        <v>0</v>
      </c>
      <c r="AA226" s="16">
        <f t="shared" si="62"/>
        <v>0</v>
      </c>
      <c r="AB226" s="2">
        <f t="shared" si="66"/>
        <v>97026.195759464987</v>
      </c>
      <c r="AE226" s="16" t="str">
        <f t="shared" si="63"/>
        <v/>
      </c>
      <c r="AG226" s="16">
        <f t="shared" si="69"/>
        <v>52.197351730009053</v>
      </c>
      <c r="AH226" s="24">
        <f t="shared" si="67"/>
        <v>55.223960392707163</v>
      </c>
      <c r="AL226" s="2">
        <f t="shared" si="70"/>
        <v>58.471068427244184</v>
      </c>
      <c r="AM226" s="27">
        <f t="shared" si="71"/>
        <v>-5.5533584760425803E-2</v>
      </c>
      <c r="AN226" s="35">
        <v>0</v>
      </c>
      <c r="AP226" s="2" t="str">
        <f t="shared" si="68"/>
        <v/>
      </c>
    </row>
    <row r="227" spans="1:42" x14ac:dyDescent="0.25">
      <c r="A227" s="49">
        <v>38331</v>
      </c>
      <c r="B227" s="47">
        <v>1188</v>
      </c>
      <c r="C227" s="27">
        <f t="shared" si="79"/>
        <v>-1.0426827217382417E-3</v>
      </c>
      <c r="D227" s="27">
        <f t="shared" si="80"/>
        <v>-2.5756141099937402E-3</v>
      </c>
      <c r="E227" s="5">
        <f t="shared" si="60"/>
        <v>0</v>
      </c>
      <c r="F227" s="44">
        <v>1762.5119999999999</v>
      </c>
      <c r="G227" s="45">
        <v>1762.5119999999999</v>
      </c>
      <c r="H227" s="48">
        <v>1188</v>
      </c>
      <c r="I227" s="42">
        <v>12.76</v>
      </c>
      <c r="J227" s="16">
        <f t="shared" si="78"/>
        <v>0.12759999999999999</v>
      </c>
      <c r="K227" s="16">
        <f t="shared" si="61"/>
        <v>2.8707408645066962E-2</v>
      </c>
      <c r="L227" s="51">
        <f>VLOOKUP(A227,LIBOR!$A$3:B2322,2,1)</f>
        <v>2.125</v>
      </c>
      <c r="M227">
        <v>202410.04</v>
      </c>
      <c r="N227" s="2">
        <v>209044.63</v>
      </c>
      <c r="O227" s="16">
        <f t="shared" si="81"/>
        <v>1.0883219340870227E-6</v>
      </c>
      <c r="P227" s="16">
        <f t="shared" si="72"/>
        <v>9.8892591354933029E-2</v>
      </c>
      <c r="Q227" s="2">
        <f t="shared" si="82"/>
        <v>13.178000000000001</v>
      </c>
      <c r="R227" s="2">
        <f t="shared" si="83"/>
        <v>13.108500000000001</v>
      </c>
      <c r="S227" s="16">
        <f t="shared" si="73"/>
        <v>1</v>
      </c>
      <c r="T227" s="16">
        <f t="shared" si="74"/>
        <v>0</v>
      </c>
      <c r="U227" s="16">
        <f>VLOOKUP(P227,Table!$D$6:$G$15,MATCH(VALUE(T227)&amp;"E",Table!$D$5:$G$5,0),1)*IF(Y227=1,0,1)</f>
        <v>0.97499999999999998</v>
      </c>
      <c r="V227" s="16">
        <f t="shared" si="75"/>
        <v>2.5000000000000022E-2</v>
      </c>
      <c r="W227" s="16">
        <f t="shared" si="64"/>
        <v>93410.076743249141</v>
      </c>
      <c r="X227" s="16">
        <f t="shared" si="76"/>
        <v>-2.1333878984934884E-3</v>
      </c>
      <c r="Y227" s="16">
        <f t="shared" si="65"/>
        <v>0</v>
      </c>
      <c r="Z227" s="16">
        <f t="shared" si="77"/>
        <v>0</v>
      </c>
      <c r="AA227" s="16">
        <f t="shared" si="62"/>
        <v>0</v>
      </c>
      <c r="AB227" s="2">
        <f t="shared" si="66"/>
        <v>96915.401799125699</v>
      </c>
      <c r="AE227" s="16" t="str">
        <f t="shared" si="63"/>
        <v/>
      </c>
      <c r="AG227" s="16">
        <f t="shared" si="69"/>
        <v>52.137747709959385</v>
      </c>
      <c r="AH227" s="24">
        <f t="shared" si="67"/>
        <v>55.159464601439801</v>
      </c>
      <c r="AL227" s="2">
        <f t="shared" si="70"/>
        <v>58.471068427244184</v>
      </c>
      <c r="AM227" s="27">
        <f t="shared" si="71"/>
        <v>-5.6636622433623329E-2</v>
      </c>
      <c r="AN227" s="35">
        <v>0</v>
      </c>
      <c r="AP227" s="2" t="str">
        <f t="shared" si="68"/>
        <v/>
      </c>
    </row>
    <row r="228" spans="1:42" x14ac:dyDescent="0.25">
      <c r="A228" s="49">
        <v>38334</v>
      </c>
      <c r="B228" s="47">
        <v>1198.68</v>
      </c>
      <c r="C228" s="27">
        <f t="shared" si="79"/>
        <v>8.9898989898991033E-3</v>
      </c>
      <c r="D228" s="27">
        <f t="shared" si="80"/>
        <v>7.1866347543986242E-3</v>
      </c>
      <c r="E228" s="5">
        <f t="shared" si="60"/>
        <v>0</v>
      </c>
      <c r="F228" s="44">
        <v>1778.539</v>
      </c>
      <c r="G228" s="45">
        <v>1778.539</v>
      </c>
      <c r="H228" s="48">
        <v>1198.68</v>
      </c>
      <c r="I228" s="42">
        <v>12.54</v>
      </c>
      <c r="J228" s="16">
        <f t="shared" si="78"/>
        <v>0.12539999999999998</v>
      </c>
      <c r="K228" s="16">
        <f t="shared" si="61"/>
        <v>2.6472406861243622E-2</v>
      </c>
      <c r="L228" s="51">
        <f>VLOOKUP(A228,LIBOR!$A$3:B2323,2,1)</f>
        <v>2.1937500000000001</v>
      </c>
      <c r="M228">
        <v>197890.1</v>
      </c>
      <c r="N228" s="2">
        <v>204337.93</v>
      </c>
      <c r="O228" s="16">
        <f t="shared" si="81"/>
        <v>8.0097674402165923E-5</v>
      </c>
      <c r="P228" s="16">
        <f t="shared" si="72"/>
        <v>9.8927593138756362E-2</v>
      </c>
      <c r="Q228" s="2">
        <f t="shared" si="82"/>
        <v>13.138</v>
      </c>
      <c r="R228" s="2">
        <f t="shared" si="83"/>
        <v>13.0945</v>
      </c>
      <c r="S228" s="16">
        <f t="shared" si="73"/>
        <v>1</v>
      </c>
      <c r="T228" s="16">
        <f t="shared" si="74"/>
        <v>0</v>
      </c>
      <c r="U228" s="16">
        <f>VLOOKUP(P228,Table!$D$6:$G$15,MATCH(VALUE(T228)&amp;"E",Table!$D$5:$G$5,0),1)*IF(Y228=1,0,1)</f>
        <v>0.97499999999999998</v>
      </c>
      <c r="V228" s="16">
        <f t="shared" si="75"/>
        <v>2.5000000000000022E-2</v>
      </c>
      <c r="W228" s="16">
        <f t="shared" si="64"/>
        <v>94176.251349997023</v>
      </c>
      <c r="X228" s="16">
        <f t="shared" si="76"/>
        <v>-4.2796868469199278E-3</v>
      </c>
      <c r="Y228" s="16">
        <f t="shared" si="65"/>
        <v>0</v>
      </c>
      <c r="Z228" s="16">
        <f t="shared" si="77"/>
        <v>0</v>
      </c>
      <c r="AA228" s="16">
        <f t="shared" si="62"/>
        <v>0</v>
      </c>
      <c r="AB228" s="2">
        <f t="shared" si="66"/>
        <v>97720.543396246227</v>
      </c>
      <c r="AE228" s="16" t="str">
        <f t="shared" si="63"/>
        <v/>
      </c>
      <c r="AG228" s="16">
        <f t="shared" si="69"/>
        <v>52.570891138993204</v>
      </c>
      <c r="AH228" s="24">
        <f t="shared" si="67"/>
        <v>55.61336883058565</v>
      </c>
      <c r="AL228" s="2">
        <f t="shared" si="70"/>
        <v>58.471068427244184</v>
      </c>
      <c r="AM228" s="27">
        <f t="shared" si="71"/>
        <v>-4.8873736593583628E-2</v>
      </c>
      <c r="AN228" s="35">
        <v>0</v>
      </c>
      <c r="AP228" s="2" t="str">
        <f t="shared" si="68"/>
        <v/>
      </c>
    </row>
    <row r="229" spans="1:42" x14ac:dyDescent="0.25">
      <c r="A229" s="49">
        <v>38335</v>
      </c>
      <c r="B229" s="47">
        <v>1203.3800000000001</v>
      </c>
      <c r="C229" s="27">
        <f t="shared" si="79"/>
        <v>3.9209797443855443E-3</v>
      </c>
      <c r="D229" s="27">
        <f t="shared" si="80"/>
        <v>2.2180918426530472E-2</v>
      </c>
      <c r="E229" s="5">
        <f t="shared" si="60"/>
        <v>0</v>
      </c>
      <c r="F229" s="44">
        <v>1785.51</v>
      </c>
      <c r="G229" s="45">
        <v>1785.51</v>
      </c>
      <c r="H229" s="48">
        <v>1203.3800000000001</v>
      </c>
      <c r="I229" s="42">
        <v>12.73</v>
      </c>
      <c r="J229" s="16">
        <f t="shared" si="78"/>
        <v>0.1273</v>
      </c>
      <c r="K229" s="16">
        <f t="shared" si="61"/>
        <v>2.3895125123298555E-2</v>
      </c>
      <c r="L229" s="51">
        <f>VLOOKUP(A229,LIBOR!$A$3:B2324,2,1)</f>
        <v>2.2925</v>
      </c>
      <c r="M229">
        <v>198630.16</v>
      </c>
      <c r="N229" s="2">
        <v>205089.58</v>
      </c>
      <c r="O229" s="16">
        <f t="shared" si="81"/>
        <v>1.5314016587140959E-5</v>
      </c>
      <c r="P229" s="16">
        <f t="shared" si="72"/>
        <v>0.10340487487670144</v>
      </c>
      <c r="Q229" s="2">
        <f t="shared" si="82"/>
        <v>13.007999999999999</v>
      </c>
      <c r="R229" s="2">
        <f t="shared" si="83"/>
        <v>13.054999999999998</v>
      </c>
      <c r="S229" s="16">
        <f t="shared" si="73"/>
        <v>-1</v>
      </c>
      <c r="T229" s="16">
        <f t="shared" si="74"/>
        <v>0</v>
      </c>
      <c r="U229" s="16">
        <f>VLOOKUP(P229,Table!$D$6:$G$15,MATCH(VALUE(T229)&amp;"E",Table!$D$5:$G$5,0),1)*IF(Y229=1,0,1)</f>
        <v>0.9</v>
      </c>
      <c r="V229" s="16">
        <f t="shared" si="75"/>
        <v>9.9999999999999978E-2</v>
      </c>
      <c r="W229" s="16">
        <f t="shared" si="64"/>
        <v>94544.943546583832</v>
      </c>
      <c r="X229" s="16">
        <f t="shared" si="76"/>
        <v>6.0891696137566065E-3</v>
      </c>
      <c r="Y229" s="16">
        <f t="shared" si="65"/>
        <v>0</v>
      </c>
      <c r="Z229" s="16">
        <f t="shared" si="77"/>
        <v>0</v>
      </c>
      <c r="AA229" s="16">
        <f t="shared" si="62"/>
        <v>0</v>
      </c>
      <c r="AB229" s="2">
        <f t="shared" si="66"/>
        <v>98103.1208185469</v>
      </c>
      <c r="AE229" s="16" t="str">
        <f t="shared" si="63"/>
        <v/>
      </c>
      <c r="AG229" s="16">
        <f t="shared" si="69"/>
        <v>52.776706982018673</v>
      </c>
      <c r="AH229" s="24">
        <f t="shared" si="67"/>
        <v>55.829642882201163</v>
      </c>
      <c r="AL229" s="2">
        <f t="shared" si="70"/>
        <v>58.471068427244184</v>
      </c>
      <c r="AM229" s="27">
        <f t="shared" si="71"/>
        <v>-4.5174914980897873E-2</v>
      </c>
      <c r="AN229" s="35">
        <v>0</v>
      </c>
      <c r="AP229" s="2" t="str">
        <f t="shared" si="68"/>
        <v/>
      </c>
    </row>
    <row r="230" spans="1:42" x14ac:dyDescent="0.25">
      <c r="A230" s="49">
        <v>38336</v>
      </c>
      <c r="B230" s="47">
        <v>1205.72</v>
      </c>
      <c r="C230" s="27">
        <f t="shared" si="79"/>
        <v>1.9445229270886877E-3</v>
      </c>
      <c r="D230" s="27">
        <f t="shared" si="80"/>
        <v>1.924892593822336E-2</v>
      </c>
      <c r="E230" s="5">
        <f t="shared" si="60"/>
        <v>0</v>
      </c>
      <c r="F230" s="44">
        <v>1789.143</v>
      </c>
      <c r="G230" s="45">
        <v>1789.143</v>
      </c>
      <c r="H230" s="48">
        <v>1205.72</v>
      </c>
      <c r="I230" s="42">
        <v>12.35</v>
      </c>
      <c r="J230" s="16">
        <f t="shared" si="78"/>
        <v>0.1235</v>
      </c>
      <c r="K230" s="16">
        <f t="shared" si="61"/>
        <v>2.3849617685334099E-2</v>
      </c>
      <c r="L230" s="51">
        <f>VLOOKUP(A230,LIBOR!$A$3:B2325,2,1)</f>
        <v>2.3462499999999999</v>
      </c>
      <c r="M230">
        <v>199669.99</v>
      </c>
      <c r="N230" s="2">
        <v>206150.65</v>
      </c>
      <c r="O230" s="16">
        <f t="shared" si="81"/>
        <v>3.7738299260354819E-6</v>
      </c>
      <c r="P230" s="16">
        <f t="shared" si="72"/>
        <v>9.96503823146659E-2</v>
      </c>
      <c r="Q230" s="2">
        <f t="shared" si="82"/>
        <v>12.819999999999999</v>
      </c>
      <c r="R230" s="2">
        <f t="shared" si="83"/>
        <v>13.022499999999999</v>
      </c>
      <c r="S230" s="16">
        <f t="shared" si="73"/>
        <v>-1</v>
      </c>
      <c r="T230" s="16">
        <f t="shared" si="74"/>
        <v>0</v>
      </c>
      <c r="U230" s="16">
        <f>VLOOKUP(P230,Table!$D$6:$G$15,MATCH(VALUE(T230)&amp;"E",Table!$D$5:$G$5,0),1)*IF(Y230=1,0,1)</f>
        <v>0.97499999999999998</v>
      </c>
      <c r="V230" s="16">
        <f t="shared" si="75"/>
        <v>2.5000000000000022E-2</v>
      </c>
      <c r="W230" s="16">
        <f t="shared" si="64"/>
        <v>94759.318502999682</v>
      </c>
      <c r="X230" s="16">
        <f t="shared" si="76"/>
        <v>2.0384376936068982E-2</v>
      </c>
      <c r="Y230" s="16">
        <f t="shared" si="65"/>
        <v>0</v>
      </c>
      <c r="Z230" s="16">
        <f t="shared" si="77"/>
        <v>0</v>
      </c>
      <c r="AA230" s="16">
        <f t="shared" si="62"/>
        <v>0</v>
      </c>
      <c r="AB230" s="2">
        <f t="shared" si="66"/>
        <v>98334.128362773117</v>
      </c>
      <c r="AE230" s="16" t="str">
        <f t="shared" si="63"/>
        <v/>
      </c>
      <c r="AG230" s="16">
        <f t="shared" si="69"/>
        <v>52.900982513424168</v>
      </c>
      <c r="AH230" s="24">
        <f t="shared" si="67"/>
        <v>55.95965076818861</v>
      </c>
      <c r="AL230" s="2">
        <f t="shared" si="70"/>
        <v>58.471068427244184</v>
      </c>
      <c r="AM230" s="27">
        <f t="shared" si="71"/>
        <v>-4.2951458329866909E-2</v>
      </c>
      <c r="AN230" s="35">
        <v>0</v>
      </c>
      <c r="AP230" s="2" t="str">
        <f t="shared" si="68"/>
        <v/>
      </c>
    </row>
    <row r="231" spans="1:42" x14ac:dyDescent="0.25">
      <c r="A231" s="49">
        <v>38337</v>
      </c>
      <c r="B231" s="47">
        <v>1203.21</v>
      </c>
      <c r="C231" s="27">
        <f t="shared" si="79"/>
        <v>-2.0817436884185136E-3</v>
      </c>
      <c r="D231" s="27">
        <f t="shared" si="80"/>
        <v>1.173097525121658E-2</v>
      </c>
      <c r="E231" s="5">
        <f t="shared" si="60"/>
        <v>0</v>
      </c>
      <c r="F231" s="44">
        <v>1785.5129999999999</v>
      </c>
      <c r="G231" s="45">
        <v>1785.5129999999999</v>
      </c>
      <c r="H231" s="48">
        <v>1203.21</v>
      </c>
      <c r="I231" s="42">
        <v>12.27</v>
      </c>
      <c r="J231" s="16">
        <f t="shared" si="78"/>
        <v>0.12269999999999999</v>
      </c>
      <c r="K231" s="16">
        <f t="shared" si="61"/>
        <v>2.7666065732271469E-2</v>
      </c>
      <c r="L231" s="51">
        <f>VLOOKUP(A231,LIBOR!$A$3:B2326,2,1)</f>
        <v>2.3087499999999999</v>
      </c>
      <c r="M231">
        <v>197590.54</v>
      </c>
      <c r="N231" s="2">
        <v>203991.07</v>
      </c>
      <c r="O231" s="16">
        <f t="shared" si="81"/>
        <v>4.3426955951038032E-6</v>
      </c>
      <c r="P231" s="16">
        <f t="shared" si="72"/>
        <v>9.503393426772852E-2</v>
      </c>
      <c r="Q231" s="2">
        <f t="shared" si="82"/>
        <v>12.651999999999999</v>
      </c>
      <c r="R231" s="2">
        <f t="shared" si="83"/>
        <v>12.979499999999998</v>
      </c>
      <c r="S231" s="16">
        <f t="shared" si="73"/>
        <v>-1</v>
      </c>
      <c r="T231" s="16">
        <f t="shared" si="74"/>
        <v>0</v>
      </c>
      <c r="U231" s="16">
        <f>VLOOKUP(P231,Table!$D$6:$G$15,MATCH(VALUE(T231)&amp;"E",Table!$D$5:$G$5,0),1)*IF(Y231=1,0,1)</f>
        <v>0.97499999999999998</v>
      </c>
      <c r="V231" s="16">
        <f t="shared" si="75"/>
        <v>2.5000000000000022E-2</v>
      </c>
      <c r="W231" s="16">
        <f t="shared" si="64"/>
        <v>94542.168662549651</v>
      </c>
      <c r="X231" s="16">
        <f t="shared" si="76"/>
        <v>1.8377552581664514E-2</v>
      </c>
      <c r="Y231" s="16">
        <f t="shared" si="65"/>
        <v>0</v>
      </c>
      <c r="Z231" s="16">
        <f t="shared" si="77"/>
        <v>0</v>
      </c>
      <c r="AA231" s="16">
        <f t="shared" si="62"/>
        <v>0</v>
      </c>
      <c r="AB231" s="2">
        <f t="shared" si="66"/>
        <v>98114.003228259317</v>
      </c>
      <c r="AE231" s="16" t="str">
        <f t="shared" si="63"/>
        <v/>
      </c>
      <c r="AG231" s="16">
        <f t="shared" si="69"/>
        <v>52.782561410948745</v>
      </c>
      <c r="AH231" s="24">
        <f t="shared" si="67"/>
        <v>55.832929482892894</v>
      </c>
      <c r="AL231" s="2">
        <f t="shared" si="70"/>
        <v>58.471068427244184</v>
      </c>
      <c r="AM231" s="27">
        <f t="shared" si="71"/>
        <v>-4.5118705973945739E-2</v>
      </c>
      <c r="AN231" s="35">
        <v>0</v>
      </c>
      <c r="AP231" s="2" t="str">
        <f t="shared" si="68"/>
        <v/>
      </c>
    </row>
    <row r="232" spans="1:42" x14ac:dyDescent="0.25">
      <c r="A232" s="49">
        <v>38338</v>
      </c>
      <c r="B232" s="47">
        <v>1194.2</v>
      </c>
      <c r="C232" s="27">
        <f t="shared" si="79"/>
        <v>-7.4883021251485049E-3</v>
      </c>
      <c r="D232" s="27">
        <f t="shared" si="80"/>
        <v>5.2853558478063167E-3</v>
      </c>
      <c r="E232" s="5">
        <f t="shared" si="60"/>
        <v>0</v>
      </c>
      <c r="F232" s="44">
        <v>1772.1880000000001</v>
      </c>
      <c r="G232" s="45">
        <v>1772.1880000000001</v>
      </c>
      <c r="H232" s="48">
        <v>1194.2</v>
      </c>
      <c r="I232" s="42">
        <v>11.95</v>
      </c>
      <c r="J232" s="16">
        <f t="shared" si="78"/>
        <v>0.1195</v>
      </c>
      <c r="K232" s="16">
        <f t="shared" si="61"/>
        <v>2.4210266613713033E-2</v>
      </c>
      <c r="L232" s="51">
        <f>VLOOKUP(A232,LIBOR!$A$3:B2327,2,1)</f>
        <v>2.2962500000000001</v>
      </c>
      <c r="M232">
        <v>197856.74</v>
      </c>
      <c r="N232" s="2">
        <v>204253.39</v>
      </c>
      <c r="O232" s="16">
        <f t="shared" si="81"/>
        <v>5.649747487297397E-5</v>
      </c>
      <c r="P232" s="16">
        <f t="shared" si="72"/>
        <v>9.5289733386286962E-2</v>
      </c>
      <c r="Q232" s="2">
        <f t="shared" si="82"/>
        <v>12.530000000000001</v>
      </c>
      <c r="R232" s="2">
        <f t="shared" si="83"/>
        <v>12.932499999999996</v>
      </c>
      <c r="S232" s="16">
        <f t="shared" si="73"/>
        <v>-1</v>
      </c>
      <c r="T232" s="16">
        <f t="shared" si="74"/>
        <v>0</v>
      </c>
      <c r="U232" s="16">
        <f>VLOOKUP(P232,Table!$D$6:$G$15,MATCH(VALUE(T232)&amp;"E",Table!$D$5:$G$5,0),1)*IF(Y232=1,0,1)</f>
        <v>0.97499999999999998</v>
      </c>
      <c r="V232" s="16">
        <f t="shared" si="75"/>
        <v>2.5000000000000022E-2</v>
      </c>
      <c r="W232" s="16">
        <f t="shared" si="64"/>
        <v>93854.946733805453</v>
      </c>
      <c r="X232" s="16">
        <f t="shared" si="76"/>
        <v>1.0961368579987196E-2</v>
      </c>
      <c r="Y232" s="16">
        <f t="shared" si="65"/>
        <v>0</v>
      </c>
      <c r="Z232" s="16">
        <f t="shared" si="77"/>
        <v>0</v>
      </c>
      <c r="AA232" s="16">
        <f t="shared" si="62"/>
        <v>0</v>
      </c>
      <c r="AB232" s="2">
        <f t="shared" si="66"/>
        <v>97403.403786629686</v>
      </c>
      <c r="AE232" s="16" t="str">
        <f t="shared" si="63"/>
        <v/>
      </c>
      <c r="AG232" s="16">
        <f t="shared" si="69"/>
        <v>52.400278990169902</v>
      </c>
      <c r="AH232" s="24">
        <f t="shared" si="67"/>
        <v>55.427111837584853</v>
      </c>
      <c r="AL232" s="2">
        <f t="shared" si="70"/>
        <v>58.471068427244184</v>
      </c>
      <c r="AM232" s="27">
        <f t="shared" si="71"/>
        <v>-5.2059192204550575E-2</v>
      </c>
      <c r="AN232" s="35">
        <v>0</v>
      </c>
      <c r="AP232" s="2" t="str">
        <f t="shared" si="68"/>
        <v/>
      </c>
    </row>
    <row r="233" spans="1:42" x14ac:dyDescent="0.25">
      <c r="A233" s="49">
        <v>38341</v>
      </c>
      <c r="B233" s="47">
        <v>1194.6500000000001</v>
      </c>
      <c r="C233" s="27">
        <f t="shared" si="79"/>
        <v>3.7682130296445848E-4</v>
      </c>
      <c r="D233" s="27">
        <f t="shared" si="80"/>
        <v>-3.3277218391283281E-3</v>
      </c>
      <c r="E233" s="5">
        <f t="shared" si="60"/>
        <v>0</v>
      </c>
      <c r="F233" s="44">
        <v>1772.8689999999999</v>
      </c>
      <c r="G233" s="45">
        <v>1772.8689999999999</v>
      </c>
      <c r="H233" s="48">
        <v>1194.6500000000001</v>
      </c>
      <c r="I233" s="42">
        <v>11.83</v>
      </c>
      <c r="J233" s="16">
        <f t="shared" si="78"/>
        <v>0.1183</v>
      </c>
      <c r="K233" s="16">
        <f t="shared" si="61"/>
        <v>2.2648498661720154E-2</v>
      </c>
      <c r="L233" s="51">
        <f>VLOOKUP(A233,LIBOR!$A$3:B2328,2,1)</f>
        <v>2.2962500000000001</v>
      </c>
      <c r="M233">
        <v>197476.22</v>
      </c>
      <c r="N233" s="2">
        <v>203823.01</v>
      </c>
      <c r="O233" s="16">
        <f t="shared" si="81"/>
        <v>1.4194080636866717E-7</v>
      </c>
      <c r="P233" s="16">
        <f t="shared" si="72"/>
        <v>9.5651501338279848E-2</v>
      </c>
      <c r="Q233" s="2">
        <f t="shared" si="82"/>
        <v>12.368</v>
      </c>
      <c r="R233" s="2">
        <f t="shared" si="83"/>
        <v>12.880999999999997</v>
      </c>
      <c r="S233" s="16">
        <f t="shared" si="73"/>
        <v>-1</v>
      </c>
      <c r="T233" s="16">
        <f t="shared" si="74"/>
        <v>0</v>
      </c>
      <c r="U233" s="16">
        <f>VLOOKUP(P233,Table!$D$6:$G$15,MATCH(VALUE(T233)&amp;"E",Table!$D$5:$G$5,0),1)*IF(Y233=1,0,1)</f>
        <v>0.97499999999999998</v>
      </c>
      <c r="V233" s="16">
        <f t="shared" si="75"/>
        <v>2.5000000000000022E-2</v>
      </c>
      <c r="W233" s="16">
        <f t="shared" si="64"/>
        <v>93884.485096212797</v>
      </c>
      <c r="X233" s="16">
        <f t="shared" si="76"/>
        <v>4.7625481753867938E-3</v>
      </c>
      <c r="Y233" s="16">
        <f t="shared" si="65"/>
        <v>0</v>
      </c>
      <c r="Z233" s="16">
        <f t="shared" si="77"/>
        <v>0</v>
      </c>
      <c r="AA233" s="16">
        <f t="shared" si="62"/>
        <v>0</v>
      </c>
      <c r="AB233" s="2">
        <f t="shared" si="66"/>
        <v>97435.214153786947</v>
      </c>
      <c r="AE233" s="16" t="str">
        <f t="shared" si="63"/>
        <v/>
      </c>
      <c r="AG233" s="16">
        <f t="shared" si="69"/>
        <v>52.417392068861403</v>
      </c>
      <c r="AH233" s="24">
        <f t="shared" si="67"/>
        <v>55.440884259535594</v>
      </c>
      <c r="AL233" s="2">
        <f t="shared" si="70"/>
        <v>58.471068427244184</v>
      </c>
      <c r="AM233" s="27">
        <f t="shared" si="71"/>
        <v>-5.1823649699150987E-2</v>
      </c>
      <c r="AN233" s="35">
        <v>0</v>
      </c>
      <c r="AP233" s="2" t="str">
        <f t="shared" si="68"/>
        <v/>
      </c>
    </row>
    <row r="234" spans="1:42" x14ac:dyDescent="0.25">
      <c r="A234" s="49">
        <v>38342</v>
      </c>
      <c r="B234" s="47">
        <v>1205.45</v>
      </c>
      <c r="C234" s="27">
        <f t="shared" si="79"/>
        <v>9.0403046917506558E-3</v>
      </c>
      <c r="D234" s="27">
        <f t="shared" si="80"/>
        <v>1.7916031082367834E-3</v>
      </c>
      <c r="E234" s="5">
        <f t="shared" si="60"/>
        <v>0</v>
      </c>
      <c r="F234" s="44">
        <v>1788.9290000000001</v>
      </c>
      <c r="G234" s="45">
        <v>1788.9290000000001</v>
      </c>
      <c r="H234" s="48">
        <v>1205.45</v>
      </c>
      <c r="I234" s="42">
        <v>11.55</v>
      </c>
      <c r="J234" s="16">
        <f t="shared" si="78"/>
        <v>0.11550000000000001</v>
      </c>
      <c r="K234" s="16">
        <f t="shared" si="61"/>
        <v>2.1684134798763272E-2</v>
      </c>
      <c r="L234" s="51">
        <f>VLOOKUP(A234,LIBOR!$A$3:B2329,2,1)</f>
        <v>2.2974999999999999</v>
      </c>
      <c r="M234">
        <v>193598.73</v>
      </c>
      <c r="N234" s="2">
        <v>199808.52</v>
      </c>
      <c r="O234" s="16">
        <f t="shared" si="81"/>
        <v>8.0994343756592003E-5</v>
      </c>
      <c r="P234" s="16">
        <f t="shared" si="72"/>
        <v>9.3815865201236734E-2</v>
      </c>
      <c r="Q234" s="2">
        <f t="shared" si="82"/>
        <v>12.225999999999999</v>
      </c>
      <c r="R234" s="2">
        <f t="shared" si="83"/>
        <v>12.797499999999998</v>
      </c>
      <c r="S234" s="16">
        <f t="shared" si="73"/>
        <v>-1</v>
      </c>
      <c r="T234" s="16">
        <f t="shared" si="74"/>
        <v>0</v>
      </c>
      <c r="U234" s="16">
        <f>VLOOKUP(P234,Table!$D$6:$G$15,MATCH(VALUE(T234)&amp;"E",Table!$D$5:$G$5,0),1)*IF(Y234=1,0,1)</f>
        <v>0.97499999999999998</v>
      </c>
      <c r="V234" s="16">
        <f t="shared" si="75"/>
        <v>2.5000000000000022E-2</v>
      </c>
      <c r="W234" s="16">
        <f t="shared" si="64"/>
        <v>94665.78221025251</v>
      </c>
      <c r="X234" s="16">
        <f t="shared" si="76"/>
        <v>-3.0980873585624291E-3</v>
      </c>
      <c r="Y234" s="16">
        <f t="shared" si="65"/>
        <v>0</v>
      </c>
      <c r="Z234" s="16">
        <f t="shared" si="77"/>
        <v>0</v>
      </c>
      <c r="AA234" s="16">
        <f t="shared" si="62"/>
        <v>0</v>
      </c>
      <c r="AB234" s="2">
        <f t="shared" si="66"/>
        <v>98247.961539749245</v>
      </c>
      <c r="AE234" s="16" t="str">
        <f t="shared" si="63"/>
        <v/>
      </c>
      <c r="AG234" s="16">
        <f t="shared" si="69"/>
        <v>52.854627197381639</v>
      </c>
      <c r="AH234" s="24">
        <f t="shared" si="67"/>
        <v>55.901884567436504</v>
      </c>
      <c r="AL234" s="2">
        <f t="shared" si="70"/>
        <v>58.471068427244184</v>
      </c>
      <c r="AM234" s="27">
        <f t="shared" si="71"/>
        <v>-4.3939403347905803E-2</v>
      </c>
      <c r="AN234" s="35">
        <v>0</v>
      </c>
      <c r="AP234" s="2" t="str">
        <f t="shared" si="68"/>
        <v/>
      </c>
    </row>
    <row r="235" spans="1:42" x14ac:dyDescent="0.25">
      <c r="A235" s="49">
        <v>38343</v>
      </c>
      <c r="B235" s="47">
        <v>1209.57</v>
      </c>
      <c r="C235" s="27">
        <f t="shared" si="79"/>
        <v>3.4178107760587384E-3</v>
      </c>
      <c r="D235" s="27">
        <f t="shared" si="80"/>
        <v>3.2648909572068341E-3</v>
      </c>
      <c r="E235" s="5">
        <f t="shared" si="60"/>
        <v>0</v>
      </c>
      <c r="F235" s="44">
        <v>1795.663</v>
      </c>
      <c r="G235" s="45">
        <v>1795.663</v>
      </c>
      <c r="H235" s="48">
        <v>1209.57</v>
      </c>
      <c r="I235" s="42">
        <v>11.45</v>
      </c>
      <c r="J235" s="16">
        <f t="shared" si="78"/>
        <v>0.11449999999999999</v>
      </c>
      <c r="K235" s="16">
        <f t="shared" si="61"/>
        <v>1.5971095788730821E-2</v>
      </c>
      <c r="L235" s="51">
        <f>VLOOKUP(A235,LIBOR!$A$3:B2330,2,1)</f>
        <v>2.2925</v>
      </c>
      <c r="M235">
        <v>194040.71</v>
      </c>
      <c r="N235" s="2">
        <v>200252.54</v>
      </c>
      <c r="O235" s="16">
        <f t="shared" si="81"/>
        <v>1.1641630278956936E-5</v>
      </c>
      <c r="P235" s="16">
        <f t="shared" si="72"/>
        <v>9.8528904211269169E-2</v>
      </c>
      <c r="Q235" s="2">
        <f t="shared" si="82"/>
        <v>11.989999999999998</v>
      </c>
      <c r="R235" s="2">
        <f t="shared" si="83"/>
        <v>12.726499999999998</v>
      </c>
      <c r="S235" s="16">
        <f t="shared" si="73"/>
        <v>-1</v>
      </c>
      <c r="T235" s="16">
        <f t="shared" si="74"/>
        <v>0</v>
      </c>
      <c r="U235" s="16">
        <f>VLOOKUP(P235,Table!$D$6:$G$15,MATCH(VALUE(T235)&amp;"E",Table!$D$5:$G$5,0),1)*IF(Y235=1,0,1)</f>
        <v>0.97499999999999998</v>
      </c>
      <c r="V235" s="16">
        <f t="shared" si="75"/>
        <v>2.5000000000000022E-2</v>
      </c>
      <c r="W235" s="16">
        <f t="shared" si="64"/>
        <v>94986.502420307675</v>
      </c>
      <c r="X235" s="16">
        <f t="shared" si="76"/>
        <v>1.2781081582553533E-3</v>
      </c>
      <c r="Y235" s="16">
        <f t="shared" si="65"/>
        <v>0</v>
      </c>
      <c r="Z235" s="16">
        <f t="shared" si="77"/>
        <v>0</v>
      </c>
      <c r="AA235" s="16">
        <f t="shared" si="62"/>
        <v>0</v>
      </c>
      <c r="AB235" s="2">
        <f t="shared" si="66"/>
        <v>98614.154395045247</v>
      </c>
      <c r="AE235" s="16" t="str">
        <f t="shared" si="63"/>
        <v/>
      </c>
      <c r="AG235" s="16">
        <f t="shared" si="69"/>
        <v>53.051628606323689</v>
      </c>
      <c r="AH235" s="24">
        <f t="shared" si="67"/>
        <v>56.108783405135441</v>
      </c>
      <c r="AL235" s="2">
        <f t="shared" si="70"/>
        <v>58.471068427244184</v>
      </c>
      <c r="AM235" s="27">
        <f t="shared" si="71"/>
        <v>-4.0400921099092657E-2</v>
      </c>
      <c r="AN235" s="35">
        <v>0</v>
      </c>
      <c r="AP235" s="2" t="str">
        <f t="shared" si="68"/>
        <v/>
      </c>
    </row>
    <row r="236" spans="1:42" x14ac:dyDescent="0.25">
      <c r="A236" s="49">
        <v>38344</v>
      </c>
      <c r="B236" s="47">
        <v>1210.1300000000001</v>
      </c>
      <c r="C236" s="27">
        <f t="shared" si="79"/>
        <v>4.6297444546428146E-4</v>
      </c>
      <c r="D236" s="27">
        <f t="shared" si="80"/>
        <v>5.8096090910896292E-3</v>
      </c>
      <c r="E236" s="5">
        <f t="shared" si="60"/>
        <v>0</v>
      </c>
      <c r="F236" s="44">
        <v>1796.4939999999999</v>
      </c>
      <c r="G236" s="45">
        <v>1796.4939999999999</v>
      </c>
      <c r="H236" s="48">
        <v>1210.1300000000001</v>
      </c>
      <c r="I236" s="42">
        <v>11.23</v>
      </c>
      <c r="J236" s="16">
        <f t="shared" si="78"/>
        <v>0.11230000000000001</v>
      </c>
      <c r="K236" s="16">
        <f t="shared" si="61"/>
        <v>2.0658043402133702E-2</v>
      </c>
      <c r="L236" s="51">
        <f>VLOOKUP(A236,LIBOR!$A$3:B2331,2,1)</f>
        <v>2.2974999999999999</v>
      </c>
      <c r="M236">
        <v>192910.14</v>
      </c>
      <c r="N236" s="2">
        <v>199073.62</v>
      </c>
      <c r="O236" s="16">
        <f t="shared" si="81"/>
        <v>2.1424614283689771E-7</v>
      </c>
      <c r="P236" s="16">
        <f t="shared" si="72"/>
        <v>9.1641956597866309E-2</v>
      </c>
      <c r="Q236" s="2">
        <f t="shared" si="82"/>
        <v>11.809999999999999</v>
      </c>
      <c r="R236" s="2">
        <f t="shared" si="83"/>
        <v>12.6655</v>
      </c>
      <c r="S236" s="16">
        <f t="shared" si="73"/>
        <v>-1</v>
      </c>
      <c r="T236" s="16">
        <f t="shared" si="74"/>
        <v>0</v>
      </c>
      <c r="U236" s="16">
        <f>VLOOKUP(P236,Table!$D$6:$G$15,MATCH(VALUE(T236)&amp;"E",Table!$D$5:$G$5,0),1)*IF(Y236=1,0,1)</f>
        <v>0.97499999999999998</v>
      </c>
      <c r="V236" s="16">
        <f t="shared" si="75"/>
        <v>2.5000000000000022E-2</v>
      </c>
      <c r="W236" s="16">
        <f t="shared" si="64"/>
        <v>95015.399302169128</v>
      </c>
      <c r="X236" s="16">
        <f t="shared" si="76"/>
        <v>2.397483655402155E-3</v>
      </c>
      <c r="Y236" s="16">
        <f t="shared" si="65"/>
        <v>0</v>
      </c>
      <c r="Z236" s="16">
        <f t="shared" si="77"/>
        <v>0</v>
      </c>
      <c r="AA236" s="16">
        <f t="shared" si="62"/>
        <v>0</v>
      </c>
      <c r="AB236" s="2">
        <f t="shared" si="66"/>
        <v>98644.286021586217</v>
      </c>
      <c r="AE236" s="16" t="str">
        <f t="shared" si="63"/>
        <v/>
      </c>
      <c r="AG236" s="16">
        <f t="shared" si="69"/>
        <v>53.067838569998401</v>
      </c>
      <c r="AH236" s="24">
        <f t="shared" si="67"/>
        <v>56.124466672869396</v>
      </c>
      <c r="AL236" s="2">
        <f t="shared" si="70"/>
        <v>58.471068427244184</v>
      </c>
      <c r="AM236" s="27">
        <f t="shared" si="71"/>
        <v>-4.0132698400999423E-2</v>
      </c>
      <c r="AN236" s="35">
        <v>0</v>
      </c>
      <c r="AP236" s="2" t="str">
        <f t="shared" si="68"/>
        <v/>
      </c>
    </row>
    <row r="237" spans="1:42" x14ac:dyDescent="0.25">
      <c r="A237" s="49">
        <v>38348</v>
      </c>
      <c r="B237" s="47">
        <v>1204.92</v>
      </c>
      <c r="C237" s="27">
        <f t="shared" si="79"/>
        <v>-4.3053225686496832E-3</v>
      </c>
      <c r="D237" s="27">
        <f t="shared" si="80"/>
        <v>8.9925886475884509E-3</v>
      </c>
      <c r="E237" s="5">
        <f t="shared" si="60"/>
        <v>0</v>
      </c>
      <c r="F237" s="44">
        <v>1788.76</v>
      </c>
      <c r="G237" s="45">
        <v>1788.76</v>
      </c>
      <c r="H237" s="48">
        <v>1204.92</v>
      </c>
      <c r="I237" s="42">
        <v>12.14</v>
      </c>
      <c r="J237" s="16">
        <f t="shared" si="78"/>
        <v>0.12140000000000001</v>
      </c>
      <c r="K237" s="16">
        <f t="shared" si="61"/>
        <v>3.1929992157206266E-2</v>
      </c>
      <c r="L237" s="51">
        <f>VLOOKUP(A237,LIBOR!$A$3:B2332,2,1)</f>
        <v>2.3125</v>
      </c>
      <c r="M237">
        <v>193193.97</v>
      </c>
      <c r="N237" s="2">
        <v>199318.16</v>
      </c>
      <c r="O237" s="16">
        <f t="shared" si="81"/>
        <v>1.8615921210789638E-5</v>
      </c>
      <c r="P237" s="16">
        <f t="shared" si="72"/>
        <v>8.9470007842793742E-2</v>
      </c>
      <c r="Q237" s="2">
        <f t="shared" si="82"/>
        <v>11.602</v>
      </c>
      <c r="R237" s="2">
        <f t="shared" si="83"/>
        <v>12.590999999999998</v>
      </c>
      <c r="S237" s="16">
        <f t="shared" si="73"/>
        <v>-1</v>
      </c>
      <c r="T237" s="16">
        <f t="shared" si="74"/>
        <v>0</v>
      </c>
      <c r="U237" s="16">
        <f>VLOOKUP(P237,Table!$D$6:$G$15,MATCH(VALUE(T237)&amp;"E",Table!$D$5:$G$5,0),1)*IF(Y237=1,0,1)</f>
        <v>0.97499999999999998</v>
      </c>
      <c r="V237" s="16">
        <f t="shared" si="75"/>
        <v>2.5000000000000022E-2</v>
      </c>
      <c r="W237" s="16">
        <f t="shared" si="64"/>
        <v>94619.472056391707</v>
      </c>
      <c r="X237" s="16">
        <f t="shared" si="76"/>
        <v>5.0054980366336377E-3</v>
      </c>
      <c r="Y237" s="16">
        <f t="shared" si="65"/>
        <v>0</v>
      </c>
      <c r="Z237" s="16">
        <f t="shared" si="77"/>
        <v>0</v>
      </c>
      <c r="AA237" s="16">
        <f t="shared" si="62"/>
        <v>0</v>
      </c>
      <c r="AB237" s="2">
        <f t="shared" si="66"/>
        <v>98233.862365185836</v>
      </c>
      <c r="AE237" s="16" t="str">
        <f t="shared" si="63"/>
        <v/>
      </c>
      <c r="AG237" s="16">
        <f t="shared" si="69"/>
        <v>52.847042239855185</v>
      </c>
      <c r="AH237" s="24">
        <f t="shared" si="67"/>
        <v>55.885134247499998</v>
      </c>
      <c r="AL237" s="2">
        <f t="shared" si="70"/>
        <v>58.471068427244184</v>
      </c>
      <c r="AM237" s="27">
        <f t="shared" si="71"/>
        <v>-4.4225875279872429E-2</v>
      </c>
      <c r="AN237" s="35">
        <v>0</v>
      </c>
      <c r="AP237" s="2" t="str">
        <f t="shared" si="68"/>
        <v/>
      </c>
    </row>
    <row r="238" spans="1:42" x14ac:dyDescent="0.25">
      <c r="A238" s="49">
        <v>38349</v>
      </c>
      <c r="B238" s="47">
        <v>1213.54</v>
      </c>
      <c r="C238" s="27">
        <f t="shared" si="79"/>
        <v>7.1540019254390241E-3</v>
      </c>
      <c r="D238" s="27">
        <f t="shared" si="80"/>
        <v>1.5769769270063017E-2</v>
      </c>
      <c r="E238" s="5">
        <f t="shared" si="60"/>
        <v>0</v>
      </c>
      <c r="F238" s="44">
        <v>1801.58</v>
      </c>
      <c r="G238" s="45">
        <v>1801.58</v>
      </c>
      <c r="H238" s="48">
        <v>1213.54</v>
      </c>
      <c r="I238" s="42">
        <v>12</v>
      </c>
      <c r="J238" s="16">
        <f t="shared" si="78"/>
        <v>0.12</v>
      </c>
      <c r="K238" s="16">
        <f t="shared" si="61"/>
        <v>2.9350261054212096E-2</v>
      </c>
      <c r="L238" s="51">
        <f>VLOOKUP(A238,LIBOR!$A$3:B2333,2,1)</f>
        <v>2.3125</v>
      </c>
      <c r="M238">
        <v>193205.94</v>
      </c>
      <c r="N238" s="2">
        <v>199318.16</v>
      </c>
      <c r="O238" s="16">
        <f t="shared" si="81"/>
        <v>5.0815989136502618E-5</v>
      </c>
      <c r="P238" s="16">
        <f t="shared" si="72"/>
        <v>9.06497389457879E-2</v>
      </c>
      <c r="Q238" s="2">
        <f t="shared" si="82"/>
        <v>11.64</v>
      </c>
      <c r="R238" s="2">
        <f t="shared" si="83"/>
        <v>12.558999999999997</v>
      </c>
      <c r="S238" s="16">
        <f t="shared" si="73"/>
        <v>-1</v>
      </c>
      <c r="T238" s="16">
        <f t="shared" si="74"/>
        <v>-1</v>
      </c>
      <c r="U238" s="16">
        <f>VLOOKUP(P238,Table!$D$6:$G$15,MATCH(VALUE(T238)&amp;"E",Table!$D$5:$G$5,0),1)*IF(Y238=1,0,1)</f>
        <v>0.97499999999999998</v>
      </c>
      <c r="V238" s="16">
        <f t="shared" si="75"/>
        <v>2.5000000000000022E-2</v>
      </c>
      <c r="W238" s="16">
        <f t="shared" si="64"/>
        <v>95279.457244535282</v>
      </c>
      <c r="X238" s="16">
        <f t="shared" si="76"/>
        <v>8.1458180862286067E-3</v>
      </c>
      <c r="Y238" s="16">
        <f t="shared" si="65"/>
        <v>0</v>
      </c>
      <c r="Z238" s="16">
        <f t="shared" si="77"/>
        <v>0</v>
      </c>
      <c r="AA238" s="16">
        <f t="shared" si="62"/>
        <v>0</v>
      </c>
      <c r="AB238" s="2">
        <f t="shared" si="66"/>
        <v>98920.453266803597</v>
      </c>
      <c r="AE238" s="16" t="str">
        <f t="shared" si="63"/>
        <v/>
      </c>
      <c r="AG238" s="16">
        <f t="shared" si="69"/>
        <v>53.216408744497002</v>
      </c>
      <c r="AH238" s="24">
        <f t="shared" si="67"/>
        <v>56.274270331325901</v>
      </c>
      <c r="AL238" s="2">
        <f t="shared" si="70"/>
        <v>58.471068427244184</v>
      </c>
      <c r="AM238" s="27">
        <f t="shared" si="71"/>
        <v>-3.7570685041470875E-2</v>
      </c>
      <c r="AN238" s="35">
        <v>0</v>
      </c>
      <c r="AP238" s="2" t="str">
        <f t="shared" si="68"/>
        <v/>
      </c>
    </row>
    <row r="239" spans="1:42" x14ac:dyDescent="0.25">
      <c r="A239" s="49">
        <v>38350</v>
      </c>
      <c r="B239" s="47">
        <v>1213.45</v>
      </c>
      <c r="C239" s="27">
        <f t="shared" si="79"/>
        <v>-7.4163191983722676E-5</v>
      </c>
      <c r="D239" s="27">
        <f t="shared" si="80"/>
        <v>6.6553013863286381E-3</v>
      </c>
      <c r="E239" s="5">
        <f t="shared" si="60"/>
        <v>0</v>
      </c>
      <c r="F239" s="44">
        <v>1801.71</v>
      </c>
      <c r="G239" s="45">
        <v>1801.71</v>
      </c>
      <c r="H239" s="48">
        <v>1213.45</v>
      </c>
      <c r="I239" s="42">
        <v>11.62</v>
      </c>
      <c r="J239" s="16">
        <f t="shared" si="78"/>
        <v>0.1162</v>
      </c>
      <c r="K239" s="16">
        <f t="shared" si="61"/>
        <v>2.342006046994112E-2</v>
      </c>
      <c r="L239" s="51">
        <f>VLOOKUP(A239,LIBOR!$A$3:B2334,2,1)</f>
        <v>2.3487499999999999</v>
      </c>
      <c r="M239">
        <v>193202.26</v>
      </c>
      <c r="N239" s="2">
        <v>199302.01</v>
      </c>
      <c r="O239" s="16">
        <f t="shared" si="81"/>
        <v>5.5005869837818244E-9</v>
      </c>
      <c r="P239" s="16">
        <f t="shared" si="72"/>
        <v>9.2779939530058878E-2</v>
      </c>
      <c r="Q239" s="2">
        <f t="shared" si="82"/>
        <v>11.674000000000001</v>
      </c>
      <c r="R239" s="2">
        <f t="shared" si="83"/>
        <v>12.494</v>
      </c>
      <c r="S239" s="16">
        <f t="shared" si="73"/>
        <v>-1</v>
      </c>
      <c r="T239" s="16">
        <f t="shared" si="74"/>
        <v>-1</v>
      </c>
      <c r="U239" s="16">
        <f>VLOOKUP(P239,Table!$D$6:$G$15,MATCH(VALUE(T239)&amp;"E",Table!$D$5:$G$5,0),1)*IF(Y239=1,0,1)</f>
        <v>0.97499999999999998</v>
      </c>
      <c r="V239" s="16">
        <f t="shared" si="75"/>
        <v>2.5000000000000022E-2</v>
      </c>
      <c r="W239" s="16">
        <f t="shared" si="64"/>
        <v>95272.374668181074</v>
      </c>
      <c r="X239" s="16">
        <f t="shared" si="76"/>
        <v>1.4858388442913872E-2</v>
      </c>
      <c r="Y239" s="16">
        <f t="shared" si="65"/>
        <v>0</v>
      </c>
      <c r="Z239" s="16">
        <f t="shared" si="77"/>
        <v>0</v>
      </c>
      <c r="AA239" s="16">
        <f t="shared" si="62"/>
        <v>0</v>
      </c>
      <c r="AB239" s="2">
        <f t="shared" si="66"/>
        <v>98927.365702929004</v>
      </c>
      <c r="AE239" s="16" t="str">
        <f t="shared" si="63"/>
        <v/>
      </c>
      <c r="AG239" s="16">
        <f t="shared" si="69"/>
        <v>53.22012743981351</v>
      </c>
      <c r="AH239" s="24">
        <f t="shared" si="67"/>
        <v>56.276737931002529</v>
      </c>
      <c r="AL239" s="2">
        <f t="shared" si="70"/>
        <v>58.471068427244184</v>
      </c>
      <c r="AM239" s="27">
        <f t="shared" si="71"/>
        <v>-3.7528482979100497E-2</v>
      </c>
      <c r="AN239" s="35">
        <v>0</v>
      </c>
      <c r="AP239" s="2" t="str">
        <f t="shared" si="68"/>
        <v/>
      </c>
    </row>
    <row r="240" spans="1:42" x14ac:dyDescent="0.25">
      <c r="A240" s="49">
        <v>38351</v>
      </c>
      <c r="B240" s="47">
        <v>1213.55</v>
      </c>
      <c r="C240" s="27">
        <f t="shared" si="79"/>
        <v>8.24096584119971E-5</v>
      </c>
      <c r="D240" s="27">
        <f t="shared" si="80"/>
        <v>3.3199002686818968E-3</v>
      </c>
      <c r="E240" s="5">
        <f t="shared" ref="E240:E303" si="84">IF(Y240=1,IF(AND(D240&lt;0,T240&gt;=0),-1,1),0)</f>
        <v>0</v>
      </c>
      <c r="F240" s="44">
        <v>1801.9770000000001</v>
      </c>
      <c r="G240" s="45">
        <v>1801.9770000000001</v>
      </c>
      <c r="H240" s="48">
        <v>1213.55</v>
      </c>
      <c r="I240" s="42">
        <v>12.56</v>
      </c>
      <c r="J240" s="16">
        <f t="shared" si="78"/>
        <v>0.12560000000000002</v>
      </c>
      <c r="K240" s="16">
        <f t="shared" ref="K240:K303" si="85">J240-P240</f>
        <v>3.2854712905112965E-2</v>
      </c>
      <c r="L240" s="51">
        <f>VLOOKUP(A240,LIBOR!$A$3:B2335,2,1)</f>
        <v>2.3174999999999999</v>
      </c>
      <c r="M240">
        <v>194133.1</v>
      </c>
      <c r="N240" s="2">
        <v>200249.88</v>
      </c>
      <c r="O240" s="16">
        <f t="shared" si="81"/>
        <v>6.790792168875839E-9</v>
      </c>
      <c r="P240" s="16">
        <f t="shared" si="72"/>
        <v>9.2745287094887052E-2</v>
      </c>
      <c r="Q240" s="2">
        <f t="shared" si="82"/>
        <v>11.687999999999999</v>
      </c>
      <c r="R240" s="2">
        <f t="shared" si="83"/>
        <v>12.413</v>
      </c>
      <c r="S240" s="16">
        <f t="shared" si="73"/>
        <v>-1</v>
      </c>
      <c r="T240" s="16">
        <f t="shared" si="74"/>
        <v>-1</v>
      </c>
      <c r="U240" s="16">
        <f>VLOOKUP(P240,Table!$D$6:$G$15,MATCH(VALUE(T240)&amp;"E",Table!$D$5:$G$5,0),1)*IF(Y240=1,0,1)</f>
        <v>0.97499999999999998</v>
      </c>
      <c r="V240" s="16">
        <f t="shared" si="75"/>
        <v>2.5000000000000022E-2</v>
      </c>
      <c r="W240" s="16">
        <f t="shared" si="64"/>
        <v>95291.357509480746</v>
      </c>
      <c r="X240" s="16">
        <f t="shared" si="76"/>
        <v>6.4077266755302453E-3</v>
      </c>
      <c r="Y240" s="16">
        <f t="shared" si="65"/>
        <v>0</v>
      </c>
      <c r="Z240" s="16">
        <f t="shared" si="77"/>
        <v>0</v>
      </c>
      <c r="AA240" s="16">
        <f t="shared" ref="AA240:AA303" si="86">(1+(A240-A239)/360*L240-1)*Y239</f>
        <v>0</v>
      </c>
      <c r="AB240" s="2">
        <f t="shared" si="66"/>
        <v>98953.575186627437</v>
      </c>
      <c r="AE240" s="16" t="str">
        <f t="shared" ref="AE240:AE303" si="87">IF(AC240&gt;0,W240/AC240-1,"")</f>
        <v/>
      </c>
      <c r="AG240" s="16">
        <f t="shared" si="69"/>
        <v>53.234227401463663</v>
      </c>
      <c r="AH240" s="24">
        <f t="shared" si="67"/>
        <v>56.290182575683453</v>
      </c>
      <c r="AL240" s="2">
        <f t="shared" si="70"/>
        <v>58.471068427244184</v>
      </c>
      <c r="AM240" s="27">
        <f t="shared" si="71"/>
        <v>-3.7298546276342104E-2</v>
      </c>
      <c r="AN240" s="35">
        <v>0</v>
      </c>
      <c r="AP240" s="2" t="str">
        <f t="shared" si="68"/>
        <v/>
      </c>
    </row>
    <row r="241" spans="1:42" x14ac:dyDescent="0.25">
      <c r="A241" s="49">
        <v>38352</v>
      </c>
      <c r="B241" s="47">
        <v>1211.92</v>
      </c>
      <c r="C241" s="27">
        <f t="shared" si="79"/>
        <v>-1.3431667422025839E-3</v>
      </c>
      <c r="D241" s="27">
        <f t="shared" si="80"/>
        <v>1.5137590810150314E-3</v>
      </c>
      <c r="E241" s="5">
        <f t="shared" si="84"/>
        <v>0</v>
      </c>
      <c r="F241" s="44">
        <v>1799.548</v>
      </c>
      <c r="G241" s="45">
        <v>1799.548</v>
      </c>
      <c r="H241" s="48">
        <v>1211.92</v>
      </c>
      <c r="I241" s="42">
        <v>13.29</v>
      </c>
      <c r="J241" s="16">
        <f t="shared" si="78"/>
        <v>0.13289999999999999</v>
      </c>
      <c r="K241" s="16">
        <f t="shared" si="85"/>
        <v>4.0894749868875133E-2</v>
      </c>
      <c r="L241" s="51">
        <f>VLOOKUP(A241,LIBOR!$A$3:B2336,2,1)</f>
        <v>2.3462499999999999</v>
      </c>
      <c r="M241">
        <v>194516.95</v>
      </c>
      <c r="N241" s="2">
        <v>200633.41</v>
      </c>
      <c r="O241" s="16">
        <f t="shared" si="81"/>
        <v>1.8065230874940455E-6</v>
      </c>
      <c r="P241" s="16">
        <f t="shared" si="72"/>
        <v>9.2005250131124858E-2</v>
      </c>
      <c r="Q241" s="2">
        <f t="shared" si="82"/>
        <v>11.91</v>
      </c>
      <c r="R241" s="2">
        <f t="shared" si="83"/>
        <v>12.392500000000002</v>
      </c>
      <c r="S241" s="16">
        <f t="shared" si="73"/>
        <v>-1</v>
      </c>
      <c r="T241" s="16">
        <f t="shared" si="74"/>
        <v>-1</v>
      </c>
      <c r="U241" s="16">
        <f>VLOOKUP(P241,Table!$D$6:$G$15,MATCH(VALUE(T241)&amp;"E",Table!$D$5:$G$5,0),1)*IF(Y241=1,0,1)</f>
        <v>0.97499999999999998</v>
      </c>
      <c r="V241" s="16">
        <f t="shared" si="75"/>
        <v>2.5000000000000022E-2</v>
      </c>
      <c r="W241" s="16">
        <f t="shared" ref="W241:W304" si="88">W240*(1+$U240*($H241/$H240-1)+$V240*($N241/$N240-1))</f>
        <v>95171.127817983433</v>
      </c>
      <c r="X241" s="16">
        <f t="shared" si="76"/>
        <v>3.209456937619537E-3</v>
      </c>
      <c r="Y241" s="16">
        <f t="shared" ref="Y241:Y304" si="89">IF(X241&lt;=-0.02,1,0)</f>
        <v>0</v>
      </c>
      <c r="Z241" s="16">
        <f t="shared" si="77"/>
        <v>0</v>
      </c>
      <c r="AA241" s="16">
        <f t="shared" si="86"/>
        <v>0</v>
      </c>
      <c r="AB241" s="2">
        <f t="shared" ref="AB241:AB304" si="90">AB240*(1+$U240*($G241/$G240-1)+$V240*($M241/$M240-1)+Y240*(1+(A241-A240)/360*L241/100-1))</f>
        <v>98828.415385807035</v>
      </c>
      <c r="AE241" s="16" t="str">
        <f t="shared" si="87"/>
        <v/>
      </c>
      <c r="AG241" s="16">
        <f t="shared" si="69"/>
        <v>53.166894965158768</v>
      </c>
      <c r="AH241" s="24">
        <f t="shared" ref="AH241:AH304" si="91">AH240*AB241/AB240*(1-AH$1)^(A241-A240)</f>
        <v>56.217521630924161</v>
      </c>
      <c r="AL241" s="2">
        <f t="shared" si="70"/>
        <v>58.471068427244184</v>
      </c>
      <c r="AM241" s="27">
        <f t="shared" si="71"/>
        <v>-3.8541228284961537E-2</v>
      </c>
      <c r="AN241" s="35">
        <v>0</v>
      </c>
      <c r="AP241" s="2" t="str">
        <f t="shared" ref="AP241:AP304" si="92">IF(AN241&lt;&gt;Y241,"diff","")</f>
        <v/>
      </c>
    </row>
    <row r="242" spans="1:42" x14ac:dyDescent="0.25">
      <c r="A242" s="49">
        <v>38355</v>
      </c>
      <c r="B242" s="47">
        <v>1202.08</v>
      </c>
      <c r="C242" s="27">
        <f t="shared" si="79"/>
        <v>-8.1193478117368434E-3</v>
      </c>
      <c r="D242" s="27">
        <f t="shared" si="80"/>
        <v>-2.3002661620721288E-3</v>
      </c>
      <c r="E242" s="5">
        <f t="shared" si="84"/>
        <v>0</v>
      </c>
      <c r="F242" s="44">
        <v>1784.9559999999999</v>
      </c>
      <c r="G242" s="45">
        <v>1784.9559999999999</v>
      </c>
      <c r="H242" s="48">
        <v>1202.08</v>
      </c>
      <c r="I242" s="42">
        <v>14.08</v>
      </c>
      <c r="J242" s="16">
        <f t="shared" si="78"/>
        <v>0.14080000000000001</v>
      </c>
      <c r="K242" s="16">
        <f t="shared" si="85"/>
        <v>4.9701999284547022E-2</v>
      </c>
      <c r="L242" s="51">
        <f>VLOOKUP(A242,LIBOR!$A$3:B2337,2,1)</f>
        <v>2.3462499999999999</v>
      </c>
      <c r="M242">
        <v>197936.49</v>
      </c>
      <c r="N242" s="2">
        <v>204123.17</v>
      </c>
      <c r="O242" s="16">
        <f t="shared" si="81"/>
        <v>6.6463080632511956E-5</v>
      </c>
      <c r="P242" s="16">
        <f t="shared" si="72"/>
        <v>9.1098000715452987E-2</v>
      </c>
      <c r="Q242" s="2">
        <f t="shared" si="82"/>
        <v>12.321999999999999</v>
      </c>
      <c r="R242" s="2">
        <f t="shared" si="83"/>
        <v>12.407999999999999</v>
      </c>
      <c r="S242" s="16">
        <f t="shared" si="73"/>
        <v>-1</v>
      </c>
      <c r="T242" s="16">
        <f t="shared" si="74"/>
        <v>-1</v>
      </c>
      <c r="U242" s="16">
        <f>VLOOKUP(P242,Table!$D$6:$G$15,MATCH(VALUE(T242)&amp;"E",Table!$D$5:$G$5,0),1)*IF(Y242=1,0,1)</f>
        <v>0.97499999999999998</v>
      </c>
      <c r="V242" s="16">
        <f t="shared" si="75"/>
        <v>2.5000000000000022E-2</v>
      </c>
      <c r="W242" s="16">
        <f t="shared" si="88"/>
        <v>94459.10299945467</v>
      </c>
      <c r="X242" s="16">
        <f t="shared" si="76"/>
        <v>1.6389818593411931E-3</v>
      </c>
      <c r="Y242" s="16">
        <f t="shared" si="89"/>
        <v>0</v>
      </c>
      <c r="Z242" s="16">
        <f t="shared" si="77"/>
        <v>0</v>
      </c>
      <c r="AA242" s="16">
        <f t="shared" si="86"/>
        <v>0</v>
      </c>
      <c r="AB242" s="2">
        <f t="shared" si="90"/>
        <v>98090.513613529911</v>
      </c>
      <c r="AE242" s="16" t="str">
        <f t="shared" si="87"/>
        <v/>
      </c>
      <c r="AG242" s="16">
        <f t="shared" ref="AG242:AG305" si="93">AB242/AG$2</f>
        <v>52.769924661950846</v>
      </c>
      <c r="AH242" s="24">
        <f t="shared" si="91"/>
        <v>55.793417142882873</v>
      </c>
      <c r="AL242" s="2">
        <f t="shared" ref="AL242:AL305" si="94">IF(AH242&gt;AL241,AH242,AL241)</f>
        <v>58.471068427244184</v>
      </c>
      <c r="AM242" s="27">
        <f t="shared" ref="AM242:AM305" si="95">AH242/AL242-1</f>
        <v>-4.5794464790618994E-2</v>
      </c>
      <c r="AN242" s="35">
        <v>0</v>
      </c>
      <c r="AP242" s="2" t="str">
        <f t="shared" si="92"/>
        <v/>
      </c>
    </row>
    <row r="243" spans="1:42" x14ac:dyDescent="0.25">
      <c r="A243" s="49">
        <v>38356</v>
      </c>
      <c r="B243" s="47">
        <v>1188.05</v>
      </c>
      <c r="C243" s="27">
        <f t="shared" si="79"/>
        <v>-1.1671436177292716E-2</v>
      </c>
      <c r="D243" s="27">
        <f t="shared" si="80"/>
        <v>-2.1125704264803868E-2</v>
      </c>
      <c r="E243" s="5">
        <f t="shared" si="84"/>
        <v>0</v>
      </c>
      <c r="F243" s="44">
        <v>1764.3030000000001</v>
      </c>
      <c r="G243" s="45">
        <v>1764.3030000000001</v>
      </c>
      <c r="H243" s="48">
        <v>1188.05</v>
      </c>
      <c r="I243" s="42">
        <v>13.98</v>
      </c>
      <c r="J243" s="16">
        <f t="shared" si="78"/>
        <v>0.13980000000000001</v>
      </c>
      <c r="K243" s="16">
        <f t="shared" si="85"/>
        <v>5.8945872459095758E-2</v>
      </c>
      <c r="L243" s="51">
        <f>VLOOKUP(A243,LIBOR!$A$3:B2338,2,1)</f>
        <v>2.3187500000000001</v>
      </c>
      <c r="M243">
        <v>200358.96</v>
      </c>
      <c r="N243" s="2">
        <v>206608.42</v>
      </c>
      <c r="O243" s="16">
        <f t="shared" si="81"/>
        <v>1.3782952634886335E-4</v>
      </c>
      <c r="P243" s="16">
        <f t="shared" si="72"/>
        <v>8.085412754090425E-2</v>
      </c>
      <c r="Q243" s="2">
        <f t="shared" si="82"/>
        <v>12.709999999999999</v>
      </c>
      <c r="R243" s="2">
        <f t="shared" si="83"/>
        <v>12.463999999999999</v>
      </c>
      <c r="S243" s="16">
        <f t="shared" si="73"/>
        <v>1</v>
      </c>
      <c r="T243" s="16">
        <f t="shared" si="74"/>
        <v>0</v>
      </c>
      <c r="U243" s="16">
        <f>VLOOKUP(P243,Table!$D$6:$G$15,MATCH(VALUE(T243)&amp;"E",Table!$D$5:$G$5,0),1)*IF(Y243=1,0,1)</f>
        <v>0.97499999999999998</v>
      </c>
      <c r="V243" s="16">
        <f t="shared" si="75"/>
        <v>2.5000000000000022E-2</v>
      </c>
      <c r="W243" s="16">
        <f t="shared" si="88"/>
        <v>93412.943014840799</v>
      </c>
      <c r="X243" s="16">
        <f t="shared" si="76"/>
        <v>-1.6948842923311114E-3</v>
      </c>
      <c r="Y243" s="16">
        <f t="shared" si="89"/>
        <v>0</v>
      </c>
      <c r="Z243" s="16">
        <f t="shared" si="77"/>
        <v>0</v>
      </c>
      <c r="AA243" s="16">
        <f t="shared" si="86"/>
        <v>0</v>
      </c>
      <c r="AB243" s="2">
        <f t="shared" si="90"/>
        <v>97013.934625815178</v>
      </c>
      <c r="AE243" s="16" t="str">
        <f t="shared" si="87"/>
        <v/>
      </c>
      <c r="AG243" s="16">
        <f t="shared" si="93"/>
        <v>52.190755586558119</v>
      </c>
      <c r="AH243" s="24">
        <f t="shared" si="91"/>
        <v>55.179627920693008</v>
      </c>
      <c r="AL243" s="2">
        <f t="shared" si="94"/>
        <v>58.471068427244184</v>
      </c>
      <c r="AM243" s="27">
        <f t="shared" si="95"/>
        <v>-5.6291779765350602E-2</v>
      </c>
      <c r="AN243" s="35">
        <v>0</v>
      </c>
      <c r="AP243" s="2" t="str">
        <f t="shared" si="92"/>
        <v/>
      </c>
    </row>
    <row r="244" spans="1:42" x14ac:dyDescent="0.25">
      <c r="A244" s="49">
        <v>38357</v>
      </c>
      <c r="B244" s="47">
        <v>1183.74</v>
      </c>
      <c r="C244" s="27">
        <f t="shared" si="79"/>
        <v>-3.6277934430368752E-3</v>
      </c>
      <c r="D244" s="27">
        <f t="shared" si="80"/>
        <v>-2.4679334515857021E-2</v>
      </c>
      <c r="E244" s="5">
        <f t="shared" si="84"/>
        <v>0</v>
      </c>
      <c r="F244" s="44">
        <v>1758.067</v>
      </c>
      <c r="G244" s="45">
        <v>1758.067</v>
      </c>
      <c r="H244" s="48">
        <v>1183.74</v>
      </c>
      <c r="I244" s="42">
        <v>14.09</v>
      </c>
      <c r="J244" s="16">
        <f t="shared" si="78"/>
        <v>0.1409</v>
      </c>
      <c r="K244" s="16">
        <f t="shared" si="85"/>
        <v>5.0858741923783937E-2</v>
      </c>
      <c r="L244" s="51">
        <f>VLOOKUP(A244,LIBOR!$A$3:B2339,2,1)</f>
        <v>2.3199999999999998</v>
      </c>
      <c r="M244">
        <v>199821.79</v>
      </c>
      <c r="N244" s="2">
        <v>206041.4</v>
      </c>
      <c r="O244" s="16">
        <f t="shared" si="81"/>
        <v>1.3208789538816651E-5</v>
      </c>
      <c r="P244" s="16">
        <f t="shared" si="72"/>
        <v>9.004125807621606E-2</v>
      </c>
      <c r="Q244" s="2">
        <f t="shared" si="82"/>
        <v>13.106</v>
      </c>
      <c r="R244" s="2">
        <f t="shared" si="83"/>
        <v>12.503499999999999</v>
      </c>
      <c r="S244" s="16">
        <f t="shared" si="73"/>
        <v>1</v>
      </c>
      <c r="T244" s="16">
        <f t="shared" si="74"/>
        <v>0</v>
      </c>
      <c r="U244" s="16">
        <f>VLOOKUP(P244,Table!$D$6:$G$15,MATCH(VALUE(T244)&amp;"E",Table!$D$5:$G$5,0),1)*IF(Y244=1,0,1)</f>
        <v>0.97499999999999998</v>
      </c>
      <c r="V244" s="16">
        <f t="shared" si="75"/>
        <v>2.5000000000000022E-2</v>
      </c>
      <c r="W244" s="16">
        <f t="shared" si="88"/>
        <v>93076.123118669231</v>
      </c>
      <c r="X244" s="16">
        <f t="shared" si="76"/>
        <v>-1.9589891500998657E-2</v>
      </c>
      <c r="Y244" s="16">
        <f t="shared" si="89"/>
        <v>0</v>
      </c>
      <c r="Z244" s="16">
        <f t="shared" si="77"/>
        <v>0</v>
      </c>
      <c r="AA244" s="16">
        <f t="shared" si="86"/>
        <v>0</v>
      </c>
      <c r="AB244" s="2">
        <f t="shared" si="90"/>
        <v>96673.105007394232</v>
      </c>
      <c r="AE244" s="16" t="str">
        <f t="shared" si="87"/>
        <v/>
      </c>
      <c r="AG244" s="16">
        <f t="shared" si="93"/>
        <v>52.007398882386944</v>
      </c>
      <c r="AH244" s="24">
        <f t="shared" si="91"/>
        <v>54.98433956562809</v>
      </c>
      <c r="AL244" s="2">
        <f t="shared" si="94"/>
        <v>58.471068427244184</v>
      </c>
      <c r="AM244" s="27">
        <f t="shared" si="95"/>
        <v>-5.9631694022397541E-2</v>
      </c>
      <c r="AN244" s="35">
        <v>0</v>
      </c>
      <c r="AP244" s="2" t="str">
        <f t="shared" si="92"/>
        <v/>
      </c>
    </row>
    <row r="245" spans="1:42" x14ac:dyDescent="0.25">
      <c r="A245" s="49">
        <v>38358</v>
      </c>
      <c r="B245" s="47">
        <v>1187.8900000000001</v>
      </c>
      <c r="C245" s="27">
        <f t="shared" si="79"/>
        <v>3.5058374305170226E-3</v>
      </c>
      <c r="D245" s="27">
        <f t="shared" si="80"/>
        <v>-2.1255906743751996E-2</v>
      </c>
      <c r="E245" s="5">
        <f t="shared" si="84"/>
        <v>-1</v>
      </c>
      <c r="F245" s="44">
        <v>1764.626</v>
      </c>
      <c r="G245" s="45">
        <v>1764.626</v>
      </c>
      <c r="H245" s="48">
        <v>1187.8900000000001</v>
      </c>
      <c r="I245" s="42">
        <v>13.58</v>
      </c>
      <c r="J245" s="16">
        <f t="shared" si="78"/>
        <v>0.1358</v>
      </c>
      <c r="K245" s="16">
        <f t="shared" si="85"/>
        <v>4.4953819188983474E-2</v>
      </c>
      <c r="L245" s="51">
        <f>VLOOKUP(A245,LIBOR!$A$3:B2340,2,1)</f>
        <v>2.3174999999999999</v>
      </c>
      <c r="M245">
        <v>195879.39</v>
      </c>
      <c r="N245" s="2">
        <v>201963.24</v>
      </c>
      <c r="O245" s="16">
        <f t="shared" si="81"/>
        <v>1.2247944242997065E-5</v>
      </c>
      <c r="P245" s="16">
        <f t="shared" si="72"/>
        <v>9.084618081101653E-2</v>
      </c>
      <c r="Q245" s="2">
        <f t="shared" si="82"/>
        <v>13.6</v>
      </c>
      <c r="R245" s="2">
        <f t="shared" si="83"/>
        <v>12.524499999999998</v>
      </c>
      <c r="S245" s="16">
        <f t="shared" si="73"/>
        <v>1</v>
      </c>
      <c r="T245" s="16">
        <f t="shared" si="74"/>
        <v>0</v>
      </c>
      <c r="U245" s="16">
        <f>VLOOKUP(P245,Table!$D$6:$G$15,MATCH(VALUE(T245)&amp;"E",Table!$D$5:$G$5,0),1)*IF(Y245=1,0,1)</f>
        <v>0</v>
      </c>
      <c r="V245" s="16">
        <f t="shared" si="75"/>
        <v>0</v>
      </c>
      <c r="W245" s="16">
        <f t="shared" si="88"/>
        <v>93348.21893530176</v>
      </c>
      <c r="X245" s="16">
        <f t="shared" si="76"/>
        <v>-2.3052343947141507E-2</v>
      </c>
      <c r="Y245" s="16">
        <f t="shared" si="89"/>
        <v>1</v>
      </c>
      <c r="Z245" s="16">
        <f t="shared" si="77"/>
        <v>20</v>
      </c>
      <c r="AA245" s="16">
        <f t="shared" si="86"/>
        <v>0</v>
      </c>
      <c r="AB245" s="2">
        <f t="shared" si="90"/>
        <v>96977.073527932705</v>
      </c>
      <c r="AE245" s="16" t="str">
        <f t="shared" si="87"/>
        <v/>
      </c>
      <c r="AG245" s="16">
        <f t="shared" si="93"/>
        <v>52.170925357450763</v>
      </c>
      <c r="AH245" s="24">
        <f t="shared" si="91"/>
        <v>55.155790813958092</v>
      </c>
      <c r="AL245" s="2">
        <f t="shared" si="94"/>
        <v>58.471068427244184</v>
      </c>
      <c r="AM245" s="27">
        <f t="shared" si="95"/>
        <v>-5.669945329306425E-2</v>
      </c>
      <c r="AN245" s="35">
        <v>1</v>
      </c>
      <c r="AP245" s="2" t="str">
        <f t="shared" si="92"/>
        <v/>
      </c>
    </row>
    <row r="246" spans="1:42" x14ac:dyDescent="0.25">
      <c r="A246" s="49">
        <v>38359</v>
      </c>
      <c r="B246" s="47">
        <v>1186.19</v>
      </c>
      <c r="C246" s="27">
        <f t="shared" si="79"/>
        <v>-1.4311089410635747E-3</v>
      </c>
      <c r="D246" s="27">
        <f t="shared" si="80"/>
        <v>-2.1343848942612986E-2</v>
      </c>
      <c r="E246" s="5">
        <f t="shared" si="84"/>
        <v>-1</v>
      </c>
      <c r="F246" s="44">
        <v>1762.123</v>
      </c>
      <c r="G246" s="45">
        <v>1762.123</v>
      </c>
      <c r="H246" s="48">
        <v>1186.19</v>
      </c>
      <c r="I246" s="42">
        <v>13.49</v>
      </c>
      <c r="J246" s="16">
        <f t="shared" si="78"/>
        <v>0.13489999999999999</v>
      </c>
      <c r="K246" s="16">
        <f t="shared" si="85"/>
        <v>4.3322246119338575E-2</v>
      </c>
      <c r="L246" s="51">
        <f>VLOOKUP(A246,LIBOR!$A$3:B2341,2,1)</f>
        <v>2.2987500000000001</v>
      </c>
      <c r="M246">
        <v>194687.16</v>
      </c>
      <c r="N246" s="2">
        <v>200721.18</v>
      </c>
      <c r="O246" s="16">
        <f t="shared" si="81"/>
        <v>2.051007666550848E-6</v>
      </c>
      <c r="P246" s="16">
        <f t="shared" si="72"/>
        <v>9.1577753880661417E-2</v>
      </c>
      <c r="Q246" s="2">
        <f t="shared" si="82"/>
        <v>13.803999999999998</v>
      </c>
      <c r="R246" s="2">
        <f t="shared" si="83"/>
        <v>12.544</v>
      </c>
      <c r="S246" s="16">
        <f t="shared" si="73"/>
        <v>1</v>
      </c>
      <c r="T246" s="16">
        <f t="shared" si="74"/>
        <v>0</v>
      </c>
      <c r="U246" s="16">
        <f>VLOOKUP(P246,Table!$D$6:$G$15,MATCH(VALUE(T246)&amp;"E",Table!$D$5:$G$5,0),1)*IF(Y246=1,0,1)</f>
        <v>0</v>
      </c>
      <c r="V246" s="16">
        <f t="shared" si="75"/>
        <v>0</v>
      </c>
      <c r="W246" s="16">
        <f t="shared" si="88"/>
        <v>93348.21893530176</v>
      </c>
      <c r="X246" s="16">
        <f t="shared" si="76"/>
        <v>-2.0391550975498052E-2</v>
      </c>
      <c r="Y246" s="16">
        <f t="shared" si="89"/>
        <v>1</v>
      </c>
      <c r="Z246" s="16">
        <f t="shared" si="77"/>
        <v>20</v>
      </c>
      <c r="AA246" s="16">
        <f t="shared" si="86"/>
        <v>6.3854166666665879E-3</v>
      </c>
      <c r="AB246" s="2">
        <f t="shared" si="90"/>
        <v>96983.265918148609</v>
      </c>
      <c r="AC246" s="12">
        <f>ROUND(X246,3)</f>
        <v>-0.02</v>
      </c>
      <c r="AE246" s="16" t="str">
        <f t="shared" si="87"/>
        <v/>
      </c>
      <c r="AG246" s="16">
        <f t="shared" si="93"/>
        <v>52.174256688413692</v>
      </c>
      <c r="AH246" s="24">
        <f t="shared" si="91"/>
        <v>55.157877087672041</v>
      </c>
      <c r="AL246" s="2">
        <f t="shared" si="94"/>
        <v>58.471068427244184</v>
      </c>
      <c r="AM246" s="27">
        <f t="shared" si="95"/>
        <v>-5.6663772848528748E-2</v>
      </c>
      <c r="AN246" s="35">
        <v>1</v>
      </c>
      <c r="AP246" s="2" t="str">
        <f t="shared" si="92"/>
        <v/>
      </c>
    </row>
    <row r="247" spans="1:42" x14ac:dyDescent="0.25">
      <c r="A247" s="49">
        <v>38362</v>
      </c>
      <c r="B247" s="47">
        <v>1190.25</v>
      </c>
      <c r="C247" s="27">
        <f t="shared" si="79"/>
        <v>3.4227231725103557E-3</v>
      </c>
      <c r="D247" s="27">
        <f t="shared" si="80"/>
        <v>-9.8017779583657871E-3</v>
      </c>
      <c r="E247" s="5">
        <f t="shared" si="84"/>
        <v>0</v>
      </c>
      <c r="F247" s="44">
        <v>1768.1659999999999</v>
      </c>
      <c r="G247" s="45">
        <v>1768.1659999999999</v>
      </c>
      <c r="H247" s="48">
        <v>1190.25</v>
      </c>
      <c r="I247" s="42">
        <v>13.23</v>
      </c>
      <c r="J247" s="16">
        <f t="shared" si="78"/>
        <v>0.1323</v>
      </c>
      <c r="K247" s="16">
        <f t="shared" si="85"/>
        <v>4.8695383395273628E-2</v>
      </c>
      <c r="L247" s="51">
        <f>VLOOKUP(A247,LIBOR!$A$3:B2342,2,1)</f>
        <v>2.3025000000000002</v>
      </c>
      <c r="M247">
        <v>192641</v>
      </c>
      <c r="N247" s="2">
        <v>198573.43</v>
      </c>
      <c r="O247" s="16">
        <f t="shared" si="81"/>
        <v>1.1675062012542895E-5</v>
      </c>
      <c r="P247" s="16">
        <f t="shared" si="72"/>
        <v>8.3604616604726373E-2</v>
      </c>
      <c r="Q247" s="2">
        <f t="shared" si="82"/>
        <v>13.843999999999999</v>
      </c>
      <c r="R247" s="2">
        <f t="shared" si="83"/>
        <v>12.574500000000002</v>
      </c>
      <c r="S247" s="16">
        <f t="shared" si="73"/>
        <v>1</v>
      </c>
      <c r="T247" s="16">
        <f t="shared" si="74"/>
        <v>0</v>
      </c>
      <c r="U247" s="16">
        <f>VLOOKUP(P247,Table!$D$6:$G$15,MATCH(VALUE(T247)&amp;"E",Table!$D$5:$G$5,0),1)*IF(Y247=1,0,1)</f>
        <v>0.97499999999999998</v>
      </c>
      <c r="V247" s="16">
        <f t="shared" si="75"/>
        <v>2.5000000000000022E-2</v>
      </c>
      <c r="W247" s="16">
        <f t="shared" si="88"/>
        <v>93348.21893530176</v>
      </c>
      <c r="X247" s="16">
        <f t="shared" si="76"/>
        <v>-1.9154011562918738E-2</v>
      </c>
      <c r="Y247" s="16">
        <f t="shared" si="89"/>
        <v>0</v>
      </c>
      <c r="Z247" s="16">
        <f t="shared" si="77"/>
        <v>0</v>
      </c>
      <c r="AA247" s="16">
        <f t="shared" si="86"/>
        <v>1.9187499999999913E-2</v>
      </c>
      <c r="AB247" s="2">
        <f t="shared" si="90"/>
        <v>97001.874582296659</v>
      </c>
      <c r="AE247" s="16" t="str">
        <f t="shared" si="87"/>
        <v/>
      </c>
      <c r="AG247" s="16">
        <f t="shared" si="93"/>
        <v>52.184267623915787</v>
      </c>
      <c r="AH247" s="24">
        <f t="shared" si="91"/>
        <v>55.164152943141382</v>
      </c>
      <c r="AL247" s="2">
        <f t="shared" si="94"/>
        <v>58.471068427244184</v>
      </c>
      <c r="AM247" s="27">
        <f t="shared" si="95"/>
        <v>-5.6556440185758006E-2</v>
      </c>
      <c r="AN247" s="35">
        <v>0</v>
      </c>
      <c r="AP247" s="2" t="str">
        <f t="shared" si="92"/>
        <v/>
      </c>
    </row>
    <row r="248" spans="1:42" x14ac:dyDescent="0.25">
      <c r="A248" s="49">
        <v>38363</v>
      </c>
      <c r="B248" s="47">
        <v>1182.99</v>
      </c>
      <c r="C248" s="27">
        <f t="shared" si="79"/>
        <v>-6.09955891619407E-3</v>
      </c>
      <c r="D248" s="27">
        <f t="shared" si="80"/>
        <v>-4.2299006972671416E-3</v>
      </c>
      <c r="E248" s="5">
        <f t="shared" si="84"/>
        <v>0</v>
      </c>
      <c r="F248" s="44">
        <v>1757.5060000000001</v>
      </c>
      <c r="G248" s="45">
        <v>1757.5060000000001</v>
      </c>
      <c r="H248" s="48">
        <v>1182.99</v>
      </c>
      <c r="I248" s="42">
        <v>13.19</v>
      </c>
      <c r="J248" s="16">
        <f t="shared" si="78"/>
        <v>0.13189999999999999</v>
      </c>
      <c r="K248" s="16">
        <f t="shared" si="85"/>
        <v>4.9120816843077758E-2</v>
      </c>
      <c r="L248" s="51">
        <f>VLOOKUP(A248,LIBOR!$A$3:B2343,2,1)</f>
        <v>2.3062499999999999</v>
      </c>
      <c r="M248">
        <v>194413.95</v>
      </c>
      <c r="N248" s="2">
        <v>200388.09</v>
      </c>
      <c r="O248" s="16">
        <f t="shared" si="81"/>
        <v>3.7432826647706115E-5</v>
      </c>
      <c r="P248" s="16">
        <f t="shared" ref="P248:P311" si="96">SQRT(252*SUM(O226:O247)/22)</f>
        <v>8.2779183156922231E-2</v>
      </c>
      <c r="Q248" s="2">
        <f t="shared" si="82"/>
        <v>13.674000000000001</v>
      </c>
      <c r="R248" s="2">
        <f t="shared" si="83"/>
        <v>12.598000000000003</v>
      </c>
      <c r="S248" s="16">
        <f t="shared" ref="S248:S311" si="97">IF(Q248&gt;=R248,1,-1)</f>
        <v>1</v>
      </c>
      <c r="T248" s="16">
        <f t="shared" ref="T248:T311" si="98">IF(SUM(S239:S248)=-10,-1,IF(SUM(S239:S248)&lt;10,0,1))</f>
        <v>0</v>
      </c>
      <c r="U248" s="16">
        <f>VLOOKUP(P248,Table!$D$6:$G$15,MATCH(VALUE(T248)&amp;"E",Table!$D$5:$G$5,0),1)*IF(Y248=1,0,1)</f>
        <v>0.97499999999999998</v>
      </c>
      <c r="V248" s="16">
        <f t="shared" ref="V248:V311" si="99">(1-U248)*IF(Y248=1,0,1)</f>
        <v>2.5000000000000022E-2</v>
      </c>
      <c r="W248" s="16">
        <f t="shared" si="88"/>
        <v>92814.397077014655</v>
      </c>
      <c r="X248" s="16">
        <f t="shared" ref="X248:X311" si="100">W247/W242-1</f>
        <v>-1.1760476532995723E-2</v>
      </c>
      <c r="Y248" s="16">
        <f t="shared" si="89"/>
        <v>0</v>
      </c>
      <c r="Z248" s="16">
        <f t="shared" ref="Z248:Z311" si="101">Y248*20</f>
        <v>0</v>
      </c>
      <c r="AA248" s="16">
        <f t="shared" si="86"/>
        <v>0</v>
      </c>
      <c r="AB248" s="2">
        <f t="shared" si="90"/>
        <v>96454.004129319408</v>
      </c>
      <c r="AE248" s="16" t="str">
        <f t="shared" si="87"/>
        <v/>
      </c>
      <c r="AG248" s="16">
        <f t="shared" si="93"/>
        <v>51.889528800934123</v>
      </c>
      <c r="AH248" s="24">
        <f t="shared" si="91"/>
        <v>54.851155939149741</v>
      </c>
      <c r="AL248" s="2">
        <f t="shared" si="94"/>
        <v>58.471068427244184</v>
      </c>
      <c r="AM248" s="27">
        <f t="shared" si="95"/>
        <v>-6.1909463696541045E-2</v>
      </c>
      <c r="AN248" s="35">
        <v>0</v>
      </c>
      <c r="AP248" s="2" t="str">
        <f t="shared" si="92"/>
        <v/>
      </c>
    </row>
    <row r="249" spans="1:42" x14ac:dyDescent="0.25">
      <c r="A249" s="49">
        <v>38364</v>
      </c>
      <c r="B249" s="47">
        <v>1187.7</v>
      </c>
      <c r="C249" s="27">
        <f t="shared" si="79"/>
        <v>3.9814368675983314E-3</v>
      </c>
      <c r="D249" s="27">
        <f t="shared" si="80"/>
        <v>3.379329613368065E-3</v>
      </c>
      <c r="E249" s="5">
        <f t="shared" si="84"/>
        <v>0</v>
      </c>
      <c r="F249" s="44">
        <v>1764.7170000000001</v>
      </c>
      <c r="G249" s="45">
        <v>1764.7170000000001</v>
      </c>
      <c r="H249" s="48">
        <v>1187.7</v>
      </c>
      <c r="I249" s="42">
        <v>12.56</v>
      </c>
      <c r="J249" s="16">
        <f t="shared" si="78"/>
        <v>0.12560000000000002</v>
      </c>
      <c r="K249" s="16">
        <f t="shared" si="85"/>
        <v>4.2266383972732899E-2</v>
      </c>
      <c r="L249" s="51">
        <f>VLOOKUP(A249,LIBOR!$A$3:B2344,2,1)</f>
        <v>2.2999999999999998</v>
      </c>
      <c r="M249">
        <v>188368.01</v>
      </c>
      <c r="N249" s="2">
        <v>194143.35</v>
      </c>
      <c r="O249" s="16">
        <f t="shared" si="81"/>
        <v>1.578895594239807E-5</v>
      </c>
      <c r="P249" s="16">
        <f t="shared" si="96"/>
        <v>8.3333616027267118E-2</v>
      </c>
      <c r="Q249" s="2">
        <f t="shared" si="82"/>
        <v>13.516</v>
      </c>
      <c r="R249" s="2">
        <f t="shared" si="83"/>
        <v>12.630500000000001</v>
      </c>
      <c r="S249" s="16">
        <f t="shared" si="97"/>
        <v>1</v>
      </c>
      <c r="T249" s="16">
        <f t="shared" si="98"/>
        <v>0</v>
      </c>
      <c r="U249" s="16">
        <f>VLOOKUP(P249,Table!$D$6:$G$15,MATCH(VALUE(T249)&amp;"E",Table!$D$5:$G$5,0),1)*IF(Y249=1,0,1)</f>
        <v>0.97499999999999998</v>
      </c>
      <c r="V249" s="16">
        <f t="shared" si="99"/>
        <v>2.5000000000000022E-2</v>
      </c>
      <c r="W249" s="16">
        <f t="shared" si="88"/>
        <v>93102.383464333412</v>
      </c>
      <c r="X249" s="16">
        <f t="shared" si="100"/>
        <v>-6.4075268213211745E-3</v>
      </c>
      <c r="Y249" s="16">
        <f t="shared" si="89"/>
        <v>0</v>
      </c>
      <c r="Z249" s="16">
        <f t="shared" si="101"/>
        <v>0</v>
      </c>
      <c r="AA249" s="16">
        <f t="shared" si="86"/>
        <v>0</v>
      </c>
      <c r="AB249" s="2">
        <f t="shared" si="90"/>
        <v>96764.869770071426</v>
      </c>
      <c r="AE249" s="16" t="str">
        <f t="shared" si="87"/>
        <v/>
      </c>
      <c r="AG249" s="16">
        <f t="shared" si="93"/>
        <v>52.056765731786633</v>
      </c>
      <c r="AH249" s="24">
        <f t="shared" si="91"/>
        <v>55.026505787870043</v>
      </c>
      <c r="AL249" s="2">
        <f t="shared" si="94"/>
        <v>58.471068427244184</v>
      </c>
      <c r="AM249" s="27">
        <f t="shared" si="95"/>
        <v>-5.8910547250564216E-2</v>
      </c>
      <c r="AN249" s="35">
        <v>0</v>
      </c>
      <c r="AP249" s="2" t="str">
        <f t="shared" si="92"/>
        <v/>
      </c>
    </row>
    <row r="250" spans="1:42" x14ac:dyDescent="0.25">
      <c r="A250" s="49">
        <v>38365</v>
      </c>
      <c r="B250" s="47">
        <v>1177.45</v>
      </c>
      <c r="C250" s="27">
        <f t="shared" si="79"/>
        <v>-8.6301254525553706E-3</v>
      </c>
      <c r="D250" s="27">
        <f t="shared" si="80"/>
        <v>-8.7566332697043281E-3</v>
      </c>
      <c r="E250" s="5">
        <f t="shared" si="84"/>
        <v>0</v>
      </c>
      <c r="F250" s="44">
        <v>1749.481</v>
      </c>
      <c r="G250" s="45">
        <v>1749.481</v>
      </c>
      <c r="H250" s="48">
        <v>1177.45</v>
      </c>
      <c r="I250" s="42">
        <v>12.84</v>
      </c>
      <c r="J250" s="16">
        <f t="shared" si="78"/>
        <v>0.12839999999999999</v>
      </c>
      <c r="K250" s="16">
        <f t="shared" si="85"/>
        <v>4.406210436204358E-2</v>
      </c>
      <c r="L250" s="51">
        <f>VLOOKUP(A250,LIBOR!$A$3:B2345,2,1)</f>
        <v>2.2974999999999999</v>
      </c>
      <c r="M250">
        <v>188738.86</v>
      </c>
      <c r="N250" s="2">
        <v>194512.97</v>
      </c>
      <c r="O250" s="16">
        <f t="shared" si="81"/>
        <v>7.512695408510832E-5</v>
      </c>
      <c r="P250" s="16">
        <f t="shared" si="96"/>
        <v>8.4337895637956406E-2</v>
      </c>
      <c r="Q250" s="2">
        <f t="shared" si="82"/>
        <v>13.209999999999999</v>
      </c>
      <c r="R250" s="2">
        <f t="shared" si="83"/>
        <v>12.622</v>
      </c>
      <c r="S250" s="16">
        <f t="shared" si="97"/>
        <v>1</v>
      </c>
      <c r="T250" s="16">
        <f t="shared" si="98"/>
        <v>0</v>
      </c>
      <c r="U250" s="16">
        <f>VLOOKUP(P250,Table!$D$6:$G$15,MATCH(VALUE(T250)&amp;"E",Table!$D$5:$G$5,0),1)*IF(Y250=1,0,1)</f>
        <v>0.97499999999999998</v>
      </c>
      <c r="V250" s="16">
        <f t="shared" si="99"/>
        <v>2.5000000000000022E-2</v>
      </c>
      <c r="W250" s="16">
        <f t="shared" si="88"/>
        <v>92323.416672849184</v>
      </c>
      <c r="X250" s="16">
        <f t="shared" si="100"/>
        <v>2.821383700166713E-4</v>
      </c>
      <c r="Y250" s="16">
        <f t="shared" si="89"/>
        <v>0</v>
      </c>
      <c r="Z250" s="16">
        <f t="shared" si="101"/>
        <v>0</v>
      </c>
      <c r="AA250" s="16">
        <f t="shared" si="86"/>
        <v>0</v>
      </c>
      <c r="AB250" s="2">
        <f t="shared" si="90"/>
        <v>95955.0815242557</v>
      </c>
      <c r="AE250" s="16" t="str">
        <f t="shared" si="87"/>
        <v/>
      </c>
      <c r="AG250" s="16">
        <f t="shared" si="93"/>
        <v>51.621122537051285</v>
      </c>
      <c r="AH250" s="24">
        <f t="shared" si="91"/>
        <v>54.564589761370584</v>
      </c>
      <c r="AL250" s="2">
        <f t="shared" si="94"/>
        <v>58.471068427244184</v>
      </c>
      <c r="AM250" s="27">
        <f t="shared" si="95"/>
        <v>-6.68104546564674E-2</v>
      </c>
      <c r="AN250" s="35">
        <v>0</v>
      </c>
      <c r="AP250" s="2" t="str">
        <f t="shared" si="92"/>
        <v/>
      </c>
    </row>
    <row r="251" spans="1:42" x14ac:dyDescent="0.25">
      <c r="A251" s="49">
        <v>38366</v>
      </c>
      <c r="B251" s="47">
        <v>1184.52</v>
      </c>
      <c r="C251" s="27">
        <f t="shared" si="79"/>
        <v>6.0045012527070174E-3</v>
      </c>
      <c r="D251" s="27">
        <f t="shared" si="80"/>
        <v>-1.321023075933736E-3</v>
      </c>
      <c r="E251" s="5">
        <f t="shared" si="84"/>
        <v>0</v>
      </c>
      <c r="F251" s="44">
        <v>1759.9829999999999</v>
      </c>
      <c r="G251" s="45">
        <v>1759.9829999999999</v>
      </c>
      <c r="H251" s="48">
        <v>1184.52</v>
      </c>
      <c r="I251" s="42">
        <v>12.43</v>
      </c>
      <c r="J251" s="16">
        <f t="shared" si="78"/>
        <v>0.12429999999999999</v>
      </c>
      <c r="K251" s="16">
        <f t="shared" si="85"/>
        <v>4.0300337507670564E-2</v>
      </c>
      <c r="L251" s="51">
        <f>VLOOKUP(A251,LIBOR!$A$3:B2346,2,1)</f>
        <v>2.2999999999999998</v>
      </c>
      <c r="M251">
        <v>186549.73</v>
      </c>
      <c r="N251" s="2">
        <v>192244.24</v>
      </c>
      <c r="O251" s="16">
        <f t="shared" si="81"/>
        <v>3.583873389381088E-5</v>
      </c>
      <c r="P251" s="16">
        <f t="shared" si="96"/>
        <v>8.399966249232943E-2</v>
      </c>
      <c r="Q251" s="2">
        <f t="shared" si="82"/>
        <v>13.062000000000001</v>
      </c>
      <c r="R251" s="2">
        <f t="shared" si="83"/>
        <v>12.646500000000001</v>
      </c>
      <c r="S251" s="16">
        <f t="shared" si="97"/>
        <v>1</v>
      </c>
      <c r="T251" s="16">
        <f t="shared" si="98"/>
        <v>0</v>
      </c>
      <c r="U251" s="16">
        <f>VLOOKUP(P251,Table!$D$6:$G$15,MATCH(VALUE(T251)&amp;"E",Table!$D$5:$G$5,0),1)*IF(Y251=1,0,1)</f>
        <v>0.97499999999999998</v>
      </c>
      <c r="V251" s="16">
        <f t="shared" si="99"/>
        <v>2.5000000000000022E-2</v>
      </c>
      <c r="W251" s="16">
        <f t="shared" si="88"/>
        <v>92836.99315593623</v>
      </c>
      <c r="X251" s="16">
        <f t="shared" si="100"/>
        <v>-1.0978273331201494E-2</v>
      </c>
      <c r="Y251" s="16">
        <f t="shared" si="89"/>
        <v>0</v>
      </c>
      <c r="Z251" s="16">
        <f t="shared" si="101"/>
        <v>0</v>
      </c>
      <c r="AA251" s="16">
        <f t="shared" si="86"/>
        <v>0</v>
      </c>
      <c r="AB251" s="2">
        <f t="shared" si="90"/>
        <v>96488.868316867258</v>
      </c>
      <c r="AE251" s="16" t="str">
        <f t="shared" si="87"/>
        <v/>
      </c>
      <c r="AG251" s="16">
        <f t="shared" si="93"/>
        <v>51.908284748706492</v>
      </c>
      <c r="AH251" s="24">
        <f t="shared" si="91"/>
        <v>54.86669805925132</v>
      </c>
      <c r="AL251" s="2">
        <f t="shared" si="94"/>
        <v>58.471068427244184</v>
      </c>
      <c r="AM251" s="27">
        <f t="shared" si="95"/>
        <v>-6.1643654972335593E-2</v>
      </c>
      <c r="AN251" s="35">
        <v>0</v>
      </c>
      <c r="AP251" s="2" t="str">
        <f t="shared" si="92"/>
        <v/>
      </c>
    </row>
    <row r="252" spans="1:42" x14ac:dyDescent="0.25">
      <c r="A252" s="49">
        <v>38370</v>
      </c>
      <c r="B252" s="47">
        <v>1195.98</v>
      </c>
      <c r="C252" s="27">
        <f t="shared" si="79"/>
        <v>9.6748049842974027E-3</v>
      </c>
      <c r="D252" s="27">
        <f t="shared" si="80"/>
        <v>4.9310587358533109E-3</v>
      </c>
      <c r="E252" s="5">
        <f t="shared" si="84"/>
        <v>0</v>
      </c>
      <c r="F252" s="44">
        <v>1777.0350000000001</v>
      </c>
      <c r="G252" s="45">
        <v>1777.0350000000001</v>
      </c>
      <c r="H252" s="48">
        <v>1195.98</v>
      </c>
      <c r="I252" s="42">
        <v>12.47</v>
      </c>
      <c r="J252" s="16">
        <f t="shared" si="78"/>
        <v>0.12470000000000001</v>
      </c>
      <c r="K252" s="16">
        <f t="shared" si="85"/>
        <v>3.9312386108076539E-2</v>
      </c>
      <c r="L252" s="51">
        <f>VLOOKUP(A252,LIBOR!$A$3:B2347,2,1)</f>
        <v>2.36</v>
      </c>
      <c r="M252">
        <v>180608.15</v>
      </c>
      <c r="N252" s="2">
        <v>186071.36</v>
      </c>
      <c r="O252" s="16">
        <f t="shared" si="81"/>
        <v>9.2704233004677671E-5</v>
      </c>
      <c r="P252" s="16">
        <f t="shared" si="96"/>
        <v>8.5387613891923467E-2</v>
      </c>
      <c r="Q252" s="2">
        <f t="shared" si="82"/>
        <v>12.85</v>
      </c>
      <c r="R252" s="2">
        <f t="shared" si="83"/>
        <v>12.654500000000002</v>
      </c>
      <c r="S252" s="16">
        <f t="shared" si="97"/>
        <v>1</v>
      </c>
      <c r="T252" s="16">
        <f t="shared" si="98"/>
        <v>1</v>
      </c>
      <c r="U252" s="16">
        <f>VLOOKUP(P252,Table!$D$6:$G$15,MATCH(VALUE(T252)&amp;"E",Table!$D$5:$G$5,0),1)*IF(Y252=1,0,1)</f>
        <v>0.9</v>
      </c>
      <c r="V252" s="16">
        <f t="shared" si="99"/>
        <v>9.9999999999999978E-2</v>
      </c>
      <c r="W252" s="16">
        <f t="shared" si="88"/>
        <v>93638.194565255297</v>
      </c>
      <c r="X252" s="16">
        <f t="shared" si="100"/>
        <v>-5.4765456180781991E-3</v>
      </c>
      <c r="Y252" s="16">
        <f t="shared" si="89"/>
        <v>0</v>
      </c>
      <c r="Z252" s="16">
        <f t="shared" si="101"/>
        <v>0</v>
      </c>
      <c r="AA252" s="16">
        <f t="shared" si="86"/>
        <v>0</v>
      </c>
      <c r="AB252" s="2">
        <f t="shared" si="90"/>
        <v>97323.522652577856</v>
      </c>
      <c r="AE252" s="16" t="str">
        <f t="shared" si="87"/>
        <v/>
      </c>
      <c r="AG252" s="16">
        <f t="shared" si="93"/>
        <v>52.357305197184843</v>
      </c>
      <c r="AH252" s="24">
        <f t="shared" si="91"/>
        <v>55.335548232476043</v>
      </c>
      <c r="AL252" s="2">
        <f t="shared" si="94"/>
        <v>58.471068427244184</v>
      </c>
      <c r="AM252" s="27">
        <f t="shared" si="95"/>
        <v>-5.3625156493756987E-2</v>
      </c>
      <c r="AN252" s="35">
        <v>0</v>
      </c>
      <c r="AP252" s="2" t="str">
        <f t="shared" si="92"/>
        <v/>
      </c>
    </row>
    <row r="253" spans="1:42" x14ac:dyDescent="0.25">
      <c r="A253" s="49">
        <v>38371</v>
      </c>
      <c r="B253" s="47">
        <v>1184.6300000000001</v>
      </c>
      <c r="C253" s="27">
        <f t="shared" si="79"/>
        <v>-9.4901252529305813E-3</v>
      </c>
      <c r="D253" s="27">
        <f t="shared" si="80"/>
        <v>1.5404923991167996E-3</v>
      </c>
      <c r="E253" s="5">
        <f t="shared" si="84"/>
        <v>0</v>
      </c>
      <c r="F253" s="44">
        <v>1760.2840000000001</v>
      </c>
      <c r="G253" s="45">
        <v>1760.2840000000001</v>
      </c>
      <c r="H253" s="48">
        <v>1184.6300000000001</v>
      </c>
      <c r="I253" s="42">
        <v>13.18</v>
      </c>
      <c r="J253" s="16">
        <f t="shared" si="78"/>
        <v>0.1318</v>
      </c>
      <c r="K253" s="16">
        <f t="shared" si="85"/>
        <v>4.0642433388601476E-2</v>
      </c>
      <c r="L253" s="51">
        <f>VLOOKUP(A253,LIBOR!$A$3:B2348,2,1)</f>
        <v>2.30125</v>
      </c>
      <c r="M253">
        <v>182741.71</v>
      </c>
      <c r="N253" s="2">
        <v>188257.22</v>
      </c>
      <c r="O253" s="16">
        <f t="shared" si="81"/>
        <v>9.0924681527183279E-5</v>
      </c>
      <c r="P253" s="16">
        <f t="shared" si="96"/>
        <v>9.1157566611398524E-2</v>
      </c>
      <c r="Q253" s="2">
        <f t="shared" si="82"/>
        <v>12.698</v>
      </c>
      <c r="R253" s="2">
        <f t="shared" si="83"/>
        <v>12.680500000000002</v>
      </c>
      <c r="S253" s="16">
        <f t="shared" si="97"/>
        <v>1</v>
      </c>
      <c r="T253" s="16">
        <f t="shared" si="98"/>
        <v>1</v>
      </c>
      <c r="U253" s="16">
        <f>VLOOKUP(P253,Table!$D$6:$G$15,MATCH(VALUE(T253)&amp;"E",Table!$D$5:$G$5,0),1)*IF(Y253=1,0,1)</f>
        <v>0.9</v>
      </c>
      <c r="V253" s="16">
        <f t="shared" si="99"/>
        <v>9.9999999999999978E-2</v>
      </c>
      <c r="W253" s="16">
        <f t="shared" si="88"/>
        <v>92948.420989539358</v>
      </c>
      <c r="X253" s="16">
        <f t="shared" si="100"/>
        <v>3.1063863163207639E-3</v>
      </c>
      <c r="Y253" s="16">
        <f t="shared" si="89"/>
        <v>0</v>
      </c>
      <c r="Z253" s="16">
        <f t="shared" si="101"/>
        <v>0</v>
      </c>
      <c r="AA253" s="16">
        <f t="shared" si="86"/>
        <v>0</v>
      </c>
      <c r="AB253" s="2">
        <f t="shared" si="90"/>
        <v>96612.825563064645</v>
      </c>
      <c r="AE253" s="16" t="str">
        <f t="shared" si="87"/>
        <v/>
      </c>
      <c r="AG253" s="16">
        <f t="shared" si="93"/>
        <v>51.974970244603789</v>
      </c>
      <c r="AH253" s="24">
        <f t="shared" si="91"/>
        <v>54.93003517988285</v>
      </c>
      <c r="AL253" s="2">
        <f t="shared" si="94"/>
        <v>58.471068427244184</v>
      </c>
      <c r="AM253" s="27">
        <f t="shared" si="95"/>
        <v>-6.0560433434997951E-2</v>
      </c>
      <c r="AN253" s="35">
        <v>0</v>
      </c>
      <c r="AP253" s="2" t="str">
        <f t="shared" si="92"/>
        <v/>
      </c>
    </row>
    <row r="254" spans="1:42" x14ac:dyDescent="0.25">
      <c r="A254" s="49">
        <v>38372</v>
      </c>
      <c r="B254" s="47">
        <v>1175.4100000000001</v>
      </c>
      <c r="C254" s="27">
        <f t="shared" si="79"/>
        <v>-7.7830208588335337E-3</v>
      </c>
      <c r="D254" s="27">
        <f t="shared" si="80"/>
        <v>-1.0223965327315065E-2</v>
      </c>
      <c r="E254" s="5">
        <f t="shared" si="84"/>
        <v>0</v>
      </c>
      <c r="F254" s="44">
        <v>1746.61</v>
      </c>
      <c r="G254" s="45">
        <v>1746.61</v>
      </c>
      <c r="H254" s="48">
        <v>1175.4100000000001</v>
      </c>
      <c r="I254" s="42">
        <v>13.83</v>
      </c>
      <c r="J254" s="16">
        <f t="shared" si="78"/>
        <v>0.13830000000000001</v>
      </c>
      <c r="K254" s="16">
        <f t="shared" si="85"/>
        <v>4.1855926859576398E-2</v>
      </c>
      <c r="L254" s="51">
        <f>VLOOKUP(A254,LIBOR!$A$3:B2349,2,1)</f>
        <v>2.2999999999999998</v>
      </c>
      <c r="M254">
        <v>184731.46</v>
      </c>
      <c r="N254" s="2">
        <v>190294.64</v>
      </c>
      <c r="O254" s="16">
        <f t="shared" si="81"/>
        <v>6.1050260965777979E-5</v>
      </c>
      <c r="P254" s="16">
        <f t="shared" si="96"/>
        <v>9.6444073140423608E-2</v>
      </c>
      <c r="Q254" s="2">
        <f t="shared" si="82"/>
        <v>12.696</v>
      </c>
      <c r="R254" s="2">
        <f t="shared" si="83"/>
        <v>12.748000000000001</v>
      </c>
      <c r="S254" s="16">
        <f t="shared" si="97"/>
        <v>-1</v>
      </c>
      <c r="T254" s="16">
        <f t="shared" si="98"/>
        <v>0</v>
      </c>
      <c r="U254" s="16">
        <f>VLOOKUP(P254,Table!$D$6:$G$15,MATCH(VALUE(T254)&amp;"E",Table!$D$5:$G$5,0),1)*IF(Y254=1,0,1)</f>
        <v>0.97499999999999998</v>
      </c>
      <c r="V254" s="16">
        <f t="shared" si="99"/>
        <v>2.5000000000000022E-2</v>
      </c>
      <c r="W254" s="16">
        <f t="shared" si="88"/>
        <v>92397.937176651583</v>
      </c>
      <c r="X254" s="16">
        <f t="shared" si="100"/>
        <v>1.4439991719548129E-3</v>
      </c>
      <c r="Y254" s="16">
        <f t="shared" si="89"/>
        <v>0</v>
      </c>
      <c r="Z254" s="16">
        <f t="shared" si="101"/>
        <v>0</v>
      </c>
      <c r="AA254" s="16">
        <f t="shared" si="86"/>
        <v>0</v>
      </c>
      <c r="AB254" s="2">
        <f t="shared" si="90"/>
        <v>96042.575476013633</v>
      </c>
      <c r="AE254" s="16" t="str">
        <f t="shared" si="87"/>
        <v/>
      </c>
      <c r="AG254" s="16">
        <f t="shared" si="93"/>
        <v>51.668191810853166</v>
      </c>
      <c r="AH254" s="24">
        <f t="shared" si="91"/>
        <v>54.604393445769716</v>
      </c>
      <c r="AL254" s="2">
        <f t="shared" si="94"/>
        <v>58.471068427244184</v>
      </c>
      <c r="AM254" s="27">
        <f t="shared" si="95"/>
        <v>-6.6129713129593148E-2</v>
      </c>
      <c r="AN254" s="35">
        <v>0</v>
      </c>
      <c r="AP254" s="2" t="str">
        <f t="shared" si="92"/>
        <v/>
      </c>
    </row>
    <row r="255" spans="1:42" x14ac:dyDescent="0.25">
      <c r="A255" s="49">
        <v>38373</v>
      </c>
      <c r="B255" s="47">
        <v>1167.8699999999999</v>
      </c>
      <c r="C255" s="27">
        <f t="shared" si="79"/>
        <v>-6.4147829268086376E-3</v>
      </c>
      <c r="D255" s="27">
        <f t="shared" si="80"/>
        <v>-8.0086228015683325E-3</v>
      </c>
      <c r="E255" s="5">
        <f t="shared" si="84"/>
        <v>0</v>
      </c>
      <c r="F255" s="44">
        <v>1735.425</v>
      </c>
      <c r="G255" s="45">
        <v>1735.425</v>
      </c>
      <c r="H255" s="48">
        <v>1167.8699999999999</v>
      </c>
      <c r="I255" s="42">
        <v>14.36</v>
      </c>
      <c r="J255" s="16">
        <f t="shared" si="78"/>
        <v>0.14360000000000001</v>
      </c>
      <c r="K255" s="16">
        <f t="shared" si="85"/>
        <v>4.6885940323238298E-2</v>
      </c>
      <c r="L255" s="51">
        <f>VLOOKUP(A255,LIBOR!$A$3:B2350,2,1)</f>
        <v>2.2762500000000001</v>
      </c>
      <c r="M255">
        <v>188545.75</v>
      </c>
      <c r="N255" s="2">
        <v>194211.29</v>
      </c>
      <c r="O255" s="16">
        <f t="shared" si="81"/>
        <v>4.1414965998281617E-5</v>
      </c>
      <c r="P255" s="16">
        <f t="shared" si="96"/>
        <v>9.6714059676761707E-2</v>
      </c>
      <c r="Q255" s="2">
        <f t="shared" si="82"/>
        <v>12.95</v>
      </c>
      <c r="R255" s="2">
        <f t="shared" si="83"/>
        <v>12.862</v>
      </c>
      <c r="S255" s="16">
        <f t="shared" si="97"/>
        <v>1</v>
      </c>
      <c r="T255" s="16">
        <f t="shared" si="98"/>
        <v>0</v>
      </c>
      <c r="U255" s="16">
        <f>VLOOKUP(P255,Table!$D$6:$G$15,MATCH(VALUE(T255)&amp;"E",Table!$D$5:$G$5,0),1)*IF(Y255=1,0,1)</f>
        <v>0.97499999999999998</v>
      </c>
      <c r="V255" s="16">
        <f t="shared" si="99"/>
        <v>2.5000000000000022E-2</v>
      </c>
      <c r="W255" s="16">
        <f t="shared" si="88"/>
        <v>91867.585712527638</v>
      </c>
      <c r="X255" s="16">
        <f t="shared" si="100"/>
        <v>-7.56636147721923E-3</v>
      </c>
      <c r="Y255" s="16">
        <f t="shared" si="89"/>
        <v>0</v>
      </c>
      <c r="Z255" s="16">
        <f t="shared" si="101"/>
        <v>0</v>
      </c>
      <c r="AA255" s="16">
        <f t="shared" si="86"/>
        <v>0</v>
      </c>
      <c r="AB255" s="2">
        <f t="shared" si="90"/>
        <v>95492.487400593775</v>
      </c>
      <c r="AE255" s="16" t="str">
        <f t="shared" si="87"/>
        <v/>
      </c>
      <c r="AG255" s="16">
        <f t="shared" si="93"/>
        <v>51.372259969658899</v>
      </c>
      <c r="AH255" s="24">
        <f t="shared" si="91"/>
        <v>54.290231310368</v>
      </c>
      <c r="AL255" s="2">
        <f t="shared" si="94"/>
        <v>58.471068427244184</v>
      </c>
      <c r="AM255" s="27">
        <f t="shared" si="95"/>
        <v>-7.1502663271467592E-2</v>
      </c>
      <c r="AN255" s="35">
        <v>0</v>
      </c>
      <c r="AP255" s="2" t="str">
        <f t="shared" si="92"/>
        <v/>
      </c>
    </row>
    <row r="256" spans="1:42" x14ac:dyDescent="0.25">
      <c r="A256" s="49">
        <v>38376</v>
      </c>
      <c r="B256" s="47">
        <v>1163.75</v>
      </c>
      <c r="C256" s="27">
        <f t="shared" si="79"/>
        <v>-3.5277899081231912E-3</v>
      </c>
      <c r="D256" s="27">
        <f t="shared" si="80"/>
        <v>-1.7540913962398541E-2</v>
      </c>
      <c r="E256" s="5">
        <f t="shared" si="84"/>
        <v>0</v>
      </c>
      <c r="F256" s="44">
        <v>1729.33</v>
      </c>
      <c r="G256" s="45">
        <v>1729.33</v>
      </c>
      <c r="H256" s="48">
        <v>1163.75</v>
      </c>
      <c r="I256" s="42">
        <v>14.65</v>
      </c>
      <c r="J256" s="16">
        <f t="shared" si="78"/>
        <v>0.14649999999999999</v>
      </c>
      <c r="K256" s="16">
        <f t="shared" si="85"/>
        <v>4.7371935950168018E-2</v>
      </c>
      <c r="L256" s="51">
        <f>VLOOKUP(A256,LIBOR!$A$3:B2351,2,1)</f>
        <v>2.2949999999999999</v>
      </c>
      <c r="M256">
        <v>187539.43</v>
      </c>
      <c r="N256" s="2">
        <v>193136.42</v>
      </c>
      <c r="O256" s="16">
        <f t="shared" si="81"/>
        <v>1.2489348480583669E-5</v>
      </c>
      <c r="P256" s="16">
        <f t="shared" si="96"/>
        <v>9.9128064049831974E-2</v>
      </c>
      <c r="Q256" s="2">
        <f t="shared" si="82"/>
        <v>13.254</v>
      </c>
      <c r="R256" s="2">
        <f t="shared" si="83"/>
        <v>13.007500000000002</v>
      </c>
      <c r="S256" s="16">
        <f t="shared" si="97"/>
        <v>1</v>
      </c>
      <c r="T256" s="16">
        <f t="shared" si="98"/>
        <v>0</v>
      </c>
      <c r="U256" s="16">
        <f>VLOOKUP(P256,Table!$D$6:$G$15,MATCH(VALUE(T256)&amp;"E",Table!$D$5:$G$5,0),1)*IF(Y256=1,0,1)</f>
        <v>0.97499999999999998</v>
      </c>
      <c r="V256" s="16">
        <f t="shared" si="99"/>
        <v>2.5000000000000022E-2</v>
      </c>
      <c r="W256" s="16">
        <f t="shared" si="88"/>
        <v>91538.887290424434</v>
      </c>
      <c r="X256" s="16">
        <f t="shared" si="100"/>
        <v>-4.9373276764311802E-3</v>
      </c>
      <c r="Y256" s="16">
        <f t="shared" si="89"/>
        <v>0</v>
      </c>
      <c r="Z256" s="16">
        <f t="shared" si="101"/>
        <v>0</v>
      </c>
      <c r="AA256" s="16">
        <f t="shared" si="86"/>
        <v>0</v>
      </c>
      <c r="AB256" s="2">
        <f t="shared" si="90"/>
        <v>95152.75023618163</v>
      </c>
      <c r="AE256" s="16" t="str">
        <f t="shared" si="87"/>
        <v/>
      </c>
      <c r="AG256" s="16">
        <f t="shared" si="93"/>
        <v>51.189490974875895</v>
      </c>
      <c r="AH256" s="24">
        <f t="shared" si="91"/>
        <v>54.092857032003835</v>
      </c>
      <c r="AL256" s="2">
        <f t="shared" si="94"/>
        <v>58.471068427244184</v>
      </c>
      <c r="AM256" s="27">
        <f t="shared" si="95"/>
        <v>-7.4878251980091237E-2</v>
      </c>
      <c r="AN256" s="35">
        <v>0</v>
      </c>
      <c r="AP256" s="2" t="str">
        <f t="shared" si="92"/>
        <v/>
      </c>
    </row>
    <row r="257" spans="1:42" x14ac:dyDescent="0.25">
      <c r="A257" s="49">
        <v>38377</v>
      </c>
      <c r="B257" s="47">
        <v>1168.4100000000001</v>
      </c>
      <c r="C257" s="27">
        <f t="shared" si="79"/>
        <v>4.0042964554243277E-3</v>
      </c>
      <c r="D257" s="27">
        <f t="shared" si="80"/>
        <v>-2.3211422491271616E-2</v>
      </c>
      <c r="E257" s="5">
        <f t="shared" si="84"/>
        <v>0</v>
      </c>
      <c r="F257" s="44">
        <v>1736.25</v>
      </c>
      <c r="G257" s="45">
        <v>1736.25</v>
      </c>
      <c r="H257" s="48">
        <v>1168.4100000000001</v>
      </c>
      <c r="I257" s="42">
        <v>14.06</v>
      </c>
      <c r="J257" s="16">
        <f t="shared" si="78"/>
        <v>0.1406</v>
      </c>
      <c r="K257" s="16">
        <f t="shared" si="85"/>
        <v>4.5512253681059781E-2</v>
      </c>
      <c r="L257" s="51">
        <f>VLOOKUP(A257,LIBOR!$A$3:B2352,2,1)</f>
        <v>2.2875000000000001</v>
      </c>
      <c r="M257">
        <v>186178.99</v>
      </c>
      <c r="N257" s="2">
        <v>191722.9</v>
      </c>
      <c r="O257" s="16">
        <f t="shared" si="81"/>
        <v>1.5970418473197014E-5</v>
      </c>
      <c r="P257" s="16">
        <f t="shared" si="96"/>
        <v>9.5087746318940222E-2</v>
      </c>
      <c r="Q257" s="2">
        <f t="shared" si="82"/>
        <v>13.697999999999999</v>
      </c>
      <c r="R257" s="2">
        <f t="shared" si="83"/>
        <v>13.1785</v>
      </c>
      <c r="S257" s="16">
        <f t="shared" si="97"/>
        <v>1</v>
      </c>
      <c r="T257" s="16">
        <f t="shared" si="98"/>
        <v>0</v>
      </c>
      <c r="U257" s="16">
        <f>VLOOKUP(P257,Table!$D$6:$G$15,MATCH(VALUE(T257)&amp;"E",Table!$D$5:$G$5,0),1)*IF(Y257=1,0,1)</f>
        <v>0.97499999999999998</v>
      </c>
      <c r="V257" s="16">
        <f t="shared" si="99"/>
        <v>2.5000000000000022E-2</v>
      </c>
      <c r="W257" s="16">
        <f t="shared" si="88"/>
        <v>91879.523622016553</v>
      </c>
      <c r="X257" s="16">
        <f t="shared" si="100"/>
        <v>-1.3982635815567579E-2</v>
      </c>
      <c r="Y257" s="16">
        <f t="shared" si="89"/>
        <v>0</v>
      </c>
      <c r="Z257" s="16">
        <f t="shared" si="101"/>
        <v>0</v>
      </c>
      <c r="AA257" s="16">
        <f t="shared" si="86"/>
        <v>0</v>
      </c>
      <c r="AB257" s="2">
        <f t="shared" si="90"/>
        <v>95506.733418156247</v>
      </c>
      <c r="AE257" s="16" t="str">
        <f t="shared" si="87"/>
        <v/>
      </c>
      <c r="AG257" s="16">
        <f t="shared" si="93"/>
        <v>51.379923924569631</v>
      </c>
      <c r="AH257" s="24">
        <f t="shared" si="91"/>
        <v>54.292677825753906</v>
      </c>
      <c r="AL257" s="2">
        <f t="shared" si="94"/>
        <v>58.471068427244184</v>
      </c>
      <c r="AM257" s="27">
        <f t="shared" si="95"/>
        <v>-7.1460821802657337E-2</v>
      </c>
      <c r="AN257" s="35">
        <v>0</v>
      </c>
      <c r="AP257" s="2" t="str">
        <f t="shared" si="92"/>
        <v/>
      </c>
    </row>
    <row r="258" spans="1:42" x14ac:dyDescent="0.25">
      <c r="A258" s="49">
        <v>38378</v>
      </c>
      <c r="B258" s="47">
        <v>1174.07</v>
      </c>
      <c r="C258" s="27">
        <f t="shared" si="79"/>
        <v>4.8441899675626399E-3</v>
      </c>
      <c r="D258" s="27">
        <f t="shared" si="80"/>
        <v>-8.8771072707783949E-3</v>
      </c>
      <c r="E258" s="5">
        <f t="shared" si="84"/>
        <v>0</v>
      </c>
      <c r="F258" s="44">
        <v>1744.7190000000001</v>
      </c>
      <c r="G258" s="45">
        <v>1744.7190000000001</v>
      </c>
      <c r="H258" s="48">
        <v>1174.07</v>
      </c>
      <c r="I258" s="42">
        <v>13.44</v>
      </c>
      <c r="J258" s="16">
        <f t="shared" si="78"/>
        <v>0.13439999999999999</v>
      </c>
      <c r="K258" s="16">
        <f t="shared" si="85"/>
        <v>3.9051880977393386E-2</v>
      </c>
      <c r="L258" s="51">
        <f>VLOOKUP(A258,LIBOR!$A$3:B2353,2,1)</f>
        <v>2.2999999999999998</v>
      </c>
      <c r="M258">
        <v>182929.93</v>
      </c>
      <c r="N258" s="2">
        <v>188364.7</v>
      </c>
      <c r="O258" s="16">
        <f t="shared" si="81"/>
        <v>2.3353004385189225E-5</v>
      </c>
      <c r="P258" s="16">
        <f t="shared" si="96"/>
        <v>9.5348119022606606E-2</v>
      </c>
      <c r="Q258" s="2">
        <f t="shared" si="82"/>
        <v>14.016</v>
      </c>
      <c r="R258" s="2">
        <f t="shared" si="83"/>
        <v>13.2745</v>
      </c>
      <c r="S258" s="16">
        <f t="shared" si="97"/>
        <v>1</v>
      </c>
      <c r="T258" s="16">
        <f t="shared" si="98"/>
        <v>0</v>
      </c>
      <c r="U258" s="16">
        <f>VLOOKUP(P258,Table!$D$6:$G$15,MATCH(VALUE(T258)&amp;"E",Table!$D$5:$G$5,0),1)*IF(Y258=1,0,1)</f>
        <v>0.97499999999999998</v>
      </c>
      <c r="V258" s="16">
        <f t="shared" si="99"/>
        <v>2.5000000000000022E-2</v>
      </c>
      <c r="W258" s="16">
        <f t="shared" si="88"/>
        <v>92273.244617957404</v>
      </c>
      <c r="X258" s="16">
        <f t="shared" si="100"/>
        <v>-1.87815554475812E-2</v>
      </c>
      <c r="Y258" s="16">
        <f t="shared" si="89"/>
        <v>0</v>
      </c>
      <c r="Z258" s="16">
        <f t="shared" si="101"/>
        <v>0</v>
      </c>
      <c r="AA258" s="16">
        <f t="shared" si="86"/>
        <v>0</v>
      </c>
      <c r="AB258" s="2">
        <f t="shared" si="90"/>
        <v>95919.277442760562</v>
      </c>
      <c r="AE258" s="16" t="str">
        <f t="shared" si="87"/>
        <v/>
      </c>
      <c r="AG258" s="16">
        <f t="shared" si="93"/>
        <v>51.601860952893077</v>
      </c>
      <c r="AH258" s="24">
        <f t="shared" si="91"/>
        <v>54.525777375573995</v>
      </c>
      <c r="AL258" s="2">
        <f t="shared" si="94"/>
        <v>58.471068427244184</v>
      </c>
      <c r="AM258" s="27">
        <f t="shared" si="95"/>
        <v>-6.7474242523536843E-2</v>
      </c>
      <c r="AN258" s="35">
        <v>0</v>
      </c>
      <c r="AP258" s="2" t="str">
        <f t="shared" si="92"/>
        <v/>
      </c>
    </row>
    <row r="259" spans="1:42" x14ac:dyDescent="0.25">
      <c r="A259" s="49">
        <v>38379</v>
      </c>
      <c r="B259" s="47">
        <v>1174.55</v>
      </c>
      <c r="C259" s="27">
        <f t="shared" si="79"/>
        <v>4.0883422623871901E-4</v>
      </c>
      <c r="D259" s="27">
        <f t="shared" si="80"/>
        <v>-6.8525218570614221E-4</v>
      </c>
      <c r="E259" s="5">
        <f t="shared" si="84"/>
        <v>0</v>
      </c>
      <c r="F259" s="44">
        <v>1745.5830000000001</v>
      </c>
      <c r="G259" s="45">
        <v>1745.5830000000001</v>
      </c>
      <c r="H259" s="48">
        <v>1174.55</v>
      </c>
      <c r="I259" s="42">
        <v>13.24</v>
      </c>
      <c r="J259" s="16">
        <f t="shared" si="78"/>
        <v>0.13239999999999999</v>
      </c>
      <c r="K259" s="16">
        <f t="shared" si="85"/>
        <v>3.5671990823764405E-2</v>
      </c>
      <c r="L259" s="51">
        <f>VLOOKUP(A259,LIBOR!$A$3:B2354,2,1)</f>
        <v>2.3537499999999998</v>
      </c>
      <c r="M259">
        <v>180602.06</v>
      </c>
      <c r="N259" s="2">
        <v>185955.49</v>
      </c>
      <c r="O259" s="16">
        <f t="shared" si="81"/>
        <v>1.6707711537384477E-7</v>
      </c>
      <c r="P259" s="16">
        <f t="shared" si="96"/>
        <v>9.6728009176235585E-2</v>
      </c>
      <c r="Q259" s="2">
        <f t="shared" si="82"/>
        <v>14.068000000000001</v>
      </c>
      <c r="R259" s="2">
        <f t="shared" si="83"/>
        <v>13.346500000000002</v>
      </c>
      <c r="S259" s="16">
        <f t="shared" si="97"/>
        <v>1</v>
      </c>
      <c r="T259" s="16">
        <f t="shared" si="98"/>
        <v>0</v>
      </c>
      <c r="U259" s="16">
        <f>VLOOKUP(P259,Table!$D$6:$G$15,MATCH(VALUE(T259)&amp;"E",Table!$D$5:$G$5,0),1)*IF(Y259=1,0,1)</f>
        <v>0.97499999999999998</v>
      </c>
      <c r="V259" s="16">
        <f t="shared" si="99"/>
        <v>2.5000000000000022E-2</v>
      </c>
      <c r="W259" s="16">
        <f t="shared" si="88"/>
        <v>92280.521284912946</v>
      </c>
      <c r="X259" s="16">
        <f t="shared" si="100"/>
        <v>-7.2639896879791443E-3</v>
      </c>
      <c r="Y259" s="16">
        <f t="shared" si="89"/>
        <v>0</v>
      </c>
      <c r="Z259" s="16">
        <f t="shared" si="101"/>
        <v>0</v>
      </c>
      <c r="AA259" s="16">
        <f t="shared" si="86"/>
        <v>0</v>
      </c>
      <c r="AB259" s="2">
        <f t="shared" si="90"/>
        <v>95935.074544549614</v>
      </c>
      <c r="AE259" s="16" t="str">
        <f t="shared" si="87"/>
        <v/>
      </c>
      <c r="AG259" s="16">
        <f t="shared" si="93"/>
        <v>51.610359347290014</v>
      </c>
      <c r="AH259" s="24">
        <f t="shared" si="91"/>
        <v>54.533337916728421</v>
      </c>
      <c r="AL259" s="2">
        <f t="shared" si="94"/>
        <v>58.471068427244184</v>
      </c>
      <c r="AM259" s="27">
        <f t="shared" si="95"/>
        <v>-6.7344938555646494E-2</v>
      </c>
      <c r="AN259" s="35">
        <v>0</v>
      </c>
      <c r="AP259" s="2" t="str">
        <f t="shared" si="92"/>
        <v/>
      </c>
    </row>
    <row r="260" spans="1:42" x14ac:dyDescent="0.25">
      <c r="A260" s="49">
        <v>38380</v>
      </c>
      <c r="B260" s="47">
        <v>1171.3599999999999</v>
      </c>
      <c r="C260" s="27">
        <f t="shared" si="79"/>
        <v>-2.715933761866296E-3</v>
      </c>
      <c r="D260" s="27">
        <f t="shared" si="80"/>
        <v>3.0135969792361994E-3</v>
      </c>
      <c r="E260" s="5">
        <f t="shared" si="84"/>
        <v>0</v>
      </c>
      <c r="F260" s="44">
        <v>1740.963</v>
      </c>
      <c r="G260" s="45">
        <v>1740.963</v>
      </c>
      <c r="H260" s="48">
        <v>1171.3599999999999</v>
      </c>
      <c r="I260" s="42">
        <v>13.24</v>
      </c>
      <c r="J260" s="16">
        <f t="shared" si="78"/>
        <v>0.13239999999999999</v>
      </c>
      <c r="K260" s="16">
        <f t="shared" si="85"/>
        <v>3.6770586972819111E-2</v>
      </c>
      <c r="L260" s="51">
        <f>VLOOKUP(A260,LIBOR!$A$3:B2355,2,1)</f>
        <v>2.415</v>
      </c>
      <c r="M260">
        <v>178980.9</v>
      </c>
      <c r="N260" s="2">
        <v>184274.25</v>
      </c>
      <c r="O260" s="16">
        <f t="shared" si="81"/>
        <v>7.3963797297799434E-6</v>
      </c>
      <c r="P260" s="16">
        <f t="shared" si="96"/>
        <v>9.5629413027180879E-2</v>
      </c>
      <c r="Q260" s="2">
        <f t="shared" si="82"/>
        <v>13.95</v>
      </c>
      <c r="R260" s="2">
        <f t="shared" si="83"/>
        <v>13.4275</v>
      </c>
      <c r="S260" s="16">
        <f t="shared" si="97"/>
        <v>1</v>
      </c>
      <c r="T260" s="16">
        <f t="shared" si="98"/>
        <v>0</v>
      </c>
      <c r="U260" s="16">
        <f>VLOOKUP(P260,Table!$D$6:$G$15,MATCH(VALUE(T260)&amp;"E",Table!$D$5:$G$5,0),1)*IF(Y260=1,0,1)</f>
        <v>0.97499999999999998</v>
      </c>
      <c r="V260" s="16">
        <f t="shared" si="99"/>
        <v>2.5000000000000022E-2</v>
      </c>
      <c r="W260" s="16">
        <f t="shared" si="88"/>
        <v>92015.301287704497</v>
      </c>
      <c r="X260" s="16">
        <f t="shared" si="100"/>
        <v>-1.2707631287715015E-3</v>
      </c>
      <c r="Y260" s="16">
        <f t="shared" si="89"/>
        <v>0</v>
      </c>
      <c r="Z260" s="16">
        <f t="shared" si="101"/>
        <v>0</v>
      </c>
      <c r="AA260" s="16">
        <f t="shared" si="86"/>
        <v>0</v>
      </c>
      <c r="AB260" s="2">
        <f t="shared" si="90"/>
        <v>95665.983978073898</v>
      </c>
      <c r="AE260" s="16" t="str">
        <f t="shared" si="87"/>
        <v/>
      </c>
      <c r="AG260" s="16">
        <f t="shared" si="93"/>
        <v>51.465596225994595</v>
      </c>
      <c r="AH260" s="24">
        <f t="shared" si="91"/>
        <v>54.378960683850245</v>
      </c>
      <c r="AL260" s="2">
        <f t="shared" si="94"/>
        <v>58.471068427244184</v>
      </c>
      <c r="AM260" s="27">
        <f t="shared" si="95"/>
        <v>-6.9985171358477372E-2</v>
      </c>
      <c r="AN260" s="35">
        <v>0</v>
      </c>
      <c r="AP260" s="2" t="str">
        <f t="shared" si="92"/>
        <v/>
      </c>
    </row>
    <row r="261" spans="1:42" x14ac:dyDescent="0.25">
      <c r="A261" s="49">
        <v>38383</v>
      </c>
      <c r="B261" s="47">
        <v>1181.27</v>
      </c>
      <c r="C261" s="27">
        <f t="shared" si="79"/>
        <v>8.4602513317852956E-3</v>
      </c>
      <c r="D261" s="27">
        <f t="shared" si="80"/>
        <v>1.5001638219144686E-2</v>
      </c>
      <c r="E261" s="5">
        <f t="shared" si="84"/>
        <v>0</v>
      </c>
      <c r="F261" s="44">
        <v>1755.684</v>
      </c>
      <c r="G261" s="45">
        <v>1755.684</v>
      </c>
      <c r="H261" s="48">
        <v>1181.27</v>
      </c>
      <c r="I261" s="42">
        <v>12.82</v>
      </c>
      <c r="J261" s="16">
        <f t="shared" si="78"/>
        <v>0.12820000000000001</v>
      </c>
      <c r="K261" s="16">
        <f t="shared" si="85"/>
        <v>3.5207351116578911E-2</v>
      </c>
      <c r="L261" s="51">
        <f>VLOOKUP(A261,LIBOR!$A$3:B2356,2,1)</f>
        <v>2.5225</v>
      </c>
      <c r="M261">
        <v>176870.56</v>
      </c>
      <c r="N261" s="2">
        <v>182065.76</v>
      </c>
      <c r="O261" s="16">
        <f t="shared" si="81"/>
        <v>7.0974963230160281E-5</v>
      </c>
      <c r="P261" s="16">
        <f t="shared" si="96"/>
        <v>9.2992648883421097E-2</v>
      </c>
      <c r="Q261" s="2">
        <f t="shared" si="82"/>
        <v>13.725999999999999</v>
      </c>
      <c r="R261" s="2">
        <f t="shared" si="83"/>
        <v>13.461500000000001</v>
      </c>
      <c r="S261" s="16">
        <f t="shared" si="97"/>
        <v>1</v>
      </c>
      <c r="T261" s="16">
        <f t="shared" si="98"/>
        <v>0</v>
      </c>
      <c r="U261" s="16">
        <f>VLOOKUP(P261,Table!$D$6:$G$15,MATCH(VALUE(T261)&amp;"E",Table!$D$5:$G$5,0),1)*IF(Y261=1,0,1)</f>
        <v>0.97499999999999998</v>
      </c>
      <c r="V261" s="16">
        <f t="shared" si="99"/>
        <v>2.5000000000000022E-2</v>
      </c>
      <c r="W261" s="16">
        <f t="shared" si="88"/>
        <v>92746.742424406984</v>
      </c>
      <c r="X261" s="16">
        <f t="shared" si="100"/>
        <v>1.6079183319248624E-3</v>
      </c>
      <c r="Y261" s="16">
        <f t="shared" si="89"/>
        <v>0</v>
      </c>
      <c r="Z261" s="16">
        <f t="shared" si="101"/>
        <v>0</v>
      </c>
      <c r="AA261" s="16">
        <f t="shared" si="86"/>
        <v>0</v>
      </c>
      <c r="AB261" s="2">
        <f t="shared" si="90"/>
        <v>96426.48088524054</v>
      </c>
      <c r="AE261" s="16" t="str">
        <f t="shared" si="87"/>
        <v/>
      </c>
      <c r="AG261" s="16">
        <f t="shared" si="93"/>
        <v>51.874722073321131</v>
      </c>
      <c r="AH261" s="24">
        <f t="shared" si="91"/>
        <v>54.806966656179632</v>
      </c>
      <c r="AL261" s="2">
        <f t="shared" si="94"/>
        <v>58.471068427244184</v>
      </c>
      <c r="AM261" s="27">
        <f t="shared" si="95"/>
        <v>-6.2665209814385503E-2</v>
      </c>
      <c r="AN261" s="35">
        <v>0</v>
      </c>
      <c r="AP261" s="2" t="str">
        <f t="shared" si="92"/>
        <v/>
      </c>
    </row>
    <row r="262" spans="1:42" x14ac:dyDescent="0.25">
      <c r="A262" s="49">
        <v>38384</v>
      </c>
      <c r="B262" s="47">
        <v>1189.4100000000001</v>
      </c>
      <c r="C262" s="27">
        <f t="shared" si="79"/>
        <v>6.8908886198753017E-3</v>
      </c>
      <c r="D262" s="27">
        <f t="shared" si="80"/>
        <v>1.788823038359566E-2</v>
      </c>
      <c r="E262" s="5">
        <f t="shared" si="84"/>
        <v>0</v>
      </c>
      <c r="F262" s="44">
        <v>1767.787</v>
      </c>
      <c r="G262" s="45">
        <v>1767.787</v>
      </c>
      <c r="H262" s="48">
        <v>1189.4100000000001</v>
      </c>
      <c r="I262" s="42">
        <v>12.03</v>
      </c>
      <c r="J262" s="16">
        <f t="shared" ref="J262:J325" si="102">I262/100</f>
        <v>0.12029999999999999</v>
      </c>
      <c r="K262" s="16">
        <f t="shared" si="85"/>
        <v>2.3034612106432373E-2</v>
      </c>
      <c r="L262" s="51">
        <f>VLOOKUP(A262,LIBOR!$A$3:B2357,2,1)</f>
        <v>2.5562499999999999</v>
      </c>
      <c r="M262">
        <v>171153.47</v>
      </c>
      <c r="N262" s="2">
        <v>176168.19</v>
      </c>
      <c r="O262" s="16">
        <f t="shared" si="81"/>
        <v>4.7159190631643866E-5</v>
      </c>
      <c r="P262" s="16">
        <f t="shared" si="96"/>
        <v>9.7265387893567617E-2</v>
      </c>
      <c r="Q262" s="2">
        <f t="shared" si="82"/>
        <v>13.360000000000003</v>
      </c>
      <c r="R262" s="2">
        <f t="shared" si="83"/>
        <v>13.438000000000002</v>
      </c>
      <c r="S262" s="16">
        <f t="shared" si="97"/>
        <v>-1</v>
      </c>
      <c r="T262" s="16">
        <f t="shared" si="98"/>
        <v>0</v>
      </c>
      <c r="U262" s="16">
        <f>VLOOKUP(P262,Table!$D$6:$G$15,MATCH(VALUE(T262)&amp;"E",Table!$D$5:$G$5,0),1)*IF(Y262=1,0,1)</f>
        <v>0.97499999999999998</v>
      </c>
      <c r="V262" s="16">
        <f t="shared" si="99"/>
        <v>2.5000000000000022E-2</v>
      </c>
      <c r="W262" s="16">
        <f t="shared" si="88"/>
        <v>93294.764676151812</v>
      </c>
      <c r="X262" s="16">
        <f t="shared" si="100"/>
        <v>1.3194994714655017E-2</v>
      </c>
      <c r="Y262" s="16">
        <f t="shared" si="89"/>
        <v>0</v>
      </c>
      <c r="Z262" s="16">
        <f t="shared" si="101"/>
        <v>0</v>
      </c>
      <c r="AA262" s="16">
        <f t="shared" si="86"/>
        <v>0</v>
      </c>
      <c r="AB262" s="2">
        <f t="shared" si="90"/>
        <v>96996.668001714279</v>
      </c>
      <c r="AE262" s="16" t="str">
        <f t="shared" si="87"/>
        <v/>
      </c>
      <c r="AG262" s="16">
        <f t="shared" si="93"/>
        <v>52.181466630680482</v>
      </c>
      <c r="AH262" s="24">
        <f t="shared" si="91"/>
        <v>55.129615185157128</v>
      </c>
      <c r="AL262" s="2">
        <f t="shared" si="94"/>
        <v>58.471068427244184</v>
      </c>
      <c r="AM262" s="27">
        <f t="shared" si="95"/>
        <v>-5.7147121336509232E-2</v>
      </c>
      <c r="AN262" s="35">
        <v>0</v>
      </c>
      <c r="AP262" s="2" t="str">
        <f t="shared" si="92"/>
        <v/>
      </c>
    </row>
    <row r="263" spans="1:42" x14ac:dyDescent="0.25">
      <c r="A263" s="49">
        <v>38385</v>
      </c>
      <c r="B263" s="47">
        <v>1193.19</v>
      </c>
      <c r="C263" s="27">
        <f t="shared" ref="C263:C326" si="103">B263/B262-1</f>
        <v>3.1780462582289282E-3</v>
      </c>
      <c r="D263" s="27">
        <f t="shared" si="80"/>
        <v>1.6222086674261949E-2</v>
      </c>
      <c r="E263" s="5">
        <f t="shared" si="84"/>
        <v>0</v>
      </c>
      <c r="F263" s="44">
        <v>1773.627</v>
      </c>
      <c r="G263" s="45">
        <v>1773.627</v>
      </c>
      <c r="H263" s="48">
        <v>1193.19</v>
      </c>
      <c r="I263" s="42">
        <v>11.66</v>
      </c>
      <c r="J263" s="16">
        <f t="shared" si="102"/>
        <v>0.1166</v>
      </c>
      <c r="K263" s="16">
        <f t="shared" si="85"/>
        <v>1.6596675108582815E-2</v>
      </c>
      <c r="L263" s="51">
        <f>VLOOKUP(A263,LIBOR!$A$3:B2358,2,1)</f>
        <v>2.5449999999999999</v>
      </c>
      <c r="M263">
        <v>163418.12</v>
      </c>
      <c r="N263" s="2">
        <v>168194.05</v>
      </c>
      <c r="O263" s="16">
        <f t="shared" si="81"/>
        <v>1.0067973061472309E-5</v>
      </c>
      <c r="P263" s="16">
        <f t="shared" si="96"/>
        <v>0.10000332489141718</v>
      </c>
      <c r="Q263" s="2">
        <f t="shared" si="82"/>
        <v>12.953999999999999</v>
      </c>
      <c r="R263" s="2">
        <f t="shared" si="83"/>
        <v>13.335500000000001</v>
      </c>
      <c r="S263" s="16">
        <f t="shared" si="97"/>
        <v>-1</v>
      </c>
      <c r="T263" s="16">
        <f t="shared" si="98"/>
        <v>0</v>
      </c>
      <c r="U263" s="16">
        <f>VLOOKUP(P263,Table!$D$6:$G$15,MATCH(VALUE(T263)&amp;"E",Table!$D$5:$G$5,0),1)*IF(Y263=1,0,1)</f>
        <v>0.9</v>
      </c>
      <c r="V263" s="16">
        <f t="shared" si="99"/>
        <v>9.9999999999999978E-2</v>
      </c>
      <c r="W263" s="16">
        <f t="shared" si="88"/>
        <v>93478.274186572467</v>
      </c>
      <c r="X263" s="16">
        <f t="shared" si="100"/>
        <v>1.5403225858651837E-2</v>
      </c>
      <c r="Y263" s="16">
        <f t="shared" si="89"/>
        <v>0</v>
      </c>
      <c r="Z263" s="16">
        <f t="shared" si="101"/>
        <v>0</v>
      </c>
      <c r="AA263" s="16">
        <f t="shared" si="86"/>
        <v>0</v>
      </c>
      <c r="AB263" s="2">
        <f t="shared" si="90"/>
        <v>97199.496882085863</v>
      </c>
      <c r="AE263" s="16" t="str">
        <f t="shared" si="87"/>
        <v/>
      </c>
      <c r="AG263" s="16">
        <f t="shared" si="93"/>
        <v>52.290582837153281</v>
      </c>
      <c r="AH263" s="24">
        <f t="shared" si="91"/>
        <v>55.243458358312559</v>
      </c>
      <c r="AL263" s="2">
        <f t="shared" si="94"/>
        <v>58.471068427244184</v>
      </c>
      <c r="AM263" s="27">
        <f t="shared" si="95"/>
        <v>-5.5200121286440251E-2</v>
      </c>
      <c r="AN263" s="35">
        <v>0</v>
      </c>
      <c r="AP263" s="2" t="str">
        <f t="shared" si="92"/>
        <v/>
      </c>
    </row>
    <row r="264" spans="1:42" x14ac:dyDescent="0.25">
      <c r="A264" s="49">
        <v>38386</v>
      </c>
      <c r="B264" s="47">
        <v>1189.8900000000001</v>
      </c>
      <c r="C264" s="27">
        <f t="shared" si="103"/>
        <v>-2.765695320946282E-3</v>
      </c>
      <c r="D264" s="27">
        <f t="shared" si="80"/>
        <v>1.3047557127076947E-2</v>
      </c>
      <c r="E264" s="5">
        <f t="shared" si="84"/>
        <v>0</v>
      </c>
      <c r="F264" s="44">
        <v>1769.261</v>
      </c>
      <c r="G264" s="45">
        <v>1769.261</v>
      </c>
      <c r="H264" s="48">
        <v>1189.8900000000001</v>
      </c>
      <c r="I264" s="42">
        <v>11.79</v>
      </c>
      <c r="J264" s="16">
        <f t="shared" si="102"/>
        <v>0.11789999999999999</v>
      </c>
      <c r="K264" s="16">
        <f t="shared" si="85"/>
        <v>1.742464907458284E-2</v>
      </c>
      <c r="L264" s="51">
        <f>VLOOKUP(A264,LIBOR!$A$3:B2359,2,1)</f>
        <v>2.54</v>
      </c>
      <c r="M264">
        <v>162371.18</v>
      </c>
      <c r="N264" s="2">
        <v>167104.92000000001</v>
      </c>
      <c r="O264" s="16">
        <f t="shared" si="81"/>
        <v>7.6702793748744302E-6</v>
      </c>
      <c r="P264" s="16">
        <f t="shared" si="96"/>
        <v>0.10047535092541715</v>
      </c>
      <c r="Q264" s="2">
        <f t="shared" si="82"/>
        <v>12.597999999999999</v>
      </c>
      <c r="R264" s="2">
        <f t="shared" si="83"/>
        <v>13.219500000000002</v>
      </c>
      <c r="S264" s="16">
        <f t="shared" si="97"/>
        <v>-1</v>
      </c>
      <c r="T264" s="16">
        <f t="shared" si="98"/>
        <v>0</v>
      </c>
      <c r="U264" s="16">
        <f>VLOOKUP(P264,Table!$D$6:$G$15,MATCH(VALUE(T264)&amp;"E",Table!$D$5:$G$5,0),1)*IF(Y264=1,0,1)</f>
        <v>0.9</v>
      </c>
      <c r="V264" s="16">
        <f t="shared" si="99"/>
        <v>9.9999999999999978E-2</v>
      </c>
      <c r="W264" s="16">
        <f t="shared" si="88"/>
        <v>93185.063734646479</v>
      </c>
      <c r="X264" s="16">
        <f t="shared" si="100"/>
        <v>1.3059360528659081E-2</v>
      </c>
      <c r="Y264" s="16">
        <f t="shared" si="89"/>
        <v>0</v>
      </c>
      <c r="Z264" s="16">
        <f t="shared" si="101"/>
        <v>0</v>
      </c>
      <c r="AA264" s="16">
        <f t="shared" si="86"/>
        <v>0</v>
      </c>
      <c r="AB264" s="2">
        <f t="shared" si="90"/>
        <v>96921.884301240483</v>
      </c>
      <c r="AE264" s="16" t="str">
        <f t="shared" si="87"/>
        <v/>
      </c>
      <c r="AG264" s="16">
        <f t="shared" si="93"/>
        <v>52.141235112926459</v>
      </c>
      <c r="AH264" s="24">
        <f t="shared" si="91"/>
        <v>55.084243156163247</v>
      </c>
      <c r="AL264" s="2">
        <f t="shared" si="94"/>
        <v>58.471068427244184</v>
      </c>
      <c r="AM264" s="27">
        <f t="shared" si="95"/>
        <v>-5.7923095338939801E-2</v>
      </c>
      <c r="AN264" s="35">
        <v>0</v>
      </c>
      <c r="AP264" s="2" t="str">
        <f t="shared" si="92"/>
        <v/>
      </c>
    </row>
    <row r="265" spans="1:42" x14ac:dyDescent="0.25">
      <c r="A265" s="49">
        <v>38387</v>
      </c>
      <c r="B265" s="47">
        <v>1203.03</v>
      </c>
      <c r="C265" s="27">
        <f t="shared" si="103"/>
        <v>1.1043037591710103E-2</v>
      </c>
      <c r="D265" s="27">
        <f t="shared" si="80"/>
        <v>2.6806528480653347E-2</v>
      </c>
      <c r="E265" s="5">
        <f t="shared" si="84"/>
        <v>0</v>
      </c>
      <c r="F265" s="44">
        <v>1788.8150000000001</v>
      </c>
      <c r="G265" s="45">
        <v>1788.8150000000001</v>
      </c>
      <c r="H265" s="48">
        <v>1203.03</v>
      </c>
      <c r="I265" s="42">
        <v>11.21</v>
      </c>
      <c r="J265" s="16">
        <f t="shared" si="102"/>
        <v>0.11210000000000001</v>
      </c>
      <c r="K265" s="16">
        <f t="shared" si="85"/>
        <v>1.5033778639631498E-2</v>
      </c>
      <c r="L265" s="51">
        <f>VLOOKUP(A265,LIBOR!$A$3:B2360,2,1)</f>
        <v>2.5262500000000001</v>
      </c>
      <c r="M265">
        <v>154603.5</v>
      </c>
      <c r="N265" s="2">
        <v>159099.25</v>
      </c>
      <c r="O265" s="16">
        <f t="shared" si="81"/>
        <v>1.2061549210420199E-4</v>
      </c>
      <c r="P265" s="16">
        <f t="shared" si="96"/>
        <v>9.7066221360368507E-2</v>
      </c>
      <c r="Q265" s="2">
        <f t="shared" si="82"/>
        <v>12.308</v>
      </c>
      <c r="R265" s="2">
        <f t="shared" si="83"/>
        <v>13.104500000000002</v>
      </c>
      <c r="S265" s="16">
        <f t="shared" si="97"/>
        <v>-1</v>
      </c>
      <c r="T265" s="16">
        <f t="shared" si="98"/>
        <v>0</v>
      </c>
      <c r="U265" s="16">
        <f>VLOOKUP(P265,Table!$D$6:$G$15,MATCH(VALUE(T265)&amp;"E",Table!$D$5:$G$5,0),1)*IF(Y265=1,0,1)</f>
        <v>0.97499999999999998</v>
      </c>
      <c r="V265" s="16">
        <f t="shared" si="99"/>
        <v>2.5000000000000022E-2</v>
      </c>
      <c r="W265" s="16">
        <f t="shared" si="88"/>
        <v>93664.773859110763</v>
      </c>
      <c r="X265" s="16">
        <f t="shared" si="100"/>
        <v>9.8020951457435945E-3</v>
      </c>
      <c r="Y265" s="16">
        <f t="shared" si="89"/>
        <v>0</v>
      </c>
      <c r="Z265" s="16">
        <f t="shared" si="101"/>
        <v>0</v>
      </c>
      <c r="AA265" s="16">
        <f t="shared" si="86"/>
        <v>0</v>
      </c>
      <c r="AB265" s="2">
        <f t="shared" si="90"/>
        <v>97422.28827464956</v>
      </c>
      <c r="AE265" s="16" t="str">
        <f t="shared" si="87"/>
        <v/>
      </c>
      <c r="AG265" s="16">
        <f t="shared" si="93"/>
        <v>52.410438311121311</v>
      </c>
      <c r="AH265" s="24">
        <f t="shared" si="91"/>
        <v>55.367199890458217</v>
      </c>
      <c r="AL265" s="2">
        <f t="shared" si="94"/>
        <v>58.471068427244184</v>
      </c>
      <c r="AM265" s="27">
        <f t="shared" si="95"/>
        <v>-5.3083834796829876E-2</v>
      </c>
      <c r="AN265" s="35">
        <v>0</v>
      </c>
      <c r="AP265" s="2" t="str">
        <f t="shared" si="92"/>
        <v/>
      </c>
    </row>
    <row r="266" spans="1:42" x14ac:dyDescent="0.25">
      <c r="A266" s="49">
        <v>38390</v>
      </c>
      <c r="B266" s="47">
        <v>1201.72</v>
      </c>
      <c r="C266" s="27">
        <f t="shared" si="103"/>
        <v>-1.0889171508606799E-3</v>
      </c>
      <c r="D266" s="27">
        <f t="shared" si="80"/>
        <v>1.7257359998007371E-2</v>
      </c>
      <c r="E266" s="5">
        <f t="shared" si="84"/>
        <v>0</v>
      </c>
      <c r="F266" s="44">
        <v>1786.921</v>
      </c>
      <c r="G266" s="45">
        <v>1786.921</v>
      </c>
      <c r="H266" s="48">
        <v>1201.72</v>
      </c>
      <c r="I266" s="42">
        <v>11.73</v>
      </c>
      <c r="J266" s="16">
        <f t="shared" si="102"/>
        <v>0.1173</v>
      </c>
      <c r="K266" s="16">
        <f t="shared" si="85"/>
        <v>2.1254841915542236E-2</v>
      </c>
      <c r="L266" s="51">
        <f>VLOOKUP(A266,LIBOR!$A$3:B2361,2,1)</f>
        <v>2.5462500000000001</v>
      </c>
      <c r="M266">
        <v>154965.09</v>
      </c>
      <c r="N266" s="2">
        <v>159438.44</v>
      </c>
      <c r="O266" s="16">
        <f t="shared" si="81"/>
        <v>1.1870330247650854E-6</v>
      </c>
      <c r="P266" s="16">
        <f t="shared" si="96"/>
        <v>9.6045158084457766E-2</v>
      </c>
      <c r="Q266" s="2">
        <f t="shared" si="82"/>
        <v>11.902000000000001</v>
      </c>
      <c r="R266" s="2">
        <f t="shared" si="83"/>
        <v>12.986000000000001</v>
      </c>
      <c r="S266" s="16">
        <f t="shared" si="97"/>
        <v>-1</v>
      </c>
      <c r="T266" s="16">
        <f t="shared" si="98"/>
        <v>0</v>
      </c>
      <c r="U266" s="16">
        <f>VLOOKUP(P266,Table!$D$6:$G$15,MATCH(VALUE(T266)&amp;"E",Table!$D$5:$G$5,0),1)*IF(Y266=1,0,1)</f>
        <v>0.97499999999999998</v>
      </c>
      <c r="V266" s="16">
        <f t="shared" si="99"/>
        <v>2.5000000000000022E-2</v>
      </c>
      <c r="W266" s="16">
        <f t="shared" si="88"/>
        <v>93570.322701030629</v>
      </c>
      <c r="X266" s="16">
        <f t="shared" si="100"/>
        <v>1.7926068255200933E-2</v>
      </c>
      <c r="Y266" s="16">
        <f t="shared" si="89"/>
        <v>0</v>
      </c>
      <c r="Z266" s="16">
        <f t="shared" si="101"/>
        <v>0</v>
      </c>
      <c r="AA266" s="16">
        <f t="shared" si="86"/>
        <v>0</v>
      </c>
      <c r="AB266" s="2">
        <f t="shared" si="90"/>
        <v>97327.41251531319</v>
      </c>
      <c r="AE266" s="16" t="str">
        <f t="shared" si="87"/>
        <v/>
      </c>
      <c r="AG266" s="16">
        <f t="shared" si="93"/>
        <v>52.359397833423834</v>
      </c>
      <c r="AH266" s="24">
        <f t="shared" si="91"/>
        <v>55.308961068486106</v>
      </c>
      <c r="AL266" s="2">
        <f t="shared" si="94"/>
        <v>58.471068427244184</v>
      </c>
      <c r="AM266" s="27">
        <f t="shared" si="95"/>
        <v>-5.4079862807581591E-2</v>
      </c>
      <c r="AN266" s="35">
        <v>0</v>
      </c>
      <c r="AP266" s="2" t="str">
        <f t="shared" si="92"/>
        <v/>
      </c>
    </row>
    <row r="267" spans="1:42" x14ac:dyDescent="0.25">
      <c r="A267" s="49">
        <v>38391</v>
      </c>
      <c r="B267" s="47">
        <v>1202.3</v>
      </c>
      <c r="C267" s="27">
        <f t="shared" si="103"/>
        <v>4.8264154711574747E-4</v>
      </c>
      <c r="D267" s="27">
        <f t="shared" ref="D267:D330" si="104">SUM(C263:C267)</f>
        <v>1.0849112925247817E-2</v>
      </c>
      <c r="E267" s="5">
        <f t="shared" si="84"/>
        <v>0</v>
      </c>
      <c r="F267" s="44">
        <v>1788.1579999999999</v>
      </c>
      <c r="G267" s="45">
        <v>1788.1579999999999</v>
      </c>
      <c r="H267" s="48">
        <v>1202.3</v>
      </c>
      <c r="I267" s="42">
        <v>11.6</v>
      </c>
      <c r="J267" s="16">
        <f t="shared" si="102"/>
        <v>0.11599999999999999</v>
      </c>
      <c r="K267" s="16">
        <f t="shared" si="85"/>
        <v>2.0674407240055398E-2</v>
      </c>
      <c r="L267" s="51">
        <f>VLOOKUP(A267,LIBOR!$A$3:B2362,2,1)</f>
        <v>2.5462500000000001</v>
      </c>
      <c r="M267">
        <v>155775.32</v>
      </c>
      <c r="N267" s="2">
        <v>160261.04</v>
      </c>
      <c r="O267" s="16">
        <f t="shared" si="81"/>
        <v>2.3283048481719117E-7</v>
      </c>
      <c r="P267" s="16">
        <f t="shared" si="96"/>
        <v>9.5325592759944594E-2</v>
      </c>
      <c r="Q267" s="2">
        <f t="shared" si="82"/>
        <v>11.684000000000001</v>
      </c>
      <c r="R267" s="2">
        <f t="shared" si="83"/>
        <v>12.898000000000001</v>
      </c>
      <c r="S267" s="16">
        <f t="shared" si="97"/>
        <v>-1</v>
      </c>
      <c r="T267" s="16">
        <f t="shared" si="98"/>
        <v>0</v>
      </c>
      <c r="U267" s="16">
        <f>VLOOKUP(P267,Table!$D$6:$G$15,MATCH(VALUE(T267)&amp;"E",Table!$D$5:$G$5,0),1)*IF(Y267=1,0,1)</f>
        <v>0.97499999999999998</v>
      </c>
      <c r="V267" s="16">
        <f t="shared" si="99"/>
        <v>2.5000000000000022E-2</v>
      </c>
      <c r="W267" s="16">
        <f t="shared" si="88"/>
        <v>93626.423673168305</v>
      </c>
      <c r="X267" s="16">
        <f t="shared" si="100"/>
        <v>8.8798835958567857E-3</v>
      </c>
      <c r="Y267" s="16">
        <f t="shared" si="89"/>
        <v>0</v>
      </c>
      <c r="Z267" s="16">
        <f t="shared" si="101"/>
        <v>0</v>
      </c>
      <c r="AA267" s="16">
        <f t="shared" si="86"/>
        <v>0</v>
      </c>
      <c r="AB267" s="2">
        <f t="shared" si="90"/>
        <v>97405.825084531607</v>
      </c>
      <c r="AE267" s="16" t="str">
        <f t="shared" si="87"/>
        <v/>
      </c>
      <c r="AG267" s="16">
        <f t="shared" si="93"/>
        <v>52.401581580024533</v>
      </c>
      <c r="AH267" s="24">
        <f t="shared" si="91"/>
        <v>55.352080445028015</v>
      </c>
      <c r="AL267" s="2">
        <f t="shared" si="94"/>
        <v>58.471068427244184</v>
      </c>
      <c r="AM267" s="27">
        <f t="shared" si="95"/>
        <v>-5.3342414737933885E-2</v>
      </c>
      <c r="AN267" s="35">
        <v>0</v>
      </c>
      <c r="AP267" s="2" t="str">
        <f t="shared" si="92"/>
        <v/>
      </c>
    </row>
    <row r="268" spans="1:42" x14ac:dyDescent="0.25">
      <c r="A268" s="49">
        <v>38392</v>
      </c>
      <c r="B268" s="47">
        <v>1191.99</v>
      </c>
      <c r="C268" s="27">
        <f t="shared" si="103"/>
        <v>-8.5752308076186834E-3</v>
      </c>
      <c r="D268" s="27">
        <f t="shared" si="104"/>
        <v>-9.0416414059979466E-4</v>
      </c>
      <c r="E268" s="5">
        <f t="shared" si="84"/>
        <v>0</v>
      </c>
      <c r="F268" s="44">
        <v>1773.2760000000001</v>
      </c>
      <c r="G268" s="45">
        <v>1773.2760000000001</v>
      </c>
      <c r="H268" s="48">
        <v>1191.99</v>
      </c>
      <c r="I268" s="42">
        <v>12</v>
      </c>
      <c r="J268" s="16">
        <f t="shared" si="102"/>
        <v>0.12</v>
      </c>
      <c r="K268" s="16">
        <f t="shared" si="85"/>
        <v>2.5399043512498262E-2</v>
      </c>
      <c r="L268" s="51">
        <f>VLOOKUP(A268,LIBOR!$A$3:B2363,2,1)</f>
        <v>2.5387499999999998</v>
      </c>
      <c r="M268">
        <v>157071.63</v>
      </c>
      <c r="N268" s="2">
        <v>161583.6</v>
      </c>
      <c r="O268" s="16">
        <f t="shared" si="81"/>
        <v>7.4170155098671404E-5</v>
      </c>
      <c r="P268" s="16">
        <f t="shared" si="96"/>
        <v>9.4600956487501733E-2</v>
      </c>
      <c r="Q268" s="2">
        <f t="shared" si="82"/>
        <v>11.598000000000001</v>
      </c>
      <c r="R268" s="2">
        <f t="shared" si="83"/>
        <v>12.8165</v>
      </c>
      <c r="S268" s="16">
        <f t="shared" si="97"/>
        <v>-1</v>
      </c>
      <c r="T268" s="16">
        <f t="shared" si="98"/>
        <v>0</v>
      </c>
      <c r="U268" s="16">
        <f>VLOOKUP(P268,Table!$D$6:$G$15,MATCH(VALUE(T268)&amp;"E",Table!$D$5:$G$5,0),1)*IF(Y268=1,0,1)</f>
        <v>0.97499999999999998</v>
      </c>
      <c r="V268" s="16">
        <f t="shared" si="99"/>
        <v>2.5000000000000022E-2</v>
      </c>
      <c r="W268" s="16">
        <f t="shared" si="88"/>
        <v>92862.943571064912</v>
      </c>
      <c r="X268" s="16">
        <f t="shared" si="100"/>
        <v>3.5549582891147846E-3</v>
      </c>
      <c r="Y268" s="16">
        <f t="shared" si="89"/>
        <v>0</v>
      </c>
      <c r="Z268" s="16">
        <f t="shared" si="101"/>
        <v>0</v>
      </c>
      <c r="AA268" s="16">
        <f t="shared" si="86"/>
        <v>0</v>
      </c>
      <c r="AB268" s="2">
        <f t="shared" si="90"/>
        <v>96635.693146950332</v>
      </c>
      <c r="AE268" s="16" t="str">
        <f t="shared" si="87"/>
        <v/>
      </c>
      <c r="AG268" s="16">
        <f t="shared" si="93"/>
        <v>51.987272358583979</v>
      </c>
      <c r="AH268" s="24">
        <f t="shared" si="91"/>
        <v>54.913014042932119</v>
      </c>
      <c r="AL268" s="2">
        <f t="shared" si="94"/>
        <v>58.471068427244184</v>
      </c>
      <c r="AM268" s="27">
        <f t="shared" si="95"/>
        <v>-6.085153700824486E-2</v>
      </c>
      <c r="AN268" s="35">
        <v>0</v>
      </c>
      <c r="AP268" s="2" t="str">
        <f t="shared" si="92"/>
        <v/>
      </c>
    </row>
    <row r="269" spans="1:42" x14ac:dyDescent="0.25">
      <c r="A269" s="49">
        <v>38393</v>
      </c>
      <c r="B269" s="47">
        <v>1197.01</v>
      </c>
      <c r="C269" s="27">
        <f t="shared" si="103"/>
        <v>4.2114447268852828E-3</v>
      </c>
      <c r="D269" s="27">
        <f t="shared" si="104"/>
        <v>6.0729759072317702E-3</v>
      </c>
      <c r="E269" s="5">
        <f t="shared" si="84"/>
        <v>0</v>
      </c>
      <c r="F269" s="44">
        <v>1780.8040000000001</v>
      </c>
      <c r="G269" s="45">
        <v>1780.8040000000001</v>
      </c>
      <c r="H269" s="48">
        <v>1197.01</v>
      </c>
      <c r="I269" s="42">
        <v>11.51</v>
      </c>
      <c r="J269" s="16">
        <f t="shared" si="102"/>
        <v>0.11509999999999999</v>
      </c>
      <c r="K269" s="16">
        <f t="shared" si="85"/>
        <v>1.6229210477742798E-2</v>
      </c>
      <c r="L269" s="51">
        <f>VLOOKUP(A269,LIBOR!$A$3:B2364,2,1)</f>
        <v>2.5425</v>
      </c>
      <c r="M269">
        <v>154438.96</v>
      </c>
      <c r="N269" s="2">
        <v>158864.14000000001</v>
      </c>
      <c r="O269" s="16">
        <f t="shared" si="81"/>
        <v>1.7661858641570286E-5</v>
      </c>
      <c r="P269" s="16">
        <f t="shared" si="96"/>
        <v>9.8870789522257196E-2</v>
      </c>
      <c r="Q269" s="2">
        <f t="shared" si="82"/>
        <v>11.666</v>
      </c>
      <c r="R269" s="2">
        <f t="shared" si="83"/>
        <v>12.757000000000001</v>
      </c>
      <c r="S269" s="16">
        <f t="shared" si="97"/>
        <v>-1</v>
      </c>
      <c r="T269" s="16">
        <f t="shared" si="98"/>
        <v>0</v>
      </c>
      <c r="U269" s="16">
        <f>VLOOKUP(P269,Table!$D$6:$G$15,MATCH(VALUE(T269)&amp;"E",Table!$D$5:$G$5,0),1)*IF(Y269=1,0,1)</f>
        <v>0.97499999999999998</v>
      </c>
      <c r="V269" s="16">
        <f t="shared" si="99"/>
        <v>2.5000000000000022E-2</v>
      </c>
      <c r="W269" s="16">
        <f t="shared" si="88"/>
        <v>93205.181347618709</v>
      </c>
      <c r="X269" s="16">
        <f t="shared" si="100"/>
        <v>-6.5826056467347405E-3</v>
      </c>
      <c r="Y269" s="16">
        <f t="shared" si="89"/>
        <v>0</v>
      </c>
      <c r="Z269" s="16">
        <f t="shared" si="101"/>
        <v>0</v>
      </c>
      <c r="AA269" s="16">
        <f t="shared" si="86"/>
        <v>0</v>
      </c>
      <c r="AB269" s="2">
        <f t="shared" si="90"/>
        <v>96995.187105041492</v>
      </c>
      <c r="AE269" s="16" t="str">
        <f t="shared" si="87"/>
        <v/>
      </c>
      <c r="AG269" s="16">
        <f t="shared" si="93"/>
        <v>52.180669950114989</v>
      </c>
      <c r="AH269" s="24">
        <f t="shared" si="91"/>
        <v>55.115861111699594</v>
      </c>
      <c r="AL269" s="2">
        <f t="shared" si="94"/>
        <v>58.471068427244184</v>
      </c>
      <c r="AM269" s="27">
        <f t="shared" si="95"/>
        <v>-5.7382350037258001E-2</v>
      </c>
      <c r="AN269" s="35">
        <v>0</v>
      </c>
      <c r="AP269" s="2" t="str">
        <f t="shared" si="92"/>
        <v/>
      </c>
    </row>
    <row r="270" spans="1:42" x14ac:dyDescent="0.25">
      <c r="A270" s="49">
        <v>38394</v>
      </c>
      <c r="B270" s="47">
        <v>1205.3</v>
      </c>
      <c r="C270" s="27">
        <f t="shared" si="103"/>
        <v>6.925589594071857E-3</v>
      </c>
      <c r="D270" s="27">
        <f t="shared" si="104"/>
        <v>1.9555279095935241E-3</v>
      </c>
      <c r="E270" s="5">
        <f t="shared" si="84"/>
        <v>0</v>
      </c>
      <c r="F270" s="44">
        <v>1793.54</v>
      </c>
      <c r="G270" s="45">
        <v>1793.54</v>
      </c>
      <c r="H270" s="48">
        <v>1205.3</v>
      </c>
      <c r="I270" s="42">
        <v>11.43</v>
      </c>
      <c r="J270" s="16">
        <f t="shared" si="102"/>
        <v>0.1143</v>
      </c>
      <c r="K270" s="16">
        <f t="shared" si="85"/>
        <v>1.5083020329840727E-2</v>
      </c>
      <c r="L270" s="51">
        <f>VLOOKUP(A270,LIBOR!$A$3:B2365,2,1)</f>
        <v>2.5437500000000002</v>
      </c>
      <c r="M270">
        <v>150536.79</v>
      </c>
      <c r="N270" s="2">
        <v>154839.18</v>
      </c>
      <c r="O270" s="16">
        <f t="shared" si="81"/>
        <v>4.7633709313315097E-5</v>
      </c>
      <c r="P270" s="16">
        <f t="shared" si="96"/>
        <v>9.9216979670159272E-2</v>
      </c>
      <c r="Q270" s="2">
        <f t="shared" si="82"/>
        <v>11.61</v>
      </c>
      <c r="R270" s="2">
        <f t="shared" si="83"/>
        <v>12.704499999999999</v>
      </c>
      <c r="S270" s="16">
        <f t="shared" si="97"/>
        <v>-1</v>
      </c>
      <c r="T270" s="16">
        <f t="shared" si="98"/>
        <v>0</v>
      </c>
      <c r="U270" s="16">
        <f>VLOOKUP(P270,Table!$D$6:$G$15,MATCH(VALUE(T270)&amp;"E",Table!$D$5:$G$5,0),1)*IF(Y270=1,0,1)</f>
        <v>0.97499999999999998</v>
      </c>
      <c r="V270" s="16">
        <f t="shared" si="99"/>
        <v>2.5000000000000022E-2</v>
      </c>
      <c r="W270" s="16">
        <f t="shared" si="88"/>
        <v>93775.508819455121</v>
      </c>
      <c r="X270" s="16">
        <f t="shared" si="100"/>
        <v>2.1588881485889999E-4</v>
      </c>
      <c r="Y270" s="16">
        <f t="shared" si="89"/>
        <v>0</v>
      </c>
      <c r="Z270" s="16">
        <f t="shared" si="101"/>
        <v>0</v>
      </c>
      <c r="AA270" s="16">
        <f t="shared" si="86"/>
        <v>0</v>
      </c>
      <c r="AB270" s="2">
        <f t="shared" si="90"/>
        <v>97610.268650752245</v>
      </c>
      <c r="AE270" s="16" t="str">
        <f t="shared" si="87"/>
        <v/>
      </c>
      <c r="AG270" s="16">
        <f t="shared" si="93"/>
        <v>52.51156644185928</v>
      </c>
      <c r="AH270" s="24">
        <f t="shared" si="91"/>
        <v>55.463927092449055</v>
      </c>
      <c r="AL270" s="2">
        <f t="shared" si="94"/>
        <v>58.471068427244184</v>
      </c>
      <c r="AM270" s="27">
        <f t="shared" si="95"/>
        <v>-5.1429560219802162E-2</v>
      </c>
      <c r="AN270" s="35">
        <v>0</v>
      </c>
      <c r="AP270" s="2" t="str">
        <f t="shared" si="92"/>
        <v/>
      </c>
    </row>
    <row r="271" spans="1:42" x14ac:dyDescent="0.25">
      <c r="A271" s="49">
        <v>38397</v>
      </c>
      <c r="B271" s="47">
        <v>1206.1400000000001</v>
      </c>
      <c r="C271" s="27">
        <f t="shared" si="103"/>
        <v>6.9692192815073994E-4</v>
      </c>
      <c r="D271" s="27">
        <f t="shared" si="104"/>
        <v>3.7413669886049439E-3</v>
      </c>
      <c r="E271" s="5">
        <f t="shared" si="84"/>
        <v>0</v>
      </c>
      <c r="F271" s="44">
        <v>1794.981</v>
      </c>
      <c r="G271" s="45">
        <v>1794.981</v>
      </c>
      <c r="H271" s="48">
        <v>1206.1400000000001</v>
      </c>
      <c r="I271" s="42">
        <v>11.52</v>
      </c>
      <c r="J271" s="16">
        <f t="shared" si="102"/>
        <v>0.1152</v>
      </c>
      <c r="K271" s="16">
        <f t="shared" si="85"/>
        <v>1.539591426680717E-2</v>
      </c>
      <c r="L271" s="51">
        <f>VLOOKUP(A271,LIBOR!$A$3:B2366,2,1)</f>
        <v>2.5637500000000002</v>
      </c>
      <c r="M271">
        <v>152063.78</v>
      </c>
      <c r="N271" s="2">
        <v>156377.71</v>
      </c>
      <c r="O271" s="16">
        <f t="shared" si="81"/>
        <v>4.8536189494464014E-7</v>
      </c>
      <c r="P271" s="16">
        <f t="shared" si="96"/>
        <v>9.9804085733192827E-2</v>
      </c>
      <c r="Q271" s="2">
        <f t="shared" si="82"/>
        <v>11.654</v>
      </c>
      <c r="R271" s="2">
        <f t="shared" si="83"/>
        <v>12.633999999999999</v>
      </c>
      <c r="S271" s="16">
        <f t="shared" si="97"/>
        <v>-1</v>
      </c>
      <c r="T271" s="16">
        <f t="shared" si="98"/>
        <v>-1</v>
      </c>
      <c r="U271" s="16">
        <f>VLOOKUP(P271,Table!$D$6:$G$15,MATCH(VALUE(T271)&amp;"E",Table!$D$5:$G$5,0),1)*IF(Y271=1,0,1)</f>
        <v>0.97499999999999998</v>
      </c>
      <c r="V271" s="16">
        <f t="shared" si="99"/>
        <v>2.5000000000000022E-2</v>
      </c>
      <c r="W271" s="16">
        <f t="shared" si="88"/>
        <v>93862.523734412927</v>
      </c>
      <c r="X271" s="16">
        <f t="shared" si="100"/>
        <v>1.1822476666727422E-3</v>
      </c>
      <c r="Y271" s="16">
        <f t="shared" si="89"/>
        <v>0</v>
      </c>
      <c r="Z271" s="16">
        <f t="shared" si="101"/>
        <v>0</v>
      </c>
      <c r="AA271" s="16">
        <f t="shared" si="86"/>
        <v>0</v>
      </c>
      <c r="AB271" s="2">
        <f t="shared" si="90"/>
        <v>97711.485020170556</v>
      </c>
      <c r="AE271" s="16" t="str">
        <f t="shared" si="87"/>
        <v/>
      </c>
      <c r="AG271" s="16">
        <f t="shared" si="93"/>
        <v>52.5660179886195</v>
      </c>
      <c r="AH271" s="24">
        <f t="shared" si="91"/>
        <v>55.517104948580915</v>
      </c>
      <c r="AL271" s="2">
        <f t="shared" si="94"/>
        <v>58.471068427244184</v>
      </c>
      <c r="AM271" s="27">
        <f t="shared" si="95"/>
        <v>-5.0520087252021062E-2</v>
      </c>
      <c r="AN271" s="35">
        <v>0</v>
      </c>
      <c r="AP271" s="2" t="str">
        <f t="shared" si="92"/>
        <v/>
      </c>
    </row>
    <row r="272" spans="1:42" x14ac:dyDescent="0.25">
      <c r="A272" s="49">
        <v>38398</v>
      </c>
      <c r="B272" s="47">
        <v>1210.1199999999999</v>
      </c>
      <c r="C272" s="27">
        <f t="shared" si="103"/>
        <v>3.2997827781184874E-3</v>
      </c>
      <c r="D272" s="27">
        <f t="shared" si="104"/>
        <v>6.5585082196076838E-3</v>
      </c>
      <c r="E272" s="5">
        <f t="shared" si="84"/>
        <v>0</v>
      </c>
      <c r="F272" s="44">
        <v>1801.0619999999999</v>
      </c>
      <c r="G272" s="45">
        <v>1801.0619999999999</v>
      </c>
      <c r="H272" s="48">
        <v>1210.1199999999999</v>
      </c>
      <c r="I272" s="42">
        <v>11.27</v>
      </c>
      <c r="J272" s="16">
        <f t="shared" si="102"/>
        <v>0.11269999999999999</v>
      </c>
      <c r="K272" s="16">
        <f t="shared" si="85"/>
        <v>1.3778011466590315E-2</v>
      </c>
      <c r="L272" s="51">
        <f>VLOOKUP(A272,LIBOR!$A$3:B2367,2,1)</f>
        <v>2.605</v>
      </c>
      <c r="M272">
        <v>152361.54999999999</v>
      </c>
      <c r="N272" s="2">
        <v>156672.85999999999</v>
      </c>
      <c r="O272" s="16">
        <f t="shared" si="81"/>
        <v>1.0852744834702462E-5</v>
      </c>
      <c r="P272" s="16">
        <f t="shared" si="96"/>
        <v>9.892198853340968E-2</v>
      </c>
      <c r="Q272" s="2">
        <f t="shared" si="82"/>
        <v>11.612</v>
      </c>
      <c r="R272" s="2">
        <f t="shared" si="83"/>
        <v>12.5885</v>
      </c>
      <c r="S272" s="16">
        <f t="shared" si="97"/>
        <v>-1</v>
      </c>
      <c r="T272" s="16">
        <f t="shared" si="98"/>
        <v>-1</v>
      </c>
      <c r="U272" s="16">
        <f>VLOOKUP(P272,Table!$D$6:$G$15,MATCH(VALUE(T272)&amp;"E",Table!$D$5:$G$5,0),1)*IF(Y272=1,0,1)</f>
        <v>0.97499999999999998</v>
      </c>
      <c r="V272" s="16">
        <f t="shared" si="99"/>
        <v>2.5000000000000022E-2</v>
      </c>
      <c r="W272" s="16">
        <f t="shared" si="88"/>
        <v>94168.935469109405</v>
      </c>
      <c r="X272" s="16">
        <f t="shared" si="100"/>
        <v>3.1227960420305845E-3</v>
      </c>
      <c r="Y272" s="16">
        <f t="shared" si="89"/>
        <v>0</v>
      </c>
      <c r="Z272" s="16">
        <f t="shared" si="101"/>
        <v>0</v>
      </c>
      <c r="AA272" s="16">
        <f t="shared" si="86"/>
        <v>0</v>
      </c>
      <c r="AB272" s="2">
        <f t="shared" si="90"/>
        <v>98039.017815625775</v>
      </c>
      <c r="AE272" s="16" t="str">
        <f t="shared" si="87"/>
        <v/>
      </c>
      <c r="AG272" s="16">
        <f t="shared" si="93"/>
        <v>52.742221377752387</v>
      </c>
      <c r="AH272" s="24">
        <f t="shared" si="91"/>
        <v>55.701750689593084</v>
      </c>
      <c r="AL272" s="2">
        <f t="shared" si="94"/>
        <v>58.471068427244184</v>
      </c>
      <c r="AM272" s="27">
        <f t="shared" si="95"/>
        <v>-4.7362188038294062E-2</v>
      </c>
      <c r="AN272" s="35">
        <v>0</v>
      </c>
      <c r="AP272" s="2" t="str">
        <f t="shared" si="92"/>
        <v/>
      </c>
    </row>
    <row r="273" spans="1:42" x14ac:dyDescent="0.25">
      <c r="A273" s="49">
        <v>38399</v>
      </c>
      <c r="B273" s="47">
        <v>1210.3399999999999</v>
      </c>
      <c r="C273" s="27">
        <f t="shared" si="103"/>
        <v>1.8180015205104816E-4</v>
      </c>
      <c r="D273" s="27">
        <f t="shared" si="104"/>
        <v>1.5315539179277415E-2</v>
      </c>
      <c r="E273" s="5">
        <f t="shared" si="84"/>
        <v>0</v>
      </c>
      <c r="F273" s="44">
        <v>1801.586</v>
      </c>
      <c r="G273" s="45">
        <v>1801.586</v>
      </c>
      <c r="H273" s="48">
        <v>1210.3399999999999</v>
      </c>
      <c r="I273" s="42">
        <v>11.1</v>
      </c>
      <c r="J273" s="16">
        <f t="shared" si="102"/>
        <v>0.111</v>
      </c>
      <c r="K273" s="16">
        <f t="shared" si="85"/>
        <v>1.5872044256221407E-2</v>
      </c>
      <c r="L273" s="51">
        <f>VLOOKUP(A273,LIBOR!$A$3:B2368,2,1)</f>
        <v>2.5499999999999998</v>
      </c>
      <c r="M273">
        <v>151736.44</v>
      </c>
      <c r="N273" s="2">
        <v>156018.97</v>
      </c>
      <c r="O273" s="16">
        <f t="shared" si="81"/>
        <v>3.3045287556466095E-8</v>
      </c>
      <c r="P273" s="16">
        <f t="shared" si="96"/>
        <v>9.5127955743778594E-2</v>
      </c>
      <c r="Q273" s="2">
        <f t="shared" si="82"/>
        <v>11.545999999999998</v>
      </c>
      <c r="R273" s="2">
        <f t="shared" si="83"/>
        <v>12.528499999999999</v>
      </c>
      <c r="S273" s="16">
        <f t="shared" si="97"/>
        <v>-1</v>
      </c>
      <c r="T273" s="16">
        <f t="shared" si="98"/>
        <v>-1</v>
      </c>
      <c r="U273" s="16">
        <f>VLOOKUP(P273,Table!$D$6:$G$15,MATCH(VALUE(T273)&amp;"E",Table!$D$5:$G$5,0),1)*IF(Y273=1,0,1)</f>
        <v>0.97499999999999998</v>
      </c>
      <c r="V273" s="16">
        <f t="shared" si="99"/>
        <v>2.5000000000000022E-2</v>
      </c>
      <c r="W273" s="16">
        <f t="shared" si="88"/>
        <v>94175.801808723103</v>
      </c>
      <c r="X273" s="16">
        <f t="shared" si="100"/>
        <v>5.7944304039092565E-3</v>
      </c>
      <c r="Y273" s="16">
        <f t="shared" si="89"/>
        <v>0</v>
      </c>
      <c r="Z273" s="16">
        <f t="shared" si="101"/>
        <v>0</v>
      </c>
      <c r="AA273" s="16">
        <f t="shared" si="86"/>
        <v>0</v>
      </c>
      <c r="AB273" s="2">
        <f t="shared" si="90"/>
        <v>98056.772270083253</v>
      </c>
      <c r="AE273" s="16" t="str">
        <f t="shared" si="87"/>
        <v/>
      </c>
      <c r="AG273" s="16">
        <f t="shared" si="93"/>
        <v>52.751772772577645</v>
      </c>
      <c r="AH273" s="24">
        <f t="shared" si="91"/>
        <v>55.710388008608724</v>
      </c>
      <c r="AL273" s="2">
        <f t="shared" si="94"/>
        <v>58.471068427244184</v>
      </c>
      <c r="AM273" s="27">
        <f t="shared" si="95"/>
        <v>-4.721446850369404E-2</v>
      </c>
      <c r="AN273" s="35">
        <v>0</v>
      </c>
      <c r="AP273" s="2" t="str">
        <f t="shared" si="92"/>
        <v/>
      </c>
    </row>
    <row r="274" spans="1:42" x14ac:dyDescent="0.25">
      <c r="A274" s="49">
        <v>38400</v>
      </c>
      <c r="B274" s="47">
        <v>1200.75</v>
      </c>
      <c r="C274" s="27">
        <f t="shared" si="103"/>
        <v>-7.9233934266403905E-3</v>
      </c>
      <c r="D274" s="27">
        <f t="shared" si="104"/>
        <v>3.1807010257517421E-3</v>
      </c>
      <c r="E274" s="5">
        <f t="shared" si="84"/>
        <v>0</v>
      </c>
      <c r="F274" s="44">
        <v>1787.412</v>
      </c>
      <c r="G274" s="45">
        <v>1787.412</v>
      </c>
      <c r="H274" s="48">
        <v>1200.75</v>
      </c>
      <c r="I274" s="42">
        <v>11.77</v>
      </c>
      <c r="J274" s="16">
        <f t="shared" si="102"/>
        <v>0.1177</v>
      </c>
      <c r="K274" s="16">
        <f t="shared" si="85"/>
        <v>2.4752756488862701E-2</v>
      </c>
      <c r="L274" s="51">
        <f>VLOOKUP(A274,LIBOR!$A$3:B2369,2,1)</f>
        <v>2.5462500000000001</v>
      </c>
      <c r="M274">
        <v>153207.72</v>
      </c>
      <c r="N274" s="2">
        <v>157520.73000000001</v>
      </c>
      <c r="O274" s="16">
        <f t="shared" si="81"/>
        <v>6.328123444421413E-5</v>
      </c>
      <c r="P274" s="16">
        <f t="shared" si="96"/>
        <v>9.2947243511137298E-2</v>
      </c>
      <c r="Q274" s="2">
        <f t="shared" si="82"/>
        <v>11.365999999999998</v>
      </c>
      <c r="R274" s="2">
        <f t="shared" si="83"/>
        <v>12.424499999999998</v>
      </c>
      <c r="S274" s="16">
        <f t="shared" si="97"/>
        <v>-1</v>
      </c>
      <c r="T274" s="16">
        <f t="shared" si="98"/>
        <v>-1</v>
      </c>
      <c r="U274" s="16">
        <f>VLOOKUP(P274,Table!$D$6:$G$15,MATCH(VALUE(T274)&amp;"E",Table!$D$5:$G$5,0),1)*IF(Y274=1,0,1)</f>
        <v>0.97499999999999998</v>
      </c>
      <c r="V274" s="16">
        <f t="shared" si="99"/>
        <v>2.5000000000000022E-2</v>
      </c>
      <c r="W274" s="16">
        <f t="shared" si="88"/>
        <v>93470.926898466118</v>
      </c>
      <c r="X274" s="16">
        <f t="shared" si="100"/>
        <v>1.4137590164299496E-2</v>
      </c>
      <c r="Y274" s="16">
        <f t="shared" si="89"/>
        <v>0</v>
      </c>
      <c r="Z274" s="16">
        <f t="shared" si="101"/>
        <v>0</v>
      </c>
      <c r="AA274" s="16">
        <f t="shared" si="86"/>
        <v>0</v>
      </c>
      <c r="AB274" s="2">
        <f t="shared" si="90"/>
        <v>97328.365644483332</v>
      </c>
      <c r="AE274" s="16" t="str">
        <f t="shared" si="87"/>
        <v/>
      </c>
      <c r="AG274" s="16">
        <f t="shared" si="93"/>
        <v>52.359910589985589</v>
      </c>
      <c r="AH274" s="24">
        <f t="shared" si="91"/>
        <v>55.295108772128486</v>
      </c>
      <c r="AL274" s="2">
        <f t="shared" si="94"/>
        <v>58.471068427244184</v>
      </c>
      <c r="AM274" s="27">
        <f t="shared" si="95"/>
        <v>-5.4316771363047023E-2</v>
      </c>
      <c r="AN274" s="35">
        <v>0</v>
      </c>
      <c r="AP274" s="2" t="str">
        <f t="shared" si="92"/>
        <v/>
      </c>
    </row>
    <row r="275" spans="1:42" x14ac:dyDescent="0.25">
      <c r="A275" s="49">
        <v>38401</v>
      </c>
      <c r="B275" s="47">
        <v>1201.5899999999999</v>
      </c>
      <c r="C275" s="27">
        <f t="shared" si="103"/>
        <v>6.9956277326665983E-4</v>
      </c>
      <c r="D275" s="27">
        <f t="shared" si="104"/>
        <v>-3.0453257950534551E-3</v>
      </c>
      <c r="E275" s="5">
        <f t="shared" si="84"/>
        <v>0</v>
      </c>
      <c r="F275" s="44">
        <v>1788.654</v>
      </c>
      <c r="G275" s="45">
        <v>1788.654</v>
      </c>
      <c r="H275" s="48">
        <v>1201.5899999999999</v>
      </c>
      <c r="I275" s="42">
        <v>11.18</v>
      </c>
      <c r="J275" s="16">
        <f t="shared" si="102"/>
        <v>0.1118</v>
      </c>
      <c r="K275" s="16">
        <f t="shared" si="85"/>
        <v>2.0683793966721806E-2</v>
      </c>
      <c r="L275" s="51">
        <f>VLOOKUP(A275,LIBOR!$A$3:B2370,2,1)</f>
        <v>2.5237500000000002</v>
      </c>
      <c r="M275">
        <v>153314.65</v>
      </c>
      <c r="N275" s="2">
        <v>157619.51999999999</v>
      </c>
      <c r="O275" s="16">
        <f t="shared" si="81"/>
        <v>4.8904593546523441E-7</v>
      </c>
      <c r="P275" s="16">
        <f t="shared" si="96"/>
        <v>9.1116206033278191E-2</v>
      </c>
      <c r="Q275" s="2">
        <f t="shared" si="82"/>
        <v>11.418000000000001</v>
      </c>
      <c r="R275" s="2">
        <f t="shared" si="83"/>
        <v>12.3215</v>
      </c>
      <c r="S275" s="16">
        <f t="shared" si="97"/>
        <v>-1</v>
      </c>
      <c r="T275" s="16">
        <f t="shared" si="98"/>
        <v>-1</v>
      </c>
      <c r="U275" s="16">
        <f>VLOOKUP(P275,Table!$D$6:$G$15,MATCH(VALUE(T275)&amp;"E",Table!$D$5:$G$5,0),1)*IF(Y275=1,0,1)</f>
        <v>0.97499999999999998</v>
      </c>
      <c r="V275" s="16">
        <f t="shared" si="99"/>
        <v>2.5000000000000022E-2</v>
      </c>
      <c r="W275" s="16">
        <f t="shared" si="88"/>
        <v>93536.146480049298</v>
      </c>
      <c r="X275" s="16">
        <f t="shared" si="100"/>
        <v>2.8511886035207379E-3</v>
      </c>
      <c r="Y275" s="16">
        <f t="shared" si="89"/>
        <v>0</v>
      </c>
      <c r="Z275" s="16">
        <f t="shared" si="101"/>
        <v>0</v>
      </c>
      <c r="AA275" s="16">
        <f t="shared" si="86"/>
        <v>0</v>
      </c>
      <c r="AB275" s="2">
        <f t="shared" si="90"/>
        <v>97396.002671634487</v>
      </c>
      <c r="AE275" s="16" t="str">
        <f t="shared" si="87"/>
        <v/>
      </c>
      <c r="AG275" s="16">
        <f t="shared" si="93"/>
        <v>52.396297399429642</v>
      </c>
      <c r="AH275" s="24">
        <f t="shared" si="91"/>
        <v>55.332095169817812</v>
      </c>
      <c r="AL275" s="2">
        <f t="shared" si="94"/>
        <v>58.471068427244184</v>
      </c>
      <c r="AM275" s="27">
        <f t="shared" si="95"/>
        <v>-5.3684212412369536E-2</v>
      </c>
      <c r="AN275" s="35">
        <v>0</v>
      </c>
      <c r="AP275" s="2" t="str">
        <f t="shared" si="92"/>
        <v/>
      </c>
    </row>
    <row r="276" spans="1:42" x14ac:dyDescent="0.25">
      <c r="A276" s="49">
        <v>38405</v>
      </c>
      <c r="B276" s="47">
        <v>1184.1600000000001</v>
      </c>
      <c r="C276" s="27">
        <f t="shared" si="103"/>
        <v>-1.4505779841709643E-2</v>
      </c>
      <c r="D276" s="27">
        <f t="shared" si="104"/>
        <v>-1.8248027564913838E-2</v>
      </c>
      <c r="E276" s="5">
        <f t="shared" si="84"/>
        <v>0</v>
      </c>
      <c r="F276" s="44">
        <v>1762.7570000000001</v>
      </c>
      <c r="G276" s="45">
        <v>1762.7570000000001</v>
      </c>
      <c r="H276" s="48">
        <v>1184.1600000000001</v>
      </c>
      <c r="I276" s="42">
        <v>13.14</v>
      </c>
      <c r="J276" s="16">
        <f t="shared" si="102"/>
        <v>0.13140000000000002</v>
      </c>
      <c r="K276" s="16">
        <f t="shared" si="85"/>
        <v>4.6157616743179017E-2</v>
      </c>
      <c r="L276" s="51">
        <f>VLOOKUP(A276,LIBOR!$A$3:B2371,2,1)</f>
        <v>2.5237500000000002</v>
      </c>
      <c r="M276">
        <v>159109.39000000001</v>
      </c>
      <c r="N276" s="2">
        <v>163532.32999999999</v>
      </c>
      <c r="O276" s="16">
        <f t="shared" si="81"/>
        <v>2.1351104925598205E-4</v>
      </c>
      <c r="P276" s="16">
        <f t="shared" si="96"/>
        <v>8.5242383256821E-2</v>
      </c>
      <c r="Q276" s="2">
        <f t="shared" si="82"/>
        <v>11.367999999999999</v>
      </c>
      <c r="R276" s="2">
        <f t="shared" si="83"/>
        <v>12.1625</v>
      </c>
      <c r="S276" s="16">
        <f t="shared" si="97"/>
        <v>-1</v>
      </c>
      <c r="T276" s="16">
        <f t="shared" si="98"/>
        <v>-1</v>
      </c>
      <c r="U276" s="16">
        <f>VLOOKUP(P276,Table!$D$6:$G$15,MATCH(VALUE(T276)&amp;"E",Table!$D$5:$G$5,0),1)*IF(Y276=1,0,1)</f>
        <v>0.97499999999999998</v>
      </c>
      <c r="V276" s="16">
        <f t="shared" si="99"/>
        <v>2.5000000000000022E-2</v>
      </c>
      <c r="W276" s="16">
        <f t="shared" si="88"/>
        <v>92300.973066681647</v>
      </c>
      <c r="X276" s="16">
        <f t="shared" si="100"/>
        <v>-2.5525037658463701E-3</v>
      </c>
      <c r="Y276" s="16">
        <f t="shared" si="89"/>
        <v>0</v>
      </c>
      <c r="Z276" s="16">
        <f t="shared" si="101"/>
        <v>0</v>
      </c>
      <c r="AA276" s="16">
        <f t="shared" si="86"/>
        <v>0</v>
      </c>
      <c r="AB276" s="2">
        <f t="shared" si="90"/>
        <v>96113.140205489399</v>
      </c>
      <c r="AE276" s="16" t="str">
        <f t="shared" si="87"/>
        <v/>
      </c>
      <c r="AG276" s="16">
        <f t="shared" si="93"/>
        <v>51.706153641422212</v>
      </c>
      <c r="AH276" s="24">
        <f t="shared" si="91"/>
        <v>54.597597716056633</v>
      </c>
      <c r="AL276" s="2">
        <f t="shared" si="94"/>
        <v>58.471068427244184</v>
      </c>
      <c r="AM276" s="27">
        <f t="shared" si="95"/>
        <v>-6.6245936928745031E-2</v>
      </c>
      <c r="AN276" s="35">
        <v>0</v>
      </c>
      <c r="AP276" s="2" t="str">
        <f t="shared" si="92"/>
        <v/>
      </c>
    </row>
    <row r="277" spans="1:42" x14ac:dyDescent="0.25">
      <c r="A277" s="49">
        <v>38406</v>
      </c>
      <c r="B277" s="47">
        <v>1190.8</v>
      </c>
      <c r="C277" s="27">
        <f t="shared" si="103"/>
        <v>5.6073503580595929E-3</v>
      </c>
      <c r="D277" s="27">
        <f t="shared" si="104"/>
        <v>-1.5940459984972732E-2</v>
      </c>
      <c r="E277" s="5">
        <f t="shared" si="84"/>
        <v>0</v>
      </c>
      <c r="F277" s="44">
        <v>1772.7629999999999</v>
      </c>
      <c r="G277" s="45">
        <v>1772.7629999999999</v>
      </c>
      <c r="H277" s="48">
        <v>1190.8</v>
      </c>
      <c r="I277" s="42">
        <v>12.39</v>
      </c>
      <c r="J277" s="16">
        <f t="shared" si="102"/>
        <v>0.12390000000000001</v>
      </c>
      <c r="K277" s="16">
        <f t="shared" si="85"/>
        <v>2.8965112140958801E-2</v>
      </c>
      <c r="L277" s="51">
        <f>VLOOKUP(A277,LIBOR!$A$3:B2372,2,1)</f>
        <v>2.55375</v>
      </c>
      <c r="M277">
        <v>158372.07999999999</v>
      </c>
      <c r="N277" s="2">
        <v>162762.6</v>
      </c>
      <c r="O277" s="16">
        <f t="shared" si="81"/>
        <v>3.1266971250063789E-5</v>
      </c>
      <c r="P277" s="16">
        <f t="shared" si="96"/>
        <v>9.4934887859041209E-2</v>
      </c>
      <c r="Q277" s="2">
        <f t="shared" si="82"/>
        <v>11.692</v>
      </c>
      <c r="R277" s="2">
        <f t="shared" si="83"/>
        <v>12.087000000000003</v>
      </c>
      <c r="S277" s="16">
        <f t="shared" si="97"/>
        <v>-1</v>
      </c>
      <c r="T277" s="16">
        <f t="shared" si="98"/>
        <v>-1</v>
      </c>
      <c r="U277" s="16">
        <f>VLOOKUP(P277,Table!$D$6:$G$15,MATCH(VALUE(T277)&amp;"E",Table!$D$5:$G$5,0),1)*IF(Y277=1,0,1)</f>
        <v>0.97499999999999998</v>
      </c>
      <c r="V277" s="16">
        <f t="shared" si="99"/>
        <v>2.5000000000000022E-2</v>
      </c>
      <c r="W277" s="16">
        <f t="shared" si="88"/>
        <v>92794.736582016689</v>
      </c>
      <c r="X277" s="16">
        <f t="shared" si="100"/>
        <v>-1.6636572357139445E-2</v>
      </c>
      <c r="Y277" s="16">
        <f t="shared" si="89"/>
        <v>0</v>
      </c>
      <c r="Z277" s="16">
        <f t="shared" si="101"/>
        <v>0</v>
      </c>
      <c r="AA277" s="16">
        <f t="shared" si="86"/>
        <v>0</v>
      </c>
      <c r="AB277" s="2">
        <f t="shared" si="90"/>
        <v>96633.936703930973</v>
      </c>
      <c r="AE277" s="16" t="str">
        <f t="shared" si="87"/>
        <v/>
      </c>
      <c r="AG277" s="16">
        <f t="shared" si="93"/>
        <v>51.986327441869911</v>
      </c>
      <c r="AH277" s="24">
        <f t="shared" si="91"/>
        <v>54.892010296949074</v>
      </c>
      <c r="AL277" s="2">
        <f t="shared" si="94"/>
        <v>58.471068427244184</v>
      </c>
      <c r="AM277" s="27">
        <f t="shared" si="95"/>
        <v>-6.1210753053855149E-2</v>
      </c>
      <c r="AN277" s="35">
        <v>0</v>
      </c>
      <c r="AP277" s="2" t="str">
        <f t="shared" si="92"/>
        <v/>
      </c>
    </row>
    <row r="278" spans="1:42" x14ac:dyDescent="0.25">
      <c r="A278" s="49">
        <v>38407</v>
      </c>
      <c r="B278" s="47">
        <v>1200.2</v>
      </c>
      <c r="C278" s="27">
        <f t="shared" si="103"/>
        <v>7.893852872018936E-3</v>
      </c>
      <c r="D278" s="27">
        <f t="shared" si="104"/>
        <v>-8.2284072650048445E-3</v>
      </c>
      <c r="E278" s="5">
        <f t="shared" si="84"/>
        <v>0</v>
      </c>
      <c r="F278" s="44">
        <v>1787.336</v>
      </c>
      <c r="G278" s="45">
        <v>1787.336</v>
      </c>
      <c r="H278" s="48">
        <v>1200.2</v>
      </c>
      <c r="I278" s="42">
        <v>11.57</v>
      </c>
      <c r="J278" s="16">
        <f t="shared" si="102"/>
        <v>0.1157</v>
      </c>
      <c r="K278" s="16">
        <f t="shared" si="85"/>
        <v>2.1379311571146906E-2</v>
      </c>
      <c r="L278" s="51">
        <f>VLOOKUP(A278,LIBOR!$A$3:B2373,2,1)</f>
        <v>2.56</v>
      </c>
      <c r="M278">
        <v>156236.19</v>
      </c>
      <c r="N278" s="2">
        <v>160555.64000000001</v>
      </c>
      <c r="O278" s="16">
        <f t="shared" si="81"/>
        <v>6.1824558161046106E-5</v>
      </c>
      <c r="P278" s="16">
        <f t="shared" si="96"/>
        <v>9.4320688428853092E-2</v>
      </c>
      <c r="Q278" s="2">
        <f t="shared" si="82"/>
        <v>11.916</v>
      </c>
      <c r="R278" s="2">
        <f t="shared" si="83"/>
        <v>12.003499999999999</v>
      </c>
      <c r="S278" s="16">
        <f t="shared" si="97"/>
        <v>-1</v>
      </c>
      <c r="T278" s="16">
        <f t="shared" si="98"/>
        <v>-1</v>
      </c>
      <c r="U278" s="16">
        <f>VLOOKUP(P278,Table!$D$6:$G$15,MATCH(VALUE(T278)&amp;"E",Table!$D$5:$G$5,0),1)*IF(Y278=1,0,1)</f>
        <v>0.97499999999999998</v>
      </c>
      <c r="V278" s="16">
        <f t="shared" si="99"/>
        <v>2.5000000000000022E-2</v>
      </c>
      <c r="W278" s="16">
        <f t="shared" si="88"/>
        <v>93477.475901753336</v>
      </c>
      <c r="X278" s="16">
        <f t="shared" si="100"/>
        <v>-1.4592910923831193E-2</v>
      </c>
      <c r="Y278" s="16">
        <f t="shared" si="89"/>
        <v>0</v>
      </c>
      <c r="Z278" s="16">
        <f t="shared" si="101"/>
        <v>0</v>
      </c>
      <c r="AA278" s="16">
        <f t="shared" si="86"/>
        <v>0</v>
      </c>
      <c r="AB278" s="2">
        <f t="shared" si="90"/>
        <v>97375.875177061884</v>
      </c>
      <c r="AE278" s="16" t="str">
        <f t="shared" si="87"/>
        <v/>
      </c>
      <c r="AG278" s="16">
        <f t="shared" si="93"/>
        <v>52.38546937607547</v>
      </c>
      <c r="AH278" s="24">
        <f t="shared" si="91"/>
        <v>55.312021890726626</v>
      </c>
      <c r="AL278" s="2">
        <f t="shared" si="94"/>
        <v>58.471068427244184</v>
      </c>
      <c r="AM278" s="27">
        <f t="shared" si="95"/>
        <v>-5.4027515171000795E-2</v>
      </c>
      <c r="AN278" s="35">
        <v>0</v>
      </c>
      <c r="AP278" s="2" t="str">
        <f t="shared" si="92"/>
        <v/>
      </c>
    </row>
    <row r="279" spans="1:42" x14ac:dyDescent="0.25">
      <c r="A279" s="49">
        <v>38408</v>
      </c>
      <c r="B279" s="47">
        <v>1211.3699999999999</v>
      </c>
      <c r="C279" s="27">
        <f t="shared" si="103"/>
        <v>9.3067822029659908E-3</v>
      </c>
      <c r="D279" s="27">
        <f t="shared" si="104"/>
        <v>9.0017683646015367E-3</v>
      </c>
      <c r="E279" s="5">
        <f t="shared" si="84"/>
        <v>0</v>
      </c>
      <c r="F279" s="44">
        <v>1804.1679999999999</v>
      </c>
      <c r="G279" s="45">
        <v>1804.1679999999999</v>
      </c>
      <c r="H279" s="48">
        <v>1211.3699999999999</v>
      </c>
      <c r="I279" s="42">
        <v>11.49</v>
      </c>
      <c r="J279" s="16">
        <f t="shared" si="102"/>
        <v>0.1149</v>
      </c>
      <c r="K279" s="16">
        <f t="shared" si="85"/>
        <v>1.7629733898342964E-2</v>
      </c>
      <c r="L279" s="51">
        <f>VLOOKUP(A279,LIBOR!$A$3:B2374,2,1)</f>
        <v>2.5674999999999999</v>
      </c>
      <c r="M279">
        <v>153598.45000000001</v>
      </c>
      <c r="N279" s="2">
        <v>157833.26999999999</v>
      </c>
      <c r="O279" s="16">
        <f t="shared" si="81"/>
        <v>8.5816896384366127E-5</v>
      </c>
      <c r="P279" s="16">
        <f t="shared" si="96"/>
        <v>9.7270266101657038E-2</v>
      </c>
      <c r="Q279" s="2">
        <f t="shared" si="82"/>
        <v>12.010000000000002</v>
      </c>
      <c r="R279" s="2">
        <f t="shared" si="83"/>
        <v>11.910000000000002</v>
      </c>
      <c r="S279" s="16">
        <f t="shared" si="97"/>
        <v>1</v>
      </c>
      <c r="T279" s="16">
        <f t="shared" si="98"/>
        <v>0</v>
      </c>
      <c r="U279" s="16">
        <f>VLOOKUP(P279,Table!$D$6:$G$15,MATCH(VALUE(T279)&amp;"E",Table!$D$5:$G$5,0),1)*IF(Y279=1,0,1)</f>
        <v>0.97499999999999998</v>
      </c>
      <c r="V279" s="16">
        <f t="shared" si="99"/>
        <v>2.5000000000000022E-2</v>
      </c>
      <c r="W279" s="16">
        <f t="shared" si="88"/>
        <v>94286.076112485651</v>
      </c>
      <c r="X279" s="16">
        <f t="shared" si="100"/>
        <v>-7.4151309949885835E-3</v>
      </c>
      <c r="Y279" s="16">
        <f t="shared" si="89"/>
        <v>0</v>
      </c>
      <c r="Z279" s="16">
        <f t="shared" si="101"/>
        <v>0</v>
      </c>
      <c r="AA279" s="16">
        <f t="shared" si="86"/>
        <v>0</v>
      </c>
      <c r="AB279" s="2">
        <f t="shared" si="90"/>
        <v>98228.873980276112</v>
      </c>
      <c r="AE279" s="16" t="str">
        <f t="shared" si="87"/>
        <v/>
      </c>
      <c r="AG279" s="16">
        <f t="shared" si="93"/>
        <v>52.844358629726401</v>
      </c>
      <c r="AH279" s="24">
        <f t="shared" si="91"/>
        <v>55.795095088851561</v>
      </c>
      <c r="AL279" s="2">
        <f t="shared" si="94"/>
        <v>58.471068427244184</v>
      </c>
      <c r="AM279" s="27">
        <f t="shared" si="95"/>
        <v>-4.576576776123642E-2</v>
      </c>
      <c r="AN279" s="35">
        <v>0</v>
      </c>
      <c r="AP279" s="2" t="str">
        <f t="shared" si="92"/>
        <v/>
      </c>
    </row>
    <row r="280" spans="1:42" x14ac:dyDescent="0.25">
      <c r="A280" s="49">
        <v>38411</v>
      </c>
      <c r="B280" s="47">
        <v>1203.5999999999999</v>
      </c>
      <c r="C280" s="27">
        <f t="shared" si="103"/>
        <v>-6.4142252160775959E-3</v>
      </c>
      <c r="D280" s="27">
        <f t="shared" si="104"/>
        <v>1.887980375257281E-3</v>
      </c>
      <c r="E280" s="5">
        <f t="shared" si="84"/>
        <v>0</v>
      </c>
      <c r="F280" s="44">
        <v>1792.6310000000001</v>
      </c>
      <c r="G280" s="45">
        <v>1792.6310000000001</v>
      </c>
      <c r="H280" s="48">
        <v>1203.5999999999999</v>
      </c>
      <c r="I280" s="42">
        <v>12.08</v>
      </c>
      <c r="J280" s="16">
        <f t="shared" si="102"/>
        <v>0.1208</v>
      </c>
      <c r="K280" s="16">
        <f t="shared" si="85"/>
        <v>1.9500620319961678E-2</v>
      </c>
      <c r="L280" s="51">
        <f>VLOOKUP(A280,LIBOR!$A$3:B2375,2,1)</f>
        <v>2.6462500000000002</v>
      </c>
      <c r="M280">
        <v>156559.93</v>
      </c>
      <c r="N280" s="2">
        <v>160841.88</v>
      </c>
      <c r="O280" s="16">
        <f t="shared" si="81"/>
        <v>4.140774173662107E-5</v>
      </c>
      <c r="P280" s="16">
        <f t="shared" si="96"/>
        <v>0.10129937968003833</v>
      </c>
      <c r="Q280" s="2">
        <f t="shared" si="82"/>
        <v>11.954000000000001</v>
      </c>
      <c r="R280" s="2">
        <f t="shared" si="83"/>
        <v>11.822500000000002</v>
      </c>
      <c r="S280" s="16">
        <f t="shared" si="97"/>
        <v>1</v>
      </c>
      <c r="T280" s="16">
        <f t="shared" si="98"/>
        <v>0</v>
      </c>
      <c r="U280" s="16">
        <f>VLOOKUP(P280,Table!$D$6:$G$15,MATCH(VALUE(T280)&amp;"E",Table!$D$5:$G$5,0),1)*IF(Y280=1,0,1)</f>
        <v>0.9</v>
      </c>
      <c r="V280" s="16">
        <f t="shared" si="99"/>
        <v>9.9999999999999978E-2</v>
      </c>
      <c r="W280" s="16">
        <f t="shared" si="88"/>
        <v>93741.355201924249</v>
      </c>
      <c r="X280" s="16">
        <f t="shared" si="100"/>
        <v>8.7208851037179347E-3</v>
      </c>
      <c r="Y280" s="16">
        <f t="shared" si="89"/>
        <v>0</v>
      </c>
      <c r="Z280" s="16">
        <f t="shared" si="101"/>
        <v>0</v>
      </c>
      <c r="AA280" s="16">
        <f t="shared" si="86"/>
        <v>0</v>
      </c>
      <c r="AB280" s="2">
        <f t="shared" si="90"/>
        <v>97663.787354872402</v>
      </c>
      <c r="AE280" s="16" t="str">
        <f t="shared" si="87"/>
        <v/>
      </c>
      <c r="AG280" s="16">
        <f t="shared" si="93"/>
        <v>52.540357992442381</v>
      </c>
      <c r="AH280" s="24">
        <f t="shared" si="91"/>
        <v>55.469788160158544</v>
      </c>
      <c r="AL280" s="2">
        <f t="shared" si="94"/>
        <v>58.471068427244184</v>
      </c>
      <c r="AM280" s="27">
        <f t="shared" si="95"/>
        <v>-5.1329321454424037E-2</v>
      </c>
      <c r="AN280" s="35">
        <v>0</v>
      </c>
      <c r="AP280" s="2" t="str">
        <f t="shared" si="92"/>
        <v/>
      </c>
    </row>
    <row r="281" spans="1:42" x14ac:dyDescent="0.25">
      <c r="A281" s="49">
        <v>38412</v>
      </c>
      <c r="B281" s="47">
        <v>1210.4100000000001</v>
      </c>
      <c r="C281" s="27">
        <f t="shared" si="103"/>
        <v>5.6580259222334117E-3</v>
      </c>
      <c r="D281" s="27">
        <f t="shared" si="104"/>
        <v>2.2051786139200336E-2</v>
      </c>
      <c r="E281" s="5">
        <f t="shared" si="84"/>
        <v>0</v>
      </c>
      <c r="F281" s="44">
        <v>1802.7929999999999</v>
      </c>
      <c r="G281" s="45">
        <v>1802.7929999999999</v>
      </c>
      <c r="H281" s="48">
        <v>1210.4100000000001</v>
      </c>
      <c r="I281" s="42">
        <v>12.04</v>
      </c>
      <c r="J281" s="16">
        <f t="shared" si="102"/>
        <v>0.12039999999999999</v>
      </c>
      <c r="K281" s="16">
        <f t="shared" si="85"/>
        <v>1.8084932032361833E-2</v>
      </c>
      <c r="L281" s="51">
        <f>VLOOKUP(A281,LIBOR!$A$3:B2376,2,1)</f>
        <v>2.5787499999999999</v>
      </c>
      <c r="M281">
        <v>155833.81</v>
      </c>
      <c r="N281" s="2">
        <v>160083.72</v>
      </c>
      <c r="O281" s="16">
        <f t="shared" ref="O281:O344" si="105">LN(B281/B280)^2</f>
        <v>3.1833060134049126E-5</v>
      </c>
      <c r="P281" s="16">
        <f t="shared" si="96"/>
        <v>0.10231506796763816</v>
      </c>
      <c r="Q281" s="2">
        <f t="shared" si="82"/>
        <v>12.134</v>
      </c>
      <c r="R281" s="2">
        <f t="shared" si="83"/>
        <v>11.764500000000002</v>
      </c>
      <c r="S281" s="16">
        <f t="shared" si="97"/>
        <v>1</v>
      </c>
      <c r="T281" s="16">
        <f t="shared" si="98"/>
        <v>0</v>
      </c>
      <c r="U281" s="16">
        <f>VLOOKUP(P281,Table!$D$6:$G$15,MATCH(VALUE(T281)&amp;"E",Table!$D$5:$G$5,0),1)*IF(Y281=1,0,1)</f>
        <v>0.9</v>
      </c>
      <c r="V281" s="16">
        <f t="shared" si="99"/>
        <v>9.9999999999999978E-2</v>
      </c>
      <c r="W281" s="16">
        <f t="shared" si="88"/>
        <v>94174.520276818716</v>
      </c>
      <c r="X281" s="16">
        <f t="shared" si="100"/>
        <v>2.1938975422588491E-3</v>
      </c>
      <c r="Y281" s="16">
        <f t="shared" si="89"/>
        <v>0</v>
      </c>
      <c r="Z281" s="16">
        <f t="shared" si="101"/>
        <v>0</v>
      </c>
      <c r="AA281" s="16">
        <f t="shared" si="86"/>
        <v>0</v>
      </c>
      <c r="AB281" s="2">
        <f t="shared" si="90"/>
        <v>98116.760763197643</v>
      </c>
      <c r="AE281" s="16" t="str">
        <f t="shared" si="87"/>
        <v/>
      </c>
      <c r="AG281" s="16">
        <f t="shared" si="93"/>
        <v>52.784044886828191</v>
      </c>
      <c r="AH281" s="24">
        <f t="shared" si="91"/>
        <v>55.725611584114844</v>
      </c>
      <c r="AL281" s="2">
        <f t="shared" si="94"/>
        <v>58.471068427244184</v>
      </c>
      <c r="AM281" s="27">
        <f t="shared" si="95"/>
        <v>-4.6954107680544976E-2</v>
      </c>
      <c r="AN281" s="35">
        <v>0</v>
      </c>
      <c r="AP281" s="2" t="str">
        <f t="shared" si="92"/>
        <v/>
      </c>
    </row>
    <row r="282" spans="1:42" x14ac:dyDescent="0.25">
      <c r="A282" s="49">
        <v>38413</v>
      </c>
      <c r="B282" s="47">
        <v>1210.08</v>
      </c>
      <c r="C282" s="27">
        <f t="shared" si="103"/>
        <v>-2.7263489230933136E-4</v>
      </c>
      <c r="D282" s="27">
        <f t="shared" si="104"/>
        <v>1.6171800888831411E-2</v>
      </c>
      <c r="E282" s="5">
        <f t="shared" si="84"/>
        <v>0</v>
      </c>
      <c r="F282" s="44">
        <v>1802.9190000000001</v>
      </c>
      <c r="G282" s="45">
        <v>1802.9190000000001</v>
      </c>
      <c r="H282" s="48">
        <v>1210.08</v>
      </c>
      <c r="I282" s="42">
        <v>12.5</v>
      </c>
      <c r="J282" s="16">
        <f t="shared" si="102"/>
        <v>0.125</v>
      </c>
      <c r="K282" s="16">
        <f t="shared" si="85"/>
        <v>2.0927464837870433E-2</v>
      </c>
      <c r="L282" s="51">
        <f>VLOOKUP(A282,LIBOR!$A$3:B2377,2,1)</f>
        <v>2.5499999999999998</v>
      </c>
      <c r="M282">
        <v>158927.41</v>
      </c>
      <c r="N282" s="2">
        <v>163249.57</v>
      </c>
      <c r="O282" s="16">
        <f t="shared" si="105"/>
        <v>7.4350054463077146E-8</v>
      </c>
      <c r="P282" s="16">
        <f t="shared" si="96"/>
        <v>0.10407253516212957</v>
      </c>
      <c r="Q282" s="2">
        <f t="shared" si="82"/>
        <v>11.914</v>
      </c>
      <c r="R282" s="2">
        <f t="shared" si="83"/>
        <v>11.7255</v>
      </c>
      <c r="S282" s="16">
        <f t="shared" si="97"/>
        <v>1</v>
      </c>
      <c r="T282" s="16">
        <f t="shared" si="98"/>
        <v>0</v>
      </c>
      <c r="U282" s="16">
        <f>VLOOKUP(P282,Table!$D$6:$G$15,MATCH(VALUE(T282)&amp;"E",Table!$D$5:$G$5,0),1)*IF(Y282=1,0,1)</f>
        <v>0.9</v>
      </c>
      <c r="V282" s="16">
        <f t="shared" si="99"/>
        <v>9.9999999999999978E-2</v>
      </c>
      <c r="W282" s="16">
        <f t="shared" si="88"/>
        <v>94337.654094888421</v>
      </c>
      <c r="X282" s="16">
        <f t="shared" si="100"/>
        <v>2.0298238988049944E-2</v>
      </c>
      <c r="Y282" s="16">
        <f t="shared" si="89"/>
        <v>0</v>
      </c>
      <c r="Z282" s="16">
        <f t="shared" si="101"/>
        <v>0</v>
      </c>
      <c r="AA282" s="16">
        <f t="shared" si="86"/>
        <v>0</v>
      </c>
      <c r="AB282" s="2">
        <f t="shared" si="90"/>
        <v>98317.713130373624</v>
      </c>
      <c r="AE282" s="16" t="str">
        <f t="shared" si="87"/>
        <v/>
      </c>
      <c r="AG282" s="16">
        <f t="shared" si="93"/>
        <v>52.892151582224827</v>
      </c>
      <c r="AH282" s="24">
        <f t="shared" si="91"/>
        <v>55.838289521988173</v>
      </c>
      <c r="AL282" s="2">
        <f t="shared" si="94"/>
        <v>58.471068427244184</v>
      </c>
      <c r="AM282" s="27">
        <f t="shared" si="95"/>
        <v>-4.5027036038036261E-2</v>
      </c>
      <c r="AN282" s="35">
        <v>0</v>
      </c>
      <c r="AP282" s="2" t="str">
        <f t="shared" si="92"/>
        <v/>
      </c>
    </row>
    <row r="283" spans="1:42" x14ac:dyDescent="0.25">
      <c r="A283" s="49">
        <v>38414</v>
      </c>
      <c r="B283" s="47">
        <v>1210.47</v>
      </c>
      <c r="C283" s="27">
        <f t="shared" si="103"/>
        <v>3.2229274097583804E-4</v>
      </c>
      <c r="D283" s="27">
        <f t="shared" si="104"/>
        <v>8.6002407577883133E-3</v>
      </c>
      <c r="E283" s="5">
        <f t="shared" si="84"/>
        <v>0</v>
      </c>
      <c r="F283" s="44">
        <v>1803.51</v>
      </c>
      <c r="G283" s="45">
        <v>1803.51</v>
      </c>
      <c r="H283" s="48">
        <v>1210.47</v>
      </c>
      <c r="I283" s="42">
        <v>12.93</v>
      </c>
      <c r="J283" s="16">
        <f t="shared" si="102"/>
        <v>0.1293</v>
      </c>
      <c r="K283" s="16">
        <f t="shared" si="85"/>
        <v>2.5631190547314345E-2</v>
      </c>
      <c r="L283" s="51">
        <f>VLOOKUP(A283,LIBOR!$A$3:B2378,2,1)</f>
        <v>2.5362499999999999</v>
      </c>
      <c r="M283">
        <v>162738.76</v>
      </c>
      <c r="N283" s="2">
        <v>167152.22</v>
      </c>
      <c r="O283" s="16">
        <f t="shared" si="105"/>
        <v>1.0383914338473966E-7</v>
      </c>
      <c r="P283" s="16">
        <f t="shared" si="96"/>
        <v>0.10366880945268565</v>
      </c>
      <c r="Q283" s="2">
        <f t="shared" si="82"/>
        <v>11.936</v>
      </c>
      <c r="R283" s="2">
        <f t="shared" si="83"/>
        <v>11.749000000000001</v>
      </c>
      <c r="S283" s="16">
        <f t="shared" si="97"/>
        <v>1</v>
      </c>
      <c r="T283" s="16">
        <f t="shared" si="98"/>
        <v>0</v>
      </c>
      <c r="U283" s="16">
        <f>VLOOKUP(P283,Table!$D$6:$G$15,MATCH(VALUE(T283)&amp;"E",Table!$D$5:$G$5,0),1)*IF(Y283=1,0,1)</f>
        <v>0.9</v>
      </c>
      <c r="V283" s="16">
        <f t="shared" si="99"/>
        <v>9.9999999999999978E-2</v>
      </c>
      <c r="W283" s="16">
        <f t="shared" si="88"/>
        <v>94590.541931758402</v>
      </c>
      <c r="X283" s="16">
        <f t="shared" si="100"/>
        <v>1.6627209362332973E-2</v>
      </c>
      <c r="Y283" s="16">
        <f t="shared" si="89"/>
        <v>0</v>
      </c>
      <c r="Z283" s="16">
        <f t="shared" si="101"/>
        <v>0</v>
      </c>
      <c r="AA283" s="16">
        <f t="shared" si="86"/>
        <v>0</v>
      </c>
      <c r="AB283" s="2">
        <f t="shared" si="90"/>
        <v>98582.501599773939</v>
      </c>
      <c r="AE283" s="16" t="str">
        <f t="shared" si="87"/>
        <v/>
      </c>
      <c r="AG283" s="16">
        <f t="shared" si="93"/>
        <v>53.034600296854457</v>
      </c>
      <c r="AH283" s="24">
        <f t="shared" si="91"/>
        <v>55.987215512048785</v>
      </c>
      <c r="AL283" s="2">
        <f t="shared" si="94"/>
        <v>58.471068427244184</v>
      </c>
      <c r="AM283" s="27">
        <f t="shared" si="95"/>
        <v>-4.2480032980516946E-2</v>
      </c>
      <c r="AN283" s="35">
        <v>0</v>
      </c>
      <c r="AP283" s="2" t="str">
        <f t="shared" si="92"/>
        <v/>
      </c>
    </row>
    <row r="284" spans="1:42" x14ac:dyDescent="0.25">
      <c r="A284" s="49">
        <v>38415</v>
      </c>
      <c r="B284" s="47">
        <v>1222.1199999999999</v>
      </c>
      <c r="C284" s="27">
        <f t="shared" si="103"/>
        <v>9.6243607854800128E-3</v>
      </c>
      <c r="D284" s="27">
        <f t="shared" si="104"/>
        <v>8.9178193403023354E-3</v>
      </c>
      <c r="E284" s="5">
        <f t="shared" si="84"/>
        <v>0</v>
      </c>
      <c r="F284" s="44">
        <v>1820.88</v>
      </c>
      <c r="G284" s="45">
        <v>1820.88</v>
      </c>
      <c r="H284" s="48">
        <v>1222.1199999999999</v>
      </c>
      <c r="I284" s="42">
        <v>11.94</v>
      </c>
      <c r="J284" s="16">
        <f t="shared" si="102"/>
        <v>0.11939999999999999</v>
      </c>
      <c r="K284" s="16">
        <f t="shared" si="85"/>
        <v>1.9723395216979092E-2</v>
      </c>
      <c r="L284" s="51">
        <f>VLOOKUP(A284,LIBOR!$A$3:B2379,2,1)</f>
        <v>2.5350000000000001</v>
      </c>
      <c r="M284">
        <v>157167.79999999999</v>
      </c>
      <c r="N284" s="2">
        <v>161417.51999999999</v>
      </c>
      <c r="O284" s="16">
        <f t="shared" si="105"/>
        <v>9.174462894400554E-5</v>
      </c>
      <c r="P284" s="16">
        <f t="shared" si="96"/>
        <v>9.96766047830209E-2</v>
      </c>
      <c r="Q284" s="2">
        <f t="shared" ref="Q284:Q347" si="106">SUM($I279:$I283)/5</f>
        <v>12.208</v>
      </c>
      <c r="R284" s="2">
        <f t="shared" ref="R284:R347" si="107">SUM($I264:$I283)/20</f>
        <v>11.8125</v>
      </c>
      <c r="S284" s="16">
        <f t="shared" si="97"/>
        <v>1</v>
      </c>
      <c r="T284" s="16">
        <f t="shared" si="98"/>
        <v>0</v>
      </c>
      <c r="U284" s="16">
        <f>VLOOKUP(P284,Table!$D$6:$G$15,MATCH(VALUE(T284)&amp;"E",Table!$D$5:$G$5,0),1)*IF(Y284=1,0,1)</f>
        <v>0.97499999999999998</v>
      </c>
      <c r="V284" s="16">
        <f t="shared" si="99"/>
        <v>2.5000000000000022E-2</v>
      </c>
      <c r="W284" s="16">
        <f t="shared" si="88"/>
        <v>95085.354496527274</v>
      </c>
      <c r="X284" s="16">
        <f t="shared" si="100"/>
        <v>1.1907317985082599E-2</v>
      </c>
      <c r="Y284" s="16">
        <f t="shared" si="89"/>
        <v>0</v>
      </c>
      <c r="Z284" s="16">
        <f t="shared" si="101"/>
        <v>0</v>
      </c>
      <c r="AA284" s="16">
        <f t="shared" si="86"/>
        <v>0</v>
      </c>
      <c r="AB284" s="2">
        <f t="shared" si="90"/>
        <v>99099.551431274056</v>
      </c>
      <c r="AE284" s="16" t="str">
        <f t="shared" si="87"/>
        <v/>
      </c>
      <c r="AG284" s="16">
        <f t="shared" si="93"/>
        <v>53.312758496354107</v>
      </c>
      <c r="AH284" s="24">
        <f t="shared" si="91"/>
        <v>56.27939487313504</v>
      </c>
      <c r="AL284" s="2">
        <f t="shared" si="94"/>
        <v>58.471068427244184</v>
      </c>
      <c r="AM284" s="27">
        <f t="shared" si="95"/>
        <v>-3.7483042692066704E-2</v>
      </c>
      <c r="AN284" s="35">
        <v>0</v>
      </c>
      <c r="AP284" s="2" t="str">
        <f t="shared" si="92"/>
        <v/>
      </c>
    </row>
    <row r="285" spans="1:42" x14ac:dyDescent="0.25">
      <c r="A285" s="49">
        <v>38418</v>
      </c>
      <c r="B285" s="47">
        <v>1225.31</v>
      </c>
      <c r="C285" s="27">
        <f t="shared" si="103"/>
        <v>2.6102183091676334E-3</v>
      </c>
      <c r="D285" s="27">
        <f t="shared" si="104"/>
        <v>1.7942262865547565E-2</v>
      </c>
      <c r="E285" s="5">
        <f t="shared" si="84"/>
        <v>0</v>
      </c>
      <c r="F285" s="44">
        <v>1825.704</v>
      </c>
      <c r="G285" s="45">
        <v>1825.704</v>
      </c>
      <c r="H285" s="48">
        <v>1225.31</v>
      </c>
      <c r="I285" s="42">
        <v>12.26</v>
      </c>
      <c r="J285" s="16">
        <f t="shared" si="102"/>
        <v>0.1226</v>
      </c>
      <c r="K285" s="16">
        <f t="shared" si="85"/>
        <v>2.0393681844856945E-2</v>
      </c>
      <c r="L285" s="51">
        <f>VLOOKUP(A285,LIBOR!$A$3:B2380,2,1)</f>
        <v>2.5487500000000001</v>
      </c>
      <c r="M285">
        <v>156581.16</v>
      </c>
      <c r="N285" s="2">
        <v>160778.37</v>
      </c>
      <c r="O285" s="16">
        <f t="shared" si="105"/>
        <v>6.7954980298580994E-6</v>
      </c>
      <c r="P285" s="16">
        <f t="shared" si="96"/>
        <v>0.10220631815514306</v>
      </c>
      <c r="Q285" s="2">
        <f t="shared" si="106"/>
        <v>12.297999999999998</v>
      </c>
      <c r="R285" s="2">
        <f t="shared" si="107"/>
        <v>11.819999999999999</v>
      </c>
      <c r="S285" s="16">
        <f t="shared" si="97"/>
        <v>1</v>
      </c>
      <c r="T285" s="16">
        <f t="shared" si="98"/>
        <v>0</v>
      </c>
      <c r="U285" s="16">
        <f>VLOOKUP(P285,Table!$D$6:$G$15,MATCH(VALUE(T285)&amp;"E",Table!$D$5:$G$5,0),1)*IF(Y285=1,0,1)</f>
        <v>0.9</v>
      </c>
      <c r="V285" s="16">
        <f t="shared" si="99"/>
        <v>9.9999999999999978E-2</v>
      </c>
      <c r="W285" s="16">
        <f t="shared" si="88"/>
        <v>95317.930674702788</v>
      </c>
      <c r="X285" s="16">
        <f t="shared" si="100"/>
        <v>8.4771624506683185E-3</v>
      </c>
      <c r="Y285" s="16">
        <f t="shared" si="89"/>
        <v>0</v>
      </c>
      <c r="Z285" s="16">
        <f t="shared" si="101"/>
        <v>0</v>
      </c>
      <c r="AA285" s="16">
        <f t="shared" si="86"/>
        <v>0</v>
      </c>
      <c r="AB285" s="2">
        <f t="shared" si="90"/>
        <v>99346.281813621783</v>
      </c>
      <c r="AE285" s="16" t="str">
        <f t="shared" si="87"/>
        <v/>
      </c>
      <c r="AG285" s="16">
        <f t="shared" si="93"/>
        <v>53.44549247040181</v>
      </c>
      <c r="AH285" s="24">
        <f t="shared" si="91"/>
        <v>56.415109703774299</v>
      </c>
      <c r="AL285" s="2">
        <f t="shared" si="94"/>
        <v>58.471068427244184</v>
      </c>
      <c r="AM285" s="27">
        <f t="shared" si="95"/>
        <v>-3.5161983161435151E-2</v>
      </c>
      <c r="AN285" s="35">
        <v>0</v>
      </c>
      <c r="AP285" s="2" t="str">
        <f t="shared" si="92"/>
        <v/>
      </c>
    </row>
    <row r="286" spans="1:42" x14ac:dyDescent="0.25">
      <c r="A286" s="49">
        <v>38419</v>
      </c>
      <c r="B286" s="47">
        <v>1219.43</v>
      </c>
      <c r="C286" s="27">
        <f t="shared" si="103"/>
        <v>-4.7987856134364959E-3</v>
      </c>
      <c r="D286" s="27">
        <f t="shared" si="104"/>
        <v>7.485451329877657E-3</v>
      </c>
      <c r="E286" s="5">
        <f t="shared" si="84"/>
        <v>0</v>
      </c>
      <c r="F286" s="44">
        <v>1817.1210000000001</v>
      </c>
      <c r="G286" s="45">
        <v>1817.1210000000001</v>
      </c>
      <c r="H286" s="48">
        <v>1219.43</v>
      </c>
      <c r="I286" s="42">
        <v>12.4</v>
      </c>
      <c r="J286" s="16">
        <f t="shared" si="102"/>
        <v>0.124</v>
      </c>
      <c r="K286" s="16">
        <f t="shared" si="85"/>
        <v>2.1977224323037378E-2</v>
      </c>
      <c r="L286" s="51">
        <f>VLOOKUP(A286,LIBOR!$A$3:B2381,2,1)</f>
        <v>2.5462500000000001</v>
      </c>
      <c r="M286">
        <v>159037.41</v>
      </c>
      <c r="N286" s="2">
        <v>163288.32000000001</v>
      </c>
      <c r="O286" s="16">
        <f t="shared" si="105"/>
        <v>2.3139339689126091E-5</v>
      </c>
      <c r="P286" s="16">
        <f t="shared" si="96"/>
        <v>0.10202277567696262</v>
      </c>
      <c r="Q286" s="2">
        <f t="shared" si="106"/>
        <v>12.334</v>
      </c>
      <c r="R286" s="2">
        <f t="shared" si="107"/>
        <v>11.872499999999999</v>
      </c>
      <c r="S286" s="16">
        <f t="shared" si="97"/>
        <v>1</v>
      </c>
      <c r="T286" s="16">
        <f t="shared" si="98"/>
        <v>0</v>
      </c>
      <c r="U286" s="16">
        <f>VLOOKUP(P286,Table!$D$6:$G$15,MATCH(VALUE(T286)&amp;"E",Table!$D$5:$G$5,0),1)*IF(Y286=1,0,1)</f>
        <v>0.9</v>
      </c>
      <c r="V286" s="16">
        <f t="shared" si="99"/>
        <v>9.9999999999999978E-2</v>
      </c>
      <c r="W286" s="16">
        <f t="shared" si="88"/>
        <v>95055.064517475315</v>
      </c>
      <c r="X286" s="16">
        <f t="shared" si="100"/>
        <v>1.6818355883403857E-2</v>
      </c>
      <c r="Y286" s="16">
        <f t="shared" si="89"/>
        <v>0</v>
      </c>
      <c r="Z286" s="16">
        <f t="shared" si="101"/>
        <v>0</v>
      </c>
      <c r="AA286" s="16">
        <f t="shared" si="86"/>
        <v>0</v>
      </c>
      <c r="AB286" s="2">
        <f t="shared" si="90"/>
        <v>99081.781789779983</v>
      </c>
      <c r="AE286" s="16" t="str">
        <f t="shared" si="87"/>
        <v/>
      </c>
      <c r="AG286" s="16">
        <f t="shared" si="93"/>
        <v>53.30319893133229</v>
      </c>
      <c r="AH286" s="24">
        <f t="shared" si="91"/>
        <v>56.263445412180538</v>
      </c>
      <c r="AL286" s="2">
        <f t="shared" si="94"/>
        <v>58.471068427244184</v>
      </c>
      <c r="AM286" s="27">
        <f t="shared" si="95"/>
        <v>-3.7755817953123327E-2</v>
      </c>
      <c r="AN286" s="35">
        <v>0</v>
      </c>
      <c r="AP286" s="2" t="str">
        <f t="shared" si="92"/>
        <v/>
      </c>
    </row>
    <row r="287" spans="1:42" x14ac:dyDescent="0.25">
      <c r="A287" s="49">
        <v>38420</v>
      </c>
      <c r="B287" s="47">
        <v>1207.01</v>
      </c>
      <c r="C287" s="27">
        <f t="shared" si="103"/>
        <v>-1.0185086474828409E-2</v>
      </c>
      <c r="D287" s="27">
        <f t="shared" si="104"/>
        <v>-2.4270002526414203E-3</v>
      </c>
      <c r="E287" s="5">
        <f t="shared" si="84"/>
        <v>0</v>
      </c>
      <c r="F287" s="44">
        <v>1798.7909999999999</v>
      </c>
      <c r="G287" s="45">
        <v>1798.7909999999999</v>
      </c>
      <c r="H287" s="48">
        <v>1207.01</v>
      </c>
      <c r="I287" s="42">
        <v>12.7</v>
      </c>
      <c r="J287" s="16">
        <f t="shared" si="102"/>
        <v>0.127</v>
      </c>
      <c r="K287" s="16">
        <f t="shared" si="85"/>
        <v>2.4112499246310121E-2</v>
      </c>
      <c r="L287" s="51">
        <f>VLOOKUP(A287,LIBOR!$A$3:B2382,2,1)</f>
        <v>2.5425</v>
      </c>
      <c r="M287">
        <v>161823.89000000001</v>
      </c>
      <c r="N287" s="2">
        <v>166136.94</v>
      </c>
      <c r="O287" s="16">
        <f t="shared" si="105"/>
        <v>1.0480250307852626E-4</v>
      </c>
      <c r="P287" s="16">
        <f t="shared" si="96"/>
        <v>0.10288750075368988</v>
      </c>
      <c r="Q287" s="2">
        <f t="shared" si="106"/>
        <v>12.405999999999999</v>
      </c>
      <c r="R287" s="2">
        <f t="shared" si="107"/>
        <v>11.906000000000001</v>
      </c>
      <c r="S287" s="16">
        <f t="shared" si="97"/>
        <v>1</v>
      </c>
      <c r="T287" s="16">
        <f t="shared" si="98"/>
        <v>0</v>
      </c>
      <c r="U287" s="16">
        <f>VLOOKUP(P287,Table!$D$6:$G$15,MATCH(VALUE(T287)&amp;"E",Table!$D$5:$G$5,0),1)*IF(Y287=1,0,1)</f>
        <v>0.9</v>
      </c>
      <c r="V287" s="16">
        <f t="shared" si="99"/>
        <v>9.9999999999999978E-2</v>
      </c>
      <c r="W287" s="16">
        <f t="shared" si="88"/>
        <v>94349.561647455106</v>
      </c>
      <c r="X287" s="16">
        <f t="shared" si="100"/>
        <v>9.3501324781726236E-3</v>
      </c>
      <c r="Y287" s="16">
        <f t="shared" si="89"/>
        <v>0</v>
      </c>
      <c r="Z287" s="16">
        <f t="shared" si="101"/>
        <v>0</v>
      </c>
      <c r="AA287" s="16">
        <f t="shared" si="86"/>
        <v>0</v>
      </c>
      <c r="AB287" s="2">
        <f t="shared" si="90"/>
        <v>98355.853564030214</v>
      </c>
      <c r="AE287" s="16" t="str">
        <f t="shared" si="87"/>
        <v/>
      </c>
      <c r="AG287" s="16">
        <f t="shared" si="93"/>
        <v>52.91267005782953</v>
      </c>
      <c r="AH287" s="24">
        <f t="shared" si="91"/>
        <v>55.849774464873839</v>
      </c>
      <c r="AL287" s="2">
        <f t="shared" si="94"/>
        <v>58.471068427244184</v>
      </c>
      <c r="AM287" s="27">
        <f t="shared" si="95"/>
        <v>-4.4830615086707937E-2</v>
      </c>
      <c r="AN287" s="35">
        <v>0</v>
      </c>
      <c r="AP287" s="2" t="str">
        <f t="shared" si="92"/>
        <v/>
      </c>
    </row>
    <row r="288" spans="1:42" x14ac:dyDescent="0.25">
      <c r="A288" s="49">
        <v>38421</v>
      </c>
      <c r="B288" s="47">
        <v>1209.25</v>
      </c>
      <c r="C288" s="27">
        <f t="shared" si="103"/>
        <v>1.8558255523981604E-3</v>
      </c>
      <c r="D288" s="27">
        <f t="shared" si="104"/>
        <v>-8.9346744121909794E-4</v>
      </c>
      <c r="E288" s="5">
        <f t="shared" si="84"/>
        <v>0</v>
      </c>
      <c r="F288" s="44">
        <v>1802.1969999999999</v>
      </c>
      <c r="G288" s="45">
        <v>1802.1969999999999</v>
      </c>
      <c r="H288" s="48">
        <v>1209.25</v>
      </c>
      <c r="I288" s="42">
        <v>12.49</v>
      </c>
      <c r="J288" s="16">
        <f t="shared" si="102"/>
        <v>0.1249</v>
      </c>
      <c r="K288" s="16">
        <f t="shared" si="85"/>
        <v>2.2896533344333309E-2</v>
      </c>
      <c r="L288" s="51">
        <f>VLOOKUP(A288,LIBOR!$A$3:B2383,2,1)</f>
        <v>2.5449999999999999</v>
      </c>
      <c r="M288">
        <v>161301.72</v>
      </c>
      <c r="N288" s="2">
        <v>165588.29999999999</v>
      </c>
      <c r="O288" s="16">
        <f t="shared" si="105"/>
        <v>3.4377077084795741E-6</v>
      </c>
      <c r="P288" s="16">
        <f t="shared" si="96"/>
        <v>0.10200346665566669</v>
      </c>
      <c r="Q288" s="2">
        <f t="shared" si="106"/>
        <v>12.445999999999998</v>
      </c>
      <c r="R288" s="2">
        <f t="shared" si="107"/>
        <v>11.960999999999999</v>
      </c>
      <c r="S288" s="16">
        <f t="shared" si="97"/>
        <v>1</v>
      </c>
      <c r="T288" s="16">
        <f t="shared" si="98"/>
        <v>1</v>
      </c>
      <c r="U288" s="16">
        <f>VLOOKUP(P288,Table!$D$6:$G$15,MATCH(VALUE(T288)&amp;"E",Table!$D$5:$G$5,0),1)*IF(Y288=1,0,1)</f>
        <v>0.85</v>
      </c>
      <c r="V288" s="16">
        <f t="shared" si="99"/>
        <v>0.15000000000000002</v>
      </c>
      <c r="W288" s="16">
        <f t="shared" si="88"/>
        <v>94475.990946560734</v>
      </c>
      <c r="X288" s="16">
        <f t="shared" si="100"/>
        <v>1.2622269104456407E-4</v>
      </c>
      <c r="Y288" s="16">
        <f t="shared" si="89"/>
        <v>0</v>
      </c>
      <c r="Z288" s="16">
        <f t="shared" si="101"/>
        <v>0</v>
      </c>
      <c r="AA288" s="16">
        <f t="shared" si="86"/>
        <v>0</v>
      </c>
      <c r="AB288" s="2">
        <f t="shared" si="90"/>
        <v>98491.72889790668</v>
      </c>
      <c r="AE288" s="16" t="str">
        <f t="shared" si="87"/>
        <v/>
      </c>
      <c r="AG288" s="16">
        <f t="shared" si="93"/>
        <v>52.985767148138677</v>
      </c>
      <c r="AH288" s="24">
        <f t="shared" si="91"/>
        <v>55.92547343463854</v>
      </c>
      <c r="AL288" s="2">
        <f t="shared" si="94"/>
        <v>58.471068427244184</v>
      </c>
      <c r="AM288" s="27">
        <f t="shared" si="95"/>
        <v>-4.3535975330656673E-2</v>
      </c>
      <c r="AN288" s="35">
        <v>0</v>
      </c>
      <c r="AP288" s="2" t="str">
        <f t="shared" si="92"/>
        <v/>
      </c>
    </row>
    <row r="289" spans="1:42" x14ac:dyDescent="0.25">
      <c r="A289" s="49">
        <v>38422</v>
      </c>
      <c r="B289" s="47">
        <v>1200.08</v>
      </c>
      <c r="C289" s="27">
        <f t="shared" si="103"/>
        <v>-7.5832127351664891E-3</v>
      </c>
      <c r="D289" s="27">
        <f t="shared" si="104"/>
        <v>-1.81010409618656E-2</v>
      </c>
      <c r="E289" s="5">
        <f t="shared" si="84"/>
        <v>0</v>
      </c>
      <c r="F289" s="44">
        <v>1789.0060000000001</v>
      </c>
      <c r="G289" s="45">
        <v>1789.0060000000001</v>
      </c>
      <c r="H289" s="48">
        <v>1200.08</v>
      </c>
      <c r="I289" s="42">
        <v>12.8</v>
      </c>
      <c r="J289" s="16">
        <f t="shared" si="102"/>
        <v>0.128</v>
      </c>
      <c r="K289" s="16">
        <f t="shared" si="85"/>
        <v>2.5870241039931421E-2</v>
      </c>
      <c r="L289" s="51">
        <f>VLOOKUP(A289,LIBOR!$A$3:B2384,2,1)</f>
        <v>2.5474999999999999</v>
      </c>
      <c r="M289">
        <v>162418.45000000001</v>
      </c>
      <c r="N289" s="2">
        <v>166722.20000000001</v>
      </c>
      <c r="O289" s="16">
        <f t="shared" si="105"/>
        <v>5.7944241221365331E-5</v>
      </c>
      <c r="P289" s="16">
        <f t="shared" si="96"/>
        <v>0.10212975896006858</v>
      </c>
      <c r="Q289" s="2">
        <f t="shared" si="106"/>
        <v>12.358000000000001</v>
      </c>
      <c r="R289" s="2">
        <f t="shared" si="107"/>
        <v>11.9855</v>
      </c>
      <c r="S289" s="16">
        <f t="shared" si="97"/>
        <v>1</v>
      </c>
      <c r="T289" s="16">
        <f t="shared" si="98"/>
        <v>1</v>
      </c>
      <c r="U289" s="16">
        <f>VLOOKUP(P289,Table!$D$6:$G$15,MATCH(VALUE(T289)&amp;"E",Table!$D$5:$G$5,0),1)*IF(Y289=1,0,1)</f>
        <v>0.85</v>
      </c>
      <c r="V289" s="16">
        <f t="shared" si="99"/>
        <v>0.15000000000000002</v>
      </c>
      <c r="W289" s="16">
        <f t="shared" si="88"/>
        <v>93964.065711403702</v>
      </c>
      <c r="X289" s="16">
        <f t="shared" si="100"/>
        <v>-1.2110194408264663E-3</v>
      </c>
      <c r="Y289" s="16">
        <f t="shared" si="89"/>
        <v>0</v>
      </c>
      <c r="Z289" s="16">
        <f t="shared" si="101"/>
        <v>0</v>
      </c>
      <c r="AA289" s="16">
        <f t="shared" si="86"/>
        <v>0</v>
      </c>
      <c r="AB289" s="2">
        <f t="shared" si="90"/>
        <v>97981.245858967159</v>
      </c>
      <c r="AE289" s="16" t="str">
        <f t="shared" si="87"/>
        <v/>
      </c>
      <c r="AG289" s="16">
        <f t="shared" si="93"/>
        <v>52.711141697484223</v>
      </c>
      <c r="AH289" s="24">
        <f t="shared" si="91"/>
        <v>55.634163423959983</v>
      </c>
      <c r="AL289" s="2">
        <f t="shared" si="94"/>
        <v>58.471068427244184</v>
      </c>
      <c r="AM289" s="27">
        <f t="shared" si="95"/>
        <v>-4.8518097575285024E-2</v>
      </c>
      <c r="AN289" s="35">
        <v>0</v>
      </c>
      <c r="AP289" s="2" t="str">
        <f t="shared" si="92"/>
        <v/>
      </c>
    </row>
    <row r="290" spans="1:42" x14ac:dyDescent="0.25">
      <c r="A290" s="49">
        <v>38425</v>
      </c>
      <c r="B290" s="47">
        <v>1206.83</v>
      </c>
      <c r="C290" s="27">
        <f t="shared" si="103"/>
        <v>5.6246250249982754E-3</v>
      </c>
      <c r="D290" s="27">
        <f t="shared" si="104"/>
        <v>-1.5086634246034958E-2</v>
      </c>
      <c r="E290" s="5">
        <f t="shared" si="84"/>
        <v>0</v>
      </c>
      <c r="F290" s="44">
        <v>1799.136</v>
      </c>
      <c r="G290" s="45">
        <v>1799.136</v>
      </c>
      <c r="H290" s="48">
        <v>1206.83</v>
      </c>
      <c r="I290" s="42">
        <v>12.39</v>
      </c>
      <c r="J290" s="16">
        <f t="shared" si="102"/>
        <v>0.12390000000000001</v>
      </c>
      <c r="K290" s="16">
        <f t="shared" si="85"/>
        <v>1.8583592718088612E-2</v>
      </c>
      <c r="L290" s="51">
        <f>VLOOKUP(A290,LIBOR!$A$3:B2385,2,1)</f>
        <v>2.5787499999999999</v>
      </c>
      <c r="M290">
        <v>162451.35999999999</v>
      </c>
      <c r="N290" s="2">
        <v>166718.20000000001</v>
      </c>
      <c r="O290" s="16">
        <f t="shared" si="105"/>
        <v>3.145937653695755E-5</v>
      </c>
      <c r="P290" s="16">
        <f t="shared" si="96"/>
        <v>0.1053164072819114</v>
      </c>
      <c r="Q290" s="2">
        <f t="shared" si="106"/>
        <v>12.530000000000001</v>
      </c>
      <c r="R290" s="2">
        <f t="shared" si="107"/>
        <v>12.05</v>
      </c>
      <c r="S290" s="16">
        <f t="shared" si="97"/>
        <v>1</v>
      </c>
      <c r="T290" s="16">
        <f t="shared" si="98"/>
        <v>1</v>
      </c>
      <c r="U290" s="16">
        <f>VLOOKUP(P290,Table!$D$6:$G$15,MATCH(VALUE(T290)&amp;"E",Table!$D$5:$G$5,0),1)*IF(Y290=1,0,1)</f>
        <v>0.85</v>
      </c>
      <c r="V290" s="16">
        <f t="shared" si="99"/>
        <v>0.15000000000000002</v>
      </c>
      <c r="W290" s="16">
        <f t="shared" si="88"/>
        <v>94412.963293574678</v>
      </c>
      <c r="X290" s="16">
        <f t="shared" si="100"/>
        <v>-1.1792444704662897E-2</v>
      </c>
      <c r="Y290" s="16">
        <f t="shared" si="89"/>
        <v>0</v>
      </c>
      <c r="Z290" s="16">
        <f t="shared" si="101"/>
        <v>0</v>
      </c>
      <c r="AA290" s="16">
        <f t="shared" si="86"/>
        <v>0</v>
      </c>
      <c r="AB290" s="2">
        <f t="shared" si="90"/>
        <v>98455.808382741379</v>
      </c>
      <c r="AE290" s="16" t="str">
        <f t="shared" si="87"/>
        <v/>
      </c>
      <c r="AG290" s="16">
        <f t="shared" si="93"/>
        <v>52.966442925955889</v>
      </c>
      <c r="AH290" s="24">
        <f t="shared" si="91"/>
        <v>55.899257056837442</v>
      </c>
      <c r="AL290" s="2">
        <f t="shared" si="94"/>
        <v>58.471068427244184</v>
      </c>
      <c r="AM290" s="27">
        <f t="shared" si="95"/>
        <v>-4.3984340282867573E-2</v>
      </c>
      <c r="AN290" s="35">
        <v>0</v>
      </c>
      <c r="AP290" s="2" t="str">
        <f t="shared" si="92"/>
        <v/>
      </c>
    </row>
    <row r="291" spans="1:42" x14ac:dyDescent="0.25">
      <c r="A291" s="49">
        <v>38426</v>
      </c>
      <c r="B291" s="47">
        <v>1197.75</v>
      </c>
      <c r="C291" s="27">
        <f t="shared" si="103"/>
        <v>-7.5238434576534452E-3</v>
      </c>
      <c r="D291" s="27">
        <f t="shared" si="104"/>
        <v>-1.7811692090251907E-2</v>
      </c>
      <c r="E291" s="5">
        <f t="shared" si="84"/>
        <v>0</v>
      </c>
      <c r="F291" s="44">
        <v>1785.614</v>
      </c>
      <c r="G291" s="45">
        <v>1785.614</v>
      </c>
      <c r="H291" s="48">
        <v>1197.75</v>
      </c>
      <c r="I291" s="42">
        <v>13.15</v>
      </c>
      <c r="J291" s="16">
        <f t="shared" si="102"/>
        <v>0.13150000000000001</v>
      </c>
      <c r="K291" s="16">
        <f t="shared" si="85"/>
        <v>2.8532465852894859E-2</v>
      </c>
      <c r="L291" s="51">
        <f>VLOOKUP(A291,LIBOR!$A$3:B2386,2,1)</f>
        <v>2.65625</v>
      </c>
      <c r="M291">
        <v>166291.12</v>
      </c>
      <c r="N291" s="2">
        <v>170646.1</v>
      </c>
      <c r="O291" s="16">
        <f t="shared" si="105"/>
        <v>5.703708944429016E-5</v>
      </c>
      <c r="P291" s="16">
        <f t="shared" si="96"/>
        <v>0.10296753414710515</v>
      </c>
      <c r="Q291" s="2">
        <f t="shared" si="106"/>
        <v>12.556000000000001</v>
      </c>
      <c r="R291" s="2">
        <f t="shared" si="107"/>
        <v>12.097999999999999</v>
      </c>
      <c r="S291" s="16">
        <f t="shared" si="97"/>
        <v>1</v>
      </c>
      <c r="T291" s="16">
        <f t="shared" si="98"/>
        <v>1</v>
      </c>
      <c r="U291" s="16">
        <f>VLOOKUP(P291,Table!$D$6:$G$15,MATCH(VALUE(T291)&amp;"E",Table!$D$5:$G$5,0),1)*IF(Y291=1,0,1)</f>
        <v>0.85</v>
      </c>
      <c r="V291" s="16">
        <f t="shared" si="99"/>
        <v>0.15000000000000002</v>
      </c>
      <c r="W291" s="16">
        <f t="shared" si="88"/>
        <v>94142.824234720523</v>
      </c>
      <c r="X291" s="16">
        <f t="shared" si="100"/>
        <v>-9.4941987800443162E-3</v>
      </c>
      <c r="Y291" s="16">
        <f t="shared" si="89"/>
        <v>0</v>
      </c>
      <c r="Z291" s="16">
        <f t="shared" si="101"/>
        <v>0</v>
      </c>
      <c r="AA291" s="16">
        <f t="shared" si="86"/>
        <v>0</v>
      </c>
      <c r="AB291" s="2">
        <f t="shared" si="90"/>
        <v>98175.898493440385</v>
      </c>
      <c r="AE291" s="16" t="str">
        <f t="shared" si="87"/>
        <v/>
      </c>
      <c r="AG291" s="16">
        <f t="shared" si="93"/>
        <v>52.815859314693085</v>
      </c>
      <c r="AH291" s="24">
        <f t="shared" si="91"/>
        <v>55.738884678369715</v>
      </c>
      <c r="AL291" s="2">
        <f t="shared" si="94"/>
        <v>58.471068427244184</v>
      </c>
      <c r="AM291" s="27">
        <f t="shared" si="95"/>
        <v>-4.6727104914700446E-2</v>
      </c>
      <c r="AN291" s="35">
        <v>0</v>
      </c>
      <c r="AP291" s="2" t="str">
        <f t="shared" si="92"/>
        <v/>
      </c>
    </row>
    <row r="292" spans="1:42" x14ac:dyDescent="0.25">
      <c r="A292" s="49">
        <v>38427</v>
      </c>
      <c r="B292" s="47">
        <v>1188.07</v>
      </c>
      <c r="C292" s="27">
        <f t="shared" si="103"/>
        <v>-8.0818200793154604E-3</v>
      </c>
      <c r="D292" s="27">
        <f t="shared" si="104"/>
        <v>-1.5708425694738959E-2</v>
      </c>
      <c r="E292" s="5">
        <f t="shared" si="84"/>
        <v>0</v>
      </c>
      <c r="F292" s="44">
        <v>1771.3489999999999</v>
      </c>
      <c r="G292" s="45">
        <v>1771.3489999999999</v>
      </c>
      <c r="H292" s="48">
        <v>1188.07</v>
      </c>
      <c r="I292" s="42">
        <v>13.49</v>
      </c>
      <c r="J292" s="16">
        <f t="shared" si="102"/>
        <v>0.13489999999999999</v>
      </c>
      <c r="K292" s="16">
        <f t="shared" si="85"/>
        <v>2.9765141559289485E-2</v>
      </c>
      <c r="L292" s="51">
        <f>VLOOKUP(A292,LIBOR!$A$3:B2387,2,1)</f>
        <v>2.5825</v>
      </c>
      <c r="M292">
        <v>170397.16</v>
      </c>
      <c r="N292" s="2">
        <v>174846.66</v>
      </c>
      <c r="O292" s="16">
        <f t="shared" si="105"/>
        <v>6.5847626054410538E-5</v>
      </c>
      <c r="P292" s="16">
        <f t="shared" si="96"/>
        <v>0.10513485844071051</v>
      </c>
      <c r="Q292" s="2">
        <f t="shared" si="106"/>
        <v>12.706</v>
      </c>
      <c r="R292" s="2">
        <f t="shared" si="107"/>
        <v>12.179500000000001</v>
      </c>
      <c r="S292" s="16">
        <f t="shared" si="97"/>
        <v>1</v>
      </c>
      <c r="T292" s="16">
        <f t="shared" si="98"/>
        <v>1</v>
      </c>
      <c r="U292" s="16">
        <f>VLOOKUP(P292,Table!$D$6:$G$15,MATCH(VALUE(T292)&amp;"E",Table!$D$5:$G$5,0),1)*IF(Y292=1,0,1)</f>
        <v>0.85</v>
      </c>
      <c r="V292" s="16">
        <f t="shared" si="99"/>
        <v>0.15000000000000002</v>
      </c>
      <c r="W292" s="16">
        <f t="shared" si="88"/>
        <v>93843.713307710161</v>
      </c>
      <c r="X292" s="16">
        <f t="shared" si="100"/>
        <v>-9.5969666359764227E-3</v>
      </c>
      <c r="Y292" s="16">
        <f t="shared" si="89"/>
        <v>0</v>
      </c>
      <c r="Z292" s="16">
        <f t="shared" si="101"/>
        <v>0</v>
      </c>
      <c r="AA292" s="16">
        <f t="shared" si="86"/>
        <v>0</v>
      </c>
      <c r="AB292" s="2">
        <f t="shared" si="90"/>
        <v>97872.855050120168</v>
      </c>
      <c r="AE292" s="16" t="str">
        <f t="shared" si="87"/>
        <v/>
      </c>
      <c r="AG292" s="16">
        <f t="shared" si="93"/>
        <v>52.652830505033556</v>
      </c>
      <c r="AH292" s="24">
        <f t="shared" si="91"/>
        <v>55.56538699023676</v>
      </c>
      <c r="AL292" s="2">
        <f t="shared" si="94"/>
        <v>58.471068427244184</v>
      </c>
      <c r="AM292" s="27">
        <f t="shared" si="95"/>
        <v>-4.9694344830092829E-2</v>
      </c>
      <c r="AN292" s="35">
        <v>0</v>
      </c>
      <c r="AP292" s="2" t="str">
        <f t="shared" si="92"/>
        <v/>
      </c>
    </row>
    <row r="293" spans="1:42" x14ac:dyDescent="0.25">
      <c r="A293" s="49">
        <v>38428</v>
      </c>
      <c r="B293" s="47">
        <v>1190.21</v>
      </c>
      <c r="C293" s="27">
        <f t="shared" si="103"/>
        <v>1.8012406676375381E-3</v>
      </c>
      <c r="D293" s="27">
        <f t="shared" si="104"/>
        <v>-1.5763010579499581E-2</v>
      </c>
      <c r="E293" s="5">
        <f t="shared" si="84"/>
        <v>0</v>
      </c>
      <c r="F293" s="44">
        <v>1774.549</v>
      </c>
      <c r="G293" s="45">
        <v>1774.549</v>
      </c>
      <c r="H293" s="48">
        <v>1190.21</v>
      </c>
      <c r="I293" s="42">
        <v>13.29</v>
      </c>
      <c r="J293" s="16">
        <f t="shared" si="102"/>
        <v>0.13289999999999999</v>
      </c>
      <c r="K293" s="16">
        <f t="shared" si="85"/>
        <v>2.6777567891776891E-2</v>
      </c>
      <c r="L293" s="51">
        <f>VLOOKUP(A293,LIBOR!$A$3:B2388,2,1)</f>
        <v>2.6150000000000002</v>
      </c>
      <c r="M293">
        <v>170588.79999999999</v>
      </c>
      <c r="N293" s="2">
        <v>175029.97</v>
      </c>
      <c r="O293" s="16">
        <f t="shared" si="105"/>
        <v>3.2386335087310824E-6</v>
      </c>
      <c r="P293" s="16">
        <f t="shared" si="96"/>
        <v>0.1061224321082231</v>
      </c>
      <c r="Q293" s="2">
        <f t="shared" si="106"/>
        <v>12.863999999999999</v>
      </c>
      <c r="R293" s="2">
        <f t="shared" si="107"/>
        <v>12.290500000000002</v>
      </c>
      <c r="S293" s="16">
        <f t="shared" si="97"/>
        <v>1</v>
      </c>
      <c r="T293" s="16">
        <f t="shared" si="98"/>
        <v>1</v>
      </c>
      <c r="U293" s="16">
        <f>VLOOKUP(P293,Table!$D$6:$G$15,MATCH(VALUE(T293)&amp;"E",Table!$D$5:$G$5,0),1)*IF(Y293=1,0,1)</f>
        <v>0.85</v>
      </c>
      <c r="V293" s="16">
        <f t="shared" si="99"/>
        <v>0.15000000000000002</v>
      </c>
      <c r="W293" s="16">
        <f t="shared" si="88"/>
        <v>94002.15107727451</v>
      </c>
      <c r="X293" s="16">
        <f t="shared" si="100"/>
        <v>-5.3614275563366176E-3</v>
      </c>
      <c r="Y293" s="16">
        <f t="shared" si="89"/>
        <v>0</v>
      </c>
      <c r="Z293" s="16">
        <f t="shared" si="101"/>
        <v>0</v>
      </c>
      <c r="AA293" s="16">
        <f t="shared" si="86"/>
        <v>0</v>
      </c>
      <c r="AB293" s="2">
        <f t="shared" si="90"/>
        <v>98039.655141472074</v>
      </c>
      <c r="AE293" s="16" t="str">
        <f t="shared" si="87"/>
        <v/>
      </c>
      <c r="AG293" s="16">
        <f t="shared" si="93"/>
        <v>52.742564241049308</v>
      </c>
      <c r="AH293" s="24">
        <f t="shared" si="91"/>
        <v>55.658635771789505</v>
      </c>
      <c r="AL293" s="2">
        <f t="shared" si="94"/>
        <v>58.471068427244184</v>
      </c>
      <c r="AM293" s="27">
        <f t="shared" si="95"/>
        <v>-4.8099559852479934E-2</v>
      </c>
      <c r="AN293" s="35">
        <v>0</v>
      </c>
      <c r="AP293" s="2" t="str">
        <f t="shared" si="92"/>
        <v/>
      </c>
    </row>
    <row r="294" spans="1:42" x14ac:dyDescent="0.25">
      <c r="A294" s="49">
        <v>38429</v>
      </c>
      <c r="B294" s="47">
        <v>1189.6500000000001</v>
      </c>
      <c r="C294" s="27">
        <f t="shared" si="103"/>
        <v>-4.7050520496383363E-4</v>
      </c>
      <c r="D294" s="27">
        <f t="shared" si="104"/>
        <v>-8.6503030492969257E-3</v>
      </c>
      <c r="E294" s="5">
        <f t="shared" si="84"/>
        <v>0</v>
      </c>
      <c r="F294" s="44">
        <v>1773.7190000000001</v>
      </c>
      <c r="G294" s="45">
        <v>1773.7190000000001</v>
      </c>
      <c r="H294" s="48">
        <v>1189.6500000000001</v>
      </c>
      <c r="I294" s="42">
        <v>13.14</v>
      </c>
      <c r="J294" s="16">
        <f t="shared" si="102"/>
        <v>0.13140000000000002</v>
      </c>
      <c r="K294" s="16">
        <f t="shared" si="85"/>
        <v>2.5129081723110874E-2</v>
      </c>
      <c r="L294" s="51">
        <f>VLOOKUP(A294,LIBOR!$A$3:B2389,2,1)</f>
        <v>2.7275</v>
      </c>
      <c r="M294">
        <v>170241.69</v>
      </c>
      <c r="N294" s="2">
        <v>174660.48000000001</v>
      </c>
      <c r="O294" s="16">
        <f t="shared" si="105"/>
        <v>2.2147935099966113E-7</v>
      </c>
      <c r="P294" s="16">
        <f t="shared" si="96"/>
        <v>0.10627091827688914</v>
      </c>
      <c r="Q294" s="2">
        <f t="shared" si="106"/>
        <v>13.024000000000001</v>
      </c>
      <c r="R294" s="2">
        <f t="shared" si="107"/>
        <v>12.4</v>
      </c>
      <c r="S294" s="16">
        <f t="shared" si="97"/>
        <v>1</v>
      </c>
      <c r="T294" s="16">
        <f t="shared" si="98"/>
        <v>1</v>
      </c>
      <c r="U294" s="16">
        <f>VLOOKUP(P294,Table!$D$6:$G$15,MATCH(VALUE(T294)&amp;"E",Table!$D$5:$G$5,0),1)*IF(Y294=1,0,1)</f>
        <v>0.85</v>
      </c>
      <c r="V294" s="16">
        <f t="shared" si="99"/>
        <v>0.15000000000000002</v>
      </c>
      <c r="W294" s="16">
        <f t="shared" si="88"/>
        <v>93934.790930344025</v>
      </c>
      <c r="X294" s="16">
        <f t="shared" si="100"/>
        <v>-5.0154527572433549E-3</v>
      </c>
      <c r="Y294" s="16">
        <f t="shared" si="89"/>
        <v>0</v>
      </c>
      <c r="Z294" s="16">
        <f t="shared" si="101"/>
        <v>0</v>
      </c>
      <c r="AA294" s="16">
        <f t="shared" si="86"/>
        <v>0</v>
      </c>
      <c r="AB294" s="2">
        <f t="shared" si="90"/>
        <v>97970.754616212624</v>
      </c>
      <c r="AE294" s="16" t="str">
        <f t="shared" si="87"/>
        <v/>
      </c>
      <c r="AG294" s="16">
        <f t="shared" si="93"/>
        <v>52.705497705324611</v>
      </c>
      <c r="AH294" s="24">
        <f t="shared" si="91"/>
        <v>55.618072241538137</v>
      </c>
      <c r="AL294" s="2">
        <f t="shared" si="94"/>
        <v>58.471068427244184</v>
      </c>
      <c r="AM294" s="27">
        <f t="shared" si="95"/>
        <v>-4.8793296624227822E-2</v>
      </c>
      <c r="AN294" s="35">
        <v>0</v>
      </c>
      <c r="AP294" s="2" t="str">
        <f t="shared" si="92"/>
        <v/>
      </c>
    </row>
    <row r="295" spans="1:42" x14ac:dyDescent="0.25">
      <c r="A295" s="49">
        <v>38432</v>
      </c>
      <c r="B295" s="47">
        <v>1183.78</v>
      </c>
      <c r="C295" s="27">
        <f t="shared" si="103"/>
        <v>-4.9342243517002116E-3</v>
      </c>
      <c r="D295" s="27">
        <f t="shared" si="104"/>
        <v>-1.9209152425995413E-2</v>
      </c>
      <c r="E295" s="5">
        <f t="shared" si="84"/>
        <v>0</v>
      </c>
      <c r="F295" s="44">
        <v>1764.981</v>
      </c>
      <c r="G295" s="45">
        <v>1764.981</v>
      </c>
      <c r="H295" s="48">
        <v>1183.78</v>
      </c>
      <c r="I295" s="42">
        <v>13.61</v>
      </c>
      <c r="J295" s="16">
        <f t="shared" si="102"/>
        <v>0.1361</v>
      </c>
      <c r="K295" s="16">
        <f t="shared" si="85"/>
        <v>3.0403586826747833E-2</v>
      </c>
      <c r="L295" s="51">
        <f>VLOOKUP(A295,LIBOR!$A$3:B2390,2,1)</f>
        <v>2.7862499999999999</v>
      </c>
      <c r="M295">
        <v>169820.62</v>
      </c>
      <c r="N295" s="2">
        <v>174188.53</v>
      </c>
      <c r="O295" s="16">
        <f t="shared" si="105"/>
        <v>2.4467247198790651E-5</v>
      </c>
      <c r="P295" s="16">
        <f t="shared" si="96"/>
        <v>0.10569641317325217</v>
      </c>
      <c r="Q295" s="2">
        <f t="shared" si="106"/>
        <v>13.092000000000002</v>
      </c>
      <c r="R295" s="2">
        <f t="shared" si="107"/>
        <v>12.468500000000001</v>
      </c>
      <c r="S295" s="16">
        <f t="shared" si="97"/>
        <v>1</v>
      </c>
      <c r="T295" s="16">
        <f t="shared" si="98"/>
        <v>1</v>
      </c>
      <c r="U295" s="16">
        <f>VLOOKUP(P295,Table!$D$6:$G$15,MATCH(VALUE(T295)&amp;"E",Table!$D$5:$G$5,0),1)*IF(Y295=1,0,1)</f>
        <v>0.85</v>
      </c>
      <c r="V295" s="16">
        <f t="shared" si="99"/>
        <v>0.15000000000000002</v>
      </c>
      <c r="W295" s="16">
        <f t="shared" si="88"/>
        <v>93502.746724306198</v>
      </c>
      <c r="X295" s="16">
        <f t="shared" si="100"/>
        <v>-3.1155294141471668E-4</v>
      </c>
      <c r="Y295" s="16">
        <f t="shared" si="89"/>
        <v>0</v>
      </c>
      <c r="Z295" s="16">
        <f t="shared" si="101"/>
        <v>0</v>
      </c>
      <c r="AA295" s="16">
        <f t="shared" si="86"/>
        <v>0</v>
      </c>
      <c r="AB295" s="2">
        <f t="shared" si="90"/>
        <v>97524.16264390327</v>
      </c>
      <c r="AE295" s="16" t="str">
        <f t="shared" si="87"/>
        <v/>
      </c>
      <c r="AG295" s="16">
        <f t="shared" si="93"/>
        <v>52.465243843200412</v>
      </c>
      <c r="AH295" s="24">
        <f t="shared" si="91"/>
        <v>55.36021876543596</v>
      </c>
      <c r="AL295" s="2">
        <f t="shared" si="94"/>
        <v>58.471068427244184</v>
      </c>
      <c r="AM295" s="27">
        <f t="shared" si="95"/>
        <v>-5.3203229314666478E-2</v>
      </c>
      <c r="AN295" s="35">
        <v>0</v>
      </c>
      <c r="AP295" s="2" t="str">
        <f t="shared" si="92"/>
        <v/>
      </c>
    </row>
    <row r="296" spans="1:42" x14ac:dyDescent="0.25">
      <c r="A296" s="49">
        <v>38433</v>
      </c>
      <c r="B296" s="47">
        <v>1171.71</v>
      </c>
      <c r="C296" s="27">
        <f t="shared" si="103"/>
        <v>-1.0196151311899104E-2</v>
      </c>
      <c r="D296" s="27">
        <f t="shared" si="104"/>
        <v>-2.1881460280241072E-2</v>
      </c>
      <c r="E296" s="5">
        <f t="shared" si="84"/>
        <v>0</v>
      </c>
      <c r="F296" s="44">
        <v>1747.0309999999999</v>
      </c>
      <c r="G296" s="45">
        <v>1747.0309999999999</v>
      </c>
      <c r="H296" s="48">
        <v>1171.71</v>
      </c>
      <c r="I296" s="42">
        <v>14.27</v>
      </c>
      <c r="J296" s="16">
        <f t="shared" si="102"/>
        <v>0.14269999999999999</v>
      </c>
      <c r="K296" s="16">
        <f t="shared" si="85"/>
        <v>3.5687783715462607E-2</v>
      </c>
      <c r="L296" s="51">
        <f>VLOOKUP(A296,LIBOR!$A$3:B2391,2,1)</f>
        <v>2.7949999999999999</v>
      </c>
      <c r="M296">
        <v>172948.07</v>
      </c>
      <c r="N296" s="2">
        <v>177382.82</v>
      </c>
      <c r="O296" s="16">
        <f t="shared" si="105"/>
        <v>1.050315088000488E-4</v>
      </c>
      <c r="P296" s="16">
        <f t="shared" si="96"/>
        <v>0.10701221628453739</v>
      </c>
      <c r="Q296" s="2">
        <f t="shared" si="106"/>
        <v>13.336000000000002</v>
      </c>
      <c r="R296" s="2">
        <f t="shared" si="107"/>
        <v>12.59</v>
      </c>
      <c r="S296" s="16">
        <f t="shared" si="97"/>
        <v>1</v>
      </c>
      <c r="T296" s="16">
        <f t="shared" si="98"/>
        <v>1</v>
      </c>
      <c r="U296" s="16">
        <f>VLOOKUP(P296,Table!$D$6:$G$15,MATCH(VALUE(T296)&amp;"E",Table!$D$5:$G$5,0),1)*IF(Y296=1,0,1)</f>
        <v>0.85</v>
      </c>
      <c r="V296" s="16">
        <f t="shared" si="99"/>
        <v>0.15000000000000002</v>
      </c>
      <c r="W296" s="16">
        <f t="shared" si="88"/>
        <v>92949.583468795827</v>
      </c>
      <c r="X296" s="16">
        <f t="shared" si="100"/>
        <v>-9.6408007705275356E-3</v>
      </c>
      <c r="Y296" s="16">
        <f t="shared" si="89"/>
        <v>0</v>
      </c>
      <c r="Z296" s="16">
        <f t="shared" si="101"/>
        <v>0</v>
      </c>
      <c r="AA296" s="16">
        <f t="shared" si="86"/>
        <v>0</v>
      </c>
      <c r="AB296" s="2">
        <f t="shared" si="90"/>
        <v>96950.511922236474</v>
      </c>
      <c r="AE296" s="16" t="str">
        <f t="shared" si="87"/>
        <v/>
      </c>
      <c r="AG296" s="16">
        <f t="shared" si="93"/>
        <v>52.156635964115409</v>
      </c>
      <c r="AH296" s="24">
        <f t="shared" si="91"/>
        <v>55.033149833300698</v>
      </c>
      <c r="AL296" s="2">
        <f t="shared" si="94"/>
        <v>58.471068427244184</v>
      </c>
      <c r="AM296" s="27">
        <f t="shared" si="95"/>
        <v>-5.8796917628096801E-2</v>
      </c>
      <c r="AN296" s="35">
        <v>0</v>
      </c>
      <c r="AP296" s="2" t="str">
        <f t="shared" si="92"/>
        <v/>
      </c>
    </row>
    <row r="297" spans="1:42" x14ac:dyDescent="0.25">
      <c r="A297" s="49">
        <v>38434</v>
      </c>
      <c r="B297" s="47">
        <v>1172.53</v>
      </c>
      <c r="C297" s="27">
        <f t="shared" si="103"/>
        <v>6.9983186966049438E-4</v>
      </c>
      <c r="D297" s="27">
        <f t="shared" si="104"/>
        <v>-1.3099808331265117E-2</v>
      </c>
      <c r="E297" s="5">
        <f t="shared" si="84"/>
        <v>0</v>
      </c>
      <c r="F297" s="44">
        <v>1748.277</v>
      </c>
      <c r="G297" s="45">
        <v>1748.277</v>
      </c>
      <c r="H297" s="48">
        <v>1172.53</v>
      </c>
      <c r="I297" s="42">
        <v>14.06</v>
      </c>
      <c r="J297" s="16">
        <f t="shared" si="102"/>
        <v>0.1406</v>
      </c>
      <c r="K297" s="16">
        <f t="shared" si="85"/>
        <v>3.1376170871566397E-2</v>
      </c>
      <c r="L297" s="51">
        <f>VLOOKUP(A297,LIBOR!$A$3:B2392,2,1)</f>
        <v>2.7949999999999999</v>
      </c>
      <c r="M297">
        <v>174075.9</v>
      </c>
      <c r="N297" s="2">
        <v>178525.72</v>
      </c>
      <c r="O297" s="16">
        <f t="shared" si="105"/>
        <v>4.8942211262523471E-7</v>
      </c>
      <c r="P297" s="16">
        <f t="shared" si="96"/>
        <v>0.10922382912843361</v>
      </c>
      <c r="Q297" s="2">
        <f t="shared" si="106"/>
        <v>13.559999999999999</v>
      </c>
      <c r="R297" s="2">
        <f t="shared" si="107"/>
        <v>12.646500000000001</v>
      </c>
      <c r="S297" s="16">
        <f t="shared" si="97"/>
        <v>1</v>
      </c>
      <c r="T297" s="16">
        <f t="shared" si="98"/>
        <v>1</v>
      </c>
      <c r="U297" s="16">
        <f>VLOOKUP(P297,Table!$D$6:$G$15,MATCH(VALUE(T297)&amp;"E",Table!$D$5:$G$5,0),1)*IF(Y297=1,0,1)</f>
        <v>0.85</v>
      </c>
      <c r="V297" s="16">
        <f t="shared" si="99"/>
        <v>0.15000000000000002</v>
      </c>
      <c r="W297" s="16">
        <f t="shared" si="88"/>
        <v>93094.708080195807</v>
      </c>
      <c r="X297" s="16">
        <f t="shared" si="100"/>
        <v>-1.267479253596282E-2</v>
      </c>
      <c r="Y297" s="16">
        <f t="shared" si="89"/>
        <v>0</v>
      </c>
      <c r="Z297" s="16">
        <f t="shared" si="101"/>
        <v>0</v>
      </c>
      <c r="AA297" s="16">
        <f t="shared" si="86"/>
        <v>0</v>
      </c>
      <c r="AB297" s="2">
        <f t="shared" si="90"/>
        <v>97104.121226319214</v>
      </c>
      <c r="AE297" s="16" t="str">
        <f t="shared" si="87"/>
        <v/>
      </c>
      <c r="AG297" s="16">
        <f t="shared" si="93"/>
        <v>52.23927342930147</v>
      </c>
      <c r="AH297" s="24">
        <f t="shared" si="91"/>
        <v>55.118910235036367</v>
      </c>
      <c r="AL297" s="2">
        <f t="shared" si="94"/>
        <v>58.471068427244184</v>
      </c>
      <c r="AM297" s="27">
        <f t="shared" si="95"/>
        <v>-5.7330202480888826E-2</v>
      </c>
      <c r="AN297" s="35">
        <v>0</v>
      </c>
      <c r="AP297" s="2" t="str">
        <f t="shared" si="92"/>
        <v/>
      </c>
    </row>
    <row r="298" spans="1:42" x14ac:dyDescent="0.25">
      <c r="A298" s="49">
        <v>38435</v>
      </c>
      <c r="B298" s="47">
        <v>1171.42</v>
      </c>
      <c r="C298" s="27">
        <f t="shared" si="103"/>
        <v>-9.4667087409272543E-4</v>
      </c>
      <c r="D298" s="27">
        <f t="shared" si="104"/>
        <v>-1.5847719872995381E-2</v>
      </c>
      <c r="E298" s="5">
        <f t="shared" si="84"/>
        <v>0</v>
      </c>
      <c r="F298" s="44">
        <v>1746.6210000000001</v>
      </c>
      <c r="G298" s="45">
        <v>1746.6210000000001</v>
      </c>
      <c r="H298" s="48">
        <v>1171.42</v>
      </c>
      <c r="I298" s="42">
        <v>13.42</v>
      </c>
      <c r="J298" s="16">
        <f t="shared" si="102"/>
        <v>0.13419999999999999</v>
      </c>
      <c r="K298" s="16">
        <f t="shared" si="85"/>
        <v>2.4976151146301195E-2</v>
      </c>
      <c r="L298" s="51">
        <f>VLOOKUP(A298,LIBOR!$A$3:B2393,2,1)</f>
        <v>2.7937500000000002</v>
      </c>
      <c r="M298">
        <v>171389.64</v>
      </c>
      <c r="N298" s="2">
        <v>175756.86</v>
      </c>
      <c r="O298" s="16">
        <f t="shared" si="105"/>
        <v>8.9703487365092981E-7</v>
      </c>
      <c r="P298" s="16">
        <f t="shared" si="96"/>
        <v>0.10922384885369879</v>
      </c>
      <c r="Q298" s="2">
        <f t="shared" si="106"/>
        <v>13.674000000000001</v>
      </c>
      <c r="R298" s="2">
        <f t="shared" si="107"/>
        <v>12.730000000000002</v>
      </c>
      <c r="S298" s="16">
        <f t="shared" si="97"/>
        <v>1</v>
      </c>
      <c r="T298" s="16">
        <f t="shared" si="98"/>
        <v>1</v>
      </c>
      <c r="U298" s="16">
        <f>VLOOKUP(P298,Table!$D$6:$G$15,MATCH(VALUE(T298)&amp;"E",Table!$D$5:$G$5,0),1)*IF(Y298=1,0,1)</f>
        <v>0.85</v>
      </c>
      <c r="V298" s="16">
        <f t="shared" si="99"/>
        <v>0.15000000000000002</v>
      </c>
      <c r="W298" s="16">
        <f t="shared" si="88"/>
        <v>92803.218482248383</v>
      </c>
      <c r="X298" s="16">
        <f t="shared" si="100"/>
        <v>-7.9814108064798495E-3</v>
      </c>
      <c r="Y298" s="16">
        <f t="shared" si="89"/>
        <v>0</v>
      </c>
      <c r="Z298" s="16">
        <f t="shared" si="101"/>
        <v>0</v>
      </c>
      <c r="AA298" s="16">
        <f t="shared" si="86"/>
        <v>0</v>
      </c>
      <c r="AB298" s="2">
        <f t="shared" si="90"/>
        <v>96801.169258858354</v>
      </c>
      <c r="AE298" s="16" t="str">
        <f t="shared" si="87"/>
        <v/>
      </c>
      <c r="AG298" s="16">
        <f t="shared" si="93"/>
        <v>52.076293831069513</v>
      </c>
      <c r="AH298" s="24">
        <f t="shared" si="91"/>
        <v>54.94551642624188</v>
      </c>
      <c r="AL298" s="2">
        <f t="shared" si="94"/>
        <v>58.471068427244184</v>
      </c>
      <c r="AM298" s="27">
        <f t="shared" si="95"/>
        <v>-6.0295665802467147E-2</v>
      </c>
      <c r="AN298" s="35">
        <v>0</v>
      </c>
      <c r="AP298" s="2" t="str">
        <f t="shared" si="92"/>
        <v/>
      </c>
    </row>
    <row r="299" spans="1:42" x14ac:dyDescent="0.25">
      <c r="A299" s="49">
        <v>38439</v>
      </c>
      <c r="B299" s="47">
        <v>1174.28</v>
      </c>
      <c r="C299" s="27">
        <f t="shared" si="103"/>
        <v>2.4414812791311302E-3</v>
      </c>
      <c r="D299" s="27">
        <f t="shared" si="104"/>
        <v>-1.2935733388900417E-2</v>
      </c>
      <c r="E299" s="5">
        <f t="shared" si="84"/>
        <v>0</v>
      </c>
      <c r="F299" s="44">
        <v>1750.885</v>
      </c>
      <c r="G299" s="45">
        <v>1750.885</v>
      </c>
      <c r="H299" s="48">
        <v>1174.28</v>
      </c>
      <c r="I299" s="42">
        <v>13.75</v>
      </c>
      <c r="J299" s="16">
        <f t="shared" si="102"/>
        <v>0.13750000000000001</v>
      </c>
      <c r="K299" s="16">
        <f t="shared" si="85"/>
        <v>4.0060519980862769E-2</v>
      </c>
      <c r="L299" s="51">
        <f>VLOOKUP(A299,LIBOR!$A$3:B2394,2,1)</f>
        <v>2.7937500000000002</v>
      </c>
      <c r="M299">
        <v>173018.17</v>
      </c>
      <c r="N299" s="2">
        <v>177372.01</v>
      </c>
      <c r="O299" s="16">
        <f t="shared" si="105"/>
        <v>5.9463100778679277E-6</v>
      </c>
      <c r="P299" s="16">
        <f t="shared" si="96"/>
        <v>9.7439480019137242E-2</v>
      </c>
      <c r="Q299" s="2">
        <f t="shared" si="106"/>
        <v>13.7</v>
      </c>
      <c r="R299" s="2">
        <f t="shared" si="107"/>
        <v>12.822500000000002</v>
      </c>
      <c r="S299" s="16">
        <f t="shared" si="97"/>
        <v>1</v>
      </c>
      <c r="T299" s="16">
        <f t="shared" si="98"/>
        <v>1</v>
      </c>
      <c r="U299" s="16">
        <f>VLOOKUP(P299,Table!$D$6:$G$15,MATCH(VALUE(T299)&amp;"E",Table!$D$5:$G$5,0),1)*IF(Y299=1,0,1)</f>
        <v>0.9</v>
      </c>
      <c r="V299" s="16">
        <f t="shared" si="99"/>
        <v>9.9999999999999978E-2</v>
      </c>
      <c r="W299" s="16">
        <f t="shared" si="88"/>
        <v>93123.734042200798</v>
      </c>
      <c r="X299" s="16">
        <f t="shared" si="100"/>
        <v>-1.2754310207651942E-2</v>
      </c>
      <c r="Y299" s="16">
        <f t="shared" si="89"/>
        <v>0</v>
      </c>
      <c r="Z299" s="16">
        <f t="shared" si="101"/>
        <v>0</v>
      </c>
      <c r="AA299" s="16">
        <f t="shared" si="86"/>
        <v>0</v>
      </c>
      <c r="AB299" s="2">
        <f t="shared" si="90"/>
        <v>97140.010121583997</v>
      </c>
      <c r="AE299" s="16" t="str">
        <f t="shared" si="87"/>
        <v/>
      </c>
      <c r="AG299" s="16">
        <f t="shared" si="93"/>
        <v>52.25858064087123</v>
      </c>
      <c r="AH299" s="24">
        <f t="shared" si="91"/>
        <v>55.132106450568749</v>
      </c>
      <c r="AL299" s="2">
        <f t="shared" si="94"/>
        <v>58.471068427244184</v>
      </c>
      <c r="AM299" s="27">
        <f t="shared" si="95"/>
        <v>-5.7104514531492123E-2</v>
      </c>
      <c r="AN299" s="35">
        <v>0</v>
      </c>
      <c r="AP299" s="2" t="str">
        <f t="shared" si="92"/>
        <v/>
      </c>
    </row>
    <row r="300" spans="1:42" x14ac:dyDescent="0.25">
      <c r="A300" s="49">
        <v>38440</v>
      </c>
      <c r="B300" s="47">
        <v>1165.3599999999999</v>
      </c>
      <c r="C300" s="27">
        <f t="shared" si="103"/>
        <v>-7.5961440201656183E-3</v>
      </c>
      <c r="D300" s="27">
        <f t="shared" si="104"/>
        <v>-1.5597653057365823E-2</v>
      </c>
      <c r="E300" s="5">
        <f t="shared" si="84"/>
        <v>0</v>
      </c>
      <c r="F300" s="44">
        <v>1737.9349999999999</v>
      </c>
      <c r="G300" s="45">
        <v>1737.9349999999999</v>
      </c>
      <c r="H300" s="48">
        <v>1165.3599999999999</v>
      </c>
      <c r="I300" s="42">
        <v>14.49</v>
      </c>
      <c r="J300" s="16">
        <f t="shared" si="102"/>
        <v>0.1449</v>
      </c>
      <c r="K300" s="16">
        <f t="shared" si="85"/>
        <v>4.8960354378058166E-2</v>
      </c>
      <c r="L300" s="51">
        <f>VLOOKUP(A300,LIBOR!$A$3:B2395,2,1)</f>
        <v>2.82375</v>
      </c>
      <c r="M300">
        <v>181332.03</v>
      </c>
      <c r="N300" s="2">
        <v>185881.34</v>
      </c>
      <c r="O300" s="16">
        <f t="shared" si="105"/>
        <v>5.8142785370623902E-5</v>
      </c>
      <c r="P300" s="16">
        <f t="shared" si="96"/>
        <v>9.5939645621941835E-2</v>
      </c>
      <c r="Q300" s="2">
        <f t="shared" si="106"/>
        <v>13.821999999999999</v>
      </c>
      <c r="R300" s="2">
        <f t="shared" si="107"/>
        <v>12.935500000000001</v>
      </c>
      <c r="S300" s="16">
        <f t="shared" si="97"/>
        <v>1</v>
      </c>
      <c r="T300" s="16">
        <f t="shared" si="98"/>
        <v>1</v>
      </c>
      <c r="U300" s="16">
        <f>VLOOKUP(P300,Table!$D$6:$G$15,MATCH(VALUE(T300)&amp;"E",Table!$D$5:$G$5,0),1)*IF(Y300=1,0,1)</f>
        <v>0.9</v>
      </c>
      <c r="V300" s="16">
        <f t="shared" si="99"/>
        <v>9.9999999999999978E-2</v>
      </c>
      <c r="W300" s="16">
        <f t="shared" si="88"/>
        <v>92933.847150721049</v>
      </c>
      <c r="X300" s="16">
        <f t="shared" si="100"/>
        <v>-8.6342544664271825E-3</v>
      </c>
      <c r="Y300" s="16">
        <f t="shared" si="89"/>
        <v>0</v>
      </c>
      <c r="Z300" s="16">
        <f t="shared" si="101"/>
        <v>0</v>
      </c>
      <c r="AA300" s="16">
        <f t="shared" si="86"/>
        <v>0</v>
      </c>
      <c r="AB300" s="2">
        <f t="shared" si="90"/>
        <v>96960.161327357171</v>
      </c>
      <c r="AE300" s="16" t="str">
        <f t="shared" si="87"/>
        <v/>
      </c>
      <c r="AG300" s="16">
        <f t="shared" si="93"/>
        <v>52.161827071415118</v>
      </c>
      <c r="AH300" s="24">
        <f t="shared" si="91"/>
        <v>55.028600435103534</v>
      </c>
      <c r="AL300" s="2">
        <f t="shared" si="94"/>
        <v>58.471068427244184</v>
      </c>
      <c r="AM300" s="27">
        <f t="shared" si="95"/>
        <v>-5.8874723598118073E-2</v>
      </c>
      <c r="AN300" s="35">
        <v>0</v>
      </c>
      <c r="AP300" s="2" t="str">
        <f t="shared" si="92"/>
        <v/>
      </c>
    </row>
    <row r="301" spans="1:42" x14ac:dyDescent="0.25">
      <c r="A301" s="49">
        <v>38441</v>
      </c>
      <c r="B301" s="47">
        <v>1181.4100000000001</v>
      </c>
      <c r="C301" s="27">
        <f t="shared" si="103"/>
        <v>1.3772568133452401E-2</v>
      </c>
      <c r="D301" s="27">
        <f t="shared" si="104"/>
        <v>8.3710663879856817E-3</v>
      </c>
      <c r="E301" s="5">
        <f t="shared" si="84"/>
        <v>0</v>
      </c>
      <c r="F301" s="44">
        <v>1762.087</v>
      </c>
      <c r="G301" s="45">
        <v>1762.087</v>
      </c>
      <c r="H301" s="48">
        <v>1181.4100000000001</v>
      </c>
      <c r="I301" s="42">
        <v>13.64</v>
      </c>
      <c r="J301" s="16">
        <f t="shared" si="102"/>
        <v>0.13639999999999999</v>
      </c>
      <c r="K301" s="16">
        <f t="shared" si="85"/>
        <v>4.0680396113008346E-2</v>
      </c>
      <c r="L301" s="51">
        <f>VLOOKUP(A301,LIBOR!$A$3:B2396,2,1)</f>
        <v>2.8475000000000001</v>
      </c>
      <c r="M301">
        <v>172617</v>
      </c>
      <c r="N301" s="2">
        <v>176933.26</v>
      </c>
      <c r="O301" s="16">
        <f t="shared" si="105"/>
        <v>1.8710377597199189E-4</v>
      </c>
      <c r="P301" s="16">
        <f t="shared" si="96"/>
        <v>9.5719603886991647E-2</v>
      </c>
      <c r="Q301" s="2">
        <f t="shared" si="106"/>
        <v>13.997999999999999</v>
      </c>
      <c r="R301" s="2">
        <f t="shared" si="107"/>
        <v>13.056000000000001</v>
      </c>
      <c r="S301" s="16">
        <f t="shared" si="97"/>
        <v>1</v>
      </c>
      <c r="T301" s="16">
        <f t="shared" si="98"/>
        <v>1</v>
      </c>
      <c r="U301" s="16">
        <f>VLOOKUP(P301,Table!$D$6:$G$15,MATCH(VALUE(T301)&amp;"E",Table!$D$5:$G$5,0),1)*IF(Y301=1,0,1)</f>
        <v>0.9</v>
      </c>
      <c r="V301" s="16">
        <f t="shared" si="99"/>
        <v>9.9999999999999978E-2</v>
      </c>
      <c r="W301" s="16">
        <f t="shared" si="88"/>
        <v>93638.41996261671</v>
      </c>
      <c r="X301" s="16">
        <f t="shared" si="100"/>
        <v>-6.0843086809263536E-3</v>
      </c>
      <c r="Y301" s="16">
        <f t="shared" si="89"/>
        <v>0</v>
      </c>
      <c r="Z301" s="16">
        <f t="shared" si="101"/>
        <v>0</v>
      </c>
      <c r="AA301" s="16">
        <f t="shared" si="86"/>
        <v>0</v>
      </c>
      <c r="AB301" s="2">
        <f t="shared" si="90"/>
        <v>97706.86509556575</v>
      </c>
      <c r="AE301" s="16" t="str">
        <f t="shared" si="87"/>
        <v/>
      </c>
      <c r="AG301" s="16">
        <f t="shared" si="93"/>
        <v>52.56353259972348</v>
      </c>
      <c r="AH301" s="24">
        <f t="shared" si="91"/>
        <v>55.45094010496836</v>
      </c>
      <c r="AL301" s="2">
        <f t="shared" si="94"/>
        <v>58.471068427244184</v>
      </c>
      <c r="AM301" s="27">
        <f t="shared" si="95"/>
        <v>-5.1651669851625615E-2</v>
      </c>
      <c r="AN301" s="35">
        <v>0</v>
      </c>
      <c r="AP301" s="2" t="str">
        <f t="shared" si="92"/>
        <v/>
      </c>
    </row>
    <row r="302" spans="1:42" x14ac:dyDescent="0.25">
      <c r="A302" s="49">
        <v>38442</v>
      </c>
      <c r="B302" s="47">
        <v>1180.5899999999999</v>
      </c>
      <c r="C302" s="27">
        <f t="shared" si="103"/>
        <v>-6.9408588043118336E-4</v>
      </c>
      <c r="D302" s="27">
        <f t="shared" si="104"/>
        <v>6.977148637894004E-3</v>
      </c>
      <c r="E302" s="5">
        <f t="shared" si="84"/>
        <v>0</v>
      </c>
      <c r="F302" s="44">
        <v>1760.8869999999999</v>
      </c>
      <c r="G302" s="45">
        <v>1760.8869999999999</v>
      </c>
      <c r="H302" s="48">
        <v>1180.5899999999999</v>
      </c>
      <c r="I302" s="42">
        <v>14.02</v>
      </c>
      <c r="J302" s="16">
        <f t="shared" si="102"/>
        <v>0.14019999999999999</v>
      </c>
      <c r="K302" s="16">
        <f t="shared" si="85"/>
        <v>3.8600601702233908E-2</v>
      </c>
      <c r="L302" s="51">
        <f>VLOOKUP(A302,LIBOR!$A$3:B2397,2,1)</f>
        <v>2.91</v>
      </c>
      <c r="M302">
        <v>172310.28</v>
      </c>
      <c r="N302" s="2">
        <v>176605.16</v>
      </c>
      <c r="O302" s="16">
        <f t="shared" si="105"/>
        <v>4.8208980178434369E-7</v>
      </c>
      <c r="P302" s="16">
        <f t="shared" si="96"/>
        <v>0.10159939829776608</v>
      </c>
      <c r="Q302" s="2">
        <f t="shared" si="106"/>
        <v>13.872000000000003</v>
      </c>
      <c r="R302" s="2">
        <f t="shared" si="107"/>
        <v>13.135999999999999</v>
      </c>
      <c r="S302" s="16">
        <f t="shared" si="97"/>
        <v>1</v>
      </c>
      <c r="T302" s="16">
        <f t="shared" si="98"/>
        <v>1</v>
      </c>
      <c r="U302" s="16">
        <f>VLOOKUP(P302,Table!$D$6:$G$15,MATCH(VALUE(T302)&amp;"E",Table!$D$5:$G$5,0),1)*IF(Y302=1,0,1)</f>
        <v>0.85</v>
      </c>
      <c r="V302" s="16">
        <f t="shared" si="99"/>
        <v>0.15000000000000002</v>
      </c>
      <c r="W302" s="16">
        <f t="shared" si="88"/>
        <v>93562.562125964541</v>
      </c>
      <c r="X302" s="16">
        <f t="shared" si="100"/>
        <v>7.4108615457340044E-3</v>
      </c>
      <c r="Y302" s="16">
        <f t="shared" si="89"/>
        <v>0</v>
      </c>
      <c r="Z302" s="16">
        <f t="shared" si="101"/>
        <v>0</v>
      </c>
      <c r="AA302" s="16">
        <f t="shared" si="86"/>
        <v>0</v>
      </c>
      <c r="AB302" s="2">
        <f t="shared" si="90"/>
        <v>97629.618267377082</v>
      </c>
      <c r="AE302" s="16" t="str">
        <f t="shared" si="87"/>
        <v/>
      </c>
      <c r="AG302" s="16">
        <f t="shared" si="93"/>
        <v>52.521975988857406</v>
      </c>
      <c r="AH302" s="24">
        <f t="shared" si="91"/>
        <v>55.405658613589608</v>
      </c>
      <c r="AL302" s="2">
        <f t="shared" si="94"/>
        <v>58.471068427244184</v>
      </c>
      <c r="AM302" s="27">
        <f t="shared" si="95"/>
        <v>-5.2426095436735154E-2</v>
      </c>
      <c r="AN302" s="35">
        <v>0</v>
      </c>
      <c r="AP302" s="2" t="str">
        <f t="shared" si="92"/>
        <v/>
      </c>
    </row>
    <row r="303" spans="1:42" x14ac:dyDescent="0.25">
      <c r="A303" s="49">
        <v>38443</v>
      </c>
      <c r="B303" s="47">
        <v>1172.92</v>
      </c>
      <c r="C303" s="27">
        <f t="shared" si="103"/>
        <v>-6.4967516241877243E-3</v>
      </c>
      <c r="D303" s="27">
        <f t="shared" si="104"/>
        <v>1.4270678877990051E-3</v>
      </c>
      <c r="E303" s="5">
        <f t="shared" si="84"/>
        <v>0</v>
      </c>
      <c r="F303" s="44">
        <v>1749.452</v>
      </c>
      <c r="G303" s="45">
        <v>1749.452</v>
      </c>
      <c r="H303" s="48">
        <v>1172.92</v>
      </c>
      <c r="I303" s="42">
        <v>14.09</v>
      </c>
      <c r="J303" s="16">
        <f t="shared" si="102"/>
        <v>0.1409</v>
      </c>
      <c r="K303" s="16">
        <f t="shared" si="85"/>
        <v>4.1634431981055875E-2</v>
      </c>
      <c r="L303" s="51">
        <f>VLOOKUP(A303,LIBOR!$A$3:B2398,2,1)</f>
        <v>2.8412500000000001</v>
      </c>
      <c r="M303">
        <v>175745.29</v>
      </c>
      <c r="N303" s="2">
        <v>180112.1</v>
      </c>
      <c r="O303" s="16">
        <f t="shared" si="105"/>
        <v>4.2483637881770367E-5</v>
      </c>
      <c r="P303" s="16">
        <f t="shared" si="96"/>
        <v>9.9265568018944123E-2</v>
      </c>
      <c r="Q303" s="2">
        <f t="shared" si="106"/>
        <v>13.864000000000001</v>
      </c>
      <c r="R303" s="2">
        <f t="shared" si="107"/>
        <v>13.211999999999998</v>
      </c>
      <c r="S303" s="16">
        <f t="shared" si="97"/>
        <v>1</v>
      </c>
      <c r="T303" s="16">
        <f t="shared" si="98"/>
        <v>1</v>
      </c>
      <c r="U303" s="16">
        <f>VLOOKUP(P303,Table!$D$6:$G$15,MATCH(VALUE(T303)&amp;"E",Table!$D$5:$G$5,0),1)*IF(Y303=1,0,1)</f>
        <v>0.9</v>
      </c>
      <c r="V303" s="16">
        <f t="shared" si="99"/>
        <v>9.9999999999999978E-2</v>
      </c>
      <c r="W303" s="16">
        <f t="shared" si="88"/>
        <v>93324.575335448157</v>
      </c>
      <c r="X303" s="16">
        <f t="shared" si="100"/>
        <v>5.0255707914750314E-3</v>
      </c>
      <c r="Y303" s="16">
        <f t="shared" si="89"/>
        <v>0</v>
      </c>
      <c r="Z303" s="16">
        <f t="shared" si="101"/>
        <v>0</v>
      </c>
      <c r="AA303" s="16">
        <f t="shared" si="86"/>
        <v>0</v>
      </c>
      <c r="AB303" s="2">
        <f t="shared" si="90"/>
        <v>97382.65932554481</v>
      </c>
      <c r="AE303" s="16" t="str">
        <f t="shared" si="87"/>
        <v/>
      </c>
      <c r="AG303" s="16">
        <f t="shared" si="93"/>
        <v>52.389119056265237</v>
      </c>
      <c r="AH303" s="24">
        <f t="shared" si="91"/>
        <v>55.264068846046044</v>
      </c>
      <c r="AL303" s="2">
        <f t="shared" si="94"/>
        <v>58.471068427244184</v>
      </c>
      <c r="AM303" s="27">
        <f t="shared" si="95"/>
        <v>-5.4847630930305757E-2</v>
      </c>
      <c r="AN303" s="35">
        <v>0</v>
      </c>
      <c r="AP303" s="2" t="str">
        <f t="shared" si="92"/>
        <v/>
      </c>
    </row>
    <row r="304" spans="1:42" x14ac:dyDescent="0.25">
      <c r="A304" s="49">
        <v>38446</v>
      </c>
      <c r="B304" s="47">
        <v>1176.1199999999999</v>
      </c>
      <c r="C304" s="27">
        <f t="shared" si="103"/>
        <v>2.7282338096372705E-3</v>
      </c>
      <c r="D304" s="27">
        <f t="shared" si="104"/>
        <v>1.7138204183051453E-3</v>
      </c>
      <c r="E304" s="5">
        <f t="shared" ref="E304:E367" si="108">IF(Y304=1,IF(AND(D304&lt;0,T304&gt;=0),-1,1),0)</f>
        <v>0</v>
      </c>
      <c r="F304" s="44">
        <v>1754.4269999999999</v>
      </c>
      <c r="G304" s="45">
        <v>1754.4269999999999</v>
      </c>
      <c r="H304" s="48">
        <v>1176.1199999999999</v>
      </c>
      <c r="I304" s="42">
        <v>14.11</v>
      </c>
      <c r="J304" s="16">
        <f t="shared" si="102"/>
        <v>0.1411</v>
      </c>
      <c r="K304" s="16">
        <f t="shared" ref="K304:K367" si="109">J304-P304</f>
        <v>4.1221821597247452E-2</v>
      </c>
      <c r="L304" s="51">
        <f>VLOOKUP(A304,LIBOR!$A$3:B2399,2,1)</f>
        <v>2.8112499999999998</v>
      </c>
      <c r="M304">
        <v>180214.31</v>
      </c>
      <c r="N304" s="2">
        <v>184650.29</v>
      </c>
      <c r="O304" s="16">
        <f t="shared" si="105"/>
        <v>7.4230034268528752E-6</v>
      </c>
      <c r="P304" s="16">
        <f t="shared" si="96"/>
        <v>9.9878178402752552E-2</v>
      </c>
      <c r="Q304" s="2">
        <f t="shared" si="106"/>
        <v>13.998000000000001</v>
      </c>
      <c r="R304" s="2">
        <f t="shared" si="107"/>
        <v>13.270000000000001</v>
      </c>
      <c r="S304" s="16">
        <f t="shared" si="97"/>
        <v>1</v>
      </c>
      <c r="T304" s="16">
        <f t="shared" si="98"/>
        <v>1</v>
      </c>
      <c r="U304" s="16">
        <f>VLOOKUP(P304,Table!$D$6:$G$15,MATCH(VALUE(T304)&amp;"E",Table!$D$5:$G$5,0),1)*IF(Y304=1,0,1)</f>
        <v>0.9</v>
      </c>
      <c r="V304" s="16">
        <f t="shared" si="99"/>
        <v>9.9999999999999978E-2</v>
      </c>
      <c r="W304" s="16">
        <f t="shared" si="88"/>
        <v>93788.870502623409</v>
      </c>
      <c r="X304" s="16">
        <f t="shared" si="100"/>
        <v>5.6178747001054408E-3</v>
      </c>
      <c r="Y304" s="16">
        <f t="shared" si="89"/>
        <v>0</v>
      </c>
      <c r="Z304" s="16">
        <f t="shared" si="101"/>
        <v>0</v>
      </c>
      <c r="AA304" s="16">
        <f t="shared" ref="AA304:AA367" si="110">(1+(A304-A303)/360*L304-1)*Y303</f>
        <v>0</v>
      </c>
      <c r="AB304" s="2">
        <f t="shared" si="90"/>
        <v>97879.531840262178</v>
      </c>
      <c r="AE304" s="16" t="str">
        <f t="shared" ref="AE304:AE367" si="111">IF(AC304&gt;0,W304/AC304-1,"")</f>
        <v/>
      </c>
      <c r="AG304" s="16">
        <f t="shared" si="93"/>
        <v>52.656422429469444</v>
      </c>
      <c r="AH304" s="24">
        <f t="shared" si="91"/>
        <v>55.541703942429606</v>
      </c>
      <c r="AL304" s="2">
        <f t="shared" si="94"/>
        <v>58.471068427244184</v>
      </c>
      <c r="AM304" s="27">
        <f t="shared" si="95"/>
        <v>-5.0099383568808942E-2</v>
      </c>
      <c r="AN304" s="35">
        <v>0</v>
      </c>
      <c r="AP304" s="2" t="str">
        <f t="shared" si="92"/>
        <v/>
      </c>
    </row>
    <row r="305" spans="1:42" x14ac:dyDescent="0.25">
      <c r="A305" s="49">
        <v>38447</v>
      </c>
      <c r="B305" s="47">
        <v>1181.3900000000001</v>
      </c>
      <c r="C305" s="27">
        <f t="shared" si="103"/>
        <v>4.4808352889162961E-3</v>
      </c>
      <c r="D305" s="27">
        <f t="shared" si="104"/>
        <v>1.379079972738706E-2</v>
      </c>
      <c r="E305" s="5">
        <f t="shared" si="108"/>
        <v>0</v>
      </c>
      <c r="F305" s="44">
        <v>1762.317</v>
      </c>
      <c r="G305" s="45">
        <v>1762.317</v>
      </c>
      <c r="H305" s="48">
        <v>1181.3900000000001</v>
      </c>
      <c r="I305" s="42">
        <v>13.68</v>
      </c>
      <c r="J305" s="16">
        <f t="shared" si="102"/>
        <v>0.1368</v>
      </c>
      <c r="K305" s="16">
        <f t="shared" si="109"/>
        <v>3.6501316034876108E-2</v>
      </c>
      <c r="L305" s="51">
        <f>VLOOKUP(A305,LIBOR!$A$3:B2400,2,1)</f>
        <v>2.8025000000000002</v>
      </c>
      <c r="M305">
        <v>177903.55</v>
      </c>
      <c r="N305" s="2">
        <v>182268.58</v>
      </c>
      <c r="O305" s="16">
        <f t="shared" si="105"/>
        <v>1.9988287220145829E-5</v>
      </c>
      <c r="P305" s="16">
        <f t="shared" si="96"/>
        <v>0.1002986839651239</v>
      </c>
      <c r="Q305" s="2">
        <f t="shared" si="106"/>
        <v>14.070000000000002</v>
      </c>
      <c r="R305" s="2">
        <f t="shared" si="107"/>
        <v>13.378500000000003</v>
      </c>
      <c r="S305" s="16">
        <f t="shared" si="97"/>
        <v>1</v>
      </c>
      <c r="T305" s="16">
        <f t="shared" si="98"/>
        <v>1</v>
      </c>
      <c r="U305" s="16">
        <f>VLOOKUP(P305,Table!$D$6:$G$15,MATCH(VALUE(T305)&amp;"E",Table!$D$5:$G$5,0),1)*IF(Y305=1,0,1)</f>
        <v>0.85</v>
      </c>
      <c r="V305" s="16">
        <f t="shared" si="99"/>
        <v>0.15000000000000002</v>
      </c>
      <c r="W305" s="16">
        <f t="shared" ref="W305:W368" si="112">W304*(1+$U304*($H305/$H304-1)+$V304*($N305/$N304-1))</f>
        <v>94046.124250273599</v>
      </c>
      <c r="X305" s="16">
        <f t="shared" si="100"/>
        <v>7.1425020405775363E-3</v>
      </c>
      <c r="Y305" s="16">
        <f t="shared" ref="Y305:Y368" si="113">IF(X305&lt;=-0.02,1,0)</f>
        <v>0</v>
      </c>
      <c r="Z305" s="16">
        <f t="shared" si="101"/>
        <v>0</v>
      </c>
      <c r="AA305" s="16">
        <f t="shared" si="110"/>
        <v>0</v>
      </c>
      <c r="AB305" s="2">
        <f t="shared" ref="AB305:AB368" si="114">AB304*(1+$U304*($G305/$G304-1)+$V304*($M305/$M304-1)+Y304*(1+(A305-A304)/360*L305/100-1))</f>
        <v>98150.192864295474</v>
      </c>
      <c r="AE305" s="16" t="str">
        <f t="shared" si="111"/>
        <v/>
      </c>
      <c r="AG305" s="16">
        <f t="shared" si="93"/>
        <v>52.802030412555723</v>
      </c>
      <c r="AH305" s="24">
        <f t="shared" ref="AH305:AH368" si="115">AH304*AB305/AB304*(1-AH$1)^(A305-A304)</f>
        <v>55.693840836411617</v>
      </c>
      <c r="AL305" s="2">
        <f t="shared" si="94"/>
        <v>58.471068427244184</v>
      </c>
      <c r="AM305" s="27">
        <f t="shared" si="95"/>
        <v>-4.7497466106477648E-2</v>
      </c>
      <c r="AN305" s="35">
        <v>0</v>
      </c>
      <c r="AP305" s="2" t="str">
        <f t="shared" ref="AP305:AP368" si="116">IF(AN305&lt;&gt;Y305,"diff","")</f>
        <v/>
      </c>
    </row>
    <row r="306" spans="1:42" x14ac:dyDescent="0.25">
      <c r="A306" s="49">
        <v>38448</v>
      </c>
      <c r="B306" s="47">
        <v>1184.07</v>
      </c>
      <c r="C306" s="27">
        <f t="shared" si="103"/>
        <v>2.2685142078398002E-3</v>
      </c>
      <c r="D306" s="27">
        <f t="shared" si="104"/>
        <v>2.2867458017744591E-3</v>
      </c>
      <c r="E306" s="5">
        <f t="shared" si="108"/>
        <v>0</v>
      </c>
      <c r="F306" s="44">
        <v>1766.693</v>
      </c>
      <c r="G306" s="45">
        <v>1766.693</v>
      </c>
      <c r="H306" s="48">
        <v>1184.07</v>
      </c>
      <c r="I306" s="42">
        <v>13.15</v>
      </c>
      <c r="J306" s="16">
        <f t="shared" si="102"/>
        <v>0.13150000000000001</v>
      </c>
      <c r="K306" s="16">
        <f t="shared" si="109"/>
        <v>3.0072226094281201E-2</v>
      </c>
      <c r="L306" s="51">
        <f>VLOOKUP(A306,LIBOR!$A$3:B2401,2,1)</f>
        <v>2.7912499999999998</v>
      </c>
      <c r="M306">
        <v>168945.83</v>
      </c>
      <c r="N306" s="2">
        <v>173077.18</v>
      </c>
      <c r="O306" s="16">
        <f t="shared" si="105"/>
        <v>5.1345068076135572E-6</v>
      </c>
      <c r="P306" s="16">
        <f t="shared" si="96"/>
        <v>0.1014277739057188</v>
      </c>
      <c r="Q306" s="2">
        <f t="shared" si="106"/>
        <v>13.907999999999998</v>
      </c>
      <c r="R306" s="2">
        <f t="shared" si="107"/>
        <v>13.449500000000004</v>
      </c>
      <c r="S306" s="16">
        <f t="shared" si="97"/>
        <v>1</v>
      </c>
      <c r="T306" s="16">
        <f t="shared" si="98"/>
        <v>1</v>
      </c>
      <c r="U306" s="16">
        <f>VLOOKUP(P306,Table!$D$6:$G$15,MATCH(VALUE(T306)&amp;"E",Table!$D$5:$G$5,0),1)*IF(Y306=1,0,1)</f>
        <v>0.85</v>
      </c>
      <c r="V306" s="16">
        <f t="shared" si="99"/>
        <v>0.15000000000000002</v>
      </c>
      <c r="W306" s="16">
        <f t="shared" si="112"/>
        <v>93516.086873072214</v>
      </c>
      <c r="X306" s="16">
        <f t="shared" si="100"/>
        <v>1.196848224467284E-2</v>
      </c>
      <c r="Y306" s="16">
        <f t="shared" si="113"/>
        <v>0</v>
      </c>
      <c r="Z306" s="16">
        <f t="shared" si="101"/>
        <v>0</v>
      </c>
      <c r="AA306" s="16">
        <f t="shared" si="110"/>
        <v>0</v>
      </c>
      <c r="AB306" s="2">
        <f t="shared" si="114"/>
        <v>97616.049460846087</v>
      </c>
      <c r="AE306" s="16" t="str">
        <f t="shared" si="111"/>
        <v/>
      </c>
      <c r="AG306" s="16">
        <f t="shared" ref="AG306:AG369" si="117">AB306/AG$2</f>
        <v>52.514676354346221</v>
      </c>
      <c r="AH306" s="24">
        <f t="shared" si="115"/>
        <v>55.389307572621547</v>
      </c>
      <c r="AL306" s="2">
        <f t="shared" ref="AL306:AL369" si="118">IF(AH306&gt;AL305,AH306,AL305)</f>
        <v>58.471068427244184</v>
      </c>
      <c r="AM306" s="27">
        <f t="shared" ref="AM306:AM369" si="119">AH306/AL306-1</f>
        <v>-5.270573871003037E-2</v>
      </c>
      <c r="AN306" s="35">
        <v>0</v>
      </c>
      <c r="AP306" s="2" t="str">
        <f t="shared" si="116"/>
        <v/>
      </c>
    </row>
    <row r="307" spans="1:42" x14ac:dyDescent="0.25">
      <c r="A307" s="49">
        <v>38449</v>
      </c>
      <c r="B307" s="47">
        <v>1191.1400000000001</v>
      </c>
      <c r="C307" s="27">
        <f t="shared" si="103"/>
        <v>5.9709307726740768E-3</v>
      </c>
      <c r="D307" s="27">
        <f t="shared" si="104"/>
        <v>8.9517624548797192E-3</v>
      </c>
      <c r="E307" s="5">
        <f t="shared" si="108"/>
        <v>0</v>
      </c>
      <c r="F307" s="44">
        <v>1777.3520000000001</v>
      </c>
      <c r="G307" s="45">
        <v>1777.3520000000001</v>
      </c>
      <c r="H307" s="48">
        <v>1191.1400000000001</v>
      </c>
      <c r="I307" s="42">
        <v>12.33</v>
      </c>
      <c r="J307" s="16">
        <f t="shared" si="102"/>
        <v>0.12330000000000001</v>
      </c>
      <c r="K307" s="16">
        <f t="shared" si="109"/>
        <v>2.6886755377517904E-2</v>
      </c>
      <c r="L307" s="51">
        <f>VLOOKUP(A307,LIBOR!$A$3:B2402,2,1)</f>
        <v>2.78125</v>
      </c>
      <c r="M307">
        <v>165905.04</v>
      </c>
      <c r="N307" s="2">
        <v>169948.83</v>
      </c>
      <c r="O307" s="16">
        <f t="shared" si="105"/>
        <v>3.5440297436530429E-5</v>
      </c>
      <c r="P307" s="16">
        <f t="shared" si="96"/>
        <v>9.6413244622482103E-2</v>
      </c>
      <c r="Q307" s="2">
        <f t="shared" si="106"/>
        <v>13.809999999999999</v>
      </c>
      <c r="R307" s="2">
        <f t="shared" si="107"/>
        <v>13.487</v>
      </c>
      <c r="S307" s="16">
        <f t="shared" si="97"/>
        <v>1</v>
      </c>
      <c r="T307" s="16">
        <f t="shared" si="98"/>
        <v>1</v>
      </c>
      <c r="U307" s="16">
        <f>VLOOKUP(P307,Table!$D$6:$G$15,MATCH(VALUE(T307)&amp;"E",Table!$D$5:$G$5,0),1)*IF(Y307=1,0,1)</f>
        <v>0.9</v>
      </c>
      <c r="V307" s="16">
        <f t="shared" si="99"/>
        <v>9.9999999999999978E-2</v>
      </c>
      <c r="W307" s="16">
        <f t="shared" si="112"/>
        <v>93737.164374513464</v>
      </c>
      <c r="X307" s="16">
        <f t="shared" si="100"/>
        <v>-1.3064411978901402E-3</v>
      </c>
      <c r="Y307" s="16">
        <f t="shared" si="113"/>
        <v>0</v>
      </c>
      <c r="Z307" s="16">
        <f t="shared" si="101"/>
        <v>0</v>
      </c>
      <c r="AA307" s="16">
        <f t="shared" si="110"/>
        <v>0</v>
      </c>
      <c r="AB307" s="2">
        <f t="shared" si="114"/>
        <v>97853.111886306477</v>
      </c>
      <c r="AE307" s="16" t="str">
        <f t="shared" si="111"/>
        <v/>
      </c>
      <c r="AG307" s="16">
        <f t="shared" si="117"/>
        <v>52.642209240767961</v>
      </c>
      <c r="AH307" s="24">
        <f t="shared" si="115"/>
        <v>55.522376414855977</v>
      </c>
      <c r="AL307" s="2">
        <f t="shared" si="118"/>
        <v>58.471068427244184</v>
      </c>
      <c r="AM307" s="27">
        <f t="shared" si="119"/>
        <v>-5.0429932130576338E-2</v>
      </c>
      <c r="AN307" s="35">
        <v>0</v>
      </c>
      <c r="AP307" s="2" t="str">
        <f t="shared" si="116"/>
        <v/>
      </c>
    </row>
    <row r="308" spans="1:42" x14ac:dyDescent="0.25">
      <c r="A308" s="49">
        <v>38450</v>
      </c>
      <c r="B308" s="47">
        <v>1181.2</v>
      </c>
      <c r="C308" s="27">
        <f t="shared" si="103"/>
        <v>-8.3449468576322072E-3</v>
      </c>
      <c r="D308" s="27">
        <f t="shared" si="104"/>
        <v>7.1035672214352363E-3</v>
      </c>
      <c r="E308" s="5">
        <f t="shared" si="108"/>
        <v>0</v>
      </c>
      <c r="F308" s="44">
        <v>1762.5170000000001</v>
      </c>
      <c r="G308" s="45">
        <v>1762.5170000000001</v>
      </c>
      <c r="H308" s="48">
        <v>1181.2</v>
      </c>
      <c r="I308" s="42">
        <v>12.62</v>
      </c>
      <c r="J308" s="16">
        <f t="shared" si="102"/>
        <v>0.12619999999999998</v>
      </c>
      <c r="K308" s="16">
        <f t="shared" si="109"/>
        <v>2.8099913886507483E-2</v>
      </c>
      <c r="L308" s="51">
        <f>VLOOKUP(A308,LIBOR!$A$3:B2403,2,1)</f>
        <v>2.7787500000000001</v>
      </c>
      <c r="M308">
        <v>165516.5</v>
      </c>
      <c r="N308" s="2">
        <v>169537.86</v>
      </c>
      <c r="O308" s="16">
        <f t="shared" si="105"/>
        <v>7.0223743948633852E-5</v>
      </c>
      <c r="P308" s="16">
        <f t="shared" si="96"/>
        <v>9.8100086113492496E-2</v>
      </c>
      <c r="Q308" s="2">
        <f t="shared" si="106"/>
        <v>13.472</v>
      </c>
      <c r="R308" s="2">
        <f t="shared" si="107"/>
        <v>13.468499999999997</v>
      </c>
      <c r="S308" s="16">
        <f t="shared" si="97"/>
        <v>1</v>
      </c>
      <c r="T308" s="16">
        <f t="shared" si="98"/>
        <v>1</v>
      </c>
      <c r="U308" s="16">
        <f>VLOOKUP(P308,Table!$D$6:$G$15,MATCH(VALUE(T308)&amp;"E",Table!$D$5:$G$5,0),1)*IF(Y308=1,0,1)</f>
        <v>0.9</v>
      </c>
      <c r="V308" s="16">
        <f t="shared" si="99"/>
        <v>9.9999999999999978E-2</v>
      </c>
      <c r="W308" s="16">
        <f t="shared" si="112"/>
        <v>93010.488378042544</v>
      </c>
      <c r="X308" s="16">
        <f t="shared" si="100"/>
        <v>1.8661550579799346E-3</v>
      </c>
      <c r="Y308" s="16">
        <f t="shared" si="113"/>
        <v>0</v>
      </c>
      <c r="Z308" s="16">
        <f t="shared" si="101"/>
        <v>0</v>
      </c>
      <c r="AA308" s="16">
        <f t="shared" si="110"/>
        <v>0</v>
      </c>
      <c r="AB308" s="2">
        <f t="shared" si="114"/>
        <v>97095.120928005723</v>
      </c>
      <c r="AE308" s="16" t="str">
        <f t="shared" si="111"/>
        <v/>
      </c>
      <c r="AG308" s="16">
        <f t="shared" si="117"/>
        <v>52.234431523122758</v>
      </c>
      <c r="AH308" s="24">
        <f t="shared" si="115"/>
        <v>55.090854402552864</v>
      </c>
      <c r="AL308" s="2">
        <f t="shared" si="118"/>
        <v>58.471068427244184</v>
      </c>
      <c r="AM308" s="27">
        <f t="shared" si="119"/>
        <v>-5.7810026661259561E-2</v>
      </c>
      <c r="AN308" s="35">
        <v>0</v>
      </c>
      <c r="AP308" s="2" t="str">
        <f t="shared" si="116"/>
        <v/>
      </c>
    </row>
    <row r="309" spans="1:42" x14ac:dyDescent="0.25">
      <c r="A309" s="49">
        <v>38453</v>
      </c>
      <c r="B309" s="47">
        <v>1181.21</v>
      </c>
      <c r="C309" s="27">
        <f t="shared" si="103"/>
        <v>8.4659668133646448E-6</v>
      </c>
      <c r="D309" s="27">
        <f t="shared" si="104"/>
        <v>4.3837993786113305E-3</v>
      </c>
      <c r="E309" s="5">
        <f t="shared" si="108"/>
        <v>0</v>
      </c>
      <c r="F309" s="44">
        <v>1762.559</v>
      </c>
      <c r="G309" s="45">
        <v>1762.559</v>
      </c>
      <c r="H309" s="48">
        <v>1181.21</v>
      </c>
      <c r="I309" s="42">
        <v>11.98</v>
      </c>
      <c r="J309" s="16">
        <f t="shared" si="102"/>
        <v>0.1198</v>
      </c>
      <c r="K309" s="16">
        <f t="shared" si="109"/>
        <v>1.898850589210889E-2</v>
      </c>
      <c r="L309" s="51">
        <f>VLOOKUP(A309,LIBOR!$A$3:B2404,2,1)</f>
        <v>2.8</v>
      </c>
      <c r="M309">
        <v>164375.85</v>
      </c>
      <c r="N309" s="2">
        <v>168330.72</v>
      </c>
      <c r="O309" s="16">
        <f t="shared" si="105"/>
        <v>7.1671987311897406E-11</v>
      </c>
      <c r="P309" s="16">
        <f t="shared" si="96"/>
        <v>0.10081149410789111</v>
      </c>
      <c r="Q309" s="2">
        <f t="shared" si="106"/>
        <v>13.178000000000001</v>
      </c>
      <c r="R309" s="2">
        <f t="shared" si="107"/>
        <v>13.475000000000003</v>
      </c>
      <c r="S309" s="16">
        <f t="shared" si="97"/>
        <v>-1</v>
      </c>
      <c r="T309" s="16">
        <f t="shared" si="98"/>
        <v>0</v>
      </c>
      <c r="U309" s="16">
        <f>VLOOKUP(P309,Table!$D$6:$G$15,MATCH(VALUE(T309)&amp;"E",Table!$D$5:$G$5,0),1)*IF(Y309=1,0,1)</f>
        <v>0.9</v>
      </c>
      <c r="V309" s="16">
        <f t="shared" si="99"/>
        <v>9.9999999999999978E-2</v>
      </c>
      <c r="W309" s="16">
        <f t="shared" si="112"/>
        <v>92944.971921855395</v>
      </c>
      <c r="X309" s="16">
        <f t="shared" si="100"/>
        <v>-3.3655332079106648E-3</v>
      </c>
      <c r="Y309" s="16">
        <f t="shared" si="113"/>
        <v>0</v>
      </c>
      <c r="Z309" s="16">
        <f t="shared" si="101"/>
        <v>0</v>
      </c>
      <c r="AA309" s="16">
        <f t="shared" si="110"/>
        <v>0</v>
      </c>
      <c r="AB309" s="2">
        <f t="shared" si="114"/>
        <v>97030.290594071004</v>
      </c>
      <c r="AE309" s="16" t="str">
        <f t="shared" si="111"/>
        <v/>
      </c>
      <c r="AG309" s="16">
        <f t="shared" si="117"/>
        <v>52.199554635322748</v>
      </c>
      <c r="AH309" s="24">
        <f t="shared" si="115"/>
        <v>55.049771652909918</v>
      </c>
      <c r="AL309" s="2">
        <f t="shared" si="118"/>
        <v>58.471068427244184</v>
      </c>
      <c r="AM309" s="27">
        <f t="shared" si="119"/>
        <v>-5.851264336979578E-2</v>
      </c>
      <c r="AN309" s="35">
        <v>0</v>
      </c>
      <c r="AP309" s="2" t="str">
        <f t="shared" si="116"/>
        <v/>
      </c>
    </row>
    <row r="310" spans="1:42" x14ac:dyDescent="0.25">
      <c r="A310" s="49">
        <v>38454</v>
      </c>
      <c r="B310" s="47">
        <v>1187.76</v>
      </c>
      <c r="C310" s="27">
        <f t="shared" si="103"/>
        <v>5.5451613176318304E-3</v>
      </c>
      <c r="D310" s="27">
        <f t="shared" si="104"/>
        <v>5.4481254073268648E-3</v>
      </c>
      <c r="E310" s="5">
        <f t="shared" si="108"/>
        <v>0</v>
      </c>
      <c r="F310" s="44">
        <v>1772.4349999999999</v>
      </c>
      <c r="G310" s="45">
        <v>1772.4349999999999</v>
      </c>
      <c r="H310" s="48">
        <v>1187.76</v>
      </c>
      <c r="I310" s="42">
        <v>11.3</v>
      </c>
      <c r="J310" s="16">
        <f t="shared" si="102"/>
        <v>0.113</v>
      </c>
      <c r="K310" s="16">
        <f t="shared" si="109"/>
        <v>1.8329555140095141E-2</v>
      </c>
      <c r="L310" s="51">
        <f>VLOOKUP(A310,LIBOR!$A$3:B2405,2,1)</f>
        <v>2.7974999999999999</v>
      </c>
      <c r="M310">
        <v>160352.59</v>
      </c>
      <c r="N310" s="2">
        <v>164197.95000000001</v>
      </c>
      <c r="O310" s="16">
        <f t="shared" si="105"/>
        <v>3.0579169256096877E-5</v>
      </c>
      <c r="P310" s="16">
        <f t="shared" si="96"/>
        <v>9.4670444859904862E-2</v>
      </c>
      <c r="Q310" s="2">
        <f t="shared" si="106"/>
        <v>12.751999999999999</v>
      </c>
      <c r="R310" s="2">
        <f t="shared" si="107"/>
        <v>13.434000000000003</v>
      </c>
      <c r="S310" s="16">
        <f t="shared" si="97"/>
        <v>-1</v>
      </c>
      <c r="T310" s="16">
        <f t="shared" si="98"/>
        <v>0</v>
      </c>
      <c r="U310" s="16">
        <f>VLOOKUP(P310,Table!$D$6:$G$15,MATCH(VALUE(T310)&amp;"E",Table!$D$5:$G$5,0),1)*IF(Y310=1,0,1)</f>
        <v>0.97499999999999998</v>
      </c>
      <c r="V310" s="16">
        <f t="shared" si="99"/>
        <v>2.5000000000000022E-2</v>
      </c>
      <c r="W310" s="16">
        <f t="shared" si="112"/>
        <v>93180.633543039003</v>
      </c>
      <c r="X310" s="16">
        <f t="shared" si="100"/>
        <v>-8.9978541829695002E-3</v>
      </c>
      <c r="Y310" s="16">
        <f t="shared" si="113"/>
        <v>0</v>
      </c>
      <c r="Z310" s="16">
        <f t="shared" si="101"/>
        <v>0</v>
      </c>
      <c r="AA310" s="16">
        <f t="shared" si="110"/>
        <v>0</v>
      </c>
      <c r="AB310" s="2">
        <f t="shared" si="114"/>
        <v>97282.113018912176</v>
      </c>
      <c r="AE310" s="16" t="str">
        <f t="shared" si="111"/>
        <v/>
      </c>
      <c r="AG310" s="16">
        <f t="shared" si="117"/>
        <v>52.335027984350312</v>
      </c>
      <c r="AH310" s="24">
        <f t="shared" si="115"/>
        <v>55.191205640870059</v>
      </c>
      <c r="AL310" s="2">
        <f t="shared" si="118"/>
        <v>58.471068427244184</v>
      </c>
      <c r="AM310" s="27">
        <f t="shared" si="119"/>
        <v>-5.6093772092693506E-2</v>
      </c>
      <c r="AN310" s="35">
        <v>0</v>
      </c>
      <c r="AP310" s="2" t="str">
        <f t="shared" si="116"/>
        <v/>
      </c>
    </row>
    <row r="311" spans="1:42" x14ac:dyDescent="0.25">
      <c r="A311" s="49">
        <v>38455</v>
      </c>
      <c r="B311" s="47">
        <v>1173.79</v>
      </c>
      <c r="C311" s="27">
        <f t="shared" si="103"/>
        <v>-1.1761635347208199E-2</v>
      </c>
      <c r="D311" s="27">
        <f t="shared" si="104"/>
        <v>-8.5820241477211345E-3</v>
      </c>
      <c r="E311" s="5">
        <f t="shared" si="108"/>
        <v>0</v>
      </c>
      <c r="F311" s="44">
        <v>1751.771</v>
      </c>
      <c r="G311" s="45">
        <v>1751.771</v>
      </c>
      <c r="H311" s="48">
        <v>1173.79</v>
      </c>
      <c r="I311" s="42">
        <v>13.31</v>
      </c>
      <c r="J311" s="16">
        <f t="shared" si="102"/>
        <v>0.1331</v>
      </c>
      <c r="K311" s="16">
        <f t="shared" si="109"/>
        <v>3.6801577193744939E-2</v>
      </c>
      <c r="L311" s="51">
        <f>VLOOKUP(A311,LIBOR!$A$3:B2406,2,1)</f>
        <v>2.8062499999999999</v>
      </c>
      <c r="M311">
        <v>167386.43</v>
      </c>
      <c r="N311" s="2">
        <v>171388.06</v>
      </c>
      <c r="O311" s="16">
        <f t="shared" si="105"/>
        <v>1.3998085613738969E-4</v>
      </c>
      <c r="P311" s="16">
        <f t="shared" si="96"/>
        <v>9.6298422806255057E-2</v>
      </c>
      <c r="Q311" s="2">
        <f t="shared" si="106"/>
        <v>12.276</v>
      </c>
      <c r="R311" s="2">
        <f t="shared" si="107"/>
        <v>13.379500000000004</v>
      </c>
      <c r="S311" s="16">
        <f t="shared" si="97"/>
        <v>-1</v>
      </c>
      <c r="T311" s="16">
        <f t="shared" si="98"/>
        <v>0</v>
      </c>
      <c r="U311" s="16">
        <f>VLOOKUP(P311,Table!$D$6:$G$15,MATCH(VALUE(T311)&amp;"E",Table!$D$5:$G$5,0),1)*IF(Y311=1,0,1)</f>
        <v>0.97499999999999998</v>
      </c>
      <c r="V311" s="16">
        <f t="shared" si="99"/>
        <v>2.5000000000000022E-2</v>
      </c>
      <c r="W311" s="16">
        <f t="shared" si="112"/>
        <v>92214.083646919506</v>
      </c>
      <c r="X311" s="16">
        <f t="shared" si="100"/>
        <v>-9.2028322712307542E-3</v>
      </c>
      <c r="Y311" s="16">
        <f t="shared" si="113"/>
        <v>0</v>
      </c>
      <c r="Z311" s="16">
        <f t="shared" si="101"/>
        <v>0</v>
      </c>
      <c r="AA311" s="16">
        <f t="shared" si="110"/>
        <v>0</v>
      </c>
      <c r="AB311" s="2">
        <f t="shared" si="114"/>
        <v>96282.98162804186</v>
      </c>
      <c r="AE311" s="16" t="str">
        <f t="shared" si="111"/>
        <v/>
      </c>
      <c r="AG311" s="16">
        <f t="shared" si="117"/>
        <v>51.797523527687495</v>
      </c>
      <c r="AH311" s="24">
        <f t="shared" si="115"/>
        <v>54.622945215100351</v>
      </c>
      <c r="AL311" s="2">
        <f t="shared" si="118"/>
        <v>58.471068427244184</v>
      </c>
      <c r="AM311" s="27">
        <f t="shared" si="119"/>
        <v>-6.5812431953968353E-2</v>
      </c>
      <c r="AN311" s="35">
        <v>0</v>
      </c>
      <c r="AP311" s="2" t="str">
        <f t="shared" si="116"/>
        <v/>
      </c>
    </row>
    <row r="312" spans="1:42" x14ac:dyDescent="0.25">
      <c r="A312" s="49">
        <v>38456</v>
      </c>
      <c r="B312" s="47">
        <v>1162.05</v>
      </c>
      <c r="C312" s="27">
        <f t="shared" si="103"/>
        <v>-1.0001789076410583E-2</v>
      </c>
      <c r="D312" s="27">
        <f t="shared" si="104"/>
        <v>-2.4554743996805795E-2</v>
      </c>
      <c r="E312" s="5">
        <f t="shared" si="108"/>
        <v>0</v>
      </c>
      <c r="F312" s="44">
        <v>1734.2449999999999</v>
      </c>
      <c r="G312" s="45">
        <v>1734.2449999999999</v>
      </c>
      <c r="H312" s="48">
        <v>1162.05</v>
      </c>
      <c r="I312" s="42">
        <v>14.53</v>
      </c>
      <c r="J312" s="16">
        <f t="shared" si="102"/>
        <v>0.14529999999999998</v>
      </c>
      <c r="K312" s="16">
        <f t="shared" si="109"/>
        <v>4.4240223780848839E-2</v>
      </c>
      <c r="L312" s="51">
        <f>VLOOKUP(A312,LIBOR!$A$3:B2407,2,1)</f>
        <v>2.8187500000000001</v>
      </c>
      <c r="M312">
        <v>177273.98</v>
      </c>
      <c r="N312" s="2">
        <v>181499.04</v>
      </c>
      <c r="O312" s="16">
        <f t="shared" si="105"/>
        <v>1.0104557895324061E-4</v>
      </c>
      <c r="P312" s="16">
        <f t="shared" ref="P312:P375" si="120">SQRT(252*SUM(O290:O311)/22)</f>
        <v>0.10105977621915115</v>
      </c>
      <c r="Q312" s="2">
        <f t="shared" si="106"/>
        <v>12.308000000000002</v>
      </c>
      <c r="R312" s="2">
        <f t="shared" si="107"/>
        <v>13.387499999999999</v>
      </c>
      <c r="S312" s="16">
        <f t="shared" ref="S312:S375" si="121">IF(Q312&gt;=R312,1,-1)</f>
        <v>-1</v>
      </c>
      <c r="T312" s="16">
        <f t="shared" ref="T312:T375" si="122">IF(SUM(S303:S312)=-10,-1,IF(SUM(S303:S312)&lt;10,0,1))</f>
        <v>0</v>
      </c>
      <c r="U312" s="16">
        <f>VLOOKUP(P312,Table!$D$6:$G$15,MATCH(VALUE(T312)&amp;"E",Table!$D$5:$G$5,0),1)*IF(Y312=1,0,1)</f>
        <v>0.9</v>
      </c>
      <c r="V312" s="16">
        <f t="shared" ref="V312:V375" si="123">(1-U312)*IF(Y312=1,0,1)</f>
        <v>9.9999999999999978E-2</v>
      </c>
      <c r="W312" s="16">
        <f t="shared" si="112"/>
        <v>91450.838936161628</v>
      </c>
      <c r="X312" s="16">
        <f t="shared" ref="X312:X375" si="124">W311/W306-1</f>
        <v>-1.3922772751600476E-2</v>
      </c>
      <c r="Y312" s="16">
        <f t="shared" si="113"/>
        <v>0</v>
      </c>
      <c r="Z312" s="16">
        <f t="shared" ref="Z312:Z375" si="125">Y312*20</f>
        <v>0</v>
      </c>
      <c r="AA312" s="16">
        <f t="shared" si="110"/>
        <v>0</v>
      </c>
      <c r="AB312" s="2">
        <f t="shared" si="114"/>
        <v>95485.964679180528</v>
      </c>
      <c r="AE312" s="16" t="str">
        <f t="shared" si="111"/>
        <v/>
      </c>
      <c r="AG312" s="16">
        <f t="shared" si="117"/>
        <v>51.368750929845689</v>
      </c>
      <c r="AH312" s="24">
        <f t="shared" si="115"/>
        <v>54.169374250311499</v>
      </c>
      <c r="AL312" s="2">
        <f t="shared" si="118"/>
        <v>58.471068427244184</v>
      </c>
      <c r="AM312" s="27">
        <f t="shared" si="119"/>
        <v>-7.3569618148594307E-2</v>
      </c>
      <c r="AN312" s="35">
        <v>0</v>
      </c>
      <c r="AP312" s="2" t="str">
        <f t="shared" si="116"/>
        <v/>
      </c>
    </row>
    <row r="313" spans="1:42" x14ac:dyDescent="0.25">
      <c r="A313" s="49">
        <v>38457</v>
      </c>
      <c r="B313" s="47">
        <v>1142.6199999999999</v>
      </c>
      <c r="C313" s="27">
        <f t="shared" si="103"/>
        <v>-1.6720450927240726E-2</v>
      </c>
      <c r="D313" s="27">
        <f t="shared" si="104"/>
        <v>-3.2930248066414314E-2</v>
      </c>
      <c r="E313" s="5">
        <f t="shared" si="108"/>
        <v>-1</v>
      </c>
      <c r="F313" s="44">
        <v>1705.26</v>
      </c>
      <c r="G313" s="45">
        <v>1705.26</v>
      </c>
      <c r="H313" s="48">
        <v>1142.6199999999999</v>
      </c>
      <c r="I313" s="42">
        <v>17.739999999999998</v>
      </c>
      <c r="J313" s="16">
        <f t="shared" si="102"/>
        <v>0.17739999999999997</v>
      </c>
      <c r="K313" s="16">
        <f t="shared" si="109"/>
        <v>7.2470706244388408E-2</v>
      </c>
      <c r="L313" s="51">
        <f>VLOOKUP(A313,LIBOR!$A$3:B2408,2,1)</f>
        <v>2.895</v>
      </c>
      <c r="M313">
        <v>185190.6</v>
      </c>
      <c r="N313" s="2">
        <v>189590.64</v>
      </c>
      <c r="O313" s="16">
        <f t="shared" si="105"/>
        <v>2.8432082770474379E-4</v>
      </c>
      <c r="P313" s="16">
        <f t="shared" si="120"/>
        <v>0.10492929375561157</v>
      </c>
      <c r="Q313" s="2">
        <f t="shared" si="106"/>
        <v>12.748000000000001</v>
      </c>
      <c r="R313" s="2">
        <f t="shared" si="107"/>
        <v>13.439500000000001</v>
      </c>
      <c r="S313" s="16">
        <f t="shared" si="121"/>
        <v>-1</v>
      </c>
      <c r="T313" s="16">
        <f t="shared" si="122"/>
        <v>0</v>
      </c>
      <c r="U313" s="16">
        <f>VLOOKUP(P313,Table!$D$6:$G$15,MATCH(VALUE(T313)&amp;"E",Table!$D$5:$G$5,0),1)*IF(Y313=1,0,1)</f>
        <v>0</v>
      </c>
      <c r="V313" s="16">
        <f t="shared" si="123"/>
        <v>0</v>
      </c>
      <c r="W313" s="16">
        <f t="shared" si="112"/>
        <v>90482.356221810711</v>
      </c>
      <c r="X313" s="16">
        <f t="shared" si="124"/>
        <v>-2.4390810769751359E-2</v>
      </c>
      <c r="Y313" s="16">
        <f t="shared" si="113"/>
        <v>1</v>
      </c>
      <c r="Z313" s="16">
        <f t="shared" si="125"/>
        <v>20</v>
      </c>
      <c r="AA313" s="16">
        <f t="shared" si="110"/>
        <v>0</v>
      </c>
      <c r="AB313" s="2">
        <f t="shared" si="114"/>
        <v>94476.082366849834</v>
      </c>
      <c r="AE313" s="16" t="str">
        <f t="shared" si="111"/>
        <v/>
      </c>
      <c r="AG313" s="16">
        <f t="shared" si="117"/>
        <v>50.825462781217048</v>
      </c>
      <c r="AH313" s="24">
        <f t="shared" si="115"/>
        <v>53.595071065673331</v>
      </c>
      <c r="AL313" s="2">
        <f t="shared" si="118"/>
        <v>58.471068427244184</v>
      </c>
      <c r="AM313" s="27">
        <f t="shared" si="119"/>
        <v>-8.3391624143794751E-2</v>
      </c>
      <c r="AN313" s="35">
        <v>1</v>
      </c>
      <c r="AP313" s="2" t="str">
        <f t="shared" si="116"/>
        <v/>
      </c>
    </row>
    <row r="314" spans="1:42" x14ac:dyDescent="0.25">
      <c r="A314" s="49">
        <v>38460</v>
      </c>
      <c r="B314" s="47">
        <v>1145.98</v>
      </c>
      <c r="C314" s="27">
        <f t="shared" si="103"/>
        <v>2.9406101766118464E-3</v>
      </c>
      <c r="D314" s="27">
        <f t="shared" si="104"/>
        <v>-2.9998103856615832E-2</v>
      </c>
      <c r="E314" s="5">
        <f t="shared" si="108"/>
        <v>-1</v>
      </c>
      <c r="F314" s="44">
        <v>1710.268</v>
      </c>
      <c r="G314" s="45">
        <v>1710.268</v>
      </c>
      <c r="H314" s="48">
        <v>1145.98</v>
      </c>
      <c r="I314" s="42">
        <v>16.559999999999999</v>
      </c>
      <c r="J314" s="16">
        <f t="shared" si="102"/>
        <v>0.1656</v>
      </c>
      <c r="K314" s="16">
        <f t="shared" si="109"/>
        <v>4.8922716011064099E-2</v>
      </c>
      <c r="L314" s="51">
        <f>VLOOKUP(A314,LIBOR!$A$3:B2409,2,1)</f>
        <v>2.8062499999999999</v>
      </c>
      <c r="M314">
        <v>185206.79</v>
      </c>
      <c r="N314" s="2">
        <v>189564.24</v>
      </c>
      <c r="O314" s="16">
        <f t="shared" si="105"/>
        <v>8.6218285611068497E-6</v>
      </c>
      <c r="P314" s="16">
        <f t="shared" si="120"/>
        <v>0.1166772839889359</v>
      </c>
      <c r="Q314" s="2">
        <f t="shared" si="106"/>
        <v>13.772</v>
      </c>
      <c r="R314" s="2">
        <f t="shared" si="107"/>
        <v>13.662000000000001</v>
      </c>
      <c r="S314" s="16">
        <f t="shared" si="121"/>
        <v>1</v>
      </c>
      <c r="T314" s="16">
        <f t="shared" si="122"/>
        <v>0</v>
      </c>
      <c r="U314" s="16">
        <f>VLOOKUP(P314,Table!$D$6:$G$15,MATCH(VALUE(T314)&amp;"E",Table!$D$5:$G$5,0),1)*IF(Y314=1,0,1)</f>
        <v>0</v>
      </c>
      <c r="V314" s="16">
        <f t="shared" si="123"/>
        <v>0</v>
      </c>
      <c r="W314" s="16">
        <f t="shared" si="112"/>
        <v>90482.356221810711</v>
      </c>
      <c r="X314" s="16">
        <f t="shared" si="124"/>
        <v>-2.7181151290768479E-2</v>
      </c>
      <c r="Y314" s="16">
        <f t="shared" si="113"/>
        <v>1</v>
      </c>
      <c r="Z314" s="16">
        <f t="shared" si="125"/>
        <v>20</v>
      </c>
      <c r="AA314" s="16">
        <f t="shared" si="110"/>
        <v>2.3385416666666714E-2</v>
      </c>
      <c r="AB314" s="2">
        <f t="shared" si="114"/>
        <v>94498.175992361663</v>
      </c>
      <c r="AE314" s="16" t="str">
        <f t="shared" si="111"/>
        <v/>
      </c>
      <c r="AG314" s="16">
        <f t="shared" si="117"/>
        <v>50.837348527461195</v>
      </c>
      <c r="AH314" s="24">
        <f t="shared" si="115"/>
        <v>53.603418806044154</v>
      </c>
      <c r="AL314" s="2">
        <f t="shared" si="118"/>
        <v>58.471068427244184</v>
      </c>
      <c r="AM314" s="27">
        <f t="shared" si="119"/>
        <v>-8.3248857120797548E-2</v>
      </c>
      <c r="AN314" s="35">
        <v>1</v>
      </c>
      <c r="AP314" s="2" t="str">
        <f t="shared" si="116"/>
        <v/>
      </c>
    </row>
    <row r="315" spans="1:42" x14ac:dyDescent="0.25">
      <c r="A315" s="49">
        <v>38461</v>
      </c>
      <c r="B315" s="47">
        <v>1152.78</v>
      </c>
      <c r="C315" s="27">
        <f t="shared" si="103"/>
        <v>5.9337859299464224E-3</v>
      </c>
      <c r="D315" s="27">
        <f t="shared" si="104"/>
        <v>-2.960947924430124E-2</v>
      </c>
      <c r="E315" s="5">
        <f t="shared" si="108"/>
        <v>-1</v>
      </c>
      <c r="F315" s="44">
        <v>1720.4280000000001</v>
      </c>
      <c r="G315" s="45">
        <v>1720.4280000000001</v>
      </c>
      <c r="H315" s="48">
        <v>1152.78</v>
      </c>
      <c r="I315" s="42">
        <v>14.96</v>
      </c>
      <c r="J315" s="16">
        <f t="shared" si="102"/>
        <v>0.14960000000000001</v>
      </c>
      <c r="K315" s="16">
        <f t="shared" si="109"/>
        <v>3.5766379744492288E-2</v>
      </c>
      <c r="L315" s="51">
        <f>VLOOKUP(A315,LIBOR!$A$3:B2410,2,1)</f>
        <v>2.79</v>
      </c>
      <c r="M315">
        <v>178059.07</v>
      </c>
      <c r="N315" s="2">
        <v>182233.53</v>
      </c>
      <c r="O315" s="16">
        <f t="shared" si="105"/>
        <v>3.5002018277816199E-5</v>
      </c>
      <c r="P315" s="16">
        <f t="shared" si="120"/>
        <v>0.11383362025550772</v>
      </c>
      <c r="Q315" s="2">
        <f t="shared" si="106"/>
        <v>14.687999999999999</v>
      </c>
      <c r="R315" s="2">
        <f t="shared" si="107"/>
        <v>13.833000000000002</v>
      </c>
      <c r="S315" s="16">
        <f t="shared" si="121"/>
        <v>1</v>
      </c>
      <c r="T315" s="16">
        <f t="shared" si="122"/>
        <v>0</v>
      </c>
      <c r="U315" s="16">
        <f>VLOOKUP(P315,Table!$D$6:$G$15,MATCH(VALUE(T315)&amp;"E",Table!$D$5:$G$5,0),1)*IF(Y315=1,0,1)</f>
        <v>0</v>
      </c>
      <c r="V315" s="16">
        <f t="shared" si="123"/>
        <v>0</v>
      </c>
      <c r="W315" s="16">
        <f t="shared" si="112"/>
        <v>90482.356221810711</v>
      </c>
      <c r="X315" s="16">
        <f t="shared" si="124"/>
        <v>-2.6495416041603215E-2</v>
      </c>
      <c r="Y315" s="16">
        <f t="shared" si="113"/>
        <v>1</v>
      </c>
      <c r="Z315" s="16">
        <f t="shared" si="125"/>
        <v>20</v>
      </c>
      <c r="AA315" s="16">
        <f t="shared" si="110"/>
        <v>7.7499999999999236E-3</v>
      </c>
      <c r="AB315" s="2">
        <f t="shared" si="114"/>
        <v>94505.499601001065</v>
      </c>
      <c r="AE315" s="16" t="str">
        <f t="shared" si="111"/>
        <v/>
      </c>
      <c r="AG315" s="16">
        <f t="shared" si="117"/>
        <v>50.841288421972074</v>
      </c>
      <c r="AH315" s="24">
        <f t="shared" si="115"/>
        <v>53.606177805401138</v>
      </c>
      <c r="AL315" s="2">
        <f t="shared" si="118"/>
        <v>58.471068427244184</v>
      </c>
      <c r="AM315" s="27">
        <f t="shared" si="119"/>
        <v>-8.3201671402609145E-2</v>
      </c>
      <c r="AN315" s="35">
        <v>1</v>
      </c>
      <c r="AP315" s="2" t="str">
        <f t="shared" si="116"/>
        <v/>
      </c>
    </row>
    <row r="316" spans="1:42" x14ac:dyDescent="0.25">
      <c r="A316" s="49">
        <v>38462</v>
      </c>
      <c r="B316" s="47">
        <v>1137.5</v>
      </c>
      <c r="C316" s="27">
        <f t="shared" si="103"/>
        <v>-1.325491420739433E-2</v>
      </c>
      <c r="D316" s="27">
        <f t="shared" si="104"/>
        <v>-3.1102758104487371E-2</v>
      </c>
      <c r="E316" s="5">
        <f t="shared" si="108"/>
        <v>-1</v>
      </c>
      <c r="F316" s="44">
        <v>1697.7429999999999</v>
      </c>
      <c r="G316" s="45">
        <v>1697.7429999999999</v>
      </c>
      <c r="H316" s="48">
        <v>1137.5</v>
      </c>
      <c r="I316" s="42">
        <v>16.920000000000002</v>
      </c>
      <c r="J316" s="16">
        <f t="shared" si="102"/>
        <v>0.16920000000000002</v>
      </c>
      <c r="K316" s="16">
        <f t="shared" si="109"/>
        <v>5.377934225147199E-2</v>
      </c>
      <c r="L316" s="51">
        <f>VLOOKUP(A316,LIBOR!$A$3:B2411,2,1)</f>
        <v>2.7787500000000001</v>
      </c>
      <c r="M316">
        <v>182699.45</v>
      </c>
      <c r="N316" s="2">
        <v>186968.45</v>
      </c>
      <c r="O316" s="16">
        <f t="shared" si="105"/>
        <v>1.7805018373472819E-4</v>
      </c>
      <c r="P316" s="16">
        <f t="shared" si="120"/>
        <v>0.11542065774852803</v>
      </c>
      <c r="Q316" s="2">
        <f t="shared" si="106"/>
        <v>15.419999999999998</v>
      </c>
      <c r="R316" s="2">
        <f t="shared" si="107"/>
        <v>13.900499999999999</v>
      </c>
      <c r="S316" s="16">
        <f t="shared" si="121"/>
        <v>1</v>
      </c>
      <c r="T316" s="16">
        <f t="shared" si="122"/>
        <v>0</v>
      </c>
      <c r="U316" s="16">
        <f>VLOOKUP(P316,Table!$D$6:$G$15,MATCH(VALUE(T316)&amp;"E",Table!$D$5:$G$5,0),1)*IF(Y316=1,0,1)</f>
        <v>0</v>
      </c>
      <c r="V316" s="16">
        <f t="shared" si="123"/>
        <v>0</v>
      </c>
      <c r="W316" s="16">
        <f t="shared" si="112"/>
        <v>90482.356221810711</v>
      </c>
      <c r="X316" s="16">
        <f t="shared" si="124"/>
        <v>-2.8957490613990999E-2</v>
      </c>
      <c r="Y316" s="16">
        <f t="shared" si="113"/>
        <v>1</v>
      </c>
      <c r="Z316" s="16">
        <f t="shared" si="125"/>
        <v>20</v>
      </c>
      <c r="AA316" s="16">
        <f t="shared" si="110"/>
        <v>7.7187499999999964E-3</v>
      </c>
      <c r="AB316" s="2">
        <f t="shared" si="114"/>
        <v>94512.79424425152</v>
      </c>
      <c r="AE316" s="16" t="str">
        <f t="shared" si="111"/>
        <v/>
      </c>
      <c r="AG316" s="16">
        <f t="shared" si="117"/>
        <v>50.845212733922139</v>
      </c>
      <c r="AH316" s="24">
        <f t="shared" si="115"/>
        <v>53.60892019527089</v>
      </c>
      <c r="AL316" s="2">
        <f t="shared" si="118"/>
        <v>58.471068427244184</v>
      </c>
      <c r="AM316" s="27">
        <f t="shared" si="119"/>
        <v>-8.3154769747764812E-2</v>
      </c>
      <c r="AN316" s="35">
        <v>1</v>
      </c>
      <c r="AP316" s="2" t="str">
        <f t="shared" si="116"/>
        <v/>
      </c>
    </row>
    <row r="317" spans="1:42" x14ac:dyDescent="0.25">
      <c r="A317" s="49">
        <v>38463</v>
      </c>
      <c r="B317" s="47">
        <v>1159.95</v>
      </c>
      <c r="C317" s="27">
        <f t="shared" si="103"/>
        <v>1.9736263736263693E-2</v>
      </c>
      <c r="D317" s="27">
        <f t="shared" si="104"/>
        <v>-1.3647052918130953E-3</v>
      </c>
      <c r="E317" s="5">
        <f t="shared" si="108"/>
        <v>0</v>
      </c>
      <c r="F317" s="44">
        <v>1731.2719999999999</v>
      </c>
      <c r="G317" s="45">
        <v>1731.2719999999999</v>
      </c>
      <c r="H317" s="48">
        <v>1159.95</v>
      </c>
      <c r="I317" s="42">
        <v>14.41</v>
      </c>
      <c r="J317" s="16">
        <f t="shared" si="102"/>
        <v>0.14410000000000001</v>
      </c>
      <c r="K317" s="16">
        <f t="shared" si="109"/>
        <v>2.0169070799137545E-2</v>
      </c>
      <c r="L317" s="51">
        <f>VLOOKUP(A317,LIBOR!$A$3:B2412,2,1)</f>
        <v>2.7825000000000002</v>
      </c>
      <c r="M317">
        <v>172816.16</v>
      </c>
      <c r="N317" s="2">
        <v>176839.6</v>
      </c>
      <c r="O317" s="16">
        <f t="shared" si="105"/>
        <v>3.8196906556775968E-4</v>
      </c>
      <c r="P317" s="16">
        <f t="shared" si="120"/>
        <v>0.12393092920086246</v>
      </c>
      <c r="Q317" s="2">
        <f t="shared" si="106"/>
        <v>16.142000000000003</v>
      </c>
      <c r="R317" s="2">
        <f t="shared" si="107"/>
        <v>14.033000000000005</v>
      </c>
      <c r="S317" s="16">
        <f t="shared" si="121"/>
        <v>1</v>
      </c>
      <c r="T317" s="16">
        <f t="shared" si="122"/>
        <v>0</v>
      </c>
      <c r="U317" s="16">
        <f>VLOOKUP(P317,Table!$D$6:$G$15,MATCH(VALUE(T317)&amp;"E",Table!$D$5:$G$5,0),1)*IF(Y317=1,0,1)</f>
        <v>0.9</v>
      </c>
      <c r="V317" s="16">
        <f t="shared" si="123"/>
        <v>9.9999999999999978E-2</v>
      </c>
      <c r="W317" s="16">
        <f t="shared" si="112"/>
        <v>90482.356221810711</v>
      </c>
      <c r="X317" s="16">
        <f t="shared" si="124"/>
        <v>-1.8779424537139544E-2</v>
      </c>
      <c r="Y317" s="16">
        <f t="shared" si="113"/>
        <v>0</v>
      </c>
      <c r="Z317" s="16">
        <f t="shared" si="125"/>
        <v>0</v>
      </c>
      <c r="AA317" s="16">
        <f t="shared" si="110"/>
        <v>7.7291666666665648E-3</v>
      </c>
      <c r="AB317" s="2">
        <f t="shared" si="114"/>
        <v>94520.099295639986</v>
      </c>
      <c r="AE317" s="16" t="str">
        <f t="shared" si="111"/>
        <v/>
      </c>
      <c r="AG317" s="16">
        <f t="shared" si="117"/>
        <v>50.84914264515637</v>
      </c>
      <c r="AH317" s="24">
        <f t="shared" si="115"/>
        <v>53.611668309553245</v>
      </c>
      <c r="AL317" s="2">
        <f t="shared" si="118"/>
        <v>58.471068427244184</v>
      </c>
      <c r="AM317" s="27">
        <f t="shared" si="119"/>
        <v>-8.3107770191295782E-2</v>
      </c>
      <c r="AN317" s="35">
        <v>0</v>
      </c>
      <c r="AP317" s="2" t="str">
        <f t="shared" si="116"/>
        <v/>
      </c>
    </row>
    <row r="318" spans="1:42" x14ac:dyDescent="0.25">
      <c r="A318" s="49">
        <v>38464</v>
      </c>
      <c r="B318" s="47">
        <v>1152.1199999999999</v>
      </c>
      <c r="C318" s="27">
        <f t="shared" si="103"/>
        <v>-6.7502909608173622E-3</v>
      </c>
      <c r="D318" s="27">
        <f t="shared" si="104"/>
        <v>8.6054546746102689E-3</v>
      </c>
      <c r="E318" s="5">
        <f t="shared" si="108"/>
        <v>0</v>
      </c>
      <c r="F318" s="44">
        <v>1719.662</v>
      </c>
      <c r="G318" s="45">
        <v>1719.662</v>
      </c>
      <c r="H318" s="48">
        <v>1152.1199999999999</v>
      </c>
      <c r="I318" s="42">
        <v>15.38</v>
      </c>
      <c r="J318" s="16">
        <f t="shared" si="102"/>
        <v>0.15380000000000002</v>
      </c>
      <c r="K318" s="16">
        <f t="shared" si="109"/>
        <v>1.4322775905242557E-2</v>
      </c>
      <c r="L318" s="51">
        <f>VLOOKUP(A318,LIBOR!$A$3:B2413,2,1)</f>
        <v>2.7850000000000001</v>
      </c>
      <c r="M318">
        <v>178000.91</v>
      </c>
      <c r="N318" s="2">
        <v>182131.23</v>
      </c>
      <c r="O318" s="16">
        <f t="shared" si="105"/>
        <v>4.5875929729677872E-5</v>
      </c>
      <c r="P318" s="16">
        <f t="shared" si="120"/>
        <v>0.13947722409475746</v>
      </c>
      <c r="Q318" s="2">
        <f t="shared" si="106"/>
        <v>16.118000000000002</v>
      </c>
      <c r="R318" s="2">
        <f t="shared" si="107"/>
        <v>14.050500000000005</v>
      </c>
      <c r="S318" s="16">
        <f t="shared" si="121"/>
        <v>1</v>
      </c>
      <c r="T318" s="16">
        <f t="shared" si="122"/>
        <v>0</v>
      </c>
      <c r="U318" s="16">
        <f>VLOOKUP(P318,Table!$D$6:$G$15,MATCH(VALUE(T318)&amp;"E",Table!$D$5:$G$5,0),1)*IF(Y318=1,0,1)</f>
        <v>0.9</v>
      </c>
      <c r="V318" s="16">
        <f t="shared" si="123"/>
        <v>9.9999999999999978E-2</v>
      </c>
      <c r="W318" s="16">
        <f t="shared" si="112"/>
        <v>90203.405569012524</v>
      </c>
      <c r="X318" s="16">
        <f t="shared" si="124"/>
        <v>-1.0590200435744213E-2</v>
      </c>
      <c r="Y318" s="16">
        <f t="shared" si="113"/>
        <v>0</v>
      </c>
      <c r="Z318" s="16">
        <f t="shared" si="125"/>
        <v>0</v>
      </c>
      <c r="AA318" s="16">
        <f t="shared" si="110"/>
        <v>0</v>
      </c>
      <c r="AB318" s="2">
        <f t="shared" si="114"/>
        <v>94233.203070407544</v>
      </c>
      <c r="AE318" s="16" t="str">
        <f t="shared" si="111"/>
        <v/>
      </c>
      <c r="AG318" s="16">
        <f t="shared" si="117"/>
        <v>50.694800582569535</v>
      </c>
      <c r="AH318" s="24">
        <f t="shared" si="115"/>
        <v>53.447550034468307</v>
      </c>
      <c r="AL318" s="2">
        <f t="shared" si="118"/>
        <v>58.471068427244184</v>
      </c>
      <c r="AM318" s="27">
        <f t="shared" si="119"/>
        <v>-8.5914598927273933E-2</v>
      </c>
      <c r="AN318" s="35">
        <v>0</v>
      </c>
      <c r="AP318" s="2" t="str">
        <f t="shared" si="116"/>
        <v/>
      </c>
    </row>
    <row r="319" spans="1:42" x14ac:dyDescent="0.25">
      <c r="A319" s="49">
        <v>38467</v>
      </c>
      <c r="B319" s="47">
        <v>1162.0999999999999</v>
      </c>
      <c r="C319" s="27">
        <f t="shared" si="103"/>
        <v>8.6622921223484806E-3</v>
      </c>
      <c r="D319" s="27">
        <f t="shared" si="104"/>
        <v>1.4327136620346903E-2</v>
      </c>
      <c r="E319" s="5">
        <f t="shared" si="108"/>
        <v>0</v>
      </c>
      <c r="F319" s="44">
        <v>1734.557</v>
      </c>
      <c r="G319" s="45">
        <v>1734.557</v>
      </c>
      <c r="H319" s="48">
        <v>1162.0999999999999</v>
      </c>
      <c r="I319" s="42">
        <v>14.62</v>
      </c>
      <c r="J319" s="16">
        <f t="shared" si="102"/>
        <v>0.1462</v>
      </c>
      <c r="K319" s="16">
        <f t="shared" si="109"/>
        <v>9.1733756825788382E-3</v>
      </c>
      <c r="L319" s="51">
        <f>VLOOKUP(A319,LIBOR!$A$3:B2414,2,1)</f>
        <v>2.80375</v>
      </c>
      <c r="M319">
        <v>171589.38</v>
      </c>
      <c r="N319" s="2">
        <v>175528.19</v>
      </c>
      <c r="O319" s="16">
        <f t="shared" si="105"/>
        <v>7.4390447864951286E-5</v>
      </c>
      <c r="P319" s="16">
        <f t="shared" si="120"/>
        <v>0.13702662431742116</v>
      </c>
      <c r="Q319" s="2">
        <f t="shared" si="106"/>
        <v>15.645999999999997</v>
      </c>
      <c r="R319" s="2">
        <f t="shared" si="107"/>
        <v>14.148500000000002</v>
      </c>
      <c r="S319" s="16">
        <f t="shared" si="121"/>
        <v>1</v>
      </c>
      <c r="T319" s="16">
        <f t="shared" si="122"/>
        <v>0</v>
      </c>
      <c r="U319" s="16">
        <f>VLOOKUP(P319,Table!$D$6:$G$15,MATCH(VALUE(T319)&amp;"E",Table!$D$5:$G$5,0),1)*IF(Y319=1,0,1)</f>
        <v>0.9</v>
      </c>
      <c r="V319" s="16">
        <f t="shared" si="123"/>
        <v>9.9999999999999978E-2</v>
      </c>
      <c r="W319" s="16">
        <f t="shared" si="112"/>
        <v>90579.610873353231</v>
      </c>
      <c r="X319" s="16">
        <f t="shared" si="124"/>
        <v>-3.0829286995396332E-3</v>
      </c>
      <c r="Y319" s="16">
        <f t="shared" si="113"/>
        <v>0</v>
      </c>
      <c r="Z319" s="16">
        <f t="shared" si="125"/>
        <v>0</v>
      </c>
      <c r="AA319" s="16">
        <f t="shared" si="110"/>
        <v>0</v>
      </c>
      <c r="AB319" s="2">
        <f t="shared" si="114"/>
        <v>94628.366474624534</v>
      </c>
      <c r="AE319" s="16" t="str">
        <f t="shared" si="111"/>
        <v/>
      </c>
      <c r="AG319" s="16">
        <f t="shared" si="117"/>
        <v>50.90738732823435</v>
      </c>
      <c r="AH319" s="24">
        <f t="shared" si="115"/>
        <v>53.667489638395303</v>
      </c>
      <c r="AL319" s="2">
        <f t="shared" si="118"/>
        <v>58.471068427244184</v>
      </c>
      <c r="AM319" s="27">
        <f t="shared" si="119"/>
        <v>-8.2153087296942373E-2</v>
      </c>
      <c r="AN319" s="35">
        <v>0</v>
      </c>
      <c r="AP319" s="2" t="str">
        <f t="shared" si="116"/>
        <v/>
      </c>
    </row>
    <row r="320" spans="1:42" x14ac:dyDescent="0.25">
      <c r="A320" s="49">
        <v>38468</v>
      </c>
      <c r="B320" s="47">
        <v>1151.83</v>
      </c>
      <c r="C320" s="27">
        <f t="shared" si="103"/>
        <v>-8.8374494449703356E-3</v>
      </c>
      <c r="D320" s="27">
        <f t="shared" si="104"/>
        <v>-4.4409875456985493E-4</v>
      </c>
      <c r="E320" s="5">
        <f t="shared" si="108"/>
        <v>0</v>
      </c>
      <c r="F320" s="44">
        <v>1719.0920000000001</v>
      </c>
      <c r="G320" s="45">
        <v>1719.0920000000001</v>
      </c>
      <c r="H320" s="48">
        <v>1151.83</v>
      </c>
      <c r="I320" s="42">
        <v>14.91</v>
      </c>
      <c r="J320" s="16">
        <f t="shared" si="102"/>
        <v>0.14910000000000001</v>
      </c>
      <c r="K320" s="16">
        <f t="shared" si="109"/>
        <v>9.018600697861312E-3</v>
      </c>
      <c r="L320" s="51">
        <f>VLOOKUP(A320,LIBOR!$A$3:B2415,2,1)</f>
        <v>2.8162500000000001</v>
      </c>
      <c r="M320">
        <v>175028.33</v>
      </c>
      <c r="N320" s="2">
        <v>179031.99</v>
      </c>
      <c r="O320" s="16">
        <f t="shared" si="105"/>
        <v>7.8796358694503037E-5</v>
      </c>
      <c r="P320" s="16">
        <f t="shared" si="120"/>
        <v>0.1400813993021387</v>
      </c>
      <c r="Q320" s="2">
        <f t="shared" si="106"/>
        <v>15.258000000000001</v>
      </c>
      <c r="R320" s="2">
        <f t="shared" si="107"/>
        <v>14.192000000000004</v>
      </c>
      <c r="S320" s="16">
        <f t="shared" si="121"/>
        <v>1</v>
      </c>
      <c r="T320" s="16">
        <f t="shared" si="122"/>
        <v>0</v>
      </c>
      <c r="U320" s="16">
        <f>VLOOKUP(P320,Table!$D$6:$G$15,MATCH(VALUE(T320)&amp;"E",Table!$D$5:$G$5,0),1)*IF(Y320=1,0,1)</f>
        <v>0.9</v>
      </c>
      <c r="V320" s="16">
        <f t="shared" si="123"/>
        <v>9.9999999999999978E-2</v>
      </c>
      <c r="W320" s="16">
        <f t="shared" si="112"/>
        <v>90039.977597141813</v>
      </c>
      <c r="X320" s="16">
        <f t="shared" si="124"/>
        <v>1.0748465844998556E-3</v>
      </c>
      <c r="Y320" s="16">
        <f t="shared" si="113"/>
        <v>0</v>
      </c>
      <c r="Z320" s="16">
        <f t="shared" si="125"/>
        <v>0</v>
      </c>
      <c r="AA320" s="16">
        <f t="shared" si="110"/>
        <v>0</v>
      </c>
      <c r="AB320" s="2">
        <f t="shared" si="114"/>
        <v>94058.697567926443</v>
      </c>
      <c r="AE320" s="16" t="str">
        <f t="shared" si="111"/>
        <v/>
      </c>
      <c r="AG320" s="16">
        <f t="shared" si="117"/>
        <v>50.600921553091673</v>
      </c>
      <c r="AH320" s="24">
        <f t="shared" si="115"/>
        <v>53.343019452144702</v>
      </c>
      <c r="AL320" s="2">
        <f t="shared" si="118"/>
        <v>58.471068427244184</v>
      </c>
      <c r="AM320" s="27">
        <f t="shared" si="119"/>
        <v>-8.7702330623226743E-2</v>
      </c>
      <c r="AN320" s="35">
        <v>0</v>
      </c>
      <c r="AP320" s="2" t="str">
        <f t="shared" si="116"/>
        <v/>
      </c>
    </row>
    <row r="321" spans="1:42" x14ac:dyDescent="0.25">
      <c r="A321" s="49">
        <v>38469</v>
      </c>
      <c r="B321" s="47">
        <v>1156.3800000000001</v>
      </c>
      <c r="C321" s="27">
        <f t="shared" si="103"/>
        <v>3.950235711867256E-3</v>
      </c>
      <c r="D321" s="27">
        <f t="shared" si="104"/>
        <v>1.6761051164691732E-2</v>
      </c>
      <c r="E321" s="5">
        <f t="shared" si="108"/>
        <v>0</v>
      </c>
      <c r="F321" s="44">
        <v>1726.2059999999999</v>
      </c>
      <c r="G321" s="45">
        <v>1726.2059999999999</v>
      </c>
      <c r="H321" s="48">
        <v>1156.3800000000001</v>
      </c>
      <c r="I321" s="42">
        <v>14.87</v>
      </c>
      <c r="J321" s="16">
        <f t="shared" si="102"/>
        <v>0.1487</v>
      </c>
      <c r="K321" s="16">
        <f t="shared" si="109"/>
        <v>5.4690683684926467E-3</v>
      </c>
      <c r="L321" s="51">
        <f>VLOOKUP(A321,LIBOR!$A$3:B2416,2,1)</f>
        <v>2.85</v>
      </c>
      <c r="M321">
        <v>175042.38</v>
      </c>
      <c r="N321" s="2">
        <v>179031.99</v>
      </c>
      <c r="O321" s="16">
        <f t="shared" si="105"/>
        <v>1.5542943676671116E-5</v>
      </c>
      <c r="P321" s="16">
        <f t="shared" si="120"/>
        <v>0.14323093163150735</v>
      </c>
      <c r="Q321" s="2">
        <f t="shared" si="106"/>
        <v>15.247999999999999</v>
      </c>
      <c r="R321" s="2">
        <f t="shared" si="107"/>
        <v>14.213000000000003</v>
      </c>
      <c r="S321" s="16">
        <f t="shared" si="121"/>
        <v>1</v>
      </c>
      <c r="T321" s="16">
        <f t="shared" si="122"/>
        <v>0</v>
      </c>
      <c r="U321" s="16">
        <f>VLOOKUP(P321,Table!$D$6:$G$15,MATCH(VALUE(T321)&amp;"E",Table!$D$5:$G$5,0),1)*IF(Y321=1,0,1)</f>
        <v>0.9</v>
      </c>
      <c r="V321" s="16">
        <f t="shared" si="123"/>
        <v>9.9999999999999978E-2</v>
      </c>
      <c r="W321" s="16">
        <f t="shared" si="112"/>
        <v>90360.088818641772</v>
      </c>
      <c r="X321" s="16">
        <f t="shared" si="124"/>
        <v>-4.8891147748677533E-3</v>
      </c>
      <c r="Y321" s="16">
        <f t="shared" si="113"/>
        <v>0</v>
      </c>
      <c r="Z321" s="16">
        <f t="shared" si="125"/>
        <v>0</v>
      </c>
      <c r="AA321" s="16">
        <f t="shared" si="110"/>
        <v>0</v>
      </c>
      <c r="AB321" s="2">
        <f t="shared" si="114"/>
        <v>94409.765568495364</v>
      </c>
      <c r="AE321" s="16" t="str">
        <f t="shared" si="111"/>
        <v/>
      </c>
      <c r="AG321" s="16">
        <f t="shared" si="117"/>
        <v>50.789786217561002</v>
      </c>
      <c r="AH321" s="24">
        <f t="shared" si="115"/>
        <v>53.540725257538789</v>
      </c>
      <c r="AL321" s="2">
        <f t="shared" si="118"/>
        <v>58.471068427244184</v>
      </c>
      <c r="AM321" s="27">
        <f t="shared" si="119"/>
        <v>-8.4321071981782625E-2</v>
      </c>
      <c r="AN321" s="35">
        <v>0</v>
      </c>
      <c r="AP321" s="2" t="str">
        <f t="shared" si="116"/>
        <v/>
      </c>
    </row>
    <row r="322" spans="1:42" x14ac:dyDescent="0.25">
      <c r="A322" s="49">
        <v>38470</v>
      </c>
      <c r="B322" s="47">
        <v>1143.22</v>
      </c>
      <c r="C322" s="27">
        <f t="shared" si="103"/>
        <v>-1.1380342102077279E-2</v>
      </c>
      <c r="D322" s="27">
        <f t="shared" si="104"/>
        <v>-1.435555467364924E-2</v>
      </c>
      <c r="E322" s="5">
        <f t="shared" si="108"/>
        <v>0</v>
      </c>
      <c r="F322" s="44">
        <v>1707.127</v>
      </c>
      <c r="G322" s="45">
        <v>1707.127</v>
      </c>
      <c r="H322" s="48">
        <v>1143.22</v>
      </c>
      <c r="I322" s="42">
        <v>16.86</v>
      </c>
      <c r="J322" s="16">
        <f t="shared" si="102"/>
        <v>0.1686</v>
      </c>
      <c r="K322" s="16">
        <f t="shared" si="109"/>
        <v>2.4985847313721748E-2</v>
      </c>
      <c r="L322" s="51">
        <f>VLOOKUP(A322,LIBOR!$A$3:B2417,2,1)</f>
        <v>2.9275000000000002</v>
      </c>
      <c r="M322">
        <v>183853.96</v>
      </c>
      <c r="N322" s="2">
        <v>188030.03</v>
      </c>
      <c r="O322" s="16">
        <f t="shared" si="105"/>
        <v>1.3100161571351251E-4</v>
      </c>
      <c r="P322" s="16">
        <f t="shared" si="120"/>
        <v>0.14361415268627825</v>
      </c>
      <c r="Q322" s="2">
        <f t="shared" si="106"/>
        <v>14.837999999999999</v>
      </c>
      <c r="R322" s="2">
        <f t="shared" si="107"/>
        <v>14.2745</v>
      </c>
      <c r="S322" s="16">
        <f t="shared" si="121"/>
        <v>1</v>
      </c>
      <c r="T322" s="16">
        <f t="shared" si="122"/>
        <v>0</v>
      </c>
      <c r="U322" s="16">
        <f>VLOOKUP(P322,Table!$D$6:$G$15,MATCH(VALUE(T322)&amp;"E",Table!$D$5:$G$5,0),1)*IF(Y322=1,0,1)</f>
        <v>0.9</v>
      </c>
      <c r="V322" s="16">
        <f t="shared" si="123"/>
        <v>9.9999999999999978E-2</v>
      </c>
      <c r="W322" s="16">
        <f t="shared" si="112"/>
        <v>89888.737332523684</v>
      </c>
      <c r="X322" s="16">
        <f t="shared" si="124"/>
        <v>-1.3512844743920338E-3</v>
      </c>
      <c r="Y322" s="16">
        <f t="shared" si="113"/>
        <v>0</v>
      </c>
      <c r="Z322" s="16">
        <f t="shared" si="125"/>
        <v>0</v>
      </c>
      <c r="AA322" s="16">
        <f t="shared" si="110"/>
        <v>0</v>
      </c>
      <c r="AB322" s="2">
        <f t="shared" si="114"/>
        <v>93945.898581996022</v>
      </c>
      <c r="AE322" s="16" t="str">
        <f t="shared" si="111"/>
        <v/>
      </c>
      <c r="AG322" s="16">
        <f t="shared" si="117"/>
        <v>50.540238885928311</v>
      </c>
      <c r="AH322" s="24">
        <f t="shared" si="115"/>
        <v>53.276274956699879</v>
      </c>
      <c r="AL322" s="2">
        <f t="shared" si="118"/>
        <v>58.471068427244184</v>
      </c>
      <c r="AM322" s="27">
        <f t="shared" si="119"/>
        <v>-8.8843826703940088E-2</v>
      </c>
      <c r="AN322" s="35">
        <v>0</v>
      </c>
      <c r="AP322" s="2" t="str">
        <f t="shared" si="116"/>
        <v/>
      </c>
    </row>
    <row r="323" spans="1:42" x14ac:dyDescent="0.25">
      <c r="A323" s="49">
        <v>38471</v>
      </c>
      <c r="B323" s="47">
        <v>1156.8499999999999</v>
      </c>
      <c r="C323" s="27">
        <f t="shared" si="103"/>
        <v>1.1922464617483808E-2</v>
      </c>
      <c r="D323" s="27">
        <f t="shared" si="104"/>
        <v>4.31720090465193E-3</v>
      </c>
      <c r="E323" s="5">
        <f t="shared" si="108"/>
        <v>0</v>
      </c>
      <c r="F323" s="44">
        <v>1727.491</v>
      </c>
      <c r="G323" s="45">
        <v>1727.491</v>
      </c>
      <c r="H323" s="48">
        <v>1156.8499999999999</v>
      </c>
      <c r="I323" s="42">
        <v>15.31</v>
      </c>
      <c r="J323" s="16">
        <f t="shared" si="102"/>
        <v>0.15310000000000001</v>
      </c>
      <c r="K323" s="16">
        <f t="shared" si="109"/>
        <v>6.6090800229404167E-3</v>
      </c>
      <c r="L323" s="51">
        <f>VLOOKUP(A323,LIBOR!$A$3:B2418,2,1)</f>
        <v>3.0425</v>
      </c>
      <c r="M323">
        <v>182306.69</v>
      </c>
      <c r="N323" s="2">
        <v>186432.52</v>
      </c>
      <c r="O323" s="16">
        <f t="shared" si="105"/>
        <v>1.4046876477598607E-4</v>
      </c>
      <c r="P323" s="16">
        <f t="shared" si="120"/>
        <v>0.1464909199770596</v>
      </c>
      <c r="Q323" s="2">
        <f t="shared" si="106"/>
        <v>15.327999999999998</v>
      </c>
      <c r="R323" s="2">
        <f t="shared" si="107"/>
        <v>14.416500000000003</v>
      </c>
      <c r="S323" s="16">
        <f t="shared" si="121"/>
        <v>1</v>
      </c>
      <c r="T323" s="16">
        <f t="shared" si="122"/>
        <v>1</v>
      </c>
      <c r="U323" s="16">
        <f>VLOOKUP(P323,Table!$D$6:$G$15,MATCH(VALUE(T323)&amp;"E",Table!$D$5:$G$5,0),1)*IF(Y323=1,0,1)</f>
        <v>0.85</v>
      </c>
      <c r="V323" s="16">
        <f t="shared" si="123"/>
        <v>0.15000000000000002</v>
      </c>
      <c r="W323" s="16">
        <f t="shared" si="112"/>
        <v>90776.893294416906</v>
      </c>
      <c r="X323" s="16">
        <f t="shared" si="124"/>
        <v>-6.5606037914376358E-3</v>
      </c>
      <c r="Y323" s="16">
        <f t="shared" si="113"/>
        <v>0</v>
      </c>
      <c r="Z323" s="16">
        <f t="shared" si="125"/>
        <v>0</v>
      </c>
      <c r="AA323" s="16">
        <f t="shared" si="110"/>
        <v>0</v>
      </c>
      <c r="AB323" s="2">
        <f t="shared" si="114"/>
        <v>94875.432822022136</v>
      </c>
      <c r="AE323" s="16" t="str">
        <f t="shared" si="111"/>
        <v/>
      </c>
      <c r="AG323" s="16">
        <f t="shared" si="117"/>
        <v>51.040302041985804</v>
      </c>
      <c r="AH323" s="24">
        <f t="shared" si="115"/>
        <v>53.802009067135224</v>
      </c>
      <c r="AL323" s="2">
        <f t="shared" si="118"/>
        <v>58.471068427244184</v>
      </c>
      <c r="AM323" s="27">
        <f t="shared" si="119"/>
        <v>-7.9852472097695526E-2</v>
      </c>
      <c r="AN323" s="35">
        <v>0</v>
      </c>
      <c r="AP323" s="2" t="str">
        <f t="shared" si="116"/>
        <v/>
      </c>
    </row>
    <row r="324" spans="1:42" x14ac:dyDescent="0.25">
      <c r="A324" s="49">
        <v>38474</v>
      </c>
      <c r="B324" s="47">
        <v>1162.1600000000001</v>
      </c>
      <c r="C324" s="27">
        <f t="shared" si="103"/>
        <v>4.5900505683538206E-3</v>
      </c>
      <c r="D324" s="27">
        <f t="shared" si="104"/>
        <v>2.4495935065727004E-4</v>
      </c>
      <c r="E324" s="5">
        <f t="shared" si="108"/>
        <v>0</v>
      </c>
      <c r="F324" s="44">
        <v>1735.4280000000001</v>
      </c>
      <c r="G324" s="45">
        <v>1735.4280000000001</v>
      </c>
      <c r="H324" s="48">
        <v>1162.1600000000001</v>
      </c>
      <c r="I324" s="42">
        <v>15.12</v>
      </c>
      <c r="J324" s="16">
        <f t="shared" si="102"/>
        <v>0.1512</v>
      </c>
      <c r="K324" s="16">
        <f t="shared" si="109"/>
        <v>6.5438325538541287E-3</v>
      </c>
      <c r="L324" s="51">
        <f>VLOOKUP(A324,LIBOR!$A$3:B2419,2,1)</f>
        <v>3.0425</v>
      </c>
      <c r="M324">
        <v>176953.99</v>
      </c>
      <c r="N324" s="2">
        <v>180913.77</v>
      </c>
      <c r="O324" s="16">
        <f t="shared" si="105"/>
        <v>2.0972263648115846E-5</v>
      </c>
      <c r="P324" s="16">
        <f t="shared" si="120"/>
        <v>0.14465616744614587</v>
      </c>
      <c r="Q324" s="2">
        <f t="shared" si="106"/>
        <v>15.313999999999998</v>
      </c>
      <c r="R324" s="2">
        <f t="shared" si="107"/>
        <v>14.477500000000001</v>
      </c>
      <c r="S324" s="16">
        <f t="shared" si="121"/>
        <v>1</v>
      </c>
      <c r="T324" s="16">
        <f t="shared" si="122"/>
        <v>1</v>
      </c>
      <c r="U324" s="16">
        <f>VLOOKUP(P324,Table!$D$6:$G$15,MATCH(VALUE(T324)&amp;"E",Table!$D$5:$G$5,0),1)*IF(Y324=1,0,1)</f>
        <v>0.85</v>
      </c>
      <c r="V324" s="16">
        <f t="shared" si="123"/>
        <v>0.15000000000000002</v>
      </c>
      <c r="W324" s="16">
        <f t="shared" si="112"/>
        <v>90727.988465496514</v>
      </c>
      <c r="X324" s="16">
        <f t="shared" si="124"/>
        <v>6.3577170039952335E-3</v>
      </c>
      <c r="Y324" s="16">
        <f t="shared" si="113"/>
        <v>0</v>
      </c>
      <c r="Z324" s="16">
        <f t="shared" si="125"/>
        <v>0</v>
      </c>
      <c r="AA324" s="16">
        <f t="shared" si="110"/>
        <v>0</v>
      </c>
      <c r="AB324" s="2">
        <f t="shared" si="114"/>
        <v>94828.10909793264</v>
      </c>
      <c r="AE324" s="16" t="str">
        <f t="shared" si="111"/>
        <v/>
      </c>
      <c r="AG324" s="16">
        <f t="shared" si="117"/>
        <v>51.0148432156128</v>
      </c>
      <c r="AH324" s="24">
        <f t="shared" si="115"/>
        <v>53.770973931362569</v>
      </c>
      <c r="AL324" s="2">
        <f t="shared" si="118"/>
        <v>58.471068427244184</v>
      </c>
      <c r="AM324" s="27">
        <f t="shared" si="119"/>
        <v>-8.0383249738799734E-2</v>
      </c>
      <c r="AN324" s="35">
        <v>0</v>
      </c>
      <c r="AP324" s="2" t="str">
        <f t="shared" si="116"/>
        <v/>
      </c>
    </row>
    <row r="325" spans="1:42" x14ac:dyDescent="0.25">
      <c r="A325" s="49">
        <v>38475</v>
      </c>
      <c r="B325" s="47">
        <v>1161.17</v>
      </c>
      <c r="C325" s="27">
        <f t="shared" si="103"/>
        <v>-8.5186204997589332E-4</v>
      </c>
      <c r="D325" s="27">
        <f t="shared" si="104"/>
        <v>8.2305467456517123E-3</v>
      </c>
      <c r="E325" s="5">
        <f t="shared" si="108"/>
        <v>0</v>
      </c>
      <c r="F325" s="44">
        <v>1733.9490000000001</v>
      </c>
      <c r="G325" s="45">
        <v>1733.9490000000001</v>
      </c>
      <c r="H325" s="48">
        <v>1161.17</v>
      </c>
      <c r="I325" s="42">
        <v>14.53</v>
      </c>
      <c r="J325" s="16">
        <f t="shared" si="102"/>
        <v>0.14529999999999998</v>
      </c>
      <c r="K325" s="16">
        <f t="shared" si="109"/>
        <v>-1.6515874222849947E-4</v>
      </c>
      <c r="L325" s="51">
        <f>VLOOKUP(A325,LIBOR!$A$3:B2420,2,1)</f>
        <v>3.05</v>
      </c>
      <c r="M325">
        <v>175354.34</v>
      </c>
      <c r="N325" s="2">
        <v>179263.84</v>
      </c>
      <c r="O325" s="16">
        <f t="shared" si="105"/>
        <v>7.2628760511693615E-7</v>
      </c>
      <c r="P325" s="16">
        <f t="shared" si="120"/>
        <v>0.14546515874222848</v>
      </c>
      <c r="Q325" s="2">
        <f t="shared" si="106"/>
        <v>15.414000000000001</v>
      </c>
      <c r="R325" s="2">
        <f t="shared" si="107"/>
        <v>14.528</v>
      </c>
      <c r="S325" s="16">
        <f t="shared" si="121"/>
        <v>1</v>
      </c>
      <c r="T325" s="16">
        <f t="shared" si="122"/>
        <v>1</v>
      </c>
      <c r="U325" s="16">
        <f>VLOOKUP(P325,Table!$D$6:$G$15,MATCH(VALUE(T325)&amp;"E",Table!$D$5:$G$5,0),1)*IF(Y325=1,0,1)</f>
        <v>0.85</v>
      </c>
      <c r="V325" s="16">
        <f t="shared" si="123"/>
        <v>0.15000000000000002</v>
      </c>
      <c r="W325" s="16">
        <f t="shared" si="112"/>
        <v>90538.178276053208</v>
      </c>
      <c r="X325" s="16">
        <f t="shared" si="124"/>
        <v>1.6380904125403717E-3</v>
      </c>
      <c r="Y325" s="16">
        <f t="shared" si="113"/>
        <v>0</v>
      </c>
      <c r="Z325" s="16">
        <f t="shared" si="125"/>
        <v>0</v>
      </c>
      <c r="AA325" s="16">
        <f t="shared" si="110"/>
        <v>0</v>
      </c>
      <c r="AB325" s="2">
        <f t="shared" si="114"/>
        <v>94630.829505237416</v>
      </c>
      <c r="AE325" s="16" t="str">
        <f t="shared" si="111"/>
        <v/>
      </c>
      <c r="AG325" s="16">
        <f t="shared" si="117"/>
        <v>50.908712369108272</v>
      </c>
      <c r="AH325" s="24">
        <f t="shared" si="115"/>
        <v>53.657712646974453</v>
      </c>
      <c r="AL325" s="2">
        <f t="shared" si="118"/>
        <v>58.471068427244184</v>
      </c>
      <c r="AM325" s="27">
        <f t="shared" si="119"/>
        <v>-8.2320298050633567E-2</v>
      </c>
      <c r="AN325" s="35">
        <v>0</v>
      </c>
      <c r="AP325" s="2" t="str">
        <f t="shared" si="116"/>
        <v/>
      </c>
    </row>
    <row r="326" spans="1:42" x14ac:dyDescent="0.25">
      <c r="A326" s="49">
        <v>38476</v>
      </c>
      <c r="B326" s="47">
        <v>1175.6500000000001</v>
      </c>
      <c r="C326" s="27">
        <f t="shared" si="103"/>
        <v>1.2470180938191744E-2</v>
      </c>
      <c r="D326" s="27">
        <f t="shared" si="104"/>
        <v>1.67504919719762E-2</v>
      </c>
      <c r="E326" s="5">
        <f t="shared" si="108"/>
        <v>0</v>
      </c>
      <c r="F326" s="44">
        <v>1755.92</v>
      </c>
      <c r="G326" s="45">
        <v>1755.92</v>
      </c>
      <c r="H326" s="48">
        <v>1175.6500000000001</v>
      </c>
      <c r="I326" s="42">
        <v>13.85</v>
      </c>
      <c r="J326" s="16">
        <f t="shared" ref="J326:J389" si="126">I326/100</f>
        <v>0.13849999999999998</v>
      </c>
      <c r="K326" s="16">
        <f t="shared" si="109"/>
        <v>-5.3116856903375476E-3</v>
      </c>
      <c r="L326" s="51">
        <f>VLOOKUP(A326,LIBOR!$A$3:B2421,2,1)</f>
        <v>3.0487500000000001</v>
      </c>
      <c r="M326">
        <v>168479.03</v>
      </c>
      <c r="N326" s="2">
        <v>172220.9</v>
      </c>
      <c r="O326" s="16">
        <f t="shared" si="105"/>
        <v>1.5358815030651655E-4</v>
      </c>
      <c r="P326" s="16">
        <f t="shared" si="120"/>
        <v>0.14381168569033753</v>
      </c>
      <c r="Q326" s="2">
        <f t="shared" si="106"/>
        <v>15.337999999999999</v>
      </c>
      <c r="R326" s="2">
        <f t="shared" si="107"/>
        <v>14.570499999999999</v>
      </c>
      <c r="S326" s="16">
        <f t="shared" si="121"/>
        <v>1</v>
      </c>
      <c r="T326" s="16">
        <f t="shared" si="122"/>
        <v>1</v>
      </c>
      <c r="U326" s="16">
        <f>VLOOKUP(P326,Table!$D$6:$G$15,MATCH(VALUE(T326)&amp;"E",Table!$D$5:$G$5,0),1)*IF(Y326=1,0,1)</f>
        <v>0.85</v>
      </c>
      <c r="V326" s="16">
        <f t="shared" si="123"/>
        <v>0.15000000000000002</v>
      </c>
      <c r="W326" s="16">
        <f t="shared" si="112"/>
        <v>90964.2903430843</v>
      </c>
      <c r="X326" s="16">
        <f t="shared" si="124"/>
        <v>5.5331053184004553E-3</v>
      </c>
      <c r="Y326" s="16">
        <f t="shared" si="113"/>
        <v>0</v>
      </c>
      <c r="Z326" s="16">
        <f t="shared" si="125"/>
        <v>0</v>
      </c>
      <c r="AA326" s="16">
        <f t="shared" si="110"/>
        <v>0</v>
      </c>
      <c r="AB326" s="2">
        <f t="shared" si="114"/>
        <v>95093.498579778592</v>
      </c>
      <c r="AE326" s="16" t="str">
        <f t="shared" si="111"/>
        <v/>
      </c>
      <c r="AG326" s="16">
        <f t="shared" si="117"/>
        <v>51.157615257955875</v>
      </c>
      <c r="AH326" s="24">
        <f t="shared" si="115"/>
        <v>53.918652549930059</v>
      </c>
      <c r="AL326" s="2">
        <f t="shared" si="118"/>
        <v>58.471068427244184</v>
      </c>
      <c r="AM326" s="27">
        <f t="shared" si="119"/>
        <v>-7.7857579821355882E-2</v>
      </c>
      <c r="AN326" s="35">
        <v>0</v>
      </c>
      <c r="AP326" s="2" t="str">
        <f t="shared" si="116"/>
        <v/>
      </c>
    </row>
    <row r="327" spans="1:42" x14ac:dyDescent="0.25">
      <c r="A327" s="49">
        <v>38477</v>
      </c>
      <c r="B327" s="47">
        <v>1172.6300000000001</v>
      </c>
      <c r="C327" s="27">
        <f t="shared" ref="C327:C390" si="127">B327/B326-1</f>
        <v>-2.5687917322332332E-3</v>
      </c>
      <c r="D327" s="27">
        <f t="shared" si="104"/>
        <v>2.5562042341820246E-2</v>
      </c>
      <c r="E327" s="5">
        <f t="shared" si="108"/>
        <v>0</v>
      </c>
      <c r="F327" s="44">
        <v>1751.4649999999999</v>
      </c>
      <c r="G327" s="45">
        <v>1751.4649999999999</v>
      </c>
      <c r="H327" s="48">
        <v>1172.6300000000001</v>
      </c>
      <c r="I327" s="42">
        <v>13.98</v>
      </c>
      <c r="J327" s="16">
        <f t="shared" si="126"/>
        <v>0.13980000000000001</v>
      </c>
      <c r="K327" s="16">
        <f t="shared" si="109"/>
        <v>-9.7194176684080313E-3</v>
      </c>
      <c r="L327" s="51">
        <f>VLOOKUP(A327,LIBOR!$A$3:B2422,2,1)</f>
        <v>3.0425</v>
      </c>
      <c r="M327">
        <v>166368.06</v>
      </c>
      <c r="N327" s="2">
        <v>170049.26</v>
      </c>
      <c r="O327" s="16">
        <f t="shared" si="105"/>
        <v>6.6156816339722352E-6</v>
      </c>
      <c r="P327" s="16">
        <f t="shared" si="120"/>
        <v>0.14951941766840804</v>
      </c>
      <c r="Q327" s="2">
        <f t="shared" si="106"/>
        <v>15.134</v>
      </c>
      <c r="R327" s="2">
        <f t="shared" si="107"/>
        <v>14.605500000000001</v>
      </c>
      <c r="S327" s="16">
        <f t="shared" si="121"/>
        <v>1</v>
      </c>
      <c r="T327" s="16">
        <f t="shared" si="122"/>
        <v>1</v>
      </c>
      <c r="U327" s="16">
        <f>VLOOKUP(P327,Table!$D$6:$G$15,MATCH(VALUE(T327)&amp;"E",Table!$D$5:$G$5,0),1)*IF(Y327=1,0,1)</f>
        <v>0.85</v>
      </c>
      <c r="V327" s="16">
        <f t="shared" si="123"/>
        <v>0.15000000000000002</v>
      </c>
      <c r="W327" s="16">
        <f t="shared" si="112"/>
        <v>90593.618511770881</v>
      </c>
      <c r="X327" s="16">
        <f t="shared" si="124"/>
        <v>6.6865972836214205E-3</v>
      </c>
      <c r="Y327" s="16">
        <f t="shared" si="113"/>
        <v>0</v>
      </c>
      <c r="Z327" s="16">
        <f t="shared" si="125"/>
        <v>0</v>
      </c>
      <c r="AA327" s="16">
        <f t="shared" si="110"/>
        <v>0</v>
      </c>
      <c r="AB327" s="2">
        <f t="shared" si="114"/>
        <v>94709.701459098898</v>
      </c>
      <c r="AE327" s="16" t="str">
        <f t="shared" si="111"/>
        <v/>
      </c>
      <c r="AG327" s="16">
        <f t="shared" si="117"/>
        <v>50.951143251666494</v>
      </c>
      <c r="AH327" s="24">
        <f t="shared" si="115"/>
        <v>53.699639305863315</v>
      </c>
      <c r="AL327" s="2">
        <f t="shared" si="118"/>
        <v>58.471068427244184</v>
      </c>
      <c r="AM327" s="27">
        <f t="shared" si="119"/>
        <v>-8.1603248405114792E-2</v>
      </c>
      <c r="AN327" s="35">
        <v>0</v>
      </c>
      <c r="AP327" s="2" t="str">
        <f t="shared" si="116"/>
        <v/>
      </c>
    </row>
    <row r="328" spans="1:42" x14ac:dyDescent="0.25">
      <c r="A328" s="49">
        <v>38478</v>
      </c>
      <c r="B328" s="47">
        <v>1171.3499999999999</v>
      </c>
      <c r="C328" s="27">
        <f t="shared" si="127"/>
        <v>-1.091563408748053E-3</v>
      </c>
      <c r="D328" s="27">
        <f t="shared" si="104"/>
        <v>1.2548014315588385E-2</v>
      </c>
      <c r="E328" s="5">
        <f t="shared" si="108"/>
        <v>0</v>
      </c>
      <c r="F328" s="44">
        <v>1749.653</v>
      </c>
      <c r="G328" s="45">
        <v>1749.653</v>
      </c>
      <c r="H328" s="48">
        <v>1171.3499999999999</v>
      </c>
      <c r="I328" s="42">
        <v>14.05</v>
      </c>
      <c r="J328" s="16">
        <f t="shared" si="126"/>
        <v>0.14050000000000001</v>
      </c>
      <c r="K328" s="16">
        <f t="shared" si="109"/>
        <v>-8.5063057100850104E-3</v>
      </c>
      <c r="L328" s="51">
        <f>VLOOKUP(A328,LIBOR!$A$3:B2423,2,1)</f>
        <v>3.0362499999999999</v>
      </c>
      <c r="M328">
        <v>167134.49</v>
      </c>
      <c r="N328" s="2">
        <v>170819.04</v>
      </c>
      <c r="O328" s="16">
        <f t="shared" si="105"/>
        <v>1.1928125874542244E-6</v>
      </c>
      <c r="P328" s="16">
        <f t="shared" si="120"/>
        <v>0.14900630571008502</v>
      </c>
      <c r="Q328" s="2">
        <f t="shared" si="106"/>
        <v>14.558000000000002</v>
      </c>
      <c r="R328" s="2">
        <f t="shared" si="107"/>
        <v>14.688000000000002</v>
      </c>
      <c r="S328" s="16">
        <f t="shared" si="121"/>
        <v>-1</v>
      </c>
      <c r="T328" s="16">
        <f t="shared" si="122"/>
        <v>0</v>
      </c>
      <c r="U328" s="16">
        <f>VLOOKUP(P328,Table!$D$6:$G$15,MATCH(VALUE(T328)&amp;"E",Table!$D$5:$G$5,0),1)*IF(Y328=1,0,1)</f>
        <v>0.9</v>
      </c>
      <c r="V328" s="16">
        <f t="shared" si="123"/>
        <v>9.9999999999999978E-2</v>
      </c>
      <c r="W328" s="16">
        <f t="shared" si="112"/>
        <v>90571.078094132332</v>
      </c>
      <c r="X328" s="16">
        <f t="shared" si="124"/>
        <v>7.8417074281469379E-3</v>
      </c>
      <c r="Y328" s="16">
        <f t="shared" si="113"/>
        <v>0</v>
      </c>
      <c r="Z328" s="16">
        <f t="shared" si="125"/>
        <v>0</v>
      </c>
      <c r="AA328" s="16">
        <f t="shared" si="110"/>
        <v>0</v>
      </c>
      <c r="AB328" s="2">
        <f t="shared" si="114"/>
        <v>94691.862597732572</v>
      </c>
      <c r="AE328" s="16" t="str">
        <f t="shared" si="111"/>
        <v/>
      </c>
      <c r="AG328" s="16">
        <f t="shared" si="117"/>
        <v>50.941546448309296</v>
      </c>
      <c r="AH328" s="24">
        <f t="shared" si="115"/>
        <v>53.68812741629359</v>
      </c>
      <c r="AL328" s="2">
        <f t="shared" si="118"/>
        <v>58.471068427244184</v>
      </c>
      <c r="AM328" s="27">
        <f t="shared" si="119"/>
        <v>-8.1800130211440059E-2</v>
      </c>
      <c r="AN328" s="35">
        <v>0</v>
      </c>
      <c r="AP328" s="2" t="str">
        <f t="shared" si="116"/>
        <v/>
      </c>
    </row>
    <row r="329" spans="1:42" x14ac:dyDescent="0.25">
      <c r="A329" s="49">
        <v>38481</v>
      </c>
      <c r="B329" s="47">
        <v>1178.8399999999999</v>
      </c>
      <c r="C329" s="27">
        <f t="shared" si="127"/>
        <v>6.3943313271013213E-3</v>
      </c>
      <c r="D329" s="27">
        <f t="shared" si="104"/>
        <v>1.4352295074335886E-2</v>
      </c>
      <c r="E329" s="5">
        <f t="shared" si="108"/>
        <v>0</v>
      </c>
      <c r="F329" s="44">
        <v>1760.8679999999999</v>
      </c>
      <c r="G329" s="45">
        <v>1760.8679999999999</v>
      </c>
      <c r="H329" s="48">
        <v>1178.8399999999999</v>
      </c>
      <c r="I329" s="42">
        <v>13.75</v>
      </c>
      <c r="J329" s="16">
        <f t="shared" si="126"/>
        <v>0.13750000000000001</v>
      </c>
      <c r="K329" s="16">
        <f t="shared" si="109"/>
        <v>-1.1354723894657054E-2</v>
      </c>
      <c r="L329" s="51">
        <f>VLOOKUP(A329,LIBOR!$A$3:B2424,2,1)</f>
        <v>3.0425</v>
      </c>
      <c r="M329">
        <v>164774.03</v>
      </c>
      <c r="N329" s="2">
        <v>168365.54</v>
      </c>
      <c r="O329" s="16">
        <f t="shared" si="105"/>
        <v>4.0627548683920553E-5</v>
      </c>
      <c r="P329" s="16">
        <f t="shared" si="120"/>
        <v>0.14885472389465706</v>
      </c>
      <c r="Q329" s="2">
        <f t="shared" si="106"/>
        <v>14.306000000000001</v>
      </c>
      <c r="R329" s="2">
        <f t="shared" si="107"/>
        <v>14.759500000000003</v>
      </c>
      <c r="S329" s="16">
        <f t="shared" si="121"/>
        <v>-1</v>
      </c>
      <c r="T329" s="16">
        <f t="shared" si="122"/>
        <v>0</v>
      </c>
      <c r="U329" s="16">
        <f>VLOOKUP(P329,Table!$D$6:$G$15,MATCH(VALUE(T329)&amp;"E",Table!$D$5:$G$5,0),1)*IF(Y329=1,0,1)</f>
        <v>0.9</v>
      </c>
      <c r="V329" s="16">
        <f t="shared" si="123"/>
        <v>9.9999999999999978E-2</v>
      </c>
      <c r="W329" s="16">
        <f t="shared" si="112"/>
        <v>90962.216803078525</v>
      </c>
      <c r="X329" s="16">
        <f t="shared" si="124"/>
        <v>-2.2672641992390608E-3</v>
      </c>
      <c r="Y329" s="16">
        <f t="shared" si="113"/>
        <v>0</v>
      </c>
      <c r="Z329" s="16">
        <f t="shared" si="125"/>
        <v>0</v>
      </c>
      <c r="AA329" s="16">
        <f t="shared" si="110"/>
        <v>0</v>
      </c>
      <c r="AB329" s="2">
        <f t="shared" si="114"/>
        <v>95104.392094833471</v>
      </c>
      <c r="AE329" s="16" t="str">
        <f t="shared" si="111"/>
        <v/>
      </c>
      <c r="AG329" s="16">
        <f t="shared" si="117"/>
        <v>51.163475661246395</v>
      </c>
      <c r="AH329" s="24">
        <f t="shared" si="115"/>
        <v>53.917811996676832</v>
      </c>
      <c r="AL329" s="2">
        <f t="shared" si="118"/>
        <v>58.471068427244184</v>
      </c>
      <c r="AM329" s="27">
        <f t="shared" si="119"/>
        <v>-7.7871955362556644E-2</v>
      </c>
      <c r="AN329" s="35">
        <v>0</v>
      </c>
      <c r="AP329" s="2" t="str">
        <f t="shared" si="116"/>
        <v/>
      </c>
    </row>
    <row r="330" spans="1:42" x14ac:dyDescent="0.25">
      <c r="A330" s="49">
        <v>38482</v>
      </c>
      <c r="B330" s="47">
        <v>1166.22</v>
      </c>
      <c r="C330" s="27">
        <f t="shared" si="127"/>
        <v>-1.0705439245359716E-2</v>
      </c>
      <c r="D330" s="27">
        <f t="shared" si="104"/>
        <v>4.4987178789520632E-3</v>
      </c>
      <c r="E330" s="5">
        <f t="shared" si="108"/>
        <v>0</v>
      </c>
      <c r="F330" s="44">
        <v>1742.056</v>
      </c>
      <c r="G330" s="45">
        <v>1742.056</v>
      </c>
      <c r="H330" s="48">
        <v>1166.22</v>
      </c>
      <c r="I330" s="42">
        <v>14.91</v>
      </c>
      <c r="J330" s="16">
        <f t="shared" si="126"/>
        <v>0.14910000000000001</v>
      </c>
      <c r="K330" s="16">
        <f t="shared" si="109"/>
        <v>4.5827193761671658E-5</v>
      </c>
      <c r="L330" s="51">
        <f>VLOOKUP(A330,LIBOR!$A$3:B2425,2,1)</f>
        <v>3.04</v>
      </c>
      <c r="M330">
        <v>170941.73</v>
      </c>
      <c r="N330" s="2">
        <v>174654.3</v>
      </c>
      <c r="O330" s="16">
        <f t="shared" si="105"/>
        <v>1.1584550001819596E-4</v>
      </c>
      <c r="P330" s="16">
        <f t="shared" si="120"/>
        <v>0.14905417280623834</v>
      </c>
      <c r="Q330" s="2">
        <f t="shared" si="106"/>
        <v>14.032</v>
      </c>
      <c r="R330" s="2">
        <f t="shared" si="107"/>
        <v>14.848000000000003</v>
      </c>
      <c r="S330" s="16">
        <f t="shared" si="121"/>
        <v>-1</v>
      </c>
      <c r="T330" s="16">
        <f t="shared" si="122"/>
        <v>0</v>
      </c>
      <c r="U330" s="16">
        <f>VLOOKUP(P330,Table!$D$6:$G$15,MATCH(VALUE(T330)&amp;"E",Table!$D$5:$G$5,0),1)*IF(Y330=1,0,1)</f>
        <v>0.9</v>
      </c>
      <c r="V330" s="16">
        <f t="shared" si="123"/>
        <v>9.9999999999999978E-2</v>
      </c>
      <c r="W330" s="16">
        <f t="shared" si="112"/>
        <v>90425.565836339927</v>
      </c>
      <c r="X330" s="16">
        <f t="shared" si="124"/>
        <v>2.5816546971180188E-3</v>
      </c>
      <c r="Y330" s="16">
        <f t="shared" si="113"/>
        <v>0</v>
      </c>
      <c r="Z330" s="16">
        <f t="shared" si="125"/>
        <v>0</v>
      </c>
      <c r="AA330" s="16">
        <f t="shared" si="110"/>
        <v>0</v>
      </c>
      <c r="AB330" s="2">
        <f t="shared" si="114"/>
        <v>94545.948186848065</v>
      </c>
      <c r="AE330" s="16" t="str">
        <f t="shared" si="111"/>
        <v/>
      </c>
      <c r="AG330" s="16">
        <f t="shared" si="117"/>
        <v>50.86304861823568</v>
      </c>
      <c r="AH330" s="24">
        <f t="shared" si="115"/>
        <v>53.599816653709496</v>
      </c>
      <c r="AL330" s="2">
        <f t="shared" si="118"/>
        <v>58.471068427244184</v>
      </c>
      <c r="AM330" s="27">
        <f t="shared" si="119"/>
        <v>-8.3310462841909683E-2</v>
      </c>
      <c r="AN330" s="35">
        <v>0</v>
      </c>
      <c r="AP330" s="2" t="str">
        <f t="shared" si="116"/>
        <v/>
      </c>
    </row>
    <row r="331" spans="1:42" x14ac:dyDescent="0.25">
      <c r="A331" s="49">
        <v>38483</v>
      </c>
      <c r="B331" s="47">
        <v>1171.1099999999999</v>
      </c>
      <c r="C331" s="27">
        <f t="shared" si="127"/>
        <v>4.1930339044089493E-3</v>
      </c>
      <c r="D331" s="27">
        <f t="shared" ref="D331:D394" si="128">SUM(C327:C331)</f>
        <v>-3.7784291548307314E-3</v>
      </c>
      <c r="E331" s="5">
        <f t="shared" si="108"/>
        <v>0</v>
      </c>
      <c r="F331" s="44">
        <v>1750.26</v>
      </c>
      <c r="G331" s="45">
        <v>1750.26</v>
      </c>
      <c r="H331" s="48">
        <v>1171.1099999999999</v>
      </c>
      <c r="I331" s="42">
        <v>14.45</v>
      </c>
      <c r="J331" s="16">
        <f t="shared" si="126"/>
        <v>0.14449999999999999</v>
      </c>
      <c r="K331" s="16">
        <f t="shared" si="109"/>
        <v>-6.2969592185695977E-3</v>
      </c>
      <c r="L331" s="51">
        <f>VLOOKUP(A331,LIBOR!$A$3:B2426,2,1)</f>
        <v>3.0356299999999998</v>
      </c>
      <c r="M331">
        <v>171955.14</v>
      </c>
      <c r="N331" s="2">
        <v>175675.85</v>
      </c>
      <c r="O331" s="16">
        <f t="shared" si="105"/>
        <v>1.7508095633355882E-5</v>
      </c>
      <c r="P331" s="16">
        <f t="shared" si="120"/>
        <v>0.15079695921856959</v>
      </c>
      <c r="Q331" s="2">
        <f t="shared" si="106"/>
        <v>14.107999999999999</v>
      </c>
      <c r="R331" s="2">
        <f t="shared" si="107"/>
        <v>15.028500000000003</v>
      </c>
      <c r="S331" s="16">
        <f t="shared" si="121"/>
        <v>-1</v>
      </c>
      <c r="T331" s="16">
        <f t="shared" si="122"/>
        <v>0</v>
      </c>
      <c r="U331" s="16">
        <f>VLOOKUP(P331,Table!$D$6:$G$15,MATCH(VALUE(T331)&amp;"E",Table!$D$5:$G$5,0),1)*IF(Y331=1,0,1)</f>
        <v>0.9</v>
      </c>
      <c r="V331" s="16">
        <f t="shared" si="123"/>
        <v>9.9999999999999978E-2</v>
      </c>
      <c r="W331" s="16">
        <f t="shared" si="112"/>
        <v>90819.697311478696</v>
      </c>
      <c r="X331" s="16">
        <f t="shared" si="124"/>
        <v>-1.2438116367873286E-3</v>
      </c>
      <c r="Y331" s="16">
        <f t="shared" si="113"/>
        <v>0</v>
      </c>
      <c r="Z331" s="16">
        <f t="shared" si="125"/>
        <v>0</v>
      </c>
      <c r="AA331" s="16">
        <f t="shared" si="110"/>
        <v>0</v>
      </c>
      <c r="AB331" s="2">
        <f t="shared" si="114"/>
        <v>95002.726091825942</v>
      </c>
      <c r="AE331" s="16" t="str">
        <f t="shared" si="111"/>
        <v/>
      </c>
      <c r="AG331" s="16">
        <f t="shared" si="117"/>
        <v>51.108782224320109</v>
      </c>
      <c r="AH331" s="24">
        <f t="shared" si="115"/>
        <v>53.85737054754297</v>
      </c>
      <c r="AL331" s="2">
        <f t="shared" si="118"/>
        <v>58.471068427244184</v>
      </c>
      <c r="AM331" s="27">
        <f t="shared" si="119"/>
        <v>-7.8905653749803739E-2</v>
      </c>
      <c r="AN331" s="35">
        <v>0</v>
      </c>
      <c r="AP331" s="2" t="str">
        <f t="shared" si="116"/>
        <v/>
      </c>
    </row>
    <row r="332" spans="1:42" x14ac:dyDescent="0.25">
      <c r="A332" s="49">
        <v>38484</v>
      </c>
      <c r="B332" s="47">
        <v>1159.3599999999999</v>
      </c>
      <c r="C332" s="27">
        <f t="shared" si="127"/>
        <v>-1.0033216350300189E-2</v>
      </c>
      <c r="D332" s="27">
        <f t="shared" si="128"/>
        <v>-1.1242853772897687E-2</v>
      </c>
      <c r="E332" s="5">
        <f t="shared" si="108"/>
        <v>0</v>
      </c>
      <c r="F332" s="44">
        <v>1732.893</v>
      </c>
      <c r="G332" s="45">
        <v>1732.893</v>
      </c>
      <c r="H332" s="48">
        <v>1159.3599999999999</v>
      </c>
      <c r="I332" s="42">
        <v>16.12</v>
      </c>
      <c r="J332" s="16">
        <f t="shared" si="126"/>
        <v>0.16120000000000001</v>
      </c>
      <c r="K332" s="16">
        <f t="shared" si="109"/>
        <v>9.7395452078275768E-3</v>
      </c>
      <c r="L332" s="51">
        <f>VLOOKUP(A332,LIBOR!$A$3:B2427,2,1)</f>
        <v>3.04</v>
      </c>
      <c r="M332">
        <v>181399.06</v>
      </c>
      <c r="N332" s="2">
        <v>185310.15</v>
      </c>
      <c r="O332" s="16">
        <f t="shared" si="105"/>
        <v>1.0168480295178354E-4</v>
      </c>
      <c r="P332" s="16">
        <f t="shared" si="120"/>
        <v>0.15146045479217243</v>
      </c>
      <c r="Q332" s="2">
        <f t="shared" si="106"/>
        <v>14.228</v>
      </c>
      <c r="R332" s="2">
        <f t="shared" si="107"/>
        <v>15.0855</v>
      </c>
      <c r="S332" s="16">
        <f t="shared" si="121"/>
        <v>-1</v>
      </c>
      <c r="T332" s="16">
        <f t="shared" si="122"/>
        <v>0</v>
      </c>
      <c r="U332" s="16">
        <f>VLOOKUP(P332,Table!$D$6:$G$15,MATCH(VALUE(T332)&amp;"E",Table!$D$5:$G$5,0),1)*IF(Y332=1,0,1)</f>
        <v>0.9</v>
      </c>
      <c r="V332" s="16">
        <f t="shared" si="123"/>
        <v>9.9999999999999978E-2</v>
      </c>
      <c r="W332" s="16">
        <f t="shared" si="112"/>
        <v>90497.672447260964</v>
      </c>
      <c r="X332" s="16">
        <f t="shared" si="124"/>
        <v>-1.589558177832795E-3</v>
      </c>
      <c r="Y332" s="16">
        <f t="shared" si="113"/>
        <v>0</v>
      </c>
      <c r="Z332" s="16">
        <f t="shared" si="125"/>
        <v>0</v>
      </c>
      <c r="AA332" s="16">
        <f t="shared" si="110"/>
        <v>0</v>
      </c>
      <c r="AB332" s="2">
        <f t="shared" si="114"/>
        <v>94676.088703040921</v>
      </c>
      <c r="AE332" s="16" t="str">
        <f t="shared" si="111"/>
        <v/>
      </c>
      <c r="AG332" s="16">
        <f t="shared" si="117"/>
        <v>50.933060538675022</v>
      </c>
      <c r="AH332" s="24">
        <f t="shared" si="115"/>
        <v>53.670801746358357</v>
      </c>
      <c r="AL332" s="2">
        <f t="shared" si="118"/>
        <v>58.471068427244184</v>
      </c>
      <c r="AM332" s="27">
        <f t="shared" si="119"/>
        <v>-8.2096442052513874E-2</v>
      </c>
      <c r="AN332" s="35">
        <v>0</v>
      </c>
      <c r="AP332" s="2" t="str">
        <f t="shared" si="116"/>
        <v/>
      </c>
    </row>
    <row r="333" spans="1:42" x14ac:dyDescent="0.25">
      <c r="A333" s="49">
        <v>38485</v>
      </c>
      <c r="B333" s="47">
        <v>1154.05</v>
      </c>
      <c r="C333" s="27">
        <f t="shared" si="127"/>
        <v>-4.5801131658845806E-3</v>
      </c>
      <c r="D333" s="27">
        <f t="shared" si="128"/>
        <v>-1.4731403530034215E-2</v>
      </c>
      <c r="E333" s="5">
        <f t="shared" si="108"/>
        <v>0</v>
      </c>
      <c r="F333" s="44">
        <v>1725.154</v>
      </c>
      <c r="G333" s="45">
        <v>1725.154</v>
      </c>
      <c r="H333" s="48">
        <v>1154.05</v>
      </c>
      <c r="I333" s="42">
        <v>16.32</v>
      </c>
      <c r="J333" s="16">
        <f t="shared" si="126"/>
        <v>0.16320000000000001</v>
      </c>
      <c r="K333" s="16">
        <f t="shared" si="109"/>
        <v>9.074232916448377E-3</v>
      </c>
      <c r="L333" s="51">
        <f>VLOOKUP(A333,LIBOR!$A$3:B2428,2,1)</f>
        <v>3.0412499999999998</v>
      </c>
      <c r="M333">
        <v>185628.91</v>
      </c>
      <c r="N333" s="2">
        <v>189616.48</v>
      </c>
      <c r="O333" s="16">
        <f t="shared" si="105"/>
        <v>2.1073920714332283E-5</v>
      </c>
      <c r="P333" s="16">
        <f t="shared" si="120"/>
        <v>0.15412576708355163</v>
      </c>
      <c r="Q333" s="2">
        <f t="shared" si="106"/>
        <v>14.656000000000001</v>
      </c>
      <c r="R333" s="2">
        <f t="shared" si="107"/>
        <v>15.165000000000003</v>
      </c>
      <c r="S333" s="16">
        <f t="shared" si="121"/>
        <v>-1</v>
      </c>
      <c r="T333" s="16">
        <f t="shared" si="122"/>
        <v>0</v>
      </c>
      <c r="U333" s="16">
        <f>VLOOKUP(P333,Table!$D$6:$G$15,MATCH(VALUE(T333)&amp;"E",Table!$D$5:$G$5,0),1)*IF(Y333=1,0,1)</f>
        <v>0.9</v>
      </c>
      <c r="V333" s="16">
        <f t="shared" si="123"/>
        <v>9.9999999999999978E-2</v>
      </c>
      <c r="W333" s="16">
        <f t="shared" si="112"/>
        <v>90334.934844294708</v>
      </c>
      <c r="X333" s="16">
        <f t="shared" si="124"/>
        <v>-1.0590819318851974E-3</v>
      </c>
      <c r="Y333" s="16">
        <f t="shared" si="113"/>
        <v>0</v>
      </c>
      <c r="Z333" s="16">
        <f t="shared" si="125"/>
        <v>0</v>
      </c>
      <c r="AA333" s="16">
        <f t="shared" si="110"/>
        <v>0</v>
      </c>
      <c r="AB333" s="2">
        <f t="shared" si="114"/>
        <v>94516.317566486017</v>
      </c>
      <c r="AE333" s="16" t="str">
        <f t="shared" si="111"/>
        <v/>
      </c>
      <c r="AG333" s="16">
        <f t="shared" si="117"/>
        <v>50.847108181728714</v>
      </c>
      <c r="AH333" s="24">
        <f t="shared" si="115"/>
        <v>53.578834745776682</v>
      </c>
      <c r="AL333" s="2">
        <f t="shared" si="118"/>
        <v>58.471068427244184</v>
      </c>
      <c r="AM333" s="27">
        <f t="shared" si="119"/>
        <v>-8.3669305402806704E-2</v>
      </c>
      <c r="AN333" s="35">
        <v>0</v>
      </c>
      <c r="AP333" s="2" t="str">
        <f t="shared" si="116"/>
        <v/>
      </c>
    </row>
    <row r="334" spans="1:42" x14ac:dyDescent="0.25">
      <c r="A334" s="49">
        <v>38488</v>
      </c>
      <c r="B334" s="47">
        <v>1165.69</v>
      </c>
      <c r="C334" s="27">
        <f t="shared" si="127"/>
        <v>1.0086218101468925E-2</v>
      </c>
      <c r="D334" s="27">
        <f t="shared" si="128"/>
        <v>-1.1039516755666612E-2</v>
      </c>
      <c r="E334" s="5">
        <f t="shared" si="108"/>
        <v>0</v>
      </c>
      <c r="F334" s="44">
        <v>1742.74</v>
      </c>
      <c r="G334" s="45">
        <v>1742.74</v>
      </c>
      <c r="H334" s="48">
        <v>1165.69</v>
      </c>
      <c r="I334" s="42">
        <v>15.68</v>
      </c>
      <c r="J334" s="16">
        <f t="shared" si="126"/>
        <v>0.15679999999999999</v>
      </c>
      <c r="K334" s="16">
        <f t="shared" si="109"/>
        <v>7.1580032797306514E-3</v>
      </c>
      <c r="L334" s="51">
        <f>VLOOKUP(A334,LIBOR!$A$3:B2429,2,1)</f>
        <v>3.11625</v>
      </c>
      <c r="M334">
        <v>182661.12</v>
      </c>
      <c r="N334" s="2">
        <v>186539.73</v>
      </c>
      <c r="O334" s="16">
        <f t="shared" si="105"/>
        <v>1.0071510722967592E-4</v>
      </c>
      <c r="P334" s="16">
        <f t="shared" si="120"/>
        <v>0.14964199672026934</v>
      </c>
      <c r="Q334" s="2">
        <f t="shared" si="106"/>
        <v>15.110000000000003</v>
      </c>
      <c r="R334" s="2">
        <f t="shared" si="107"/>
        <v>15.093999999999999</v>
      </c>
      <c r="S334" s="16">
        <f t="shared" si="121"/>
        <v>1</v>
      </c>
      <c r="T334" s="16">
        <f t="shared" si="122"/>
        <v>0</v>
      </c>
      <c r="U334" s="16">
        <f>VLOOKUP(P334,Table!$D$6:$G$15,MATCH(VALUE(T334)&amp;"E",Table!$D$5:$G$5,0),1)*IF(Y334=1,0,1)</f>
        <v>0.9</v>
      </c>
      <c r="V334" s="16">
        <f t="shared" si="123"/>
        <v>9.9999999999999978E-2</v>
      </c>
      <c r="W334" s="16">
        <f t="shared" si="112"/>
        <v>91008.379876600564</v>
      </c>
      <c r="X334" s="16">
        <f t="shared" si="124"/>
        <v>-2.6072699454035009E-3</v>
      </c>
      <c r="Y334" s="16">
        <f t="shared" si="113"/>
        <v>0</v>
      </c>
      <c r="Z334" s="16">
        <f t="shared" si="125"/>
        <v>0</v>
      </c>
      <c r="AA334" s="16">
        <f t="shared" si="110"/>
        <v>0</v>
      </c>
      <c r="AB334" s="2">
        <f t="shared" si="114"/>
        <v>95232.345735281793</v>
      </c>
      <c r="AE334" s="16" t="str">
        <f t="shared" si="111"/>
        <v/>
      </c>
      <c r="AG334" s="16">
        <f t="shared" si="117"/>
        <v>51.232311104327906</v>
      </c>
      <c r="AH334" s="24">
        <f t="shared" si="115"/>
        <v>53.980517298850991</v>
      </c>
      <c r="AL334" s="2">
        <f t="shared" si="118"/>
        <v>58.471068427244184</v>
      </c>
      <c r="AM334" s="27">
        <f t="shared" si="119"/>
        <v>-7.6799539484742052E-2</v>
      </c>
      <c r="AN334" s="35">
        <v>0</v>
      </c>
      <c r="AP334" s="2" t="str">
        <f t="shared" si="116"/>
        <v/>
      </c>
    </row>
    <row r="335" spans="1:42" x14ac:dyDescent="0.25">
      <c r="A335" s="49">
        <v>38489</v>
      </c>
      <c r="B335" s="47">
        <v>1173.8</v>
      </c>
      <c r="C335" s="27">
        <f t="shared" si="127"/>
        <v>6.9572527859036448E-3</v>
      </c>
      <c r="D335" s="27">
        <f t="shared" si="128"/>
        <v>6.6231752755967488E-3</v>
      </c>
      <c r="E335" s="5">
        <f t="shared" si="108"/>
        <v>0</v>
      </c>
      <c r="F335" s="44">
        <v>1755.0989999999999</v>
      </c>
      <c r="G335" s="45">
        <v>1755.0989999999999</v>
      </c>
      <c r="H335" s="48">
        <v>1173.8</v>
      </c>
      <c r="I335" s="42">
        <v>14.57</v>
      </c>
      <c r="J335" s="16">
        <f t="shared" si="126"/>
        <v>0.1457</v>
      </c>
      <c r="K335" s="16">
        <f t="shared" si="109"/>
        <v>-3.9293479871181369E-3</v>
      </c>
      <c r="L335" s="51">
        <f>VLOOKUP(A335,LIBOR!$A$3:B2430,2,1)</f>
        <v>3.0437500000000002</v>
      </c>
      <c r="M335">
        <v>176008.23</v>
      </c>
      <c r="N335" s="2">
        <v>179731.01</v>
      </c>
      <c r="O335" s="16">
        <f t="shared" si="105"/>
        <v>4.8068746019510694E-5</v>
      </c>
      <c r="P335" s="16">
        <f t="shared" si="120"/>
        <v>0.14962934798711813</v>
      </c>
      <c r="Q335" s="2">
        <f t="shared" si="106"/>
        <v>15.496</v>
      </c>
      <c r="R335" s="2">
        <f t="shared" si="107"/>
        <v>15.05</v>
      </c>
      <c r="S335" s="16">
        <f t="shared" si="121"/>
        <v>1</v>
      </c>
      <c r="T335" s="16">
        <f t="shared" si="122"/>
        <v>0</v>
      </c>
      <c r="U335" s="16">
        <f>VLOOKUP(P335,Table!$D$6:$G$15,MATCH(VALUE(T335)&amp;"E",Table!$D$5:$G$5,0),1)*IF(Y335=1,0,1)</f>
        <v>0.9</v>
      </c>
      <c r="V335" s="16">
        <f t="shared" si="123"/>
        <v>9.9999999999999978E-2</v>
      </c>
      <c r="W335" s="16">
        <f t="shared" si="112"/>
        <v>91246.049795365223</v>
      </c>
      <c r="X335" s="16">
        <f t="shared" si="124"/>
        <v>5.0749723505494337E-4</v>
      </c>
      <c r="Y335" s="16">
        <f t="shared" si="113"/>
        <v>0</v>
      </c>
      <c r="Z335" s="16">
        <f t="shared" si="125"/>
        <v>0</v>
      </c>
      <c r="AA335" s="16">
        <f t="shared" si="110"/>
        <v>0</v>
      </c>
      <c r="AB335" s="2">
        <f t="shared" si="114"/>
        <v>95493.313968916525</v>
      </c>
      <c r="AE335" s="16" t="str">
        <f t="shared" si="111"/>
        <v/>
      </c>
      <c r="AG335" s="16">
        <f t="shared" si="117"/>
        <v>51.372704640060881</v>
      </c>
      <c r="AH335" s="24">
        <f t="shared" si="115"/>
        <v>54.127033009190576</v>
      </c>
      <c r="AL335" s="2">
        <f t="shared" si="118"/>
        <v>58.471068427244184</v>
      </c>
      <c r="AM335" s="27">
        <f t="shared" si="119"/>
        <v>-7.4293758176471658E-2</v>
      </c>
      <c r="AN335" s="35">
        <v>0</v>
      </c>
      <c r="AP335" s="2" t="str">
        <f t="shared" si="116"/>
        <v/>
      </c>
    </row>
    <row r="336" spans="1:42" x14ac:dyDescent="0.25">
      <c r="A336" s="49">
        <v>38490</v>
      </c>
      <c r="B336" s="47">
        <v>1185.56</v>
      </c>
      <c r="C336" s="27">
        <f t="shared" si="127"/>
        <v>1.0018742545578441E-2</v>
      </c>
      <c r="D336" s="27">
        <f t="shared" si="128"/>
        <v>1.244888391676624E-2</v>
      </c>
      <c r="E336" s="5">
        <f t="shared" si="108"/>
        <v>0</v>
      </c>
      <c r="F336" s="44">
        <v>1773.0119999999999</v>
      </c>
      <c r="G336" s="45">
        <v>1773.0119999999999</v>
      </c>
      <c r="H336" s="48">
        <v>1185.56</v>
      </c>
      <c r="I336" s="42">
        <v>13.63</v>
      </c>
      <c r="J336" s="16">
        <f t="shared" si="126"/>
        <v>0.1363</v>
      </c>
      <c r="K336" s="16">
        <f t="shared" si="109"/>
        <v>-3.9953369526428695E-3</v>
      </c>
      <c r="L336" s="51">
        <f>VLOOKUP(A336,LIBOR!$A$3:B2431,2,1)</f>
        <v>3.0437500000000002</v>
      </c>
      <c r="M336">
        <v>168262.09</v>
      </c>
      <c r="N336" s="2">
        <v>171807</v>
      </c>
      <c r="O336" s="16">
        <f t="shared" si="105"/>
        <v>9.937872111409431E-5</v>
      </c>
      <c r="P336" s="16">
        <f t="shared" si="120"/>
        <v>0.14029533695264287</v>
      </c>
      <c r="Q336" s="2">
        <f t="shared" si="106"/>
        <v>15.428000000000001</v>
      </c>
      <c r="R336" s="2">
        <f t="shared" si="107"/>
        <v>15.0305</v>
      </c>
      <c r="S336" s="16">
        <f t="shared" si="121"/>
        <v>1</v>
      </c>
      <c r="T336" s="16">
        <f t="shared" si="122"/>
        <v>0</v>
      </c>
      <c r="U336" s="16">
        <f>VLOOKUP(P336,Table!$D$6:$G$15,MATCH(VALUE(T336)&amp;"E",Table!$D$5:$G$5,0),1)*IF(Y336=1,0,1)</f>
        <v>0.9</v>
      </c>
      <c r="V336" s="16">
        <f t="shared" si="123"/>
        <v>9.9999999999999978E-2</v>
      </c>
      <c r="W336" s="16">
        <f t="shared" si="112"/>
        <v>91666.516340099202</v>
      </c>
      <c r="X336" s="16">
        <f t="shared" si="124"/>
        <v>9.0735839077886737E-3</v>
      </c>
      <c r="Y336" s="16">
        <f t="shared" si="113"/>
        <v>0</v>
      </c>
      <c r="Z336" s="16">
        <f t="shared" si="125"/>
        <v>0</v>
      </c>
      <c r="AA336" s="16">
        <f t="shared" si="110"/>
        <v>0</v>
      </c>
      <c r="AB336" s="2">
        <f t="shared" si="114"/>
        <v>95950.213720718501</v>
      </c>
      <c r="AE336" s="16" t="str">
        <f t="shared" si="111"/>
        <v/>
      </c>
      <c r="AG336" s="16">
        <f t="shared" si="117"/>
        <v>51.618503796293751</v>
      </c>
      <c r="AH336" s="24">
        <f t="shared" si="115"/>
        <v>54.384595069064034</v>
      </c>
      <c r="AL336" s="2">
        <f t="shared" si="118"/>
        <v>58.471068427244184</v>
      </c>
      <c r="AM336" s="27">
        <f t="shared" si="119"/>
        <v>-6.9888809424869081E-2</v>
      </c>
      <c r="AN336" s="35">
        <v>0</v>
      </c>
      <c r="AP336" s="2" t="str">
        <f t="shared" si="116"/>
        <v/>
      </c>
    </row>
    <row r="337" spans="1:42" x14ac:dyDescent="0.25">
      <c r="A337" s="49">
        <v>38491</v>
      </c>
      <c r="B337" s="47">
        <v>1191.08</v>
      </c>
      <c r="C337" s="27">
        <f t="shared" si="127"/>
        <v>4.6560275312932387E-3</v>
      </c>
      <c r="D337" s="27">
        <f t="shared" si="128"/>
        <v>2.7138127798359668E-2</v>
      </c>
      <c r="E337" s="5">
        <f t="shared" si="108"/>
        <v>0</v>
      </c>
      <c r="F337" s="44">
        <v>1781.2819999999999</v>
      </c>
      <c r="G337" s="45">
        <v>1781.2819999999999</v>
      </c>
      <c r="H337" s="48">
        <v>1191.08</v>
      </c>
      <c r="I337" s="42">
        <v>13.32</v>
      </c>
      <c r="J337" s="16">
        <f t="shared" si="126"/>
        <v>0.13320000000000001</v>
      </c>
      <c r="K337" s="16">
        <f t="shared" si="109"/>
        <v>-1.0752632909985682E-2</v>
      </c>
      <c r="L337" s="51">
        <f>VLOOKUP(A337,LIBOR!$A$3:B2432,2,1)</f>
        <v>3.0412499999999998</v>
      </c>
      <c r="M337">
        <v>165256.01</v>
      </c>
      <c r="N337" s="2">
        <v>168724.18</v>
      </c>
      <c r="O337" s="16">
        <f t="shared" si="105"/>
        <v>2.1578085231416447E-5</v>
      </c>
      <c r="P337" s="16">
        <f t="shared" si="120"/>
        <v>0.14395263290998569</v>
      </c>
      <c r="Q337" s="2">
        <f t="shared" si="106"/>
        <v>15.263999999999999</v>
      </c>
      <c r="R337" s="2">
        <f t="shared" si="107"/>
        <v>14.865999999999996</v>
      </c>
      <c r="S337" s="16">
        <f t="shared" si="121"/>
        <v>1</v>
      </c>
      <c r="T337" s="16">
        <f t="shared" si="122"/>
        <v>0</v>
      </c>
      <c r="U337" s="16">
        <f>VLOOKUP(P337,Table!$D$6:$G$15,MATCH(VALUE(T337)&amp;"E",Table!$D$5:$G$5,0),1)*IF(Y337=1,0,1)</f>
        <v>0.9</v>
      </c>
      <c r="V337" s="16">
        <f t="shared" si="123"/>
        <v>9.9999999999999978E-2</v>
      </c>
      <c r="W337" s="16">
        <f t="shared" si="112"/>
        <v>91886.156109454168</v>
      </c>
      <c r="X337" s="16">
        <f t="shared" si="124"/>
        <v>9.3241780548576347E-3</v>
      </c>
      <c r="Y337" s="16">
        <f t="shared" si="113"/>
        <v>0</v>
      </c>
      <c r="Z337" s="16">
        <f t="shared" si="125"/>
        <v>0</v>
      </c>
      <c r="AA337" s="16">
        <f t="shared" si="110"/>
        <v>0</v>
      </c>
      <c r="AB337" s="2">
        <f t="shared" si="114"/>
        <v>96181.587578253602</v>
      </c>
      <c r="AE337" s="16" t="str">
        <f t="shared" si="111"/>
        <v/>
      </c>
      <c r="AG337" s="16">
        <f t="shared" si="117"/>
        <v>51.742976393908819</v>
      </c>
      <c r="AH337" s="24">
        <f t="shared" si="115"/>
        <v>54.514318902346076</v>
      </c>
      <c r="AL337" s="2">
        <f t="shared" si="118"/>
        <v>58.471068427244184</v>
      </c>
      <c r="AM337" s="27">
        <f t="shared" si="119"/>
        <v>-6.7670210778198903E-2</v>
      </c>
      <c r="AN337" s="35">
        <v>0</v>
      </c>
      <c r="AP337" s="2" t="str">
        <f t="shared" si="116"/>
        <v/>
      </c>
    </row>
    <row r="338" spans="1:42" x14ac:dyDescent="0.25">
      <c r="A338" s="49">
        <v>38492</v>
      </c>
      <c r="B338" s="47">
        <v>1189.28</v>
      </c>
      <c r="C338" s="27">
        <f t="shared" si="127"/>
        <v>-1.5112335023675927E-3</v>
      </c>
      <c r="D338" s="27">
        <f t="shared" si="128"/>
        <v>3.0207007461876656E-2</v>
      </c>
      <c r="E338" s="5">
        <f t="shared" si="108"/>
        <v>0</v>
      </c>
      <c r="F338" s="44">
        <v>1778.5909999999999</v>
      </c>
      <c r="G338" s="45">
        <v>1778.5909999999999</v>
      </c>
      <c r="H338" s="48">
        <v>1189.28</v>
      </c>
      <c r="I338" s="42">
        <v>13.14</v>
      </c>
      <c r="J338" s="16">
        <f t="shared" si="126"/>
        <v>0.13140000000000002</v>
      </c>
      <c r="K338" s="16">
        <f t="shared" si="109"/>
        <v>-1.2017556353670744E-2</v>
      </c>
      <c r="L338" s="51">
        <f>VLOOKUP(A338,LIBOR!$A$3:B2433,2,1)</f>
        <v>3.04</v>
      </c>
      <c r="M338">
        <v>163034.76999999999</v>
      </c>
      <c r="N338" s="2">
        <v>166443.15</v>
      </c>
      <c r="O338" s="16">
        <f t="shared" si="105"/>
        <v>2.2872828818856252E-6</v>
      </c>
      <c r="P338" s="16">
        <f t="shared" si="120"/>
        <v>0.14341755635367076</v>
      </c>
      <c r="Q338" s="2">
        <f t="shared" si="106"/>
        <v>14.704000000000002</v>
      </c>
      <c r="R338" s="2">
        <f t="shared" si="107"/>
        <v>14.811499999999999</v>
      </c>
      <c r="S338" s="16">
        <f t="shared" si="121"/>
        <v>-1</v>
      </c>
      <c r="T338" s="16">
        <f t="shared" si="122"/>
        <v>0</v>
      </c>
      <c r="U338" s="16">
        <f>VLOOKUP(P338,Table!$D$6:$G$15,MATCH(VALUE(T338)&amp;"E",Table!$D$5:$G$5,0),1)*IF(Y338=1,0,1)</f>
        <v>0.9</v>
      </c>
      <c r="V338" s="16">
        <f t="shared" si="123"/>
        <v>9.9999999999999978E-2</v>
      </c>
      <c r="W338" s="16">
        <f t="shared" si="112"/>
        <v>91636.957317510125</v>
      </c>
      <c r="X338" s="16">
        <f t="shared" si="124"/>
        <v>1.5342755505699524E-2</v>
      </c>
      <c r="Y338" s="16">
        <f t="shared" si="113"/>
        <v>0</v>
      </c>
      <c r="Z338" s="16">
        <f t="shared" si="125"/>
        <v>0</v>
      </c>
      <c r="AA338" s="16">
        <f t="shared" si="110"/>
        <v>0</v>
      </c>
      <c r="AB338" s="2">
        <f t="shared" si="114"/>
        <v>95921.535717519626</v>
      </c>
      <c r="AE338" s="16" t="str">
        <f t="shared" si="111"/>
        <v/>
      </c>
      <c r="AG338" s="16">
        <f t="shared" si="117"/>
        <v>51.603075840903259</v>
      </c>
      <c r="AH338" s="24">
        <f t="shared" si="115"/>
        <v>54.365510276730774</v>
      </c>
      <c r="AL338" s="2">
        <f t="shared" si="118"/>
        <v>58.471068427244184</v>
      </c>
      <c r="AM338" s="27">
        <f t="shared" si="119"/>
        <v>-7.0215206613198355E-2</v>
      </c>
      <c r="AN338" s="35">
        <v>0</v>
      </c>
      <c r="AP338" s="2" t="str">
        <f t="shared" si="116"/>
        <v/>
      </c>
    </row>
    <row r="339" spans="1:42" x14ac:dyDescent="0.25">
      <c r="A339" s="49">
        <v>38495</v>
      </c>
      <c r="B339" s="47">
        <v>1193.8599999999999</v>
      </c>
      <c r="C339" s="27">
        <f t="shared" si="127"/>
        <v>3.8510695546885021E-3</v>
      </c>
      <c r="D339" s="27">
        <f t="shared" si="128"/>
        <v>2.3971858915096234E-2</v>
      </c>
      <c r="E339" s="5">
        <f t="shared" si="108"/>
        <v>0</v>
      </c>
      <c r="F339" s="44">
        <v>1785.4580000000001</v>
      </c>
      <c r="G339" s="45">
        <v>1785.4580000000001</v>
      </c>
      <c r="H339" s="48">
        <v>1193.8599999999999</v>
      </c>
      <c r="I339" s="42">
        <v>12.95</v>
      </c>
      <c r="J339" s="16">
        <f t="shared" si="126"/>
        <v>0.1295</v>
      </c>
      <c r="K339" s="16">
        <f t="shared" si="109"/>
        <v>-6.7178818416168129E-3</v>
      </c>
      <c r="L339" s="51">
        <f>VLOOKUP(A339,LIBOR!$A$3:B2434,2,1)</f>
        <v>3.0412499999999998</v>
      </c>
      <c r="M339">
        <v>159687.12</v>
      </c>
      <c r="N339" s="2">
        <v>162986.54</v>
      </c>
      <c r="O339" s="16">
        <f t="shared" si="105"/>
        <v>1.4773823434536628E-5</v>
      </c>
      <c r="P339" s="16">
        <f t="shared" si="120"/>
        <v>0.13621788184161682</v>
      </c>
      <c r="Q339" s="2">
        <f t="shared" si="106"/>
        <v>14.068000000000001</v>
      </c>
      <c r="R339" s="2">
        <f t="shared" si="107"/>
        <v>14.699499999999997</v>
      </c>
      <c r="S339" s="16">
        <f t="shared" si="121"/>
        <v>-1</v>
      </c>
      <c r="T339" s="16">
        <f t="shared" si="122"/>
        <v>0</v>
      </c>
      <c r="U339" s="16">
        <f>VLOOKUP(P339,Table!$D$6:$G$15,MATCH(VALUE(T339)&amp;"E",Table!$D$5:$G$5,0),1)*IF(Y339=1,0,1)</f>
        <v>0.9</v>
      </c>
      <c r="V339" s="16">
        <f t="shared" si="123"/>
        <v>9.9999999999999978E-2</v>
      </c>
      <c r="W339" s="16">
        <f t="shared" si="112"/>
        <v>91764.260429533722</v>
      </c>
      <c r="X339" s="16">
        <f t="shared" si="124"/>
        <v>1.4413277382218093E-2</v>
      </c>
      <c r="Y339" s="16">
        <f t="shared" si="113"/>
        <v>0</v>
      </c>
      <c r="Z339" s="16">
        <f t="shared" si="125"/>
        <v>0</v>
      </c>
      <c r="AA339" s="16">
        <f t="shared" si="110"/>
        <v>0</v>
      </c>
      <c r="AB339" s="2">
        <f t="shared" si="114"/>
        <v>96057.887627024786</v>
      </c>
      <c r="AE339" s="16" t="str">
        <f t="shared" si="111"/>
        <v/>
      </c>
      <c r="AG339" s="16">
        <f t="shared" si="117"/>
        <v>51.67642931543444</v>
      </c>
      <c r="AH339" s="24">
        <f t="shared" si="115"/>
        <v>54.438539634101915</v>
      </c>
      <c r="AL339" s="2">
        <f t="shared" si="118"/>
        <v>58.471068427244184</v>
      </c>
      <c r="AM339" s="27">
        <f t="shared" si="119"/>
        <v>-6.8966223837006901E-2</v>
      </c>
      <c r="AN339" s="35">
        <v>0</v>
      </c>
      <c r="AP339" s="2" t="str">
        <f t="shared" si="116"/>
        <v/>
      </c>
    </row>
    <row r="340" spans="1:42" x14ac:dyDescent="0.25">
      <c r="A340" s="49">
        <v>38496</v>
      </c>
      <c r="B340" s="47">
        <v>1194.07</v>
      </c>
      <c r="C340" s="27">
        <f t="shared" si="127"/>
        <v>1.7590002177803044E-4</v>
      </c>
      <c r="D340" s="27">
        <f t="shared" si="128"/>
        <v>1.7190506150970619E-2</v>
      </c>
      <c r="E340" s="5">
        <f t="shared" si="108"/>
        <v>0</v>
      </c>
      <c r="F340" s="44">
        <v>1785.7950000000001</v>
      </c>
      <c r="G340" s="45">
        <v>1785.7950000000001</v>
      </c>
      <c r="H340" s="48">
        <v>1194.07</v>
      </c>
      <c r="I340" s="42">
        <v>12.69</v>
      </c>
      <c r="J340" s="16">
        <f t="shared" si="126"/>
        <v>0.12689999999999999</v>
      </c>
      <c r="K340" s="16">
        <f t="shared" si="109"/>
        <v>7.1116168332302082E-3</v>
      </c>
      <c r="L340" s="51">
        <f>VLOOKUP(A340,LIBOR!$A$3:B2435,2,1)</f>
        <v>3.0387499999999998</v>
      </c>
      <c r="M340">
        <v>158852.74</v>
      </c>
      <c r="N340" s="2">
        <v>162121.76</v>
      </c>
      <c r="O340" s="16">
        <f t="shared" si="105"/>
        <v>3.0935376048427136E-8</v>
      </c>
      <c r="P340" s="16">
        <f t="shared" si="120"/>
        <v>0.11978838316676978</v>
      </c>
      <c r="Q340" s="2">
        <f t="shared" si="106"/>
        <v>13.522</v>
      </c>
      <c r="R340" s="2">
        <f t="shared" si="107"/>
        <v>14.616</v>
      </c>
      <c r="S340" s="16">
        <f t="shared" si="121"/>
        <v>-1</v>
      </c>
      <c r="T340" s="16">
        <f t="shared" si="122"/>
        <v>0</v>
      </c>
      <c r="U340" s="16">
        <f>VLOOKUP(P340,Table!$D$6:$G$15,MATCH(VALUE(T340)&amp;"E",Table!$D$5:$G$5,0),1)*IF(Y340=1,0,1)</f>
        <v>0.9</v>
      </c>
      <c r="V340" s="16">
        <f t="shared" si="123"/>
        <v>9.9999999999999978E-2</v>
      </c>
      <c r="W340" s="16">
        <f t="shared" si="112"/>
        <v>91730.099011387123</v>
      </c>
      <c r="X340" s="16">
        <f t="shared" si="124"/>
        <v>8.3056148670932473E-3</v>
      </c>
      <c r="Y340" s="16">
        <f t="shared" si="113"/>
        <v>0</v>
      </c>
      <c r="Z340" s="16">
        <f t="shared" si="125"/>
        <v>0</v>
      </c>
      <c r="AA340" s="16">
        <f t="shared" si="110"/>
        <v>0</v>
      </c>
      <c r="AB340" s="2">
        <f t="shared" si="114"/>
        <v>96024.014072580627</v>
      </c>
      <c r="AE340" s="16" t="str">
        <f t="shared" si="111"/>
        <v/>
      </c>
      <c r="AG340" s="16">
        <f t="shared" si="117"/>
        <v>51.658206300280362</v>
      </c>
      <c r="AH340" s="24">
        <f t="shared" si="115"/>
        <v>54.417926203115684</v>
      </c>
      <c r="AL340" s="2">
        <f t="shared" si="118"/>
        <v>58.471068427244184</v>
      </c>
      <c r="AM340" s="27">
        <f t="shared" si="119"/>
        <v>-6.9318764530048593E-2</v>
      </c>
      <c r="AN340" s="35">
        <v>0</v>
      </c>
      <c r="AP340" s="2" t="str">
        <f t="shared" si="116"/>
        <v/>
      </c>
    </row>
    <row r="341" spans="1:42" x14ac:dyDescent="0.25">
      <c r="A341" s="49">
        <v>38497</v>
      </c>
      <c r="B341" s="47">
        <v>1190.01</v>
      </c>
      <c r="C341" s="27">
        <f t="shared" si="127"/>
        <v>-3.4001356704380647E-3</v>
      </c>
      <c r="D341" s="27">
        <f t="shared" si="128"/>
        <v>3.7716279349541137E-3</v>
      </c>
      <c r="E341" s="5">
        <f t="shared" si="108"/>
        <v>0</v>
      </c>
      <c r="F341" s="44">
        <v>1779.807</v>
      </c>
      <c r="G341" s="45">
        <v>1779.807</v>
      </c>
      <c r="H341" s="48">
        <v>1190.01</v>
      </c>
      <c r="I341" s="42">
        <v>12.58</v>
      </c>
      <c r="J341" s="16">
        <f t="shared" si="126"/>
        <v>0.1258</v>
      </c>
      <c r="K341" s="16">
        <f t="shared" si="109"/>
        <v>8.2239685564195197E-3</v>
      </c>
      <c r="L341" s="51">
        <f>VLOOKUP(A341,LIBOR!$A$3:B2436,2,1)</f>
        <v>3.04</v>
      </c>
      <c r="M341">
        <v>160243.07999999999</v>
      </c>
      <c r="N341" s="2">
        <v>163527.62</v>
      </c>
      <c r="O341" s="16">
        <f t="shared" si="105"/>
        <v>1.1600354179527604E-5</v>
      </c>
      <c r="P341" s="16">
        <f t="shared" si="120"/>
        <v>0.11757603144358048</v>
      </c>
      <c r="Q341" s="2">
        <f t="shared" si="106"/>
        <v>13.146000000000001</v>
      </c>
      <c r="R341" s="2">
        <f t="shared" si="107"/>
        <v>14.504999999999999</v>
      </c>
      <c r="S341" s="16">
        <f t="shared" si="121"/>
        <v>-1</v>
      </c>
      <c r="T341" s="16">
        <f t="shared" si="122"/>
        <v>0</v>
      </c>
      <c r="U341" s="16">
        <f>VLOOKUP(P341,Table!$D$6:$G$15,MATCH(VALUE(T341)&amp;"E",Table!$D$5:$G$5,0),1)*IF(Y341=1,0,1)</f>
        <v>0.9</v>
      </c>
      <c r="V341" s="16">
        <f t="shared" si="123"/>
        <v>9.9999999999999978E-2</v>
      </c>
      <c r="W341" s="16">
        <f t="shared" si="112"/>
        <v>91528.93866036323</v>
      </c>
      <c r="X341" s="16">
        <f t="shared" si="124"/>
        <v>5.3048785904425966E-3</v>
      </c>
      <c r="Y341" s="16">
        <f t="shared" si="113"/>
        <v>0</v>
      </c>
      <c r="Z341" s="16">
        <f t="shared" si="125"/>
        <v>0</v>
      </c>
      <c r="AA341" s="16">
        <f t="shared" si="110"/>
        <v>0</v>
      </c>
      <c r="AB341" s="2">
        <f t="shared" si="114"/>
        <v>95818.275199005162</v>
      </c>
      <c r="AE341" s="16" t="str">
        <f t="shared" si="111"/>
        <v/>
      </c>
      <c r="AG341" s="16">
        <f t="shared" si="117"/>
        <v>51.54752459968914</v>
      </c>
      <c r="AH341" s="24">
        <f t="shared" si="115"/>
        <v>54.299918266955167</v>
      </c>
      <c r="AL341" s="2">
        <f t="shared" si="118"/>
        <v>58.471068427244184</v>
      </c>
      <c r="AM341" s="27">
        <f t="shared" si="119"/>
        <v>-7.1336992336290206E-2</v>
      </c>
      <c r="AN341" s="35">
        <v>0</v>
      </c>
      <c r="AP341" s="2" t="str">
        <f t="shared" si="116"/>
        <v/>
      </c>
    </row>
    <row r="342" spans="1:42" x14ac:dyDescent="0.25">
      <c r="A342" s="49">
        <v>38498</v>
      </c>
      <c r="B342" s="47">
        <v>1197.6199999999999</v>
      </c>
      <c r="C342" s="27">
        <f t="shared" si="127"/>
        <v>6.3949042445019533E-3</v>
      </c>
      <c r="D342" s="27">
        <f t="shared" si="128"/>
        <v>5.5105046481628284E-3</v>
      </c>
      <c r="E342" s="5">
        <f t="shared" si="108"/>
        <v>0</v>
      </c>
      <c r="F342" s="44">
        <v>1791.4079999999999</v>
      </c>
      <c r="G342" s="45">
        <v>1791.4079999999999</v>
      </c>
      <c r="H342" s="48">
        <v>1197.6199999999999</v>
      </c>
      <c r="I342" s="42">
        <v>12.24</v>
      </c>
      <c r="J342" s="16">
        <f t="shared" si="126"/>
        <v>0.12240000000000001</v>
      </c>
      <c r="K342" s="16">
        <f t="shared" si="109"/>
        <v>7.9234033183770564E-3</v>
      </c>
      <c r="L342" s="51">
        <f>VLOOKUP(A342,LIBOR!$A$3:B2437,2,1)</f>
        <v>3.0412499999999998</v>
      </c>
      <c r="M342">
        <v>155093.09</v>
      </c>
      <c r="N342" s="2">
        <v>158258.87</v>
      </c>
      <c r="O342" s="16">
        <f t="shared" si="105"/>
        <v>4.0634806123122394E-5</v>
      </c>
      <c r="P342" s="16">
        <f t="shared" si="120"/>
        <v>0.11447659668162295</v>
      </c>
      <c r="Q342" s="2">
        <f t="shared" si="106"/>
        <v>12.935999999999998</v>
      </c>
      <c r="R342" s="2">
        <f t="shared" si="107"/>
        <v>14.390499999999998</v>
      </c>
      <c r="S342" s="16">
        <f t="shared" si="121"/>
        <v>-1</v>
      </c>
      <c r="T342" s="16">
        <f t="shared" si="122"/>
        <v>0</v>
      </c>
      <c r="U342" s="16">
        <f>VLOOKUP(P342,Table!$D$6:$G$15,MATCH(VALUE(T342)&amp;"E",Table!$D$5:$G$5,0),1)*IF(Y342=1,0,1)</f>
        <v>0.9</v>
      </c>
      <c r="V342" s="16">
        <f t="shared" si="123"/>
        <v>9.9999999999999978E-2</v>
      </c>
      <c r="W342" s="16">
        <f t="shared" si="112"/>
        <v>91760.825490691015</v>
      </c>
      <c r="X342" s="16">
        <f t="shared" si="124"/>
        <v>-1.500849876584498E-3</v>
      </c>
      <c r="Y342" s="16">
        <f t="shared" si="113"/>
        <v>0</v>
      </c>
      <c r="Z342" s="16">
        <f t="shared" si="125"/>
        <v>0</v>
      </c>
      <c r="AA342" s="16">
        <f t="shared" si="110"/>
        <v>0</v>
      </c>
      <c r="AB342" s="2">
        <f t="shared" si="114"/>
        <v>96072.428299885301</v>
      </c>
      <c r="AE342" s="16" t="str">
        <f t="shared" si="111"/>
        <v/>
      </c>
      <c r="AG342" s="16">
        <f t="shared" si="117"/>
        <v>51.684251786569689</v>
      </c>
      <c r="AH342" s="24">
        <f t="shared" si="115"/>
        <v>54.442529003817391</v>
      </c>
      <c r="AL342" s="2">
        <f t="shared" si="118"/>
        <v>58.471068427244184</v>
      </c>
      <c r="AM342" s="27">
        <f t="shared" si="119"/>
        <v>-6.8897995740227036E-2</v>
      </c>
      <c r="AN342" s="35">
        <v>0</v>
      </c>
      <c r="AP342" s="2" t="str">
        <f t="shared" si="116"/>
        <v/>
      </c>
    </row>
    <row r="343" spans="1:42" x14ac:dyDescent="0.25">
      <c r="A343" s="49">
        <v>38499</v>
      </c>
      <c r="B343" s="47">
        <v>1198.78</v>
      </c>
      <c r="C343" s="27">
        <f t="shared" si="127"/>
        <v>9.6858769893626295E-4</v>
      </c>
      <c r="D343" s="27">
        <f t="shared" si="128"/>
        <v>7.990325849466684E-3</v>
      </c>
      <c r="E343" s="5">
        <f t="shared" si="108"/>
        <v>0</v>
      </c>
      <c r="F343" s="44">
        <v>1793.3430000000001</v>
      </c>
      <c r="G343" s="45">
        <v>1793.3430000000001</v>
      </c>
      <c r="H343" s="48">
        <v>1198.78</v>
      </c>
      <c r="I343" s="42">
        <v>12.15</v>
      </c>
      <c r="J343" s="16">
        <f t="shared" si="126"/>
        <v>0.1215</v>
      </c>
      <c r="K343" s="16">
        <f t="shared" si="109"/>
        <v>8.9488207557910093E-3</v>
      </c>
      <c r="L343" s="51">
        <f>VLOOKUP(A343,LIBOR!$A$3:B2438,2,1)</f>
        <v>3.0462500000000001</v>
      </c>
      <c r="M343">
        <v>155695.60999999999</v>
      </c>
      <c r="N343" s="2">
        <v>158860.91</v>
      </c>
      <c r="O343" s="16">
        <f t="shared" si="105"/>
        <v>9.3725424432411689E-7</v>
      </c>
      <c r="P343" s="16">
        <f t="shared" si="120"/>
        <v>0.11255117924420899</v>
      </c>
      <c r="Q343" s="2">
        <f t="shared" si="106"/>
        <v>12.72</v>
      </c>
      <c r="R343" s="2">
        <f t="shared" si="107"/>
        <v>14.159499999999998</v>
      </c>
      <c r="S343" s="16">
        <f t="shared" si="121"/>
        <v>-1</v>
      </c>
      <c r="T343" s="16">
        <f t="shared" si="122"/>
        <v>0</v>
      </c>
      <c r="U343" s="16">
        <f>VLOOKUP(P343,Table!$D$6:$G$15,MATCH(VALUE(T343)&amp;"E",Table!$D$5:$G$5,0),1)*IF(Y343=1,0,1)</f>
        <v>0.9</v>
      </c>
      <c r="V343" s="16">
        <f t="shared" si="123"/>
        <v>9.9999999999999978E-2</v>
      </c>
      <c r="W343" s="16">
        <f t="shared" si="112"/>
        <v>91875.723223403998</v>
      </c>
      <c r="X343" s="16">
        <f t="shared" si="124"/>
        <v>-1.3639771655467037E-3</v>
      </c>
      <c r="Y343" s="16">
        <f t="shared" si="113"/>
        <v>0</v>
      </c>
      <c r="Z343" s="16">
        <f t="shared" si="125"/>
        <v>0</v>
      </c>
      <c r="AA343" s="16">
        <f t="shared" si="110"/>
        <v>0</v>
      </c>
      <c r="AB343" s="2">
        <f t="shared" si="114"/>
        <v>96203.147290674111</v>
      </c>
      <c r="AE343" s="16" t="str">
        <f t="shared" si="111"/>
        <v/>
      </c>
      <c r="AG343" s="16">
        <f t="shared" si="117"/>
        <v>51.75457490999618</v>
      </c>
      <c r="AH343" s="24">
        <f t="shared" si="115"/>
        <v>54.515186195563487</v>
      </c>
      <c r="AL343" s="2">
        <f t="shared" si="118"/>
        <v>58.471068427244184</v>
      </c>
      <c r="AM343" s="27">
        <f t="shared" si="119"/>
        <v>-6.7655377917422821E-2</v>
      </c>
      <c r="AN343" s="35">
        <v>0</v>
      </c>
      <c r="AP343" s="2" t="str">
        <f t="shared" si="116"/>
        <v/>
      </c>
    </row>
    <row r="344" spans="1:42" x14ac:dyDescent="0.25">
      <c r="A344" s="49">
        <v>38503</v>
      </c>
      <c r="B344" s="47">
        <v>1191.5</v>
      </c>
      <c r="C344" s="27">
        <f t="shared" si="127"/>
        <v>-6.0728407214000191E-3</v>
      </c>
      <c r="D344" s="27">
        <f t="shared" si="128"/>
        <v>-1.9335844266218372E-3</v>
      </c>
      <c r="E344" s="5">
        <f t="shared" si="108"/>
        <v>0</v>
      </c>
      <c r="F344" s="44">
        <v>1782.4570000000001</v>
      </c>
      <c r="G344" s="45">
        <v>1782.4570000000001</v>
      </c>
      <c r="H344" s="48">
        <v>1191.5</v>
      </c>
      <c r="I344" s="42">
        <v>13.29</v>
      </c>
      <c r="J344" s="16">
        <f t="shared" si="126"/>
        <v>0.13289999999999999</v>
      </c>
      <c r="K344" s="16">
        <f t="shared" si="109"/>
        <v>2.1094515269758488E-2</v>
      </c>
      <c r="L344" s="51">
        <f>VLOOKUP(A344,LIBOR!$A$3:B2439,2,1)</f>
        <v>3.1037499999999998</v>
      </c>
      <c r="M344">
        <v>157151.96</v>
      </c>
      <c r="N344" s="2">
        <v>160295.57</v>
      </c>
      <c r="O344" s="16">
        <f t="shared" si="105"/>
        <v>3.7104610786074538E-5</v>
      </c>
      <c r="P344" s="16">
        <f t="shared" si="120"/>
        <v>0.1118054847302415</v>
      </c>
      <c r="Q344" s="2">
        <f t="shared" si="106"/>
        <v>12.522</v>
      </c>
      <c r="R344" s="2">
        <f t="shared" si="107"/>
        <v>14.001499999999997</v>
      </c>
      <c r="S344" s="16">
        <f t="shared" si="121"/>
        <v>-1</v>
      </c>
      <c r="T344" s="16">
        <f t="shared" si="122"/>
        <v>0</v>
      </c>
      <c r="U344" s="16">
        <f>VLOOKUP(P344,Table!$D$6:$G$15,MATCH(VALUE(T344)&amp;"E",Table!$D$5:$G$5,0),1)*IF(Y344=1,0,1)</f>
        <v>0.9</v>
      </c>
      <c r="V344" s="16">
        <f t="shared" si="123"/>
        <v>9.9999999999999978E-2</v>
      </c>
      <c r="W344" s="16">
        <f t="shared" si="112"/>
        <v>91456.543474278558</v>
      </c>
      <c r="X344" s="16">
        <f t="shared" si="124"/>
        <v>2.6055634416863871E-3</v>
      </c>
      <c r="Y344" s="16">
        <f t="shared" si="113"/>
        <v>0</v>
      </c>
      <c r="Z344" s="16">
        <f t="shared" si="125"/>
        <v>0</v>
      </c>
      <c r="AA344" s="16">
        <f t="shared" si="110"/>
        <v>0</v>
      </c>
      <c r="AB344" s="2">
        <f t="shared" si="114"/>
        <v>95767.556571197129</v>
      </c>
      <c r="AE344" s="16" t="str">
        <f t="shared" si="111"/>
        <v/>
      </c>
      <c r="AG344" s="16">
        <f t="shared" si="117"/>
        <v>51.520239411042539</v>
      </c>
      <c r="AH344" s="24">
        <f t="shared" si="115"/>
        <v>54.26270150514452</v>
      </c>
      <c r="AL344" s="2">
        <f t="shared" si="118"/>
        <v>58.471068427244184</v>
      </c>
      <c r="AM344" s="27">
        <f t="shared" si="119"/>
        <v>-7.1973491083648589E-2</v>
      </c>
      <c r="AN344" s="35">
        <v>0</v>
      </c>
      <c r="AP344" s="2" t="str">
        <f t="shared" si="116"/>
        <v/>
      </c>
    </row>
    <row r="345" spans="1:42" x14ac:dyDescent="0.25">
      <c r="A345" s="49">
        <v>38504</v>
      </c>
      <c r="B345" s="47">
        <v>1202.22</v>
      </c>
      <c r="C345" s="27">
        <f t="shared" si="127"/>
        <v>8.9970625262274506E-3</v>
      </c>
      <c r="D345" s="27">
        <f t="shared" si="128"/>
        <v>6.887578077827583E-3</v>
      </c>
      <c r="E345" s="5">
        <f t="shared" si="108"/>
        <v>0</v>
      </c>
      <c r="F345" s="44">
        <v>1799.1469999999999</v>
      </c>
      <c r="G345" s="45">
        <v>1799.1469999999999</v>
      </c>
      <c r="H345" s="48">
        <v>1202.22</v>
      </c>
      <c r="I345" s="42">
        <v>12.36</v>
      </c>
      <c r="J345" s="16">
        <f t="shared" si="126"/>
        <v>0.12359999999999999</v>
      </c>
      <c r="K345" s="16">
        <f t="shared" si="109"/>
        <v>1.6712587715965094E-2</v>
      </c>
      <c r="L345" s="51">
        <f>VLOOKUP(A345,LIBOR!$A$3:B2440,2,1)</f>
        <v>3.0674999999999999</v>
      </c>
      <c r="M345">
        <v>154288.47</v>
      </c>
      <c r="N345" s="2">
        <v>157361.69</v>
      </c>
      <c r="O345" s="16">
        <f t="shared" ref="O345:O408" si="129">LN(B345/B344)^2</f>
        <v>8.0224805349130059E-5</v>
      </c>
      <c r="P345" s="16">
        <f t="shared" si="120"/>
        <v>0.10688741228403489</v>
      </c>
      <c r="Q345" s="2">
        <f t="shared" si="106"/>
        <v>12.59</v>
      </c>
      <c r="R345" s="2">
        <f t="shared" si="107"/>
        <v>13.910000000000002</v>
      </c>
      <c r="S345" s="16">
        <f t="shared" si="121"/>
        <v>-1</v>
      </c>
      <c r="T345" s="16">
        <f t="shared" si="122"/>
        <v>0</v>
      </c>
      <c r="U345" s="16">
        <f>VLOOKUP(P345,Table!$D$6:$G$15,MATCH(VALUE(T345)&amp;"E",Table!$D$5:$G$5,0),1)*IF(Y345=1,0,1)</f>
        <v>0.9</v>
      </c>
      <c r="V345" s="16">
        <f t="shared" si="123"/>
        <v>9.9999999999999978E-2</v>
      </c>
      <c r="W345" s="16">
        <f t="shared" si="112"/>
        <v>92029.707338970096</v>
      </c>
      <c r="X345" s="16">
        <f t="shared" si="124"/>
        <v>-3.3533420725541108E-3</v>
      </c>
      <c r="Y345" s="16">
        <f t="shared" si="113"/>
        <v>0</v>
      </c>
      <c r="Z345" s="16">
        <f t="shared" si="125"/>
        <v>0</v>
      </c>
      <c r="AA345" s="16">
        <f t="shared" si="110"/>
        <v>0</v>
      </c>
      <c r="AB345" s="2">
        <f t="shared" si="114"/>
        <v>96400.102853281409</v>
      </c>
      <c r="AE345" s="16" t="str">
        <f t="shared" si="111"/>
        <v/>
      </c>
      <c r="AG345" s="16">
        <f t="shared" si="117"/>
        <v>51.860531437469241</v>
      </c>
      <c r="AH345" s="24">
        <f t="shared" si="115"/>
        <v>54.619685893424283</v>
      </c>
      <c r="AL345" s="2">
        <f t="shared" si="118"/>
        <v>58.471068427244184</v>
      </c>
      <c r="AM345" s="27">
        <f t="shared" si="119"/>
        <v>-6.5868174422230585E-2</v>
      </c>
      <c r="AN345" s="35">
        <v>0</v>
      </c>
      <c r="AP345" s="2" t="str">
        <f t="shared" si="116"/>
        <v/>
      </c>
    </row>
    <row r="346" spans="1:42" x14ac:dyDescent="0.25">
      <c r="A346" s="49">
        <v>38505</v>
      </c>
      <c r="B346" s="47">
        <v>1204.29</v>
      </c>
      <c r="C346" s="27">
        <f t="shared" si="127"/>
        <v>1.7218146429105463E-3</v>
      </c>
      <c r="D346" s="27">
        <f t="shared" si="128"/>
        <v>1.2009528391176194E-2</v>
      </c>
      <c r="E346" s="5">
        <f t="shared" si="108"/>
        <v>0</v>
      </c>
      <c r="F346" s="44">
        <v>1802.1869999999999</v>
      </c>
      <c r="G346" s="45">
        <v>1802.1869999999999</v>
      </c>
      <c r="H346" s="48">
        <v>1204.29</v>
      </c>
      <c r="I346" s="42">
        <v>11.84</v>
      </c>
      <c r="J346" s="16">
        <f t="shared" si="126"/>
        <v>0.11840000000000001</v>
      </c>
      <c r="K346" s="16">
        <f t="shared" si="109"/>
        <v>1.4790870415968937E-2</v>
      </c>
      <c r="L346" s="51">
        <f>VLOOKUP(A346,LIBOR!$A$3:B2441,2,1)</f>
        <v>3.05125</v>
      </c>
      <c r="M346">
        <v>153131.51</v>
      </c>
      <c r="N346" s="2">
        <v>156168.81</v>
      </c>
      <c r="O346" s="16">
        <f t="shared" si="129"/>
        <v>2.959549138330613E-6</v>
      </c>
      <c r="P346" s="16">
        <f t="shared" si="120"/>
        <v>0.10360912958403107</v>
      </c>
      <c r="Q346" s="2">
        <f t="shared" si="106"/>
        <v>12.523999999999999</v>
      </c>
      <c r="R346" s="2">
        <f t="shared" si="107"/>
        <v>13.801500000000001</v>
      </c>
      <c r="S346" s="16">
        <f t="shared" si="121"/>
        <v>-1</v>
      </c>
      <c r="T346" s="16">
        <f t="shared" si="122"/>
        <v>0</v>
      </c>
      <c r="U346" s="16">
        <f>VLOOKUP(P346,Table!$D$6:$G$15,MATCH(VALUE(T346)&amp;"E",Table!$D$5:$G$5,0),1)*IF(Y346=1,0,1)</f>
        <v>0.9</v>
      </c>
      <c r="V346" s="16">
        <f t="shared" si="123"/>
        <v>9.9999999999999978E-2</v>
      </c>
      <c r="W346" s="16">
        <f t="shared" si="112"/>
        <v>92102.556524254076</v>
      </c>
      <c r="X346" s="16">
        <f t="shared" si="124"/>
        <v>3.2661943114853376E-3</v>
      </c>
      <c r="Y346" s="16">
        <f t="shared" si="113"/>
        <v>0</v>
      </c>
      <c r="Z346" s="16">
        <f t="shared" si="125"/>
        <v>0</v>
      </c>
      <c r="AA346" s="16">
        <f t="shared" si="110"/>
        <v>0</v>
      </c>
      <c r="AB346" s="2">
        <f t="shared" si="114"/>
        <v>96474.413119795121</v>
      </c>
      <c r="AE346" s="16" t="str">
        <f t="shared" si="111"/>
        <v/>
      </c>
      <c r="AG346" s="16">
        <f t="shared" si="117"/>
        <v>51.90050826113017</v>
      </c>
      <c r="AH346" s="24">
        <f t="shared" si="115"/>
        <v>54.660366914260393</v>
      </c>
      <c r="AL346" s="2">
        <f t="shared" si="118"/>
        <v>58.471068427244184</v>
      </c>
      <c r="AM346" s="27">
        <f t="shared" si="119"/>
        <v>-6.5172428270666272E-2</v>
      </c>
      <c r="AN346" s="35">
        <v>0</v>
      </c>
      <c r="AP346" s="2" t="str">
        <f t="shared" si="116"/>
        <v/>
      </c>
    </row>
    <row r="347" spans="1:42" x14ac:dyDescent="0.25">
      <c r="A347" s="49">
        <v>38506</v>
      </c>
      <c r="B347" s="47">
        <v>1196.02</v>
      </c>
      <c r="C347" s="27">
        <f t="shared" si="127"/>
        <v>-6.8671167243770093E-3</v>
      </c>
      <c r="D347" s="27">
        <f t="shared" si="128"/>
        <v>-1.2524925777027685E-3</v>
      </c>
      <c r="E347" s="5">
        <f t="shared" si="108"/>
        <v>0</v>
      </c>
      <c r="F347" s="44">
        <v>1789.827</v>
      </c>
      <c r="G347" s="45">
        <v>1789.827</v>
      </c>
      <c r="H347" s="48">
        <v>1196.02</v>
      </c>
      <c r="I347" s="42">
        <v>12.15</v>
      </c>
      <c r="J347" s="16">
        <f t="shared" si="126"/>
        <v>0.1215</v>
      </c>
      <c r="K347" s="16">
        <f t="shared" si="109"/>
        <v>1.8891402523723885E-2</v>
      </c>
      <c r="L347" s="51">
        <f>VLOOKUP(A347,LIBOR!$A$3:B2442,2,1)</f>
        <v>3.0387499999999998</v>
      </c>
      <c r="M347">
        <v>153109.01</v>
      </c>
      <c r="N347" s="2">
        <v>156133.09</v>
      </c>
      <c r="O347" s="16">
        <f t="shared" si="129"/>
        <v>4.7483178034493959E-5</v>
      </c>
      <c r="P347" s="16">
        <f t="shared" si="120"/>
        <v>0.10260859747627611</v>
      </c>
      <c r="Q347" s="2">
        <f t="shared" si="106"/>
        <v>12.375999999999999</v>
      </c>
      <c r="R347" s="2">
        <f t="shared" si="107"/>
        <v>13.700999999999999</v>
      </c>
      <c r="S347" s="16">
        <f t="shared" si="121"/>
        <v>-1</v>
      </c>
      <c r="T347" s="16">
        <f t="shared" si="122"/>
        <v>-1</v>
      </c>
      <c r="U347" s="16">
        <f>VLOOKUP(P347,Table!$D$6:$G$15,MATCH(VALUE(T347)&amp;"E",Table!$D$5:$G$5,0),1)*IF(Y347=1,0,1)</f>
        <v>0.97499999999999998</v>
      </c>
      <c r="V347" s="16">
        <f t="shared" si="123"/>
        <v>2.5000000000000022E-2</v>
      </c>
      <c r="W347" s="16">
        <f t="shared" si="112"/>
        <v>91531.218785850768</v>
      </c>
      <c r="X347" s="16">
        <f t="shared" si="124"/>
        <v>6.2670656110126455E-3</v>
      </c>
      <c r="Y347" s="16">
        <f t="shared" si="113"/>
        <v>0</v>
      </c>
      <c r="Z347" s="16">
        <f t="shared" si="125"/>
        <v>0</v>
      </c>
      <c r="AA347" s="16">
        <f t="shared" si="110"/>
        <v>0</v>
      </c>
      <c r="AB347" s="2">
        <f t="shared" si="114"/>
        <v>95877.507242117572</v>
      </c>
      <c r="AE347" s="16" t="str">
        <f t="shared" si="111"/>
        <v/>
      </c>
      <c r="AG347" s="16">
        <f t="shared" si="117"/>
        <v>51.579389765213001</v>
      </c>
      <c r="AH347" s="24">
        <f t="shared" si="115"/>
        <v>54.320758773601312</v>
      </c>
      <c r="AL347" s="2">
        <f t="shared" si="118"/>
        <v>58.471068427244184</v>
      </c>
      <c r="AM347" s="27">
        <f t="shared" si="119"/>
        <v>-7.0980568087397278E-2</v>
      </c>
      <c r="AN347" s="35">
        <v>0</v>
      </c>
      <c r="AP347" s="2" t="str">
        <f t="shared" si="116"/>
        <v/>
      </c>
    </row>
    <row r="348" spans="1:42" x14ac:dyDescent="0.25">
      <c r="A348" s="49">
        <v>38509</v>
      </c>
      <c r="B348" s="47">
        <v>1197.51</v>
      </c>
      <c r="C348" s="27">
        <f t="shared" si="127"/>
        <v>1.2457985652414294E-3</v>
      </c>
      <c r="D348" s="27">
        <f t="shared" si="128"/>
        <v>-9.75281711397602E-4</v>
      </c>
      <c r="E348" s="5">
        <f t="shared" si="108"/>
        <v>0</v>
      </c>
      <c r="F348" s="44">
        <v>1792.144</v>
      </c>
      <c r="G348" s="45">
        <v>1792.144</v>
      </c>
      <c r="H348" s="48">
        <v>1197.51</v>
      </c>
      <c r="I348" s="42">
        <v>12.28</v>
      </c>
      <c r="J348" s="16">
        <f t="shared" si="126"/>
        <v>0.12279999999999999</v>
      </c>
      <c r="K348" s="16">
        <f t="shared" si="109"/>
        <v>1.7613959087790759E-2</v>
      </c>
      <c r="L348" s="51">
        <f>VLOOKUP(A348,LIBOR!$A$3:B2443,2,1)</f>
        <v>3.0449999999999999</v>
      </c>
      <c r="M348">
        <v>150333.63</v>
      </c>
      <c r="N348" s="2">
        <v>153264.56</v>
      </c>
      <c r="O348" s="16">
        <f t="shared" si="129"/>
        <v>1.5500827737828468E-6</v>
      </c>
      <c r="P348" s="16">
        <f t="shared" si="120"/>
        <v>0.10518604091220923</v>
      </c>
      <c r="Q348" s="2">
        <f t="shared" ref="Q348:Q411" si="130">SUM($I343:$I347)/5</f>
        <v>12.358000000000001</v>
      </c>
      <c r="R348" s="2">
        <f t="shared" ref="R348:R411" si="131">SUM($I328:$I347)/20</f>
        <v>13.609499999999997</v>
      </c>
      <c r="S348" s="16">
        <f t="shared" si="121"/>
        <v>-1</v>
      </c>
      <c r="T348" s="16">
        <f t="shared" si="122"/>
        <v>-1</v>
      </c>
      <c r="U348" s="16">
        <f>VLOOKUP(P348,Table!$D$6:$G$15,MATCH(VALUE(T348)&amp;"E",Table!$D$5:$G$5,0),1)*IF(Y348=1,0,1)</f>
        <v>0.97499999999999998</v>
      </c>
      <c r="V348" s="16">
        <f t="shared" si="123"/>
        <v>2.5000000000000022E-2</v>
      </c>
      <c r="W348" s="16">
        <f t="shared" si="112"/>
        <v>91600.356446706399</v>
      </c>
      <c r="X348" s="16">
        <f t="shared" si="124"/>
        <v>-2.5022301577217743E-3</v>
      </c>
      <c r="Y348" s="16">
        <f t="shared" si="113"/>
        <v>0</v>
      </c>
      <c r="Z348" s="16">
        <f t="shared" si="125"/>
        <v>0</v>
      </c>
      <c r="AA348" s="16">
        <f t="shared" si="110"/>
        <v>0</v>
      </c>
      <c r="AB348" s="2">
        <f t="shared" si="114"/>
        <v>95955.072574237158</v>
      </c>
      <c r="AE348" s="16" t="str">
        <f t="shared" si="111"/>
        <v/>
      </c>
      <c r="AG348" s="16">
        <f t="shared" si="117"/>
        <v>51.621117722194207</v>
      </c>
      <c r="AH348" s="24">
        <f t="shared" si="115"/>
        <v>54.360459705569049</v>
      </c>
      <c r="AL348" s="2">
        <f t="shared" si="118"/>
        <v>58.471068427244184</v>
      </c>
      <c r="AM348" s="27">
        <f t="shared" si="119"/>
        <v>-7.0301583881436702E-2</v>
      </c>
      <c r="AN348" s="35">
        <v>0</v>
      </c>
      <c r="AP348" s="2" t="str">
        <f t="shared" si="116"/>
        <v/>
      </c>
    </row>
    <row r="349" spans="1:42" x14ac:dyDescent="0.25">
      <c r="A349" s="49">
        <v>38510</v>
      </c>
      <c r="B349" s="47">
        <v>1197.26</v>
      </c>
      <c r="C349" s="27">
        <f t="shared" si="127"/>
        <v>-2.0876652387036287E-4</v>
      </c>
      <c r="D349" s="27">
        <f t="shared" si="128"/>
        <v>4.8887924861320542E-3</v>
      </c>
      <c r="E349" s="5">
        <f t="shared" si="108"/>
        <v>0</v>
      </c>
      <c r="F349" s="44">
        <v>1791.894</v>
      </c>
      <c r="G349" s="45">
        <v>1791.894</v>
      </c>
      <c r="H349" s="48">
        <v>1197.26</v>
      </c>
      <c r="I349" s="42">
        <v>12.39</v>
      </c>
      <c r="J349" s="16">
        <f t="shared" si="126"/>
        <v>0.12390000000000001</v>
      </c>
      <c r="K349" s="16">
        <f t="shared" si="109"/>
        <v>2.7346510951649167E-2</v>
      </c>
      <c r="L349" s="51">
        <f>VLOOKUP(A349,LIBOR!$A$3:B2444,2,1)</f>
        <v>3.04</v>
      </c>
      <c r="M349">
        <v>147996.01999999999</v>
      </c>
      <c r="N349" s="2">
        <v>150868.70000000001</v>
      </c>
      <c r="O349" s="16">
        <f t="shared" si="129"/>
        <v>4.3592561998223538E-8</v>
      </c>
      <c r="P349" s="16">
        <f t="shared" si="120"/>
        <v>9.6553489048350843E-2</v>
      </c>
      <c r="Q349" s="2">
        <f t="shared" si="130"/>
        <v>12.383999999999999</v>
      </c>
      <c r="R349" s="2">
        <f t="shared" si="131"/>
        <v>13.520999999999997</v>
      </c>
      <c r="S349" s="16">
        <f t="shared" si="121"/>
        <v>-1</v>
      </c>
      <c r="T349" s="16">
        <f t="shared" si="122"/>
        <v>-1</v>
      </c>
      <c r="U349" s="16">
        <f>VLOOKUP(P349,Table!$D$6:$G$15,MATCH(VALUE(T349)&amp;"E",Table!$D$5:$G$5,0),1)*IF(Y349=1,0,1)</f>
        <v>0.97499999999999998</v>
      </c>
      <c r="V349" s="16">
        <f t="shared" si="123"/>
        <v>2.5000000000000022E-2</v>
      </c>
      <c r="W349" s="16">
        <f t="shared" si="112"/>
        <v>91545.91359229527</v>
      </c>
      <c r="X349" s="16">
        <f t="shared" si="124"/>
        <v>-2.9971658130845125E-3</v>
      </c>
      <c r="Y349" s="16">
        <f t="shared" si="113"/>
        <v>0</v>
      </c>
      <c r="Z349" s="16">
        <f t="shared" si="125"/>
        <v>0</v>
      </c>
      <c r="AA349" s="16">
        <f t="shared" si="110"/>
        <v>0</v>
      </c>
      <c r="AB349" s="2">
        <f t="shared" si="114"/>
        <v>95904.720407667235</v>
      </c>
      <c r="AE349" s="16" t="str">
        <f t="shared" si="111"/>
        <v/>
      </c>
      <c r="AG349" s="16">
        <f t="shared" si="117"/>
        <v>51.594029679338909</v>
      </c>
      <c r="AH349" s="24">
        <f t="shared" si="115"/>
        <v>54.330520081531304</v>
      </c>
      <c r="AL349" s="2">
        <f t="shared" si="118"/>
        <v>58.471068427244184</v>
      </c>
      <c r="AM349" s="27">
        <f t="shared" si="119"/>
        <v>-7.0813625560220195E-2</v>
      </c>
      <c r="AN349" s="35">
        <v>0</v>
      </c>
      <c r="AP349" s="2" t="str">
        <f t="shared" si="116"/>
        <v/>
      </c>
    </row>
    <row r="350" spans="1:42" x14ac:dyDescent="0.25">
      <c r="A350" s="49">
        <v>38511</v>
      </c>
      <c r="B350" s="47">
        <v>1194.67</v>
      </c>
      <c r="C350" s="27">
        <f t="shared" si="127"/>
        <v>-2.1632728062408457E-3</v>
      </c>
      <c r="D350" s="27">
        <f t="shared" si="128"/>
        <v>-6.2715428463362421E-3</v>
      </c>
      <c r="E350" s="5">
        <f t="shared" si="108"/>
        <v>0</v>
      </c>
      <c r="F350" s="44">
        <v>1788.3019999999999</v>
      </c>
      <c r="G350" s="45">
        <v>1788.3019999999999</v>
      </c>
      <c r="H350" s="48">
        <v>1194.67</v>
      </c>
      <c r="I350" s="42">
        <v>12.7</v>
      </c>
      <c r="J350" s="16">
        <f t="shared" si="126"/>
        <v>0.127</v>
      </c>
      <c r="K350" s="16">
        <f t="shared" si="109"/>
        <v>3.0837138382825979E-2</v>
      </c>
      <c r="L350" s="51">
        <f>VLOOKUP(A350,LIBOR!$A$3:B2445,2,1)</f>
        <v>3.0362499999999999</v>
      </c>
      <c r="M350">
        <v>148762.28</v>
      </c>
      <c r="N350" s="2">
        <v>151637.35999999999</v>
      </c>
      <c r="O350" s="16">
        <f t="shared" si="129"/>
        <v>4.6898929230860311E-6</v>
      </c>
      <c r="P350" s="16">
        <f t="shared" si="120"/>
        <v>9.6162861617174022E-2</v>
      </c>
      <c r="Q350" s="2">
        <f t="shared" si="130"/>
        <v>12.204000000000001</v>
      </c>
      <c r="R350" s="2">
        <f t="shared" si="131"/>
        <v>13.452999999999998</v>
      </c>
      <c r="S350" s="16">
        <f t="shared" si="121"/>
        <v>-1</v>
      </c>
      <c r="T350" s="16">
        <f t="shared" si="122"/>
        <v>-1</v>
      </c>
      <c r="U350" s="16">
        <f>VLOOKUP(P350,Table!$D$6:$G$15,MATCH(VALUE(T350)&amp;"E",Table!$D$5:$G$5,0),1)*IF(Y350=1,0,1)</f>
        <v>0.97499999999999998</v>
      </c>
      <c r="V350" s="16">
        <f t="shared" si="123"/>
        <v>2.5000000000000022E-2</v>
      </c>
      <c r="W350" s="16">
        <f t="shared" si="112"/>
        <v>91364.486194158526</v>
      </c>
      <c r="X350" s="16">
        <f t="shared" si="124"/>
        <v>9.7718670115543027E-4</v>
      </c>
      <c r="Y350" s="16">
        <f t="shared" si="113"/>
        <v>0</v>
      </c>
      <c r="Z350" s="16">
        <f t="shared" si="125"/>
        <v>0</v>
      </c>
      <c r="AA350" s="16">
        <f t="shared" si="110"/>
        <v>0</v>
      </c>
      <c r="AB350" s="2">
        <f t="shared" si="114"/>
        <v>95729.691511956553</v>
      </c>
      <c r="AE350" s="16" t="str">
        <f t="shared" si="111"/>
        <v/>
      </c>
      <c r="AG350" s="16">
        <f t="shared" si="117"/>
        <v>51.499869079092619</v>
      </c>
      <c r="AH350" s="24">
        <f t="shared" si="115"/>
        <v>54.22995380566168</v>
      </c>
      <c r="AL350" s="2">
        <f t="shared" si="118"/>
        <v>58.471068427244184</v>
      </c>
      <c r="AM350" s="27">
        <f t="shared" si="119"/>
        <v>-7.2533557803202142E-2</v>
      </c>
      <c r="AN350" s="35">
        <v>0</v>
      </c>
      <c r="AP350" s="2" t="str">
        <f t="shared" si="116"/>
        <v/>
      </c>
    </row>
    <row r="351" spans="1:42" x14ac:dyDescent="0.25">
      <c r="A351" s="49">
        <v>38512</v>
      </c>
      <c r="B351" s="47">
        <v>1200.93</v>
      </c>
      <c r="C351" s="27">
        <f t="shared" si="127"/>
        <v>5.2399407367724748E-3</v>
      </c>
      <c r="D351" s="27">
        <f t="shared" si="128"/>
        <v>-2.7534167524743136E-3</v>
      </c>
      <c r="E351" s="5">
        <f t="shared" si="108"/>
        <v>0</v>
      </c>
      <c r="F351" s="44">
        <v>1797.7239999999999</v>
      </c>
      <c r="G351" s="45">
        <v>1797.7239999999999</v>
      </c>
      <c r="H351" s="48">
        <v>1200.93</v>
      </c>
      <c r="I351" s="42">
        <v>12.08</v>
      </c>
      <c r="J351" s="16">
        <f t="shared" si="126"/>
        <v>0.1208</v>
      </c>
      <c r="K351" s="16">
        <f t="shared" si="109"/>
        <v>2.4429084158826997E-2</v>
      </c>
      <c r="L351" s="51">
        <f>VLOOKUP(A351,LIBOR!$A$3:B2446,2,1)</f>
        <v>3.0337499999999999</v>
      </c>
      <c r="M351">
        <v>147774.07999999999</v>
      </c>
      <c r="N351" s="2">
        <v>150617.53</v>
      </c>
      <c r="O351" s="16">
        <f t="shared" si="129"/>
        <v>2.7313793768143202E-5</v>
      </c>
      <c r="P351" s="16">
        <f t="shared" si="120"/>
        <v>9.6370915841173008E-2</v>
      </c>
      <c r="Q351" s="2">
        <f t="shared" si="130"/>
        <v>12.272</v>
      </c>
      <c r="R351" s="2">
        <f t="shared" si="131"/>
        <v>13.342500000000001</v>
      </c>
      <c r="S351" s="16">
        <f t="shared" si="121"/>
        <v>-1</v>
      </c>
      <c r="T351" s="16">
        <f t="shared" si="122"/>
        <v>-1</v>
      </c>
      <c r="U351" s="16">
        <f>VLOOKUP(P351,Table!$D$6:$G$15,MATCH(VALUE(T351)&amp;"E",Table!$D$5:$G$5,0),1)*IF(Y351=1,0,1)</f>
        <v>0.97499999999999998</v>
      </c>
      <c r="V351" s="16">
        <f t="shared" si="123"/>
        <v>2.5000000000000022E-2</v>
      </c>
      <c r="W351" s="16">
        <f t="shared" si="112"/>
        <v>91815.900385051747</v>
      </c>
      <c r="X351" s="16">
        <f t="shared" si="124"/>
        <v>-7.2283305472371495E-3</v>
      </c>
      <c r="Y351" s="16">
        <f t="shared" si="113"/>
        <v>0</v>
      </c>
      <c r="Z351" s="16">
        <f t="shared" si="125"/>
        <v>0</v>
      </c>
      <c r="AA351" s="16">
        <f t="shared" si="110"/>
        <v>0</v>
      </c>
      <c r="AB351" s="2">
        <f t="shared" si="114"/>
        <v>96205.554005101774</v>
      </c>
      <c r="AE351" s="16" t="str">
        <f t="shared" si="111"/>
        <v/>
      </c>
      <c r="AG351" s="16">
        <f t="shared" si="117"/>
        <v>51.755869654353731</v>
      </c>
      <c r="AH351" s="24">
        <f t="shared" si="115"/>
        <v>54.498106871722776</v>
      </c>
      <c r="AL351" s="2">
        <f t="shared" si="118"/>
        <v>58.471068427244184</v>
      </c>
      <c r="AM351" s="27">
        <f t="shared" si="119"/>
        <v>-6.7947476630514814E-2</v>
      </c>
      <c r="AN351" s="35">
        <v>0</v>
      </c>
      <c r="AP351" s="2" t="str">
        <f t="shared" si="116"/>
        <v/>
      </c>
    </row>
    <row r="352" spans="1:42" x14ac:dyDescent="0.25">
      <c r="A352" s="49">
        <v>38513</v>
      </c>
      <c r="B352" s="47">
        <v>1198.1099999999999</v>
      </c>
      <c r="C352" s="27">
        <f t="shared" si="127"/>
        <v>-2.3481801603758568E-3</v>
      </c>
      <c r="D352" s="27">
        <f t="shared" si="128"/>
        <v>1.7655198115268389E-3</v>
      </c>
      <c r="E352" s="5">
        <f t="shared" si="108"/>
        <v>0</v>
      </c>
      <c r="F352" s="44">
        <v>1793.5070000000001</v>
      </c>
      <c r="G352" s="45">
        <v>1793.5070000000001</v>
      </c>
      <c r="H352" s="48">
        <v>1198.1099999999999</v>
      </c>
      <c r="I352" s="42">
        <v>11.96</v>
      </c>
      <c r="J352" s="16">
        <f t="shared" si="126"/>
        <v>0.11960000000000001</v>
      </c>
      <c r="K352" s="16">
        <f t="shared" si="109"/>
        <v>2.4023588636039511E-2</v>
      </c>
      <c r="L352" s="51">
        <f>VLOOKUP(A352,LIBOR!$A$3:B2447,2,1)</f>
        <v>3.03</v>
      </c>
      <c r="M352">
        <v>147983.76</v>
      </c>
      <c r="N352" s="2">
        <v>150818.79</v>
      </c>
      <c r="O352" s="16">
        <f t="shared" si="129"/>
        <v>5.5269257433625414E-6</v>
      </c>
      <c r="P352" s="16">
        <f t="shared" si="120"/>
        <v>9.5576411363960501E-2</v>
      </c>
      <c r="Q352" s="2">
        <f t="shared" si="130"/>
        <v>12.319999999999999</v>
      </c>
      <c r="R352" s="2">
        <f t="shared" si="131"/>
        <v>13.224</v>
      </c>
      <c r="S352" s="16">
        <f t="shared" si="121"/>
        <v>-1</v>
      </c>
      <c r="T352" s="16">
        <f t="shared" si="122"/>
        <v>-1</v>
      </c>
      <c r="U352" s="16">
        <f>VLOOKUP(P352,Table!$D$6:$G$15,MATCH(VALUE(T352)&amp;"E",Table!$D$5:$G$5,0),1)*IF(Y352=1,0,1)</f>
        <v>0.97499999999999998</v>
      </c>
      <c r="V352" s="16">
        <f t="shared" si="123"/>
        <v>2.5000000000000022E-2</v>
      </c>
      <c r="W352" s="16">
        <f t="shared" si="112"/>
        <v>91608.757300416473</v>
      </c>
      <c r="X352" s="16">
        <f t="shared" si="124"/>
        <v>-3.1123581149111734E-3</v>
      </c>
      <c r="Y352" s="16">
        <f t="shared" si="113"/>
        <v>0</v>
      </c>
      <c r="Z352" s="16">
        <f t="shared" si="125"/>
        <v>0</v>
      </c>
      <c r="AA352" s="16">
        <f t="shared" si="110"/>
        <v>0</v>
      </c>
      <c r="AB352" s="2">
        <f t="shared" si="114"/>
        <v>95988.934965178123</v>
      </c>
      <c r="AE352" s="16" t="str">
        <f t="shared" si="111"/>
        <v/>
      </c>
      <c r="AG352" s="16">
        <f t="shared" si="117"/>
        <v>51.639334731699002</v>
      </c>
      <c r="AH352" s="24">
        <f t="shared" si="115"/>
        <v>54.373982203154434</v>
      </c>
      <c r="AL352" s="2">
        <f t="shared" si="118"/>
        <v>58.471068427244184</v>
      </c>
      <c r="AM352" s="27">
        <f t="shared" si="119"/>
        <v>-7.0070315701307395E-2</v>
      </c>
      <c r="AN352" s="35">
        <v>0</v>
      </c>
      <c r="AP352" s="2" t="str">
        <f t="shared" si="116"/>
        <v/>
      </c>
    </row>
    <row r="353" spans="1:42" x14ac:dyDescent="0.25">
      <c r="A353" s="49">
        <v>38516</v>
      </c>
      <c r="B353" s="47">
        <v>1200.82</v>
      </c>
      <c r="C353" s="27">
        <f t="shared" si="127"/>
        <v>2.2618958192486271E-3</v>
      </c>
      <c r="D353" s="27">
        <f t="shared" si="128"/>
        <v>2.7816170655340366E-3</v>
      </c>
      <c r="E353" s="5">
        <f t="shared" si="108"/>
        <v>0</v>
      </c>
      <c r="F353" s="44">
        <v>1798.067</v>
      </c>
      <c r="G353" s="45">
        <v>1798.067</v>
      </c>
      <c r="H353" s="48">
        <v>1200.82</v>
      </c>
      <c r="I353" s="42">
        <v>11.65</v>
      </c>
      <c r="J353" s="16">
        <f t="shared" si="126"/>
        <v>0.11650000000000001</v>
      </c>
      <c r="K353" s="16">
        <f t="shared" si="109"/>
        <v>2.7780209165591055E-2</v>
      </c>
      <c r="L353" s="51">
        <f>VLOOKUP(A353,LIBOR!$A$3:B2448,2,1)</f>
        <v>3.0375000000000001</v>
      </c>
      <c r="M353">
        <v>143189.54999999999</v>
      </c>
      <c r="N353" s="2">
        <v>145895.32999999999</v>
      </c>
      <c r="O353" s="16">
        <f t="shared" si="129"/>
        <v>5.1046243922183843E-6</v>
      </c>
      <c r="P353" s="16">
        <f t="shared" si="120"/>
        <v>8.8719790834408951E-2</v>
      </c>
      <c r="Q353" s="2">
        <f t="shared" si="130"/>
        <v>12.282</v>
      </c>
      <c r="R353" s="2">
        <f t="shared" si="131"/>
        <v>13.016000000000002</v>
      </c>
      <c r="S353" s="16">
        <f t="shared" si="121"/>
        <v>-1</v>
      </c>
      <c r="T353" s="16">
        <f t="shared" si="122"/>
        <v>-1</v>
      </c>
      <c r="U353" s="16">
        <f>VLOOKUP(P353,Table!$D$6:$G$15,MATCH(VALUE(T353)&amp;"E",Table!$D$5:$G$5,0),1)*IF(Y353=1,0,1)</f>
        <v>0.97499999999999998</v>
      </c>
      <c r="V353" s="16">
        <f t="shared" si="123"/>
        <v>2.5000000000000022E-2</v>
      </c>
      <c r="W353" s="16">
        <f t="shared" si="112"/>
        <v>91736.022626467166</v>
      </c>
      <c r="X353" s="16">
        <f t="shared" si="124"/>
        <v>8.4712642958595374E-4</v>
      </c>
      <c r="Y353" s="16">
        <f t="shared" si="113"/>
        <v>0</v>
      </c>
      <c r="Z353" s="16">
        <f t="shared" si="125"/>
        <v>0</v>
      </c>
      <c r="AA353" s="16">
        <f t="shared" si="110"/>
        <v>0</v>
      </c>
      <c r="AB353" s="2">
        <f t="shared" si="114"/>
        <v>96149.142460825606</v>
      </c>
      <c r="AE353" s="16" t="str">
        <f t="shared" si="111"/>
        <v/>
      </c>
      <c r="AG353" s="16">
        <f t="shared" si="117"/>
        <v>51.72552183750728</v>
      </c>
      <c r="AH353" s="24">
        <f t="shared" si="115"/>
        <v>54.460480876442929</v>
      </c>
      <c r="AL353" s="2">
        <f t="shared" si="118"/>
        <v>58.471068427244184</v>
      </c>
      <c r="AM353" s="27">
        <f t="shared" si="119"/>
        <v>-6.859097428314731E-2</v>
      </c>
      <c r="AN353" s="35">
        <v>0</v>
      </c>
      <c r="AP353" s="2" t="str">
        <f t="shared" si="116"/>
        <v/>
      </c>
    </row>
    <row r="354" spans="1:42" x14ac:dyDescent="0.25">
      <c r="A354" s="49">
        <v>38517</v>
      </c>
      <c r="B354" s="47">
        <v>1203.9100000000001</v>
      </c>
      <c r="C354" s="27">
        <f t="shared" si="127"/>
        <v>2.5732416182275841E-3</v>
      </c>
      <c r="D354" s="27">
        <f t="shared" si="128"/>
        <v>5.5636252076319836E-3</v>
      </c>
      <c r="E354" s="5">
        <f t="shared" si="108"/>
        <v>0</v>
      </c>
      <c r="F354" s="44">
        <v>1802.7329999999999</v>
      </c>
      <c r="G354" s="45">
        <v>1802.7329999999999</v>
      </c>
      <c r="H354" s="48">
        <v>1203.9100000000001</v>
      </c>
      <c r="I354" s="42">
        <v>11.79</v>
      </c>
      <c r="J354" s="16">
        <f t="shared" si="126"/>
        <v>0.11789999999999999</v>
      </c>
      <c r="K354" s="16">
        <f t="shared" si="109"/>
        <v>2.9984556757214051E-2</v>
      </c>
      <c r="L354" s="51">
        <f>VLOOKUP(A354,LIBOR!$A$3:B2449,2,1)</f>
        <v>3.0449999999999999</v>
      </c>
      <c r="M354">
        <v>141558.41</v>
      </c>
      <c r="N354" s="2">
        <v>144221.26</v>
      </c>
      <c r="O354" s="16">
        <f t="shared" si="129"/>
        <v>6.6045736176874915E-6</v>
      </c>
      <c r="P354" s="16">
        <f t="shared" si="120"/>
        <v>8.791544324278594E-2</v>
      </c>
      <c r="Q354" s="2">
        <f t="shared" si="130"/>
        <v>12.156000000000001</v>
      </c>
      <c r="R354" s="2">
        <f t="shared" si="131"/>
        <v>12.782500000000001</v>
      </c>
      <c r="S354" s="16">
        <f t="shared" si="121"/>
        <v>-1</v>
      </c>
      <c r="T354" s="16">
        <f t="shared" si="122"/>
        <v>-1</v>
      </c>
      <c r="U354" s="16">
        <f>VLOOKUP(P354,Table!$D$6:$G$15,MATCH(VALUE(T354)&amp;"E",Table!$D$5:$G$5,0),1)*IF(Y354=1,0,1)</f>
        <v>0.97499999999999998</v>
      </c>
      <c r="V354" s="16">
        <f t="shared" si="123"/>
        <v>2.5000000000000022E-2</v>
      </c>
      <c r="W354" s="16">
        <f t="shared" si="112"/>
        <v>91939.864572959137</v>
      </c>
      <c r="X354" s="16">
        <f t="shared" si="124"/>
        <v>1.4810660681183752E-3</v>
      </c>
      <c r="Y354" s="16">
        <f t="shared" si="113"/>
        <v>0</v>
      </c>
      <c r="Z354" s="16">
        <f t="shared" si="125"/>
        <v>0</v>
      </c>
      <c r="AA354" s="16">
        <f t="shared" si="110"/>
        <v>0</v>
      </c>
      <c r="AB354" s="2">
        <f t="shared" si="114"/>
        <v>96365.030640312136</v>
      </c>
      <c r="AE354" s="16" t="str">
        <f t="shared" si="111"/>
        <v/>
      </c>
      <c r="AG354" s="16">
        <f t="shared" si="117"/>
        <v>51.841663577898153</v>
      </c>
      <c r="AH354" s="24">
        <f t="shared" si="115"/>
        <v>54.581342901377965</v>
      </c>
      <c r="AL354" s="2">
        <f t="shared" si="118"/>
        <v>58.471068427244184</v>
      </c>
      <c r="AM354" s="27">
        <f t="shared" si="119"/>
        <v>-6.652393449430849E-2</v>
      </c>
      <c r="AN354" s="35">
        <v>0</v>
      </c>
      <c r="AP354" s="2" t="str">
        <f t="shared" si="116"/>
        <v/>
      </c>
    </row>
    <row r="355" spans="1:42" x14ac:dyDescent="0.25">
      <c r="A355" s="49">
        <v>38518</v>
      </c>
      <c r="B355" s="47">
        <v>1206.58</v>
      </c>
      <c r="C355" s="27">
        <f t="shared" si="127"/>
        <v>2.2177737538517928E-3</v>
      </c>
      <c r="D355" s="27">
        <f t="shared" si="128"/>
        <v>9.9446717677246221E-3</v>
      </c>
      <c r="E355" s="5">
        <f t="shared" si="108"/>
        <v>0</v>
      </c>
      <c r="F355" s="44">
        <v>1806.7840000000001</v>
      </c>
      <c r="G355" s="45">
        <v>1806.7840000000001</v>
      </c>
      <c r="H355" s="48">
        <v>1206.58</v>
      </c>
      <c r="I355" s="42">
        <v>11.46</v>
      </c>
      <c r="J355" s="16">
        <f t="shared" si="126"/>
        <v>0.11460000000000001</v>
      </c>
      <c r="K355" s="16">
        <f t="shared" si="109"/>
        <v>3.3113655427185196E-2</v>
      </c>
      <c r="L355" s="51">
        <f>VLOOKUP(A355,LIBOR!$A$3:B2450,2,1)</f>
        <v>3.0874999999999999</v>
      </c>
      <c r="M355">
        <v>148576.9</v>
      </c>
      <c r="N355" s="2">
        <v>151359.81</v>
      </c>
      <c r="O355" s="16">
        <f t="shared" si="129"/>
        <v>4.9076343890079269E-6</v>
      </c>
      <c r="P355" s="16">
        <f t="shared" si="120"/>
        <v>8.1486344572814812E-2</v>
      </c>
      <c r="Q355" s="2">
        <f t="shared" si="130"/>
        <v>12.036</v>
      </c>
      <c r="R355" s="2">
        <f t="shared" si="131"/>
        <v>12.588000000000003</v>
      </c>
      <c r="S355" s="16">
        <f t="shared" si="121"/>
        <v>-1</v>
      </c>
      <c r="T355" s="16">
        <f t="shared" si="122"/>
        <v>-1</v>
      </c>
      <c r="U355" s="16">
        <f>VLOOKUP(P355,Table!$D$6:$G$15,MATCH(VALUE(T355)&amp;"E",Table!$D$5:$G$5,0),1)*IF(Y355=1,0,1)</f>
        <v>0.97499999999999998</v>
      </c>
      <c r="V355" s="16">
        <f t="shared" si="123"/>
        <v>2.5000000000000022E-2</v>
      </c>
      <c r="W355" s="16">
        <f t="shared" si="112"/>
        <v>92252.438015797234</v>
      </c>
      <c r="X355" s="16">
        <f t="shared" si="124"/>
        <v>4.3033158467165045E-3</v>
      </c>
      <c r="Y355" s="16">
        <f t="shared" si="113"/>
        <v>0</v>
      </c>
      <c r="Z355" s="16">
        <f t="shared" si="125"/>
        <v>0</v>
      </c>
      <c r="AA355" s="16">
        <f t="shared" si="110"/>
        <v>0</v>
      </c>
      <c r="AB355" s="2">
        <f t="shared" si="114"/>
        <v>96695.60791909488</v>
      </c>
      <c r="AE355" s="16" t="str">
        <f t="shared" si="111"/>
        <v/>
      </c>
      <c r="AG355" s="16">
        <f t="shared" si="117"/>
        <v>52.019504813035816</v>
      </c>
      <c r="AH355" s="24">
        <f t="shared" si="115"/>
        <v>54.767157038659974</v>
      </c>
      <c r="AL355" s="2">
        <f t="shared" si="118"/>
        <v>58.471068427244184</v>
      </c>
      <c r="AM355" s="27">
        <f t="shared" si="119"/>
        <v>-6.3346052812306763E-2</v>
      </c>
      <c r="AN355" s="35">
        <v>0</v>
      </c>
      <c r="AP355" s="2" t="str">
        <f t="shared" si="116"/>
        <v/>
      </c>
    </row>
    <row r="356" spans="1:42" x14ac:dyDescent="0.25">
      <c r="A356" s="49">
        <v>38519</v>
      </c>
      <c r="B356" s="47">
        <v>1210.96</v>
      </c>
      <c r="C356" s="27">
        <f t="shared" si="127"/>
        <v>3.630094979197418E-3</v>
      </c>
      <c r="D356" s="27">
        <f t="shared" si="128"/>
        <v>8.3348260101495653E-3</v>
      </c>
      <c r="E356" s="5">
        <f t="shared" si="108"/>
        <v>0</v>
      </c>
      <c r="F356" s="44">
        <v>1813.3510000000001</v>
      </c>
      <c r="G356" s="45">
        <v>1813.3510000000001</v>
      </c>
      <c r="H356" s="48">
        <v>1210.96</v>
      </c>
      <c r="I356" s="42">
        <v>11.15</v>
      </c>
      <c r="J356" s="16">
        <f t="shared" si="126"/>
        <v>0.1115</v>
      </c>
      <c r="K356" s="16">
        <f t="shared" si="109"/>
        <v>3.1157938224769935E-2</v>
      </c>
      <c r="L356" s="51">
        <f>VLOOKUP(A356,LIBOR!$A$3:B2451,2,1)</f>
        <v>3.0443799999999999</v>
      </c>
      <c r="M356">
        <v>147749.98000000001</v>
      </c>
      <c r="N356" s="2">
        <v>150504.84</v>
      </c>
      <c r="O356" s="16">
        <f t="shared" si="129"/>
        <v>1.3129912310863854E-5</v>
      </c>
      <c r="P356" s="16">
        <f t="shared" si="120"/>
        <v>8.0342061775230067E-2</v>
      </c>
      <c r="Q356" s="2">
        <f t="shared" si="130"/>
        <v>11.788</v>
      </c>
      <c r="R356" s="2">
        <f t="shared" si="131"/>
        <v>12.432500000000003</v>
      </c>
      <c r="S356" s="16">
        <f t="shared" si="121"/>
        <v>-1</v>
      </c>
      <c r="T356" s="16">
        <f t="shared" si="122"/>
        <v>-1</v>
      </c>
      <c r="U356" s="16">
        <f>VLOOKUP(P356,Table!$D$6:$G$15,MATCH(VALUE(T356)&amp;"E",Table!$D$5:$G$5,0),1)*IF(Y356=1,0,1)</f>
        <v>0.97499999999999998</v>
      </c>
      <c r="V356" s="16">
        <f t="shared" si="123"/>
        <v>2.5000000000000022E-2</v>
      </c>
      <c r="W356" s="16">
        <f t="shared" si="112"/>
        <v>92565.923587605357</v>
      </c>
      <c r="X356" s="16">
        <f t="shared" si="124"/>
        <v>9.7187852592059976E-3</v>
      </c>
      <c r="Y356" s="16">
        <f t="shared" si="113"/>
        <v>0</v>
      </c>
      <c r="Z356" s="16">
        <f t="shared" si="125"/>
        <v>0</v>
      </c>
      <c r="AA356" s="16">
        <f t="shared" si="110"/>
        <v>0</v>
      </c>
      <c r="AB356" s="2">
        <f t="shared" si="114"/>
        <v>97024.820576495258</v>
      </c>
      <c r="AE356" s="16" t="str">
        <f t="shared" si="111"/>
        <v/>
      </c>
      <c r="AG356" s="16">
        <f t="shared" si="117"/>
        <v>52.196611920428744</v>
      </c>
      <c r="AH356" s="24">
        <f t="shared" si="115"/>
        <v>54.952188582449203</v>
      </c>
      <c r="AL356" s="2">
        <f t="shared" si="118"/>
        <v>58.471068427244184</v>
      </c>
      <c r="AM356" s="27">
        <f t="shared" si="119"/>
        <v>-6.0181555416137789E-2</v>
      </c>
      <c r="AN356" s="35">
        <v>0</v>
      </c>
      <c r="AP356" s="2" t="str">
        <f t="shared" si="116"/>
        <v/>
      </c>
    </row>
    <row r="357" spans="1:42" x14ac:dyDescent="0.25">
      <c r="A357" s="49">
        <v>38520</v>
      </c>
      <c r="B357" s="47">
        <v>1216.96</v>
      </c>
      <c r="C357" s="27">
        <f t="shared" si="127"/>
        <v>4.9547466472881219E-3</v>
      </c>
      <c r="D357" s="27">
        <f t="shared" si="128"/>
        <v>1.5637752817813544E-2</v>
      </c>
      <c r="E357" s="5">
        <f t="shared" si="108"/>
        <v>0</v>
      </c>
      <c r="F357" s="44">
        <v>1822.3520000000001</v>
      </c>
      <c r="G357" s="45">
        <v>1822.3520000000001</v>
      </c>
      <c r="H357" s="48">
        <v>1216.96</v>
      </c>
      <c r="I357" s="42">
        <v>11.48</v>
      </c>
      <c r="J357" s="16">
        <f t="shared" si="126"/>
        <v>0.1148</v>
      </c>
      <c r="K357" s="16">
        <f t="shared" si="109"/>
        <v>4.0965060479796367E-2</v>
      </c>
      <c r="L357" s="51">
        <f>VLOOKUP(A357,LIBOR!$A$3:B2452,2,1)</f>
        <v>3.0362499999999999</v>
      </c>
      <c r="M357">
        <v>149205.46</v>
      </c>
      <c r="N357" s="2">
        <v>151974.98000000001</v>
      </c>
      <c r="O357" s="16">
        <f t="shared" si="129"/>
        <v>2.4428427693159728E-5</v>
      </c>
      <c r="P357" s="16">
        <f t="shared" si="120"/>
        <v>7.3834939520203632E-2</v>
      </c>
      <c r="Q357" s="2">
        <f t="shared" si="130"/>
        <v>11.602</v>
      </c>
      <c r="R357" s="2">
        <f t="shared" si="131"/>
        <v>12.3085</v>
      </c>
      <c r="S357" s="16">
        <f t="shared" si="121"/>
        <v>-1</v>
      </c>
      <c r="T357" s="16">
        <f t="shared" si="122"/>
        <v>-1</v>
      </c>
      <c r="U357" s="16">
        <f>VLOOKUP(P357,Table!$D$6:$G$15,MATCH(VALUE(T357)&amp;"E",Table!$D$5:$G$5,0),1)*IF(Y357=1,0,1)</f>
        <v>0.97499999999999998</v>
      </c>
      <c r="V357" s="16">
        <f t="shared" si="123"/>
        <v>2.5000000000000022E-2</v>
      </c>
      <c r="W357" s="16">
        <f t="shared" si="112"/>
        <v>93035.703002327718</v>
      </c>
      <c r="X357" s="16">
        <f t="shared" si="124"/>
        <v>8.16877250463377E-3</v>
      </c>
      <c r="Y357" s="16">
        <f t="shared" si="113"/>
        <v>0</v>
      </c>
      <c r="Z357" s="16">
        <f t="shared" si="125"/>
        <v>0</v>
      </c>
      <c r="AA357" s="16">
        <f t="shared" si="110"/>
        <v>0</v>
      </c>
      <c r="AB357" s="2">
        <f t="shared" si="114"/>
        <v>97518.280963634883</v>
      </c>
      <c r="AE357" s="16" t="str">
        <f t="shared" si="111"/>
        <v/>
      </c>
      <c r="AG357" s="16">
        <f t="shared" si="117"/>
        <v>52.462079665409775</v>
      </c>
      <c r="AH357" s="24">
        <f t="shared" si="115"/>
        <v>55.23023343073698</v>
      </c>
      <c r="AL357" s="2">
        <f t="shared" si="118"/>
        <v>58.471068427244184</v>
      </c>
      <c r="AM357" s="27">
        <f t="shared" si="119"/>
        <v>-5.5426300282844787E-2</v>
      </c>
      <c r="AN357" s="35">
        <v>0</v>
      </c>
      <c r="AP357" s="2" t="str">
        <f t="shared" si="116"/>
        <v/>
      </c>
    </row>
    <row r="358" spans="1:42" x14ac:dyDescent="0.25">
      <c r="A358" s="49">
        <v>38523</v>
      </c>
      <c r="B358" s="47">
        <v>1216.0999999999999</v>
      </c>
      <c r="C358" s="27">
        <f t="shared" si="127"/>
        <v>-7.06678937680838E-4</v>
      </c>
      <c r="D358" s="27">
        <f t="shared" si="128"/>
        <v>1.2669178060884079E-2</v>
      </c>
      <c r="E358" s="5">
        <f t="shared" si="108"/>
        <v>0</v>
      </c>
      <c r="F358" s="44">
        <v>1821.0619999999999</v>
      </c>
      <c r="G358" s="45">
        <v>1821.0619999999999</v>
      </c>
      <c r="H358" s="48">
        <v>1216.0999999999999</v>
      </c>
      <c r="I358" s="42">
        <v>11.47</v>
      </c>
      <c r="J358" s="16">
        <f t="shared" si="126"/>
        <v>0.11470000000000001</v>
      </c>
      <c r="K358" s="16">
        <f t="shared" si="109"/>
        <v>4.2722161791819466E-2</v>
      </c>
      <c r="L358" s="51">
        <f>VLOOKUP(A358,LIBOR!$A$3:B2453,2,1)</f>
        <v>3.04</v>
      </c>
      <c r="M358">
        <v>149322.26</v>
      </c>
      <c r="N358" s="2">
        <v>152056.13</v>
      </c>
      <c r="O358" s="16">
        <f t="shared" si="129"/>
        <v>4.9974826173477525E-7</v>
      </c>
      <c r="P358" s="16">
        <f t="shared" si="120"/>
        <v>7.1977838208180545E-2</v>
      </c>
      <c r="Q358" s="2">
        <f t="shared" si="130"/>
        <v>11.506</v>
      </c>
      <c r="R358" s="2">
        <f t="shared" si="131"/>
        <v>12.2165</v>
      </c>
      <c r="S358" s="16">
        <f t="shared" si="121"/>
        <v>-1</v>
      </c>
      <c r="T358" s="16">
        <f t="shared" si="122"/>
        <v>-1</v>
      </c>
      <c r="U358" s="16">
        <f>VLOOKUP(P358,Table!$D$6:$G$15,MATCH(VALUE(T358)&amp;"E",Table!$D$5:$G$5,0),1)*IF(Y358=1,0,1)</f>
        <v>0.97499999999999998</v>
      </c>
      <c r="V358" s="16">
        <f t="shared" si="123"/>
        <v>2.5000000000000022E-2</v>
      </c>
      <c r="W358" s="16">
        <f t="shared" si="112"/>
        <v>92972.84224549061</v>
      </c>
      <c r="X358" s="16">
        <f t="shared" si="124"/>
        <v>1.5576520672928806E-2</v>
      </c>
      <c r="Y358" s="16">
        <f t="shared" si="113"/>
        <v>0</v>
      </c>
      <c r="Z358" s="16">
        <f t="shared" si="125"/>
        <v>0</v>
      </c>
      <c r="AA358" s="16">
        <f t="shared" si="110"/>
        <v>0</v>
      </c>
      <c r="AB358" s="2">
        <f t="shared" si="114"/>
        <v>97452.884309700952</v>
      </c>
      <c r="AE358" s="16" t="str">
        <f t="shared" si="111"/>
        <v/>
      </c>
      <c r="AG358" s="16">
        <f t="shared" si="117"/>
        <v>52.426898113452225</v>
      </c>
      <c r="AH358" s="24">
        <f t="shared" si="115"/>
        <v>55.188886035955399</v>
      </c>
      <c r="AL358" s="2">
        <f t="shared" si="118"/>
        <v>58.471068427244184</v>
      </c>
      <c r="AM358" s="27">
        <f t="shared" si="119"/>
        <v>-5.6133443078311807E-2</v>
      </c>
      <c r="AN358" s="35">
        <v>0</v>
      </c>
      <c r="AP358" s="2" t="str">
        <f t="shared" si="116"/>
        <v/>
      </c>
    </row>
    <row r="359" spans="1:42" x14ac:dyDescent="0.25">
      <c r="A359" s="49">
        <v>38524</v>
      </c>
      <c r="B359" s="47">
        <v>1213.6099999999999</v>
      </c>
      <c r="C359" s="27">
        <f t="shared" si="127"/>
        <v>-2.0475289861031643E-3</v>
      </c>
      <c r="D359" s="27">
        <f t="shared" si="128"/>
        <v>8.0484074565533303E-3</v>
      </c>
      <c r="E359" s="5">
        <f t="shared" si="108"/>
        <v>0</v>
      </c>
      <c r="F359" s="44">
        <v>1817.3610000000001</v>
      </c>
      <c r="G359" s="45">
        <v>1817.3610000000001</v>
      </c>
      <c r="H359" s="48">
        <v>1213.6099999999999</v>
      </c>
      <c r="I359" s="42">
        <v>11.08</v>
      </c>
      <c r="J359" s="16">
        <f t="shared" si="126"/>
        <v>0.1108</v>
      </c>
      <c r="K359" s="16">
        <f t="shared" si="109"/>
        <v>4.717456873162354E-2</v>
      </c>
      <c r="L359" s="51">
        <f>VLOOKUP(A359,LIBOR!$A$3:B2454,2,1)</f>
        <v>3.04</v>
      </c>
      <c r="M359">
        <v>146910.84</v>
      </c>
      <c r="N359" s="2">
        <v>149587.99</v>
      </c>
      <c r="O359" s="16">
        <f t="shared" si="129"/>
        <v>4.2009750995472837E-6</v>
      </c>
      <c r="P359" s="16">
        <f t="shared" si="120"/>
        <v>6.3625431268376456E-2</v>
      </c>
      <c r="Q359" s="2">
        <f t="shared" si="130"/>
        <v>11.469999999999999</v>
      </c>
      <c r="R359" s="2">
        <f t="shared" si="131"/>
        <v>12.133000000000001</v>
      </c>
      <c r="S359" s="16">
        <f t="shared" si="121"/>
        <v>-1</v>
      </c>
      <c r="T359" s="16">
        <f t="shared" si="122"/>
        <v>-1</v>
      </c>
      <c r="U359" s="16">
        <f>VLOOKUP(P359,Table!$D$6:$G$15,MATCH(VALUE(T359)&amp;"E",Table!$D$5:$G$5,0),1)*IF(Y359=1,0,1)</f>
        <v>0.97499999999999998</v>
      </c>
      <c r="V359" s="16">
        <f t="shared" si="123"/>
        <v>2.5000000000000022E-2</v>
      </c>
      <c r="W359" s="16">
        <f t="shared" si="112"/>
        <v>92749.50892799435</v>
      </c>
      <c r="X359" s="16">
        <f t="shared" si="124"/>
        <v>1.3482376754653469E-2</v>
      </c>
      <c r="Y359" s="16">
        <f t="shared" si="113"/>
        <v>0</v>
      </c>
      <c r="Z359" s="16">
        <f t="shared" si="125"/>
        <v>0</v>
      </c>
      <c r="AA359" s="16">
        <f t="shared" si="110"/>
        <v>0</v>
      </c>
      <c r="AB359" s="2">
        <f t="shared" si="114"/>
        <v>97220.434836672692</v>
      </c>
      <c r="AE359" s="16" t="str">
        <f t="shared" si="111"/>
        <v/>
      </c>
      <c r="AG359" s="16">
        <f t="shared" si="117"/>
        <v>52.30184686509461</v>
      </c>
      <c r="AH359" s="24">
        <f t="shared" si="115"/>
        <v>55.055813759618438</v>
      </c>
      <c r="AL359" s="2">
        <f t="shared" si="118"/>
        <v>58.471068427244184</v>
      </c>
      <c r="AM359" s="27">
        <f t="shared" si="119"/>
        <v>-5.8409308389419379E-2</v>
      </c>
      <c r="AN359" s="35">
        <v>0</v>
      </c>
      <c r="AP359" s="2" t="str">
        <f t="shared" si="116"/>
        <v/>
      </c>
    </row>
    <row r="360" spans="1:42" x14ac:dyDescent="0.25">
      <c r="A360" s="49">
        <v>38525</v>
      </c>
      <c r="B360" s="47">
        <v>1213.8800000000001</v>
      </c>
      <c r="C360" s="27">
        <f t="shared" si="127"/>
        <v>2.2247674294062492E-4</v>
      </c>
      <c r="D360" s="27">
        <f t="shared" si="128"/>
        <v>6.0531104456421625E-3</v>
      </c>
      <c r="E360" s="5">
        <f t="shared" si="108"/>
        <v>0</v>
      </c>
      <c r="F360" s="44">
        <v>1817.799</v>
      </c>
      <c r="G360" s="45">
        <v>1817.799</v>
      </c>
      <c r="H360" s="48">
        <v>1213.8800000000001</v>
      </c>
      <c r="I360" s="42">
        <v>11.05</v>
      </c>
      <c r="J360" s="16">
        <f t="shared" si="126"/>
        <v>0.1105</v>
      </c>
      <c r="K360" s="16">
        <f t="shared" si="109"/>
        <v>4.8458492876036943E-2</v>
      </c>
      <c r="L360" s="51">
        <f>VLOOKUP(A360,LIBOR!$A$3:B2455,2,1)</f>
        <v>3.0412499999999998</v>
      </c>
      <c r="M360">
        <v>147183.19</v>
      </c>
      <c r="N360" s="2">
        <v>149852.94</v>
      </c>
      <c r="O360" s="16">
        <f t="shared" si="129"/>
        <v>4.9484891707828698E-8</v>
      </c>
      <c r="P360" s="16">
        <f t="shared" si="120"/>
        <v>6.2041507123963058E-2</v>
      </c>
      <c r="Q360" s="2">
        <f t="shared" si="130"/>
        <v>11.327999999999999</v>
      </c>
      <c r="R360" s="2">
        <f t="shared" si="131"/>
        <v>12.039500000000002</v>
      </c>
      <c r="S360" s="16">
        <f t="shared" si="121"/>
        <v>-1</v>
      </c>
      <c r="T360" s="16">
        <f t="shared" si="122"/>
        <v>-1</v>
      </c>
      <c r="U360" s="16">
        <f>VLOOKUP(P360,Table!$D$6:$G$15,MATCH(VALUE(T360)&amp;"E",Table!$D$5:$G$5,0),1)*IF(Y360=1,0,1)</f>
        <v>0.97499999999999998</v>
      </c>
      <c r="V360" s="16">
        <f t="shared" si="123"/>
        <v>2.5000000000000022E-2</v>
      </c>
      <c r="W360" s="16">
        <f t="shared" si="112"/>
        <v>92773.734615846464</v>
      </c>
      <c r="X360" s="16">
        <f t="shared" si="124"/>
        <v>8.8062382819011908E-3</v>
      </c>
      <c r="Y360" s="16">
        <f t="shared" si="113"/>
        <v>0</v>
      </c>
      <c r="Z360" s="16">
        <f t="shared" si="125"/>
        <v>0</v>
      </c>
      <c r="AA360" s="16">
        <f t="shared" si="110"/>
        <v>0</v>
      </c>
      <c r="AB360" s="2">
        <f t="shared" si="114"/>
        <v>97247.785834471142</v>
      </c>
      <c r="AE360" s="16" t="str">
        <f t="shared" si="111"/>
        <v/>
      </c>
      <c r="AG360" s="16">
        <f t="shared" si="117"/>
        <v>52.316560929075763</v>
      </c>
      <c r="AH360" s="24">
        <f t="shared" si="115"/>
        <v>55.069869233667077</v>
      </c>
      <c r="AL360" s="2">
        <f t="shared" si="118"/>
        <v>58.471068427244184</v>
      </c>
      <c r="AM360" s="27">
        <f t="shared" si="119"/>
        <v>-5.8168924992524018E-2</v>
      </c>
      <c r="AN360" s="35">
        <v>0</v>
      </c>
      <c r="AP360" s="2" t="str">
        <f t="shared" si="116"/>
        <v/>
      </c>
    </row>
    <row r="361" spans="1:42" x14ac:dyDescent="0.25">
      <c r="A361" s="49">
        <v>38526</v>
      </c>
      <c r="B361" s="47">
        <v>1200.73</v>
      </c>
      <c r="C361" s="27">
        <f t="shared" si="127"/>
        <v>-1.0833031271624938E-2</v>
      </c>
      <c r="D361" s="27">
        <f t="shared" si="128"/>
        <v>-8.4100158051801932E-3</v>
      </c>
      <c r="E361" s="5">
        <f t="shared" si="108"/>
        <v>0</v>
      </c>
      <c r="F361" s="44">
        <v>1798.4929999999999</v>
      </c>
      <c r="G361" s="45">
        <v>1798.4929999999999</v>
      </c>
      <c r="H361" s="48">
        <v>1200.73</v>
      </c>
      <c r="I361" s="42">
        <v>12.13</v>
      </c>
      <c r="J361" s="16">
        <f t="shared" si="126"/>
        <v>0.12130000000000001</v>
      </c>
      <c r="K361" s="16">
        <f t="shared" si="109"/>
        <v>5.9465417059575983E-2</v>
      </c>
      <c r="L361" s="51">
        <f>VLOOKUP(A361,LIBOR!$A$3:B2456,2,1)</f>
        <v>3.0662500000000001</v>
      </c>
      <c r="M361">
        <v>147168.01</v>
      </c>
      <c r="N361" s="2">
        <v>149825.1</v>
      </c>
      <c r="O361" s="16">
        <f t="shared" si="129"/>
        <v>1.1863862221131695E-4</v>
      </c>
      <c r="P361" s="16">
        <f t="shared" si="120"/>
        <v>6.1834582940424022E-2</v>
      </c>
      <c r="Q361" s="2">
        <f t="shared" si="130"/>
        <v>11.246</v>
      </c>
      <c r="R361" s="2">
        <f t="shared" si="131"/>
        <v>11.957500000000001</v>
      </c>
      <c r="S361" s="16">
        <f t="shared" si="121"/>
        <v>-1</v>
      </c>
      <c r="T361" s="16">
        <f t="shared" si="122"/>
        <v>-1</v>
      </c>
      <c r="U361" s="16">
        <f>VLOOKUP(P361,Table!$D$6:$G$15,MATCH(VALUE(T361)&amp;"E",Table!$D$5:$G$5,0),1)*IF(Y361=1,0,1)</f>
        <v>0.97499999999999998</v>
      </c>
      <c r="V361" s="16">
        <f t="shared" si="123"/>
        <v>2.5000000000000022E-2</v>
      </c>
      <c r="W361" s="16">
        <f t="shared" si="112"/>
        <v>91793.408474198848</v>
      </c>
      <c r="X361" s="16">
        <f t="shared" si="124"/>
        <v>5.6507623132948659E-3</v>
      </c>
      <c r="Y361" s="16">
        <f t="shared" si="113"/>
        <v>0</v>
      </c>
      <c r="Z361" s="16">
        <f t="shared" si="125"/>
        <v>0</v>
      </c>
      <c r="AA361" s="16">
        <f t="shared" si="110"/>
        <v>0</v>
      </c>
      <c r="AB361" s="2">
        <f t="shared" si="114"/>
        <v>96240.532054181574</v>
      </c>
      <c r="AE361" s="16" t="str">
        <f t="shared" si="111"/>
        <v/>
      </c>
      <c r="AG361" s="16">
        <f t="shared" si="117"/>
        <v>51.774686856412998</v>
      </c>
      <c r="AH361" s="24">
        <f t="shared" si="115"/>
        <v>54.498059012137553</v>
      </c>
      <c r="AL361" s="2">
        <f t="shared" si="118"/>
        <v>58.471068427244184</v>
      </c>
      <c r="AM361" s="27">
        <f t="shared" si="119"/>
        <v>-6.7948295147886029E-2</v>
      </c>
      <c r="AN361" s="35">
        <v>0</v>
      </c>
      <c r="AP361" s="2" t="str">
        <f t="shared" si="116"/>
        <v/>
      </c>
    </row>
    <row r="362" spans="1:42" x14ac:dyDescent="0.25">
      <c r="A362" s="49">
        <v>38527</v>
      </c>
      <c r="B362" s="47">
        <v>1191.57</v>
      </c>
      <c r="C362" s="27">
        <f t="shared" si="127"/>
        <v>-7.6286925453683541E-3</v>
      </c>
      <c r="D362" s="27">
        <f t="shared" si="128"/>
        <v>-2.0993454997836669E-2</v>
      </c>
      <c r="E362" s="5">
        <f t="shared" si="108"/>
        <v>0</v>
      </c>
      <c r="F362" s="44">
        <v>1784.77</v>
      </c>
      <c r="G362" s="45">
        <v>1784.77</v>
      </c>
      <c r="H362" s="48">
        <v>1191.57</v>
      </c>
      <c r="I362" s="42">
        <v>12.18</v>
      </c>
      <c r="J362" s="16">
        <f t="shared" si="126"/>
        <v>0.12179999999999999</v>
      </c>
      <c r="K362" s="16">
        <f t="shared" si="109"/>
        <v>5.0995764913869548E-2</v>
      </c>
      <c r="L362" s="51">
        <f>VLOOKUP(A362,LIBOR!$A$3:B2457,2,1)</f>
        <v>3.1074999999999999</v>
      </c>
      <c r="M362">
        <v>151174.06</v>
      </c>
      <c r="N362" s="2">
        <v>153891.1</v>
      </c>
      <c r="O362" s="16">
        <f t="shared" si="129"/>
        <v>5.8644042916920658E-5</v>
      </c>
      <c r="P362" s="16">
        <f t="shared" si="120"/>
        <v>7.0804235086130443E-2</v>
      </c>
      <c r="Q362" s="2">
        <f t="shared" si="130"/>
        <v>11.442</v>
      </c>
      <c r="R362" s="2">
        <f t="shared" si="131"/>
        <v>11.935</v>
      </c>
      <c r="S362" s="16">
        <f t="shared" si="121"/>
        <v>-1</v>
      </c>
      <c r="T362" s="16">
        <f t="shared" si="122"/>
        <v>-1</v>
      </c>
      <c r="U362" s="16">
        <f>VLOOKUP(P362,Table!$D$6:$G$15,MATCH(VALUE(T362)&amp;"E",Table!$D$5:$G$5,0),1)*IF(Y362=1,0,1)</f>
        <v>0.97499999999999998</v>
      </c>
      <c r="V362" s="16">
        <f t="shared" si="123"/>
        <v>2.5000000000000022E-2</v>
      </c>
      <c r="W362" s="16">
        <f t="shared" si="112"/>
        <v>91172.929324762779</v>
      </c>
      <c r="X362" s="16">
        <f t="shared" si="124"/>
        <v>-8.3455669588322623E-3</v>
      </c>
      <c r="Y362" s="16">
        <f t="shared" si="113"/>
        <v>0</v>
      </c>
      <c r="Z362" s="16">
        <f t="shared" si="125"/>
        <v>0</v>
      </c>
      <c r="AA362" s="16">
        <f t="shared" si="110"/>
        <v>0</v>
      </c>
      <c r="AB362" s="2">
        <f t="shared" si="114"/>
        <v>95590.042590115132</v>
      </c>
      <c r="AE362" s="16" t="str">
        <f t="shared" si="111"/>
        <v/>
      </c>
      <c r="AG362" s="16">
        <f t="shared" si="117"/>
        <v>51.424741905085469</v>
      </c>
      <c r="AH362" s="24">
        <f t="shared" si="115"/>
        <v>54.128297941292473</v>
      </c>
      <c r="AL362" s="2">
        <f t="shared" si="118"/>
        <v>58.471068427244184</v>
      </c>
      <c r="AM362" s="27">
        <f t="shared" si="119"/>
        <v>-7.4272124706519449E-2</v>
      </c>
      <c r="AN362" s="35">
        <v>0</v>
      </c>
      <c r="AP362" s="2" t="str">
        <f t="shared" si="116"/>
        <v/>
      </c>
    </row>
    <row r="363" spans="1:42" x14ac:dyDescent="0.25">
      <c r="A363" s="49">
        <v>38530</v>
      </c>
      <c r="B363" s="47">
        <v>1190.69</v>
      </c>
      <c r="C363" s="27">
        <f t="shared" si="127"/>
        <v>-7.385214464948886E-4</v>
      </c>
      <c r="D363" s="27">
        <f t="shared" si="128"/>
        <v>-2.102529750665072E-2</v>
      </c>
      <c r="E363" s="5">
        <f t="shared" si="108"/>
        <v>1</v>
      </c>
      <c r="F363" s="44">
        <v>1783.454</v>
      </c>
      <c r="G363" s="45">
        <v>1783.454</v>
      </c>
      <c r="H363" s="48">
        <v>1190.69</v>
      </c>
      <c r="I363" s="42">
        <v>12.52</v>
      </c>
      <c r="J363" s="16">
        <f t="shared" si="126"/>
        <v>0.12520000000000001</v>
      </c>
      <c r="K363" s="16">
        <f t="shared" si="109"/>
        <v>4.9803539799993884E-2</v>
      </c>
      <c r="L363" s="51">
        <f>VLOOKUP(A363,LIBOR!$A$3:B2458,2,1)</f>
        <v>3.15625</v>
      </c>
      <c r="M363">
        <v>149235.43</v>
      </c>
      <c r="N363" s="2">
        <v>151879.45000000001</v>
      </c>
      <c r="O363" s="16">
        <f t="shared" si="129"/>
        <v>5.4581699968501605E-7</v>
      </c>
      <c r="P363" s="16">
        <f t="shared" si="120"/>
        <v>7.5396460200006121E-2</v>
      </c>
      <c r="Q363" s="2">
        <f t="shared" si="130"/>
        <v>11.582000000000001</v>
      </c>
      <c r="R363" s="2">
        <f t="shared" si="131"/>
        <v>11.932</v>
      </c>
      <c r="S363" s="16">
        <f t="shared" si="121"/>
        <v>-1</v>
      </c>
      <c r="T363" s="16">
        <f t="shared" si="122"/>
        <v>-1</v>
      </c>
      <c r="U363" s="16">
        <f>VLOOKUP(P363,Table!$D$6:$G$15,MATCH(VALUE(T363)&amp;"E",Table!$D$5:$G$5,0),1)*IF(Y363=1,0,1)</f>
        <v>0</v>
      </c>
      <c r="V363" s="16">
        <f t="shared" si="123"/>
        <v>0</v>
      </c>
      <c r="W363" s="16">
        <f t="shared" si="112"/>
        <v>91077.48439106367</v>
      </c>
      <c r="X363" s="16">
        <f t="shared" si="124"/>
        <v>-2.0022137926107075E-2</v>
      </c>
      <c r="Y363" s="16">
        <f t="shared" si="113"/>
        <v>1</v>
      </c>
      <c r="Z363" s="16">
        <f t="shared" si="125"/>
        <v>20</v>
      </c>
      <c r="AA363" s="16">
        <f t="shared" si="110"/>
        <v>0</v>
      </c>
      <c r="AB363" s="2">
        <f t="shared" si="114"/>
        <v>95490.675609139202</v>
      </c>
      <c r="AE363" s="16" t="str">
        <f t="shared" si="111"/>
        <v/>
      </c>
      <c r="AG363" s="16">
        <f t="shared" si="117"/>
        <v>51.371285277050625</v>
      </c>
      <c r="AH363" s="24">
        <f t="shared" si="115"/>
        <v>54.067808981949142</v>
      </c>
      <c r="AL363" s="2">
        <f t="shared" si="118"/>
        <v>58.471068427244184</v>
      </c>
      <c r="AM363" s="27">
        <f t="shared" si="119"/>
        <v>-7.5306635635947639E-2</v>
      </c>
      <c r="AN363" s="35">
        <v>1</v>
      </c>
      <c r="AP363" s="2" t="str">
        <f t="shared" si="116"/>
        <v/>
      </c>
    </row>
    <row r="364" spans="1:42" x14ac:dyDescent="0.25">
      <c r="A364" s="49">
        <v>38531</v>
      </c>
      <c r="B364" s="47">
        <v>1201.57</v>
      </c>
      <c r="C364" s="27">
        <f t="shared" si="127"/>
        <v>9.1375588944224706E-3</v>
      </c>
      <c r="D364" s="27">
        <f t="shared" si="128"/>
        <v>-9.8402096261250849E-3</v>
      </c>
      <c r="E364" s="5">
        <f t="shared" si="108"/>
        <v>1</v>
      </c>
      <c r="F364" s="44">
        <v>1800.066</v>
      </c>
      <c r="G364" s="45">
        <v>1800.066</v>
      </c>
      <c r="H364" s="48">
        <v>1201.57</v>
      </c>
      <c r="I364" s="42">
        <v>11.58</v>
      </c>
      <c r="J364" s="16">
        <f t="shared" si="126"/>
        <v>0.1158</v>
      </c>
      <c r="K364" s="16">
        <f t="shared" si="109"/>
        <v>4.1247994580389483E-2</v>
      </c>
      <c r="L364" s="51">
        <f>VLOOKUP(A364,LIBOR!$A$3:B2459,2,1)</f>
        <v>3.2075</v>
      </c>
      <c r="M364">
        <v>146358.46</v>
      </c>
      <c r="N364" s="2">
        <v>148938.46</v>
      </c>
      <c r="O364" s="16">
        <f t="shared" si="129"/>
        <v>8.2738380044303664E-5</v>
      </c>
      <c r="P364" s="16">
        <f t="shared" si="120"/>
        <v>7.4552005419610518E-2</v>
      </c>
      <c r="Q364" s="2">
        <f t="shared" si="130"/>
        <v>11.792000000000002</v>
      </c>
      <c r="R364" s="2">
        <f t="shared" si="131"/>
        <v>11.950500000000002</v>
      </c>
      <c r="S364" s="16">
        <f t="shared" si="121"/>
        <v>-1</v>
      </c>
      <c r="T364" s="16">
        <f t="shared" si="122"/>
        <v>-1</v>
      </c>
      <c r="U364" s="16">
        <f>VLOOKUP(P364,Table!$D$6:$G$15,MATCH(VALUE(T364)&amp;"E",Table!$D$5:$G$5,0),1)*IF(Y364=1,0,1)</f>
        <v>0</v>
      </c>
      <c r="V364" s="16">
        <f t="shared" si="123"/>
        <v>0</v>
      </c>
      <c r="W364" s="16">
        <f t="shared" si="112"/>
        <v>91077.48439106367</v>
      </c>
      <c r="X364" s="16">
        <f t="shared" si="124"/>
        <v>-2.0386145122059718E-2</v>
      </c>
      <c r="Y364" s="16">
        <f t="shared" si="113"/>
        <v>1</v>
      </c>
      <c r="Z364" s="16">
        <f t="shared" si="125"/>
        <v>20</v>
      </c>
      <c r="AA364" s="16">
        <f t="shared" si="110"/>
        <v>8.9097222222223049E-3</v>
      </c>
      <c r="AB364" s="2">
        <f t="shared" si="114"/>
        <v>95499.183563084109</v>
      </c>
      <c r="AE364" s="16" t="str">
        <f t="shared" si="111"/>
        <v/>
      </c>
      <c r="AG364" s="16">
        <f t="shared" si="117"/>
        <v>51.375862315870798</v>
      </c>
      <c r="AH364" s="24">
        <f t="shared" si="115"/>
        <v>54.071218903816153</v>
      </c>
      <c r="AL364" s="2">
        <f t="shared" si="118"/>
        <v>58.471068427244184</v>
      </c>
      <c r="AM364" s="27">
        <f t="shared" si="119"/>
        <v>-7.5248317531648734E-2</v>
      </c>
      <c r="AN364" s="35">
        <v>1</v>
      </c>
      <c r="AP364" s="2" t="str">
        <f t="shared" si="116"/>
        <v/>
      </c>
    </row>
    <row r="365" spans="1:42" x14ac:dyDescent="0.25">
      <c r="A365" s="49">
        <v>38532</v>
      </c>
      <c r="B365" s="47">
        <v>1199.8499999999999</v>
      </c>
      <c r="C365" s="27">
        <f t="shared" si="127"/>
        <v>-1.4314605058382002E-3</v>
      </c>
      <c r="D365" s="27">
        <f t="shared" si="128"/>
        <v>-1.149414687490391E-2</v>
      </c>
      <c r="E365" s="5">
        <f t="shared" si="108"/>
        <v>0</v>
      </c>
      <c r="F365" s="44">
        <v>1797.7260000000001</v>
      </c>
      <c r="G365" s="45">
        <v>1797.7260000000001</v>
      </c>
      <c r="H365" s="48">
        <v>1199.8499999999999</v>
      </c>
      <c r="I365" s="42">
        <v>11.77</v>
      </c>
      <c r="J365" s="16">
        <f t="shared" si="126"/>
        <v>0.1177</v>
      </c>
      <c r="K365" s="16">
        <f t="shared" si="109"/>
        <v>3.998076934654704E-2</v>
      </c>
      <c r="L365" s="51">
        <f>VLOOKUP(A365,LIBOR!$A$3:B2460,2,1)</f>
        <v>3.2662499999999999</v>
      </c>
      <c r="M365">
        <v>148597.76000000001</v>
      </c>
      <c r="N365" s="2">
        <v>151204.44</v>
      </c>
      <c r="O365" s="16">
        <f t="shared" si="129"/>
        <v>2.0520162095405813E-6</v>
      </c>
      <c r="P365" s="16">
        <f t="shared" si="120"/>
        <v>7.7719230653452959E-2</v>
      </c>
      <c r="Q365" s="2">
        <f t="shared" si="130"/>
        <v>11.891999999999999</v>
      </c>
      <c r="R365" s="2">
        <f t="shared" si="131"/>
        <v>11.865000000000002</v>
      </c>
      <c r="S365" s="16">
        <f t="shared" si="121"/>
        <v>1</v>
      </c>
      <c r="T365" s="16">
        <f t="shared" si="122"/>
        <v>0</v>
      </c>
      <c r="U365" s="16">
        <f>VLOOKUP(P365,Table!$D$6:$G$15,MATCH(VALUE(T365)&amp;"E",Table!$D$5:$G$5,0),1)*IF(Y365=1,0,1)</f>
        <v>0.97499999999999998</v>
      </c>
      <c r="V365" s="16">
        <f t="shared" si="123"/>
        <v>2.5000000000000022E-2</v>
      </c>
      <c r="W365" s="16">
        <f t="shared" si="112"/>
        <v>91077.48439106367</v>
      </c>
      <c r="X365" s="16">
        <f t="shared" si="124"/>
        <v>-1.8027314174016262E-2</v>
      </c>
      <c r="Y365" s="16">
        <f t="shared" si="113"/>
        <v>0</v>
      </c>
      <c r="Z365" s="16">
        <f t="shared" si="125"/>
        <v>0</v>
      </c>
      <c r="AA365" s="16">
        <f t="shared" si="110"/>
        <v>9.0729166666667638E-3</v>
      </c>
      <c r="AB365" s="2">
        <f t="shared" si="114"/>
        <v>95507.848124426149</v>
      </c>
      <c r="AE365" s="16" t="str">
        <f t="shared" si="111"/>
        <v/>
      </c>
      <c r="AG365" s="16">
        <f t="shared" si="117"/>
        <v>51.380523605045511</v>
      </c>
      <c r="AH365" s="24">
        <f t="shared" si="115"/>
        <v>54.074717279667034</v>
      </c>
      <c r="AL365" s="2">
        <f t="shared" si="118"/>
        <v>58.471068427244184</v>
      </c>
      <c r="AM365" s="27">
        <f t="shared" si="119"/>
        <v>-7.5188486645280772E-2</v>
      </c>
      <c r="AN365" s="35">
        <v>0</v>
      </c>
      <c r="AP365" s="2" t="str">
        <f t="shared" si="116"/>
        <v/>
      </c>
    </row>
    <row r="366" spans="1:42" x14ac:dyDescent="0.25">
      <c r="A366" s="49">
        <v>38533</v>
      </c>
      <c r="B366" s="47">
        <v>1191.33</v>
      </c>
      <c r="C366" s="27">
        <f t="shared" si="127"/>
        <v>-7.1008876109514008E-3</v>
      </c>
      <c r="D366" s="27">
        <f t="shared" si="128"/>
        <v>-7.762003214230373E-3</v>
      </c>
      <c r="E366" s="5">
        <f t="shared" si="108"/>
        <v>0</v>
      </c>
      <c r="F366" s="44">
        <v>1784.9870000000001</v>
      </c>
      <c r="G366" s="45">
        <v>1784.9870000000001</v>
      </c>
      <c r="H366" s="48">
        <v>1191.33</v>
      </c>
      <c r="I366" s="42">
        <v>12.04</v>
      </c>
      <c r="J366" s="16">
        <f t="shared" si="126"/>
        <v>0.12039999999999999</v>
      </c>
      <c r="K366" s="16">
        <f t="shared" si="109"/>
        <v>4.2598663861305106E-2</v>
      </c>
      <c r="L366" s="51">
        <f>VLOOKUP(A366,LIBOR!$A$3:B2461,2,1)</f>
        <v>3.4253100000000001</v>
      </c>
      <c r="M366">
        <v>149152.87</v>
      </c>
      <c r="N366" s="2">
        <v>151756.29999999999</v>
      </c>
      <c r="O366" s="16">
        <f t="shared" si="129"/>
        <v>5.0782995825565308E-5</v>
      </c>
      <c r="P366" s="16">
        <f t="shared" si="120"/>
        <v>7.7801336138694888E-2</v>
      </c>
      <c r="Q366" s="2">
        <f t="shared" si="130"/>
        <v>12.035999999999998</v>
      </c>
      <c r="R366" s="2">
        <f t="shared" si="131"/>
        <v>11.835500000000003</v>
      </c>
      <c r="S366" s="16">
        <f t="shared" si="121"/>
        <v>1</v>
      </c>
      <c r="T366" s="16">
        <f t="shared" si="122"/>
        <v>0</v>
      </c>
      <c r="U366" s="16">
        <f>VLOOKUP(P366,Table!$D$6:$G$15,MATCH(VALUE(T366)&amp;"E",Table!$D$5:$G$5,0),1)*IF(Y366=1,0,1)</f>
        <v>0.97499999999999998</v>
      </c>
      <c r="V366" s="16">
        <f t="shared" si="123"/>
        <v>2.5000000000000022E-2</v>
      </c>
      <c r="W366" s="16">
        <f t="shared" si="112"/>
        <v>90455.231960264908</v>
      </c>
      <c r="X366" s="16">
        <f t="shared" si="124"/>
        <v>-1.8283733341193598E-2</v>
      </c>
      <c r="Y366" s="16">
        <f t="shared" si="113"/>
        <v>0</v>
      </c>
      <c r="Z366" s="16">
        <f t="shared" si="125"/>
        <v>0</v>
      </c>
      <c r="AA366" s="16">
        <f t="shared" si="110"/>
        <v>0</v>
      </c>
      <c r="AB366" s="2">
        <f t="shared" si="114"/>
        <v>94856.902095474812</v>
      </c>
      <c r="AE366" s="16" t="str">
        <f t="shared" si="111"/>
        <v/>
      </c>
      <c r="AG366" s="16">
        <f t="shared" si="117"/>
        <v>51.030333034710679</v>
      </c>
      <c r="AH366" s="24">
        <f t="shared" si="115"/>
        <v>53.704766253982903</v>
      </c>
      <c r="AL366" s="2">
        <f t="shared" si="118"/>
        <v>58.471068427244184</v>
      </c>
      <c r="AM366" s="27">
        <f t="shared" si="119"/>
        <v>-8.1515564901845639E-2</v>
      </c>
      <c r="AN366" s="35">
        <v>0</v>
      </c>
      <c r="AP366" s="2" t="str">
        <f t="shared" si="116"/>
        <v/>
      </c>
    </row>
    <row r="367" spans="1:42" x14ac:dyDescent="0.25">
      <c r="A367" s="49">
        <v>38534</v>
      </c>
      <c r="B367" s="47">
        <v>1194.44</v>
      </c>
      <c r="C367" s="27">
        <f t="shared" si="127"/>
        <v>2.6105277295125351E-3</v>
      </c>
      <c r="D367" s="27">
        <f t="shared" si="128"/>
        <v>2.4772170606505162E-3</v>
      </c>
      <c r="E367" s="5">
        <f t="shared" si="108"/>
        <v>0</v>
      </c>
      <c r="F367" s="44">
        <v>1789.8489999999999</v>
      </c>
      <c r="G367" s="45">
        <v>1789.8489999999999</v>
      </c>
      <c r="H367" s="48">
        <v>1194.44</v>
      </c>
      <c r="I367" s="42">
        <v>11.4</v>
      </c>
      <c r="J367" s="16">
        <f t="shared" si="126"/>
        <v>0.114</v>
      </c>
      <c r="K367" s="16">
        <f t="shared" si="109"/>
        <v>3.5198175223248709E-2</v>
      </c>
      <c r="L367" s="51">
        <f>VLOOKUP(A367,LIBOR!$A$3:B2462,2,1)</f>
        <v>3.3287499999999999</v>
      </c>
      <c r="M367">
        <v>148981.75</v>
      </c>
      <c r="N367" s="2">
        <v>151569.16</v>
      </c>
      <c r="O367" s="16">
        <f t="shared" si="129"/>
        <v>6.7971071298040549E-6</v>
      </c>
      <c r="P367" s="16">
        <f t="shared" si="120"/>
        <v>7.8801824776751295E-2</v>
      </c>
      <c r="Q367" s="2">
        <f t="shared" si="130"/>
        <v>12.017999999999999</v>
      </c>
      <c r="R367" s="2">
        <f t="shared" si="131"/>
        <v>11.845500000000003</v>
      </c>
      <c r="S367" s="16">
        <f t="shared" si="121"/>
        <v>1</v>
      </c>
      <c r="T367" s="16">
        <f t="shared" si="122"/>
        <v>0</v>
      </c>
      <c r="U367" s="16">
        <f>VLOOKUP(P367,Table!$D$6:$G$15,MATCH(VALUE(T367)&amp;"E",Table!$D$5:$G$5,0),1)*IF(Y367=1,0,1)</f>
        <v>0.97499999999999998</v>
      </c>
      <c r="V367" s="16">
        <f t="shared" si="123"/>
        <v>2.5000000000000022E-2</v>
      </c>
      <c r="W367" s="16">
        <f t="shared" si="112"/>
        <v>90682.675806951214</v>
      </c>
      <c r="X367" s="16">
        <f t="shared" si="124"/>
        <v>-1.4578132963763646E-2</v>
      </c>
      <c r="Y367" s="16">
        <f t="shared" si="113"/>
        <v>0</v>
      </c>
      <c r="Z367" s="16">
        <f t="shared" si="125"/>
        <v>0</v>
      </c>
      <c r="AA367" s="16">
        <f t="shared" si="110"/>
        <v>0</v>
      </c>
      <c r="AB367" s="2">
        <f t="shared" si="114"/>
        <v>95106.096076139627</v>
      </c>
      <c r="AE367" s="16" t="str">
        <f t="shared" si="111"/>
        <v/>
      </c>
      <c r="AG367" s="16">
        <f t="shared" si="117"/>
        <v>51.164392355041123</v>
      </c>
      <c r="AH367" s="24">
        <f t="shared" si="115"/>
        <v>53.844449981134311</v>
      </c>
      <c r="AL367" s="2">
        <f t="shared" si="118"/>
        <v>58.471068427244184</v>
      </c>
      <c r="AM367" s="27">
        <f t="shared" si="119"/>
        <v>-7.9126627416887252E-2</v>
      </c>
      <c r="AN367" s="35">
        <v>0</v>
      </c>
      <c r="AP367" s="2" t="str">
        <f t="shared" si="116"/>
        <v/>
      </c>
    </row>
    <row r="368" spans="1:42" x14ac:dyDescent="0.25">
      <c r="A368" s="49">
        <v>38538</v>
      </c>
      <c r="B368" s="47">
        <v>1204.99</v>
      </c>
      <c r="C368" s="27">
        <f t="shared" si="127"/>
        <v>8.8325910049897871E-3</v>
      </c>
      <c r="D368" s="27">
        <f t="shared" si="128"/>
        <v>1.2048329512135192E-2</v>
      </c>
      <c r="E368" s="5">
        <f t="shared" ref="E368:E431" si="132">IF(Y368=1,IF(AND(D368&lt;0,T368&gt;=0),-1,1),0)</f>
        <v>0</v>
      </c>
      <c r="F368" s="44">
        <v>1805.6780000000001</v>
      </c>
      <c r="G368" s="45">
        <v>1805.6780000000001</v>
      </c>
      <c r="H368" s="48">
        <v>1204.99</v>
      </c>
      <c r="I368" s="42">
        <v>11.68</v>
      </c>
      <c r="J368" s="16">
        <f t="shared" si="126"/>
        <v>0.1168</v>
      </c>
      <c r="K368" s="16">
        <f t="shared" ref="K368:K431" si="133">J368-P368</f>
        <v>4.3528950592543733E-2</v>
      </c>
      <c r="L368" s="51">
        <f>VLOOKUP(A368,LIBOR!$A$3:B2463,2,1)</f>
        <v>3.30125</v>
      </c>
      <c r="M368">
        <v>146443.75</v>
      </c>
      <c r="N368" s="2">
        <v>148935</v>
      </c>
      <c r="O368" s="16">
        <f t="shared" si="129"/>
        <v>7.7331126900679129E-5</v>
      </c>
      <c r="P368" s="16">
        <f t="shared" si="120"/>
        <v>7.3271049407456268E-2</v>
      </c>
      <c r="Q368" s="2">
        <f t="shared" si="130"/>
        <v>11.862</v>
      </c>
      <c r="R368" s="2">
        <f t="shared" si="131"/>
        <v>11.808000000000003</v>
      </c>
      <c r="S368" s="16">
        <f t="shared" si="121"/>
        <v>1</v>
      </c>
      <c r="T368" s="16">
        <f t="shared" si="122"/>
        <v>0</v>
      </c>
      <c r="U368" s="16">
        <f>VLOOKUP(P368,Table!$D$6:$G$15,MATCH(VALUE(T368)&amp;"E",Table!$D$5:$G$5,0),1)*IF(Y368=1,0,1)</f>
        <v>0.97499999999999998</v>
      </c>
      <c r="V368" s="16">
        <f t="shared" si="123"/>
        <v>2.5000000000000022E-2</v>
      </c>
      <c r="W368" s="16">
        <f t="shared" si="112"/>
        <v>91424.214771518629</v>
      </c>
      <c r="X368" s="16">
        <f t="shared" si="124"/>
        <v>-5.3771829142974514E-3</v>
      </c>
      <c r="Y368" s="16">
        <f t="shared" si="113"/>
        <v>0</v>
      </c>
      <c r="Z368" s="16">
        <f t="shared" si="125"/>
        <v>0</v>
      </c>
      <c r="AA368" s="16">
        <f t="shared" ref="AA368:AA431" si="134">(1+(A368-A367)/360*L368-1)*Y367</f>
        <v>0</v>
      </c>
      <c r="AB368" s="2">
        <f t="shared" si="114"/>
        <v>95885.659597621096</v>
      </c>
      <c r="AE368" s="16" t="str">
        <f t="shared" ref="AE368:AE431" si="135">IF(AC368&gt;0,W368/AC368-1,"")</f>
        <v/>
      </c>
      <c r="AG368" s="16">
        <f t="shared" si="117"/>
        <v>51.583775502119558</v>
      </c>
      <c r="AH368" s="24">
        <f t="shared" si="115"/>
        <v>54.280149512843259</v>
      </c>
      <c r="AL368" s="2">
        <f t="shared" si="118"/>
        <v>58.471068427244184</v>
      </c>
      <c r="AM368" s="27">
        <f t="shared" si="119"/>
        <v>-7.1675086964003487E-2</v>
      </c>
      <c r="AN368" s="35">
        <v>0</v>
      </c>
      <c r="AP368" s="2" t="str">
        <f t="shared" si="116"/>
        <v/>
      </c>
    </row>
    <row r="369" spans="1:42" x14ac:dyDescent="0.25">
      <c r="A369" s="49">
        <v>38539</v>
      </c>
      <c r="B369" s="47">
        <v>1194.94</v>
      </c>
      <c r="C369" s="27">
        <f t="shared" si="127"/>
        <v>-8.3403181769142742E-3</v>
      </c>
      <c r="D369" s="27">
        <f t="shared" si="128"/>
        <v>-5.429547559201553E-3</v>
      </c>
      <c r="E369" s="5">
        <f t="shared" si="132"/>
        <v>0</v>
      </c>
      <c r="F369" s="44">
        <v>1791.0540000000001</v>
      </c>
      <c r="G369" s="45">
        <v>1791.0540000000001</v>
      </c>
      <c r="H369" s="48">
        <v>1194.94</v>
      </c>
      <c r="I369" s="42">
        <v>12.27</v>
      </c>
      <c r="J369" s="16">
        <f t="shared" si="126"/>
        <v>0.12269999999999999</v>
      </c>
      <c r="K369" s="16">
        <f t="shared" si="133"/>
        <v>4.3829604417912407E-2</v>
      </c>
      <c r="L369" s="51">
        <f>VLOOKUP(A369,LIBOR!$A$3:B2464,2,1)</f>
        <v>3.3000000000000003</v>
      </c>
      <c r="M369">
        <v>147863.07</v>
      </c>
      <c r="N369" s="2">
        <v>150365.4</v>
      </c>
      <c r="O369" s="16">
        <f t="shared" si="129"/>
        <v>7.0145536773374772E-5</v>
      </c>
      <c r="P369" s="16">
        <f t="shared" si="120"/>
        <v>7.8870395582087582E-2</v>
      </c>
      <c r="Q369" s="2">
        <f t="shared" si="130"/>
        <v>11.693999999999999</v>
      </c>
      <c r="R369" s="2">
        <f t="shared" si="131"/>
        <v>11.778000000000002</v>
      </c>
      <c r="S369" s="16">
        <f t="shared" si="121"/>
        <v>-1</v>
      </c>
      <c r="T369" s="16">
        <f t="shared" si="122"/>
        <v>0</v>
      </c>
      <c r="U369" s="16">
        <f>VLOOKUP(P369,Table!$D$6:$G$15,MATCH(VALUE(T369)&amp;"E",Table!$D$5:$G$5,0),1)*IF(Y369=1,0,1)</f>
        <v>0.97499999999999998</v>
      </c>
      <c r="V369" s="16">
        <f t="shared" si="123"/>
        <v>2.5000000000000022E-2</v>
      </c>
      <c r="W369" s="16">
        <f t="shared" ref="W369:W432" si="136">W368*(1+$U368*($H369/$H368-1)+$V368*($N369/$N368-1))</f>
        <v>90702.721794910205</v>
      </c>
      <c r="X369" s="16">
        <f t="shared" si="124"/>
        <v>3.8069824037541E-3</v>
      </c>
      <c r="Y369" s="16">
        <f t="shared" ref="Y369:Y432" si="137">IF(X369&lt;=-0.02,1,0)</f>
        <v>0</v>
      </c>
      <c r="Z369" s="16">
        <f t="shared" si="125"/>
        <v>0</v>
      </c>
      <c r="AA369" s="16">
        <f t="shared" si="134"/>
        <v>0</v>
      </c>
      <c r="AB369" s="2">
        <f t="shared" ref="AB369:AB432" si="138">AB368*(1+$U368*($G369/$G368-1)+$V368*($M369/$M368-1)+Y368*(1+(A369-A368)/360*L369/100-1))</f>
        <v>95151.738611273846</v>
      </c>
      <c r="AE369" s="16" t="str">
        <f t="shared" si="135"/>
        <v/>
      </c>
      <c r="AG369" s="16">
        <f t="shared" si="117"/>
        <v>51.188946749260147</v>
      </c>
      <c r="AH369" s="24">
        <f t="shared" ref="AH369:AH432" si="139">AH368*AB369/AB368*(1-AH$1)^(A369-A368)</f>
        <v>53.863280414214834</v>
      </c>
      <c r="AL369" s="2">
        <f t="shared" si="118"/>
        <v>58.471068427244184</v>
      </c>
      <c r="AM369" s="27">
        <f t="shared" si="119"/>
        <v>-7.8804580401379942E-2</v>
      </c>
      <c r="AN369" s="35">
        <v>0</v>
      </c>
      <c r="AP369" s="2" t="str">
        <f t="shared" ref="AP369:AP432" si="140">IF(AN369&lt;&gt;Y369,"diff","")</f>
        <v/>
      </c>
    </row>
    <row r="370" spans="1:42" x14ac:dyDescent="0.25">
      <c r="A370" s="49">
        <v>38540</v>
      </c>
      <c r="B370" s="47">
        <v>1197.8699999999999</v>
      </c>
      <c r="C370" s="27">
        <f t="shared" si="127"/>
        <v>2.45200595845807E-3</v>
      </c>
      <c r="D370" s="27">
        <f t="shared" si="128"/>
        <v>-1.5460810949052828E-3</v>
      </c>
      <c r="E370" s="5">
        <f t="shared" si="132"/>
        <v>0</v>
      </c>
      <c r="F370" s="44">
        <v>1795.546</v>
      </c>
      <c r="G370" s="45">
        <v>1795.546</v>
      </c>
      <c r="H370" s="48">
        <v>1197.8699999999999</v>
      </c>
      <c r="I370" s="42">
        <v>12.49</v>
      </c>
      <c r="J370" s="16">
        <f t="shared" si="126"/>
        <v>0.1249</v>
      </c>
      <c r="K370" s="16">
        <f t="shared" si="133"/>
        <v>4.4400768217599071E-2</v>
      </c>
      <c r="L370" s="51">
        <f>VLOOKUP(A370,LIBOR!$A$3:B2465,2,1)</f>
        <v>3.3014299999999999</v>
      </c>
      <c r="M370">
        <v>148928.39000000001</v>
      </c>
      <c r="N370" s="2">
        <v>151435.56</v>
      </c>
      <c r="O370" s="16">
        <f t="shared" si="129"/>
        <v>5.997624005540433E-6</v>
      </c>
      <c r="P370" s="16">
        <f t="shared" si="120"/>
        <v>8.0499231782400926E-2</v>
      </c>
      <c r="Q370" s="2">
        <f t="shared" si="130"/>
        <v>11.831999999999999</v>
      </c>
      <c r="R370" s="2">
        <f t="shared" si="131"/>
        <v>11.772000000000002</v>
      </c>
      <c r="S370" s="16">
        <f t="shared" si="121"/>
        <v>1</v>
      </c>
      <c r="T370" s="16">
        <f t="shared" si="122"/>
        <v>0</v>
      </c>
      <c r="U370" s="16">
        <f>VLOOKUP(P370,Table!$D$6:$G$15,MATCH(VALUE(T370)&amp;"E",Table!$D$5:$G$5,0),1)*IF(Y370=1,0,1)</f>
        <v>0.97499999999999998</v>
      </c>
      <c r="V370" s="16">
        <f t="shared" si="123"/>
        <v>2.5000000000000022E-2</v>
      </c>
      <c r="W370" s="16">
        <f t="shared" si="136"/>
        <v>90935.703743100297</v>
      </c>
      <c r="X370" s="16">
        <f t="shared" si="124"/>
        <v>-4.1147666589508303E-3</v>
      </c>
      <c r="Y370" s="16">
        <f t="shared" si="137"/>
        <v>0</v>
      </c>
      <c r="Z370" s="16">
        <f t="shared" si="125"/>
        <v>0</v>
      </c>
      <c r="AA370" s="16">
        <f t="shared" si="134"/>
        <v>0</v>
      </c>
      <c r="AB370" s="2">
        <f t="shared" si="138"/>
        <v>95401.55372112093</v>
      </c>
      <c r="AE370" s="16" t="str">
        <f t="shared" si="135"/>
        <v/>
      </c>
      <c r="AG370" s="16">
        <f t="shared" ref="AG370:AG433" si="141">AB370/AG$2</f>
        <v>51.323340219539922</v>
      </c>
      <c r="AH370" s="24">
        <f t="shared" si="139"/>
        <v>54.003289583427296</v>
      </c>
      <c r="AL370" s="2">
        <f t="shared" ref="AL370:AL433" si="142">IF(AH370&gt;AL369,AH370,AL369)</f>
        <v>58.471068427244184</v>
      </c>
      <c r="AM370" s="27">
        <f t="shared" ref="AM370:AM433" si="143">AH370/AL370-1</f>
        <v>-7.6410077051630498E-2</v>
      </c>
      <c r="AN370" s="35">
        <v>0</v>
      </c>
      <c r="AP370" s="2" t="str">
        <f t="shared" si="140"/>
        <v/>
      </c>
    </row>
    <row r="371" spans="1:42" x14ac:dyDescent="0.25">
      <c r="A371" s="49">
        <v>38541</v>
      </c>
      <c r="B371" s="47">
        <v>1211.8599999999999</v>
      </c>
      <c r="C371" s="27">
        <f t="shared" si="127"/>
        <v>1.1679063671349965E-2</v>
      </c>
      <c r="D371" s="27">
        <f t="shared" si="128"/>
        <v>1.7233870187396083E-2</v>
      </c>
      <c r="E371" s="5">
        <f t="shared" si="132"/>
        <v>0</v>
      </c>
      <c r="F371" s="44">
        <v>1816.519</v>
      </c>
      <c r="G371" s="45">
        <v>1816.519</v>
      </c>
      <c r="H371" s="48">
        <v>1211.8599999999999</v>
      </c>
      <c r="I371" s="42">
        <v>11.45</v>
      </c>
      <c r="J371" s="16">
        <f t="shared" si="126"/>
        <v>0.11449999999999999</v>
      </c>
      <c r="K371" s="16">
        <f t="shared" si="133"/>
        <v>3.3684958821040986E-2</v>
      </c>
      <c r="L371" s="51">
        <f>VLOOKUP(A371,LIBOR!$A$3:B2466,2,1)</f>
        <v>3.29</v>
      </c>
      <c r="M371">
        <v>144671.31</v>
      </c>
      <c r="N371" s="2">
        <v>147093.53</v>
      </c>
      <c r="O371" s="16">
        <f t="shared" si="129"/>
        <v>1.3482437329991311E-4</v>
      </c>
      <c r="P371" s="16">
        <f t="shared" si="120"/>
        <v>8.0815041178959005E-2</v>
      </c>
      <c r="Q371" s="2">
        <f t="shared" si="130"/>
        <v>11.976000000000001</v>
      </c>
      <c r="R371" s="2">
        <f t="shared" si="131"/>
        <v>11.761500000000002</v>
      </c>
      <c r="S371" s="16">
        <f t="shared" si="121"/>
        <v>1</v>
      </c>
      <c r="T371" s="16">
        <f t="shared" si="122"/>
        <v>0</v>
      </c>
      <c r="U371" s="16">
        <f>VLOOKUP(P371,Table!$D$6:$G$15,MATCH(VALUE(T371)&amp;"E",Table!$D$5:$G$5,0),1)*IF(Y371=1,0,1)</f>
        <v>0.97499999999999998</v>
      </c>
      <c r="V371" s="16">
        <f t="shared" si="123"/>
        <v>2.5000000000000022E-2</v>
      </c>
      <c r="W371" s="16">
        <f t="shared" si="136"/>
        <v>91906.012762611586</v>
      </c>
      <c r="X371" s="16">
        <f t="shared" si="124"/>
        <v>-1.5567036014587643E-3</v>
      </c>
      <c r="Y371" s="16">
        <f t="shared" si="137"/>
        <v>0</v>
      </c>
      <c r="Z371" s="16">
        <f t="shared" si="125"/>
        <v>0</v>
      </c>
      <c r="AA371" s="16">
        <f t="shared" si="134"/>
        <v>0</v>
      </c>
      <c r="AB371" s="2">
        <f t="shared" si="138"/>
        <v>96419.863869592606</v>
      </c>
      <c r="AE371" s="16" t="str">
        <f t="shared" si="135"/>
        <v/>
      </c>
      <c r="AG371" s="16">
        <f t="shared" si="141"/>
        <v>51.871162305874051</v>
      </c>
      <c r="AH371" s="24">
        <f t="shared" si="139"/>
        <v>54.578296711730225</v>
      </c>
      <c r="AL371" s="2">
        <f t="shared" si="142"/>
        <v>58.471068427244184</v>
      </c>
      <c r="AM371" s="27">
        <f t="shared" si="143"/>
        <v>-6.6576031877333519E-2</v>
      </c>
      <c r="AN371" s="35">
        <v>0</v>
      </c>
      <c r="AP371" s="2" t="str">
        <f t="shared" si="140"/>
        <v/>
      </c>
    </row>
    <row r="372" spans="1:42" x14ac:dyDescent="0.25">
      <c r="A372" s="49">
        <v>38544</v>
      </c>
      <c r="B372" s="47">
        <v>1219.44</v>
      </c>
      <c r="C372" s="27">
        <f t="shared" si="127"/>
        <v>6.2548479197268581E-3</v>
      </c>
      <c r="D372" s="27">
        <f t="shared" si="128"/>
        <v>2.0878190377610406E-2</v>
      </c>
      <c r="E372" s="5">
        <f t="shared" si="132"/>
        <v>0</v>
      </c>
      <c r="F372" s="44">
        <v>1827.9069999999999</v>
      </c>
      <c r="G372" s="45">
        <v>1827.9069999999999</v>
      </c>
      <c r="H372" s="48">
        <v>1219.44</v>
      </c>
      <c r="I372" s="42">
        <v>11.28</v>
      </c>
      <c r="J372" s="16">
        <f t="shared" si="126"/>
        <v>0.1128</v>
      </c>
      <c r="K372" s="16">
        <f t="shared" si="133"/>
        <v>2.2939422102245463E-2</v>
      </c>
      <c r="L372" s="51">
        <f>VLOOKUP(A372,LIBOR!$A$3:B2467,2,1)</f>
        <v>3.2912499999999998</v>
      </c>
      <c r="M372">
        <v>142617.99</v>
      </c>
      <c r="N372" s="2">
        <v>144967.12</v>
      </c>
      <c r="O372" s="16">
        <f t="shared" si="129"/>
        <v>3.8879808451850981E-5</v>
      </c>
      <c r="P372" s="16">
        <f t="shared" si="120"/>
        <v>8.9860577897754534E-2</v>
      </c>
      <c r="Q372" s="2">
        <f t="shared" si="130"/>
        <v>11.857999999999999</v>
      </c>
      <c r="R372" s="2">
        <f t="shared" si="131"/>
        <v>11.73</v>
      </c>
      <c r="S372" s="16">
        <f t="shared" si="121"/>
        <v>1</v>
      </c>
      <c r="T372" s="16">
        <f t="shared" si="122"/>
        <v>0</v>
      </c>
      <c r="U372" s="16">
        <f>VLOOKUP(P372,Table!$D$6:$G$15,MATCH(VALUE(T372)&amp;"E",Table!$D$5:$G$5,0),1)*IF(Y372=1,0,1)</f>
        <v>0.97499999999999998</v>
      </c>
      <c r="V372" s="16">
        <f t="shared" si="123"/>
        <v>2.5000000000000022E-2</v>
      </c>
      <c r="W372" s="16">
        <f t="shared" si="136"/>
        <v>92433.284203979012</v>
      </c>
      <c r="X372" s="16">
        <f t="shared" si="124"/>
        <v>1.603866101392537E-2</v>
      </c>
      <c r="Y372" s="16">
        <f t="shared" si="137"/>
        <v>0</v>
      </c>
      <c r="Z372" s="16">
        <f t="shared" si="125"/>
        <v>0</v>
      </c>
      <c r="AA372" s="16">
        <f t="shared" si="134"/>
        <v>0</v>
      </c>
      <c r="AB372" s="2">
        <f t="shared" si="138"/>
        <v>96975.008957441969</v>
      </c>
      <c r="AE372" s="16" t="str">
        <f t="shared" si="135"/>
        <v/>
      </c>
      <c r="AG372" s="16">
        <f t="shared" si="141"/>
        <v>52.169814676863595</v>
      </c>
      <c r="AH372" s="24">
        <f t="shared" si="139"/>
        <v>54.888249607919469</v>
      </c>
      <c r="AL372" s="2">
        <f t="shared" si="142"/>
        <v>58.471068427244184</v>
      </c>
      <c r="AM372" s="27">
        <f t="shared" si="143"/>
        <v>-6.1275070144867105E-2</v>
      </c>
      <c r="AN372" s="35">
        <v>0</v>
      </c>
      <c r="AP372" s="2" t="str">
        <f t="shared" si="140"/>
        <v/>
      </c>
    </row>
    <row r="373" spans="1:42" x14ac:dyDescent="0.25">
      <c r="A373" s="49">
        <v>38545</v>
      </c>
      <c r="B373" s="47">
        <v>1222.21</v>
      </c>
      <c r="C373" s="27">
        <f t="shared" si="127"/>
        <v>2.2715344748409638E-3</v>
      </c>
      <c r="D373" s="27">
        <f t="shared" si="128"/>
        <v>1.4317133847461583E-2</v>
      </c>
      <c r="E373" s="5">
        <f t="shared" si="132"/>
        <v>0</v>
      </c>
      <c r="F373" s="44">
        <v>1832.1479999999999</v>
      </c>
      <c r="G373" s="45">
        <v>1832.1479999999999</v>
      </c>
      <c r="H373" s="48">
        <v>1222.21</v>
      </c>
      <c r="I373" s="42">
        <v>10.95</v>
      </c>
      <c r="J373" s="16">
        <f t="shared" si="126"/>
        <v>0.10949999999999999</v>
      </c>
      <c r="K373" s="16">
        <f t="shared" si="133"/>
        <v>1.7486123863681743E-2</v>
      </c>
      <c r="L373" s="51">
        <f>VLOOKUP(A373,LIBOR!$A$3:B2468,2,1)</f>
        <v>3.2881300000000002</v>
      </c>
      <c r="M373">
        <v>140835.4</v>
      </c>
      <c r="N373" s="2">
        <v>143142.49</v>
      </c>
      <c r="O373" s="16">
        <f t="shared" si="129"/>
        <v>5.1481724056318881E-6</v>
      </c>
      <c r="P373" s="16">
        <f t="shared" si="120"/>
        <v>9.2013876136318243E-2</v>
      </c>
      <c r="Q373" s="2">
        <f t="shared" si="130"/>
        <v>11.834</v>
      </c>
      <c r="R373" s="2">
        <f t="shared" si="131"/>
        <v>11.696000000000002</v>
      </c>
      <c r="S373" s="16">
        <f t="shared" si="121"/>
        <v>1</v>
      </c>
      <c r="T373" s="16">
        <f t="shared" si="122"/>
        <v>0</v>
      </c>
      <c r="U373" s="16">
        <f>VLOOKUP(P373,Table!$D$6:$G$15,MATCH(VALUE(T373)&amp;"E",Table!$D$5:$G$5,0),1)*IF(Y373=1,0,1)</f>
        <v>0.97499999999999998</v>
      </c>
      <c r="V373" s="16">
        <f t="shared" si="123"/>
        <v>2.5000000000000022E-2</v>
      </c>
      <c r="W373" s="16">
        <f t="shared" si="136"/>
        <v>92608.915151162204</v>
      </c>
      <c r="X373" s="16">
        <f t="shared" si="124"/>
        <v>1.930477217891724E-2</v>
      </c>
      <c r="Y373" s="16">
        <f t="shared" si="137"/>
        <v>0</v>
      </c>
      <c r="Z373" s="16">
        <f t="shared" si="125"/>
        <v>0</v>
      </c>
      <c r="AA373" s="16">
        <f t="shared" si="134"/>
        <v>0</v>
      </c>
      <c r="AB373" s="2">
        <f t="shared" si="138"/>
        <v>97164.077259641999</v>
      </c>
      <c r="AE373" s="16" t="str">
        <f t="shared" si="135"/>
        <v/>
      </c>
      <c r="AG373" s="16">
        <f t="shared" si="141"/>
        <v>52.271528081101316</v>
      </c>
      <c r="AH373" s="24">
        <f t="shared" si="139"/>
        <v>54.993831652621211</v>
      </c>
      <c r="AL373" s="2">
        <f t="shared" si="142"/>
        <v>58.471068427244184</v>
      </c>
      <c r="AM373" s="27">
        <f t="shared" si="143"/>
        <v>-5.9469355839627203E-2</v>
      </c>
      <c r="AN373" s="35">
        <v>0</v>
      </c>
      <c r="AP373" s="2" t="str">
        <f t="shared" si="140"/>
        <v/>
      </c>
    </row>
    <row r="374" spans="1:42" x14ac:dyDescent="0.25">
      <c r="A374" s="49">
        <v>38546</v>
      </c>
      <c r="B374" s="47">
        <v>1223.29</v>
      </c>
      <c r="C374" s="27">
        <f t="shared" si="127"/>
        <v>8.8364520008821223E-4</v>
      </c>
      <c r="D374" s="27">
        <f t="shared" si="128"/>
        <v>2.3541097224464069E-2</v>
      </c>
      <c r="E374" s="5">
        <f t="shared" si="132"/>
        <v>0</v>
      </c>
      <c r="F374" s="44">
        <v>1833.9780000000001</v>
      </c>
      <c r="G374" s="45">
        <v>1833.9780000000001</v>
      </c>
      <c r="H374" s="48">
        <v>1223.29</v>
      </c>
      <c r="I374" s="42">
        <v>10.84</v>
      </c>
      <c r="J374" s="16">
        <f t="shared" si="126"/>
        <v>0.1084</v>
      </c>
      <c r="K374" s="16">
        <f t="shared" si="133"/>
        <v>1.7776292923956216E-2</v>
      </c>
      <c r="L374" s="51">
        <f>VLOOKUP(A374,LIBOR!$A$3:B2469,2,1)</f>
        <v>3.29</v>
      </c>
      <c r="M374">
        <v>138340.1</v>
      </c>
      <c r="N374" s="2">
        <v>140593.79999999999</v>
      </c>
      <c r="O374" s="16">
        <f t="shared" si="129"/>
        <v>7.8013942241997092E-7</v>
      </c>
      <c r="P374" s="16">
        <f t="shared" si="120"/>
        <v>9.062370707604378E-2</v>
      </c>
      <c r="Q374" s="2">
        <f t="shared" si="130"/>
        <v>11.687999999999999</v>
      </c>
      <c r="R374" s="2">
        <f t="shared" si="131"/>
        <v>11.661</v>
      </c>
      <c r="S374" s="16">
        <f t="shared" si="121"/>
        <v>1</v>
      </c>
      <c r="T374" s="16">
        <f t="shared" si="122"/>
        <v>0</v>
      </c>
      <c r="U374" s="16">
        <f>VLOOKUP(P374,Table!$D$6:$G$15,MATCH(VALUE(T374)&amp;"E",Table!$D$5:$G$5,0),1)*IF(Y374=1,0,1)</f>
        <v>0.97499999999999998</v>
      </c>
      <c r="V374" s="16">
        <f t="shared" si="123"/>
        <v>2.5000000000000022E-2</v>
      </c>
      <c r="W374" s="16">
        <f t="shared" si="136"/>
        <v>92647.479581515858</v>
      </c>
      <c r="X374" s="16">
        <f t="shared" si="124"/>
        <v>1.2958277876428115E-2</v>
      </c>
      <c r="Y374" s="16">
        <f t="shared" si="137"/>
        <v>0</v>
      </c>
      <c r="Z374" s="16">
        <f t="shared" si="125"/>
        <v>0</v>
      </c>
      <c r="AA374" s="16">
        <f t="shared" si="134"/>
        <v>0</v>
      </c>
      <c r="AB374" s="2">
        <f t="shared" si="138"/>
        <v>97215.662713045618</v>
      </c>
      <c r="AE374" s="16" t="str">
        <f t="shared" si="135"/>
        <v/>
      </c>
      <c r="AG374" s="16">
        <f t="shared" si="141"/>
        <v>52.299279597425176</v>
      </c>
      <c r="AH374" s="24">
        <f t="shared" si="139"/>
        <v>55.021596362963159</v>
      </c>
      <c r="AL374" s="2">
        <f t="shared" si="142"/>
        <v>58.471068427244184</v>
      </c>
      <c r="AM374" s="27">
        <f t="shared" si="143"/>
        <v>-5.8994510568474046E-2</v>
      </c>
      <c r="AN374" s="35">
        <v>0</v>
      </c>
      <c r="AP374" s="2" t="str">
        <f t="shared" si="140"/>
        <v/>
      </c>
    </row>
    <row r="375" spans="1:42" x14ac:dyDescent="0.25">
      <c r="A375" s="49">
        <v>38547</v>
      </c>
      <c r="B375" s="47">
        <v>1226.5</v>
      </c>
      <c r="C375" s="27">
        <f t="shared" si="127"/>
        <v>2.6240711523841664E-3</v>
      </c>
      <c r="D375" s="27">
        <f t="shared" si="128"/>
        <v>2.3713162418390166E-2</v>
      </c>
      <c r="E375" s="5">
        <f t="shared" si="132"/>
        <v>0</v>
      </c>
      <c r="F375" s="44">
        <v>1838.798</v>
      </c>
      <c r="G375" s="45">
        <v>1838.798</v>
      </c>
      <c r="H375" s="48">
        <v>1226.5</v>
      </c>
      <c r="I375" s="42">
        <v>10.81</v>
      </c>
      <c r="J375" s="16">
        <f t="shared" si="126"/>
        <v>0.1081</v>
      </c>
      <c r="K375" s="16">
        <f t="shared" si="133"/>
        <v>1.7776780368897752E-2</v>
      </c>
      <c r="L375" s="51">
        <f>VLOOKUP(A375,LIBOR!$A$3:B2470,2,1)</f>
        <v>3.2949999999999999</v>
      </c>
      <c r="M375">
        <v>136457.20000000001</v>
      </c>
      <c r="N375" s="2">
        <v>138667.93</v>
      </c>
      <c r="O375" s="16">
        <f t="shared" si="129"/>
        <v>6.8677240753618454E-6</v>
      </c>
      <c r="P375" s="16">
        <f t="shared" si="120"/>
        <v>9.032321963110225E-2</v>
      </c>
      <c r="Q375" s="2">
        <f t="shared" si="130"/>
        <v>11.402000000000001</v>
      </c>
      <c r="R375" s="2">
        <f t="shared" si="131"/>
        <v>11.6135</v>
      </c>
      <c r="S375" s="16">
        <f t="shared" si="121"/>
        <v>-1</v>
      </c>
      <c r="T375" s="16">
        <f t="shared" si="122"/>
        <v>0</v>
      </c>
      <c r="U375" s="16">
        <f>VLOOKUP(P375,Table!$D$6:$G$15,MATCH(VALUE(T375)&amp;"E",Table!$D$5:$G$5,0),1)*IF(Y375=1,0,1)</f>
        <v>0.97499999999999998</v>
      </c>
      <c r="V375" s="16">
        <f t="shared" si="123"/>
        <v>2.5000000000000022E-2</v>
      </c>
      <c r="W375" s="16">
        <f t="shared" si="136"/>
        <v>92852.787925490135</v>
      </c>
      <c r="X375" s="16">
        <f t="shared" si="124"/>
        <v>2.1441008032845765E-2</v>
      </c>
      <c r="Y375" s="16">
        <f t="shared" si="137"/>
        <v>0</v>
      </c>
      <c r="Z375" s="16">
        <f t="shared" si="125"/>
        <v>0</v>
      </c>
      <c r="AA375" s="16">
        <f t="shared" si="134"/>
        <v>0</v>
      </c>
      <c r="AB375" s="2">
        <f t="shared" si="138"/>
        <v>97431.694978921485</v>
      </c>
      <c r="AE375" s="16" t="str">
        <f t="shared" si="135"/>
        <v/>
      </c>
      <c r="AG375" s="16">
        <f t="shared" si="141"/>
        <v>52.415498852222179</v>
      </c>
      <c r="AH375" s="24">
        <f t="shared" si="139"/>
        <v>55.142429888156457</v>
      </c>
      <c r="AL375" s="2">
        <f t="shared" si="142"/>
        <v>58.471068427244184</v>
      </c>
      <c r="AM375" s="27">
        <f t="shared" si="143"/>
        <v>-5.6927958195762574E-2</v>
      </c>
      <c r="AN375" s="35">
        <v>0</v>
      </c>
      <c r="AP375" s="2" t="str">
        <f t="shared" si="140"/>
        <v/>
      </c>
    </row>
    <row r="376" spans="1:42" x14ac:dyDescent="0.25">
      <c r="A376" s="49">
        <v>38548</v>
      </c>
      <c r="B376" s="47">
        <v>1227.92</v>
      </c>
      <c r="C376" s="27">
        <f t="shared" si="127"/>
        <v>1.1577660008152968E-3</v>
      </c>
      <c r="D376" s="27">
        <f t="shared" si="128"/>
        <v>1.3191864747855497E-2</v>
      </c>
      <c r="E376" s="5">
        <f t="shared" si="132"/>
        <v>0</v>
      </c>
      <c r="F376" s="44">
        <v>1840.931</v>
      </c>
      <c r="G376" s="45">
        <v>1840.931</v>
      </c>
      <c r="H376" s="48">
        <v>1227.92</v>
      </c>
      <c r="I376" s="42">
        <v>10.33</v>
      </c>
      <c r="J376" s="16">
        <f t="shared" si="126"/>
        <v>0.1033</v>
      </c>
      <c r="K376" s="16">
        <f t="shared" si="133"/>
        <v>1.2865053712683636E-2</v>
      </c>
      <c r="L376" s="51">
        <f>VLOOKUP(A376,LIBOR!$A$3:B2471,2,1)</f>
        <v>3.3237500000000004</v>
      </c>
      <c r="M376">
        <v>135248.85999999999</v>
      </c>
      <c r="N376" s="2">
        <v>137427.89000000001</v>
      </c>
      <c r="O376" s="16">
        <f t="shared" si="129"/>
        <v>1.3388718627672414E-6</v>
      </c>
      <c r="P376" s="16">
        <f t="shared" ref="P376:P439" si="144">SQRT(252*SUM(O354:O375)/22)</f>
        <v>9.0434946287316367E-2</v>
      </c>
      <c r="Q376" s="2">
        <f t="shared" si="130"/>
        <v>11.065999999999999</v>
      </c>
      <c r="R376" s="2">
        <f t="shared" si="131"/>
        <v>11.581</v>
      </c>
      <c r="S376" s="16">
        <f t="shared" ref="S376:S439" si="145">IF(Q376&gt;=R376,1,-1)</f>
        <v>-1</v>
      </c>
      <c r="T376" s="16">
        <f t="shared" ref="T376:T439" si="146">IF(SUM(S367:S376)=-10,-1,IF(SUM(S367:S376)&lt;10,0,1))</f>
        <v>0</v>
      </c>
      <c r="U376" s="16">
        <f>VLOOKUP(P376,Table!$D$6:$G$15,MATCH(VALUE(T376)&amp;"E",Table!$D$5:$G$5,0),1)*IF(Y376=1,0,1)</f>
        <v>0.97499999999999998</v>
      </c>
      <c r="V376" s="16">
        <f t="shared" ref="V376:V439" si="147">(1-U376)*IF(Y376=1,0,1)</f>
        <v>2.5000000000000022E-2</v>
      </c>
      <c r="W376" s="16">
        <f t="shared" si="136"/>
        <v>92936.843745924576</v>
      </c>
      <c r="X376" s="16">
        <f t="shared" ref="X376:X439" si="148">W375/W370-1</f>
        <v>2.1081754508721184E-2</v>
      </c>
      <c r="Y376" s="16">
        <f t="shared" si="137"/>
        <v>0</v>
      </c>
      <c r="Z376" s="16">
        <f t="shared" ref="Z376:Z439" si="149">Y376*20</f>
        <v>0</v>
      </c>
      <c r="AA376" s="16">
        <f t="shared" si="134"/>
        <v>0</v>
      </c>
      <c r="AB376" s="2">
        <f t="shared" si="138"/>
        <v>97520.320785856253</v>
      </c>
      <c r="AE376" s="16" t="str">
        <f t="shared" si="135"/>
        <v/>
      </c>
      <c r="AG376" s="16">
        <f t="shared" si="141"/>
        <v>52.463177032127312</v>
      </c>
      <c r="AH376" s="24">
        <f t="shared" si="139"/>
        <v>55.19115201932226</v>
      </c>
      <c r="AL376" s="2">
        <f t="shared" si="142"/>
        <v>58.471068427244184</v>
      </c>
      <c r="AM376" s="27">
        <f t="shared" si="143"/>
        <v>-5.6094689153887045E-2</v>
      </c>
      <c r="AN376" s="35">
        <v>0</v>
      </c>
      <c r="AP376" s="2" t="str">
        <f t="shared" si="140"/>
        <v/>
      </c>
    </row>
    <row r="377" spans="1:42" x14ac:dyDescent="0.25">
      <c r="A377" s="49">
        <v>38551</v>
      </c>
      <c r="B377" s="47">
        <v>1221.1300000000001</v>
      </c>
      <c r="C377" s="27">
        <f t="shared" si="127"/>
        <v>-5.5296762004038991E-3</v>
      </c>
      <c r="D377" s="27">
        <f t="shared" si="128"/>
        <v>1.4073406277247402E-3</v>
      </c>
      <c r="E377" s="5">
        <f t="shared" si="132"/>
        <v>0</v>
      </c>
      <c r="F377" s="44">
        <v>1830.749</v>
      </c>
      <c r="G377" s="45">
        <v>1830.749</v>
      </c>
      <c r="H377" s="48">
        <v>1221.1300000000001</v>
      </c>
      <c r="I377" s="42">
        <v>10.77</v>
      </c>
      <c r="J377" s="16">
        <f t="shared" si="126"/>
        <v>0.10769999999999999</v>
      </c>
      <c r="K377" s="16">
        <f t="shared" si="133"/>
        <v>1.759914933871054E-2</v>
      </c>
      <c r="L377" s="51">
        <f>VLOOKUP(A377,LIBOR!$A$3:B2472,2,1)</f>
        <v>3.2968799999999998</v>
      </c>
      <c r="M377">
        <v>134891.70000000001</v>
      </c>
      <c r="N377" s="2">
        <v>137028.93</v>
      </c>
      <c r="O377" s="16">
        <f t="shared" si="129"/>
        <v>3.0747262942147197E-5</v>
      </c>
      <c r="P377" s="16">
        <f t="shared" si="144"/>
        <v>9.010085066128945E-2</v>
      </c>
      <c r="Q377" s="2">
        <f t="shared" si="130"/>
        <v>10.841999999999999</v>
      </c>
      <c r="R377" s="2">
        <f t="shared" si="131"/>
        <v>11.540000000000001</v>
      </c>
      <c r="S377" s="16">
        <f t="shared" si="145"/>
        <v>-1</v>
      </c>
      <c r="T377" s="16">
        <f t="shared" si="146"/>
        <v>0</v>
      </c>
      <c r="U377" s="16">
        <f>VLOOKUP(P377,Table!$D$6:$G$15,MATCH(VALUE(T377)&amp;"E",Table!$D$5:$G$5,0),1)*IF(Y377=1,0,1)</f>
        <v>0.97499999999999998</v>
      </c>
      <c r="V377" s="16">
        <f t="shared" si="147"/>
        <v>2.5000000000000022E-2</v>
      </c>
      <c r="W377" s="16">
        <f t="shared" si="136"/>
        <v>92429.035852250949</v>
      </c>
      <c r="X377" s="16">
        <f t="shared" si="148"/>
        <v>1.1216143017493074E-2</v>
      </c>
      <c r="Y377" s="16">
        <f t="shared" si="137"/>
        <v>0</v>
      </c>
      <c r="Z377" s="16">
        <f t="shared" si="149"/>
        <v>0</v>
      </c>
      <c r="AA377" s="16">
        <f t="shared" si="134"/>
        <v>0</v>
      </c>
      <c r="AB377" s="2">
        <f t="shared" si="138"/>
        <v>96987.992096227463</v>
      </c>
      <c r="AE377" s="16" t="str">
        <f t="shared" si="135"/>
        <v/>
      </c>
      <c r="AG377" s="16">
        <f t="shared" si="141"/>
        <v>52.176799238676431</v>
      </c>
      <c r="AH377" s="24">
        <f t="shared" si="139"/>
        <v>54.885597371420289</v>
      </c>
      <c r="AL377" s="2">
        <f t="shared" si="142"/>
        <v>58.471068427244184</v>
      </c>
      <c r="AM377" s="27">
        <f t="shared" si="143"/>
        <v>-6.1320429953923505E-2</v>
      </c>
      <c r="AN377" s="35">
        <v>0</v>
      </c>
      <c r="AP377" s="2" t="str">
        <f t="shared" si="140"/>
        <v/>
      </c>
    </row>
    <row r="378" spans="1:42" x14ac:dyDescent="0.25">
      <c r="A378" s="49">
        <v>38552</v>
      </c>
      <c r="B378" s="47">
        <v>1229.3499999999999</v>
      </c>
      <c r="C378" s="27">
        <f t="shared" si="127"/>
        <v>6.7314700318554799E-3</v>
      </c>
      <c r="D378" s="27">
        <f t="shared" si="128"/>
        <v>5.8672761847392563E-3</v>
      </c>
      <c r="E378" s="5">
        <f t="shared" si="132"/>
        <v>0</v>
      </c>
      <c r="F378" s="44">
        <v>1843.0740000000001</v>
      </c>
      <c r="G378" s="45">
        <v>1843.0740000000001</v>
      </c>
      <c r="H378" s="48">
        <v>1229.3499999999999</v>
      </c>
      <c r="I378" s="42">
        <v>10.45</v>
      </c>
      <c r="J378" s="16">
        <f t="shared" si="126"/>
        <v>0.1045</v>
      </c>
      <c r="K378" s="16">
        <f t="shared" si="133"/>
        <v>1.277135403987209E-2</v>
      </c>
      <c r="L378" s="51">
        <f>VLOOKUP(A378,LIBOR!$A$3:B2473,2,1)</f>
        <v>3.28938</v>
      </c>
      <c r="M378">
        <v>132640.29</v>
      </c>
      <c r="N378" s="2">
        <v>134729.54</v>
      </c>
      <c r="O378" s="16">
        <f t="shared" si="129"/>
        <v>4.5009538472177013E-5</v>
      </c>
      <c r="P378" s="16">
        <f t="shared" si="144"/>
        <v>9.1728645960127905E-2</v>
      </c>
      <c r="Q378" s="2">
        <f t="shared" si="130"/>
        <v>10.74</v>
      </c>
      <c r="R378" s="2">
        <f t="shared" si="131"/>
        <v>11.504500000000002</v>
      </c>
      <c r="S378" s="16">
        <f t="shared" si="145"/>
        <v>-1</v>
      </c>
      <c r="T378" s="16">
        <f t="shared" si="146"/>
        <v>0</v>
      </c>
      <c r="U378" s="16">
        <f>VLOOKUP(P378,Table!$D$6:$G$15,MATCH(VALUE(T378)&amp;"E",Table!$D$5:$G$5,0),1)*IF(Y378=1,0,1)</f>
        <v>0.97499999999999998</v>
      </c>
      <c r="V378" s="16">
        <f t="shared" si="147"/>
        <v>2.5000000000000022E-2</v>
      </c>
      <c r="W378" s="16">
        <f t="shared" si="136"/>
        <v>92996.889823174337</v>
      </c>
      <c r="X378" s="16">
        <f t="shared" si="148"/>
        <v>-4.5961276445516397E-5</v>
      </c>
      <c r="Y378" s="16">
        <f t="shared" si="137"/>
        <v>0</v>
      </c>
      <c r="Z378" s="16">
        <f t="shared" si="149"/>
        <v>0</v>
      </c>
      <c r="AA378" s="16">
        <f t="shared" si="134"/>
        <v>0</v>
      </c>
      <c r="AB378" s="2">
        <f t="shared" si="138"/>
        <v>97584.143270405912</v>
      </c>
      <c r="AE378" s="16" t="str">
        <f t="shared" si="135"/>
        <v/>
      </c>
      <c r="AG378" s="16">
        <f t="shared" si="141"/>
        <v>52.497511725436119</v>
      </c>
      <c r="AH378" s="24">
        <f t="shared" si="139"/>
        <v>55.221522580424114</v>
      </c>
      <c r="AL378" s="2">
        <f t="shared" si="142"/>
        <v>58.471068427244184</v>
      </c>
      <c r="AM378" s="27">
        <f t="shared" si="143"/>
        <v>-5.5575277384634969E-2</v>
      </c>
      <c r="AN378" s="35">
        <v>0</v>
      </c>
      <c r="AP378" s="2" t="str">
        <f t="shared" si="140"/>
        <v/>
      </c>
    </row>
    <row r="379" spans="1:42" x14ac:dyDescent="0.25">
      <c r="A379" s="49">
        <v>38553</v>
      </c>
      <c r="B379" s="47">
        <v>1235.2</v>
      </c>
      <c r="C379" s="27">
        <f t="shared" si="127"/>
        <v>4.7586122747793613E-3</v>
      </c>
      <c r="D379" s="27">
        <f t="shared" si="128"/>
        <v>9.7422432594304054E-3</v>
      </c>
      <c r="E379" s="5">
        <f t="shared" si="132"/>
        <v>0</v>
      </c>
      <c r="F379" s="44">
        <v>1852.0229999999999</v>
      </c>
      <c r="G379" s="45">
        <v>1852.0229999999999</v>
      </c>
      <c r="H379" s="48">
        <v>1235.2</v>
      </c>
      <c r="I379" s="42">
        <v>10.23</v>
      </c>
      <c r="J379" s="16">
        <f t="shared" si="126"/>
        <v>0.1023</v>
      </c>
      <c r="K379" s="16">
        <f t="shared" si="133"/>
        <v>8.6020218114757491E-3</v>
      </c>
      <c r="L379" s="51">
        <f>VLOOKUP(A379,LIBOR!$A$3:B2474,2,1)</f>
        <v>3.2549999999999994</v>
      </c>
      <c r="M379">
        <v>131497.9</v>
      </c>
      <c r="N379" s="2">
        <v>133557.04999999999</v>
      </c>
      <c r="O379" s="16">
        <f t="shared" si="129"/>
        <v>2.2537102918893783E-5</v>
      </c>
      <c r="P379" s="16">
        <f t="shared" si="144"/>
        <v>9.3697978188524253E-2</v>
      </c>
      <c r="Q379" s="2">
        <f t="shared" si="130"/>
        <v>10.64</v>
      </c>
      <c r="R379" s="2">
        <f t="shared" si="131"/>
        <v>11.453500000000002</v>
      </c>
      <c r="S379" s="16">
        <f t="shared" si="145"/>
        <v>-1</v>
      </c>
      <c r="T379" s="16">
        <f t="shared" si="146"/>
        <v>0</v>
      </c>
      <c r="U379" s="16">
        <f>VLOOKUP(P379,Table!$D$6:$G$15,MATCH(VALUE(T379)&amp;"E",Table!$D$5:$G$5,0),1)*IF(Y379=1,0,1)</f>
        <v>0.97499999999999998</v>
      </c>
      <c r="V379" s="16">
        <f t="shared" si="147"/>
        <v>2.5000000000000022E-2</v>
      </c>
      <c r="W379" s="16">
        <f t="shared" si="136"/>
        <v>93408.12981861383</v>
      </c>
      <c r="X379" s="16">
        <f t="shared" si="148"/>
        <v>4.1893879372072451E-3</v>
      </c>
      <c r="Y379" s="16">
        <f t="shared" si="137"/>
        <v>0</v>
      </c>
      <c r="Z379" s="16">
        <f t="shared" si="149"/>
        <v>0</v>
      </c>
      <c r="AA379" s="16">
        <f t="shared" si="134"/>
        <v>0</v>
      </c>
      <c r="AB379" s="2">
        <f t="shared" si="138"/>
        <v>98025.103663277405</v>
      </c>
      <c r="AE379" s="16" t="str">
        <f t="shared" si="135"/>
        <v/>
      </c>
      <c r="AG379" s="16">
        <f t="shared" si="141"/>
        <v>52.734735956949606</v>
      </c>
      <c r="AH379" s="24">
        <f t="shared" si="139"/>
        <v>55.469612225875991</v>
      </c>
      <c r="AL379" s="2">
        <f t="shared" si="142"/>
        <v>58.471068427244184</v>
      </c>
      <c r="AM379" s="27">
        <f t="shared" si="143"/>
        <v>-5.1332330366135159E-2</v>
      </c>
      <c r="AN379" s="35">
        <v>0</v>
      </c>
      <c r="AP379" s="2" t="str">
        <f t="shared" si="140"/>
        <v/>
      </c>
    </row>
    <row r="380" spans="1:42" x14ac:dyDescent="0.25">
      <c r="A380" s="49">
        <v>38554</v>
      </c>
      <c r="B380" s="47">
        <v>1227.04</v>
      </c>
      <c r="C380" s="27">
        <f t="shared" si="127"/>
        <v>-6.6062176165804232E-3</v>
      </c>
      <c r="D380" s="27">
        <f t="shared" si="128"/>
        <v>5.1195449046581576E-4</v>
      </c>
      <c r="E380" s="5">
        <f t="shared" si="132"/>
        <v>0</v>
      </c>
      <c r="F380" s="44">
        <v>1839.796</v>
      </c>
      <c r="G380" s="45">
        <v>1839.796</v>
      </c>
      <c r="H380" s="48">
        <v>1227.04</v>
      </c>
      <c r="I380" s="42">
        <v>10.97</v>
      </c>
      <c r="J380" s="16">
        <f t="shared" si="126"/>
        <v>0.10970000000000001</v>
      </c>
      <c r="K380" s="16">
        <f t="shared" si="133"/>
        <v>1.6117700118980671E-2</v>
      </c>
      <c r="L380" s="51">
        <f>VLOOKUP(A380,LIBOR!$A$3:B2475,2,1)</f>
        <v>3.2799999999999994</v>
      </c>
      <c r="M380">
        <v>130675.04</v>
      </c>
      <c r="N380" s="2">
        <v>132709.29999999999</v>
      </c>
      <c r="O380" s="16">
        <f t="shared" si="129"/>
        <v>4.3932176944823498E-5</v>
      </c>
      <c r="P380" s="16">
        <f t="shared" si="144"/>
        <v>9.3582299881019335E-2</v>
      </c>
      <c r="Q380" s="2">
        <f t="shared" si="130"/>
        <v>10.518000000000001</v>
      </c>
      <c r="R380" s="2">
        <f t="shared" si="131"/>
        <v>11.410999999999998</v>
      </c>
      <c r="S380" s="16">
        <f t="shared" si="145"/>
        <v>-1</v>
      </c>
      <c r="T380" s="16">
        <f t="shared" si="146"/>
        <v>0</v>
      </c>
      <c r="U380" s="16">
        <f>VLOOKUP(P380,Table!$D$6:$G$15,MATCH(VALUE(T380)&amp;"E",Table!$D$5:$G$5,0),1)*IF(Y380=1,0,1)</f>
        <v>0.97499999999999998</v>
      </c>
      <c r="V380" s="16">
        <f t="shared" si="147"/>
        <v>2.5000000000000022E-2</v>
      </c>
      <c r="W380" s="16">
        <f t="shared" si="136"/>
        <v>92791.659603100808</v>
      </c>
      <c r="X380" s="16">
        <f t="shared" si="148"/>
        <v>8.2101557487994636E-3</v>
      </c>
      <c r="Y380" s="16">
        <f t="shared" si="137"/>
        <v>0</v>
      </c>
      <c r="Z380" s="16">
        <f t="shared" si="149"/>
        <v>0</v>
      </c>
      <c r="AA380" s="16">
        <f t="shared" si="134"/>
        <v>0</v>
      </c>
      <c r="AB380" s="2">
        <f t="shared" si="138"/>
        <v>97378.788830456615</v>
      </c>
      <c r="AE380" s="16" t="str">
        <f t="shared" si="135"/>
        <v/>
      </c>
      <c r="AG380" s="16">
        <f t="shared" si="141"/>
        <v>52.387036839273151</v>
      </c>
      <c r="AH380" s="24">
        <f t="shared" si="139"/>
        <v>55.102446872813772</v>
      </c>
      <c r="AL380" s="2">
        <f t="shared" si="142"/>
        <v>58.471068427244184</v>
      </c>
      <c r="AM380" s="27">
        <f t="shared" si="143"/>
        <v>-5.7611766725658597E-2</v>
      </c>
      <c r="AN380" s="35">
        <v>0</v>
      </c>
      <c r="AP380" s="2" t="str">
        <f t="shared" si="140"/>
        <v/>
      </c>
    </row>
    <row r="381" spans="1:42" x14ac:dyDescent="0.25">
      <c r="A381" s="49">
        <v>38555</v>
      </c>
      <c r="B381" s="47">
        <v>1233.68</v>
      </c>
      <c r="C381" s="27">
        <f t="shared" si="127"/>
        <v>5.4113965314905865E-3</v>
      </c>
      <c r="D381" s="27">
        <f t="shared" si="128"/>
        <v>4.7655850211411055E-3</v>
      </c>
      <c r="E381" s="5">
        <f t="shared" si="132"/>
        <v>0</v>
      </c>
      <c r="F381" s="44">
        <v>1849.809</v>
      </c>
      <c r="G381" s="45">
        <v>1849.809</v>
      </c>
      <c r="H381" s="48">
        <v>1233.68</v>
      </c>
      <c r="I381" s="42">
        <v>10.52</v>
      </c>
      <c r="J381" s="16">
        <f t="shared" si="126"/>
        <v>0.1052</v>
      </c>
      <c r="K381" s="16">
        <f t="shared" si="133"/>
        <v>8.9963328164005263E-3</v>
      </c>
      <c r="L381" s="51">
        <f>VLOOKUP(A381,LIBOR!$A$3:B2476,2,1)</f>
        <v>3.2787499999999996</v>
      </c>
      <c r="M381">
        <v>128741.41</v>
      </c>
      <c r="N381" s="2">
        <v>130733.65</v>
      </c>
      <c r="O381" s="16">
        <f t="shared" si="129"/>
        <v>2.9125531546648571E-5</v>
      </c>
      <c r="P381" s="16">
        <f t="shared" si="144"/>
        <v>9.6203667183599476E-2</v>
      </c>
      <c r="Q381" s="2">
        <f t="shared" si="130"/>
        <v>10.55</v>
      </c>
      <c r="R381" s="2">
        <f t="shared" si="131"/>
        <v>11.407</v>
      </c>
      <c r="S381" s="16">
        <f t="shared" si="145"/>
        <v>-1</v>
      </c>
      <c r="T381" s="16">
        <f t="shared" si="146"/>
        <v>0</v>
      </c>
      <c r="U381" s="16">
        <f>VLOOKUP(P381,Table!$D$6:$G$15,MATCH(VALUE(T381)&amp;"E",Table!$D$5:$G$5,0),1)*IF(Y381=1,0,1)</f>
        <v>0.97499999999999998</v>
      </c>
      <c r="V381" s="16">
        <f t="shared" si="147"/>
        <v>2.5000000000000022E-2</v>
      </c>
      <c r="W381" s="16">
        <f t="shared" si="136"/>
        <v>93246.703904232942</v>
      </c>
      <c r="X381" s="16">
        <f t="shared" si="148"/>
        <v>-6.5833588581509783E-4</v>
      </c>
      <c r="Y381" s="16">
        <f t="shared" si="137"/>
        <v>0</v>
      </c>
      <c r="Z381" s="16">
        <f t="shared" si="149"/>
        <v>0</v>
      </c>
      <c r="AA381" s="16">
        <f t="shared" si="134"/>
        <v>0</v>
      </c>
      <c r="AB381" s="2">
        <f t="shared" si="138"/>
        <v>97859.495222558529</v>
      </c>
      <c r="AE381" s="16" t="str">
        <f t="shared" si="135"/>
        <v/>
      </c>
      <c r="AG381" s="16">
        <f t="shared" si="141"/>
        <v>52.645643295302939</v>
      </c>
      <c r="AH381" s="24">
        <f t="shared" si="139"/>
        <v>55.373016585950786</v>
      </c>
      <c r="AL381" s="2">
        <f t="shared" si="142"/>
        <v>58.471068427244184</v>
      </c>
      <c r="AM381" s="27">
        <f t="shared" si="143"/>
        <v>-5.298435490619291E-2</v>
      </c>
      <c r="AN381" s="35">
        <v>0</v>
      </c>
      <c r="AP381" s="2" t="str">
        <f t="shared" si="140"/>
        <v/>
      </c>
    </row>
    <row r="382" spans="1:42" x14ac:dyDescent="0.25">
      <c r="A382" s="49">
        <v>38558</v>
      </c>
      <c r="B382" s="47">
        <v>1229.03</v>
      </c>
      <c r="C382" s="27">
        <f t="shared" si="127"/>
        <v>-3.7692108164192328E-3</v>
      </c>
      <c r="D382" s="27">
        <f t="shared" si="128"/>
        <v>6.5260504051257717E-3</v>
      </c>
      <c r="E382" s="5">
        <f t="shared" si="132"/>
        <v>0</v>
      </c>
      <c r="F382" s="44">
        <v>1842.845</v>
      </c>
      <c r="G382" s="45">
        <v>1842.845</v>
      </c>
      <c r="H382" s="48">
        <v>1229.03</v>
      </c>
      <c r="I382" s="42">
        <v>11.1</v>
      </c>
      <c r="J382" s="16">
        <f t="shared" si="126"/>
        <v>0.111</v>
      </c>
      <c r="K382" s="16">
        <f t="shared" si="133"/>
        <v>1.3323774416030595E-2</v>
      </c>
      <c r="L382" s="51">
        <f>VLOOKUP(A382,LIBOR!$A$3:B2477,2,1)</f>
        <v>3.2887499999999998</v>
      </c>
      <c r="M382">
        <v>129602.05</v>
      </c>
      <c r="N382" s="2">
        <v>131572.38</v>
      </c>
      <c r="O382" s="16">
        <f t="shared" si="129"/>
        <v>1.4260684822703825E-5</v>
      </c>
      <c r="P382" s="16">
        <f t="shared" si="144"/>
        <v>9.7676225583969406E-2</v>
      </c>
      <c r="Q382" s="2">
        <f t="shared" si="130"/>
        <v>10.587999999999999</v>
      </c>
      <c r="R382" s="2">
        <f t="shared" si="131"/>
        <v>11.326499999999999</v>
      </c>
      <c r="S382" s="16">
        <f t="shared" si="145"/>
        <v>-1</v>
      </c>
      <c r="T382" s="16">
        <f t="shared" si="146"/>
        <v>0</v>
      </c>
      <c r="U382" s="16">
        <f>VLOOKUP(P382,Table!$D$6:$G$15,MATCH(VALUE(T382)&amp;"E",Table!$D$5:$G$5,0),1)*IF(Y382=1,0,1)</f>
        <v>0.97499999999999998</v>
      </c>
      <c r="V382" s="16">
        <f t="shared" si="147"/>
        <v>2.5000000000000022E-2</v>
      </c>
      <c r="W382" s="16">
        <f t="shared" si="136"/>
        <v>92918.979834565704</v>
      </c>
      <c r="X382" s="16">
        <f t="shared" si="148"/>
        <v>3.3340938407104836E-3</v>
      </c>
      <c r="Y382" s="16">
        <f t="shared" si="137"/>
        <v>0</v>
      </c>
      <c r="Z382" s="16">
        <f t="shared" si="149"/>
        <v>0</v>
      </c>
      <c r="AA382" s="16">
        <f t="shared" si="134"/>
        <v>0</v>
      </c>
      <c r="AB382" s="2">
        <f t="shared" si="138"/>
        <v>97516.647469000789</v>
      </c>
      <c r="AE382" s="16" t="str">
        <f t="shared" si="135"/>
        <v/>
      </c>
      <c r="AG382" s="16">
        <f t="shared" si="141"/>
        <v>52.461200891452933</v>
      </c>
      <c r="AH382" s="24">
        <f t="shared" si="139"/>
        <v>55.174710526453161</v>
      </c>
      <c r="AL382" s="2">
        <f t="shared" si="142"/>
        <v>58.471068427244184</v>
      </c>
      <c r="AM382" s="27">
        <f t="shared" si="143"/>
        <v>-5.6375879378580129E-2</v>
      </c>
      <c r="AN382" s="35">
        <v>0</v>
      </c>
      <c r="AP382" s="2" t="str">
        <f t="shared" si="140"/>
        <v/>
      </c>
    </row>
    <row r="383" spans="1:42" x14ac:dyDescent="0.25">
      <c r="A383" s="49">
        <v>38559</v>
      </c>
      <c r="B383" s="47">
        <v>1231.1600000000001</v>
      </c>
      <c r="C383" s="27">
        <f t="shared" si="127"/>
        <v>1.733074050267458E-3</v>
      </c>
      <c r="D383" s="27">
        <f t="shared" si="128"/>
        <v>1.5276544235377498E-3</v>
      </c>
      <c r="E383" s="5">
        <f t="shared" si="132"/>
        <v>0</v>
      </c>
      <c r="F383" s="44">
        <v>1846.037</v>
      </c>
      <c r="G383" s="45">
        <v>1846.037</v>
      </c>
      <c r="H383" s="48">
        <v>1231.1600000000001</v>
      </c>
      <c r="I383" s="42">
        <v>10.99</v>
      </c>
      <c r="J383" s="16">
        <f t="shared" si="126"/>
        <v>0.1099</v>
      </c>
      <c r="K383" s="16">
        <f t="shared" si="133"/>
        <v>1.139402109565274E-2</v>
      </c>
      <c r="L383" s="51">
        <f>VLOOKUP(A383,LIBOR!$A$3:B2478,2,1)</f>
        <v>3.2862499999999994</v>
      </c>
      <c r="M383">
        <v>130430.39999999999</v>
      </c>
      <c r="N383" s="2">
        <v>132401.04</v>
      </c>
      <c r="O383" s="16">
        <f t="shared" si="129"/>
        <v>2.998348553166348E-6</v>
      </c>
      <c r="P383" s="16">
        <f t="shared" si="144"/>
        <v>9.8505978904347258E-2</v>
      </c>
      <c r="Q383" s="2">
        <f t="shared" si="130"/>
        <v>10.654</v>
      </c>
      <c r="R383" s="2">
        <f t="shared" si="131"/>
        <v>11.272500000000001</v>
      </c>
      <c r="S383" s="16">
        <f t="shared" si="145"/>
        <v>-1</v>
      </c>
      <c r="T383" s="16">
        <f t="shared" si="146"/>
        <v>0</v>
      </c>
      <c r="U383" s="16">
        <f>VLOOKUP(P383,Table!$D$6:$G$15,MATCH(VALUE(T383)&amp;"E",Table!$D$5:$G$5,0),1)*IF(Y383=1,0,1)</f>
        <v>0.97499999999999998</v>
      </c>
      <c r="V383" s="16">
        <f t="shared" si="147"/>
        <v>2.5000000000000022E-2</v>
      </c>
      <c r="W383" s="16">
        <f t="shared" si="136"/>
        <v>93090.619816656079</v>
      </c>
      <c r="X383" s="16">
        <f t="shared" si="148"/>
        <v>5.3007583363515742E-3</v>
      </c>
      <c r="Y383" s="16">
        <f t="shared" si="137"/>
        <v>0</v>
      </c>
      <c r="Z383" s="16">
        <f t="shared" si="149"/>
        <v>0</v>
      </c>
      <c r="AA383" s="16">
        <f t="shared" si="134"/>
        <v>0</v>
      </c>
      <c r="AB383" s="2">
        <f t="shared" si="138"/>
        <v>97696.915674299904</v>
      </c>
      <c r="AE383" s="16" t="str">
        <f t="shared" si="135"/>
        <v/>
      </c>
      <c r="AG383" s="16">
        <f t="shared" si="141"/>
        <v>52.558180092214982</v>
      </c>
      <c r="AH383" s="24">
        <f t="shared" si="139"/>
        <v>55.27526718259098</v>
      </c>
      <c r="AL383" s="2">
        <f t="shared" si="142"/>
        <v>58.471068427244184</v>
      </c>
      <c r="AM383" s="27">
        <f t="shared" si="143"/>
        <v>-5.4656111656823159E-2</v>
      </c>
      <c r="AN383" s="35">
        <v>0</v>
      </c>
      <c r="AP383" s="2" t="str">
        <f t="shared" si="140"/>
        <v/>
      </c>
    </row>
    <row r="384" spans="1:42" x14ac:dyDescent="0.25">
      <c r="A384" s="49">
        <v>38560</v>
      </c>
      <c r="B384" s="47">
        <v>1236.79</v>
      </c>
      <c r="C384" s="27">
        <f t="shared" si="127"/>
        <v>4.5729230969167034E-3</v>
      </c>
      <c r="D384" s="27">
        <f t="shared" si="128"/>
        <v>1.3419652456750919E-3</v>
      </c>
      <c r="E384" s="5">
        <f t="shared" si="132"/>
        <v>0</v>
      </c>
      <c r="F384" s="44">
        <v>1854.7180000000001</v>
      </c>
      <c r="G384" s="45">
        <v>1854.7180000000001</v>
      </c>
      <c r="H384" s="48">
        <v>1236.79</v>
      </c>
      <c r="I384" s="42">
        <v>10.36</v>
      </c>
      <c r="J384" s="16">
        <f t="shared" si="126"/>
        <v>0.1036</v>
      </c>
      <c r="K384" s="16">
        <f t="shared" si="133"/>
        <v>1.206409934397136E-2</v>
      </c>
      <c r="L384" s="51">
        <f>VLOOKUP(A384,LIBOR!$A$3:B2479,2,1)</f>
        <v>3.2906300000000002</v>
      </c>
      <c r="M384">
        <v>129123.08</v>
      </c>
      <c r="N384" s="2">
        <v>131061.62</v>
      </c>
      <c r="O384" s="16">
        <f t="shared" si="129"/>
        <v>2.0816397589626988E-5</v>
      </c>
      <c r="P384" s="16">
        <f t="shared" si="144"/>
        <v>9.1535900656028638E-2</v>
      </c>
      <c r="Q384" s="2">
        <f t="shared" si="130"/>
        <v>10.762</v>
      </c>
      <c r="R384" s="2">
        <f t="shared" si="131"/>
        <v>11.196000000000002</v>
      </c>
      <c r="S384" s="16">
        <f t="shared" si="145"/>
        <v>-1</v>
      </c>
      <c r="T384" s="16">
        <f t="shared" si="146"/>
        <v>-1</v>
      </c>
      <c r="U384" s="16">
        <f>VLOOKUP(P384,Table!$D$6:$G$15,MATCH(VALUE(T384)&amp;"E",Table!$D$5:$G$5,0),1)*IF(Y384=1,0,1)</f>
        <v>0.97499999999999998</v>
      </c>
      <c r="V384" s="16">
        <f t="shared" si="147"/>
        <v>2.5000000000000022E-2</v>
      </c>
      <c r="W384" s="16">
        <f t="shared" si="136"/>
        <v>93482.130140391542</v>
      </c>
      <c r="X384" s="16">
        <f t="shared" si="148"/>
        <v>1.0078830986710585E-3</v>
      </c>
      <c r="Y384" s="16">
        <f t="shared" si="137"/>
        <v>0</v>
      </c>
      <c r="Z384" s="16">
        <f t="shared" si="149"/>
        <v>0</v>
      </c>
      <c r="AA384" s="16">
        <f t="shared" si="134"/>
        <v>0</v>
      </c>
      <c r="AB384" s="2">
        <f t="shared" si="138"/>
        <v>98120.369788443684</v>
      </c>
      <c r="AE384" s="16" t="str">
        <f t="shared" si="135"/>
        <v/>
      </c>
      <c r="AG384" s="16">
        <f t="shared" si="141"/>
        <v>52.785986440433334</v>
      </c>
      <c r="AH384" s="24">
        <f t="shared" si="139"/>
        <v>55.513405471549603</v>
      </c>
      <c r="AL384" s="2">
        <f t="shared" si="142"/>
        <v>58.471068427244184</v>
      </c>
      <c r="AM384" s="27">
        <f t="shared" si="143"/>
        <v>-5.05833574663479E-2</v>
      </c>
      <c r="AN384" s="35">
        <v>0</v>
      </c>
      <c r="AP384" s="2" t="str">
        <f t="shared" si="140"/>
        <v/>
      </c>
    </row>
    <row r="385" spans="1:42" x14ac:dyDescent="0.25">
      <c r="A385" s="49">
        <v>38561</v>
      </c>
      <c r="B385" s="47">
        <v>1243.72</v>
      </c>
      <c r="C385" s="27">
        <f t="shared" si="127"/>
        <v>5.6032147737288263E-3</v>
      </c>
      <c r="D385" s="27">
        <f t="shared" si="128"/>
        <v>1.3551397635984341E-2</v>
      </c>
      <c r="E385" s="5">
        <f t="shared" si="132"/>
        <v>0</v>
      </c>
      <c r="F385" s="44">
        <v>1865.6369999999999</v>
      </c>
      <c r="G385" s="45">
        <v>1865.6369999999999</v>
      </c>
      <c r="H385" s="48">
        <v>1243.72</v>
      </c>
      <c r="I385" s="42">
        <v>10.52</v>
      </c>
      <c r="J385" s="16">
        <f t="shared" si="126"/>
        <v>0.1052</v>
      </c>
      <c r="K385" s="16">
        <f t="shared" si="133"/>
        <v>1.6062338901727771E-2</v>
      </c>
      <c r="L385" s="51">
        <f>VLOOKUP(A385,LIBOR!$A$3:B2480,2,1)</f>
        <v>3.2925000000000004</v>
      </c>
      <c r="M385">
        <v>127323.66</v>
      </c>
      <c r="N385" s="2">
        <v>129222.95</v>
      </c>
      <c r="O385" s="16">
        <f t="shared" si="129"/>
        <v>3.122099616910117E-5</v>
      </c>
      <c r="P385" s="16">
        <f t="shared" si="144"/>
        <v>8.9137661098272231E-2</v>
      </c>
      <c r="Q385" s="2">
        <f t="shared" si="130"/>
        <v>10.788</v>
      </c>
      <c r="R385" s="2">
        <f t="shared" si="131"/>
        <v>11.135</v>
      </c>
      <c r="S385" s="16">
        <f t="shared" si="145"/>
        <v>-1</v>
      </c>
      <c r="T385" s="16">
        <f t="shared" si="146"/>
        <v>-1</v>
      </c>
      <c r="U385" s="16">
        <f>VLOOKUP(P385,Table!$D$6:$G$15,MATCH(VALUE(T385)&amp;"E",Table!$D$5:$G$5,0),1)*IF(Y385=1,0,1)</f>
        <v>0.97499999999999998</v>
      </c>
      <c r="V385" s="16">
        <f t="shared" si="147"/>
        <v>2.5000000000000022E-2</v>
      </c>
      <c r="W385" s="16">
        <f t="shared" si="136"/>
        <v>93960.048945168353</v>
      </c>
      <c r="X385" s="16">
        <f t="shared" si="148"/>
        <v>7.9222570799153402E-4</v>
      </c>
      <c r="Y385" s="16">
        <f t="shared" si="137"/>
        <v>0</v>
      </c>
      <c r="Z385" s="16">
        <f t="shared" si="149"/>
        <v>0</v>
      </c>
      <c r="AA385" s="16">
        <f t="shared" si="134"/>
        <v>0</v>
      </c>
      <c r="AB385" s="2">
        <f t="shared" si="138"/>
        <v>98649.393340205963</v>
      </c>
      <c r="AE385" s="16" t="str">
        <f t="shared" si="135"/>
        <v/>
      </c>
      <c r="AG385" s="16">
        <f t="shared" si="141"/>
        <v>53.070586163102561</v>
      </c>
      <c r="AH385" s="24">
        <f t="shared" si="139"/>
        <v>55.811257624986801</v>
      </c>
      <c r="AL385" s="2">
        <f t="shared" si="142"/>
        <v>58.471068427244184</v>
      </c>
      <c r="AM385" s="27">
        <f t="shared" si="143"/>
        <v>-4.5489348387177109E-2</v>
      </c>
      <c r="AN385" s="35">
        <v>0</v>
      </c>
      <c r="AP385" s="2" t="str">
        <f t="shared" si="140"/>
        <v/>
      </c>
    </row>
    <row r="386" spans="1:42" x14ac:dyDescent="0.25">
      <c r="A386" s="49">
        <v>38562</v>
      </c>
      <c r="B386" s="47">
        <v>1234.18</v>
      </c>
      <c r="C386" s="27">
        <f t="shared" si="127"/>
        <v>-7.6705367767664345E-3</v>
      </c>
      <c r="D386" s="27">
        <f t="shared" si="128"/>
        <v>4.6946432772732027E-4</v>
      </c>
      <c r="E386" s="5">
        <f t="shared" si="132"/>
        <v>0</v>
      </c>
      <c r="F386" s="44">
        <v>1851.3679999999999</v>
      </c>
      <c r="G386" s="45">
        <v>1851.3679999999999</v>
      </c>
      <c r="H386" s="48">
        <v>1234.18</v>
      </c>
      <c r="I386" s="42">
        <v>11.57</v>
      </c>
      <c r="J386" s="16">
        <f t="shared" si="126"/>
        <v>0.1157</v>
      </c>
      <c r="K386" s="16">
        <f t="shared" si="133"/>
        <v>2.4612718449868981E-2</v>
      </c>
      <c r="L386" s="51">
        <f>VLOOKUP(A386,LIBOR!$A$3:B2481,2,1)</f>
        <v>3.36375</v>
      </c>
      <c r="M386">
        <v>129117.16</v>
      </c>
      <c r="N386" s="2">
        <v>131031.14</v>
      </c>
      <c r="O386" s="16">
        <f t="shared" si="129"/>
        <v>5.9291642456074226E-5</v>
      </c>
      <c r="P386" s="16">
        <f t="shared" si="144"/>
        <v>9.1087281550131016E-2</v>
      </c>
      <c r="Q386" s="2">
        <f t="shared" si="130"/>
        <v>10.697999999999999</v>
      </c>
      <c r="R386" s="2">
        <f t="shared" si="131"/>
        <v>11.072500000000002</v>
      </c>
      <c r="S386" s="16">
        <f t="shared" si="145"/>
        <v>-1</v>
      </c>
      <c r="T386" s="16">
        <f t="shared" si="146"/>
        <v>-1</v>
      </c>
      <c r="U386" s="16">
        <f>VLOOKUP(P386,Table!$D$6:$G$15,MATCH(VALUE(T386)&amp;"E",Table!$D$5:$G$5,0),1)*IF(Y386=1,0,1)</f>
        <v>0.97499999999999998</v>
      </c>
      <c r="V386" s="16">
        <f t="shared" si="147"/>
        <v>2.5000000000000022E-2</v>
      </c>
      <c r="W386" s="16">
        <f t="shared" si="136"/>
        <v>93290.212122519326</v>
      </c>
      <c r="X386" s="16">
        <f t="shared" si="148"/>
        <v>1.2591534056671794E-2</v>
      </c>
      <c r="Y386" s="16">
        <f t="shared" si="137"/>
        <v>0</v>
      </c>
      <c r="Z386" s="16">
        <f t="shared" si="149"/>
        <v>0</v>
      </c>
      <c r="AA386" s="16">
        <f t="shared" si="134"/>
        <v>0</v>
      </c>
      <c r="AB386" s="2">
        <f t="shared" si="138"/>
        <v>97948.492937322182</v>
      </c>
      <c r="AE386" s="16" t="str">
        <f t="shared" si="135"/>
        <v/>
      </c>
      <c r="AG386" s="16">
        <f t="shared" si="141"/>
        <v>52.693521551111317</v>
      </c>
      <c r="AH386" s="24">
        <f t="shared" si="139"/>
        <v>55.413278339569807</v>
      </c>
      <c r="AL386" s="2">
        <f t="shared" si="142"/>
        <v>58.471068427244184</v>
      </c>
      <c r="AM386" s="27">
        <f t="shared" si="143"/>
        <v>-5.2295779261827602E-2</v>
      </c>
      <c r="AN386" s="35">
        <v>0</v>
      </c>
      <c r="AP386" s="2" t="str">
        <f t="shared" si="140"/>
        <v/>
      </c>
    </row>
    <row r="387" spans="1:42" x14ac:dyDescent="0.25">
      <c r="A387" s="49">
        <v>38565</v>
      </c>
      <c r="B387" s="47">
        <v>1235.3499999999999</v>
      </c>
      <c r="C387" s="27">
        <f t="shared" si="127"/>
        <v>9.4799786092769622E-4</v>
      </c>
      <c r="D387" s="27">
        <f t="shared" si="128"/>
        <v>5.1866730050742493E-3</v>
      </c>
      <c r="E387" s="5">
        <f t="shared" si="132"/>
        <v>0</v>
      </c>
      <c r="F387" s="44">
        <v>1853.1279999999999</v>
      </c>
      <c r="G387" s="45">
        <v>1853.1279999999999</v>
      </c>
      <c r="H387" s="48">
        <v>1235.3499999999999</v>
      </c>
      <c r="I387" s="42">
        <v>12.08</v>
      </c>
      <c r="J387" s="16">
        <f t="shared" si="126"/>
        <v>0.1208</v>
      </c>
      <c r="K387" s="16">
        <f t="shared" si="133"/>
        <v>3.1199100792862214E-2</v>
      </c>
      <c r="L387" s="51">
        <f>VLOOKUP(A387,LIBOR!$A$3:B2482,2,1)</f>
        <v>3.3050000000000002</v>
      </c>
      <c r="M387">
        <v>130643.63</v>
      </c>
      <c r="N387" s="2">
        <v>132543.54999999999</v>
      </c>
      <c r="O387" s="16">
        <f t="shared" si="129"/>
        <v>8.978487184176114E-7</v>
      </c>
      <c r="P387" s="16">
        <f t="shared" si="144"/>
        <v>8.9600899207137791E-2</v>
      </c>
      <c r="Q387" s="2">
        <f t="shared" si="130"/>
        <v>10.907999999999999</v>
      </c>
      <c r="R387" s="2">
        <f t="shared" si="131"/>
        <v>11.048999999999999</v>
      </c>
      <c r="S387" s="16">
        <f t="shared" si="145"/>
        <v>-1</v>
      </c>
      <c r="T387" s="16">
        <f t="shared" si="146"/>
        <v>-1</v>
      </c>
      <c r="U387" s="16">
        <f>VLOOKUP(P387,Table!$D$6:$G$15,MATCH(VALUE(T387)&amp;"E",Table!$D$5:$G$5,0),1)*IF(Y387=1,0,1)</f>
        <v>0.97499999999999998</v>
      </c>
      <c r="V387" s="16">
        <f t="shared" si="147"/>
        <v>2.5000000000000022E-2</v>
      </c>
      <c r="W387" s="16">
        <f t="shared" si="136"/>
        <v>93403.359826451488</v>
      </c>
      <c r="X387" s="16">
        <f t="shared" si="148"/>
        <v>4.6659256000158855E-4</v>
      </c>
      <c r="Y387" s="16">
        <f t="shared" si="137"/>
        <v>0</v>
      </c>
      <c r="Z387" s="16">
        <f t="shared" si="149"/>
        <v>0</v>
      </c>
      <c r="AA387" s="16">
        <f t="shared" si="134"/>
        <v>0</v>
      </c>
      <c r="AB387" s="2">
        <f t="shared" si="138"/>
        <v>98068.229216771782</v>
      </c>
      <c r="AE387" s="16" t="str">
        <f t="shared" si="135"/>
        <v/>
      </c>
      <c r="AG387" s="16">
        <f t="shared" si="141"/>
        <v>52.757936286166654</v>
      </c>
      <c r="AH387" s="24">
        <f t="shared" si="139"/>
        <v>55.476685850827977</v>
      </c>
      <c r="AL387" s="2">
        <f t="shared" si="142"/>
        <v>58.471068427244184</v>
      </c>
      <c r="AM387" s="27">
        <f t="shared" si="143"/>
        <v>-5.1211353870540766E-2</v>
      </c>
      <c r="AN387" s="35">
        <v>0</v>
      </c>
      <c r="AP387" s="2" t="str">
        <f t="shared" si="140"/>
        <v/>
      </c>
    </row>
    <row r="388" spans="1:42" x14ac:dyDescent="0.25">
      <c r="A388" s="49">
        <v>38566</v>
      </c>
      <c r="B388" s="47">
        <v>1244.1199999999999</v>
      </c>
      <c r="C388" s="27">
        <f t="shared" si="127"/>
        <v>7.0992026551179865E-3</v>
      </c>
      <c r="D388" s="27">
        <f t="shared" si="128"/>
        <v>1.0552801609924778E-2</v>
      </c>
      <c r="E388" s="5">
        <f t="shared" si="132"/>
        <v>0</v>
      </c>
      <c r="F388" s="44">
        <v>1866.2829999999999</v>
      </c>
      <c r="G388" s="45">
        <v>1866.2829999999999</v>
      </c>
      <c r="H388" s="48">
        <v>1244.1199999999999</v>
      </c>
      <c r="I388" s="42">
        <v>11.75</v>
      </c>
      <c r="J388" s="16">
        <f t="shared" si="126"/>
        <v>0.11749999999999999</v>
      </c>
      <c r="K388" s="16">
        <f t="shared" si="133"/>
        <v>2.7972905359670924E-2</v>
      </c>
      <c r="L388" s="51">
        <f>VLOOKUP(A388,LIBOR!$A$3:B2483,2,1)</f>
        <v>3.2949999999999999</v>
      </c>
      <c r="M388">
        <v>130040</v>
      </c>
      <c r="N388" s="2">
        <v>131918.57</v>
      </c>
      <c r="O388" s="16">
        <f t="shared" si="129"/>
        <v>5.0043201335236523E-5</v>
      </c>
      <c r="P388" s="16">
        <f t="shared" si="144"/>
        <v>8.9527094640329069E-2</v>
      </c>
      <c r="Q388" s="2">
        <f t="shared" si="130"/>
        <v>11.103999999999999</v>
      </c>
      <c r="R388" s="2">
        <f t="shared" si="131"/>
        <v>11.083000000000002</v>
      </c>
      <c r="S388" s="16">
        <f t="shared" si="145"/>
        <v>1</v>
      </c>
      <c r="T388" s="16">
        <f t="shared" si="146"/>
        <v>0</v>
      </c>
      <c r="U388" s="16">
        <f>VLOOKUP(P388,Table!$D$6:$G$15,MATCH(VALUE(T388)&amp;"E",Table!$D$5:$G$5,0),1)*IF(Y388=1,0,1)</f>
        <v>0.97499999999999998</v>
      </c>
      <c r="V388" s="16">
        <f t="shared" si="147"/>
        <v>2.5000000000000022E-2</v>
      </c>
      <c r="W388" s="16">
        <f t="shared" si="136"/>
        <v>94038.861396290347</v>
      </c>
      <c r="X388" s="16">
        <f t="shared" si="148"/>
        <v>5.2129284323632064E-3</v>
      </c>
      <c r="Y388" s="16">
        <f t="shared" si="137"/>
        <v>0</v>
      </c>
      <c r="Z388" s="16">
        <f t="shared" si="149"/>
        <v>0</v>
      </c>
      <c r="AA388" s="16">
        <f t="shared" si="134"/>
        <v>0</v>
      </c>
      <c r="AB388" s="2">
        <f t="shared" si="138"/>
        <v>98735.664625813966</v>
      </c>
      <c r="AE388" s="16" t="str">
        <f t="shared" si="135"/>
        <v/>
      </c>
      <c r="AG388" s="16">
        <f t="shared" si="141"/>
        <v>53.116997677063644</v>
      </c>
      <c r="AH388" s="24">
        <f t="shared" si="139"/>
        <v>55.852796840338243</v>
      </c>
      <c r="AL388" s="2">
        <f t="shared" si="142"/>
        <v>58.471068427244184</v>
      </c>
      <c r="AM388" s="27">
        <f t="shared" si="143"/>
        <v>-4.4778924985163671E-2</v>
      </c>
      <c r="AN388" s="35">
        <v>0</v>
      </c>
      <c r="AP388" s="2" t="str">
        <f t="shared" si="140"/>
        <v/>
      </c>
    </row>
    <row r="389" spans="1:42" x14ac:dyDescent="0.25">
      <c r="A389" s="49">
        <v>38567</v>
      </c>
      <c r="B389" s="47">
        <v>1245.04</v>
      </c>
      <c r="C389" s="27">
        <f t="shared" si="127"/>
        <v>7.3947850689659589E-4</v>
      </c>
      <c r="D389" s="27">
        <f t="shared" si="128"/>
        <v>6.7193570199046704E-3</v>
      </c>
      <c r="E389" s="5">
        <f t="shared" si="132"/>
        <v>0</v>
      </c>
      <c r="F389" s="44">
        <v>1868.057</v>
      </c>
      <c r="G389" s="45">
        <v>1868.057</v>
      </c>
      <c r="H389" s="48">
        <v>1245.04</v>
      </c>
      <c r="I389" s="42">
        <v>11.83</v>
      </c>
      <c r="J389" s="16">
        <f t="shared" si="126"/>
        <v>0.1183</v>
      </c>
      <c r="K389" s="16">
        <f t="shared" si="133"/>
        <v>2.8820244383872262E-2</v>
      </c>
      <c r="L389" s="51">
        <f>VLOOKUP(A389,LIBOR!$A$3:B2484,2,1)</f>
        <v>3.27563</v>
      </c>
      <c r="M389">
        <v>130276.26</v>
      </c>
      <c r="N389" s="2">
        <v>132145.73000000001</v>
      </c>
      <c r="O389" s="16">
        <f t="shared" si="129"/>
        <v>5.4642436818606832E-7</v>
      </c>
      <c r="P389" s="16">
        <f t="shared" si="144"/>
        <v>8.947975561612774E-2</v>
      </c>
      <c r="Q389" s="2">
        <f t="shared" si="130"/>
        <v>11.256</v>
      </c>
      <c r="R389" s="2">
        <f t="shared" si="131"/>
        <v>11.086500000000001</v>
      </c>
      <c r="S389" s="16">
        <f t="shared" si="145"/>
        <v>1</v>
      </c>
      <c r="T389" s="16">
        <f t="shared" si="146"/>
        <v>0</v>
      </c>
      <c r="U389" s="16">
        <f>VLOOKUP(P389,Table!$D$6:$G$15,MATCH(VALUE(T389)&amp;"E",Table!$D$5:$G$5,0),1)*IF(Y389=1,0,1)</f>
        <v>0.97499999999999998</v>
      </c>
      <c r="V389" s="16">
        <f t="shared" si="147"/>
        <v>2.5000000000000022E-2</v>
      </c>
      <c r="W389" s="16">
        <f t="shared" si="136"/>
        <v>94110.710925847656</v>
      </c>
      <c r="X389" s="16">
        <f t="shared" si="148"/>
        <v>1.0186220496778864E-2</v>
      </c>
      <c r="Y389" s="16">
        <f t="shared" si="137"/>
        <v>0</v>
      </c>
      <c r="Z389" s="16">
        <f t="shared" si="149"/>
        <v>0</v>
      </c>
      <c r="AA389" s="16">
        <f t="shared" si="134"/>
        <v>0</v>
      </c>
      <c r="AB389" s="2">
        <f t="shared" si="138"/>
        <v>98831.656361378104</v>
      </c>
      <c r="AE389" s="16" t="str">
        <f t="shared" si="135"/>
        <v/>
      </c>
      <c r="AG389" s="16">
        <f t="shared" si="141"/>
        <v>53.168638518438449</v>
      </c>
      <c r="AH389" s="24">
        <f t="shared" si="139"/>
        <v>55.905642334983106</v>
      </c>
      <c r="AL389" s="2">
        <f t="shared" si="142"/>
        <v>58.471068427244184</v>
      </c>
      <c r="AM389" s="27">
        <f t="shared" si="143"/>
        <v>-4.3875136221484423E-2</v>
      </c>
      <c r="AN389" s="35">
        <v>0</v>
      </c>
      <c r="AP389" s="2" t="str">
        <f t="shared" si="140"/>
        <v/>
      </c>
    </row>
    <row r="390" spans="1:42" x14ac:dyDescent="0.25">
      <c r="A390" s="49">
        <v>38568</v>
      </c>
      <c r="B390" s="47">
        <v>1235.8599999999999</v>
      </c>
      <c r="C390" s="27">
        <f t="shared" si="127"/>
        <v>-7.3732570841098521E-3</v>
      </c>
      <c r="D390" s="27">
        <f t="shared" si="128"/>
        <v>-6.257114837934008E-3</v>
      </c>
      <c r="E390" s="5">
        <f t="shared" si="132"/>
        <v>0</v>
      </c>
      <c r="F390" s="44">
        <v>1854.3</v>
      </c>
      <c r="G390" s="45">
        <v>1854.3</v>
      </c>
      <c r="H390" s="48">
        <v>1235.8599999999999</v>
      </c>
      <c r="I390" s="42">
        <v>12.52</v>
      </c>
      <c r="J390" s="16">
        <f t="shared" ref="J390:J453" si="150">I390/100</f>
        <v>0.12520000000000001</v>
      </c>
      <c r="K390" s="16">
        <f t="shared" si="133"/>
        <v>3.6121226235948642E-2</v>
      </c>
      <c r="L390" s="51">
        <f>VLOOKUP(A390,LIBOR!$A$3:B2485,2,1)</f>
        <v>3.3525</v>
      </c>
      <c r="M390">
        <v>132616.9</v>
      </c>
      <c r="N390" s="2">
        <v>134507.42000000001</v>
      </c>
      <c r="O390" s="16">
        <f t="shared" si="129"/>
        <v>5.4768494092374763E-5</v>
      </c>
      <c r="P390" s="16">
        <f t="shared" si="144"/>
        <v>8.9078773764051364E-2</v>
      </c>
      <c r="Q390" s="2">
        <f t="shared" si="130"/>
        <v>11.55</v>
      </c>
      <c r="R390" s="2">
        <f t="shared" si="131"/>
        <v>11.064500000000002</v>
      </c>
      <c r="S390" s="16">
        <f t="shared" si="145"/>
        <v>1</v>
      </c>
      <c r="T390" s="16">
        <f t="shared" si="146"/>
        <v>0</v>
      </c>
      <c r="U390" s="16">
        <f>VLOOKUP(P390,Table!$D$6:$G$15,MATCH(VALUE(T390)&amp;"E",Table!$D$5:$G$5,0),1)*IF(Y390=1,0,1)</f>
        <v>0.97499999999999998</v>
      </c>
      <c r="V390" s="16">
        <f t="shared" si="147"/>
        <v>2.5000000000000022E-2</v>
      </c>
      <c r="W390" s="16">
        <f t="shared" si="136"/>
        <v>93476.204357974275</v>
      </c>
      <c r="X390" s="16">
        <f t="shared" si="148"/>
        <v>6.7240742643766005E-3</v>
      </c>
      <c r="Y390" s="16">
        <f t="shared" si="137"/>
        <v>0</v>
      </c>
      <c r="Z390" s="16">
        <f t="shared" si="149"/>
        <v>0</v>
      </c>
      <c r="AA390" s="16">
        <f t="shared" si="134"/>
        <v>0</v>
      </c>
      <c r="AB390" s="2">
        <f t="shared" si="138"/>
        <v>98166.414617139482</v>
      </c>
      <c r="AE390" s="16" t="str">
        <f t="shared" si="135"/>
        <v/>
      </c>
      <c r="AG390" s="16">
        <f t="shared" si="141"/>
        <v>52.810757257221212</v>
      </c>
      <c r="AH390" s="24">
        <f t="shared" si="139"/>
        <v>55.527892854502952</v>
      </c>
      <c r="AL390" s="2">
        <f t="shared" si="142"/>
        <v>58.471068427244184</v>
      </c>
      <c r="AM390" s="27">
        <f t="shared" si="143"/>
        <v>-5.0335587358104061E-2</v>
      </c>
      <c r="AN390" s="35">
        <v>0</v>
      </c>
      <c r="AP390" s="2" t="str">
        <f t="shared" si="140"/>
        <v/>
      </c>
    </row>
    <row r="391" spans="1:42" x14ac:dyDescent="0.25">
      <c r="A391" s="49">
        <v>38569</v>
      </c>
      <c r="B391" s="47">
        <v>1226.42</v>
      </c>
      <c r="C391" s="27">
        <f t="shared" ref="C391:C454" si="151">B391/B390-1</f>
        <v>-7.6384056446521242E-3</v>
      </c>
      <c r="D391" s="27">
        <f t="shared" si="128"/>
        <v>-6.2249837058196977E-3</v>
      </c>
      <c r="E391" s="5">
        <f t="shared" si="132"/>
        <v>0</v>
      </c>
      <c r="F391" s="44">
        <v>1840.1890000000001</v>
      </c>
      <c r="G391" s="45">
        <v>1840.1890000000001</v>
      </c>
      <c r="H391" s="48">
        <v>1226.42</v>
      </c>
      <c r="I391" s="42">
        <v>12.48</v>
      </c>
      <c r="J391" s="16">
        <f t="shared" si="150"/>
        <v>0.12480000000000001</v>
      </c>
      <c r="K391" s="16">
        <f t="shared" si="133"/>
        <v>3.7183887142660202E-2</v>
      </c>
      <c r="L391" s="51">
        <f>VLOOKUP(A391,LIBOR!$A$3:B2486,2,1)</f>
        <v>3.4575</v>
      </c>
      <c r="M391">
        <v>133494.13</v>
      </c>
      <c r="N391" s="2">
        <v>135384.39000000001</v>
      </c>
      <c r="O391" s="16">
        <f t="shared" si="129"/>
        <v>5.879404771630267E-5</v>
      </c>
      <c r="P391" s="16">
        <f t="shared" si="144"/>
        <v>8.7616112857339806E-2</v>
      </c>
      <c r="Q391" s="2">
        <f t="shared" si="130"/>
        <v>11.95</v>
      </c>
      <c r="R391" s="2">
        <f t="shared" si="131"/>
        <v>11.066000000000003</v>
      </c>
      <c r="S391" s="16">
        <f t="shared" si="145"/>
        <v>1</v>
      </c>
      <c r="T391" s="16">
        <f t="shared" si="146"/>
        <v>0</v>
      </c>
      <c r="U391" s="16">
        <f>VLOOKUP(P391,Table!$D$6:$G$15,MATCH(VALUE(T391)&amp;"E",Table!$D$5:$G$5,0),1)*IF(Y391=1,0,1)</f>
        <v>0.97499999999999998</v>
      </c>
      <c r="V391" s="16">
        <f t="shared" si="147"/>
        <v>2.5000000000000022E-2</v>
      </c>
      <c r="W391" s="16">
        <f t="shared" si="136"/>
        <v>92795.281722148575</v>
      </c>
      <c r="X391" s="16">
        <f t="shared" si="148"/>
        <v>-5.1494714256314911E-3</v>
      </c>
      <c r="Y391" s="16">
        <f t="shared" si="137"/>
        <v>0</v>
      </c>
      <c r="Z391" s="16">
        <f t="shared" si="149"/>
        <v>0</v>
      </c>
      <c r="AA391" s="16">
        <f t="shared" si="134"/>
        <v>0</v>
      </c>
      <c r="AB391" s="2">
        <f t="shared" si="138"/>
        <v>97454.289573700749</v>
      </c>
      <c r="AE391" s="16" t="str">
        <f t="shared" si="135"/>
        <v/>
      </c>
      <c r="AG391" s="16">
        <f t="shared" si="141"/>
        <v>52.427654105776739</v>
      </c>
      <c r="AH391" s="24">
        <f t="shared" si="139"/>
        <v>55.123644123006237</v>
      </c>
      <c r="AL391" s="2">
        <f t="shared" si="142"/>
        <v>58.471068427244184</v>
      </c>
      <c r="AM391" s="27">
        <f t="shared" si="143"/>
        <v>-5.7249241279097918E-2</v>
      </c>
      <c r="AN391" s="35">
        <v>0</v>
      </c>
      <c r="AP391" s="2" t="str">
        <f t="shared" si="140"/>
        <v/>
      </c>
    </row>
    <row r="392" spans="1:42" x14ac:dyDescent="0.25">
      <c r="A392" s="49">
        <v>38572</v>
      </c>
      <c r="B392" s="47">
        <v>1223.1300000000001</v>
      </c>
      <c r="C392" s="27">
        <f t="shared" si="151"/>
        <v>-2.6826046541967852E-3</v>
      </c>
      <c r="D392" s="27">
        <f t="shared" si="128"/>
        <v>-9.8555862209441791E-3</v>
      </c>
      <c r="E392" s="5">
        <f t="shared" si="132"/>
        <v>0</v>
      </c>
      <c r="F392" s="44">
        <v>1835.373</v>
      </c>
      <c r="G392" s="45">
        <v>1835.373</v>
      </c>
      <c r="H392" s="48">
        <v>1223.1300000000001</v>
      </c>
      <c r="I392" s="42">
        <v>13.21</v>
      </c>
      <c r="J392" s="16">
        <f t="shared" si="150"/>
        <v>0.1321</v>
      </c>
      <c r="K392" s="16">
        <f t="shared" si="133"/>
        <v>4.5229078024639935E-2</v>
      </c>
      <c r="L392" s="51">
        <f>VLOOKUP(A392,LIBOR!$A$3:B2487,2,1)</f>
        <v>3.5412499999999998</v>
      </c>
      <c r="M392">
        <v>134660.26999999999</v>
      </c>
      <c r="N392" s="2">
        <v>136528.51999999999</v>
      </c>
      <c r="O392" s="16">
        <f t="shared" si="129"/>
        <v>7.2157203284081067E-6</v>
      </c>
      <c r="P392" s="16">
        <f t="shared" si="144"/>
        <v>8.687092197536006E-2</v>
      </c>
      <c r="Q392" s="2">
        <f t="shared" si="130"/>
        <v>12.132</v>
      </c>
      <c r="R392" s="2">
        <f t="shared" si="131"/>
        <v>11.1175</v>
      </c>
      <c r="S392" s="16">
        <f t="shared" si="145"/>
        <v>1</v>
      </c>
      <c r="T392" s="16">
        <f t="shared" si="146"/>
        <v>0</v>
      </c>
      <c r="U392" s="16">
        <f>VLOOKUP(P392,Table!$D$6:$G$15,MATCH(VALUE(T392)&amp;"E",Table!$D$5:$G$5,0),1)*IF(Y392=1,0,1)</f>
        <v>0.97499999999999998</v>
      </c>
      <c r="V392" s="16">
        <f t="shared" si="147"/>
        <v>2.5000000000000022E-2</v>
      </c>
      <c r="W392" s="16">
        <f t="shared" si="136"/>
        <v>92572.177257395248</v>
      </c>
      <c r="X392" s="16">
        <f t="shared" si="148"/>
        <v>-5.3052768249766125E-3</v>
      </c>
      <c r="Y392" s="16">
        <f t="shared" si="137"/>
        <v>0</v>
      </c>
      <c r="Z392" s="16">
        <f t="shared" si="149"/>
        <v>0</v>
      </c>
      <c r="AA392" s="16">
        <f t="shared" si="134"/>
        <v>0</v>
      </c>
      <c r="AB392" s="2">
        <f t="shared" si="138"/>
        <v>97226.898842617156</v>
      </c>
      <c r="AE392" s="16" t="str">
        <f t="shared" si="135"/>
        <v/>
      </c>
      <c r="AG392" s="16">
        <f t="shared" si="141"/>
        <v>52.30532431764469</v>
      </c>
      <c r="AH392" s="24">
        <f t="shared" si="139"/>
        <v>54.990729743510393</v>
      </c>
      <c r="AL392" s="2">
        <f t="shared" si="142"/>
        <v>58.471068427244184</v>
      </c>
      <c r="AM392" s="27">
        <f t="shared" si="143"/>
        <v>-5.9522406163389885E-2</v>
      </c>
      <c r="AN392" s="35">
        <v>0</v>
      </c>
      <c r="AP392" s="2" t="str">
        <f t="shared" si="140"/>
        <v/>
      </c>
    </row>
    <row r="393" spans="1:42" x14ac:dyDescent="0.25">
      <c r="A393" s="49">
        <v>38573</v>
      </c>
      <c r="B393" s="47">
        <v>1231.3800000000001</v>
      </c>
      <c r="C393" s="27">
        <f t="shared" si="151"/>
        <v>6.7449903117411392E-3</v>
      </c>
      <c r="D393" s="27">
        <f t="shared" si="128"/>
        <v>-1.0209798564321027E-2</v>
      </c>
      <c r="E393" s="5">
        <f t="shared" si="132"/>
        <v>0</v>
      </c>
      <c r="F393" s="44">
        <v>1847.761</v>
      </c>
      <c r="G393" s="45">
        <v>1847.761</v>
      </c>
      <c r="H393" s="48">
        <v>1231.3800000000001</v>
      </c>
      <c r="I393" s="42">
        <v>12.4</v>
      </c>
      <c r="J393" s="16">
        <f t="shared" si="150"/>
        <v>0.124</v>
      </c>
      <c r="K393" s="16">
        <f t="shared" si="133"/>
        <v>3.7048807802610328E-2</v>
      </c>
      <c r="L393" s="51">
        <f>VLOOKUP(A393,LIBOR!$A$3:B2488,2,1)</f>
        <v>3.5474999999999999</v>
      </c>
      <c r="M393">
        <v>130168.04</v>
      </c>
      <c r="N393" s="2">
        <v>131960.78</v>
      </c>
      <c r="O393" s="16">
        <f t="shared" si="129"/>
        <v>4.5189917424774045E-5</v>
      </c>
      <c r="P393" s="16">
        <f t="shared" si="144"/>
        <v>8.6951192197389671E-2</v>
      </c>
      <c r="Q393" s="2">
        <f t="shared" si="130"/>
        <v>12.358000000000001</v>
      </c>
      <c r="R393" s="2">
        <f t="shared" si="131"/>
        <v>11.214000000000002</v>
      </c>
      <c r="S393" s="16">
        <f t="shared" si="145"/>
        <v>1</v>
      </c>
      <c r="T393" s="16">
        <f t="shared" si="146"/>
        <v>0</v>
      </c>
      <c r="U393" s="16">
        <f>VLOOKUP(P393,Table!$D$6:$G$15,MATCH(VALUE(T393)&amp;"E",Table!$D$5:$G$5,0),1)*IF(Y393=1,0,1)</f>
        <v>0.97499999999999998</v>
      </c>
      <c r="V393" s="16">
        <f t="shared" si="147"/>
        <v>2.5000000000000022E-2</v>
      </c>
      <c r="W393" s="16">
        <f t="shared" si="136"/>
        <v>93103.537656960674</v>
      </c>
      <c r="X393" s="16">
        <f t="shared" si="148"/>
        <v>-8.898850861474572E-3</v>
      </c>
      <c r="Y393" s="16">
        <f t="shared" si="137"/>
        <v>0</v>
      </c>
      <c r="Z393" s="16">
        <f t="shared" si="149"/>
        <v>0</v>
      </c>
      <c r="AA393" s="16">
        <f t="shared" si="134"/>
        <v>0</v>
      </c>
      <c r="AB393" s="2">
        <f t="shared" si="138"/>
        <v>97785.647143807757</v>
      </c>
      <c r="AE393" s="16" t="str">
        <f t="shared" si="135"/>
        <v/>
      </c>
      <c r="AG393" s="16">
        <f t="shared" si="141"/>
        <v>52.605915115598812</v>
      </c>
      <c r="AH393" s="24">
        <f t="shared" si="139"/>
        <v>55.305313669971532</v>
      </c>
      <c r="AL393" s="2">
        <f t="shared" si="142"/>
        <v>58.471068427244184</v>
      </c>
      <c r="AM393" s="27">
        <f t="shared" si="143"/>
        <v>-5.4142242350365355E-2</v>
      </c>
      <c r="AN393" s="35">
        <v>0</v>
      </c>
      <c r="AP393" s="2" t="str">
        <f t="shared" si="140"/>
        <v/>
      </c>
    </row>
    <row r="394" spans="1:42" x14ac:dyDescent="0.25">
      <c r="A394" s="49">
        <v>38574</v>
      </c>
      <c r="B394" s="47">
        <v>1229.1300000000001</v>
      </c>
      <c r="C394" s="27">
        <f t="shared" si="151"/>
        <v>-1.8272182429469597E-3</v>
      </c>
      <c r="D394" s="27">
        <f t="shared" si="128"/>
        <v>-1.2776495314164582E-2</v>
      </c>
      <c r="E394" s="5">
        <f t="shared" si="132"/>
        <v>0</v>
      </c>
      <c r="F394" s="44">
        <v>1845.164</v>
      </c>
      <c r="G394" s="45">
        <v>1845.164</v>
      </c>
      <c r="H394" s="48">
        <v>1229.1300000000001</v>
      </c>
      <c r="I394" s="42">
        <v>12.38</v>
      </c>
      <c r="J394" s="16">
        <f t="shared" si="150"/>
        <v>0.12380000000000001</v>
      </c>
      <c r="K394" s="16">
        <f t="shared" si="133"/>
        <v>4.2968150612322564E-2</v>
      </c>
      <c r="L394" s="51">
        <f>VLOOKUP(A394,LIBOR!$A$3:B2489,2,1)</f>
        <v>3.5375000000000005</v>
      </c>
      <c r="M394">
        <v>128648.15</v>
      </c>
      <c r="N394" s="2">
        <v>130407.22</v>
      </c>
      <c r="O394" s="16">
        <f t="shared" si="129"/>
        <v>3.3448373245126167E-6</v>
      </c>
      <c r="P394" s="16">
        <f t="shared" si="144"/>
        <v>8.0831849387677443E-2</v>
      </c>
      <c r="Q394" s="2">
        <f t="shared" si="130"/>
        <v>12.488</v>
      </c>
      <c r="R394" s="2">
        <f t="shared" si="131"/>
        <v>11.2865</v>
      </c>
      <c r="S394" s="16">
        <f t="shared" si="145"/>
        <v>1</v>
      </c>
      <c r="T394" s="16">
        <f t="shared" si="146"/>
        <v>0</v>
      </c>
      <c r="U394" s="16">
        <f>VLOOKUP(P394,Table!$D$6:$G$15,MATCH(VALUE(T394)&amp;"E",Table!$D$5:$G$5,0),1)*IF(Y394=1,0,1)</f>
        <v>0.97499999999999998</v>
      </c>
      <c r="V394" s="16">
        <f t="shared" si="147"/>
        <v>2.5000000000000022E-2</v>
      </c>
      <c r="W394" s="16">
        <f t="shared" si="136"/>
        <v>92910.267739389004</v>
      </c>
      <c r="X394" s="16">
        <f t="shared" si="148"/>
        <v>-9.9461406214619297E-3</v>
      </c>
      <c r="Y394" s="16">
        <f t="shared" si="137"/>
        <v>0</v>
      </c>
      <c r="Z394" s="16">
        <f t="shared" si="149"/>
        <v>0</v>
      </c>
      <c r="AA394" s="16">
        <f t="shared" si="134"/>
        <v>0</v>
      </c>
      <c r="AB394" s="2">
        <f t="shared" si="138"/>
        <v>97623.102277868151</v>
      </c>
      <c r="AE394" s="16" t="str">
        <f t="shared" si="135"/>
        <v/>
      </c>
      <c r="AG394" s="16">
        <f t="shared" si="141"/>
        <v>52.518470570618504</v>
      </c>
      <c r="AH394" s="24">
        <f t="shared" si="139"/>
        <v>55.21194497051075</v>
      </c>
      <c r="AL394" s="2">
        <f t="shared" si="142"/>
        <v>58.471068427244184</v>
      </c>
      <c r="AM394" s="27">
        <f t="shared" si="143"/>
        <v>-5.5739078221031191E-2</v>
      </c>
      <c r="AN394" s="35">
        <v>0</v>
      </c>
      <c r="AP394" s="2" t="str">
        <f t="shared" si="140"/>
        <v/>
      </c>
    </row>
    <row r="395" spans="1:42" x14ac:dyDescent="0.25">
      <c r="A395" s="49">
        <v>38575</v>
      </c>
      <c r="B395" s="47">
        <v>1237.81</v>
      </c>
      <c r="C395" s="27">
        <f t="shared" si="151"/>
        <v>7.0619055754881366E-3</v>
      </c>
      <c r="D395" s="27">
        <f t="shared" ref="D395:D458" si="152">SUM(C391:C395)</f>
        <v>1.6586673454334067E-3</v>
      </c>
      <c r="E395" s="5">
        <f t="shared" si="132"/>
        <v>0</v>
      </c>
      <c r="F395" s="44">
        <v>1858.4280000000001</v>
      </c>
      <c r="G395" s="45">
        <v>1858.4280000000001</v>
      </c>
      <c r="H395" s="48">
        <v>1237.81</v>
      </c>
      <c r="I395" s="42">
        <v>12.42</v>
      </c>
      <c r="J395" s="16">
        <f t="shared" si="150"/>
        <v>0.1242</v>
      </c>
      <c r="K395" s="16">
        <f t="shared" si="133"/>
        <v>4.5926435283500003E-2</v>
      </c>
      <c r="L395" s="51">
        <f>VLOOKUP(A395,LIBOR!$A$3:B2490,2,1)</f>
        <v>3.5262500000000001</v>
      </c>
      <c r="M395">
        <v>127374.93</v>
      </c>
      <c r="N395" s="2">
        <v>129104</v>
      </c>
      <c r="O395" s="16">
        <f t="shared" si="129"/>
        <v>4.9520594791714274E-5</v>
      </c>
      <c r="P395" s="16">
        <f t="shared" si="144"/>
        <v>7.8273564716500002E-2</v>
      </c>
      <c r="Q395" s="2">
        <f t="shared" si="130"/>
        <v>12.598000000000001</v>
      </c>
      <c r="R395" s="2">
        <f t="shared" si="131"/>
        <v>11.3635</v>
      </c>
      <c r="S395" s="16">
        <f t="shared" si="145"/>
        <v>1</v>
      </c>
      <c r="T395" s="16">
        <f t="shared" si="146"/>
        <v>0</v>
      </c>
      <c r="U395" s="16">
        <f>VLOOKUP(P395,Table!$D$6:$G$15,MATCH(VALUE(T395)&amp;"E",Table!$D$5:$G$5,0),1)*IF(Y395=1,0,1)</f>
        <v>0.97499999999999998</v>
      </c>
      <c r="V395" s="16">
        <f t="shared" si="147"/>
        <v>2.5000000000000022E-2</v>
      </c>
      <c r="W395" s="16">
        <f t="shared" si="136"/>
        <v>93526.77580079464</v>
      </c>
      <c r="X395" s="16">
        <f t="shared" si="148"/>
        <v>-1.2755648901691008E-2</v>
      </c>
      <c r="Y395" s="16">
        <f t="shared" si="137"/>
        <v>0</v>
      </c>
      <c r="Z395" s="16">
        <f t="shared" si="149"/>
        <v>0</v>
      </c>
      <c r="AA395" s="16">
        <f t="shared" si="134"/>
        <v>0</v>
      </c>
      <c r="AB395" s="2">
        <f t="shared" si="138"/>
        <v>98283.169654955229</v>
      </c>
      <c r="AE395" s="16" t="str">
        <f t="shared" si="135"/>
        <v/>
      </c>
      <c r="AG395" s="16">
        <f t="shared" si="141"/>
        <v>52.873568168516009</v>
      </c>
      <c r="AH395" s="24">
        <f t="shared" si="139"/>
        <v>55.583807446257381</v>
      </c>
      <c r="AL395" s="2">
        <f t="shared" si="142"/>
        <v>58.471068427244184</v>
      </c>
      <c r="AM395" s="27">
        <f t="shared" si="143"/>
        <v>-4.9379309437101115E-2</v>
      </c>
      <c r="AN395" s="35">
        <v>0</v>
      </c>
      <c r="AP395" s="2" t="str">
        <f t="shared" si="140"/>
        <v/>
      </c>
    </row>
    <row r="396" spans="1:42" x14ac:dyDescent="0.25">
      <c r="A396" s="49">
        <v>38576</v>
      </c>
      <c r="B396" s="47">
        <v>1230.3900000000001</v>
      </c>
      <c r="C396" s="27">
        <f t="shared" si="151"/>
        <v>-5.9944579539669141E-3</v>
      </c>
      <c r="D396" s="27">
        <f t="shared" si="152"/>
        <v>3.3026150361186168E-3</v>
      </c>
      <c r="E396" s="5">
        <f t="shared" si="132"/>
        <v>0</v>
      </c>
      <c r="F396" s="44">
        <v>1847.3109999999999</v>
      </c>
      <c r="G396" s="45">
        <v>1847.3109999999999</v>
      </c>
      <c r="H396" s="48">
        <v>1230.3900000000001</v>
      </c>
      <c r="I396" s="42">
        <v>12.74</v>
      </c>
      <c r="J396" s="16">
        <f t="shared" si="150"/>
        <v>0.12740000000000001</v>
      </c>
      <c r="K396" s="16">
        <f t="shared" si="133"/>
        <v>4.5944387163450895E-2</v>
      </c>
      <c r="L396" s="51">
        <f>VLOOKUP(A396,LIBOR!$A$3:B2491,2,1)</f>
        <v>3.5249999999999995</v>
      </c>
      <c r="M396">
        <v>129323.85</v>
      </c>
      <c r="N396" s="2">
        <v>131066.92</v>
      </c>
      <c r="O396" s="16">
        <f t="shared" si="129"/>
        <v>3.6150118276007584E-5</v>
      </c>
      <c r="P396" s="16">
        <f t="shared" si="144"/>
        <v>8.1455612836549118E-2</v>
      </c>
      <c r="Q396" s="2">
        <f t="shared" si="130"/>
        <v>12.578000000000001</v>
      </c>
      <c r="R396" s="2">
        <f t="shared" si="131"/>
        <v>11.443999999999999</v>
      </c>
      <c r="S396" s="16">
        <f t="shared" si="145"/>
        <v>1</v>
      </c>
      <c r="T396" s="16">
        <f t="shared" si="146"/>
        <v>0</v>
      </c>
      <c r="U396" s="16">
        <f>VLOOKUP(P396,Table!$D$6:$G$15,MATCH(VALUE(T396)&amp;"E",Table!$D$5:$G$5,0),1)*IF(Y396=1,0,1)</f>
        <v>0.97499999999999998</v>
      </c>
      <c r="V396" s="16">
        <f t="shared" si="147"/>
        <v>2.5000000000000022E-2</v>
      </c>
      <c r="W396" s="16">
        <f t="shared" si="136"/>
        <v>93015.69947393144</v>
      </c>
      <c r="X396" s="16">
        <f t="shared" si="148"/>
        <v>5.4100873230478186E-4</v>
      </c>
      <c r="Y396" s="16">
        <f t="shared" si="137"/>
        <v>0</v>
      </c>
      <c r="Z396" s="16">
        <f t="shared" si="149"/>
        <v>0</v>
      </c>
      <c r="AA396" s="16">
        <f t="shared" si="134"/>
        <v>0</v>
      </c>
      <c r="AB396" s="2">
        <f t="shared" si="138"/>
        <v>97747.538903158449</v>
      </c>
      <c r="AE396" s="16" t="str">
        <f t="shared" si="135"/>
        <v/>
      </c>
      <c r="AG396" s="16">
        <f t="shared" si="141"/>
        <v>52.585413958922373</v>
      </c>
      <c r="AH396" s="24">
        <f t="shared" si="139"/>
        <v>55.279443960430243</v>
      </c>
      <c r="AL396" s="2">
        <f t="shared" si="142"/>
        <v>58.471068427244184</v>
      </c>
      <c r="AM396" s="27">
        <f t="shared" si="143"/>
        <v>-5.4584678417246568E-2</v>
      </c>
      <c r="AN396" s="35">
        <v>0</v>
      </c>
      <c r="AP396" s="2" t="str">
        <f t="shared" si="140"/>
        <v/>
      </c>
    </row>
    <row r="397" spans="1:42" x14ac:dyDescent="0.25">
      <c r="A397" s="49">
        <v>38579</v>
      </c>
      <c r="B397" s="47">
        <v>1233.8699999999999</v>
      </c>
      <c r="C397" s="27">
        <f t="shared" si="151"/>
        <v>2.8283714919656866E-3</v>
      </c>
      <c r="D397" s="27">
        <f t="shared" si="152"/>
        <v>8.8135911822810886E-3</v>
      </c>
      <c r="E397" s="5">
        <f t="shared" si="132"/>
        <v>0</v>
      </c>
      <c r="F397" s="44">
        <v>1852.7809999999999</v>
      </c>
      <c r="G397" s="45">
        <v>1852.7809999999999</v>
      </c>
      <c r="H397" s="48">
        <v>1233.8699999999999</v>
      </c>
      <c r="I397" s="42">
        <v>12.26</v>
      </c>
      <c r="J397" s="16">
        <f t="shared" si="150"/>
        <v>0.1226</v>
      </c>
      <c r="K397" s="16">
        <f t="shared" si="133"/>
        <v>3.8694315490054448E-2</v>
      </c>
      <c r="L397" s="51">
        <f>VLOOKUP(A397,LIBOR!$A$3:B2492,2,1)</f>
        <v>3.5924999999999998</v>
      </c>
      <c r="M397">
        <v>127639.16</v>
      </c>
      <c r="N397" s="2">
        <v>129321.56</v>
      </c>
      <c r="O397" s="16">
        <f t="shared" si="129"/>
        <v>7.9771177263318315E-6</v>
      </c>
      <c r="P397" s="16">
        <f t="shared" si="144"/>
        <v>8.3905684509945552E-2</v>
      </c>
      <c r="Q397" s="2">
        <f t="shared" si="130"/>
        <v>12.63</v>
      </c>
      <c r="R397" s="2">
        <f t="shared" si="131"/>
        <v>11.564500000000001</v>
      </c>
      <c r="S397" s="16">
        <f t="shared" si="145"/>
        <v>1</v>
      </c>
      <c r="T397" s="16">
        <f t="shared" si="146"/>
        <v>1</v>
      </c>
      <c r="U397" s="16">
        <f>VLOOKUP(P397,Table!$D$6:$G$15,MATCH(VALUE(T397)&amp;"E",Table!$D$5:$G$5,0),1)*IF(Y397=1,0,1)</f>
        <v>0.9</v>
      </c>
      <c r="V397" s="16">
        <f t="shared" si="147"/>
        <v>9.9999999999999978E-2</v>
      </c>
      <c r="W397" s="16">
        <f t="shared" si="136"/>
        <v>93241.239133182113</v>
      </c>
      <c r="X397" s="16">
        <f t="shared" si="148"/>
        <v>2.3753120599692146E-3</v>
      </c>
      <c r="Y397" s="16">
        <f t="shared" si="137"/>
        <v>0</v>
      </c>
      <c r="Z397" s="16">
        <f t="shared" si="149"/>
        <v>0</v>
      </c>
      <c r="AA397" s="16">
        <f t="shared" si="134"/>
        <v>0</v>
      </c>
      <c r="AB397" s="2">
        <f t="shared" si="138"/>
        <v>97997.905682208657</v>
      </c>
      <c r="AE397" s="16" t="str">
        <f t="shared" si="135"/>
        <v/>
      </c>
      <c r="AG397" s="16">
        <f t="shared" si="141"/>
        <v>52.720104211645371</v>
      </c>
      <c r="AH397" s="24">
        <f t="shared" si="139"/>
        <v>55.416707314551481</v>
      </c>
      <c r="AL397" s="2">
        <f t="shared" si="142"/>
        <v>58.471068427244184</v>
      </c>
      <c r="AM397" s="27">
        <f t="shared" si="143"/>
        <v>-5.223713530210683E-2</v>
      </c>
      <c r="AN397" s="35">
        <v>0</v>
      </c>
      <c r="AP397" s="2" t="str">
        <f t="shared" si="140"/>
        <v/>
      </c>
    </row>
    <row r="398" spans="1:42" x14ac:dyDescent="0.25">
      <c r="A398" s="49">
        <v>38580</v>
      </c>
      <c r="B398" s="47">
        <v>1219.3399999999999</v>
      </c>
      <c r="C398" s="27">
        <f t="shared" si="151"/>
        <v>-1.1775956948462896E-2</v>
      </c>
      <c r="D398" s="27">
        <f t="shared" si="152"/>
        <v>-9.7073560779229462E-3</v>
      </c>
      <c r="E398" s="5">
        <f t="shared" si="132"/>
        <v>0</v>
      </c>
      <c r="F398" s="44">
        <v>1830.9849999999999</v>
      </c>
      <c r="G398" s="45">
        <v>1830.9849999999999</v>
      </c>
      <c r="H398" s="48">
        <v>1219.3399999999999</v>
      </c>
      <c r="I398" s="42">
        <v>13.52</v>
      </c>
      <c r="J398" s="16">
        <f t="shared" si="150"/>
        <v>0.13519999999999999</v>
      </c>
      <c r="K398" s="16">
        <f t="shared" si="133"/>
        <v>5.121862412960515E-2</v>
      </c>
      <c r="L398" s="51">
        <f>VLOOKUP(A398,LIBOR!$A$3:B2493,2,1)</f>
        <v>3.52813</v>
      </c>
      <c r="M398">
        <v>133269.81</v>
      </c>
      <c r="N398" s="2">
        <v>135013.9</v>
      </c>
      <c r="O398" s="16">
        <f t="shared" si="129"/>
        <v>1.4032398972768477E-4</v>
      </c>
      <c r="P398" s="16">
        <f t="shared" si="144"/>
        <v>8.3981375870394837E-2</v>
      </c>
      <c r="Q398" s="2">
        <f t="shared" si="130"/>
        <v>12.440000000000001</v>
      </c>
      <c r="R398" s="2">
        <f t="shared" si="131"/>
        <v>11.638999999999999</v>
      </c>
      <c r="S398" s="16">
        <f t="shared" si="145"/>
        <v>1</v>
      </c>
      <c r="T398" s="16">
        <f t="shared" si="146"/>
        <v>1</v>
      </c>
      <c r="U398" s="16">
        <f>VLOOKUP(P398,Table!$D$6:$G$15,MATCH(VALUE(T398)&amp;"E",Table!$D$5:$G$5,0),1)*IF(Y398=1,0,1)</f>
        <v>0.9</v>
      </c>
      <c r="V398" s="16">
        <f t="shared" si="147"/>
        <v>9.9999999999999978E-2</v>
      </c>
      <c r="W398" s="16">
        <f t="shared" si="136"/>
        <v>92663.45424702407</v>
      </c>
      <c r="X398" s="16">
        <f t="shared" si="148"/>
        <v>7.2274618098973065E-3</v>
      </c>
      <c r="Y398" s="16">
        <f t="shared" si="137"/>
        <v>0</v>
      </c>
      <c r="Z398" s="16">
        <f t="shared" si="149"/>
        <v>0</v>
      </c>
      <c r="AA398" s="16">
        <f t="shared" si="134"/>
        <v>0</v>
      </c>
      <c r="AB398" s="2">
        <f t="shared" si="138"/>
        <v>97392.654688747862</v>
      </c>
      <c r="AE398" s="16" t="str">
        <f t="shared" si="135"/>
        <v/>
      </c>
      <c r="AG398" s="16">
        <f t="shared" si="141"/>
        <v>52.394496279237806</v>
      </c>
      <c r="AH398" s="24">
        <f t="shared" si="139"/>
        <v>55.073011278639648</v>
      </c>
      <c r="AL398" s="2">
        <f t="shared" si="142"/>
        <v>58.471068427244184</v>
      </c>
      <c r="AM398" s="27">
        <f t="shared" si="143"/>
        <v>-5.811518824617945E-2</v>
      </c>
      <c r="AN398" s="35">
        <v>0</v>
      </c>
      <c r="AP398" s="2" t="str">
        <f t="shared" si="140"/>
        <v/>
      </c>
    </row>
    <row r="399" spans="1:42" x14ac:dyDescent="0.25">
      <c r="A399" s="49">
        <v>38581</v>
      </c>
      <c r="B399" s="47">
        <v>1220.24</v>
      </c>
      <c r="C399" s="27">
        <f t="shared" si="151"/>
        <v>7.3810422031606038E-4</v>
      </c>
      <c r="D399" s="27">
        <f t="shared" si="152"/>
        <v>-7.1420336146599261E-3</v>
      </c>
      <c r="E399" s="5">
        <f t="shared" si="132"/>
        <v>0</v>
      </c>
      <c r="F399" s="44">
        <v>1832.817</v>
      </c>
      <c r="G399" s="45">
        <v>1832.817</v>
      </c>
      <c r="H399" s="48">
        <v>1220.24</v>
      </c>
      <c r="I399" s="42">
        <v>13.3</v>
      </c>
      <c r="J399" s="16">
        <f t="shared" si="150"/>
        <v>0.13300000000000001</v>
      </c>
      <c r="K399" s="16">
        <f t="shared" si="133"/>
        <v>4.0022137886625994E-2</v>
      </c>
      <c r="L399" s="51">
        <f>VLOOKUP(A399,LIBOR!$A$3:B2494,2,1)</f>
        <v>3.5181299999999998</v>
      </c>
      <c r="M399">
        <v>139092.92000000001</v>
      </c>
      <c r="N399" s="2">
        <v>140900.15</v>
      </c>
      <c r="O399" s="16">
        <f t="shared" si="129"/>
        <v>5.4439599435194558E-7</v>
      </c>
      <c r="P399" s="16">
        <f t="shared" si="144"/>
        <v>9.2977862113374013E-2</v>
      </c>
      <c r="Q399" s="2">
        <f t="shared" si="130"/>
        <v>12.663999999999998</v>
      </c>
      <c r="R399" s="2">
        <f t="shared" si="131"/>
        <v>11.7925</v>
      </c>
      <c r="S399" s="16">
        <f t="shared" si="145"/>
        <v>1</v>
      </c>
      <c r="T399" s="16">
        <f t="shared" si="146"/>
        <v>1</v>
      </c>
      <c r="U399" s="16">
        <f>VLOOKUP(P399,Table!$D$6:$G$15,MATCH(VALUE(T399)&amp;"E",Table!$D$5:$G$5,0),1)*IF(Y399=1,0,1)</f>
        <v>0.9</v>
      </c>
      <c r="V399" s="16">
        <f t="shared" si="147"/>
        <v>9.9999999999999978E-2</v>
      </c>
      <c r="W399" s="16">
        <f t="shared" si="136"/>
        <v>93128.998229599325</v>
      </c>
      <c r="X399" s="16">
        <f t="shared" si="148"/>
        <v>-4.7268172725948299E-3</v>
      </c>
      <c r="Y399" s="16">
        <f t="shared" si="137"/>
        <v>0</v>
      </c>
      <c r="Z399" s="16">
        <f t="shared" si="149"/>
        <v>0</v>
      </c>
      <c r="AA399" s="16">
        <f t="shared" si="134"/>
        <v>0</v>
      </c>
      <c r="AB399" s="2">
        <f t="shared" si="138"/>
        <v>97905.905516504674</v>
      </c>
      <c r="AE399" s="16" t="str">
        <f t="shared" si="135"/>
        <v/>
      </c>
      <c r="AG399" s="16">
        <f t="shared" si="141"/>
        <v>52.670610722068851</v>
      </c>
      <c r="AH399" s="24">
        <f t="shared" si="139"/>
        <v>55.36180030170727</v>
      </c>
      <c r="AL399" s="2">
        <f t="shared" si="142"/>
        <v>58.471068427244184</v>
      </c>
      <c r="AM399" s="27">
        <f t="shared" si="143"/>
        <v>-5.3176181129746092E-2</v>
      </c>
      <c r="AN399" s="35">
        <v>0</v>
      </c>
      <c r="AP399" s="2" t="str">
        <f t="shared" si="140"/>
        <v/>
      </c>
    </row>
    <row r="400" spans="1:42" x14ac:dyDescent="0.25">
      <c r="A400" s="49">
        <v>38582</v>
      </c>
      <c r="B400" s="47">
        <v>1219.02</v>
      </c>
      <c r="C400" s="27">
        <f t="shared" si="151"/>
        <v>-9.9980331738025452E-4</v>
      </c>
      <c r="D400" s="27">
        <f t="shared" si="152"/>
        <v>-1.5203742507528317E-2</v>
      </c>
      <c r="E400" s="5">
        <f t="shared" si="132"/>
        <v>0</v>
      </c>
      <c r="F400" s="44">
        <v>1831.086</v>
      </c>
      <c r="G400" s="45">
        <v>1831.086</v>
      </c>
      <c r="H400" s="48">
        <v>1219.02</v>
      </c>
      <c r="I400" s="42">
        <v>13.42</v>
      </c>
      <c r="J400" s="16">
        <f t="shared" si="150"/>
        <v>0.13419999999999999</v>
      </c>
      <c r="K400" s="16">
        <f t="shared" si="133"/>
        <v>4.3101576682894868E-2</v>
      </c>
      <c r="L400" s="51">
        <f>VLOOKUP(A400,LIBOR!$A$3:B2495,2,1)</f>
        <v>3.5412499999999998</v>
      </c>
      <c r="M400">
        <v>136893.53</v>
      </c>
      <c r="N400" s="2">
        <v>138658.54</v>
      </c>
      <c r="O400" s="16">
        <f t="shared" si="129"/>
        <v>1.0006070002917321E-6</v>
      </c>
      <c r="P400" s="16">
        <f t="shared" si="144"/>
        <v>9.1098423317105118E-2</v>
      </c>
      <c r="Q400" s="2">
        <f t="shared" si="130"/>
        <v>12.847999999999999</v>
      </c>
      <c r="R400" s="2">
        <f t="shared" si="131"/>
        <v>11.946000000000002</v>
      </c>
      <c r="S400" s="16">
        <f t="shared" si="145"/>
        <v>1</v>
      </c>
      <c r="T400" s="16">
        <f t="shared" si="146"/>
        <v>1</v>
      </c>
      <c r="U400" s="16">
        <f>VLOOKUP(P400,Table!$D$6:$G$15,MATCH(VALUE(T400)&amp;"E",Table!$D$5:$G$5,0),1)*IF(Y400=1,0,1)</f>
        <v>0.9</v>
      </c>
      <c r="V400" s="16">
        <f t="shared" si="147"/>
        <v>9.9999999999999978E-2</v>
      </c>
      <c r="W400" s="16">
        <f t="shared" si="136"/>
        <v>92897.037742352462</v>
      </c>
      <c r="X400" s="16">
        <f t="shared" si="148"/>
        <v>2.3542122472819393E-3</v>
      </c>
      <c r="Y400" s="16">
        <f t="shared" si="137"/>
        <v>0</v>
      </c>
      <c r="Z400" s="16">
        <f t="shared" si="149"/>
        <v>0</v>
      </c>
      <c r="AA400" s="16">
        <f t="shared" si="134"/>
        <v>0</v>
      </c>
      <c r="AB400" s="2">
        <f t="shared" si="138"/>
        <v>97667.872669602992</v>
      </c>
      <c r="AE400" s="16" t="str">
        <f t="shared" si="135"/>
        <v/>
      </c>
      <c r="AG400" s="16">
        <f t="shared" si="141"/>
        <v>52.542555776332094</v>
      </c>
      <c r="AH400" s="24">
        <f t="shared" si="139"/>
        <v>55.225765005318685</v>
      </c>
      <c r="AL400" s="2">
        <f t="shared" si="142"/>
        <v>58.471068427244184</v>
      </c>
      <c r="AM400" s="27">
        <f t="shared" si="143"/>
        <v>-5.5502721417920453E-2</v>
      </c>
      <c r="AN400" s="35">
        <v>0</v>
      </c>
      <c r="AP400" s="2" t="str">
        <f t="shared" si="140"/>
        <v/>
      </c>
    </row>
    <row r="401" spans="1:42" x14ac:dyDescent="0.25">
      <c r="A401" s="49">
        <v>38583</v>
      </c>
      <c r="B401" s="47">
        <v>1219.71</v>
      </c>
      <c r="C401" s="27">
        <f t="shared" si="151"/>
        <v>5.6602844908204553E-4</v>
      </c>
      <c r="D401" s="27">
        <f t="shared" si="152"/>
        <v>-8.6432561044793577E-3</v>
      </c>
      <c r="E401" s="5">
        <f t="shared" si="132"/>
        <v>0</v>
      </c>
      <c r="F401" s="44">
        <v>1832.2909999999999</v>
      </c>
      <c r="G401" s="45">
        <v>1832.2909999999999</v>
      </c>
      <c r="H401" s="48">
        <v>1219.71</v>
      </c>
      <c r="I401" s="42">
        <v>13.42</v>
      </c>
      <c r="J401" s="16">
        <f t="shared" si="150"/>
        <v>0.13419999999999999</v>
      </c>
      <c r="K401" s="16">
        <f t="shared" si="133"/>
        <v>4.5911719775998588E-2</v>
      </c>
      <c r="L401" s="51">
        <f>VLOOKUP(A401,LIBOR!$A$3:B2496,2,1)</f>
        <v>3.5274999999999999</v>
      </c>
      <c r="M401">
        <v>135825.16</v>
      </c>
      <c r="N401" s="2">
        <v>137562.97</v>
      </c>
      <c r="O401" s="16">
        <f t="shared" si="129"/>
        <v>3.2020695037750764E-7</v>
      </c>
      <c r="P401" s="16">
        <f t="shared" si="144"/>
        <v>8.8288280224001398E-2</v>
      </c>
      <c r="Q401" s="2">
        <f t="shared" si="130"/>
        <v>13.047999999999998</v>
      </c>
      <c r="R401" s="2">
        <f t="shared" si="131"/>
        <v>12.0685</v>
      </c>
      <c r="S401" s="16">
        <f t="shared" si="145"/>
        <v>1</v>
      </c>
      <c r="T401" s="16">
        <f t="shared" si="146"/>
        <v>1</v>
      </c>
      <c r="U401" s="16">
        <f>VLOOKUP(P401,Table!$D$6:$G$15,MATCH(VALUE(T401)&amp;"E",Table!$D$5:$G$5,0),1)*IF(Y401=1,0,1)</f>
        <v>0.9</v>
      </c>
      <c r="V401" s="16">
        <f t="shared" si="147"/>
        <v>9.9999999999999978E-2</v>
      </c>
      <c r="W401" s="16">
        <f t="shared" si="136"/>
        <v>92870.961987841394</v>
      </c>
      <c r="X401" s="16">
        <f t="shared" si="148"/>
        <v>-6.7332381882111436E-3</v>
      </c>
      <c r="Y401" s="16">
        <f t="shared" si="137"/>
        <v>0</v>
      </c>
      <c r="Z401" s="16">
        <f t="shared" si="149"/>
        <v>0</v>
      </c>
      <c r="AA401" s="16">
        <f t="shared" si="134"/>
        <v>0</v>
      </c>
      <c r="AB401" s="2">
        <f t="shared" si="138"/>
        <v>97649.494782836991</v>
      </c>
      <c r="AE401" s="16" t="str">
        <f t="shared" si="135"/>
        <v/>
      </c>
      <c r="AG401" s="16">
        <f t="shared" si="141"/>
        <v>52.532668992540657</v>
      </c>
      <c r="AH401" s="24">
        <f t="shared" si="139"/>
        <v>55.213936217195517</v>
      </c>
      <c r="AL401" s="2">
        <f t="shared" si="142"/>
        <v>58.471068427244184</v>
      </c>
      <c r="AM401" s="27">
        <f t="shared" si="143"/>
        <v>-5.5705022973909446E-2</v>
      </c>
      <c r="AN401" s="35">
        <v>0</v>
      </c>
      <c r="AP401" s="2" t="str">
        <f t="shared" si="140"/>
        <v/>
      </c>
    </row>
    <row r="402" spans="1:42" x14ac:dyDescent="0.25">
      <c r="A402" s="49">
        <v>38586</v>
      </c>
      <c r="B402" s="47">
        <v>1221.73</v>
      </c>
      <c r="C402" s="27">
        <f t="shared" si="151"/>
        <v>1.6561313754908102E-3</v>
      </c>
      <c r="D402" s="27">
        <f t="shared" si="152"/>
        <v>-9.815496220954234E-3</v>
      </c>
      <c r="E402" s="5">
        <f t="shared" si="132"/>
        <v>0</v>
      </c>
      <c r="F402" s="44">
        <v>1835.317</v>
      </c>
      <c r="G402" s="45">
        <v>1835.317</v>
      </c>
      <c r="H402" s="48">
        <v>1221.73</v>
      </c>
      <c r="I402" s="42">
        <v>13.42</v>
      </c>
      <c r="J402" s="16">
        <f t="shared" si="150"/>
        <v>0.13419999999999999</v>
      </c>
      <c r="K402" s="16">
        <f t="shared" si="133"/>
        <v>4.7364892006852899E-2</v>
      </c>
      <c r="L402" s="51">
        <f>VLOOKUP(A402,LIBOR!$A$3:B2497,2,1)</f>
        <v>3.5375000000000005</v>
      </c>
      <c r="M402">
        <v>135818.12</v>
      </c>
      <c r="N402" s="2">
        <v>137515.88</v>
      </c>
      <c r="O402" s="16">
        <f t="shared" si="129"/>
        <v>2.7382356290835533E-6</v>
      </c>
      <c r="P402" s="16">
        <f t="shared" si="144"/>
        <v>8.6835107993147087E-2</v>
      </c>
      <c r="Q402" s="2">
        <f t="shared" si="130"/>
        <v>13.184000000000001</v>
      </c>
      <c r="R402" s="2">
        <f t="shared" si="131"/>
        <v>12.2135</v>
      </c>
      <c r="S402" s="16">
        <f t="shared" si="145"/>
        <v>1</v>
      </c>
      <c r="T402" s="16">
        <f t="shared" si="146"/>
        <v>1</v>
      </c>
      <c r="U402" s="16">
        <f>VLOOKUP(P402,Table!$D$6:$G$15,MATCH(VALUE(T402)&amp;"E",Table!$D$5:$G$5,0),1)*IF(Y402=1,0,1)</f>
        <v>0.9</v>
      </c>
      <c r="V402" s="16">
        <f t="shared" si="147"/>
        <v>9.9999999999999978E-2</v>
      </c>
      <c r="W402" s="16">
        <f t="shared" si="136"/>
        <v>93006.208729217731</v>
      </c>
      <c r="X402" s="16">
        <f t="shared" si="148"/>
        <v>-1.5560543747844546E-3</v>
      </c>
      <c r="Y402" s="16">
        <f t="shared" si="137"/>
        <v>0</v>
      </c>
      <c r="Z402" s="16">
        <f t="shared" si="149"/>
        <v>0</v>
      </c>
      <c r="AA402" s="16">
        <f t="shared" si="134"/>
        <v>0</v>
      </c>
      <c r="AB402" s="2">
        <f t="shared" si="138"/>
        <v>97794.128607863167</v>
      </c>
      <c r="AE402" s="16" t="str">
        <f t="shared" si="135"/>
        <v/>
      </c>
      <c r="AG402" s="16">
        <f t="shared" si="141"/>
        <v>52.610477903606942</v>
      </c>
      <c r="AH402" s="24">
        <f t="shared" si="139"/>
        <v>55.291398996420504</v>
      </c>
      <c r="AL402" s="2">
        <f t="shared" si="142"/>
        <v>58.471068427244184</v>
      </c>
      <c r="AM402" s="27">
        <f t="shared" si="143"/>
        <v>-5.43802177102366E-2</v>
      </c>
      <c r="AN402" s="35">
        <v>0</v>
      </c>
      <c r="AP402" s="2" t="str">
        <f t="shared" si="140"/>
        <v/>
      </c>
    </row>
    <row r="403" spans="1:42" x14ac:dyDescent="0.25">
      <c r="A403" s="49">
        <v>38587</v>
      </c>
      <c r="B403" s="47">
        <v>1217.5899999999999</v>
      </c>
      <c r="C403" s="27">
        <f t="shared" si="151"/>
        <v>-3.3886374239808781E-3</v>
      </c>
      <c r="D403" s="27">
        <f t="shared" si="152"/>
        <v>-1.4281766964722165E-3</v>
      </c>
      <c r="E403" s="5">
        <f t="shared" si="132"/>
        <v>0</v>
      </c>
      <c r="F403" s="44">
        <v>1829.1079999999999</v>
      </c>
      <c r="G403" s="45">
        <v>1829.1079999999999</v>
      </c>
      <c r="H403" s="48">
        <v>1217.5899999999999</v>
      </c>
      <c r="I403" s="42">
        <v>13.34</v>
      </c>
      <c r="J403" s="16">
        <f t="shared" si="150"/>
        <v>0.13339999999999999</v>
      </c>
      <c r="K403" s="16">
        <f t="shared" si="133"/>
        <v>4.9325758362453856E-2</v>
      </c>
      <c r="L403" s="51">
        <f>VLOOKUP(A403,LIBOR!$A$3:B2498,2,1)</f>
        <v>3.54</v>
      </c>
      <c r="M403">
        <v>135457.29999999999</v>
      </c>
      <c r="N403" s="2">
        <v>137137.26999999999</v>
      </c>
      <c r="O403" s="16">
        <f t="shared" si="129"/>
        <v>1.1521896094146528E-5</v>
      </c>
      <c r="P403" s="16">
        <f t="shared" si="144"/>
        <v>8.4074241637546135E-2</v>
      </c>
      <c r="Q403" s="2">
        <f t="shared" si="130"/>
        <v>13.416</v>
      </c>
      <c r="R403" s="2">
        <f t="shared" si="131"/>
        <v>12.329499999999999</v>
      </c>
      <c r="S403" s="16">
        <f t="shared" si="145"/>
        <v>1</v>
      </c>
      <c r="T403" s="16">
        <f t="shared" si="146"/>
        <v>1</v>
      </c>
      <c r="U403" s="16">
        <f>VLOOKUP(P403,Table!$D$6:$G$15,MATCH(VALUE(T403)&amp;"E",Table!$D$5:$G$5,0),1)*IF(Y403=1,0,1)</f>
        <v>0.9</v>
      </c>
      <c r="V403" s="16">
        <f t="shared" si="147"/>
        <v>9.9999999999999978E-2</v>
      </c>
      <c r="W403" s="16">
        <f t="shared" si="136"/>
        <v>92696.9542857091</v>
      </c>
      <c r="X403" s="16">
        <f t="shared" si="148"/>
        <v>-2.5206701042300717E-3</v>
      </c>
      <c r="Y403" s="16">
        <f t="shared" si="137"/>
        <v>0</v>
      </c>
      <c r="Z403" s="16">
        <f t="shared" si="149"/>
        <v>0</v>
      </c>
      <c r="AA403" s="16">
        <f t="shared" si="134"/>
        <v>0</v>
      </c>
      <c r="AB403" s="2">
        <f t="shared" si="138"/>
        <v>97470.388555435551</v>
      </c>
      <c r="AE403" s="16" t="str">
        <f t="shared" si="135"/>
        <v/>
      </c>
      <c r="AG403" s="16">
        <f t="shared" si="141"/>
        <v>52.436314903054516</v>
      </c>
      <c r="AH403" s="24">
        <f t="shared" si="139"/>
        <v>55.106926682532162</v>
      </c>
      <c r="AL403" s="2">
        <f t="shared" si="142"/>
        <v>58.471068427244184</v>
      </c>
      <c r="AM403" s="27">
        <f t="shared" si="143"/>
        <v>-5.7535150890872466E-2</v>
      </c>
      <c r="AN403" s="35">
        <v>0</v>
      </c>
      <c r="AP403" s="2" t="str">
        <f t="shared" si="140"/>
        <v/>
      </c>
    </row>
    <row r="404" spans="1:42" x14ac:dyDescent="0.25">
      <c r="A404" s="49">
        <v>38588</v>
      </c>
      <c r="B404" s="47">
        <v>1209.5899999999999</v>
      </c>
      <c r="C404" s="27">
        <f t="shared" si="151"/>
        <v>-6.570356195435223E-3</v>
      </c>
      <c r="D404" s="27">
        <f t="shared" si="152"/>
        <v>-8.7366371122234998E-3</v>
      </c>
      <c r="E404" s="5">
        <f t="shared" si="132"/>
        <v>0</v>
      </c>
      <c r="F404" s="44">
        <v>1817.2180000000001</v>
      </c>
      <c r="G404" s="45">
        <v>1817.2180000000001</v>
      </c>
      <c r="H404" s="48">
        <v>1209.5899999999999</v>
      </c>
      <c r="I404" s="42">
        <v>14.17</v>
      </c>
      <c r="J404" s="16">
        <f t="shared" si="150"/>
        <v>0.14169999999999999</v>
      </c>
      <c r="K404" s="16">
        <f t="shared" si="133"/>
        <v>5.8833622834876115E-2</v>
      </c>
      <c r="L404" s="51">
        <f>VLOOKUP(A404,LIBOR!$A$3:B2499,2,1)</f>
        <v>3.5387499999999994</v>
      </c>
      <c r="M404">
        <v>134451.16</v>
      </c>
      <c r="N404" s="2">
        <v>136105.41</v>
      </c>
      <c r="O404" s="16">
        <f t="shared" si="129"/>
        <v>4.3454938632879735E-5</v>
      </c>
      <c r="P404" s="16">
        <f t="shared" si="144"/>
        <v>8.2866377165123878E-2</v>
      </c>
      <c r="Q404" s="2">
        <f t="shared" si="130"/>
        <v>13.38</v>
      </c>
      <c r="R404" s="2">
        <f t="shared" si="131"/>
        <v>12.446999999999999</v>
      </c>
      <c r="S404" s="16">
        <f t="shared" si="145"/>
        <v>1</v>
      </c>
      <c r="T404" s="16">
        <f t="shared" si="146"/>
        <v>1</v>
      </c>
      <c r="U404" s="16">
        <f>VLOOKUP(P404,Table!$D$6:$G$15,MATCH(VALUE(T404)&amp;"E",Table!$D$5:$G$5,0),1)*IF(Y404=1,0,1)</f>
        <v>0.9</v>
      </c>
      <c r="V404" s="16">
        <f t="shared" si="147"/>
        <v>9.9999999999999978E-2</v>
      </c>
      <c r="W404" s="16">
        <f t="shared" si="136"/>
        <v>92079.05964182521</v>
      </c>
      <c r="X404" s="16">
        <f t="shared" si="148"/>
        <v>3.6152374155751232E-4</v>
      </c>
      <c r="Y404" s="16">
        <f t="shared" si="137"/>
        <v>0</v>
      </c>
      <c r="Z404" s="16">
        <f t="shared" si="149"/>
        <v>0</v>
      </c>
      <c r="AA404" s="16">
        <f t="shared" si="134"/>
        <v>0</v>
      </c>
      <c r="AB404" s="2">
        <f t="shared" si="138"/>
        <v>96827.750155736067</v>
      </c>
      <c r="AE404" s="16" t="str">
        <f t="shared" si="135"/>
        <v/>
      </c>
      <c r="AG404" s="16">
        <f t="shared" si="141"/>
        <v>52.090593602515405</v>
      </c>
      <c r="AH404" s="24">
        <f t="shared" si="139"/>
        <v>54.74217276327564</v>
      </c>
      <c r="AL404" s="2">
        <f t="shared" si="142"/>
        <v>58.471068427244184</v>
      </c>
      <c r="AM404" s="27">
        <f t="shared" si="143"/>
        <v>-6.3773345763442402E-2</v>
      </c>
      <c r="AN404" s="35">
        <v>0</v>
      </c>
      <c r="AP404" s="2" t="str">
        <f t="shared" si="140"/>
        <v/>
      </c>
    </row>
    <row r="405" spans="1:42" x14ac:dyDescent="0.25">
      <c r="A405" s="49">
        <v>38589</v>
      </c>
      <c r="B405" s="47">
        <v>1212.3699999999999</v>
      </c>
      <c r="C405" s="27">
        <f t="shared" si="151"/>
        <v>2.2982994237716881E-3</v>
      </c>
      <c r="D405" s="27">
        <f t="shared" si="152"/>
        <v>-5.4385343710715572E-3</v>
      </c>
      <c r="E405" s="5">
        <f t="shared" si="132"/>
        <v>0</v>
      </c>
      <c r="F405" s="44">
        <v>1821.4549999999999</v>
      </c>
      <c r="G405" s="45">
        <v>1821.4549999999999</v>
      </c>
      <c r="H405" s="48">
        <v>1212.3699999999999</v>
      </c>
      <c r="I405" s="42">
        <v>13.73</v>
      </c>
      <c r="J405" s="16">
        <f t="shared" si="150"/>
        <v>0.13730000000000001</v>
      </c>
      <c r="K405" s="16">
        <f t="shared" si="133"/>
        <v>5.2439859935581298E-2</v>
      </c>
      <c r="L405" s="51">
        <f>VLOOKUP(A405,LIBOR!$A$3:B2500,2,1)</f>
        <v>3.5387499999999994</v>
      </c>
      <c r="M405">
        <v>134519.07999999999</v>
      </c>
      <c r="N405" s="2">
        <v>136161.01999999999</v>
      </c>
      <c r="O405" s="16">
        <f t="shared" si="129"/>
        <v>5.2700657324872468E-6</v>
      </c>
      <c r="P405" s="16">
        <f t="shared" si="144"/>
        <v>8.4860140064418707E-2</v>
      </c>
      <c r="Q405" s="2">
        <f t="shared" si="130"/>
        <v>13.553999999999998</v>
      </c>
      <c r="R405" s="2">
        <f t="shared" si="131"/>
        <v>12.637499999999999</v>
      </c>
      <c r="S405" s="16">
        <f t="shared" si="145"/>
        <v>1</v>
      </c>
      <c r="T405" s="16">
        <f t="shared" si="146"/>
        <v>1</v>
      </c>
      <c r="U405" s="16">
        <f>VLOOKUP(P405,Table!$D$6:$G$15,MATCH(VALUE(T405)&amp;"E",Table!$D$5:$G$5,0),1)*IF(Y405=1,0,1)</f>
        <v>0.9</v>
      </c>
      <c r="V405" s="16">
        <f t="shared" si="147"/>
        <v>9.9999999999999978E-2</v>
      </c>
      <c r="W405" s="16">
        <f t="shared" si="136"/>
        <v>92273.28453627837</v>
      </c>
      <c r="X405" s="16">
        <f t="shared" si="148"/>
        <v>-1.1274024286029638E-2</v>
      </c>
      <c r="Y405" s="16">
        <f t="shared" si="137"/>
        <v>0</v>
      </c>
      <c r="Z405" s="16">
        <f t="shared" si="149"/>
        <v>0</v>
      </c>
      <c r="AA405" s="16">
        <f t="shared" si="134"/>
        <v>0</v>
      </c>
      <c r="AB405" s="2">
        <f t="shared" si="138"/>
        <v>97035.827555036449</v>
      </c>
      <c r="AE405" s="16" t="str">
        <f t="shared" si="135"/>
        <v/>
      </c>
      <c r="AG405" s="16">
        <f t="shared" si="141"/>
        <v>52.202533363868859</v>
      </c>
      <c r="AH405" s="24">
        <f t="shared" si="139"/>
        <v>54.858382761304725</v>
      </c>
      <c r="AL405" s="2">
        <f t="shared" si="142"/>
        <v>58.471068427244184</v>
      </c>
      <c r="AM405" s="27">
        <f t="shared" si="143"/>
        <v>-6.1785867149575679E-2</v>
      </c>
      <c r="AN405" s="35">
        <v>0</v>
      </c>
      <c r="AP405" s="2" t="str">
        <f t="shared" si="140"/>
        <v/>
      </c>
    </row>
    <row r="406" spans="1:42" x14ac:dyDescent="0.25">
      <c r="A406" s="49">
        <v>38590</v>
      </c>
      <c r="B406" s="47">
        <v>1205.0999999999999</v>
      </c>
      <c r="C406" s="27">
        <f t="shared" si="151"/>
        <v>-5.9965192144312285E-3</v>
      </c>
      <c r="D406" s="27">
        <f t="shared" si="152"/>
        <v>-1.2001082034584831E-2</v>
      </c>
      <c r="E406" s="5">
        <f t="shared" si="132"/>
        <v>0</v>
      </c>
      <c r="F406" s="44">
        <v>1810.518</v>
      </c>
      <c r="G406" s="45">
        <v>1810.518</v>
      </c>
      <c r="H406" s="48">
        <v>1205.0999999999999</v>
      </c>
      <c r="I406" s="42">
        <v>13.72</v>
      </c>
      <c r="J406" s="16">
        <f t="shared" si="150"/>
        <v>0.13720000000000002</v>
      </c>
      <c r="K406" s="16">
        <f t="shared" si="133"/>
        <v>5.2186678341314297E-2</v>
      </c>
      <c r="L406" s="51">
        <f>VLOOKUP(A406,LIBOR!$A$3:B2501,2,1)</f>
        <v>3.5549999999999997</v>
      </c>
      <c r="M406">
        <v>135181.38</v>
      </c>
      <c r="N406" s="2">
        <v>136818.26</v>
      </c>
      <c r="O406" s="16">
        <f t="shared" si="129"/>
        <v>3.6175058724669562E-5</v>
      </c>
      <c r="P406" s="16">
        <f t="shared" si="144"/>
        <v>8.501332165868572E-2</v>
      </c>
      <c r="Q406" s="2">
        <f t="shared" si="130"/>
        <v>13.616</v>
      </c>
      <c r="R406" s="2">
        <f t="shared" si="131"/>
        <v>12.797999999999998</v>
      </c>
      <c r="S406" s="16">
        <f t="shared" si="145"/>
        <v>1</v>
      </c>
      <c r="T406" s="16">
        <f t="shared" si="146"/>
        <v>1</v>
      </c>
      <c r="U406" s="16">
        <f>VLOOKUP(P406,Table!$D$6:$G$15,MATCH(VALUE(T406)&amp;"E",Table!$D$5:$G$5,0),1)*IF(Y406=1,0,1)</f>
        <v>0.9</v>
      </c>
      <c r="V406" s="16">
        <f t="shared" si="147"/>
        <v>9.9999999999999978E-2</v>
      </c>
      <c r="W406" s="16">
        <f t="shared" si="136"/>
        <v>91819.83755297953</v>
      </c>
      <c r="X406" s="16">
        <f t="shared" si="148"/>
        <v>-6.7144574383960487E-3</v>
      </c>
      <c r="Y406" s="16">
        <f t="shared" si="137"/>
        <v>0</v>
      </c>
      <c r="Z406" s="16">
        <f t="shared" si="149"/>
        <v>0</v>
      </c>
      <c r="AA406" s="16">
        <f t="shared" si="134"/>
        <v>0</v>
      </c>
      <c r="AB406" s="2">
        <f t="shared" si="138"/>
        <v>96559.212820707777</v>
      </c>
      <c r="AE406" s="16" t="str">
        <f t="shared" si="135"/>
        <v/>
      </c>
      <c r="AG406" s="16">
        <f t="shared" si="141"/>
        <v>51.946128104106506</v>
      </c>
      <c r="AH406" s="24">
        <f t="shared" si="139"/>
        <v>54.587511852569797</v>
      </c>
      <c r="AL406" s="2">
        <f t="shared" si="142"/>
        <v>58.471068427244184</v>
      </c>
      <c r="AM406" s="27">
        <f t="shared" si="143"/>
        <v>-6.6418430159296826E-2</v>
      </c>
      <c r="AN406" s="35">
        <v>0</v>
      </c>
      <c r="AP406" s="2" t="str">
        <f t="shared" si="140"/>
        <v/>
      </c>
    </row>
    <row r="407" spans="1:42" x14ac:dyDescent="0.25">
      <c r="A407" s="49">
        <v>38593</v>
      </c>
      <c r="B407" s="47">
        <v>1212.28</v>
      </c>
      <c r="C407" s="27">
        <f t="shared" si="151"/>
        <v>5.9580117832545021E-3</v>
      </c>
      <c r="D407" s="27">
        <f t="shared" si="152"/>
        <v>-7.6992016268211394E-3</v>
      </c>
      <c r="E407" s="5">
        <f t="shared" si="132"/>
        <v>0</v>
      </c>
      <c r="F407" s="44">
        <v>1821.558</v>
      </c>
      <c r="G407" s="45">
        <v>1821.558</v>
      </c>
      <c r="H407" s="48">
        <v>1212.28</v>
      </c>
      <c r="I407" s="42">
        <v>13.52</v>
      </c>
      <c r="J407" s="16">
        <f t="shared" si="150"/>
        <v>0.13519999999999999</v>
      </c>
      <c r="K407" s="16">
        <f t="shared" si="133"/>
        <v>4.9158200033149746E-2</v>
      </c>
      <c r="L407" s="51">
        <f>VLOOKUP(A407,LIBOR!$A$3:B2502,2,1)</f>
        <v>3.5549999999999997</v>
      </c>
      <c r="M407">
        <v>132887.16</v>
      </c>
      <c r="N407" s="2">
        <v>134456.63</v>
      </c>
      <c r="O407" s="16">
        <f t="shared" si="129"/>
        <v>3.5287556346874897E-5</v>
      </c>
      <c r="P407" s="16">
        <f t="shared" si="144"/>
        <v>8.6041799966850241E-2</v>
      </c>
      <c r="Q407" s="2">
        <f t="shared" si="130"/>
        <v>13.675999999999998</v>
      </c>
      <c r="R407" s="2">
        <f t="shared" si="131"/>
        <v>12.905499999999998</v>
      </c>
      <c r="S407" s="16">
        <f t="shared" si="145"/>
        <v>1</v>
      </c>
      <c r="T407" s="16">
        <f t="shared" si="146"/>
        <v>1</v>
      </c>
      <c r="U407" s="16">
        <f>VLOOKUP(P407,Table!$D$6:$G$15,MATCH(VALUE(T407)&amp;"E",Table!$D$5:$G$5,0),1)*IF(Y407=1,0,1)</f>
        <v>0.9</v>
      </c>
      <c r="V407" s="16">
        <f t="shared" si="147"/>
        <v>9.9999999999999978E-2</v>
      </c>
      <c r="W407" s="16">
        <f t="shared" si="136"/>
        <v>92153.703965991765</v>
      </c>
      <c r="X407" s="16">
        <f t="shared" si="148"/>
        <v>-1.1318117228068303E-2</v>
      </c>
      <c r="Y407" s="16">
        <f t="shared" si="137"/>
        <v>0</v>
      </c>
      <c r="Z407" s="16">
        <f t="shared" si="149"/>
        <v>0</v>
      </c>
      <c r="AA407" s="16">
        <f t="shared" si="134"/>
        <v>0</v>
      </c>
      <c r="AB407" s="2">
        <f t="shared" si="138"/>
        <v>96925.248535038423</v>
      </c>
      <c r="AE407" s="16" t="str">
        <f t="shared" si="135"/>
        <v/>
      </c>
      <c r="AG407" s="16">
        <f t="shared" si="141"/>
        <v>52.143044975649396</v>
      </c>
      <c r="AH407" s="24">
        <f t="shared" si="139"/>
        <v>54.790163296903756</v>
      </c>
      <c r="AL407" s="2">
        <f t="shared" si="142"/>
        <v>58.471068427244184</v>
      </c>
      <c r="AM407" s="27">
        <f t="shared" si="143"/>
        <v>-6.2952588850340496E-2</v>
      </c>
      <c r="AN407" s="35">
        <v>0</v>
      </c>
      <c r="AP407" s="2" t="str">
        <f t="shared" si="140"/>
        <v/>
      </c>
    </row>
    <row r="408" spans="1:42" x14ac:dyDescent="0.25">
      <c r="A408" s="49">
        <v>38594</v>
      </c>
      <c r="B408" s="47">
        <v>1208.4100000000001</v>
      </c>
      <c r="C408" s="27">
        <f t="shared" si="151"/>
        <v>-3.1923318045334881E-3</v>
      </c>
      <c r="D408" s="27">
        <f t="shared" si="152"/>
        <v>-7.5028960073737494E-3</v>
      </c>
      <c r="E408" s="5">
        <f t="shared" si="132"/>
        <v>0</v>
      </c>
      <c r="F408" s="44">
        <v>1815.9690000000001</v>
      </c>
      <c r="G408" s="45">
        <v>1815.9690000000001</v>
      </c>
      <c r="H408" s="48">
        <v>1208.4100000000001</v>
      </c>
      <c r="I408" s="42">
        <v>13.65</v>
      </c>
      <c r="J408" s="16">
        <f t="shared" si="150"/>
        <v>0.13650000000000001</v>
      </c>
      <c r="K408" s="16">
        <f t="shared" si="133"/>
        <v>5.018793861843282E-2</v>
      </c>
      <c r="L408" s="51">
        <f>VLOOKUP(A408,LIBOR!$A$3:B2503,2,1)</f>
        <v>3.5987499999999999</v>
      </c>
      <c r="M408">
        <v>133867.46</v>
      </c>
      <c r="N408" s="2">
        <v>135435.4</v>
      </c>
      <c r="O408" s="16">
        <f t="shared" si="129"/>
        <v>1.0223610825850555E-5</v>
      </c>
      <c r="P408" s="16">
        <f t="shared" si="144"/>
        <v>8.631206138156719E-2</v>
      </c>
      <c r="Q408" s="2">
        <f t="shared" si="130"/>
        <v>13.695999999999998</v>
      </c>
      <c r="R408" s="2">
        <f t="shared" si="131"/>
        <v>12.977499999999997</v>
      </c>
      <c r="S408" s="16">
        <f t="shared" si="145"/>
        <v>1</v>
      </c>
      <c r="T408" s="16">
        <f t="shared" si="146"/>
        <v>1</v>
      </c>
      <c r="U408" s="16">
        <f>VLOOKUP(P408,Table!$D$6:$G$15,MATCH(VALUE(T408)&amp;"E",Table!$D$5:$G$5,0),1)*IF(Y408=1,0,1)</f>
        <v>0.9</v>
      </c>
      <c r="V408" s="16">
        <f t="shared" si="147"/>
        <v>9.9999999999999978E-2</v>
      </c>
      <c r="W408" s="16">
        <f t="shared" si="136"/>
        <v>91956.020092349907</v>
      </c>
      <c r="X408" s="16">
        <f t="shared" si="148"/>
        <v>-9.1661059500660613E-3</v>
      </c>
      <c r="Y408" s="16">
        <f t="shared" si="137"/>
        <v>0</v>
      </c>
      <c r="Z408" s="16">
        <f t="shared" si="149"/>
        <v>0</v>
      </c>
      <c r="AA408" s="16">
        <f t="shared" si="134"/>
        <v>0</v>
      </c>
      <c r="AB408" s="2">
        <f t="shared" si="138"/>
        <v>96729.09763721397</v>
      </c>
      <c r="AE408" s="16" t="str">
        <f t="shared" si="135"/>
        <v/>
      </c>
      <c r="AG408" s="16">
        <f t="shared" si="141"/>
        <v>52.037521335092755</v>
      </c>
      <c r="AH408" s="24">
        <f t="shared" si="139"/>
        <v>54.677859434219123</v>
      </c>
      <c r="AL408" s="2">
        <f t="shared" si="142"/>
        <v>58.471068427244184</v>
      </c>
      <c r="AM408" s="27">
        <f t="shared" si="143"/>
        <v>-6.487326288119688E-2</v>
      </c>
      <c r="AN408" s="35">
        <v>0</v>
      </c>
      <c r="AP408" s="2" t="str">
        <f t="shared" si="140"/>
        <v/>
      </c>
    </row>
    <row r="409" spans="1:42" x14ac:dyDescent="0.25">
      <c r="A409" s="49">
        <v>38595</v>
      </c>
      <c r="B409" s="47">
        <v>1220.33</v>
      </c>
      <c r="C409" s="27">
        <f t="shared" si="151"/>
        <v>9.8642017196148846E-3</v>
      </c>
      <c r="D409" s="27">
        <f t="shared" si="152"/>
        <v>8.9316619076763581E-3</v>
      </c>
      <c r="E409" s="5">
        <f t="shared" si="132"/>
        <v>0</v>
      </c>
      <c r="F409" s="44">
        <v>1834.4760000000001</v>
      </c>
      <c r="G409" s="45">
        <v>1834.4760000000001</v>
      </c>
      <c r="H409" s="48">
        <v>1220.33</v>
      </c>
      <c r="I409" s="42">
        <v>12.6</v>
      </c>
      <c r="J409" s="16">
        <f t="shared" si="150"/>
        <v>0.126</v>
      </c>
      <c r="K409" s="16">
        <f t="shared" si="133"/>
        <v>4.3007711555458641E-2</v>
      </c>
      <c r="L409" s="51">
        <f>VLOOKUP(A409,LIBOR!$A$3:B2504,2,1)</f>
        <v>3.62</v>
      </c>
      <c r="M409">
        <v>131550.68</v>
      </c>
      <c r="N409" s="2">
        <v>133078.26999999999</v>
      </c>
      <c r="O409" s="16">
        <f t="shared" ref="O409:O472" si="153">LN(B409/B408)^2</f>
        <v>9.6351265977416916E-5</v>
      </c>
      <c r="P409" s="16">
        <f t="shared" si="144"/>
        <v>8.2992288444541359E-2</v>
      </c>
      <c r="Q409" s="2">
        <f t="shared" si="130"/>
        <v>13.758000000000001</v>
      </c>
      <c r="R409" s="2">
        <f t="shared" si="131"/>
        <v>13.072499999999996</v>
      </c>
      <c r="S409" s="16">
        <f t="shared" si="145"/>
        <v>1</v>
      </c>
      <c r="T409" s="16">
        <f t="shared" si="146"/>
        <v>1</v>
      </c>
      <c r="U409" s="16">
        <f>VLOOKUP(P409,Table!$D$6:$G$15,MATCH(VALUE(T409)&amp;"E",Table!$D$5:$G$5,0),1)*IF(Y409=1,0,1)</f>
        <v>0.9</v>
      </c>
      <c r="V409" s="16">
        <f t="shared" si="147"/>
        <v>9.9999999999999978E-2</v>
      </c>
      <c r="W409" s="16">
        <f t="shared" si="136"/>
        <v>92612.344458333231</v>
      </c>
      <c r="X409" s="16">
        <f t="shared" si="148"/>
        <v>-7.9930802373020526E-3</v>
      </c>
      <c r="Y409" s="16">
        <f t="shared" si="137"/>
        <v>0</v>
      </c>
      <c r="Z409" s="16">
        <f t="shared" si="149"/>
        <v>0</v>
      </c>
      <c r="AA409" s="16">
        <f t="shared" si="134"/>
        <v>0</v>
      </c>
      <c r="AB409" s="2">
        <f t="shared" si="138"/>
        <v>97448.904880699425</v>
      </c>
      <c r="AE409" s="16" t="str">
        <f t="shared" si="135"/>
        <v/>
      </c>
      <c r="AG409" s="16">
        <f t="shared" si="141"/>
        <v>52.424757293092817</v>
      </c>
      <c r="AH409" s="24">
        <f t="shared" si="139"/>
        <v>55.083309691904432</v>
      </c>
      <c r="AL409" s="2">
        <f t="shared" si="142"/>
        <v>58.471068427244184</v>
      </c>
      <c r="AM409" s="27">
        <f t="shared" si="143"/>
        <v>-5.7939059888313049E-2</v>
      </c>
      <c r="AN409" s="35">
        <v>0</v>
      </c>
      <c r="AP409" s="2" t="str">
        <f t="shared" si="140"/>
        <v/>
      </c>
    </row>
    <row r="410" spans="1:42" x14ac:dyDescent="0.25">
      <c r="A410" s="49">
        <v>38596</v>
      </c>
      <c r="B410" s="47">
        <v>1221.5899999999999</v>
      </c>
      <c r="C410" s="27">
        <f t="shared" si="151"/>
        <v>1.0325076004031875E-3</v>
      </c>
      <c r="D410" s="27">
        <f t="shared" si="152"/>
        <v>7.6658700843078575E-3</v>
      </c>
      <c r="E410" s="5">
        <f t="shared" si="132"/>
        <v>0</v>
      </c>
      <c r="F410" s="44">
        <v>1836.37</v>
      </c>
      <c r="G410" s="45">
        <v>1836.37</v>
      </c>
      <c r="H410" s="48">
        <v>1221.5899999999999</v>
      </c>
      <c r="I410" s="42">
        <v>13.15</v>
      </c>
      <c r="J410" s="16">
        <f t="shared" si="150"/>
        <v>0.13150000000000001</v>
      </c>
      <c r="K410" s="16">
        <f t="shared" si="133"/>
        <v>4.2163023064092586E-2</v>
      </c>
      <c r="L410" s="51">
        <f>VLOOKUP(A410,LIBOR!$A$3:B2505,2,1)</f>
        <v>3.5837500000000002</v>
      </c>
      <c r="M410">
        <v>132676.85</v>
      </c>
      <c r="N410" s="2">
        <v>134204.53</v>
      </c>
      <c r="O410" s="16">
        <f t="shared" si="153"/>
        <v>1.0649722583279903E-6</v>
      </c>
      <c r="P410" s="16">
        <f t="shared" si="144"/>
        <v>8.933697693590742E-2</v>
      </c>
      <c r="Q410" s="2">
        <f t="shared" si="130"/>
        <v>13.443999999999999</v>
      </c>
      <c r="R410" s="2">
        <f t="shared" si="131"/>
        <v>13.110999999999999</v>
      </c>
      <c r="S410" s="16">
        <f t="shared" si="145"/>
        <v>1</v>
      </c>
      <c r="T410" s="16">
        <f t="shared" si="146"/>
        <v>1</v>
      </c>
      <c r="U410" s="16">
        <f>VLOOKUP(P410,Table!$D$6:$G$15,MATCH(VALUE(T410)&amp;"E",Table!$D$5:$G$5,0),1)*IF(Y410=1,0,1)</f>
        <v>0.9</v>
      </c>
      <c r="V410" s="16">
        <f t="shared" si="147"/>
        <v>9.9999999999999978E-2</v>
      </c>
      <c r="W410" s="16">
        <f t="shared" si="136"/>
        <v>92776.784234525563</v>
      </c>
      <c r="X410" s="16">
        <f t="shared" si="148"/>
        <v>5.791597118632863E-3</v>
      </c>
      <c r="Y410" s="16">
        <f t="shared" si="137"/>
        <v>0</v>
      </c>
      <c r="Z410" s="16">
        <f t="shared" si="149"/>
        <v>0</v>
      </c>
      <c r="AA410" s="16">
        <f t="shared" si="134"/>
        <v>0</v>
      </c>
      <c r="AB410" s="2">
        <f t="shared" si="138"/>
        <v>97622.878050701504</v>
      </c>
      <c r="AE410" s="16" t="str">
        <f t="shared" si="135"/>
        <v/>
      </c>
      <c r="AG410" s="16">
        <f t="shared" si="141"/>
        <v>52.518349942738652</v>
      </c>
      <c r="AH410" s="24">
        <f t="shared" si="139"/>
        <v>55.180212356077398</v>
      </c>
      <c r="AL410" s="2">
        <f t="shared" si="142"/>
        <v>58.471068427244184</v>
      </c>
      <c r="AM410" s="27">
        <f t="shared" si="143"/>
        <v>-5.6281784473660057E-2</v>
      </c>
      <c r="AN410" s="35">
        <v>0</v>
      </c>
      <c r="AP410" s="2" t="str">
        <f t="shared" si="140"/>
        <v/>
      </c>
    </row>
    <row r="411" spans="1:42" x14ac:dyDescent="0.25">
      <c r="A411" s="49">
        <v>38597</v>
      </c>
      <c r="B411" s="47">
        <v>1218.02</v>
      </c>
      <c r="C411" s="27">
        <f t="shared" si="151"/>
        <v>-2.9224207794759094E-3</v>
      </c>
      <c r="D411" s="27">
        <f t="shared" si="152"/>
        <v>1.0739968519263177E-2</v>
      </c>
      <c r="E411" s="5">
        <f t="shared" si="132"/>
        <v>0</v>
      </c>
      <c r="F411" s="44">
        <v>1831.057</v>
      </c>
      <c r="G411" s="45">
        <v>1831.057</v>
      </c>
      <c r="H411" s="48">
        <v>1218.02</v>
      </c>
      <c r="I411" s="42">
        <v>13.57</v>
      </c>
      <c r="J411" s="16">
        <f t="shared" si="150"/>
        <v>0.13570000000000002</v>
      </c>
      <c r="K411" s="16">
        <f t="shared" si="133"/>
        <v>4.9560159642577345E-2</v>
      </c>
      <c r="L411" s="51">
        <f>VLOOKUP(A411,LIBOR!$A$3:B2506,2,1)</f>
        <v>3.5387499999999994</v>
      </c>
      <c r="M411">
        <v>132399.51</v>
      </c>
      <c r="N411" s="2">
        <v>133910.9</v>
      </c>
      <c r="O411" s="16">
        <f t="shared" si="153"/>
        <v>8.5655693138481177E-6</v>
      </c>
      <c r="P411" s="16">
        <f t="shared" si="144"/>
        <v>8.613984035742267E-2</v>
      </c>
      <c r="Q411" s="2">
        <f t="shared" si="130"/>
        <v>13.327999999999999</v>
      </c>
      <c r="R411" s="2">
        <f t="shared" si="131"/>
        <v>13.142499999999998</v>
      </c>
      <c r="S411" s="16">
        <f t="shared" si="145"/>
        <v>1</v>
      </c>
      <c r="T411" s="16">
        <f t="shared" si="146"/>
        <v>1</v>
      </c>
      <c r="U411" s="16">
        <f>VLOOKUP(P411,Table!$D$6:$G$15,MATCH(VALUE(T411)&amp;"E",Table!$D$5:$G$5,0),1)*IF(Y411=1,0,1)</f>
        <v>0.9</v>
      </c>
      <c r="V411" s="16">
        <f t="shared" si="147"/>
        <v>9.9999999999999978E-2</v>
      </c>
      <c r="W411" s="16">
        <f t="shared" si="136"/>
        <v>92512.465809793241</v>
      </c>
      <c r="X411" s="16">
        <f t="shared" si="148"/>
        <v>5.4566140218974546E-3</v>
      </c>
      <c r="Y411" s="16">
        <f t="shared" si="137"/>
        <v>0</v>
      </c>
      <c r="Z411" s="16">
        <f t="shared" si="149"/>
        <v>0</v>
      </c>
      <c r="AA411" s="16">
        <f t="shared" si="134"/>
        <v>0</v>
      </c>
      <c r="AB411" s="2">
        <f t="shared" si="138"/>
        <v>97348.272585253057</v>
      </c>
      <c r="AE411" s="16" t="str">
        <f t="shared" si="135"/>
        <v/>
      </c>
      <c r="AG411" s="16">
        <f t="shared" si="141"/>
        <v>52.37061996162582</v>
      </c>
      <c r="AH411" s="24">
        <f t="shared" si="139"/>
        <v>55.02356260829329</v>
      </c>
      <c r="AL411" s="2">
        <f t="shared" si="142"/>
        <v>58.471068427244184</v>
      </c>
      <c r="AM411" s="27">
        <f t="shared" si="143"/>
        <v>-5.896088290640078E-2</v>
      </c>
      <c r="AN411" s="35">
        <v>0</v>
      </c>
      <c r="AP411" s="2" t="str">
        <f t="shared" si="140"/>
        <v/>
      </c>
    </row>
    <row r="412" spans="1:42" x14ac:dyDescent="0.25">
      <c r="A412" s="49">
        <v>38601</v>
      </c>
      <c r="B412" s="47">
        <v>1233.3900000000001</v>
      </c>
      <c r="C412" s="27">
        <f t="shared" si="151"/>
        <v>1.2618840413129551E-2</v>
      </c>
      <c r="D412" s="27">
        <f t="shared" si="152"/>
        <v>1.7400797149138225E-2</v>
      </c>
      <c r="E412" s="5">
        <f t="shared" si="132"/>
        <v>0</v>
      </c>
      <c r="F412" s="44">
        <v>1854.2270000000001</v>
      </c>
      <c r="G412" s="45">
        <v>1854.2270000000001</v>
      </c>
      <c r="H412" s="48">
        <v>1233.3900000000001</v>
      </c>
      <c r="I412" s="42">
        <v>12.93</v>
      </c>
      <c r="J412" s="16">
        <f t="shared" si="150"/>
        <v>0.1293</v>
      </c>
      <c r="K412" s="16">
        <f t="shared" si="133"/>
        <v>4.2628622042285846E-2</v>
      </c>
      <c r="L412" s="51">
        <f>VLOOKUP(A412,LIBOR!$A$3:B2507,2,1)</f>
        <v>3.5462500000000001</v>
      </c>
      <c r="M412">
        <v>131576.82999999999</v>
      </c>
      <c r="N412" s="2">
        <v>133026.57999999999</v>
      </c>
      <c r="O412" s="16">
        <f t="shared" si="153"/>
        <v>1.5724874988138181E-4</v>
      </c>
      <c r="P412" s="16">
        <f t="shared" si="144"/>
        <v>8.6671377957714152E-2</v>
      </c>
      <c r="Q412" s="2">
        <f t="shared" ref="Q412:Q475" si="154">SUM($I407:$I411)/5</f>
        <v>13.298000000000002</v>
      </c>
      <c r="R412" s="2">
        <f t="shared" ref="R412:R475" si="155">SUM($I392:$I411)/20</f>
        <v>13.196999999999999</v>
      </c>
      <c r="S412" s="16">
        <f t="shared" si="145"/>
        <v>1</v>
      </c>
      <c r="T412" s="16">
        <f t="shared" si="146"/>
        <v>1</v>
      </c>
      <c r="U412" s="16">
        <f>VLOOKUP(P412,Table!$D$6:$G$15,MATCH(VALUE(T412)&amp;"E",Table!$D$5:$G$5,0),1)*IF(Y412=1,0,1)</f>
        <v>0.9</v>
      </c>
      <c r="V412" s="16">
        <f t="shared" si="147"/>
        <v>9.9999999999999978E-2</v>
      </c>
      <c r="W412" s="16">
        <f t="shared" si="136"/>
        <v>93502.032521038942</v>
      </c>
      <c r="X412" s="16">
        <f t="shared" si="148"/>
        <v>7.5433400371032189E-3</v>
      </c>
      <c r="Y412" s="16">
        <f t="shared" si="137"/>
        <v>0</v>
      </c>
      <c r="Z412" s="16">
        <f t="shared" si="149"/>
        <v>0</v>
      </c>
      <c r="AA412" s="16">
        <f t="shared" si="134"/>
        <v>0</v>
      </c>
      <c r="AB412" s="2">
        <f t="shared" si="138"/>
        <v>98396.435279186597</v>
      </c>
      <c r="AE412" s="16" t="str">
        <f t="shared" si="135"/>
        <v/>
      </c>
      <c r="AG412" s="16">
        <f t="shared" si="141"/>
        <v>52.934501873899862</v>
      </c>
      <c r="AH412" s="24">
        <f t="shared" si="139"/>
        <v>55.610219197490217</v>
      </c>
      <c r="AL412" s="2">
        <f t="shared" si="142"/>
        <v>58.471068427244184</v>
      </c>
      <c r="AM412" s="27">
        <f t="shared" si="143"/>
        <v>-4.8927603115611507E-2</v>
      </c>
      <c r="AN412" s="35">
        <v>0</v>
      </c>
      <c r="AP412" s="2" t="str">
        <f t="shared" si="140"/>
        <v/>
      </c>
    </row>
    <row r="413" spans="1:42" x14ac:dyDescent="0.25">
      <c r="A413" s="49">
        <v>38602</v>
      </c>
      <c r="B413" s="47">
        <v>1236.3599999999999</v>
      </c>
      <c r="C413" s="27">
        <f t="shared" si="151"/>
        <v>2.407997470386336E-3</v>
      </c>
      <c r="D413" s="27">
        <f t="shared" si="152"/>
        <v>2.3001126424058049E-2</v>
      </c>
      <c r="E413" s="5">
        <f t="shared" si="132"/>
        <v>0</v>
      </c>
      <c r="F413" s="44">
        <v>1859.002</v>
      </c>
      <c r="G413" s="45">
        <v>1859.002</v>
      </c>
      <c r="H413" s="48">
        <v>1236.3599999999999</v>
      </c>
      <c r="I413" s="42">
        <v>12.52</v>
      </c>
      <c r="J413" s="16">
        <f t="shared" si="150"/>
        <v>0.12520000000000001</v>
      </c>
      <c r="K413" s="16">
        <f t="shared" si="133"/>
        <v>3.200240075400243E-2</v>
      </c>
      <c r="L413" s="51">
        <f>VLOOKUP(A413,LIBOR!$A$3:B2508,2,1)</f>
        <v>3.5487499999999996</v>
      </c>
      <c r="M413">
        <v>129860.87</v>
      </c>
      <c r="N413" s="2">
        <v>131278.96</v>
      </c>
      <c r="O413" s="16">
        <f t="shared" si="153"/>
        <v>5.7845199129649819E-6</v>
      </c>
      <c r="P413" s="16">
        <f t="shared" si="144"/>
        <v>9.3197599245997576E-2</v>
      </c>
      <c r="Q413" s="2">
        <f t="shared" si="154"/>
        <v>13.180000000000001</v>
      </c>
      <c r="R413" s="2">
        <f t="shared" si="155"/>
        <v>13.182999999999998</v>
      </c>
      <c r="S413" s="16">
        <f t="shared" si="145"/>
        <v>-1</v>
      </c>
      <c r="T413" s="16">
        <f t="shared" si="146"/>
        <v>0</v>
      </c>
      <c r="U413" s="16">
        <f>VLOOKUP(P413,Table!$D$6:$G$15,MATCH(VALUE(T413)&amp;"E",Table!$D$5:$G$5,0),1)*IF(Y413=1,0,1)</f>
        <v>0.97499999999999998</v>
      </c>
      <c r="V413" s="16">
        <f t="shared" si="147"/>
        <v>2.5000000000000022E-2</v>
      </c>
      <c r="W413" s="16">
        <f t="shared" si="136"/>
        <v>93581.83279126689</v>
      </c>
      <c r="X413" s="16">
        <f t="shared" si="148"/>
        <v>1.4631300718468854E-2</v>
      </c>
      <c r="Y413" s="16">
        <f t="shared" si="137"/>
        <v>0</v>
      </c>
      <c r="Z413" s="16">
        <f t="shared" si="149"/>
        <v>0</v>
      </c>
      <c r="AA413" s="16">
        <f t="shared" si="134"/>
        <v>0</v>
      </c>
      <c r="AB413" s="2">
        <f t="shared" si="138"/>
        <v>98496.162704049144</v>
      </c>
      <c r="AE413" s="16" t="str">
        <f t="shared" si="135"/>
        <v/>
      </c>
      <c r="AG413" s="16">
        <f t="shared" si="141"/>
        <v>52.988152410560943</v>
      </c>
      <c r="AH413" s="24">
        <f t="shared" si="139"/>
        <v>55.665132789151933</v>
      </c>
      <c r="AL413" s="2">
        <f t="shared" si="142"/>
        <v>58.471068427244184</v>
      </c>
      <c r="AM413" s="27">
        <f t="shared" si="143"/>
        <v>-4.7988444773908845E-2</v>
      </c>
      <c r="AN413" s="35">
        <v>0</v>
      </c>
      <c r="AP413" s="2" t="str">
        <f t="shared" si="140"/>
        <v/>
      </c>
    </row>
    <row r="414" spans="1:42" x14ac:dyDescent="0.25">
      <c r="A414" s="49">
        <v>38603</v>
      </c>
      <c r="B414" s="47">
        <v>1231.67</v>
      </c>
      <c r="C414" s="27">
        <f t="shared" si="151"/>
        <v>-3.7933935099807581E-3</v>
      </c>
      <c r="D414" s="27">
        <f t="shared" si="152"/>
        <v>9.3435311944624067E-3</v>
      </c>
      <c r="E414" s="5">
        <f t="shared" si="132"/>
        <v>0</v>
      </c>
      <c r="F414" s="44">
        <v>1852.002</v>
      </c>
      <c r="G414" s="45">
        <v>1852.002</v>
      </c>
      <c r="H414" s="48">
        <v>1231.67</v>
      </c>
      <c r="I414" s="42">
        <v>12.93</v>
      </c>
      <c r="J414" s="16">
        <f t="shared" si="150"/>
        <v>0.1293</v>
      </c>
      <c r="K414" s="16">
        <f t="shared" si="133"/>
        <v>3.9419009465459037E-2</v>
      </c>
      <c r="L414" s="51">
        <f>VLOOKUP(A414,LIBOR!$A$3:B2509,2,1)</f>
        <v>3.5406300000000002</v>
      </c>
      <c r="M414">
        <v>130236.19</v>
      </c>
      <c r="N414" s="2">
        <v>131645.79999999999</v>
      </c>
      <c r="O414" s="16">
        <f t="shared" si="153"/>
        <v>1.4444611094259098E-5</v>
      </c>
      <c r="P414" s="16">
        <f t="shared" si="144"/>
        <v>8.9880990534540961E-2</v>
      </c>
      <c r="Q414" s="2">
        <f t="shared" si="154"/>
        <v>12.953999999999999</v>
      </c>
      <c r="R414" s="2">
        <f t="shared" si="155"/>
        <v>13.188999999999998</v>
      </c>
      <c r="S414" s="16">
        <f t="shared" si="145"/>
        <v>-1</v>
      </c>
      <c r="T414" s="16">
        <f t="shared" si="146"/>
        <v>0</v>
      </c>
      <c r="U414" s="16">
        <f>VLOOKUP(P414,Table!$D$6:$G$15,MATCH(VALUE(T414)&amp;"E",Table!$D$5:$G$5,0),1)*IF(Y414=1,0,1)</f>
        <v>0.97499999999999998</v>
      </c>
      <c r="V414" s="16">
        <f t="shared" si="147"/>
        <v>2.5000000000000022E-2</v>
      </c>
      <c r="W414" s="16">
        <f t="shared" si="136"/>
        <v>93242.252413267095</v>
      </c>
      <c r="X414" s="16">
        <f t="shared" si="148"/>
        <v>1.7680329110418391E-2</v>
      </c>
      <c r="Y414" s="16">
        <f t="shared" si="137"/>
        <v>0</v>
      </c>
      <c r="Z414" s="16">
        <f t="shared" si="149"/>
        <v>0</v>
      </c>
      <c r="AA414" s="16">
        <f t="shared" si="134"/>
        <v>0</v>
      </c>
      <c r="AB414" s="2">
        <f t="shared" si="138"/>
        <v>98141.668073477922</v>
      </c>
      <c r="AE414" s="16" t="str">
        <f t="shared" si="135"/>
        <v/>
      </c>
      <c r="AG414" s="16">
        <f t="shared" si="141"/>
        <v>52.797444315973813</v>
      </c>
      <c r="AH414" s="24">
        <f t="shared" si="139"/>
        <v>55.463346449411446</v>
      </c>
      <c r="AL414" s="2">
        <f t="shared" si="142"/>
        <v>58.471068427244184</v>
      </c>
      <c r="AM414" s="27">
        <f t="shared" si="143"/>
        <v>-5.1439490652975817E-2</v>
      </c>
      <c r="AN414" s="35">
        <v>0</v>
      </c>
      <c r="AP414" s="2" t="str">
        <f t="shared" si="140"/>
        <v/>
      </c>
    </row>
    <row r="415" spans="1:42" x14ac:dyDescent="0.25">
      <c r="A415" s="49">
        <v>38604</v>
      </c>
      <c r="B415" s="47">
        <v>1241.48</v>
      </c>
      <c r="C415" s="27">
        <f t="shared" si="151"/>
        <v>7.9647957650994528E-3</v>
      </c>
      <c r="D415" s="27">
        <f t="shared" si="152"/>
        <v>1.6275819359158672E-2</v>
      </c>
      <c r="E415" s="5">
        <f t="shared" si="132"/>
        <v>0</v>
      </c>
      <c r="F415" s="44">
        <v>1866.741</v>
      </c>
      <c r="G415" s="45">
        <v>1866.741</v>
      </c>
      <c r="H415" s="48">
        <v>1241.48</v>
      </c>
      <c r="I415" s="42">
        <v>11.98</v>
      </c>
      <c r="J415" s="16">
        <f t="shared" si="150"/>
        <v>0.1198</v>
      </c>
      <c r="K415" s="16">
        <f t="shared" si="133"/>
        <v>2.9459554366089005E-2</v>
      </c>
      <c r="L415" s="51">
        <f>VLOOKUP(A415,LIBOR!$A$3:B2510,2,1)</f>
        <v>3.53688</v>
      </c>
      <c r="M415">
        <v>127831.78</v>
      </c>
      <c r="N415" s="2">
        <v>129202.74</v>
      </c>
      <c r="O415" s="16">
        <f t="shared" si="153"/>
        <v>6.2936363585697989E-5</v>
      </c>
      <c r="P415" s="16">
        <f t="shared" si="144"/>
        <v>9.0340445633910998E-2</v>
      </c>
      <c r="Q415" s="2">
        <f t="shared" si="154"/>
        <v>13.02</v>
      </c>
      <c r="R415" s="2">
        <f t="shared" si="155"/>
        <v>13.2165</v>
      </c>
      <c r="S415" s="16">
        <f t="shared" si="145"/>
        <v>-1</v>
      </c>
      <c r="T415" s="16">
        <f t="shared" si="146"/>
        <v>0</v>
      </c>
      <c r="U415" s="16">
        <f>VLOOKUP(P415,Table!$D$6:$G$15,MATCH(VALUE(T415)&amp;"E",Table!$D$5:$G$5,0),1)*IF(Y415=1,0,1)</f>
        <v>0.97499999999999998</v>
      </c>
      <c r="V415" s="16">
        <f t="shared" si="147"/>
        <v>2.5000000000000022E-2</v>
      </c>
      <c r="W415" s="16">
        <f t="shared" si="136"/>
        <v>93923.082182929036</v>
      </c>
      <c r="X415" s="16">
        <f t="shared" si="148"/>
        <v>6.8015550045519291E-3</v>
      </c>
      <c r="Y415" s="16">
        <f t="shared" si="137"/>
        <v>0</v>
      </c>
      <c r="Z415" s="16">
        <f t="shared" si="149"/>
        <v>0</v>
      </c>
      <c r="AA415" s="16">
        <f t="shared" si="134"/>
        <v>0</v>
      </c>
      <c r="AB415" s="2">
        <f t="shared" si="138"/>
        <v>98857.896779707371</v>
      </c>
      <c r="AE415" s="16" t="str">
        <f t="shared" si="135"/>
        <v/>
      </c>
      <c r="AG415" s="16">
        <f t="shared" si="141"/>
        <v>53.182755122045904</v>
      </c>
      <c r="AH415" s="24">
        <f t="shared" si="139"/>
        <v>55.866658658124344</v>
      </c>
      <c r="AL415" s="2">
        <f t="shared" si="142"/>
        <v>58.471068427244184</v>
      </c>
      <c r="AM415" s="27">
        <f t="shared" si="143"/>
        <v>-4.4541853589703417E-2</v>
      </c>
      <c r="AN415" s="35">
        <v>0</v>
      </c>
      <c r="AP415" s="2" t="str">
        <f t="shared" si="140"/>
        <v/>
      </c>
    </row>
    <row r="416" spans="1:42" x14ac:dyDescent="0.25">
      <c r="A416" s="49">
        <v>38607</v>
      </c>
      <c r="B416" s="47">
        <v>1240.56</v>
      </c>
      <c r="C416" s="27">
        <f t="shared" si="151"/>
        <v>-7.4105100364085796E-4</v>
      </c>
      <c r="D416" s="27">
        <f t="shared" si="152"/>
        <v>1.8457189134993723E-2</v>
      </c>
      <c r="E416" s="5">
        <f t="shared" si="132"/>
        <v>0</v>
      </c>
      <c r="F416" s="44">
        <v>1865.452</v>
      </c>
      <c r="G416" s="45">
        <v>1865.452</v>
      </c>
      <c r="H416" s="48">
        <v>1240.56</v>
      </c>
      <c r="I416" s="42">
        <v>11.65</v>
      </c>
      <c r="J416" s="16">
        <f t="shared" si="150"/>
        <v>0.11650000000000001</v>
      </c>
      <c r="K416" s="16">
        <f t="shared" si="133"/>
        <v>2.5041410509780024E-2</v>
      </c>
      <c r="L416" s="51">
        <f>VLOOKUP(A416,LIBOR!$A$3:B2511,2,1)</f>
        <v>3.5487499999999996</v>
      </c>
      <c r="M416">
        <v>127293.59</v>
      </c>
      <c r="N416" s="2">
        <v>128621.63</v>
      </c>
      <c r="O416" s="16">
        <f t="shared" si="153"/>
        <v>5.4956381966753675E-7</v>
      </c>
      <c r="P416" s="16">
        <f t="shared" si="144"/>
        <v>9.1458589490219983E-2</v>
      </c>
      <c r="Q416" s="2">
        <f t="shared" si="154"/>
        <v>12.785999999999998</v>
      </c>
      <c r="R416" s="2">
        <f t="shared" si="155"/>
        <v>13.194500000000001</v>
      </c>
      <c r="S416" s="16">
        <f t="shared" si="145"/>
        <v>-1</v>
      </c>
      <c r="T416" s="16">
        <f t="shared" si="146"/>
        <v>0</v>
      </c>
      <c r="U416" s="16">
        <f>VLOOKUP(P416,Table!$D$6:$G$15,MATCH(VALUE(T416)&amp;"E",Table!$D$5:$G$5,0),1)*IF(Y416=1,0,1)</f>
        <v>0.97499999999999998</v>
      </c>
      <c r="V416" s="16">
        <f t="shared" si="147"/>
        <v>2.5000000000000022E-2</v>
      </c>
      <c r="W416" s="16">
        <f t="shared" si="136"/>
        <v>93844.659581144806</v>
      </c>
      <c r="X416" s="16">
        <f t="shared" si="148"/>
        <v>1.2355439540842506E-2</v>
      </c>
      <c r="Y416" s="16">
        <f t="shared" si="137"/>
        <v>0</v>
      </c>
      <c r="Z416" s="16">
        <f t="shared" si="149"/>
        <v>0</v>
      </c>
      <c r="AA416" s="16">
        <f t="shared" si="134"/>
        <v>0</v>
      </c>
      <c r="AB416" s="2">
        <f t="shared" si="138"/>
        <v>98780.935998764136</v>
      </c>
      <c r="AE416" s="16" t="str">
        <f t="shared" si="135"/>
        <v/>
      </c>
      <c r="AG416" s="16">
        <f t="shared" si="141"/>
        <v>53.141352396515273</v>
      </c>
      <c r="AH416" s="24">
        <f t="shared" si="139"/>
        <v>55.818807834433812</v>
      </c>
      <c r="AL416" s="2">
        <f t="shared" si="142"/>
        <v>58.471068427244184</v>
      </c>
      <c r="AM416" s="27">
        <f t="shared" si="143"/>
        <v>-4.5360221117057065E-2</v>
      </c>
      <c r="AN416" s="35">
        <v>0</v>
      </c>
      <c r="AP416" s="2" t="str">
        <f t="shared" si="140"/>
        <v/>
      </c>
    </row>
    <row r="417" spans="1:42" x14ac:dyDescent="0.25">
      <c r="A417" s="49">
        <v>38608</v>
      </c>
      <c r="B417" s="47">
        <v>1231.2</v>
      </c>
      <c r="C417" s="27">
        <f t="shared" si="151"/>
        <v>-7.5449796865930674E-3</v>
      </c>
      <c r="D417" s="27">
        <f t="shared" si="152"/>
        <v>-1.7066309647288946E-3</v>
      </c>
      <c r="E417" s="5">
        <f t="shared" si="132"/>
        <v>0</v>
      </c>
      <c r="F417" s="44">
        <v>1851.866</v>
      </c>
      <c r="G417" s="45">
        <v>1851.866</v>
      </c>
      <c r="H417" s="48">
        <v>1231.2</v>
      </c>
      <c r="I417" s="42">
        <v>12.39</v>
      </c>
      <c r="J417" s="16">
        <f t="shared" si="150"/>
        <v>0.12390000000000001</v>
      </c>
      <c r="K417" s="16">
        <f t="shared" si="133"/>
        <v>3.261662252019025E-2</v>
      </c>
      <c r="L417" s="51">
        <f>VLOOKUP(A417,LIBOR!$A$3:B2512,2,1)</f>
        <v>3.5437500000000002</v>
      </c>
      <c r="M417">
        <v>128588.28</v>
      </c>
      <c r="N417" s="2">
        <v>129917.45</v>
      </c>
      <c r="O417" s="16">
        <f t="shared" si="153"/>
        <v>5.7359220519524513E-5</v>
      </c>
      <c r="P417" s="16">
        <f t="shared" si="144"/>
        <v>9.128337747980976E-2</v>
      </c>
      <c r="Q417" s="2">
        <f t="shared" si="154"/>
        <v>12.401999999999999</v>
      </c>
      <c r="R417" s="2">
        <f t="shared" si="155"/>
        <v>13.14</v>
      </c>
      <c r="S417" s="16">
        <f t="shared" si="145"/>
        <v>-1</v>
      </c>
      <c r="T417" s="16">
        <f t="shared" si="146"/>
        <v>0</v>
      </c>
      <c r="U417" s="16">
        <f>VLOOKUP(P417,Table!$D$6:$G$15,MATCH(VALUE(T417)&amp;"E",Table!$D$5:$G$5,0),1)*IF(Y417=1,0,1)</f>
        <v>0.97499999999999998</v>
      </c>
      <c r="V417" s="16">
        <f t="shared" si="147"/>
        <v>2.5000000000000022E-2</v>
      </c>
      <c r="W417" s="16">
        <f t="shared" si="136"/>
        <v>93177.941272876516</v>
      </c>
      <c r="X417" s="16">
        <f t="shared" si="148"/>
        <v>1.440015418128171E-2</v>
      </c>
      <c r="Y417" s="16">
        <f t="shared" si="137"/>
        <v>0</v>
      </c>
      <c r="Z417" s="16">
        <f t="shared" si="149"/>
        <v>0</v>
      </c>
      <c r="AA417" s="16">
        <f t="shared" si="134"/>
        <v>0</v>
      </c>
      <c r="AB417" s="2">
        <f t="shared" si="138"/>
        <v>98104.62173647563</v>
      </c>
      <c r="AE417" s="16" t="str">
        <f t="shared" si="135"/>
        <v/>
      </c>
      <c r="AG417" s="16">
        <f t="shared" si="141"/>
        <v>52.777514433454137</v>
      </c>
      <c r="AH417" s="24">
        <f t="shared" si="139"/>
        <v>55.435195514428536</v>
      </c>
      <c r="AL417" s="2">
        <f t="shared" si="142"/>
        <v>58.471068427244184</v>
      </c>
      <c r="AM417" s="27">
        <f t="shared" si="143"/>
        <v>-5.1920941321487835E-2</v>
      </c>
      <c r="AN417" s="35">
        <v>0</v>
      </c>
      <c r="AP417" s="2" t="str">
        <f t="shared" si="140"/>
        <v/>
      </c>
    </row>
    <row r="418" spans="1:42" x14ac:dyDescent="0.25">
      <c r="A418" s="49">
        <v>38609</v>
      </c>
      <c r="B418" s="47">
        <v>1227.1600000000001</v>
      </c>
      <c r="C418" s="27">
        <f t="shared" si="151"/>
        <v>-3.2813515269655147E-3</v>
      </c>
      <c r="D418" s="27">
        <f t="shared" si="152"/>
        <v>-7.3959799620807454E-3</v>
      </c>
      <c r="E418" s="5">
        <f t="shared" si="132"/>
        <v>0</v>
      </c>
      <c r="F418" s="44">
        <v>1845.837</v>
      </c>
      <c r="G418" s="45">
        <v>1845.837</v>
      </c>
      <c r="H418" s="48">
        <v>1227.1600000000001</v>
      </c>
      <c r="I418" s="42">
        <v>12.91</v>
      </c>
      <c r="J418" s="16">
        <f t="shared" si="150"/>
        <v>0.12909999999999999</v>
      </c>
      <c r="K418" s="16">
        <f t="shared" si="133"/>
        <v>3.7326131721378261E-2</v>
      </c>
      <c r="L418" s="51">
        <f>VLOOKUP(A418,LIBOR!$A$3:B2513,2,1)</f>
        <v>3.5474999999999999</v>
      </c>
      <c r="M418">
        <v>128507.34</v>
      </c>
      <c r="N418" s="2">
        <v>129823.17</v>
      </c>
      <c r="O418" s="16">
        <f t="shared" si="153"/>
        <v>1.0802705625153867E-5</v>
      </c>
      <c r="P418" s="16">
        <f t="shared" si="144"/>
        <v>9.1773868278621731E-2</v>
      </c>
      <c r="Q418" s="2">
        <f t="shared" si="154"/>
        <v>12.294</v>
      </c>
      <c r="R418" s="2">
        <f t="shared" si="155"/>
        <v>13.1465</v>
      </c>
      <c r="S418" s="16">
        <f t="shared" si="145"/>
        <v>-1</v>
      </c>
      <c r="T418" s="16">
        <f t="shared" si="146"/>
        <v>0</v>
      </c>
      <c r="U418" s="16">
        <f>VLOOKUP(P418,Table!$D$6:$G$15,MATCH(VALUE(T418)&amp;"E",Table!$D$5:$G$5,0),1)*IF(Y418=1,0,1)</f>
        <v>0.97499999999999998</v>
      </c>
      <c r="V418" s="16">
        <f t="shared" si="147"/>
        <v>2.5000000000000022E-2</v>
      </c>
      <c r="W418" s="16">
        <f t="shared" si="136"/>
        <v>92878.144971304675</v>
      </c>
      <c r="X418" s="16">
        <f t="shared" si="148"/>
        <v>-3.4661412102405809E-3</v>
      </c>
      <c r="Y418" s="16">
        <f t="shared" si="137"/>
        <v>0</v>
      </c>
      <c r="Z418" s="16">
        <f t="shared" si="149"/>
        <v>0</v>
      </c>
      <c r="AA418" s="16">
        <f t="shared" si="134"/>
        <v>0</v>
      </c>
      <c r="AB418" s="2">
        <f t="shared" si="138"/>
        <v>97791.669904252893</v>
      </c>
      <c r="AE418" s="16" t="str">
        <f t="shared" si="135"/>
        <v/>
      </c>
      <c r="AG418" s="16">
        <f t="shared" si="141"/>
        <v>52.609155190538161</v>
      </c>
      <c r="AH418" s="24">
        <f t="shared" si="139"/>
        <v>55.256920089392956</v>
      </c>
      <c r="AL418" s="2">
        <f t="shared" si="142"/>
        <v>58.471068427244184</v>
      </c>
      <c r="AM418" s="27">
        <f t="shared" si="143"/>
        <v>-5.4969892363957884E-2</v>
      </c>
      <c r="AN418" s="35">
        <v>0</v>
      </c>
      <c r="AP418" s="2" t="str">
        <f t="shared" si="140"/>
        <v/>
      </c>
    </row>
    <row r="419" spans="1:42" x14ac:dyDescent="0.25">
      <c r="A419" s="49">
        <v>38610</v>
      </c>
      <c r="B419" s="47">
        <v>1227.73</v>
      </c>
      <c r="C419" s="27">
        <f t="shared" si="151"/>
        <v>4.6448710844537722E-4</v>
      </c>
      <c r="D419" s="27">
        <f t="shared" si="152"/>
        <v>-3.1380993436546101E-3</v>
      </c>
      <c r="E419" s="5">
        <f t="shared" si="132"/>
        <v>0</v>
      </c>
      <c r="F419" s="44">
        <v>1846.7639999999999</v>
      </c>
      <c r="G419" s="45">
        <v>1846.7639999999999</v>
      </c>
      <c r="H419" s="48">
        <v>1227.73</v>
      </c>
      <c r="I419" s="42">
        <v>12.49</v>
      </c>
      <c r="J419" s="16">
        <f t="shared" si="150"/>
        <v>0.1249</v>
      </c>
      <c r="K419" s="16">
        <f t="shared" si="133"/>
        <v>3.4721844061560619E-2</v>
      </c>
      <c r="L419" s="51">
        <f>VLOOKUP(A419,LIBOR!$A$3:B2514,2,1)</f>
        <v>3.7275</v>
      </c>
      <c r="M419">
        <v>127972.6</v>
      </c>
      <c r="N419" s="2">
        <v>129270.46</v>
      </c>
      <c r="O419" s="16">
        <f t="shared" si="153"/>
        <v>2.1564810427041117E-7</v>
      </c>
      <c r="P419" s="16">
        <f t="shared" si="144"/>
        <v>9.0178155938439378E-2</v>
      </c>
      <c r="Q419" s="2">
        <f t="shared" si="154"/>
        <v>12.372</v>
      </c>
      <c r="R419" s="2">
        <f t="shared" si="155"/>
        <v>13.116000000000003</v>
      </c>
      <c r="S419" s="16">
        <f t="shared" si="145"/>
        <v>-1</v>
      </c>
      <c r="T419" s="16">
        <f t="shared" si="146"/>
        <v>0</v>
      </c>
      <c r="U419" s="16">
        <f>VLOOKUP(P419,Table!$D$6:$G$15,MATCH(VALUE(T419)&amp;"E",Table!$D$5:$G$5,0),1)*IF(Y419=1,0,1)</f>
        <v>0.97499999999999998</v>
      </c>
      <c r="V419" s="16">
        <f t="shared" si="147"/>
        <v>2.5000000000000022E-2</v>
      </c>
      <c r="W419" s="16">
        <f t="shared" si="136"/>
        <v>92910.321654462212</v>
      </c>
      <c r="X419" s="16">
        <f t="shared" si="148"/>
        <v>-7.5194917536161032E-3</v>
      </c>
      <c r="Y419" s="16">
        <f t="shared" si="137"/>
        <v>0</v>
      </c>
      <c r="Z419" s="16">
        <f t="shared" si="149"/>
        <v>0</v>
      </c>
      <c r="AA419" s="16">
        <f t="shared" si="134"/>
        <v>0</v>
      </c>
      <c r="AB419" s="2">
        <f t="shared" si="138"/>
        <v>97829.380996402178</v>
      </c>
      <c r="AE419" s="16" t="str">
        <f t="shared" si="135"/>
        <v/>
      </c>
      <c r="AG419" s="16">
        <f t="shared" si="141"/>
        <v>52.629442692543485</v>
      </c>
      <c r="AH419" s="24">
        <f t="shared" si="139"/>
        <v>55.276789892179231</v>
      </c>
      <c r="AL419" s="2">
        <f t="shared" si="142"/>
        <v>58.471068427244184</v>
      </c>
      <c r="AM419" s="27">
        <f t="shared" si="143"/>
        <v>-5.4630069553793237E-2</v>
      </c>
      <c r="AN419" s="35">
        <v>0</v>
      </c>
      <c r="AP419" s="2" t="str">
        <f t="shared" si="140"/>
        <v/>
      </c>
    </row>
    <row r="420" spans="1:42" x14ac:dyDescent="0.25">
      <c r="A420" s="49">
        <v>38611</v>
      </c>
      <c r="B420" s="47">
        <v>1237.9100000000001</v>
      </c>
      <c r="C420" s="27">
        <f t="shared" si="151"/>
        <v>8.2917253793586276E-3</v>
      </c>
      <c r="D420" s="27">
        <f t="shared" si="152"/>
        <v>-2.8111697293954352E-3</v>
      </c>
      <c r="E420" s="5">
        <f t="shared" si="132"/>
        <v>0</v>
      </c>
      <c r="F420" s="44">
        <v>1862.107</v>
      </c>
      <c r="G420" s="45">
        <v>1862.107</v>
      </c>
      <c r="H420" s="48">
        <v>1237.9100000000001</v>
      </c>
      <c r="I420" s="42">
        <v>11.22</v>
      </c>
      <c r="J420" s="16">
        <f t="shared" si="150"/>
        <v>0.11220000000000001</v>
      </c>
      <c r="K420" s="16">
        <f t="shared" si="133"/>
        <v>2.2516134662485088E-2</v>
      </c>
      <c r="L420" s="51">
        <f>VLOOKUP(A420,LIBOR!$A$3:B2515,2,1)</f>
        <v>3.7362500000000001</v>
      </c>
      <c r="M420">
        <v>126188.92</v>
      </c>
      <c r="N420" s="2">
        <v>127456.24</v>
      </c>
      <c r="O420" s="16">
        <f t="shared" si="153"/>
        <v>6.8186931785511122E-5</v>
      </c>
      <c r="P420" s="16">
        <f t="shared" si="144"/>
        <v>8.968386533751492E-2</v>
      </c>
      <c r="Q420" s="2">
        <f t="shared" si="154"/>
        <v>12.284000000000002</v>
      </c>
      <c r="R420" s="2">
        <f t="shared" si="155"/>
        <v>13.0755</v>
      </c>
      <c r="S420" s="16">
        <f t="shared" si="145"/>
        <v>-1</v>
      </c>
      <c r="T420" s="16">
        <f t="shared" si="146"/>
        <v>0</v>
      </c>
      <c r="U420" s="16">
        <f>VLOOKUP(P420,Table!$D$6:$G$15,MATCH(VALUE(T420)&amp;"E",Table!$D$5:$G$5,0),1)*IF(Y420=1,0,1)</f>
        <v>0.97499999999999998</v>
      </c>
      <c r="V420" s="16">
        <f t="shared" si="147"/>
        <v>2.5000000000000022E-2</v>
      </c>
      <c r="W420" s="16">
        <f t="shared" si="136"/>
        <v>93628.850579036109</v>
      </c>
      <c r="X420" s="16">
        <f t="shared" si="148"/>
        <v>-3.5598749516871919E-3</v>
      </c>
      <c r="Y420" s="16">
        <f t="shared" si="137"/>
        <v>0</v>
      </c>
      <c r="Z420" s="16">
        <f t="shared" si="149"/>
        <v>0</v>
      </c>
      <c r="AA420" s="16">
        <f t="shared" si="134"/>
        <v>0</v>
      </c>
      <c r="AB420" s="2">
        <f t="shared" si="138"/>
        <v>98587.744097646719</v>
      </c>
      <c r="AE420" s="16" t="str">
        <f t="shared" si="135"/>
        <v/>
      </c>
      <c r="AG420" s="16">
        <f t="shared" si="141"/>
        <v>53.037420612577108</v>
      </c>
      <c r="AH420" s="24">
        <f t="shared" si="139"/>
        <v>55.703839906347177</v>
      </c>
      <c r="AL420" s="2">
        <f t="shared" si="142"/>
        <v>58.471068427244184</v>
      </c>
      <c r="AM420" s="27">
        <f t="shared" si="143"/>
        <v>-4.7326457260487453E-2</v>
      </c>
      <c r="AN420" s="35">
        <v>0</v>
      </c>
      <c r="AP420" s="2" t="str">
        <f t="shared" si="140"/>
        <v/>
      </c>
    </row>
    <row r="421" spans="1:42" x14ac:dyDescent="0.25">
      <c r="A421" s="49">
        <v>38614</v>
      </c>
      <c r="B421" s="47">
        <v>1231.02</v>
      </c>
      <c r="C421" s="27">
        <f t="shared" si="151"/>
        <v>-5.5658327342053004E-3</v>
      </c>
      <c r="D421" s="27">
        <f t="shared" si="152"/>
        <v>-7.6359514599598777E-3</v>
      </c>
      <c r="E421" s="5">
        <f t="shared" si="132"/>
        <v>0</v>
      </c>
      <c r="F421" s="44">
        <v>1851.74</v>
      </c>
      <c r="G421" s="45">
        <v>1851.74</v>
      </c>
      <c r="H421" s="48">
        <v>1231.02</v>
      </c>
      <c r="I421" s="42">
        <v>12.14</v>
      </c>
      <c r="J421" s="16">
        <f t="shared" si="150"/>
        <v>0.12140000000000001</v>
      </c>
      <c r="K421" s="16">
        <f t="shared" si="133"/>
        <v>3.6447669291998219E-2</v>
      </c>
      <c r="L421" s="51">
        <f>VLOOKUP(A421,LIBOR!$A$3:B2516,2,1)</f>
        <v>3.7562499999999996</v>
      </c>
      <c r="M421">
        <v>126942.91</v>
      </c>
      <c r="N421" s="2">
        <v>128181</v>
      </c>
      <c r="O421" s="16">
        <f t="shared" si="153"/>
        <v>3.1151799309952848E-5</v>
      </c>
      <c r="P421" s="16">
        <f t="shared" si="144"/>
        <v>8.4952330708001789E-2</v>
      </c>
      <c r="Q421" s="2">
        <f t="shared" si="154"/>
        <v>12.132000000000001</v>
      </c>
      <c r="R421" s="2">
        <f t="shared" si="155"/>
        <v>12.9655</v>
      </c>
      <c r="S421" s="16">
        <f t="shared" si="145"/>
        <v>-1</v>
      </c>
      <c r="T421" s="16">
        <f t="shared" si="146"/>
        <v>0</v>
      </c>
      <c r="U421" s="16">
        <f>VLOOKUP(P421,Table!$D$6:$G$15,MATCH(VALUE(T421)&amp;"E",Table!$D$5:$G$5,0),1)*IF(Y421=1,0,1)</f>
        <v>0.97499999999999998</v>
      </c>
      <c r="V421" s="16">
        <f t="shared" si="147"/>
        <v>2.5000000000000022E-2</v>
      </c>
      <c r="W421" s="16">
        <f t="shared" si="136"/>
        <v>93134.066266500799</v>
      </c>
      <c r="X421" s="16">
        <f t="shared" si="148"/>
        <v>-3.1326868438992239E-3</v>
      </c>
      <c r="Y421" s="16">
        <f t="shared" si="137"/>
        <v>0</v>
      </c>
      <c r="Z421" s="16">
        <f t="shared" si="149"/>
        <v>0</v>
      </c>
      <c r="AA421" s="16">
        <f t="shared" si="134"/>
        <v>0</v>
      </c>
      <c r="AB421" s="2">
        <f t="shared" si="138"/>
        <v>98067.320268163065</v>
      </c>
      <c r="AE421" s="16" t="str">
        <f t="shared" si="135"/>
        <v/>
      </c>
      <c r="AG421" s="16">
        <f t="shared" si="141"/>
        <v>52.757447297498572</v>
      </c>
      <c r="AH421" s="24">
        <f t="shared" si="139"/>
        <v>55.40546472298314</v>
      </c>
      <c r="AL421" s="2">
        <f t="shared" si="142"/>
        <v>58.471068427244184</v>
      </c>
      <c r="AM421" s="27">
        <f t="shared" si="143"/>
        <v>-5.2429411446031415E-2</v>
      </c>
      <c r="AN421" s="35">
        <v>0</v>
      </c>
      <c r="AP421" s="2" t="str">
        <f t="shared" si="140"/>
        <v/>
      </c>
    </row>
    <row r="422" spans="1:42" x14ac:dyDescent="0.25">
      <c r="A422" s="49">
        <v>38615</v>
      </c>
      <c r="B422" s="47">
        <v>1221.3399999999999</v>
      </c>
      <c r="C422" s="27">
        <f t="shared" si="151"/>
        <v>-7.8633978326916321E-3</v>
      </c>
      <c r="D422" s="27">
        <f t="shared" si="152"/>
        <v>-7.9543696060584423E-3</v>
      </c>
      <c r="E422" s="5">
        <f t="shared" si="132"/>
        <v>0</v>
      </c>
      <c r="F422" s="44">
        <v>1837.2</v>
      </c>
      <c r="G422" s="45">
        <v>1837.2</v>
      </c>
      <c r="H422" s="48">
        <v>1221.3399999999999</v>
      </c>
      <c r="I422" s="42">
        <v>12.64</v>
      </c>
      <c r="J422" s="16">
        <f t="shared" si="150"/>
        <v>0.12640000000000001</v>
      </c>
      <c r="K422" s="16">
        <f t="shared" si="133"/>
        <v>3.9408664884105521E-2</v>
      </c>
      <c r="L422" s="51">
        <f>VLOOKUP(A422,LIBOR!$A$3:B2517,2,1)</f>
        <v>3.7531300000000005</v>
      </c>
      <c r="M422">
        <v>127497.39</v>
      </c>
      <c r="N422" s="2">
        <v>128728.38</v>
      </c>
      <c r="O422" s="16">
        <f t="shared" si="153"/>
        <v>6.2322773101310933E-5</v>
      </c>
      <c r="P422" s="16">
        <f t="shared" si="144"/>
        <v>8.6991335115894491E-2</v>
      </c>
      <c r="Q422" s="2">
        <f t="shared" si="154"/>
        <v>12.23</v>
      </c>
      <c r="R422" s="2">
        <f t="shared" si="155"/>
        <v>12.901500000000002</v>
      </c>
      <c r="S422" s="16">
        <f t="shared" si="145"/>
        <v>-1</v>
      </c>
      <c r="T422" s="16">
        <f t="shared" si="146"/>
        <v>-1</v>
      </c>
      <c r="U422" s="16">
        <f>VLOOKUP(P422,Table!$D$6:$G$15,MATCH(VALUE(T422)&amp;"E",Table!$D$5:$G$5,0),1)*IF(Y422=1,0,1)</f>
        <v>0.97499999999999998</v>
      </c>
      <c r="V422" s="16">
        <f t="shared" si="147"/>
        <v>2.5000000000000022E-2</v>
      </c>
      <c r="W422" s="16">
        <f t="shared" si="136"/>
        <v>92429.967724711518</v>
      </c>
      <c r="X422" s="16">
        <f t="shared" si="148"/>
        <v>-7.572016541117943E-3</v>
      </c>
      <c r="Y422" s="16">
        <f t="shared" si="137"/>
        <v>0</v>
      </c>
      <c r="Z422" s="16">
        <f t="shared" si="149"/>
        <v>0</v>
      </c>
      <c r="AA422" s="16">
        <f t="shared" si="134"/>
        <v>0</v>
      </c>
      <c r="AB422" s="2">
        <f t="shared" si="138"/>
        <v>97327.248006772774</v>
      </c>
      <c r="AE422" s="16" t="str">
        <f t="shared" si="135"/>
        <v/>
      </c>
      <c r="AG422" s="16">
        <f t="shared" si="141"/>
        <v>52.359309332477473</v>
      </c>
      <c r="AH422" s="24">
        <f t="shared" si="139"/>
        <v>54.985912121834922</v>
      </c>
      <c r="AL422" s="2">
        <f t="shared" si="142"/>
        <v>58.471068427244184</v>
      </c>
      <c r="AM422" s="27">
        <f t="shared" si="143"/>
        <v>-5.9604799418807586E-2</v>
      </c>
      <c r="AN422" s="35">
        <v>0</v>
      </c>
      <c r="AP422" s="2" t="str">
        <f t="shared" si="140"/>
        <v/>
      </c>
    </row>
    <row r="423" spans="1:42" x14ac:dyDescent="0.25">
      <c r="A423" s="49">
        <v>38616</v>
      </c>
      <c r="B423" s="47">
        <v>1210.2</v>
      </c>
      <c r="C423" s="27">
        <f t="shared" si="151"/>
        <v>-9.1211292514777886E-3</v>
      </c>
      <c r="D423" s="27">
        <f t="shared" si="152"/>
        <v>-1.3794147330570716E-2</v>
      </c>
      <c r="E423" s="5">
        <f t="shared" si="132"/>
        <v>0</v>
      </c>
      <c r="F423" s="44">
        <v>1820.491</v>
      </c>
      <c r="G423" s="45">
        <v>1820.491</v>
      </c>
      <c r="H423" s="48">
        <v>1210.2</v>
      </c>
      <c r="I423" s="42">
        <v>13.79</v>
      </c>
      <c r="J423" s="16">
        <f t="shared" si="150"/>
        <v>0.13789999999999999</v>
      </c>
      <c r="K423" s="16">
        <f t="shared" si="133"/>
        <v>4.6960954897133589E-2</v>
      </c>
      <c r="L423" s="51">
        <f>VLOOKUP(A423,LIBOR!$A$3:B2518,2,1)</f>
        <v>3.7712500000000002</v>
      </c>
      <c r="M423">
        <v>130469.75</v>
      </c>
      <c r="N423" s="2">
        <v>131716.88</v>
      </c>
      <c r="O423" s="16">
        <f t="shared" si="153"/>
        <v>8.3960228834529195E-5</v>
      </c>
      <c r="P423" s="16">
        <f t="shared" si="144"/>
        <v>9.0939045102866406E-2</v>
      </c>
      <c r="Q423" s="2">
        <f t="shared" si="154"/>
        <v>12.28</v>
      </c>
      <c r="R423" s="2">
        <f t="shared" si="155"/>
        <v>12.862500000000001</v>
      </c>
      <c r="S423" s="16">
        <f t="shared" si="145"/>
        <v>-1</v>
      </c>
      <c r="T423" s="16">
        <f t="shared" si="146"/>
        <v>-1</v>
      </c>
      <c r="U423" s="16">
        <f>VLOOKUP(P423,Table!$D$6:$G$15,MATCH(VALUE(T423)&amp;"E",Table!$D$5:$G$5,0),1)*IF(Y423=1,0,1)</f>
        <v>0.97499999999999998</v>
      </c>
      <c r="V423" s="16">
        <f t="shared" si="147"/>
        <v>2.5000000000000022E-2</v>
      </c>
      <c r="W423" s="16">
        <f t="shared" si="136"/>
        <v>91661.623995318441</v>
      </c>
      <c r="X423" s="16">
        <f t="shared" si="148"/>
        <v>-8.0273671852709727E-3</v>
      </c>
      <c r="Y423" s="16">
        <f t="shared" si="137"/>
        <v>0</v>
      </c>
      <c r="Z423" s="16">
        <f t="shared" si="149"/>
        <v>0</v>
      </c>
      <c r="AA423" s="16">
        <f t="shared" si="134"/>
        <v>0</v>
      </c>
      <c r="AB423" s="2">
        <f t="shared" si="138"/>
        <v>96520.928728789731</v>
      </c>
      <c r="AE423" s="16" t="str">
        <f t="shared" si="135"/>
        <v/>
      </c>
      <c r="AG423" s="16">
        <f t="shared" si="141"/>
        <v>51.925532344416368</v>
      </c>
      <c r="AH423" s="24">
        <f t="shared" si="139"/>
        <v>54.528955443707197</v>
      </c>
      <c r="AL423" s="2">
        <f t="shared" si="142"/>
        <v>58.471068427244184</v>
      </c>
      <c r="AM423" s="27">
        <f t="shared" si="143"/>
        <v>-6.7419889691979429E-2</v>
      </c>
      <c r="AN423" s="35">
        <v>0</v>
      </c>
      <c r="AP423" s="2" t="str">
        <f t="shared" si="140"/>
        <v/>
      </c>
    </row>
    <row r="424" spans="1:42" x14ac:dyDescent="0.25">
      <c r="A424" s="49">
        <v>38617</v>
      </c>
      <c r="B424" s="47">
        <v>1214.6199999999999</v>
      </c>
      <c r="C424" s="27">
        <f t="shared" si="151"/>
        <v>3.6522888778713902E-3</v>
      </c>
      <c r="D424" s="27">
        <f t="shared" si="152"/>
        <v>-1.0606345561144703E-2</v>
      </c>
      <c r="E424" s="5">
        <f t="shared" si="132"/>
        <v>0</v>
      </c>
      <c r="F424" s="44">
        <v>1827.5360000000001</v>
      </c>
      <c r="G424" s="45">
        <v>1827.5360000000001</v>
      </c>
      <c r="H424" s="48">
        <v>1214.6199999999999</v>
      </c>
      <c r="I424" s="42">
        <v>13.33</v>
      </c>
      <c r="J424" s="16">
        <f t="shared" si="150"/>
        <v>0.1333</v>
      </c>
      <c r="K424" s="16">
        <f t="shared" si="133"/>
        <v>3.7237685033555623E-2</v>
      </c>
      <c r="L424" s="51">
        <f>VLOOKUP(A424,LIBOR!$A$3:B2519,2,1)</f>
        <v>3.7662500000000003</v>
      </c>
      <c r="M424">
        <v>131809.68</v>
      </c>
      <c r="N424" s="2">
        <v>133056.78</v>
      </c>
      <c r="O424" s="16">
        <f t="shared" si="153"/>
        <v>1.3290657951306788E-5</v>
      </c>
      <c r="P424" s="16">
        <f t="shared" si="144"/>
        <v>9.6062314966444379E-2</v>
      </c>
      <c r="Q424" s="2">
        <f t="shared" si="154"/>
        <v>12.456</v>
      </c>
      <c r="R424" s="2">
        <f t="shared" si="155"/>
        <v>12.885000000000002</v>
      </c>
      <c r="S424" s="16">
        <f t="shared" si="145"/>
        <v>-1</v>
      </c>
      <c r="T424" s="16">
        <f t="shared" si="146"/>
        <v>-1</v>
      </c>
      <c r="U424" s="16">
        <f>VLOOKUP(P424,Table!$D$6:$G$15,MATCH(VALUE(T424)&amp;"E",Table!$D$5:$G$5,0),1)*IF(Y424=1,0,1)</f>
        <v>0.97499999999999998</v>
      </c>
      <c r="V424" s="16">
        <f t="shared" si="147"/>
        <v>2.5000000000000022E-2</v>
      </c>
      <c r="W424" s="16">
        <f t="shared" si="136"/>
        <v>92011.340228309622</v>
      </c>
      <c r="X424" s="16">
        <f t="shared" si="148"/>
        <v>-1.3098032657328451E-2</v>
      </c>
      <c r="Y424" s="16">
        <f t="shared" si="137"/>
        <v>0</v>
      </c>
      <c r="Z424" s="16">
        <f t="shared" si="149"/>
        <v>0</v>
      </c>
      <c r="AA424" s="16">
        <f t="shared" si="134"/>
        <v>0</v>
      </c>
      <c r="AB424" s="2">
        <f t="shared" si="138"/>
        <v>96909.892659490259</v>
      </c>
      <c r="AE424" s="16" t="str">
        <f t="shared" si="135"/>
        <v/>
      </c>
      <c r="AG424" s="16">
        <f t="shared" si="141"/>
        <v>52.134783948502694</v>
      </c>
      <c r="AH424" s="24">
        <f t="shared" si="139"/>
        <v>54.747273461056018</v>
      </c>
      <c r="AL424" s="2">
        <f t="shared" si="142"/>
        <v>58.471068427244184</v>
      </c>
      <c r="AM424" s="27">
        <f t="shared" si="143"/>
        <v>-6.3686111205949691E-2</v>
      </c>
      <c r="AN424" s="35">
        <v>0</v>
      </c>
      <c r="AP424" s="2" t="str">
        <f t="shared" si="140"/>
        <v/>
      </c>
    </row>
    <row r="425" spans="1:42" x14ac:dyDescent="0.25">
      <c r="A425" s="49">
        <v>38618</v>
      </c>
      <c r="B425" s="47">
        <v>1215.29</v>
      </c>
      <c r="C425" s="27">
        <f t="shared" si="151"/>
        <v>5.5161285010951744E-4</v>
      </c>
      <c r="D425" s="27">
        <f t="shared" si="152"/>
        <v>-1.8346458090393813E-2</v>
      </c>
      <c r="E425" s="5">
        <f t="shared" si="132"/>
        <v>0</v>
      </c>
      <c r="F425" s="44">
        <v>1828.5429999999999</v>
      </c>
      <c r="G425" s="45">
        <v>1828.5429999999999</v>
      </c>
      <c r="H425" s="48">
        <v>1215.29</v>
      </c>
      <c r="I425" s="42">
        <v>12.96</v>
      </c>
      <c r="J425" s="16">
        <f t="shared" si="150"/>
        <v>0.12960000000000002</v>
      </c>
      <c r="K425" s="16">
        <f t="shared" si="133"/>
        <v>3.2910592318197415E-2</v>
      </c>
      <c r="L425" s="51">
        <f>VLOOKUP(A425,LIBOR!$A$3:B2520,2,1)</f>
        <v>3.7650000000000001</v>
      </c>
      <c r="M425">
        <v>130051.95</v>
      </c>
      <c r="N425" s="2">
        <v>131269.44</v>
      </c>
      <c r="O425" s="16">
        <f t="shared" si="153"/>
        <v>3.041089782745879E-7</v>
      </c>
      <c r="P425" s="16">
        <f t="shared" si="144"/>
        <v>9.6689407681802605E-2</v>
      </c>
      <c r="Q425" s="2">
        <f t="shared" si="154"/>
        <v>12.623999999999999</v>
      </c>
      <c r="R425" s="2">
        <f t="shared" si="155"/>
        <v>12.842999999999998</v>
      </c>
      <c r="S425" s="16">
        <f t="shared" si="145"/>
        <v>-1</v>
      </c>
      <c r="T425" s="16">
        <f t="shared" si="146"/>
        <v>-1</v>
      </c>
      <c r="U425" s="16">
        <f>VLOOKUP(P425,Table!$D$6:$G$15,MATCH(VALUE(T425)&amp;"E",Table!$D$5:$G$5,0),1)*IF(Y425=1,0,1)</f>
        <v>0.97499999999999998</v>
      </c>
      <c r="V425" s="16">
        <f t="shared" si="147"/>
        <v>2.5000000000000022E-2</v>
      </c>
      <c r="W425" s="16">
        <f t="shared" si="136"/>
        <v>92029.926494376938</v>
      </c>
      <c r="X425" s="16">
        <f t="shared" si="148"/>
        <v>-9.6757971573485646E-3</v>
      </c>
      <c r="Y425" s="16">
        <f t="shared" si="137"/>
        <v>0</v>
      </c>
      <c r="Z425" s="16">
        <f t="shared" si="149"/>
        <v>0</v>
      </c>
      <c r="AA425" s="16">
        <f t="shared" si="134"/>
        <v>0</v>
      </c>
      <c r="AB425" s="2">
        <f t="shared" si="138"/>
        <v>96929.648290641984</v>
      </c>
      <c r="AE425" s="16" t="str">
        <f t="shared" si="135"/>
        <v/>
      </c>
      <c r="AG425" s="16">
        <f t="shared" si="141"/>
        <v>52.145411919843873</v>
      </c>
      <c r="AH425" s="24">
        <f t="shared" si="139"/>
        <v>54.757008783683446</v>
      </c>
      <c r="AL425" s="2">
        <f t="shared" si="142"/>
        <v>58.471068427244184</v>
      </c>
      <c r="AM425" s="27">
        <f t="shared" si="143"/>
        <v>-6.3519613091766236E-2</v>
      </c>
      <c r="AN425" s="35">
        <v>0</v>
      </c>
      <c r="AP425" s="2" t="str">
        <f t="shared" si="140"/>
        <v/>
      </c>
    </row>
    <row r="426" spans="1:42" x14ac:dyDescent="0.25">
      <c r="A426" s="49">
        <v>38621</v>
      </c>
      <c r="B426" s="47">
        <v>1215.6300000000001</v>
      </c>
      <c r="C426" s="27">
        <f t="shared" si="151"/>
        <v>2.7976861489853455E-4</v>
      </c>
      <c r="D426" s="27">
        <f t="shared" si="152"/>
        <v>-1.2500856741289978E-2</v>
      </c>
      <c r="E426" s="5">
        <f t="shared" si="132"/>
        <v>0</v>
      </c>
      <c r="F426" s="44">
        <v>1829.049</v>
      </c>
      <c r="G426" s="45">
        <v>1829.049</v>
      </c>
      <c r="H426" s="48">
        <v>1215.6300000000001</v>
      </c>
      <c r="I426" s="42">
        <v>13.04</v>
      </c>
      <c r="J426" s="16">
        <f t="shared" si="150"/>
        <v>0.13039999999999999</v>
      </c>
      <c r="K426" s="16">
        <f t="shared" si="133"/>
        <v>3.4377362536536935E-2</v>
      </c>
      <c r="L426" s="51">
        <f>VLOOKUP(A426,LIBOR!$A$3:B2521,2,1)</f>
        <v>3.7837499999999995</v>
      </c>
      <c r="M426">
        <v>128645.1</v>
      </c>
      <c r="N426" s="2">
        <v>129811.01</v>
      </c>
      <c r="O426" s="16">
        <f t="shared" si="153"/>
        <v>7.8248585873377437E-8</v>
      </c>
      <c r="P426" s="16">
        <f t="shared" si="144"/>
        <v>9.6022637463463054E-2</v>
      </c>
      <c r="Q426" s="2">
        <f t="shared" si="154"/>
        <v>12.972</v>
      </c>
      <c r="R426" s="2">
        <f t="shared" si="155"/>
        <v>12.804499999999999</v>
      </c>
      <c r="S426" s="16">
        <f t="shared" si="145"/>
        <v>1</v>
      </c>
      <c r="T426" s="16">
        <f t="shared" si="146"/>
        <v>0</v>
      </c>
      <c r="U426" s="16">
        <f>VLOOKUP(P426,Table!$D$6:$G$15,MATCH(VALUE(T426)&amp;"E",Table!$D$5:$G$5,0),1)*IF(Y426=1,0,1)</f>
        <v>0.97499999999999998</v>
      </c>
      <c r="V426" s="16">
        <f t="shared" si="147"/>
        <v>2.5000000000000022E-2</v>
      </c>
      <c r="W426" s="16">
        <f t="shared" si="136"/>
        <v>92029.468125389263</v>
      </c>
      <c r="X426" s="16">
        <f t="shared" si="148"/>
        <v>-1.7077258502809944E-2</v>
      </c>
      <c r="Y426" s="16">
        <f t="shared" si="137"/>
        <v>0</v>
      </c>
      <c r="Z426" s="16">
        <f t="shared" si="149"/>
        <v>0</v>
      </c>
      <c r="AA426" s="16">
        <f t="shared" si="134"/>
        <v>0</v>
      </c>
      <c r="AB426" s="2">
        <f t="shared" si="138"/>
        <v>96929.586737498335</v>
      </c>
      <c r="AE426" s="16" t="str">
        <f t="shared" si="135"/>
        <v/>
      </c>
      <c r="AG426" s="16">
        <f t="shared" si="141"/>
        <v>52.145378805991847</v>
      </c>
      <c r="AH426" s="24">
        <f t="shared" si="139"/>
        <v>54.752698578125738</v>
      </c>
      <c r="AL426" s="2">
        <f t="shared" si="142"/>
        <v>58.471068427244184</v>
      </c>
      <c r="AM426" s="27">
        <f t="shared" si="143"/>
        <v>-6.3593328275593719E-2</v>
      </c>
      <c r="AN426" s="35">
        <v>0</v>
      </c>
      <c r="AP426" s="2" t="str">
        <f t="shared" si="140"/>
        <v/>
      </c>
    </row>
    <row r="427" spans="1:42" x14ac:dyDescent="0.25">
      <c r="A427" s="49">
        <v>38622</v>
      </c>
      <c r="B427" s="47">
        <v>1215.6600000000001</v>
      </c>
      <c r="C427" s="27">
        <f t="shared" si="151"/>
        <v>2.4678561733493254E-5</v>
      </c>
      <c r="D427" s="27">
        <f t="shared" si="152"/>
        <v>-4.6127803468648532E-3</v>
      </c>
      <c r="E427" s="5">
        <f t="shared" si="132"/>
        <v>0</v>
      </c>
      <c r="F427" s="44">
        <v>1829.1289999999999</v>
      </c>
      <c r="G427" s="45">
        <v>1829.1289999999999</v>
      </c>
      <c r="H427" s="48">
        <v>1215.6600000000001</v>
      </c>
      <c r="I427" s="42">
        <v>12.76</v>
      </c>
      <c r="J427" s="16">
        <f t="shared" si="150"/>
        <v>0.12759999999999999</v>
      </c>
      <c r="K427" s="16">
        <f t="shared" si="133"/>
        <v>3.4200392733007193E-2</v>
      </c>
      <c r="L427" s="51">
        <f>VLOOKUP(A427,LIBOR!$A$3:B2522,2,1)</f>
        <v>3.8050000000000002</v>
      </c>
      <c r="M427">
        <v>127631.37</v>
      </c>
      <c r="N427" s="2">
        <v>128775.64</v>
      </c>
      <c r="O427" s="16">
        <f t="shared" si="153"/>
        <v>6.0901637955460888E-10</v>
      </c>
      <c r="P427" s="16">
        <f t="shared" si="144"/>
        <v>9.3399607266992798E-2</v>
      </c>
      <c r="Q427" s="2">
        <f t="shared" si="154"/>
        <v>13.151999999999997</v>
      </c>
      <c r="R427" s="2">
        <f t="shared" si="155"/>
        <v>12.770499999999998</v>
      </c>
      <c r="S427" s="16">
        <f t="shared" si="145"/>
        <v>1</v>
      </c>
      <c r="T427" s="16">
        <f t="shared" si="146"/>
        <v>0</v>
      </c>
      <c r="U427" s="16">
        <f>VLOOKUP(P427,Table!$D$6:$G$15,MATCH(VALUE(T427)&amp;"E",Table!$D$5:$G$5,0),1)*IF(Y427=1,0,1)</f>
        <v>0.97499999999999998</v>
      </c>
      <c r="V427" s="16">
        <f t="shared" si="147"/>
        <v>2.5000000000000022E-2</v>
      </c>
      <c r="W427" s="16">
        <f t="shared" si="136"/>
        <v>92013.33187184378</v>
      </c>
      <c r="X427" s="16">
        <f t="shared" si="148"/>
        <v>-1.1860301878699797E-2</v>
      </c>
      <c r="Y427" s="16">
        <f t="shared" si="137"/>
        <v>0</v>
      </c>
      <c r="Z427" s="16">
        <f t="shared" si="149"/>
        <v>0</v>
      </c>
      <c r="AA427" s="16">
        <f t="shared" si="134"/>
        <v>0</v>
      </c>
      <c r="AB427" s="2">
        <f t="shared" si="138"/>
        <v>96914.625057474492</v>
      </c>
      <c r="AE427" s="16" t="str">
        <f t="shared" si="135"/>
        <v/>
      </c>
      <c r="AG427" s="16">
        <f t="shared" si="141"/>
        <v>52.137329844898773</v>
      </c>
      <c r="AH427" s="24">
        <f t="shared" si="139"/>
        <v>54.742822310863225</v>
      </c>
      <c r="AL427" s="2">
        <f t="shared" si="142"/>
        <v>58.471068427244184</v>
      </c>
      <c r="AM427" s="27">
        <f t="shared" si="143"/>
        <v>-6.3762236891908852E-2</v>
      </c>
      <c r="AN427" s="35">
        <v>0</v>
      </c>
      <c r="AP427" s="2" t="str">
        <f t="shared" si="140"/>
        <v/>
      </c>
    </row>
    <row r="428" spans="1:42" x14ac:dyDescent="0.25">
      <c r="A428" s="49">
        <v>38623</v>
      </c>
      <c r="B428" s="47">
        <v>1216.8900000000001</v>
      </c>
      <c r="C428" s="27">
        <f t="shared" si="151"/>
        <v>1.0117960613986732E-3</v>
      </c>
      <c r="D428" s="27">
        <f t="shared" si="152"/>
        <v>5.5201449660116086E-3</v>
      </c>
      <c r="E428" s="5">
        <f t="shared" si="132"/>
        <v>0</v>
      </c>
      <c r="F428" s="44">
        <v>1831.319</v>
      </c>
      <c r="G428" s="45">
        <v>1831.319</v>
      </c>
      <c r="H428" s="48">
        <v>1216.8900000000001</v>
      </c>
      <c r="I428" s="42">
        <v>12.63</v>
      </c>
      <c r="J428" s="16">
        <f t="shared" si="150"/>
        <v>0.1263</v>
      </c>
      <c r="K428" s="16">
        <f t="shared" si="133"/>
        <v>3.3224077194190127E-2</v>
      </c>
      <c r="L428" s="51">
        <f>VLOOKUP(A428,LIBOR!$A$3:B2523,2,1)</f>
        <v>3.8312499999999998</v>
      </c>
      <c r="M428">
        <v>125721.08</v>
      </c>
      <c r="N428" s="2">
        <v>126835.86</v>
      </c>
      <c r="O428" s="16">
        <f t="shared" si="153"/>
        <v>1.0226964224024862E-6</v>
      </c>
      <c r="P428" s="16">
        <f t="shared" si="144"/>
        <v>9.3075922805809869E-2</v>
      </c>
      <c r="Q428" s="2">
        <f t="shared" si="154"/>
        <v>13.175999999999998</v>
      </c>
      <c r="R428" s="2">
        <f t="shared" si="155"/>
        <v>12.732499999999998</v>
      </c>
      <c r="S428" s="16">
        <f t="shared" si="145"/>
        <v>1</v>
      </c>
      <c r="T428" s="16">
        <f t="shared" si="146"/>
        <v>0</v>
      </c>
      <c r="U428" s="16">
        <f>VLOOKUP(P428,Table!$D$6:$G$15,MATCH(VALUE(T428)&amp;"E",Table!$D$5:$G$5,0),1)*IF(Y428=1,0,1)</f>
        <v>0.97499999999999998</v>
      </c>
      <c r="V428" s="16">
        <f t="shared" si="147"/>
        <v>2.5000000000000022E-2</v>
      </c>
      <c r="W428" s="16">
        <f t="shared" si="136"/>
        <v>92069.452628838102</v>
      </c>
      <c r="X428" s="16">
        <f t="shared" si="148"/>
        <v>-4.5075840998736183E-3</v>
      </c>
      <c r="Y428" s="16">
        <f t="shared" si="137"/>
        <v>0</v>
      </c>
      <c r="Z428" s="16">
        <f t="shared" si="149"/>
        <v>0</v>
      </c>
      <c r="AA428" s="16">
        <f t="shared" si="134"/>
        <v>0</v>
      </c>
      <c r="AB428" s="2">
        <f t="shared" si="138"/>
        <v>96991.495582926014</v>
      </c>
      <c r="AE428" s="16" t="str">
        <f t="shared" si="135"/>
        <v/>
      </c>
      <c r="AG428" s="16">
        <f t="shared" si="141"/>
        <v>52.178684015525135</v>
      </c>
      <c r="AH428" s="24">
        <f t="shared" si="139"/>
        <v>54.784817156860242</v>
      </c>
      <c r="AL428" s="2">
        <f t="shared" si="142"/>
        <v>58.471068427244184</v>
      </c>
      <c r="AM428" s="27">
        <f t="shared" si="143"/>
        <v>-6.3044021078061174E-2</v>
      </c>
      <c r="AN428" s="35">
        <v>0</v>
      </c>
      <c r="AP428" s="2" t="str">
        <f t="shared" si="140"/>
        <v/>
      </c>
    </row>
    <row r="429" spans="1:42" x14ac:dyDescent="0.25">
      <c r="A429" s="49">
        <v>38624</v>
      </c>
      <c r="B429" s="47">
        <v>1227.68</v>
      </c>
      <c r="C429" s="27">
        <f t="shared" si="151"/>
        <v>8.8668655342718505E-3</v>
      </c>
      <c r="D429" s="27">
        <f t="shared" si="152"/>
        <v>1.0734721622412069E-2</v>
      </c>
      <c r="E429" s="5">
        <f t="shared" si="132"/>
        <v>0</v>
      </c>
      <c r="F429" s="44">
        <v>1847.62</v>
      </c>
      <c r="G429" s="45">
        <v>1847.62</v>
      </c>
      <c r="H429" s="48">
        <v>1227.68</v>
      </c>
      <c r="I429" s="42">
        <v>12.24</v>
      </c>
      <c r="J429" s="16">
        <f t="shared" si="150"/>
        <v>0.12240000000000001</v>
      </c>
      <c r="K429" s="16">
        <f t="shared" si="133"/>
        <v>3.1512855285650496E-2</v>
      </c>
      <c r="L429" s="51">
        <f>VLOOKUP(A429,LIBOR!$A$3:B2524,2,1)</f>
        <v>3.84375</v>
      </c>
      <c r="M429">
        <v>123201.58</v>
      </c>
      <c r="N429" s="2">
        <v>124281.85</v>
      </c>
      <c r="O429" s="16">
        <f t="shared" si="153"/>
        <v>7.7929800761830751E-5</v>
      </c>
      <c r="P429" s="16">
        <f t="shared" si="144"/>
        <v>9.0887144714349513E-2</v>
      </c>
      <c r="Q429" s="2">
        <f t="shared" si="154"/>
        <v>12.943999999999999</v>
      </c>
      <c r="R429" s="2">
        <f t="shared" si="155"/>
        <v>12.6815</v>
      </c>
      <c r="S429" s="16">
        <f t="shared" si="145"/>
        <v>1</v>
      </c>
      <c r="T429" s="16">
        <f t="shared" si="146"/>
        <v>0</v>
      </c>
      <c r="U429" s="16">
        <f>VLOOKUP(P429,Table!$D$6:$G$15,MATCH(VALUE(T429)&amp;"E",Table!$D$5:$G$5,0),1)*IF(Y429=1,0,1)</f>
        <v>0.97499999999999998</v>
      </c>
      <c r="V429" s="16">
        <f t="shared" si="147"/>
        <v>2.5000000000000022E-2</v>
      </c>
      <c r="W429" s="16">
        <f t="shared" si="136"/>
        <v>92819.062353682384</v>
      </c>
      <c r="X429" s="16">
        <f t="shared" si="148"/>
        <v>4.4492843978030105E-3</v>
      </c>
      <c r="Y429" s="16">
        <f t="shared" si="137"/>
        <v>0</v>
      </c>
      <c r="Z429" s="16">
        <f t="shared" si="149"/>
        <v>0</v>
      </c>
      <c r="AA429" s="16">
        <f t="shared" si="134"/>
        <v>0</v>
      </c>
      <c r="AB429" s="2">
        <f t="shared" si="138"/>
        <v>97784.66234041586</v>
      </c>
      <c r="AE429" s="16" t="str">
        <f t="shared" si="135"/>
        <v/>
      </c>
      <c r="AG429" s="16">
        <f t="shared" si="141"/>
        <v>52.605385319200742</v>
      </c>
      <c r="AH429" s="24">
        <f t="shared" si="139"/>
        <v>55.231393052688709</v>
      </c>
      <c r="AL429" s="2">
        <f t="shared" si="142"/>
        <v>58.471068427244184</v>
      </c>
      <c r="AM429" s="27">
        <f t="shared" si="143"/>
        <v>-5.5406467877128329E-2</v>
      </c>
      <c r="AN429" s="35">
        <v>0</v>
      </c>
      <c r="AP429" s="2" t="str">
        <f t="shared" si="140"/>
        <v/>
      </c>
    </row>
    <row r="430" spans="1:42" x14ac:dyDescent="0.25">
      <c r="A430" s="49">
        <v>38625</v>
      </c>
      <c r="B430" s="47">
        <v>1228.81</v>
      </c>
      <c r="C430" s="27">
        <f t="shared" si="151"/>
        <v>9.2043529258423185E-4</v>
      </c>
      <c r="D430" s="27">
        <f t="shared" si="152"/>
        <v>1.1103544064886783E-2</v>
      </c>
      <c r="E430" s="5">
        <f t="shared" si="132"/>
        <v>0</v>
      </c>
      <c r="F430" s="44">
        <v>1849.3340000000001</v>
      </c>
      <c r="G430" s="45">
        <v>1849.3340000000001</v>
      </c>
      <c r="H430" s="48">
        <v>1228.81</v>
      </c>
      <c r="I430" s="42">
        <v>11.92</v>
      </c>
      <c r="J430" s="16">
        <f t="shared" si="150"/>
        <v>0.1192</v>
      </c>
      <c r="K430" s="16">
        <f t="shared" si="133"/>
        <v>2.5664335137541988E-2</v>
      </c>
      <c r="L430" s="51">
        <f>VLOOKUP(A430,LIBOR!$A$3:B2525,2,1)</f>
        <v>3.9449999999999998</v>
      </c>
      <c r="M430">
        <v>121407.08</v>
      </c>
      <c r="N430" s="2">
        <v>122459.68</v>
      </c>
      <c r="O430" s="16">
        <f t="shared" si="153"/>
        <v>8.4642199140384329E-7</v>
      </c>
      <c r="P430" s="16">
        <f t="shared" si="144"/>
        <v>9.3535664862458012E-2</v>
      </c>
      <c r="Q430" s="2">
        <f t="shared" si="154"/>
        <v>12.726000000000001</v>
      </c>
      <c r="R430" s="2">
        <f t="shared" si="155"/>
        <v>12.663499999999999</v>
      </c>
      <c r="S430" s="16">
        <f t="shared" si="145"/>
        <v>1</v>
      </c>
      <c r="T430" s="16">
        <f t="shared" si="146"/>
        <v>0</v>
      </c>
      <c r="U430" s="16">
        <f>VLOOKUP(P430,Table!$D$6:$G$15,MATCH(VALUE(T430)&amp;"E",Table!$D$5:$G$5,0),1)*IF(Y430=1,0,1)</f>
        <v>0.97499999999999998</v>
      </c>
      <c r="V430" s="16">
        <f t="shared" si="147"/>
        <v>2.5000000000000022E-2</v>
      </c>
      <c r="W430" s="16">
        <f t="shared" si="136"/>
        <v>92868.338561275115</v>
      </c>
      <c r="X430" s="16">
        <f t="shared" si="148"/>
        <v>8.7785062511702705E-3</v>
      </c>
      <c r="Y430" s="16">
        <f t="shared" si="137"/>
        <v>0</v>
      </c>
      <c r="Z430" s="16">
        <f t="shared" si="149"/>
        <v>0</v>
      </c>
      <c r="AA430" s="16">
        <f t="shared" si="134"/>
        <v>0</v>
      </c>
      <c r="AB430" s="2">
        <f t="shared" si="138"/>
        <v>97837.50017876293</v>
      </c>
      <c r="AE430" s="16" t="str">
        <f t="shared" si="135"/>
        <v/>
      </c>
      <c r="AG430" s="16">
        <f t="shared" si="141"/>
        <v>52.633810583236581</v>
      </c>
      <c r="AH430" s="24">
        <f t="shared" si="139"/>
        <v>55.259798971036084</v>
      </c>
      <c r="AL430" s="2">
        <f t="shared" si="142"/>
        <v>58.471068427244184</v>
      </c>
      <c r="AM430" s="27">
        <f t="shared" si="143"/>
        <v>-5.4920656361938991E-2</v>
      </c>
      <c r="AN430" s="35">
        <v>0</v>
      </c>
      <c r="AP430" s="2" t="str">
        <f t="shared" si="140"/>
        <v/>
      </c>
    </row>
    <row r="431" spans="1:42" x14ac:dyDescent="0.25">
      <c r="A431" s="49">
        <v>38628</v>
      </c>
      <c r="B431" s="47">
        <v>1226.7</v>
      </c>
      <c r="C431" s="27">
        <f t="shared" si="151"/>
        <v>-1.717108421969149E-3</v>
      </c>
      <c r="D431" s="27">
        <f t="shared" si="152"/>
        <v>9.1066670280190998E-3</v>
      </c>
      <c r="E431" s="5">
        <f t="shared" si="132"/>
        <v>0</v>
      </c>
      <c r="F431" s="44">
        <v>1846.1659999999999</v>
      </c>
      <c r="G431" s="45">
        <v>1846.1659999999999</v>
      </c>
      <c r="H431" s="48">
        <v>1226.7</v>
      </c>
      <c r="I431" s="42">
        <v>12.46</v>
      </c>
      <c r="J431" s="16">
        <f t="shared" si="150"/>
        <v>0.1246</v>
      </c>
      <c r="K431" s="16">
        <f t="shared" si="133"/>
        <v>3.1640282027525307E-2</v>
      </c>
      <c r="L431" s="51">
        <f>VLOOKUP(A431,LIBOR!$A$3:B2526,2,1)</f>
        <v>3.8525000000000005</v>
      </c>
      <c r="M431">
        <v>121003.57</v>
      </c>
      <c r="N431" s="2">
        <v>122017.4</v>
      </c>
      <c r="O431" s="16">
        <f t="shared" si="153"/>
        <v>2.9535321420151561E-6</v>
      </c>
      <c r="P431" s="16">
        <f t="shared" si="144"/>
        <v>9.2959717972474695E-2</v>
      </c>
      <c r="Q431" s="2">
        <f t="shared" si="154"/>
        <v>12.518000000000001</v>
      </c>
      <c r="R431" s="2">
        <f t="shared" si="155"/>
        <v>12.602</v>
      </c>
      <c r="S431" s="16">
        <f t="shared" si="145"/>
        <v>-1</v>
      </c>
      <c r="T431" s="16">
        <f t="shared" si="146"/>
        <v>0</v>
      </c>
      <c r="U431" s="16">
        <f>VLOOKUP(P431,Table!$D$6:$G$15,MATCH(VALUE(T431)&amp;"E",Table!$D$5:$G$5,0),1)*IF(Y431=1,0,1)</f>
        <v>0.97499999999999998</v>
      </c>
      <c r="V431" s="16">
        <f t="shared" si="147"/>
        <v>2.5000000000000022E-2</v>
      </c>
      <c r="W431" s="16">
        <f t="shared" si="136"/>
        <v>92704.47501028057</v>
      </c>
      <c r="X431" s="16">
        <f t="shared" si="148"/>
        <v>9.1102111979781686E-3</v>
      </c>
      <c r="Y431" s="16">
        <f t="shared" si="137"/>
        <v>0</v>
      </c>
      <c r="Z431" s="16">
        <f t="shared" si="149"/>
        <v>0</v>
      </c>
      <c r="AA431" s="16">
        <f t="shared" si="134"/>
        <v>0</v>
      </c>
      <c r="AB431" s="2">
        <f t="shared" si="138"/>
        <v>97665.960398625466</v>
      </c>
      <c r="AE431" s="16" t="str">
        <f t="shared" si="135"/>
        <v/>
      </c>
      <c r="AG431" s="16">
        <f t="shared" si="141"/>
        <v>52.541527028579637</v>
      </c>
      <c r="AH431" s="24">
        <f t="shared" si="139"/>
        <v>55.158604107376945</v>
      </c>
      <c r="AL431" s="2">
        <f t="shared" si="142"/>
        <v>58.471068427244184</v>
      </c>
      <c r="AM431" s="27">
        <f t="shared" si="143"/>
        <v>-5.6651339012027013E-2</v>
      </c>
      <c r="AN431" s="35">
        <v>0</v>
      </c>
      <c r="AP431" s="2" t="str">
        <f t="shared" si="140"/>
        <v/>
      </c>
    </row>
    <row r="432" spans="1:42" x14ac:dyDescent="0.25">
      <c r="A432" s="49">
        <v>38629</v>
      </c>
      <c r="B432" s="47">
        <v>1214.47</v>
      </c>
      <c r="C432" s="27">
        <f t="shared" si="151"/>
        <v>-9.96983777614735E-3</v>
      </c>
      <c r="D432" s="27">
        <f t="shared" si="152"/>
        <v>-8.8784930986174349E-4</v>
      </c>
      <c r="E432" s="5">
        <f t="shared" ref="E432:E495" si="156">IF(Y432=1,IF(AND(D432&lt;0,T432&gt;=0),-1,1),0)</f>
        <v>0</v>
      </c>
      <c r="F432" s="44">
        <v>1827.9590000000001</v>
      </c>
      <c r="G432" s="45">
        <v>1827.9590000000001</v>
      </c>
      <c r="H432" s="48">
        <v>1214.47</v>
      </c>
      <c r="I432" s="42">
        <v>13.2</v>
      </c>
      <c r="J432" s="16">
        <f t="shared" si="150"/>
        <v>0.13200000000000001</v>
      </c>
      <c r="K432" s="16">
        <f t="shared" ref="K432:K495" si="157">J432-P432</f>
        <v>4.4984595743323197E-2</v>
      </c>
      <c r="L432" s="51">
        <f>VLOOKUP(A432,LIBOR!$A$3:B2527,2,1)</f>
        <v>3.80063</v>
      </c>
      <c r="M432">
        <v>122326.76</v>
      </c>
      <c r="N432" s="2">
        <v>123339.67</v>
      </c>
      <c r="O432" s="16">
        <f t="shared" si="153"/>
        <v>1.0039778329058972E-4</v>
      </c>
      <c r="P432" s="16">
        <f t="shared" si="144"/>
        <v>8.7015404256676809E-2</v>
      </c>
      <c r="Q432" s="2">
        <f t="shared" si="154"/>
        <v>12.402000000000001</v>
      </c>
      <c r="R432" s="2">
        <f t="shared" si="155"/>
        <v>12.5465</v>
      </c>
      <c r="S432" s="16">
        <f t="shared" si="145"/>
        <v>-1</v>
      </c>
      <c r="T432" s="16">
        <f t="shared" si="146"/>
        <v>0</v>
      </c>
      <c r="U432" s="16">
        <f>VLOOKUP(P432,Table!$D$6:$G$15,MATCH(VALUE(T432)&amp;"E",Table!$D$5:$G$5,0),1)*IF(Y432=1,0,1)</f>
        <v>0.97499999999999998</v>
      </c>
      <c r="V432" s="16">
        <f t="shared" si="147"/>
        <v>2.5000000000000022E-2</v>
      </c>
      <c r="W432" s="16">
        <f t="shared" si="136"/>
        <v>91828.447989101318</v>
      </c>
      <c r="X432" s="16">
        <f t="shared" si="148"/>
        <v>7.3346820169775118E-3</v>
      </c>
      <c r="Y432" s="16">
        <f t="shared" si="137"/>
        <v>0</v>
      </c>
      <c r="Z432" s="16">
        <f t="shared" si="149"/>
        <v>0</v>
      </c>
      <c r="AA432" s="16">
        <f t="shared" ref="AA432:AA495" si="158">(1+(A432-A431)/360*L432-1)*Y431</f>
        <v>0</v>
      </c>
      <c r="AB432" s="2">
        <f t="shared" si="138"/>
        <v>96753.552273143156</v>
      </c>
      <c r="AE432" s="16" t="str">
        <f t="shared" ref="AE432:AE495" si="159">IF(AC432&gt;0,W432/AC432-1,"")</f>
        <v/>
      </c>
      <c r="AG432" s="16">
        <f t="shared" si="141"/>
        <v>52.050677238228332</v>
      </c>
      <c r="AH432" s="24">
        <f t="shared" si="139"/>
        <v>54.641883019002506</v>
      </c>
      <c r="AL432" s="2">
        <f t="shared" si="142"/>
        <v>58.471068427244184</v>
      </c>
      <c r="AM432" s="27">
        <f t="shared" si="143"/>
        <v>-6.5488548631642551E-2</v>
      </c>
      <c r="AN432" s="35">
        <v>0</v>
      </c>
      <c r="AP432" s="2" t="str">
        <f t="shared" si="140"/>
        <v/>
      </c>
    </row>
    <row r="433" spans="1:42" x14ac:dyDescent="0.25">
      <c r="A433" s="49">
        <v>38630</v>
      </c>
      <c r="B433" s="47">
        <v>1196.3900000000001</v>
      </c>
      <c r="C433" s="27">
        <f t="shared" si="151"/>
        <v>-1.4887152420397287E-2</v>
      </c>
      <c r="D433" s="27">
        <f t="shared" si="152"/>
        <v>-1.6786797791657704E-2</v>
      </c>
      <c r="E433" s="5">
        <f t="shared" si="156"/>
        <v>0</v>
      </c>
      <c r="F433" s="44">
        <v>1801.402</v>
      </c>
      <c r="G433" s="45">
        <v>1801.402</v>
      </c>
      <c r="H433" s="48">
        <v>1196.3900000000001</v>
      </c>
      <c r="I433" s="42">
        <v>14.55</v>
      </c>
      <c r="J433" s="16">
        <f t="shared" si="150"/>
        <v>0.14550000000000002</v>
      </c>
      <c r="K433" s="16">
        <f t="shared" si="157"/>
        <v>5.2175336716119361E-2</v>
      </c>
      <c r="L433" s="51">
        <f>VLOOKUP(A433,LIBOR!$A$3:B2528,2,1)</f>
        <v>3.7912499999999993</v>
      </c>
      <c r="M433">
        <v>126163.18</v>
      </c>
      <c r="N433" s="2">
        <v>127195.72</v>
      </c>
      <c r="O433" s="16">
        <f t="shared" si="153"/>
        <v>2.2497234989682577E-4</v>
      </c>
      <c r="P433" s="16">
        <f t="shared" si="144"/>
        <v>9.3324663283880657E-2</v>
      </c>
      <c r="Q433" s="2">
        <f t="shared" si="154"/>
        <v>12.49</v>
      </c>
      <c r="R433" s="2">
        <f t="shared" si="155"/>
        <v>12.559999999999999</v>
      </c>
      <c r="S433" s="16">
        <f t="shared" si="145"/>
        <v>-1</v>
      </c>
      <c r="T433" s="16">
        <f t="shared" si="146"/>
        <v>0</v>
      </c>
      <c r="U433" s="16">
        <f>VLOOKUP(P433,Table!$D$6:$G$15,MATCH(VALUE(T433)&amp;"E",Table!$D$5:$G$5,0),1)*IF(Y433=1,0,1)</f>
        <v>0.97499999999999998</v>
      </c>
      <c r="V433" s="16">
        <f t="shared" si="147"/>
        <v>2.5000000000000022E-2</v>
      </c>
      <c r="W433" s="16">
        <f t="shared" ref="W433:W496" si="160">W432*(1+$U432*($H433/$H432-1)+$V432*($N433/$N432-1))</f>
        <v>90567.332833477936</v>
      </c>
      <c r="X433" s="16">
        <f t="shared" si="148"/>
        <v>-2.0093162477798909E-3</v>
      </c>
      <c r="Y433" s="16">
        <f t="shared" ref="Y433:Y496" si="161">IF(X433&lt;=-0.02,1,0)</f>
        <v>0</v>
      </c>
      <c r="Z433" s="16">
        <f t="shared" si="149"/>
        <v>0</v>
      </c>
      <c r="AA433" s="16">
        <f t="shared" si="158"/>
        <v>0</v>
      </c>
      <c r="AB433" s="2">
        <f t="shared" ref="AB433:AB496" si="162">AB432*(1+$U432*($G433/$G432-1)+$V432*($M433/$M432-1)+Y432*(1+(A433-A432)/360*L433/100-1))</f>
        <v>95458.896096030294</v>
      </c>
      <c r="AE433" s="16" t="str">
        <f t="shared" si="159"/>
        <v/>
      </c>
      <c r="AG433" s="16">
        <f t="shared" si="141"/>
        <v>51.354188796965325</v>
      </c>
      <c r="AH433" s="24">
        <f t="shared" ref="AH433:AH496" si="163">AH432*AB433/AB432*(1-AH$1)^(A433-A432)</f>
        <v>53.90931858059519</v>
      </c>
      <c r="AL433" s="2">
        <f t="shared" si="142"/>
        <v>58.471068427244184</v>
      </c>
      <c r="AM433" s="27">
        <f t="shared" si="143"/>
        <v>-7.8017213800791074E-2</v>
      </c>
      <c r="AN433" s="35">
        <v>0</v>
      </c>
      <c r="AP433" s="2" t="str">
        <f t="shared" ref="AP433:AP496" si="164">IF(AN433&lt;&gt;Y433,"diff","")</f>
        <v/>
      </c>
    </row>
    <row r="434" spans="1:42" x14ac:dyDescent="0.25">
      <c r="A434" s="49">
        <v>38631</v>
      </c>
      <c r="B434" s="47">
        <v>1191.49</v>
      </c>
      <c r="C434" s="27">
        <f t="shared" si="151"/>
        <v>-4.0956544270681627E-3</v>
      </c>
      <c r="D434" s="27">
        <f t="shared" si="152"/>
        <v>-2.9749317752997717E-2</v>
      </c>
      <c r="E434" s="5">
        <f t="shared" si="156"/>
        <v>0</v>
      </c>
      <c r="F434" s="44">
        <v>1794.04</v>
      </c>
      <c r="G434" s="45">
        <v>1794.04</v>
      </c>
      <c r="H434" s="48">
        <v>1191.49</v>
      </c>
      <c r="I434" s="42">
        <v>14.96</v>
      </c>
      <c r="J434" s="16">
        <f t="shared" si="150"/>
        <v>0.14960000000000001</v>
      </c>
      <c r="K434" s="16">
        <f t="shared" si="157"/>
        <v>4.3825078199465142E-2</v>
      </c>
      <c r="L434" s="51">
        <f>VLOOKUP(A434,LIBOR!$A$3:B2529,2,1)</f>
        <v>3.7900000000000005</v>
      </c>
      <c r="M434">
        <v>130051.71</v>
      </c>
      <c r="N434" s="2">
        <v>131103.57</v>
      </c>
      <c r="O434" s="16">
        <f t="shared" si="153"/>
        <v>1.6843346166545154E-5</v>
      </c>
      <c r="P434" s="16">
        <f t="shared" si="144"/>
        <v>0.10577492180053487</v>
      </c>
      <c r="Q434" s="2">
        <f t="shared" si="154"/>
        <v>12.874000000000001</v>
      </c>
      <c r="R434" s="2">
        <f t="shared" si="155"/>
        <v>12.6615</v>
      </c>
      <c r="S434" s="16">
        <f t="shared" si="145"/>
        <v>1</v>
      </c>
      <c r="T434" s="16">
        <f t="shared" si="146"/>
        <v>0</v>
      </c>
      <c r="U434" s="16">
        <f>VLOOKUP(P434,Table!$D$6:$G$15,MATCH(VALUE(T434)&amp;"E",Table!$D$5:$G$5,0),1)*IF(Y434=1,0,1)</f>
        <v>0.9</v>
      </c>
      <c r="V434" s="16">
        <f t="shared" si="147"/>
        <v>9.9999999999999978E-2</v>
      </c>
      <c r="W434" s="16">
        <f t="shared" si="160"/>
        <v>90275.236435351966</v>
      </c>
      <c r="X434" s="16">
        <f t="shared" si="148"/>
        <v>-1.6315072507443906E-2</v>
      </c>
      <c r="Y434" s="16">
        <f t="shared" si="161"/>
        <v>0</v>
      </c>
      <c r="Z434" s="16">
        <f t="shared" si="149"/>
        <v>0</v>
      </c>
      <c r="AA434" s="16">
        <f t="shared" si="158"/>
        <v>0</v>
      </c>
      <c r="AB434" s="2">
        <f t="shared" si="162"/>
        <v>95152.080648316303</v>
      </c>
      <c r="AE434" s="16" t="str">
        <f t="shared" si="159"/>
        <v/>
      </c>
      <c r="AG434" s="16">
        <f t="shared" ref="AG434:AG497" si="165">AB434/AG$2</f>
        <v>51.189130755524332</v>
      </c>
      <c r="AH434" s="24">
        <f t="shared" si="163"/>
        <v>53.734649460017962</v>
      </c>
      <c r="AL434" s="2">
        <f t="shared" ref="AL434:AL497" si="166">IF(AH434&gt;AL433,AH434,AL433)</f>
        <v>58.471068427244184</v>
      </c>
      <c r="AM434" s="27">
        <f t="shared" ref="AM434:AM497" si="167">AH434/AL434-1</f>
        <v>-8.1004488110556272E-2</v>
      </c>
      <c r="AN434" s="35">
        <v>0</v>
      </c>
      <c r="AP434" s="2" t="str">
        <f t="shared" si="164"/>
        <v/>
      </c>
    </row>
    <row r="435" spans="1:42" x14ac:dyDescent="0.25">
      <c r="A435" s="49">
        <v>38632</v>
      </c>
      <c r="B435" s="47">
        <v>1195.9000000000001</v>
      </c>
      <c r="C435" s="27">
        <f t="shared" si="151"/>
        <v>3.7012480171887407E-3</v>
      </c>
      <c r="D435" s="27">
        <f t="shared" si="152"/>
        <v>-2.6968505028393208E-2</v>
      </c>
      <c r="E435" s="5">
        <f t="shared" si="156"/>
        <v>-1</v>
      </c>
      <c r="F435" s="44">
        <v>1800.7090000000001</v>
      </c>
      <c r="G435" s="45">
        <v>1800.7090000000001</v>
      </c>
      <c r="H435" s="48">
        <v>1195.9000000000001</v>
      </c>
      <c r="I435" s="42">
        <v>14.59</v>
      </c>
      <c r="J435" s="16">
        <f t="shared" si="150"/>
        <v>0.1459</v>
      </c>
      <c r="K435" s="16">
        <f t="shared" si="157"/>
        <v>4.8022249704062658E-2</v>
      </c>
      <c r="L435" s="51">
        <f>VLOOKUP(A435,LIBOR!$A$3:B2530,2,1)</f>
        <v>3.7850000000000001</v>
      </c>
      <c r="M435">
        <v>129861.45</v>
      </c>
      <c r="N435" s="2">
        <v>130898.88</v>
      </c>
      <c r="O435" s="16">
        <f t="shared" si="153"/>
        <v>1.3648704064495797E-5</v>
      </c>
      <c r="P435" s="16">
        <f t="shared" si="144"/>
        <v>9.7877750295937344E-2</v>
      </c>
      <c r="Q435" s="2">
        <f t="shared" si="154"/>
        <v>13.418000000000001</v>
      </c>
      <c r="R435" s="2">
        <f t="shared" si="155"/>
        <v>12.763</v>
      </c>
      <c r="S435" s="16">
        <f t="shared" si="145"/>
        <v>1</v>
      </c>
      <c r="T435" s="16">
        <f t="shared" si="146"/>
        <v>0</v>
      </c>
      <c r="U435" s="16">
        <f>VLOOKUP(P435,Table!$D$6:$G$15,MATCH(VALUE(T435)&amp;"E",Table!$D$5:$G$5,0),1)*IF(Y435=1,0,1)</f>
        <v>0</v>
      </c>
      <c r="V435" s="16">
        <f t="shared" si="147"/>
        <v>0</v>
      </c>
      <c r="W435" s="16">
        <f t="shared" si="160"/>
        <v>90561.85983653953</v>
      </c>
      <c r="X435" s="16">
        <f t="shared" si="148"/>
        <v>-2.7406287607574575E-2</v>
      </c>
      <c r="Y435" s="16">
        <f t="shared" si="161"/>
        <v>1</v>
      </c>
      <c r="Z435" s="16">
        <f t="shared" si="149"/>
        <v>20</v>
      </c>
      <c r="AA435" s="16">
        <f t="shared" si="158"/>
        <v>0</v>
      </c>
      <c r="AB435" s="2">
        <f t="shared" si="162"/>
        <v>95456.498980046468</v>
      </c>
      <c r="AE435" s="16" t="str">
        <f t="shared" si="159"/>
        <v/>
      </c>
      <c r="AG435" s="16">
        <f t="shared" si="165"/>
        <v>51.352899216299342</v>
      </c>
      <c r="AH435" s="24">
        <f t="shared" si="163"/>
        <v>53.905158705275944</v>
      </c>
      <c r="AL435" s="2">
        <f t="shared" si="166"/>
        <v>58.471068427244184</v>
      </c>
      <c r="AM435" s="27">
        <f t="shared" si="167"/>
        <v>-7.808835796543756E-2</v>
      </c>
      <c r="AN435" s="35">
        <v>1</v>
      </c>
      <c r="AP435" s="2" t="str">
        <f t="shared" si="164"/>
        <v/>
      </c>
    </row>
    <row r="436" spans="1:42" x14ac:dyDescent="0.25">
      <c r="A436" s="49">
        <v>38635</v>
      </c>
      <c r="B436" s="47">
        <v>1187.33</v>
      </c>
      <c r="C436" s="27">
        <f t="shared" si="151"/>
        <v>-7.1661510159714004E-3</v>
      </c>
      <c r="D436" s="27">
        <f t="shared" si="152"/>
        <v>-3.241754762239546E-2</v>
      </c>
      <c r="E436" s="5">
        <f t="shared" si="156"/>
        <v>-1</v>
      </c>
      <c r="F436" s="44">
        <v>1787.799</v>
      </c>
      <c r="G436" s="45">
        <v>1787.799</v>
      </c>
      <c r="H436" s="48">
        <v>1187.33</v>
      </c>
      <c r="I436" s="42">
        <v>15.55</v>
      </c>
      <c r="J436" s="16">
        <f t="shared" si="150"/>
        <v>0.1555</v>
      </c>
      <c r="K436" s="16">
        <f t="shared" si="157"/>
        <v>5.7163157169754078E-2</v>
      </c>
      <c r="L436" s="51">
        <f>VLOOKUP(A436,LIBOR!$A$3:B2531,2,1)</f>
        <v>3.7850000000000001</v>
      </c>
      <c r="M436">
        <v>133408.57999999999</v>
      </c>
      <c r="N436" s="2">
        <v>134435.72</v>
      </c>
      <c r="O436" s="16">
        <f t="shared" si="153"/>
        <v>5.172416218935708E-5</v>
      </c>
      <c r="P436" s="16">
        <f t="shared" si="144"/>
        <v>9.8336842830245921E-2</v>
      </c>
      <c r="Q436" s="2">
        <f t="shared" si="154"/>
        <v>13.952000000000002</v>
      </c>
      <c r="R436" s="2">
        <f t="shared" si="155"/>
        <v>12.8935</v>
      </c>
      <c r="S436" s="16">
        <f t="shared" si="145"/>
        <v>1</v>
      </c>
      <c r="T436" s="16">
        <f t="shared" si="146"/>
        <v>0</v>
      </c>
      <c r="U436" s="16">
        <f>VLOOKUP(P436,Table!$D$6:$G$15,MATCH(VALUE(T436)&amp;"E",Table!$D$5:$G$5,0),1)*IF(Y436=1,0,1)</f>
        <v>0</v>
      </c>
      <c r="V436" s="16">
        <f t="shared" si="147"/>
        <v>0</v>
      </c>
      <c r="W436" s="16">
        <f t="shared" si="160"/>
        <v>90561.85983653953</v>
      </c>
      <c r="X436" s="16">
        <f t="shared" si="148"/>
        <v>-2.4836007195431331E-2</v>
      </c>
      <c r="Y436" s="16">
        <f t="shared" si="161"/>
        <v>1</v>
      </c>
      <c r="Z436" s="16">
        <f t="shared" si="149"/>
        <v>20</v>
      </c>
      <c r="AA436" s="16">
        <f t="shared" si="158"/>
        <v>3.1541666666666579E-2</v>
      </c>
      <c r="AB436" s="2">
        <f t="shared" si="162"/>
        <v>95486.607550766421</v>
      </c>
      <c r="AE436" s="16" t="str">
        <f t="shared" si="159"/>
        <v/>
      </c>
      <c r="AG436" s="16">
        <f t="shared" si="165"/>
        <v>51.369096776593814</v>
      </c>
      <c r="AH436" s="24">
        <f t="shared" si="163"/>
        <v>53.917951039795518</v>
      </c>
      <c r="AL436" s="2">
        <f t="shared" si="166"/>
        <v>58.471068427244184</v>
      </c>
      <c r="AM436" s="27">
        <f t="shared" si="167"/>
        <v>-7.7869577381062038E-2</v>
      </c>
      <c r="AN436" s="35">
        <v>1</v>
      </c>
      <c r="AP436" s="2" t="str">
        <f t="shared" si="164"/>
        <v/>
      </c>
    </row>
    <row r="437" spans="1:42" x14ac:dyDescent="0.25">
      <c r="A437" s="49">
        <v>38636</v>
      </c>
      <c r="B437" s="47">
        <v>1184.8699999999999</v>
      </c>
      <c r="C437" s="27">
        <f t="shared" si="151"/>
        <v>-2.0718755527107113E-3</v>
      </c>
      <c r="D437" s="27">
        <f t="shared" si="152"/>
        <v>-2.4519585398958821E-2</v>
      </c>
      <c r="E437" s="5">
        <f t="shared" si="156"/>
        <v>-1</v>
      </c>
      <c r="F437" s="44">
        <v>1784.2239999999999</v>
      </c>
      <c r="G437" s="45">
        <v>1784.2239999999999</v>
      </c>
      <c r="H437" s="48">
        <v>1184.8699999999999</v>
      </c>
      <c r="I437" s="42">
        <v>15.63</v>
      </c>
      <c r="J437" s="16">
        <f t="shared" si="150"/>
        <v>0.15629999999999999</v>
      </c>
      <c r="K437" s="16">
        <f t="shared" si="157"/>
        <v>5.5815399337190277E-2</v>
      </c>
      <c r="L437" s="51">
        <f>VLOOKUP(A437,LIBOR!$A$3:B2532,2,1)</f>
        <v>3.8018799999999997</v>
      </c>
      <c r="M437">
        <v>132963.73000000001</v>
      </c>
      <c r="N437" s="2">
        <v>133974.22</v>
      </c>
      <c r="O437" s="16">
        <f t="shared" si="153"/>
        <v>4.3015791037326976E-6</v>
      </c>
      <c r="P437" s="16">
        <f t="shared" si="144"/>
        <v>0.10048460066280972</v>
      </c>
      <c r="Q437" s="2">
        <f t="shared" si="154"/>
        <v>14.569999999999999</v>
      </c>
      <c r="R437" s="2">
        <f t="shared" si="155"/>
        <v>13.0885</v>
      </c>
      <c r="S437" s="16">
        <f t="shared" si="145"/>
        <v>1</v>
      </c>
      <c r="T437" s="16">
        <f t="shared" si="146"/>
        <v>0</v>
      </c>
      <c r="U437" s="16">
        <f>VLOOKUP(P437,Table!$D$6:$G$15,MATCH(VALUE(T437)&amp;"E",Table!$D$5:$G$5,0),1)*IF(Y437=1,0,1)</f>
        <v>0</v>
      </c>
      <c r="V437" s="16">
        <f t="shared" si="147"/>
        <v>0</v>
      </c>
      <c r="W437" s="16">
        <f t="shared" si="160"/>
        <v>90561.85983653953</v>
      </c>
      <c r="X437" s="16">
        <f t="shared" si="148"/>
        <v>-2.3112316568357993E-2</v>
      </c>
      <c r="Y437" s="16">
        <f t="shared" si="161"/>
        <v>1</v>
      </c>
      <c r="Z437" s="16">
        <f t="shared" si="149"/>
        <v>20</v>
      </c>
      <c r="AA437" s="16">
        <f t="shared" si="158"/>
        <v>1.0560777777777863E-2</v>
      </c>
      <c r="AB437" s="2">
        <f t="shared" si="162"/>
        <v>95496.691679197393</v>
      </c>
      <c r="AE437" s="16" t="str">
        <f t="shared" si="159"/>
        <v/>
      </c>
      <c r="AG437" s="16">
        <f t="shared" si="165"/>
        <v>51.374521752750837</v>
      </c>
      <c r="AH437" s="24">
        <f t="shared" si="163"/>
        <v>53.922241702651945</v>
      </c>
      <c r="AL437" s="2">
        <f t="shared" si="166"/>
        <v>58.471068427244184</v>
      </c>
      <c r="AM437" s="27">
        <f t="shared" si="167"/>
        <v>-7.7796196425799269E-2</v>
      </c>
      <c r="AN437" s="35">
        <v>1</v>
      </c>
      <c r="AP437" s="2" t="str">
        <f t="shared" si="164"/>
        <v/>
      </c>
    </row>
    <row r="438" spans="1:42" x14ac:dyDescent="0.25">
      <c r="A438" s="49">
        <v>38637</v>
      </c>
      <c r="B438" s="47">
        <v>1177.68</v>
      </c>
      <c r="C438" s="27">
        <f t="shared" si="151"/>
        <v>-6.0681762556228369E-3</v>
      </c>
      <c r="D438" s="27">
        <f t="shared" si="152"/>
        <v>-1.5700609234184371E-2</v>
      </c>
      <c r="E438" s="5">
        <f t="shared" si="156"/>
        <v>0</v>
      </c>
      <c r="F438" s="44">
        <v>1773.6030000000001</v>
      </c>
      <c r="G438" s="45">
        <v>1773.6030000000001</v>
      </c>
      <c r="H438" s="48">
        <v>1177.68</v>
      </c>
      <c r="I438" s="42">
        <v>16.22</v>
      </c>
      <c r="J438" s="16">
        <f t="shared" si="150"/>
        <v>0.16219999999999998</v>
      </c>
      <c r="K438" s="16">
        <f t="shared" si="157"/>
        <v>6.5114881849491504E-2</v>
      </c>
      <c r="L438" s="51">
        <f>VLOOKUP(A438,LIBOR!$A$3:B2533,2,1)</f>
        <v>3.8012499999999996</v>
      </c>
      <c r="M438">
        <v>134572.98000000001</v>
      </c>
      <c r="N438" s="2">
        <v>135582.13</v>
      </c>
      <c r="O438" s="16">
        <f t="shared" si="153"/>
        <v>3.7047459903546689E-5</v>
      </c>
      <c r="P438" s="16">
        <f t="shared" si="144"/>
        <v>9.7085118150508479E-2</v>
      </c>
      <c r="Q438" s="2">
        <f t="shared" si="154"/>
        <v>15.056000000000001</v>
      </c>
      <c r="R438" s="2">
        <f t="shared" si="155"/>
        <v>13.250500000000002</v>
      </c>
      <c r="S438" s="16">
        <f t="shared" si="145"/>
        <v>1</v>
      </c>
      <c r="T438" s="16">
        <f t="shared" si="146"/>
        <v>0</v>
      </c>
      <c r="U438" s="16">
        <f>VLOOKUP(P438,Table!$D$6:$G$15,MATCH(VALUE(T438)&amp;"E",Table!$D$5:$G$5,0),1)*IF(Y438=1,0,1)</f>
        <v>0.97499999999999998</v>
      </c>
      <c r="V438" s="16">
        <f t="shared" si="147"/>
        <v>2.5000000000000022E-2</v>
      </c>
      <c r="W438" s="16">
        <f t="shared" si="160"/>
        <v>90561.85983653953</v>
      </c>
      <c r="X438" s="16">
        <f t="shared" si="148"/>
        <v>-1.3792982243499452E-2</v>
      </c>
      <c r="Y438" s="16">
        <f t="shared" si="161"/>
        <v>0</v>
      </c>
      <c r="Z438" s="16">
        <f t="shared" si="149"/>
        <v>0</v>
      </c>
      <c r="AA438" s="16">
        <f t="shared" si="158"/>
        <v>1.0559027777777841E-2</v>
      </c>
      <c r="AB438" s="2">
        <f t="shared" si="162"/>
        <v>95506.775201398661</v>
      </c>
      <c r="AE438" s="16" t="str">
        <f t="shared" si="159"/>
        <v/>
      </c>
      <c r="AG438" s="16">
        <f t="shared" si="165"/>
        <v>51.379946402773413</v>
      </c>
      <c r="AH438" s="24">
        <f t="shared" si="163"/>
        <v>53.926531763334495</v>
      </c>
      <c r="AL438" s="2">
        <f t="shared" si="166"/>
        <v>58.471068427244184</v>
      </c>
      <c r="AM438" s="27">
        <f t="shared" si="167"/>
        <v>-7.772282576920031E-2</v>
      </c>
      <c r="AN438" s="35">
        <v>0</v>
      </c>
      <c r="AP438" s="2" t="str">
        <f t="shared" si="164"/>
        <v/>
      </c>
    </row>
    <row r="439" spans="1:42" x14ac:dyDescent="0.25">
      <c r="A439" s="49">
        <v>38638</v>
      </c>
      <c r="B439" s="47">
        <v>1176.8399999999999</v>
      </c>
      <c r="C439" s="27">
        <f t="shared" si="151"/>
        <v>-7.1326676176897141E-4</v>
      </c>
      <c r="D439" s="27">
        <f t="shared" si="152"/>
        <v>-1.2318221568885179E-2</v>
      </c>
      <c r="E439" s="5">
        <f t="shared" si="156"/>
        <v>0</v>
      </c>
      <c r="F439" s="44">
        <v>1772.355</v>
      </c>
      <c r="G439" s="45">
        <v>1772.355</v>
      </c>
      <c r="H439" s="48">
        <v>1176.8399999999999</v>
      </c>
      <c r="I439" s="42">
        <v>16.47</v>
      </c>
      <c r="J439" s="16">
        <f t="shared" si="150"/>
        <v>0.16469999999999999</v>
      </c>
      <c r="K439" s="16">
        <f t="shared" si="157"/>
        <v>6.5485147402285254E-2</v>
      </c>
      <c r="L439" s="51">
        <f>VLOOKUP(A439,LIBOR!$A$3:B2534,2,1)</f>
        <v>3.7975000000000003</v>
      </c>
      <c r="M439">
        <v>135422.47</v>
      </c>
      <c r="N439" s="2">
        <v>136424.26</v>
      </c>
      <c r="O439" s="16">
        <f t="shared" si="153"/>
        <v>5.0911258494500484E-7</v>
      </c>
      <c r="P439" s="16">
        <f t="shared" si="144"/>
        <v>9.9214852597714731E-2</v>
      </c>
      <c r="Q439" s="2">
        <f t="shared" si="154"/>
        <v>15.39</v>
      </c>
      <c r="R439" s="2">
        <f t="shared" si="155"/>
        <v>13.416</v>
      </c>
      <c r="S439" s="16">
        <f t="shared" si="145"/>
        <v>1</v>
      </c>
      <c r="T439" s="16">
        <f t="shared" si="146"/>
        <v>0</v>
      </c>
      <c r="U439" s="16">
        <f>VLOOKUP(P439,Table!$D$6:$G$15,MATCH(VALUE(T439)&amp;"E",Table!$D$5:$G$5,0),1)*IF(Y439=1,0,1)</f>
        <v>0.97499999999999998</v>
      </c>
      <c r="V439" s="16">
        <f t="shared" si="147"/>
        <v>2.5000000000000022E-2</v>
      </c>
      <c r="W439" s="16">
        <f t="shared" si="160"/>
        <v>90512.942424717461</v>
      </c>
      <c r="X439" s="16">
        <f t="shared" si="148"/>
        <v>-6.0430143708267714E-5</v>
      </c>
      <c r="Y439" s="16">
        <f t="shared" si="161"/>
        <v>0</v>
      </c>
      <c r="Z439" s="16">
        <f t="shared" si="149"/>
        <v>0</v>
      </c>
      <c r="AA439" s="16">
        <f t="shared" si="158"/>
        <v>0</v>
      </c>
      <c r="AB439" s="2">
        <f t="shared" si="162"/>
        <v>95456.323848107902</v>
      </c>
      <c r="AE439" s="16" t="str">
        <f t="shared" si="159"/>
        <v/>
      </c>
      <c r="AG439" s="16">
        <f t="shared" si="165"/>
        <v>51.352805000264951</v>
      </c>
      <c r="AH439" s="24">
        <f t="shared" si="163"/>
        <v>53.89664230396248</v>
      </c>
      <c r="AL439" s="2">
        <f t="shared" si="166"/>
        <v>58.471068427244184</v>
      </c>
      <c r="AM439" s="27">
        <f t="shared" si="167"/>
        <v>-7.8234009508030167E-2</v>
      </c>
      <c r="AN439" s="35">
        <v>0</v>
      </c>
      <c r="AP439" s="2" t="str">
        <f t="shared" si="164"/>
        <v/>
      </c>
    </row>
    <row r="440" spans="1:42" x14ac:dyDescent="0.25">
      <c r="A440" s="49">
        <v>38639</v>
      </c>
      <c r="B440" s="47">
        <v>1186.57</v>
      </c>
      <c r="C440" s="27">
        <f t="shared" si="151"/>
        <v>8.2679038781823255E-3</v>
      </c>
      <c r="D440" s="27">
        <f t="shared" si="152"/>
        <v>-7.7515657078915945E-3</v>
      </c>
      <c r="E440" s="5">
        <f t="shared" si="156"/>
        <v>0</v>
      </c>
      <c r="F440" s="44">
        <v>1787.0070000000001</v>
      </c>
      <c r="G440" s="45">
        <v>1787.0070000000001</v>
      </c>
      <c r="H440" s="48">
        <v>1186.57</v>
      </c>
      <c r="I440" s="42">
        <v>14.87</v>
      </c>
      <c r="J440" s="16">
        <f t="shared" si="150"/>
        <v>0.1487</v>
      </c>
      <c r="K440" s="16">
        <f t="shared" si="157"/>
        <v>5.2823022416464305E-2</v>
      </c>
      <c r="L440" s="51">
        <f>VLOOKUP(A440,LIBOR!$A$3:B2535,2,1)</f>
        <v>3.8018799999999997</v>
      </c>
      <c r="M440">
        <v>130756.06</v>
      </c>
      <c r="N440" s="2">
        <v>131709.51</v>
      </c>
      <c r="O440" s="16">
        <f t="shared" si="153"/>
        <v>6.7797306716358246E-5</v>
      </c>
      <c r="P440" s="16">
        <f t="shared" ref="P440:P503" si="168">SQRT(252*SUM(O418:O439)/22)</f>
        <v>9.5876977583535694E-2</v>
      </c>
      <c r="Q440" s="2">
        <f t="shared" si="154"/>
        <v>15.692000000000002</v>
      </c>
      <c r="R440" s="2">
        <f t="shared" si="155"/>
        <v>13.615</v>
      </c>
      <c r="S440" s="16">
        <f t="shared" ref="S440:S503" si="169">IF(Q440&gt;=R440,1,-1)</f>
        <v>1</v>
      </c>
      <c r="T440" s="16">
        <f t="shared" ref="T440:T503" si="170">IF(SUM(S431:S440)=-10,-1,IF(SUM(S431:S440)&lt;10,0,1))</f>
        <v>0</v>
      </c>
      <c r="U440" s="16">
        <f>VLOOKUP(P440,Table!$D$6:$G$15,MATCH(VALUE(T440)&amp;"E",Table!$D$5:$G$5,0),1)*IF(Y440=1,0,1)</f>
        <v>0.97499999999999998</v>
      </c>
      <c r="V440" s="16">
        <f t="shared" ref="V440:V503" si="171">(1-U440)*IF(Y440=1,0,1)</f>
        <v>2.5000000000000022E-2</v>
      </c>
      <c r="W440" s="16">
        <f t="shared" si="160"/>
        <v>91164.383943768247</v>
      </c>
      <c r="X440" s="16">
        <f t="shared" ref="X440:X503" si="172">W439/W434-1</f>
        <v>2.6331250822668739E-3</v>
      </c>
      <c r="Y440" s="16">
        <f t="shared" si="161"/>
        <v>0</v>
      </c>
      <c r="Z440" s="16">
        <f t="shared" ref="Z440:Z503" si="173">Y440*20</f>
        <v>0</v>
      </c>
      <c r="AA440" s="16">
        <f t="shared" si="158"/>
        <v>0</v>
      </c>
      <c r="AB440" s="2">
        <f t="shared" si="162"/>
        <v>96143.498507531345</v>
      </c>
      <c r="AE440" s="16" t="str">
        <f t="shared" si="159"/>
        <v/>
      </c>
      <c r="AG440" s="16">
        <f t="shared" si="165"/>
        <v>51.722485550111465</v>
      </c>
      <c r="AH440" s="24">
        <f t="shared" si="163"/>
        <v>54.283222639960904</v>
      </c>
      <c r="AL440" s="2">
        <f t="shared" si="166"/>
        <v>58.471068427244184</v>
      </c>
      <c r="AM440" s="27">
        <f t="shared" si="167"/>
        <v>-7.162252888356635E-2</v>
      </c>
      <c r="AN440" s="35">
        <v>0</v>
      </c>
      <c r="AP440" s="2" t="str">
        <f t="shared" si="164"/>
        <v/>
      </c>
    </row>
    <row r="441" spans="1:42" x14ac:dyDescent="0.25">
      <c r="A441" s="49">
        <v>38642</v>
      </c>
      <c r="B441" s="47">
        <v>1190.0999999999999</v>
      </c>
      <c r="C441" s="27">
        <f t="shared" si="151"/>
        <v>2.9749614434884109E-3</v>
      </c>
      <c r="D441" s="27">
        <f t="shared" si="152"/>
        <v>2.3895467515682167E-3</v>
      </c>
      <c r="E441" s="5">
        <f t="shared" si="156"/>
        <v>0</v>
      </c>
      <c r="F441" s="44">
        <v>1792.3309999999999</v>
      </c>
      <c r="G441" s="45">
        <v>1792.3309999999999</v>
      </c>
      <c r="H441" s="48">
        <v>1190.0999999999999</v>
      </c>
      <c r="I441" s="42">
        <v>14.67</v>
      </c>
      <c r="J441" s="16">
        <f t="shared" si="150"/>
        <v>0.1467</v>
      </c>
      <c r="K441" s="16">
        <f t="shared" si="157"/>
        <v>4.7476806746523756E-2</v>
      </c>
      <c r="L441" s="51">
        <f>VLOOKUP(A441,LIBOR!$A$3:B2536,2,1)</f>
        <v>3.84</v>
      </c>
      <c r="M441">
        <v>130625.72</v>
      </c>
      <c r="N441" s="2">
        <v>131538.19</v>
      </c>
      <c r="O441" s="16">
        <f t="shared" si="153"/>
        <v>8.8241376129824773E-6</v>
      </c>
      <c r="P441" s="16">
        <f t="shared" si="168"/>
        <v>9.9223193253476241E-2</v>
      </c>
      <c r="Q441" s="2">
        <f t="shared" si="154"/>
        <v>15.747999999999999</v>
      </c>
      <c r="R441" s="2">
        <f t="shared" si="155"/>
        <v>13.797500000000003</v>
      </c>
      <c r="S441" s="16">
        <f t="shared" si="169"/>
        <v>1</v>
      </c>
      <c r="T441" s="16">
        <f t="shared" si="170"/>
        <v>0</v>
      </c>
      <c r="U441" s="16">
        <f>VLOOKUP(P441,Table!$D$6:$G$15,MATCH(VALUE(T441)&amp;"E",Table!$D$5:$G$5,0),1)*IF(Y441=1,0,1)</f>
        <v>0.97499999999999998</v>
      </c>
      <c r="V441" s="16">
        <f t="shared" si="171"/>
        <v>2.5000000000000022E-2</v>
      </c>
      <c r="W441" s="16">
        <f t="shared" si="160"/>
        <v>91425.849675844118</v>
      </c>
      <c r="X441" s="16">
        <f t="shared" si="172"/>
        <v>6.6531772681817092E-3</v>
      </c>
      <c r="Y441" s="16">
        <f t="shared" si="161"/>
        <v>0</v>
      </c>
      <c r="Z441" s="16">
        <f t="shared" si="173"/>
        <v>0</v>
      </c>
      <c r="AA441" s="16">
        <f t="shared" si="158"/>
        <v>0</v>
      </c>
      <c r="AB441" s="2">
        <f t="shared" si="162"/>
        <v>96420.380313817572</v>
      </c>
      <c r="AE441" s="16" t="str">
        <f t="shared" si="159"/>
        <v/>
      </c>
      <c r="AG441" s="16">
        <f t="shared" si="165"/>
        <v>51.871440138274345</v>
      </c>
      <c r="AH441" s="24">
        <f t="shared" si="163"/>
        <v>54.435301196567622</v>
      </c>
      <c r="AL441" s="2">
        <f t="shared" si="166"/>
        <v>58.471068427244184</v>
      </c>
      <c r="AM441" s="27">
        <f t="shared" si="167"/>
        <v>-6.9021609134751638E-2</v>
      </c>
      <c r="AN441" s="35">
        <v>0</v>
      </c>
      <c r="AP441" s="2" t="str">
        <f t="shared" si="164"/>
        <v/>
      </c>
    </row>
    <row r="442" spans="1:42" x14ac:dyDescent="0.25">
      <c r="A442" s="49">
        <v>38643</v>
      </c>
      <c r="B442" s="47">
        <v>1178.1400000000001</v>
      </c>
      <c r="C442" s="27">
        <f t="shared" si="151"/>
        <v>-1.0049575665910249E-2</v>
      </c>
      <c r="D442" s="27">
        <f t="shared" si="152"/>
        <v>-5.5881533616313206E-3</v>
      </c>
      <c r="E442" s="5">
        <f t="shared" si="156"/>
        <v>0</v>
      </c>
      <c r="F442" s="44">
        <v>1774.3230000000001</v>
      </c>
      <c r="G442" s="45">
        <v>1774.3230000000001</v>
      </c>
      <c r="H442" s="48">
        <v>1178.1400000000001</v>
      </c>
      <c r="I442" s="42">
        <v>15.33</v>
      </c>
      <c r="J442" s="16">
        <f t="shared" si="150"/>
        <v>0.15329999999999999</v>
      </c>
      <c r="K442" s="16">
        <f t="shared" si="157"/>
        <v>5.3581153166569293E-2</v>
      </c>
      <c r="L442" s="51">
        <f>VLOOKUP(A442,LIBOR!$A$3:B2537,2,1)</f>
        <v>3.7993800000000002</v>
      </c>
      <c r="M442">
        <v>131159.87</v>
      </c>
      <c r="N442" s="2">
        <v>132062.18</v>
      </c>
      <c r="O442" s="16">
        <f t="shared" si="153"/>
        <v>1.0201835363013144E-4</v>
      </c>
      <c r="P442" s="16">
        <f t="shared" si="168"/>
        <v>9.9718846833430699E-2</v>
      </c>
      <c r="Q442" s="2">
        <f t="shared" si="154"/>
        <v>15.571999999999999</v>
      </c>
      <c r="R442" s="2">
        <f t="shared" si="155"/>
        <v>13.924000000000001</v>
      </c>
      <c r="S442" s="16">
        <f t="shared" si="169"/>
        <v>1</v>
      </c>
      <c r="T442" s="16">
        <f t="shared" si="170"/>
        <v>0</v>
      </c>
      <c r="U442" s="16">
        <f>VLOOKUP(P442,Table!$D$6:$G$15,MATCH(VALUE(T442)&amp;"E",Table!$D$5:$G$5,0),1)*IF(Y442=1,0,1)</f>
        <v>0.97499999999999998</v>
      </c>
      <c r="V442" s="16">
        <f t="shared" si="171"/>
        <v>2.5000000000000022E-2</v>
      </c>
      <c r="W442" s="16">
        <f t="shared" si="160"/>
        <v>90539.133460774319</v>
      </c>
      <c r="X442" s="16">
        <f t="shared" si="172"/>
        <v>9.5403279135837238E-3</v>
      </c>
      <c r="Y442" s="16">
        <f t="shared" si="161"/>
        <v>0</v>
      </c>
      <c r="Z442" s="16">
        <f t="shared" si="173"/>
        <v>0</v>
      </c>
      <c r="AA442" s="16">
        <f t="shared" si="158"/>
        <v>0</v>
      </c>
      <c r="AB442" s="2">
        <f t="shared" si="162"/>
        <v>95485.696484418731</v>
      </c>
      <c r="AE442" s="16" t="str">
        <f t="shared" si="159"/>
        <v/>
      </c>
      <c r="AG442" s="16">
        <f t="shared" si="165"/>
        <v>51.368606648642</v>
      </c>
      <c r="AH442" s="24">
        <f t="shared" si="163"/>
        <v>53.906210970777408</v>
      </c>
      <c r="AL442" s="2">
        <f t="shared" si="166"/>
        <v>58.471068427244184</v>
      </c>
      <c r="AM442" s="27">
        <f t="shared" si="167"/>
        <v>-7.8070361620753537E-2</v>
      </c>
      <c r="AN442" s="35">
        <v>0</v>
      </c>
      <c r="AP442" s="2" t="str">
        <f t="shared" si="164"/>
        <v/>
      </c>
    </row>
    <row r="443" spans="1:42" x14ac:dyDescent="0.25">
      <c r="A443" s="49">
        <v>38644</v>
      </c>
      <c r="B443" s="47">
        <v>1195.76</v>
      </c>
      <c r="C443" s="27">
        <f t="shared" si="151"/>
        <v>1.4955777751370691E-2</v>
      </c>
      <c r="D443" s="27">
        <f t="shared" si="152"/>
        <v>1.5435800645362208E-2</v>
      </c>
      <c r="E443" s="5">
        <f t="shared" si="156"/>
        <v>0</v>
      </c>
      <c r="F443" s="44">
        <v>1801.0139999999999</v>
      </c>
      <c r="G443" s="45">
        <v>1801.0139999999999</v>
      </c>
      <c r="H443" s="48">
        <v>1195.76</v>
      </c>
      <c r="I443" s="42">
        <v>13.5</v>
      </c>
      <c r="J443" s="16">
        <f t="shared" si="150"/>
        <v>0.13500000000000001</v>
      </c>
      <c r="K443" s="16">
        <f t="shared" si="157"/>
        <v>3.3356643241674103E-2</v>
      </c>
      <c r="L443" s="51">
        <f>VLOOKUP(A443,LIBOR!$A$3:B2538,2,1)</f>
        <v>3.7937499999999997</v>
      </c>
      <c r="M443">
        <v>129670.21</v>
      </c>
      <c r="N443" s="2">
        <v>130548.32</v>
      </c>
      <c r="O443" s="16">
        <f t="shared" si="153"/>
        <v>2.2037529652789648E-4</v>
      </c>
      <c r="P443" s="16">
        <f t="shared" si="168"/>
        <v>0.10164335675832591</v>
      </c>
      <c r="Q443" s="2">
        <f t="shared" si="154"/>
        <v>15.512</v>
      </c>
      <c r="R443" s="2">
        <f t="shared" si="155"/>
        <v>14.0585</v>
      </c>
      <c r="S443" s="16">
        <f t="shared" si="169"/>
        <v>1</v>
      </c>
      <c r="T443" s="16">
        <f t="shared" si="170"/>
        <v>1</v>
      </c>
      <c r="U443" s="16">
        <f>VLOOKUP(P443,Table!$D$6:$G$15,MATCH(VALUE(T443)&amp;"E",Table!$D$5:$G$5,0),1)*IF(Y443=1,0,1)</f>
        <v>0.85</v>
      </c>
      <c r="V443" s="16">
        <f t="shared" si="171"/>
        <v>0.15000000000000002</v>
      </c>
      <c r="W443" s="16">
        <f t="shared" si="160"/>
        <v>91833.417752220223</v>
      </c>
      <c r="X443" s="16">
        <f t="shared" si="172"/>
        <v>-2.5094864224550761E-4</v>
      </c>
      <c r="Y443" s="16">
        <f t="shared" si="161"/>
        <v>0</v>
      </c>
      <c r="Z443" s="16">
        <f t="shared" si="173"/>
        <v>0</v>
      </c>
      <c r="AA443" s="16">
        <f t="shared" si="158"/>
        <v>0</v>
      </c>
      <c r="AB443" s="2">
        <f t="shared" si="162"/>
        <v>96859.058456616098</v>
      </c>
      <c r="AE443" s="16" t="str">
        <f t="shared" si="159"/>
        <v/>
      </c>
      <c r="AG443" s="16">
        <f t="shared" si="165"/>
        <v>52.107436583736224</v>
      </c>
      <c r="AH443" s="24">
        <f t="shared" si="163"/>
        <v>54.680115816822031</v>
      </c>
      <c r="AL443" s="2">
        <f t="shared" si="166"/>
        <v>58.471068427244184</v>
      </c>
      <c r="AM443" s="27">
        <f t="shared" si="167"/>
        <v>-6.483467315359992E-2</v>
      </c>
      <c r="AN443" s="35">
        <v>0</v>
      </c>
      <c r="AP443" s="2" t="str">
        <f t="shared" si="164"/>
        <v/>
      </c>
    </row>
    <row r="444" spans="1:42" x14ac:dyDescent="0.25">
      <c r="A444" s="49">
        <v>38645</v>
      </c>
      <c r="B444" s="47">
        <v>1177.8</v>
      </c>
      <c r="C444" s="27">
        <f t="shared" si="151"/>
        <v>-1.5019736401953643E-2</v>
      </c>
      <c r="D444" s="27">
        <f t="shared" si="152"/>
        <v>1.1293310051775363E-3</v>
      </c>
      <c r="E444" s="5">
        <f t="shared" si="156"/>
        <v>0</v>
      </c>
      <c r="F444" s="44">
        <v>1774.0219999999999</v>
      </c>
      <c r="G444" s="45">
        <v>1774.0219999999999</v>
      </c>
      <c r="H444" s="48">
        <v>1177.8</v>
      </c>
      <c r="I444" s="42">
        <v>16.11</v>
      </c>
      <c r="J444" s="16">
        <f t="shared" si="150"/>
        <v>0.16109999999999999</v>
      </c>
      <c r="K444" s="16">
        <f t="shared" si="157"/>
        <v>4.9301783900406931E-2</v>
      </c>
      <c r="L444" s="51">
        <f>VLOOKUP(A444,LIBOR!$A$3:B2539,2,1)</f>
        <v>3.7800000000000002</v>
      </c>
      <c r="M444">
        <v>134161.14000000001</v>
      </c>
      <c r="N444" s="2">
        <v>135055.87</v>
      </c>
      <c r="O444" s="16">
        <f t="shared" si="153"/>
        <v>2.2902811800948943E-4</v>
      </c>
      <c r="P444" s="16">
        <f t="shared" si="168"/>
        <v>0.11179821609959306</v>
      </c>
      <c r="Q444" s="2">
        <f t="shared" si="154"/>
        <v>14.968</v>
      </c>
      <c r="R444" s="2">
        <f t="shared" si="155"/>
        <v>14.044</v>
      </c>
      <c r="S444" s="16">
        <f t="shared" si="169"/>
        <v>1</v>
      </c>
      <c r="T444" s="16">
        <f t="shared" si="170"/>
        <v>1</v>
      </c>
      <c r="U444" s="16">
        <f>VLOOKUP(P444,Table!$D$6:$G$15,MATCH(VALUE(T444)&amp;"E",Table!$D$5:$G$5,0),1)*IF(Y444=1,0,1)</f>
        <v>0.85</v>
      </c>
      <c r="V444" s="16">
        <f t="shared" si="171"/>
        <v>0.15000000000000002</v>
      </c>
      <c r="W444" s="16">
        <f t="shared" si="160"/>
        <v>91136.622358214372</v>
      </c>
      <c r="X444" s="16">
        <f t="shared" si="172"/>
        <v>1.4040766366501423E-2</v>
      </c>
      <c r="Y444" s="16">
        <f t="shared" si="161"/>
        <v>0</v>
      </c>
      <c r="Z444" s="16">
        <f t="shared" si="173"/>
        <v>0</v>
      </c>
      <c r="AA444" s="16">
        <f t="shared" si="158"/>
        <v>0</v>
      </c>
      <c r="AB444" s="2">
        <f t="shared" si="162"/>
        <v>96128.351335375861</v>
      </c>
      <c r="AE444" s="16" t="str">
        <f t="shared" si="159"/>
        <v/>
      </c>
      <c r="AG444" s="16">
        <f t="shared" si="165"/>
        <v>51.71433679949287</v>
      </c>
      <c r="AH444" s="24">
        <f t="shared" si="163"/>
        <v>54.266195232532866</v>
      </c>
      <c r="AL444" s="2">
        <f t="shared" si="166"/>
        <v>58.471068427244184</v>
      </c>
      <c r="AM444" s="27">
        <f t="shared" si="167"/>
        <v>-7.1913739697496037E-2</v>
      </c>
      <c r="AN444" s="35">
        <v>0</v>
      </c>
      <c r="AP444" s="2" t="str">
        <f t="shared" si="164"/>
        <v/>
      </c>
    </row>
    <row r="445" spans="1:42" x14ac:dyDescent="0.25">
      <c r="A445" s="49">
        <v>38646</v>
      </c>
      <c r="B445" s="47">
        <v>1179.5899999999999</v>
      </c>
      <c r="C445" s="27">
        <f t="shared" si="151"/>
        <v>1.519782645610368E-3</v>
      </c>
      <c r="D445" s="27">
        <f t="shared" si="152"/>
        <v>-5.6187902273944212E-3</v>
      </c>
      <c r="E445" s="5">
        <f t="shared" si="156"/>
        <v>0</v>
      </c>
      <c r="F445" s="44">
        <v>1776.7280000000001</v>
      </c>
      <c r="G445" s="45">
        <v>1776.7280000000001</v>
      </c>
      <c r="H445" s="48">
        <v>1179.5899999999999</v>
      </c>
      <c r="I445" s="42">
        <v>16.13</v>
      </c>
      <c r="J445" s="16">
        <f t="shared" si="150"/>
        <v>0.1613</v>
      </c>
      <c r="K445" s="16">
        <f t="shared" si="157"/>
        <v>4.1265108931537245E-2</v>
      </c>
      <c r="L445" s="51">
        <f>VLOOKUP(A445,LIBOR!$A$3:B2540,2,1)</f>
        <v>3.7762500000000006</v>
      </c>
      <c r="M445">
        <v>133639.07999999999</v>
      </c>
      <c r="N445" s="2">
        <v>134516.06</v>
      </c>
      <c r="O445" s="16">
        <f t="shared" si="153"/>
        <v>2.3062338717835294E-6</v>
      </c>
      <c r="P445" s="16">
        <f t="shared" si="168"/>
        <v>0.12003489106846275</v>
      </c>
      <c r="Q445" s="2">
        <f t="shared" si="154"/>
        <v>14.895999999999997</v>
      </c>
      <c r="R445" s="2">
        <f t="shared" si="155"/>
        <v>14.183000000000002</v>
      </c>
      <c r="S445" s="16">
        <f t="shared" si="169"/>
        <v>1</v>
      </c>
      <c r="T445" s="16">
        <f t="shared" si="170"/>
        <v>1</v>
      </c>
      <c r="U445" s="16">
        <f>VLOOKUP(P445,Table!$D$6:$G$15,MATCH(VALUE(T445)&amp;"E",Table!$D$5:$G$5,0),1)*IF(Y445=1,0,1)</f>
        <v>0.85</v>
      </c>
      <c r="V445" s="16">
        <f t="shared" si="171"/>
        <v>0.15000000000000002</v>
      </c>
      <c r="W445" s="16">
        <f t="shared" si="160"/>
        <v>91199.713916151755</v>
      </c>
      <c r="X445" s="16">
        <f t="shared" si="172"/>
        <v>6.89050556516424E-3</v>
      </c>
      <c r="Y445" s="16">
        <f t="shared" si="161"/>
        <v>0</v>
      </c>
      <c r="Z445" s="16">
        <f t="shared" si="173"/>
        <v>0</v>
      </c>
      <c r="AA445" s="16">
        <f t="shared" si="158"/>
        <v>0</v>
      </c>
      <c r="AB445" s="2">
        <f t="shared" si="162"/>
        <v>96196.876599340772</v>
      </c>
      <c r="AE445" s="16" t="str">
        <f t="shared" si="159"/>
        <v/>
      </c>
      <c r="AG445" s="16">
        <f t="shared" si="165"/>
        <v>51.751201455244555</v>
      </c>
      <c r="AH445" s="24">
        <f t="shared" si="163"/>
        <v>54.303465570388809</v>
      </c>
      <c r="AL445" s="2">
        <f t="shared" si="166"/>
        <v>58.471068427244184</v>
      </c>
      <c r="AM445" s="27">
        <f t="shared" si="167"/>
        <v>-7.1276324667149615E-2</v>
      </c>
      <c r="AN445" s="35">
        <v>0</v>
      </c>
      <c r="AP445" s="2" t="str">
        <f t="shared" si="164"/>
        <v/>
      </c>
    </row>
    <row r="446" spans="1:42" x14ac:dyDescent="0.25">
      <c r="A446" s="49">
        <v>38649</v>
      </c>
      <c r="B446" s="47">
        <v>1199.3800000000001</v>
      </c>
      <c r="C446" s="27">
        <f t="shared" si="151"/>
        <v>1.677701574275825E-2</v>
      </c>
      <c r="D446" s="27">
        <f t="shared" si="152"/>
        <v>8.1832640718754179E-3</v>
      </c>
      <c r="E446" s="5">
        <f t="shared" si="156"/>
        <v>0</v>
      </c>
      <c r="F446" s="44">
        <v>1806.586</v>
      </c>
      <c r="G446" s="45">
        <v>1806.586</v>
      </c>
      <c r="H446" s="48">
        <v>1199.3800000000001</v>
      </c>
      <c r="I446" s="42">
        <v>14.74</v>
      </c>
      <c r="J446" s="16">
        <f t="shared" si="150"/>
        <v>0.1474</v>
      </c>
      <c r="K446" s="16">
        <f t="shared" si="157"/>
        <v>3.1326464355686492E-2</v>
      </c>
      <c r="L446" s="51">
        <f>VLOOKUP(A446,LIBOR!$A$3:B2541,2,1)</f>
        <v>3.8012499999999996</v>
      </c>
      <c r="M446">
        <v>129812.65</v>
      </c>
      <c r="N446" s="2">
        <v>130621.88</v>
      </c>
      <c r="O446" s="16">
        <f t="shared" si="153"/>
        <v>2.7681759128862104E-4</v>
      </c>
      <c r="P446" s="16">
        <f t="shared" si="168"/>
        <v>0.11607353564431351</v>
      </c>
      <c r="Q446" s="2">
        <f t="shared" si="154"/>
        <v>15.148</v>
      </c>
      <c r="R446" s="2">
        <f t="shared" si="155"/>
        <v>14.341500000000002</v>
      </c>
      <c r="S446" s="16">
        <f t="shared" si="169"/>
        <v>1</v>
      </c>
      <c r="T446" s="16">
        <f t="shared" si="170"/>
        <v>1</v>
      </c>
      <c r="U446" s="16">
        <f>VLOOKUP(P446,Table!$D$6:$G$15,MATCH(VALUE(T446)&amp;"E",Table!$D$5:$G$5,0),1)*IF(Y446=1,0,1)</f>
        <v>0.85</v>
      </c>
      <c r="V446" s="16">
        <f t="shared" si="171"/>
        <v>0.15000000000000002</v>
      </c>
      <c r="W446" s="16">
        <f t="shared" si="160"/>
        <v>92104.235434608796</v>
      </c>
      <c r="X446" s="16">
        <f t="shared" si="172"/>
        <v>3.8754139341623528E-4</v>
      </c>
      <c r="Y446" s="16">
        <f t="shared" si="161"/>
        <v>0</v>
      </c>
      <c r="Z446" s="16">
        <f t="shared" si="173"/>
        <v>0</v>
      </c>
      <c r="AA446" s="16">
        <f t="shared" si="158"/>
        <v>0</v>
      </c>
      <c r="AB446" s="2">
        <f t="shared" si="162"/>
        <v>97157.826253222738</v>
      </c>
      <c r="AE446" s="16" t="str">
        <f t="shared" si="159"/>
        <v/>
      </c>
      <c r="AG446" s="16">
        <f t="shared" si="165"/>
        <v>52.268165216277247</v>
      </c>
      <c r="AH446" s="24">
        <f t="shared" si="163"/>
        <v>54.841642555255234</v>
      </c>
      <c r="AL446" s="2">
        <f t="shared" si="166"/>
        <v>58.471068427244184</v>
      </c>
      <c r="AM446" s="27">
        <f t="shared" si="167"/>
        <v>-6.2072166109040094E-2</v>
      </c>
      <c r="AN446" s="35">
        <v>0</v>
      </c>
      <c r="AP446" s="2" t="str">
        <f t="shared" si="164"/>
        <v/>
      </c>
    </row>
    <row r="447" spans="1:42" x14ac:dyDescent="0.25">
      <c r="A447" s="49">
        <v>38650</v>
      </c>
      <c r="B447" s="47">
        <v>1196.54</v>
      </c>
      <c r="C447" s="27">
        <f t="shared" si="151"/>
        <v>-2.3678900765397026E-3</v>
      </c>
      <c r="D447" s="27">
        <f t="shared" si="152"/>
        <v>1.5864949661245964E-2</v>
      </c>
      <c r="E447" s="5">
        <f t="shared" si="156"/>
        <v>0</v>
      </c>
      <c r="F447" s="44">
        <v>1802.3030000000001</v>
      </c>
      <c r="G447" s="45">
        <v>1802.3030000000001</v>
      </c>
      <c r="H447" s="48">
        <v>1196.54</v>
      </c>
      <c r="I447" s="42">
        <v>14.53</v>
      </c>
      <c r="J447" s="16">
        <f t="shared" si="150"/>
        <v>0.14529999999999998</v>
      </c>
      <c r="K447" s="16">
        <f t="shared" si="157"/>
        <v>1.6880192675035682E-2</v>
      </c>
      <c r="L447" s="51">
        <f>VLOOKUP(A447,LIBOR!$A$3:B2542,2,1)</f>
        <v>3.7937499999999997</v>
      </c>
      <c r="M447">
        <v>128594.98</v>
      </c>
      <c r="N447" s="2">
        <v>129382.58</v>
      </c>
      <c r="O447" s="16">
        <f t="shared" si="153"/>
        <v>5.6202088252840687E-6</v>
      </c>
      <c r="P447" s="16">
        <f t="shared" si="168"/>
        <v>0.1284198073249643</v>
      </c>
      <c r="Q447" s="2">
        <f t="shared" si="154"/>
        <v>15.161999999999997</v>
      </c>
      <c r="R447" s="2">
        <f t="shared" si="155"/>
        <v>14.426500000000001</v>
      </c>
      <c r="S447" s="16">
        <f t="shared" si="169"/>
        <v>1</v>
      </c>
      <c r="T447" s="16">
        <f t="shared" si="170"/>
        <v>1</v>
      </c>
      <c r="U447" s="16">
        <f>VLOOKUP(P447,Table!$D$6:$G$15,MATCH(VALUE(T447)&amp;"E",Table!$D$5:$G$5,0),1)*IF(Y447=1,0,1)</f>
        <v>0.85</v>
      </c>
      <c r="V447" s="16">
        <f t="shared" si="171"/>
        <v>0.15000000000000002</v>
      </c>
      <c r="W447" s="16">
        <f t="shared" si="160"/>
        <v>91787.77816017202</v>
      </c>
      <c r="X447" s="16">
        <f t="shared" si="172"/>
        <v>7.4200651256721706E-3</v>
      </c>
      <c r="Y447" s="16">
        <f t="shared" si="161"/>
        <v>0</v>
      </c>
      <c r="Z447" s="16">
        <f t="shared" si="173"/>
        <v>0</v>
      </c>
      <c r="AA447" s="16">
        <f t="shared" si="158"/>
        <v>0</v>
      </c>
      <c r="AB447" s="2">
        <f t="shared" si="162"/>
        <v>96825.334086211442</v>
      </c>
      <c r="AE447" s="16" t="str">
        <f t="shared" si="159"/>
        <v/>
      </c>
      <c r="AG447" s="16">
        <f t="shared" si="165"/>
        <v>52.089293825380025</v>
      </c>
      <c r="AH447" s="24">
        <f t="shared" si="163"/>
        <v>54.652541745421395</v>
      </c>
      <c r="AL447" s="2">
        <f t="shared" si="166"/>
        <v>58.471068427244184</v>
      </c>
      <c r="AM447" s="27">
        <f t="shared" si="167"/>
        <v>-6.5306258026979647E-2</v>
      </c>
      <c r="AN447" s="35">
        <v>0</v>
      </c>
      <c r="AP447" s="2" t="str">
        <f t="shared" si="164"/>
        <v/>
      </c>
    </row>
    <row r="448" spans="1:42" x14ac:dyDescent="0.25">
      <c r="A448" s="49">
        <v>38651</v>
      </c>
      <c r="B448" s="47">
        <v>1191.3800000000001</v>
      </c>
      <c r="C448" s="27">
        <f t="shared" si="151"/>
        <v>-4.3124341852339709E-3</v>
      </c>
      <c r="D448" s="27">
        <f t="shared" si="152"/>
        <v>-3.4032622753586983E-3</v>
      </c>
      <c r="E448" s="5">
        <f t="shared" si="156"/>
        <v>0</v>
      </c>
      <c r="F448" s="44">
        <v>1794.558</v>
      </c>
      <c r="G448" s="45">
        <v>1794.558</v>
      </c>
      <c r="H448" s="48">
        <v>1191.3800000000001</v>
      </c>
      <c r="I448" s="42">
        <v>14.59</v>
      </c>
      <c r="J448" s="16">
        <f t="shared" si="150"/>
        <v>0.1459</v>
      </c>
      <c r="K448" s="16">
        <f t="shared" si="157"/>
        <v>1.7243323450668008E-2</v>
      </c>
      <c r="L448" s="51">
        <f>VLOOKUP(A448,LIBOR!$A$3:B2543,2,1)</f>
        <v>3.8174999999999999</v>
      </c>
      <c r="M448">
        <v>127005.21</v>
      </c>
      <c r="N448" s="2">
        <v>127769.17</v>
      </c>
      <c r="O448" s="16">
        <f t="shared" si="153"/>
        <v>1.867760560113709E-5</v>
      </c>
      <c r="P448" s="16">
        <f t="shared" si="168"/>
        <v>0.12865667654933199</v>
      </c>
      <c r="Q448" s="2">
        <f t="shared" si="154"/>
        <v>15.001999999999999</v>
      </c>
      <c r="R448" s="2">
        <f t="shared" si="155"/>
        <v>14.515000000000001</v>
      </c>
      <c r="S448" s="16">
        <f t="shared" si="169"/>
        <v>1</v>
      </c>
      <c r="T448" s="16">
        <f t="shared" si="170"/>
        <v>1</v>
      </c>
      <c r="U448" s="16">
        <f>VLOOKUP(P448,Table!$D$6:$G$15,MATCH(VALUE(T448)&amp;"E",Table!$D$5:$G$5,0),1)*IF(Y448=1,0,1)</f>
        <v>0.85</v>
      </c>
      <c r="V448" s="16">
        <f t="shared" si="171"/>
        <v>0.15000000000000002</v>
      </c>
      <c r="W448" s="16">
        <f t="shared" si="160"/>
        <v>91279.633699719489</v>
      </c>
      <c r="X448" s="16">
        <f t="shared" si="172"/>
        <v>1.3791215485165598E-2</v>
      </c>
      <c r="Y448" s="16">
        <f t="shared" si="161"/>
        <v>0</v>
      </c>
      <c r="Z448" s="16">
        <f t="shared" si="173"/>
        <v>0</v>
      </c>
      <c r="AA448" s="16">
        <f t="shared" si="158"/>
        <v>0</v>
      </c>
      <c r="AB448" s="2">
        <f t="shared" si="162"/>
        <v>96292.109256027819</v>
      </c>
      <c r="AE448" s="16" t="str">
        <f t="shared" si="159"/>
        <v/>
      </c>
      <c r="AG448" s="16">
        <f t="shared" si="165"/>
        <v>51.802433933632145</v>
      </c>
      <c r="AH448" s="24">
        <f t="shared" si="163"/>
        <v>54.350151213333646</v>
      </c>
      <c r="AL448" s="2">
        <f t="shared" si="166"/>
        <v>58.471068427244184</v>
      </c>
      <c r="AM448" s="27">
        <f t="shared" si="167"/>
        <v>-7.0477884614648545E-2</v>
      </c>
      <c r="AN448" s="35">
        <v>0</v>
      </c>
      <c r="AP448" s="2" t="str">
        <f t="shared" si="164"/>
        <v/>
      </c>
    </row>
    <row r="449" spans="1:42" x14ac:dyDescent="0.25">
      <c r="A449" s="49">
        <v>38652</v>
      </c>
      <c r="B449" s="47">
        <v>1178.9000000000001</v>
      </c>
      <c r="C449" s="27">
        <f t="shared" si="151"/>
        <v>-1.0475247192331616E-2</v>
      </c>
      <c r="D449" s="27">
        <f t="shared" si="152"/>
        <v>1.1412269342633286E-3</v>
      </c>
      <c r="E449" s="5">
        <f t="shared" si="156"/>
        <v>0</v>
      </c>
      <c r="F449" s="44">
        <v>1776.0050000000001</v>
      </c>
      <c r="G449" s="45">
        <v>1776.0050000000001</v>
      </c>
      <c r="H449" s="48">
        <v>1178.9000000000001</v>
      </c>
      <c r="I449" s="42">
        <v>16.02</v>
      </c>
      <c r="J449" s="16">
        <f t="shared" si="150"/>
        <v>0.16020000000000001</v>
      </c>
      <c r="K449" s="16">
        <f t="shared" si="157"/>
        <v>3.0718002791600058E-2</v>
      </c>
      <c r="L449" s="51">
        <f>VLOOKUP(A449,LIBOR!$A$3:B2544,2,1)</f>
        <v>3.8975000000000004</v>
      </c>
      <c r="M449">
        <v>131214.62</v>
      </c>
      <c r="N449" s="2">
        <v>131990.17000000001</v>
      </c>
      <c r="O449" s="16">
        <f t="shared" si="153"/>
        <v>1.1089140460389136E-4</v>
      </c>
      <c r="P449" s="16">
        <f t="shared" si="168"/>
        <v>0.12948199720839995</v>
      </c>
      <c r="Q449" s="2">
        <f t="shared" si="154"/>
        <v>15.219999999999999</v>
      </c>
      <c r="R449" s="2">
        <f t="shared" si="155"/>
        <v>14.612999999999996</v>
      </c>
      <c r="S449" s="16">
        <f t="shared" si="169"/>
        <v>1</v>
      </c>
      <c r="T449" s="16">
        <f t="shared" si="170"/>
        <v>1</v>
      </c>
      <c r="U449" s="16">
        <f>VLOOKUP(P449,Table!$D$6:$G$15,MATCH(VALUE(T449)&amp;"E",Table!$D$5:$G$5,0),1)*IF(Y449=1,0,1)</f>
        <v>0.85</v>
      </c>
      <c r="V449" s="16">
        <f t="shared" si="171"/>
        <v>0.15000000000000002</v>
      </c>
      <c r="W449" s="16">
        <f t="shared" si="160"/>
        <v>90919.2124756665</v>
      </c>
      <c r="X449" s="16">
        <f t="shared" si="172"/>
        <v>-6.0303108177344189E-3</v>
      </c>
      <c r="Y449" s="16">
        <f t="shared" si="161"/>
        <v>0</v>
      </c>
      <c r="Z449" s="16">
        <f t="shared" si="173"/>
        <v>0</v>
      </c>
      <c r="AA449" s="16">
        <f t="shared" si="158"/>
        <v>0</v>
      </c>
      <c r="AB449" s="2">
        <f t="shared" si="162"/>
        <v>95924.642494735483</v>
      </c>
      <c r="AE449" s="16" t="str">
        <f t="shared" si="159"/>
        <v/>
      </c>
      <c r="AG449" s="16">
        <f t="shared" si="165"/>
        <v>51.604747199259769</v>
      </c>
      <c r="AH449" s="24">
        <f t="shared" si="163"/>
        <v>54.141332769921803</v>
      </c>
      <c r="AL449" s="2">
        <f t="shared" si="166"/>
        <v>58.471068427244184</v>
      </c>
      <c r="AM449" s="27">
        <f t="shared" si="167"/>
        <v>-7.4049196872636114E-2</v>
      </c>
      <c r="AN449" s="35">
        <v>0</v>
      </c>
      <c r="AP449" s="2" t="str">
        <f t="shared" si="164"/>
        <v/>
      </c>
    </row>
    <row r="450" spans="1:42" x14ac:dyDescent="0.25">
      <c r="A450" s="49">
        <v>38653</v>
      </c>
      <c r="B450" s="47">
        <v>1198.4100000000001</v>
      </c>
      <c r="C450" s="27">
        <f t="shared" si="151"/>
        <v>1.6549325642548185E-2</v>
      </c>
      <c r="D450" s="27">
        <f t="shared" si="152"/>
        <v>1.6170769931201145E-2</v>
      </c>
      <c r="E450" s="5">
        <f t="shared" si="156"/>
        <v>0</v>
      </c>
      <c r="F450" s="44">
        <v>1805.557</v>
      </c>
      <c r="G450" s="45">
        <v>1805.557</v>
      </c>
      <c r="H450" s="48">
        <v>1198.4100000000001</v>
      </c>
      <c r="I450" s="42">
        <v>14.25</v>
      </c>
      <c r="J450" s="16">
        <f t="shared" si="150"/>
        <v>0.14249999999999999</v>
      </c>
      <c r="K450" s="16">
        <f t="shared" si="157"/>
        <v>8.2026014413385806E-3</v>
      </c>
      <c r="L450" s="51">
        <f>VLOOKUP(A450,LIBOR!$A$3:B2545,2,1)</f>
        <v>3.9737500000000003</v>
      </c>
      <c r="M450">
        <v>128441.4</v>
      </c>
      <c r="N450" s="2">
        <v>129186.38</v>
      </c>
      <c r="O450" s="16">
        <f t="shared" si="153"/>
        <v>2.6941538736608393E-4</v>
      </c>
      <c r="P450" s="16">
        <f t="shared" si="168"/>
        <v>0.13429739855866141</v>
      </c>
      <c r="Q450" s="2">
        <f t="shared" si="154"/>
        <v>15.201999999999998</v>
      </c>
      <c r="R450" s="2">
        <f t="shared" si="155"/>
        <v>14.801999999999996</v>
      </c>
      <c r="S450" s="16">
        <f t="shared" si="169"/>
        <v>1</v>
      </c>
      <c r="T450" s="16">
        <f t="shared" si="170"/>
        <v>1</v>
      </c>
      <c r="U450" s="16">
        <f>VLOOKUP(P450,Table!$D$6:$G$15,MATCH(VALUE(T450)&amp;"E",Table!$D$5:$G$5,0),1)*IF(Y450=1,0,1)</f>
        <v>0.85</v>
      </c>
      <c r="V450" s="16">
        <f t="shared" si="171"/>
        <v>0.15000000000000002</v>
      </c>
      <c r="W450" s="16">
        <f t="shared" si="160"/>
        <v>91908.464832091093</v>
      </c>
      <c r="X450" s="16">
        <f t="shared" si="172"/>
        <v>-2.3855380737431986E-3</v>
      </c>
      <c r="Y450" s="16">
        <f t="shared" si="161"/>
        <v>0</v>
      </c>
      <c r="Z450" s="16">
        <f t="shared" si="173"/>
        <v>0</v>
      </c>
      <c r="AA450" s="16">
        <f t="shared" si="158"/>
        <v>0</v>
      </c>
      <c r="AB450" s="2">
        <f t="shared" si="162"/>
        <v>96977.26244734753</v>
      </c>
      <c r="AE450" s="16" t="str">
        <f t="shared" si="159"/>
        <v/>
      </c>
      <c r="AG450" s="16">
        <f t="shared" si="165"/>
        <v>52.171026990757795</v>
      </c>
      <c r="AH450" s="24">
        <f t="shared" si="163"/>
        <v>54.73402292099388</v>
      </c>
      <c r="AL450" s="2">
        <f t="shared" si="166"/>
        <v>58.471068427244184</v>
      </c>
      <c r="AM450" s="27">
        <f t="shared" si="167"/>
        <v>-6.3912728239271521E-2</v>
      </c>
      <c r="AN450" s="35">
        <v>0</v>
      </c>
      <c r="AP450" s="2" t="str">
        <f t="shared" si="164"/>
        <v/>
      </c>
    </row>
    <row r="451" spans="1:42" x14ac:dyDescent="0.25">
      <c r="A451" s="49">
        <v>38656</v>
      </c>
      <c r="B451" s="47">
        <v>1207.01</v>
      </c>
      <c r="C451" s="27">
        <f t="shared" si="151"/>
        <v>7.1761750986722994E-3</v>
      </c>
      <c r="D451" s="27">
        <f t="shared" si="152"/>
        <v>6.5699292871151949E-3</v>
      </c>
      <c r="E451" s="5">
        <f t="shared" si="156"/>
        <v>0</v>
      </c>
      <c r="F451" s="44">
        <v>1818.5039999999999</v>
      </c>
      <c r="G451" s="45">
        <v>1818.5039999999999</v>
      </c>
      <c r="H451" s="48">
        <v>1207.01</v>
      </c>
      <c r="I451" s="42">
        <v>15.32</v>
      </c>
      <c r="J451" s="16">
        <f t="shared" si="150"/>
        <v>0.1532</v>
      </c>
      <c r="K451" s="16">
        <f t="shared" si="157"/>
        <v>7.9068221226264168E-3</v>
      </c>
      <c r="L451" s="51">
        <f>VLOOKUP(A451,LIBOR!$A$3:B2546,2,1)</f>
        <v>4.0625</v>
      </c>
      <c r="M451">
        <v>127149.82</v>
      </c>
      <c r="N451" s="2">
        <v>127845.65</v>
      </c>
      <c r="O451" s="16">
        <f t="shared" si="153"/>
        <v>5.1130349284327881E-5</v>
      </c>
      <c r="P451" s="16">
        <f t="shared" si="168"/>
        <v>0.14529317787737359</v>
      </c>
      <c r="Q451" s="2">
        <f t="shared" si="154"/>
        <v>14.825999999999999</v>
      </c>
      <c r="R451" s="2">
        <f t="shared" si="155"/>
        <v>14.9185</v>
      </c>
      <c r="S451" s="16">
        <f t="shared" si="169"/>
        <v>-1</v>
      </c>
      <c r="T451" s="16">
        <f t="shared" si="170"/>
        <v>0</v>
      </c>
      <c r="U451" s="16">
        <f>VLOOKUP(P451,Table!$D$6:$G$15,MATCH(VALUE(T451)&amp;"E",Table!$D$5:$G$5,0),1)*IF(Y451=1,0,1)</f>
        <v>0.9</v>
      </c>
      <c r="V451" s="16">
        <f t="shared" si="171"/>
        <v>9.9999999999999978E-2</v>
      </c>
      <c r="W451" s="16">
        <f t="shared" si="160"/>
        <v>92326.005874575261</v>
      </c>
      <c r="X451" s="16">
        <f t="shared" si="172"/>
        <v>7.7714160001747246E-3</v>
      </c>
      <c r="Y451" s="16">
        <f t="shared" si="161"/>
        <v>0</v>
      </c>
      <c r="Z451" s="16">
        <f t="shared" si="173"/>
        <v>0</v>
      </c>
      <c r="AA451" s="16">
        <f t="shared" si="158"/>
        <v>0</v>
      </c>
      <c r="AB451" s="2">
        <f t="shared" si="162"/>
        <v>97422.06568667297</v>
      </c>
      <c r="AE451" s="16" t="str">
        <f t="shared" si="159"/>
        <v/>
      </c>
      <c r="AG451" s="16">
        <f t="shared" si="165"/>
        <v>52.410318565079386</v>
      </c>
      <c r="AH451" s="24">
        <f t="shared" si="163"/>
        <v>54.980776883056521</v>
      </c>
      <c r="AL451" s="2">
        <f t="shared" si="166"/>
        <v>58.471068427244184</v>
      </c>
      <c r="AM451" s="27">
        <f t="shared" si="167"/>
        <v>-5.969262471286374E-2</v>
      </c>
      <c r="AN451" s="35">
        <v>0</v>
      </c>
      <c r="AP451" s="2" t="str">
        <f t="shared" si="164"/>
        <v/>
      </c>
    </row>
    <row r="452" spans="1:42" x14ac:dyDescent="0.25">
      <c r="A452" s="49">
        <v>38657</v>
      </c>
      <c r="B452" s="47">
        <v>1202.76</v>
      </c>
      <c r="C452" s="27">
        <f t="shared" si="151"/>
        <v>-3.5210975882552509E-3</v>
      </c>
      <c r="D452" s="27">
        <f t="shared" si="152"/>
        <v>5.4167217753996466E-3</v>
      </c>
      <c r="E452" s="5">
        <f t="shared" si="156"/>
        <v>0</v>
      </c>
      <c r="F452" s="44">
        <v>1812.1089999999999</v>
      </c>
      <c r="G452" s="45">
        <v>1812.1089999999999</v>
      </c>
      <c r="H452" s="48">
        <v>1202.76</v>
      </c>
      <c r="I452" s="42">
        <v>14.85</v>
      </c>
      <c r="J452" s="16">
        <f t="shared" si="150"/>
        <v>0.14849999999999999</v>
      </c>
      <c r="K452" s="16">
        <f t="shared" si="157"/>
        <v>4.2670911248054444E-3</v>
      </c>
      <c r="L452" s="51">
        <f>VLOOKUP(A452,LIBOR!$A$3:B2547,2,1)</f>
        <v>4.0625</v>
      </c>
      <c r="M452">
        <v>126637.38</v>
      </c>
      <c r="N452" s="2">
        <v>127316.52</v>
      </c>
      <c r="O452" s="16">
        <f t="shared" si="153"/>
        <v>1.2441924602019649E-5</v>
      </c>
      <c r="P452" s="16">
        <f t="shared" si="168"/>
        <v>0.14423290887519455</v>
      </c>
      <c r="Q452" s="2">
        <f t="shared" si="154"/>
        <v>14.942000000000002</v>
      </c>
      <c r="R452" s="2">
        <f t="shared" si="155"/>
        <v>15.061499999999999</v>
      </c>
      <c r="S452" s="16">
        <f t="shared" si="169"/>
        <v>-1</v>
      </c>
      <c r="T452" s="16">
        <f t="shared" si="170"/>
        <v>0</v>
      </c>
      <c r="U452" s="16">
        <f>VLOOKUP(P452,Table!$D$6:$G$15,MATCH(VALUE(T452)&amp;"E",Table!$D$5:$G$5,0),1)*IF(Y452=1,0,1)</f>
        <v>0.9</v>
      </c>
      <c r="V452" s="16">
        <f t="shared" si="171"/>
        <v>9.9999999999999978E-2</v>
      </c>
      <c r="W452" s="16">
        <f t="shared" si="160"/>
        <v>91995.213823269936</v>
      </c>
      <c r="X452" s="16">
        <f t="shared" si="172"/>
        <v>2.407820214998857E-3</v>
      </c>
      <c r="Y452" s="16">
        <f t="shared" si="161"/>
        <v>0</v>
      </c>
      <c r="Z452" s="16">
        <f t="shared" si="173"/>
        <v>0</v>
      </c>
      <c r="AA452" s="16">
        <f t="shared" si="158"/>
        <v>0</v>
      </c>
      <c r="AB452" s="2">
        <f t="shared" si="162"/>
        <v>97074.465237708791</v>
      </c>
      <c r="AE452" s="16" t="str">
        <f t="shared" si="159"/>
        <v/>
      </c>
      <c r="AG452" s="16">
        <f t="shared" si="165"/>
        <v>52.223319345393683</v>
      </c>
      <c r="AH452" s="24">
        <f t="shared" si="163"/>
        <v>54.783180406466712</v>
      </c>
      <c r="AL452" s="2">
        <f t="shared" si="166"/>
        <v>58.471068427244184</v>
      </c>
      <c r="AM452" s="27">
        <f t="shared" si="167"/>
        <v>-6.3072013561139673E-2</v>
      </c>
      <c r="AN452" s="35">
        <v>0</v>
      </c>
      <c r="AP452" s="2" t="str">
        <f t="shared" si="164"/>
        <v/>
      </c>
    </row>
    <row r="453" spans="1:42" x14ac:dyDescent="0.25">
      <c r="A453" s="49">
        <v>38658</v>
      </c>
      <c r="B453" s="47">
        <v>1214.76</v>
      </c>
      <c r="C453" s="27">
        <f t="shared" si="151"/>
        <v>9.9770527786091634E-3</v>
      </c>
      <c r="D453" s="27">
        <f t="shared" si="152"/>
        <v>1.9706208739242781E-2</v>
      </c>
      <c r="E453" s="5">
        <f t="shared" si="156"/>
        <v>0</v>
      </c>
      <c r="F453" s="44">
        <v>1830.431</v>
      </c>
      <c r="G453" s="45">
        <v>1830.431</v>
      </c>
      <c r="H453" s="48">
        <v>1214.76</v>
      </c>
      <c r="I453" s="42">
        <v>13.48</v>
      </c>
      <c r="J453" s="16">
        <f t="shared" si="150"/>
        <v>0.1348</v>
      </c>
      <c r="K453" s="16">
        <f t="shared" si="157"/>
        <v>-9.8926163089249619E-3</v>
      </c>
      <c r="L453" s="51">
        <f>VLOOKUP(A453,LIBOR!$A$3:B2548,2,1)</f>
        <v>4.05</v>
      </c>
      <c r="M453">
        <v>123014.14</v>
      </c>
      <c r="N453" s="2">
        <v>123660.02</v>
      </c>
      <c r="O453" s="16">
        <f t="shared" si="153"/>
        <v>9.8557451706722115E-5</v>
      </c>
      <c r="P453" s="16">
        <f t="shared" si="168"/>
        <v>0.14469261630892497</v>
      </c>
      <c r="Q453" s="2">
        <f t="shared" si="154"/>
        <v>15.006</v>
      </c>
      <c r="R453" s="2">
        <f t="shared" si="155"/>
        <v>15.144</v>
      </c>
      <c r="S453" s="16">
        <f t="shared" si="169"/>
        <v>-1</v>
      </c>
      <c r="T453" s="16">
        <f t="shared" si="170"/>
        <v>0</v>
      </c>
      <c r="U453" s="16">
        <f>VLOOKUP(P453,Table!$D$6:$G$15,MATCH(VALUE(T453)&amp;"E",Table!$D$5:$G$5,0),1)*IF(Y453=1,0,1)</f>
        <v>0.9</v>
      </c>
      <c r="V453" s="16">
        <f t="shared" si="171"/>
        <v>9.9999999999999978E-2</v>
      </c>
      <c r="W453" s="16">
        <f t="shared" si="160"/>
        <v>92557.062763040638</v>
      </c>
      <c r="X453" s="16">
        <f t="shared" si="172"/>
        <v>2.2599486255776569E-3</v>
      </c>
      <c r="Y453" s="16">
        <f t="shared" si="161"/>
        <v>0</v>
      </c>
      <c r="Z453" s="16">
        <f t="shared" si="173"/>
        <v>0</v>
      </c>
      <c r="AA453" s="16">
        <f t="shared" si="158"/>
        <v>0</v>
      </c>
      <c r="AB453" s="2">
        <f t="shared" si="162"/>
        <v>97680.080751114903</v>
      </c>
      <c r="AE453" s="16" t="str">
        <f t="shared" si="159"/>
        <v/>
      </c>
      <c r="AG453" s="16">
        <f t="shared" si="165"/>
        <v>52.549123379231887</v>
      </c>
      <c r="AH453" s="24">
        <f t="shared" si="163"/>
        <v>55.123519808547677</v>
      </c>
      <c r="AL453" s="2">
        <f t="shared" si="166"/>
        <v>58.471068427244184</v>
      </c>
      <c r="AM453" s="27">
        <f t="shared" si="167"/>
        <v>-5.7251367364047345E-2</v>
      </c>
      <c r="AN453" s="35">
        <v>0</v>
      </c>
      <c r="AP453" s="2" t="str">
        <f t="shared" si="164"/>
        <v/>
      </c>
    </row>
    <row r="454" spans="1:42" x14ac:dyDescent="0.25">
      <c r="A454" s="49">
        <v>38659</v>
      </c>
      <c r="B454" s="47">
        <v>1219.94</v>
      </c>
      <c r="C454" s="27">
        <f t="shared" si="151"/>
        <v>4.2642168000264213E-3</v>
      </c>
      <c r="D454" s="27">
        <f t="shared" si="152"/>
        <v>3.4445672731600818E-2</v>
      </c>
      <c r="E454" s="5">
        <f t="shared" si="156"/>
        <v>0</v>
      </c>
      <c r="F454" s="44">
        <v>1838.855</v>
      </c>
      <c r="G454" s="45">
        <v>1838.855</v>
      </c>
      <c r="H454" s="48">
        <v>1219.94</v>
      </c>
      <c r="I454" s="42">
        <v>13</v>
      </c>
      <c r="J454" s="16">
        <f t="shared" ref="J454:J517" si="174">I454/100</f>
        <v>0.13</v>
      </c>
      <c r="K454" s="16">
        <f t="shared" si="157"/>
        <v>-1.842861131401996E-2</v>
      </c>
      <c r="L454" s="51">
        <f>VLOOKUP(A454,LIBOR!$A$3:B2549,2,1)</f>
        <v>4.0350000000000001</v>
      </c>
      <c r="M454">
        <v>118111.14</v>
      </c>
      <c r="N454" s="2">
        <v>118717.84</v>
      </c>
      <c r="O454" s="16">
        <f t="shared" si="153"/>
        <v>1.8106308257389005E-5</v>
      </c>
      <c r="P454" s="16">
        <f t="shared" si="168"/>
        <v>0.14842861131401996</v>
      </c>
      <c r="Q454" s="2">
        <f t="shared" si="154"/>
        <v>14.784000000000001</v>
      </c>
      <c r="R454" s="2">
        <f t="shared" si="155"/>
        <v>15.090500000000006</v>
      </c>
      <c r="S454" s="16">
        <f t="shared" si="169"/>
        <v>-1</v>
      </c>
      <c r="T454" s="16">
        <f t="shared" si="170"/>
        <v>0</v>
      </c>
      <c r="U454" s="16">
        <f>VLOOKUP(P454,Table!$D$6:$G$15,MATCH(VALUE(T454)&amp;"E",Table!$D$5:$G$5,0),1)*IF(Y454=1,0,1)</f>
        <v>0.9</v>
      </c>
      <c r="V454" s="16">
        <f t="shared" si="171"/>
        <v>9.9999999999999978E-2</v>
      </c>
      <c r="W454" s="16">
        <f t="shared" si="160"/>
        <v>92542.365474260121</v>
      </c>
      <c r="X454" s="16">
        <f t="shared" si="172"/>
        <v>1.3994677799907373E-2</v>
      </c>
      <c r="Y454" s="16">
        <f t="shared" si="161"/>
        <v>0</v>
      </c>
      <c r="Z454" s="16">
        <f t="shared" si="173"/>
        <v>0</v>
      </c>
      <c r="AA454" s="16">
        <f t="shared" si="158"/>
        <v>0</v>
      </c>
      <c r="AB454" s="2">
        <f t="shared" si="162"/>
        <v>97695.343716903008</v>
      </c>
      <c r="AE454" s="16" t="str">
        <f t="shared" si="159"/>
        <v/>
      </c>
      <c r="AG454" s="16">
        <f t="shared" si="165"/>
        <v>52.557334423552952</v>
      </c>
      <c r="AH454" s="24">
        <f t="shared" si="163"/>
        <v>55.130698168323939</v>
      </c>
      <c r="AL454" s="2">
        <f t="shared" si="166"/>
        <v>58.471068427244184</v>
      </c>
      <c r="AM454" s="27">
        <f t="shared" si="167"/>
        <v>-5.7128599643714084E-2</v>
      </c>
      <c r="AN454" s="35">
        <v>0</v>
      </c>
      <c r="AP454" s="2" t="str">
        <f t="shared" si="164"/>
        <v/>
      </c>
    </row>
    <row r="455" spans="1:42" x14ac:dyDescent="0.25">
      <c r="A455" s="49">
        <v>38660</v>
      </c>
      <c r="B455" s="47">
        <v>1220.1400000000001</v>
      </c>
      <c r="C455" s="27">
        <f t="shared" ref="C455:C518" si="175">B455/B454-1</f>
        <v>1.6394248897499963E-4</v>
      </c>
      <c r="D455" s="27">
        <f t="shared" si="152"/>
        <v>1.8060289578027633E-2</v>
      </c>
      <c r="E455" s="5">
        <f t="shared" si="156"/>
        <v>0</v>
      </c>
      <c r="F455" s="44">
        <v>1839.1579999999999</v>
      </c>
      <c r="G455" s="45">
        <v>1839.1579999999999</v>
      </c>
      <c r="H455" s="48">
        <v>1220.1400000000001</v>
      </c>
      <c r="I455" s="42">
        <v>13.17</v>
      </c>
      <c r="J455" s="16">
        <f t="shared" si="174"/>
        <v>0.13170000000000001</v>
      </c>
      <c r="K455" s="16">
        <f t="shared" si="157"/>
        <v>-1.351859803523453E-2</v>
      </c>
      <c r="L455" s="51">
        <f>VLOOKUP(A455,LIBOR!$A$3:B2550,2,1)</f>
        <v>4.0306300000000004</v>
      </c>
      <c r="M455">
        <v>117371.89</v>
      </c>
      <c r="N455" s="2">
        <v>117961.9</v>
      </c>
      <c r="O455" s="16">
        <f t="shared" si="153"/>
        <v>2.6872734048223925E-8</v>
      </c>
      <c r="P455" s="16">
        <f t="shared" si="168"/>
        <v>0.14521859803523454</v>
      </c>
      <c r="Q455" s="2">
        <f t="shared" si="154"/>
        <v>14.180000000000001</v>
      </c>
      <c r="R455" s="2">
        <f t="shared" si="155"/>
        <v>14.992500000000003</v>
      </c>
      <c r="S455" s="16">
        <f t="shared" si="169"/>
        <v>-1</v>
      </c>
      <c r="T455" s="16">
        <f t="shared" si="170"/>
        <v>0</v>
      </c>
      <c r="U455" s="16">
        <f>VLOOKUP(P455,Table!$D$6:$G$15,MATCH(VALUE(T455)&amp;"E",Table!$D$5:$G$5,0),1)*IF(Y455=1,0,1)</f>
        <v>0.9</v>
      </c>
      <c r="V455" s="16">
        <f t="shared" si="171"/>
        <v>9.9999999999999978E-2</v>
      </c>
      <c r="W455" s="16">
        <f t="shared" si="160"/>
        <v>92497.093262407681</v>
      </c>
      <c r="X455" s="16">
        <f t="shared" si="172"/>
        <v>1.7852695314843903E-2</v>
      </c>
      <c r="Y455" s="16">
        <f t="shared" si="161"/>
        <v>0</v>
      </c>
      <c r="Z455" s="16">
        <f t="shared" si="173"/>
        <v>0</v>
      </c>
      <c r="AA455" s="16">
        <f t="shared" si="158"/>
        <v>0</v>
      </c>
      <c r="AB455" s="2">
        <f t="shared" si="162"/>
        <v>97648.684934768928</v>
      </c>
      <c r="AE455" s="16" t="str">
        <f t="shared" si="159"/>
        <v/>
      </c>
      <c r="AG455" s="16">
        <f t="shared" si="165"/>
        <v>52.532233317163247</v>
      </c>
      <c r="AH455" s="24">
        <f t="shared" si="163"/>
        <v>55.102933813671839</v>
      </c>
      <c r="AL455" s="2">
        <f t="shared" si="166"/>
        <v>58.471068427244184</v>
      </c>
      <c r="AM455" s="27">
        <f t="shared" si="167"/>
        <v>-5.760343883169039E-2</v>
      </c>
      <c r="AN455" s="35">
        <v>0</v>
      </c>
      <c r="AP455" s="2" t="str">
        <f t="shared" si="164"/>
        <v/>
      </c>
    </row>
    <row r="456" spans="1:42" x14ac:dyDescent="0.25">
      <c r="A456" s="49">
        <v>38663</v>
      </c>
      <c r="B456" s="47">
        <v>1222.81</v>
      </c>
      <c r="C456" s="27">
        <f t="shared" si="175"/>
        <v>2.18827347681394E-3</v>
      </c>
      <c r="D456" s="27">
        <f t="shared" si="152"/>
        <v>1.3072387956169274E-2</v>
      </c>
      <c r="E456" s="5">
        <f t="shared" si="156"/>
        <v>0</v>
      </c>
      <c r="F456" s="44">
        <v>1843.271</v>
      </c>
      <c r="G456" s="45">
        <v>1843.271</v>
      </c>
      <c r="H456" s="48">
        <v>1222.81</v>
      </c>
      <c r="I456" s="42">
        <v>13.1</v>
      </c>
      <c r="J456" s="16">
        <f t="shared" si="174"/>
        <v>0.13100000000000001</v>
      </c>
      <c r="K456" s="16">
        <f t="shared" si="157"/>
        <v>-5.0580501931568045E-3</v>
      </c>
      <c r="L456" s="51">
        <f>VLOOKUP(A456,LIBOR!$A$3:B2551,2,1)</f>
        <v>4.0425000000000004</v>
      </c>
      <c r="M456">
        <v>116794.34</v>
      </c>
      <c r="N456" s="2">
        <v>117343.01</v>
      </c>
      <c r="O456" s="16">
        <f t="shared" si="153"/>
        <v>4.7780831500300901E-6</v>
      </c>
      <c r="P456" s="16">
        <f t="shared" si="168"/>
        <v>0.13605805019315681</v>
      </c>
      <c r="Q456" s="2">
        <f t="shared" si="154"/>
        <v>13.964000000000002</v>
      </c>
      <c r="R456" s="2">
        <f t="shared" si="155"/>
        <v>14.921500000000004</v>
      </c>
      <c r="S456" s="16">
        <f t="shared" si="169"/>
        <v>-1</v>
      </c>
      <c r="T456" s="16">
        <f t="shared" si="170"/>
        <v>0</v>
      </c>
      <c r="U456" s="16">
        <f>VLOOKUP(P456,Table!$D$6:$G$15,MATCH(VALUE(T456)&amp;"E",Table!$D$5:$G$5,0),1)*IF(Y456=1,0,1)</f>
        <v>0.9</v>
      </c>
      <c r="V456" s="16">
        <f t="shared" si="171"/>
        <v>9.9999999999999978E-2</v>
      </c>
      <c r="W456" s="16">
        <f t="shared" si="160"/>
        <v>92630.732477967191</v>
      </c>
      <c r="X456" s="16">
        <f t="shared" si="172"/>
        <v>6.4045072604788089E-3</v>
      </c>
      <c r="Y456" s="16">
        <f t="shared" si="161"/>
        <v>0</v>
      </c>
      <c r="Z456" s="16">
        <f t="shared" si="173"/>
        <v>0</v>
      </c>
      <c r="AA456" s="16">
        <f t="shared" si="158"/>
        <v>0</v>
      </c>
      <c r="AB456" s="2">
        <f t="shared" si="162"/>
        <v>97797.174026478446</v>
      </c>
      <c r="AE456" s="16" t="str">
        <f t="shared" si="159"/>
        <v/>
      </c>
      <c r="AG456" s="16">
        <f t="shared" si="165"/>
        <v>52.6121162527701</v>
      </c>
      <c r="AH456" s="24">
        <f t="shared" si="163"/>
        <v>55.1824168865977</v>
      </c>
      <c r="AL456" s="2">
        <f t="shared" si="166"/>
        <v>58.471068427244184</v>
      </c>
      <c r="AM456" s="27">
        <f t="shared" si="167"/>
        <v>-5.6244081545022029E-2</v>
      </c>
      <c r="AN456" s="35">
        <v>0</v>
      </c>
      <c r="AP456" s="2" t="str">
        <f t="shared" si="164"/>
        <v/>
      </c>
    </row>
    <row r="457" spans="1:42" x14ac:dyDescent="0.25">
      <c r="A457" s="49">
        <v>38664</v>
      </c>
      <c r="B457" s="47">
        <v>1218.5899999999999</v>
      </c>
      <c r="C457" s="27">
        <f t="shared" si="175"/>
        <v>-3.4510676229341231E-3</v>
      </c>
      <c r="D457" s="27">
        <f t="shared" si="152"/>
        <v>1.3142417921490401E-2</v>
      </c>
      <c r="E457" s="5">
        <f t="shared" si="156"/>
        <v>0</v>
      </c>
      <c r="F457" s="44">
        <v>1837.796</v>
      </c>
      <c r="G457" s="45">
        <v>1837.796</v>
      </c>
      <c r="H457" s="48">
        <v>1218.5899999999999</v>
      </c>
      <c r="I457" s="42">
        <v>13.08</v>
      </c>
      <c r="J457" s="16">
        <f t="shared" si="174"/>
        <v>0.1308</v>
      </c>
      <c r="K457" s="16">
        <f t="shared" si="157"/>
        <v>-4.7492195430127171E-3</v>
      </c>
      <c r="L457" s="51">
        <f>VLOOKUP(A457,LIBOR!$A$3:B2552,2,1)</f>
        <v>4.04</v>
      </c>
      <c r="M457">
        <v>117330.46</v>
      </c>
      <c r="N457" s="2">
        <v>117868.98</v>
      </c>
      <c r="O457" s="16">
        <f t="shared" si="153"/>
        <v>1.1951099930765826E-5</v>
      </c>
      <c r="P457" s="16">
        <f t="shared" si="168"/>
        <v>0.13554921954301272</v>
      </c>
      <c r="Q457" s="2">
        <f t="shared" si="154"/>
        <v>13.52</v>
      </c>
      <c r="R457" s="2">
        <f t="shared" si="155"/>
        <v>14.799000000000003</v>
      </c>
      <c r="S457" s="16">
        <f t="shared" si="169"/>
        <v>-1</v>
      </c>
      <c r="T457" s="16">
        <f t="shared" si="170"/>
        <v>0</v>
      </c>
      <c r="U457" s="16">
        <f>VLOOKUP(P457,Table!$D$6:$G$15,MATCH(VALUE(T457)&amp;"E",Table!$D$5:$G$5,0),1)*IF(Y457=1,0,1)</f>
        <v>0.9</v>
      </c>
      <c r="V457" s="16">
        <f t="shared" si="171"/>
        <v>9.9999999999999978E-2</v>
      </c>
      <c r="W457" s="16">
        <f t="shared" si="160"/>
        <v>92384.545192087506</v>
      </c>
      <c r="X457" s="16">
        <f t="shared" si="172"/>
        <v>3.3005500509346586E-3</v>
      </c>
      <c r="Y457" s="16">
        <f t="shared" si="161"/>
        <v>0</v>
      </c>
      <c r="Z457" s="16">
        <f t="shared" si="173"/>
        <v>0</v>
      </c>
      <c r="AA457" s="16">
        <f t="shared" si="158"/>
        <v>0</v>
      </c>
      <c r="AB457" s="2">
        <f t="shared" si="162"/>
        <v>97580.630763141613</v>
      </c>
      <c r="AE457" s="16" t="str">
        <f t="shared" si="159"/>
        <v/>
      </c>
      <c r="AG457" s="16">
        <f t="shared" si="165"/>
        <v>52.495622095777925</v>
      </c>
      <c r="AH457" s="24">
        <f t="shared" si="163"/>
        <v>55.058798475432063</v>
      </c>
      <c r="AL457" s="2">
        <f t="shared" si="166"/>
        <v>58.471068427244184</v>
      </c>
      <c r="AM457" s="27">
        <f t="shared" si="167"/>
        <v>-5.8358262361120072E-2</v>
      </c>
      <c r="AN457" s="35">
        <v>0</v>
      </c>
      <c r="AP457" s="2" t="str">
        <f t="shared" si="164"/>
        <v/>
      </c>
    </row>
    <row r="458" spans="1:42" x14ac:dyDescent="0.25">
      <c r="A458" s="49">
        <v>38665</v>
      </c>
      <c r="B458" s="47">
        <v>1220.6500000000001</v>
      </c>
      <c r="C458" s="27">
        <f t="shared" si="175"/>
        <v>1.6904783397206913E-3</v>
      </c>
      <c r="D458" s="27">
        <f t="shared" si="152"/>
        <v>4.8558434826019292E-3</v>
      </c>
      <c r="E458" s="5">
        <f t="shared" si="156"/>
        <v>0</v>
      </c>
      <c r="F458" s="44">
        <v>1841.001</v>
      </c>
      <c r="G458" s="45">
        <v>1841.001</v>
      </c>
      <c r="H458" s="48">
        <v>1220.6500000000001</v>
      </c>
      <c r="I458" s="42">
        <v>12.8</v>
      </c>
      <c r="J458" s="16">
        <f t="shared" si="174"/>
        <v>0.128</v>
      </c>
      <c r="K458" s="16">
        <f t="shared" si="157"/>
        <v>-7.4774727953183517E-3</v>
      </c>
      <c r="L458" s="51">
        <f>VLOOKUP(A458,LIBOR!$A$3:B2553,2,1)</f>
        <v>4.0331299999999999</v>
      </c>
      <c r="M458">
        <v>115360.76</v>
      </c>
      <c r="N458" s="2">
        <v>115877.51</v>
      </c>
      <c r="O458" s="16">
        <f t="shared" si="153"/>
        <v>2.8528935828606893E-6</v>
      </c>
      <c r="P458" s="16">
        <f t="shared" si="168"/>
        <v>0.13547747279531835</v>
      </c>
      <c r="Q458" s="2">
        <f t="shared" si="154"/>
        <v>13.166</v>
      </c>
      <c r="R458" s="2">
        <f t="shared" si="155"/>
        <v>14.6715</v>
      </c>
      <c r="S458" s="16">
        <f t="shared" si="169"/>
        <v>-1</v>
      </c>
      <c r="T458" s="16">
        <f t="shared" si="170"/>
        <v>0</v>
      </c>
      <c r="U458" s="16">
        <f>VLOOKUP(P458,Table!$D$6:$G$15,MATCH(VALUE(T458)&amp;"E",Table!$D$5:$G$5,0),1)*IF(Y458=1,0,1)</f>
        <v>0.9</v>
      </c>
      <c r="V458" s="16">
        <f t="shared" si="171"/>
        <v>9.9999999999999978E-2</v>
      </c>
      <c r="W458" s="16">
        <f t="shared" si="160"/>
        <v>92369.012400945227</v>
      </c>
      <c r="X458" s="16">
        <f t="shared" si="172"/>
        <v>4.2320828729798254E-3</v>
      </c>
      <c r="Y458" s="16">
        <f t="shared" si="161"/>
        <v>0</v>
      </c>
      <c r="Z458" s="16">
        <f t="shared" si="173"/>
        <v>0</v>
      </c>
      <c r="AA458" s="16">
        <f t="shared" si="158"/>
        <v>0</v>
      </c>
      <c r="AB458" s="2">
        <f t="shared" si="162"/>
        <v>97569.973043887338</v>
      </c>
      <c r="AE458" s="16" t="str">
        <f t="shared" si="159"/>
        <v/>
      </c>
      <c r="AG458" s="16">
        <f t="shared" si="165"/>
        <v>52.489888543965442</v>
      </c>
      <c r="AH458" s="24">
        <f t="shared" si="163"/>
        <v>55.051352093768706</v>
      </c>
      <c r="AL458" s="2">
        <f t="shared" si="166"/>
        <v>58.471068427244184</v>
      </c>
      <c r="AM458" s="27">
        <f t="shared" si="167"/>
        <v>-5.8485613919140977E-2</v>
      </c>
      <c r="AN458" s="35">
        <v>0</v>
      </c>
      <c r="AP458" s="2" t="str">
        <f t="shared" si="164"/>
        <v/>
      </c>
    </row>
    <row r="459" spans="1:42" x14ac:dyDescent="0.25">
      <c r="A459" s="49">
        <v>38666</v>
      </c>
      <c r="B459" s="47">
        <v>1230.96</v>
      </c>
      <c r="C459" s="27">
        <f t="shared" si="175"/>
        <v>8.4463195838282434E-3</v>
      </c>
      <c r="D459" s="27">
        <f t="shared" ref="D459:D522" si="176">SUM(C455:C459)</f>
        <v>9.0379462664037513E-3</v>
      </c>
      <c r="E459" s="5">
        <f t="shared" si="156"/>
        <v>0</v>
      </c>
      <c r="F459" s="44">
        <v>1856.9</v>
      </c>
      <c r="G459" s="45">
        <v>1856.9</v>
      </c>
      <c r="H459" s="48">
        <v>1230.96</v>
      </c>
      <c r="I459" s="42">
        <v>11.9</v>
      </c>
      <c r="J459" s="16">
        <f t="shared" si="174"/>
        <v>0.11900000000000001</v>
      </c>
      <c r="K459" s="16">
        <f t="shared" si="157"/>
        <v>-1.439545519743847E-2</v>
      </c>
      <c r="L459" s="51">
        <f>VLOOKUP(A459,LIBOR!$A$3:B2554,2,1)</f>
        <v>4.0337500000000004</v>
      </c>
      <c r="M459">
        <v>112745.85</v>
      </c>
      <c r="N459" s="2">
        <v>113238.37</v>
      </c>
      <c r="O459" s="16">
        <f t="shared" si="153"/>
        <v>7.0742381188697098E-5</v>
      </c>
      <c r="P459" s="16">
        <f t="shared" si="168"/>
        <v>0.13339545519743848</v>
      </c>
      <c r="Q459" s="2">
        <f t="shared" si="154"/>
        <v>13.030000000000001</v>
      </c>
      <c r="R459" s="2">
        <f t="shared" si="155"/>
        <v>14.500499999999999</v>
      </c>
      <c r="S459" s="16">
        <f t="shared" si="169"/>
        <v>-1</v>
      </c>
      <c r="T459" s="16">
        <f t="shared" si="170"/>
        <v>0</v>
      </c>
      <c r="U459" s="16">
        <f>VLOOKUP(P459,Table!$D$6:$G$15,MATCH(VALUE(T459)&amp;"E",Table!$D$5:$G$5,0),1)*IF(Y459=1,0,1)</f>
        <v>0.9</v>
      </c>
      <c r="V459" s="16">
        <f t="shared" si="171"/>
        <v>9.9999999999999978E-2</v>
      </c>
      <c r="W459" s="16">
        <f t="shared" si="160"/>
        <v>92860.799985502599</v>
      </c>
      <c r="X459" s="16">
        <f t="shared" si="172"/>
        <v>-2.0317235279694312E-3</v>
      </c>
      <c r="Y459" s="16">
        <f t="shared" si="161"/>
        <v>0</v>
      </c>
      <c r="Z459" s="16">
        <f t="shared" si="173"/>
        <v>0</v>
      </c>
      <c r="AA459" s="16">
        <f t="shared" si="158"/>
        <v>0</v>
      </c>
      <c r="AB459" s="2">
        <f t="shared" si="162"/>
        <v>98107.16720831838</v>
      </c>
      <c r="AE459" s="16" t="str">
        <f t="shared" si="159"/>
        <v/>
      </c>
      <c r="AG459" s="16">
        <f t="shared" si="165"/>
        <v>52.778883825380255</v>
      </c>
      <c r="AH459" s="24">
        <f t="shared" si="163"/>
        <v>55.35300937584563</v>
      </c>
      <c r="AL459" s="2">
        <f t="shared" si="166"/>
        <v>58.471068427244184</v>
      </c>
      <c r="AM459" s="27">
        <f t="shared" si="167"/>
        <v>-5.3326527721626493E-2</v>
      </c>
      <c r="AN459" s="35">
        <v>0</v>
      </c>
      <c r="AP459" s="2" t="str">
        <f t="shared" si="164"/>
        <v/>
      </c>
    </row>
    <row r="460" spans="1:42" x14ac:dyDescent="0.25">
      <c r="A460" s="49">
        <v>38667</v>
      </c>
      <c r="B460" s="47">
        <v>1234.72</v>
      </c>
      <c r="C460" s="27">
        <f t="shared" si="175"/>
        <v>3.0545265483850059E-3</v>
      </c>
      <c r="D460" s="27">
        <f t="shared" si="176"/>
        <v>1.1928530325813758E-2</v>
      </c>
      <c r="E460" s="5">
        <f t="shared" si="156"/>
        <v>0</v>
      </c>
      <c r="F460" s="44">
        <v>1862.558</v>
      </c>
      <c r="G460" s="45">
        <v>1862.558</v>
      </c>
      <c r="H460" s="48">
        <v>1234.72</v>
      </c>
      <c r="I460" s="42">
        <v>11.63</v>
      </c>
      <c r="J460" s="16">
        <f t="shared" si="174"/>
        <v>0.11630000000000001</v>
      </c>
      <c r="K460" s="16">
        <f t="shared" si="157"/>
        <v>-1.9918195021261714E-2</v>
      </c>
      <c r="L460" s="51">
        <f>VLOOKUP(A460,LIBOR!$A$3:B2555,2,1)</f>
        <v>4.0337500000000004</v>
      </c>
      <c r="M460">
        <v>109157.04</v>
      </c>
      <c r="N460" s="2">
        <v>109621.64</v>
      </c>
      <c r="O460" s="16">
        <f t="shared" si="153"/>
        <v>9.3017128736896269E-6</v>
      </c>
      <c r="P460" s="16">
        <f t="shared" si="168"/>
        <v>0.13621819502126173</v>
      </c>
      <c r="Q460" s="2">
        <f t="shared" si="154"/>
        <v>12.810000000000002</v>
      </c>
      <c r="R460" s="2">
        <f t="shared" si="155"/>
        <v>14.271999999999997</v>
      </c>
      <c r="S460" s="16">
        <f t="shared" si="169"/>
        <v>-1</v>
      </c>
      <c r="T460" s="16">
        <f t="shared" si="170"/>
        <v>-1</v>
      </c>
      <c r="U460" s="16">
        <f>VLOOKUP(P460,Table!$D$6:$G$15,MATCH(VALUE(T460)&amp;"E",Table!$D$5:$G$5,0),1)*IF(Y460=1,0,1)</f>
        <v>0.97499999999999998</v>
      </c>
      <c r="V460" s="16">
        <f t="shared" si="171"/>
        <v>2.5000000000000022E-2</v>
      </c>
      <c r="W460" s="16">
        <f t="shared" si="160"/>
        <v>92819.492281910439</v>
      </c>
      <c r="X460" s="16">
        <f t="shared" si="172"/>
        <v>3.4409592796831312E-3</v>
      </c>
      <c r="Y460" s="16">
        <f t="shared" si="161"/>
        <v>0</v>
      </c>
      <c r="Z460" s="16">
        <f t="shared" si="173"/>
        <v>0</v>
      </c>
      <c r="AA460" s="16">
        <f t="shared" si="158"/>
        <v>0</v>
      </c>
      <c r="AB460" s="2">
        <f t="shared" si="162"/>
        <v>98063.92306527833</v>
      </c>
      <c r="AE460" s="16" t="str">
        <f t="shared" si="159"/>
        <v/>
      </c>
      <c r="AG460" s="16">
        <f t="shared" si="165"/>
        <v>52.755619698338521</v>
      </c>
      <c r="AH460" s="24">
        <f t="shared" si="163"/>
        <v>55.327170553791809</v>
      </c>
      <c r="AL460" s="2">
        <f t="shared" si="166"/>
        <v>58.471068427244184</v>
      </c>
      <c r="AM460" s="27">
        <f t="shared" si="167"/>
        <v>-5.3768435536017956E-2</v>
      </c>
      <c r="AN460" s="35">
        <v>0</v>
      </c>
      <c r="AP460" s="2" t="str">
        <f t="shared" si="164"/>
        <v/>
      </c>
    </row>
    <row r="461" spans="1:42" x14ac:dyDescent="0.25">
      <c r="A461" s="49">
        <v>38670</v>
      </c>
      <c r="B461" s="47">
        <v>1233.76</v>
      </c>
      <c r="C461" s="27">
        <f t="shared" si="175"/>
        <v>-7.7750421148115034E-4</v>
      </c>
      <c r="D461" s="27">
        <f t="shared" si="176"/>
        <v>8.9627526375186672E-3</v>
      </c>
      <c r="E461" s="5">
        <f t="shared" si="156"/>
        <v>0</v>
      </c>
      <c r="F461" s="44">
        <v>1861.248</v>
      </c>
      <c r="G461" s="45">
        <v>1861.248</v>
      </c>
      <c r="H461" s="48">
        <v>1233.76</v>
      </c>
      <c r="I461" s="42">
        <v>12.18</v>
      </c>
      <c r="J461" s="16">
        <f t="shared" si="174"/>
        <v>0.12179999999999999</v>
      </c>
      <c r="K461" s="16">
        <f t="shared" si="157"/>
        <v>-1.3246590976324468E-2</v>
      </c>
      <c r="L461" s="51">
        <f>VLOOKUP(A461,LIBOR!$A$3:B2556,2,1)</f>
        <v>4.0487500000000001</v>
      </c>
      <c r="M461">
        <v>110559.16</v>
      </c>
      <c r="N461" s="2">
        <v>110994.19</v>
      </c>
      <c r="O461" s="16">
        <f t="shared" si="153"/>
        <v>6.0498314533763017E-7</v>
      </c>
      <c r="P461" s="16">
        <f t="shared" si="168"/>
        <v>0.13504659097632446</v>
      </c>
      <c r="Q461" s="2">
        <f t="shared" si="154"/>
        <v>12.502000000000001</v>
      </c>
      <c r="R461" s="2">
        <f t="shared" si="155"/>
        <v>14.109999999999996</v>
      </c>
      <c r="S461" s="16">
        <f t="shared" si="169"/>
        <v>-1</v>
      </c>
      <c r="T461" s="16">
        <f t="shared" si="170"/>
        <v>-1</v>
      </c>
      <c r="U461" s="16">
        <f>VLOOKUP(P461,Table!$D$6:$G$15,MATCH(VALUE(T461)&amp;"E",Table!$D$5:$G$5,0),1)*IF(Y461=1,0,1)</f>
        <v>0.97499999999999998</v>
      </c>
      <c r="V461" s="16">
        <f t="shared" si="171"/>
        <v>2.5000000000000022E-2</v>
      </c>
      <c r="W461" s="16">
        <f t="shared" si="160"/>
        <v>92778.183268543406</v>
      </c>
      <c r="X461" s="16">
        <f t="shared" si="172"/>
        <v>3.4855043345862757E-3</v>
      </c>
      <c r="Y461" s="16">
        <f t="shared" si="161"/>
        <v>0</v>
      </c>
      <c r="Z461" s="16">
        <f t="shared" si="173"/>
        <v>0</v>
      </c>
      <c r="AA461" s="16">
        <f t="shared" si="158"/>
        <v>0</v>
      </c>
      <c r="AB461" s="2">
        <f t="shared" si="162"/>
        <v>98028.166413564599</v>
      </c>
      <c r="AE461" s="16" t="str">
        <f t="shared" si="159"/>
        <v/>
      </c>
      <c r="AG461" s="16">
        <f t="shared" si="165"/>
        <v>52.736383630062527</v>
      </c>
      <c r="AH461" s="24">
        <f t="shared" si="163"/>
        <v>55.30267845219101</v>
      </c>
      <c r="AL461" s="2">
        <f t="shared" si="166"/>
        <v>58.471068427244184</v>
      </c>
      <c r="AM461" s="27">
        <f t="shared" si="167"/>
        <v>-5.4187311097207203E-2</v>
      </c>
      <c r="AN461" s="35">
        <v>0</v>
      </c>
      <c r="AP461" s="2" t="str">
        <f t="shared" si="164"/>
        <v/>
      </c>
    </row>
    <row r="462" spans="1:42" x14ac:dyDescent="0.25">
      <c r="A462" s="49">
        <v>38671</v>
      </c>
      <c r="B462" s="47">
        <v>1229.01</v>
      </c>
      <c r="C462" s="27">
        <f t="shared" si="175"/>
        <v>-3.8500194527298914E-3</v>
      </c>
      <c r="D462" s="27">
        <f t="shared" si="176"/>
        <v>8.5638008077228989E-3</v>
      </c>
      <c r="E462" s="5">
        <f t="shared" si="156"/>
        <v>0</v>
      </c>
      <c r="F462" s="44">
        <v>1854.278</v>
      </c>
      <c r="G462" s="45">
        <v>1854.278</v>
      </c>
      <c r="H462" s="48">
        <v>1229.01</v>
      </c>
      <c r="I462" s="42">
        <v>12.23</v>
      </c>
      <c r="J462" s="16">
        <f t="shared" si="174"/>
        <v>0.12230000000000001</v>
      </c>
      <c r="K462" s="16">
        <f t="shared" si="157"/>
        <v>-1.2750656747823511E-2</v>
      </c>
      <c r="L462" s="51">
        <f>VLOOKUP(A462,LIBOR!$A$3:B2557,2,1)</f>
        <v>4.1043799999999999</v>
      </c>
      <c r="M462">
        <v>109967.72</v>
      </c>
      <c r="N462" s="2">
        <v>110388.3</v>
      </c>
      <c r="O462" s="16">
        <f t="shared" si="153"/>
        <v>1.4879919385515375E-5</v>
      </c>
      <c r="P462" s="16">
        <f t="shared" si="168"/>
        <v>0.13505065674782352</v>
      </c>
      <c r="Q462" s="2">
        <f t="shared" si="154"/>
        <v>12.318000000000001</v>
      </c>
      <c r="R462" s="2">
        <f t="shared" si="155"/>
        <v>13.985499999999998</v>
      </c>
      <c r="S462" s="16">
        <f t="shared" si="169"/>
        <v>-1</v>
      </c>
      <c r="T462" s="16">
        <f t="shared" si="170"/>
        <v>-1</v>
      </c>
      <c r="U462" s="16">
        <f>VLOOKUP(P462,Table!$D$6:$G$15,MATCH(VALUE(T462)&amp;"E",Table!$D$5:$G$5,0),1)*IF(Y462=1,0,1)</f>
        <v>0.97499999999999998</v>
      </c>
      <c r="V462" s="16">
        <f t="shared" si="171"/>
        <v>2.5000000000000022E-2</v>
      </c>
      <c r="W462" s="16">
        <f t="shared" si="160"/>
        <v>92417.254071007774</v>
      </c>
      <c r="X462" s="16">
        <f t="shared" si="172"/>
        <v>1.5918128533776166E-3</v>
      </c>
      <c r="Y462" s="16">
        <f t="shared" si="161"/>
        <v>0</v>
      </c>
      <c r="Z462" s="16">
        <f t="shared" si="173"/>
        <v>0</v>
      </c>
      <c r="AA462" s="16">
        <f t="shared" si="158"/>
        <v>0</v>
      </c>
      <c r="AB462" s="2">
        <f t="shared" si="162"/>
        <v>97657.137884927084</v>
      </c>
      <c r="AE462" s="16" t="str">
        <f t="shared" si="159"/>
        <v/>
      </c>
      <c r="AG462" s="16">
        <f t="shared" si="165"/>
        <v>52.536780765500346</v>
      </c>
      <c r="AH462" s="24">
        <f t="shared" si="163"/>
        <v>55.091928436458176</v>
      </c>
      <c r="AL462" s="2">
        <f t="shared" si="166"/>
        <v>58.471068427244184</v>
      </c>
      <c r="AM462" s="27">
        <f t="shared" si="167"/>
        <v>-5.7791658022987691E-2</v>
      </c>
      <c r="AN462" s="35">
        <v>0</v>
      </c>
      <c r="AP462" s="2" t="str">
        <f t="shared" si="164"/>
        <v/>
      </c>
    </row>
    <row r="463" spans="1:42" x14ac:dyDescent="0.25">
      <c r="A463" s="49">
        <v>38672</v>
      </c>
      <c r="B463" s="47">
        <v>1231.21</v>
      </c>
      <c r="C463" s="27">
        <f t="shared" si="175"/>
        <v>1.7900586651045103E-3</v>
      </c>
      <c r="D463" s="27">
        <f t="shared" si="176"/>
        <v>8.6633811331067179E-3</v>
      </c>
      <c r="E463" s="5">
        <f t="shared" si="156"/>
        <v>0</v>
      </c>
      <c r="F463" s="44">
        <v>1857.971</v>
      </c>
      <c r="G463" s="45">
        <v>1857.971</v>
      </c>
      <c r="H463" s="48">
        <v>1231.21</v>
      </c>
      <c r="I463" s="42">
        <v>12.26</v>
      </c>
      <c r="J463" s="16">
        <f t="shared" si="174"/>
        <v>0.1226</v>
      </c>
      <c r="K463" s="16">
        <f t="shared" si="157"/>
        <v>-1.0187556907646736E-2</v>
      </c>
      <c r="L463" s="51">
        <f>VLOOKUP(A463,LIBOR!$A$3:B2558,2,1)</f>
        <v>4.0362499999999999</v>
      </c>
      <c r="M463">
        <v>109636.07</v>
      </c>
      <c r="N463" s="2">
        <v>110043.34</v>
      </c>
      <c r="O463" s="16">
        <f t="shared" si="153"/>
        <v>3.1985835182685051E-6</v>
      </c>
      <c r="P463" s="16">
        <f t="shared" si="168"/>
        <v>0.13278755690764674</v>
      </c>
      <c r="Q463" s="2">
        <f t="shared" si="154"/>
        <v>12.148000000000001</v>
      </c>
      <c r="R463" s="2">
        <f t="shared" si="155"/>
        <v>13.830500000000001</v>
      </c>
      <c r="S463" s="16">
        <f t="shared" si="169"/>
        <v>-1</v>
      </c>
      <c r="T463" s="16">
        <f t="shared" si="170"/>
        <v>-1</v>
      </c>
      <c r="U463" s="16">
        <f>VLOOKUP(P463,Table!$D$6:$G$15,MATCH(VALUE(T463)&amp;"E",Table!$D$5:$G$5,0),1)*IF(Y463=1,0,1)</f>
        <v>0.97499999999999998</v>
      </c>
      <c r="V463" s="16">
        <f t="shared" si="171"/>
        <v>2.5000000000000022E-2</v>
      </c>
      <c r="W463" s="16">
        <f t="shared" si="160"/>
        <v>92571.330543774078</v>
      </c>
      <c r="X463" s="16">
        <f t="shared" si="172"/>
        <v>3.5405141468469736E-4</v>
      </c>
      <c r="Y463" s="16">
        <f t="shared" si="161"/>
        <v>0</v>
      </c>
      <c r="Z463" s="16">
        <f t="shared" si="173"/>
        <v>0</v>
      </c>
      <c r="AA463" s="16">
        <f t="shared" si="158"/>
        <v>0</v>
      </c>
      <c r="AB463" s="2">
        <f t="shared" si="162"/>
        <v>97839.407448006474</v>
      </c>
      <c r="AE463" s="16" t="str">
        <f t="shared" si="159"/>
        <v/>
      </c>
      <c r="AG463" s="16">
        <f t="shared" si="165"/>
        <v>52.634836640197484</v>
      </c>
      <c r="AH463" s="24">
        <f t="shared" si="163"/>
        <v>55.193316722676968</v>
      </c>
      <c r="AL463" s="2">
        <f t="shared" si="166"/>
        <v>58.471068427244184</v>
      </c>
      <c r="AM463" s="27">
        <f t="shared" si="167"/>
        <v>-5.6057667368362485E-2</v>
      </c>
      <c r="AN463" s="35">
        <v>0</v>
      </c>
      <c r="AP463" s="2" t="str">
        <f t="shared" si="164"/>
        <v/>
      </c>
    </row>
    <row r="464" spans="1:42" x14ac:dyDescent="0.25">
      <c r="A464" s="49">
        <v>38673</v>
      </c>
      <c r="B464" s="47">
        <v>1242.8</v>
      </c>
      <c r="C464" s="27">
        <f t="shared" si="175"/>
        <v>9.4135037889555573E-3</v>
      </c>
      <c r="D464" s="27">
        <f t="shared" si="176"/>
        <v>9.6305653382340317E-3</v>
      </c>
      <c r="E464" s="5">
        <f t="shared" si="156"/>
        <v>0</v>
      </c>
      <c r="F464" s="44">
        <v>1875.492</v>
      </c>
      <c r="G464" s="45">
        <v>1875.492</v>
      </c>
      <c r="H464" s="48">
        <v>1242.8</v>
      </c>
      <c r="I464" s="42">
        <v>11.25</v>
      </c>
      <c r="J464" s="16">
        <f t="shared" si="174"/>
        <v>0.1125</v>
      </c>
      <c r="K464" s="16">
        <f t="shared" si="157"/>
        <v>-2.0044698514941048E-2</v>
      </c>
      <c r="L464" s="51">
        <f>VLOOKUP(A464,LIBOR!$A$3:B2559,2,1)</f>
        <v>4.0337500000000004</v>
      </c>
      <c r="M464">
        <v>106764.13</v>
      </c>
      <c r="N464" s="2">
        <v>107148.72</v>
      </c>
      <c r="O464" s="16">
        <f t="shared" si="153"/>
        <v>8.7787021860961858E-5</v>
      </c>
      <c r="P464" s="16">
        <f t="shared" si="168"/>
        <v>0.13254469851494105</v>
      </c>
      <c r="Q464" s="2">
        <f t="shared" si="154"/>
        <v>12.04</v>
      </c>
      <c r="R464" s="2">
        <f t="shared" si="155"/>
        <v>13.7685</v>
      </c>
      <c r="S464" s="16">
        <f t="shared" si="169"/>
        <v>-1</v>
      </c>
      <c r="T464" s="16">
        <f t="shared" si="170"/>
        <v>-1</v>
      </c>
      <c r="U464" s="16">
        <f>VLOOKUP(P464,Table!$D$6:$G$15,MATCH(VALUE(T464)&amp;"E",Table!$D$5:$G$5,0),1)*IF(Y464=1,0,1)</f>
        <v>0.97499999999999998</v>
      </c>
      <c r="V464" s="16">
        <f t="shared" si="171"/>
        <v>2.5000000000000022E-2</v>
      </c>
      <c r="W464" s="16">
        <f t="shared" si="160"/>
        <v>93360.089852457328</v>
      </c>
      <c r="X464" s="16">
        <f t="shared" si="172"/>
        <v>2.1903248456380808E-3</v>
      </c>
      <c r="Y464" s="16">
        <f t="shared" si="161"/>
        <v>0</v>
      </c>
      <c r="Z464" s="16">
        <f t="shared" si="173"/>
        <v>0</v>
      </c>
      <c r="AA464" s="16">
        <f t="shared" si="158"/>
        <v>0</v>
      </c>
      <c r="AB464" s="2">
        <f t="shared" si="162"/>
        <v>98674.911442868266</v>
      </c>
      <c r="AE464" s="16" t="str">
        <f t="shared" si="159"/>
        <v/>
      </c>
      <c r="AG464" s="16">
        <f t="shared" si="165"/>
        <v>53.084314181291063</v>
      </c>
      <c r="AH464" s="24">
        <f t="shared" si="163"/>
        <v>55.663193713074968</v>
      </c>
      <c r="AL464" s="2">
        <f t="shared" si="166"/>
        <v>58.471068427244184</v>
      </c>
      <c r="AM464" s="27">
        <f t="shared" si="167"/>
        <v>-4.8021607774502484E-2</v>
      </c>
      <c r="AN464" s="35">
        <v>0</v>
      </c>
      <c r="AP464" s="2" t="str">
        <f t="shared" si="164"/>
        <v/>
      </c>
    </row>
    <row r="465" spans="1:42" x14ac:dyDescent="0.25">
      <c r="A465" s="49">
        <v>38674</v>
      </c>
      <c r="B465" s="47">
        <v>1248.27</v>
      </c>
      <c r="C465" s="27">
        <f t="shared" si="175"/>
        <v>4.4013517862890872E-3</v>
      </c>
      <c r="D465" s="27">
        <f t="shared" si="176"/>
        <v>1.0977390576138113E-2</v>
      </c>
      <c r="E465" s="5">
        <f t="shared" si="156"/>
        <v>0</v>
      </c>
      <c r="F465" s="44">
        <v>1883.992</v>
      </c>
      <c r="G465" s="45">
        <v>1883.992</v>
      </c>
      <c r="H465" s="48">
        <v>1248.27</v>
      </c>
      <c r="I465" s="42">
        <v>11.12</v>
      </c>
      <c r="J465" s="16">
        <f t="shared" si="174"/>
        <v>0.11119999999999999</v>
      </c>
      <c r="K465" s="16">
        <f t="shared" si="157"/>
        <v>-2.0728327768481714E-2</v>
      </c>
      <c r="L465" s="51">
        <f>VLOOKUP(A465,LIBOR!$A$3:B2560,2,1)</f>
        <v>4.0287499999999996</v>
      </c>
      <c r="M465">
        <v>103731.51</v>
      </c>
      <c r="N465" s="2">
        <v>104093.48</v>
      </c>
      <c r="O465" s="16">
        <f t="shared" si="153"/>
        <v>1.9286977637775789E-5</v>
      </c>
      <c r="P465" s="16">
        <f t="shared" si="168"/>
        <v>0.13192832776848171</v>
      </c>
      <c r="Q465" s="2">
        <f t="shared" si="154"/>
        <v>11.91</v>
      </c>
      <c r="R465" s="2">
        <f t="shared" si="155"/>
        <v>13.525499999999999</v>
      </c>
      <c r="S465" s="16">
        <f t="shared" si="169"/>
        <v>-1</v>
      </c>
      <c r="T465" s="16">
        <f t="shared" si="170"/>
        <v>-1</v>
      </c>
      <c r="U465" s="16">
        <f>VLOOKUP(P465,Table!$D$6:$G$15,MATCH(VALUE(T465)&amp;"E",Table!$D$5:$G$5,0),1)*IF(Y465=1,0,1)</f>
        <v>0.97499999999999998</v>
      </c>
      <c r="V465" s="16">
        <f t="shared" si="171"/>
        <v>2.5000000000000022E-2</v>
      </c>
      <c r="W465" s="16">
        <f t="shared" si="160"/>
        <v>93694.175915239568</v>
      </c>
      <c r="X465" s="16">
        <f t="shared" si="172"/>
        <v>5.3767560373449985E-3</v>
      </c>
      <c r="Y465" s="16">
        <f t="shared" si="161"/>
        <v>0</v>
      </c>
      <c r="Z465" s="16">
        <f t="shared" si="173"/>
        <v>0</v>
      </c>
      <c r="AA465" s="16">
        <f t="shared" si="158"/>
        <v>0</v>
      </c>
      <c r="AB465" s="2">
        <f t="shared" si="162"/>
        <v>99040.868965218062</v>
      </c>
      <c r="AE465" s="16" t="str">
        <f t="shared" si="159"/>
        <v/>
      </c>
      <c r="AG465" s="16">
        <f t="shared" si="165"/>
        <v>53.281188987757659</v>
      </c>
      <c r="AH465" s="24">
        <f t="shared" si="163"/>
        <v>55.868178718020978</v>
      </c>
      <c r="AL465" s="2">
        <f t="shared" si="166"/>
        <v>58.471068427244184</v>
      </c>
      <c r="AM465" s="27">
        <f t="shared" si="167"/>
        <v>-4.4515856802958775E-2</v>
      </c>
      <c r="AN465" s="35">
        <v>0</v>
      </c>
      <c r="AP465" s="2" t="str">
        <f t="shared" si="164"/>
        <v/>
      </c>
    </row>
    <row r="466" spans="1:42" x14ac:dyDescent="0.25">
      <c r="A466" s="49">
        <v>38677</v>
      </c>
      <c r="B466" s="47">
        <v>1254.8499999999999</v>
      </c>
      <c r="C466" s="27">
        <f t="shared" si="175"/>
        <v>5.2712954729345896E-3</v>
      </c>
      <c r="D466" s="27">
        <f t="shared" si="176"/>
        <v>1.7026190260553853E-2</v>
      </c>
      <c r="E466" s="5">
        <f t="shared" si="156"/>
        <v>0</v>
      </c>
      <c r="F466" s="44">
        <v>1893.932</v>
      </c>
      <c r="G466" s="45">
        <v>1893.932</v>
      </c>
      <c r="H466" s="48">
        <v>1254.8499999999999</v>
      </c>
      <c r="I466" s="42">
        <v>10.82</v>
      </c>
      <c r="J466" s="16">
        <f t="shared" si="174"/>
        <v>0.1082</v>
      </c>
      <c r="K466" s="16">
        <f t="shared" si="157"/>
        <v>-1.4689008372119755E-2</v>
      </c>
      <c r="L466" s="51">
        <f>VLOOKUP(A466,LIBOR!$A$3:B2561,2,1)</f>
        <v>4.0350000000000001</v>
      </c>
      <c r="M466">
        <v>104304.68</v>
      </c>
      <c r="N466" s="2">
        <v>104634.56</v>
      </c>
      <c r="O466" s="16">
        <f t="shared" si="153"/>
        <v>2.764078919260187E-5</v>
      </c>
      <c r="P466" s="16">
        <f t="shared" si="168"/>
        <v>0.12288900837211976</v>
      </c>
      <c r="Q466" s="2">
        <f t="shared" si="154"/>
        <v>11.808</v>
      </c>
      <c r="R466" s="2">
        <f t="shared" si="155"/>
        <v>13.274999999999997</v>
      </c>
      <c r="S466" s="16">
        <f t="shared" si="169"/>
        <v>-1</v>
      </c>
      <c r="T466" s="16">
        <f t="shared" si="170"/>
        <v>-1</v>
      </c>
      <c r="U466" s="16">
        <f>VLOOKUP(P466,Table!$D$6:$G$15,MATCH(VALUE(T466)&amp;"E",Table!$D$5:$G$5,0),1)*IF(Y466=1,0,1)</f>
        <v>0.97499999999999998</v>
      </c>
      <c r="V466" s="16">
        <f t="shared" si="171"/>
        <v>2.5000000000000022E-2</v>
      </c>
      <c r="W466" s="16">
        <f t="shared" si="160"/>
        <v>94187.893963660172</v>
      </c>
      <c r="X466" s="16">
        <f t="shared" si="172"/>
        <v>9.4234908188524091E-3</v>
      </c>
      <c r="Y466" s="16">
        <f t="shared" si="161"/>
        <v>0</v>
      </c>
      <c r="Z466" s="16">
        <f t="shared" si="173"/>
        <v>0</v>
      </c>
      <c r="AA466" s="16">
        <f t="shared" si="158"/>
        <v>0</v>
      </c>
      <c r="AB466" s="2">
        <f t="shared" si="162"/>
        <v>99564.029377570405</v>
      </c>
      <c r="AE466" s="16" t="str">
        <f t="shared" si="159"/>
        <v/>
      </c>
      <c r="AG466" s="16">
        <f t="shared" si="165"/>
        <v>53.562634507094202</v>
      </c>
      <c r="AH466" s="24">
        <f t="shared" si="163"/>
        <v>56.158904171817142</v>
      </c>
      <c r="AL466" s="2">
        <f t="shared" si="166"/>
        <v>58.471068427244184</v>
      </c>
      <c r="AM466" s="27">
        <f t="shared" si="167"/>
        <v>-3.9543731927937587E-2</v>
      </c>
      <c r="AN466" s="35">
        <v>0</v>
      </c>
      <c r="AP466" s="2" t="str">
        <f t="shared" si="164"/>
        <v/>
      </c>
    </row>
    <row r="467" spans="1:42" x14ac:dyDescent="0.25">
      <c r="A467" s="49">
        <v>38678</v>
      </c>
      <c r="B467" s="47">
        <v>1261.23</v>
      </c>
      <c r="C467" s="27">
        <f t="shared" si="175"/>
        <v>5.0842730206799303E-3</v>
      </c>
      <c r="D467" s="27">
        <f t="shared" si="176"/>
        <v>2.5960482733963675E-2</v>
      </c>
      <c r="E467" s="5">
        <f t="shared" si="156"/>
        <v>0</v>
      </c>
      <c r="F467" s="44">
        <v>1903.6559999999999</v>
      </c>
      <c r="G467" s="45">
        <v>1903.6559999999999</v>
      </c>
      <c r="H467" s="48">
        <v>1261.23</v>
      </c>
      <c r="I467" s="42">
        <v>10.6</v>
      </c>
      <c r="J467" s="16">
        <f t="shared" si="174"/>
        <v>0.106</v>
      </c>
      <c r="K467" s="16">
        <f t="shared" si="157"/>
        <v>-7.11457937321959E-3</v>
      </c>
      <c r="L467" s="51">
        <f>VLOOKUP(A467,LIBOR!$A$3:B2562,2,1)</f>
        <v>4.04</v>
      </c>
      <c r="M467">
        <v>103443.63</v>
      </c>
      <c r="N467" s="2">
        <v>103759.28</v>
      </c>
      <c r="O467" s="16">
        <f t="shared" si="153"/>
        <v>2.5719014255901844E-5</v>
      </c>
      <c r="P467" s="16">
        <f t="shared" si="168"/>
        <v>0.11311457937321959</v>
      </c>
      <c r="Q467" s="2">
        <f t="shared" si="154"/>
        <v>11.536</v>
      </c>
      <c r="R467" s="2">
        <f t="shared" si="155"/>
        <v>13.079000000000002</v>
      </c>
      <c r="S467" s="16">
        <f t="shared" si="169"/>
        <v>-1</v>
      </c>
      <c r="T467" s="16">
        <f t="shared" si="170"/>
        <v>-1</v>
      </c>
      <c r="U467" s="16">
        <f>VLOOKUP(P467,Table!$D$6:$G$15,MATCH(VALUE(T467)&amp;"E",Table!$D$5:$G$5,0),1)*IF(Y467=1,0,1)</f>
        <v>0.97499999999999998</v>
      </c>
      <c r="V467" s="16">
        <f t="shared" si="171"/>
        <v>2.5000000000000022E-2</v>
      </c>
      <c r="W467" s="16">
        <f t="shared" si="160"/>
        <v>94635.101696361497</v>
      </c>
      <c r="X467" s="16">
        <f t="shared" si="172"/>
        <v>1.5194420126080743E-2</v>
      </c>
      <c r="Y467" s="16">
        <f t="shared" si="161"/>
        <v>0</v>
      </c>
      <c r="Z467" s="16">
        <f t="shared" si="173"/>
        <v>0</v>
      </c>
      <c r="AA467" s="16">
        <f t="shared" si="158"/>
        <v>0</v>
      </c>
      <c r="AB467" s="2">
        <f t="shared" si="162"/>
        <v>100041.8925300659</v>
      </c>
      <c r="AE467" s="16" t="str">
        <f t="shared" si="159"/>
        <v/>
      </c>
      <c r="AG467" s="16">
        <f t="shared" si="165"/>
        <v>53.819711380554793</v>
      </c>
      <c r="AH467" s="24">
        <f t="shared" si="163"/>
        <v>56.426973301915368</v>
      </c>
      <c r="AL467" s="2">
        <f t="shared" si="166"/>
        <v>58.471068427244184</v>
      </c>
      <c r="AM467" s="27">
        <f t="shared" si="167"/>
        <v>-3.4959086267977058E-2</v>
      </c>
      <c r="AN467" s="35">
        <v>0</v>
      </c>
      <c r="AP467" s="2" t="str">
        <f t="shared" si="164"/>
        <v/>
      </c>
    </row>
    <row r="468" spans="1:42" x14ac:dyDescent="0.25">
      <c r="A468" s="49">
        <v>38679</v>
      </c>
      <c r="B468" s="47">
        <v>1265.6099999999999</v>
      </c>
      <c r="C468" s="27">
        <f t="shared" si="175"/>
        <v>3.4728003615516201E-3</v>
      </c>
      <c r="D468" s="27">
        <f t="shared" si="176"/>
        <v>2.7643224430410784E-2</v>
      </c>
      <c r="E468" s="5">
        <f t="shared" si="156"/>
        <v>0</v>
      </c>
      <c r="F468" s="44">
        <v>1910.394</v>
      </c>
      <c r="G468" s="45">
        <v>1910.394</v>
      </c>
      <c r="H468" s="48">
        <v>1265.6099999999999</v>
      </c>
      <c r="I468" s="42">
        <v>10.96</v>
      </c>
      <c r="J468" s="16">
        <f t="shared" si="174"/>
        <v>0.1096</v>
      </c>
      <c r="K468" s="16">
        <f t="shared" si="157"/>
        <v>-4.6938792057893558E-3</v>
      </c>
      <c r="L468" s="51">
        <f>VLOOKUP(A468,LIBOR!$A$3:B2563,2,1)</f>
        <v>4.0425000000000004</v>
      </c>
      <c r="M468">
        <v>102883.03</v>
      </c>
      <c r="N468" s="2">
        <v>103185.56</v>
      </c>
      <c r="O468" s="16">
        <f t="shared" si="153"/>
        <v>1.2018592101178065E-5</v>
      </c>
      <c r="P468" s="16">
        <f t="shared" si="168"/>
        <v>0.11429387920578936</v>
      </c>
      <c r="Q468" s="2">
        <f t="shared" si="154"/>
        <v>11.209999999999999</v>
      </c>
      <c r="R468" s="2">
        <f t="shared" si="155"/>
        <v>12.882500000000002</v>
      </c>
      <c r="S468" s="16">
        <f t="shared" si="169"/>
        <v>-1</v>
      </c>
      <c r="T468" s="16">
        <f t="shared" si="170"/>
        <v>-1</v>
      </c>
      <c r="U468" s="16">
        <f>VLOOKUP(P468,Table!$D$6:$G$15,MATCH(VALUE(T468)&amp;"E",Table!$D$5:$G$5,0),1)*IF(Y468=1,0,1)</f>
        <v>0.97499999999999998</v>
      </c>
      <c r="V468" s="16">
        <f t="shared" si="171"/>
        <v>2.5000000000000022E-2</v>
      </c>
      <c r="W468" s="16">
        <f t="shared" si="160"/>
        <v>94942.452557723518</v>
      </c>
      <c r="X468" s="16">
        <f t="shared" si="172"/>
        <v>2.3998198687548822E-2</v>
      </c>
      <c r="Y468" s="16">
        <f t="shared" si="161"/>
        <v>0</v>
      </c>
      <c r="Z468" s="16">
        <f t="shared" si="173"/>
        <v>0</v>
      </c>
      <c r="AA468" s="16">
        <f t="shared" si="158"/>
        <v>0</v>
      </c>
      <c r="AB468" s="2">
        <f t="shared" si="162"/>
        <v>100373.58472540849</v>
      </c>
      <c r="AE468" s="16" t="str">
        <f t="shared" si="159"/>
        <v/>
      </c>
      <c r="AG468" s="16">
        <f t="shared" si="165"/>
        <v>53.998152409298385</v>
      </c>
      <c r="AH468" s="24">
        <f t="shared" si="163"/>
        <v>56.612585276981292</v>
      </c>
      <c r="AL468" s="2">
        <f t="shared" si="166"/>
        <v>58.471068427244184</v>
      </c>
      <c r="AM468" s="27">
        <f t="shared" si="167"/>
        <v>-3.1784662060270197E-2</v>
      </c>
      <c r="AN468" s="35">
        <v>0</v>
      </c>
      <c r="AP468" s="2" t="str">
        <f t="shared" si="164"/>
        <v/>
      </c>
    </row>
    <row r="469" spans="1:42" x14ac:dyDescent="0.25">
      <c r="A469" s="49">
        <v>38681</v>
      </c>
      <c r="B469" s="47">
        <v>1268.25</v>
      </c>
      <c r="C469" s="27">
        <f t="shared" si="175"/>
        <v>2.0859506483039691E-3</v>
      </c>
      <c r="D469" s="27">
        <f t="shared" si="176"/>
        <v>2.0315671289759196E-2</v>
      </c>
      <c r="E469" s="5">
        <f t="shared" si="156"/>
        <v>0</v>
      </c>
      <c r="F469" s="44">
        <v>1914.405</v>
      </c>
      <c r="G469" s="45">
        <v>1914.405</v>
      </c>
      <c r="H469" s="48">
        <v>1268.25</v>
      </c>
      <c r="I469" s="42">
        <v>10.88</v>
      </c>
      <c r="J469" s="16">
        <f t="shared" si="174"/>
        <v>0.10880000000000001</v>
      </c>
      <c r="K469" s="16">
        <f t="shared" si="157"/>
        <v>8.6504186159679641E-3</v>
      </c>
      <c r="L469" s="51">
        <f>VLOOKUP(A469,LIBOR!$A$3:B2564,2,1)</f>
        <v>4.0437500000000002</v>
      </c>
      <c r="M469">
        <v>102986</v>
      </c>
      <c r="N469" s="2">
        <v>103266.13</v>
      </c>
      <c r="O469" s="16">
        <f t="shared" si="153"/>
        <v>4.3421310616039745E-6</v>
      </c>
      <c r="P469" s="16">
        <f t="shared" si="168"/>
        <v>0.10014958138403204</v>
      </c>
      <c r="Q469" s="2">
        <f t="shared" si="154"/>
        <v>10.95</v>
      </c>
      <c r="R469" s="2">
        <f t="shared" si="155"/>
        <v>12.700999999999999</v>
      </c>
      <c r="S469" s="16">
        <f t="shared" si="169"/>
        <v>-1</v>
      </c>
      <c r="T469" s="16">
        <f t="shared" si="170"/>
        <v>-1</v>
      </c>
      <c r="U469" s="16">
        <f>VLOOKUP(P469,Table!$D$6:$G$15,MATCH(VALUE(T469)&amp;"E",Table!$D$5:$G$5,0),1)*IF(Y469=1,0,1)</f>
        <v>0.97499999999999998</v>
      </c>
      <c r="V469" s="16">
        <f t="shared" si="171"/>
        <v>2.5000000000000022E-2</v>
      </c>
      <c r="W469" s="16">
        <f t="shared" si="160"/>
        <v>95137.400035547209</v>
      </c>
      <c r="X469" s="16">
        <f t="shared" si="172"/>
        <v>2.5613999496617579E-2</v>
      </c>
      <c r="Y469" s="16">
        <f t="shared" si="161"/>
        <v>0</v>
      </c>
      <c r="Z469" s="16">
        <f t="shared" si="173"/>
        <v>0</v>
      </c>
      <c r="AA469" s="16">
        <f t="shared" si="158"/>
        <v>0</v>
      </c>
      <c r="AB469" s="2">
        <f t="shared" si="162"/>
        <v>100581.56871553652</v>
      </c>
      <c r="AE469" s="16" t="str">
        <f t="shared" si="159"/>
        <v/>
      </c>
      <c r="AG469" s="16">
        <f t="shared" si="165"/>
        <v>54.110041919156494</v>
      </c>
      <c r="AH469" s="24">
        <f t="shared" si="163"/>
        <v>56.726939125746021</v>
      </c>
      <c r="AL469" s="2">
        <f t="shared" si="166"/>
        <v>58.471068427244184</v>
      </c>
      <c r="AM469" s="27">
        <f t="shared" si="167"/>
        <v>-2.9828928193237791E-2</v>
      </c>
      <c r="AN469" s="35">
        <v>0</v>
      </c>
      <c r="AP469" s="2" t="str">
        <f t="shared" si="164"/>
        <v/>
      </c>
    </row>
    <row r="470" spans="1:42" x14ac:dyDescent="0.25">
      <c r="A470" s="49">
        <v>38684</v>
      </c>
      <c r="B470" s="47">
        <v>1257.46</v>
      </c>
      <c r="C470" s="27">
        <f t="shared" si="175"/>
        <v>-8.5077863197319248E-3</v>
      </c>
      <c r="D470" s="27">
        <f t="shared" si="176"/>
        <v>7.4065331837381843E-3</v>
      </c>
      <c r="E470" s="5">
        <f t="shared" si="156"/>
        <v>0</v>
      </c>
      <c r="F470" s="44">
        <v>1898.37</v>
      </c>
      <c r="G470" s="45">
        <v>1898.37</v>
      </c>
      <c r="H470" s="48">
        <v>1257.46</v>
      </c>
      <c r="I470" s="42">
        <v>11.84</v>
      </c>
      <c r="J470" s="16">
        <f t="shared" si="174"/>
        <v>0.11840000000000001</v>
      </c>
      <c r="K470" s="16">
        <f t="shared" si="157"/>
        <v>1.8323534976707231E-2</v>
      </c>
      <c r="L470" s="51">
        <f>VLOOKUP(A470,LIBOR!$A$3:B2565,2,1)</f>
        <v>4.0525000000000002</v>
      </c>
      <c r="M470">
        <v>104111.21</v>
      </c>
      <c r="N470" s="2">
        <v>104360.32000000001</v>
      </c>
      <c r="O470" s="16">
        <f t="shared" si="153"/>
        <v>7.3003082344060395E-5</v>
      </c>
      <c r="P470" s="16">
        <f t="shared" si="168"/>
        <v>0.10007646502329277</v>
      </c>
      <c r="Q470" s="2">
        <f t="shared" si="154"/>
        <v>10.876000000000001</v>
      </c>
      <c r="R470" s="2">
        <f t="shared" si="155"/>
        <v>12.443999999999999</v>
      </c>
      <c r="S470" s="16">
        <f t="shared" si="169"/>
        <v>-1</v>
      </c>
      <c r="T470" s="16">
        <f t="shared" si="170"/>
        <v>-1</v>
      </c>
      <c r="U470" s="16">
        <f>VLOOKUP(P470,Table!$D$6:$G$15,MATCH(VALUE(T470)&amp;"E",Table!$D$5:$G$5,0),1)*IF(Y470=1,0,1)</f>
        <v>0.97499999999999998</v>
      </c>
      <c r="V470" s="16">
        <f t="shared" si="171"/>
        <v>2.5000000000000022E-2</v>
      </c>
      <c r="W470" s="16">
        <f t="shared" si="160"/>
        <v>94373.428066477354</v>
      </c>
      <c r="X470" s="16">
        <f t="shared" si="172"/>
        <v>1.9037151591206447E-2</v>
      </c>
      <c r="Y470" s="16">
        <f t="shared" si="161"/>
        <v>0</v>
      </c>
      <c r="Z470" s="16">
        <f t="shared" si="173"/>
        <v>0</v>
      </c>
      <c r="AA470" s="16">
        <f t="shared" si="158"/>
        <v>0</v>
      </c>
      <c r="AB470" s="2">
        <f t="shared" si="162"/>
        <v>99787.635647826086</v>
      </c>
      <c r="AE470" s="16" t="str">
        <f t="shared" si="159"/>
        <v/>
      </c>
      <c r="AG470" s="16">
        <f t="shared" si="165"/>
        <v>53.682928362235202</v>
      </c>
      <c r="AH470" s="24">
        <f t="shared" si="163"/>
        <v>56.274775000510644</v>
      </c>
      <c r="AL470" s="2">
        <f t="shared" si="166"/>
        <v>58.471068427244184</v>
      </c>
      <c r="AM470" s="27">
        <f t="shared" si="167"/>
        <v>-3.7562053949234731E-2</v>
      </c>
      <c r="AN470" s="35">
        <v>0</v>
      </c>
      <c r="AP470" s="2" t="str">
        <f t="shared" si="164"/>
        <v/>
      </c>
    </row>
    <row r="471" spans="1:42" x14ac:dyDescent="0.25">
      <c r="A471" s="49">
        <v>38685</v>
      </c>
      <c r="B471" s="47">
        <v>1257.48</v>
      </c>
      <c r="C471" s="27">
        <f t="shared" si="175"/>
        <v>1.5905078491584845E-5</v>
      </c>
      <c r="D471" s="27">
        <f t="shared" si="176"/>
        <v>2.1511427892951795E-3</v>
      </c>
      <c r="E471" s="5">
        <f t="shared" si="156"/>
        <v>0</v>
      </c>
      <c r="F471" s="44">
        <v>1898.741</v>
      </c>
      <c r="G471" s="45">
        <v>1898.741</v>
      </c>
      <c r="H471" s="48">
        <v>1257.48</v>
      </c>
      <c r="I471" s="42">
        <v>11.89</v>
      </c>
      <c r="J471" s="16">
        <f t="shared" si="174"/>
        <v>0.11890000000000001</v>
      </c>
      <c r="K471" s="16">
        <f t="shared" si="157"/>
        <v>1.5761391834822558E-2</v>
      </c>
      <c r="L471" s="51">
        <f>VLOOKUP(A471,LIBOR!$A$3:B2566,2,1)</f>
        <v>4.05375</v>
      </c>
      <c r="M471">
        <v>104104.43</v>
      </c>
      <c r="N471" s="2">
        <v>104342.16</v>
      </c>
      <c r="O471" s="16">
        <f t="shared" si="153"/>
        <v>2.5296749835022501E-10</v>
      </c>
      <c r="P471" s="16">
        <f t="shared" si="168"/>
        <v>0.10313860816517745</v>
      </c>
      <c r="Q471" s="2">
        <f t="shared" si="154"/>
        <v>11.020000000000001</v>
      </c>
      <c r="R471" s="2">
        <f t="shared" si="155"/>
        <v>12.323499999999999</v>
      </c>
      <c r="S471" s="16">
        <f t="shared" si="169"/>
        <v>-1</v>
      </c>
      <c r="T471" s="16">
        <f t="shared" si="170"/>
        <v>-1</v>
      </c>
      <c r="U471" s="16">
        <f>VLOOKUP(P471,Table!$D$6:$G$15,MATCH(VALUE(T471)&amp;"E",Table!$D$5:$G$5,0),1)*IF(Y471=1,0,1)</f>
        <v>0.97499999999999998</v>
      </c>
      <c r="V471" s="16">
        <f t="shared" si="171"/>
        <v>2.5000000000000022E-2</v>
      </c>
      <c r="W471" s="16">
        <f t="shared" si="160"/>
        <v>94374.48100393913</v>
      </c>
      <c r="X471" s="16">
        <f t="shared" si="172"/>
        <v>7.2496731477982301E-3</v>
      </c>
      <c r="Y471" s="16">
        <f t="shared" si="161"/>
        <v>0</v>
      </c>
      <c r="Z471" s="16">
        <f t="shared" si="173"/>
        <v>0</v>
      </c>
      <c r="AA471" s="16">
        <f t="shared" si="158"/>
        <v>0</v>
      </c>
      <c r="AB471" s="2">
        <f t="shared" si="162"/>
        <v>99806.487226572382</v>
      </c>
      <c r="AE471" s="16" t="str">
        <f t="shared" si="159"/>
        <v/>
      </c>
      <c r="AG471" s="16">
        <f t="shared" si="165"/>
        <v>53.693069978927319</v>
      </c>
      <c r="AH471" s="24">
        <f t="shared" si="163"/>
        <v>56.283941298413005</v>
      </c>
      <c r="AL471" s="2">
        <f t="shared" si="166"/>
        <v>58.471068427244184</v>
      </c>
      <c r="AM471" s="27">
        <f t="shared" si="167"/>
        <v>-3.7405287566322332E-2</v>
      </c>
      <c r="AN471" s="35">
        <v>0</v>
      </c>
      <c r="AP471" s="2" t="str">
        <f t="shared" si="164"/>
        <v/>
      </c>
    </row>
    <row r="472" spans="1:42" x14ac:dyDescent="0.25">
      <c r="A472" s="49">
        <v>38686</v>
      </c>
      <c r="B472" s="47">
        <v>1249.48</v>
      </c>
      <c r="C472" s="27">
        <f t="shared" si="175"/>
        <v>-6.3619302096256103E-3</v>
      </c>
      <c r="D472" s="27">
        <f t="shared" si="176"/>
        <v>-9.295060441010361E-3</v>
      </c>
      <c r="E472" s="5">
        <f t="shared" si="156"/>
        <v>0</v>
      </c>
      <c r="F472" s="44">
        <v>1887.2840000000001</v>
      </c>
      <c r="G472" s="45">
        <v>1887.2840000000001</v>
      </c>
      <c r="H472" s="48">
        <v>1249.48</v>
      </c>
      <c r="I472" s="42">
        <v>12.06</v>
      </c>
      <c r="J472" s="16">
        <f t="shared" si="174"/>
        <v>0.1206</v>
      </c>
      <c r="K472" s="16">
        <f t="shared" si="157"/>
        <v>2.3814852599564368E-2</v>
      </c>
      <c r="L472" s="51">
        <f>VLOOKUP(A472,LIBOR!$A$3:B2567,2,1)</f>
        <v>4.0774999999999997</v>
      </c>
      <c r="M472">
        <v>104552.5</v>
      </c>
      <c r="N472" s="2">
        <v>104779.89</v>
      </c>
      <c r="O472" s="16">
        <f t="shared" si="153"/>
        <v>4.0733160127686865E-5</v>
      </c>
      <c r="P472" s="16">
        <f t="shared" si="168"/>
        <v>9.6785147400435631E-2</v>
      </c>
      <c r="Q472" s="2">
        <f t="shared" si="154"/>
        <v>11.234</v>
      </c>
      <c r="R472" s="2">
        <f t="shared" si="155"/>
        <v>12.151999999999997</v>
      </c>
      <c r="S472" s="16">
        <f t="shared" si="169"/>
        <v>-1</v>
      </c>
      <c r="T472" s="16">
        <f t="shared" si="170"/>
        <v>-1</v>
      </c>
      <c r="U472" s="16">
        <f>VLOOKUP(P472,Table!$D$6:$G$15,MATCH(VALUE(T472)&amp;"E",Table!$D$5:$G$5,0),1)*IF(Y472=1,0,1)</f>
        <v>0.97499999999999998</v>
      </c>
      <c r="V472" s="16">
        <f t="shared" si="171"/>
        <v>2.5000000000000022E-2</v>
      </c>
      <c r="W472" s="16">
        <f t="shared" si="160"/>
        <v>93798.985093469964</v>
      </c>
      <c r="X472" s="16">
        <f t="shared" si="172"/>
        <v>1.9810087308136382E-3</v>
      </c>
      <c r="Y472" s="16">
        <f t="shared" si="161"/>
        <v>0</v>
      </c>
      <c r="Z472" s="16">
        <f t="shared" si="173"/>
        <v>0</v>
      </c>
      <c r="AA472" s="16">
        <f t="shared" si="158"/>
        <v>0</v>
      </c>
      <c r="AB472" s="2">
        <f t="shared" si="162"/>
        <v>99230.050141617976</v>
      </c>
      <c r="AE472" s="16" t="str">
        <f t="shared" si="159"/>
        <v/>
      </c>
      <c r="AG472" s="16">
        <f t="shared" si="165"/>
        <v>53.382963115125527</v>
      </c>
      <c r="AH472" s="24">
        <f t="shared" si="163"/>
        <v>55.957414271072942</v>
      </c>
      <c r="AL472" s="2">
        <f t="shared" si="166"/>
        <v>58.471068427244184</v>
      </c>
      <c r="AM472" s="27">
        <f t="shared" si="167"/>
        <v>-4.2989707966410662E-2</v>
      </c>
      <c r="AN472" s="35">
        <v>0</v>
      </c>
      <c r="AP472" s="2" t="str">
        <f t="shared" si="164"/>
        <v/>
      </c>
    </row>
    <row r="473" spans="1:42" x14ac:dyDescent="0.25">
      <c r="A473" s="49">
        <v>38687</v>
      </c>
      <c r="B473" s="47">
        <v>1264.67</v>
      </c>
      <c r="C473" s="27">
        <f t="shared" si="175"/>
        <v>1.2157057335851817E-2</v>
      </c>
      <c r="D473" s="27">
        <f t="shared" si="176"/>
        <v>-6.1080346671016361E-4</v>
      </c>
      <c r="E473" s="5">
        <f t="shared" si="156"/>
        <v>0</v>
      </c>
      <c r="F473" s="44">
        <v>1910.232</v>
      </c>
      <c r="G473" s="45">
        <v>1910.232</v>
      </c>
      <c r="H473" s="48">
        <v>1264.67</v>
      </c>
      <c r="I473" s="42">
        <v>11.24</v>
      </c>
      <c r="J473" s="16">
        <f t="shared" si="174"/>
        <v>0.1124</v>
      </c>
      <c r="K473" s="16">
        <f t="shared" si="157"/>
        <v>3.0254313620402803E-2</v>
      </c>
      <c r="L473" s="51">
        <f>VLOOKUP(A473,LIBOR!$A$3:B2568,2,1)</f>
        <v>4.0518799999999997</v>
      </c>
      <c r="M473">
        <v>103420.05</v>
      </c>
      <c r="N473" s="2">
        <v>103633.57</v>
      </c>
      <c r="O473" s="16">
        <f t="shared" ref="O473:O536" si="177">LN(B473/B472)^2</f>
        <v>1.4601710637456497E-4</v>
      </c>
      <c r="P473" s="16">
        <f t="shared" si="168"/>
        <v>8.2145686379597196E-2</v>
      </c>
      <c r="Q473" s="2">
        <f t="shared" si="154"/>
        <v>11.526000000000002</v>
      </c>
      <c r="R473" s="2">
        <f t="shared" si="155"/>
        <v>12.012499999999999</v>
      </c>
      <c r="S473" s="16">
        <f t="shared" si="169"/>
        <v>-1</v>
      </c>
      <c r="T473" s="16">
        <f t="shared" si="170"/>
        <v>-1</v>
      </c>
      <c r="U473" s="16">
        <f>VLOOKUP(P473,Table!$D$6:$G$15,MATCH(VALUE(T473)&amp;"E",Table!$D$5:$G$5,0),1)*IF(Y473=1,0,1)</f>
        <v>0.97499999999999998</v>
      </c>
      <c r="V473" s="16">
        <f t="shared" si="171"/>
        <v>2.5000000000000022E-2</v>
      </c>
      <c r="W473" s="16">
        <f t="shared" si="160"/>
        <v>94885.14209316099</v>
      </c>
      <c r="X473" s="16">
        <f t="shared" si="172"/>
        <v>-8.8351635693723063E-3</v>
      </c>
      <c r="Y473" s="16">
        <f t="shared" si="161"/>
        <v>0</v>
      </c>
      <c r="Z473" s="16">
        <f t="shared" si="173"/>
        <v>0</v>
      </c>
      <c r="AA473" s="16">
        <f t="shared" si="158"/>
        <v>0</v>
      </c>
      <c r="AB473" s="2">
        <f t="shared" si="162"/>
        <v>100379.58119803079</v>
      </c>
      <c r="AE473" s="16" t="str">
        <f t="shared" si="159"/>
        <v/>
      </c>
      <c r="AG473" s="16">
        <f t="shared" si="165"/>
        <v>54.001378342131844</v>
      </c>
      <c r="AH473" s="24">
        <f t="shared" si="163"/>
        <v>56.604179943695335</v>
      </c>
      <c r="AL473" s="2">
        <f t="shared" si="166"/>
        <v>58.471068427244184</v>
      </c>
      <c r="AM473" s="27">
        <f t="shared" si="167"/>
        <v>-3.1928414064672395E-2</v>
      </c>
      <c r="AN473" s="35">
        <v>0</v>
      </c>
      <c r="AP473" s="2" t="str">
        <f t="shared" si="164"/>
        <v/>
      </c>
    </row>
    <row r="474" spans="1:42" x14ac:dyDescent="0.25">
      <c r="A474" s="49">
        <v>38688</v>
      </c>
      <c r="B474" s="47">
        <v>1265.08</v>
      </c>
      <c r="C474" s="27">
        <f t="shared" si="175"/>
        <v>3.2419524460913784E-4</v>
      </c>
      <c r="D474" s="27">
        <f t="shared" si="176"/>
        <v>-2.3725588704049949E-3</v>
      </c>
      <c r="E474" s="5">
        <f t="shared" si="156"/>
        <v>0</v>
      </c>
      <c r="F474" s="44">
        <v>1910.856</v>
      </c>
      <c r="G474" s="45">
        <v>1910.856</v>
      </c>
      <c r="H474" s="48">
        <v>1265.08</v>
      </c>
      <c r="I474" s="42">
        <v>11.01</v>
      </c>
      <c r="J474" s="16">
        <f t="shared" si="174"/>
        <v>0.1101</v>
      </c>
      <c r="K474" s="16">
        <f t="shared" si="157"/>
        <v>2.1585603075546675E-2</v>
      </c>
      <c r="L474" s="51">
        <f>VLOOKUP(A474,LIBOR!$A$3:B2569,2,1)</f>
        <v>4.0356300000000003</v>
      </c>
      <c r="M474">
        <v>102037.18</v>
      </c>
      <c r="N474" s="2">
        <v>102236.56</v>
      </c>
      <c r="O474" s="16">
        <f t="shared" si="177"/>
        <v>1.0506849300114224E-7</v>
      </c>
      <c r="P474" s="16">
        <f t="shared" si="168"/>
        <v>8.8514396924453329E-2</v>
      </c>
      <c r="Q474" s="2">
        <f t="shared" si="154"/>
        <v>11.582000000000001</v>
      </c>
      <c r="R474" s="2">
        <f t="shared" si="155"/>
        <v>11.900500000000003</v>
      </c>
      <c r="S474" s="16">
        <f t="shared" si="169"/>
        <v>-1</v>
      </c>
      <c r="T474" s="16">
        <f t="shared" si="170"/>
        <v>-1</v>
      </c>
      <c r="U474" s="16">
        <f>VLOOKUP(P474,Table!$D$6:$G$15,MATCH(VALUE(T474)&amp;"E",Table!$D$5:$G$5,0),1)*IF(Y474=1,0,1)</f>
        <v>0.97499999999999998</v>
      </c>
      <c r="V474" s="16">
        <f t="shared" si="171"/>
        <v>2.5000000000000022E-2</v>
      </c>
      <c r="W474" s="16">
        <f t="shared" si="160"/>
        <v>94883.15740462768</v>
      </c>
      <c r="X474" s="16">
        <f t="shared" si="172"/>
        <v>-6.036337067202302E-4</v>
      </c>
      <c r="Y474" s="16">
        <f t="shared" si="161"/>
        <v>0</v>
      </c>
      <c r="Z474" s="16">
        <f t="shared" si="173"/>
        <v>0</v>
      </c>
      <c r="AA474" s="16">
        <f t="shared" si="158"/>
        <v>0</v>
      </c>
      <c r="AB474" s="2">
        <f t="shared" si="162"/>
        <v>100377.99625986614</v>
      </c>
      <c r="AE474" s="16" t="str">
        <f t="shared" si="159"/>
        <v/>
      </c>
      <c r="AG474" s="16">
        <f t="shared" si="165"/>
        <v>54.000525690183537</v>
      </c>
      <c r="AH474" s="24">
        <f t="shared" si="163"/>
        <v>56.60181295873079</v>
      </c>
      <c r="AL474" s="2">
        <f t="shared" si="166"/>
        <v>58.471068427244184</v>
      </c>
      <c r="AM474" s="27">
        <f t="shared" si="167"/>
        <v>-3.1968895366420669E-2</v>
      </c>
      <c r="AN474" s="35">
        <v>0</v>
      </c>
      <c r="AP474" s="2" t="str">
        <f t="shared" si="164"/>
        <v/>
      </c>
    </row>
    <row r="475" spans="1:42" x14ac:dyDescent="0.25">
      <c r="A475" s="49">
        <v>38691</v>
      </c>
      <c r="B475" s="47">
        <v>1262.0899999999999</v>
      </c>
      <c r="C475" s="27">
        <f t="shared" si="175"/>
        <v>-2.3634868941094789E-3</v>
      </c>
      <c r="D475" s="27">
        <f t="shared" si="176"/>
        <v>3.771740555217451E-3</v>
      </c>
      <c r="E475" s="5">
        <f t="shared" si="156"/>
        <v>0</v>
      </c>
      <c r="F475" s="44">
        <v>1906.422</v>
      </c>
      <c r="G475" s="45">
        <v>1906.422</v>
      </c>
      <c r="H475" s="48">
        <v>1262.0899999999999</v>
      </c>
      <c r="I475" s="42">
        <v>11.6</v>
      </c>
      <c r="J475" s="16">
        <f t="shared" si="174"/>
        <v>0.11599999999999999</v>
      </c>
      <c r="K475" s="16">
        <f t="shared" si="157"/>
        <v>2.8287484451574793E-2</v>
      </c>
      <c r="L475" s="51">
        <f>VLOOKUP(A475,LIBOR!$A$3:B2570,2,1)</f>
        <v>4.0425000000000004</v>
      </c>
      <c r="M475">
        <v>102220.38</v>
      </c>
      <c r="N475" s="2">
        <v>102386.72</v>
      </c>
      <c r="O475" s="16">
        <f t="shared" si="177"/>
        <v>5.5993015679924357E-6</v>
      </c>
      <c r="P475" s="16">
        <f t="shared" si="168"/>
        <v>8.7712515548425199E-2</v>
      </c>
      <c r="Q475" s="2">
        <f t="shared" si="154"/>
        <v>11.608000000000001</v>
      </c>
      <c r="R475" s="2">
        <f t="shared" si="155"/>
        <v>11.801000000000002</v>
      </c>
      <c r="S475" s="16">
        <f t="shared" si="169"/>
        <v>-1</v>
      </c>
      <c r="T475" s="16">
        <f t="shared" si="170"/>
        <v>-1</v>
      </c>
      <c r="U475" s="16">
        <f>VLOOKUP(P475,Table!$D$6:$G$15,MATCH(VALUE(T475)&amp;"E",Table!$D$5:$G$5,0),1)*IF(Y475=1,0,1)</f>
        <v>0.97499999999999998</v>
      </c>
      <c r="V475" s="16">
        <f t="shared" si="171"/>
        <v>2.5000000000000022E-2</v>
      </c>
      <c r="W475" s="16">
        <f t="shared" si="160"/>
        <v>94667.992675259098</v>
      </c>
      <c r="X475" s="16">
        <f t="shared" si="172"/>
        <v>-2.6723731237613402E-3</v>
      </c>
      <c r="Y475" s="16">
        <f t="shared" si="161"/>
        <v>0</v>
      </c>
      <c r="Z475" s="16">
        <f t="shared" si="173"/>
        <v>0</v>
      </c>
      <c r="AA475" s="16">
        <f t="shared" si="158"/>
        <v>0</v>
      </c>
      <c r="AB475" s="2">
        <f t="shared" si="162"/>
        <v>100155.40506403409</v>
      </c>
      <c r="AE475" s="16" t="str">
        <f t="shared" si="159"/>
        <v/>
      </c>
      <c r="AG475" s="16">
        <f t="shared" si="165"/>
        <v>53.880777916400334</v>
      </c>
      <c r="AH475" s="24">
        <f t="shared" si="163"/>
        <v>56.471887074706942</v>
      </c>
      <c r="AL475" s="2">
        <f t="shared" si="166"/>
        <v>58.471068427244184</v>
      </c>
      <c r="AM475" s="27">
        <f t="shared" si="167"/>
        <v>-3.4190949580899743E-2</v>
      </c>
      <c r="AN475" s="35">
        <v>0</v>
      </c>
      <c r="AP475" s="2" t="str">
        <f t="shared" si="164"/>
        <v/>
      </c>
    </row>
    <row r="476" spans="1:42" x14ac:dyDescent="0.25">
      <c r="A476" s="49">
        <v>38692</v>
      </c>
      <c r="B476" s="47">
        <v>1263.7</v>
      </c>
      <c r="C476" s="27">
        <f t="shared" si="175"/>
        <v>1.2756617990794528E-3</v>
      </c>
      <c r="D476" s="27">
        <f t="shared" si="176"/>
        <v>5.0314972758053189E-3</v>
      </c>
      <c r="E476" s="5">
        <f t="shared" si="156"/>
        <v>0</v>
      </c>
      <c r="F476" s="44">
        <v>1908.8879999999999</v>
      </c>
      <c r="G476" s="45">
        <v>1908.8879999999999</v>
      </c>
      <c r="H476" s="48">
        <v>1263.7</v>
      </c>
      <c r="I476" s="42">
        <v>11.52</v>
      </c>
      <c r="J476" s="16">
        <f t="shared" si="174"/>
        <v>0.1152</v>
      </c>
      <c r="K476" s="16">
        <f t="shared" si="157"/>
        <v>3.3783220232570035E-2</v>
      </c>
      <c r="L476" s="51">
        <f>VLOOKUP(A476,LIBOR!$A$3:B2571,2,1)</f>
        <v>4.0437500000000002</v>
      </c>
      <c r="M476">
        <v>102160.5</v>
      </c>
      <c r="N476" s="2">
        <v>102315.51</v>
      </c>
      <c r="O476" s="16">
        <f t="shared" si="177"/>
        <v>1.6252395492255534E-6</v>
      </c>
      <c r="P476" s="16">
        <f t="shared" si="168"/>
        <v>8.1416779767429961E-2</v>
      </c>
      <c r="Q476" s="2">
        <f t="shared" ref="Q476:Q539" si="178">SUM($I471:$I475)/5</f>
        <v>11.56</v>
      </c>
      <c r="R476" s="2">
        <f t="shared" ref="R476:R539" si="179">SUM($I456:$I475)/20</f>
        <v>11.7225</v>
      </c>
      <c r="S476" s="16">
        <f t="shared" si="169"/>
        <v>-1</v>
      </c>
      <c r="T476" s="16">
        <f t="shared" si="170"/>
        <v>-1</v>
      </c>
      <c r="U476" s="16">
        <f>VLOOKUP(P476,Table!$D$6:$G$15,MATCH(VALUE(T476)&amp;"E",Table!$D$5:$G$5,0),1)*IF(Y476=1,0,1)</f>
        <v>0.97499999999999998</v>
      </c>
      <c r="V476" s="16">
        <f t="shared" si="171"/>
        <v>2.5000000000000022E-2</v>
      </c>
      <c r="W476" s="16">
        <f t="shared" si="160"/>
        <v>94784.09186800383</v>
      </c>
      <c r="X476" s="16">
        <f t="shared" si="172"/>
        <v>3.1212663862782986E-3</v>
      </c>
      <c r="Y476" s="16">
        <f t="shared" si="161"/>
        <v>0</v>
      </c>
      <c r="Z476" s="16">
        <f t="shared" si="173"/>
        <v>0</v>
      </c>
      <c r="AA476" s="16">
        <f t="shared" si="158"/>
        <v>0</v>
      </c>
      <c r="AB476" s="2">
        <f t="shared" si="162"/>
        <v>100280.25275616649</v>
      </c>
      <c r="AE476" s="16" t="str">
        <f t="shared" si="159"/>
        <v/>
      </c>
      <c r="AG476" s="16">
        <f t="shared" si="165"/>
        <v>53.947942447050082</v>
      </c>
      <c r="AH476" s="24">
        <f t="shared" si="163"/>
        <v>56.54080987745813</v>
      </c>
      <c r="AL476" s="2">
        <f t="shared" si="166"/>
        <v>58.471068427244184</v>
      </c>
      <c r="AM476" s="27">
        <f t="shared" si="167"/>
        <v>-3.3012199053415348E-2</v>
      </c>
      <c r="AN476" s="35">
        <v>0</v>
      </c>
      <c r="AP476" s="2" t="str">
        <f t="shared" si="164"/>
        <v/>
      </c>
    </row>
    <row r="477" spans="1:42" x14ac:dyDescent="0.25">
      <c r="A477" s="49">
        <v>38693</v>
      </c>
      <c r="B477" s="47">
        <v>1257.3699999999999</v>
      </c>
      <c r="C477" s="27">
        <f t="shared" si="175"/>
        <v>-5.0091002611380997E-3</v>
      </c>
      <c r="D477" s="27">
        <f t="shared" si="176"/>
        <v>6.3843272242928295E-3</v>
      </c>
      <c r="E477" s="5">
        <f t="shared" si="156"/>
        <v>0</v>
      </c>
      <c r="F477" s="44">
        <v>1899.693</v>
      </c>
      <c r="G477" s="45">
        <v>1899.693</v>
      </c>
      <c r="H477" s="48">
        <v>1257.3699999999999</v>
      </c>
      <c r="I477" s="42">
        <v>12.18</v>
      </c>
      <c r="J477" s="16">
        <f t="shared" si="174"/>
        <v>0.12179999999999999</v>
      </c>
      <c r="K477" s="16">
        <f t="shared" si="157"/>
        <v>4.1550957158100324E-2</v>
      </c>
      <c r="L477" s="51">
        <f>VLOOKUP(A477,LIBOR!$A$3:B2572,2,1)</f>
        <v>4.0418799999999999</v>
      </c>
      <c r="M477">
        <v>102858.51</v>
      </c>
      <c r="N477" s="2">
        <v>103003.36</v>
      </c>
      <c r="O477" s="16">
        <f t="shared" si="177"/>
        <v>2.521734892774476E-5</v>
      </c>
      <c r="P477" s="16">
        <f t="shared" si="168"/>
        <v>8.0249042841899668E-2</v>
      </c>
      <c r="Q477" s="2">
        <f t="shared" si="178"/>
        <v>11.486000000000001</v>
      </c>
      <c r="R477" s="2">
        <f t="shared" si="179"/>
        <v>11.6435</v>
      </c>
      <c r="S477" s="16">
        <f t="shared" si="169"/>
        <v>-1</v>
      </c>
      <c r="T477" s="16">
        <f t="shared" si="170"/>
        <v>-1</v>
      </c>
      <c r="U477" s="16">
        <f>VLOOKUP(P477,Table!$D$6:$G$15,MATCH(VALUE(T477)&amp;"E",Table!$D$5:$G$5,0),1)*IF(Y477=1,0,1)</f>
        <v>0.97499999999999998</v>
      </c>
      <c r="V477" s="16">
        <f t="shared" si="171"/>
        <v>2.5000000000000022E-2</v>
      </c>
      <c r="W477" s="16">
        <f t="shared" si="160"/>
        <v>94337.108862660578</v>
      </c>
      <c r="X477" s="16">
        <f t="shared" si="172"/>
        <v>4.3402714346858495E-3</v>
      </c>
      <c r="Y477" s="16">
        <f t="shared" si="161"/>
        <v>0</v>
      </c>
      <c r="Z477" s="16">
        <f t="shared" si="173"/>
        <v>0</v>
      </c>
      <c r="AA477" s="16">
        <f t="shared" si="158"/>
        <v>0</v>
      </c>
      <c r="AB477" s="2">
        <f t="shared" si="162"/>
        <v>99826.413922354841</v>
      </c>
      <c r="AE477" s="16" t="str">
        <f t="shared" si="159"/>
        <v/>
      </c>
      <c r="AG477" s="16">
        <f t="shared" si="165"/>
        <v>53.703789978206196</v>
      </c>
      <c r="AH477" s="24">
        <f t="shared" si="163"/>
        <v>56.283457905666793</v>
      </c>
      <c r="AL477" s="2">
        <f t="shared" si="166"/>
        <v>58.471068427244184</v>
      </c>
      <c r="AM477" s="27">
        <f t="shared" si="167"/>
        <v>-3.7413554778795377E-2</v>
      </c>
      <c r="AN477" s="35">
        <v>0</v>
      </c>
      <c r="AP477" s="2" t="str">
        <f t="shared" si="164"/>
        <v/>
      </c>
    </row>
    <row r="478" spans="1:42" x14ac:dyDescent="0.25">
      <c r="A478" s="49">
        <v>38694</v>
      </c>
      <c r="B478" s="47">
        <v>1255.8399999999999</v>
      </c>
      <c r="C478" s="27">
        <f t="shared" si="175"/>
        <v>-1.2168255962843322E-3</v>
      </c>
      <c r="D478" s="27">
        <f t="shared" si="176"/>
        <v>-6.9895557078433201E-3</v>
      </c>
      <c r="E478" s="5">
        <f t="shared" si="156"/>
        <v>0</v>
      </c>
      <c r="F478" s="44">
        <v>1897.5709999999999</v>
      </c>
      <c r="G478" s="45">
        <v>1897.5709999999999</v>
      </c>
      <c r="H478" s="48">
        <v>1255.8399999999999</v>
      </c>
      <c r="I478" s="42">
        <v>12.21</v>
      </c>
      <c r="J478" s="16">
        <f t="shared" si="174"/>
        <v>0.12210000000000001</v>
      </c>
      <c r="K478" s="16">
        <f t="shared" si="157"/>
        <v>4.007284393797754E-2</v>
      </c>
      <c r="L478" s="51">
        <f>VLOOKUP(A478,LIBOR!$A$3:B2573,2,1)</f>
        <v>4.1100000000000003</v>
      </c>
      <c r="M478">
        <v>102763.86</v>
      </c>
      <c r="N478" s="2">
        <v>102897.28</v>
      </c>
      <c r="O478" s="16">
        <f t="shared" si="177"/>
        <v>1.4824682541702405E-6</v>
      </c>
      <c r="P478" s="16">
        <f t="shared" si="168"/>
        <v>8.2027156062022474E-2</v>
      </c>
      <c r="Q478" s="2">
        <f t="shared" si="178"/>
        <v>11.510000000000002</v>
      </c>
      <c r="R478" s="2">
        <f t="shared" si="179"/>
        <v>11.598500000000001</v>
      </c>
      <c r="S478" s="16">
        <f t="shared" si="169"/>
        <v>-1</v>
      </c>
      <c r="T478" s="16">
        <f t="shared" si="170"/>
        <v>-1</v>
      </c>
      <c r="U478" s="16">
        <f>VLOOKUP(P478,Table!$D$6:$G$15,MATCH(VALUE(T478)&amp;"E",Table!$D$5:$G$5,0),1)*IF(Y478=1,0,1)</f>
        <v>0.97499999999999998</v>
      </c>
      <c r="V478" s="16">
        <f t="shared" si="171"/>
        <v>2.5000000000000022E-2</v>
      </c>
      <c r="W478" s="16">
        <f t="shared" si="160"/>
        <v>94222.757976789086</v>
      </c>
      <c r="X478" s="16">
        <f t="shared" si="172"/>
        <v>5.7369892505167996E-3</v>
      </c>
      <c r="Y478" s="16">
        <f t="shared" si="161"/>
        <v>0</v>
      </c>
      <c r="Z478" s="16">
        <f t="shared" si="173"/>
        <v>0</v>
      </c>
      <c r="AA478" s="16">
        <f t="shared" si="158"/>
        <v>0</v>
      </c>
      <c r="AB478" s="2">
        <f t="shared" si="162"/>
        <v>99715.396774732581</v>
      </c>
      <c r="AE478" s="16" t="str">
        <f t="shared" si="159"/>
        <v/>
      </c>
      <c r="AG478" s="16">
        <f t="shared" si="165"/>
        <v>53.644065889704706</v>
      </c>
      <c r="AH478" s="24">
        <f t="shared" si="163"/>
        <v>56.219401680696805</v>
      </c>
      <c r="AL478" s="2">
        <f t="shared" si="166"/>
        <v>58.471068427244184</v>
      </c>
      <c r="AM478" s="27">
        <f t="shared" si="167"/>
        <v>-3.8509074780275987E-2</v>
      </c>
      <c r="AN478" s="35">
        <v>0</v>
      </c>
      <c r="AP478" s="2" t="str">
        <f t="shared" si="164"/>
        <v/>
      </c>
    </row>
    <row r="479" spans="1:42" x14ac:dyDescent="0.25">
      <c r="A479" s="49">
        <v>38695</v>
      </c>
      <c r="B479" s="47">
        <v>1259.3699999999999</v>
      </c>
      <c r="C479" s="27">
        <f t="shared" si="175"/>
        <v>2.8108676264491095E-3</v>
      </c>
      <c r="D479" s="27">
        <f t="shared" si="176"/>
        <v>-4.5028833260033485E-3</v>
      </c>
      <c r="E479" s="5">
        <f t="shared" si="156"/>
        <v>0</v>
      </c>
      <c r="F479" s="44">
        <v>1902.9179999999999</v>
      </c>
      <c r="G479" s="45">
        <v>1902.9179999999999</v>
      </c>
      <c r="H479" s="48">
        <v>1259.3699999999999</v>
      </c>
      <c r="I479" s="42">
        <v>11.69</v>
      </c>
      <c r="J479" s="16">
        <f t="shared" si="174"/>
        <v>0.11689999999999999</v>
      </c>
      <c r="K479" s="16">
        <f t="shared" si="157"/>
        <v>3.5103272920011711E-2</v>
      </c>
      <c r="L479" s="51">
        <f>VLOOKUP(A479,LIBOR!$A$3:B2574,2,1)</f>
        <v>4.1749999999999998</v>
      </c>
      <c r="M479">
        <v>102091.85</v>
      </c>
      <c r="N479" s="2">
        <v>102213.11</v>
      </c>
      <c r="O479" s="16">
        <f t="shared" si="177"/>
        <v>7.8788252909422732E-6</v>
      </c>
      <c r="P479" s="16">
        <f t="shared" si="168"/>
        <v>8.179672707998828E-2</v>
      </c>
      <c r="Q479" s="2">
        <f t="shared" si="178"/>
        <v>11.703999999999999</v>
      </c>
      <c r="R479" s="2">
        <f t="shared" si="179"/>
        <v>11.569000000000001</v>
      </c>
      <c r="S479" s="16">
        <f t="shared" si="169"/>
        <v>1</v>
      </c>
      <c r="T479" s="16">
        <f t="shared" si="170"/>
        <v>0</v>
      </c>
      <c r="U479" s="16">
        <f>VLOOKUP(P479,Table!$D$6:$G$15,MATCH(VALUE(T479)&amp;"E",Table!$D$5:$G$5,0),1)*IF(Y479=1,0,1)</f>
        <v>0.97499999999999998</v>
      </c>
      <c r="V479" s="16">
        <f t="shared" si="171"/>
        <v>2.5000000000000022E-2</v>
      </c>
      <c r="W479" s="16">
        <f t="shared" si="160"/>
        <v>94465.322169396677</v>
      </c>
      <c r="X479" s="16">
        <f t="shared" si="172"/>
        <v>-6.9809045100186484E-3</v>
      </c>
      <c r="Y479" s="16">
        <f t="shared" si="161"/>
        <v>0</v>
      </c>
      <c r="Z479" s="16">
        <f t="shared" si="173"/>
        <v>0</v>
      </c>
      <c r="AA479" s="16">
        <f t="shared" si="158"/>
        <v>0</v>
      </c>
      <c r="AB479" s="2">
        <f t="shared" si="162"/>
        <v>99973.049745687516</v>
      </c>
      <c r="AE479" s="16" t="str">
        <f t="shared" si="159"/>
        <v/>
      </c>
      <c r="AG479" s="16">
        <f t="shared" si="165"/>
        <v>53.782675907792573</v>
      </c>
      <c r="AH479" s="24">
        <f t="shared" si="163"/>
        <v>56.363199040952232</v>
      </c>
      <c r="AL479" s="2">
        <f t="shared" si="166"/>
        <v>58.471068427244184</v>
      </c>
      <c r="AM479" s="27">
        <f t="shared" si="167"/>
        <v>-3.6049783987012085E-2</v>
      </c>
      <c r="AN479" s="35">
        <v>0</v>
      </c>
      <c r="AP479" s="2" t="str">
        <f t="shared" si="164"/>
        <v/>
      </c>
    </row>
    <row r="480" spans="1:42" x14ac:dyDescent="0.25">
      <c r="A480" s="49">
        <v>38698</v>
      </c>
      <c r="B480" s="47">
        <v>1260.43</v>
      </c>
      <c r="C480" s="27">
        <f t="shared" si="175"/>
        <v>8.416906866133278E-4</v>
      </c>
      <c r="D480" s="27">
        <f t="shared" si="176"/>
        <v>-1.2977057452805418E-3</v>
      </c>
      <c r="E480" s="5">
        <f t="shared" si="156"/>
        <v>0</v>
      </c>
      <c r="F480" s="44">
        <v>1904.5909999999999</v>
      </c>
      <c r="G480" s="45">
        <v>1904.5909999999999</v>
      </c>
      <c r="H480" s="48">
        <v>1260.43</v>
      </c>
      <c r="I480" s="42">
        <v>11.47</v>
      </c>
      <c r="J480" s="16">
        <f t="shared" si="174"/>
        <v>0.11470000000000001</v>
      </c>
      <c r="K480" s="16">
        <f t="shared" si="157"/>
        <v>3.3188905626087728E-2</v>
      </c>
      <c r="L480" s="51">
        <f>VLOOKUP(A480,LIBOR!$A$3:B2575,2,1)</f>
        <v>4.2531299999999996</v>
      </c>
      <c r="M480">
        <v>102258.92</v>
      </c>
      <c r="N480" s="2">
        <v>102346.73</v>
      </c>
      <c r="O480" s="16">
        <f t="shared" si="177"/>
        <v>7.0784738159384607E-7</v>
      </c>
      <c r="P480" s="16">
        <f t="shared" si="168"/>
        <v>8.1511094373912282E-2</v>
      </c>
      <c r="Q480" s="2">
        <f t="shared" si="178"/>
        <v>11.84</v>
      </c>
      <c r="R480" s="2">
        <f t="shared" si="179"/>
        <v>11.558500000000002</v>
      </c>
      <c r="S480" s="16">
        <f t="shared" si="169"/>
        <v>1</v>
      </c>
      <c r="T480" s="16">
        <f t="shared" si="170"/>
        <v>0</v>
      </c>
      <c r="U480" s="16">
        <f>VLOOKUP(P480,Table!$D$6:$G$15,MATCH(VALUE(T480)&amp;"E",Table!$D$5:$G$5,0),1)*IF(Y480=1,0,1)</f>
        <v>0.97499999999999998</v>
      </c>
      <c r="V480" s="16">
        <f t="shared" si="171"/>
        <v>2.5000000000000022E-2</v>
      </c>
      <c r="W480" s="16">
        <f t="shared" si="160"/>
        <v>94545.932275713436</v>
      </c>
      <c r="X480" s="16">
        <f t="shared" si="172"/>
        <v>-4.40368181941031E-3</v>
      </c>
      <c r="Y480" s="16">
        <f t="shared" si="161"/>
        <v>0</v>
      </c>
      <c r="Z480" s="16">
        <f t="shared" si="173"/>
        <v>0</v>
      </c>
      <c r="AA480" s="16">
        <f t="shared" si="158"/>
        <v>0</v>
      </c>
      <c r="AB480" s="2">
        <f t="shared" si="162"/>
        <v>100062.83637874719</v>
      </c>
      <c r="AE480" s="16" t="str">
        <f t="shared" si="159"/>
        <v/>
      </c>
      <c r="AG480" s="16">
        <f t="shared" si="165"/>
        <v>53.830978579352397</v>
      </c>
      <c r="AH480" s="24">
        <f t="shared" si="163"/>
        <v>56.409414501934535</v>
      </c>
      <c r="AL480" s="2">
        <f t="shared" si="166"/>
        <v>58.471068427244184</v>
      </c>
      <c r="AM480" s="27">
        <f t="shared" si="167"/>
        <v>-3.5259385209883365E-2</v>
      </c>
      <c r="AN480" s="35">
        <v>0</v>
      </c>
      <c r="AP480" s="2" t="str">
        <f t="shared" si="164"/>
        <v/>
      </c>
    </row>
    <row r="481" spans="1:42" x14ac:dyDescent="0.25">
      <c r="A481" s="49">
        <v>38699</v>
      </c>
      <c r="B481" s="47">
        <v>1267.43</v>
      </c>
      <c r="C481" s="27">
        <f t="shared" si="175"/>
        <v>5.5536602588006634E-3</v>
      </c>
      <c r="D481" s="27">
        <f t="shared" si="176"/>
        <v>2.9802927144406688E-3</v>
      </c>
      <c r="E481" s="5">
        <f t="shared" si="156"/>
        <v>0</v>
      </c>
      <c r="F481" s="44">
        <v>1915.297</v>
      </c>
      <c r="G481" s="45">
        <v>1915.297</v>
      </c>
      <c r="H481" s="48">
        <v>1267.43</v>
      </c>
      <c r="I481" s="42">
        <v>11.11</v>
      </c>
      <c r="J481" s="16">
        <f t="shared" si="174"/>
        <v>0.11109999999999999</v>
      </c>
      <c r="K481" s="16">
        <f t="shared" si="157"/>
        <v>2.9739764154604831E-2</v>
      </c>
      <c r="L481" s="51">
        <f>VLOOKUP(A481,LIBOR!$A$3:B2576,2,1)</f>
        <v>4.2668799999999996</v>
      </c>
      <c r="M481">
        <v>101905.61</v>
      </c>
      <c r="N481" s="2">
        <v>101982.21</v>
      </c>
      <c r="O481" s="16">
        <f t="shared" si="177"/>
        <v>3.0672717580729233E-5</v>
      </c>
      <c r="P481" s="16">
        <f t="shared" si="168"/>
        <v>8.136023584539516E-2</v>
      </c>
      <c r="Q481" s="2">
        <f t="shared" si="178"/>
        <v>11.813999999999998</v>
      </c>
      <c r="R481" s="2">
        <f t="shared" si="179"/>
        <v>11.5505</v>
      </c>
      <c r="S481" s="16">
        <f t="shared" si="169"/>
        <v>1</v>
      </c>
      <c r="T481" s="16">
        <f t="shared" si="170"/>
        <v>0</v>
      </c>
      <c r="U481" s="16">
        <f>VLOOKUP(P481,Table!$D$6:$G$15,MATCH(VALUE(T481)&amp;"E",Table!$D$5:$G$5,0),1)*IF(Y481=1,0,1)</f>
        <v>0.97499999999999998</v>
      </c>
      <c r="V481" s="16">
        <f t="shared" si="171"/>
        <v>2.5000000000000022E-2</v>
      </c>
      <c r="W481" s="16">
        <f t="shared" si="160"/>
        <v>95049.462949380482</v>
      </c>
      <c r="X481" s="16">
        <f t="shared" si="172"/>
        <v>-1.2893523576058552E-3</v>
      </c>
      <c r="Y481" s="16">
        <f t="shared" si="161"/>
        <v>0</v>
      </c>
      <c r="Z481" s="16">
        <f t="shared" si="173"/>
        <v>0</v>
      </c>
      <c r="AA481" s="16">
        <f t="shared" si="158"/>
        <v>0</v>
      </c>
      <c r="AB481" s="2">
        <f t="shared" si="162"/>
        <v>100602.60025095798</v>
      </c>
      <c r="AE481" s="16" t="str">
        <f t="shared" si="159"/>
        <v/>
      </c>
      <c r="AG481" s="16">
        <f t="shared" si="165"/>
        <v>54.121356290942622</v>
      </c>
      <c r="AH481" s="24">
        <f t="shared" si="163"/>
        <v>56.712224829338872</v>
      </c>
      <c r="AL481" s="2">
        <f t="shared" si="166"/>
        <v>58.471068427244184</v>
      </c>
      <c r="AM481" s="27">
        <f t="shared" si="167"/>
        <v>-3.0080579083206715E-2</v>
      </c>
      <c r="AN481" s="35">
        <v>0</v>
      </c>
      <c r="AP481" s="2" t="str">
        <f t="shared" si="164"/>
        <v/>
      </c>
    </row>
    <row r="482" spans="1:42" x14ac:dyDescent="0.25">
      <c r="A482" s="49">
        <v>38700</v>
      </c>
      <c r="B482" s="47">
        <v>1272.74</v>
      </c>
      <c r="C482" s="27">
        <f t="shared" si="175"/>
        <v>4.1895804896523448E-3</v>
      </c>
      <c r="D482" s="27">
        <f t="shared" si="176"/>
        <v>1.2178973465231113E-2</v>
      </c>
      <c r="E482" s="5">
        <f t="shared" si="156"/>
        <v>0</v>
      </c>
      <c r="F482" s="44">
        <v>1923.4349999999999</v>
      </c>
      <c r="G482" s="45">
        <v>1923.4349999999999</v>
      </c>
      <c r="H482" s="48">
        <v>1272.74</v>
      </c>
      <c r="I482" s="42">
        <v>10.48</v>
      </c>
      <c r="J482" s="16">
        <f t="shared" si="174"/>
        <v>0.1048</v>
      </c>
      <c r="K482" s="16">
        <f t="shared" si="157"/>
        <v>2.6311095091901604E-2</v>
      </c>
      <c r="L482" s="51">
        <f>VLOOKUP(A482,LIBOR!$A$3:B2577,2,1)</f>
        <v>4.2687499999999998</v>
      </c>
      <c r="M482">
        <v>100699.33</v>
      </c>
      <c r="N482" s="2">
        <v>100764.15</v>
      </c>
      <c r="O482" s="16">
        <f t="shared" si="177"/>
        <v>1.7479328060202505E-5</v>
      </c>
      <c r="P482" s="16">
        <f t="shared" si="168"/>
        <v>7.84889049080984E-2</v>
      </c>
      <c r="Q482" s="2">
        <f t="shared" si="178"/>
        <v>11.731999999999999</v>
      </c>
      <c r="R482" s="2">
        <f t="shared" si="179"/>
        <v>11.497</v>
      </c>
      <c r="S482" s="16">
        <f t="shared" si="169"/>
        <v>1</v>
      </c>
      <c r="T482" s="16">
        <f t="shared" si="170"/>
        <v>0</v>
      </c>
      <c r="U482" s="16">
        <f>VLOOKUP(P482,Table!$D$6:$G$15,MATCH(VALUE(T482)&amp;"E",Table!$D$5:$G$5,0),1)*IF(Y482=1,0,1)</f>
        <v>0.97499999999999998</v>
      </c>
      <c r="V482" s="16">
        <f t="shared" si="171"/>
        <v>2.5000000000000022E-2</v>
      </c>
      <c r="W482" s="16">
        <f t="shared" si="160"/>
        <v>95409.343482416502</v>
      </c>
      <c r="X482" s="16">
        <f t="shared" si="172"/>
        <v>2.7997428275854386E-3</v>
      </c>
      <c r="Y482" s="16">
        <f t="shared" si="161"/>
        <v>0</v>
      </c>
      <c r="Z482" s="16">
        <f t="shared" si="173"/>
        <v>0</v>
      </c>
      <c r="AA482" s="16">
        <f t="shared" si="158"/>
        <v>0</v>
      </c>
      <c r="AB482" s="2">
        <f t="shared" si="162"/>
        <v>100989.59782359381</v>
      </c>
      <c r="AE482" s="16" t="str">
        <f t="shared" si="159"/>
        <v/>
      </c>
      <c r="AG482" s="16">
        <f t="shared" si="165"/>
        <v>54.329550049951891</v>
      </c>
      <c r="AH482" s="24">
        <f t="shared" si="163"/>
        <v>56.928903378557187</v>
      </c>
      <c r="AL482" s="2">
        <f t="shared" si="166"/>
        <v>58.471068427244184</v>
      </c>
      <c r="AM482" s="27">
        <f t="shared" si="167"/>
        <v>-2.6374839560284746E-2</v>
      </c>
      <c r="AN482" s="35">
        <v>0</v>
      </c>
      <c r="AP482" s="2" t="str">
        <f t="shared" si="164"/>
        <v/>
      </c>
    </row>
    <row r="483" spans="1:42" x14ac:dyDescent="0.25">
      <c r="A483" s="49">
        <v>38701</v>
      </c>
      <c r="B483" s="47">
        <v>1270.94</v>
      </c>
      <c r="C483" s="27">
        <f t="shared" si="175"/>
        <v>-1.414271571569925E-3</v>
      </c>
      <c r="D483" s="27">
        <f t="shared" si="176"/>
        <v>1.198152748994552E-2</v>
      </c>
      <c r="E483" s="5">
        <f t="shared" si="156"/>
        <v>0</v>
      </c>
      <c r="F483" s="44">
        <v>1920.848</v>
      </c>
      <c r="G483" s="45">
        <v>1920.848</v>
      </c>
      <c r="H483" s="48">
        <v>1270.94</v>
      </c>
      <c r="I483" s="42">
        <v>10.73</v>
      </c>
      <c r="J483" s="16">
        <f t="shared" si="174"/>
        <v>0.10730000000000001</v>
      </c>
      <c r="K483" s="16">
        <f t="shared" si="157"/>
        <v>2.8216632225630367E-2</v>
      </c>
      <c r="L483" s="51">
        <f>VLOOKUP(A483,LIBOR!$A$3:B2578,2,1)</f>
        <v>4.3531300000000002</v>
      </c>
      <c r="M483">
        <v>100324.88</v>
      </c>
      <c r="N483" s="2">
        <v>100378.72</v>
      </c>
      <c r="O483" s="16">
        <f t="shared" si="177"/>
        <v>2.0029965253344909E-6</v>
      </c>
      <c r="P483" s="16">
        <f t="shared" si="168"/>
        <v>7.9083367774369639E-2</v>
      </c>
      <c r="Q483" s="2">
        <f t="shared" si="178"/>
        <v>11.391999999999999</v>
      </c>
      <c r="R483" s="2">
        <f t="shared" si="179"/>
        <v>11.409499999999998</v>
      </c>
      <c r="S483" s="16">
        <f t="shared" si="169"/>
        <v>-1</v>
      </c>
      <c r="T483" s="16">
        <f t="shared" si="170"/>
        <v>0</v>
      </c>
      <c r="U483" s="16">
        <f>VLOOKUP(P483,Table!$D$6:$G$15,MATCH(VALUE(T483)&amp;"E",Table!$D$5:$G$5,0),1)*IF(Y483=1,0,1)</f>
        <v>0.97499999999999998</v>
      </c>
      <c r="V483" s="16">
        <f t="shared" si="171"/>
        <v>2.5000000000000022E-2</v>
      </c>
      <c r="W483" s="16">
        <f t="shared" si="160"/>
        <v>95268.658441161722</v>
      </c>
      <c r="X483" s="16">
        <f t="shared" si="172"/>
        <v>1.1365989828211909E-2</v>
      </c>
      <c r="Y483" s="16">
        <f t="shared" si="161"/>
        <v>0</v>
      </c>
      <c r="Z483" s="16">
        <f t="shared" si="173"/>
        <v>0</v>
      </c>
      <c r="AA483" s="16">
        <f t="shared" si="158"/>
        <v>0</v>
      </c>
      <c r="AB483" s="2">
        <f t="shared" si="162"/>
        <v>100847.77538344168</v>
      </c>
      <c r="AE483" s="16" t="str">
        <f t="shared" si="159"/>
        <v/>
      </c>
      <c r="AG483" s="16">
        <f t="shared" si="165"/>
        <v>54.253253584508876</v>
      </c>
      <c r="AH483" s="24">
        <f t="shared" si="163"/>
        <v>56.84747694012988</v>
      </c>
      <c r="AL483" s="2">
        <f t="shared" si="166"/>
        <v>58.471068427244184</v>
      </c>
      <c r="AM483" s="27">
        <f t="shared" si="167"/>
        <v>-2.7767433207322778E-2</v>
      </c>
      <c r="AN483" s="35">
        <v>0</v>
      </c>
      <c r="AP483" s="2" t="str">
        <f t="shared" si="164"/>
        <v/>
      </c>
    </row>
    <row r="484" spans="1:42" x14ac:dyDescent="0.25">
      <c r="A484" s="49">
        <v>38702</v>
      </c>
      <c r="B484" s="47">
        <v>1267.32</v>
      </c>
      <c r="C484" s="27">
        <f t="shared" si="175"/>
        <v>-2.8482855209530644E-3</v>
      </c>
      <c r="D484" s="27">
        <f t="shared" si="176"/>
        <v>6.3223743425433465E-3</v>
      </c>
      <c r="E484" s="5">
        <f t="shared" si="156"/>
        <v>0</v>
      </c>
      <c r="F484" s="44">
        <v>1915.402</v>
      </c>
      <c r="G484" s="45">
        <v>1915.402</v>
      </c>
      <c r="H484" s="48">
        <v>1267.32</v>
      </c>
      <c r="I484" s="42">
        <v>10.68</v>
      </c>
      <c r="J484" s="16">
        <f t="shared" si="174"/>
        <v>0.10679999999999999</v>
      </c>
      <c r="K484" s="16">
        <f t="shared" si="157"/>
        <v>2.7615451846061262E-2</v>
      </c>
      <c r="L484" s="51">
        <f>VLOOKUP(A484,LIBOR!$A$3:B2579,2,1)</f>
        <v>4.2837500000000004</v>
      </c>
      <c r="M484">
        <v>101326.06</v>
      </c>
      <c r="N484" s="2">
        <v>101369.73</v>
      </c>
      <c r="O484" s="16">
        <f t="shared" si="177"/>
        <v>8.1358982697523472E-6</v>
      </c>
      <c r="P484" s="16">
        <f t="shared" si="168"/>
        <v>7.918454815393873E-2</v>
      </c>
      <c r="Q484" s="2">
        <f t="shared" si="178"/>
        <v>11.096</v>
      </c>
      <c r="R484" s="2">
        <f t="shared" si="179"/>
        <v>11.333000000000002</v>
      </c>
      <c r="S484" s="16">
        <f t="shared" si="169"/>
        <v>-1</v>
      </c>
      <c r="T484" s="16">
        <f t="shared" si="170"/>
        <v>0</v>
      </c>
      <c r="U484" s="16">
        <f>VLOOKUP(P484,Table!$D$6:$G$15,MATCH(VALUE(T484)&amp;"E",Table!$D$5:$G$5,0),1)*IF(Y484=1,0,1)</f>
        <v>0.97499999999999998</v>
      </c>
      <c r="V484" s="16">
        <f t="shared" si="171"/>
        <v>2.5000000000000022E-2</v>
      </c>
      <c r="W484" s="16">
        <f t="shared" si="160"/>
        <v>95027.603905328535</v>
      </c>
      <c r="X484" s="16">
        <f t="shared" si="172"/>
        <v>1.1100295584961284E-2</v>
      </c>
      <c r="Y484" s="16">
        <f t="shared" si="161"/>
        <v>0</v>
      </c>
      <c r="Z484" s="16">
        <f t="shared" si="173"/>
        <v>0</v>
      </c>
      <c r="AA484" s="16">
        <f t="shared" si="158"/>
        <v>0</v>
      </c>
      <c r="AB484" s="2">
        <f t="shared" si="162"/>
        <v>100594.15921378085</v>
      </c>
      <c r="AE484" s="16" t="str">
        <f t="shared" si="159"/>
        <v/>
      </c>
      <c r="AG484" s="16">
        <f t="shared" si="165"/>
        <v>54.116815251452699</v>
      </c>
      <c r="AH484" s="24">
        <f t="shared" si="163"/>
        <v>56.703038675619332</v>
      </c>
      <c r="AL484" s="2">
        <f t="shared" si="166"/>
        <v>58.471068427244184</v>
      </c>
      <c r="AM484" s="27">
        <f t="shared" si="167"/>
        <v>-3.0237685049740781E-2</v>
      </c>
      <c r="AN484" s="35">
        <v>0</v>
      </c>
      <c r="AP484" s="2" t="str">
        <f t="shared" si="164"/>
        <v/>
      </c>
    </row>
    <row r="485" spans="1:42" x14ac:dyDescent="0.25">
      <c r="A485" s="49">
        <v>38705</v>
      </c>
      <c r="B485" s="47">
        <v>1259.92</v>
      </c>
      <c r="C485" s="27">
        <f t="shared" si="175"/>
        <v>-5.8390935201841909E-3</v>
      </c>
      <c r="D485" s="27">
        <f t="shared" si="176"/>
        <v>-3.5840986425417221E-4</v>
      </c>
      <c r="E485" s="5">
        <f t="shared" si="156"/>
        <v>0</v>
      </c>
      <c r="F485" s="44">
        <v>1904.2139999999999</v>
      </c>
      <c r="G485" s="45">
        <v>1904.2139999999999</v>
      </c>
      <c r="H485" s="48">
        <v>1259.92</v>
      </c>
      <c r="I485" s="42">
        <v>11.38</v>
      </c>
      <c r="J485" s="16">
        <f t="shared" si="174"/>
        <v>0.11380000000000001</v>
      </c>
      <c r="K485" s="16">
        <f t="shared" si="157"/>
        <v>3.5104746204573961E-2</v>
      </c>
      <c r="L485" s="51">
        <f>VLOOKUP(A485,LIBOR!$A$3:B2580,2,1)</f>
        <v>4.2824999999999998</v>
      </c>
      <c r="M485">
        <v>101012.13</v>
      </c>
      <c r="N485" s="2">
        <v>101023.23</v>
      </c>
      <c r="O485" s="16">
        <f t="shared" si="177"/>
        <v>3.4295168391970536E-5</v>
      </c>
      <c r="P485" s="16">
        <f t="shared" si="168"/>
        <v>7.8695253795426051E-2</v>
      </c>
      <c r="Q485" s="2">
        <f t="shared" si="178"/>
        <v>10.894000000000002</v>
      </c>
      <c r="R485" s="2">
        <f t="shared" si="179"/>
        <v>11.304499999999999</v>
      </c>
      <c r="S485" s="16">
        <f t="shared" si="169"/>
        <v>-1</v>
      </c>
      <c r="T485" s="16">
        <f t="shared" si="170"/>
        <v>0</v>
      </c>
      <c r="U485" s="16">
        <f>VLOOKUP(P485,Table!$D$6:$G$15,MATCH(VALUE(T485)&amp;"E",Table!$D$5:$G$5,0),1)*IF(Y485=1,0,1)</f>
        <v>0.97499999999999998</v>
      </c>
      <c r="V485" s="16">
        <f t="shared" si="171"/>
        <v>2.5000000000000022E-2</v>
      </c>
      <c r="W485" s="16">
        <f t="shared" si="160"/>
        <v>94478.480179021222</v>
      </c>
      <c r="X485" s="16">
        <f t="shared" si="172"/>
        <v>5.9522555263566979E-3</v>
      </c>
      <c r="Y485" s="16">
        <f t="shared" si="161"/>
        <v>0</v>
      </c>
      <c r="Z485" s="16">
        <f t="shared" si="173"/>
        <v>0</v>
      </c>
      <c r="AA485" s="16">
        <f t="shared" si="158"/>
        <v>0</v>
      </c>
      <c r="AB485" s="2">
        <f t="shared" si="162"/>
        <v>100013.47942060874</v>
      </c>
      <c r="AE485" s="16" t="str">
        <f t="shared" si="159"/>
        <v/>
      </c>
      <c r="AG485" s="16">
        <f t="shared" si="165"/>
        <v>53.804425930512465</v>
      </c>
      <c r="AH485" s="24">
        <f t="shared" si="163"/>
        <v>56.37131855448844</v>
      </c>
      <c r="AL485" s="2">
        <f t="shared" si="166"/>
        <v>58.471068427244184</v>
      </c>
      <c r="AM485" s="27">
        <f t="shared" si="167"/>
        <v>-3.5910920207802843E-2</v>
      </c>
      <c r="AN485" s="35">
        <v>0</v>
      </c>
      <c r="AP485" s="2" t="str">
        <f t="shared" si="164"/>
        <v/>
      </c>
    </row>
    <row r="486" spans="1:42" x14ac:dyDescent="0.25">
      <c r="A486" s="49">
        <v>38706</v>
      </c>
      <c r="B486" s="47">
        <v>1259.6199999999999</v>
      </c>
      <c r="C486" s="27">
        <f t="shared" si="175"/>
        <v>-2.3811035621323917E-4</v>
      </c>
      <c r="D486" s="27">
        <f t="shared" si="176"/>
        <v>-6.1501804792680748E-3</v>
      </c>
      <c r="E486" s="5">
        <f t="shared" si="156"/>
        <v>0</v>
      </c>
      <c r="F486" s="44">
        <v>1903.8140000000001</v>
      </c>
      <c r="G486" s="45">
        <v>1903.8140000000001</v>
      </c>
      <c r="H486" s="48">
        <v>1259.6199999999999</v>
      </c>
      <c r="I486" s="42">
        <v>11.19</v>
      </c>
      <c r="J486" s="16">
        <f t="shared" si="174"/>
        <v>0.1119</v>
      </c>
      <c r="K486" s="16">
        <f t="shared" si="157"/>
        <v>3.0973241663566742E-2</v>
      </c>
      <c r="L486" s="51">
        <f>VLOOKUP(A486,LIBOR!$A$3:B2581,2,1)</f>
        <v>4.2850000000000001</v>
      </c>
      <c r="M486">
        <v>100082.01</v>
      </c>
      <c r="N486" s="2">
        <v>100082.02</v>
      </c>
      <c r="O486" s="16">
        <f t="shared" si="177"/>
        <v>5.6710044717005459E-8</v>
      </c>
      <c r="P486" s="16">
        <f t="shared" si="168"/>
        <v>8.0926758336433258E-2</v>
      </c>
      <c r="Q486" s="2">
        <f t="shared" si="178"/>
        <v>10.876000000000001</v>
      </c>
      <c r="R486" s="2">
        <f t="shared" si="179"/>
        <v>11.317499999999999</v>
      </c>
      <c r="S486" s="16">
        <f t="shared" si="169"/>
        <v>-1</v>
      </c>
      <c r="T486" s="16">
        <f t="shared" si="170"/>
        <v>0</v>
      </c>
      <c r="U486" s="16">
        <f>VLOOKUP(P486,Table!$D$6:$G$15,MATCH(VALUE(T486)&amp;"E",Table!$D$5:$G$5,0),1)*IF(Y486=1,0,1)</f>
        <v>0.97499999999999998</v>
      </c>
      <c r="V486" s="16">
        <f t="shared" si="171"/>
        <v>2.5000000000000022E-2</v>
      </c>
      <c r="W486" s="16">
        <f t="shared" si="160"/>
        <v>94434.540429963701</v>
      </c>
      <c r="X486" s="16">
        <f t="shared" si="172"/>
        <v>-7.134320331784183E-4</v>
      </c>
      <c r="Y486" s="16">
        <f t="shared" si="161"/>
        <v>0</v>
      </c>
      <c r="Z486" s="16">
        <f t="shared" si="173"/>
        <v>0</v>
      </c>
      <c r="AA486" s="16">
        <f t="shared" si="158"/>
        <v>0</v>
      </c>
      <c r="AB486" s="2">
        <f t="shared" si="162"/>
        <v>99969.972658014114</v>
      </c>
      <c r="AE486" s="16" t="str">
        <f t="shared" si="159"/>
        <v/>
      </c>
      <c r="AG486" s="16">
        <f t="shared" si="165"/>
        <v>53.781020521570994</v>
      </c>
      <c r="AH486" s="24">
        <f t="shared" si="163"/>
        <v>56.345329963723607</v>
      </c>
      <c r="AL486" s="2">
        <f t="shared" si="166"/>
        <v>58.471068427244184</v>
      </c>
      <c r="AM486" s="27">
        <f t="shared" si="167"/>
        <v>-3.6355389437866092E-2</v>
      </c>
      <c r="AN486" s="35">
        <v>0</v>
      </c>
      <c r="AP486" s="2" t="str">
        <f t="shared" si="164"/>
        <v/>
      </c>
    </row>
    <row r="487" spans="1:42" x14ac:dyDescent="0.25">
      <c r="A487" s="49">
        <v>38707</v>
      </c>
      <c r="B487" s="47">
        <v>1262.79</v>
      </c>
      <c r="C487" s="27">
        <f t="shared" si="175"/>
        <v>2.5166320001270837E-3</v>
      </c>
      <c r="D487" s="27">
        <f t="shared" si="176"/>
        <v>-7.8231289687933359E-3</v>
      </c>
      <c r="E487" s="5">
        <f t="shared" si="156"/>
        <v>0</v>
      </c>
      <c r="F487" s="44">
        <v>1908.645</v>
      </c>
      <c r="G487" s="45">
        <v>1908.645</v>
      </c>
      <c r="H487" s="48">
        <v>1262.79</v>
      </c>
      <c r="I487" s="42">
        <v>10.81</v>
      </c>
      <c r="J487" s="16">
        <f t="shared" si="174"/>
        <v>0.1081</v>
      </c>
      <c r="K487" s="16">
        <f t="shared" si="157"/>
        <v>3.3640417873836773E-2</v>
      </c>
      <c r="L487" s="51">
        <f>VLOOKUP(A487,LIBOR!$A$3:B2582,2,1)</f>
        <v>4.2874999999999996</v>
      </c>
      <c r="M487">
        <v>98756.74</v>
      </c>
      <c r="N487" s="2">
        <v>98745.86</v>
      </c>
      <c r="O487" s="16">
        <f t="shared" si="177"/>
        <v>6.3175343805720122E-6</v>
      </c>
      <c r="P487" s="16">
        <f t="shared" si="168"/>
        <v>7.4459582126163229E-2</v>
      </c>
      <c r="Q487" s="2">
        <f t="shared" si="178"/>
        <v>10.891999999999999</v>
      </c>
      <c r="R487" s="2">
        <f t="shared" si="179"/>
        <v>11.335999999999999</v>
      </c>
      <c r="S487" s="16">
        <f t="shared" si="169"/>
        <v>-1</v>
      </c>
      <c r="T487" s="16">
        <f t="shared" si="170"/>
        <v>0</v>
      </c>
      <c r="U487" s="16">
        <f>VLOOKUP(P487,Table!$D$6:$G$15,MATCH(VALUE(T487)&amp;"E",Table!$D$5:$G$5,0),1)*IF(Y487=1,0,1)</f>
        <v>0.97499999999999998</v>
      </c>
      <c r="V487" s="16">
        <f t="shared" si="171"/>
        <v>2.5000000000000022E-2</v>
      </c>
      <c r="W487" s="16">
        <f t="shared" si="160"/>
        <v>94634.736929717357</v>
      </c>
      <c r="X487" s="16">
        <f t="shared" si="172"/>
        <v>-6.4695001984836908E-3</v>
      </c>
      <c r="Y487" s="16">
        <f t="shared" si="161"/>
        <v>0</v>
      </c>
      <c r="Z487" s="16">
        <f t="shared" si="173"/>
        <v>0</v>
      </c>
      <c r="AA487" s="16">
        <f t="shared" si="158"/>
        <v>0</v>
      </c>
      <c r="AB487" s="2">
        <f t="shared" si="162"/>
        <v>100184.21364295612</v>
      </c>
      <c r="AE487" s="16" t="str">
        <f t="shared" si="159"/>
        <v/>
      </c>
      <c r="AG487" s="16">
        <f t="shared" si="165"/>
        <v>53.896276117840316</v>
      </c>
      <c r="AH487" s="24">
        <f t="shared" si="163"/>
        <v>56.464611346814685</v>
      </c>
      <c r="AL487" s="2">
        <f t="shared" si="166"/>
        <v>58.471068427244184</v>
      </c>
      <c r="AM487" s="27">
        <f t="shared" si="167"/>
        <v>-3.4315382537025818E-2</v>
      </c>
      <c r="AN487" s="35">
        <v>0</v>
      </c>
      <c r="AP487" s="2" t="str">
        <f t="shared" si="164"/>
        <v/>
      </c>
    </row>
    <row r="488" spans="1:42" x14ac:dyDescent="0.25">
      <c r="A488" s="49">
        <v>38708</v>
      </c>
      <c r="B488" s="47">
        <v>1268.1199999999999</v>
      </c>
      <c r="C488" s="27">
        <f t="shared" si="175"/>
        <v>4.2208126450160588E-3</v>
      </c>
      <c r="D488" s="27">
        <f t="shared" si="176"/>
        <v>-2.1880447522073521E-3</v>
      </c>
      <c r="E488" s="5">
        <f t="shared" si="156"/>
        <v>0</v>
      </c>
      <c r="F488" s="44">
        <v>1917.1569999999999</v>
      </c>
      <c r="G488" s="45">
        <v>1917.1569999999999</v>
      </c>
      <c r="H488" s="48">
        <v>1268.1199999999999</v>
      </c>
      <c r="I488" s="42">
        <v>10.29</v>
      </c>
      <c r="J488" s="16">
        <f t="shared" si="174"/>
        <v>0.10289999999999999</v>
      </c>
      <c r="K488" s="16">
        <f t="shared" si="157"/>
        <v>2.9444773548146619E-2</v>
      </c>
      <c r="L488" s="51">
        <f>VLOOKUP(A488,LIBOR!$A$3:B2583,2,1)</f>
        <v>4.2949999999999999</v>
      </c>
      <c r="M488">
        <v>97883.35</v>
      </c>
      <c r="N488" s="2">
        <v>97861.82</v>
      </c>
      <c r="O488" s="16">
        <f t="shared" si="177"/>
        <v>1.774035433502863E-5</v>
      </c>
      <c r="P488" s="16">
        <f t="shared" si="168"/>
        <v>7.3455226451853373E-2</v>
      </c>
      <c r="Q488" s="2">
        <f t="shared" si="178"/>
        <v>10.958</v>
      </c>
      <c r="R488" s="2">
        <f t="shared" si="179"/>
        <v>11.346500000000001</v>
      </c>
      <c r="S488" s="16">
        <f t="shared" si="169"/>
        <v>-1</v>
      </c>
      <c r="T488" s="16">
        <f t="shared" si="170"/>
        <v>0</v>
      </c>
      <c r="U488" s="16">
        <f>VLOOKUP(P488,Table!$D$6:$G$15,MATCH(VALUE(T488)&amp;"E",Table!$D$5:$G$5,0),1)*IF(Y488=1,0,1)</f>
        <v>0.97499999999999998</v>
      </c>
      <c r="V488" s="16">
        <f t="shared" si="171"/>
        <v>2.5000000000000022E-2</v>
      </c>
      <c r="W488" s="16">
        <f t="shared" si="160"/>
        <v>95003.005675793611</v>
      </c>
      <c r="X488" s="16">
        <f t="shared" si="172"/>
        <v>-8.1187703890017726E-3</v>
      </c>
      <c r="Y488" s="16">
        <f t="shared" si="161"/>
        <v>0</v>
      </c>
      <c r="Z488" s="16">
        <f t="shared" si="173"/>
        <v>0</v>
      </c>
      <c r="AA488" s="16">
        <f t="shared" si="158"/>
        <v>0</v>
      </c>
      <c r="AB488" s="2">
        <f t="shared" si="162"/>
        <v>100597.68584634554</v>
      </c>
      <c r="AE488" s="16" t="str">
        <f t="shared" si="159"/>
        <v/>
      </c>
      <c r="AG488" s="16">
        <f t="shared" si="165"/>
        <v>54.118712480123378</v>
      </c>
      <c r="AH488" s="24">
        <f t="shared" si="163"/>
        <v>56.696171842837792</v>
      </c>
      <c r="AL488" s="2">
        <f t="shared" si="166"/>
        <v>58.471068427244184</v>
      </c>
      <c r="AM488" s="27">
        <f t="shared" si="167"/>
        <v>-3.0355124887360363E-2</v>
      </c>
      <c r="AN488" s="35">
        <v>0</v>
      </c>
      <c r="AP488" s="2" t="str">
        <f t="shared" si="164"/>
        <v/>
      </c>
    </row>
    <row r="489" spans="1:42" x14ac:dyDescent="0.25">
      <c r="A489" s="49">
        <v>38709</v>
      </c>
      <c r="B489" s="47">
        <v>1268.6600000000001</v>
      </c>
      <c r="C489" s="27">
        <f t="shared" si="175"/>
        <v>4.2582720878159286E-4</v>
      </c>
      <c r="D489" s="27">
        <f t="shared" si="176"/>
        <v>1.0860679775273052E-3</v>
      </c>
      <c r="E489" s="5">
        <f t="shared" si="156"/>
        <v>0</v>
      </c>
      <c r="F489" s="44">
        <v>1918.2539999999999</v>
      </c>
      <c r="G489" s="45">
        <v>1918.2539999999999</v>
      </c>
      <c r="H489" s="48">
        <v>1268.6600000000001</v>
      </c>
      <c r="I489" s="42">
        <v>10.27</v>
      </c>
      <c r="J489" s="16">
        <f t="shared" si="174"/>
        <v>0.1027</v>
      </c>
      <c r="K489" s="16">
        <f t="shared" si="157"/>
        <v>3.0020805508060147E-2</v>
      </c>
      <c r="L489" s="51">
        <f>VLOOKUP(A489,LIBOR!$A$3:B2584,2,1)</f>
        <v>4.2981299999999996</v>
      </c>
      <c r="M489">
        <v>96078.97</v>
      </c>
      <c r="N489" s="2">
        <v>96047.2</v>
      </c>
      <c r="O489" s="16">
        <f t="shared" si="177"/>
        <v>1.8125162712541118E-7</v>
      </c>
      <c r="P489" s="16">
        <f t="shared" si="168"/>
        <v>7.2679194491939852E-2</v>
      </c>
      <c r="Q489" s="2">
        <f t="shared" si="178"/>
        <v>10.870000000000001</v>
      </c>
      <c r="R489" s="2">
        <f t="shared" si="179"/>
        <v>11.312999999999999</v>
      </c>
      <c r="S489" s="16">
        <f t="shared" si="169"/>
        <v>-1</v>
      </c>
      <c r="T489" s="16">
        <f t="shared" si="170"/>
        <v>0</v>
      </c>
      <c r="U489" s="16">
        <f>VLOOKUP(P489,Table!$D$6:$G$15,MATCH(VALUE(T489)&amp;"E",Table!$D$5:$G$5,0),1)*IF(Y489=1,0,1)</f>
        <v>0.97499999999999998</v>
      </c>
      <c r="V489" s="16">
        <f t="shared" si="171"/>
        <v>2.5000000000000022E-2</v>
      </c>
      <c r="W489" s="16">
        <f t="shared" si="160"/>
        <v>94998.408920586662</v>
      </c>
      <c r="X489" s="16">
        <f t="shared" si="172"/>
        <v>-2.7884591818009286E-3</v>
      </c>
      <c r="Y489" s="16">
        <f t="shared" si="161"/>
        <v>0</v>
      </c>
      <c r="Z489" s="16">
        <f t="shared" si="173"/>
        <v>0</v>
      </c>
      <c r="AA489" s="16">
        <f t="shared" si="158"/>
        <v>0</v>
      </c>
      <c r="AB489" s="2">
        <f t="shared" si="162"/>
        <v>100607.4485332148</v>
      </c>
      <c r="AE489" s="16" t="str">
        <f t="shared" si="159"/>
        <v/>
      </c>
      <c r="AG489" s="16">
        <f t="shared" si="165"/>
        <v>54.123964529802912</v>
      </c>
      <c r="AH489" s="24">
        <f t="shared" si="163"/>
        <v>56.700198229791738</v>
      </c>
      <c r="AL489" s="2">
        <f t="shared" si="166"/>
        <v>58.471068427244184</v>
      </c>
      <c r="AM489" s="27">
        <f t="shared" si="167"/>
        <v>-3.0286263704176197E-2</v>
      </c>
      <c r="AN489" s="35">
        <v>0</v>
      </c>
      <c r="AP489" s="2" t="str">
        <f t="shared" si="164"/>
        <v/>
      </c>
    </row>
    <row r="490" spans="1:42" x14ac:dyDescent="0.25">
      <c r="A490" s="49">
        <v>38713</v>
      </c>
      <c r="B490" s="47">
        <v>1256.54</v>
      </c>
      <c r="C490" s="27">
        <f t="shared" si="175"/>
        <v>-9.5533870382924491E-3</v>
      </c>
      <c r="D490" s="27">
        <f t="shared" si="176"/>
        <v>-2.6282255405809529E-3</v>
      </c>
      <c r="E490" s="5">
        <f t="shared" si="156"/>
        <v>0</v>
      </c>
      <c r="F490" s="44">
        <v>1899.9259999999999</v>
      </c>
      <c r="G490" s="45">
        <v>1899.9259999999999</v>
      </c>
      <c r="H490" s="48">
        <v>1256.54</v>
      </c>
      <c r="I490" s="42">
        <v>11.57</v>
      </c>
      <c r="J490" s="16">
        <f t="shared" si="174"/>
        <v>0.1157</v>
      </c>
      <c r="K490" s="16">
        <f t="shared" si="157"/>
        <v>4.5061895204086141E-2</v>
      </c>
      <c r="L490" s="51">
        <f>VLOOKUP(A490,LIBOR!$A$3:B2585,2,1)</f>
        <v>4.2981299999999996</v>
      </c>
      <c r="M490">
        <v>97692.64</v>
      </c>
      <c r="N490" s="2">
        <v>97618.559999999998</v>
      </c>
      <c r="O490" s="16">
        <f t="shared" si="177"/>
        <v>9.2146817284646652E-5</v>
      </c>
      <c r="P490" s="16">
        <f t="shared" si="168"/>
        <v>7.0638104795913856E-2</v>
      </c>
      <c r="Q490" s="2">
        <f t="shared" si="178"/>
        <v>10.788</v>
      </c>
      <c r="R490" s="2">
        <f t="shared" si="179"/>
        <v>11.282499999999999</v>
      </c>
      <c r="S490" s="16">
        <f t="shared" si="169"/>
        <v>-1</v>
      </c>
      <c r="T490" s="16">
        <f t="shared" si="170"/>
        <v>0</v>
      </c>
      <c r="U490" s="16">
        <f>VLOOKUP(P490,Table!$D$6:$G$15,MATCH(VALUE(T490)&amp;"E",Table!$D$5:$G$5,0),1)*IF(Y490=1,0,1)</f>
        <v>0.97499999999999998</v>
      </c>
      <c r="V490" s="16">
        <f t="shared" si="171"/>
        <v>2.5000000000000022E-2</v>
      </c>
      <c r="W490" s="16">
        <f t="shared" si="160"/>
        <v>94152.396303214584</v>
      </c>
      <c r="X490" s="16">
        <f t="shared" si="172"/>
        <v>-3.0722635889002259E-4</v>
      </c>
      <c r="Y490" s="16">
        <f t="shared" si="161"/>
        <v>0</v>
      </c>
      <c r="Z490" s="16">
        <f t="shared" si="173"/>
        <v>0</v>
      </c>
      <c r="AA490" s="16">
        <f t="shared" si="158"/>
        <v>0</v>
      </c>
      <c r="AB490" s="2">
        <f t="shared" si="162"/>
        <v>99712.467029978769</v>
      </c>
      <c r="AE490" s="16" t="str">
        <f t="shared" si="159"/>
        <v/>
      </c>
      <c r="AG490" s="16">
        <f t="shared" si="165"/>
        <v>53.642489769810517</v>
      </c>
      <c r="AH490" s="24">
        <f t="shared" si="163"/>
        <v>56.189955573496427</v>
      </c>
      <c r="AL490" s="2">
        <f t="shared" si="166"/>
        <v>58.471068427244184</v>
      </c>
      <c r="AM490" s="27">
        <f t="shared" si="167"/>
        <v>-3.9012676099568044E-2</v>
      </c>
      <c r="AN490" s="35">
        <v>0</v>
      </c>
      <c r="AP490" s="2" t="str">
        <f t="shared" si="164"/>
        <v/>
      </c>
    </row>
    <row r="491" spans="1:42" x14ac:dyDescent="0.25">
      <c r="A491" s="49">
        <v>38714</v>
      </c>
      <c r="B491" s="47">
        <v>1258.17</v>
      </c>
      <c r="C491" s="27">
        <f t="shared" si="175"/>
        <v>1.2972129816799516E-3</v>
      </c>
      <c r="D491" s="27">
        <f t="shared" si="176"/>
        <v>-1.0929022026877622E-3</v>
      </c>
      <c r="E491" s="5">
        <f t="shared" si="156"/>
        <v>0</v>
      </c>
      <c r="F491" s="44">
        <v>1902.7270000000001</v>
      </c>
      <c r="G491" s="45">
        <v>1902.7270000000001</v>
      </c>
      <c r="H491" s="48">
        <v>1258.17</v>
      </c>
      <c r="I491" s="42">
        <v>11.35</v>
      </c>
      <c r="J491" s="16">
        <f t="shared" si="174"/>
        <v>0.11349999999999999</v>
      </c>
      <c r="K491" s="16">
        <f t="shared" si="157"/>
        <v>3.6639254188405107E-2</v>
      </c>
      <c r="L491" s="51">
        <f>VLOOKUP(A491,LIBOR!$A$3:B2586,2,1)</f>
        <v>4.3125</v>
      </c>
      <c r="M491">
        <v>96805.45</v>
      </c>
      <c r="N491" s="2">
        <v>96721.4</v>
      </c>
      <c r="O491" s="16">
        <f t="shared" si="177"/>
        <v>1.6805812124053943E-6</v>
      </c>
      <c r="P491" s="16">
        <f t="shared" si="168"/>
        <v>7.6860745811594883E-2</v>
      </c>
      <c r="Q491" s="2">
        <f t="shared" si="178"/>
        <v>10.826000000000001</v>
      </c>
      <c r="R491" s="2">
        <f t="shared" si="179"/>
        <v>11.269</v>
      </c>
      <c r="S491" s="16">
        <f t="shared" si="169"/>
        <v>-1</v>
      </c>
      <c r="T491" s="16">
        <f t="shared" si="170"/>
        <v>0</v>
      </c>
      <c r="U491" s="16">
        <f>VLOOKUP(P491,Table!$D$6:$G$15,MATCH(VALUE(T491)&amp;"E",Table!$D$5:$G$5,0),1)*IF(Y491=1,0,1)</f>
        <v>0.97499999999999998</v>
      </c>
      <c r="V491" s="16">
        <f t="shared" si="171"/>
        <v>2.5000000000000022E-2</v>
      </c>
      <c r="W491" s="16">
        <f t="shared" si="160"/>
        <v>94249.846012626716</v>
      </c>
      <c r="X491" s="16">
        <f t="shared" si="172"/>
        <v>-3.4514089895261169E-3</v>
      </c>
      <c r="Y491" s="16">
        <f t="shared" si="161"/>
        <v>0</v>
      </c>
      <c r="Z491" s="16">
        <f t="shared" si="173"/>
        <v>0</v>
      </c>
      <c r="AA491" s="16">
        <f t="shared" si="158"/>
        <v>0</v>
      </c>
      <c r="AB491" s="2">
        <f t="shared" si="162"/>
        <v>99833.15652798042</v>
      </c>
      <c r="AE491" s="16" t="str">
        <f t="shared" si="159"/>
        <v/>
      </c>
      <c r="AG491" s="16">
        <f t="shared" si="165"/>
        <v>53.70741730951255</v>
      </c>
      <c r="AH491" s="24">
        <f t="shared" si="163"/>
        <v>56.256502254206744</v>
      </c>
      <c r="AL491" s="2">
        <f t="shared" si="166"/>
        <v>58.471068427244184</v>
      </c>
      <c r="AM491" s="27">
        <f t="shared" si="167"/>
        <v>-3.7874563140453565E-2</v>
      </c>
      <c r="AN491" s="35">
        <v>0</v>
      </c>
      <c r="AP491" s="2" t="str">
        <f t="shared" si="164"/>
        <v/>
      </c>
    </row>
    <row r="492" spans="1:42" x14ac:dyDescent="0.25">
      <c r="A492" s="49">
        <v>38715</v>
      </c>
      <c r="B492" s="47">
        <v>1254.42</v>
      </c>
      <c r="C492" s="27">
        <f t="shared" si="175"/>
        <v>-2.9805193256873252E-3</v>
      </c>
      <c r="D492" s="27">
        <f t="shared" si="176"/>
        <v>-6.5900535285021711E-3</v>
      </c>
      <c r="E492" s="5">
        <f t="shared" si="156"/>
        <v>0</v>
      </c>
      <c r="F492" s="44">
        <v>1897.1869999999999</v>
      </c>
      <c r="G492" s="45">
        <v>1897.1869999999999</v>
      </c>
      <c r="H492" s="48">
        <v>1254.42</v>
      </c>
      <c r="I492" s="42">
        <v>11.61</v>
      </c>
      <c r="J492" s="16">
        <f t="shared" si="174"/>
        <v>0.11609999999999999</v>
      </c>
      <c r="K492" s="16">
        <f t="shared" si="157"/>
        <v>3.9437835909834768E-2</v>
      </c>
      <c r="L492" s="51">
        <f>VLOOKUP(A492,LIBOR!$A$3:B2587,2,1)</f>
        <v>4.3262499999999999</v>
      </c>
      <c r="M492">
        <v>96791.02</v>
      </c>
      <c r="N492" s="2">
        <v>96696.44</v>
      </c>
      <c r="O492" s="16">
        <f t="shared" si="177"/>
        <v>8.9100454173286735E-6</v>
      </c>
      <c r="P492" s="16">
        <f t="shared" si="168"/>
        <v>7.6662164090165227E-2</v>
      </c>
      <c r="Q492" s="2">
        <f t="shared" si="178"/>
        <v>10.858000000000001</v>
      </c>
      <c r="R492" s="2">
        <f t="shared" si="179"/>
        <v>11.242000000000001</v>
      </c>
      <c r="S492" s="16">
        <f t="shared" si="169"/>
        <v>-1</v>
      </c>
      <c r="T492" s="16">
        <f t="shared" si="170"/>
        <v>-1</v>
      </c>
      <c r="U492" s="16">
        <f>VLOOKUP(P492,Table!$D$6:$G$15,MATCH(VALUE(T492)&amp;"E",Table!$D$5:$G$5,0),1)*IF(Y492=1,0,1)</f>
        <v>0.97499999999999998</v>
      </c>
      <c r="V492" s="16">
        <f t="shared" si="171"/>
        <v>2.5000000000000022E-2</v>
      </c>
      <c r="W492" s="16">
        <f t="shared" si="160"/>
        <v>93975.347307608914</v>
      </c>
      <c r="X492" s="16">
        <f t="shared" si="172"/>
        <v>-1.9557930445371907E-3</v>
      </c>
      <c r="Y492" s="16">
        <f t="shared" si="161"/>
        <v>0</v>
      </c>
      <c r="Z492" s="16">
        <f t="shared" si="173"/>
        <v>0</v>
      </c>
      <c r="AA492" s="16">
        <f t="shared" si="158"/>
        <v>0</v>
      </c>
      <c r="AB492" s="2">
        <f t="shared" si="162"/>
        <v>99549.376105456147</v>
      </c>
      <c r="AE492" s="16" t="str">
        <f t="shared" si="159"/>
        <v/>
      </c>
      <c r="AG492" s="16">
        <f t="shared" si="165"/>
        <v>53.554751460742068</v>
      </c>
      <c r="AH492" s="24">
        <f t="shared" si="163"/>
        <v>56.095130463863484</v>
      </c>
      <c r="AL492" s="2">
        <f t="shared" si="166"/>
        <v>58.471068427244184</v>
      </c>
      <c r="AM492" s="27">
        <f t="shared" si="167"/>
        <v>-4.0634420189141762E-2</v>
      </c>
      <c r="AN492" s="35">
        <v>0</v>
      </c>
      <c r="AP492" s="2" t="str">
        <f t="shared" si="164"/>
        <v/>
      </c>
    </row>
    <row r="493" spans="1:42" x14ac:dyDescent="0.25">
      <c r="A493" s="49">
        <v>38716</v>
      </c>
      <c r="B493" s="47">
        <v>1248.29</v>
      </c>
      <c r="C493" s="27">
        <f t="shared" si="175"/>
        <v>-4.8867205561137217E-3</v>
      </c>
      <c r="D493" s="27">
        <f t="shared" si="176"/>
        <v>-1.5697586729631952E-2</v>
      </c>
      <c r="E493" s="5">
        <f t="shared" si="156"/>
        <v>0</v>
      </c>
      <c r="F493" s="44">
        <v>1887.931</v>
      </c>
      <c r="G493" s="45">
        <v>1887.931</v>
      </c>
      <c r="H493" s="48">
        <v>1248.29</v>
      </c>
      <c r="I493" s="42">
        <v>12.07</v>
      </c>
      <c r="J493" s="16">
        <f t="shared" si="174"/>
        <v>0.1207</v>
      </c>
      <c r="K493" s="16">
        <f t="shared" si="157"/>
        <v>4.8985769904500057E-2</v>
      </c>
      <c r="L493" s="51">
        <f>VLOOKUP(A493,LIBOR!$A$3:B2588,2,1)</f>
        <v>4.3412499999999996</v>
      </c>
      <c r="M493">
        <v>97363.59</v>
      </c>
      <c r="N493" s="2">
        <v>97257.91</v>
      </c>
      <c r="O493" s="16">
        <f t="shared" si="177"/>
        <v>2.3997257932612495E-5</v>
      </c>
      <c r="P493" s="16">
        <f t="shared" si="168"/>
        <v>7.1714230095499945E-2</v>
      </c>
      <c r="Q493" s="2">
        <f t="shared" si="178"/>
        <v>11.017999999999999</v>
      </c>
      <c r="R493" s="2">
        <f t="shared" si="179"/>
        <v>11.2195</v>
      </c>
      <c r="S493" s="16">
        <f t="shared" si="169"/>
        <v>-1</v>
      </c>
      <c r="T493" s="16">
        <f t="shared" si="170"/>
        <v>-1</v>
      </c>
      <c r="U493" s="16">
        <f>VLOOKUP(P493,Table!$D$6:$G$15,MATCH(VALUE(T493)&amp;"E",Table!$D$5:$G$5,0),1)*IF(Y493=1,0,1)</f>
        <v>0.97499999999999998</v>
      </c>
      <c r="V493" s="16">
        <f t="shared" si="171"/>
        <v>2.5000000000000022E-2</v>
      </c>
      <c r="W493" s="16">
        <f t="shared" si="160"/>
        <v>93541.238575579075</v>
      </c>
      <c r="X493" s="16">
        <f t="shared" si="172"/>
        <v>-6.9677334507534106E-3</v>
      </c>
      <c r="Y493" s="16">
        <f t="shared" si="161"/>
        <v>0</v>
      </c>
      <c r="Z493" s="16">
        <f t="shared" si="173"/>
        <v>0</v>
      </c>
      <c r="AA493" s="16">
        <f t="shared" si="158"/>
        <v>0</v>
      </c>
      <c r="AB493" s="2">
        <f t="shared" si="162"/>
        <v>99090.558617107788</v>
      </c>
      <c r="AE493" s="16" t="str">
        <f t="shared" si="159"/>
        <v/>
      </c>
      <c r="AG493" s="16">
        <f t="shared" si="165"/>
        <v>53.307920616435133</v>
      </c>
      <c r="AH493" s="24">
        <f t="shared" si="163"/>
        <v>55.835137874142539</v>
      </c>
      <c r="AL493" s="2">
        <f t="shared" si="166"/>
        <v>58.471068427244184</v>
      </c>
      <c r="AM493" s="27">
        <f t="shared" si="167"/>
        <v>-4.5080937017279665E-2</v>
      </c>
      <c r="AN493" s="35">
        <v>0</v>
      </c>
      <c r="AP493" s="2" t="str">
        <f t="shared" si="164"/>
        <v/>
      </c>
    </row>
    <row r="494" spans="1:42" x14ac:dyDescent="0.25">
      <c r="A494" s="49">
        <v>38720</v>
      </c>
      <c r="B494" s="47">
        <v>1268.8</v>
      </c>
      <c r="C494" s="27">
        <f t="shared" si="175"/>
        <v>1.6430476892388857E-2</v>
      </c>
      <c r="D494" s="27">
        <f t="shared" si="176"/>
        <v>3.0706295397531225E-4</v>
      </c>
      <c r="E494" s="5">
        <f t="shared" si="156"/>
        <v>0</v>
      </c>
      <c r="F494" s="44">
        <v>1918.9490000000001</v>
      </c>
      <c r="G494" s="45">
        <v>1918.9490000000001</v>
      </c>
      <c r="H494" s="48">
        <v>1268.8</v>
      </c>
      <c r="I494" s="42">
        <v>11.14</v>
      </c>
      <c r="J494" s="16">
        <f t="shared" si="174"/>
        <v>0.1114</v>
      </c>
      <c r="K494" s="16">
        <f t="shared" si="157"/>
        <v>3.7794255778939634E-2</v>
      </c>
      <c r="L494" s="51">
        <f>VLOOKUP(A494,LIBOR!$A$3:B2589,2,1)</f>
        <v>4.3250000000000002</v>
      </c>
      <c r="M494">
        <v>94951.65</v>
      </c>
      <c r="N494" s="2">
        <v>94806.17</v>
      </c>
      <c r="O494" s="16">
        <f t="shared" si="177"/>
        <v>2.6559081236466784E-4</v>
      </c>
      <c r="P494" s="16">
        <f t="shared" si="168"/>
        <v>7.3605744221060365E-2</v>
      </c>
      <c r="Q494" s="2">
        <f t="shared" si="178"/>
        <v>11.373999999999999</v>
      </c>
      <c r="R494" s="2">
        <f t="shared" si="179"/>
        <v>11.260999999999999</v>
      </c>
      <c r="S494" s="16">
        <f t="shared" si="169"/>
        <v>1</v>
      </c>
      <c r="T494" s="16">
        <f t="shared" si="170"/>
        <v>0</v>
      </c>
      <c r="U494" s="16">
        <f>VLOOKUP(P494,Table!$D$6:$G$15,MATCH(VALUE(T494)&amp;"E",Table!$D$5:$G$5,0),1)*IF(Y494=1,0,1)</f>
        <v>0.97499999999999998</v>
      </c>
      <c r="V494" s="16">
        <f t="shared" si="171"/>
        <v>2.5000000000000022E-2</v>
      </c>
      <c r="W494" s="16">
        <f t="shared" si="160"/>
        <v>94980.791361650045</v>
      </c>
      <c r="X494" s="16">
        <f t="shared" si="172"/>
        <v>-1.5386535297661541E-2</v>
      </c>
      <c r="Y494" s="16">
        <f t="shared" si="161"/>
        <v>0</v>
      </c>
      <c r="Z494" s="16">
        <f t="shared" si="173"/>
        <v>0</v>
      </c>
      <c r="AA494" s="16">
        <f t="shared" si="158"/>
        <v>0</v>
      </c>
      <c r="AB494" s="2">
        <f t="shared" si="162"/>
        <v>100616.51086892748</v>
      </c>
      <c r="AE494" s="16" t="str">
        <f t="shared" si="159"/>
        <v/>
      </c>
      <c r="AG494" s="16">
        <f t="shared" si="165"/>
        <v>54.12883981034944</v>
      </c>
      <c r="AH494" s="24">
        <f t="shared" si="163"/>
        <v>56.689072873577452</v>
      </c>
      <c r="AL494" s="2">
        <f t="shared" si="166"/>
        <v>58.471068427244184</v>
      </c>
      <c r="AM494" s="27">
        <f t="shared" si="167"/>
        <v>-3.047653483336088E-2</v>
      </c>
      <c r="AN494" s="35">
        <v>0</v>
      </c>
      <c r="AP494" s="2" t="str">
        <f t="shared" si="164"/>
        <v/>
      </c>
    </row>
    <row r="495" spans="1:42" x14ac:dyDescent="0.25">
      <c r="A495" s="49">
        <v>38721</v>
      </c>
      <c r="B495" s="47">
        <v>1273.46</v>
      </c>
      <c r="C495" s="27">
        <f t="shared" si="175"/>
        <v>3.672761664565094E-3</v>
      </c>
      <c r="D495" s="27">
        <f t="shared" si="176"/>
        <v>1.3533211656832855E-2</v>
      </c>
      <c r="E495" s="5">
        <f t="shared" si="156"/>
        <v>0</v>
      </c>
      <c r="F495" s="44">
        <v>1926.3779999999999</v>
      </c>
      <c r="G495" s="45">
        <v>1926.3779999999999</v>
      </c>
      <c r="H495" s="48">
        <v>1273.46</v>
      </c>
      <c r="I495" s="42">
        <v>11.37</v>
      </c>
      <c r="J495" s="16">
        <f t="shared" si="174"/>
        <v>0.1137</v>
      </c>
      <c r="K495" s="16">
        <f t="shared" si="157"/>
        <v>2.4293916422387471E-2</v>
      </c>
      <c r="L495" s="51">
        <f>VLOOKUP(A495,LIBOR!$A$3:B2590,2,1)</f>
        <v>4.3131300000000001</v>
      </c>
      <c r="M495">
        <v>94155.9</v>
      </c>
      <c r="N495" s="2">
        <v>94000.87</v>
      </c>
      <c r="O495" s="16">
        <f t="shared" si="177"/>
        <v>1.3439801947679326E-5</v>
      </c>
      <c r="P495" s="16">
        <f t="shared" si="168"/>
        <v>8.9406083577612525E-2</v>
      </c>
      <c r="Q495" s="2">
        <f t="shared" si="178"/>
        <v>11.548</v>
      </c>
      <c r="R495" s="2">
        <f t="shared" si="179"/>
        <v>11.267499999999998</v>
      </c>
      <c r="S495" s="16">
        <f t="shared" si="169"/>
        <v>1</v>
      </c>
      <c r="T495" s="16">
        <f t="shared" si="170"/>
        <v>0</v>
      </c>
      <c r="U495" s="16">
        <f>VLOOKUP(P495,Table!$D$6:$G$15,MATCH(VALUE(T495)&amp;"E",Table!$D$5:$G$5,0),1)*IF(Y495=1,0,1)</f>
        <v>0.97499999999999998</v>
      </c>
      <c r="V495" s="16">
        <f t="shared" si="171"/>
        <v>2.5000000000000022E-2</v>
      </c>
      <c r="W495" s="16">
        <f t="shared" si="160"/>
        <v>95300.742544197637</v>
      </c>
      <c r="X495" s="16">
        <f t="shared" si="172"/>
        <v>-1.8545109477929866E-4</v>
      </c>
      <c r="Y495" s="16">
        <f t="shared" si="161"/>
        <v>0</v>
      </c>
      <c r="Z495" s="16">
        <f t="shared" si="173"/>
        <v>0</v>
      </c>
      <c r="AA495" s="16">
        <f t="shared" si="158"/>
        <v>0</v>
      </c>
      <c r="AB495" s="2">
        <f t="shared" si="162"/>
        <v>100975.21786002594</v>
      </c>
      <c r="AE495" s="16" t="str">
        <f t="shared" si="159"/>
        <v/>
      </c>
      <c r="AG495" s="16">
        <f t="shared" si="165"/>
        <v>54.321814035875057</v>
      </c>
      <c r="AH495" s="24">
        <f t="shared" si="163"/>
        <v>56.889693833085751</v>
      </c>
      <c r="AL495" s="2">
        <f t="shared" si="166"/>
        <v>58.471068427244184</v>
      </c>
      <c r="AM495" s="27">
        <f t="shared" si="167"/>
        <v>-2.7045419840859286E-2</v>
      </c>
      <c r="AN495" s="35">
        <v>0</v>
      </c>
      <c r="AP495" s="2" t="str">
        <f t="shared" si="164"/>
        <v/>
      </c>
    </row>
    <row r="496" spans="1:42" x14ac:dyDescent="0.25">
      <c r="A496" s="49">
        <v>38722</v>
      </c>
      <c r="B496" s="47">
        <v>1273.48</v>
      </c>
      <c r="C496" s="27">
        <f t="shared" si="175"/>
        <v>1.5705243980868033E-5</v>
      </c>
      <c r="D496" s="27">
        <f t="shared" si="176"/>
        <v>1.2251703919133772E-2</v>
      </c>
      <c r="E496" s="5">
        <f t="shared" ref="E496:E559" si="180">IF(Y496=1,IF(AND(D496&lt;0,T496&gt;=0),-1,1),0)</f>
        <v>0</v>
      </c>
      <c r="F496" s="44">
        <v>1926.4290000000001</v>
      </c>
      <c r="G496" s="45">
        <v>1926.4290000000001</v>
      </c>
      <c r="H496" s="48">
        <v>1273.48</v>
      </c>
      <c r="I496" s="42">
        <v>11.31</v>
      </c>
      <c r="J496" s="16">
        <f t="shared" si="174"/>
        <v>0.11310000000000001</v>
      </c>
      <c r="K496" s="16">
        <f t="shared" ref="K496:K559" si="181">J496-P496</f>
        <v>3.2633640439695785E-2</v>
      </c>
      <c r="L496" s="51">
        <f>VLOOKUP(A496,LIBOR!$A$3:B2591,2,1)</f>
        <v>4.3099999999999996</v>
      </c>
      <c r="M496">
        <v>93690.01</v>
      </c>
      <c r="N496" s="2">
        <v>93525.06</v>
      </c>
      <c r="O496" s="16">
        <f t="shared" si="177"/>
        <v>2.4665081478229757E-10</v>
      </c>
      <c r="P496" s="16">
        <f t="shared" si="168"/>
        <v>8.0466359560304221E-2</v>
      </c>
      <c r="Q496" s="2">
        <f t="shared" si="178"/>
        <v>11.507999999999999</v>
      </c>
      <c r="R496" s="2">
        <f t="shared" si="179"/>
        <v>11.255999999999997</v>
      </c>
      <c r="S496" s="16">
        <f t="shared" si="169"/>
        <v>1</v>
      </c>
      <c r="T496" s="16">
        <f t="shared" si="170"/>
        <v>0</v>
      </c>
      <c r="U496" s="16">
        <f>VLOOKUP(P496,Table!$D$6:$G$15,MATCH(VALUE(T496)&amp;"E",Table!$D$5:$G$5,0),1)*IF(Y496=1,0,1)</f>
        <v>0.97499999999999998</v>
      </c>
      <c r="V496" s="16">
        <f t="shared" si="171"/>
        <v>2.5000000000000022E-2</v>
      </c>
      <c r="W496" s="16">
        <f t="shared" si="160"/>
        <v>95290.142106450265</v>
      </c>
      <c r="X496" s="16">
        <f t="shared" si="172"/>
        <v>1.2196675667020207E-2</v>
      </c>
      <c r="Y496" s="16">
        <f t="shared" si="161"/>
        <v>0</v>
      </c>
      <c r="Z496" s="16">
        <f t="shared" si="173"/>
        <v>0</v>
      </c>
      <c r="AA496" s="16">
        <f t="shared" ref="AA496:AA559" si="182">(1+(A496-A495)/360*L496-1)*Y495</f>
        <v>0</v>
      </c>
      <c r="AB496" s="2">
        <f t="shared" si="162"/>
        <v>100965.33349053803</v>
      </c>
      <c r="AE496" s="16" t="str">
        <f t="shared" ref="AE496:AE559" si="183">IF(AC496&gt;0,W496/AC496-1,"")</f>
        <v/>
      </c>
      <c r="AG496" s="16">
        <f t="shared" si="165"/>
        <v>54.316496524384974</v>
      </c>
      <c r="AH496" s="24">
        <f t="shared" si="163"/>
        <v>56.882644408529792</v>
      </c>
      <c r="AL496" s="2">
        <f t="shared" si="166"/>
        <v>58.471068427244184</v>
      </c>
      <c r="AM496" s="27">
        <f t="shared" si="167"/>
        <v>-2.7165982449779857E-2</v>
      </c>
      <c r="AN496" s="35">
        <v>0</v>
      </c>
      <c r="AP496" s="2" t="str">
        <f t="shared" si="164"/>
        <v/>
      </c>
    </row>
    <row r="497" spans="1:42" x14ac:dyDescent="0.25">
      <c r="A497" s="49">
        <v>38723</v>
      </c>
      <c r="B497" s="47">
        <v>1285.45</v>
      </c>
      <c r="C497" s="27">
        <f t="shared" si="175"/>
        <v>9.3994409020949909E-3</v>
      </c>
      <c r="D497" s="27">
        <f t="shared" si="176"/>
        <v>2.4631664146916088E-2</v>
      </c>
      <c r="E497" s="5">
        <f t="shared" si="180"/>
        <v>0</v>
      </c>
      <c r="F497" s="44">
        <v>1945.0150000000001</v>
      </c>
      <c r="G497" s="45">
        <v>1945.0150000000001</v>
      </c>
      <c r="H497" s="48">
        <v>1285.45</v>
      </c>
      <c r="I497" s="42">
        <v>11</v>
      </c>
      <c r="J497" s="16">
        <f t="shared" si="174"/>
        <v>0.11</v>
      </c>
      <c r="K497" s="16">
        <f t="shared" si="181"/>
        <v>2.9541101583900539E-2</v>
      </c>
      <c r="L497" s="51">
        <f>VLOOKUP(A497,LIBOR!$A$3:B2592,2,1)</f>
        <v>4.2887500000000003</v>
      </c>
      <c r="M497">
        <v>92061.96</v>
      </c>
      <c r="N497" s="2">
        <v>91889.25</v>
      </c>
      <c r="O497" s="16">
        <f t="shared" si="177"/>
        <v>8.7526148011633483E-5</v>
      </c>
      <c r="P497" s="16">
        <f t="shared" si="168"/>
        <v>8.0458898416099461E-2</v>
      </c>
      <c r="Q497" s="2">
        <f t="shared" si="178"/>
        <v>11.5</v>
      </c>
      <c r="R497" s="2">
        <f t="shared" si="179"/>
        <v>11.245499999999998</v>
      </c>
      <c r="S497" s="16">
        <f t="shared" si="169"/>
        <v>1</v>
      </c>
      <c r="T497" s="16">
        <f t="shared" si="170"/>
        <v>0</v>
      </c>
      <c r="U497" s="16">
        <f>VLOOKUP(P497,Table!$D$6:$G$15,MATCH(VALUE(T497)&amp;"E",Table!$D$5:$G$5,0),1)*IF(Y497=1,0,1)</f>
        <v>0.97499999999999998</v>
      </c>
      <c r="V497" s="16">
        <f t="shared" si="171"/>
        <v>2.5000000000000022E-2</v>
      </c>
      <c r="W497" s="16">
        <f t="shared" ref="W497:W560" si="184">W496*(1+$U496*($H497/$H496-1)+$V496*($N497/$N496-1))</f>
        <v>96121.757255346485</v>
      </c>
      <c r="X497" s="16">
        <f t="shared" si="172"/>
        <v>1.1037642371152234E-2</v>
      </c>
      <c r="Y497" s="16">
        <f t="shared" ref="Y497:Y560" si="185">IF(X497&lt;=-0.02,1,0)</f>
        <v>0</v>
      </c>
      <c r="Z497" s="16">
        <f t="shared" si="173"/>
        <v>0</v>
      </c>
      <c r="AA497" s="16">
        <f t="shared" si="182"/>
        <v>0</v>
      </c>
      <c r="AB497" s="2">
        <f t="shared" ref="AB497:AB560" si="186">AB496*(1+$U496*($G497/$G496-1)+$V496*($M497/$M496-1)+Y496*(1+(A497-A496)/360*L497/100-1))</f>
        <v>101871.22280438348</v>
      </c>
      <c r="AE497" s="16" t="str">
        <f t="shared" si="183"/>
        <v/>
      </c>
      <c r="AG497" s="16">
        <f t="shared" si="165"/>
        <v>54.803839378272293</v>
      </c>
      <c r="AH497" s="24">
        <f t="shared" ref="AH497:AH560" si="187">AH496*AB497/AB496*(1-AH$1)^(A497-A496)</f>
        <v>57.391517670862399</v>
      </c>
      <c r="AL497" s="2">
        <f t="shared" si="166"/>
        <v>58.471068427244184</v>
      </c>
      <c r="AM497" s="27">
        <f t="shared" si="167"/>
        <v>-1.8462990080728159E-2</v>
      </c>
      <c r="AN497" s="35">
        <v>0</v>
      </c>
      <c r="AP497" s="2" t="str">
        <f t="shared" ref="AP497:AP560" si="188">IF(AN497&lt;&gt;Y497,"diff","")</f>
        <v/>
      </c>
    </row>
    <row r="498" spans="1:42" x14ac:dyDescent="0.25">
      <c r="A498" s="49">
        <v>38726</v>
      </c>
      <c r="B498" s="47">
        <v>1290.1500000000001</v>
      </c>
      <c r="C498" s="27">
        <f t="shared" si="175"/>
        <v>3.6563071297990302E-3</v>
      </c>
      <c r="D498" s="27">
        <f t="shared" si="176"/>
        <v>3.317469183282884E-2</v>
      </c>
      <c r="E498" s="5">
        <f t="shared" si="180"/>
        <v>0</v>
      </c>
      <c r="F498" s="44">
        <v>1952.1289999999999</v>
      </c>
      <c r="G498" s="45">
        <v>1952.1289999999999</v>
      </c>
      <c r="H498" s="48">
        <v>1290.1500000000001</v>
      </c>
      <c r="I498" s="42">
        <v>11.13</v>
      </c>
      <c r="J498" s="16">
        <f t="shared" si="174"/>
        <v>0.11130000000000001</v>
      </c>
      <c r="K498" s="16">
        <f t="shared" si="181"/>
        <v>2.5206625569278218E-2</v>
      </c>
      <c r="L498" s="51">
        <f>VLOOKUP(A498,LIBOR!$A$3:B2593,2,1)</f>
        <v>4.30063</v>
      </c>
      <c r="M498">
        <v>90400.86</v>
      </c>
      <c r="N498" s="2">
        <v>90199.93</v>
      </c>
      <c r="O498" s="16">
        <f t="shared" si="177"/>
        <v>1.3319865469369528E-5</v>
      </c>
      <c r="P498" s="16">
        <f t="shared" si="168"/>
        <v>8.6093374430721792E-2</v>
      </c>
      <c r="Q498" s="2">
        <f t="shared" si="178"/>
        <v>11.378</v>
      </c>
      <c r="R498" s="2">
        <f t="shared" si="179"/>
        <v>11.186499999999999</v>
      </c>
      <c r="S498" s="16">
        <f t="shared" si="169"/>
        <v>1</v>
      </c>
      <c r="T498" s="16">
        <f t="shared" si="170"/>
        <v>0</v>
      </c>
      <c r="U498" s="16">
        <f>VLOOKUP(P498,Table!$D$6:$G$15,MATCH(VALUE(T498)&amp;"E",Table!$D$5:$G$5,0),1)*IF(Y498=1,0,1)</f>
        <v>0.97499999999999998</v>
      </c>
      <c r="V498" s="16">
        <f t="shared" si="171"/>
        <v>2.5000000000000022E-2</v>
      </c>
      <c r="W498" s="16">
        <f t="shared" si="184"/>
        <v>96420.243362459005</v>
      </c>
      <c r="X498" s="16">
        <f t="shared" si="172"/>
        <v>2.2840138496234896E-2</v>
      </c>
      <c r="Y498" s="16">
        <f t="shared" si="185"/>
        <v>0</v>
      </c>
      <c r="Z498" s="16">
        <f t="shared" si="173"/>
        <v>0</v>
      </c>
      <c r="AA498" s="16">
        <f t="shared" si="182"/>
        <v>0</v>
      </c>
      <c r="AB498" s="2">
        <f t="shared" si="186"/>
        <v>102188.55516586301</v>
      </c>
      <c r="AE498" s="16" t="str">
        <f t="shared" si="183"/>
        <v/>
      </c>
      <c r="AG498" s="16">
        <f t="shared" ref="AG498:AG561" si="189">AB498/AG$2</f>
        <v>54.974555222151459</v>
      </c>
      <c r="AH498" s="24">
        <f t="shared" si="187"/>
        <v>57.565799123833614</v>
      </c>
      <c r="AL498" s="2">
        <f t="shared" ref="AL498:AL561" si="190">IF(AH498&gt;AL497,AH498,AL497)</f>
        <v>58.471068427244184</v>
      </c>
      <c r="AM498" s="27">
        <f t="shared" ref="AM498:AM561" si="191">AH498/AL498-1</f>
        <v>-1.5482345846595913E-2</v>
      </c>
      <c r="AN498" s="35">
        <v>0</v>
      </c>
      <c r="AP498" s="2" t="str">
        <f t="shared" si="188"/>
        <v/>
      </c>
    </row>
    <row r="499" spans="1:42" x14ac:dyDescent="0.25">
      <c r="A499" s="49">
        <v>38727</v>
      </c>
      <c r="B499" s="47">
        <v>1289.69</v>
      </c>
      <c r="C499" s="27">
        <f t="shared" si="175"/>
        <v>-3.5654768825332805E-4</v>
      </c>
      <c r="D499" s="27">
        <f t="shared" si="176"/>
        <v>1.6387667252186655E-2</v>
      </c>
      <c r="E499" s="5">
        <f t="shared" si="180"/>
        <v>0</v>
      </c>
      <c r="F499" s="44">
        <v>1951.53</v>
      </c>
      <c r="G499" s="45">
        <v>1951.53</v>
      </c>
      <c r="H499" s="48">
        <v>1289.69</v>
      </c>
      <c r="I499" s="42">
        <v>10.86</v>
      </c>
      <c r="J499" s="16">
        <f t="shared" si="174"/>
        <v>0.10859999999999999</v>
      </c>
      <c r="K499" s="16">
        <f t="shared" si="181"/>
        <v>2.1732136292846135E-2</v>
      </c>
      <c r="L499" s="51">
        <f>VLOOKUP(A499,LIBOR!$A$3:B2594,2,1)</f>
        <v>4.2962499999999997</v>
      </c>
      <c r="M499">
        <v>88913.98</v>
      </c>
      <c r="N499" s="2">
        <v>88705.9</v>
      </c>
      <c r="O499" s="16">
        <f t="shared" si="177"/>
        <v>1.271715953899028E-7</v>
      </c>
      <c r="P499" s="16">
        <f t="shared" si="168"/>
        <v>8.6867863707153853E-2</v>
      </c>
      <c r="Q499" s="2">
        <f t="shared" si="178"/>
        <v>11.190000000000001</v>
      </c>
      <c r="R499" s="2">
        <f t="shared" si="179"/>
        <v>11.132499999999999</v>
      </c>
      <c r="S499" s="16">
        <f t="shared" si="169"/>
        <v>1</v>
      </c>
      <c r="T499" s="16">
        <f t="shared" si="170"/>
        <v>0</v>
      </c>
      <c r="U499" s="16">
        <f>VLOOKUP(P499,Table!$D$6:$G$15,MATCH(VALUE(T499)&amp;"E",Table!$D$5:$G$5,0),1)*IF(Y499=1,0,1)</f>
        <v>0.97499999999999998</v>
      </c>
      <c r="V499" s="16">
        <f t="shared" si="171"/>
        <v>2.5000000000000022E-2</v>
      </c>
      <c r="W499" s="16">
        <f t="shared" si="184"/>
        <v>96346.797897985409</v>
      </c>
      <c r="X499" s="16">
        <f t="shared" si="172"/>
        <v>3.0777920313229234E-2</v>
      </c>
      <c r="Y499" s="16">
        <f t="shared" si="185"/>
        <v>0</v>
      </c>
      <c r="Z499" s="16">
        <f t="shared" si="173"/>
        <v>0</v>
      </c>
      <c r="AA499" s="16">
        <f t="shared" si="182"/>
        <v>0</v>
      </c>
      <c r="AB499" s="2">
        <f t="shared" si="186"/>
        <v>102115.96408049417</v>
      </c>
      <c r="AE499" s="16" t="str">
        <f t="shared" si="183"/>
        <v/>
      </c>
      <c r="AG499" s="16">
        <f t="shared" si="189"/>
        <v>54.935503269368994</v>
      </c>
      <c r="AH499" s="24">
        <f t="shared" si="187"/>
        <v>57.523409220706412</v>
      </c>
      <c r="AL499" s="2">
        <f t="shared" si="190"/>
        <v>58.471068427244184</v>
      </c>
      <c r="AM499" s="27">
        <f t="shared" si="191"/>
        <v>-1.6207318115230795E-2</v>
      </c>
      <c r="AN499" s="35">
        <v>0</v>
      </c>
      <c r="AP499" s="2" t="str">
        <f t="shared" si="188"/>
        <v/>
      </c>
    </row>
    <row r="500" spans="1:42" x14ac:dyDescent="0.25">
      <c r="A500" s="49">
        <v>38728</v>
      </c>
      <c r="B500" s="47">
        <v>1294.18</v>
      </c>
      <c r="C500" s="27">
        <f t="shared" si="175"/>
        <v>3.4814567841885413E-3</v>
      </c>
      <c r="D500" s="27">
        <f t="shared" si="176"/>
        <v>1.6196362371810102E-2</v>
      </c>
      <c r="E500" s="5">
        <f t="shared" si="180"/>
        <v>0</v>
      </c>
      <c r="F500" s="44">
        <v>1958.557</v>
      </c>
      <c r="G500" s="45">
        <v>1958.557</v>
      </c>
      <c r="H500" s="48">
        <v>1294.18</v>
      </c>
      <c r="I500" s="42">
        <v>10.94</v>
      </c>
      <c r="J500" s="16">
        <f t="shared" si="174"/>
        <v>0.1094</v>
      </c>
      <c r="K500" s="16">
        <f t="shared" si="181"/>
        <v>2.4202411018101042E-2</v>
      </c>
      <c r="L500" s="51">
        <f>VLOOKUP(A500,LIBOR!$A$3:B2595,2,1)</f>
        <v>4.2937500000000002</v>
      </c>
      <c r="M500">
        <v>87782.76</v>
      </c>
      <c r="N500" s="2">
        <v>87567.039999999994</v>
      </c>
      <c r="O500" s="16">
        <f t="shared" si="177"/>
        <v>1.2078478439665236E-5</v>
      </c>
      <c r="P500" s="16">
        <f t="shared" si="168"/>
        <v>8.5197588981898956E-2</v>
      </c>
      <c r="Q500" s="2">
        <f t="shared" si="178"/>
        <v>11.134</v>
      </c>
      <c r="R500" s="2">
        <f t="shared" si="179"/>
        <v>11.090999999999999</v>
      </c>
      <c r="S500" s="16">
        <f t="shared" si="169"/>
        <v>1</v>
      </c>
      <c r="T500" s="16">
        <f t="shared" si="170"/>
        <v>0</v>
      </c>
      <c r="U500" s="16">
        <f>VLOOKUP(P500,Table!$D$6:$G$15,MATCH(VALUE(T500)&amp;"E",Table!$D$5:$G$5,0),1)*IF(Y500=1,0,1)</f>
        <v>0.97499999999999998</v>
      </c>
      <c r="V500" s="16">
        <f t="shared" si="171"/>
        <v>2.5000000000000022E-2</v>
      </c>
      <c r="W500" s="16">
        <f t="shared" si="184"/>
        <v>96642.91546910812</v>
      </c>
      <c r="X500" s="16">
        <f t="shared" si="172"/>
        <v>1.4381924142263136E-2</v>
      </c>
      <c r="Y500" s="16">
        <f t="shared" si="185"/>
        <v>0</v>
      </c>
      <c r="Z500" s="16">
        <f t="shared" si="173"/>
        <v>0</v>
      </c>
      <c r="AA500" s="16">
        <f t="shared" si="182"/>
        <v>0</v>
      </c>
      <c r="AB500" s="2">
        <f t="shared" si="186"/>
        <v>102441.98763300656</v>
      </c>
      <c r="AE500" s="16" t="str">
        <f t="shared" si="183"/>
        <v/>
      </c>
      <c r="AG500" s="16">
        <f t="shared" si="189"/>
        <v>55.110894728444066</v>
      </c>
      <c r="AH500" s="24">
        <f t="shared" si="187"/>
        <v>57.705561069592697</v>
      </c>
      <c r="AL500" s="2">
        <f t="shared" si="190"/>
        <v>58.471068427244184</v>
      </c>
      <c r="AM500" s="27">
        <f t="shared" si="191"/>
        <v>-1.3092070629836527E-2</v>
      </c>
      <c r="AN500" s="35">
        <v>0</v>
      </c>
      <c r="AP500" s="2" t="str">
        <f t="shared" si="188"/>
        <v/>
      </c>
    </row>
    <row r="501" spans="1:42" x14ac:dyDescent="0.25">
      <c r="A501" s="49">
        <v>38729</v>
      </c>
      <c r="B501" s="47">
        <v>1286.06</v>
      </c>
      <c r="C501" s="27">
        <f t="shared" si="175"/>
        <v>-6.2742431501028317E-3</v>
      </c>
      <c r="D501" s="27">
        <f t="shared" si="176"/>
        <v>9.9064139777264026E-3</v>
      </c>
      <c r="E501" s="5">
        <f t="shared" si="180"/>
        <v>0</v>
      </c>
      <c r="F501" s="44">
        <v>1946.2809999999999</v>
      </c>
      <c r="G501" s="45">
        <v>1946.2809999999999</v>
      </c>
      <c r="H501" s="48">
        <v>1286.06</v>
      </c>
      <c r="I501" s="42">
        <v>11.2</v>
      </c>
      <c r="J501" s="16">
        <f t="shared" si="174"/>
        <v>0.11199999999999999</v>
      </c>
      <c r="K501" s="16">
        <f t="shared" si="181"/>
        <v>2.6093064024869494E-2</v>
      </c>
      <c r="L501" s="51">
        <f>VLOOKUP(A501,LIBOR!$A$3:B2596,2,1)</f>
        <v>4.2987500000000001</v>
      </c>
      <c r="M501">
        <v>88794.3</v>
      </c>
      <c r="N501" s="2">
        <v>88565.95</v>
      </c>
      <c r="O501" s="16">
        <f t="shared" si="177"/>
        <v>3.9614548460244991E-5</v>
      </c>
      <c r="P501" s="16">
        <f t="shared" si="168"/>
        <v>8.5906935975130494E-2</v>
      </c>
      <c r="Q501" s="2">
        <f t="shared" si="178"/>
        <v>11.048</v>
      </c>
      <c r="R501" s="2">
        <f t="shared" si="179"/>
        <v>11.064500000000001</v>
      </c>
      <c r="S501" s="16">
        <f t="shared" si="169"/>
        <v>-1</v>
      </c>
      <c r="T501" s="16">
        <f t="shared" si="170"/>
        <v>0</v>
      </c>
      <c r="U501" s="16">
        <f>VLOOKUP(P501,Table!$D$6:$G$15,MATCH(VALUE(T501)&amp;"E",Table!$D$5:$G$5,0),1)*IF(Y501=1,0,1)</f>
        <v>0.97499999999999998</v>
      </c>
      <c r="V501" s="16">
        <f t="shared" si="171"/>
        <v>2.5000000000000022E-2</v>
      </c>
      <c r="W501" s="16">
        <f t="shared" si="184"/>
        <v>96079.274395190005</v>
      </c>
      <c r="X501" s="16">
        <f t="shared" si="172"/>
        <v>1.4083551597596555E-2</v>
      </c>
      <c r="Y501" s="16">
        <f t="shared" si="185"/>
        <v>0</v>
      </c>
      <c r="Z501" s="16">
        <f t="shared" si="173"/>
        <v>0</v>
      </c>
      <c r="AA501" s="16">
        <f t="shared" si="182"/>
        <v>0</v>
      </c>
      <c r="AB501" s="2">
        <f t="shared" si="186"/>
        <v>101845.45744979764</v>
      </c>
      <c r="AE501" s="16" t="str">
        <f t="shared" si="183"/>
        <v/>
      </c>
      <c r="AG501" s="16">
        <f t="shared" si="189"/>
        <v>54.789978345535332</v>
      </c>
      <c r="AH501" s="24">
        <f t="shared" si="187"/>
        <v>57.368042499211079</v>
      </c>
      <c r="AL501" s="2">
        <f t="shared" si="190"/>
        <v>58.471068427244184</v>
      </c>
      <c r="AM501" s="27">
        <f t="shared" si="191"/>
        <v>-1.8864473622636213E-2</v>
      </c>
      <c r="AN501" s="35">
        <v>0</v>
      </c>
      <c r="AP501" s="2" t="str">
        <f t="shared" si="188"/>
        <v/>
      </c>
    </row>
    <row r="502" spans="1:42" x14ac:dyDescent="0.25">
      <c r="A502" s="49">
        <v>38730</v>
      </c>
      <c r="B502" s="47">
        <v>1287.6099999999999</v>
      </c>
      <c r="C502" s="27">
        <f t="shared" si="175"/>
        <v>1.2052314822013077E-3</v>
      </c>
      <c r="D502" s="27">
        <f t="shared" si="176"/>
        <v>1.7122045578327194E-3</v>
      </c>
      <c r="E502" s="5">
        <f t="shared" si="180"/>
        <v>0</v>
      </c>
      <c r="F502" s="44">
        <v>1948.6369999999999</v>
      </c>
      <c r="G502" s="45">
        <v>1948.6369999999999</v>
      </c>
      <c r="H502" s="48">
        <v>1287.6099999999999</v>
      </c>
      <c r="I502" s="42">
        <v>11.23</v>
      </c>
      <c r="J502" s="16">
        <f t="shared" si="174"/>
        <v>0.11230000000000001</v>
      </c>
      <c r="K502" s="16">
        <f t="shared" si="181"/>
        <v>2.4302727700167781E-2</v>
      </c>
      <c r="L502" s="51">
        <f>VLOOKUP(A502,LIBOR!$A$3:B2597,2,1)</f>
        <v>4.3125</v>
      </c>
      <c r="M502">
        <v>88573.4</v>
      </c>
      <c r="N502" s="2">
        <v>88335.35</v>
      </c>
      <c r="O502" s="16">
        <f t="shared" si="177"/>
        <v>1.4508341590638062E-6</v>
      </c>
      <c r="P502" s="16">
        <f t="shared" si="168"/>
        <v>8.799727229983223E-2</v>
      </c>
      <c r="Q502" s="2">
        <f t="shared" si="178"/>
        <v>11.026</v>
      </c>
      <c r="R502" s="2">
        <f t="shared" si="179"/>
        <v>11.068999999999999</v>
      </c>
      <c r="S502" s="16">
        <f t="shared" si="169"/>
        <v>-1</v>
      </c>
      <c r="T502" s="16">
        <f t="shared" si="170"/>
        <v>0</v>
      </c>
      <c r="U502" s="16">
        <f>VLOOKUP(P502,Table!$D$6:$G$15,MATCH(VALUE(T502)&amp;"E",Table!$D$5:$G$5,0),1)*IF(Y502=1,0,1)</f>
        <v>0.97499999999999998</v>
      </c>
      <c r="V502" s="16">
        <f t="shared" si="171"/>
        <v>2.5000000000000022E-2</v>
      </c>
      <c r="W502" s="16">
        <f t="shared" si="184"/>
        <v>96185.923154479766</v>
      </c>
      <c r="X502" s="16">
        <f t="shared" si="172"/>
        <v>8.281363331982261E-3</v>
      </c>
      <c r="Y502" s="16">
        <f t="shared" si="185"/>
        <v>0</v>
      </c>
      <c r="Z502" s="16">
        <f t="shared" si="173"/>
        <v>0</v>
      </c>
      <c r="AA502" s="16">
        <f t="shared" si="182"/>
        <v>0</v>
      </c>
      <c r="AB502" s="2">
        <f t="shared" si="186"/>
        <v>101959.32644004705</v>
      </c>
      <c r="AE502" s="16" t="str">
        <f t="shared" si="183"/>
        <v/>
      </c>
      <c r="AG502" s="16">
        <f t="shared" si="189"/>
        <v>54.851236644788081</v>
      </c>
      <c r="AH502" s="24">
        <f t="shared" si="187"/>
        <v>57.430688409968432</v>
      </c>
      <c r="AL502" s="2">
        <f t="shared" si="190"/>
        <v>58.471068427244184</v>
      </c>
      <c r="AM502" s="27">
        <f t="shared" si="191"/>
        <v>-1.7793073485056987E-2</v>
      </c>
      <c r="AN502" s="35">
        <v>0</v>
      </c>
      <c r="AP502" s="2" t="str">
        <f t="shared" si="188"/>
        <v/>
      </c>
    </row>
    <row r="503" spans="1:42" x14ac:dyDescent="0.25">
      <c r="A503" s="49">
        <v>38734</v>
      </c>
      <c r="B503" s="47">
        <v>1282.93</v>
      </c>
      <c r="C503" s="27">
        <f t="shared" si="175"/>
        <v>-3.6346409238821042E-3</v>
      </c>
      <c r="D503" s="27">
        <f t="shared" si="176"/>
        <v>-5.578743495848415E-3</v>
      </c>
      <c r="E503" s="5">
        <f t="shared" si="180"/>
        <v>0</v>
      </c>
      <c r="F503" s="44">
        <v>1941.568</v>
      </c>
      <c r="G503" s="45">
        <v>1941.568</v>
      </c>
      <c r="H503" s="48">
        <v>1282.93</v>
      </c>
      <c r="I503" s="42">
        <v>11.91</v>
      </c>
      <c r="J503" s="16">
        <f t="shared" si="174"/>
        <v>0.1191</v>
      </c>
      <c r="K503" s="16">
        <f t="shared" si="181"/>
        <v>3.1054383936362409E-2</v>
      </c>
      <c r="L503" s="51">
        <f>VLOOKUP(A503,LIBOR!$A$3:B2598,2,1)</f>
        <v>4.3499999999999996</v>
      </c>
      <c r="M503">
        <v>89674.42</v>
      </c>
      <c r="N503" s="2">
        <v>89392.46</v>
      </c>
      <c r="O503" s="16">
        <f t="shared" si="177"/>
        <v>1.325879099351626E-5</v>
      </c>
      <c r="P503" s="16">
        <f t="shared" si="168"/>
        <v>8.8045616063637588E-2</v>
      </c>
      <c r="Q503" s="2">
        <f t="shared" si="178"/>
        <v>11.071999999999999</v>
      </c>
      <c r="R503" s="2">
        <f t="shared" si="179"/>
        <v>11.106499999999999</v>
      </c>
      <c r="S503" s="16">
        <f t="shared" si="169"/>
        <v>-1</v>
      </c>
      <c r="T503" s="16">
        <f t="shared" si="170"/>
        <v>0</v>
      </c>
      <c r="U503" s="16">
        <f>VLOOKUP(P503,Table!$D$6:$G$15,MATCH(VALUE(T503)&amp;"E",Table!$D$5:$G$5,0),1)*IF(Y503=1,0,1)</f>
        <v>0.97499999999999998</v>
      </c>
      <c r="V503" s="16">
        <f t="shared" si="171"/>
        <v>2.5000000000000022E-2</v>
      </c>
      <c r="W503" s="16">
        <f t="shared" si="184"/>
        <v>95873.838341344876</v>
      </c>
      <c r="X503" s="16">
        <f t="shared" si="172"/>
        <v>6.6754812818103915E-4</v>
      </c>
      <c r="Y503" s="16">
        <f t="shared" si="185"/>
        <v>0</v>
      </c>
      <c r="Z503" s="16">
        <f t="shared" si="173"/>
        <v>0</v>
      </c>
      <c r="AA503" s="16">
        <f t="shared" si="182"/>
        <v>0</v>
      </c>
      <c r="AB503" s="2">
        <f t="shared" si="186"/>
        <v>101630.38450702111</v>
      </c>
      <c r="AE503" s="16" t="str">
        <f t="shared" si="183"/>
        <v/>
      </c>
      <c r="AG503" s="16">
        <f t="shared" si="189"/>
        <v>54.674275179458967</v>
      </c>
      <c r="AH503" s="24">
        <f t="shared" si="187"/>
        <v>57.239445535351166</v>
      </c>
      <c r="AL503" s="2">
        <f t="shared" si="190"/>
        <v>58.471068427244184</v>
      </c>
      <c r="AM503" s="27">
        <f t="shared" si="191"/>
        <v>-2.1063800012916301E-2</v>
      </c>
      <c r="AN503" s="35">
        <v>0</v>
      </c>
      <c r="AP503" s="2" t="str">
        <f t="shared" si="188"/>
        <v/>
      </c>
    </row>
    <row r="504" spans="1:42" x14ac:dyDescent="0.25">
      <c r="A504" s="49">
        <v>38735</v>
      </c>
      <c r="B504" s="47">
        <v>1277.93</v>
      </c>
      <c r="C504" s="27">
        <f t="shared" si="175"/>
        <v>-3.8973287708604643E-3</v>
      </c>
      <c r="D504" s="27">
        <f t="shared" si="176"/>
        <v>-9.1195245784555512E-3</v>
      </c>
      <c r="E504" s="5">
        <f t="shared" si="180"/>
        <v>0</v>
      </c>
      <c r="F504" s="44">
        <v>1934.2090000000001</v>
      </c>
      <c r="G504" s="45">
        <v>1934.2090000000001</v>
      </c>
      <c r="H504" s="48">
        <v>1277.93</v>
      </c>
      <c r="I504" s="42">
        <v>12.25</v>
      </c>
      <c r="J504" s="16">
        <f t="shared" si="174"/>
        <v>0.1225</v>
      </c>
      <c r="K504" s="16">
        <f t="shared" si="181"/>
        <v>3.5594523219821594E-2</v>
      </c>
      <c r="L504" s="51">
        <f>VLOOKUP(A504,LIBOR!$A$3:B2599,2,1)</f>
        <v>4.3012499999999996</v>
      </c>
      <c r="M504">
        <v>90918.22</v>
      </c>
      <c r="N504" s="2">
        <v>90621.69</v>
      </c>
      <c r="O504" s="16">
        <f t="shared" si="177"/>
        <v>1.5248580980451999E-5</v>
      </c>
      <c r="P504" s="16">
        <f t="shared" ref="P504:P567" si="192">SQRT(252*SUM(O482:O503)/22)</f>
        <v>8.6905476780178403E-2</v>
      </c>
      <c r="Q504" s="2">
        <f t="shared" si="178"/>
        <v>11.228</v>
      </c>
      <c r="R504" s="2">
        <f t="shared" si="179"/>
        <v>11.165499999999998</v>
      </c>
      <c r="S504" s="16">
        <f t="shared" ref="S504:S567" si="193">IF(Q504&gt;=R504,1,-1)</f>
        <v>1</v>
      </c>
      <c r="T504" s="16">
        <f t="shared" ref="T504:T567" si="194">IF(SUM(S495:S504)=-10,-1,IF(SUM(S495:S504)&lt;10,0,1))</f>
        <v>0</v>
      </c>
      <c r="U504" s="16">
        <f>VLOOKUP(P504,Table!$D$6:$G$15,MATCH(VALUE(T504)&amp;"E",Table!$D$5:$G$5,0),1)*IF(Y504=1,0,1)</f>
        <v>0.97499999999999998</v>
      </c>
      <c r="V504" s="16">
        <f t="shared" ref="V504:V567" si="195">(1-U504)*IF(Y504=1,0,1)</f>
        <v>2.5000000000000022E-2</v>
      </c>
      <c r="W504" s="16">
        <f t="shared" si="184"/>
        <v>95542.486644993565</v>
      </c>
      <c r="X504" s="16">
        <f t="shared" ref="X504:X567" si="196">W503/W498-1</f>
        <v>-5.6669118647637573E-3</v>
      </c>
      <c r="Y504" s="16">
        <f t="shared" si="185"/>
        <v>0</v>
      </c>
      <c r="Z504" s="16">
        <f t="shared" ref="Z504:Z567" si="197">Y504*20</f>
        <v>0</v>
      </c>
      <c r="AA504" s="16">
        <f t="shared" si="182"/>
        <v>0</v>
      </c>
      <c r="AB504" s="2">
        <f t="shared" si="186"/>
        <v>101290.05227432461</v>
      </c>
      <c r="AE504" s="16" t="str">
        <f t="shared" si="183"/>
        <v/>
      </c>
      <c r="AG504" s="16">
        <f t="shared" si="189"/>
        <v>54.491186054753328</v>
      </c>
      <c r="AH504" s="24">
        <f t="shared" si="187"/>
        <v>57.046281555078565</v>
      </c>
      <c r="AL504" s="2">
        <f t="shared" si="190"/>
        <v>58.471068427244184</v>
      </c>
      <c r="AM504" s="27">
        <f t="shared" si="191"/>
        <v>-2.4367382202678423E-2</v>
      </c>
      <c r="AN504" s="35">
        <v>0</v>
      </c>
      <c r="AP504" s="2" t="str">
        <f t="shared" si="188"/>
        <v/>
      </c>
    </row>
    <row r="505" spans="1:42" x14ac:dyDescent="0.25">
      <c r="A505" s="49">
        <v>38736</v>
      </c>
      <c r="B505" s="47">
        <v>1285.04</v>
      </c>
      <c r="C505" s="27">
        <f t="shared" si="175"/>
        <v>5.5636850218712119E-3</v>
      </c>
      <c r="D505" s="27">
        <f t="shared" si="176"/>
        <v>-7.0372963407728806E-3</v>
      </c>
      <c r="E505" s="5">
        <f t="shared" si="180"/>
        <v>0</v>
      </c>
      <c r="F505" s="44">
        <v>1944.9839999999999</v>
      </c>
      <c r="G505" s="45">
        <v>1944.9839999999999</v>
      </c>
      <c r="H505" s="48">
        <v>1285.04</v>
      </c>
      <c r="I505" s="42">
        <v>11.98</v>
      </c>
      <c r="J505" s="16">
        <f t="shared" si="174"/>
        <v>0.1198</v>
      </c>
      <c r="K505" s="16">
        <f t="shared" si="181"/>
        <v>3.3041659187329264E-2</v>
      </c>
      <c r="L505" s="51">
        <f>VLOOKUP(A505,LIBOR!$A$3:B2600,2,1)</f>
        <v>4.2949999999999999</v>
      </c>
      <c r="M505">
        <v>89846.21</v>
      </c>
      <c r="N505" s="2">
        <v>89542.37</v>
      </c>
      <c r="O505" s="16">
        <f t="shared" si="177"/>
        <v>3.0783243345895768E-5</v>
      </c>
      <c r="P505" s="16">
        <f t="shared" si="192"/>
        <v>8.6758340812670739E-2</v>
      </c>
      <c r="Q505" s="2">
        <f t="shared" si="178"/>
        <v>11.506</v>
      </c>
      <c r="R505" s="2">
        <f t="shared" si="179"/>
        <v>11.243999999999996</v>
      </c>
      <c r="S505" s="16">
        <f t="shared" si="193"/>
        <v>1</v>
      </c>
      <c r="T505" s="16">
        <f t="shared" si="194"/>
        <v>0</v>
      </c>
      <c r="U505" s="16">
        <f>VLOOKUP(P505,Table!$D$6:$G$15,MATCH(VALUE(T505)&amp;"E",Table!$D$5:$G$5,0),1)*IF(Y505=1,0,1)</f>
        <v>0.97499999999999998</v>
      </c>
      <c r="V505" s="16">
        <f t="shared" si="195"/>
        <v>2.5000000000000022E-2</v>
      </c>
      <c r="W505" s="16">
        <f t="shared" si="184"/>
        <v>96032.317550869062</v>
      </c>
      <c r="X505" s="16">
        <f t="shared" si="196"/>
        <v>-8.3480849445922711E-3</v>
      </c>
      <c r="Y505" s="16">
        <f t="shared" si="185"/>
        <v>0</v>
      </c>
      <c r="Z505" s="16">
        <f t="shared" si="197"/>
        <v>0</v>
      </c>
      <c r="AA505" s="16">
        <f t="shared" si="182"/>
        <v>0</v>
      </c>
      <c r="AB505" s="2">
        <f t="shared" si="186"/>
        <v>101810.34997258564</v>
      </c>
      <c r="AE505" s="16" t="str">
        <f t="shared" si="183"/>
        <v/>
      </c>
      <c r="AG505" s="16">
        <f t="shared" si="189"/>
        <v>54.77109151479808</v>
      </c>
      <c r="AH505" s="24">
        <f t="shared" si="187"/>
        <v>57.337819408546622</v>
      </c>
      <c r="AL505" s="2">
        <f t="shared" si="190"/>
        <v>58.471068427244184</v>
      </c>
      <c r="AM505" s="27">
        <f t="shared" si="191"/>
        <v>-1.9381363282384156E-2</v>
      </c>
      <c r="AN505" s="35">
        <v>0</v>
      </c>
      <c r="AP505" s="2" t="str">
        <f t="shared" si="188"/>
        <v/>
      </c>
    </row>
    <row r="506" spans="1:42" x14ac:dyDescent="0.25">
      <c r="A506" s="49">
        <v>38737</v>
      </c>
      <c r="B506" s="47">
        <v>1261.49</v>
      </c>
      <c r="C506" s="27">
        <f t="shared" si="175"/>
        <v>-1.83262777812363E-2</v>
      </c>
      <c r="D506" s="27">
        <f t="shared" si="176"/>
        <v>-1.9089330971906349E-2</v>
      </c>
      <c r="E506" s="5">
        <f t="shared" si="180"/>
        <v>0</v>
      </c>
      <c r="F506" s="44">
        <v>1909.346</v>
      </c>
      <c r="G506" s="45">
        <v>1909.346</v>
      </c>
      <c r="H506" s="48">
        <v>1261.49</v>
      </c>
      <c r="I506" s="42">
        <v>14.56</v>
      </c>
      <c r="J506" s="16">
        <f t="shared" si="174"/>
        <v>0.14560000000000001</v>
      </c>
      <c r="K506" s="16">
        <f t="shared" si="181"/>
        <v>5.6962116756058043E-2</v>
      </c>
      <c r="L506" s="51">
        <f>VLOOKUP(A506,LIBOR!$A$3:B2601,2,1)</f>
        <v>4.2862499999999999</v>
      </c>
      <c r="M506">
        <v>92658.15</v>
      </c>
      <c r="N506" s="2">
        <v>92334.12</v>
      </c>
      <c r="O506" s="16">
        <f t="shared" si="177"/>
        <v>3.4211253182494345E-4</v>
      </c>
      <c r="P506" s="16">
        <f t="shared" si="192"/>
        <v>8.8637883243941964E-2</v>
      </c>
      <c r="Q506" s="2">
        <f t="shared" si="178"/>
        <v>11.714000000000002</v>
      </c>
      <c r="R506" s="2">
        <f t="shared" si="179"/>
        <v>11.273999999999999</v>
      </c>
      <c r="S506" s="16">
        <f t="shared" si="193"/>
        <v>1</v>
      </c>
      <c r="T506" s="16">
        <f t="shared" si="194"/>
        <v>0</v>
      </c>
      <c r="U506" s="16">
        <f>VLOOKUP(P506,Table!$D$6:$G$15,MATCH(VALUE(T506)&amp;"E",Table!$D$5:$G$5,0),1)*IF(Y506=1,0,1)</f>
        <v>0.97499999999999998</v>
      </c>
      <c r="V506" s="16">
        <f t="shared" si="195"/>
        <v>2.5000000000000022E-2</v>
      </c>
      <c r="W506" s="16">
        <f t="shared" si="184"/>
        <v>94391.252832614351</v>
      </c>
      <c r="X506" s="16">
        <f t="shared" si="196"/>
        <v>-6.3180825544758568E-3</v>
      </c>
      <c r="Y506" s="16">
        <f t="shared" si="185"/>
        <v>0</v>
      </c>
      <c r="Z506" s="16">
        <f t="shared" si="197"/>
        <v>0</v>
      </c>
      <c r="AA506" s="16">
        <f t="shared" si="182"/>
        <v>0</v>
      </c>
      <c r="AB506" s="2">
        <f t="shared" si="186"/>
        <v>100071.17235675089</v>
      </c>
      <c r="AE506" s="16" t="str">
        <f t="shared" si="183"/>
        <v/>
      </c>
      <c r="AG506" s="16">
        <f t="shared" si="189"/>
        <v>53.835463099975584</v>
      </c>
      <c r="AH506" s="24">
        <f t="shared" si="187"/>
        <v>56.356877945151638</v>
      </c>
      <c r="AL506" s="2">
        <f t="shared" si="190"/>
        <v>58.471068427244184</v>
      </c>
      <c r="AM506" s="27">
        <f t="shared" si="191"/>
        <v>-3.6157890371427803E-2</v>
      </c>
      <c r="AN506" s="35">
        <v>0</v>
      </c>
      <c r="AP506" s="2" t="str">
        <f t="shared" si="188"/>
        <v/>
      </c>
    </row>
    <row r="507" spans="1:42" x14ac:dyDescent="0.25">
      <c r="A507" s="49">
        <v>38740</v>
      </c>
      <c r="B507" s="47">
        <v>1263.82</v>
      </c>
      <c r="C507" s="27">
        <f t="shared" si="175"/>
        <v>1.8470221721931246E-3</v>
      </c>
      <c r="D507" s="27">
        <f t="shared" si="176"/>
        <v>-1.8447540281914532E-2</v>
      </c>
      <c r="E507" s="5">
        <f t="shared" si="180"/>
        <v>0</v>
      </c>
      <c r="F507" s="44">
        <v>1912.914</v>
      </c>
      <c r="G507" s="45">
        <v>1912.914</v>
      </c>
      <c r="H507" s="48">
        <v>1263.82</v>
      </c>
      <c r="I507" s="42">
        <v>13.93</v>
      </c>
      <c r="J507" s="16">
        <f t="shared" si="174"/>
        <v>0.13930000000000001</v>
      </c>
      <c r="K507" s="16">
        <f t="shared" si="181"/>
        <v>3.1215658507900909E-2</v>
      </c>
      <c r="L507" s="51">
        <f>VLOOKUP(A507,LIBOR!$A$3:B2602,2,1)</f>
        <v>4.2975000000000003</v>
      </c>
      <c r="M507">
        <v>93955.29</v>
      </c>
      <c r="N507" s="2">
        <v>93593.68</v>
      </c>
      <c r="O507" s="16">
        <f t="shared" si="177"/>
        <v>3.4052004557630849E-6</v>
      </c>
      <c r="P507" s="16">
        <f t="shared" si="192"/>
        <v>0.1080843414920991</v>
      </c>
      <c r="Q507" s="2">
        <f t="shared" si="178"/>
        <v>12.386000000000001</v>
      </c>
      <c r="R507" s="2">
        <f t="shared" si="179"/>
        <v>11.442499999999999</v>
      </c>
      <c r="S507" s="16">
        <f t="shared" si="193"/>
        <v>1</v>
      </c>
      <c r="T507" s="16">
        <f t="shared" si="194"/>
        <v>0</v>
      </c>
      <c r="U507" s="16">
        <f>VLOOKUP(P507,Table!$D$6:$G$15,MATCH(VALUE(T507)&amp;"E",Table!$D$5:$G$5,0),1)*IF(Y507=1,0,1)</f>
        <v>0.9</v>
      </c>
      <c r="V507" s="16">
        <f t="shared" si="195"/>
        <v>9.9999999999999978E-2</v>
      </c>
      <c r="W507" s="16">
        <f t="shared" si="184"/>
        <v>94593.427551619723</v>
      </c>
      <c r="X507" s="16">
        <f t="shared" si="196"/>
        <v>-1.7569049862226738E-2</v>
      </c>
      <c r="Y507" s="16">
        <f t="shared" si="185"/>
        <v>0</v>
      </c>
      <c r="Z507" s="16">
        <f t="shared" si="197"/>
        <v>0</v>
      </c>
      <c r="AA507" s="16">
        <f t="shared" si="182"/>
        <v>0</v>
      </c>
      <c r="AB507" s="2">
        <f t="shared" si="186"/>
        <v>100288.52345329447</v>
      </c>
      <c r="AE507" s="16" t="str">
        <f t="shared" si="183"/>
        <v/>
      </c>
      <c r="AG507" s="16">
        <f t="shared" si="189"/>
        <v>53.952391848406727</v>
      </c>
      <c r="AH507" s="24">
        <f t="shared" si="187"/>
        <v>56.474873207260742</v>
      </c>
      <c r="AL507" s="2">
        <f t="shared" si="190"/>
        <v>58.471068427244184</v>
      </c>
      <c r="AM507" s="27">
        <f t="shared" si="191"/>
        <v>-3.4139879322836686E-2</v>
      </c>
      <c r="AN507" s="35">
        <v>0</v>
      </c>
      <c r="AP507" s="2" t="str">
        <f t="shared" si="188"/>
        <v/>
      </c>
    </row>
    <row r="508" spans="1:42" x14ac:dyDescent="0.25">
      <c r="A508" s="49">
        <v>38741</v>
      </c>
      <c r="B508" s="47">
        <v>1266.8599999999999</v>
      </c>
      <c r="C508" s="27">
        <f t="shared" si="175"/>
        <v>2.4054058331091088E-3</v>
      </c>
      <c r="D508" s="27">
        <f t="shared" si="176"/>
        <v>-1.2407493524923319E-2</v>
      </c>
      <c r="E508" s="5">
        <f t="shared" si="180"/>
        <v>0</v>
      </c>
      <c r="F508" s="44">
        <v>1917.538</v>
      </c>
      <c r="G508" s="45">
        <v>1917.538</v>
      </c>
      <c r="H508" s="48">
        <v>1266.8599999999999</v>
      </c>
      <c r="I508" s="42">
        <v>13.31</v>
      </c>
      <c r="J508" s="16">
        <f t="shared" si="174"/>
        <v>0.1331</v>
      </c>
      <c r="K508" s="16">
        <f t="shared" si="181"/>
        <v>2.6665069953675666E-2</v>
      </c>
      <c r="L508" s="51">
        <f>VLOOKUP(A508,LIBOR!$A$3:B2603,2,1)</f>
        <v>4.3075000000000001</v>
      </c>
      <c r="M508">
        <v>92636.74</v>
      </c>
      <c r="N508" s="2">
        <v>92268.99</v>
      </c>
      <c r="O508" s="16">
        <f t="shared" si="177"/>
        <v>5.7720902193746685E-6</v>
      </c>
      <c r="P508" s="16">
        <f t="shared" si="192"/>
        <v>0.10643493004632433</v>
      </c>
      <c r="Q508" s="2">
        <f t="shared" si="178"/>
        <v>12.925999999999998</v>
      </c>
      <c r="R508" s="2">
        <f t="shared" si="179"/>
        <v>11.598499999999998</v>
      </c>
      <c r="S508" s="16">
        <f t="shared" si="193"/>
        <v>1</v>
      </c>
      <c r="T508" s="16">
        <f t="shared" si="194"/>
        <v>0</v>
      </c>
      <c r="U508" s="16">
        <f>VLOOKUP(P508,Table!$D$6:$G$15,MATCH(VALUE(T508)&amp;"E",Table!$D$5:$G$5,0),1)*IF(Y508=1,0,1)</f>
        <v>0.9</v>
      </c>
      <c r="V508" s="16">
        <f t="shared" si="195"/>
        <v>9.9999999999999978E-2</v>
      </c>
      <c r="W508" s="16">
        <f t="shared" si="184"/>
        <v>94664.325570430301</v>
      </c>
      <c r="X508" s="16">
        <f t="shared" si="196"/>
        <v>-1.6556431030998242E-2</v>
      </c>
      <c r="Y508" s="16">
        <f t="shared" si="185"/>
        <v>0</v>
      </c>
      <c r="Z508" s="16">
        <f t="shared" si="197"/>
        <v>0</v>
      </c>
      <c r="AA508" s="16">
        <f t="shared" si="182"/>
        <v>0</v>
      </c>
      <c r="AB508" s="2">
        <f t="shared" si="186"/>
        <v>100365.96111578967</v>
      </c>
      <c r="AE508" s="16" t="str">
        <f t="shared" si="183"/>
        <v/>
      </c>
      <c r="AG508" s="16">
        <f t="shared" si="189"/>
        <v>53.99405112273746</v>
      </c>
      <c r="AH508" s="24">
        <f t="shared" si="187"/>
        <v>56.517009183595043</v>
      </c>
      <c r="AL508" s="2">
        <f t="shared" si="190"/>
        <v>58.471068427244184</v>
      </c>
      <c r="AM508" s="27">
        <f t="shared" si="191"/>
        <v>-3.3419249830890063E-2</v>
      </c>
      <c r="AN508" s="35">
        <v>0</v>
      </c>
      <c r="AP508" s="2" t="str">
        <f t="shared" si="188"/>
        <v/>
      </c>
    </row>
    <row r="509" spans="1:42" x14ac:dyDescent="0.25">
      <c r="A509" s="49">
        <v>38742</v>
      </c>
      <c r="B509" s="47">
        <v>1264.68</v>
      </c>
      <c r="C509" s="27">
        <f t="shared" si="175"/>
        <v>-1.7207899846863883E-3</v>
      </c>
      <c r="D509" s="27">
        <f t="shared" si="176"/>
        <v>-1.0230954738749243E-2</v>
      </c>
      <c r="E509" s="5">
        <f t="shared" si="180"/>
        <v>0</v>
      </c>
      <c r="F509" s="44">
        <v>1914.277</v>
      </c>
      <c r="G509" s="45">
        <v>1914.277</v>
      </c>
      <c r="H509" s="48">
        <v>1264.68</v>
      </c>
      <c r="I509" s="42">
        <v>12.87</v>
      </c>
      <c r="J509" s="16">
        <f t="shared" si="174"/>
        <v>0.12869999999999998</v>
      </c>
      <c r="K509" s="16">
        <f t="shared" si="181"/>
        <v>2.1957967904079209E-2</v>
      </c>
      <c r="L509" s="51">
        <f>VLOOKUP(A509,LIBOR!$A$3:B2604,2,1)</f>
        <v>4.3462500000000004</v>
      </c>
      <c r="M509">
        <v>91089.78</v>
      </c>
      <c r="N509" s="2">
        <v>90717.119999999995</v>
      </c>
      <c r="O509" s="16">
        <f t="shared" si="177"/>
        <v>2.9662216840188973E-6</v>
      </c>
      <c r="P509" s="16">
        <f t="shared" si="192"/>
        <v>0.10674203209592077</v>
      </c>
      <c r="Q509" s="2">
        <f t="shared" si="178"/>
        <v>13.206</v>
      </c>
      <c r="R509" s="2">
        <f t="shared" si="179"/>
        <v>11.749499999999999</v>
      </c>
      <c r="S509" s="16">
        <f t="shared" si="193"/>
        <v>1</v>
      </c>
      <c r="T509" s="16">
        <f t="shared" si="194"/>
        <v>0</v>
      </c>
      <c r="U509" s="16">
        <f>VLOOKUP(P509,Table!$D$6:$G$15,MATCH(VALUE(T509)&amp;"E",Table!$D$5:$G$5,0),1)*IF(Y509=1,0,1)</f>
        <v>0.9</v>
      </c>
      <c r="V509" s="16">
        <f t="shared" si="195"/>
        <v>9.9999999999999978E-2</v>
      </c>
      <c r="W509" s="16">
        <f t="shared" si="184"/>
        <v>94358.502180083378</v>
      </c>
      <c r="X509" s="16">
        <f t="shared" si="196"/>
        <v>-1.2615670675542145E-2</v>
      </c>
      <c r="Y509" s="16">
        <f t="shared" si="185"/>
        <v>0</v>
      </c>
      <c r="Z509" s="16">
        <f t="shared" si="197"/>
        <v>0</v>
      </c>
      <c r="AA509" s="16">
        <f t="shared" si="182"/>
        <v>0</v>
      </c>
      <c r="AB509" s="2">
        <f t="shared" si="186"/>
        <v>100044.74216917877</v>
      </c>
      <c r="AE509" s="16" t="str">
        <f t="shared" si="183"/>
        <v/>
      </c>
      <c r="AG509" s="16">
        <f t="shared" si="189"/>
        <v>53.821244405877636</v>
      </c>
      <c r="AH509" s="24">
        <f t="shared" si="187"/>
        <v>56.334661514799741</v>
      </c>
      <c r="AL509" s="2">
        <f t="shared" si="190"/>
        <v>58.471068427244184</v>
      </c>
      <c r="AM509" s="27">
        <f t="shared" si="191"/>
        <v>-3.6537846321429646E-2</v>
      </c>
      <c r="AN509" s="35">
        <v>0</v>
      </c>
      <c r="AP509" s="2" t="str">
        <f t="shared" si="188"/>
        <v/>
      </c>
    </row>
    <row r="510" spans="1:42" x14ac:dyDescent="0.25">
      <c r="A510" s="49">
        <v>38743</v>
      </c>
      <c r="B510" s="47">
        <v>1273.83</v>
      </c>
      <c r="C510" s="27">
        <f t="shared" si="175"/>
        <v>7.2350317866969327E-3</v>
      </c>
      <c r="D510" s="27">
        <f t="shared" si="176"/>
        <v>-8.559607973923522E-3</v>
      </c>
      <c r="E510" s="5">
        <f t="shared" si="180"/>
        <v>0</v>
      </c>
      <c r="F510" s="44">
        <v>1928.174</v>
      </c>
      <c r="G510" s="45">
        <v>1928.174</v>
      </c>
      <c r="H510" s="48">
        <v>1273.83</v>
      </c>
      <c r="I510" s="42">
        <v>12.42</v>
      </c>
      <c r="J510" s="16">
        <f t="shared" si="174"/>
        <v>0.1242</v>
      </c>
      <c r="K510" s="16">
        <f t="shared" si="181"/>
        <v>1.7637935209796562E-2</v>
      </c>
      <c r="L510" s="51">
        <f>VLOOKUP(A510,LIBOR!$A$3:B2605,2,1)</f>
        <v>4.4112499999999999</v>
      </c>
      <c r="M510">
        <v>88923.199999999997</v>
      </c>
      <c r="N510" s="2">
        <v>88548.53</v>
      </c>
      <c r="O510" s="16">
        <f t="shared" si="177"/>
        <v>5.1969457579507796E-5</v>
      </c>
      <c r="P510" s="16">
        <f t="shared" si="192"/>
        <v>0.10656206479020344</v>
      </c>
      <c r="Q510" s="2">
        <f t="shared" si="178"/>
        <v>13.330000000000002</v>
      </c>
      <c r="R510" s="2">
        <f t="shared" si="179"/>
        <v>11.879499999999998</v>
      </c>
      <c r="S510" s="16">
        <f t="shared" si="193"/>
        <v>1</v>
      </c>
      <c r="T510" s="16">
        <f t="shared" si="194"/>
        <v>0</v>
      </c>
      <c r="U510" s="16">
        <f>VLOOKUP(P510,Table!$D$6:$G$15,MATCH(VALUE(T510)&amp;"E",Table!$D$5:$G$5,0),1)*IF(Y510=1,0,1)</f>
        <v>0.9</v>
      </c>
      <c r="V510" s="16">
        <f t="shared" si="195"/>
        <v>9.9999999999999978E-2</v>
      </c>
      <c r="W510" s="16">
        <f t="shared" si="184"/>
        <v>94747.356553391059</v>
      </c>
      <c r="X510" s="16">
        <f t="shared" si="196"/>
        <v>-1.2392229954297784E-2</v>
      </c>
      <c r="Y510" s="16">
        <f t="shared" si="185"/>
        <v>0</v>
      </c>
      <c r="Z510" s="16">
        <f t="shared" si="197"/>
        <v>0</v>
      </c>
      <c r="AA510" s="16">
        <f t="shared" si="182"/>
        <v>0</v>
      </c>
      <c r="AB510" s="2">
        <f t="shared" si="186"/>
        <v>100460.44642129542</v>
      </c>
      <c r="AE510" s="16" t="str">
        <f t="shared" si="183"/>
        <v/>
      </c>
      <c r="AG510" s="16">
        <f t="shared" si="189"/>
        <v>54.044881547306794</v>
      </c>
      <c r="AH510" s="24">
        <f t="shared" si="187"/>
        <v>56.567270028152087</v>
      </c>
      <c r="AL510" s="2">
        <f t="shared" si="190"/>
        <v>58.471068427244184</v>
      </c>
      <c r="AM510" s="27">
        <f t="shared" si="191"/>
        <v>-3.255966498134033E-2</v>
      </c>
      <c r="AN510" s="35">
        <v>0</v>
      </c>
      <c r="AP510" s="2" t="str">
        <f t="shared" si="188"/>
        <v/>
      </c>
    </row>
    <row r="511" spans="1:42" x14ac:dyDescent="0.25">
      <c r="A511" s="49">
        <v>38744</v>
      </c>
      <c r="B511" s="47">
        <v>1283.72</v>
      </c>
      <c r="C511" s="27">
        <f t="shared" si="175"/>
        <v>7.7639873452501895E-3</v>
      </c>
      <c r="D511" s="27">
        <f t="shared" si="176"/>
        <v>1.7530657152562967E-2</v>
      </c>
      <c r="E511" s="5">
        <f t="shared" si="180"/>
        <v>0</v>
      </c>
      <c r="F511" s="44">
        <v>1943.3440000000001</v>
      </c>
      <c r="G511" s="45">
        <v>1943.3440000000001</v>
      </c>
      <c r="H511" s="48">
        <v>1283.72</v>
      </c>
      <c r="I511" s="42">
        <v>11.97</v>
      </c>
      <c r="J511" s="16">
        <f t="shared" si="174"/>
        <v>0.1197</v>
      </c>
      <c r="K511" s="16">
        <f t="shared" si="181"/>
        <v>1.1313873252460346E-2</v>
      </c>
      <c r="L511" s="51">
        <f>VLOOKUP(A511,LIBOR!$A$3:B2606,2,1)</f>
        <v>4.4662499999999996</v>
      </c>
      <c r="M511">
        <v>87278.26</v>
      </c>
      <c r="N511" s="2">
        <v>86899.91</v>
      </c>
      <c r="O511" s="16">
        <f t="shared" si="177"/>
        <v>5.9814797698541208E-5</v>
      </c>
      <c r="P511" s="16">
        <f t="shared" si="192"/>
        <v>0.10838612674753965</v>
      </c>
      <c r="Q511" s="2">
        <f t="shared" si="178"/>
        <v>13.418000000000001</v>
      </c>
      <c r="R511" s="2">
        <f t="shared" si="179"/>
        <v>11.921999999999999</v>
      </c>
      <c r="S511" s="16">
        <f t="shared" si="193"/>
        <v>1</v>
      </c>
      <c r="T511" s="16">
        <f t="shared" si="194"/>
        <v>0</v>
      </c>
      <c r="U511" s="16">
        <f>VLOOKUP(P511,Table!$D$6:$G$15,MATCH(VALUE(T511)&amp;"E",Table!$D$5:$G$5,0),1)*IF(Y511=1,0,1)</f>
        <v>0.9</v>
      </c>
      <c r="V511" s="16">
        <f t="shared" si="195"/>
        <v>9.9999999999999978E-2</v>
      </c>
      <c r="W511" s="16">
        <f t="shared" si="184"/>
        <v>95233.008963372136</v>
      </c>
      <c r="X511" s="16">
        <f t="shared" si="196"/>
        <v>-1.3380505961416045E-2</v>
      </c>
      <c r="Y511" s="16">
        <f t="shared" si="185"/>
        <v>0</v>
      </c>
      <c r="Z511" s="16">
        <f t="shared" si="197"/>
        <v>0</v>
      </c>
      <c r="AA511" s="16">
        <f t="shared" si="182"/>
        <v>0</v>
      </c>
      <c r="AB511" s="2">
        <f t="shared" si="186"/>
        <v>100985.94989712792</v>
      </c>
      <c r="AE511" s="16" t="str">
        <f t="shared" si="183"/>
        <v/>
      </c>
      <c r="AG511" s="16">
        <f t="shared" si="189"/>
        <v>54.327587568589671</v>
      </c>
      <c r="AH511" s="24">
        <f t="shared" si="187"/>
        <v>56.861690534710029</v>
      </c>
      <c r="AL511" s="2">
        <f t="shared" si="190"/>
        <v>58.471068427244184</v>
      </c>
      <c r="AM511" s="27">
        <f t="shared" si="191"/>
        <v>-2.7524345557952468E-2</v>
      </c>
      <c r="AN511" s="35">
        <v>0</v>
      </c>
      <c r="AP511" s="2" t="str">
        <f t="shared" si="188"/>
        <v/>
      </c>
    </row>
    <row r="512" spans="1:42" x14ac:dyDescent="0.25">
      <c r="A512" s="49">
        <v>38747</v>
      </c>
      <c r="B512" s="47">
        <v>1285.19</v>
      </c>
      <c r="C512" s="27">
        <f t="shared" si="175"/>
        <v>1.1451095254417787E-3</v>
      </c>
      <c r="D512" s="27">
        <f t="shared" si="176"/>
        <v>1.6828744505811621E-2</v>
      </c>
      <c r="E512" s="5">
        <f t="shared" si="180"/>
        <v>0</v>
      </c>
      <c r="F512" s="44">
        <v>1945.662</v>
      </c>
      <c r="G512" s="45">
        <v>1945.662</v>
      </c>
      <c r="H512" s="48">
        <v>1285.19</v>
      </c>
      <c r="I512" s="42">
        <v>12.39</v>
      </c>
      <c r="J512" s="16">
        <f t="shared" si="174"/>
        <v>0.12390000000000001</v>
      </c>
      <c r="K512" s="16">
        <f t="shared" si="181"/>
        <v>1.240727541483036E-2</v>
      </c>
      <c r="L512" s="51">
        <f>VLOOKUP(A512,LIBOR!$A$3:B2607,2,1)</f>
        <v>4.5350000000000001</v>
      </c>
      <c r="M512">
        <v>86165.84</v>
      </c>
      <c r="N512" s="2">
        <v>85761.07</v>
      </c>
      <c r="O512" s="16">
        <f t="shared" si="177"/>
        <v>1.3097758453376984E-6</v>
      </c>
      <c r="P512" s="16">
        <f t="shared" si="192"/>
        <v>0.11149272458516965</v>
      </c>
      <c r="Q512" s="2">
        <f t="shared" si="178"/>
        <v>12.9</v>
      </c>
      <c r="R512" s="2">
        <f t="shared" si="179"/>
        <v>11.952999999999999</v>
      </c>
      <c r="S512" s="16">
        <f t="shared" si="193"/>
        <v>1</v>
      </c>
      <c r="T512" s="16">
        <f t="shared" si="194"/>
        <v>0</v>
      </c>
      <c r="U512" s="16">
        <f>VLOOKUP(P512,Table!$D$6:$G$15,MATCH(VALUE(T512)&amp;"E",Table!$D$5:$G$5,0),1)*IF(Y512=1,0,1)</f>
        <v>0.9</v>
      </c>
      <c r="V512" s="16">
        <f t="shared" si="195"/>
        <v>9.9999999999999978E-2</v>
      </c>
      <c r="W512" s="16">
        <f t="shared" si="184"/>
        <v>95206.351280366667</v>
      </c>
      <c r="X512" s="16">
        <f t="shared" si="196"/>
        <v>8.9177344880726483E-3</v>
      </c>
      <c r="Y512" s="16">
        <f t="shared" si="185"/>
        <v>0</v>
      </c>
      <c r="Z512" s="16">
        <f t="shared" si="197"/>
        <v>0</v>
      </c>
      <c r="AA512" s="16">
        <f t="shared" si="182"/>
        <v>0</v>
      </c>
      <c r="AB512" s="2">
        <f t="shared" si="186"/>
        <v>100965.64599411018</v>
      </c>
      <c r="AE512" s="16" t="str">
        <f t="shared" si="183"/>
        <v/>
      </c>
      <c r="AG512" s="16">
        <f t="shared" si="189"/>
        <v>54.316664642476638</v>
      </c>
      <c r="AH512" s="24">
        <f t="shared" si="187"/>
        <v>56.845819232965304</v>
      </c>
      <c r="AL512" s="2">
        <f t="shared" si="190"/>
        <v>58.471068427244184</v>
      </c>
      <c r="AM512" s="27">
        <f t="shared" si="191"/>
        <v>-2.7795784103059162E-2</v>
      </c>
      <c r="AN512" s="35">
        <v>0</v>
      </c>
      <c r="AP512" s="2" t="str">
        <f t="shared" si="188"/>
        <v/>
      </c>
    </row>
    <row r="513" spans="1:42" x14ac:dyDescent="0.25">
      <c r="A513" s="49">
        <v>38748</v>
      </c>
      <c r="B513" s="47">
        <v>1280.08</v>
      </c>
      <c r="C513" s="27">
        <f t="shared" si="175"/>
        <v>-3.9760657957190748E-3</v>
      </c>
      <c r="D513" s="27">
        <f t="shared" si="176"/>
        <v>1.0447272876983438E-2</v>
      </c>
      <c r="E513" s="5">
        <f t="shared" si="180"/>
        <v>0</v>
      </c>
      <c r="F513" s="44">
        <v>1937.9290000000001</v>
      </c>
      <c r="G513" s="45">
        <v>1937.9290000000001</v>
      </c>
      <c r="H513" s="48">
        <v>1280.08</v>
      </c>
      <c r="I513" s="42">
        <v>12.95</v>
      </c>
      <c r="J513" s="16">
        <f t="shared" si="174"/>
        <v>0.1295</v>
      </c>
      <c r="K513" s="16">
        <f t="shared" si="181"/>
        <v>2.2775445115467918E-2</v>
      </c>
      <c r="L513" s="51">
        <f>VLOOKUP(A513,LIBOR!$A$3:B2608,2,1)</f>
        <v>4.5637499999999998</v>
      </c>
      <c r="M513">
        <v>86743.6</v>
      </c>
      <c r="N513" s="2">
        <v>86325.64</v>
      </c>
      <c r="O513" s="16">
        <f t="shared" si="177"/>
        <v>1.5872187161966575E-5</v>
      </c>
      <c r="P513" s="16">
        <f t="shared" si="192"/>
        <v>0.10672455488453209</v>
      </c>
      <c r="Q513" s="2">
        <f t="shared" si="178"/>
        <v>12.592000000000001</v>
      </c>
      <c r="R513" s="2">
        <f t="shared" si="179"/>
        <v>11.991999999999999</v>
      </c>
      <c r="S513" s="16">
        <f t="shared" si="193"/>
        <v>1</v>
      </c>
      <c r="T513" s="16">
        <f t="shared" si="194"/>
        <v>1</v>
      </c>
      <c r="U513" s="16">
        <f>VLOOKUP(P513,Table!$D$6:$G$15,MATCH(VALUE(T513)&amp;"E",Table!$D$5:$G$5,0),1)*IF(Y513=1,0,1)</f>
        <v>0.85</v>
      </c>
      <c r="V513" s="16">
        <f t="shared" si="195"/>
        <v>0.15000000000000002</v>
      </c>
      <c r="W513" s="16">
        <f t="shared" si="184"/>
        <v>94928.334117562394</v>
      </c>
      <c r="X513" s="16">
        <f t="shared" si="196"/>
        <v>6.4795593585238453E-3</v>
      </c>
      <c r="Y513" s="16">
        <f t="shared" si="185"/>
        <v>0</v>
      </c>
      <c r="Z513" s="16">
        <f t="shared" si="197"/>
        <v>0</v>
      </c>
      <c r="AA513" s="16">
        <f t="shared" si="182"/>
        <v>0</v>
      </c>
      <c r="AB513" s="2">
        <f t="shared" si="186"/>
        <v>100672.1879800508</v>
      </c>
      <c r="AE513" s="16" t="str">
        <f t="shared" si="183"/>
        <v/>
      </c>
      <c r="AG513" s="16">
        <f t="shared" si="189"/>
        <v>54.158792522911931</v>
      </c>
      <c r="AH513" s="24">
        <f t="shared" si="187"/>
        <v>56.679120843024755</v>
      </c>
      <c r="AL513" s="2">
        <f t="shared" si="190"/>
        <v>58.471068427244184</v>
      </c>
      <c r="AM513" s="27">
        <f t="shared" si="191"/>
        <v>-3.0646739189470362E-2</v>
      </c>
      <c r="AN513" s="35">
        <v>0</v>
      </c>
      <c r="AP513" s="2" t="str">
        <f t="shared" si="188"/>
        <v/>
      </c>
    </row>
    <row r="514" spans="1:42" x14ac:dyDescent="0.25">
      <c r="A514" s="49">
        <v>38749</v>
      </c>
      <c r="B514" s="47">
        <v>1282.46</v>
      </c>
      <c r="C514" s="27">
        <f t="shared" si="175"/>
        <v>1.8592587963253138E-3</v>
      </c>
      <c r="D514" s="27">
        <f t="shared" si="176"/>
        <v>1.402732165799514E-2</v>
      </c>
      <c r="E514" s="5">
        <f t="shared" si="180"/>
        <v>0</v>
      </c>
      <c r="F514" s="44">
        <v>1941.751</v>
      </c>
      <c r="G514" s="45">
        <v>1941.751</v>
      </c>
      <c r="H514" s="48">
        <v>1282.46</v>
      </c>
      <c r="I514" s="42">
        <v>12.36</v>
      </c>
      <c r="J514" s="16">
        <f t="shared" si="174"/>
        <v>0.12359999999999999</v>
      </c>
      <c r="K514" s="16">
        <f t="shared" si="181"/>
        <v>1.6116564016943752E-2</v>
      </c>
      <c r="L514" s="51">
        <f>VLOOKUP(A514,LIBOR!$A$3:B2609,2,1)</f>
        <v>4.5412499999999998</v>
      </c>
      <c r="M514">
        <v>86452.66</v>
      </c>
      <c r="N514" s="2">
        <v>86025.55</v>
      </c>
      <c r="O514" s="16">
        <f t="shared" si="177"/>
        <v>3.4504270409208572E-6</v>
      </c>
      <c r="P514" s="16">
        <f t="shared" si="192"/>
        <v>0.10748343598305624</v>
      </c>
      <c r="Q514" s="2">
        <f t="shared" si="178"/>
        <v>12.52</v>
      </c>
      <c r="R514" s="2">
        <f t="shared" si="179"/>
        <v>12.035999999999998</v>
      </c>
      <c r="S514" s="16">
        <f t="shared" si="193"/>
        <v>1</v>
      </c>
      <c r="T514" s="16">
        <f t="shared" si="194"/>
        <v>1</v>
      </c>
      <c r="U514" s="16">
        <f>VLOOKUP(P514,Table!$D$6:$G$15,MATCH(VALUE(T514)&amp;"E",Table!$D$5:$G$5,0),1)*IF(Y514=1,0,1)</f>
        <v>0.85</v>
      </c>
      <c r="V514" s="16">
        <f t="shared" si="195"/>
        <v>0.15000000000000002</v>
      </c>
      <c r="W514" s="16">
        <f t="shared" si="184"/>
        <v>95028.856732059154</v>
      </c>
      <c r="X514" s="16">
        <f t="shared" si="196"/>
        <v>2.7888916499561045E-3</v>
      </c>
      <c r="Y514" s="16">
        <f t="shared" si="185"/>
        <v>0</v>
      </c>
      <c r="Z514" s="16">
        <f t="shared" si="197"/>
        <v>0</v>
      </c>
      <c r="AA514" s="16">
        <f t="shared" si="182"/>
        <v>0</v>
      </c>
      <c r="AB514" s="2">
        <f t="shared" si="186"/>
        <v>100790.30402117582</v>
      </c>
      <c r="AE514" s="16" t="str">
        <f t="shared" si="183"/>
        <v/>
      </c>
      <c r="AG514" s="16">
        <f t="shared" si="189"/>
        <v>54.222335615530369</v>
      </c>
      <c r="AH514" s="24">
        <f t="shared" si="187"/>
        <v>56.7441440300233</v>
      </c>
      <c r="AL514" s="2">
        <f t="shared" si="190"/>
        <v>58.471068427244184</v>
      </c>
      <c r="AM514" s="27">
        <f t="shared" si="191"/>
        <v>-2.9534681743838886E-2</v>
      </c>
      <c r="AN514" s="35">
        <v>0</v>
      </c>
      <c r="AP514" s="2" t="str">
        <f t="shared" si="188"/>
        <v/>
      </c>
    </row>
    <row r="515" spans="1:42" x14ac:dyDescent="0.25">
      <c r="A515" s="49">
        <v>38750</v>
      </c>
      <c r="B515" s="47">
        <v>1270.8399999999999</v>
      </c>
      <c r="C515" s="27">
        <f t="shared" si="175"/>
        <v>-9.0607114451913828E-3</v>
      </c>
      <c r="D515" s="27">
        <f t="shared" si="176"/>
        <v>-2.2684215738931757E-3</v>
      </c>
      <c r="E515" s="5">
        <f t="shared" si="180"/>
        <v>0</v>
      </c>
      <c r="F515" s="44">
        <v>1924.673</v>
      </c>
      <c r="G515" s="45">
        <v>1924.673</v>
      </c>
      <c r="H515" s="48">
        <v>1270.8399999999999</v>
      </c>
      <c r="I515" s="42">
        <v>13.23</v>
      </c>
      <c r="J515" s="16">
        <f t="shared" si="174"/>
        <v>0.1323</v>
      </c>
      <c r="K515" s="16">
        <f t="shared" si="181"/>
        <v>2.510787545781773E-2</v>
      </c>
      <c r="L515" s="51">
        <f>VLOOKUP(A515,LIBOR!$A$3:B2610,2,1)</f>
        <v>4.5418799999999999</v>
      </c>
      <c r="M515">
        <v>87396.38</v>
      </c>
      <c r="N515" s="2">
        <v>86954.1</v>
      </c>
      <c r="O515" s="16">
        <f t="shared" si="177"/>
        <v>8.2846574012293683E-5</v>
      </c>
      <c r="P515" s="16">
        <f t="shared" si="192"/>
        <v>0.10719212454218227</v>
      </c>
      <c r="Q515" s="2">
        <f t="shared" si="178"/>
        <v>12.418000000000001</v>
      </c>
      <c r="R515" s="2">
        <f t="shared" si="179"/>
        <v>12.097</v>
      </c>
      <c r="S515" s="16">
        <f t="shared" si="193"/>
        <v>1</v>
      </c>
      <c r="T515" s="16">
        <f t="shared" si="194"/>
        <v>1</v>
      </c>
      <c r="U515" s="16">
        <f>VLOOKUP(P515,Table!$D$6:$G$15,MATCH(VALUE(T515)&amp;"E",Table!$D$5:$G$5,0),1)*IF(Y515=1,0,1)</f>
        <v>0.85</v>
      </c>
      <c r="V515" s="16">
        <f t="shared" si="195"/>
        <v>0.15000000000000002</v>
      </c>
      <c r="W515" s="16">
        <f t="shared" si="184"/>
        <v>94450.841640006533</v>
      </c>
      <c r="X515" s="16">
        <f t="shared" si="196"/>
        <v>7.1043365090344146E-3</v>
      </c>
      <c r="Y515" s="16">
        <f t="shared" si="185"/>
        <v>0</v>
      </c>
      <c r="Z515" s="16">
        <f t="shared" si="197"/>
        <v>0</v>
      </c>
      <c r="AA515" s="16">
        <f t="shared" si="182"/>
        <v>0</v>
      </c>
      <c r="AB515" s="2">
        <f t="shared" si="186"/>
        <v>100201.84219867685</v>
      </c>
      <c r="AE515" s="16" t="str">
        <f t="shared" si="183"/>
        <v/>
      </c>
      <c r="AG515" s="16">
        <f t="shared" si="189"/>
        <v>53.905759782702624</v>
      </c>
      <c r="AH515" s="24">
        <f t="shared" si="187"/>
        <v>56.411376398484904</v>
      </c>
      <c r="AL515" s="2">
        <f t="shared" si="190"/>
        <v>58.471068427244184</v>
      </c>
      <c r="AM515" s="27">
        <f t="shared" si="191"/>
        <v>-3.5225831922708339E-2</v>
      </c>
      <c r="AN515" s="35">
        <v>0</v>
      </c>
      <c r="AP515" s="2" t="str">
        <f t="shared" si="188"/>
        <v/>
      </c>
    </row>
    <row r="516" spans="1:42" x14ac:dyDescent="0.25">
      <c r="A516" s="49">
        <v>38751</v>
      </c>
      <c r="B516" s="47">
        <v>1264.03</v>
      </c>
      <c r="C516" s="27">
        <f t="shared" si="175"/>
        <v>-5.3586604135846816E-3</v>
      </c>
      <c r="D516" s="27">
        <f t="shared" si="176"/>
        <v>-1.5391069332728047E-2</v>
      </c>
      <c r="E516" s="5">
        <f t="shared" si="180"/>
        <v>0</v>
      </c>
      <c r="F516" s="44">
        <v>1914.502</v>
      </c>
      <c r="G516" s="45">
        <v>1914.502</v>
      </c>
      <c r="H516" s="48">
        <v>1264.03</v>
      </c>
      <c r="I516" s="42">
        <v>12.96</v>
      </c>
      <c r="J516" s="16">
        <f t="shared" si="174"/>
        <v>0.12960000000000002</v>
      </c>
      <c r="K516" s="16">
        <f t="shared" si="181"/>
        <v>1.9308369629104094E-2</v>
      </c>
      <c r="L516" s="51">
        <f>VLOOKUP(A516,LIBOR!$A$3:B2611,2,1)</f>
        <v>4.5362499999999999</v>
      </c>
      <c r="M516">
        <v>87193.279999999999</v>
      </c>
      <c r="N516" s="2">
        <v>86741.4</v>
      </c>
      <c r="O516" s="16">
        <f t="shared" si="177"/>
        <v>2.8869876207207146E-5</v>
      </c>
      <c r="P516" s="16">
        <f t="shared" si="192"/>
        <v>0.11029163037089593</v>
      </c>
      <c r="Q516" s="2">
        <f t="shared" si="178"/>
        <v>12.580000000000002</v>
      </c>
      <c r="R516" s="2">
        <f t="shared" si="179"/>
        <v>12.19</v>
      </c>
      <c r="S516" s="16">
        <f t="shared" si="193"/>
        <v>1</v>
      </c>
      <c r="T516" s="16">
        <f t="shared" si="194"/>
        <v>1</v>
      </c>
      <c r="U516" s="16">
        <f>VLOOKUP(P516,Table!$D$6:$G$15,MATCH(VALUE(T516)&amp;"E",Table!$D$5:$G$5,0),1)*IF(Y516=1,0,1)</f>
        <v>0.85</v>
      </c>
      <c r="V516" s="16">
        <f t="shared" si="195"/>
        <v>0.15000000000000002</v>
      </c>
      <c r="W516" s="16">
        <f t="shared" si="184"/>
        <v>93985.975464459465</v>
      </c>
      <c r="X516" s="16">
        <f t="shared" si="196"/>
        <v>-3.1295323075049009E-3</v>
      </c>
      <c r="Y516" s="16">
        <f t="shared" si="185"/>
        <v>0</v>
      </c>
      <c r="Z516" s="16">
        <f t="shared" si="197"/>
        <v>0</v>
      </c>
      <c r="AA516" s="16">
        <f t="shared" si="182"/>
        <v>0</v>
      </c>
      <c r="AB516" s="2">
        <f t="shared" si="186"/>
        <v>99716.821376705309</v>
      </c>
      <c r="AE516" s="16" t="str">
        <f t="shared" si="183"/>
        <v/>
      </c>
      <c r="AG516" s="16">
        <f t="shared" si="189"/>
        <v>53.644832285312233</v>
      </c>
      <c r="AH516" s="24">
        <f t="shared" si="187"/>
        <v>56.136859484408603</v>
      </c>
      <c r="AL516" s="2">
        <f t="shared" si="190"/>
        <v>58.471068427244184</v>
      </c>
      <c r="AM516" s="27">
        <f t="shared" si="191"/>
        <v>-3.99207506485032E-2</v>
      </c>
      <c r="AN516" s="35">
        <v>0</v>
      </c>
      <c r="AP516" s="2" t="str">
        <f t="shared" si="188"/>
        <v/>
      </c>
    </row>
    <row r="517" spans="1:42" x14ac:dyDescent="0.25">
      <c r="A517" s="49">
        <v>38754</v>
      </c>
      <c r="B517" s="47">
        <v>1265.02</v>
      </c>
      <c r="C517" s="27">
        <f t="shared" si="175"/>
        <v>7.8320925927388707E-4</v>
      </c>
      <c r="D517" s="27">
        <f t="shared" si="176"/>
        <v>-1.5752969598895938E-2</v>
      </c>
      <c r="E517" s="5">
        <f t="shared" si="180"/>
        <v>0</v>
      </c>
      <c r="F517" s="44">
        <v>1916.0360000000001</v>
      </c>
      <c r="G517" s="45">
        <v>1916.0360000000001</v>
      </c>
      <c r="H517" s="48">
        <v>1265.02</v>
      </c>
      <c r="I517" s="42">
        <v>13.04</v>
      </c>
      <c r="J517" s="16">
        <f t="shared" si="174"/>
        <v>0.13039999999999999</v>
      </c>
      <c r="K517" s="16">
        <f t="shared" si="181"/>
        <v>3.3174936324977672E-2</v>
      </c>
      <c r="L517" s="51">
        <f>VLOOKUP(A517,LIBOR!$A$3:B2612,2,1)</f>
        <v>4.5431299999999997</v>
      </c>
      <c r="M517">
        <v>87322.02</v>
      </c>
      <c r="N517" s="2">
        <v>86837.67</v>
      </c>
      <c r="O517" s="16">
        <f t="shared" si="177"/>
        <v>6.1293665481681692E-7</v>
      </c>
      <c r="P517" s="16">
        <f t="shared" si="192"/>
        <v>9.7225063675022316E-2</v>
      </c>
      <c r="Q517" s="2">
        <f t="shared" si="178"/>
        <v>12.778000000000002</v>
      </c>
      <c r="R517" s="2">
        <f t="shared" si="179"/>
        <v>12.272499999999999</v>
      </c>
      <c r="S517" s="16">
        <f t="shared" si="193"/>
        <v>1</v>
      </c>
      <c r="T517" s="16">
        <f t="shared" si="194"/>
        <v>1</v>
      </c>
      <c r="U517" s="16">
        <f>VLOOKUP(P517,Table!$D$6:$G$15,MATCH(VALUE(T517)&amp;"E",Table!$D$5:$G$5,0),1)*IF(Y517=1,0,1)</f>
        <v>0.9</v>
      </c>
      <c r="V517" s="16">
        <f t="shared" si="195"/>
        <v>9.9999999999999978E-2</v>
      </c>
      <c r="W517" s="16">
        <f t="shared" si="184"/>
        <v>94064.191107279883</v>
      </c>
      <c r="X517" s="16">
        <f t="shared" si="196"/>
        <v>-1.3094551064665949E-2</v>
      </c>
      <c r="Y517" s="16">
        <f t="shared" si="185"/>
        <v>0</v>
      </c>
      <c r="Z517" s="16">
        <f t="shared" si="197"/>
        <v>0</v>
      </c>
      <c r="AA517" s="16">
        <f t="shared" si="182"/>
        <v>0</v>
      </c>
      <c r="AB517" s="2">
        <f t="shared" si="186"/>
        <v>99806.819630201702</v>
      </c>
      <c r="AE517" s="16" t="str">
        <f t="shared" si="183"/>
        <v/>
      </c>
      <c r="AG517" s="16">
        <f t="shared" si="189"/>
        <v>53.693248802687435</v>
      </c>
      <c r="AH517" s="24">
        <f t="shared" si="187"/>
        <v>56.183138020924822</v>
      </c>
      <c r="AL517" s="2">
        <f t="shared" si="190"/>
        <v>58.471068427244184</v>
      </c>
      <c r="AM517" s="27">
        <f t="shared" si="191"/>
        <v>-3.912927312361747E-2</v>
      </c>
      <c r="AN517" s="35">
        <v>0</v>
      </c>
      <c r="AP517" s="2" t="str">
        <f t="shared" si="188"/>
        <v/>
      </c>
    </row>
    <row r="518" spans="1:42" x14ac:dyDescent="0.25">
      <c r="A518" s="49">
        <v>38755</v>
      </c>
      <c r="B518" s="47">
        <v>1254.78</v>
      </c>
      <c r="C518" s="27">
        <f t="shared" si="175"/>
        <v>-8.0947336800999414E-3</v>
      </c>
      <c r="D518" s="27">
        <f t="shared" si="176"/>
        <v>-1.9871637483276805E-2</v>
      </c>
      <c r="E518" s="5">
        <f t="shared" si="180"/>
        <v>0</v>
      </c>
      <c r="F518" s="44">
        <v>1900.5809999999999</v>
      </c>
      <c r="G518" s="45">
        <v>1900.5809999999999</v>
      </c>
      <c r="H518" s="48">
        <v>1254.78</v>
      </c>
      <c r="I518" s="42">
        <v>13.59</v>
      </c>
      <c r="J518" s="16">
        <f t="shared" ref="J518:J581" si="198">I518/100</f>
        <v>0.13589999999999999</v>
      </c>
      <c r="K518" s="16">
        <f t="shared" si="181"/>
        <v>3.9433492366128836E-2</v>
      </c>
      <c r="L518" s="51">
        <f>VLOOKUP(A518,LIBOR!$A$3:B2613,2,1)</f>
        <v>4.5425000000000004</v>
      </c>
      <c r="M518">
        <v>88052.54</v>
      </c>
      <c r="N518" s="2">
        <v>87553.53</v>
      </c>
      <c r="O518" s="16">
        <f t="shared" si="177"/>
        <v>6.6059083331110972E-5</v>
      </c>
      <c r="P518" s="16">
        <f t="shared" si="192"/>
        <v>9.6466507633871157E-2</v>
      </c>
      <c r="Q518" s="2">
        <f t="shared" si="178"/>
        <v>12.907999999999998</v>
      </c>
      <c r="R518" s="2">
        <f t="shared" si="179"/>
        <v>12.374499999999999</v>
      </c>
      <c r="S518" s="16">
        <f t="shared" si="193"/>
        <v>1</v>
      </c>
      <c r="T518" s="16">
        <f t="shared" si="194"/>
        <v>1</v>
      </c>
      <c r="U518" s="16">
        <f>VLOOKUP(P518,Table!$D$6:$G$15,MATCH(VALUE(T518)&amp;"E",Table!$D$5:$G$5,0),1)*IF(Y518=1,0,1)</f>
        <v>0.9</v>
      </c>
      <c r="V518" s="16">
        <f t="shared" si="195"/>
        <v>9.9999999999999978E-2</v>
      </c>
      <c r="W518" s="16">
        <f t="shared" si="184"/>
        <v>93456.452285429958</v>
      </c>
      <c r="X518" s="16">
        <f t="shared" si="196"/>
        <v>-1.1996680449640529E-2</v>
      </c>
      <c r="Y518" s="16">
        <f t="shared" si="185"/>
        <v>0</v>
      </c>
      <c r="Z518" s="16">
        <f t="shared" si="197"/>
        <v>0</v>
      </c>
      <c r="AA518" s="16">
        <f t="shared" si="182"/>
        <v>0</v>
      </c>
      <c r="AB518" s="2">
        <f t="shared" si="186"/>
        <v>99165.766667906995</v>
      </c>
      <c r="AE518" s="16" t="str">
        <f t="shared" si="183"/>
        <v/>
      </c>
      <c r="AG518" s="16">
        <f t="shared" si="189"/>
        <v>53.348380422673713</v>
      </c>
      <c r="AH518" s="24">
        <f t="shared" si="187"/>
        <v>55.820824329551264</v>
      </c>
      <c r="AL518" s="2">
        <f t="shared" si="190"/>
        <v>58.471068427244184</v>
      </c>
      <c r="AM518" s="27">
        <f t="shared" si="191"/>
        <v>-4.5325734059240452E-2</v>
      </c>
      <c r="AN518" s="35">
        <v>0</v>
      </c>
      <c r="AP518" s="2" t="str">
        <f t="shared" si="188"/>
        <v/>
      </c>
    </row>
    <row r="519" spans="1:42" x14ac:dyDescent="0.25">
      <c r="A519" s="49">
        <v>38756</v>
      </c>
      <c r="B519" s="47">
        <v>1265.6500000000001</v>
      </c>
      <c r="C519" s="27">
        <f t="shared" ref="C519:C582" si="199">B519/B518-1</f>
        <v>8.6628731729865294E-3</v>
      </c>
      <c r="D519" s="27">
        <f t="shared" si="176"/>
        <v>-1.3068023106615589E-2</v>
      </c>
      <c r="E519" s="5">
        <f t="shared" si="180"/>
        <v>0</v>
      </c>
      <c r="F519" s="44">
        <v>1917.8409999999999</v>
      </c>
      <c r="G519" s="45">
        <v>1917.8409999999999</v>
      </c>
      <c r="H519" s="48">
        <v>1265.6500000000001</v>
      </c>
      <c r="I519" s="42">
        <v>12.83</v>
      </c>
      <c r="J519" s="16">
        <f t="shared" si="198"/>
        <v>0.1283</v>
      </c>
      <c r="K519" s="16">
        <f t="shared" si="181"/>
        <v>2.7988180943098392E-2</v>
      </c>
      <c r="L519" s="51">
        <f>VLOOKUP(A519,LIBOR!$A$3:B2614,2,1)</f>
        <v>4.5412499999999998</v>
      </c>
      <c r="M519">
        <v>85948.97</v>
      </c>
      <c r="N519" s="2">
        <v>85451.19</v>
      </c>
      <c r="O519" s="16">
        <f t="shared" si="177"/>
        <v>7.4400385228015807E-5</v>
      </c>
      <c r="P519" s="16">
        <f t="shared" si="192"/>
        <v>0.1003118190569016</v>
      </c>
      <c r="Q519" s="2">
        <f t="shared" si="178"/>
        <v>13.035999999999998</v>
      </c>
      <c r="R519" s="2">
        <f t="shared" si="179"/>
        <v>12.497499999999999</v>
      </c>
      <c r="S519" s="16">
        <f t="shared" si="193"/>
        <v>1</v>
      </c>
      <c r="T519" s="16">
        <f t="shared" si="194"/>
        <v>1</v>
      </c>
      <c r="U519" s="16">
        <f>VLOOKUP(P519,Table!$D$6:$G$15,MATCH(VALUE(T519)&amp;"E",Table!$D$5:$G$5,0),1)*IF(Y519=1,0,1)</f>
        <v>0.85</v>
      </c>
      <c r="V519" s="16">
        <f t="shared" si="195"/>
        <v>0.15000000000000002</v>
      </c>
      <c r="W519" s="16">
        <f t="shared" si="184"/>
        <v>93960.685411182232</v>
      </c>
      <c r="X519" s="16">
        <f t="shared" si="196"/>
        <v>-1.5505189739341785E-2</v>
      </c>
      <c r="Y519" s="16">
        <f t="shared" si="185"/>
        <v>0</v>
      </c>
      <c r="Z519" s="16">
        <f t="shared" si="197"/>
        <v>0</v>
      </c>
      <c r="AA519" s="16">
        <f t="shared" si="182"/>
        <v>0</v>
      </c>
      <c r="AB519" s="2">
        <f t="shared" si="186"/>
        <v>99739.370820450291</v>
      </c>
      <c r="AE519" s="16" t="str">
        <f t="shared" si="183"/>
        <v/>
      </c>
      <c r="AG519" s="16">
        <f t="shared" si="189"/>
        <v>53.656963248886143</v>
      </c>
      <c r="AH519" s="24">
        <f t="shared" si="187"/>
        <v>56.142247228685974</v>
      </c>
      <c r="AL519" s="2">
        <f t="shared" si="190"/>
        <v>58.471068427244184</v>
      </c>
      <c r="AM519" s="27">
        <f t="shared" si="191"/>
        <v>-3.9828606885403017E-2</v>
      </c>
      <c r="AN519" s="35">
        <v>0</v>
      </c>
      <c r="AP519" s="2" t="str">
        <f t="shared" si="188"/>
        <v/>
      </c>
    </row>
    <row r="520" spans="1:42" x14ac:dyDescent="0.25">
      <c r="A520" s="49">
        <v>38757</v>
      </c>
      <c r="B520" s="47">
        <v>1263.78</v>
      </c>
      <c r="C520" s="27">
        <f t="shared" si="199"/>
        <v>-1.4775016789793094E-3</v>
      </c>
      <c r="D520" s="27">
        <f t="shared" si="176"/>
        <v>-5.484813340403516E-3</v>
      </c>
      <c r="E520" s="5">
        <f t="shared" si="180"/>
        <v>0</v>
      </c>
      <c r="F520" s="44">
        <v>1915.0989999999999</v>
      </c>
      <c r="G520" s="45">
        <v>1915.0989999999999</v>
      </c>
      <c r="H520" s="48">
        <v>1263.78</v>
      </c>
      <c r="I520" s="42">
        <v>13.12</v>
      </c>
      <c r="J520" s="16">
        <f t="shared" si="198"/>
        <v>0.13119999999999998</v>
      </c>
      <c r="K520" s="16">
        <f t="shared" si="181"/>
        <v>3.1640412836964615E-2</v>
      </c>
      <c r="L520" s="51">
        <f>VLOOKUP(A520,LIBOR!$A$3:B2615,2,1)</f>
        <v>4.5412499999999998</v>
      </c>
      <c r="M520">
        <v>85029.15</v>
      </c>
      <c r="N520" s="2">
        <v>84526.25</v>
      </c>
      <c r="O520" s="16">
        <f t="shared" si="177"/>
        <v>2.1862409884020238E-6</v>
      </c>
      <c r="P520" s="16">
        <f t="shared" si="192"/>
        <v>9.9559587163035368E-2</v>
      </c>
      <c r="Q520" s="2">
        <f t="shared" si="178"/>
        <v>13.13</v>
      </c>
      <c r="R520" s="2">
        <f t="shared" si="179"/>
        <v>12.596</v>
      </c>
      <c r="S520" s="16">
        <f t="shared" si="193"/>
        <v>1</v>
      </c>
      <c r="T520" s="16">
        <f t="shared" si="194"/>
        <v>1</v>
      </c>
      <c r="U520" s="16">
        <f>VLOOKUP(P520,Table!$D$6:$G$15,MATCH(VALUE(T520)&amp;"E",Table!$D$5:$G$5,0),1)*IF(Y520=1,0,1)</f>
        <v>0.9</v>
      </c>
      <c r="V520" s="16">
        <f t="shared" si="195"/>
        <v>9.9999999999999978E-2</v>
      </c>
      <c r="W520" s="16">
        <f t="shared" si="184"/>
        <v>93690.125140776436</v>
      </c>
      <c r="X520" s="16">
        <f t="shared" si="196"/>
        <v>-1.1240494283633384E-2</v>
      </c>
      <c r="Y520" s="16">
        <f t="shared" si="185"/>
        <v>0</v>
      </c>
      <c r="Z520" s="16">
        <f t="shared" si="197"/>
        <v>0</v>
      </c>
      <c r="AA520" s="16">
        <f t="shared" si="182"/>
        <v>0</v>
      </c>
      <c r="AB520" s="2">
        <f t="shared" si="186"/>
        <v>99458.049687113424</v>
      </c>
      <c r="AE520" s="16" t="str">
        <f t="shared" si="183"/>
        <v/>
      </c>
      <c r="AG520" s="16">
        <f t="shared" si="189"/>
        <v>53.505620428208388</v>
      </c>
      <c r="AH520" s="24">
        <f t="shared" si="187"/>
        <v>55.982437394045043</v>
      </c>
      <c r="AL520" s="2">
        <f t="shared" si="190"/>
        <v>58.471068427244184</v>
      </c>
      <c r="AM520" s="27">
        <f t="shared" si="191"/>
        <v>-4.2561750625367045E-2</v>
      </c>
      <c r="AN520" s="35">
        <v>0</v>
      </c>
      <c r="AP520" s="2" t="str">
        <f t="shared" si="188"/>
        <v/>
      </c>
    </row>
    <row r="521" spans="1:42" x14ac:dyDescent="0.25">
      <c r="A521" s="49">
        <v>38758</v>
      </c>
      <c r="B521" s="47">
        <v>1266.99</v>
      </c>
      <c r="C521" s="27">
        <f t="shared" si="199"/>
        <v>2.5399990504677561E-3</v>
      </c>
      <c r="D521" s="27">
        <f t="shared" si="176"/>
        <v>2.4138461236489217E-3</v>
      </c>
      <c r="E521" s="5">
        <f t="shared" si="180"/>
        <v>0</v>
      </c>
      <c r="F521" s="44">
        <v>1920</v>
      </c>
      <c r="G521" s="45">
        <v>1920</v>
      </c>
      <c r="H521" s="48">
        <v>1266.99</v>
      </c>
      <c r="I521" s="42">
        <v>12.87</v>
      </c>
      <c r="J521" s="16">
        <f t="shared" si="198"/>
        <v>0.12869999999999998</v>
      </c>
      <c r="K521" s="16">
        <f t="shared" si="181"/>
        <v>2.9782960070658393E-2</v>
      </c>
      <c r="L521" s="51">
        <f>VLOOKUP(A521,LIBOR!$A$3:B2616,2,1)</f>
        <v>4.5387500000000003</v>
      </c>
      <c r="M521">
        <v>84774.2</v>
      </c>
      <c r="N521" s="2">
        <v>84262.48</v>
      </c>
      <c r="O521" s="16">
        <f t="shared" si="177"/>
        <v>6.4352461973471501E-6</v>
      </c>
      <c r="P521" s="16">
        <f t="shared" si="192"/>
        <v>9.8917039929341588E-2</v>
      </c>
      <c r="Q521" s="2">
        <f t="shared" si="178"/>
        <v>13.108000000000001</v>
      </c>
      <c r="R521" s="2">
        <f t="shared" si="179"/>
        <v>12.705000000000002</v>
      </c>
      <c r="S521" s="16">
        <f t="shared" si="193"/>
        <v>1</v>
      </c>
      <c r="T521" s="16">
        <f t="shared" si="194"/>
        <v>1</v>
      </c>
      <c r="U521" s="16">
        <f>VLOOKUP(P521,Table!$D$6:$G$15,MATCH(VALUE(T521)&amp;"E",Table!$D$5:$G$5,0),1)*IF(Y521=1,0,1)</f>
        <v>0.9</v>
      </c>
      <c r="V521" s="16">
        <f t="shared" si="195"/>
        <v>9.9999999999999978E-2</v>
      </c>
      <c r="W521" s="16">
        <f t="shared" si="184"/>
        <v>93875.064036264739</v>
      </c>
      <c r="X521" s="16">
        <f t="shared" si="196"/>
        <v>-8.0540997414244586E-3</v>
      </c>
      <c r="Y521" s="16">
        <f t="shared" si="185"/>
        <v>0</v>
      </c>
      <c r="Z521" s="16">
        <f t="shared" si="197"/>
        <v>0</v>
      </c>
      <c r="AA521" s="16">
        <f t="shared" si="182"/>
        <v>0</v>
      </c>
      <c r="AB521" s="2">
        <f t="shared" si="186"/>
        <v>99657.302413892103</v>
      </c>
      <c r="AE521" s="16" t="str">
        <f t="shared" si="183"/>
        <v/>
      </c>
      <c r="AG521" s="16">
        <f t="shared" si="189"/>
        <v>53.612812765096599</v>
      </c>
      <c r="AH521" s="24">
        <f t="shared" si="187"/>
        <v>56.093131751718126</v>
      </c>
      <c r="AL521" s="2">
        <f t="shared" si="190"/>
        <v>58.471068427244184</v>
      </c>
      <c r="AM521" s="27">
        <f t="shared" si="191"/>
        <v>-4.0668603114118462E-2</v>
      </c>
      <c r="AN521" s="35">
        <v>0</v>
      </c>
      <c r="AP521" s="2" t="str">
        <f t="shared" si="188"/>
        <v/>
      </c>
    </row>
    <row r="522" spans="1:42" x14ac:dyDescent="0.25">
      <c r="A522" s="49">
        <v>38761</v>
      </c>
      <c r="B522" s="47">
        <v>1262.8599999999999</v>
      </c>
      <c r="C522" s="27">
        <f t="shared" si="199"/>
        <v>-3.2596942359450765E-3</v>
      </c>
      <c r="D522" s="27">
        <f t="shared" si="176"/>
        <v>-1.6290573715700418E-3</v>
      </c>
      <c r="E522" s="5">
        <f t="shared" si="180"/>
        <v>0</v>
      </c>
      <c r="F522" s="44">
        <v>1914.0150000000001</v>
      </c>
      <c r="G522" s="45">
        <v>1914.0150000000001</v>
      </c>
      <c r="H522" s="48">
        <v>1262.8599999999999</v>
      </c>
      <c r="I522" s="42">
        <v>13.35</v>
      </c>
      <c r="J522" s="16">
        <f t="shared" si="198"/>
        <v>0.13350000000000001</v>
      </c>
      <c r="K522" s="16">
        <f t="shared" si="181"/>
        <v>3.4218395885029437E-2</v>
      </c>
      <c r="L522" s="51">
        <f>VLOOKUP(A522,LIBOR!$A$3:B2617,2,1)</f>
        <v>4.5437500000000002</v>
      </c>
      <c r="M522">
        <v>86301.85</v>
      </c>
      <c r="N522" s="2">
        <v>85750.01</v>
      </c>
      <c r="O522" s="16">
        <f t="shared" si="177"/>
        <v>1.0660346542649534E-5</v>
      </c>
      <c r="P522" s="16">
        <f t="shared" si="192"/>
        <v>9.928160411497057E-2</v>
      </c>
      <c r="Q522" s="2">
        <f t="shared" si="178"/>
        <v>13.09</v>
      </c>
      <c r="R522" s="2">
        <f t="shared" si="179"/>
        <v>12.788500000000001</v>
      </c>
      <c r="S522" s="16">
        <f t="shared" si="193"/>
        <v>1</v>
      </c>
      <c r="T522" s="16">
        <f t="shared" si="194"/>
        <v>1</v>
      </c>
      <c r="U522" s="16">
        <f>VLOOKUP(P522,Table!$D$6:$G$15,MATCH(VALUE(T522)&amp;"E",Table!$D$5:$G$5,0),1)*IF(Y522=1,0,1)</f>
        <v>0.9</v>
      </c>
      <c r="V522" s="16">
        <f t="shared" si="195"/>
        <v>9.9999999999999978E-2</v>
      </c>
      <c r="W522" s="16">
        <f t="shared" si="184"/>
        <v>93765.383033213482</v>
      </c>
      <c r="X522" s="16">
        <f t="shared" si="196"/>
        <v>-1.18008487592558E-3</v>
      </c>
      <c r="Y522" s="16">
        <f t="shared" si="185"/>
        <v>0</v>
      </c>
      <c r="Z522" s="16">
        <f t="shared" si="197"/>
        <v>0</v>
      </c>
      <c r="AA522" s="16">
        <f t="shared" si="182"/>
        <v>0</v>
      </c>
      <c r="AB522" s="2">
        <f t="shared" si="186"/>
        <v>99557.301648902983</v>
      </c>
      <c r="AE522" s="16" t="str">
        <f t="shared" si="183"/>
        <v/>
      </c>
      <c r="AG522" s="16">
        <f t="shared" si="189"/>
        <v>53.55901517917097</v>
      </c>
      <c r="AH522" s="24">
        <f t="shared" si="187"/>
        <v>56.032469932723679</v>
      </c>
      <c r="AL522" s="2">
        <f t="shared" si="190"/>
        <v>58.471068427244184</v>
      </c>
      <c r="AM522" s="27">
        <f t="shared" si="191"/>
        <v>-4.1706070371449799E-2</v>
      </c>
      <c r="AN522" s="35">
        <v>0</v>
      </c>
      <c r="AP522" s="2" t="str">
        <f t="shared" si="188"/>
        <v/>
      </c>
    </row>
    <row r="523" spans="1:42" x14ac:dyDescent="0.25">
      <c r="A523" s="49">
        <v>38762</v>
      </c>
      <c r="B523" s="47">
        <v>1275.53</v>
      </c>
      <c r="C523" s="27">
        <f t="shared" si="199"/>
        <v>1.0032782731260736E-2</v>
      </c>
      <c r="D523" s="27">
        <f t="shared" ref="D523:D586" si="200">SUM(C519:C523)</f>
        <v>1.6498459039790636E-2</v>
      </c>
      <c r="E523" s="5">
        <f t="shared" si="180"/>
        <v>0</v>
      </c>
      <c r="F523" s="44">
        <v>1933.4590000000001</v>
      </c>
      <c r="G523" s="45">
        <v>1933.4590000000001</v>
      </c>
      <c r="H523" s="48">
        <v>1275.53</v>
      </c>
      <c r="I523" s="42">
        <v>12.25</v>
      </c>
      <c r="J523" s="16">
        <f t="shared" si="198"/>
        <v>0.1225</v>
      </c>
      <c r="K523" s="16">
        <f t="shared" si="181"/>
        <v>2.3300237604282376E-2</v>
      </c>
      <c r="L523" s="51">
        <f>VLOOKUP(A523,LIBOR!$A$3:B2618,2,1)</f>
        <v>4.5449999999999999</v>
      </c>
      <c r="M523">
        <v>85201.46</v>
      </c>
      <c r="N523" s="2">
        <v>84646.02</v>
      </c>
      <c r="O523" s="16">
        <f t="shared" si="177"/>
        <v>9.9656065760089197E-5</v>
      </c>
      <c r="P523" s="16">
        <f t="shared" si="192"/>
        <v>9.9199762395717622E-2</v>
      </c>
      <c r="Q523" s="2">
        <f t="shared" si="178"/>
        <v>13.151999999999997</v>
      </c>
      <c r="R523" s="2">
        <f t="shared" si="179"/>
        <v>12.894499999999999</v>
      </c>
      <c r="S523" s="16">
        <f t="shared" si="193"/>
        <v>1</v>
      </c>
      <c r="T523" s="16">
        <f t="shared" si="194"/>
        <v>1</v>
      </c>
      <c r="U523" s="16">
        <f>VLOOKUP(P523,Table!$D$6:$G$15,MATCH(VALUE(T523)&amp;"E",Table!$D$5:$G$5,0),1)*IF(Y523=1,0,1)</f>
        <v>0.9</v>
      </c>
      <c r="V523" s="16">
        <f t="shared" si="195"/>
        <v>9.9999999999999978E-2</v>
      </c>
      <c r="W523" s="16">
        <f t="shared" si="184"/>
        <v>94491.319571332933</v>
      </c>
      <c r="X523" s="16">
        <f t="shared" si="196"/>
        <v>-3.1766400215530455E-3</v>
      </c>
      <c r="Y523" s="16">
        <f t="shared" si="185"/>
        <v>0</v>
      </c>
      <c r="Z523" s="16">
        <f t="shared" si="197"/>
        <v>0</v>
      </c>
      <c r="AA523" s="16">
        <f t="shared" si="182"/>
        <v>0</v>
      </c>
      <c r="AB523" s="2">
        <f t="shared" si="186"/>
        <v>100340.60128185153</v>
      </c>
      <c r="AE523" s="16" t="str">
        <f t="shared" si="183"/>
        <v/>
      </c>
      <c r="AG523" s="16">
        <f t="shared" si="189"/>
        <v>53.980408248650498</v>
      </c>
      <c r="AH523" s="24">
        <f t="shared" si="187"/>
        <v>56.471853862839126</v>
      </c>
      <c r="AL523" s="2">
        <f t="shared" si="190"/>
        <v>58.471068427244184</v>
      </c>
      <c r="AM523" s="27">
        <f t="shared" si="191"/>
        <v>-3.419151758604666E-2</v>
      </c>
      <c r="AN523" s="35">
        <v>0</v>
      </c>
      <c r="AP523" s="2" t="str">
        <f t="shared" si="188"/>
        <v/>
      </c>
    </row>
    <row r="524" spans="1:42" x14ac:dyDescent="0.25">
      <c r="A524" s="49">
        <v>38763</v>
      </c>
      <c r="B524" s="47">
        <v>1280</v>
      </c>
      <c r="C524" s="27">
        <f t="shared" si="199"/>
        <v>3.5044256113145877E-3</v>
      </c>
      <c r="D524" s="27">
        <f t="shared" si="200"/>
        <v>1.1340011478118694E-2</v>
      </c>
      <c r="E524" s="5">
        <f t="shared" si="180"/>
        <v>0</v>
      </c>
      <c r="F524" s="44">
        <v>1940.6849999999999</v>
      </c>
      <c r="G524" s="45">
        <v>1940.6849999999999</v>
      </c>
      <c r="H524" s="48">
        <v>1280</v>
      </c>
      <c r="I524" s="42">
        <v>12.31</v>
      </c>
      <c r="J524" s="16">
        <f t="shared" si="198"/>
        <v>0.1231</v>
      </c>
      <c r="K524" s="16">
        <f t="shared" si="181"/>
        <v>2.0492294887577894E-2</v>
      </c>
      <c r="L524" s="51">
        <f>VLOOKUP(A524,LIBOR!$A$3:B2619,2,1)</f>
        <v>4.5868799999999998</v>
      </c>
      <c r="M524">
        <v>85607.39</v>
      </c>
      <c r="N524" s="2">
        <v>85038.81</v>
      </c>
      <c r="O524" s="16">
        <f t="shared" si="177"/>
        <v>1.2238098833585911E-5</v>
      </c>
      <c r="P524" s="16">
        <f t="shared" si="192"/>
        <v>0.10260770511242211</v>
      </c>
      <c r="Q524" s="2">
        <f t="shared" si="178"/>
        <v>12.884</v>
      </c>
      <c r="R524" s="2">
        <f t="shared" si="179"/>
        <v>12.9115</v>
      </c>
      <c r="S524" s="16">
        <f t="shared" si="193"/>
        <v>-1</v>
      </c>
      <c r="T524" s="16">
        <f t="shared" si="194"/>
        <v>0</v>
      </c>
      <c r="U524" s="16">
        <f>VLOOKUP(P524,Table!$D$6:$G$15,MATCH(VALUE(T524)&amp;"E",Table!$D$5:$G$5,0),1)*IF(Y524=1,0,1)</f>
        <v>0.9</v>
      </c>
      <c r="V524" s="16">
        <f t="shared" si="195"/>
        <v>9.9999999999999978E-2</v>
      </c>
      <c r="W524" s="16">
        <f t="shared" si="184"/>
        <v>94833.1911882821</v>
      </c>
      <c r="X524" s="16">
        <f t="shared" si="196"/>
        <v>1.1073256694383637E-2</v>
      </c>
      <c r="Y524" s="16">
        <f t="shared" si="185"/>
        <v>0</v>
      </c>
      <c r="Z524" s="16">
        <f t="shared" si="197"/>
        <v>0</v>
      </c>
      <c r="AA524" s="16">
        <f t="shared" si="182"/>
        <v>0</v>
      </c>
      <c r="AB524" s="2">
        <f t="shared" si="186"/>
        <v>100725.91365084599</v>
      </c>
      <c r="AE524" s="16" t="str">
        <f t="shared" si="183"/>
        <v/>
      </c>
      <c r="AG524" s="16">
        <f t="shared" si="189"/>
        <v>54.18769541571811</v>
      </c>
      <c r="AH524" s="24">
        <f t="shared" si="187"/>
        <v>56.687232832277409</v>
      </c>
      <c r="AL524" s="2">
        <f t="shared" si="190"/>
        <v>58.471068427244184</v>
      </c>
      <c r="AM524" s="27">
        <f t="shared" si="191"/>
        <v>-3.0508004094134344E-2</v>
      </c>
      <c r="AN524" s="35">
        <v>0</v>
      </c>
      <c r="AP524" s="2" t="str">
        <f t="shared" si="188"/>
        <v/>
      </c>
    </row>
    <row r="525" spans="1:42" x14ac:dyDescent="0.25">
      <c r="A525" s="49">
        <v>38764</v>
      </c>
      <c r="B525" s="47">
        <v>1289.3800000000001</v>
      </c>
      <c r="C525" s="27">
        <f t="shared" si="199"/>
        <v>7.3281250000001297E-3</v>
      </c>
      <c r="D525" s="27">
        <f t="shared" si="200"/>
        <v>2.0145638157098134E-2</v>
      </c>
      <c r="E525" s="5">
        <f t="shared" si="180"/>
        <v>0</v>
      </c>
      <c r="F525" s="44">
        <v>1955.06</v>
      </c>
      <c r="G525" s="45">
        <v>1955.06</v>
      </c>
      <c r="H525" s="48">
        <v>1289.3800000000001</v>
      </c>
      <c r="I525" s="42">
        <v>11.48</v>
      </c>
      <c r="J525" s="16">
        <f t="shared" si="198"/>
        <v>0.1148</v>
      </c>
      <c r="K525" s="16">
        <f t="shared" si="181"/>
        <v>1.1591936545721868E-2</v>
      </c>
      <c r="L525" s="51">
        <f>VLOOKUP(A525,LIBOR!$A$3:B2620,2,1)</f>
        <v>4.5462499999999997</v>
      </c>
      <c r="M525">
        <v>83976.07</v>
      </c>
      <c r="N525" s="2">
        <v>83407.78</v>
      </c>
      <c r="O525" s="16">
        <f t="shared" si="177"/>
        <v>5.3310511354414713E-5</v>
      </c>
      <c r="P525" s="16">
        <f t="shared" si="192"/>
        <v>0.10320806345427813</v>
      </c>
      <c r="Q525" s="2">
        <f t="shared" si="178"/>
        <v>12.78</v>
      </c>
      <c r="R525" s="2">
        <f t="shared" si="179"/>
        <v>12.9145</v>
      </c>
      <c r="S525" s="16">
        <f t="shared" si="193"/>
        <v>-1</v>
      </c>
      <c r="T525" s="16">
        <f t="shared" si="194"/>
        <v>0</v>
      </c>
      <c r="U525" s="16">
        <f>VLOOKUP(P525,Table!$D$6:$G$15,MATCH(VALUE(T525)&amp;"E",Table!$D$5:$G$5,0),1)*IF(Y525=1,0,1)</f>
        <v>0.9</v>
      </c>
      <c r="V525" s="16">
        <f t="shared" si="195"/>
        <v>9.9999999999999978E-2</v>
      </c>
      <c r="W525" s="16">
        <f t="shared" si="184"/>
        <v>95276.757261995837</v>
      </c>
      <c r="X525" s="16">
        <f t="shared" si="196"/>
        <v>9.2858600730900687E-3</v>
      </c>
      <c r="Y525" s="16">
        <f t="shared" si="185"/>
        <v>0</v>
      </c>
      <c r="Z525" s="16">
        <f t="shared" si="197"/>
        <v>0</v>
      </c>
      <c r="AA525" s="16">
        <f t="shared" si="182"/>
        <v>0</v>
      </c>
      <c r="AB525" s="2">
        <f t="shared" si="186"/>
        <v>101205.45737701283</v>
      </c>
      <c r="AE525" s="16" t="str">
        <f t="shared" si="183"/>
        <v/>
      </c>
      <c r="AG525" s="16">
        <f t="shared" si="189"/>
        <v>54.445676390327307</v>
      </c>
      <c r="AH525" s="24">
        <f t="shared" si="187"/>
        <v>56.955631352662692</v>
      </c>
      <c r="AL525" s="2">
        <f t="shared" si="190"/>
        <v>58.471068427244184</v>
      </c>
      <c r="AM525" s="27">
        <f t="shared" si="191"/>
        <v>-2.5917725044945161E-2</v>
      </c>
      <c r="AN525" s="35">
        <v>0</v>
      </c>
      <c r="AP525" s="2" t="str">
        <f t="shared" si="188"/>
        <v/>
      </c>
    </row>
    <row r="526" spans="1:42" x14ac:dyDescent="0.25">
      <c r="A526" s="49">
        <v>38765</v>
      </c>
      <c r="B526" s="47">
        <v>1287.24</v>
      </c>
      <c r="C526" s="27">
        <f t="shared" si="199"/>
        <v>-1.6597124199227986E-3</v>
      </c>
      <c r="D526" s="27">
        <f t="shared" si="200"/>
        <v>1.5945926686707579E-2</v>
      </c>
      <c r="E526" s="5">
        <f t="shared" si="180"/>
        <v>0</v>
      </c>
      <c r="F526" s="44">
        <v>1951.8330000000001</v>
      </c>
      <c r="G526" s="45">
        <v>1951.8330000000001</v>
      </c>
      <c r="H526" s="48">
        <v>1287.24</v>
      </c>
      <c r="I526" s="42">
        <v>12.01</v>
      </c>
      <c r="J526" s="16">
        <f t="shared" si="198"/>
        <v>0.1201</v>
      </c>
      <c r="K526" s="16">
        <f t="shared" si="181"/>
        <v>1.4692796197845387E-2</v>
      </c>
      <c r="L526" s="51">
        <f>VLOOKUP(A526,LIBOR!$A$3:B2621,2,1)</f>
        <v>4.54</v>
      </c>
      <c r="M526">
        <v>83096.97</v>
      </c>
      <c r="N526" s="2">
        <v>82524.28</v>
      </c>
      <c r="O526" s="16">
        <f t="shared" si="177"/>
        <v>2.7592242021333765E-6</v>
      </c>
      <c r="P526" s="16">
        <f t="shared" si="192"/>
        <v>0.10540720380215461</v>
      </c>
      <c r="Q526" s="2">
        <f t="shared" si="178"/>
        <v>12.452000000000002</v>
      </c>
      <c r="R526" s="2">
        <f t="shared" si="179"/>
        <v>12.889500000000002</v>
      </c>
      <c r="S526" s="16">
        <f t="shared" si="193"/>
        <v>-1</v>
      </c>
      <c r="T526" s="16">
        <f t="shared" si="194"/>
        <v>0</v>
      </c>
      <c r="U526" s="16">
        <f>VLOOKUP(P526,Table!$D$6:$G$15,MATCH(VALUE(T526)&amp;"E",Table!$D$5:$G$5,0),1)*IF(Y526=1,0,1)</f>
        <v>0.9</v>
      </c>
      <c r="V526" s="16">
        <f t="shared" si="195"/>
        <v>9.9999999999999978E-2</v>
      </c>
      <c r="W526" s="16">
        <f t="shared" si="184"/>
        <v>95033.516188233276</v>
      </c>
      <c r="X526" s="16">
        <f t="shared" si="196"/>
        <v>1.6934891685066678E-2</v>
      </c>
      <c r="Y526" s="16">
        <f t="shared" si="185"/>
        <v>0</v>
      </c>
      <c r="Z526" s="16">
        <f t="shared" si="197"/>
        <v>0</v>
      </c>
      <c r="AA526" s="16">
        <f t="shared" si="182"/>
        <v>0</v>
      </c>
      <c r="AB526" s="2">
        <f t="shared" si="186"/>
        <v>100949.16713590725</v>
      </c>
      <c r="AE526" s="16" t="str">
        <f t="shared" si="183"/>
        <v/>
      </c>
      <c r="AG526" s="16">
        <f t="shared" si="189"/>
        <v>54.307799482392866</v>
      </c>
      <c r="AH526" s="24">
        <f t="shared" si="187"/>
        <v>56.809919642937793</v>
      </c>
      <c r="AL526" s="2">
        <f t="shared" si="190"/>
        <v>58.471068427244184</v>
      </c>
      <c r="AM526" s="27">
        <f t="shared" si="191"/>
        <v>-2.8409755952610416E-2</v>
      </c>
      <c r="AN526" s="35">
        <v>0</v>
      </c>
      <c r="AP526" s="2" t="str">
        <f t="shared" si="188"/>
        <v/>
      </c>
    </row>
    <row r="527" spans="1:42" x14ac:dyDescent="0.25">
      <c r="A527" s="49">
        <v>38769</v>
      </c>
      <c r="B527" s="47">
        <v>1283.03</v>
      </c>
      <c r="C527" s="27">
        <f t="shared" si="199"/>
        <v>-3.2705633759050334E-3</v>
      </c>
      <c r="D527" s="27">
        <f t="shared" si="200"/>
        <v>1.5935057546747622E-2</v>
      </c>
      <c r="E527" s="5">
        <f t="shared" si="180"/>
        <v>0</v>
      </c>
      <c r="F527" s="44">
        <v>1945.4469999999999</v>
      </c>
      <c r="G527" s="45">
        <v>1945.4469999999999</v>
      </c>
      <c r="H527" s="48">
        <v>1283.03</v>
      </c>
      <c r="I527" s="42">
        <v>12.41</v>
      </c>
      <c r="J527" s="16">
        <f t="shared" si="198"/>
        <v>0.1241</v>
      </c>
      <c r="K527" s="16">
        <f t="shared" si="181"/>
        <v>1.9373600708925021E-2</v>
      </c>
      <c r="L527" s="51">
        <f>VLOOKUP(A527,LIBOR!$A$3:B2622,2,1)</f>
        <v>4.55</v>
      </c>
      <c r="M527">
        <v>82390.320000000007</v>
      </c>
      <c r="N527" s="2">
        <v>81781.55</v>
      </c>
      <c r="O527" s="16">
        <f t="shared" si="177"/>
        <v>1.0731673849248361E-5</v>
      </c>
      <c r="P527" s="16">
        <f t="shared" si="192"/>
        <v>0.10472639929107498</v>
      </c>
      <c r="Q527" s="2">
        <f t="shared" si="178"/>
        <v>12.28</v>
      </c>
      <c r="R527" s="2">
        <f t="shared" si="179"/>
        <v>12.762</v>
      </c>
      <c r="S527" s="16">
        <f t="shared" si="193"/>
        <v>-1</v>
      </c>
      <c r="T527" s="16">
        <f t="shared" si="194"/>
        <v>0</v>
      </c>
      <c r="U527" s="16">
        <f>VLOOKUP(P527,Table!$D$6:$G$15,MATCH(VALUE(T527)&amp;"E",Table!$D$5:$G$5,0),1)*IF(Y527=1,0,1)</f>
        <v>0.9</v>
      </c>
      <c r="V527" s="16">
        <f t="shared" si="195"/>
        <v>9.9999999999999978E-2</v>
      </c>
      <c r="W527" s="16">
        <f t="shared" si="184"/>
        <v>94668.252877871317</v>
      </c>
      <c r="X527" s="16">
        <f t="shared" si="196"/>
        <v>1.234036071092337E-2</v>
      </c>
      <c r="Y527" s="16">
        <f t="shared" si="185"/>
        <v>0</v>
      </c>
      <c r="Z527" s="16">
        <f t="shared" si="197"/>
        <v>0</v>
      </c>
      <c r="AA527" s="16">
        <f t="shared" si="182"/>
        <v>0</v>
      </c>
      <c r="AB527" s="2">
        <f t="shared" si="186"/>
        <v>100566.06416901345</v>
      </c>
      <c r="AE527" s="16" t="str">
        <f t="shared" si="183"/>
        <v/>
      </c>
      <c r="AG527" s="16">
        <f t="shared" si="189"/>
        <v>54.101700911226168</v>
      </c>
      <c r="AH527" s="24">
        <f t="shared" si="187"/>
        <v>56.588433722065695</v>
      </c>
      <c r="AL527" s="2">
        <f t="shared" si="190"/>
        <v>58.471068427244184</v>
      </c>
      <c r="AM527" s="27">
        <f t="shared" si="191"/>
        <v>-3.2197713430207942E-2</v>
      </c>
      <c r="AN527" s="35">
        <v>0</v>
      </c>
      <c r="AP527" s="2" t="str">
        <f t="shared" si="188"/>
        <v/>
      </c>
    </row>
    <row r="528" spans="1:42" x14ac:dyDescent="0.25">
      <c r="A528" s="49">
        <v>38770</v>
      </c>
      <c r="B528" s="47">
        <v>1292.67</v>
      </c>
      <c r="C528" s="27">
        <f t="shared" si="199"/>
        <v>7.5134642214134129E-3</v>
      </c>
      <c r="D528" s="27">
        <f t="shared" si="200"/>
        <v>1.3415739036900298E-2</v>
      </c>
      <c r="E528" s="5">
        <f t="shared" si="180"/>
        <v>0</v>
      </c>
      <c r="F528" s="44">
        <v>1960.259</v>
      </c>
      <c r="G528" s="45">
        <v>1960.259</v>
      </c>
      <c r="H528" s="48">
        <v>1292.67</v>
      </c>
      <c r="I528" s="42">
        <v>11.88</v>
      </c>
      <c r="J528" s="16">
        <f t="shared" si="198"/>
        <v>0.1188</v>
      </c>
      <c r="K528" s="16">
        <f t="shared" si="181"/>
        <v>1.5175982058987195E-2</v>
      </c>
      <c r="L528" s="51">
        <f>VLOOKUP(A528,LIBOR!$A$3:B2623,2,1)</f>
        <v>4.5487500000000001</v>
      </c>
      <c r="M528">
        <v>80304.7</v>
      </c>
      <c r="N528" s="2">
        <v>79701.17</v>
      </c>
      <c r="O528" s="16">
        <f t="shared" si="177"/>
        <v>5.6030894894433063E-5</v>
      </c>
      <c r="P528" s="16">
        <f t="shared" si="192"/>
        <v>0.10362401794101281</v>
      </c>
      <c r="Q528" s="2">
        <f t="shared" si="178"/>
        <v>12.092000000000002</v>
      </c>
      <c r="R528" s="2">
        <f t="shared" si="179"/>
        <v>12.686</v>
      </c>
      <c r="S528" s="16">
        <f t="shared" si="193"/>
        <v>-1</v>
      </c>
      <c r="T528" s="16">
        <f t="shared" si="194"/>
        <v>0</v>
      </c>
      <c r="U528" s="16">
        <f>VLOOKUP(P528,Table!$D$6:$G$15,MATCH(VALUE(T528)&amp;"E",Table!$D$5:$G$5,0),1)*IF(Y528=1,0,1)</f>
        <v>0.9</v>
      </c>
      <c r="V528" s="16">
        <f t="shared" si="195"/>
        <v>9.9999999999999978E-2</v>
      </c>
      <c r="W528" s="16">
        <f t="shared" si="184"/>
        <v>95067.591231080849</v>
      </c>
      <c r="X528" s="16">
        <f t="shared" si="196"/>
        <v>9.6290316900642381E-3</v>
      </c>
      <c r="Y528" s="16">
        <f t="shared" si="185"/>
        <v>0</v>
      </c>
      <c r="Z528" s="16">
        <f t="shared" si="197"/>
        <v>0</v>
      </c>
      <c r="AA528" s="16">
        <f t="shared" si="182"/>
        <v>0</v>
      </c>
      <c r="AB528" s="2">
        <f t="shared" si="186"/>
        <v>101000.60181956619</v>
      </c>
      <c r="AE528" s="16" t="str">
        <f t="shared" si="183"/>
        <v/>
      </c>
      <c r="AG528" s="16">
        <f t="shared" si="189"/>
        <v>54.335469888854263</v>
      </c>
      <c r="AH528" s="24">
        <f t="shared" si="187"/>
        <v>56.831468452911409</v>
      </c>
      <c r="AL528" s="2">
        <f t="shared" si="190"/>
        <v>58.471068427244184</v>
      </c>
      <c r="AM528" s="27">
        <f t="shared" si="191"/>
        <v>-2.8041217963597487E-2</v>
      </c>
      <c r="AN528" s="35">
        <v>0</v>
      </c>
      <c r="AP528" s="2" t="str">
        <f t="shared" si="188"/>
        <v/>
      </c>
    </row>
    <row r="529" spans="1:42" x14ac:dyDescent="0.25">
      <c r="A529" s="49">
        <v>38771</v>
      </c>
      <c r="B529" s="47">
        <v>1287.79</v>
      </c>
      <c r="C529" s="27">
        <f t="shared" si="199"/>
        <v>-3.7751320909436004E-3</v>
      </c>
      <c r="D529" s="27">
        <f t="shared" si="200"/>
        <v>6.1361813346421101E-3</v>
      </c>
      <c r="E529" s="5">
        <f t="shared" si="180"/>
        <v>0</v>
      </c>
      <c r="F529" s="44">
        <v>1953.3679999999999</v>
      </c>
      <c r="G529" s="45">
        <v>1953.3679999999999</v>
      </c>
      <c r="H529" s="48">
        <v>1287.79</v>
      </c>
      <c r="I529" s="42">
        <v>11.87</v>
      </c>
      <c r="J529" s="16">
        <f t="shared" si="198"/>
        <v>0.11869999999999999</v>
      </c>
      <c r="K529" s="16">
        <f t="shared" si="181"/>
        <v>3.2322908243516052E-2</v>
      </c>
      <c r="L529" s="51">
        <f>VLOOKUP(A529,LIBOR!$A$3:B2624,2,1)</f>
        <v>4.55</v>
      </c>
      <c r="M529">
        <v>80298.44</v>
      </c>
      <c r="N529" s="2">
        <v>79685.039999999994</v>
      </c>
      <c r="O529" s="16">
        <f t="shared" si="177"/>
        <v>1.4305610884969825E-5</v>
      </c>
      <c r="P529" s="16">
        <f t="shared" si="192"/>
        <v>8.6377091756483934E-2</v>
      </c>
      <c r="Q529" s="2">
        <f t="shared" si="178"/>
        <v>12.017999999999999</v>
      </c>
      <c r="R529" s="2">
        <f t="shared" si="179"/>
        <v>12.6145</v>
      </c>
      <c r="S529" s="16">
        <f t="shared" si="193"/>
        <v>-1</v>
      </c>
      <c r="T529" s="16">
        <f t="shared" si="194"/>
        <v>0</v>
      </c>
      <c r="U529" s="16">
        <f>VLOOKUP(P529,Table!$D$6:$G$15,MATCH(VALUE(T529)&amp;"E",Table!$D$5:$G$5,0),1)*IF(Y529=1,0,1)</f>
        <v>0.97499999999999998</v>
      </c>
      <c r="V529" s="16">
        <f t="shared" si="195"/>
        <v>2.5000000000000022E-2</v>
      </c>
      <c r="W529" s="16">
        <f t="shared" si="184"/>
        <v>94742.663800940616</v>
      </c>
      <c r="X529" s="16">
        <f t="shared" si="196"/>
        <v>6.0986730036389769E-3</v>
      </c>
      <c r="Y529" s="16">
        <f t="shared" si="185"/>
        <v>0</v>
      </c>
      <c r="Z529" s="16">
        <f t="shared" si="197"/>
        <v>0</v>
      </c>
      <c r="AA529" s="16">
        <f t="shared" si="182"/>
        <v>0</v>
      </c>
      <c r="AB529" s="2">
        <f t="shared" si="186"/>
        <v>100680.26710612788</v>
      </c>
      <c r="AE529" s="16" t="str">
        <f t="shared" si="183"/>
        <v/>
      </c>
      <c r="AG529" s="16">
        <f t="shared" si="189"/>
        <v>54.163138864456243</v>
      </c>
      <c r="AH529" s="24">
        <f t="shared" si="187"/>
        <v>56.64974660585947</v>
      </c>
      <c r="AL529" s="2">
        <f t="shared" si="190"/>
        <v>58.471068427244184</v>
      </c>
      <c r="AM529" s="27">
        <f t="shared" si="191"/>
        <v>-3.1149111353266812E-2</v>
      </c>
      <c r="AN529" s="35">
        <v>0</v>
      </c>
      <c r="AP529" s="2" t="str">
        <f t="shared" si="188"/>
        <v/>
      </c>
    </row>
    <row r="530" spans="1:42" x14ac:dyDescent="0.25">
      <c r="A530" s="49">
        <v>38772</v>
      </c>
      <c r="B530" s="47">
        <v>1289.43</v>
      </c>
      <c r="C530" s="27">
        <f t="shared" si="199"/>
        <v>1.273499561263991E-3</v>
      </c>
      <c r="D530" s="27">
        <f t="shared" si="200"/>
        <v>8.1555895905971454E-5</v>
      </c>
      <c r="E530" s="5">
        <f t="shared" si="180"/>
        <v>0</v>
      </c>
      <c r="F530" s="44">
        <v>1956.135</v>
      </c>
      <c r="G530" s="45">
        <v>1956.135</v>
      </c>
      <c r="H530" s="48">
        <v>1289.43</v>
      </c>
      <c r="I530" s="42">
        <v>11.46</v>
      </c>
      <c r="J530" s="16">
        <f t="shared" si="198"/>
        <v>0.11460000000000001</v>
      </c>
      <c r="K530" s="16">
        <f t="shared" si="181"/>
        <v>2.7503150303569576E-2</v>
      </c>
      <c r="L530" s="51">
        <f>VLOOKUP(A530,LIBOR!$A$3:B2625,2,1)</f>
        <v>4.5431299999999997</v>
      </c>
      <c r="M530">
        <v>79530.399999999994</v>
      </c>
      <c r="N530" s="2">
        <v>78912.960000000006</v>
      </c>
      <c r="O530" s="16">
        <f t="shared" si="177"/>
        <v>1.6197381777730713E-6</v>
      </c>
      <c r="P530" s="16">
        <f t="shared" si="192"/>
        <v>8.7096849696430431E-2</v>
      </c>
      <c r="Q530" s="2">
        <f t="shared" si="178"/>
        <v>11.930000000000001</v>
      </c>
      <c r="R530" s="2">
        <f t="shared" si="179"/>
        <v>12.564499999999999</v>
      </c>
      <c r="S530" s="16">
        <f t="shared" si="193"/>
        <v>-1</v>
      </c>
      <c r="T530" s="16">
        <f t="shared" si="194"/>
        <v>0</v>
      </c>
      <c r="U530" s="16">
        <f>VLOOKUP(P530,Table!$D$6:$G$15,MATCH(VALUE(T530)&amp;"E",Table!$D$5:$G$5,0),1)*IF(Y530=1,0,1)</f>
        <v>0.97499999999999998</v>
      </c>
      <c r="V530" s="16">
        <f t="shared" si="195"/>
        <v>2.5000000000000022E-2</v>
      </c>
      <c r="W530" s="16">
        <f t="shared" si="184"/>
        <v>94837.352785255585</v>
      </c>
      <c r="X530" s="16">
        <f t="shared" si="196"/>
        <v>-9.5459602494818441E-4</v>
      </c>
      <c r="Y530" s="16">
        <f t="shared" si="185"/>
        <v>0</v>
      </c>
      <c r="Z530" s="16">
        <f t="shared" si="197"/>
        <v>0</v>
      </c>
      <c r="AA530" s="16">
        <f t="shared" si="182"/>
        <v>0</v>
      </c>
      <c r="AB530" s="2">
        <f t="shared" si="186"/>
        <v>100795.24337776669</v>
      </c>
      <c r="AE530" s="16" t="str">
        <f t="shared" si="183"/>
        <v/>
      </c>
      <c r="AG530" s="16">
        <f t="shared" si="189"/>
        <v>54.224992849808963</v>
      </c>
      <c r="AH530" s="24">
        <f t="shared" si="187"/>
        <v>56.712964153329494</v>
      </c>
      <c r="AL530" s="2">
        <f t="shared" si="190"/>
        <v>58.471068427244184</v>
      </c>
      <c r="AM530" s="27">
        <f t="shared" si="191"/>
        <v>-3.0067934812963215E-2</v>
      </c>
      <c r="AN530" s="35">
        <v>0</v>
      </c>
      <c r="AP530" s="2" t="str">
        <f t="shared" si="188"/>
        <v/>
      </c>
    </row>
    <row r="531" spans="1:42" x14ac:dyDescent="0.25">
      <c r="A531" s="49">
        <v>38775</v>
      </c>
      <c r="B531" s="47">
        <v>1294.1199999999999</v>
      </c>
      <c r="C531" s="27">
        <f t="shared" si="199"/>
        <v>3.6372660788099864E-3</v>
      </c>
      <c r="D531" s="27">
        <f t="shared" si="200"/>
        <v>5.3785343946387565E-3</v>
      </c>
      <c r="E531" s="5">
        <f t="shared" si="180"/>
        <v>0</v>
      </c>
      <c r="F531" s="44">
        <v>1963.5830000000001</v>
      </c>
      <c r="G531" s="45">
        <v>1963.5830000000001</v>
      </c>
      <c r="H531" s="48">
        <v>1294.1199999999999</v>
      </c>
      <c r="I531" s="42">
        <v>11.59</v>
      </c>
      <c r="J531" s="16">
        <f t="shared" si="198"/>
        <v>0.1159</v>
      </c>
      <c r="K531" s="16">
        <f t="shared" si="181"/>
        <v>2.9076628020798495E-2</v>
      </c>
      <c r="L531" s="51">
        <f>VLOOKUP(A531,LIBOR!$A$3:B2626,2,1)</f>
        <v>4.5493800000000002</v>
      </c>
      <c r="M531">
        <v>78824.12</v>
      </c>
      <c r="N531" s="2">
        <v>78182.73</v>
      </c>
      <c r="O531" s="16">
        <f t="shared" si="177"/>
        <v>1.3181744483453423E-5</v>
      </c>
      <c r="P531" s="16">
        <f t="shared" si="192"/>
        <v>8.6823371979201508E-2</v>
      </c>
      <c r="Q531" s="2">
        <f t="shared" si="178"/>
        <v>11.926</v>
      </c>
      <c r="R531" s="2">
        <f t="shared" si="179"/>
        <v>12.516499999999999</v>
      </c>
      <c r="S531" s="16">
        <f t="shared" si="193"/>
        <v>-1</v>
      </c>
      <c r="T531" s="16">
        <f t="shared" si="194"/>
        <v>0</v>
      </c>
      <c r="U531" s="16">
        <f>VLOOKUP(P531,Table!$D$6:$G$15,MATCH(VALUE(T531)&amp;"E",Table!$D$5:$G$5,0),1)*IF(Y531=1,0,1)</f>
        <v>0.97499999999999998</v>
      </c>
      <c r="V531" s="16">
        <f t="shared" si="195"/>
        <v>2.5000000000000022E-2</v>
      </c>
      <c r="W531" s="16">
        <f t="shared" si="184"/>
        <v>95151.738050148197</v>
      </c>
      <c r="X531" s="16">
        <f t="shared" si="196"/>
        <v>-4.6118748094244877E-3</v>
      </c>
      <c r="Y531" s="16">
        <f t="shared" si="185"/>
        <v>0</v>
      </c>
      <c r="Z531" s="16">
        <f t="shared" si="197"/>
        <v>0</v>
      </c>
      <c r="AA531" s="16">
        <f t="shared" si="182"/>
        <v>0</v>
      </c>
      <c r="AB531" s="2">
        <f t="shared" si="186"/>
        <v>101147.04949312768</v>
      </c>
      <c r="AE531" s="16" t="str">
        <f t="shared" si="183"/>
        <v/>
      </c>
      <c r="AG531" s="16">
        <f t="shared" si="189"/>
        <v>54.414254599180133</v>
      </c>
      <c r="AH531" s="24">
        <f t="shared" si="187"/>
        <v>56.906466067818762</v>
      </c>
      <c r="AL531" s="2">
        <f t="shared" si="190"/>
        <v>58.471068427244184</v>
      </c>
      <c r="AM531" s="27">
        <f t="shared" si="191"/>
        <v>-2.6758573111628103E-2</v>
      </c>
      <c r="AN531" s="35">
        <v>0</v>
      </c>
      <c r="AP531" s="2" t="str">
        <f t="shared" si="188"/>
        <v/>
      </c>
    </row>
    <row r="532" spans="1:42" x14ac:dyDescent="0.25">
      <c r="A532" s="49">
        <v>38776</v>
      </c>
      <c r="B532" s="47">
        <v>1280.6600000000001</v>
      </c>
      <c r="C532" s="27">
        <f t="shared" si="199"/>
        <v>-1.0400890180199518E-2</v>
      </c>
      <c r="D532" s="27">
        <f t="shared" si="200"/>
        <v>-1.751792409655728E-3</v>
      </c>
      <c r="E532" s="5">
        <f t="shared" si="180"/>
        <v>0</v>
      </c>
      <c r="F532" s="44">
        <v>1943.1880000000001</v>
      </c>
      <c r="G532" s="45">
        <v>1943.1880000000001</v>
      </c>
      <c r="H532" s="48">
        <v>1280.6600000000001</v>
      </c>
      <c r="I532" s="42">
        <v>12.34</v>
      </c>
      <c r="J532" s="16">
        <f t="shared" si="198"/>
        <v>0.1234</v>
      </c>
      <c r="K532" s="16">
        <f t="shared" si="181"/>
        <v>3.5905359637936313E-2</v>
      </c>
      <c r="L532" s="51">
        <f>VLOOKUP(A532,LIBOR!$A$3:B2627,2,1)</f>
        <v>4.5975000000000001</v>
      </c>
      <c r="M532">
        <v>80017.600000000006</v>
      </c>
      <c r="N532" s="2">
        <v>79356.639999999999</v>
      </c>
      <c r="O532" s="16">
        <f t="shared" si="177"/>
        <v>1.0931449919044372E-4</v>
      </c>
      <c r="P532" s="16">
        <f t="shared" si="192"/>
        <v>8.7494640362063683E-2</v>
      </c>
      <c r="Q532" s="2">
        <f t="shared" si="178"/>
        <v>11.841999999999999</v>
      </c>
      <c r="R532" s="2">
        <f t="shared" si="179"/>
        <v>12.497499999999999</v>
      </c>
      <c r="S532" s="16">
        <f t="shared" si="193"/>
        <v>-1</v>
      </c>
      <c r="T532" s="16">
        <f t="shared" si="194"/>
        <v>0</v>
      </c>
      <c r="U532" s="16">
        <f>VLOOKUP(P532,Table!$D$6:$G$15,MATCH(VALUE(T532)&amp;"E",Table!$D$5:$G$5,0),1)*IF(Y532=1,0,1)</f>
        <v>0.97499999999999998</v>
      </c>
      <c r="V532" s="16">
        <f t="shared" si="195"/>
        <v>2.5000000000000022E-2</v>
      </c>
      <c r="W532" s="16">
        <f t="shared" si="184"/>
        <v>94222.534313050826</v>
      </c>
      <c r="X532" s="16">
        <f t="shared" si="196"/>
        <v>1.2440017654482549E-3</v>
      </c>
      <c r="Y532" s="16">
        <f t="shared" si="185"/>
        <v>0</v>
      </c>
      <c r="Z532" s="16">
        <f t="shared" si="197"/>
        <v>0</v>
      </c>
      <c r="AA532" s="16">
        <f t="shared" si="182"/>
        <v>0</v>
      </c>
      <c r="AB532" s="2">
        <f t="shared" si="186"/>
        <v>100161.02426114025</v>
      </c>
      <c r="AE532" s="16" t="str">
        <f t="shared" si="183"/>
        <v/>
      </c>
      <c r="AG532" s="16">
        <f t="shared" si="189"/>
        <v>53.883800885666467</v>
      </c>
      <c r="AH532" s="24">
        <f t="shared" si="187"/>
        <v>56.350250509328909</v>
      </c>
      <c r="AL532" s="2">
        <f t="shared" si="190"/>
        <v>58.471068427244184</v>
      </c>
      <c r="AM532" s="27">
        <f t="shared" si="191"/>
        <v>-3.6271235928486911E-2</v>
      </c>
      <c r="AN532" s="35">
        <v>0</v>
      </c>
      <c r="AP532" s="2" t="str">
        <f t="shared" si="188"/>
        <v/>
      </c>
    </row>
    <row r="533" spans="1:42" x14ac:dyDescent="0.25">
      <c r="A533" s="49">
        <v>38777</v>
      </c>
      <c r="B533" s="47">
        <v>1291.24</v>
      </c>
      <c r="C533" s="27">
        <f t="shared" si="199"/>
        <v>8.2613652335514765E-3</v>
      </c>
      <c r="D533" s="27">
        <f t="shared" si="200"/>
        <v>-1.0038913975176644E-3</v>
      </c>
      <c r="E533" s="5">
        <f t="shared" si="180"/>
        <v>0</v>
      </c>
      <c r="F533" s="44">
        <v>1959.7650000000001</v>
      </c>
      <c r="G533" s="45">
        <v>1959.7650000000001</v>
      </c>
      <c r="H533" s="48">
        <v>1291.24</v>
      </c>
      <c r="I533" s="42">
        <v>11.54</v>
      </c>
      <c r="J533" s="16">
        <f t="shared" si="198"/>
        <v>0.11539999999999999</v>
      </c>
      <c r="K533" s="16">
        <f t="shared" si="181"/>
        <v>2.4228878048956029E-2</v>
      </c>
      <c r="L533" s="51">
        <f>VLOOKUP(A533,LIBOR!$A$3:B2628,2,1)</f>
        <v>4.55375</v>
      </c>
      <c r="M533">
        <v>79343.08</v>
      </c>
      <c r="N533" s="2">
        <v>78677.7</v>
      </c>
      <c r="O533" s="16">
        <f t="shared" si="177"/>
        <v>6.7690554141904317E-5</v>
      </c>
      <c r="P533" s="16">
        <f t="shared" si="192"/>
        <v>9.117112195104396E-2</v>
      </c>
      <c r="Q533" s="2">
        <f t="shared" si="178"/>
        <v>11.827999999999999</v>
      </c>
      <c r="R533" s="2">
        <f t="shared" si="179"/>
        <v>12.495000000000001</v>
      </c>
      <c r="S533" s="16">
        <f t="shared" si="193"/>
        <v>-1</v>
      </c>
      <c r="T533" s="16">
        <f t="shared" si="194"/>
        <v>-1</v>
      </c>
      <c r="U533" s="16">
        <f>VLOOKUP(P533,Table!$D$6:$G$15,MATCH(VALUE(T533)&amp;"E",Table!$D$5:$G$5,0),1)*IF(Y533=1,0,1)</f>
        <v>0.97499999999999998</v>
      </c>
      <c r="V533" s="16">
        <f t="shared" si="195"/>
        <v>2.5000000000000022E-2</v>
      </c>
      <c r="W533" s="16">
        <f t="shared" si="184"/>
        <v>94961.327764061105</v>
      </c>
      <c r="X533" s="16">
        <f t="shared" si="196"/>
        <v>-4.7082158091107384E-3</v>
      </c>
      <c r="Y533" s="16">
        <f t="shared" si="185"/>
        <v>0</v>
      </c>
      <c r="Z533" s="16">
        <f t="shared" si="197"/>
        <v>0</v>
      </c>
      <c r="AA533" s="16">
        <f t="shared" si="182"/>
        <v>0</v>
      </c>
      <c r="AB533" s="2">
        <f t="shared" si="186"/>
        <v>100973.01114087923</v>
      </c>
      <c r="AE533" s="16" t="str">
        <f t="shared" si="183"/>
        <v/>
      </c>
      <c r="AG533" s="16">
        <f t="shared" si="189"/>
        <v>54.320626883327556</v>
      </c>
      <c r="AH533" s="24">
        <f t="shared" si="187"/>
        <v>56.805593017228617</v>
      </c>
      <c r="AL533" s="2">
        <f t="shared" si="190"/>
        <v>58.471068427244184</v>
      </c>
      <c r="AM533" s="27">
        <f t="shared" si="191"/>
        <v>-2.8483751961671855E-2</v>
      </c>
      <c r="AN533" s="35">
        <v>0</v>
      </c>
      <c r="AP533" s="2" t="str">
        <f t="shared" si="188"/>
        <v/>
      </c>
    </row>
    <row r="534" spans="1:42" x14ac:dyDescent="0.25">
      <c r="A534" s="49">
        <v>38778</v>
      </c>
      <c r="B534" s="47">
        <v>1289.1400000000001</v>
      </c>
      <c r="C534" s="27">
        <f t="shared" si="199"/>
        <v>-1.6263436696507538E-3</v>
      </c>
      <c r="D534" s="27">
        <f t="shared" si="200"/>
        <v>1.1448970237751821E-3</v>
      </c>
      <c r="E534" s="5">
        <f t="shared" si="180"/>
        <v>0</v>
      </c>
      <c r="F534" s="44">
        <v>1956.6020000000001</v>
      </c>
      <c r="G534" s="45">
        <v>1956.6020000000001</v>
      </c>
      <c r="H534" s="48">
        <v>1289.1400000000001</v>
      </c>
      <c r="I534" s="42">
        <v>11.72</v>
      </c>
      <c r="J534" s="16">
        <f t="shared" si="198"/>
        <v>0.11720000000000001</v>
      </c>
      <c r="K534" s="16">
        <f t="shared" si="181"/>
        <v>2.5535466575225735E-2</v>
      </c>
      <c r="L534" s="51">
        <f>VLOOKUP(A534,LIBOR!$A$3:B2629,2,1)</f>
        <v>4.5512499999999996</v>
      </c>
      <c r="M534">
        <v>79508.44</v>
      </c>
      <c r="N534" s="2">
        <v>78831.759999999995</v>
      </c>
      <c r="O534" s="16">
        <f t="shared" si="177"/>
        <v>2.6493018231132794E-6</v>
      </c>
      <c r="P534" s="16">
        <f t="shared" si="192"/>
        <v>9.1664533424774278E-2</v>
      </c>
      <c r="Q534" s="2">
        <f t="shared" si="178"/>
        <v>11.760000000000002</v>
      </c>
      <c r="R534" s="2">
        <f t="shared" si="179"/>
        <v>12.424499999999998</v>
      </c>
      <c r="S534" s="16">
        <f t="shared" si="193"/>
        <v>-1</v>
      </c>
      <c r="T534" s="16">
        <f t="shared" si="194"/>
        <v>-1</v>
      </c>
      <c r="U534" s="16">
        <f>VLOOKUP(P534,Table!$D$6:$G$15,MATCH(VALUE(T534)&amp;"E",Table!$D$5:$G$5,0),1)*IF(Y534=1,0,1)</f>
        <v>0.97499999999999998</v>
      </c>
      <c r="V534" s="16">
        <f t="shared" si="195"/>
        <v>2.5000000000000022E-2</v>
      </c>
      <c r="W534" s="16">
        <f t="shared" si="184"/>
        <v>94815.397634121662</v>
      </c>
      <c r="X534" s="16">
        <f t="shared" si="196"/>
        <v>-1.1177675340637849E-3</v>
      </c>
      <c r="Y534" s="16">
        <f t="shared" si="185"/>
        <v>0</v>
      </c>
      <c r="Z534" s="16">
        <f t="shared" si="197"/>
        <v>0</v>
      </c>
      <c r="AA534" s="16">
        <f t="shared" si="182"/>
        <v>0</v>
      </c>
      <c r="AB534" s="2">
        <f t="shared" si="186"/>
        <v>100819.37899255619</v>
      </c>
      <c r="AE534" s="16" t="str">
        <f t="shared" si="183"/>
        <v/>
      </c>
      <c r="AG534" s="16">
        <f t="shared" si="189"/>
        <v>54.237977128585705</v>
      </c>
      <c r="AH534" s="24">
        <f t="shared" si="187"/>
        <v>56.717686092213903</v>
      </c>
      <c r="AL534" s="2">
        <f t="shared" si="190"/>
        <v>58.471068427244184</v>
      </c>
      <c r="AM534" s="27">
        <f t="shared" si="191"/>
        <v>-2.9987177970110523E-2</v>
      </c>
      <c r="AN534" s="35">
        <v>0</v>
      </c>
      <c r="AP534" s="2" t="str">
        <f t="shared" si="188"/>
        <v/>
      </c>
    </row>
    <row r="535" spans="1:42" x14ac:dyDescent="0.25">
      <c r="A535" s="49">
        <v>38779</v>
      </c>
      <c r="B535" s="47">
        <v>1287.23</v>
      </c>
      <c r="C535" s="27">
        <f t="shared" si="199"/>
        <v>-1.4816078936346067E-3</v>
      </c>
      <c r="D535" s="27">
        <f t="shared" si="200"/>
        <v>-1.6102104311234156E-3</v>
      </c>
      <c r="E535" s="5">
        <f t="shared" si="180"/>
        <v>0</v>
      </c>
      <c r="F535" s="44">
        <v>1953.7429999999999</v>
      </c>
      <c r="G535" s="45">
        <v>1953.7429999999999</v>
      </c>
      <c r="H535" s="48">
        <v>1287.23</v>
      </c>
      <c r="I535" s="42">
        <v>11.96</v>
      </c>
      <c r="J535" s="16">
        <f t="shared" si="198"/>
        <v>0.11960000000000001</v>
      </c>
      <c r="K535" s="16">
        <f t="shared" si="181"/>
        <v>2.7851810104059641E-2</v>
      </c>
      <c r="L535" s="51">
        <f>VLOOKUP(A535,LIBOR!$A$3:B2630,2,1)</f>
        <v>4.5437500000000002</v>
      </c>
      <c r="M535">
        <v>79598.64</v>
      </c>
      <c r="N535" s="2">
        <v>78911.259999999995</v>
      </c>
      <c r="O535" s="16">
        <f t="shared" si="177"/>
        <v>2.1984187428862972E-6</v>
      </c>
      <c r="P535" s="16">
        <f t="shared" si="192"/>
        <v>9.1748189895940371E-2</v>
      </c>
      <c r="Q535" s="2">
        <f t="shared" si="178"/>
        <v>11.73</v>
      </c>
      <c r="R535" s="2">
        <f t="shared" si="179"/>
        <v>12.3925</v>
      </c>
      <c r="S535" s="16">
        <f t="shared" si="193"/>
        <v>-1</v>
      </c>
      <c r="T535" s="16">
        <f t="shared" si="194"/>
        <v>-1</v>
      </c>
      <c r="U535" s="16">
        <f>VLOOKUP(P535,Table!$D$6:$G$15,MATCH(VALUE(T535)&amp;"E",Table!$D$5:$G$5,0),1)*IF(Y535=1,0,1)</f>
        <v>0.97499999999999998</v>
      </c>
      <c r="V535" s="16">
        <f t="shared" si="195"/>
        <v>2.5000000000000022E-2</v>
      </c>
      <c r="W535" s="16">
        <f t="shared" si="184"/>
        <v>94680.820851776123</v>
      </c>
      <c r="X535" s="16">
        <f t="shared" si="196"/>
        <v>7.6769884087135587E-4</v>
      </c>
      <c r="Y535" s="16">
        <f t="shared" si="185"/>
        <v>0</v>
      </c>
      <c r="Z535" s="16">
        <f t="shared" si="197"/>
        <v>0</v>
      </c>
      <c r="AA535" s="16">
        <f t="shared" si="182"/>
        <v>0</v>
      </c>
      <c r="AB535" s="2">
        <f t="shared" si="186"/>
        <v>100678.60340278086</v>
      </c>
      <c r="AE535" s="16" t="str">
        <f t="shared" si="183"/>
        <v/>
      </c>
      <c r="AG535" s="16">
        <f t="shared" si="189"/>
        <v>54.162243839065432</v>
      </c>
      <c r="AH535" s="24">
        <f t="shared" si="187"/>
        <v>56.637016195909979</v>
      </c>
      <c r="AL535" s="2">
        <f t="shared" si="190"/>
        <v>58.471068427244184</v>
      </c>
      <c r="AM535" s="27">
        <f t="shared" si="191"/>
        <v>-3.1366832874215822E-2</v>
      </c>
      <c r="AN535" s="35">
        <v>0</v>
      </c>
      <c r="AP535" s="2" t="str">
        <f t="shared" si="188"/>
        <v/>
      </c>
    </row>
    <row r="536" spans="1:42" x14ac:dyDescent="0.25">
      <c r="A536" s="49">
        <v>38782</v>
      </c>
      <c r="B536" s="47">
        <v>1278.26</v>
      </c>
      <c r="C536" s="27">
        <f t="shared" si="199"/>
        <v>-6.9684516364597604E-3</v>
      </c>
      <c r="D536" s="27">
        <f t="shared" si="200"/>
        <v>-1.2215928146393162E-2</v>
      </c>
      <c r="E536" s="5">
        <f t="shared" si="180"/>
        <v>0</v>
      </c>
      <c r="F536" s="44">
        <v>1940.204</v>
      </c>
      <c r="G536" s="45">
        <v>1940.204</v>
      </c>
      <c r="H536" s="48">
        <v>1278.26</v>
      </c>
      <c r="I536" s="42">
        <v>12.74</v>
      </c>
      <c r="J536" s="16">
        <f t="shared" si="198"/>
        <v>0.12740000000000001</v>
      </c>
      <c r="K536" s="16">
        <f t="shared" si="181"/>
        <v>3.6509386913222724E-2</v>
      </c>
      <c r="L536" s="51">
        <f>VLOOKUP(A536,LIBOR!$A$3:B2631,2,1)</f>
        <v>4.5487500000000001</v>
      </c>
      <c r="M536">
        <v>80652.92</v>
      </c>
      <c r="N536" s="2">
        <v>79926.600000000006</v>
      </c>
      <c r="O536" s="16">
        <f t="shared" si="177"/>
        <v>4.8899876757654088E-5</v>
      </c>
      <c r="P536" s="16">
        <f t="shared" si="192"/>
        <v>9.0890613086777289E-2</v>
      </c>
      <c r="Q536" s="2">
        <f t="shared" si="178"/>
        <v>11.83</v>
      </c>
      <c r="R536" s="2">
        <f t="shared" si="179"/>
        <v>12.329000000000001</v>
      </c>
      <c r="S536" s="16">
        <f t="shared" si="193"/>
        <v>-1</v>
      </c>
      <c r="T536" s="16">
        <f t="shared" si="194"/>
        <v>-1</v>
      </c>
      <c r="U536" s="16">
        <f>VLOOKUP(P536,Table!$D$6:$G$15,MATCH(VALUE(T536)&amp;"E",Table!$D$5:$G$5,0),1)*IF(Y536=1,0,1)</f>
        <v>0.97499999999999998</v>
      </c>
      <c r="V536" s="16">
        <f t="shared" si="195"/>
        <v>2.5000000000000022E-2</v>
      </c>
      <c r="W536" s="16">
        <f t="shared" si="184"/>
        <v>94067.992716415218</v>
      </c>
      <c r="X536" s="16">
        <f t="shared" si="196"/>
        <v>-1.6505303963292306E-3</v>
      </c>
      <c r="Y536" s="16">
        <f t="shared" si="185"/>
        <v>0</v>
      </c>
      <c r="Z536" s="16">
        <f t="shared" si="197"/>
        <v>0</v>
      </c>
      <c r="AA536" s="16">
        <f t="shared" si="182"/>
        <v>0</v>
      </c>
      <c r="AB536" s="2">
        <f t="shared" si="186"/>
        <v>100031.70238183907</v>
      </c>
      <c r="AE536" s="16" t="str">
        <f t="shared" si="183"/>
        <v/>
      </c>
      <c r="AG536" s="16">
        <f t="shared" si="189"/>
        <v>53.814229368743312</v>
      </c>
      <c r="AH536" s="24">
        <f t="shared" si="187"/>
        <v>56.268706492874422</v>
      </c>
      <c r="AL536" s="2">
        <f t="shared" si="190"/>
        <v>58.471068427244184</v>
      </c>
      <c r="AM536" s="27">
        <f t="shared" si="191"/>
        <v>-3.766584045082344E-2</v>
      </c>
      <c r="AN536" s="35">
        <v>0</v>
      </c>
      <c r="AP536" s="2" t="str">
        <f t="shared" si="188"/>
        <v/>
      </c>
    </row>
    <row r="537" spans="1:42" x14ac:dyDescent="0.25">
      <c r="A537" s="49">
        <v>38783</v>
      </c>
      <c r="B537" s="47">
        <v>1275.8800000000001</v>
      </c>
      <c r="C537" s="27">
        <f t="shared" si="199"/>
        <v>-1.8619060285074429E-3</v>
      </c>
      <c r="D537" s="27">
        <f t="shared" si="200"/>
        <v>-3.6769439947010873E-3</v>
      </c>
      <c r="E537" s="5">
        <f t="shared" si="180"/>
        <v>0</v>
      </c>
      <c r="F537" s="44">
        <v>1936.684</v>
      </c>
      <c r="G537" s="45">
        <v>1936.684</v>
      </c>
      <c r="H537" s="48">
        <v>1275.8800000000001</v>
      </c>
      <c r="I537" s="42">
        <v>12.66</v>
      </c>
      <c r="J537" s="16">
        <f t="shared" si="198"/>
        <v>0.12659999999999999</v>
      </c>
      <c r="K537" s="16">
        <f t="shared" si="181"/>
        <v>3.288924109284648E-2</v>
      </c>
      <c r="L537" s="51">
        <f>VLOOKUP(A537,LIBOR!$A$3:B2632,2,1)</f>
        <v>4.5475000000000003</v>
      </c>
      <c r="M537">
        <v>81267.710000000006</v>
      </c>
      <c r="N537" s="2">
        <v>80525.81</v>
      </c>
      <c r="O537" s="16">
        <f t="shared" ref="O537:O600" si="201">LN(B537/B536)^2</f>
        <v>3.4731597527088808E-6</v>
      </c>
      <c r="P537" s="16">
        <f t="shared" si="192"/>
        <v>9.371075890715351E-2</v>
      </c>
      <c r="Q537" s="2">
        <f t="shared" si="178"/>
        <v>12.06</v>
      </c>
      <c r="R537" s="2">
        <f t="shared" si="179"/>
        <v>12.318000000000001</v>
      </c>
      <c r="S537" s="16">
        <f t="shared" si="193"/>
        <v>-1</v>
      </c>
      <c r="T537" s="16">
        <f t="shared" si="194"/>
        <v>-1</v>
      </c>
      <c r="U537" s="16">
        <f>VLOOKUP(P537,Table!$D$6:$G$15,MATCH(VALUE(T537)&amp;"E",Table!$D$5:$G$5,0),1)*IF(Y537=1,0,1)</f>
        <v>0.97499999999999998</v>
      </c>
      <c r="V537" s="16">
        <f t="shared" si="195"/>
        <v>2.5000000000000022E-2</v>
      </c>
      <c r="W537" s="16">
        <f t="shared" si="184"/>
        <v>93914.856299522638</v>
      </c>
      <c r="X537" s="16">
        <f t="shared" si="196"/>
        <v>-1.1389653577970504E-2</v>
      </c>
      <c r="Y537" s="16">
        <f t="shared" si="185"/>
        <v>0</v>
      </c>
      <c r="Z537" s="16">
        <f t="shared" si="197"/>
        <v>0</v>
      </c>
      <c r="AA537" s="16">
        <f t="shared" si="182"/>
        <v>0</v>
      </c>
      <c r="AB537" s="2">
        <f t="shared" si="186"/>
        <v>99873.820386109597</v>
      </c>
      <c r="AE537" s="16" t="str">
        <f t="shared" si="183"/>
        <v/>
      </c>
      <c r="AG537" s="16">
        <f t="shared" si="189"/>
        <v>53.729293316181206</v>
      </c>
      <c r="AH537" s="24">
        <f t="shared" si="187"/>
        <v>56.178434274494215</v>
      </c>
      <c r="AL537" s="2">
        <f t="shared" si="190"/>
        <v>58.471068427244184</v>
      </c>
      <c r="AM537" s="27">
        <f t="shared" si="191"/>
        <v>-3.9209718830479412E-2</v>
      </c>
      <c r="AN537" s="35">
        <v>0</v>
      </c>
      <c r="AP537" s="2" t="str">
        <f t="shared" si="188"/>
        <v/>
      </c>
    </row>
    <row r="538" spans="1:42" x14ac:dyDescent="0.25">
      <c r="A538" s="49">
        <v>38784</v>
      </c>
      <c r="B538" s="47">
        <v>1278.47</v>
      </c>
      <c r="C538" s="27">
        <f t="shared" si="199"/>
        <v>2.029971470671077E-3</v>
      </c>
      <c r="D538" s="27">
        <f t="shared" si="200"/>
        <v>-9.9083377575814868E-3</v>
      </c>
      <c r="E538" s="5">
        <f t="shared" si="180"/>
        <v>0</v>
      </c>
      <c r="F538" s="44">
        <v>1941.172</v>
      </c>
      <c r="G538" s="45">
        <v>1941.172</v>
      </c>
      <c r="H538" s="48">
        <v>1278.47</v>
      </c>
      <c r="I538" s="42">
        <v>12.32</v>
      </c>
      <c r="J538" s="16">
        <f t="shared" si="198"/>
        <v>0.1232</v>
      </c>
      <c r="K538" s="16">
        <f t="shared" si="181"/>
        <v>3.447277783320514E-2</v>
      </c>
      <c r="L538" s="51">
        <f>VLOOKUP(A538,LIBOR!$A$3:B2633,2,1)</f>
        <v>4.5437500000000002</v>
      </c>
      <c r="M538">
        <v>80437.48</v>
      </c>
      <c r="N538" s="2">
        <v>79693.039999999994</v>
      </c>
      <c r="O538" s="16">
        <f t="shared" si="201"/>
        <v>4.1124346345510185E-6</v>
      </c>
      <c r="P538" s="16">
        <f t="shared" si="192"/>
        <v>8.8727222166794864E-2</v>
      </c>
      <c r="Q538" s="2">
        <f t="shared" si="178"/>
        <v>12.124000000000001</v>
      </c>
      <c r="R538" s="2">
        <f t="shared" si="179"/>
        <v>12.299000000000001</v>
      </c>
      <c r="S538" s="16">
        <f t="shared" si="193"/>
        <v>-1</v>
      </c>
      <c r="T538" s="16">
        <f t="shared" si="194"/>
        <v>-1</v>
      </c>
      <c r="U538" s="16">
        <f>VLOOKUP(P538,Table!$D$6:$G$15,MATCH(VALUE(T538)&amp;"E",Table!$D$5:$G$5,0),1)*IF(Y538=1,0,1)</f>
        <v>0.97499999999999998</v>
      </c>
      <c r="V538" s="16">
        <f t="shared" si="195"/>
        <v>2.5000000000000022E-2</v>
      </c>
      <c r="W538" s="16">
        <f t="shared" si="184"/>
        <v>94076.453794673915</v>
      </c>
      <c r="X538" s="16">
        <f t="shared" si="196"/>
        <v>-3.2654397992091244E-3</v>
      </c>
      <c r="Y538" s="16">
        <f t="shared" si="185"/>
        <v>0</v>
      </c>
      <c r="Z538" s="16">
        <f t="shared" si="197"/>
        <v>0</v>
      </c>
      <c r="AA538" s="16">
        <f t="shared" si="182"/>
        <v>0</v>
      </c>
      <c r="AB538" s="2">
        <f t="shared" si="186"/>
        <v>100073.97044727315</v>
      </c>
      <c r="AE538" s="16" t="str">
        <f t="shared" si="183"/>
        <v/>
      </c>
      <c r="AG538" s="16">
        <f t="shared" si="189"/>
        <v>53.836968393613247</v>
      </c>
      <c r="AH538" s="24">
        <f t="shared" si="187"/>
        <v>56.289552393462579</v>
      </c>
      <c r="AL538" s="2">
        <f t="shared" si="190"/>
        <v>58.471068427244184</v>
      </c>
      <c r="AM538" s="27">
        <f t="shared" si="191"/>
        <v>-3.7309323952170903E-2</v>
      </c>
      <c r="AN538" s="35">
        <v>0</v>
      </c>
      <c r="AP538" s="2" t="str">
        <f t="shared" si="188"/>
        <v/>
      </c>
    </row>
    <row r="539" spans="1:42" x14ac:dyDescent="0.25">
      <c r="A539" s="49">
        <v>38785</v>
      </c>
      <c r="B539" s="47">
        <v>1272.23</v>
      </c>
      <c r="C539" s="27">
        <f t="shared" si="199"/>
        <v>-4.8808341220365481E-3</v>
      </c>
      <c r="D539" s="27">
        <f t="shared" si="200"/>
        <v>-1.3162828209967281E-2</v>
      </c>
      <c r="E539" s="5">
        <f t="shared" si="180"/>
        <v>0</v>
      </c>
      <c r="F539" s="44">
        <v>1931.7329999999999</v>
      </c>
      <c r="G539" s="45">
        <v>1931.7329999999999</v>
      </c>
      <c r="H539" s="48">
        <v>1272.23</v>
      </c>
      <c r="I539" s="42">
        <v>12.68</v>
      </c>
      <c r="J539" s="16">
        <f t="shared" si="198"/>
        <v>0.1268</v>
      </c>
      <c r="K539" s="16">
        <f t="shared" si="181"/>
        <v>3.9685508016154225E-2</v>
      </c>
      <c r="L539" s="51">
        <f>VLOOKUP(A539,LIBOR!$A$3:B2634,2,1)</f>
        <v>4.5462499999999997</v>
      </c>
      <c r="M539">
        <v>80957.3</v>
      </c>
      <c r="N539" s="2">
        <v>80198.03</v>
      </c>
      <c r="O539" s="16">
        <f t="shared" si="201"/>
        <v>2.3939338140692413E-5</v>
      </c>
      <c r="P539" s="16">
        <f t="shared" si="192"/>
        <v>8.7114491983845771E-2</v>
      </c>
      <c r="Q539" s="2">
        <f t="shared" si="178"/>
        <v>12.28</v>
      </c>
      <c r="R539" s="2">
        <f t="shared" si="179"/>
        <v>12.2355</v>
      </c>
      <c r="S539" s="16">
        <f t="shared" si="193"/>
        <v>1</v>
      </c>
      <c r="T539" s="16">
        <f t="shared" si="194"/>
        <v>0</v>
      </c>
      <c r="U539" s="16">
        <f>VLOOKUP(P539,Table!$D$6:$G$15,MATCH(VALUE(T539)&amp;"E",Table!$D$5:$G$5,0),1)*IF(Y539=1,0,1)</f>
        <v>0.97499999999999998</v>
      </c>
      <c r="V539" s="16">
        <f t="shared" si="195"/>
        <v>2.5000000000000022E-2</v>
      </c>
      <c r="W539" s="16">
        <f t="shared" si="184"/>
        <v>93643.664848511209</v>
      </c>
      <c r="X539" s="16">
        <f t="shared" si="196"/>
        <v>-9.3182560756283062E-3</v>
      </c>
      <c r="Y539" s="16">
        <f t="shared" si="185"/>
        <v>0</v>
      </c>
      <c r="Z539" s="16">
        <f t="shared" si="197"/>
        <v>0</v>
      </c>
      <c r="AA539" s="16">
        <f t="shared" si="182"/>
        <v>0</v>
      </c>
      <c r="AB539" s="2">
        <f t="shared" si="186"/>
        <v>99615.691413432069</v>
      </c>
      <c r="AE539" s="16" t="str">
        <f t="shared" si="183"/>
        <v/>
      </c>
      <c r="AG539" s="16">
        <f t="shared" si="189"/>
        <v>53.590427222616562</v>
      </c>
      <c r="AH539" s="24">
        <f t="shared" si="187"/>
        <v>56.030321490708722</v>
      </c>
      <c r="AL539" s="2">
        <f t="shared" si="190"/>
        <v>58.471068427244184</v>
      </c>
      <c r="AM539" s="27">
        <f t="shared" si="191"/>
        <v>-4.1742814047813992E-2</v>
      </c>
      <c r="AN539" s="35">
        <v>0</v>
      </c>
      <c r="AP539" s="2" t="str">
        <f t="shared" si="188"/>
        <v/>
      </c>
    </row>
    <row r="540" spans="1:42" x14ac:dyDescent="0.25">
      <c r="A540" s="49">
        <v>38786</v>
      </c>
      <c r="B540" s="47">
        <v>1281.42</v>
      </c>
      <c r="C540" s="27">
        <f t="shared" si="199"/>
        <v>7.2235366246669042E-3</v>
      </c>
      <c r="D540" s="27">
        <f t="shared" si="200"/>
        <v>-4.4576836916657703E-3</v>
      </c>
      <c r="E540" s="5">
        <f t="shared" si="180"/>
        <v>0</v>
      </c>
      <c r="F540" s="44">
        <v>1945.925</v>
      </c>
      <c r="G540" s="45">
        <v>1945.925</v>
      </c>
      <c r="H540" s="48">
        <v>1281.42</v>
      </c>
      <c r="I540" s="42">
        <v>11.85</v>
      </c>
      <c r="J540" s="16">
        <f t="shared" si="198"/>
        <v>0.11849999999999999</v>
      </c>
      <c r="K540" s="16">
        <f t="shared" si="181"/>
        <v>2.9865198484373703E-2</v>
      </c>
      <c r="L540" s="51">
        <f>VLOOKUP(A540,LIBOR!$A$3:B2635,2,1)</f>
        <v>4.5412499999999998</v>
      </c>
      <c r="M540">
        <v>80225.33</v>
      </c>
      <c r="N540" s="2">
        <v>79462.850000000006</v>
      </c>
      <c r="O540" s="16">
        <f t="shared" si="201"/>
        <v>5.1805040497764216E-5</v>
      </c>
      <c r="P540" s="16">
        <f t="shared" si="192"/>
        <v>8.8634801515626291E-2</v>
      </c>
      <c r="Q540" s="2">
        <f t="shared" ref="Q540:Q603" si="202">SUM($I535:$I539)/5</f>
        <v>12.472</v>
      </c>
      <c r="R540" s="2">
        <f t="shared" ref="R540:R603" si="203">SUM($I520:$I539)/20</f>
        <v>12.228</v>
      </c>
      <c r="S540" s="16">
        <f t="shared" si="193"/>
        <v>1</v>
      </c>
      <c r="T540" s="16">
        <f t="shared" si="194"/>
        <v>0</v>
      </c>
      <c r="U540" s="16">
        <f>VLOOKUP(P540,Table!$D$6:$G$15,MATCH(VALUE(T540)&amp;"E",Table!$D$5:$G$5,0),1)*IF(Y540=1,0,1)</f>
        <v>0.97499999999999998</v>
      </c>
      <c r="V540" s="16">
        <f t="shared" si="195"/>
        <v>2.5000000000000022E-2</v>
      </c>
      <c r="W540" s="16">
        <f t="shared" si="184"/>
        <v>94281.731407250903</v>
      </c>
      <c r="X540" s="16">
        <f t="shared" si="196"/>
        <v>-1.2358043259302565E-2</v>
      </c>
      <c r="Y540" s="16">
        <f t="shared" si="185"/>
        <v>0</v>
      </c>
      <c r="Z540" s="16">
        <f t="shared" si="197"/>
        <v>0</v>
      </c>
      <c r="AA540" s="16">
        <f t="shared" si="182"/>
        <v>0</v>
      </c>
      <c r="AB540" s="2">
        <f t="shared" si="186"/>
        <v>100306.73203035562</v>
      </c>
      <c r="AE540" s="16" t="str">
        <f t="shared" si="183"/>
        <v/>
      </c>
      <c r="AG540" s="16">
        <f t="shared" si="189"/>
        <v>53.962187548360987</v>
      </c>
      <c r="AH540" s="24">
        <f t="shared" si="187"/>
        <v>56.41753908388047</v>
      </c>
      <c r="AL540" s="2">
        <f t="shared" si="190"/>
        <v>58.471068427244184</v>
      </c>
      <c r="AM540" s="27">
        <f t="shared" si="191"/>
        <v>-3.5120434748322271E-2</v>
      </c>
      <c r="AN540" s="35">
        <v>0</v>
      </c>
      <c r="AP540" s="2" t="str">
        <f t="shared" si="188"/>
        <v/>
      </c>
    </row>
    <row r="541" spans="1:42" x14ac:dyDescent="0.25">
      <c r="A541" s="49">
        <v>38789</v>
      </c>
      <c r="B541" s="47">
        <v>1284.1300000000001</v>
      </c>
      <c r="C541" s="27">
        <f t="shared" si="199"/>
        <v>2.114841347879759E-3</v>
      </c>
      <c r="D541" s="27">
        <f t="shared" si="200"/>
        <v>4.6256092926737491E-3</v>
      </c>
      <c r="E541" s="5">
        <f t="shared" si="180"/>
        <v>0</v>
      </c>
      <c r="F541" s="44">
        <v>1950.386</v>
      </c>
      <c r="G541" s="45">
        <v>1950.386</v>
      </c>
      <c r="H541" s="48">
        <v>1284.1300000000001</v>
      </c>
      <c r="I541" s="42">
        <v>11.37</v>
      </c>
      <c r="J541" s="16">
        <f t="shared" si="198"/>
        <v>0.1137</v>
      </c>
      <c r="K541" s="16">
        <f t="shared" si="181"/>
        <v>2.5991081079693723E-2</v>
      </c>
      <c r="L541" s="51">
        <f>VLOOKUP(A541,LIBOR!$A$3:B2636,2,1)</f>
        <v>4.5481299999999996</v>
      </c>
      <c r="M541">
        <v>79464.56</v>
      </c>
      <c r="N541" s="2">
        <v>78679.33</v>
      </c>
      <c r="O541" s="16">
        <f t="shared" si="201"/>
        <v>4.4631134863014909E-6</v>
      </c>
      <c r="P541" s="16">
        <f t="shared" si="192"/>
        <v>8.7708918920306272E-2</v>
      </c>
      <c r="Q541" s="2">
        <f t="shared" si="202"/>
        <v>12.45</v>
      </c>
      <c r="R541" s="2">
        <f t="shared" si="203"/>
        <v>12.1645</v>
      </c>
      <c r="S541" s="16">
        <f t="shared" si="193"/>
        <v>1</v>
      </c>
      <c r="T541" s="16">
        <f t="shared" si="194"/>
        <v>0</v>
      </c>
      <c r="U541" s="16">
        <f>VLOOKUP(P541,Table!$D$6:$G$15,MATCH(VALUE(T541)&amp;"E",Table!$D$5:$G$5,0),1)*IF(Y541=1,0,1)</f>
        <v>0.97499999999999998</v>
      </c>
      <c r="V541" s="16">
        <f t="shared" si="195"/>
        <v>2.5000000000000022E-2</v>
      </c>
      <c r="W541" s="16">
        <f t="shared" si="184"/>
        <v>94452.896608326264</v>
      </c>
      <c r="X541" s="16">
        <f t="shared" si="196"/>
        <v>-4.2151033433687202E-3</v>
      </c>
      <c r="Y541" s="16">
        <f t="shared" si="185"/>
        <v>0</v>
      </c>
      <c r="Z541" s="16">
        <f t="shared" si="197"/>
        <v>0</v>
      </c>
      <c r="AA541" s="16">
        <f t="shared" si="182"/>
        <v>0</v>
      </c>
      <c r="AB541" s="2">
        <f t="shared" si="186"/>
        <v>100507.15471648186</v>
      </c>
      <c r="AE541" s="16" t="str">
        <f t="shared" si="183"/>
        <v/>
      </c>
      <c r="AG541" s="16">
        <f t="shared" si="189"/>
        <v>54.070009290319618</v>
      </c>
      <c r="AH541" s="24">
        <f t="shared" si="187"/>
        <v>56.52585296671122</v>
      </c>
      <c r="AL541" s="2">
        <f t="shared" si="190"/>
        <v>58.471068427244184</v>
      </c>
      <c r="AM541" s="27">
        <f t="shared" si="191"/>
        <v>-3.3267999249122715E-2</v>
      </c>
      <c r="AN541" s="35">
        <v>0</v>
      </c>
      <c r="AP541" s="2" t="str">
        <f t="shared" si="188"/>
        <v/>
      </c>
    </row>
    <row r="542" spans="1:42" x14ac:dyDescent="0.25">
      <c r="A542" s="49">
        <v>38790</v>
      </c>
      <c r="B542" s="47">
        <v>1297.48</v>
      </c>
      <c r="C542" s="27">
        <f t="shared" si="199"/>
        <v>1.0396143692616766E-2</v>
      </c>
      <c r="D542" s="27">
        <f t="shared" si="200"/>
        <v>1.6883659013797958E-2</v>
      </c>
      <c r="E542" s="5">
        <f t="shared" si="180"/>
        <v>0</v>
      </c>
      <c r="F542" s="44">
        <v>1970.655</v>
      </c>
      <c r="G542" s="45">
        <v>1970.655</v>
      </c>
      <c r="H542" s="48">
        <v>1297.48</v>
      </c>
      <c r="I542" s="42">
        <v>10.74</v>
      </c>
      <c r="J542" s="16">
        <f t="shared" si="198"/>
        <v>0.1074</v>
      </c>
      <c r="K542" s="16">
        <f t="shared" si="181"/>
        <v>2.4383406477761951E-2</v>
      </c>
      <c r="L542" s="51">
        <f>VLOOKUP(A542,LIBOR!$A$3:B2637,2,1)</f>
        <v>4.5518799999999997</v>
      </c>
      <c r="M542">
        <v>78366.28</v>
      </c>
      <c r="N542" s="2">
        <v>77581.990000000005</v>
      </c>
      <c r="O542" s="16">
        <f t="shared" si="201"/>
        <v>1.0696679806709871E-4</v>
      </c>
      <c r="P542" s="16">
        <f t="shared" si="192"/>
        <v>8.3016593522238044E-2</v>
      </c>
      <c r="Q542" s="2">
        <f t="shared" si="202"/>
        <v>12.175999999999998</v>
      </c>
      <c r="R542" s="2">
        <f t="shared" si="203"/>
        <v>12.089500000000001</v>
      </c>
      <c r="S542" s="16">
        <f t="shared" si="193"/>
        <v>1</v>
      </c>
      <c r="T542" s="16">
        <f t="shared" si="194"/>
        <v>0</v>
      </c>
      <c r="U542" s="16">
        <f>VLOOKUP(P542,Table!$D$6:$G$15,MATCH(VALUE(T542)&amp;"E",Table!$D$5:$G$5,0),1)*IF(Y542=1,0,1)</f>
        <v>0.97499999999999998</v>
      </c>
      <c r="V542" s="16">
        <f t="shared" si="195"/>
        <v>2.5000000000000022E-2</v>
      </c>
      <c r="W542" s="16">
        <f t="shared" si="184"/>
        <v>95377.36050126495</v>
      </c>
      <c r="X542" s="16">
        <f t="shared" si="196"/>
        <v>4.0917625729657292E-3</v>
      </c>
      <c r="Y542" s="16">
        <f t="shared" si="185"/>
        <v>0</v>
      </c>
      <c r="Z542" s="16">
        <f t="shared" si="197"/>
        <v>0</v>
      </c>
      <c r="AA542" s="16">
        <f t="shared" si="182"/>
        <v>0</v>
      </c>
      <c r="AB542" s="2">
        <f t="shared" si="186"/>
        <v>101490.81514269029</v>
      </c>
      <c r="AE542" s="16" t="str">
        <f t="shared" si="183"/>
        <v/>
      </c>
      <c r="AG542" s="16">
        <f t="shared" si="189"/>
        <v>54.599190805144531</v>
      </c>
      <c r="AH542" s="24">
        <f t="shared" si="187"/>
        <v>57.077584128299655</v>
      </c>
      <c r="AL542" s="2">
        <f t="shared" si="190"/>
        <v>58.471068427244184</v>
      </c>
      <c r="AM542" s="27">
        <f t="shared" si="191"/>
        <v>-2.3832030719234232E-2</v>
      </c>
      <c r="AN542" s="35">
        <v>0</v>
      </c>
      <c r="AP542" s="2" t="str">
        <f t="shared" si="188"/>
        <v/>
      </c>
    </row>
    <row r="543" spans="1:42" x14ac:dyDescent="0.25">
      <c r="A543" s="49">
        <v>38791</v>
      </c>
      <c r="B543" s="47">
        <v>1303.02</v>
      </c>
      <c r="C543" s="27">
        <f t="shared" si="199"/>
        <v>4.2698153343403433E-3</v>
      </c>
      <c r="D543" s="27">
        <f t="shared" si="200"/>
        <v>1.9123502877467224E-2</v>
      </c>
      <c r="E543" s="5">
        <f t="shared" si="180"/>
        <v>0</v>
      </c>
      <c r="F543" s="44">
        <v>1979.21</v>
      </c>
      <c r="G543" s="45">
        <v>1979.21</v>
      </c>
      <c r="H543" s="48">
        <v>1303.02</v>
      </c>
      <c r="I543" s="42">
        <v>11.35</v>
      </c>
      <c r="J543" s="16">
        <f t="shared" si="198"/>
        <v>0.11349999999999999</v>
      </c>
      <c r="K543" s="16">
        <f t="shared" si="181"/>
        <v>2.3544630766990773E-2</v>
      </c>
      <c r="L543" s="51">
        <f>VLOOKUP(A543,LIBOR!$A$3:B2638,2,1)</f>
        <v>4.5862499999999997</v>
      </c>
      <c r="M543">
        <v>78336.72</v>
      </c>
      <c r="N543" s="2">
        <v>77542.95</v>
      </c>
      <c r="O543" s="16">
        <f t="shared" si="201"/>
        <v>1.8153782111534771E-5</v>
      </c>
      <c r="P543" s="16">
        <f t="shared" si="192"/>
        <v>8.9955369233009216E-2</v>
      </c>
      <c r="Q543" s="2">
        <f t="shared" si="202"/>
        <v>11.792</v>
      </c>
      <c r="R543" s="2">
        <f t="shared" si="203"/>
        <v>11.959000000000001</v>
      </c>
      <c r="S543" s="16">
        <f t="shared" si="193"/>
        <v>-1</v>
      </c>
      <c r="T543" s="16">
        <f t="shared" si="194"/>
        <v>0</v>
      </c>
      <c r="U543" s="16">
        <f>VLOOKUP(P543,Table!$D$6:$G$15,MATCH(VALUE(T543)&amp;"E",Table!$D$5:$G$5,0),1)*IF(Y543=1,0,1)</f>
        <v>0.97499999999999998</v>
      </c>
      <c r="V543" s="16">
        <f t="shared" si="195"/>
        <v>2.5000000000000022E-2</v>
      </c>
      <c r="W543" s="16">
        <f t="shared" si="184"/>
        <v>95773.223254752287</v>
      </c>
      <c r="X543" s="16">
        <f t="shared" si="196"/>
        <v>1.5572660805420968E-2</v>
      </c>
      <c r="Y543" s="16">
        <f t="shared" si="185"/>
        <v>0</v>
      </c>
      <c r="Z543" s="16">
        <f t="shared" si="197"/>
        <v>0</v>
      </c>
      <c r="AA543" s="16">
        <f t="shared" si="182"/>
        <v>0</v>
      </c>
      <c r="AB543" s="2">
        <f t="shared" si="186"/>
        <v>101919.43482919096</v>
      </c>
      <c r="AE543" s="16" t="str">
        <f t="shared" si="183"/>
        <v/>
      </c>
      <c r="AG543" s="16">
        <f t="shared" si="189"/>
        <v>54.829776085331595</v>
      </c>
      <c r="AH543" s="24">
        <f t="shared" si="187"/>
        <v>57.317144394020232</v>
      </c>
      <c r="AL543" s="2">
        <f t="shared" si="190"/>
        <v>58.471068427244184</v>
      </c>
      <c r="AM543" s="27">
        <f t="shared" si="191"/>
        <v>-1.9734957206396619E-2</v>
      </c>
      <c r="AN543" s="35">
        <v>0</v>
      </c>
      <c r="AP543" s="2" t="str">
        <f t="shared" si="188"/>
        <v/>
      </c>
    </row>
    <row r="544" spans="1:42" x14ac:dyDescent="0.25">
      <c r="A544" s="49">
        <v>38792</v>
      </c>
      <c r="B544" s="47">
        <v>1305.33</v>
      </c>
      <c r="C544" s="27">
        <f t="shared" si="199"/>
        <v>1.772804715200138E-3</v>
      </c>
      <c r="D544" s="27">
        <f t="shared" si="200"/>
        <v>2.5777141714703911E-2</v>
      </c>
      <c r="E544" s="5">
        <f t="shared" si="180"/>
        <v>0</v>
      </c>
      <c r="F544" s="44">
        <v>1982.7639999999999</v>
      </c>
      <c r="G544" s="45">
        <v>1982.7639999999999</v>
      </c>
      <c r="H544" s="48">
        <v>1305.33</v>
      </c>
      <c r="I544" s="42">
        <v>11.98</v>
      </c>
      <c r="J544" s="16">
        <f t="shared" si="198"/>
        <v>0.1198</v>
      </c>
      <c r="K544" s="16">
        <f t="shared" si="181"/>
        <v>2.9101604445630869E-2</v>
      </c>
      <c r="L544" s="51">
        <f>VLOOKUP(A544,LIBOR!$A$3:B2639,2,1)</f>
        <v>4.55</v>
      </c>
      <c r="M544">
        <v>77215.22</v>
      </c>
      <c r="N544" s="2">
        <v>76423.05</v>
      </c>
      <c r="O544" s="16">
        <f t="shared" si="201"/>
        <v>3.1372739625007669E-6</v>
      </c>
      <c r="P544" s="16">
        <f t="shared" si="192"/>
        <v>9.0698395554369135E-2</v>
      </c>
      <c r="Q544" s="2">
        <f t="shared" si="202"/>
        <v>11.598000000000001</v>
      </c>
      <c r="R544" s="2">
        <f t="shared" si="203"/>
        <v>11.914</v>
      </c>
      <c r="S544" s="16">
        <f t="shared" si="193"/>
        <v>-1</v>
      </c>
      <c r="T544" s="16">
        <f t="shared" si="194"/>
        <v>0</v>
      </c>
      <c r="U544" s="16">
        <f>VLOOKUP(P544,Table!$D$6:$G$15,MATCH(VALUE(T544)&amp;"E",Table!$D$5:$G$5,0),1)*IF(Y544=1,0,1)</f>
        <v>0.97499999999999998</v>
      </c>
      <c r="V544" s="16">
        <f t="shared" si="195"/>
        <v>2.5000000000000022E-2</v>
      </c>
      <c r="W544" s="16">
        <f t="shared" si="184"/>
        <v>95904.186110556926</v>
      </c>
      <c r="X544" s="16">
        <f t="shared" si="196"/>
        <v>1.8036069511948805E-2</v>
      </c>
      <c r="Y544" s="16">
        <f t="shared" si="185"/>
        <v>0</v>
      </c>
      <c r="Z544" s="16">
        <f t="shared" si="197"/>
        <v>0</v>
      </c>
      <c r="AA544" s="16">
        <f t="shared" si="182"/>
        <v>0</v>
      </c>
      <c r="AB544" s="2">
        <f t="shared" si="186"/>
        <v>102061.39476540913</v>
      </c>
      <c r="AE544" s="16" t="str">
        <f t="shared" si="183"/>
        <v/>
      </c>
      <c r="AG544" s="16">
        <f t="shared" si="189"/>
        <v>54.906146519773031</v>
      </c>
      <c r="AH544" s="24">
        <f t="shared" si="187"/>
        <v>57.395485500848331</v>
      </c>
      <c r="AL544" s="2">
        <f t="shared" si="190"/>
        <v>58.471068427244184</v>
      </c>
      <c r="AM544" s="27">
        <f t="shared" si="191"/>
        <v>-1.8395130366639423E-2</v>
      </c>
      <c r="AN544" s="35">
        <v>0</v>
      </c>
      <c r="AP544" s="2" t="str">
        <f t="shared" si="188"/>
        <v/>
      </c>
    </row>
    <row r="545" spans="1:42" x14ac:dyDescent="0.25">
      <c r="A545" s="49">
        <v>38793</v>
      </c>
      <c r="B545" s="47">
        <v>1307.25</v>
      </c>
      <c r="C545" s="27">
        <f t="shared" si="199"/>
        <v>1.4708924180093508E-3</v>
      </c>
      <c r="D545" s="27">
        <f t="shared" si="200"/>
        <v>2.0024497508046357E-2</v>
      </c>
      <c r="E545" s="5">
        <f t="shared" si="180"/>
        <v>0</v>
      </c>
      <c r="F545" s="44">
        <v>1985.6880000000001</v>
      </c>
      <c r="G545" s="45">
        <v>1985.6880000000001</v>
      </c>
      <c r="H545" s="48">
        <v>1307.25</v>
      </c>
      <c r="I545" s="42">
        <v>12.12</v>
      </c>
      <c r="J545" s="16">
        <f t="shared" si="198"/>
        <v>0.12119999999999999</v>
      </c>
      <c r="K545" s="16">
        <f t="shared" si="181"/>
        <v>3.097790969330376E-2</v>
      </c>
      <c r="L545" s="51">
        <f>VLOOKUP(A545,LIBOR!$A$3:B2640,2,1)</f>
        <v>4.5412499999999998</v>
      </c>
      <c r="M545">
        <v>77499.039999999994</v>
      </c>
      <c r="N545" s="2">
        <v>76694.33</v>
      </c>
      <c r="O545" s="16">
        <f t="shared" si="201"/>
        <v>2.1603464786049049E-6</v>
      </c>
      <c r="P545" s="16">
        <f t="shared" si="192"/>
        <v>9.0222090306696229E-2</v>
      </c>
      <c r="Q545" s="2">
        <f t="shared" si="202"/>
        <v>11.458000000000002</v>
      </c>
      <c r="R545" s="2">
        <f t="shared" si="203"/>
        <v>11.897500000000001</v>
      </c>
      <c r="S545" s="16">
        <f t="shared" si="193"/>
        <v>-1</v>
      </c>
      <c r="T545" s="16">
        <f t="shared" si="194"/>
        <v>0</v>
      </c>
      <c r="U545" s="16">
        <f>VLOOKUP(P545,Table!$D$6:$G$15,MATCH(VALUE(T545)&amp;"E",Table!$D$5:$G$5,0),1)*IF(Y545=1,0,1)</f>
        <v>0.97499999999999998</v>
      </c>
      <c r="V545" s="16">
        <f t="shared" si="195"/>
        <v>2.5000000000000022E-2</v>
      </c>
      <c r="W545" s="16">
        <f t="shared" si="184"/>
        <v>96050.235043984809</v>
      </c>
      <c r="X545" s="16">
        <f t="shared" si="196"/>
        <v>2.413960694193884E-2</v>
      </c>
      <c r="Y545" s="16">
        <f t="shared" si="185"/>
        <v>0</v>
      </c>
      <c r="Z545" s="16">
        <f t="shared" si="197"/>
        <v>0</v>
      </c>
      <c r="AA545" s="16">
        <f t="shared" si="182"/>
        <v>0</v>
      </c>
      <c r="AB545" s="2">
        <f t="shared" si="186"/>
        <v>102217.52153286105</v>
      </c>
      <c r="AE545" s="16" t="str">
        <f t="shared" si="183"/>
        <v/>
      </c>
      <c r="AG545" s="16">
        <f t="shared" si="189"/>
        <v>54.990138309117839</v>
      </c>
      <c r="AH545" s="24">
        <f t="shared" si="187"/>
        <v>57.481789175923154</v>
      </c>
      <c r="AL545" s="2">
        <f t="shared" si="190"/>
        <v>58.471068427244184</v>
      </c>
      <c r="AM545" s="27">
        <f t="shared" si="191"/>
        <v>-1.6919123900600463E-2</v>
      </c>
      <c r="AN545" s="35">
        <v>0</v>
      </c>
      <c r="AP545" s="2" t="str">
        <f t="shared" si="188"/>
        <v/>
      </c>
    </row>
    <row r="546" spans="1:42" x14ac:dyDescent="0.25">
      <c r="A546" s="49">
        <v>38796</v>
      </c>
      <c r="B546" s="47">
        <v>1305.08</v>
      </c>
      <c r="C546" s="27">
        <f t="shared" si="199"/>
        <v>-1.6599732262383426E-3</v>
      </c>
      <c r="D546" s="27">
        <f t="shared" si="200"/>
        <v>1.6249682933928256E-2</v>
      </c>
      <c r="E546" s="5">
        <f t="shared" si="180"/>
        <v>0</v>
      </c>
      <c r="F546" s="44">
        <v>1982.4010000000001</v>
      </c>
      <c r="G546" s="45">
        <v>1982.4010000000001</v>
      </c>
      <c r="H546" s="48">
        <v>1305.08</v>
      </c>
      <c r="I546" s="42">
        <v>11.79</v>
      </c>
      <c r="J546" s="16">
        <f t="shared" si="198"/>
        <v>0.11789999999999999</v>
      </c>
      <c r="K546" s="16">
        <f t="shared" si="181"/>
        <v>3.4095128833842345E-2</v>
      </c>
      <c r="L546" s="51">
        <f>VLOOKUP(A546,LIBOR!$A$3:B2641,2,1)</f>
        <v>4.55</v>
      </c>
      <c r="M546">
        <v>77960.539999999994</v>
      </c>
      <c r="N546" s="2">
        <v>77122.039999999994</v>
      </c>
      <c r="O546" s="16">
        <f t="shared" si="201"/>
        <v>2.7600921571222759E-6</v>
      </c>
      <c r="P546" s="16">
        <f t="shared" si="192"/>
        <v>8.3804871166157646E-2</v>
      </c>
      <c r="Q546" s="2">
        <f t="shared" si="202"/>
        <v>11.511999999999999</v>
      </c>
      <c r="R546" s="2">
        <f t="shared" si="203"/>
        <v>11.929500000000001</v>
      </c>
      <c r="S546" s="16">
        <f t="shared" si="193"/>
        <v>-1</v>
      </c>
      <c r="T546" s="16">
        <f t="shared" si="194"/>
        <v>0</v>
      </c>
      <c r="U546" s="16">
        <f>VLOOKUP(P546,Table!$D$6:$G$15,MATCH(VALUE(T546)&amp;"E",Table!$D$5:$G$5,0),1)*IF(Y546=1,0,1)</f>
        <v>0.97499999999999998</v>
      </c>
      <c r="V546" s="16">
        <f t="shared" si="195"/>
        <v>2.5000000000000022E-2</v>
      </c>
      <c r="W546" s="16">
        <f t="shared" si="184"/>
        <v>95908.171602873685</v>
      </c>
      <c r="X546" s="16">
        <f t="shared" si="196"/>
        <v>1.8757649126052156E-2</v>
      </c>
      <c r="Y546" s="16">
        <f t="shared" si="185"/>
        <v>0</v>
      </c>
      <c r="Z546" s="16">
        <f t="shared" si="197"/>
        <v>0</v>
      </c>
      <c r="AA546" s="16">
        <f t="shared" si="182"/>
        <v>0</v>
      </c>
      <c r="AB546" s="2">
        <f t="shared" si="186"/>
        <v>102067.76374598026</v>
      </c>
      <c r="AE546" s="16" t="str">
        <f t="shared" si="183"/>
        <v/>
      </c>
      <c r="AG546" s="16">
        <f t="shared" si="189"/>
        <v>54.909572851357311</v>
      </c>
      <c r="AH546" s="24">
        <f t="shared" si="187"/>
        <v>57.393091615712926</v>
      </c>
      <c r="AL546" s="2">
        <f t="shared" si="190"/>
        <v>58.471068427244184</v>
      </c>
      <c r="AM546" s="27">
        <f t="shared" si="191"/>
        <v>-1.8436071727893744E-2</v>
      </c>
      <c r="AN546" s="35">
        <v>0</v>
      </c>
      <c r="AP546" s="2" t="str">
        <f t="shared" si="188"/>
        <v/>
      </c>
    </row>
    <row r="547" spans="1:42" x14ac:dyDescent="0.25">
      <c r="A547" s="49">
        <v>38797</v>
      </c>
      <c r="B547" s="47">
        <v>1297.23</v>
      </c>
      <c r="C547" s="27">
        <f t="shared" si="199"/>
        <v>-6.0149569375056444E-3</v>
      </c>
      <c r="D547" s="27">
        <f t="shared" si="200"/>
        <v>-1.6141769619415491E-4</v>
      </c>
      <c r="E547" s="5">
        <f t="shared" si="180"/>
        <v>0</v>
      </c>
      <c r="F547" s="44">
        <v>1970.499</v>
      </c>
      <c r="G547" s="45">
        <v>1970.499</v>
      </c>
      <c r="H547" s="48">
        <v>1297.23</v>
      </c>
      <c r="I547" s="42">
        <v>11.62</v>
      </c>
      <c r="J547" s="16">
        <f t="shared" si="198"/>
        <v>0.1162</v>
      </c>
      <c r="K547" s="16">
        <f t="shared" si="181"/>
        <v>3.3045383935212322E-2</v>
      </c>
      <c r="L547" s="51">
        <f>VLOOKUP(A547,LIBOR!$A$3:B2642,2,1)</f>
        <v>4.5762499999999999</v>
      </c>
      <c r="M547">
        <v>78336.39</v>
      </c>
      <c r="N547" s="2">
        <v>77484.06</v>
      </c>
      <c r="O547" s="16">
        <f t="shared" si="201"/>
        <v>3.6398532827102785E-5</v>
      </c>
      <c r="P547" s="16">
        <f t="shared" si="192"/>
        <v>8.3154616064787676E-2</v>
      </c>
      <c r="Q547" s="2">
        <f t="shared" si="202"/>
        <v>11.596</v>
      </c>
      <c r="R547" s="2">
        <f t="shared" si="203"/>
        <v>11.9185</v>
      </c>
      <c r="S547" s="16">
        <f t="shared" si="193"/>
        <v>-1</v>
      </c>
      <c r="T547" s="16">
        <f t="shared" si="194"/>
        <v>0</v>
      </c>
      <c r="U547" s="16">
        <f>VLOOKUP(P547,Table!$D$6:$G$15,MATCH(VALUE(T547)&amp;"E",Table!$D$5:$G$5,0),1)*IF(Y547=1,0,1)</f>
        <v>0.97499999999999998</v>
      </c>
      <c r="V547" s="16">
        <f t="shared" si="195"/>
        <v>2.5000000000000022E-2</v>
      </c>
      <c r="W547" s="16">
        <f t="shared" si="184"/>
        <v>95356.965277010808</v>
      </c>
      <c r="X547" s="16">
        <f t="shared" si="196"/>
        <v>1.5407415196403207E-2</v>
      </c>
      <c r="Y547" s="16">
        <f t="shared" si="185"/>
        <v>0</v>
      </c>
      <c r="Z547" s="16">
        <f t="shared" si="197"/>
        <v>0</v>
      </c>
      <c r="AA547" s="16">
        <f t="shared" si="182"/>
        <v>0</v>
      </c>
      <c r="AB547" s="2">
        <f t="shared" si="186"/>
        <v>101482.58790146318</v>
      </c>
      <c r="AE547" s="16" t="str">
        <f t="shared" si="183"/>
        <v/>
      </c>
      <c r="AG547" s="16">
        <f t="shared" si="189"/>
        <v>54.594764781834662</v>
      </c>
      <c r="AH547" s="24">
        <f t="shared" si="187"/>
        <v>57.062559784935218</v>
      </c>
      <c r="AL547" s="2">
        <f t="shared" si="190"/>
        <v>58.471068427244184</v>
      </c>
      <c r="AM547" s="27">
        <f t="shared" si="191"/>
        <v>-2.4088984179613249E-2</v>
      </c>
      <c r="AN547" s="35">
        <v>0</v>
      </c>
      <c r="AP547" s="2" t="str">
        <f t="shared" si="188"/>
        <v/>
      </c>
    </row>
    <row r="548" spans="1:42" x14ac:dyDescent="0.25">
      <c r="A548" s="49">
        <v>38798</v>
      </c>
      <c r="B548" s="47">
        <v>1305.04</v>
      </c>
      <c r="C548" s="27">
        <f t="shared" si="199"/>
        <v>6.0205206478418649E-3</v>
      </c>
      <c r="D548" s="27">
        <f t="shared" si="200"/>
        <v>1.5892876173073667E-3</v>
      </c>
      <c r="E548" s="5">
        <f t="shared" si="180"/>
        <v>0</v>
      </c>
      <c r="F548" s="44">
        <v>1982.3989999999999</v>
      </c>
      <c r="G548" s="45">
        <v>1982.3989999999999</v>
      </c>
      <c r="H548" s="48">
        <v>1305.04</v>
      </c>
      <c r="I548" s="42">
        <v>11.21</v>
      </c>
      <c r="J548" s="16">
        <f t="shared" si="198"/>
        <v>0.11210000000000001</v>
      </c>
      <c r="K548" s="16">
        <f t="shared" si="181"/>
        <v>3.0118470701536365E-2</v>
      </c>
      <c r="L548" s="51">
        <f>VLOOKUP(A548,LIBOR!$A$3:B2643,2,1)</f>
        <v>4.6087499999999997</v>
      </c>
      <c r="M548">
        <v>77166.95</v>
      </c>
      <c r="N548" s="2">
        <v>76317.5</v>
      </c>
      <c r="O548" s="16">
        <f t="shared" si="201"/>
        <v>3.6029642833130609E-5</v>
      </c>
      <c r="P548" s="16">
        <f t="shared" si="192"/>
        <v>8.198152929846364E-2</v>
      </c>
      <c r="Q548" s="2">
        <f t="shared" si="202"/>
        <v>11.771999999999998</v>
      </c>
      <c r="R548" s="2">
        <f t="shared" si="203"/>
        <v>11.879000000000001</v>
      </c>
      <c r="S548" s="16">
        <f t="shared" si="193"/>
        <v>-1</v>
      </c>
      <c r="T548" s="16">
        <f t="shared" si="194"/>
        <v>0</v>
      </c>
      <c r="U548" s="16">
        <f>VLOOKUP(P548,Table!$D$6:$G$15,MATCH(VALUE(T548)&amp;"E",Table!$D$5:$G$5,0),1)*IF(Y548=1,0,1)</f>
        <v>0.97499999999999998</v>
      </c>
      <c r="V548" s="16">
        <f t="shared" si="195"/>
        <v>2.5000000000000022E-2</v>
      </c>
      <c r="W548" s="16">
        <f t="shared" si="184"/>
        <v>95880.820260079199</v>
      </c>
      <c r="X548" s="16">
        <f t="shared" si="196"/>
        <v>-2.1383716373524209E-4</v>
      </c>
      <c r="Y548" s="16">
        <f t="shared" si="185"/>
        <v>0</v>
      </c>
      <c r="Z548" s="16">
        <f t="shared" si="197"/>
        <v>0</v>
      </c>
      <c r="AA548" s="16">
        <f t="shared" si="182"/>
        <v>0</v>
      </c>
      <c r="AB548" s="2">
        <f t="shared" si="186"/>
        <v>102042.25336151097</v>
      </c>
      <c r="AE548" s="16" t="str">
        <f t="shared" si="183"/>
        <v/>
      </c>
      <c r="AG548" s="16">
        <f t="shared" si="189"/>
        <v>54.89584898533856</v>
      </c>
      <c r="AH548" s="24">
        <f t="shared" si="187"/>
        <v>57.375760229518775</v>
      </c>
      <c r="AL548" s="2">
        <f t="shared" si="190"/>
        <v>58.471068427244184</v>
      </c>
      <c r="AM548" s="27">
        <f t="shared" si="191"/>
        <v>-1.8732481331144246E-2</v>
      </c>
      <c r="AN548" s="35">
        <v>0</v>
      </c>
      <c r="AP548" s="2" t="str">
        <f t="shared" si="188"/>
        <v/>
      </c>
    </row>
    <row r="549" spans="1:42" x14ac:dyDescent="0.25">
      <c r="A549" s="49">
        <v>38799</v>
      </c>
      <c r="B549" s="47">
        <v>1301.67</v>
      </c>
      <c r="C549" s="27">
        <f t="shared" si="199"/>
        <v>-2.5822963280818234E-3</v>
      </c>
      <c r="D549" s="27">
        <f t="shared" si="200"/>
        <v>-2.7658134259745948E-3</v>
      </c>
      <c r="E549" s="5">
        <f t="shared" si="180"/>
        <v>0</v>
      </c>
      <c r="F549" s="44">
        <v>1977.2909999999999</v>
      </c>
      <c r="G549" s="45">
        <v>1977.2909999999999</v>
      </c>
      <c r="H549" s="48">
        <v>1301.67</v>
      </c>
      <c r="I549" s="42">
        <v>11.17</v>
      </c>
      <c r="J549" s="16">
        <f t="shared" si="198"/>
        <v>0.11169999999999999</v>
      </c>
      <c r="K549" s="16">
        <f t="shared" si="181"/>
        <v>2.742622787239575E-2</v>
      </c>
      <c r="L549" s="51">
        <f>VLOOKUP(A549,LIBOR!$A$3:B2644,2,1)</f>
        <v>4.6606300000000003</v>
      </c>
      <c r="M549">
        <v>77287.55</v>
      </c>
      <c r="N549" s="2">
        <v>76427.08</v>
      </c>
      <c r="O549" s="16">
        <f t="shared" si="201"/>
        <v>6.6855145907458307E-6</v>
      </c>
      <c r="P549" s="16">
        <f t="shared" si="192"/>
        <v>8.4273772127604243E-2</v>
      </c>
      <c r="Q549" s="2">
        <f t="shared" si="202"/>
        <v>11.744</v>
      </c>
      <c r="R549" s="2">
        <f t="shared" si="203"/>
        <v>11.845500000000001</v>
      </c>
      <c r="S549" s="16">
        <f t="shared" si="193"/>
        <v>-1</v>
      </c>
      <c r="T549" s="16">
        <f t="shared" si="194"/>
        <v>0</v>
      </c>
      <c r="U549" s="16">
        <f>VLOOKUP(P549,Table!$D$6:$G$15,MATCH(VALUE(T549)&amp;"E",Table!$D$5:$G$5,0),1)*IF(Y549=1,0,1)</f>
        <v>0.97499999999999998</v>
      </c>
      <c r="V549" s="16">
        <f t="shared" si="195"/>
        <v>2.5000000000000022E-2</v>
      </c>
      <c r="W549" s="16">
        <f t="shared" si="184"/>
        <v>95642.859133983962</v>
      </c>
      <c r="X549" s="16">
        <f t="shared" si="196"/>
        <v>1.1234560315538378E-3</v>
      </c>
      <c r="Y549" s="16">
        <f t="shared" si="185"/>
        <v>0</v>
      </c>
      <c r="Z549" s="16">
        <f t="shared" si="197"/>
        <v>0</v>
      </c>
      <c r="AA549" s="16">
        <f t="shared" si="182"/>
        <v>0</v>
      </c>
      <c r="AB549" s="2">
        <f t="shared" si="186"/>
        <v>101789.88368442364</v>
      </c>
      <c r="AE549" s="16" t="str">
        <f t="shared" si="183"/>
        <v/>
      </c>
      <c r="AG549" s="16">
        <f t="shared" si="189"/>
        <v>54.760081230065815</v>
      </c>
      <c r="AH549" s="24">
        <f t="shared" si="187"/>
        <v>57.232369539111929</v>
      </c>
      <c r="AL549" s="2">
        <f t="shared" si="190"/>
        <v>58.471068427244184</v>
      </c>
      <c r="AM549" s="27">
        <f t="shared" si="191"/>
        <v>-2.1184817063392147E-2</v>
      </c>
      <c r="AN549" s="35">
        <v>0</v>
      </c>
      <c r="AP549" s="2" t="str">
        <f t="shared" si="188"/>
        <v/>
      </c>
    </row>
    <row r="550" spans="1:42" x14ac:dyDescent="0.25">
      <c r="A550" s="49">
        <v>38800</v>
      </c>
      <c r="B550" s="47">
        <v>1302.95</v>
      </c>
      <c r="C550" s="27">
        <f t="shared" si="199"/>
        <v>9.8335215530820363E-4</v>
      </c>
      <c r="D550" s="27">
        <f t="shared" si="200"/>
        <v>-3.2533536886757419E-3</v>
      </c>
      <c r="E550" s="5">
        <f t="shared" si="180"/>
        <v>0</v>
      </c>
      <c r="F550" s="44">
        <v>1979.2349999999999</v>
      </c>
      <c r="G550" s="45">
        <v>1979.2349999999999</v>
      </c>
      <c r="H550" s="48">
        <v>1302.95</v>
      </c>
      <c r="I550" s="42">
        <v>11.19</v>
      </c>
      <c r="J550" s="16">
        <f t="shared" si="198"/>
        <v>0.1119</v>
      </c>
      <c r="K550" s="16">
        <f t="shared" si="181"/>
        <v>2.7901656245658518E-2</v>
      </c>
      <c r="L550" s="51">
        <f>VLOOKUP(A550,LIBOR!$A$3:B2645,2,1)</f>
        <v>4.7249999999999996</v>
      </c>
      <c r="M550">
        <v>76793.41</v>
      </c>
      <c r="N550" s="2">
        <v>75928.73</v>
      </c>
      <c r="O550" s="16">
        <f t="shared" si="201"/>
        <v>9.6603143441162862E-7</v>
      </c>
      <c r="P550" s="16">
        <f t="shared" si="192"/>
        <v>8.3998343754341481E-2</v>
      </c>
      <c r="Q550" s="2">
        <f t="shared" si="202"/>
        <v>11.581999999999999</v>
      </c>
      <c r="R550" s="2">
        <f t="shared" si="203"/>
        <v>11.810499999999999</v>
      </c>
      <c r="S550" s="16">
        <f t="shared" si="193"/>
        <v>-1</v>
      </c>
      <c r="T550" s="16">
        <f t="shared" si="194"/>
        <v>0</v>
      </c>
      <c r="U550" s="16">
        <f>VLOOKUP(P550,Table!$D$6:$G$15,MATCH(VALUE(T550)&amp;"E",Table!$D$5:$G$5,0),1)*IF(Y550=1,0,1)</f>
        <v>0.97499999999999998</v>
      </c>
      <c r="V550" s="16">
        <f t="shared" si="195"/>
        <v>2.5000000000000022E-2</v>
      </c>
      <c r="W550" s="16">
        <f t="shared" si="184"/>
        <v>95718.967272752387</v>
      </c>
      <c r="X550" s="16">
        <f t="shared" si="196"/>
        <v>-2.7248755989828233E-3</v>
      </c>
      <c r="Y550" s="16">
        <f t="shared" si="185"/>
        <v>0</v>
      </c>
      <c r="Z550" s="16">
        <f t="shared" si="197"/>
        <v>0</v>
      </c>
      <c r="AA550" s="16">
        <f t="shared" si="182"/>
        <v>0</v>
      </c>
      <c r="AB550" s="2">
        <f t="shared" si="186"/>
        <v>101871.18795520366</v>
      </c>
      <c r="AE550" s="16" t="str">
        <f t="shared" si="183"/>
        <v/>
      </c>
      <c r="AG550" s="16">
        <f t="shared" si="189"/>
        <v>54.803820630398256</v>
      </c>
      <c r="AH550" s="24">
        <f t="shared" si="187"/>
        <v>57.276592870606798</v>
      </c>
      <c r="AL550" s="2">
        <f t="shared" si="190"/>
        <v>58.471068427244184</v>
      </c>
      <c r="AM550" s="27">
        <f t="shared" si="191"/>
        <v>-2.0428488631496045E-2</v>
      </c>
      <c r="AN550" s="35">
        <v>0</v>
      </c>
      <c r="AP550" s="2" t="str">
        <f t="shared" si="188"/>
        <v/>
      </c>
    </row>
    <row r="551" spans="1:42" x14ac:dyDescent="0.25">
      <c r="A551" s="49">
        <v>38803</v>
      </c>
      <c r="B551" s="47">
        <v>1301.6099999999999</v>
      </c>
      <c r="C551" s="27">
        <f t="shared" si="199"/>
        <v>-1.0284354733490764E-3</v>
      </c>
      <c r="D551" s="27">
        <f t="shared" si="200"/>
        <v>-2.6218159357864756E-3</v>
      </c>
      <c r="E551" s="5">
        <f t="shared" si="180"/>
        <v>0</v>
      </c>
      <c r="F551" s="44">
        <v>1977.1869999999999</v>
      </c>
      <c r="G551" s="45">
        <v>1977.1869999999999</v>
      </c>
      <c r="H551" s="48">
        <v>1301.6099999999999</v>
      </c>
      <c r="I551" s="42">
        <v>11.46</v>
      </c>
      <c r="J551" s="16">
        <f t="shared" si="198"/>
        <v>0.11460000000000001</v>
      </c>
      <c r="K551" s="16">
        <f t="shared" si="181"/>
        <v>3.4444034707194982E-2</v>
      </c>
      <c r="L551" s="51">
        <f>VLOOKUP(A551,LIBOR!$A$3:B2646,2,1)</f>
        <v>4.79</v>
      </c>
      <c r="M551">
        <v>76887.520000000004</v>
      </c>
      <c r="N551" s="2">
        <v>75992.850000000006</v>
      </c>
      <c r="O551" s="16">
        <f t="shared" si="201"/>
        <v>1.0587683044052554E-6</v>
      </c>
      <c r="P551" s="16">
        <f t="shared" si="192"/>
        <v>8.0155965292805026E-2</v>
      </c>
      <c r="Q551" s="2">
        <f t="shared" si="202"/>
        <v>11.395999999999999</v>
      </c>
      <c r="R551" s="2">
        <f t="shared" si="203"/>
        <v>11.797000000000001</v>
      </c>
      <c r="S551" s="16">
        <f t="shared" si="193"/>
        <v>-1</v>
      </c>
      <c r="T551" s="16">
        <f t="shared" si="194"/>
        <v>0</v>
      </c>
      <c r="U551" s="16">
        <f>VLOOKUP(P551,Table!$D$6:$G$15,MATCH(VALUE(T551)&amp;"E",Table!$D$5:$G$5,0),1)*IF(Y551=1,0,1)</f>
        <v>0.97499999999999998</v>
      </c>
      <c r="V551" s="16">
        <f t="shared" si="195"/>
        <v>2.5000000000000022E-2</v>
      </c>
      <c r="W551" s="16">
        <f t="shared" si="184"/>
        <v>95625.008320446301</v>
      </c>
      <c r="X551" s="16">
        <f t="shared" si="196"/>
        <v>-3.4489012034246702E-3</v>
      </c>
      <c r="Y551" s="16">
        <f t="shared" si="185"/>
        <v>0</v>
      </c>
      <c r="Z551" s="16">
        <f t="shared" si="197"/>
        <v>0</v>
      </c>
      <c r="AA551" s="16">
        <f t="shared" si="182"/>
        <v>0</v>
      </c>
      <c r="AB551" s="2">
        <f t="shared" si="186"/>
        <v>101771.53376480853</v>
      </c>
      <c r="AE551" s="16" t="str">
        <f t="shared" si="183"/>
        <v/>
      </c>
      <c r="AG551" s="16">
        <f t="shared" si="189"/>
        <v>54.750209491811319</v>
      </c>
      <c r="AH551" s="24">
        <f t="shared" si="187"/>
        <v>57.216094983443213</v>
      </c>
      <c r="AL551" s="2">
        <f t="shared" si="190"/>
        <v>58.471068427244184</v>
      </c>
      <c r="AM551" s="27">
        <f t="shared" si="191"/>
        <v>-2.1463152248749173E-2</v>
      </c>
      <c r="AN551" s="35">
        <v>0</v>
      </c>
      <c r="AP551" s="2" t="str">
        <f t="shared" si="188"/>
        <v/>
      </c>
    </row>
    <row r="552" spans="1:42" x14ac:dyDescent="0.25">
      <c r="A552" s="49">
        <v>38804</v>
      </c>
      <c r="B552" s="47">
        <v>1293.23</v>
      </c>
      <c r="C552" s="27">
        <f t="shared" si="199"/>
        <v>-6.4381804073415649E-3</v>
      </c>
      <c r="D552" s="27">
        <f t="shared" si="200"/>
        <v>-3.0450394056223962E-3</v>
      </c>
      <c r="E552" s="5">
        <f t="shared" si="180"/>
        <v>0</v>
      </c>
      <c r="F552" s="44">
        <v>1964.473</v>
      </c>
      <c r="G552" s="45">
        <v>1964.473</v>
      </c>
      <c r="H552" s="48">
        <v>1293.23</v>
      </c>
      <c r="I552" s="42">
        <v>11.58</v>
      </c>
      <c r="J552" s="16">
        <f t="shared" si="198"/>
        <v>0.1158</v>
      </c>
      <c r="K552" s="16">
        <f t="shared" si="181"/>
        <v>3.6596198250632692E-2</v>
      </c>
      <c r="L552" s="51">
        <f>VLOOKUP(A552,LIBOR!$A$3:B2647,2,1)</f>
        <v>4.7949999999999999</v>
      </c>
      <c r="M552">
        <v>76777.45</v>
      </c>
      <c r="N552" s="2">
        <v>75874.52</v>
      </c>
      <c r="O552" s="16">
        <f t="shared" si="201"/>
        <v>4.1718614822721329E-5</v>
      </c>
      <c r="P552" s="16">
        <f t="shared" si="192"/>
        <v>7.9203801749367309E-2</v>
      </c>
      <c r="Q552" s="2">
        <f t="shared" si="202"/>
        <v>11.33</v>
      </c>
      <c r="R552" s="2">
        <f t="shared" si="203"/>
        <v>11.7905</v>
      </c>
      <c r="S552" s="16">
        <f t="shared" si="193"/>
        <v>-1</v>
      </c>
      <c r="T552" s="16">
        <f t="shared" si="194"/>
        <v>-1</v>
      </c>
      <c r="U552" s="16">
        <f>VLOOKUP(P552,Table!$D$6:$G$15,MATCH(VALUE(T552)&amp;"E",Table!$D$5:$G$5,0),1)*IF(Y552=1,0,1)</f>
        <v>0.97499999999999998</v>
      </c>
      <c r="V552" s="16">
        <f t="shared" si="195"/>
        <v>2.5000000000000022E-2</v>
      </c>
      <c r="W552" s="16">
        <f t="shared" si="184"/>
        <v>95021.026051055538</v>
      </c>
      <c r="X552" s="16">
        <f t="shared" si="196"/>
        <v>-2.9524416709754142E-3</v>
      </c>
      <c r="Y552" s="16">
        <f t="shared" si="185"/>
        <v>0</v>
      </c>
      <c r="Z552" s="16">
        <f t="shared" si="197"/>
        <v>0</v>
      </c>
      <c r="AA552" s="16">
        <f t="shared" si="182"/>
        <v>0</v>
      </c>
      <c r="AB552" s="2">
        <f t="shared" si="186"/>
        <v>101129.82573804786</v>
      </c>
      <c r="AE552" s="16" t="str">
        <f t="shared" si="183"/>
        <v/>
      </c>
      <c r="AG552" s="16">
        <f t="shared" si="189"/>
        <v>54.404988705624525</v>
      </c>
      <c r="AH552" s="24">
        <f t="shared" si="187"/>
        <v>56.853846060084486</v>
      </c>
      <c r="AL552" s="2">
        <f t="shared" si="190"/>
        <v>58.471068427244184</v>
      </c>
      <c r="AM552" s="27">
        <f t="shared" si="191"/>
        <v>-2.7658505491002239E-2</v>
      </c>
      <c r="AN552" s="35">
        <v>0</v>
      </c>
      <c r="AP552" s="2" t="str">
        <f t="shared" si="188"/>
        <v/>
      </c>
    </row>
    <row r="553" spans="1:42" x14ac:dyDescent="0.25">
      <c r="A553" s="49">
        <v>38805</v>
      </c>
      <c r="B553" s="47">
        <v>1302.8900000000001</v>
      </c>
      <c r="C553" s="27">
        <f t="shared" si="199"/>
        <v>7.4696689683970696E-3</v>
      </c>
      <c r="D553" s="27">
        <f t="shared" si="200"/>
        <v>-1.5958910850671915E-3</v>
      </c>
      <c r="E553" s="5">
        <f t="shared" si="180"/>
        <v>0</v>
      </c>
      <c r="F553" s="44">
        <v>1979.5070000000001</v>
      </c>
      <c r="G553" s="45">
        <v>1979.5070000000001</v>
      </c>
      <c r="H553" s="48">
        <v>1302.8900000000001</v>
      </c>
      <c r="I553" s="42">
        <v>10.95</v>
      </c>
      <c r="J553" s="16">
        <f t="shared" si="198"/>
        <v>0.10949999999999999</v>
      </c>
      <c r="K553" s="16">
        <f t="shared" si="181"/>
        <v>2.7447842095659342E-2</v>
      </c>
      <c r="L553" s="51">
        <f>VLOOKUP(A553,LIBOR!$A$3:B2648,2,1)</f>
        <v>4.7931299999999997</v>
      </c>
      <c r="M553">
        <v>75202.490000000005</v>
      </c>
      <c r="N553" s="2">
        <v>74308.55</v>
      </c>
      <c r="O553" s="16">
        <f t="shared" si="201"/>
        <v>5.5382011696288319E-5</v>
      </c>
      <c r="P553" s="16">
        <f t="shared" si="192"/>
        <v>8.2052157904340645E-2</v>
      </c>
      <c r="Q553" s="2">
        <f t="shared" si="202"/>
        <v>11.321999999999999</v>
      </c>
      <c r="R553" s="2">
        <f t="shared" si="203"/>
        <v>11.752500000000001</v>
      </c>
      <c r="S553" s="16">
        <f t="shared" si="193"/>
        <v>-1</v>
      </c>
      <c r="T553" s="16">
        <f t="shared" si="194"/>
        <v>-1</v>
      </c>
      <c r="U553" s="16">
        <f>VLOOKUP(P553,Table!$D$6:$G$15,MATCH(VALUE(T553)&amp;"E",Table!$D$5:$G$5,0),1)*IF(Y553=1,0,1)</f>
        <v>0.97499999999999998</v>
      </c>
      <c r="V553" s="16">
        <f t="shared" si="195"/>
        <v>2.5000000000000022E-2</v>
      </c>
      <c r="W553" s="16">
        <f t="shared" si="184"/>
        <v>95664.028928605185</v>
      </c>
      <c r="X553" s="16">
        <f t="shared" si="196"/>
        <v>-3.5229647355006222E-3</v>
      </c>
      <c r="Y553" s="16">
        <f t="shared" si="185"/>
        <v>0</v>
      </c>
      <c r="Z553" s="16">
        <f t="shared" si="197"/>
        <v>0</v>
      </c>
      <c r="AA553" s="16">
        <f t="shared" si="182"/>
        <v>0</v>
      </c>
      <c r="AB553" s="2">
        <f t="shared" si="186"/>
        <v>101832.55531681016</v>
      </c>
      <c r="AE553" s="16" t="str">
        <f t="shared" si="183"/>
        <v/>
      </c>
      <c r="AG553" s="16">
        <f t="shared" si="189"/>
        <v>54.783037362552911</v>
      </c>
      <c r="AH553" s="24">
        <f t="shared" si="187"/>
        <v>57.247421264045322</v>
      </c>
      <c r="AL553" s="2">
        <f t="shared" si="190"/>
        <v>58.471068427244184</v>
      </c>
      <c r="AM553" s="27">
        <f t="shared" si="191"/>
        <v>-2.0927395310408103E-2</v>
      </c>
      <c r="AN553" s="35">
        <v>0</v>
      </c>
      <c r="AP553" s="2" t="str">
        <f t="shared" si="188"/>
        <v/>
      </c>
    </row>
    <row r="554" spans="1:42" x14ac:dyDescent="0.25">
      <c r="A554" s="49">
        <v>38806</v>
      </c>
      <c r="B554" s="47">
        <v>1300.25</v>
      </c>
      <c r="C554" s="27">
        <f t="shared" si="199"/>
        <v>-2.0262646885003122E-3</v>
      </c>
      <c r="D554" s="27">
        <f t="shared" si="200"/>
        <v>-1.0398594454856802E-3</v>
      </c>
      <c r="E554" s="5">
        <f t="shared" si="180"/>
        <v>0</v>
      </c>
      <c r="F554" s="44">
        <v>1975.6020000000001</v>
      </c>
      <c r="G554" s="45">
        <v>1975.6020000000001</v>
      </c>
      <c r="H554" s="48">
        <v>1300.25</v>
      </c>
      <c r="I554" s="42">
        <v>11.57</v>
      </c>
      <c r="J554" s="16">
        <f t="shared" si="198"/>
        <v>0.1157</v>
      </c>
      <c r="K554" s="16">
        <f t="shared" si="181"/>
        <v>3.0753302031554908E-2</v>
      </c>
      <c r="L554" s="51">
        <f>VLOOKUP(A554,LIBOR!$A$3:B2649,2,1)</f>
        <v>4.7987500000000001</v>
      </c>
      <c r="M554">
        <v>74806.58</v>
      </c>
      <c r="N554" s="2">
        <v>73908.02</v>
      </c>
      <c r="O554" s="16">
        <f t="shared" si="201"/>
        <v>4.1140834021709108E-6</v>
      </c>
      <c r="P554" s="16">
        <f t="shared" si="192"/>
        <v>8.494669796844509E-2</v>
      </c>
      <c r="Q554" s="2">
        <f t="shared" si="202"/>
        <v>11.27</v>
      </c>
      <c r="R554" s="2">
        <f t="shared" si="203"/>
        <v>11.722999999999999</v>
      </c>
      <c r="S554" s="16">
        <f t="shared" si="193"/>
        <v>-1</v>
      </c>
      <c r="T554" s="16">
        <f t="shared" si="194"/>
        <v>-1</v>
      </c>
      <c r="U554" s="16">
        <f>VLOOKUP(P554,Table!$D$6:$G$15,MATCH(VALUE(T554)&amp;"E",Table!$D$5:$G$5,0),1)*IF(Y554=1,0,1)</f>
        <v>0.97499999999999998</v>
      </c>
      <c r="V554" s="16">
        <f t="shared" si="195"/>
        <v>2.5000000000000022E-2</v>
      </c>
      <c r="W554" s="16">
        <f t="shared" si="184"/>
        <v>95462.143350450278</v>
      </c>
      <c r="X554" s="16">
        <f t="shared" si="196"/>
        <v>-2.2610500294633074E-3</v>
      </c>
      <c r="Y554" s="16">
        <f t="shared" si="185"/>
        <v>0</v>
      </c>
      <c r="Z554" s="16">
        <f t="shared" si="197"/>
        <v>0</v>
      </c>
      <c r="AA554" s="16">
        <f t="shared" si="182"/>
        <v>0</v>
      </c>
      <c r="AB554" s="2">
        <f t="shared" si="186"/>
        <v>101623.28837381497</v>
      </c>
      <c r="AE554" s="16" t="str">
        <f t="shared" si="183"/>
        <v/>
      </c>
      <c r="AG554" s="16">
        <f t="shared" si="189"/>
        <v>54.670457660303605</v>
      </c>
      <c r="AH554" s="24">
        <f t="shared" si="187"/>
        <v>57.128290288258754</v>
      </c>
      <c r="AL554" s="2">
        <f t="shared" si="190"/>
        <v>58.471068427244184</v>
      </c>
      <c r="AM554" s="27">
        <f t="shared" si="191"/>
        <v>-2.2964829874047132E-2</v>
      </c>
      <c r="AN554" s="35">
        <v>0</v>
      </c>
      <c r="AP554" s="2" t="str">
        <f t="shared" si="188"/>
        <v/>
      </c>
    </row>
    <row r="555" spans="1:42" x14ac:dyDescent="0.25">
      <c r="A555" s="49">
        <v>38807</v>
      </c>
      <c r="B555" s="47">
        <v>1294.8699999999999</v>
      </c>
      <c r="C555" s="27">
        <f t="shared" si="199"/>
        <v>-4.13766583349362E-3</v>
      </c>
      <c r="D555" s="27">
        <f t="shared" si="200"/>
        <v>-6.1608774342875039E-3</v>
      </c>
      <c r="E555" s="5">
        <f t="shared" si="180"/>
        <v>0</v>
      </c>
      <c r="F555" s="44">
        <v>1967.376</v>
      </c>
      <c r="G555" s="45">
        <v>1967.376</v>
      </c>
      <c r="H555" s="48">
        <v>1294.8699999999999</v>
      </c>
      <c r="I555" s="42">
        <v>11.39</v>
      </c>
      <c r="J555" s="16">
        <f t="shared" si="198"/>
        <v>0.1139</v>
      </c>
      <c r="K555" s="16">
        <f t="shared" si="181"/>
        <v>3.6369886165062426E-2</v>
      </c>
      <c r="L555" s="51">
        <f>VLOOKUP(A555,LIBOR!$A$3:B2650,2,1)</f>
        <v>4.9000000000000004</v>
      </c>
      <c r="M555">
        <v>75412.5</v>
      </c>
      <c r="N555" s="2">
        <v>74497.38</v>
      </c>
      <c r="O555" s="16">
        <f t="shared" si="201"/>
        <v>1.719138623435708E-5</v>
      </c>
      <c r="P555" s="16">
        <f t="shared" si="192"/>
        <v>7.7530113834937575E-2</v>
      </c>
      <c r="Q555" s="2">
        <f t="shared" si="202"/>
        <v>11.349999999999998</v>
      </c>
      <c r="R555" s="2">
        <f t="shared" si="203"/>
        <v>11.715499999999999</v>
      </c>
      <c r="S555" s="16">
        <f t="shared" si="193"/>
        <v>-1</v>
      </c>
      <c r="T555" s="16">
        <f t="shared" si="194"/>
        <v>-1</v>
      </c>
      <c r="U555" s="16">
        <f>VLOOKUP(P555,Table!$D$6:$G$15,MATCH(VALUE(T555)&amp;"E",Table!$D$5:$G$5,0),1)*IF(Y555=1,0,1)</f>
        <v>0.97499999999999998</v>
      </c>
      <c r="V555" s="16">
        <f t="shared" si="195"/>
        <v>2.5000000000000022E-2</v>
      </c>
      <c r="W555" s="16">
        <f t="shared" si="184"/>
        <v>95096.058604445017</v>
      </c>
      <c r="X555" s="16">
        <f t="shared" si="196"/>
        <v>-1.8894853747578599E-3</v>
      </c>
      <c r="Y555" s="16">
        <f t="shared" si="185"/>
        <v>0</v>
      </c>
      <c r="Z555" s="16">
        <f t="shared" si="197"/>
        <v>0</v>
      </c>
      <c r="AA555" s="16">
        <f t="shared" si="182"/>
        <v>0</v>
      </c>
      <c r="AB555" s="2">
        <f t="shared" si="186"/>
        <v>101231.30664831412</v>
      </c>
      <c r="AE555" s="16" t="str">
        <f t="shared" si="183"/>
        <v/>
      </c>
      <c r="AG555" s="16">
        <f t="shared" si="189"/>
        <v>54.459582567886017</v>
      </c>
      <c r="AH555" s="24">
        <f t="shared" si="187"/>
        <v>56.906453669269233</v>
      </c>
      <c r="AL555" s="2">
        <f t="shared" si="190"/>
        <v>58.471068427244184</v>
      </c>
      <c r="AM555" s="27">
        <f t="shared" si="191"/>
        <v>-2.6758785157514398E-2</v>
      </c>
      <c r="AN555" s="35">
        <v>0</v>
      </c>
      <c r="AP555" s="2" t="str">
        <f t="shared" si="188"/>
        <v/>
      </c>
    </row>
    <row r="556" spans="1:42" x14ac:dyDescent="0.25">
      <c r="A556" s="49">
        <v>38810</v>
      </c>
      <c r="B556" s="47">
        <v>1297.81</v>
      </c>
      <c r="C556" s="27">
        <f t="shared" si="199"/>
        <v>2.2704981967303084E-3</v>
      </c>
      <c r="D556" s="27">
        <f t="shared" si="200"/>
        <v>-2.8619437642081191E-3</v>
      </c>
      <c r="E556" s="5">
        <f t="shared" si="180"/>
        <v>0</v>
      </c>
      <c r="F556" s="44">
        <v>1971.925</v>
      </c>
      <c r="G556" s="45">
        <v>1971.925</v>
      </c>
      <c r="H556" s="48">
        <v>1297.81</v>
      </c>
      <c r="I556" s="42">
        <v>11.57</v>
      </c>
      <c r="J556" s="16">
        <f t="shared" si="198"/>
        <v>0.1157</v>
      </c>
      <c r="K556" s="16">
        <f t="shared" si="181"/>
        <v>4.1994684472253588E-2</v>
      </c>
      <c r="L556" s="51">
        <f>VLOOKUP(A556,LIBOR!$A$3:B2651,2,1)</f>
        <v>4.8156299999999996</v>
      </c>
      <c r="M556">
        <v>75207.45</v>
      </c>
      <c r="N556" s="2">
        <v>74266.75</v>
      </c>
      <c r="O556" s="16">
        <f t="shared" si="201"/>
        <v>5.1434815860666427E-6</v>
      </c>
      <c r="P556" s="16">
        <f t="shared" si="192"/>
        <v>7.3705315527746409E-2</v>
      </c>
      <c r="Q556" s="2">
        <f t="shared" si="202"/>
        <v>11.389999999999999</v>
      </c>
      <c r="R556" s="2">
        <f t="shared" si="203"/>
        <v>11.687000000000001</v>
      </c>
      <c r="S556" s="16">
        <f t="shared" si="193"/>
        <v>-1</v>
      </c>
      <c r="T556" s="16">
        <f t="shared" si="194"/>
        <v>-1</v>
      </c>
      <c r="U556" s="16">
        <f>VLOOKUP(P556,Table!$D$6:$G$15,MATCH(VALUE(T556)&amp;"E",Table!$D$5:$G$5,0),1)*IF(Y556=1,0,1)</f>
        <v>0.97499999999999998</v>
      </c>
      <c r="V556" s="16">
        <f t="shared" si="195"/>
        <v>2.5000000000000022E-2</v>
      </c>
      <c r="W556" s="16">
        <f t="shared" si="184"/>
        <v>95299.216156563984</v>
      </c>
      <c r="X556" s="16">
        <f t="shared" si="196"/>
        <v>-6.5076827096596235E-3</v>
      </c>
      <c r="Y556" s="16">
        <f t="shared" si="185"/>
        <v>0</v>
      </c>
      <c r="Z556" s="16">
        <f t="shared" si="197"/>
        <v>0</v>
      </c>
      <c r="AA556" s="16">
        <f t="shared" si="182"/>
        <v>0</v>
      </c>
      <c r="AB556" s="2">
        <f t="shared" si="186"/>
        <v>101452.64235351546</v>
      </c>
      <c r="AE556" s="16" t="str">
        <f t="shared" si="183"/>
        <v/>
      </c>
      <c r="AG556" s="16">
        <f t="shared" si="189"/>
        <v>54.578654923185255</v>
      </c>
      <c r="AH556" s="24">
        <f t="shared" si="187"/>
        <v>57.026422970096824</v>
      </c>
      <c r="AL556" s="2">
        <f t="shared" si="190"/>
        <v>58.471068427244184</v>
      </c>
      <c r="AM556" s="27">
        <f t="shared" si="191"/>
        <v>-2.470701316061874E-2</v>
      </c>
      <c r="AN556" s="35">
        <v>0</v>
      </c>
      <c r="AP556" s="2" t="str">
        <f t="shared" si="188"/>
        <v/>
      </c>
    </row>
    <row r="557" spans="1:42" x14ac:dyDescent="0.25">
      <c r="A557" s="49">
        <v>38811</v>
      </c>
      <c r="B557" s="47">
        <v>1305.93</v>
      </c>
      <c r="C557" s="27">
        <f t="shared" si="199"/>
        <v>6.2566939690711365E-3</v>
      </c>
      <c r="D557" s="27">
        <f t="shared" si="200"/>
        <v>9.8329306122045823E-3</v>
      </c>
      <c r="E557" s="5">
        <f t="shared" si="180"/>
        <v>0</v>
      </c>
      <c r="F557" s="44">
        <v>1984.4670000000001</v>
      </c>
      <c r="G557" s="45">
        <v>1984.4670000000001</v>
      </c>
      <c r="H557" s="48">
        <v>1305.93</v>
      </c>
      <c r="I557" s="42">
        <v>11.14</v>
      </c>
      <c r="J557" s="16">
        <f t="shared" si="198"/>
        <v>0.1114</v>
      </c>
      <c r="K557" s="16">
        <f t="shared" si="181"/>
        <v>3.7501128340743844E-2</v>
      </c>
      <c r="L557" s="51">
        <f>VLOOKUP(A557,LIBOR!$A$3:B2652,2,1)</f>
        <v>4.8031300000000003</v>
      </c>
      <c r="M557">
        <v>74815.009999999995</v>
      </c>
      <c r="N557" s="2">
        <v>73869.8</v>
      </c>
      <c r="O557" s="16">
        <f t="shared" si="201"/>
        <v>3.8902690287385406E-5</v>
      </c>
      <c r="P557" s="16">
        <f t="shared" si="192"/>
        <v>7.3898871659256155E-2</v>
      </c>
      <c r="Q557" s="2">
        <f t="shared" si="202"/>
        <v>11.412000000000001</v>
      </c>
      <c r="R557" s="2">
        <f t="shared" si="203"/>
        <v>11.628499999999999</v>
      </c>
      <c r="S557" s="16">
        <f t="shared" si="193"/>
        <v>-1</v>
      </c>
      <c r="T557" s="16">
        <f t="shared" si="194"/>
        <v>-1</v>
      </c>
      <c r="U557" s="16">
        <f>VLOOKUP(P557,Table!$D$6:$G$15,MATCH(VALUE(T557)&amp;"E",Table!$D$5:$G$5,0),1)*IF(Y557=1,0,1)</f>
        <v>0.97499999999999998</v>
      </c>
      <c r="V557" s="16">
        <f t="shared" si="195"/>
        <v>2.5000000000000022E-2</v>
      </c>
      <c r="W557" s="16">
        <f t="shared" si="184"/>
        <v>95867.833564396977</v>
      </c>
      <c r="X557" s="16">
        <f t="shared" si="196"/>
        <v>-3.4069765807556163E-3</v>
      </c>
      <c r="Y557" s="16">
        <f t="shared" si="185"/>
        <v>0</v>
      </c>
      <c r="Z557" s="16">
        <f t="shared" si="197"/>
        <v>0</v>
      </c>
      <c r="AA557" s="16">
        <f t="shared" si="182"/>
        <v>0</v>
      </c>
      <c r="AB557" s="2">
        <f t="shared" si="186"/>
        <v>102068.54337815953</v>
      </c>
      <c r="AE557" s="16" t="str">
        <f t="shared" si="183"/>
        <v/>
      </c>
      <c r="AG557" s="16">
        <f t="shared" si="189"/>
        <v>54.909992271440338</v>
      </c>
      <c r="AH557" s="24">
        <f t="shared" si="187"/>
        <v>57.371127024689279</v>
      </c>
      <c r="AL557" s="2">
        <f t="shared" si="190"/>
        <v>58.471068427244184</v>
      </c>
      <c r="AM557" s="27">
        <f t="shared" si="191"/>
        <v>-1.8811720602019855E-2</v>
      </c>
      <c r="AN557" s="35">
        <v>0</v>
      </c>
      <c r="AP557" s="2" t="str">
        <f t="shared" si="188"/>
        <v/>
      </c>
    </row>
    <row r="558" spans="1:42" x14ac:dyDescent="0.25">
      <c r="A558" s="49">
        <v>38812</v>
      </c>
      <c r="B558" s="47">
        <v>1311.56</v>
      </c>
      <c r="C558" s="27">
        <f t="shared" si="199"/>
        <v>4.3111039642247384E-3</v>
      </c>
      <c r="D558" s="27">
        <f t="shared" si="200"/>
        <v>6.6743656080322511E-3</v>
      </c>
      <c r="E558" s="5">
        <f t="shared" si="180"/>
        <v>0</v>
      </c>
      <c r="F558" s="44">
        <v>1993.2139999999999</v>
      </c>
      <c r="G558" s="45">
        <v>1993.2139999999999</v>
      </c>
      <c r="H558" s="48">
        <v>1311.56</v>
      </c>
      <c r="I558" s="42">
        <v>11.13</v>
      </c>
      <c r="J558" s="16">
        <f t="shared" si="198"/>
        <v>0.11130000000000001</v>
      </c>
      <c r="K558" s="16">
        <f t="shared" si="181"/>
        <v>3.4609231459753545E-2</v>
      </c>
      <c r="L558" s="51">
        <f>VLOOKUP(A558,LIBOR!$A$3:B2653,2,1)</f>
        <v>4.7975000000000003</v>
      </c>
      <c r="M558">
        <v>74029.259999999995</v>
      </c>
      <c r="N558" s="2">
        <v>73084.62</v>
      </c>
      <c r="O558" s="16">
        <f t="shared" si="201"/>
        <v>1.8505808265184894E-5</v>
      </c>
      <c r="P558" s="16">
        <f t="shared" si="192"/>
        <v>7.6690768540246465E-2</v>
      </c>
      <c r="Q558" s="2">
        <f t="shared" si="202"/>
        <v>11.324</v>
      </c>
      <c r="R558" s="2">
        <f t="shared" si="203"/>
        <v>11.5525</v>
      </c>
      <c r="S558" s="16">
        <f t="shared" si="193"/>
        <v>-1</v>
      </c>
      <c r="T558" s="16">
        <f t="shared" si="194"/>
        <v>-1</v>
      </c>
      <c r="U558" s="16">
        <f>VLOOKUP(P558,Table!$D$6:$G$15,MATCH(VALUE(T558)&amp;"E",Table!$D$5:$G$5,0),1)*IF(Y558=1,0,1)</f>
        <v>0.97499999999999998</v>
      </c>
      <c r="V558" s="16">
        <f t="shared" si="195"/>
        <v>2.5000000000000022E-2</v>
      </c>
      <c r="W558" s="16">
        <f t="shared" si="184"/>
        <v>96245.322296084312</v>
      </c>
      <c r="X558" s="16">
        <f t="shared" si="196"/>
        <v>8.9117908796989553E-3</v>
      </c>
      <c r="Y558" s="16">
        <f t="shared" si="185"/>
        <v>0</v>
      </c>
      <c r="Z558" s="16">
        <f t="shared" si="197"/>
        <v>0</v>
      </c>
      <c r="AA558" s="16">
        <f t="shared" si="182"/>
        <v>0</v>
      </c>
      <c r="AB558" s="2">
        <f t="shared" si="186"/>
        <v>102480.38740398202</v>
      </c>
      <c r="AE558" s="16" t="str">
        <f t="shared" si="183"/>
        <v/>
      </c>
      <c r="AG558" s="16">
        <f t="shared" si="189"/>
        <v>55.131552720198449</v>
      </c>
      <c r="AH558" s="24">
        <f t="shared" si="187"/>
        <v>57.601118844544786</v>
      </c>
      <c r="AL558" s="2">
        <f t="shared" si="190"/>
        <v>58.471068427244184</v>
      </c>
      <c r="AM558" s="27">
        <f t="shared" si="191"/>
        <v>-1.487829119766948E-2</v>
      </c>
      <c r="AN558" s="35">
        <v>0</v>
      </c>
      <c r="AP558" s="2" t="str">
        <f t="shared" si="188"/>
        <v/>
      </c>
    </row>
    <row r="559" spans="1:42" x14ac:dyDescent="0.25">
      <c r="A559" s="49">
        <v>38813</v>
      </c>
      <c r="B559" s="47">
        <v>1309.04</v>
      </c>
      <c r="C559" s="27">
        <f t="shared" si="199"/>
        <v>-1.9213760712434302E-3</v>
      </c>
      <c r="D559" s="27">
        <f t="shared" si="200"/>
        <v>6.779254225289133E-3</v>
      </c>
      <c r="E559" s="5">
        <f t="shared" si="180"/>
        <v>0</v>
      </c>
      <c r="F559" s="44">
        <v>1989.867</v>
      </c>
      <c r="G559" s="45">
        <v>1989.867</v>
      </c>
      <c r="H559" s="48">
        <v>1309.04</v>
      </c>
      <c r="I559" s="42">
        <v>11.45</v>
      </c>
      <c r="J559" s="16">
        <f t="shared" si="198"/>
        <v>0.11449999999999999</v>
      </c>
      <c r="K559" s="16">
        <f t="shared" si="181"/>
        <v>4.0113685800423585E-2</v>
      </c>
      <c r="L559" s="51">
        <f>VLOOKUP(A559,LIBOR!$A$3:B2654,2,1)</f>
        <v>4.8</v>
      </c>
      <c r="M559">
        <v>73461.279999999999</v>
      </c>
      <c r="N559" s="2">
        <v>72514.63</v>
      </c>
      <c r="O559" s="16">
        <f t="shared" si="201"/>
        <v>3.6987916389966211E-6</v>
      </c>
      <c r="P559" s="16">
        <f t="shared" si="192"/>
        <v>7.4386314199576406E-2</v>
      </c>
      <c r="Q559" s="2">
        <f t="shared" si="202"/>
        <v>11.360000000000001</v>
      </c>
      <c r="R559" s="2">
        <f t="shared" si="203"/>
        <v>11.493</v>
      </c>
      <c r="S559" s="16">
        <f t="shared" si="193"/>
        <v>-1</v>
      </c>
      <c r="T559" s="16">
        <f t="shared" si="194"/>
        <v>-1</v>
      </c>
      <c r="U559" s="16">
        <f>VLOOKUP(P559,Table!$D$6:$G$15,MATCH(VALUE(T559)&amp;"E",Table!$D$5:$G$5,0),1)*IF(Y559=1,0,1)</f>
        <v>0.97499999999999998</v>
      </c>
      <c r="V559" s="16">
        <f t="shared" si="195"/>
        <v>2.5000000000000022E-2</v>
      </c>
      <c r="W559" s="16">
        <f t="shared" si="184"/>
        <v>96046.256391253162</v>
      </c>
      <c r="X559" s="16">
        <f t="shared" si="196"/>
        <v>6.0764048304191576E-3</v>
      </c>
      <c r="Y559" s="16">
        <f t="shared" si="185"/>
        <v>0</v>
      </c>
      <c r="Z559" s="16">
        <f t="shared" si="197"/>
        <v>0</v>
      </c>
      <c r="AA559" s="16">
        <f t="shared" si="182"/>
        <v>0</v>
      </c>
      <c r="AB559" s="2">
        <f t="shared" si="186"/>
        <v>102292.94802157226</v>
      </c>
      <c r="AE559" s="16" t="str">
        <f t="shared" si="183"/>
        <v/>
      </c>
      <c r="AG559" s="16">
        <f t="shared" si="189"/>
        <v>55.030715628780861</v>
      </c>
      <c r="AH559" s="24">
        <f t="shared" si="187"/>
        <v>57.494268385211164</v>
      </c>
      <c r="AL559" s="2">
        <f t="shared" si="190"/>
        <v>58.471068427244184</v>
      </c>
      <c r="AM559" s="27">
        <f t="shared" si="191"/>
        <v>-1.6705698532744506E-2</v>
      </c>
      <c r="AN559" s="35">
        <v>0</v>
      </c>
      <c r="AP559" s="2" t="str">
        <f t="shared" si="188"/>
        <v/>
      </c>
    </row>
    <row r="560" spans="1:42" x14ac:dyDescent="0.25">
      <c r="A560" s="49">
        <v>38814</v>
      </c>
      <c r="B560" s="47">
        <v>1295.5</v>
      </c>
      <c r="C560" s="27">
        <f t="shared" si="199"/>
        <v>-1.0343457801136657E-2</v>
      </c>
      <c r="D560" s="27">
        <f t="shared" si="200"/>
        <v>5.7346225764609571E-4</v>
      </c>
      <c r="E560" s="5">
        <f t="shared" ref="E560:E623" si="204">IF(Y560=1,IF(AND(D560&lt;0,T560&gt;=0),-1,1),0)</f>
        <v>0</v>
      </c>
      <c r="F560" s="44">
        <v>1969.299</v>
      </c>
      <c r="G560" s="45">
        <v>1969.299</v>
      </c>
      <c r="H560" s="48">
        <v>1295.5</v>
      </c>
      <c r="I560" s="42">
        <v>12.26</v>
      </c>
      <c r="J560" s="16">
        <f t="shared" si="198"/>
        <v>0.1226</v>
      </c>
      <c r="K560" s="16">
        <f t="shared" ref="K560:K623" si="205">J560-P560</f>
        <v>4.819631560940292E-2</v>
      </c>
      <c r="L560" s="51">
        <f>VLOOKUP(A560,LIBOR!$A$3:B2655,2,1)</f>
        <v>4.7962499999999997</v>
      </c>
      <c r="M560">
        <v>74790.990000000005</v>
      </c>
      <c r="N560" s="2">
        <v>73818.02</v>
      </c>
      <c r="O560" s="16">
        <f t="shared" si="201"/>
        <v>1.081043280299829E-4</v>
      </c>
      <c r="P560" s="16">
        <f t="shared" si="192"/>
        <v>7.440368439059708E-2</v>
      </c>
      <c r="Q560" s="2">
        <f t="shared" si="202"/>
        <v>11.336000000000002</v>
      </c>
      <c r="R560" s="2">
        <f t="shared" si="203"/>
        <v>11.4315</v>
      </c>
      <c r="S560" s="16">
        <f t="shared" si="193"/>
        <v>-1</v>
      </c>
      <c r="T560" s="16">
        <f t="shared" si="194"/>
        <v>-1</v>
      </c>
      <c r="U560" s="16">
        <f>VLOOKUP(P560,Table!$D$6:$G$15,MATCH(VALUE(T560)&amp;"E",Table!$D$5:$G$5,0),1)*IF(Y560=1,0,1)</f>
        <v>0.97499999999999998</v>
      </c>
      <c r="V560" s="16">
        <f t="shared" si="195"/>
        <v>2.5000000000000022E-2</v>
      </c>
      <c r="W560" s="16">
        <f t="shared" si="184"/>
        <v>95120.801035310695</v>
      </c>
      <c r="X560" s="16">
        <f t="shared" si="196"/>
        <v>6.1187924375272207E-3</v>
      </c>
      <c r="Y560" s="16">
        <f t="shared" si="185"/>
        <v>0</v>
      </c>
      <c r="Z560" s="16">
        <f t="shared" si="197"/>
        <v>0</v>
      </c>
      <c r="AA560" s="16">
        <f t="shared" ref="AA560:AA623" si="206">(1+(A560-A559)/360*L560-1)*Y559</f>
        <v>0</v>
      </c>
      <c r="AB560" s="2">
        <f t="shared" si="186"/>
        <v>101308.3334613936</v>
      </c>
      <c r="AE560" s="16" t="str">
        <f t="shared" ref="AE560:AE623" si="207">IF(AC560&gt;0,W560/AC560-1,"")</f>
        <v/>
      </c>
      <c r="AG560" s="16">
        <f t="shared" si="189"/>
        <v>54.501020816840139</v>
      </c>
      <c r="AH560" s="24">
        <f t="shared" si="187"/>
        <v>56.939378773390658</v>
      </c>
      <c r="AL560" s="2">
        <f t="shared" si="190"/>
        <v>58.471068427244184</v>
      </c>
      <c r="AM560" s="27">
        <f t="shared" si="191"/>
        <v>-2.6195684379522022E-2</v>
      </c>
      <c r="AN560" s="35">
        <v>0</v>
      </c>
      <c r="AP560" s="2" t="str">
        <f t="shared" si="188"/>
        <v/>
      </c>
    </row>
    <row r="561" spans="1:42" x14ac:dyDescent="0.25">
      <c r="A561" s="49">
        <v>38817</v>
      </c>
      <c r="B561" s="47">
        <v>1296.6199999999999</v>
      </c>
      <c r="C561" s="27">
        <f t="shared" si="199"/>
        <v>8.6453106908512822E-4</v>
      </c>
      <c r="D561" s="27">
        <f t="shared" si="200"/>
        <v>-8.3250486999908446E-4</v>
      </c>
      <c r="E561" s="5">
        <f t="shared" si="204"/>
        <v>0</v>
      </c>
      <c r="F561" s="44">
        <v>1971.0250000000001</v>
      </c>
      <c r="G561" s="45">
        <v>1971.0250000000001</v>
      </c>
      <c r="H561" s="48">
        <v>1296.6199999999999</v>
      </c>
      <c r="I561" s="42">
        <v>12.19</v>
      </c>
      <c r="J561" s="16">
        <f t="shared" si="198"/>
        <v>0.12189999999999999</v>
      </c>
      <c r="K561" s="16">
        <f t="shared" si="205"/>
        <v>3.9881172157255257E-2</v>
      </c>
      <c r="L561" s="51">
        <f>VLOOKUP(A561,LIBOR!$A$3:B2656,2,1)</f>
        <v>4.8</v>
      </c>
      <c r="M561">
        <v>75583.95</v>
      </c>
      <c r="N561" s="2">
        <v>74572.600000000006</v>
      </c>
      <c r="O561" s="16">
        <f t="shared" si="201"/>
        <v>7.467683184886451E-7</v>
      </c>
      <c r="P561" s="16">
        <f t="shared" si="192"/>
        <v>8.2018827842744738E-2</v>
      </c>
      <c r="Q561" s="2">
        <f t="shared" si="202"/>
        <v>11.510000000000002</v>
      </c>
      <c r="R561" s="2">
        <f t="shared" si="203"/>
        <v>11.451999999999998</v>
      </c>
      <c r="S561" s="16">
        <f t="shared" si="193"/>
        <v>1</v>
      </c>
      <c r="T561" s="16">
        <f t="shared" si="194"/>
        <v>0</v>
      </c>
      <c r="U561" s="16">
        <f>VLOOKUP(P561,Table!$D$6:$G$15,MATCH(VALUE(T561)&amp;"E",Table!$D$5:$G$5,0),1)*IF(Y561=1,0,1)</f>
        <v>0.97499999999999998</v>
      </c>
      <c r="V561" s="16">
        <f t="shared" si="195"/>
        <v>2.5000000000000022E-2</v>
      </c>
      <c r="W561" s="16">
        <f t="shared" ref="W561:W624" si="208">W560*(1+$U560*($H561/$H560-1)+$V560*($N561/$N560-1))</f>
        <v>95225.288564635543</v>
      </c>
      <c r="X561" s="16">
        <f t="shared" si="196"/>
        <v>2.6018355785484282E-4</v>
      </c>
      <c r="Y561" s="16">
        <f t="shared" ref="Y561:Y624" si="209">IF(X561&lt;=-0.02,1,0)</f>
        <v>0</v>
      </c>
      <c r="Z561" s="16">
        <f t="shared" si="197"/>
        <v>0</v>
      </c>
      <c r="AA561" s="16">
        <f t="shared" si="206"/>
        <v>0</v>
      </c>
      <c r="AB561" s="2">
        <f t="shared" ref="AB561:AB624" si="210">AB560*(1+$U560*($G561/$G560-1)+$V560*($M561/$M560-1)+Y560*(1+(A561-A560)/360*L561/100-1))</f>
        <v>101421.75840552193</v>
      </c>
      <c r="AE561" s="16" t="str">
        <f t="shared" si="207"/>
        <v/>
      </c>
      <c r="AG561" s="16">
        <f t="shared" si="189"/>
        <v>54.562040231826792</v>
      </c>
      <c r="AH561" s="24">
        <f t="shared" ref="AH561:AH624" si="211">AH560*AB561/AB560*(1-AH$1)^(A561-A560)</f>
        <v>56.998677363828961</v>
      </c>
      <c r="AL561" s="2">
        <f t="shared" si="190"/>
        <v>58.471068427244184</v>
      </c>
      <c r="AM561" s="27">
        <f t="shared" si="191"/>
        <v>-2.518153170481785E-2</v>
      </c>
      <c r="AN561" s="35">
        <v>0</v>
      </c>
      <c r="AP561" s="2" t="str">
        <f t="shared" ref="AP561:AP624" si="212">IF(AN561&lt;&gt;Y561,"diff","")</f>
        <v/>
      </c>
    </row>
    <row r="562" spans="1:42" x14ac:dyDescent="0.25">
      <c r="A562" s="49">
        <v>38818</v>
      </c>
      <c r="B562" s="47">
        <v>1286.57</v>
      </c>
      <c r="C562" s="27">
        <f t="shared" si="199"/>
        <v>-7.7509216269994186E-3</v>
      </c>
      <c r="D562" s="27">
        <f t="shared" si="200"/>
        <v>-1.484012046606964E-2</v>
      </c>
      <c r="E562" s="5">
        <f t="shared" si="204"/>
        <v>0</v>
      </c>
      <c r="F562" s="44">
        <v>1956.115</v>
      </c>
      <c r="G562" s="45">
        <v>1956.115</v>
      </c>
      <c r="H562" s="48">
        <v>1286.57</v>
      </c>
      <c r="I562" s="42">
        <v>13</v>
      </c>
      <c r="J562" s="16">
        <f t="shared" si="198"/>
        <v>0.13</v>
      </c>
      <c r="K562" s="16">
        <f t="shared" si="205"/>
        <v>4.9616993241969082E-2</v>
      </c>
      <c r="L562" s="51">
        <f>VLOOKUP(A562,LIBOR!$A$3:B2657,2,1)</f>
        <v>4.8025000000000002</v>
      </c>
      <c r="M562">
        <v>76745.119999999995</v>
      </c>
      <c r="N562" s="2">
        <v>75708.710000000006</v>
      </c>
      <c r="O562" s="16">
        <f t="shared" si="201"/>
        <v>6.0545768458709925E-5</v>
      </c>
      <c r="P562" s="16">
        <f t="shared" si="192"/>
        <v>8.0383006758030923E-2</v>
      </c>
      <c r="Q562" s="2">
        <f t="shared" si="202"/>
        <v>11.633999999999999</v>
      </c>
      <c r="R562" s="2">
        <f t="shared" si="203"/>
        <v>11.492999999999999</v>
      </c>
      <c r="S562" s="16">
        <f t="shared" si="193"/>
        <v>1</v>
      </c>
      <c r="T562" s="16">
        <f t="shared" si="194"/>
        <v>0</v>
      </c>
      <c r="U562" s="16">
        <f>VLOOKUP(P562,Table!$D$6:$G$15,MATCH(VALUE(T562)&amp;"E",Table!$D$5:$G$5,0),1)*IF(Y562=1,0,1)</f>
        <v>0.97499999999999998</v>
      </c>
      <c r="V562" s="16">
        <f t="shared" si="195"/>
        <v>2.5000000000000022E-2</v>
      </c>
      <c r="W562" s="16">
        <f t="shared" si="208"/>
        <v>94541.925727878785</v>
      </c>
      <c r="X562" s="16">
        <f t="shared" si="196"/>
        <v>-7.7574186766649067E-4</v>
      </c>
      <c r="Y562" s="16">
        <f t="shared" si="209"/>
        <v>0</v>
      </c>
      <c r="Z562" s="16">
        <f t="shared" si="197"/>
        <v>0</v>
      </c>
      <c r="AA562" s="16">
        <f t="shared" si="206"/>
        <v>0</v>
      </c>
      <c r="AB562" s="2">
        <f t="shared" si="210"/>
        <v>100712.67721830172</v>
      </c>
      <c r="AE562" s="16" t="str">
        <f t="shared" si="207"/>
        <v/>
      </c>
      <c r="AG562" s="16">
        <f t="shared" ref="AG562:AG625" si="213">AB562/AG$2</f>
        <v>54.180574589020161</v>
      </c>
      <c r="AH562" s="24">
        <f t="shared" si="211"/>
        <v>56.598703034347452</v>
      </c>
      <c r="AL562" s="2">
        <f t="shared" ref="AL562:AL625" si="214">IF(AH562&gt;AL561,AH562,AL561)</f>
        <v>58.471068427244184</v>
      </c>
      <c r="AM562" s="27">
        <f t="shared" ref="AM562:AM625" si="215">AH562/AL562-1</f>
        <v>-3.2022082771183236E-2</v>
      </c>
      <c r="AN562" s="35">
        <v>0</v>
      </c>
      <c r="AP562" s="2" t="str">
        <f t="shared" si="212"/>
        <v/>
      </c>
    </row>
    <row r="563" spans="1:42" x14ac:dyDescent="0.25">
      <c r="A563" s="49">
        <v>38819</v>
      </c>
      <c r="B563" s="47">
        <v>1288.1199999999999</v>
      </c>
      <c r="C563" s="27">
        <f t="shared" si="199"/>
        <v>1.204753725020824E-3</v>
      </c>
      <c r="D563" s="27">
        <f t="shared" si="200"/>
        <v>-1.7946470705273554E-2</v>
      </c>
      <c r="E563" s="5">
        <f t="shared" si="204"/>
        <v>0</v>
      </c>
      <c r="F563" s="44">
        <v>1958.491</v>
      </c>
      <c r="G563" s="45">
        <v>1958.491</v>
      </c>
      <c r="H563" s="48">
        <v>1288.1199999999999</v>
      </c>
      <c r="I563" s="42">
        <v>12.76</v>
      </c>
      <c r="J563" s="16">
        <f t="shared" si="198"/>
        <v>0.12759999999999999</v>
      </c>
      <c r="K563" s="16">
        <f t="shared" si="205"/>
        <v>4.6596612162230419E-2</v>
      </c>
      <c r="L563" s="51">
        <f>VLOOKUP(A563,LIBOR!$A$3:B2658,2,1)</f>
        <v>4.80063</v>
      </c>
      <c r="M563">
        <v>77300.19</v>
      </c>
      <c r="N563" s="2">
        <v>76246.62</v>
      </c>
      <c r="O563" s="16">
        <f t="shared" si="201"/>
        <v>1.4496848493859674E-6</v>
      </c>
      <c r="P563" s="16">
        <f t="shared" si="192"/>
        <v>8.1003387837769572E-2</v>
      </c>
      <c r="Q563" s="2">
        <f t="shared" si="202"/>
        <v>12.005999999999998</v>
      </c>
      <c r="R563" s="2">
        <f t="shared" si="203"/>
        <v>11.605999999999998</v>
      </c>
      <c r="S563" s="16">
        <f t="shared" si="193"/>
        <v>1</v>
      </c>
      <c r="T563" s="16">
        <f t="shared" si="194"/>
        <v>0</v>
      </c>
      <c r="U563" s="16">
        <f>VLOOKUP(P563,Table!$D$6:$G$15,MATCH(VALUE(T563)&amp;"E",Table!$D$5:$G$5,0),1)*IF(Y563=1,0,1)</f>
        <v>0.97499999999999998</v>
      </c>
      <c r="V563" s="16">
        <f t="shared" si="195"/>
        <v>2.5000000000000022E-2</v>
      </c>
      <c r="W563" s="16">
        <f t="shared" si="208"/>
        <v>94669.770969192454</v>
      </c>
      <c r="X563" s="16">
        <f t="shared" si="196"/>
        <v>-1.3830580990729757E-2</v>
      </c>
      <c r="Y563" s="16">
        <f t="shared" si="209"/>
        <v>0</v>
      </c>
      <c r="Z563" s="16">
        <f t="shared" si="197"/>
        <v>0</v>
      </c>
      <c r="AA563" s="16">
        <f t="shared" si="206"/>
        <v>0</v>
      </c>
      <c r="AB563" s="2">
        <f t="shared" si="210"/>
        <v>100850.16032128509</v>
      </c>
      <c r="AE563" s="16" t="str">
        <f t="shared" si="207"/>
        <v/>
      </c>
      <c r="AG563" s="16">
        <f t="shared" si="213"/>
        <v>54.254536613679427</v>
      </c>
      <c r="AH563" s="24">
        <f t="shared" si="211"/>
        <v>56.674490923721713</v>
      </c>
      <c r="AL563" s="2">
        <f t="shared" si="214"/>
        <v>58.471068427244184</v>
      </c>
      <c r="AM563" s="27">
        <f t="shared" si="215"/>
        <v>-3.072592226971127E-2</v>
      </c>
      <c r="AN563" s="35">
        <v>0</v>
      </c>
      <c r="AP563" s="2" t="str">
        <f t="shared" si="212"/>
        <v/>
      </c>
    </row>
    <row r="564" spans="1:42" x14ac:dyDescent="0.25">
      <c r="A564" s="49">
        <v>38820</v>
      </c>
      <c r="B564" s="47">
        <v>1289.1199999999999</v>
      </c>
      <c r="C564" s="27">
        <f t="shared" si="199"/>
        <v>7.7632518709447318E-4</v>
      </c>
      <c r="D564" s="27">
        <f t="shared" si="200"/>
        <v>-1.5248769446935651E-2</v>
      </c>
      <c r="E564" s="5">
        <f t="shared" si="204"/>
        <v>0</v>
      </c>
      <c r="F564" s="44">
        <v>1960.0060000000001</v>
      </c>
      <c r="G564" s="45">
        <v>1960.0060000000001</v>
      </c>
      <c r="H564" s="48">
        <v>1289.1199999999999</v>
      </c>
      <c r="I564" s="42">
        <v>12.38</v>
      </c>
      <c r="J564" s="16">
        <f t="shared" si="198"/>
        <v>0.12380000000000001</v>
      </c>
      <c r="K564" s="16">
        <f t="shared" si="205"/>
        <v>4.3009954908413764E-2</v>
      </c>
      <c r="L564" s="51">
        <f>VLOOKUP(A564,LIBOR!$A$3:B2659,2,1)</f>
        <v>4.82125</v>
      </c>
      <c r="M564">
        <v>77102.31</v>
      </c>
      <c r="N564" s="2">
        <v>76041.7</v>
      </c>
      <c r="O564" s="16">
        <f t="shared" si="201"/>
        <v>6.0221325255611147E-7</v>
      </c>
      <c r="P564" s="16">
        <f t="shared" si="192"/>
        <v>8.0790045091586243E-2</v>
      </c>
      <c r="Q564" s="2">
        <f t="shared" si="202"/>
        <v>12.331999999999999</v>
      </c>
      <c r="R564" s="2">
        <f t="shared" si="203"/>
        <v>11.676499999999995</v>
      </c>
      <c r="S564" s="16">
        <f t="shared" si="193"/>
        <v>1</v>
      </c>
      <c r="T564" s="16">
        <f t="shared" si="194"/>
        <v>0</v>
      </c>
      <c r="U564" s="16">
        <f>VLOOKUP(P564,Table!$D$6:$G$15,MATCH(VALUE(T564)&amp;"E",Table!$D$5:$G$5,0),1)*IF(Y564=1,0,1)</f>
        <v>0.97499999999999998</v>
      </c>
      <c r="V564" s="16">
        <f t="shared" si="195"/>
        <v>2.5000000000000022E-2</v>
      </c>
      <c r="W564" s="16">
        <f t="shared" si="208"/>
        <v>94735.06728465957</v>
      </c>
      <c r="X564" s="16">
        <f t="shared" si="196"/>
        <v>-1.6370160017178947E-2</v>
      </c>
      <c r="Y564" s="16">
        <f t="shared" si="209"/>
        <v>0</v>
      </c>
      <c r="Z564" s="16">
        <f t="shared" si="197"/>
        <v>0</v>
      </c>
      <c r="AA564" s="16">
        <f t="shared" si="206"/>
        <v>0</v>
      </c>
      <c r="AB564" s="2">
        <f t="shared" si="210"/>
        <v>100919.76897956387</v>
      </c>
      <c r="AE564" s="16" t="str">
        <f t="shared" si="207"/>
        <v/>
      </c>
      <c r="AG564" s="16">
        <f t="shared" si="213"/>
        <v>54.291984104959397</v>
      </c>
      <c r="AH564" s="24">
        <f t="shared" si="211"/>
        <v>56.712132604897079</v>
      </c>
      <c r="AL564" s="2">
        <f t="shared" si="214"/>
        <v>58.471068427244184</v>
      </c>
      <c r="AM564" s="27">
        <f t="shared" si="215"/>
        <v>-3.0082156349439004E-2</v>
      </c>
      <c r="AN564" s="35">
        <v>0</v>
      </c>
      <c r="AP564" s="2" t="str">
        <f t="shared" si="212"/>
        <v/>
      </c>
    </row>
    <row r="565" spans="1:42" x14ac:dyDescent="0.25">
      <c r="A565" s="49">
        <v>38824</v>
      </c>
      <c r="B565" s="47">
        <v>1285.33</v>
      </c>
      <c r="C565" s="27">
        <f t="shared" si="199"/>
        <v>-2.9399900707458571E-3</v>
      </c>
      <c r="D565" s="27">
        <f t="shared" si="200"/>
        <v>-7.8453017165448502E-3</v>
      </c>
      <c r="E565" s="5">
        <f t="shared" si="204"/>
        <v>0</v>
      </c>
      <c r="F565" s="44">
        <v>1954.248</v>
      </c>
      <c r="G565" s="45">
        <v>1954.248</v>
      </c>
      <c r="H565" s="48">
        <v>1285.33</v>
      </c>
      <c r="I565" s="42">
        <v>12.58</v>
      </c>
      <c r="J565" s="16">
        <f t="shared" si="198"/>
        <v>0.1258</v>
      </c>
      <c r="K565" s="16">
        <f t="shared" si="205"/>
        <v>5.2939356203856494E-2</v>
      </c>
      <c r="L565" s="51">
        <f>VLOOKUP(A565,LIBOR!$A$3:B2660,2,1)</f>
        <v>4.82125</v>
      </c>
      <c r="M565">
        <v>77380.59</v>
      </c>
      <c r="N565" s="2">
        <v>76277.31</v>
      </c>
      <c r="O565" s="16">
        <f t="shared" si="201"/>
        <v>8.6690222110559954E-6</v>
      </c>
      <c r="P565" s="16">
        <f t="shared" si="192"/>
        <v>7.2860643796143501E-2</v>
      </c>
      <c r="Q565" s="2">
        <f t="shared" si="202"/>
        <v>12.518000000000001</v>
      </c>
      <c r="R565" s="2">
        <f t="shared" si="203"/>
        <v>11.696499999999997</v>
      </c>
      <c r="S565" s="16">
        <f t="shared" si="193"/>
        <v>1</v>
      </c>
      <c r="T565" s="16">
        <f t="shared" si="194"/>
        <v>0</v>
      </c>
      <c r="U565" s="16">
        <f>VLOOKUP(P565,Table!$D$6:$G$15,MATCH(VALUE(T565)&amp;"E",Table!$D$5:$G$5,0),1)*IF(Y565=1,0,1)</f>
        <v>0.97499999999999998</v>
      </c>
      <c r="V565" s="16">
        <f t="shared" si="195"/>
        <v>2.5000000000000022E-2</v>
      </c>
      <c r="W565" s="16">
        <f t="shared" si="208"/>
        <v>94470.848384379977</v>
      </c>
      <c r="X565" s="16">
        <f t="shared" si="196"/>
        <v>-1.365164198854707E-2</v>
      </c>
      <c r="Y565" s="16">
        <f t="shared" si="209"/>
        <v>0</v>
      </c>
      <c r="Z565" s="16">
        <f t="shared" si="197"/>
        <v>0</v>
      </c>
      <c r="AA565" s="16">
        <f t="shared" si="206"/>
        <v>0</v>
      </c>
      <c r="AB565" s="2">
        <f t="shared" si="210"/>
        <v>100639.81030481088</v>
      </c>
      <c r="AE565" s="16" t="str">
        <f t="shared" si="207"/>
        <v/>
      </c>
      <c r="AG565" s="16">
        <f t="shared" si="213"/>
        <v>54.141374248501911</v>
      </c>
      <c r="AH565" s="24">
        <f t="shared" si="211"/>
        <v>56.548921414918425</v>
      </c>
      <c r="AL565" s="2">
        <f t="shared" si="214"/>
        <v>58.471068427244184</v>
      </c>
      <c r="AM565" s="27">
        <f t="shared" si="215"/>
        <v>-3.2873471684846889E-2</v>
      </c>
      <c r="AN565" s="35">
        <v>0</v>
      </c>
      <c r="AP565" s="2" t="str">
        <f t="shared" si="212"/>
        <v/>
      </c>
    </row>
    <row r="566" spans="1:42" x14ac:dyDescent="0.25">
      <c r="A566" s="49">
        <v>38825</v>
      </c>
      <c r="B566" s="47">
        <v>1307.28</v>
      </c>
      <c r="C566" s="27">
        <f t="shared" si="199"/>
        <v>1.7077326445348762E-2</v>
      </c>
      <c r="D566" s="27">
        <f t="shared" si="200"/>
        <v>8.3674936597187832E-3</v>
      </c>
      <c r="E566" s="5">
        <f t="shared" si="204"/>
        <v>0</v>
      </c>
      <c r="F566" s="44">
        <v>1988.181</v>
      </c>
      <c r="G566" s="45">
        <v>1988.181</v>
      </c>
      <c r="H566" s="48">
        <v>1307.28</v>
      </c>
      <c r="I566" s="42">
        <v>11.4</v>
      </c>
      <c r="J566" s="16">
        <f t="shared" si="198"/>
        <v>0.114</v>
      </c>
      <c r="K566" s="16">
        <f t="shared" si="205"/>
        <v>4.1888767858377154E-2</v>
      </c>
      <c r="L566" s="51">
        <f>VLOOKUP(A566,LIBOR!$A$3:B2661,2,1)</f>
        <v>4.8018799999999997</v>
      </c>
      <c r="M566">
        <v>74944.429999999993</v>
      </c>
      <c r="N566" s="2">
        <v>73866.080000000002</v>
      </c>
      <c r="O566" s="16">
        <f t="shared" si="201"/>
        <v>2.8673150273288259E-4</v>
      </c>
      <c r="P566" s="16">
        <f t="shared" si="192"/>
        <v>7.211123214162285E-2</v>
      </c>
      <c r="Q566" s="2">
        <f t="shared" si="202"/>
        <v>12.581999999999999</v>
      </c>
      <c r="R566" s="2">
        <f t="shared" si="203"/>
        <v>11.719499999999998</v>
      </c>
      <c r="S566" s="16">
        <f t="shared" si="193"/>
        <v>1</v>
      </c>
      <c r="T566" s="16">
        <f t="shared" si="194"/>
        <v>0</v>
      </c>
      <c r="U566" s="16">
        <f>VLOOKUP(P566,Table!$D$6:$G$15,MATCH(VALUE(T566)&amp;"E",Table!$D$5:$G$5,0),1)*IF(Y566=1,0,1)</f>
        <v>0.97499999999999998</v>
      </c>
      <c r="V566" s="16">
        <f t="shared" si="195"/>
        <v>2.5000000000000022E-2</v>
      </c>
      <c r="W566" s="16">
        <f t="shared" si="208"/>
        <v>95969.166348640516</v>
      </c>
      <c r="X566" s="16">
        <f t="shared" si="196"/>
        <v>-6.8329181825270702E-3</v>
      </c>
      <c r="Y566" s="16">
        <f t="shared" si="209"/>
        <v>0</v>
      </c>
      <c r="Z566" s="16">
        <f t="shared" si="197"/>
        <v>0</v>
      </c>
      <c r="AA566" s="16">
        <f t="shared" si="206"/>
        <v>0</v>
      </c>
      <c r="AB566" s="2">
        <f t="shared" si="210"/>
        <v>102264.39334505059</v>
      </c>
      <c r="AE566" s="16" t="str">
        <f t="shared" si="207"/>
        <v/>
      </c>
      <c r="AG566" s="16">
        <f t="shared" si="213"/>
        <v>55.015354019657963</v>
      </c>
      <c r="AH566" s="24">
        <f t="shared" si="211"/>
        <v>57.460269553297053</v>
      </c>
      <c r="AL566" s="2">
        <f t="shared" si="214"/>
        <v>58.471068427244184</v>
      </c>
      <c r="AM566" s="27">
        <f t="shared" si="215"/>
        <v>-1.7287162713725213E-2</v>
      </c>
      <c r="AN566" s="35">
        <v>0</v>
      </c>
      <c r="AP566" s="2" t="str">
        <f t="shared" si="212"/>
        <v/>
      </c>
    </row>
    <row r="567" spans="1:42" x14ac:dyDescent="0.25">
      <c r="A567" s="49">
        <v>38826</v>
      </c>
      <c r="B567" s="47">
        <v>1309.93</v>
      </c>
      <c r="C567" s="27">
        <f t="shared" si="199"/>
        <v>2.0271097240072145E-3</v>
      </c>
      <c r="D567" s="27">
        <f t="shared" si="200"/>
        <v>1.8145525010725416E-2</v>
      </c>
      <c r="E567" s="5">
        <f t="shared" si="204"/>
        <v>0</v>
      </c>
      <c r="F567" s="44">
        <v>1991.8420000000001</v>
      </c>
      <c r="G567" s="45">
        <v>1991.8420000000001</v>
      </c>
      <c r="H567" s="48">
        <v>1309.93</v>
      </c>
      <c r="I567" s="42">
        <v>11.32</v>
      </c>
      <c r="J567" s="16">
        <f t="shared" si="198"/>
        <v>0.11320000000000001</v>
      </c>
      <c r="K567" s="16">
        <f t="shared" si="205"/>
        <v>2.1284425775170618E-2</v>
      </c>
      <c r="L567" s="51">
        <f>VLOOKUP(A567,LIBOR!$A$3:B2662,2,1)</f>
        <v>4.7962499999999997</v>
      </c>
      <c r="M567">
        <v>74894.679999999993</v>
      </c>
      <c r="N567" s="2">
        <v>73807.55</v>
      </c>
      <c r="O567" s="16">
        <f t="shared" si="201"/>
        <v>4.1008595366592853E-6</v>
      </c>
      <c r="P567" s="16">
        <f t="shared" si="192"/>
        <v>9.1915574224829391E-2</v>
      </c>
      <c r="Q567" s="2">
        <f t="shared" si="202"/>
        <v>12.423999999999999</v>
      </c>
      <c r="R567" s="2">
        <f t="shared" si="203"/>
        <v>11.7</v>
      </c>
      <c r="S567" s="16">
        <f t="shared" si="193"/>
        <v>1</v>
      </c>
      <c r="T567" s="16">
        <f t="shared" si="194"/>
        <v>0</v>
      </c>
      <c r="U567" s="16">
        <f>VLOOKUP(P567,Table!$D$6:$G$15,MATCH(VALUE(T567)&amp;"E",Table!$D$5:$G$5,0),1)*IF(Y567=1,0,1)</f>
        <v>0.97499999999999998</v>
      </c>
      <c r="V567" s="16">
        <f t="shared" si="195"/>
        <v>2.5000000000000022E-2</v>
      </c>
      <c r="W567" s="16">
        <f t="shared" si="208"/>
        <v>96156.941777137385</v>
      </c>
      <c r="X567" s="16">
        <f t="shared" si="196"/>
        <v>7.8117671809421196E-3</v>
      </c>
      <c r="Y567" s="16">
        <f t="shared" si="209"/>
        <v>0</v>
      </c>
      <c r="Z567" s="16">
        <f t="shared" si="197"/>
        <v>0</v>
      </c>
      <c r="AA567" s="16">
        <f t="shared" si="206"/>
        <v>0</v>
      </c>
      <c r="AB567" s="2">
        <f t="shared" si="210"/>
        <v>102446.29628546316</v>
      </c>
      <c r="AE567" s="16" t="str">
        <f t="shared" si="207"/>
        <v/>
      </c>
      <c r="AG567" s="16">
        <f t="shared" si="213"/>
        <v>55.113212661719707</v>
      </c>
      <c r="AH567" s="24">
        <f t="shared" si="211"/>
        <v>57.560978891009782</v>
      </c>
      <c r="AL567" s="2">
        <f t="shared" si="214"/>
        <v>58.471068427244184</v>
      </c>
      <c r="AM567" s="27">
        <f t="shared" si="215"/>
        <v>-1.5564783759113854E-2</v>
      </c>
      <c r="AN567" s="35">
        <v>0</v>
      </c>
      <c r="AP567" s="2" t="str">
        <f t="shared" si="212"/>
        <v/>
      </c>
    </row>
    <row r="568" spans="1:42" x14ac:dyDescent="0.25">
      <c r="A568" s="49">
        <v>38827</v>
      </c>
      <c r="B568" s="47">
        <v>1311.46</v>
      </c>
      <c r="C568" s="27">
        <f t="shared" si="199"/>
        <v>1.1680013435833025E-3</v>
      </c>
      <c r="D568" s="27">
        <f t="shared" si="200"/>
        <v>1.8108772629287895E-2</v>
      </c>
      <c r="E568" s="5">
        <f t="shared" si="204"/>
        <v>0</v>
      </c>
      <c r="F568" s="44">
        <v>1994.2270000000001</v>
      </c>
      <c r="G568" s="45">
        <v>1994.2270000000001</v>
      </c>
      <c r="H568" s="48">
        <v>1311.46</v>
      </c>
      <c r="I568" s="42">
        <v>11.64</v>
      </c>
      <c r="J568" s="16">
        <f t="shared" si="198"/>
        <v>0.1164</v>
      </c>
      <c r="K568" s="16">
        <f t="shared" si="205"/>
        <v>2.4363591551447739E-2</v>
      </c>
      <c r="L568" s="51">
        <f>VLOOKUP(A568,LIBOR!$A$3:B2663,2,1)</f>
        <v>4.7906300000000002</v>
      </c>
      <c r="M568">
        <v>73908.22</v>
      </c>
      <c r="N568" s="2">
        <v>72825.919999999998</v>
      </c>
      <c r="O568" s="16">
        <f t="shared" si="201"/>
        <v>1.3626354236947019E-6</v>
      </c>
      <c r="P568" s="16">
        <f t="shared" ref="P568:P631" si="216">SQRT(252*SUM(O546:O567)/22)</f>
        <v>9.2036408448552265E-2</v>
      </c>
      <c r="Q568" s="2">
        <f t="shared" si="202"/>
        <v>12.087999999999999</v>
      </c>
      <c r="R568" s="2">
        <f t="shared" si="203"/>
        <v>11.684999999999999</v>
      </c>
      <c r="S568" s="16">
        <f t="shared" ref="S568:S631" si="217">IF(Q568&gt;=R568,1,-1)</f>
        <v>1</v>
      </c>
      <c r="T568" s="16">
        <f t="shared" ref="T568:T631" si="218">IF(SUM(S559:S568)=-10,-1,IF(SUM(S559:S568)&lt;10,0,1))</f>
        <v>0</v>
      </c>
      <c r="U568" s="16">
        <f>VLOOKUP(P568,Table!$D$6:$G$15,MATCH(VALUE(T568)&amp;"E",Table!$D$5:$G$5,0),1)*IF(Y568=1,0,1)</f>
        <v>0.97499999999999998</v>
      </c>
      <c r="V568" s="16">
        <f t="shared" ref="V568:V631" si="219">(1-U568)*IF(Y568=1,0,1)</f>
        <v>2.5000000000000022E-2</v>
      </c>
      <c r="W568" s="16">
        <f t="shared" si="208"/>
        <v>96234.473584475476</v>
      </c>
      <c r="X568" s="16">
        <f t="shared" ref="X568:X631" si="220">W567/W562-1</f>
        <v>1.7082538110204437E-2</v>
      </c>
      <c r="Y568" s="16">
        <f t="shared" si="209"/>
        <v>0</v>
      </c>
      <c r="Z568" s="16">
        <f t="shared" ref="Z568:Z631" si="221">Y568*20</f>
        <v>0</v>
      </c>
      <c r="AA568" s="16">
        <f t="shared" si="206"/>
        <v>0</v>
      </c>
      <c r="AB568" s="2">
        <f t="shared" si="210"/>
        <v>102532.16340322292</v>
      </c>
      <c r="AE568" s="16" t="str">
        <f t="shared" si="207"/>
        <v/>
      </c>
      <c r="AG568" s="16">
        <f t="shared" si="213"/>
        <v>55.159406744798666</v>
      </c>
      <c r="AH568" s="24">
        <f t="shared" si="211"/>
        <v>57.607725193100237</v>
      </c>
      <c r="AL568" s="2">
        <f t="shared" si="214"/>
        <v>58.471068427244184</v>
      </c>
      <c r="AM568" s="27">
        <f t="shared" si="215"/>
        <v>-1.4765306285076885E-2</v>
      </c>
      <c r="AN568" s="35">
        <v>0</v>
      </c>
      <c r="AP568" s="2" t="str">
        <f t="shared" si="212"/>
        <v/>
      </c>
    </row>
    <row r="569" spans="1:42" x14ac:dyDescent="0.25">
      <c r="A569" s="49">
        <v>38828</v>
      </c>
      <c r="B569" s="47">
        <v>1311.28</v>
      </c>
      <c r="C569" s="27">
        <f t="shared" si="199"/>
        <v>-1.3725161270650155E-4</v>
      </c>
      <c r="D569" s="27">
        <f t="shared" si="200"/>
        <v>1.719519582948692E-2</v>
      </c>
      <c r="E569" s="5">
        <f t="shared" si="204"/>
        <v>0</v>
      </c>
      <c r="F569" s="44">
        <v>1993.989</v>
      </c>
      <c r="G569" s="45">
        <v>1993.989</v>
      </c>
      <c r="H569" s="48">
        <v>1311.28</v>
      </c>
      <c r="I569" s="42">
        <v>11.59</v>
      </c>
      <c r="J569" s="16">
        <f t="shared" si="198"/>
        <v>0.1159</v>
      </c>
      <c r="K569" s="16">
        <f t="shared" si="205"/>
        <v>2.3950594083295265E-2</v>
      </c>
      <c r="L569" s="51">
        <f>VLOOKUP(A569,LIBOR!$A$3:B2664,2,1)</f>
        <v>4.7750000000000004</v>
      </c>
      <c r="M569">
        <v>75056.460000000006</v>
      </c>
      <c r="N569" s="2">
        <v>73947.990000000005</v>
      </c>
      <c r="O569" s="16">
        <f t="shared" si="201"/>
        <v>1.8840591062466564E-8</v>
      </c>
      <c r="P569" s="16">
        <f t="shared" si="216"/>
        <v>9.1949405916704738E-2</v>
      </c>
      <c r="Q569" s="2">
        <f t="shared" si="202"/>
        <v>11.864000000000001</v>
      </c>
      <c r="R569" s="2">
        <f t="shared" si="203"/>
        <v>11.7065</v>
      </c>
      <c r="S569" s="16">
        <f t="shared" si="217"/>
        <v>1</v>
      </c>
      <c r="T569" s="16">
        <f t="shared" si="218"/>
        <v>0</v>
      </c>
      <c r="U569" s="16">
        <f>VLOOKUP(P569,Table!$D$6:$G$15,MATCH(VALUE(T569)&amp;"E",Table!$D$5:$G$5,0),1)*IF(Y569=1,0,1)</f>
        <v>0.97499999999999998</v>
      </c>
      <c r="V569" s="16">
        <f t="shared" si="219"/>
        <v>2.5000000000000022E-2</v>
      </c>
      <c r="W569" s="16">
        <f t="shared" si="208"/>
        <v>96258.663925696092</v>
      </c>
      <c r="X569" s="16">
        <f t="shared" si="220"/>
        <v>1.6528006767780212E-2</v>
      </c>
      <c r="Y569" s="16">
        <f t="shared" si="209"/>
        <v>0</v>
      </c>
      <c r="Z569" s="16">
        <f t="shared" si="221"/>
        <v>0</v>
      </c>
      <c r="AA569" s="16">
        <f t="shared" si="206"/>
        <v>0</v>
      </c>
      <c r="AB569" s="2">
        <f t="shared" si="210"/>
        <v>102560.05622886201</v>
      </c>
      <c r="AE569" s="16" t="str">
        <f t="shared" si="207"/>
        <v/>
      </c>
      <c r="AG569" s="16">
        <f t="shared" si="213"/>
        <v>55.174412296848104</v>
      </c>
      <c r="AH569" s="24">
        <f t="shared" si="211"/>
        <v>57.621896998085433</v>
      </c>
      <c r="AL569" s="2">
        <f t="shared" si="214"/>
        <v>58.471068427244184</v>
      </c>
      <c r="AM569" s="27">
        <f t="shared" si="215"/>
        <v>-1.4522933341219457E-2</v>
      </c>
      <c r="AN569" s="35">
        <v>0</v>
      </c>
      <c r="AP569" s="2" t="str">
        <f t="shared" si="212"/>
        <v/>
      </c>
    </row>
    <row r="570" spans="1:42" x14ac:dyDescent="0.25">
      <c r="A570" s="49">
        <v>38831</v>
      </c>
      <c r="B570" s="47">
        <v>1308.1099999999999</v>
      </c>
      <c r="C570" s="27">
        <f t="shared" si="199"/>
        <v>-2.4174852052956108E-3</v>
      </c>
      <c r="D570" s="27">
        <f t="shared" si="200"/>
        <v>1.7717700694937166E-2</v>
      </c>
      <c r="E570" s="5">
        <f t="shared" si="204"/>
        <v>0</v>
      </c>
      <c r="F570" s="44">
        <v>1989.1969999999999</v>
      </c>
      <c r="G570" s="45">
        <v>1989.1969999999999</v>
      </c>
      <c r="H570" s="48">
        <v>1308.1099999999999</v>
      </c>
      <c r="I570" s="42">
        <v>11.75</v>
      </c>
      <c r="J570" s="16">
        <f t="shared" si="198"/>
        <v>0.11749999999999999</v>
      </c>
      <c r="K570" s="16">
        <f t="shared" si="205"/>
        <v>2.7845215353028488E-2</v>
      </c>
      <c r="L570" s="51">
        <f>VLOOKUP(A570,LIBOR!$A$3:B2665,2,1)</f>
        <v>4.7962499999999997</v>
      </c>
      <c r="M570">
        <v>74720.75</v>
      </c>
      <c r="N570" s="2">
        <v>73588.72</v>
      </c>
      <c r="O570" s="16">
        <f t="shared" si="201"/>
        <v>5.8583944465726884E-6</v>
      </c>
      <c r="P570" s="16">
        <f t="shared" si="216"/>
        <v>8.9654784646971505E-2</v>
      </c>
      <c r="Q570" s="2">
        <f t="shared" si="202"/>
        <v>11.706</v>
      </c>
      <c r="R570" s="2">
        <f t="shared" si="203"/>
        <v>11.727499999999999</v>
      </c>
      <c r="S570" s="16">
        <f t="shared" si="217"/>
        <v>-1</v>
      </c>
      <c r="T570" s="16">
        <f t="shared" si="218"/>
        <v>0</v>
      </c>
      <c r="U570" s="16">
        <f>VLOOKUP(P570,Table!$D$6:$G$15,MATCH(VALUE(T570)&amp;"E",Table!$D$5:$G$5,0),1)*IF(Y570=1,0,1)</f>
        <v>0.97499999999999998</v>
      </c>
      <c r="V570" s="16">
        <f t="shared" si="219"/>
        <v>2.5000000000000022E-2</v>
      </c>
      <c r="W570" s="16">
        <f t="shared" si="208"/>
        <v>96020.086014530505</v>
      </c>
      <c r="X570" s="16">
        <f t="shared" si="220"/>
        <v>1.6082710285711066E-2</v>
      </c>
      <c r="Y570" s="16">
        <f t="shared" si="209"/>
        <v>0</v>
      </c>
      <c r="Z570" s="16">
        <f t="shared" si="221"/>
        <v>0</v>
      </c>
      <c r="AA570" s="16">
        <f t="shared" si="206"/>
        <v>0</v>
      </c>
      <c r="AB570" s="2">
        <f t="shared" si="210"/>
        <v>102308.27524244906</v>
      </c>
      <c r="AE570" s="16" t="str">
        <f t="shared" si="207"/>
        <v/>
      </c>
      <c r="AG570" s="16">
        <f t="shared" si="213"/>
        <v>55.038961240524031</v>
      </c>
      <c r="AH570" s="24">
        <f t="shared" si="211"/>
        <v>57.475949379394791</v>
      </c>
      <c r="AL570" s="2">
        <f t="shared" si="214"/>
        <v>58.471068427244184</v>
      </c>
      <c r="AM570" s="27">
        <f t="shared" si="215"/>
        <v>-1.7018998876130009E-2</v>
      </c>
      <c r="AN570" s="35">
        <v>0</v>
      </c>
      <c r="AP570" s="2" t="str">
        <f t="shared" si="212"/>
        <v/>
      </c>
    </row>
    <row r="571" spans="1:42" x14ac:dyDescent="0.25">
      <c r="A571" s="49">
        <v>38832</v>
      </c>
      <c r="B571" s="47">
        <v>1301.74</v>
      </c>
      <c r="C571" s="27">
        <f t="shared" si="199"/>
        <v>-4.869621056333151E-3</v>
      </c>
      <c r="D571" s="27">
        <f t="shared" si="200"/>
        <v>-4.2292468067447464E-3</v>
      </c>
      <c r="E571" s="5">
        <f t="shared" si="204"/>
        <v>0</v>
      </c>
      <c r="F571" s="44">
        <v>1979.509</v>
      </c>
      <c r="G571" s="45">
        <v>1979.509</v>
      </c>
      <c r="H571" s="48">
        <v>1301.74</v>
      </c>
      <c r="I571" s="42">
        <v>11.75</v>
      </c>
      <c r="J571" s="16">
        <f t="shared" si="198"/>
        <v>0.11749999999999999</v>
      </c>
      <c r="K571" s="16">
        <f t="shared" si="205"/>
        <v>2.9793771748919506E-2</v>
      </c>
      <c r="L571" s="51">
        <f>VLOOKUP(A571,LIBOR!$A$3:B2666,2,1)</f>
        <v>4.7962499999999997</v>
      </c>
      <c r="M571">
        <v>74588.710000000006</v>
      </c>
      <c r="N571" s="2">
        <v>73449.149999999994</v>
      </c>
      <c r="O571" s="16">
        <f t="shared" si="201"/>
        <v>2.3829201323958981E-5</v>
      </c>
      <c r="P571" s="16">
        <f t="shared" si="216"/>
        <v>8.7706228251080487E-2</v>
      </c>
      <c r="Q571" s="2">
        <f t="shared" si="202"/>
        <v>11.540000000000001</v>
      </c>
      <c r="R571" s="2">
        <f t="shared" si="203"/>
        <v>11.7555</v>
      </c>
      <c r="S571" s="16">
        <f t="shared" si="217"/>
        <v>-1</v>
      </c>
      <c r="T571" s="16">
        <f t="shared" si="218"/>
        <v>0</v>
      </c>
      <c r="U571" s="16">
        <f>VLOOKUP(P571,Table!$D$6:$G$15,MATCH(VALUE(T571)&amp;"E",Table!$D$5:$G$5,0),1)*IF(Y571=1,0,1)</f>
        <v>0.97499999999999998</v>
      </c>
      <c r="V571" s="16">
        <f t="shared" si="219"/>
        <v>2.5000000000000022E-2</v>
      </c>
      <c r="W571" s="16">
        <f t="shared" si="208"/>
        <v>95559.641271991582</v>
      </c>
      <c r="X571" s="16">
        <f t="shared" si="220"/>
        <v>1.6399107837446802E-2</v>
      </c>
      <c r="Y571" s="16">
        <f t="shared" si="209"/>
        <v>0</v>
      </c>
      <c r="Z571" s="16">
        <f t="shared" si="221"/>
        <v>0</v>
      </c>
      <c r="AA571" s="16">
        <f t="shared" si="206"/>
        <v>0</v>
      </c>
      <c r="AB571" s="2">
        <f t="shared" si="210"/>
        <v>101817.93959800723</v>
      </c>
      <c r="AE571" s="16" t="str">
        <f t="shared" si="207"/>
        <v/>
      </c>
      <c r="AG571" s="16">
        <f t="shared" si="213"/>
        <v>54.77517451882116</v>
      </c>
      <c r="AH571" s="24">
        <f t="shared" si="211"/>
        <v>57.198994058879059</v>
      </c>
      <c r="AL571" s="2">
        <f t="shared" si="214"/>
        <v>58.471068427244184</v>
      </c>
      <c r="AM571" s="27">
        <f t="shared" si="215"/>
        <v>-2.1755620387678976E-2</v>
      </c>
      <c r="AN571" s="35">
        <v>0</v>
      </c>
      <c r="AP571" s="2" t="str">
        <f t="shared" si="212"/>
        <v/>
      </c>
    </row>
    <row r="572" spans="1:42" x14ac:dyDescent="0.25">
      <c r="A572" s="49">
        <v>38833</v>
      </c>
      <c r="B572" s="47">
        <v>1305.4100000000001</v>
      </c>
      <c r="C572" s="27">
        <f t="shared" si="199"/>
        <v>2.8193033939190038E-3</v>
      </c>
      <c r="D572" s="27">
        <f t="shared" si="200"/>
        <v>-3.4370531368329571E-3</v>
      </c>
      <c r="E572" s="5">
        <f t="shared" si="204"/>
        <v>0</v>
      </c>
      <c r="F572" s="44">
        <v>1985.2850000000001</v>
      </c>
      <c r="G572" s="45">
        <v>1985.2850000000001</v>
      </c>
      <c r="H572" s="48">
        <v>1305.4100000000001</v>
      </c>
      <c r="I572" s="42">
        <v>11.76</v>
      </c>
      <c r="J572" s="16">
        <f t="shared" si="198"/>
        <v>0.1176</v>
      </c>
      <c r="K572" s="16">
        <f t="shared" si="205"/>
        <v>2.8781332970063619E-2</v>
      </c>
      <c r="L572" s="51">
        <f>VLOOKUP(A572,LIBOR!$A$3:B2667,2,1)</f>
        <v>4.8059399999999997</v>
      </c>
      <c r="M572">
        <v>73654.210000000006</v>
      </c>
      <c r="N572" s="2">
        <v>72519.41</v>
      </c>
      <c r="O572" s="16">
        <f t="shared" si="201"/>
        <v>7.9261202392290721E-6</v>
      </c>
      <c r="P572" s="16">
        <f t="shared" si="216"/>
        <v>8.8818667029936377E-2</v>
      </c>
      <c r="Q572" s="2">
        <f t="shared" si="202"/>
        <v>11.61</v>
      </c>
      <c r="R572" s="2">
        <f t="shared" si="203"/>
        <v>11.77</v>
      </c>
      <c r="S572" s="16">
        <f t="shared" si="217"/>
        <v>-1</v>
      </c>
      <c r="T572" s="16">
        <f t="shared" si="218"/>
        <v>0</v>
      </c>
      <c r="U572" s="16">
        <f>VLOOKUP(P572,Table!$D$6:$G$15,MATCH(VALUE(T572)&amp;"E",Table!$D$5:$G$5,0),1)*IF(Y572=1,0,1)</f>
        <v>0.97499999999999998</v>
      </c>
      <c r="V572" s="16">
        <f t="shared" si="219"/>
        <v>2.5000000000000022E-2</v>
      </c>
      <c r="W572" s="16">
        <f t="shared" si="208"/>
        <v>95792.077081986994</v>
      </c>
      <c r="X572" s="16">
        <f t="shared" si="220"/>
        <v>-4.2672567891357538E-3</v>
      </c>
      <c r="Y572" s="16">
        <f t="shared" si="209"/>
        <v>0</v>
      </c>
      <c r="Z572" s="16">
        <f t="shared" si="221"/>
        <v>0</v>
      </c>
      <c r="AA572" s="16">
        <f t="shared" si="206"/>
        <v>0</v>
      </c>
      <c r="AB572" s="2">
        <f t="shared" si="210"/>
        <v>102075.71515772215</v>
      </c>
      <c r="AE572" s="16" t="str">
        <f t="shared" si="207"/>
        <v/>
      </c>
      <c r="AG572" s="16">
        <f t="shared" si="213"/>
        <v>54.913850486198008</v>
      </c>
      <c r="AH572" s="24">
        <f t="shared" si="211"/>
        <v>57.342313973522863</v>
      </c>
      <c r="AL572" s="2">
        <f t="shared" si="214"/>
        <v>58.471068427244184</v>
      </c>
      <c r="AM572" s="27">
        <f t="shared" si="215"/>
        <v>-1.9304495096165941E-2</v>
      </c>
      <c r="AN572" s="35">
        <v>0</v>
      </c>
      <c r="AP572" s="2" t="str">
        <f t="shared" si="212"/>
        <v/>
      </c>
    </row>
    <row r="573" spans="1:42" x14ac:dyDescent="0.25">
      <c r="A573" s="49">
        <v>38834</v>
      </c>
      <c r="B573" s="47">
        <v>1309.72</v>
      </c>
      <c r="C573" s="27">
        <f t="shared" si="199"/>
        <v>3.3016446940041799E-3</v>
      </c>
      <c r="D573" s="27">
        <f t="shared" si="200"/>
        <v>-1.3034097864120797E-3</v>
      </c>
      <c r="E573" s="5">
        <f t="shared" si="204"/>
        <v>0</v>
      </c>
      <c r="F573" s="44">
        <v>1992.3920000000001</v>
      </c>
      <c r="G573" s="45">
        <v>1992.3920000000001</v>
      </c>
      <c r="H573" s="48">
        <v>1309.72</v>
      </c>
      <c r="I573" s="42">
        <v>11.84</v>
      </c>
      <c r="J573" s="16">
        <f t="shared" si="198"/>
        <v>0.11840000000000001</v>
      </c>
      <c r="K573" s="16">
        <f t="shared" si="205"/>
        <v>2.913365546547142E-2</v>
      </c>
      <c r="L573" s="51">
        <f>VLOOKUP(A573,LIBOR!$A$3:B2668,2,1)</f>
        <v>4.8218800000000002</v>
      </c>
      <c r="M573">
        <v>73197.960000000006</v>
      </c>
      <c r="N573" s="2">
        <v>72060.789999999994</v>
      </c>
      <c r="O573" s="16">
        <f t="shared" si="201"/>
        <v>1.0864975526856587E-5</v>
      </c>
      <c r="P573" s="16">
        <f t="shared" si="216"/>
        <v>8.9266344534528586E-2</v>
      </c>
      <c r="Q573" s="2">
        <f t="shared" si="202"/>
        <v>11.698</v>
      </c>
      <c r="R573" s="2">
        <f t="shared" si="203"/>
        <v>11.779</v>
      </c>
      <c r="S573" s="16">
        <f t="shared" si="217"/>
        <v>-1</v>
      </c>
      <c r="T573" s="16">
        <f t="shared" si="218"/>
        <v>0</v>
      </c>
      <c r="U573" s="16">
        <f>VLOOKUP(P573,Table!$D$6:$G$15,MATCH(VALUE(T573)&amp;"E",Table!$D$5:$G$5,0),1)*IF(Y573=1,0,1)</f>
        <v>0.97499999999999998</v>
      </c>
      <c r="V573" s="16">
        <f t="shared" si="219"/>
        <v>2.5000000000000022E-2</v>
      </c>
      <c r="W573" s="16">
        <f t="shared" si="208"/>
        <v>96085.29673309566</v>
      </c>
      <c r="X573" s="16">
        <f t="shared" si="220"/>
        <v>-3.7944706685455465E-3</v>
      </c>
      <c r="Y573" s="16">
        <f t="shared" si="209"/>
        <v>0</v>
      </c>
      <c r="Z573" s="16">
        <f t="shared" si="221"/>
        <v>0</v>
      </c>
      <c r="AA573" s="16">
        <f t="shared" si="206"/>
        <v>0</v>
      </c>
      <c r="AB573" s="2">
        <f t="shared" si="210"/>
        <v>102416.18671894309</v>
      </c>
      <c r="AE573" s="16" t="str">
        <f t="shared" si="207"/>
        <v/>
      </c>
      <c r="AG573" s="16">
        <f t="shared" si="213"/>
        <v>55.097014565712911</v>
      </c>
      <c r="AH573" s="24">
        <f t="shared" si="211"/>
        <v>57.53208069644063</v>
      </c>
      <c r="AL573" s="2">
        <f t="shared" si="214"/>
        <v>58.471068427244184</v>
      </c>
      <c r="AM573" s="27">
        <f t="shared" si="215"/>
        <v>-1.6059014416196948E-2</v>
      </c>
      <c r="AN573" s="35">
        <v>0</v>
      </c>
      <c r="AP573" s="2" t="str">
        <f t="shared" si="212"/>
        <v/>
      </c>
    </row>
    <row r="574" spans="1:42" x14ac:dyDescent="0.25">
      <c r="A574" s="49">
        <v>38835</v>
      </c>
      <c r="B574" s="47">
        <v>1310.6099999999999</v>
      </c>
      <c r="C574" s="27">
        <f t="shared" si="199"/>
        <v>6.7953455700453524E-4</v>
      </c>
      <c r="D574" s="27">
        <f t="shared" si="200"/>
        <v>-4.8662361670104293E-4</v>
      </c>
      <c r="E574" s="5">
        <f t="shared" si="204"/>
        <v>0</v>
      </c>
      <c r="F574" s="44">
        <v>1993.7929999999999</v>
      </c>
      <c r="G574" s="45">
        <v>1993.7929999999999</v>
      </c>
      <c r="H574" s="48">
        <v>1310.6099999999999</v>
      </c>
      <c r="I574" s="42">
        <v>11.59</v>
      </c>
      <c r="J574" s="16">
        <f t="shared" si="198"/>
        <v>0.1159</v>
      </c>
      <c r="K574" s="16">
        <f t="shared" si="205"/>
        <v>2.600669706299906E-2</v>
      </c>
      <c r="L574" s="51">
        <f>VLOOKUP(A574,LIBOR!$A$3:B2669,2,1)</f>
        <v>4.9412500000000001</v>
      </c>
      <c r="M574">
        <v>72727.25</v>
      </c>
      <c r="N574" s="2">
        <v>71588.06</v>
      </c>
      <c r="O574" s="16">
        <f t="shared" si="201"/>
        <v>4.6145362272324216E-7</v>
      </c>
      <c r="P574" s="16">
        <f t="shared" si="216"/>
        <v>8.9893302937000943E-2</v>
      </c>
      <c r="Q574" s="2">
        <f t="shared" si="202"/>
        <v>11.738</v>
      </c>
      <c r="R574" s="2">
        <f t="shared" si="203"/>
        <v>11.823500000000001</v>
      </c>
      <c r="S574" s="16">
        <f t="shared" si="217"/>
        <v>-1</v>
      </c>
      <c r="T574" s="16">
        <f t="shared" si="218"/>
        <v>0</v>
      </c>
      <c r="U574" s="16">
        <f>VLOOKUP(P574,Table!$D$6:$G$15,MATCH(VALUE(T574)&amp;"E",Table!$D$5:$G$5,0),1)*IF(Y574=1,0,1)</f>
        <v>0.97499999999999998</v>
      </c>
      <c r="V574" s="16">
        <f t="shared" si="219"/>
        <v>2.5000000000000022E-2</v>
      </c>
      <c r="W574" s="16">
        <f t="shared" si="208"/>
        <v>96133.199318056344</v>
      </c>
      <c r="X574" s="16">
        <f t="shared" si="220"/>
        <v>-1.5501394232584342E-3</v>
      </c>
      <c r="Y574" s="16">
        <f t="shared" si="209"/>
        <v>0</v>
      </c>
      <c r="Z574" s="16">
        <f t="shared" si="221"/>
        <v>0</v>
      </c>
      <c r="AA574" s="16">
        <f t="shared" si="206"/>
        <v>0</v>
      </c>
      <c r="AB574" s="2">
        <f t="shared" si="210"/>
        <v>102469.93774609164</v>
      </c>
      <c r="AE574" s="16" t="str">
        <f t="shared" si="207"/>
        <v/>
      </c>
      <c r="AG574" s="16">
        <f t="shared" si="213"/>
        <v>55.12593109952072</v>
      </c>
      <c r="AH574" s="24">
        <f t="shared" si="211"/>
        <v>57.56077702837176</v>
      </c>
      <c r="AL574" s="2">
        <f t="shared" si="214"/>
        <v>58.471068427244184</v>
      </c>
      <c r="AM574" s="27">
        <f t="shared" si="215"/>
        <v>-1.5568236109882339E-2</v>
      </c>
      <c r="AN574" s="35">
        <v>0</v>
      </c>
      <c r="AP574" s="2" t="str">
        <f t="shared" si="212"/>
        <v/>
      </c>
    </row>
    <row r="575" spans="1:42" x14ac:dyDescent="0.25">
      <c r="A575" s="49">
        <v>38838</v>
      </c>
      <c r="B575" s="47">
        <v>1305.19</v>
      </c>
      <c r="C575" s="27">
        <f t="shared" si="199"/>
        <v>-4.1354788991384561E-3</v>
      </c>
      <c r="D575" s="27">
        <f t="shared" si="200"/>
        <v>-2.2046173105438882E-3</v>
      </c>
      <c r="E575" s="5">
        <f t="shared" si="204"/>
        <v>0</v>
      </c>
      <c r="F575" s="44">
        <v>1985.5540000000001</v>
      </c>
      <c r="G575" s="45">
        <v>1985.5540000000001</v>
      </c>
      <c r="H575" s="48">
        <v>1305.19</v>
      </c>
      <c r="I575" s="42">
        <v>12.54</v>
      </c>
      <c r="J575" s="16">
        <f t="shared" si="198"/>
        <v>0.12539999999999998</v>
      </c>
      <c r="K575" s="16">
        <f t="shared" si="205"/>
        <v>3.8174866668874971E-2</v>
      </c>
      <c r="L575" s="51">
        <f>VLOOKUP(A575,LIBOR!$A$3:B2670,2,1)</f>
        <v>4.9412500000000001</v>
      </c>
      <c r="M575">
        <v>74050.22</v>
      </c>
      <c r="N575" s="2">
        <v>72862.490000000005</v>
      </c>
      <c r="O575" s="16">
        <f t="shared" si="201"/>
        <v>1.7173180576234233E-5</v>
      </c>
      <c r="P575" s="16">
        <f t="shared" si="216"/>
        <v>8.7225133331125013E-2</v>
      </c>
      <c r="Q575" s="2">
        <f t="shared" si="202"/>
        <v>11.738</v>
      </c>
      <c r="R575" s="2">
        <f t="shared" si="203"/>
        <v>11.824500000000002</v>
      </c>
      <c r="S575" s="16">
        <f t="shared" si="217"/>
        <v>-1</v>
      </c>
      <c r="T575" s="16">
        <f t="shared" si="218"/>
        <v>0</v>
      </c>
      <c r="U575" s="16">
        <f>VLOOKUP(P575,Table!$D$6:$G$15,MATCH(VALUE(T575)&amp;"E",Table!$D$5:$G$5,0),1)*IF(Y575=1,0,1)</f>
        <v>0.97499999999999998</v>
      </c>
      <c r="V575" s="16">
        <f t="shared" si="219"/>
        <v>2.5000000000000022E-2</v>
      </c>
      <c r="W575" s="16">
        <f t="shared" si="208"/>
        <v>95788.366151367532</v>
      </c>
      <c r="X575" s="16">
        <f t="shared" si="220"/>
        <v>-1.3034110647598407E-3</v>
      </c>
      <c r="Y575" s="16">
        <f t="shared" si="209"/>
        <v>0</v>
      </c>
      <c r="Z575" s="16">
        <f t="shared" si="221"/>
        <v>0</v>
      </c>
      <c r="AA575" s="16">
        <f t="shared" si="206"/>
        <v>0</v>
      </c>
      <c r="AB575" s="2">
        <f t="shared" si="210"/>
        <v>102103.68503495789</v>
      </c>
      <c r="AE575" s="16" t="str">
        <f t="shared" si="207"/>
        <v/>
      </c>
      <c r="AG575" s="16">
        <f t="shared" si="213"/>
        <v>54.928897489829261</v>
      </c>
      <c r="AH575" s="24">
        <f t="shared" si="211"/>
        <v>57.350562390915194</v>
      </c>
      <c r="AL575" s="2">
        <f t="shared" si="214"/>
        <v>58.471068427244184</v>
      </c>
      <c r="AM575" s="27">
        <f t="shared" si="215"/>
        <v>-1.9163426741949152E-2</v>
      </c>
      <c r="AN575" s="35">
        <v>0</v>
      </c>
      <c r="AP575" s="2" t="str">
        <f t="shared" si="212"/>
        <v/>
      </c>
    </row>
    <row r="576" spans="1:42" x14ac:dyDescent="0.25">
      <c r="A576" s="49">
        <v>38839</v>
      </c>
      <c r="B576" s="47">
        <v>1313.21</v>
      </c>
      <c r="C576" s="27">
        <f t="shared" si="199"/>
        <v>6.1446992391911426E-3</v>
      </c>
      <c r="D576" s="27">
        <f t="shared" si="200"/>
        <v>8.8097029849804054E-3</v>
      </c>
      <c r="E576" s="5">
        <f t="shared" si="204"/>
        <v>0</v>
      </c>
      <c r="F576" s="44">
        <v>1997.751</v>
      </c>
      <c r="G576" s="45">
        <v>1997.751</v>
      </c>
      <c r="H576" s="48">
        <v>1313.21</v>
      </c>
      <c r="I576" s="42">
        <v>11.99</v>
      </c>
      <c r="J576" s="16">
        <f t="shared" si="198"/>
        <v>0.11990000000000001</v>
      </c>
      <c r="K576" s="16">
        <f t="shared" si="205"/>
        <v>3.5220846179222928E-2</v>
      </c>
      <c r="L576" s="51">
        <f>VLOOKUP(A576,LIBOR!$A$3:B2671,2,1)</f>
        <v>4.8531300000000002</v>
      </c>
      <c r="M576">
        <v>73003.649999999994</v>
      </c>
      <c r="N576" s="2">
        <v>71823.17</v>
      </c>
      <c r="O576" s="16">
        <f t="shared" si="201"/>
        <v>3.7526620866238188E-5</v>
      </c>
      <c r="P576" s="16">
        <f t="shared" si="216"/>
        <v>8.4679153820777078E-2</v>
      </c>
      <c r="Q576" s="2">
        <f t="shared" si="202"/>
        <v>11.895999999999999</v>
      </c>
      <c r="R576" s="2">
        <f t="shared" si="203"/>
        <v>11.882</v>
      </c>
      <c r="S576" s="16">
        <f t="shared" si="217"/>
        <v>1</v>
      </c>
      <c r="T576" s="16">
        <f t="shared" si="218"/>
        <v>0</v>
      </c>
      <c r="U576" s="16">
        <f>VLOOKUP(P576,Table!$D$6:$G$15,MATCH(VALUE(T576)&amp;"E",Table!$D$5:$G$5,0),1)*IF(Y576=1,0,1)</f>
        <v>0.97499999999999998</v>
      </c>
      <c r="V576" s="16">
        <f t="shared" si="219"/>
        <v>2.5000000000000022E-2</v>
      </c>
      <c r="W576" s="16">
        <f t="shared" si="208"/>
        <v>96328.083642753103</v>
      </c>
      <c r="X576" s="16">
        <f t="shared" si="220"/>
        <v>-2.4132436532905421E-3</v>
      </c>
      <c r="Y576" s="16">
        <f t="shared" si="209"/>
        <v>0</v>
      </c>
      <c r="Z576" s="16">
        <f t="shared" si="221"/>
        <v>0</v>
      </c>
      <c r="AA576" s="16">
        <f t="shared" si="206"/>
        <v>0</v>
      </c>
      <c r="AB576" s="2">
        <f t="shared" si="210"/>
        <v>102679.1380387503</v>
      </c>
      <c r="AE576" s="16" t="str">
        <f t="shared" si="207"/>
        <v/>
      </c>
      <c r="AG576" s="16">
        <f t="shared" si="213"/>
        <v>55.238474945772261</v>
      </c>
      <c r="AH576" s="24">
        <f t="shared" si="211"/>
        <v>57.672287171830291</v>
      </c>
      <c r="AL576" s="2">
        <f t="shared" si="214"/>
        <v>58.471068427244184</v>
      </c>
      <c r="AM576" s="27">
        <f t="shared" si="215"/>
        <v>-1.3661136642437399E-2</v>
      </c>
      <c r="AN576" s="35">
        <v>0</v>
      </c>
      <c r="AP576" s="2" t="str">
        <f t="shared" si="212"/>
        <v/>
      </c>
    </row>
    <row r="577" spans="1:42" x14ac:dyDescent="0.25">
      <c r="A577" s="49">
        <v>38840</v>
      </c>
      <c r="B577" s="47">
        <v>1308.1199999999999</v>
      </c>
      <c r="C577" s="27">
        <f t="shared" si="199"/>
        <v>-3.8759985074741099E-3</v>
      </c>
      <c r="D577" s="27">
        <f t="shared" si="200"/>
        <v>2.1144010835872917E-3</v>
      </c>
      <c r="E577" s="5">
        <f t="shared" si="204"/>
        <v>0</v>
      </c>
      <c r="F577" s="44">
        <v>1989.9690000000001</v>
      </c>
      <c r="G577" s="45">
        <v>1989.9690000000001</v>
      </c>
      <c r="H577" s="48">
        <v>1308.1199999999999</v>
      </c>
      <c r="I577" s="42">
        <v>11.99</v>
      </c>
      <c r="J577" s="16">
        <f t="shared" si="198"/>
        <v>0.11990000000000001</v>
      </c>
      <c r="K577" s="16">
        <f t="shared" si="205"/>
        <v>3.299036577607356E-2</v>
      </c>
      <c r="L577" s="51">
        <f>VLOOKUP(A577,LIBOR!$A$3:B2672,2,1)</f>
        <v>4.8937499999999998</v>
      </c>
      <c r="M577">
        <v>73748.240000000005</v>
      </c>
      <c r="N577" s="2">
        <v>72546.320000000007</v>
      </c>
      <c r="O577" s="16">
        <f t="shared" si="201"/>
        <v>1.508180259267695E-5</v>
      </c>
      <c r="P577" s="16">
        <f t="shared" si="216"/>
        <v>8.6909634223926446E-2</v>
      </c>
      <c r="Q577" s="2">
        <f t="shared" si="202"/>
        <v>11.943999999999999</v>
      </c>
      <c r="R577" s="2">
        <f t="shared" si="203"/>
        <v>11.903</v>
      </c>
      <c r="S577" s="16">
        <f t="shared" si="217"/>
        <v>1</v>
      </c>
      <c r="T577" s="16">
        <f t="shared" si="218"/>
        <v>0</v>
      </c>
      <c r="U577" s="16">
        <f>VLOOKUP(P577,Table!$D$6:$G$15,MATCH(VALUE(T577)&amp;"E",Table!$D$5:$G$5,0),1)*IF(Y577=1,0,1)</f>
        <v>0.97499999999999998</v>
      </c>
      <c r="V577" s="16">
        <f t="shared" si="219"/>
        <v>2.5000000000000022E-2</v>
      </c>
      <c r="W577" s="16">
        <f t="shared" si="208"/>
        <v>95988.297251574215</v>
      </c>
      <c r="X577" s="16">
        <f t="shared" si="220"/>
        <v>8.0414949295832816E-3</v>
      </c>
      <c r="Y577" s="16">
        <f t="shared" si="209"/>
        <v>0</v>
      </c>
      <c r="Z577" s="16">
        <f t="shared" si="221"/>
        <v>0</v>
      </c>
      <c r="AA577" s="16">
        <f t="shared" si="206"/>
        <v>0</v>
      </c>
      <c r="AB577" s="2">
        <f t="shared" si="210"/>
        <v>102315.34461845749</v>
      </c>
      <c r="AE577" s="16" t="str">
        <f t="shared" si="207"/>
        <v/>
      </c>
      <c r="AG577" s="16">
        <f t="shared" si="213"/>
        <v>55.042764365063086</v>
      </c>
      <c r="AH577" s="24">
        <f t="shared" si="211"/>
        <v>57.466457823892156</v>
      </c>
      <c r="AL577" s="2">
        <f t="shared" si="214"/>
        <v>58.471068427244184</v>
      </c>
      <c r="AM577" s="27">
        <f t="shared" si="215"/>
        <v>-1.7181327969097548E-2</v>
      </c>
      <c r="AN577" s="35">
        <v>0</v>
      </c>
      <c r="AP577" s="2" t="str">
        <f t="shared" si="212"/>
        <v/>
      </c>
    </row>
    <row r="578" spans="1:42" x14ac:dyDescent="0.25">
      <c r="A578" s="49">
        <v>38841</v>
      </c>
      <c r="B578" s="47">
        <v>1312.25</v>
      </c>
      <c r="C578" s="27">
        <f t="shared" si="199"/>
        <v>3.1572027031159244E-3</v>
      </c>
      <c r="D578" s="27">
        <f t="shared" si="200"/>
        <v>1.9699590926990362E-3</v>
      </c>
      <c r="E578" s="5">
        <f t="shared" si="204"/>
        <v>0</v>
      </c>
      <c r="F578" s="44">
        <v>1996.741</v>
      </c>
      <c r="G578" s="45">
        <v>1996.741</v>
      </c>
      <c r="H578" s="48">
        <v>1312.25</v>
      </c>
      <c r="I578" s="42">
        <v>11.86</v>
      </c>
      <c r="J578" s="16">
        <f t="shared" si="198"/>
        <v>0.1186</v>
      </c>
      <c r="K578" s="16">
        <f t="shared" si="205"/>
        <v>3.1829496951885236E-2</v>
      </c>
      <c r="L578" s="51">
        <f>VLOOKUP(A578,LIBOR!$A$3:B2673,2,1)</f>
        <v>4.96</v>
      </c>
      <c r="M578">
        <v>73458.27</v>
      </c>
      <c r="N578" s="2">
        <v>72251.58</v>
      </c>
      <c r="O578" s="16">
        <f t="shared" si="201"/>
        <v>9.9365489554436982E-6</v>
      </c>
      <c r="P578" s="16">
        <f t="shared" si="216"/>
        <v>8.6770503048114761E-2</v>
      </c>
      <c r="Q578" s="2">
        <f t="shared" si="202"/>
        <v>11.99</v>
      </c>
      <c r="R578" s="2">
        <f t="shared" si="203"/>
        <v>11.945500000000001</v>
      </c>
      <c r="S578" s="16">
        <f t="shared" si="217"/>
        <v>1</v>
      </c>
      <c r="T578" s="16">
        <f t="shared" si="218"/>
        <v>0</v>
      </c>
      <c r="U578" s="16">
        <f>VLOOKUP(P578,Table!$D$6:$G$15,MATCH(VALUE(T578)&amp;"E",Table!$D$5:$G$5,0),1)*IF(Y578=1,0,1)</f>
        <v>0.97499999999999998</v>
      </c>
      <c r="V578" s="16">
        <f t="shared" si="219"/>
        <v>2.5000000000000022E-2</v>
      </c>
      <c r="W578" s="16">
        <f t="shared" si="208"/>
        <v>96274.025908310417</v>
      </c>
      <c r="X578" s="16">
        <f t="shared" si="220"/>
        <v>2.0483966478697102E-3</v>
      </c>
      <c r="Y578" s="16">
        <f t="shared" si="209"/>
        <v>0</v>
      </c>
      <c r="Z578" s="16">
        <f t="shared" si="221"/>
        <v>0</v>
      </c>
      <c r="AA578" s="16">
        <f t="shared" si="206"/>
        <v>0</v>
      </c>
      <c r="AB578" s="2">
        <f t="shared" si="210"/>
        <v>102644.76873239581</v>
      </c>
      <c r="AE578" s="16" t="str">
        <f t="shared" si="207"/>
        <v/>
      </c>
      <c r="AG578" s="16">
        <f t="shared" si="213"/>
        <v>55.219985230098473</v>
      </c>
      <c r="AH578" s="24">
        <f t="shared" si="211"/>
        <v>57.649981722486167</v>
      </c>
      <c r="AL578" s="2">
        <f t="shared" si="214"/>
        <v>58.471068427244184</v>
      </c>
      <c r="AM578" s="27">
        <f t="shared" si="215"/>
        <v>-1.4042615037549666E-2</v>
      </c>
      <c r="AN578" s="35">
        <v>0</v>
      </c>
      <c r="AP578" s="2" t="str">
        <f t="shared" si="212"/>
        <v/>
      </c>
    </row>
    <row r="579" spans="1:42" x14ac:dyDescent="0.25">
      <c r="A579" s="49">
        <v>38842</v>
      </c>
      <c r="B579" s="47">
        <v>1325.76</v>
      </c>
      <c r="C579" s="27">
        <f t="shared" si="199"/>
        <v>1.0295294341779337E-2</v>
      </c>
      <c r="D579" s="27">
        <f t="shared" si="200"/>
        <v>1.1585718877473838E-2</v>
      </c>
      <c r="E579" s="5">
        <f t="shared" si="204"/>
        <v>0</v>
      </c>
      <c r="F579" s="44">
        <v>2017.336</v>
      </c>
      <c r="G579" s="45">
        <v>2017.336</v>
      </c>
      <c r="H579" s="48">
        <v>1325.76</v>
      </c>
      <c r="I579" s="42">
        <v>11.62</v>
      </c>
      <c r="J579" s="16">
        <f t="shared" si="198"/>
        <v>0.1162</v>
      </c>
      <c r="K579" s="16">
        <f t="shared" si="205"/>
        <v>2.9113705973487863E-2</v>
      </c>
      <c r="L579" s="51">
        <f>VLOOKUP(A579,LIBOR!$A$3:B2674,2,1)</f>
        <v>4.9831300000000001</v>
      </c>
      <c r="M579">
        <v>72564.62</v>
      </c>
      <c r="N579" s="2">
        <v>71363.149999999994</v>
      </c>
      <c r="O579" s="16">
        <f t="shared" si="201"/>
        <v>1.0491205840472383E-4</v>
      </c>
      <c r="P579" s="16">
        <f t="shared" si="216"/>
        <v>8.7086294026512134E-2</v>
      </c>
      <c r="Q579" s="2">
        <f t="shared" si="202"/>
        <v>11.994</v>
      </c>
      <c r="R579" s="2">
        <f t="shared" si="203"/>
        <v>11.981999999999999</v>
      </c>
      <c r="S579" s="16">
        <f t="shared" si="217"/>
        <v>1</v>
      </c>
      <c r="T579" s="16">
        <f t="shared" si="218"/>
        <v>0</v>
      </c>
      <c r="U579" s="16">
        <f>VLOOKUP(P579,Table!$D$6:$G$15,MATCH(VALUE(T579)&amp;"E",Table!$D$5:$G$5,0),1)*IF(Y579=1,0,1)</f>
        <v>0.97499999999999998</v>
      </c>
      <c r="V579" s="16">
        <f t="shared" si="219"/>
        <v>2.5000000000000022E-2</v>
      </c>
      <c r="W579" s="16">
        <f t="shared" si="208"/>
        <v>97210.820652530325</v>
      </c>
      <c r="X579" s="16">
        <f t="shared" si="220"/>
        <v>1.9641837162558407E-3</v>
      </c>
      <c r="Y579" s="16">
        <f t="shared" si="209"/>
        <v>0</v>
      </c>
      <c r="Z579" s="16">
        <f t="shared" si="221"/>
        <v>0</v>
      </c>
      <c r="AA579" s="16">
        <f t="shared" si="206"/>
        <v>0</v>
      </c>
      <c r="AB579" s="2">
        <f t="shared" si="210"/>
        <v>103645.79277063228</v>
      </c>
      <c r="AE579" s="16" t="str">
        <f t="shared" si="207"/>
        <v/>
      </c>
      <c r="AG579" s="16">
        <f t="shared" si="213"/>
        <v>55.758507877565314</v>
      </c>
      <c r="AH579" s="24">
        <f t="shared" si="211"/>
        <v>58.210687347193748</v>
      </c>
      <c r="AL579" s="2">
        <f t="shared" si="214"/>
        <v>58.471068427244184</v>
      </c>
      <c r="AM579" s="27">
        <f t="shared" si="215"/>
        <v>-4.4531609743787559E-3</v>
      </c>
      <c r="AN579" s="35">
        <v>0</v>
      </c>
      <c r="AP579" s="2" t="str">
        <f t="shared" si="212"/>
        <v/>
      </c>
    </row>
    <row r="580" spans="1:42" x14ac:dyDescent="0.25">
      <c r="A580" s="49">
        <v>38845</v>
      </c>
      <c r="B580" s="47">
        <v>1324.66</v>
      </c>
      <c r="C580" s="27">
        <f t="shared" si="199"/>
        <v>-8.297127685251704E-4</v>
      </c>
      <c r="D580" s="27">
        <f t="shared" si="200"/>
        <v>1.4891485008087124E-2</v>
      </c>
      <c r="E580" s="5">
        <f t="shared" si="204"/>
        <v>0</v>
      </c>
      <c r="F580" s="44">
        <v>2015.8389999999999</v>
      </c>
      <c r="G580" s="45">
        <v>2015.8389999999999</v>
      </c>
      <c r="H580" s="48">
        <v>1324.66</v>
      </c>
      <c r="I580" s="42">
        <v>12</v>
      </c>
      <c r="J580" s="16">
        <f t="shared" si="198"/>
        <v>0.12</v>
      </c>
      <c r="K580" s="16">
        <f t="shared" si="205"/>
        <v>2.8675688259927196E-2</v>
      </c>
      <c r="L580" s="51">
        <f>VLOOKUP(A580,LIBOR!$A$3:B2675,2,1)</f>
        <v>4.9962499999999999</v>
      </c>
      <c r="M580">
        <v>72742.44</v>
      </c>
      <c r="N580" s="2">
        <v>71509.990000000005</v>
      </c>
      <c r="O580" s="16">
        <f t="shared" si="201"/>
        <v>6.8899490659848017E-7</v>
      </c>
      <c r="P580" s="16">
        <f t="shared" si="216"/>
        <v>9.13243117400728E-2</v>
      </c>
      <c r="Q580" s="2">
        <f t="shared" si="202"/>
        <v>12</v>
      </c>
      <c r="R580" s="2">
        <f t="shared" si="203"/>
        <v>11.990500000000001</v>
      </c>
      <c r="S580" s="16">
        <f t="shared" si="217"/>
        <v>1</v>
      </c>
      <c r="T580" s="16">
        <f t="shared" si="218"/>
        <v>0</v>
      </c>
      <c r="U580" s="16">
        <f>VLOOKUP(P580,Table!$D$6:$G$15,MATCH(VALUE(T580)&amp;"E",Table!$D$5:$G$5,0),1)*IF(Y580=1,0,1)</f>
        <v>0.97499999999999998</v>
      </c>
      <c r="V580" s="16">
        <f t="shared" si="219"/>
        <v>2.5000000000000022E-2</v>
      </c>
      <c r="W580" s="16">
        <f t="shared" si="208"/>
        <v>97137.180652870855</v>
      </c>
      <c r="X580" s="16">
        <f t="shared" si="220"/>
        <v>1.1209668898136682E-2</v>
      </c>
      <c r="Y580" s="16">
        <f t="shared" si="209"/>
        <v>0</v>
      </c>
      <c r="Z580" s="16">
        <f t="shared" si="221"/>
        <v>0</v>
      </c>
      <c r="AA580" s="16">
        <f t="shared" si="206"/>
        <v>0</v>
      </c>
      <c r="AB580" s="2">
        <f t="shared" si="210"/>
        <v>103577.15298934048</v>
      </c>
      <c r="AE580" s="16" t="str">
        <f t="shared" si="207"/>
        <v/>
      </c>
      <c r="AG580" s="16">
        <f t="shared" si="213"/>
        <v>55.721581614727583</v>
      </c>
      <c r="AH580" s="24">
        <f t="shared" si="211"/>
        <v>58.167595030356445</v>
      </c>
      <c r="AL580" s="2">
        <f t="shared" si="214"/>
        <v>58.471068427244184</v>
      </c>
      <c r="AM580" s="27">
        <f t="shared" si="215"/>
        <v>-5.1901462560984823E-3</v>
      </c>
      <c r="AN580" s="35">
        <v>0</v>
      </c>
      <c r="AP580" s="2" t="str">
        <f t="shared" si="212"/>
        <v/>
      </c>
    </row>
    <row r="581" spans="1:42" x14ac:dyDescent="0.25">
      <c r="A581" s="49">
        <v>38846</v>
      </c>
      <c r="B581" s="47">
        <v>1325.14</v>
      </c>
      <c r="C581" s="27">
        <f t="shared" si="199"/>
        <v>3.6235713315124762E-4</v>
      </c>
      <c r="D581" s="27">
        <f t="shared" si="200"/>
        <v>9.1091429020472292E-3</v>
      </c>
      <c r="E581" s="5">
        <f t="shared" si="204"/>
        <v>0</v>
      </c>
      <c r="F581" s="44">
        <v>2016.595</v>
      </c>
      <c r="G581" s="45">
        <v>2016.595</v>
      </c>
      <c r="H581" s="48">
        <v>1325.14</v>
      </c>
      <c r="I581" s="42">
        <v>11.99</v>
      </c>
      <c r="J581" s="16">
        <f t="shared" si="198"/>
        <v>0.11990000000000001</v>
      </c>
      <c r="K581" s="16">
        <f t="shared" si="205"/>
        <v>2.9699964432784609E-2</v>
      </c>
      <c r="L581" s="51">
        <f>VLOOKUP(A581,LIBOR!$A$3:B2676,2,1)</f>
        <v>4.9837499999999997</v>
      </c>
      <c r="M581">
        <v>72255.199999999997</v>
      </c>
      <c r="N581" s="2">
        <v>71021.53</v>
      </c>
      <c r="O581" s="16">
        <f t="shared" si="201"/>
        <v>1.3125512927705546E-7</v>
      </c>
      <c r="P581" s="16">
        <f t="shared" si="216"/>
        <v>9.0200035567215398E-2</v>
      </c>
      <c r="Q581" s="2">
        <f t="shared" si="202"/>
        <v>11.891999999999999</v>
      </c>
      <c r="R581" s="2">
        <f t="shared" si="203"/>
        <v>11.977500000000001</v>
      </c>
      <c r="S581" s="16">
        <f t="shared" si="217"/>
        <v>-1</v>
      </c>
      <c r="T581" s="16">
        <f t="shared" si="218"/>
        <v>0</v>
      </c>
      <c r="U581" s="16">
        <f>VLOOKUP(P581,Table!$D$6:$G$15,MATCH(VALUE(T581)&amp;"E",Table!$D$5:$G$5,0),1)*IF(Y581=1,0,1)</f>
        <v>0.97499999999999998</v>
      </c>
      <c r="V581" s="16">
        <f t="shared" si="219"/>
        <v>2.5000000000000022E-2</v>
      </c>
      <c r="W581" s="16">
        <f t="shared" si="208"/>
        <v>97154.911282601621</v>
      </c>
      <c r="X581" s="16">
        <f t="shared" si="220"/>
        <v>1.4081193319154028E-2</v>
      </c>
      <c r="Y581" s="16">
        <f t="shared" si="209"/>
        <v>0</v>
      </c>
      <c r="Z581" s="16">
        <f t="shared" si="221"/>
        <v>0</v>
      </c>
      <c r="AA581" s="16">
        <f t="shared" si="206"/>
        <v>0</v>
      </c>
      <c r="AB581" s="2">
        <f t="shared" si="210"/>
        <v>103597.68201980562</v>
      </c>
      <c r="AE581" s="16" t="str">
        <f t="shared" si="207"/>
        <v/>
      </c>
      <c r="AG581" s="16">
        <f t="shared" si="213"/>
        <v>55.732625653046078</v>
      </c>
      <c r="AH581" s="24">
        <f t="shared" si="211"/>
        <v>58.177609618279632</v>
      </c>
      <c r="AL581" s="2">
        <f t="shared" si="214"/>
        <v>58.471068427244184</v>
      </c>
      <c r="AM581" s="27">
        <f t="shared" si="215"/>
        <v>-5.0188720141091103E-3</v>
      </c>
      <c r="AN581" s="35">
        <v>0</v>
      </c>
      <c r="AP581" s="2" t="str">
        <f t="shared" si="212"/>
        <v/>
      </c>
    </row>
    <row r="582" spans="1:42" x14ac:dyDescent="0.25">
      <c r="A582" s="49">
        <v>38847</v>
      </c>
      <c r="B582" s="47">
        <v>1322.85</v>
      </c>
      <c r="C582" s="27">
        <f t="shared" si="199"/>
        <v>-1.7281192930559408E-3</v>
      </c>
      <c r="D582" s="27">
        <f t="shared" si="200"/>
        <v>1.1257022116465398E-2</v>
      </c>
      <c r="E582" s="5">
        <f t="shared" si="204"/>
        <v>0</v>
      </c>
      <c r="F582" s="44">
        <v>2013.9870000000001</v>
      </c>
      <c r="G582" s="45">
        <v>2013.9870000000001</v>
      </c>
      <c r="H582" s="48">
        <v>1322.85</v>
      </c>
      <c r="I582" s="42">
        <v>11.78</v>
      </c>
      <c r="J582" s="16">
        <f t="shared" ref="J582:J645" si="222">I582/100</f>
        <v>0.11779999999999999</v>
      </c>
      <c r="K582" s="16">
        <f t="shared" si="205"/>
        <v>2.782677116377566E-2</v>
      </c>
      <c r="L582" s="51">
        <f>VLOOKUP(A582,LIBOR!$A$3:B2677,2,1)</f>
        <v>4.9762500000000003</v>
      </c>
      <c r="M582">
        <v>71987.710000000006</v>
      </c>
      <c r="N582" s="2">
        <v>70749.2</v>
      </c>
      <c r="O582" s="16">
        <f t="shared" si="201"/>
        <v>2.9915653282925684E-6</v>
      </c>
      <c r="P582" s="16">
        <f t="shared" si="216"/>
        <v>8.9973228836224328E-2</v>
      </c>
      <c r="Q582" s="2">
        <f t="shared" si="202"/>
        <v>11.891999999999999</v>
      </c>
      <c r="R582" s="2">
        <f t="shared" si="203"/>
        <v>11.967500000000001</v>
      </c>
      <c r="S582" s="16">
        <f t="shared" si="217"/>
        <v>-1</v>
      </c>
      <c r="T582" s="16">
        <f t="shared" si="218"/>
        <v>0</v>
      </c>
      <c r="U582" s="16">
        <f>VLOOKUP(P582,Table!$D$6:$G$15,MATCH(VALUE(T582)&amp;"E",Table!$D$5:$G$5,0),1)*IF(Y582=1,0,1)</f>
        <v>0.97499999999999998</v>
      </c>
      <c r="V582" s="16">
        <f t="shared" si="219"/>
        <v>2.5000000000000022E-2</v>
      </c>
      <c r="W582" s="16">
        <f t="shared" si="208"/>
        <v>96981.899945571466</v>
      </c>
      <c r="X582" s="16">
        <f t="shared" si="220"/>
        <v>8.5834536365836378E-3</v>
      </c>
      <c r="Y582" s="16">
        <f t="shared" si="209"/>
        <v>0</v>
      </c>
      <c r="Z582" s="16">
        <f t="shared" si="221"/>
        <v>0</v>
      </c>
      <c r="AA582" s="16">
        <f t="shared" si="206"/>
        <v>0</v>
      </c>
      <c r="AB582" s="2">
        <f t="shared" si="210"/>
        <v>103457.46382061622</v>
      </c>
      <c r="AE582" s="16" t="str">
        <f t="shared" si="207"/>
        <v/>
      </c>
      <c r="AG582" s="16">
        <f t="shared" si="213"/>
        <v>55.657192223911309</v>
      </c>
      <c r="AH582" s="24">
        <f t="shared" si="211"/>
        <v>58.097354770875654</v>
      </c>
      <c r="AL582" s="2">
        <f t="shared" si="214"/>
        <v>58.471068427244184</v>
      </c>
      <c r="AM582" s="27">
        <f t="shared" si="215"/>
        <v>-6.3914285546798899E-3</v>
      </c>
      <c r="AN582" s="35">
        <v>0</v>
      </c>
      <c r="AP582" s="2" t="str">
        <f t="shared" si="212"/>
        <v/>
      </c>
    </row>
    <row r="583" spans="1:42" x14ac:dyDescent="0.25">
      <c r="A583" s="49">
        <v>38848</v>
      </c>
      <c r="B583" s="47">
        <v>1305.92</v>
      </c>
      <c r="C583" s="27">
        <f t="shared" ref="C583:C646" si="223">B583/B582-1</f>
        <v>-1.2798125259855464E-2</v>
      </c>
      <c r="D583" s="27">
        <f t="shared" si="200"/>
        <v>-4.6983058465059901E-3</v>
      </c>
      <c r="E583" s="5">
        <f t="shared" si="204"/>
        <v>0</v>
      </c>
      <c r="F583" s="44">
        <v>1988.56</v>
      </c>
      <c r="G583" s="45">
        <v>1988.56</v>
      </c>
      <c r="H583" s="48">
        <v>1305.92</v>
      </c>
      <c r="I583" s="42">
        <v>12.49</v>
      </c>
      <c r="J583" s="16">
        <f t="shared" si="222"/>
        <v>0.1249</v>
      </c>
      <c r="K583" s="16">
        <f t="shared" si="205"/>
        <v>4.1886970968430332E-2</v>
      </c>
      <c r="L583" s="51">
        <f>VLOOKUP(A583,LIBOR!$A$3:B2678,2,1)</f>
        <v>5.03</v>
      </c>
      <c r="M583">
        <v>73930.27</v>
      </c>
      <c r="N583" s="2">
        <v>72648.97</v>
      </c>
      <c r="O583" s="16">
        <f t="shared" si="201"/>
        <v>1.6591312250617042E-4</v>
      </c>
      <c r="P583" s="16">
        <f t="shared" si="216"/>
        <v>8.3013029031569666E-2</v>
      </c>
      <c r="Q583" s="2">
        <f t="shared" si="202"/>
        <v>11.85</v>
      </c>
      <c r="R583" s="2">
        <f t="shared" si="203"/>
        <v>11.906500000000001</v>
      </c>
      <c r="S583" s="16">
        <f t="shared" si="217"/>
        <v>-1</v>
      </c>
      <c r="T583" s="16">
        <f t="shared" si="218"/>
        <v>0</v>
      </c>
      <c r="U583" s="16">
        <f>VLOOKUP(P583,Table!$D$6:$G$15,MATCH(VALUE(T583)&amp;"E",Table!$D$5:$G$5,0),1)*IF(Y583=1,0,1)</f>
        <v>0.97499999999999998</v>
      </c>
      <c r="V583" s="16">
        <f t="shared" si="219"/>
        <v>2.5000000000000022E-2</v>
      </c>
      <c r="W583" s="16">
        <f t="shared" si="208"/>
        <v>95836.847481888355</v>
      </c>
      <c r="X583" s="16">
        <f t="shared" si="220"/>
        <v>1.0351289922282181E-2</v>
      </c>
      <c r="Y583" s="16">
        <f t="shared" si="209"/>
        <v>0</v>
      </c>
      <c r="Z583" s="16">
        <f t="shared" si="221"/>
        <v>0</v>
      </c>
      <c r="AA583" s="16">
        <f t="shared" si="206"/>
        <v>0</v>
      </c>
      <c r="AB583" s="2">
        <f t="shared" si="210"/>
        <v>102253.7403331387</v>
      </c>
      <c r="AE583" s="16" t="str">
        <f t="shared" si="207"/>
        <v/>
      </c>
      <c r="AG583" s="16">
        <f t="shared" si="213"/>
        <v>55.009623000262678</v>
      </c>
      <c r="AH583" s="24">
        <f t="shared" si="211"/>
        <v>57.419899823350342</v>
      </c>
      <c r="AL583" s="2">
        <f t="shared" si="214"/>
        <v>58.471068427244184</v>
      </c>
      <c r="AM583" s="27">
        <f t="shared" si="215"/>
        <v>-1.7977585020561349E-2</v>
      </c>
      <c r="AN583" s="35">
        <v>0</v>
      </c>
      <c r="AP583" s="2" t="str">
        <f t="shared" si="212"/>
        <v/>
      </c>
    </row>
    <row r="584" spans="1:42" x14ac:dyDescent="0.25">
      <c r="A584" s="49">
        <v>38849</v>
      </c>
      <c r="B584" s="47">
        <v>1291.24</v>
      </c>
      <c r="C584" s="27">
        <f t="shared" si="223"/>
        <v>-1.1241117373192888E-2</v>
      </c>
      <c r="D584" s="27">
        <f t="shared" si="200"/>
        <v>-2.6234717561478216E-2</v>
      </c>
      <c r="E584" s="5">
        <f t="shared" si="204"/>
        <v>0</v>
      </c>
      <c r="F584" s="44">
        <v>1966.2670000000001</v>
      </c>
      <c r="G584" s="45">
        <v>1966.2670000000001</v>
      </c>
      <c r="H584" s="48">
        <v>1291.24</v>
      </c>
      <c r="I584" s="42">
        <v>14.19</v>
      </c>
      <c r="J584" s="16">
        <f t="shared" si="222"/>
        <v>0.1419</v>
      </c>
      <c r="K584" s="16">
        <f t="shared" si="205"/>
        <v>4.8181973449071269E-2</v>
      </c>
      <c r="L584" s="51">
        <f>VLOOKUP(A584,LIBOR!$A$3:B2679,2,1)</f>
        <v>5.0343799999999996</v>
      </c>
      <c r="M584">
        <v>77419.44</v>
      </c>
      <c r="N584" s="2">
        <v>76068.05</v>
      </c>
      <c r="O584" s="16">
        <f t="shared" si="201"/>
        <v>1.2779796600082124E-4</v>
      </c>
      <c r="P584" s="16">
        <f t="shared" si="216"/>
        <v>9.3718026550928729E-2</v>
      </c>
      <c r="Q584" s="2">
        <f t="shared" si="202"/>
        <v>11.976000000000001</v>
      </c>
      <c r="R584" s="2">
        <f t="shared" si="203"/>
        <v>11.893000000000002</v>
      </c>
      <c r="S584" s="16">
        <f t="shared" si="217"/>
        <v>1</v>
      </c>
      <c r="T584" s="16">
        <f t="shared" si="218"/>
        <v>0</v>
      </c>
      <c r="U584" s="16">
        <f>VLOOKUP(P584,Table!$D$6:$G$15,MATCH(VALUE(T584)&amp;"E",Table!$D$5:$G$5,0),1)*IF(Y584=1,0,1)</f>
        <v>0.97499999999999998</v>
      </c>
      <c r="V584" s="16">
        <f t="shared" si="219"/>
        <v>2.5000000000000022E-2</v>
      </c>
      <c r="W584" s="16">
        <f t="shared" si="208"/>
        <v>94899.226351064179</v>
      </c>
      <c r="X584" s="16">
        <f t="shared" si="220"/>
        <v>-4.5409800026273706E-3</v>
      </c>
      <c r="Y584" s="16">
        <f t="shared" si="209"/>
        <v>0</v>
      </c>
      <c r="Z584" s="16">
        <f t="shared" si="221"/>
        <v>0</v>
      </c>
      <c r="AA584" s="16">
        <f t="shared" si="206"/>
        <v>0</v>
      </c>
      <c r="AB584" s="2">
        <f t="shared" si="210"/>
        <v>101256.71792700319</v>
      </c>
      <c r="AE584" s="16" t="str">
        <f t="shared" si="207"/>
        <v/>
      </c>
      <c r="AG584" s="16">
        <f t="shared" si="213"/>
        <v>54.473253117795359</v>
      </c>
      <c r="AH584" s="24">
        <f t="shared" si="211"/>
        <v>56.858548681550324</v>
      </c>
      <c r="AL584" s="2">
        <f t="shared" si="214"/>
        <v>58.471068427244184</v>
      </c>
      <c r="AM584" s="27">
        <f t="shared" si="215"/>
        <v>-2.7578079023822255E-2</v>
      </c>
      <c r="AN584" s="35">
        <v>0</v>
      </c>
      <c r="AP584" s="2" t="str">
        <f t="shared" si="212"/>
        <v/>
      </c>
    </row>
    <row r="585" spans="1:42" x14ac:dyDescent="0.25">
      <c r="A585" s="49">
        <v>38852</v>
      </c>
      <c r="B585" s="47">
        <v>1294.5</v>
      </c>
      <c r="C585" s="27">
        <f t="shared" si="223"/>
        <v>2.5247049347913997E-3</v>
      </c>
      <c r="D585" s="27">
        <f t="shared" si="200"/>
        <v>-2.2880299858161646E-2</v>
      </c>
      <c r="E585" s="5">
        <f t="shared" si="204"/>
        <v>-1</v>
      </c>
      <c r="F585" s="44">
        <v>1971.451</v>
      </c>
      <c r="G585" s="45">
        <v>1971.451</v>
      </c>
      <c r="H585" s="48">
        <v>1294.5</v>
      </c>
      <c r="I585" s="42">
        <v>13.57</v>
      </c>
      <c r="J585" s="16">
        <f t="shared" si="222"/>
        <v>0.13570000000000002</v>
      </c>
      <c r="K585" s="16">
        <f t="shared" si="205"/>
        <v>3.7958443565365901E-2</v>
      </c>
      <c r="L585" s="51">
        <f>VLOOKUP(A585,LIBOR!$A$3:B2680,2,1)</f>
        <v>5.0987499999999999</v>
      </c>
      <c r="M585">
        <v>77060.990000000005</v>
      </c>
      <c r="N585" s="2">
        <v>75685.63</v>
      </c>
      <c r="O585" s="16">
        <f t="shared" si="201"/>
        <v>6.3580793561634674E-6</v>
      </c>
      <c r="P585" s="16">
        <f t="shared" si="216"/>
        <v>9.7741556434634114E-2</v>
      </c>
      <c r="Q585" s="2">
        <f t="shared" si="202"/>
        <v>12.49</v>
      </c>
      <c r="R585" s="2">
        <f t="shared" si="203"/>
        <v>11.983500000000003</v>
      </c>
      <c r="S585" s="16">
        <f t="shared" si="217"/>
        <v>1</v>
      </c>
      <c r="T585" s="16">
        <f t="shared" si="218"/>
        <v>0</v>
      </c>
      <c r="U585" s="16">
        <f>VLOOKUP(P585,Table!$D$6:$G$15,MATCH(VALUE(T585)&amp;"E",Table!$D$5:$G$5,0),1)*IF(Y585=1,0,1)</f>
        <v>0</v>
      </c>
      <c r="V585" s="16">
        <f t="shared" si="219"/>
        <v>0</v>
      </c>
      <c r="W585" s="16">
        <f t="shared" si="208"/>
        <v>95120.901814054319</v>
      </c>
      <c r="X585" s="16">
        <f t="shared" si="220"/>
        <v>-2.3779187192840334E-2</v>
      </c>
      <c r="Y585" s="16">
        <f t="shared" si="209"/>
        <v>1</v>
      </c>
      <c r="Z585" s="16">
        <f t="shared" si="221"/>
        <v>20</v>
      </c>
      <c r="AA585" s="16">
        <f t="shared" si="206"/>
        <v>0</v>
      </c>
      <c r="AB585" s="2">
        <f t="shared" si="210"/>
        <v>101505.28362046501</v>
      </c>
      <c r="AE585" s="16" t="str">
        <f t="shared" si="207"/>
        <v/>
      </c>
      <c r="AG585" s="16">
        <f t="shared" si="213"/>
        <v>54.606974437363576</v>
      </c>
      <c r="AH585" s="24">
        <f t="shared" si="211"/>
        <v>56.993675018485412</v>
      </c>
      <c r="AL585" s="2">
        <f t="shared" si="214"/>
        <v>58.471068427244184</v>
      </c>
      <c r="AM585" s="27">
        <f t="shared" si="215"/>
        <v>-2.5267084192194922E-2</v>
      </c>
      <c r="AN585" s="35">
        <v>1</v>
      </c>
      <c r="AP585" s="2" t="str">
        <f t="shared" si="212"/>
        <v/>
      </c>
    </row>
    <row r="586" spans="1:42" x14ac:dyDescent="0.25">
      <c r="A586" s="49">
        <v>38853</v>
      </c>
      <c r="B586" s="47">
        <v>1292.08</v>
      </c>
      <c r="C586" s="27">
        <f t="shared" si="223"/>
        <v>-1.8694476631905266E-3</v>
      </c>
      <c r="D586" s="27">
        <f t="shared" si="200"/>
        <v>-2.511210465450342E-2</v>
      </c>
      <c r="E586" s="5">
        <f t="shared" si="204"/>
        <v>-1</v>
      </c>
      <c r="F586" s="44">
        <v>1967.79</v>
      </c>
      <c r="G586" s="45">
        <v>1967.79</v>
      </c>
      <c r="H586" s="48">
        <v>1292.08</v>
      </c>
      <c r="I586" s="42">
        <v>13.35</v>
      </c>
      <c r="J586" s="16">
        <f t="shared" si="222"/>
        <v>0.13350000000000001</v>
      </c>
      <c r="K586" s="16">
        <f t="shared" si="205"/>
        <v>3.5471252776282575E-2</v>
      </c>
      <c r="L586" s="51">
        <f>VLOOKUP(A586,LIBOR!$A$3:B2681,2,1)</f>
        <v>5.0518799999999997</v>
      </c>
      <c r="M586">
        <v>76132.990000000005</v>
      </c>
      <c r="N586" s="2">
        <v>74764.17</v>
      </c>
      <c r="O586" s="16">
        <f t="shared" si="201"/>
        <v>3.5013791908265146E-6</v>
      </c>
      <c r="P586" s="16">
        <f t="shared" si="216"/>
        <v>9.8028747223717433E-2</v>
      </c>
      <c r="Q586" s="2">
        <f t="shared" si="202"/>
        <v>12.803999999999998</v>
      </c>
      <c r="R586" s="2">
        <f t="shared" si="203"/>
        <v>12.033000000000003</v>
      </c>
      <c r="S586" s="16">
        <f t="shared" si="217"/>
        <v>1</v>
      </c>
      <c r="T586" s="16">
        <f t="shared" si="218"/>
        <v>0</v>
      </c>
      <c r="U586" s="16">
        <f>VLOOKUP(P586,Table!$D$6:$G$15,MATCH(VALUE(T586)&amp;"E",Table!$D$5:$G$5,0),1)*IF(Y586=1,0,1)</f>
        <v>0</v>
      </c>
      <c r="V586" s="16">
        <f t="shared" si="219"/>
        <v>0</v>
      </c>
      <c r="W586" s="16">
        <f t="shared" si="208"/>
        <v>95120.901814054319</v>
      </c>
      <c r="X586" s="16">
        <f t="shared" si="220"/>
        <v>-2.0757024501482091E-2</v>
      </c>
      <c r="Y586" s="16">
        <f t="shared" si="209"/>
        <v>1</v>
      </c>
      <c r="Z586" s="16">
        <f t="shared" si="221"/>
        <v>20</v>
      </c>
      <c r="AA586" s="16">
        <f t="shared" si="206"/>
        <v>1.4032999999999962E-2</v>
      </c>
      <c r="AB586" s="2">
        <f t="shared" si="210"/>
        <v>101519.52785691548</v>
      </c>
      <c r="AE586" s="16" t="str">
        <f t="shared" si="207"/>
        <v/>
      </c>
      <c r="AG586" s="16">
        <f t="shared" si="213"/>
        <v>54.614637434086376</v>
      </c>
      <c r="AH586" s="24">
        <f t="shared" si="211"/>
        <v>57.000189335714616</v>
      </c>
      <c r="AL586" s="2">
        <f t="shared" si="214"/>
        <v>58.471068427244184</v>
      </c>
      <c r="AM586" s="27">
        <f t="shared" si="215"/>
        <v>-2.5155673243080767E-2</v>
      </c>
      <c r="AN586" s="35">
        <v>1</v>
      </c>
      <c r="AP586" s="2" t="str">
        <f t="shared" si="212"/>
        <v/>
      </c>
    </row>
    <row r="587" spans="1:42" x14ac:dyDescent="0.25">
      <c r="A587" s="49">
        <v>38854</v>
      </c>
      <c r="B587" s="47">
        <v>1270.32</v>
      </c>
      <c r="C587" s="27">
        <f t="shared" si="223"/>
        <v>-1.6841062472911839E-2</v>
      </c>
      <c r="D587" s="27">
        <f t="shared" ref="D587:D650" si="224">SUM(C583:C587)</f>
        <v>-4.0225047834359318E-2</v>
      </c>
      <c r="E587" s="5">
        <f t="shared" si="204"/>
        <v>-1</v>
      </c>
      <c r="F587" s="44">
        <v>1935.184</v>
      </c>
      <c r="G587" s="45">
        <v>1935.184</v>
      </c>
      <c r="H587" s="48">
        <v>1270.32</v>
      </c>
      <c r="I587" s="42">
        <v>16.260000000000002</v>
      </c>
      <c r="J587" s="16">
        <f t="shared" si="222"/>
        <v>0.16260000000000002</v>
      </c>
      <c r="K587" s="16">
        <f t="shared" si="205"/>
        <v>6.4402016770853832E-2</v>
      </c>
      <c r="L587" s="51">
        <f>VLOOKUP(A587,LIBOR!$A$3:B2682,2,1)</f>
        <v>5.0362499999999999</v>
      </c>
      <c r="M587">
        <v>83750.570000000007</v>
      </c>
      <c r="N587" s="2">
        <v>82234.880000000005</v>
      </c>
      <c r="O587" s="16">
        <f t="shared" si="201"/>
        <v>2.8847275491525857E-4</v>
      </c>
      <c r="P587" s="16">
        <f t="shared" si="216"/>
        <v>9.8197983229146191E-2</v>
      </c>
      <c r="Q587" s="2">
        <f t="shared" si="202"/>
        <v>13.075999999999999</v>
      </c>
      <c r="R587" s="2">
        <f t="shared" si="203"/>
        <v>12.130500000000001</v>
      </c>
      <c r="S587" s="16">
        <f t="shared" si="217"/>
        <v>1</v>
      </c>
      <c r="T587" s="16">
        <f t="shared" si="218"/>
        <v>0</v>
      </c>
      <c r="U587" s="16">
        <f>VLOOKUP(P587,Table!$D$6:$G$15,MATCH(VALUE(T587)&amp;"E",Table!$D$5:$G$5,0),1)*IF(Y587=1,0,1)</f>
        <v>0</v>
      </c>
      <c r="V587" s="16">
        <f t="shared" si="219"/>
        <v>0</v>
      </c>
      <c r="W587" s="16">
        <f t="shared" si="208"/>
        <v>95120.901814054319</v>
      </c>
      <c r="X587" s="16">
        <f t="shared" si="220"/>
        <v>-2.0935734917515658E-2</v>
      </c>
      <c r="Y587" s="16">
        <f t="shared" si="209"/>
        <v>1</v>
      </c>
      <c r="Z587" s="16">
        <f t="shared" si="221"/>
        <v>20</v>
      </c>
      <c r="AA587" s="16">
        <f t="shared" si="206"/>
        <v>1.3989583333333222E-2</v>
      </c>
      <c r="AB587" s="2">
        <f t="shared" si="210"/>
        <v>101533.73001586464</v>
      </c>
      <c r="AE587" s="16" t="str">
        <f t="shared" si="207"/>
        <v/>
      </c>
      <c r="AG587" s="16">
        <f t="shared" si="213"/>
        <v>54.62227779430242</v>
      </c>
      <c r="AH587" s="24">
        <f t="shared" si="211"/>
        <v>57.006679650585369</v>
      </c>
      <c r="AL587" s="2">
        <f t="shared" si="214"/>
        <v>58.471068427244184</v>
      </c>
      <c r="AM587" s="27">
        <f t="shared" si="215"/>
        <v>-2.504467279370759E-2</v>
      </c>
      <c r="AN587" s="35">
        <v>1</v>
      </c>
      <c r="AP587" s="2" t="str">
        <f t="shared" si="212"/>
        <v/>
      </c>
    </row>
    <row r="588" spans="1:42" x14ac:dyDescent="0.25">
      <c r="A588" s="49">
        <v>38855</v>
      </c>
      <c r="B588" s="47">
        <v>1261.81</v>
      </c>
      <c r="C588" s="27">
        <f t="shared" si="223"/>
        <v>-6.6990994395113024E-3</v>
      </c>
      <c r="D588" s="27">
        <f t="shared" si="224"/>
        <v>-3.4126022014015156E-2</v>
      </c>
      <c r="E588" s="5">
        <f t="shared" si="204"/>
        <v>0</v>
      </c>
      <c r="F588" s="44">
        <v>1922.3240000000001</v>
      </c>
      <c r="G588" s="45">
        <v>1922.3240000000001</v>
      </c>
      <c r="H588" s="48">
        <v>1261.81</v>
      </c>
      <c r="I588" s="42">
        <v>16.989999999999998</v>
      </c>
      <c r="J588" s="16">
        <f t="shared" si="222"/>
        <v>0.1699</v>
      </c>
      <c r="K588" s="16">
        <f t="shared" si="205"/>
        <v>5.655156161250631E-2</v>
      </c>
      <c r="L588" s="51">
        <f>VLOOKUP(A588,LIBOR!$A$3:B2683,2,1)</f>
        <v>5.0362499999999999</v>
      </c>
      <c r="M588">
        <v>84970.82</v>
      </c>
      <c r="N588" s="2">
        <v>83422.149999999994</v>
      </c>
      <c r="O588" s="16">
        <f t="shared" si="201"/>
        <v>4.5180432544139149E-5</v>
      </c>
      <c r="P588" s="16">
        <f t="shared" si="216"/>
        <v>0.11334843838749369</v>
      </c>
      <c r="Q588" s="2">
        <f t="shared" si="202"/>
        <v>13.972</v>
      </c>
      <c r="R588" s="2">
        <f t="shared" si="203"/>
        <v>12.377500000000001</v>
      </c>
      <c r="S588" s="16">
        <f t="shared" si="217"/>
        <v>1</v>
      </c>
      <c r="T588" s="16">
        <f t="shared" si="218"/>
        <v>0</v>
      </c>
      <c r="U588" s="16">
        <f>VLOOKUP(P588,Table!$D$6:$G$15,MATCH(VALUE(T588)&amp;"E",Table!$D$5:$G$5,0),1)*IF(Y588=1,0,1)</f>
        <v>0.9</v>
      </c>
      <c r="V588" s="16">
        <f t="shared" si="219"/>
        <v>9.9999999999999978E-2</v>
      </c>
      <c r="W588" s="16">
        <f t="shared" si="208"/>
        <v>95120.901814054319</v>
      </c>
      <c r="X588" s="16">
        <f t="shared" si="220"/>
        <v>-1.9189128410162959E-2</v>
      </c>
      <c r="Y588" s="16">
        <f t="shared" si="209"/>
        <v>0</v>
      </c>
      <c r="Z588" s="16">
        <f t="shared" si="221"/>
        <v>0</v>
      </c>
      <c r="AA588" s="16">
        <f t="shared" si="206"/>
        <v>1.3989583333333222E-2</v>
      </c>
      <c r="AB588" s="2">
        <f t="shared" si="210"/>
        <v>101547.93416163666</v>
      </c>
      <c r="AE588" s="16" t="str">
        <f t="shared" si="207"/>
        <v/>
      </c>
      <c r="AG588" s="16">
        <f t="shared" si="213"/>
        <v>54.629919223373022</v>
      </c>
      <c r="AH588" s="24">
        <f t="shared" si="211"/>
        <v>57.013170704474483</v>
      </c>
      <c r="AL588" s="2">
        <f t="shared" si="214"/>
        <v>58.471068427244184</v>
      </c>
      <c r="AM588" s="27">
        <f t="shared" si="215"/>
        <v>-2.4933659705291156E-2</v>
      </c>
      <c r="AN588" s="35">
        <v>0</v>
      </c>
      <c r="AP588" s="2" t="str">
        <f t="shared" si="212"/>
        <v/>
      </c>
    </row>
    <row r="589" spans="1:42" x14ac:dyDescent="0.25">
      <c r="A589" s="49">
        <v>38856</v>
      </c>
      <c r="B589" s="47">
        <v>1267.03</v>
      </c>
      <c r="C589" s="27">
        <f t="shared" si="223"/>
        <v>4.1369144324423512E-3</v>
      </c>
      <c r="D589" s="27">
        <f t="shared" si="224"/>
        <v>-1.8747990208379917E-2</v>
      </c>
      <c r="E589" s="5">
        <f t="shared" si="204"/>
        <v>0</v>
      </c>
      <c r="F589" s="44">
        <v>1930.2729999999999</v>
      </c>
      <c r="G589" s="45">
        <v>1930.2729999999999</v>
      </c>
      <c r="H589" s="48">
        <v>1267.03</v>
      </c>
      <c r="I589" s="42">
        <v>17.18</v>
      </c>
      <c r="J589" s="16">
        <f t="shared" si="222"/>
        <v>0.17180000000000001</v>
      </c>
      <c r="K589" s="16">
        <f t="shared" si="205"/>
        <v>7.1395763177979452E-2</v>
      </c>
      <c r="L589" s="51">
        <f>VLOOKUP(A589,LIBOR!$A$3:B2684,2,1)</f>
        <v>5.0337500000000004</v>
      </c>
      <c r="M589">
        <v>86314.19</v>
      </c>
      <c r="N589" s="2">
        <v>84729.98</v>
      </c>
      <c r="O589" s="16">
        <f t="shared" si="201"/>
        <v>1.7043529092886676E-5</v>
      </c>
      <c r="P589" s="16">
        <f t="shared" si="216"/>
        <v>0.10040423682202056</v>
      </c>
      <c r="Q589" s="2">
        <f t="shared" si="202"/>
        <v>14.872</v>
      </c>
      <c r="R589" s="2">
        <f t="shared" si="203"/>
        <v>12.645</v>
      </c>
      <c r="S589" s="16">
        <f t="shared" si="217"/>
        <v>1</v>
      </c>
      <c r="T589" s="16">
        <f t="shared" si="218"/>
        <v>0</v>
      </c>
      <c r="U589" s="16">
        <f>VLOOKUP(P589,Table!$D$6:$G$15,MATCH(VALUE(T589)&amp;"E",Table!$D$5:$G$5,0),1)*IF(Y589=1,0,1)</f>
        <v>0.9</v>
      </c>
      <c r="V589" s="16">
        <f t="shared" si="219"/>
        <v>9.9999999999999978E-2</v>
      </c>
      <c r="W589" s="16">
        <f t="shared" si="208"/>
        <v>95624.181569516455</v>
      </c>
      <c r="X589" s="16">
        <f t="shared" si="220"/>
        <v>-7.4704634662501324E-3</v>
      </c>
      <c r="Y589" s="16">
        <f t="shared" si="209"/>
        <v>0</v>
      </c>
      <c r="Z589" s="16">
        <f t="shared" si="221"/>
        <v>0</v>
      </c>
      <c r="AA589" s="16">
        <f t="shared" si="206"/>
        <v>0</v>
      </c>
      <c r="AB589" s="2">
        <f t="shared" si="210"/>
        <v>102086.39889752556</v>
      </c>
      <c r="AE589" s="16" t="str">
        <f t="shared" si="207"/>
        <v/>
      </c>
      <c r="AG589" s="16">
        <f t="shared" si="213"/>
        <v>54.91959803633069</v>
      </c>
      <c r="AH589" s="24">
        <f t="shared" si="211"/>
        <v>57.313995095407499</v>
      </c>
      <c r="AL589" s="2">
        <f t="shared" si="214"/>
        <v>58.471068427244184</v>
      </c>
      <c r="AM589" s="27">
        <f t="shared" si="215"/>
        <v>-1.978881800794241E-2</v>
      </c>
      <c r="AN589" s="35">
        <v>0</v>
      </c>
      <c r="AP589" s="2" t="str">
        <f t="shared" si="212"/>
        <v/>
      </c>
    </row>
    <row r="590" spans="1:42" x14ac:dyDescent="0.25">
      <c r="A590" s="49">
        <v>38859</v>
      </c>
      <c r="B590" s="47">
        <v>1262.07</v>
      </c>
      <c r="C590" s="27">
        <f t="shared" si="223"/>
        <v>-3.9146665824802973E-3</v>
      </c>
      <c r="D590" s="27">
        <f t="shared" si="224"/>
        <v>-2.5187361725651614E-2</v>
      </c>
      <c r="E590" s="5">
        <f t="shared" si="204"/>
        <v>0</v>
      </c>
      <c r="F590" s="44">
        <v>1922.722</v>
      </c>
      <c r="G590" s="45">
        <v>1922.722</v>
      </c>
      <c r="H590" s="48">
        <v>1262.07</v>
      </c>
      <c r="I590" s="42">
        <v>17.72</v>
      </c>
      <c r="J590" s="16">
        <f t="shared" si="222"/>
        <v>0.1772</v>
      </c>
      <c r="K590" s="16">
        <f t="shared" si="205"/>
        <v>7.6060180104237082E-2</v>
      </c>
      <c r="L590" s="51">
        <f>VLOOKUP(A590,LIBOR!$A$3:B2685,2,1)</f>
        <v>5.0437500000000002</v>
      </c>
      <c r="M590">
        <v>91588.91</v>
      </c>
      <c r="N590" s="2">
        <v>89874.21</v>
      </c>
      <c r="O590" s="16">
        <f t="shared" si="201"/>
        <v>1.5384821250425046E-5</v>
      </c>
      <c r="P590" s="16">
        <f t="shared" si="216"/>
        <v>0.10113981989576291</v>
      </c>
      <c r="Q590" s="2">
        <f t="shared" si="202"/>
        <v>15.469999999999999</v>
      </c>
      <c r="R590" s="2">
        <f t="shared" si="203"/>
        <v>12.9245</v>
      </c>
      <c r="S590" s="16">
        <f t="shared" si="217"/>
        <v>1</v>
      </c>
      <c r="T590" s="16">
        <f t="shared" si="218"/>
        <v>0</v>
      </c>
      <c r="U590" s="16">
        <f>VLOOKUP(P590,Table!$D$6:$G$15,MATCH(VALUE(T590)&amp;"E",Table!$D$5:$G$5,0),1)*IF(Y590=1,0,1)</f>
        <v>0.9</v>
      </c>
      <c r="V590" s="16">
        <f t="shared" si="219"/>
        <v>9.9999999999999978E-2</v>
      </c>
      <c r="W590" s="16">
        <f t="shared" si="208"/>
        <v>95867.843666993111</v>
      </c>
      <c r="X590" s="16">
        <f t="shared" si="220"/>
        <v>7.6392110486804832E-3</v>
      </c>
      <c r="Y590" s="16">
        <f t="shared" si="209"/>
        <v>0</v>
      </c>
      <c r="Z590" s="16">
        <f t="shared" si="221"/>
        <v>0</v>
      </c>
      <c r="AA590" s="16">
        <f t="shared" si="206"/>
        <v>0</v>
      </c>
      <c r="AB590" s="2">
        <f t="shared" si="210"/>
        <v>102350.84101775916</v>
      </c>
      <c r="AE590" s="16" t="str">
        <f t="shared" si="207"/>
        <v/>
      </c>
      <c r="AG590" s="16">
        <f t="shared" si="213"/>
        <v>55.061860424895123</v>
      </c>
      <c r="AH590" s="24">
        <f t="shared" si="211"/>
        <v>57.457973193737764</v>
      </c>
      <c r="AL590" s="2">
        <f t="shared" si="214"/>
        <v>58.471068427244184</v>
      </c>
      <c r="AM590" s="27">
        <f t="shared" si="215"/>
        <v>-1.7326436146228752E-2</v>
      </c>
      <c r="AN590" s="35">
        <v>0</v>
      </c>
      <c r="AP590" s="2" t="str">
        <f t="shared" si="212"/>
        <v/>
      </c>
    </row>
    <row r="591" spans="1:42" x14ac:dyDescent="0.25">
      <c r="A591" s="49">
        <v>38860</v>
      </c>
      <c r="B591" s="47">
        <v>1256.58</v>
      </c>
      <c r="C591" s="27">
        <f t="shared" si="223"/>
        <v>-4.3499964344291264E-3</v>
      </c>
      <c r="D591" s="27">
        <f t="shared" si="224"/>
        <v>-2.7667910496890213E-2</v>
      </c>
      <c r="E591" s="5">
        <f t="shared" si="204"/>
        <v>0</v>
      </c>
      <c r="F591" s="44">
        <v>1914.3810000000001</v>
      </c>
      <c r="G591" s="45">
        <v>1914.3810000000001</v>
      </c>
      <c r="H591" s="48">
        <v>1256.58</v>
      </c>
      <c r="I591" s="42">
        <v>18.260000000000002</v>
      </c>
      <c r="J591" s="16">
        <f t="shared" si="222"/>
        <v>0.18260000000000001</v>
      </c>
      <c r="K591" s="16">
        <f t="shared" si="205"/>
        <v>8.0669234607643012E-2</v>
      </c>
      <c r="L591" s="51">
        <f>VLOOKUP(A591,LIBOR!$A$3:B2686,2,1)</f>
        <v>5.0449999999999999</v>
      </c>
      <c r="M591">
        <v>90765.85</v>
      </c>
      <c r="N591" s="2">
        <v>89054.75</v>
      </c>
      <c r="O591" s="16">
        <f t="shared" si="201"/>
        <v>1.9005111176794017E-5</v>
      </c>
      <c r="P591" s="16">
        <f t="shared" si="216"/>
        <v>0.101930765392357</v>
      </c>
      <c r="Q591" s="2">
        <f t="shared" si="202"/>
        <v>16.3</v>
      </c>
      <c r="R591" s="2">
        <f t="shared" si="203"/>
        <v>13.223000000000003</v>
      </c>
      <c r="S591" s="16">
        <f t="shared" si="217"/>
        <v>1</v>
      </c>
      <c r="T591" s="16">
        <f t="shared" si="218"/>
        <v>0</v>
      </c>
      <c r="U591" s="16">
        <f>VLOOKUP(P591,Table!$D$6:$G$15,MATCH(VALUE(T591)&amp;"E",Table!$D$5:$G$5,0),1)*IF(Y591=1,0,1)</f>
        <v>0.9</v>
      </c>
      <c r="V591" s="16">
        <f t="shared" si="219"/>
        <v>9.9999999999999978E-2</v>
      </c>
      <c r="W591" s="16">
        <f t="shared" si="208"/>
        <v>95405.110458508352</v>
      </c>
      <c r="X591" s="16">
        <f t="shared" si="220"/>
        <v>7.852552264474344E-3</v>
      </c>
      <c r="Y591" s="16">
        <f t="shared" si="209"/>
        <v>0</v>
      </c>
      <c r="Z591" s="16">
        <f t="shared" si="221"/>
        <v>0</v>
      </c>
      <c r="AA591" s="16">
        <f t="shared" si="206"/>
        <v>0</v>
      </c>
      <c r="AB591" s="2">
        <f t="shared" si="210"/>
        <v>101859.25458571958</v>
      </c>
      <c r="AE591" s="16" t="str">
        <f t="shared" si="207"/>
        <v/>
      </c>
      <c r="AG591" s="16">
        <f t="shared" si="213"/>
        <v>54.797400814807126</v>
      </c>
      <c r="AH591" s="24">
        <f t="shared" si="211"/>
        <v>57.180516864289118</v>
      </c>
      <c r="AL591" s="2">
        <f t="shared" si="214"/>
        <v>58.471068427244184</v>
      </c>
      <c r="AM591" s="27">
        <f t="shared" si="215"/>
        <v>-2.2071626150647616E-2</v>
      </c>
      <c r="AN591" s="35">
        <v>0</v>
      </c>
      <c r="AP591" s="2" t="str">
        <f t="shared" si="212"/>
        <v/>
      </c>
    </row>
    <row r="592" spans="1:42" x14ac:dyDescent="0.25">
      <c r="A592" s="49">
        <v>38861</v>
      </c>
      <c r="B592" s="47">
        <v>1258.57</v>
      </c>
      <c r="C592" s="27">
        <f t="shared" si="223"/>
        <v>1.5836635948367483E-3</v>
      </c>
      <c r="D592" s="27">
        <f t="shared" si="224"/>
        <v>-9.2431844291416265E-3</v>
      </c>
      <c r="E592" s="5">
        <f t="shared" si="204"/>
        <v>0</v>
      </c>
      <c r="F592" s="44">
        <v>1917.4780000000001</v>
      </c>
      <c r="G592" s="45">
        <v>1917.4780000000001</v>
      </c>
      <c r="H592" s="48">
        <v>1258.57</v>
      </c>
      <c r="I592" s="42">
        <v>17.36</v>
      </c>
      <c r="J592" s="16">
        <f t="shared" si="222"/>
        <v>0.1736</v>
      </c>
      <c r="K592" s="16">
        <f t="shared" si="205"/>
        <v>7.0607961312981637E-2</v>
      </c>
      <c r="L592" s="51">
        <f>VLOOKUP(A592,LIBOR!$A$3:B2687,2,1)</f>
        <v>5.0449999999999999</v>
      </c>
      <c r="M592">
        <v>93398.28</v>
      </c>
      <c r="N592" s="2">
        <v>91625.84</v>
      </c>
      <c r="O592" s="16">
        <f t="shared" si="201"/>
        <v>2.5040243261064009E-6</v>
      </c>
      <c r="P592" s="16">
        <f t="shared" si="216"/>
        <v>0.10299203868701837</v>
      </c>
      <c r="Q592" s="2">
        <f t="shared" si="202"/>
        <v>17.282000000000004</v>
      </c>
      <c r="R592" s="2">
        <f t="shared" si="203"/>
        <v>13.548499999999999</v>
      </c>
      <c r="S592" s="16">
        <f t="shared" si="217"/>
        <v>1</v>
      </c>
      <c r="T592" s="16">
        <f t="shared" si="218"/>
        <v>0</v>
      </c>
      <c r="U592" s="16">
        <f>VLOOKUP(P592,Table!$D$6:$G$15,MATCH(VALUE(T592)&amp;"E",Table!$D$5:$G$5,0),1)*IF(Y592=1,0,1)</f>
        <v>0.9</v>
      </c>
      <c r="V592" s="16">
        <f t="shared" si="219"/>
        <v>9.9999999999999978E-2</v>
      </c>
      <c r="W592" s="16">
        <f t="shared" si="208"/>
        <v>95816.53415528484</v>
      </c>
      <c r="X592" s="16">
        <f t="shared" si="220"/>
        <v>2.9878674301218044E-3</v>
      </c>
      <c r="Y592" s="16">
        <f t="shared" si="209"/>
        <v>0</v>
      </c>
      <c r="Z592" s="16">
        <f t="shared" si="221"/>
        <v>0</v>
      </c>
      <c r="AA592" s="16">
        <f t="shared" si="206"/>
        <v>0</v>
      </c>
      <c r="AB592" s="2">
        <f t="shared" si="210"/>
        <v>102302.97616577102</v>
      </c>
      <c r="AE592" s="16" t="str">
        <f t="shared" si="207"/>
        <v/>
      </c>
      <c r="AG592" s="16">
        <f t="shared" si="213"/>
        <v>55.036110487002851</v>
      </c>
      <c r="AH592" s="24">
        <f t="shared" si="211"/>
        <v>57.42811317709922</v>
      </c>
      <c r="AL592" s="2">
        <f t="shared" si="214"/>
        <v>58.471068427244184</v>
      </c>
      <c r="AM592" s="27">
        <f t="shared" si="215"/>
        <v>-1.7837116341438475E-2</v>
      </c>
      <c r="AN592" s="35">
        <v>0</v>
      </c>
      <c r="AP592" s="2" t="str">
        <f t="shared" si="212"/>
        <v/>
      </c>
    </row>
    <row r="593" spans="1:42" x14ac:dyDescent="0.25">
      <c r="A593" s="49">
        <v>38862</v>
      </c>
      <c r="B593" s="47">
        <v>1272.8800000000001</v>
      </c>
      <c r="C593" s="27">
        <f t="shared" si="223"/>
        <v>1.1370046958055768E-2</v>
      </c>
      <c r="D593" s="27">
        <f t="shared" si="224"/>
        <v>8.8259619684254442E-3</v>
      </c>
      <c r="E593" s="5">
        <f t="shared" si="204"/>
        <v>0</v>
      </c>
      <c r="F593" s="44">
        <v>1939.521</v>
      </c>
      <c r="G593" s="45">
        <v>1939.521</v>
      </c>
      <c r="H593" s="48">
        <v>1272.8800000000001</v>
      </c>
      <c r="I593" s="42">
        <v>15.5</v>
      </c>
      <c r="J593" s="16">
        <f t="shared" si="222"/>
        <v>0.155</v>
      </c>
      <c r="K593" s="16">
        <f t="shared" si="205"/>
        <v>5.2194663329708235E-2</v>
      </c>
      <c r="L593" s="51">
        <f>VLOOKUP(A593,LIBOR!$A$3:B2688,2,1)</f>
        <v>5.0425000000000004</v>
      </c>
      <c r="M593">
        <v>89663.51</v>
      </c>
      <c r="N593" s="2">
        <v>87949.89</v>
      </c>
      <c r="O593" s="16">
        <f t="shared" si="201"/>
        <v>1.2782323459683016E-4</v>
      </c>
      <c r="P593" s="16">
        <f t="shared" si="216"/>
        <v>0.10280533667029176</v>
      </c>
      <c r="Q593" s="2">
        <f t="shared" si="202"/>
        <v>17.502000000000002</v>
      </c>
      <c r="R593" s="2">
        <f t="shared" si="203"/>
        <v>13.8285</v>
      </c>
      <c r="S593" s="16">
        <f t="shared" si="217"/>
        <v>1</v>
      </c>
      <c r="T593" s="16">
        <f t="shared" si="218"/>
        <v>1</v>
      </c>
      <c r="U593" s="16">
        <f>VLOOKUP(P593,Table!$D$6:$G$15,MATCH(VALUE(T593)&amp;"E",Table!$D$5:$G$5,0),1)*IF(Y593=1,0,1)</f>
        <v>0.85</v>
      </c>
      <c r="V593" s="16">
        <f t="shared" si="219"/>
        <v>0.15000000000000002</v>
      </c>
      <c r="W593" s="16">
        <f t="shared" si="208"/>
        <v>96412.621093721304</v>
      </c>
      <c r="X593" s="16">
        <f t="shared" si="220"/>
        <v>7.3131386263596276E-3</v>
      </c>
      <c r="Y593" s="16">
        <f t="shared" si="209"/>
        <v>0</v>
      </c>
      <c r="Z593" s="16">
        <f t="shared" si="221"/>
        <v>0</v>
      </c>
      <c r="AA593" s="16">
        <f t="shared" si="206"/>
        <v>0</v>
      </c>
      <c r="AB593" s="2">
        <f t="shared" si="210"/>
        <v>102952.34325874122</v>
      </c>
      <c r="AE593" s="16" t="str">
        <f t="shared" si="207"/>
        <v/>
      </c>
      <c r="AG593" s="16">
        <f t="shared" si="213"/>
        <v>55.385451634394514</v>
      </c>
      <c r="AH593" s="24">
        <f t="shared" si="211"/>
        <v>57.791133345120834</v>
      </c>
      <c r="AL593" s="2">
        <f t="shared" si="214"/>
        <v>58.471068427244184</v>
      </c>
      <c r="AM593" s="27">
        <f t="shared" si="215"/>
        <v>-1.162857290643482E-2</v>
      </c>
      <c r="AN593" s="35">
        <v>0</v>
      </c>
      <c r="AP593" s="2" t="str">
        <f t="shared" si="212"/>
        <v/>
      </c>
    </row>
    <row r="594" spans="1:42" x14ac:dyDescent="0.25">
      <c r="A594" s="49">
        <v>38863</v>
      </c>
      <c r="B594" s="47">
        <v>1280.1600000000001</v>
      </c>
      <c r="C594" s="27">
        <f t="shared" si="223"/>
        <v>5.7193136823581181E-3</v>
      </c>
      <c r="D594" s="27">
        <f t="shared" si="224"/>
        <v>1.0408361218341211E-2</v>
      </c>
      <c r="E594" s="5">
        <f t="shared" si="204"/>
        <v>0</v>
      </c>
      <c r="F594" s="44">
        <v>1950.8710000000001</v>
      </c>
      <c r="G594" s="45">
        <v>1950.8710000000001</v>
      </c>
      <c r="H594" s="48">
        <v>1280.1600000000001</v>
      </c>
      <c r="I594" s="42">
        <v>14.26</v>
      </c>
      <c r="J594" s="16">
        <f t="shared" si="222"/>
        <v>0.1426</v>
      </c>
      <c r="K594" s="16">
        <f t="shared" si="205"/>
        <v>3.4155813300031382E-2</v>
      </c>
      <c r="L594" s="51">
        <f>VLOOKUP(A594,LIBOR!$A$3:B2689,2,1)</f>
        <v>5.0406300000000002</v>
      </c>
      <c r="M594">
        <v>87206.29</v>
      </c>
      <c r="N594" s="2">
        <v>85528.06</v>
      </c>
      <c r="O594" s="16">
        <f t="shared" si="201"/>
        <v>3.2524442848659086E-5</v>
      </c>
      <c r="P594" s="16">
        <f t="shared" si="216"/>
        <v>0.10844418669996862</v>
      </c>
      <c r="Q594" s="2">
        <f t="shared" si="202"/>
        <v>17.204000000000001</v>
      </c>
      <c r="R594" s="2">
        <f t="shared" si="203"/>
        <v>14.011499999999998</v>
      </c>
      <c r="S594" s="16">
        <f t="shared" si="217"/>
        <v>1</v>
      </c>
      <c r="T594" s="16">
        <f t="shared" si="218"/>
        <v>1</v>
      </c>
      <c r="U594" s="16">
        <f>VLOOKUP(P594,Table!$D$6:$G$15,MATCH(VALUE(T594)&amp;"E",Table!$D$5:$G$5,0),1)*IF(Y594=1,0,1)</f>
        <v>0.85</v>
      </c>
      <c r="V594" s="16">
        <f t="shared" si="219"/>
        <v>0.15000000000000002</v>
      </c>
      <c r="W594" s="16">
        <f t="shared" si="208"/>
        <v>96483.093445007995</v>
      </c>
      <c r="X594" s="16">
        <f t="shared" si="220"/>
        <v>1.3579762754899916E-2</v>
      </c>
      <c r="Y594" s="16">
        <f t="shared" si="209"/>
        <v>0</v>
      </c>
      <c r="Z594" s="16">
        <f t="shared" si="221"/>
        <v>0</v>
      </c>
      <c r="AA594" s="16">
        <f t="shared" si="206"/>
        <v>0</v>
      </c>
      <c r="AB594" s="2">
        <f t="shared" si="210"/>
        <v>103041.23545273779</v>
      </c>
      <c r="AE594" s="16" t="str">
        <f t="shared" si="207"/>
        <v/>
      </c>
      <c r="AG594" s="16">
        <f t="shared" si="213"/>
        <v>55.433273123011809</v>
      </c>
      <c r="AH594" s="24">
        <f t="shared" si="211"/>
        <v>57.839526521201599</v>
      </c>
      <c r="AL594" s="2">
        <f t="shared" si="214"/>
        <v>58.471068427244184</v>
      </c>
      <c r="AM594" s="27">
        <f t="shared" si="215"/>
        <v>-1.0800929810756199E-2</v>
      </c>
      <c r="AN594" s="35">
        <v>0</v>
      </c>
      <c r="AP594" s="2" t="str">
        <f t="shared" si="212"/>
        <v/>
      </c>
    </row>
    <row r="595" spans="1:42" x14ac:dyDescent="0.25">
      <c r="A595" s="49">
        <v>38867</v>
      </c>
      <c r="B595" s="47">
        <v>1259.8699999999999</v>
      </c>
      <c r="C595" s="27">
        <f t="shared" si="223"/>
        <v>-1.5849581302337379E-2</v>
      </c>
      <c r="D595" s="27">
        <f t="shared" si="224"/>
        <v>-1.5265535015158704E-3</v>
      </c>
      <c r="E595" s="5">
        <f t="shared" si="204"/>
        <v>0</v>
      </c>
      <c r="F595" s="44">
        <v>1920.0889999999999</v>
      </c>
      <c r="G595" s="45">
        <v>1920.0889999999999</v>
      </c>
      <c r="H595" s="48">
        <v>1259.8699999999999</v>
      </c>
      <c r="I595" s="42">
        <v>18.66</v>
      </c>
      <c r="J595" s="16">
        <f t="shared" si="222"/>
        <v>0.18659999999999999</v>
      </c>
      <c r="K595" s="16">
        <f t="shared" si="205"/>
        <v>7.6864389401375521E-2</v>
      </c>
      <c r="L595" s="51">
        <f>VLOOKUP(A595,LIBOR!$A$3:B2690,2,1)</f>
        <v>5.0587499999999999</v>
      </c>
      <c r="M595">
        <v>95265.29</v>
      </c>
      <c r="N595" s="2">
        <v>93386.98</v>
      </c>
      <c r="O595" s="16">
        <f t="shared" si="201"/>
        <v>2.5524948151854979E-4</v>
      </c>
      <c r="P595" s="16">
        <f t="shared" si="216"/>
        <v>0.10973561059862447</v>
      </c>
      <c r="Q595" s="2">
        <f t="shared" si="202"/>
        <v>16.62</v>
      </c>
      <c r="R595" s="2">
        <f t="shared" si="203"/>
        <v>14.145</v>
      </c>
      <c r="S595" s="16">
        <f t="shared" si="217"/>
        <v>1</v>
      </c>
      <c r="T595" s="16">
        <f t="shared" si="218"/>
        <v>1</v>
      </c>
      <c r="U595" s="16">
        <f>VLOOKUP(P595,Table!$D$6:$G$15,MATCH(VALUE(T595)&amp;"E",Table!$D$5:$G$5,0),1)*IF(Y595=1,0,1)</f>
        <v>0.85</v>
      </c>
      <c r="V595" s="16">
        <f t="shared" si="219"/>
        <v>0.15000000000000002</v>
      </c>
      <c r="W595" s="16">
        <f t="shared" si="208"/>
        <v>96513.091140489298</v>
      </c>
      <c r="X595" s="16">
        <f t="shared" si="220"/>
        <v>8.982161848539727E-3</v>
      </c>
      <c r="Y595" s="16">
        <f t="shared" si="209"/>
        <v>0</v>
      </c>
      <c r="Z595" s="16">
        <f t="shared" si="221"/>
        <v>0</v>
      </c>
      <c r="AA595" s="16">
        <f t="shared" si="206"/>
        <v>0</v>
      </c>
      <c r="AB595" s="2">
        <f t="shared" si="210"/>
        <v>103087.61993316324</v>
      </c>
      <c r="AE595" s="16" t="str">
        <f t="shared" si="207"/>
        <v/>
      </c>
      <c r="AG595" s="16">
        <f t="shared" si="213"/>
        <v>55.458226662832985</v>
      </c>
      <c r="AH595" s="24">
        <f t="shared" si="211"/>
        <v>57.859539122109808</v>
      </c>
      <c r="AL595" s="2">
        <f t="shared" si="214"/>
        <v>58.471068427244184</v>
      </c>
      <c r="AM595" s="27">
        <f t="shared" si="215"/>
        <v>-1.0458664799246953E-2</v>
      </c>
      <c r="AN595" s="35">
        <v>0</v>
      </c>
      <c r="AP595" s="2" t="str">
        <f t="shared" si="212"/>
        <v/>
      </c>
    </row>
    <row r="596" spans="1:42" x14ac:dyDescent="0.25">
      <c r="A596" s="49">
        <v>38868</v>
      </c>
      <c r="B596" s="47">
        <v>1270.0899999999999</v>
      </c>
      <c r="C596" s="27">
        <f t="shared" si="223"/>
        <v>8.1119480581330894E-3</v>
      </c>
      <c r="D596" s="27">
        <f t="shared" si="224"/>
        <v>1.0935390991046345E-2</v>
      </c>
      <c r="E596" s="5">
        <f t="shared" si="204"/>
        <v>0</v>
      </c>
      <c r="F596" s="44">
        <v>1936.4090000000001</v>
      </c>
      <c r="G596" s="45">
        <v>1936.4090000000001</v>
      </c>
      <c r="H596" s="48">
        <v>1270.0899999999999</v>
      </c>
      <c r="I596" s="42">
        <v>16.440000000000001</v>
      </c>
      <c r="J596" s="16">
        <f t="shared" si="222"/>
        <v>0.16440000000000002</v>
      </c>
      <c r="K596" s="16">
        <f t="shared" si="205"/>
        <v>4.2575463613763659E-2</v>
      </c>
      <c r="L596" s="51">
        <f>VLOOKUP(A596,LIBOR!$A$3:B2691,2,1)</f>
        <v>5.1212499999999999</v>
      </c>
      <c r="M596">
        <v>93311.2</v>
      </c>
      <c r="N596" s="2">
        <v>91459.1</v>
      </c>
      <c r="O596" s="16">
        <f t="shared" si="201"/>
        <v>6.5273845317859313E-5</v>
      </c>
      <c r="P596" s="16">
        <f t="shared" si="216"/>
        <v>0.12182453638623636</v>
      </c>
      <c r="Q596" s="2">
        <f t="shared" si="202"/>
        <v>16.808</v>
      </c>
      <c r="R596" s="2">
        <f t="shared" si="203"/>
        <v>14.450999999999999</v>
      </c>
      <c r="S596" s="16">
        <f t="shared" si="217"/>
        <v>1</v>
      </c>
      <c r="T596" s="16">
        <f t="shared" si="218"/>
        <v>1</v>
      </c>
      <c r="U596" s="16">
        <f>VLOOKUP(P596,Table!$D$6:$G$15,MATCH(VALUE(T596)&amp;"E",Table!$D$5:$G$5,0),1)*IF(Y596=1,0,1)</f>
        <v>0.85</v>
      </c>
      <c r="V596" s="16">
        <f t="shared" si="219"/>
        <v>0.15000000000000002</v>
      </c>
      <c r="W596" s="16">
        <f t="shared" si="208"/>
        <v>96879.701633746823</v>
      </c>
      <c r="X596" s="16">
        <f t="shared" si="220"/>
        <v>6.7305933753711855E-3</v>
      </c>
      <c r="Y596" s="16">
        <f t="shared" si="209"/>
        <v>0</v>
      </c>
      <c r="Z596" s="16">
        <f t="shared" si="221"/>
        <v>0</v>
      </c>
      <c r="AA596" s="16">
        <f t="shared" si="206"/>
        <v>0</v>
      </c>
      <c r="AB596" s="2">
        <f t="shared" si="210"/>
        <v>103515.21211597652</v>
      </c>
      <c r="AE596" s="16" t="str">
        <f t="shared" si="207"/>
        <v/>
      </c>
      <c r="AG596" s="16">
        <f t="shared" si="213"/>
        <v>55.688259175069561</v>
      </c>
      <c r="AH596" s="24">
        <f t="shared" si="211"/>
        <v>58.098019743255819</v>
      </c>
      <c r="AL596" s="2">
        <f t="shared" si="214"/>
        <v>58.471068427244184</v>
      </c>
      <c r="AM596" s="27">
        <f t="shared" si="215"/>
        <v>-6.3800558810132024E-3</v>
      </c>
      <c r="AN596" s="35">
        <v>0</v>
      </c>
      <c r="AP596" s="2" t="str">
        <f t="shared" si="212"/>
        <v/>
      </c>
    </row>
    <row r="597" spans="1:42" x14ac:dyDescent="0.25">
      <c r="A597" s="49">
        <v>38869</v>
      </c>
      <c r="B597" s="47">
        <v>1285.71</v>
      </c>
      <c r="C597" s="27">
        <f t="shared" si="223"/>
        <v>1.2298341062444429E-2</v>
      </c>
      <c r="D597" s="27">
        <f t="shared" si="224"/>
        <v>2.1650068458654026E-2</v>
      </c>
      <c r="E597" s="5">
        <f t="shared" si="204"/>
        <v>0</v>
      </c>
      <c r="F597" s="44">
        <v>1960.2840000000001</v>
      </c>
      <c r="G597" s="45">
        <v>1960.2840000000001</v>
      </c>
      <c r="H597" s="48">
        <v>1285.71</v>
      </c>
      <c r="I597" s="42">
        <v>14.52</v>
      </c>
      <c r="J597" s="16">
        <f t="shared" si="222"/>
        <v>0.1452</v>
      </c>
      <c r="K597" s="16">
        <f t="shared" si="205"/>
        <v>2.0365653154225338E-2</v>
      </c>
      <c r="L597" s="51">
        <f>VLOOKUP(A597,LIBOR!$A$3:B2692,2,1)</f>
        <v>5.0762499999999999</v>
      </c>
      <c r="M597">
        <v>89389.47</v>
      </c>
      <c r="N597" s="2">
        <v>87603.14</v>
      </c>
      <c r="O597" s="16">
        <f t="shared" si="201"/>
        <v>1.4940981684050911E-4</v>
      </c>
      <c r="P597" s="16">
        <f t="shared" si="216"/>
        <v>0.12483434684577466</v>
      </c>
      <c r="Q597" s="2">
        <f t="shared" si="202"/>
        <v>16.443999999999999</v>
      </c>
      <c r="R597" s="2">
        <f t="shared" si="203"/>
        <v>14.673499999999999</v>
      </c>
      <c r="S597" s="16">
        <f t="shared" si="217"/>
        <v>1</v>
      </c>
      <c r="T597" s="16">
        <f t="shared" si="218"/>
        <v>1</v>
      </c>
      <c r="U597" s="16">
        <f>VLOOKUP(P597,Table!$D$6:$G$15,MATCH(VALUE(T597)&amp;"E",Table!$D$5:$G$5,0),1)*IF(Y597=1,0,1)</f>
        <v>0.85</v>
      </c>
      <c r="V597" s="16">
        <f t="shared" si="219"/>
        <v>0.15000000000000002</v>
      </c>
      <c r="W597" s="16">
        <f t="shared" si="208"/>
        <v>97279.768025599435</v>
      </c>
      <c r="X597" s="16">
        <f t="shared" si="220"/>
        <v>1.5456102593998544E-2</v>
      </c>
      <c r="Y597" s="16">
        <f t="shared" si="209"/>
        <v>0</v>
      </c>
      <c r="Z597" s="16">
        <f t="shared" si="221"/>
        <v>0</v>
      </c>
      <c r="AA597" s="16">
        <f t="shared" si="206"/>
        <v>0</v>
      </c>
      <c r="AB597" s="2">
        <f t="shared" si="210"/>
        <v>103947.47295572197</v>
      </c>
      <c r="AE597" s="16" t="str">
        <f t="shared" si="207"/>
        <v/>
      </c>
      <c r="AG597" s="16">
        <f t="shared" si="213"/>
        <v>55.920803292817276</v>
      </c>
      <c r="AH597" s="24">
        <f t="shared" si="211"/>
        <v>58.339108131473729</v>
      </c>
      <c r="AL597" s="2">
        <f t="shared" si="214"/>
        <v>58.471068427244184</v>
      </c>
      <c r="AM597" s="27">
        <f t="shared" si="215"/>
        <v>-2.2568476910020951E-3</v>
      </c>
      <c r="AN597" s="35">
        <v>0</v>
      </c>
      <c r="AP597" s="2" t="str">
        <f t="shared" si="212"/>
        <v/>
      </c>
    </row>
    <row r="598" spans="1:42" x14ac:dyDescent="0.25">
      <c r="A598" s="49">
        <v>38870</v>
      </c>
      <c r="B598" s="47">
        <v>1288.22</v>
      </c>
      <c r="C598" s="27">
        <f t="shared" si="223"/>
        <v>1.9522287296513952E-3</v>
      </c>
      <c r="D598" s="27">
        <f t="shared" si="224"/>
        <v>1.2232250230249653E-2</v>
      </c>
      <c r="E598" s="5">
        <f t="shared" si="204"/>
        <v>0</v>
      </c>
      <c r="F598" s="44">
        <v>1964.107</v>
      </c>
      <c r="G598" s="45">
        <v>1964.107</v>
      </c>
      <c r="H598" s="48">
        <v>1288.22</v>
      </c>
      <c r="I598" s="42">
        <v>14.32</v>
      </c>
      <c r="J598" s="16">
        <f t="shared" si="222"/>
        <v>0.14319999999999999</v>
      </c>
      <c r="K598" s="16">
        <f t="shared" si="205"/>
        <v>1.2439437469638798E-2</v>
      </c>
      <c r="L598" s="51">
        <f>VLOOKUP(A598,LIBOR!$A$3:B2693,2,1)</f>
        <v>5.0449999999999999</v>
      </c>
      <c r="M598">
        <v>87134.37</v>
      </c>
      <c r="N598" s="2">
        <v>85381.55</v>
      </c>
      <c r="O598" s="16">
        <f t="shared" si="201"/>
        <v>3.8037699757724444E-6</v>
      </c>
      <c r="P598" s="16">
        <f t="shared" si="216"/>
        <v>0.1307605625303612</v>
      </c>
      <c r="Q598" s="2">
        <f t="shared" si="202"/>
        <v>15.875999999999999</v>
      </c>
      <c r="R598" s="2">
        <f t="shared" si="203"/>
        <v>14.8</v>
      </c>
      <c r="S598" s="16">
        <f t="shared" si="217"/>
        <v>1</v>
      </c>
      <c r="T598" s="16">
        <f t="shared" si="218"/>
        <v>1</v>
      </c>
      <c r="U598" s="16">
        <f>VLOOKUP(P598,Table!$D$6:$G$15,MATCH(VALUE(T598)&amp;"E",Table!$D$5:$G$5,0),1)*IF(Y598=1,0,1)</f>
        <v>0.85</v>
      </c>
      <c r="V598" s="16">
        <f t="shared" si="219"/>
        <v>0.15000000000000002</v>
      </c>
      <c r="W598" s="16">
        <f t="shared" si="208"/>
        <v>97071.145561519894</v>
      </c>
      <c r="X598" s="16">
        <f t="shared" si="220"/>
        <v>1.5271204319947662E-2</v>
      </c>
      <c r="Y598" s="16">
        <f t="shared" si="209"/>
        <v>0</v>
      </c>
      <c r="Z598" s="16">
        <f t="shared" si="221"/>
        <v>0</v>
      </c>
      <c r="AA598" s="16">
        <f t="shared" si="206"/>
        <v>0</v>
      </c>
      <c r="AB598" s="2">
        <f t="shared" si="210"/>
        <v>103726.43103752272</v>
      </c>
      <c r="AE598" s="16" t="str">
        <f t="shared" si="207"/>
        <v/>
      </c>
      <c r="AG598" s="16">
        <f t="shared" si="213"/>
        <v>55.801888986623872</v>
      </c>
      <c r="AH598" s="24">
        <f t="shared" si="211"/>
        <v>58.213536169213455</v>
      </c>
      <c r="AL598" s="2">
        <f t="shared" si="214"/>
        <v>58.471068427244184</v>
      </c>
      <c r="AM598" s="27">
        <f t="shared" si="215"/>
        <v>-4.4044390663252608E-3</v>
      </c>
      <c r="AN598" s="35">
        <v>0</v>
      </c>
      <c r="AP598" s="2" t="str">
        <f t="shared" si="212"/>
        <v/>
      </c>
    </row>
    <row r="599" spans="1:42" x14ac:dyDescent="0.25">
      <c r="A599" s="49">
        <v>38873</v>
      </c>
      <c r="B599" s="47">
        <v>1265.29</v>
      </c>
      <c r="C599" s="27">
        <f t="shared" si="223"/>
        <v>-1.7799754700284165E-2</v>
      </c>
      <c r="D599" s="27">
        <f t="shared" si="224"/>
        <v>-1.128681815239263E-2</v>
      </c>
      <c r="E599" s="5">
        <f t="shared" si="204"/>
        <v>0</v>
      </c>
      <c r="F599" s="44">
        <v>1929.2339999999999</v>
      </c>
      <c r="G599" s="45">
        <v>1929.2339999999999</v>
      </c>
      <c r="H599" s="48">
        <v>1265.29</v>
      </c>
      <c r="I599" s="42">
        <v>16.649999999999999</v>
      </c>
      <c r="J599" s="16">
        <f t="shared" si="222"/>
        <v>0.16649999999999998</v>
      </c>
      <c r="K599" s="16">
        <f t="shared" si="205"/>
        <v>3.7224925894916605E-2</v>
      </c>
      <c r="L599" s="51">
        <f>VLOOKUP(A599,LIBOR!$A$3:B2694,2,1)</f>
        <v>5.0449999999999999</v>
      </c>
      <c r="M599">
        <v>92301.31</v>
      </c>
      <c r="N599" s="2">
        <v>90410.76</v>
      </c>
      <c r="O599" s="16">
        <f t="shared" si="201"/>
        <v>3.2256431670155589E-4</v>
      </c>
      <c r="P599" s="16">
        <f t="shared" si="216"/>
        <v>0.12927507410508338</v>
      </c>
      <c r="Q599" s="2">
        <f t="shared" si="202"/>
        <v>15.639999999999997</v>
      </c>
      <c r="R599" s="2">
        <f t="shared" si="203"/>
        <v>14.922999999999998</v>
      </c>
      <c r="S599" s="16">
        <f t="shared" si="217"/>
        <v>1</v>
      </c>
      <c r="T599" s="16">
        <f t="shared" si="218"/>
        <v>1</v>
      </c>
      <c r="U599" s="16">
        <f>VLOOKUP(P599,Table!$D$6:$G$15,MATCH(VALUE(T599)&amp;"E",Table!$D$5:$G$5,0),1)*IF(Y599=1,0,1)</f>
        <v>0.85</v>
      </c>
      <c r="V599" s="16">
        <f t="shared" si="219"/>
        <v>0.15000000000000002</v>
      </c>
      <c r="W599" s="16">
        <f t="shared" si="208"/>
        <v>96460.143306851256</v>
      </c>
      <c r="X599" s="16">
        <f t="shared" si="220"/>
        <v>6.8302724303952456E-3</v>
      </c>
      <c r="Y599" s="16">
        <f t="shared" si="209"/>
        <v>0</v>
      </c>
      <c r="Z599" s="16">
        <f t="shared" si="221"/>
        <v>0</v>
      </c>
      <c r="AA599" s="16">
        <f t="shared" si="206"/>
        <v>0</v>
      </c>
      <c r="AB599" s="2">
        <f t="shared" si="210"/>
        <v>103083.62881609774</v>
      </c>
      <c r="AE599" s="16" t="str">
        <f t="shared" si="207"/>
        <v/>
      </c>
      <c r="AG599" s="16">
        <f t="shared" si="213"/>
        <v>55.456079554625425</v>
      </c>
      <c r="AH599" s="24">
        <f t="shared" si="211"/>
        <v>57.848264383679847</v>
      </c>
      <c r="AL599" s="2">
        <f t="shared" si="214"/>
        <v>58.471068427244184</v>
      </c>
      <c r="AM599" s="27">
        <f t="shared" si="215"/>
        <v>-1.0651490734076341E-2</v>
      </c>
      <c r="AN599" s="35">
        <v>0</v>
      </c>
      <c r="AP599" s="2" t="str">
        <f t="shared" si="212"/>
        <v/>
      </c>
    </row>
    <row r="600" spans="1:42" x14ac:dyDescent="0.25">
      <c r="A600" s="49">
        <v>38874</v>
      </c>
      <c r="B600" s="47">
        <v>1263.8499999999999</v>
      </c>
      <c r="C600" s="27">
        <f t="shared" si="223"/>
        <v>-1.1380790174584376E-3</v>
      </c>
      <c r="D600" s="27">
        <f t="shared" si="224"/>
        <v>3.4246841324863109E-3</v>
      </c>
      <c r="E600" s="5">
        <f t="shared" si="204"/>
        <v>0</v>
      </c>
      <c r="F600" s="44">
        <v>1927.1320000000001</v>
      </c>
      <c r="G600" s="45">
        <v>1927.1320000000001</v>
      </c>
      <c r="H600" s="48">
        <v>1263.8499999999999</v>
      </c>
      <c r="I600" s="42">
        <v>17.34</v>
      </c>
      <c r="J600" s="16">
        <f t="shared" si="222"/>
        <v>0.1734</v>
      </c>
      <c r="K600" s="16">
        <f t="shared" si="205"/>
        <v>3.1153322642625964E-2</v>
      </c>
      <c r="L600" s="51">
        <f>VLOOKUP(A600,LIBOR!$A$3:B2695,2,1)</f>
        <v>5.0437500000000002</v>
      </c>
      <c r="M600">
        <v>94447.03</v>
      </c>
      <c r="N600" s="2">
        <v>92500.63</v>
      </c>
      <c r="O600" s="16">
        <f t="shared" si="201"/>
        <v>1.2966994564628503E-6</v>
      </c>
      <c r="P600" s="16">
        <f t="shared" si="216"/>
        <v>0.14224667735737404</v>
      </c>
      <c r="Q600" s="2">
        <f t="shared" si="202"/>
        <v>16.118000000000002</v>
      </c>
      <c r="R600" s="2">
        <f t="shared" si="203"/>
        <v>15.174499999999998</v>
      </c>
      <c r="S600" s="16">
        <f t="shared" si="217"/>
        <v>1</v>
      </c>
      <c r="T600" s="16">
        <f t="shared" si="218"/>
        <v>1</v>
      </c>
      <c r="U600" s="16">
        <f>VLOOKUP(P600,Table!$D$6:$G$15,MATCH(VALUE(T600)&amp;"E",Table!$D$5:$G$5,0),1)*IF(Y600=1,0,1)</f>
        <v>0.85</v>
      </c>
      <c r="V600" s="16">
        <f t="shared" si="219"/>
        <v>0.15000000000000002</v>
      </c>
      <c r="W600" s="16">
        <f t="shared" si="208"/>
        <v>96701.286409519947</v>
      </c>
      <c r="X600" s="16">
        <f t="shared" si="220"/>
        <v>-2.3786693955685223E-4</v>
      </c>
      <c r="Y600" s="16">
        <f t="shared" si="209"/>
        <v>0</v>
      </c>
      <c r="Z600" s="16">
        <f t="shared" si="221"/>
        <v>0</v>
      </c>
      <c r="AA600" s="16">
        <f t="shared" si="206"/>
        <v>0</v>
      </c>
      <c r="AB600" s="2">
        <f t="shared" si="210"/>
        <v>103347.61745785463</v>
      </c>
      <c r="AE600" s="16" t="str">
        <f t="shared" si="207"/>
        <v/>
      </c>
      <c r="AG600" s="16">
        <f t="shared" si="213"/>
        <v>55.598097984582964</v>
      </c>
      <c r="AH600" s="24">
        <f t="shared" si="211"/>
        <v>57.99489950542042</v>
      </c>
      <c r="AL600" s="2">
        <f t="shared" si="214"/>
        <v>58.471068427244184</v>
      </c>
      <c r="AM600" s="27">
        <f t="shared" si="215"/>
        <v>-8.1436671952772599E-3</v>
      </c>
      <c r="AN600" s="35">
        <v>0</v>
      </c>
      <c r="AP600" s="2" t="str">
        <f t="shared" si="212"/>
        <v/>
      </c>
    </row>
    <row r="601" spans="1:42" x14ac:dyDescent="0.25">
      <c r="A601" s="49">
        <v>38875</v>
      </c>
      <c r="B601" s="47">
        <v>1256.1500000000001</v>
      </c>
      <c r="C601" s="27">
        <f t="shared" si="223"/>
        <v>-6.0924951536969196E-3</v>
      </c>
      <c r="D601" s="27">
        <f t="shared" si="224"/>
        <v>-1.0779759079343698E-2</v>
      </c>
      <c r="E601" s="5">
        <f t="shared" si="204"/>
        <v>0</v>
      </c>
      <c r="F601" s="44">
        <v>1915.7739999999999</v>
      </c>
      <c r="G601" s="45">
        <v>1915.7739999999999</v>
      </c>
      <c r="H601" s="48">
        <v>1256.1500000000001</v>
      </c>
      <c r="I601" s="42">
        <v>17.8</v>
      </c>
      <c r="J601" s="16">
        <f t="shared" si="222"/>
        <v>0.17800000000000002</v>
      </c>
      <c r="K601" s="16">
        <f t="shared" si="205"/>
        <v>3.6101614983093083E-2</v>
      </c>
      <c r="L601" s="51">
        <f>VLOOKUP(A601,LIBOR!$A$3:B2696,2,1)</f>
        <v>5.0425000000000004</v>
      </c>
      <c r="M601">
        <v>96928.92</v>
      </c>
      <c r="N601" s="2">
        <v>94919.2</v>
      </c>
      <c r="O601" s="16">
        <f t="shared" ref="O601:O664" si="225">LN(B601/B600)^2</f>
        <v>3.7345911463964927E-5</v>
      </c>
      <c r="P601" s="16">
        <f t="shared" si="216"/>
        <v>0.14189838501690694</v>
      </c>
      <c r="Q601" s="2">
        <f t="shared" si="202"/>
        <v>15.853999999999999</v>
      </c>
      <c r="R601" s="2">
        <f t="shared" si="203"/>
        <v>15.441499999999996</v>
      </c>
      <c r="S601" s="16">
        <f t="shared" si="217"/>
        <v>1</v>
      </c>
      <c r="T601" s="16">
        <f t="shared" si="218"/>
        <v>1</v>
      </c>
      <c r="U601" s="16">
        <f>VLOOKUP(P601,Table!$D$6:$G$15,MATCH(VALUE(T601)&amp;"E",Table!$D$5:$G$5,0),1)*IF(Y601=1,0,1)</f>
        <v>0.85</v>
      </c>
      <c r="V601" s="16">
        <f t="shared" si="219"/>
        <v>0.15000000000000002</v>
      </c>
      <c r="W601" s="16">
        <f t="shared" si="208"/>
        <v>96579.767493471692</v>
      </c>
      <c r="X601" s="16">
        <f t="shared" si="220"/>
        <v>1.9499455131606336E-3</v>
      </c>
      <c r="Y601" s="16">
        <f t="shared" si="209"/>
        <v>0</v>
      </c>
      <c r="Z601" s="16">
        <f t="shared" si="221"/>
        <v>0</v>
      </c>
      <c r="AA601" s="16">
        <f t="shared" si="206"/>
        <v>0</v>
      </c>
      <c r="AB601" s="2">
        <f t="shared" si="210"/>
        <v>103237.2468509262</v>
      </c>
      <c r="AE601" s="16" t="str">
        <f t="shared" si="207"/>
        <v/>
      </c>
      <c r="AG601" s="16">
        <f t="shared" si="213"/>
        <v>55.538721716705986</v>
      </c>
      <c r="AH601" s="24">
        <f t="shared" si="211"/>
        <v>57.931455717068864</v>
      </c>
      <c r="AL601" s="2">
        <f t="shared" si="214"/>
        <v>58.471068427244184</v>
      </c>
      <c r="AM601" s="27">
        <f t="shared" si="215"/>
        <v>-9.228713014655443E-3</v>
      </c>
      <c r="AN601" s="35">
        <v>0</v>
      </c>
      <c r="AP601" s="2" t="str">
        <f t="shared" si="212"/>
        <v/>
      </c>
    </row>
    <row r="602" spans="1:42" x14ac:dyDescent="0.25">
      <c r="A602" s="49">
        <v>38876</v>
      </c>
      <c r="B602" s="47">
        <v>1257.93</v>
      </c>
      <c r="C602" s="27">
        <f t="shared" si="223"/>
        <v>1.4170282211518614E-3</v>
      </c>
      <c r="D602" s="27">
        <f t="shared" si="224"/>
        <v>-2.1661071920636266E-2</v>
      </c>
      <c r="E602" s="5">
        <f t="shared" si="204"/>
        <v>0</v>
      </c>
      <c r="F602" s="44">
        <v>1918.5920000000001</v>
      </c>
      <c r="G602" s="45">
        <v>1918.5920000000001</v>
      </c>
      <c r="H602" s="48">
        <v>1257.93</v>
      </c>
      <c r="I602" s="42">
        <v>18.350000000000001</v>
      </c>
      <c r="J602" s="16">
        <f t="shared" si="222"/>
        <v>0.18350000000000002</v>
      </c>
      <c r="K602" s="16">
        <f t="shared" si="205"/>
        <v>4.4355427094388861E-2</v>
      </c>
      <c r="L602" s="51">
        <f>VLOOKUP(A602,LIBOR!$A$3:B2697,2,1)</f>
        <v>5.0493800000000002</v>
      </c>
      <c r="M602">
        <v>100016.69</v>
      </c>
      <c r="N602" s="2">
        <v>97930.45</v>
      </c>
      <c r="O602" s="16">
        <f t="shared" si="225"/>
        <v>2.0051273220190835E-6</v>
      </c>
      <c r="P602" s="16">
        <f t="shared" si="216"/>
        <v>0.13914457290561116</v>
      </c>
      <c r="Q602" s="2">
        <f t="shared" si="202"/>
        <v>16.125999999999998</v>
      </c>
      <c r="R602" s="2">
        <f t="shared" si="203"/>
        <v>15.731999999999996</v>
      </c>
      <c r="S602" s="16">
        <f t="shared" si="217"/>
        <v>1</v>
      </c>
      <c r="T602" s="16">
        <f t="shared" si="218"/>
        <v>1</v>
      </c>
      <c r="U602" s="16">
        <f>VLOOKUP(P602,Table!$D$6:$G$15,MATCH(VALUE(T602)&amp;"E",Table!$D$5:$G$5,0),1)*IF(Y602=1,0,1)</f>
        <v>0.85</v>
      </c>
      <c r="V602" s="16">
        <f t="shared" si="219"/>
        <v>0.15000000000000002</v>
      </c>
      <c r="W602" s="16">
        <f t="shared" si="208"/>
        <v>97155.684875040199</v>
      </c>
      <c r="X602" s="16">
        <f t="shared" si="220"/>
        <v>-3.0959440957923912E-3</v>
      </c>
      <c r="Y602" s="16">
        <f t="shared" si="209"/>
        <v>0</v>
      </c>
      <c r="Z602" s="16">
        <f t="shared" si="221"/>
        <v>0</v>
      </c>
      <c r="AA602" s="16">
        <f t="shared" si="206"/>
        <v>0</v>
      </c>
      <c r="AB602" s="2">
        <f t="shared" si="210"/>
        <v>103859.63403097195</v>
      </c>
      <c r="AE602" s="16" t="str">
        <f t="shared" si="207"/>
        <v/>
      </c>
      <c r="AG602" s="16">
        <f t="shared" si="213"/>
        <v>55.873548433293266</v>
      </c>
      <c r="AH602" s="24">
        <f t="shared" si="211"/>
        <v>58.279190632305543</v>
      </c>
      <c r="AL602" s="2">
        <f t="shared" si="214"/>
        <v>58.471068427244184</v>
      </c>
      <c r="AM602" s="27">
        <f t="shared" si="215"/>
        <v>-3.2815852369346699E-3</v>
      </c>
      <c r="AN602" s="35">
        <v>0</v>
      </c>
      <c r="AP602" s="2" t="str">
        <f t="shared" si="212"/>
        <v/>
      </c>
    </row>
    <row r="603" spans="1:42" x14ac:dyDescent="0.25">
      <c r="A603" s="49">
        <v>38877</v>
      </c>
      <c r="B603" s="47">
        <v>1252.3</v>
      </c>
      <c r="C603" s="27">
        <f t="shared" si="223"/>
        <v>-4.4756067507731867E-3</v>
      </c>
      <c r="D603" s="27">
        <f t="shared" si="224"/>
        <v>-2.8088907401060847E-2</v>
      </c>
      <c r="E603" s="5">
        <f t="shared" si="204"/>
        <v>0</v>
      </c>
      <c r="F603" s="44">
        <v>1910.0060000000001</v>
      </c>
      <c r="G603" s="45">
        <v>1910.0060000000001</v>
      </c>
      <c r="H603" s="48">
        <v>1252.3</v>
      </c>
      <c r="I603" s="42">
        <v>18.12</v>
      </c>
      <c r="J603" s="16">
        <f t="shared" si="222"/>
        <v>0.1812</v>
      </c>
      <c r="K603" s="16">
        <f t="shared" si="205"/>
        <v>4.2001264848916198E-2</v>
      </c>
      <c r="L603" s="51">
        <f>VLOOKUP(A603,LIBOR!$A$3:B2698,2,1)</f>
        <v>5.0481299999999996</v>
      </c>
      <c r="M603">
        <v>101050.63</v>
      </c>
      <c r="N603" s="2">
        <v>98929.94</v>
      </c>
      <c r="O603" s="16">
        <f t="shared" si="225"/>
        <v>2.012107622498565E-5</v>
      </c>
      <c r="P603" s="16">
        <f t="shared" si="216"/>
        <v>0.1391987351510838</v>
      </c>
      <c r="Q603" s="2">
        <f t="shared" si="202"/>
        <v>16.892000000000003</v>
      </c>
      <c r="R603" s="2">
        <f t="shared" si="203"/>
        <v>16.060499999999998</v>
      </c>
      <c r="S603" s="16">
        <f t="shared" si="217"/>
        <v>1</v>
      </c>
      <c r="T603" s="16">
        <f t="shared" si="218"/>
        <v>1</v>
      </c>
      <c r="U603" s="16">
        <f>VLOOKUP(P603,Table!$D$6:$G$15,MATCH(VALUE(T603)&amp;"E",Table!$D$5:$G$5,0),1)*IF(Y603=1,0,1)</f>
        <v>0.85</v>
      </c>
      <c r="V603" s="16">
        <f t="shared" si="219"/>
        <v>0.15000000000000002</v>
      </c>
      <c r="W603" s="16">
        <f t="shared" si="208"/>
        <v>96934.816229837539</v>
      </c>
      <c r="X603" s="16">
        <f t="shared" si="220"/>
        <v>-1.275528849190799E-3</v>
      </c>
      <c r="Y603" s="16">
        <f t="shared" si="209"/>
        <v>0</v>
      </c>
      <c r="Z603" s="16">
        <f t="shared" si="221"/>
        <v>0</v>
      </c>
      <c r="AA603" s="16">
        <f t="shared" si="206"/>
        <v>0</v>
      </c>
      <c r="AB603" s="2">
        <f t="shared" si="210"/>
        <v>103625.61417299446</v>
      </c>
      <c r="AE603" s="16" t="str">
        <f t="shared" si="207"/>
        <v/>
      </c>
      <c r="AG603" s="16">
        <f t="shared" si="213"/>
        <v>55.747652362206033</v>
      </c>
      <c r="AH603" s="24">
        <f t="shared" si="211"/>
        <v>58.146360653252358</v>
      </c>
      <c r="AL603" s="2">
        <f t="shared" si="214"/>
        <v>58.471068427244184</v>
      </c>
      <c r="AM603" s="27">
        <f t="shared" si="215"/>
        <v>-5.5533066647458496E-3</v>
      </c>
      <c r="AN603" s="35">
        <v>0</v>
      </c>
      <c r="AP603" s="2" t="str">
        <f t="shared" si="212"/>
        <v/>
      </c>
    </row>
    <row r="604" spans="1:42" x14ac:dyDescent="0.25">
      <c r="A604" s="49">
        <v>38880</v>
      </c>
      <c r="B604" s="47">
        <v>1237.44</v>
      </c>
      <c r="C604" s="27">
        <f t="shared" si="223"/>
        <v>-1.1866166254092425E-2</v>
      </c>
      <c r="D604" s="27">
        <f t="shared" si="224"/>
        <v>-2.2155318954869108E-2</v>
      </c>
      <c r="E604" s="5">
        <f t="shared" si="204"/>
        <v>0</v>
      </c>
      <c r="F604" s="44">
        <v>1885.809</v>
      </c>
      <c r="G604" s="45">
        <v>1885.809</v>
      </c>
      <c r="H604" s="48">
        <v>1237.44</v>
      </c>
      <c r="I604" s="42">
        <v>20.96</v>
      </c>
      <c r="J604" s="16">
        <f t="shared" si="222"/>
        <v>0.20960000000000001</v>
      </c>
      <c r="K604" s="16">
        <f t="shared" si="205"/>
        <v>6.9581207753992541E-2</v>
      </c>
      <c r="L604" s="51">
        <f>VLOOKUP(A604,LIBOR!$A$3:B2699,2,1)</f>
        <v>5.0512499999999996</v>
      </c>
      <c r="M604">
        <v>104728.7</v>
      </c>
      <c r="N604" s="2">
        <v>102491.75</v>
      </c>
      <c r="O604" s="16">
        <f t="shared" si="225"/>
        <v>1.4249510011747521E-4</v>
      </c>
      <c r="P604" s="16">
        <f t="shared" si="216"/>
        <v>0.14001879224600747</v>
      </c>
      <c r="Q604" s="2">
        <f t="shared" ref="Q604:Q667" si="226">SUM($I599:$I603)/5</f>
        <v>17.651999999999997</v>
      </c>
      <c r="R604" s="2">
        <f t="shared" ref="R604:R667" si="227">SUM($I584:$I603)/20</f>
        <v>16.342000000000002</v>
      </c>
      <c r="S604" s="16">
        <f t="shared" si="217"/>
        <v>1</v>
      </c>
      <c r="T604" s="16">
        <f t="shared" si="218"/>
        <v>1</v>
      </c>
      <c r="U604" s="16">
        <f>VLOOKUP(P604,Table!$D$6:$G$15,MATCH(VALUE(T604)&amp;"E",Table!$D$5:$G$5,0),1)*IF(Y604=1,0,1)</f>
        <v>0.85</v>
      </c>
      <c r="V604" s="16">
        <f t="shared" si="219"/>
        <v>0.15000000000000002</v>
      </c>
      <c r="W604" s="16">
        <f t="shared" si="208"/>
        <v>96480.605108262025</v>
      </c>
      <c r="X604" s="16">
        <f t="shared" si="220"/>
        <v>-1.4044269375182994E-3</v>
      </c>
      <c r="Y604" s="16">
        <f t="shared" si="209"/>
        <v>0</v>
      </c>
      <c r="Z604" s="16">
        <f t="shared" si="221"/>
        <v>0</v>
      </c>
      <c r="AA604" s="16">
        <f t="shared" si="206"/>
        <v>0</v>
      </c>
      <c r="AB604" s="2">
        <f t="shared" si="210"/>
        <v>103075.51539258624</v>
      </c>
      <c r="AE604" s="16" t="str">
        <f t="shared" si="207"/>
        <v/>
      </c>
      <c r="AG604" s="16">
        <f t="shared" si="213"/>
        <v>55.451714762030505</v>
      </c>
      <c r="AH604" s="24">
        <f t="shared" si="211"/>
        <v>57.833173482993963</v>
      </c>
      <c r="AL604" s="2">
        <f t="shared" si="214"/>
        <v>58.471068427244184</v>
      </c>
      <c r="AM604" s="27">
        <f t="shared" si="215"/>
        <v>-1.090958248939744E-2</v>
      </c>
      <c r="AN604" s="35">
        <v>0</v>
      </c>
      <c r="AP604" s="2" t="str">
        <f t="shared" si="212"/>
        <v/>
      </c>
    </row>
    <row r="605" spans="1:42" x14ac:dyDescent="0.25">
      <c r="A605" s="49">
        <v>38881</v>
      </c>
      <c r="B605" s="47">
        <v>1223.69</v>
      </c>
      <c r="C605" s="27">
        <f t="shared" si="223"/>
        <v>-1.1111649857770911E-2</v>
      </c>
      <c r="D605" s="27">
        <f t="shared" si="224"/>
        <v>-3.2128889795181581E-2</v>
      </c>
      <c r="E605" s="5">
        <f t="shared" si="204"/>
        <v>0</v>
      </c>
      <c r="F605" s="44">
        <v>1866.9179999999999</v>
      </c>
      <c r="G605" s="45">
        <v>1866.9179999999999</v>
      </c>
      <c r="H605" s="48">
        <v>1223.69</v>
      </c>
      <c r="I605" s="42">
        <v>23.81</v>
      </c>
      <c r="J605" s="16">
        <f t="shared" si="222"/>
        <v>0.23809999999999998</v>
      </c>
      <c r="K605" s="16">
        <f t="shared" si="205"/>
        <v>9.2486773394917648E-2</v>
      </c>
      <c r="L605" s="51">
        <f>VLOOKUP(A605,LIBOR!$A$3:B2700,2,1)</f>
        <v>5.0575000000000001</v>
      </c>
      <c r="M605">
        <v>113499.68</v>
      </c>
      <c r="N605" s="2">
        <v>111061.63</v>
      </c>
      <c r="O605" s="16">
        <f t="shared" si="225"/>
        <v>1.2485482098436565E-4</v>
      </c>
      <c r="P605" s="16">
        <f t="shared" si="216"/>
        <v>0.14561322660508233</v>
      </c>
      <c r="Q605" s="2">
        <f t="shared" si="226"/>
        <v>18.513999999999999</v>
      </c>
      <c r="R605" s="2">
        <f t="shared" si="227"/>
        <v>16.680500000000002</v>
      </c>
      <c r="S605" s="16">
        <f t="shared" si="217"/>
        <v>1</v>
      </c>
      <c r="T605" s="16">
        <f t="shared" si="218"/>
        <v>1</v>
      </c>
      <c r="U605" s="16">
        <f>VLOOKUP(P605,Table!$D$6:$G$15,MATCH(VALUE(T605)&amp;"E",Table!$D$5:$G$5,0),1)*IF(Y605=1,0,1)</f>
        <v>0.85</v>
      </c>
      <c r="V605" s="16">
        <f t="shared" si="219"/>
        <v>0.15000000000000002</v>
      </c>
      <c r="W605" s="16">
        <f t="shared" si="208"/>
        <v>96779.443645150706</v>
      </c>
      <c r="X605" s="16">
        <f t="shared" si="220"/>
        <v>2.1212700613215674E-4</v>
      </c>
      <c r="Y605" s="16">
        <f t="shared" si="209"/>
        <v>0</v>
      </c>
      <c r="Z605" s="16">
        <f t="shared" si="221"/>
        <v>0</v>
      </c>
      <c r="AA605" s="16">
        <f t="shared" si="206"/>
        <v>0</v>
      </c>
      <c r="AB605" s="2">
        <f t="shared" si="210"/>
        <v>103492.72350534517</v>
      </c>
      <c r="AE605" s="16" t="str">
        <f t="shared" si="207"/>
        <v/>
      </c>
      <c r="AG605" s="16">
        <f t="shared" si="213"/>
        <v>55.676160937991874</v>
      </c>
      <c r="AH605" s="24">
        <f t="shared" si="211"/>
        <v>58.065747503727941</v>
      </c>
      <c r="AL605" s="2">
        <f t="shared" si="214"/>
        <v>58.471068427244184</v>
      </c>
      <c r="AM605" s="27">
        <f t="shared" si="215"/>
        <v>-6.9319910584597633E-3</v>
      </c>
      <c r="AN605" s="35">
        <v>0</v>
      </c>
      <c r="AP605" s="2" t="str">
        <f t="shared" si="212"/>
        <v/>
      </c>
    </row>
    <row r="606" spans="1:42" x14ac:dyDescent="0.25">
      <c r="A606" s="49">
        <v>38882</v>
      </c>
      <c r="B606" s="47">
        <v>1230.04</v>
      </c>
      <c r="C606" s="27">
        <f t="shared" si="223"/>
        <v>5.1892227606664676E-3</v>
      </c>
      <c r="D606" s="27">
        <f t="shared" si="224"/>
        <v>-2.0847171880818194E-2</v>
      </c>
      <c r="E606" s="5">
        <f t="shared" si="204"/>
        <v>0</v>
      </c>
      <c r="F606" s="44">
        <v>1876.6690000000001</v>
      </c>
      <c r="G606" s="45">
        <v>1876.6690000000001</v>
      </c>
      <c r="H606" s="48">
        <v>1230.04</v>
      </c>
      <c r="I606" s="42">
        <v>21.46</v>
      </c>
      <c r="J606" s="16">
        <f t="shared" si="222"/>
        <v>0.21460000000000001</v>
      </c>
      <c r="K606" s="16">
        <f t="shared" si="205"/>
        <v>7.0610737965377757E-2</v>
      </c>
      <c r="L606" s="51">
        <f>VLOOKUP(A606,LIBOR!$A$3:B2701,2,1)</f>
        <v>5.0549999999999997</v>
      </c>
      <c r="M606">
        <v>115727.98</v>
      </c>
      <c r="N606" s="2">
        <v>113227.16</v>
      </c>
      <c r="O606" s="16">
        <f t="shared" si="225"/>
        <v>2.6788958870298065E-5</v>
      </c>
      <c r="P606" s="16">
        <f t="shared" si="216"/>
        <v>0.14398926203462226</v>
      </c>
      <c r="Q606" s="2">
        <f t="shared" si="226"/>
        <v>19.808000000000003</v>
      </c>
      <c r="R606" s="2">
        <f t="shared" si="227"/>
        <v>17.192500000000003</v>
      </c>
      <c r="S606" s="16">
        <f t="shared" si="217"/>
        <v>1</v>
      </c>
      <c r="T606" s="16">
        <f t="shared" si="218"/>
        <v>1</v>
      </c>
      <c r="U606" s="16">
        <f>VLOOKUP(P606,Table!$D$6:$G$15,MATCH(VALUE(T606)&amp;"E",Table!$D$5:$G$5,0),1)*IF(Y606=1,0,1)</f>
        <v>0.85</v>
      </c>
      <c r="V606" s="16">
        <f t="shared" si="219"/>
        <v>0.15000000000000002</v>
      </c>
      <c r="W606" s="16">
        <f t="shared" si="208"/>
        <v>97489.379641685548</v>
      </c>
      <c r="X606" s="16">
        <f t="shared" si="220"/>
        <v>8.0823367023041826E-4</v>
      </c>
      <c r="Y606" s="16">
        <f t="shared" si="209"/>
        <v>0</v>
      </c>
      <c r="Z606" s="16">
        <f t="shared" si="221"/>
        <v>0</v>
      </c>
      <c r="AA606" s="16">
        <f t="shared" si="206"/>
        <v>0</v>
      </c>
      <c r="AB606" s="2">
        <f t="shared" si="210"/>
        <v>104256.96427100802</v>
      </c>
      <c r="AE606" s="16" t="str">
        <f t="shared" si="207"/>
        <v/>
      </c>
      <c r="AG606" s="16">
        <f t="shared" si="213"/>
        <v>56.087300875402271</v>
      </c>
      <c r="AH606" s="24">
        <f t="shared" si="211"/>
        <v>58.493010853790587</v>
      </c>
      <c r="AL606" s="2">
        <f t="shared" si="214"/>
        <v>58.493010853790587</v>
      </c>
      <c r="AM606" s="27">
        <f t="shared" si="215"/>
        <v>0</v>
      </c>
      <c r="AN606" s="35">
        <v>0</v>
      </c>
      <c r="AP606" s="2" t="str">
        <f t="shared" si="212"/>
        <v/>
      </c>
    </row>
    <row r="607" spans="1:42" x14ac:dyDescent="0.25">
      <c r="A607" s="49">
        <v>38883</v>
      </c>
      <c r="B607" s="47">
        <v>1256.1600000000001</v>
      </c>
      <c r="C607" s="27">
        <f t="shared" si="223"/>
        <v>2.1235081785958343E-2</v>
      </c>
      <c r="D607" s="27">
        <f t="shared" si="224"/>
        <v>-1.0291183160117123E-3</v>
      </c>
      <c r="E607" s="5">
        <f t="shared" si="204"/>
        <v>0</v>
      </c>
      <c r="F607" s="44">
        <v>1916.5640000000001</v>
      </c>
      <c r="G607" s="45">
        <v>1916.5640000000001</v>
      </c>
      <c r="H607" s="48">
        <v>1256.1600000000001</v>
      </c>
      <c r="I607" s="42">
        <v>15.9</v>
      </c>
      <c r="J607" s="16">
        <f t="shared" si="222"/>
        <v>0.159</v>
      </c>
      <c r="K607" s="16">
        <f t="shared" si="205"/>
        <v>1.9086114635537249E-2</v>
      </c>
      <c r="L607" s="51">
        <f>VLOOKUP(A607,LIBOR!$A$3:B2702,2,1)</f>
        <v>5.1037499999999998</v>
      </c>
      <c r="M607">
        <v>96820.31</v>
      </c>
      <c r="N607" s="2">
        <v>94712.88</v>
      </c>
      <c r="O607" s="16">
        <f t="shared" si="225"/>
        <v>4.4153605285565141E-4</v>
      </c>
      <c r="P607" s="16">
        <f t="shared" si="216"/>
        <v>0.13991388536446275</v>
      </c>
      <c r="Q607" s="2">
        <f t="shared" si="226"/>
        <v>20.54</v>
      </c>
      <c r="R607" s="2">
        <f t="shared" si="227"/>
        <v>17.597999999999999</v>
      </c>
      <c r="S607" s="16">
        <f t="shared" si="217"/>
        <v>1</v>
      </c>
      <c r="T607" s="16">
        <f t="shared" si="218"/>
        <v>1</v>
      </c>
      <c r="U607" s="16">
        <f>VLOOKUP(P607,Table!$D$6:$G$15,MATCH(VALUE(T607)&amp;"E",Table!$D$5:$G$5,0),1)*IF(Y607=1,0,1)</f>
        <v>0.85</v>
      </c>
      <c r="V607" s="16">
        <f t="shared" si="219"/>
        <v>0.15000000000000002</v>
      </c>
      <c r="W607" s="16">
        <f t="shared" si="208"/>
        <v>96857.906590946426</v>
      </c>
      <c r="X607" s="16">
        <f t="shared" si="220"/>
        <v>9.418247442719796E-3</v>
      </c>
      <c r="Y607" s="16">
        <f t="shared" si="209"/>
        <v>0</v>
      </c>
      <c r="Z607" s="16">
        <f t="shared" si="221"/>
        <v>0</v>
      </c>
      <c r="AA607" s="16">
        <f t="shared" si="206"/>
        <v>0</v>
      </c>
      <c r="AB607" s="2">
        <f t="shared" si="210"/>
        <v>103585.8211821497</v>
      </c>
      <c r="AE607" s="16" t="str">
        <f t="shared" si="207"/>
        <v/>
      </c>
      <c r="AG607" s="16">
        <f t="shared" si="213"/>
        <v>55.726244857529018</v>
      </c>
      <c r="AH607" s="24">
        <f t="shared" si="211"/>
        <v>58.114955714083202</v>
      </c>
      <c r="AL607" s="2">
        <f t="shared" si="214"/>
        <v>58.493010853790587</v>
      </c>
      <c r="AM607" s="27">
        <f t="shared" si="215"/>
        <v>-6.4632532022051992E-3</v>
      </c>
      <c r="AN607" s="35">
        <v>0</v>
      </c>
      <c r="AP607" s="2" t="str">
        <f t="shared" si="212"/>
        <v/>
      </c>
    </row>
    <row r="608" spans="1:42" x14ac:dyDescent="0.25">
      <c r="A608" s="49">
        <v>38884</v>
      </c>
      <c r="B608" s="47">
        <v>1251.54</v>
      </c>
      <c r="C608" s="27">
        <f t="shared" si="223"/>
        <v>-3.6778754298816274E-3</v>
      </c>
      <c r="D608" s="27">
        <f t="shared" si="224"/>
        <v>-2.3138699512015304E-4</v>
      </c>
      <c r="E608" s="5">
        <f t="shared" si="204"/>
        <v>0</v>
      </c>
      <c r="F608" s="44">
        <v>1909.5219999999999</v>
      </c>
      <c r="G608" s="45">
        <v>1909.5219999999999</v>
      </c>
      <c r="H608" s="48">
        <v>1251.54</v>
      </c>
      <c r="I608" s="42">
        <v>17.25</v>
      </c>
      <c r="J608" s="16">
        <f t="shared" si="222"/>
        <v>0.17249999999999999</v>
      </c>
      <c r="K608" s="16">
        <f t="shared" si="205"/>
        <v>1.5781586289144389E-2</v>
      </c>
      <c r="L608" s="51">
        <f>VLOOKUP(A608,LIBOR!$A$3:B2703,2,1)</f>
        <v>5.0462499999999997</v>
      </c>
      <c r="M608">
        <v>99802.52</v>
      </c>
      <c r="N608" s="2">
        <v>97617.47</v>
      </c>
      <c r="O608" s="16">
        <f t="shared" si="225"/>
        <v>1.3576685732556203E-5</v>
      </c>
      <c r="P608" s="16">
        <f t="shared" si="216"/>
        <v>0.1567184137108556</v>
      </c>
      <c r="Q608" s="2">
        <f t="shared" si="226"/>
        <v>20.05</v>
      </c>
      <c r="R608" s="2">
        <f t="shared" si="227"/>
        <v>17.579999999999998</v>
      </c>
      <c r="S608" s="16">
        <f t="shared" si="217"/>
        <v>1</v>
      </c>
      <c r="T608" s="16">
        <f t="shared" si="218"/>
        <v>1</v>
      </c>
      <c r="U608" s="16">
        <f>VLOOKUP(P608,Table!$D$6:$G$15,MATCH(VALUE(T608)&amp;"E",Table!$D$5:$G$5,0),1)*IF(Y608=1,0,1)</f>
        <v>0.85</v>
      </c>
      <c r="V608" s="16">
        <f t="shared" si="219"/>
        <v>0.15000000000000002</v>
      </c>
      <c r="W608" s="16">
        <f t="shared" si="208"/>
        <v>97000.665805186552</v>
      </c>
      <c r="X608" s="16">
        <f t="shared" si="220"/>
        <v>-3.0649599606731304E-3</v>
      </c>
      <c r="Y608" s="16">
        <f t="shared" si="209"/>
        <v>0</v>
      </c>
      <c r="Z608" s="16">
        <f t="shared" si="221"/>
        <v>0</v>
      </c>
      <c r="AA608" s="16">
        <f t="shared" si="206"/>
        <v>0</v>
      </c>
      <c r="AB608" s="2">
        <f t="shared" si="210"/>
        <v>103740.89771152668</v>
      </c>
      <c r="AE608" s="16" t="str">
        <f t="shared" si="207"/>
        <v/>
      </c>
      <c r="AG608" s="16">
        <f t="shared" si="213"/>
        <v>55.809671648465219</v>
      </c>
      <c r="AH608" s="24">
        <f t="shared" si="211"/>
        <v>58.200443756955444</v>
      </c>
      <c r="AL608" s="2">
        <f t="shared" si="214"/>
        <v>58.493010853790587</v>
      </c>
      <c r="AM608" s="27">
        <f t="shared" si="215"/>
        <v>-5.0017445257937165E-3</v>
      </c>
      <c r="AN608" s="35">
        <v>0</v>
      </c>
      <c r="AP608" s="2" t="str">
        <f t="shared" si="212"/>
        <v/>
      </c>
    </row>
    <row r="609" spans="1:42" x14ac:dyDescent="0.25">
      <c r="A609" s="49">
        <v>38887</v>
      </c>
      <c r="B609" s="47">
        <v>1240.1300000000001</v>
      </c>
      <c r="C609" s="27">
        <f t="shared" si="223"/>
        <v>-9.1167681416494117E-3</v>
      </c>
      <c r="D609" s="27">
        <f t="shared" si="224"/>
        <v>2.5180111173228603E-3</v>
      </c>
      <c r="E609" s="5">
        <f t="shared" si="204"/>
        <v>0</v>
      </c>
      <c r="F609" s="44">
        <v>1892.1189999999999</v>
      </c>
      <c r="G609" s="45">
        <v>1892.1189999999999</v>
      </c>
      <c r="H609" s="48">
        <v>1240.1300000000001</v>
      </c>
      <c r="I609" s="42">
        <v>17.829999999999998</v>
      </c>
      <c r="J609" s="16">
        <f t="shared" si="222"/>
        <v>0.17829999999999999</v>
      </c>
      <c r="K609" s="16">
        <f t="shared" si="205"/>
        <v>2.1213815843666217E-2</v>
      </c>
      <c r="L609" s="51">
        <f>VLOOKUP(A609,LIBOR!$A$3:B2704,2,1)</f>
        <v>5.0443800000000003</v>
      </c>
      <c r="M609">
        <v>100832.36</v>
      </c>
      <c r="N609" s="2">
        <v>98585.47</v>
      </c>
      <c r="O609" s="16">
        <f t="shared" si="225"/>
        <v>8.3879591161220346E-5</v>
      </c>
      <c r="P609" s="16">
        <f t="shared" si="216"/>
        <v>0.15708618415633377</v>
      </c>
      <c r="Q609" s="2">
        <f t="shared" si="226"/>
        <v>19.875999999999998</v>
      </c>
      <c r="R609" s="2">
        <f t="shared" si="227"/>
        <v>17.592999999999996</v>
      </c>
      <c r="S609" s="16">
        <f t="shared" si="217"/>
        <v>1</v>
      </c>
      <c r="T609" s="16">
        <f t="shared" si="218"/>
        <v>1</v>
      </c>
      <c r="U609" s="16">
        <f>VLOOKUP(P609,Table!$D$6:$G$15,MATCH(VALUE(T609)&amp;"E",Table!$D$5:$G$5,0),1)*IF(Y609=1,0,1)</f>
        <v>0.85</v>
      </c>
      <c r="V609" s="16">
        <f t="shared" si="219"/>
        <v>0.15000000000000002</v>
      </c>
      <c r="W609" s="16">
        <f t="shared" si="208"/>
        <v>96393.265654001982</v>
      </c>
      <c r="X609" s="16">
        <f t="shared" si="220"/>
        <v>6.7931810169086226E-4</v>
      </c>
      <c r="Y609" s="16">
        <f t="shared" si="209"/>
        <v>0</v>
      </c>
      <c r="Z609" s="16">
        <f t="shared" si="221"/>
        <v>0</v>
      </c>
      <c r="AA609" s="16">
        <f t="shared" si="206"/>
        <v>0</v>
      </c>
      <c r="AB609" s="2">
        <f t="shared" si="210"/>
        <v>103097.8169475608</v>
      </c>
      <c r="AE609" s="16" t="str">
        <f t="shared" si="207"/>
        <v/>
      </c>
      <c r="AG609" s="16">
        <f t="shared" si="213"/>
        <v>55.463712368450309</v>
      </c>
      <c r="AH609" s="24">
        <f t="shared" si="211"/>
        <v>57.835148159240624</v>
      </c>
      <c r="AL609" s="2">
        <f t="shared" si="214"/>
        <v>58.493010853790587</v>
      </c>
      <c r="AM609" s="27">
        <f t="shared" si="215"/>
        <v>-1.1246859837568568E-2</v>
      </c>
      <c r="AN609" s="35">
        <v>0</v>
      </c>
      <c r="AP609" s="2" t="str">
        <f t="shared" si="212"/>
        <v/>
      </c>
    </row>
    <row r="610" spans="1:42" x14ac:dyDescent="0.25">
      <c r="A610" s="49">
        <v>38888</v>
      </c>
      <c r="B610" s="47">
        <v>1240.1199999999999</v>
      </c>
      <c r="C610" s="27">
        <f t="shared" si="223"/>
        <v>-8.0636707443515476E-6</v>
      </c>
      <c r="D610" s="27">
        <f t="shared" si="224"/>
        <v>1.362159730434942E-2</v>
      </c>
      <c r="E610" s="5">
        <f t="shared" si="204"/>
        <v>0</v>
      </c>
      <c r="F610" s="44">
        <v>1892.1310000000001</v>
      </c>
      <c r="G610" s="45">
        <v>1892.1310000000001</v>
      </c>
      <c r="H610" s="48">
        <v>1240.1199999999999</v>
      </c>
      <c r="I610" s="42">
        <v>16.690000000000001</v>
      </c>
      <c r="J610" s="16">
        <f t="shared" si="222"/>
        <v>0.16690000000000002</v>
      </c>
      <c r="K610" s="16">
        <f t="shared" si="205"/>
        <v>1.7459217216692441E-2</v>
      </c>
      <c r="L610" s="51">
        <f>VLOOKUP(A610,LIBOR!$A$3:B2705,2,1)</f>
        <v>5.0418799999999999</v>
      </c>
      <c r="M610">
        <v>99345.54</v>
      </c>
      <c r="N610" s="2">
        <v>97118.47</v>
      </c>
      <c r="O610" s="16">
        <f t="shared" si="225"/>
        <v>6.5023310199522849E-11</v>
      </c>
      <c r="P610" s="16">
        <f t="shared" si="216"/>
        <v>0.14944078278330758</v>
      </c>
      <c r="Q610" s="2">
        <f t="shared" si="226"/>
        <v>19.249999999999996</v>
      </c>
      <c r="R610" s="2">
        <f t="shared" si="227"/>
        <v>17.625499999999995</v>
      </c>
      <c r="S610" s="16">
        <f t="shared" si="217"/>
        <v>1</v>
      </c>
      <c r="T610" s="16">
        <f t="shared" si="218"/>
        <v>1</v>
      </c>
      <c r="U610" s="16">
        <f>VLOOKUP(P610,Table!$D$6:$G$15,MATCH(VALUE(T610)&amp;"E",Table!$D$5:$G$5,0),1)*IF(Y610=1,0,1)</f>
        <v>0.85</v>
      </c>
      <c r="V610" s="16">
        <f t="shared" si="219"/>
        <v>0.15000000000000002</v>
      </c>
      <c r="W610" s="16">
        <f t="shared" si="208"/>
        <v>96177.448123871349</v>
      </c>
      <c r="X610" s="16">
        <f t="shared" si="220"/>
        <v>-9.0525400583918447E-4</v>
      </c>
      <c r="Y610" s="16">
        <f t="shared" si="209"/>
        <v>0</v>
      </c>
      <c r="Z610" s="16">
        <f t="shared" si="221"/>
        <v>0</v>
      </c>
      <c r="AA610" s="16">
        <f t="shared" si="206"/>
        <v>0</v>
      </c>
      <c r="AB610" s="2">
        <f t="shared" si="210"/>
        <v>102870.33894305899</v>
      </c>
      <c r="AE610" s="16" t="str">
        <f t="shared" si="207"/>
        <v/>
      </c>
      <c r="AG610" s="16">
        <f t="shared" si="213"/>
        <v>55.341335629685275</v>
      </c>
      <c r="AH610" s="24">
        <f t="shared" si="211"/>
        <v>57.706037038931186</v>
      </c>
      <c r="AL610" s="2">
        <f t="shared" si="214"/>
        <v>58.493010853790587</v>
      </c>
      <c r="AM610" s="27">
        <f t="shared" si="215"/>
        <v>-1.3454151245975821E-2</v>
      </c>
      <c r="AN610" s="35">
        <v>0</v>
      </c>
      <c r="AP610" s="2" t="str">
        <f t="shared" si="212"/>
        <v/>
      </c>
    </row>
    <row r="611" spans="1:42" x14ac:dyDescent="0.25">
      <c r="A611" s="49">
        <v>38889</v>
      </c>
      <c r="B611" s="47">
        <v>1252.2</v>
      </c>
      <c r="C611" s="27">
        <f t="shared" si="223"/>
        <v>9.7409928071479079E-3</v>
      </c>
      <c r="D611" s="27">
        <f t="shared" si="224"/>
        <v>1.817336735083086E-2</v>
      </c>
      <c r="E611" s="5">
        <f t="shared" si="204"/>
        <v>0</v>
      </c>
      <c r="F611" s="44">
        <v>1910.617</v>
      </c>
      <c r="G611" s="45">
        <v>1910.617</v>
      </c>
      <c r="H611" s="48">
        <v>1252.2</v>
      </c>
      <c r="I611" s="42">
        <v>15.52</v>
      </c>
      <c r="J611" s="16">
        <f t="shared" si="222"/>
        <v>0.1552</v>
      </c>
      <c r="K611" s="16">
        <f t="shared" si="205"/>
        <v>7.5008903700929108E-3</v>
      </c>
      <c r="L611" s="51">
        <f>VLOOKUP(A611,LIBOR!$A$3:B2706,2,1)</f>
        <v>5.0175000000000001</v>
      </c>
      <c r="M611">
        <v>93680.36</v>
      </c>
      <c r="N611" s="2">
        <v>91567.17</v>
      </c>
      <c r="O611" s="16">
        <f t="shared" si="225"/>
        <v>9.3970828656006778E-5</v>
      </c>
      <c r="P611" s="16">
        <f t="shared" si="216"/>
        <v>0.14769910962990709</v>
      </c>
      <c r="Q611" s="2">
        <f t="shared" si="226"/>
        <v>17.826000000000001</v>
      </c>
      <c r="R611" s="2">
        <f t="shared" si="227"/>
        <v>17.573999999999998</v>
      </c>
      <c r="S611" s="16">
        <f t="shared" si="217"/>
        <v>1</v>
      </c>
      <c r="T611" s="16">
        <f t="shared" si="218"/>
        <v>1</v>
      </c>
      <c r="U611" s="16">
        <f>VLOOKUP(P611,Table!$D$6:$G$15,MATCH(VALUE(T611)&amp;"E",Table!$D$5:$G$5,0),1)*IF(Y611=1,0,1)</f>
        <v>0.85</v>
      </c>
      <c r="V611" s="16">
        <f t="shared" si="219"/>
        <v>0.15000000000000002</v>
      </c>
      <c r="W611" s="16">
        <f t="shared" si="208"/>
        <v>96149.155713261702</v>
      </c>
      <c r="X611" s="16">
        <f t="shared" si="220"/>
        <v>-6.2202829299847773E-3</v>
      </c>
      <c r="Y611" s="16">
        <f t="shared" si="209"/>
        <v>0</v>
      </c>
      <c r="Z611" s="16">
        <f t="shared" si="221"/>
        <v>0</v>
      </c>
      <c r="AA611" s="16">
        <f t="shared" si="206"/>
        <v>0</v>
      </c>
      <c r="AB611" s="2">
        <f t="shared" si="210"/>
        <v>102844.6928812853</v>
      </c>
      <c r="AE611" s="16" t="str">
        <f t="shared" si="207"/>
        <v/>
      </c>
      <c r="AG611" s="16">
        <f t="shared" si="213"/>
        <v>55.327538773110483</v>
      </c>
      <c r="AH611" s="24">
        <f t="shared" si="211"/>
        <v>57.690149087606862</v>
      </c>
      <c r="AL611" s="2">
        <f t="shared" si="214"/>
        <v>58.493010853790587</v>
      </c>
      <c r="AM611" s="27">
        <f t="shared" si="215"/>
        <v>-1.3725772608808917E-2</v>
      </c>
      <c r="AN611" s="35">
        <v>0</v>
      </c>
      <c r="AP611" s="2" t="str">
        <f t="shared" si="212"/>
        <v/>
      </c>
    </row>
    <row r="612" spans="1:42" x14ac:dyDescent="0.25">
      <c r="A612" s="49">
        <v>38890</v>
      </c>
      <c r="B612" s="47">
        <v>1245.5999999999999</v>
      </c>
      <c r="C612" s="27">
        <f t="shared" si="223"/>
        <v>-5.2707235265933017E-3</v>
      </c>
      <c r="D612" s="27">
        <f t="shared" si="224"/>
        <v>-8.3324379617207844E-3</v>
      </c>
      <c r="E612" s="5">
        <f t="shared" si="204"/>
        <v>0</v>
      </c>
      <c r="F612" s="44">
        <v>1900.98</v>
      </c>
      <c r="G612" s="45">
        <v>1900.98</v>
      </c>
      <c r="H612" s="48">
        <v>1245.5999999999999</v>
      </c>
      <c r="I612" s="42">
        <v>15.88</v>
      </c>
      <c r="J612" s="16">
        <f t="shared" si="222"/>
        <v>0.1588</v>
      </c>
      <c r="K612" s="16">
        <f t="shared" si="205"/>
        <v>8.1474386709322888E-3</v>
      </c>
      <c r="L612" s="51">
        <f>VLOOKUP(A612,LIBOR!$A$3:B2707,2,1)</f>
        <v>5.07</v>
      </c>
      <c r="M612">
        <v>94199.05</v>
      </c>
      <c r="N612" s="2">
        <v>92061.8</v>
      </c>
      <c r="O612" s="16">
        <f t="shared" si="225"/>
        <v>2.7927660819035917E-5</v>
      </c>
      <c r="P612" s="16">
        <f t="shared" si="216"/>
        <v>0.15065256132906771</v>
      </c>
      <c r="Q612" s="2">
        <f t="shared" si="226"/>
        <v>16.637999999999998</v>
      </c>
      <c r="R612" s="2">
        <f t="shared" si="227"/>
        <v>17.436999999999998</v>
      </c>
      <c r="S612" s="16">
        <f t="shared" si="217"/>
        <v>-1</v>
      </c>
      <c r="T612" s="16">
        <f t="shared" si="218"/>
        <v>0</v>
      </c>
      <c r="U612" s="16">
        <f>VLOOKUP(P612,Table!$D$6:$G$15,MATCH(VALUE(T612)&amp;"E",Table!$D$5:$G$5,0),1)*IF(Y612=1,0,1)</f>
        <v>0.9</v>
      </c>
      <c r="V612" s="16">
        <f t="shared" si="219"/>
        <v>9.9999999999999978E-2</v>
      </c>
      <c r="W612" s="16">
        <f t="shared" si="208"/>
        <v>95796.303602780448</v>
      </c>
      <c r="X612" s="16">
        <f t="shared" si="220"/>
        <v>-1.3747383903249033E-2</v>
      </c>
      <c r="Y612" s="16">
        <f t="shared" si="209"/>
        <v>0</v>
      </c>
      <c r="Z612" s="16">
        <f t="shared" si="221"/>
        <v>0</v>
      </c>
      <c r="AA612" s="16">
        <f t="shared" si="206"/>
        <v>0</v>
      </c>
      <c r="AB612" s="2">
        <f t="shared" si="210"/>
        <v>102489.17817667108</v>
      </c>
      <c r="AE612" s="16" t="str">
        <f t="shared" si="207"/>
        <v/>
      </c>
      <c r="AG612" s="16">
        <f t="shared" si="213"/>
        <v>55.136281907511602</v>
      </c>
      <c r="AH612" s="24">
        <f t="shared" si="211"/>
        <v>57.489228789847282</v>
      </c>
      <c r="AL612" s="2">
        <f t="shared" si="214"/>
        <v>58.493010853790587</v>
      </c>
      <c r="AM612" s="27">
        <f t="shared" si="215"/>
        <v>-1.7160717995050145E-2</v>
      </c>
      <c r="AN612" s="35">
        <v>0</v>
      </c>
      <c r="AP612" s="2" t="str">
        <f t="shared" si="212"/>
        <v/>
      </c>
    </row>
    <row r="613" spans="1:42" x14ac:dyDescent="0.25">
      <c r="A613" s="49">
        <v>38891</v>
      </c>
      <c r="B613" s="47">
        <v>1244.5</v>
      </c>
      <c r="C613" s="27">
        <f t="shared" si="223"/>
        <v>-8.8310854206796741E-4</v>
      </c>
      <c r="D613" s="27">
        <f t="shared" si="224"/>
        <v>-5.5376710739071244E-3</v>
      </c>
      <c r="E613" s="5">
        <f t="shared" si="204"/>
        <v>0</v>
      </c>
      <c r="F613" s="44">
        <v>1899.319</v>
      </c>
      <c r="G613" s="45">
        <v>1899.319</v>
      </c>
      <c r="H613" s="48">
        <v>1244.5</v>
      </c>
      <c r="I613" s="42">
        <v>15.89</v>
      </c>
      <c r="J613" s="16">
        <f t="shared" si="222"/>
        <v>0.15890000000000001</v>
      </c>
      <c r="K613" s="16">
        <f t="shared" si="205"/>
        <v>7.7713569141301675E-3</v>
      </c>
      <c r="L613" s="51">
        <f>VLOOKUP(A613,LIBOR!$A$3:B2708,2,1)</f>
        <v>5.0531300000000003</v>
      </c>
      <c r="M613">
        <v>93693.46</v>
      </c>
      <c r="N613" s="2">
        <v>91555.26</v>
      </c>
      <c r="O613" s="16">
        <f t="shared" si="225"/>
        <v>7.8056997435616075E-7</v>
      </c>
      <c r="P613" s="16">
        <f t="shared" si="216"/>
        <v>0.15112864308586985</v>
      </c>
      <c r="Q613" s="2">
        <f t="shared" si="226"/>
        <v>16.633999999999997</v>
      </c>
      <c r="R613" s="2">
        <f t="shared" si="227"/>
        <v>17.363</v>
      </c>
      <c r="S613" s="16">
        <f t="shared" si="217"/>
        <v>-1</v>
      </c>
      <c r="T613" s="16">
        <f t="shared" si="218"/>
        <v>0</v>
      </c>
      <c r="U613" s="16">
        <f>VLOOKUP(P613,Table!$D$6:$G$15,MATCH(VALUE(T613)&amp;"E",Table!$D$5:$G$5,0),1)*IF(Y613=1,0,1)</f>
        <v>0.9</v>
      </c>
      <c r="V613" s="16">
        <f t="shared" si="219"/>
        <v>9.9999999999999978E-2</v>
      </c>
      <c r="W613" s="16">
        <f t="shared" si="208"/>
        <v>95667.456133480504</v>
      </c>
      <c r="X613" s="16">
        <f t="shared" si="220"/>
        <v>-1.0960416403065332E-2</v>
      </c>
      <c r="Y613" s="16">
        <f t="shared" si="209"/>
        <v>0</v>
      </c>
      <c r="Z613" s="16">
        <f t="shared" si="221"/>
        <v>0</v>
      </c>
      <c r="AA613" s="16">
        <f t="shared" si="206"/>
        <v>0</v>
      </c>
      <c r="AB613" s="2">
        <f t="shared" si="210"/>
        <v>102353.57382024307</v>
      </c>
      <c r="AE613" s="16" t="str">
        <f t="shared" si="207"/>
        <v/>
      </c>
      <c r="AG613" s="16">
        <f t="shared" si="213"/>
        <v>55.063330595412943</v>
      </c>
      <c r="AH613" s="24">
        <f t="shared" si="211"/>
        <v>57.411669957262951</v>
      </c>
      <c r="AL613" s="2">
        <f t="shared" si="214"/>
        <v>58.493010853790587</v>
      </c>
      <c r="AM613" s="27">
        <f t="shared" si="215"/>
        <v>-1.8486668419763208E-2</v>
      </c>
      <c r="AN613" s="35">
        <v>0</v>
      </c>
      <c r="AP613" s="2" t="str">
        <f t="shared" si="212"/>
        <v/>
      </c>
    </row>
    <row r="614" spans="1:42" x14ac:dyDescent="0.25">
      <c r="A614" s="49">
        <v>38894</v>
      </c>
      <c r="B614" s="47">
        <v>1250.56</v>
      </c>
      <c r="C614" s="27">
        <f t="shared" si="223"/>
        <v>4.8694254720771379E-3</v>
      </c>
      <c r="D614" s="27">
        <f t="shared" si="224"/>
        <v>8.4485225398194252E-3</v>
      </c>
      <c r="E614" s="5">
        <f t="shared" si="204"/>
        <v>0</v>
      </c>
      <c r="F614" s="44">
        <v>1908.5630000000001</v>
      </c>
      <c r="G614" s="45">
        <v>1908.5630000000001</v>
      </c>
      <c r="H614" s="48">
        <v>1250.56</v>
      </c>
      <c r="I614" s="42">
        <v>15.62</v>
      </c>
      <c r="J614" s="16">
        <f t="shared" si="222"/>
        <v>0.15620000000000001</v>
      </c>
      <c r="K614" s="16">
        <f t="shared" si="205"/>
        <v>5.7635917559028249E-3</v>
      </c>
      <c r="L614" s="51">
        <f>VLOOKUP(A614,LIBOR!$A$3:B2709,2,1)</f>
        <v>5.0781299999999998</v>
      </c>
      <c r="M614">
        <v>92927.31</v>
      </c>
      <c r="N614" s="2">
        <v>90769.51</v>
      </c>
      <c r="O614" s="16">
        <f t="shared" si="225"/>
        <v>2.359635710081982E-5</v>
      </c>
      <c r="P614" s="16">
        <f t="shared" si="216"/>
        <v>0.15043640824409718</v>
      </c>
      <c r="Q614" s="2">
        <f t="shared" si="226"/>
        <v>16.361999999999998</v>
      </c>
      <c r="R614" s="2">
        <f t="shared" si="227"/>
        <v>17.3825</v>
      </c>
      <c r="S614" s="16">
        <f t="shared" si="217"/>
        <v>-1</v>
      </c>
      <c r="T614" s="16">
        <f t="shared" si="218"/>
        <v>0</v>
      </c>
      <c r="U614" s="16">
        <f>VLOOKUP(P614,Table!$D$6:$G$15,MATCH(VALUE(T614)&amp;"E",Table!$D$5:$G$5,0),1)*IF(Y614=1,0,1)</f>
        <v>0.9</v>
      </c>
      <c r="V614" s="16">
        <f t="shared" si="219"/>
        <v>9.9999999999999978E-2</v>
      </c>
      <c r="W614" s="16">
        <f t="shared" si="208"/>
        <v>96004.612937509039</v>
      </c>
      <c r="X614" s="16">
        <f t="shared" si="220"/>
        <v>-1.3744335264498364E-2</v>
      </c>
      <c r="Y614" s="16">
        <f t="shared" si="209"/>
        <v>0</v>
      </c>
      <c r="Z614" s="16">
        <f t="shared" si="221"/>
        <v>0</v>
      </c>
      <c r="AA614" s="16">
        <f t="shared" si="206"/>
        <v>0</v>
      </c>
      <c r="AB614" s="2">
        <f t="shared" si="210"/>
        <v>102718.21733258292</v>
      </c>
      <c r="AE614" s="16" t="str">
        <f t="shared" si="207"/>
        <v/>
      </c>
      <c r="AG614" s="16">
        <f t="shared" si="213"/>
        <v>55.259498501623078</v>
      </c>
      <c r="AH614" s="24">
        <f t="shared" si="211"/>
        <v>57.611705344373092</v>
      </c>
      <c r="AL614" s="2">
        <f t="shared" si="214"/>
        <v>58.493010853790587</v>
      </c>
      <c r="AM614" s="27">
        <f t="shared" si="215"/>
        <v>-1.5066851518729441E-2</v>
      </c>
      <c r="AN614" s="35">
        <v>0</v>
      </c>
      <c r="AP614" s="2" t="str">
        <f t="shared" si="212"/>
        <v/>
      </c>
    </row>
    <row r="615" spans="1:42" x14ac:dyDescent="0.25">
      <c r="A615" s="49">
        <v>38895</v>
      </c>
      <c r="B615" s="47">
        <v>1239.2</v>
      </c>
      <c r="C615" s="27">
        <f t="shared" si="223"/>
        <v>-9.0839303991810949E-3</v>
      </c>
      <c r="D615" s="27">
        <f t="shared" si="224"/>
        <v>-6.2734418861731811E-4</v>
      </c>
      <c r="E615" s="5">
        <f t="shared" si="204"/>
        <v>0</v>
      </c>
      <c r="F615" s="44">
        <v>1891.242</v>
      </c>
      <c r="G615" s="45">
        <v>1891.242</v>
      </c>
      <c r="H615" s="48">
        <v>1239.2</v>
      </c>
      <c r="I615" s="42">
        <v>16.399999999999999</v>
      </c>
      <c r="J615" s="16">
        <f t="shared" si="222"/>
        <v>0.16399999999999998</v>
      </c>
      <c r="K615" s="16">
        <f t="shared" si="205"/>
        <v>1.2762716204320096E-2</v>
      </c>
      <c r="L615" s="51">
        <f>VLOOKUP(A615,LIBOR!$A$3:B2710,2,1)</f>
        <v>5.0949999999999998</v>
      </c>
      <c r="M615">
        <v>95249.41</v>
      </c>
      <c r="N615" s="2">
        <v>93025.24</v>
      </c>
      <c r="O615" s="16">
        <f t="shared" si="225"/>
        <v>8.3273671101972822E-5</v>
      </c>
      <c r="P615" s="16">
        <f t="shared" si="216"/>
        <v>0.15123728379567988</v>
      </c>
      <c r="Q615" s="2">
        <f t="shared" si="226"/>
        <v>15.920000000000002</v>
      </c>
      <c r="R615" s="2">
        <f t="shared" si="227"/>
        <v>17.450499999999998</v>
      </c>
      <c r="S615" s="16">
        <f t="shared" si="217"/>
        <v>-1</v>
      </c>
      <c r="T615" s="16">
        <f t="shared" si="218"/>
        <v>0</v>
      </c>
      <c r="U615" s="16">
        <f>VLOOKUP(P615,Table!$D$6:$G$15,MATCH(VALUE(T615)&amp;"E",Table!$D$5:$G$5,0),1)*IF(Y615=1,0,1)</f>
        <v>0.9</v>
      </c>
      <c r="V615" s="16">
        <f t="shared" si="219"/>
        <v>9.9999999999999978E-2</v>
      </c>
      <c r="W615" s="16">
        <f t="shared" si="208"/>
        <v>95458.30648959738</v>
      </c>
      <c r="X615" s="16">
        <f t="shared" si="220"/>
        <v>-4.0319488488749222E-3</v>
      </c>
      <c r="Y615" s="16">
        <f t="shared" si="209"/>
        <v>0</v>
      </c>
      <c r="Z615" s="16">
        <f t="shared" si="221"/>
        <v>0</v>
      </c>
      <c r="AA615" s="16">
        <f t="shared" si="206"/>
        <v>0</v>
      </c>
      <c r="AB615" s="2">
        <f t="shared" si="210"/>
        <v>102135.9038495768</v>
      </c>
      <c r="AE615" s="16" t="str">
        <f t="shared" si="207"/>
        <v/>
      </c>
      <c r="AG615" s="16">
        <f t="shared" si="213"/>
        <v>54.946230301713967</v>
      </c>
      <c r="AH615" s="24">
        <f t="shared" si="211"/>
        <v>57.283611412241939</v>
      </c>
      <c r="AL615" s="2">
        <f t="shared" si="214"/>
        <v>58.493010853790587</v>
      </c>
      <c r="AM615" s="27">
        <f t="shared" si="215"/>
        <v>-2.0675964938301261E-2</v>
      </c>
      <c r="AN615" s="35">
        <v>0</v>
      </c>
      <c r="AP615" s="2" t="str">
        <f t="shared" si="212"/>
        <v/>
      </c>
    </row>
    <row r="616" spans="1:42" x14ac:dyDescent="0.25">
      <c r="A616" s="49">
        <v>38896</v>
      </c>
      <c r="B616" s="47">
        <v>1246</v>
      </c>
      <c r="C616" s="27">
        <f t="shared" si="223"/>
        <v>5.4874112330536295E-3</v>
      </c>
      <c r="D616" s="27">
        <f t="shared" si="224"/>
        <v>-4.8809257627115965E-3</v>
      </c>
      <c r="E616" s="5">
        <f t="shared" si="204"/>
        <v>0</v>
      </c>
      <c r="F616" s="44">
        <v>1901.9829999999999</v>
      </c>
      <c r="G616" s="45">
        <v>1901.9829999999999</v>
      </c>
      <c r="H616" s="48">
        <v>1246</v>
      </c>
      <c r="I616" s="42">
        <v>15.79</v>
      </c>
      <c r="J616" s="16">
        <f t="shared" si="222"/>
        <v>0.15789999999999998</v>
      </c>
      <c r="K616" s="16">
        <f t="shared" si="205"/>
        <v>8.3592998215434589E-3</v>
      </c>
      <c r="L616" s="51">
        <f>VLOOKUP(A616,LIBOR!$A$3:B2711,2,1)</f>
        <v>5.1112500000000001</v>
      </c>
      <c r="M616">
        <v>95315.87</v>
      </c>
      <c r="N616" s="2">
        <v>93077.39</v>
      </c>
      <c r="O616" s="16">
        <f t="shared" si="225"/>
        <v>2.9947273886731193E-5</v>
      </c>
      <c r="P616" s="16">
        <f t="shared" si="216"/>
        <v>0.14954070017845653</v>
      </c>
      <c r="Q616" s="2">
        <f t="shared" si="226"/>
        <v>15.862</v>
      </c>
      <c r="R616" s="2">
        <f t="shared" si="227"/>
        <v>17.337499999999999</v>
      </c>
      <c r="S616" s="16">
        <f t="shared" si="217"/>
        <v>-1</v>
      </c>
      <c r="T616" s="16">
        <f t="shared" si="218"/>
        <v>0</v>
      </c>
      <c r="U616" s="16">
        <f>VLOOKUP(P616,Table!$D$6:$G$15,MATCH(VALUE(T616)&amp;"E",Table!$D$5:$G$5,0),1)*IF(Y616=1,0,1)</f>
        <v>0.9</v>
      </c>
      <c r="V616" s="16">
        <f t="shared" si="219"/>
        <v>9.9999999999999978E-2</v>
      </c>
      <c r="W616" s="16">
        <f t="shared" si="208"/>
        <v>95935.094972424107</v>
      </c>
      <c r="X616" s="16">
        <f t="shared" si="220"/>
        <v>-7.4772376300497045E-3</v>
      </c>
      <c r="Y616" s="16">
        <f t="shared" si="209"/>
        <v>0</v>
      </c>
      <c r="Z616" s="16">
        <f t="shared" si="221"/>
        <v>0</v>
      </c>
      <c r="AA616" s="16">
        <f t="shared" si="206"/>
        <v>0</v>
      </c>
      <c r="AB616" s="2">
        <f t="shared" si="210"/>
        <v>102665.08811627883</v>
      </c>
      <c r="AE616" s="16" t="str">
        <f t="shared" si="207"/>
        <v/>
      </c>
      <c r="AG616" s="16">
        <f t="shared" si="213"/>
        <v>55.230916484479593</v>
      </c>
      <c r="AH616" s="24">
        <f t="shared" si="211"/>
        <v>57.578909313725021</v>
      </c>
      <c r="AL616" s="2">
        <f t="shared" si="214"/>
        <v>58.493010853790587</v>
      </c>
      <c r="AM616" s="27">
        <f t="shared" si="215"/>
        <v>-1.5627534413478195E-2</v>
      </c>
      <c r="AN616" s="35">
        <v>0</v>
      </c>
      <c r="AP616" s="2" t="str">
        <f t="shared" si="212"/>
        <v/>
      </c>
    </row>
    <row r="617" spans="1:42" x14ac:dyDescent="0.25">
      <c r="A617" s="49">
        <v>38897</v>
      </c>
      <c r="B617" s="47">
        <v>1272.8699999999999</v>
      </c>
      <c r="C617" s="27">
        <f t="shared" si="223"/>
        <v>2.1565008025682175E-2</v>
      </c>
      <c r="D617" s="27">
        <f t="shared" si="224"/>
        <v>2.195480578956388E-2</v>
      </c>
      <c r="E617" s="5">
        <f t="shared" si="204"/>
        <v>0</v>
      </c>
      <c r="F617" s="44">
        <v>1943.085</v>
      </c>
      <c r="G617" s="45">
        <v>1943.085</v>
      </c>
      <c r="H617" s="48">
        <v>1272.8699999999999</v>
      </c>
      <c r="I617" s="42">
        <v>13.03</v>
      </c>
      <c r="J617" s="16">
        <f t="shared" si="222"/>
        <v>0.1303</v>
      </c>
      <c r="K617" s="16">
        <f t="shared" si="205"/>
        <v>-1.914196435688531E-2</v>
      </c>
      <c r="L617" s="51">
        <f>VLOOKUP(A617,LIBOR!$A$3:B2712,2,1)</f>
        <v>5.1712499999999997</v>
      </c>
      <c r="M617">
        <v>87243.02</v>
      </c>
      <c r="N617" s="2">
        <v>85181.36</v>
      </c>
      <c r="O617" s="16">
        <f t="shared" si="225"/>
        <v>4.5521521041341941E-4</v>
      </c>
      <c r="P617" s="16">
        <f t="shared" si="216"/>
        <v>0.14944196435688531</v>
      </c>
      <c r="Q617" s="2">
        <f t="shared" si="226"/>
        <v>15.916</v>
      </c>
      <c r="R617" s="2">
        <f t="shared" si="227"/>
        <v>17.305</v>
      </c>
      <c r="S617" s="16">
        <f t="shared" si="217"/>
        <v>-1</v>
      </c>
      <c r="T617" s="16">
        <f t="shared" si="218"/>
        <v>0</v>
      </c>
      <c r="U617" s="16">
        <f>VLOOKUP(P617,Table!$D$6:$G$15,MATCH(VALUE(T617)&amp;"E",Table!$D$5:$G$5,0),1)*IF(Y617=1,0,1)</f>
        <v>0.9</v>
      </c>
      <c r="V617" s="16">
        <f t="shared" si="219"/>
        <v>9.9999999999999978E-2</v>
      </c>
      <c r="W617" s="16">
        <f t="shared" si="208"/>
        <v>96983.206200528424</v>
      </c>
      <c r="X617" s="16">
        <f t="shared" si="220"/>
        <v>-2.2263403068870646E-3</v>
      </c>
      <c r="Y617" s="16">
        <f t="shared" si="209"/>
        <v>0</v>
      </c>
      <c r="Z617" s="16">
        <f t="shared" si="221"/>
        <v>0</v>
      </c>
      <c r="AA617" s="16">
        <f t="shared" si="206"/>
        <v>0</v>
      </c>
      <c r="AB617" s="2">
        <f t="shared" si="210"/>
        <v>103792.29881331282</v>
      </c>
      <c r="AE617" s="16" t="str">
        <f t="shared" si="207"/>
        <v/>
      </c>
      <c r="AG617" s="16">
        <f t="shared" si="213"/>
        <v>55.837323988827947</v>
      </c>
      <c r="AH617" s="24">
        <f t="shared" si="211"/>
        <v>58.209581507416232</v>
      </c>
      <c r="AL617" s="2">
        <f t="shared" si="214"/>
        <v>58.493010853790587</v>
      </c>
      <c r="AM617" s="27">
        <f t="shared" si="215"/>
        <v>-4.8455249992656046E-3</v>
      </c>
      <c r="AN617" s="35">
        <v>0</v>
      </c>
      <c r="AP617" s="2" t="str">
        <f t="shared" si="212"/>
        <v/>
      </c>
    </row>
    <row r="618" spans="1:42" x14ac:dyDescent="0.25">
      <c r="A618" s="49">
        <v>38898</v>
      </c>
      <c r="B618" s="47">
        <v>1270.2</v>
      </c>
      <c r="C618" s="27">
        <f t="shared" si="223"/>
        <v>-2.0976219095428794E-3</v>
      </c>
      <c r="D618" s="27">
        <f t="shared" si="224"/>
        <v>2.0740292422088968E-2</v>
      </c>
      <c r="E618" s="5">
        <f t="shared" si="204"/>
        <v>0</v>
      </c>
      <c r="F618" s="44">
        <v>1939.0340000000001</v>
      </c>
      <c r="G618" s="45">
        <v>1939.0340000000001</v>
      </c>
      <c r="H618" s="48">
        <v>1270.2</v>
      </c>
      <c r="I618" s="42">
        <v>13.08</v>
      </c>
      <c r="J618" s="16">
        <f t="shared" si="222"/>
        <v>0.1308</v>
      </c>
      <c r="K618" s="16">
        <f t="shared" si="205"/>
        <v>-2.6118505096824618E-2</v>
      </c>
      <c r="L618" s="51">
        <f>VLOOKUP(A618,LIBOR!$A$3:B2713,2,1)</f>
        <v>5.3687500000000004</v>
      </c>
      <c r="M618">
        <v>85306.85</v>
      </c>
      <c r="N618" s="2">
        <v>83279.27</v>
      </c>
      <c r="O618" s="16">
        <f t="shared" si="225"/>
        <v>4.4092650295887128E-6</v>
      </c>
      <c r="P618" s="16">
        <f t="shared" si="216"/>
        <v>0.15691850509682462</v>
      </c>
      <c r="Q618" s="2">
        <f t="shared" si="226"/>
        <v>15.345999999999998</v>
      </c>
      <c r="R618" s="2">
        <f t="shared" si="227"/>
        <v>17.230499999999999</v>
      </c>
      <c r="S618" s="16">
        <f t="shared" si="217"/>
        <v>-1</v>
      </c>
      <c r="T618" s="16">
        <f t="shared" si="218"/>
        <v>0</v>
      </c>
      <c r="U618" s="16">
        <f>VLOOKUP(P618,Table!$D$6:$G$15,MATCH(VALUE(T618)&amp;"E",Table!$D$5:$G$5,0),1)*IF(Y618=1,0,1)</f>
        <v>0.9</v>
      </c>
      <c r="V618" s="16">
        <f t="shared" si="219"/>
        <v>9.9999999999999978E-2</v>
      </c>
      <c r="W618" s="16">
        <f t="shared" si="208"/>
        <v>96583.553124943457</v>
      </c>
      <c r="X618" s="16">
        <f t="shared" si="220"/>
        <v>1.2389857991488507E-2</v>
      </c>
      <c r="Y618" s="16">
        <f t="shared" si="209"/>
        <v>0</v>
      </c>
      <c r="Z618" s="16">
        <f t="shared" si="221"/>
        <v>0</v>
      </c>
      <c r="AA618" s="16">
        <f t="shared" si="206"/>
        <v>0</v>
      </c>
      <c r="AB618" s="2">
        <f t="shared" si="210"/>
        <v>103367.20399378137</v>
      </c>
      <c r="AE618" s="16" t="str">
        <f t="shared" si="207"/>
        <v/>
      </c>
      <c r="AG618" s="16">
        <f t="shared" si="213"/>
        <v>55.608634987471078</v>
      </c>
      <c r="AH618" s="24">
        <f t="shared" si="211"/>
        <v>57.969667778915152</v>
      </c>
      <c r="AL618" s="2">
        <f t="shared" si="214"/>
        <v>58.493010853790587</v>
      </c>
      <c r="AM618" s="27">
        <f t="shared" si="215"/>
        <v>-8.9471044016452561E-3</v>
      </c>
      <c r="AN618" s="35">
        <v>0</v>
      </c>
      <c r="AP618" s="2" t="str">
        <f t="shared" si="212"/>
        <v/>
      </c>
    </row>
    <row r="619" spans="1:42" x14ac:dyDescent="0.25">
      <c r="A619" s="49">
        <v>38901</v>
      </c>
      <c r="B619" s="47">
        <v>1280.19</v>
      </c>
      <c r="C619" s="27">
        <f t="shared" si="223"/>
        <v>7.8649031648558854E-3</v>
      </c>
      <c r="D619" s="27">
        <f t="shared" si="224"/>
        <v>2.3735770114867716E-2</v>
      </c>
      <c r="E619" s="5">
        <f t="shared" si="204"/>
        <v>0</v>
      </c>
      <c r="F619" s="44">
        <v>1954.49</v>
      </c>
      <c r="G619" s="45">
        <v>1954.49</v>
      </c>
      <c r="H619" s="48">
        <v>1280.19</v>
      </c>
      <c r="I619" s="42">
        <v>13.05</v>
      </c>
      <c r="J619" s="16">
        <f t="shared" si="222"/>
        <v>0.1305</v>
      </c>
      <c r="K619" s="16">
        <f t="shared" si="205"/>
        <v>-2.4181094967479277E-2</v>
      </c>
      <c r="L619" s="51">
        <f>VLOOKUP(A619,LIBOR!$A$3:B2714,2,1)</f>
        <v>5.3262499999999999</v>
      </c>
      <c r="M619">
        <v>83711.88</v>
      </c>
      <c r="N619" s="2">
        <v>81687.95</v>
      </c>
      <c r="O619" s="16">
        <f t="shared" si="225"/>
        <v>6.1373687321388535E-5</v>
      </c>
      <c r="P619" s="16">
        <f t="shared" si="216"/>
        <v>0.15468109496747928</v>
      </c>
      <c r="Q619" s="2">
        <f t="shared" si="226"/>
        <v>14.784000000000001</v>
      </c>
      <c r="R619" s="2">
        <f t="shared" si="227"/>
        <v>17.168500000000002</v>
      </c>
      <c r="S619" s="16">
        <f t="shared" si="217"/>
        <v>-1</v>
      </c>
      <c r="T619" s="16">
        <f t="shared" si="218"/>
        <v>0</v>
      </c>
      <c r="U619" s="16">
        <f>VLOOKUP(P619,Table!$D$6:$G$15,MATCH(VALUE(T619)&amp;"E",Table!$D$5:$G$5,0),1)*IF(Y619=1,0,1)</f>
        <v>0.9</v>
      </c>
      <c r="V619" s="16">
        <f t="shared" si="219"/>
        <v>9.9999999999999978E-2</v>
      </c>
      <c r="W619" s="16">
        <f t="shared" si="208"/>
        <v>97082.657249270516</v>
      </c>
      <c r="X619" s="16">
        <f t="shared" si="220"/>
        <v>9.5758477175849066E-3</v>
      </c>
      <c r="Y619" s="16">
        <f t="shared" si="209"/>
        <v>0</v>
      </c>
      <c r="Z619" s="16">
        <f t="shared" si="221"/>
        <v>0</v>
      </c>
      <c r="AA619" s="16">
        <f t="shared" si="206"/>
        <v>0</v>
      </c>
      <c r="AB619" s="2">
        <f t="shared" si="210"/>
        <v>103915.48387261445</v>
      </c>
      <c r="AE619" s="16" t="str">
        <f t="shared" si="207"/>
        <v/>
      </c>
      <c r="AG619" s="16">
        <f t="shared" si="213"/>
        <v>55.903594069994369</v>
      </c>
      <c r="AH619" s="24">
        <f t="shared" si="211"/>
        <v>58.272599952228475</v>
      </c>
      <c r="AL619" s="2">
        <f t="shared" si="214"/>
        <v>58.493010853790587</v>
      </c>
      <c r="AM619" s="27">
        <f t="shared" si="215"/>
        <v>-3.7681579105758312E-3</v>
      </c>
      <c r="AN619" s="35">
        <v>0</v>
      </c>
      <c r="AP619" s="2" t="str">
        <f t="shared" si="212"/>
        <v/>
      </c>
    </row>
    <row r="620" spans="1:42" x14ac:dyDescent="0.25">
      <c r="A620" s="49">
        <v>38903</v>
      </c>
      <c r="B620" s="47">
        <v>1270.9100000000001</v>
      </c>
      <c r="C620" s="27">
        <f t="shared" si="223"/>
        <v>-7.2489239878454903E-3</v>
      </c>
      <c r="D620" s="27">
        <f t="shared" si="224"/>
        <v>2.557077652620332E-2</v>
      </c>
      <c r="E620" s="5">
        <f t="shared" si="204"/>
        <v>0</v>
      </c>
      <c r="F620" s="44">
        <v>1940.5519999999999</v>
      </c>
      <c r="G620" s="45">
        <v>1940.5519999999999</v>
      </c>
      <c r="H620" s="48">
        <v>1270.9100000000001</v>
      </c>
      <c r="I620" s="42">
        <v>14.15</v>
      </c>
      <c r="J620" s="16">
        <f t="shared" si="222"/>
        <v>0.14150000000000001</v>
      </c>
      <c r="K620" s="16">
        <f t="shared" si="205"/>
        <v>-9.8863510793470721E-3</v>
      </c>
      <c r="L620" s="51">
        <f>VLOOKUP(A620,LIBOR!$A$3:B2715,2,1)</f>
        <v>5.2975000000000003</v>
      </c>
      <c r="M620">
        <v>86945.06</v>
      </c>
      <c r="N620" s="2">
        <v>84820.33</v>
      </c>
      <c r="O620" s="16">
        <f t="shared" si="225"/>
        <v>5.2930355327423771E-5</v>
      </c>
      <c r="P620" s="16">
        <f t="shared" si="216"/>
        <v>0.15138635107934709</v>
      </c>
      <c r="Q620" s="2">
        <f t="shared" si="226"/>
        <v>14.27</v>
      </c>
      <c r="R620" s="2">
        <f t="shared" si="227"/>
        <v>16.988499999999998</v>
      </c>
      <c r="S620" s="16">
        <f t="shared" si="217"/>
        <v>-1</v>
      </c>
      <c r="T620" s="16">
        <f t="shared" si="218"/>
        <v>0</v>
      </c>
      <c r="U620" s="16">
        <f>VLOOKUP(P620,Table!$D$6:$G$15,MATCH(VALUE(T620)&amp;"E",Table!$D$5:$G$5,0),1)*IF(Y620=1,0,1)</f>
        <v>0.9</v>
      </c>
      <c r="V620" s="16">
        <f t="shared" si="219"/>
        <v>9.9999999999999978E-2</v>
      </c>
      <c r="W620" s="16">
        <f t="shared" si="208"/>
        <v>96821.556978591703</v>
      </c>
      <c r="X620" s="16">
        <f t="shared" si="220"/>
        <v>1.12290886737203E-2</v>
      </c>
      <c r="Y620" s="16">
        <f t="shared" si="209"/>
        <v>0</v>
      </c>
      <c r="Z620" s="16">
        <f t="shared" si="221"/>
        <v>0</v>
      </c>
      <c r="AA620" s="16">
        <f t="shared" si="206"/>
        <v>0</v>
      </c>
      <c r="AB620" s="2">
        <f t="shared" si="210"/>
        <v>103649.88904255031</v>
      </c>
      <c r="AE620" s="16" t="str">
        <f t="shared" si="207"/>
        <v/>
      </c>
      <c r="AG620" s="16">
        <f t="shared" si="213"/>
        <v>55.760711556112255</v>
      </c>
      <c r="AH620" s="24">
        <f t="shared" si="211"/>
        <v>58.120636983085816</v>
      </c>
      <c r="AL620" s="2">
        <f t="shared" si="214"/>
        <v>58.493010853790587</v>
      </c>
      <c r="AM620" s="27">
        <f t="shared" si="215"/>
        <v>-6.3661258887075522E-3</v>
      </c>
      <c r="AN620" s="35">
        <v>0</v>
      </c>
      <c r="AP620" s="2" t="str">
        <f t="shared" si="212"/>
        <v/>
      </c>
    </row>
    <row r="621" spans="1:42" x14ac:dyDescent="0.25">
      <c r="A621" s="49">
        <v>38904</v>
      </c>
      <c r="B621" s="47">
        <v>1274.08</v>
      </c>
      <c r="C621" s="27">
        <f t="shared" si="223"/>
        <v>2.4942757551673633E-3</v>
      </c>
      <c r="D621" s="27">
        <f t="shared" si="224"/>
        <v>2.2577641048317054E-2</v>
      </c>
      <c r="E621" s="5">
        <f t="shared" si="204"/>
        <v>0</v>
      </c>
      <c r="F621" s="44">
        <v>1945.8969999999999</v>
      </c>
      <c r="G621" s="45">
        <v>1945.8969999999999</v>
      </c>
      <c r="H621" s="48">
        <v>1274.08</v>
      </c>
      <c r="I621" s="42">
        <v>13.65</v>
      </c>
      <c r="J621" s="16">
        <f t="shared" si="222"/>
        <v>0.13650000000000001</v>
      </c>
      <c r="K621" s="16">
        <f t="shared" si="205"/>
        <v>-1.6733645124223373E-2</v>
      </c>
      <c r="L621" s="51">
        <f>VLOOKUP(A621,LIBOR!$A$3:B2716,2,1)</f>
        <v>5.2975000000000003</v>
      </c>
      <c r="M621">
        <v>86969.53</v>
      </c>
      <c r="N621" s="2">
        <v>84832.46</v>
      </c>
      <c r="O621" s="16">
        <f t="shared" si="225"/>
        <v>6.2059290270364187E-6</v>
      </c>
      <c r="P621" s="16">
        <f t="shared" si="216"/>
        <v>0.15323364512422338</v>
      </c>
      <c r="Q621" s="2">
        <f t="shared" si="226"/>
        <v>13.820000000000002</v>
      </c>
      <c r="R621" s="2">
        <f t="shared" si="227"/>
        <v>16.829000000000001</v>
      </c>
      <c r="S621" s="16">
        <f t="shared" si="217"/>
        <v>-1</v>
      </c>
      <c r="T621" s="16">
        <f t="shared" si="218"/>
        <v>-1</v>
      </c>
      <c r="U621" s="16">
        <f>VLOOKUP(P621,Table!$D$6:$G$15,MATCH(VALUE(T621)&amp;"E",Table!$D$5:$G$5,0),1)*IF(Y621=1,0,1)</f>
        <v>0.97499999999999998</v>
      </c>
      <c r="V621" s="16">
        <f t="shared" si="219"/>
        <v>2.5000000000000022E-2</v>
      </c>
      <c r="W621" s="16">
        <f t="shared" si="208"/>
        <v>97040.291301874415</v>
      </c>
      <c r="X621" s="16">
        <f t="shared" si="220"/>
        <v>1.4281109094920863E-2</v>
      </c>
      <c r="Y621" s="16">
        <f t="shared" si="209"/>
        <v>0</v>
      </c>
      <c r="Z621" s="16">
        <f t="shared" si="221"/>
        <v>0</v>
      </c>
      <c r="AA621" s="16">
        <f t="shared" si="206"/>
        <v>0</v>
      </c>
      <c r="AB621" s="2">
        <f t="shared" si="210"/>
        <v>103909.74740309559</v>
      </c>
      <c r="AE621" s="16" t="str">
        <f t="shared" si="207"/>
        <v/>
      </c>
      <c r="AG621" s="16">
        <f t="shared" si="213"/>
        <v>55.900508011483879</v>
      </c>
      <c r="AH621" s="24">
        <f t="shared" si="211"/>
        <v>58.264833434231463</v>
      </c>
      <c r="AL621" s="2">
        <f t="shared" si="214"/>
        <v>58.493010853790587</v>
      </c>
      <c r="AM621" s="27">
        <f t="shared" si="215"/>
        <v>-3.9009347651718373E-3</v>
      </c>
      <c r="AN621" s="35">
        <v>0</v>
      </c>
      <c r="AP621" s="2" t="str">
        <f t="shared" si="212"/>
        <v/>
      </c>
    </row>
    <row r="622" spans="1:42" x14ac:dyDescent="0.25">
      <c r="A622" s="49">
        <v>38905</v>
      </c>
      <c r="B622" s="47">
        <v>1265.48</v>
      </c>
      <c r="C622" s="27">
        <f t="shared" si="223"/>
        <v>-6.7499686047971519E-3</v>
      </c>
      <c r="D622" s="27">
        <f t="shared" si="224"/>
        <v>-5.7373355821622729E-3</v>
      </c>
      <c r="E622" s="5">
        <f t="shared" si="204"/>
        <v>0</v>
      </c>
      <c r="F622" s="44">
        <v>1932.7539999999999</v>
      </c>
      <c r="G622" s="45">
        <v>1932.7539999999999</v>
      </c>
      <c r="H622" s="48">
        <v>1265.48</v>
      </c>
      <c r="I622" s="42">
        <v>13.97</v>
      </c>
      <c r="J622" s="16">
        <f t="shared" si="222"/>
        <v>0.13970000000000002</v>
      </c>
      <c r="K622" s="16">
        <f t="shared" si="205"/>
        <v>-1.2141883080335203E-3</v>
      </c>
      <c r="L622" s="51">
        <f>VLOOKUP(A622,LIBOR!$A$3:B2717,2,1)</f>
        <v>5.2931299999999997</v>
      </c>
      <c r="M622">
        <v>87987.74</v>
      </c>
      <c r="N622" s="2">
        <v>85813.9</v>
      </c>
      <c r="O622" s="16">
        <f t="shared" si="225"/>
        <v>4.587153340965751E-5</v>
      </c>
      <c r="P622" s="16">
        <f t="shared" si="216"/>
        <v>0.14091418830803354</v>
      </c>
      <c r="Q622" s="2">
        <f t="shared" si="226"/>
        <v>13.391999999999999</v>
      </c>
      <c r="R622" s="2">
        <f t="shared" si="227"/>
        <v>16.621499999999997</v>
      </c>
      <c r="S622" s="16">
        <f t="shared" si="217"/>
        <v>-1</v>
      </c>
      <c r="T622" s="16">
        <f t="shared" si="218"/>
        <v>-1</v>
      </c>
      <c r="U622" s="16">
        <f>VLOOKUP(P622,Table!$D$6:$G$15,MATCH(VALUE(T622)&amp;"E",Table!$D$5:$G$5,0),1)*IF(Y622=1,0,1)</f>
        <v>0.97499999999999998</v>
      </c>
      <c r="V622" s="16">
        <f t="shared" si="219"/>
        <v>2.5000000000000022E-2</v>
      </c>
      <c r="W622" s="16">
        <f t="shared" si="208"/>
        <v>96429.714712928355</v>
      </c>
      <c r="X622" s="16">
        <f t="shared" si="220"/>
        <v>1.1520250537803589E-2</v>
      </c>
      <c r="Y622" s="16">
        <f t="shared" si="209"/>
        <v>0</v>
      </c>
      <c r="Z622" s="16">
        <f t="shared" si="221"/>
        <v>0</v>
      </c>
      <c r="AA622" s="16">
        <f t="shared" si="206"/>
        <v>0</v>
      </c>
      <c r="AB622" s="2">
        <f t="shared" si="210"/>
        <v>103255.87820620307</v>
      </c>
      <c r="AE622" s="16" t="str">
        <f t="shared" si="207"/>
        <v/>
      </c>
      <c r="AG622" s="16">
        <f t="shared" si="213"/>
        <v>55.548744859394219</v>
      </c>
      <c r="AH622" s="24">
        <f t="shared" si="211"/>
        <v>57.896685435819798</v>
      </c>
      <c r="AL622" s="2">
        <f t="shared" si="214"/>
        <v>58.493010853790587</v>
      </c>
      <c r="AM622" s="27">
        <f t="shared" si="215"/>
        <v>-1.019481488927565E-2</v>
      </c>
      <c r="AN622" s="35">
        <v>0</v>
      </c>
      <c r="AP622" s="2" t="str">
        <f t="shared" si="212"/>
        <v/>
      </c>
    </row>
    <row r="623" spans="1:42" x14ac:dyDescent="0.25">
      <c r="A623" s="49">
        <v>38908</v>
      </c>
      <c r="B623" s="47">
        <v>1267.3399999999999</v>
      </c>
      <c r="C623" s="27">
        <f t="shared" si="223"/>
        <v>1.4697980213040918E-3</v>
      </c>
      <c r="D623" s="27">
        <f t="shared" si="224"/>
        <v>-2.1699156513153017E-3</v>
      </c>
      <c r="E623" s="5">
        <f t="shared" si="204"/>
        <v>0</v>
      </c>
      <c r="F623" s="44">
        <v>1935.615</v>
      </c>
      <c r="G623" s="45">
        <v>1935.615</v>
      </c>
      <c r="H623" s="48">
        <v>1267.3399999999999</v>
      </c>
      <c r="I623" s="42">
        <v>14.02</v>
      </c>
      <c r="J623" s="16">
        <f t="shared" si="222"/>
        <v>0.14019999999999999</v>
      </c>
      <c r="K623" s="16">
        <f t="shared" si="205"/>
        <v>-2.5143753381474121E-3</v>
      </c>
      <c r="L623" s="51">
        <f>VLOOKUP(A623,LIBOR!$A$3:B2718,2,1)</f>
        <v>5.2962499999999997</v>
      </c>
      <c r="M623">
        <v>88086.01</v>
      </c>
      <c r="N623" s="2">
        <v>85874.08</v>
      </c>
      <c r="O623" s="16">
        <f t="shared" si="225"/>
        <v>2.157135281921015E-6</v>
      </c>
      <c r="P623" s="16">
        <f t="shared" si="216"/>
        <v>0.1427143753381474</v>
      </c>
      <c r="Q623" s="2">
        <f t="shared" si="226"/>
        <v>13.580000000000002</v>
      </c>
      <c r="R623" s="2">
        <f t="shared" si="227"/>
        <v>16.402499999999996</v>
      </c>
      <c r="S623" s="16">
        <f t="shared" si="217"/>
        <v>-1</v>
      </c>
      <c r="T623" s="16">
        <f t="shared" si="218"/>
        <v>-1</v>
      </c>
      <c r="U623" s="16">
        <f>VLOOKUP(P623,Table!$D$6:$G$15,MATCH(VALUE(T623)&amp;"E",Table!$D$5:$G$5,0),1)*IF(Y623=1,0,1)</f>
        <v>0.97499999999999998</v>
      </c>
      <c r="V623" s="16">
        <f t="shared" si="219"/>
        <v>2.5000000000000022E-2</v>
      </c>
      <c r="W623" s="16">
        <f t="shared" si="208"/>
        <v>96569.594229499213</v>
      </c>
      <c r="X623" s="16">
        <f t="shared" si="220"/>
        <v>-5.7070858892377396E-3</v>
      </c>
      <c r="Y623" s="16">
        <f t="shared" si="209"/>
        <v>0</v>
      </c>
      <c r="Z623" s="16">
        <f t="shared" si="221"/>
        <v>0</v>
      </c>
      <c r="AA623" s="16">
        <f t="shared" si="206"/>
        <v>0</v>
      </c>
      <c r="AB623" s="2">
        <f t="shared" si="210"/>
        <v>103407.78679643261</v>
      </c>
      <c r="AE623" s="16" t="str">
        <f t="shared" si="207"/>
        <v/>
      </c>
      <c r="AG623" s="16">
        <f t="shared" si="213"/>
        <v>55.630467388582922</v>
      </c>
      <c r="AH623" s="24">
        <f t="shared" si="211"/>
        <v>57.977334988984133</v>
      </c>
      <c r="AL623" s="2">
        <f t="shared" si="214"/>
        <v>58.493010853790587</v>
      </c>
      <c r="AM623" s="27">
        <f t="shared" si="215"/>
        <v>-8.816025321306209E-3</v>
      </c>
      <c r="AN623" s="35">
        <v>0</v>
      </c>
      <c r="AP623" s="2" t="str">
        <f t="shared" si="212"/>
        <v/>
      </c>
    </row>
    <row r="624" spans="1:42" x14ac:dyDescent="0.25">
      <c r="A624" s="49">
        <v>38909</v>
      </c>
      <c r="B624" s="47">
        <v>1272.43</v>
      </c>
      <c r="C624" s="27">
        <f t="shared" si="223"/>
        <v>4.0162860795052158E-3</v>
      </c>
      <c r="D624" s="27">
        <f t="shared" si="224"/>
        <v>-6.0185327366659713E-3</v>
      </c>
      <c r="E624" s="5">
        <f t="shared" ref="E624:E687" si="228">IF(Y624=1,IF(AND(D624&lt;0,T624&gt;=0),-1,1),0)</f>
        <v>0</v>
      </c>
      <c r="F624" s="44">
        <v>1943.6590000000001</v>
      </c>
      <c r="G624" s="45">
        <v>1943.6590000000001</v>
      </c>
      <c r="H624" s="48">
        <v>1272.43</v>
      </c>
      <c r="I624" s="42">
        <v>13.14</v>
      </c>
      <c r="J624" s="16">
        <f t="shared" si="222"/>
        <v>0.13140000000000002</v>
      </c>
      <c r="K624" s="16">
        <f t="shared" ref="K624:K687" si="229">J624-P624</f>
        <v>-9.8951573547040039E-3</v>
      </c>
      <c r="L624" s="51">
        <f>VLOOKUP(A624,LIBOR!$A$3:B2719,2,1)</f>
        <v>5.2971899999999996</v>
      </c>
      <c r="M624">
        <v>86484.05</v>
      </c>
      <c r="N624" s="2">
        <v>84300.53</v>
      </c>
      <c r="O624" s="16">
        <f t="shared" si="225"/>
        <v>1.6066006597661221E-5</v>
      </c>
      <c r="P624" s="16">
        <f t="shared" si="216"/>
        <v>0.14129515735470402</v>
      </c>
      <c r="Q624" s="2">
        <f t="shared" si="226"/>
        <v>13.768000000000001</v>
      </c>
      <c r="R624" s="2">
        <f t="shared" si="227"/>
        <v>16.197499999999998</v>
      </c>
      <c r="S624" s="16">
        <f t="shared" si="217"/>
        <v>-1</v>
      </c>
      <c r="T624" s="16">
        <f t="shared" si="218"/>
        <v>-1</v>
      </c>
      <c r="U624" s="16">
        <f>VLOOKUP(P624,Table!$D$6:$G$15,MATCH(VALUE(T624)&amp;"E",Table!$D$5:$G$5,0),1)*IF(Y624=1,0,1)</f>
        <v>0.97499999999999998</v>
      </c>
      <c r="V624" s="16">
        <f t="shared" si="219"/>
        <v>2.5000000000000022E-2</v>
      </c>
      <c r="W624" s="16">
        <f t="shared" si="208"/>
        <v>96903.51072419397</v>
      </c>
      <c r="X624" s="16">
        <f t="shared" si="220"/>
        <v>-1.4452662997588295E-4</v>
      </c>
      <c r="Y624" s="16">
        <f t="shared" si="209"/>
        <v>0</v>
      </c>
      <c r="Z624" s="16">
        <f t="shared" si="221"/>
        <v>0</v>
      </c>
      <c r="AA624" s="16">
        <f t="shared" ref="AA624:AA687" si="230">(1+(A624-A623)/360*L624-1)*Y623</f>
        <v>0</v>
      </c>
      <c r="AB624" s="2">
        <f t="shared" si="210"/>
        <v>103779.76865696214</v>
      </c>
      <c r="AE624" s="16" t="str">
        <f t="shared" ref="AE624:AE687" si="231">IF(AC624&gt;0,W624/AC624-1,"")</f>
        <v/>
      </c>
      <c r="AG624" s="16">
        <f t="shared" si="213"/>
        <v>55.830583118765496</v>
      </c>
      <c r="AH624" s="24">
        <f t="shared" si="211"/>
        <v>58.184378520428176</v>
      </c>
      <c r="AL624" s="2">
        <f t="shared" si="214"/>
        <v>58.493010853790587</v>
      </c>
      <c r="AM624" s="27">
        <f t="shared" si="215"/>
        <v>-5.2763967670235168E-3</v>
      </c>
      <c r="AN624" s="35">
        <v>0</v>
      </c>
      <c r="AP624" s="2" t="str">
        <f t="shared" si="212"/>
        <v/>
      </c>
    </row>
    <row r="625" spans="1:42" x14ac:dyDescent="0.25">
      <c r="A625" s="49">
        <v>38910</v>
      </c>
      <c r="B625" s="47">
        <v>1258.5999999999999</v>
      </c>
      <c r="C625" s="27">
        <f t="shared" si="223"/>
        <v>-1.0868967251636774E-2</v>
      </c>
      <c r="D625" s="27">
        <f t="shared" si="224"/>
        <v>-9.6385760004572552E-3</v>
      </c>
      <c r="E625" s="5">
        <f t="shared" si="228"/>
        <v>0</v>
      </c>
      <c r="F625" s="44">
        <v>1922.6189999999999</v>
      </c>
      <c r="G625" s="45">
        <v>1922.6189999999999</v>
      </c>
      <c r="H625" s="48">
        <v>1258.5999999999999</v>
      </c>
      <c r="I625" s="42">
        <v>14.49</v>
      </c>
      <c r="J625" s="16">
        <f t="shared" si="222"/>
        <v>0.1449</v>
      </c>
      <c r="K625" s="16">
        <f t="shared" si="229"/>
        <v>3.0360423762106903E-3</v>
      </c>
      <c r="L625" s="51">
        <f>VLOOKUP(A625,LIBOR!$A$3:B2720,2,1)</f>
        <v>5.2971899999999996</v>
      </c>
      <c r="M625">
        <v>88864.8</v>
      </c>
      <c r="N625" s="2">
        <v>86609.56</v>
      </c>
      <c r="O625" s="16">
        <f t="shared" si="225"/>
        <v>1.1943136901624725E-4</v>
      </c>
      <c r="P625" s="16">
        <f t="shared" si="216"/>
        <v>0.14186395762378931</v>
      </c>
      <c r="Q625" s="2">
        <f t="shared" si="226"/>
        <v>13.786000000000001</v>
      </c>
      <c r="R625" s="2">
        <f t="shared" si="227"/>
        <v>15.806499999999996</v>
      </c>
      <c r="S625" s="16">
        <f t="shared" si="217"/>
        <v>-1</v>
      </c>
      <c r="T625" s="16">
        <f t="shared" si="218"/>
        <v>-1</v>
      </c>
      <c r="U625" s="16">
        <f>VLOOKUP(P625,Table!$D$6:$G$15,MATCH(VALUE(T625)&amp;"E",Table!$D$5:$G$5,0),1)*IF(Y625=1,0,1)</f>
        <v>0.97499999999999998</v>
      </c>
      <c r="V625" s="16">
        <f t="shared" si="219"/>
        <v>2.5000000000000022E-2</v>
      </c>
      <c r="W625" s="16">
        <f t="shared" ref="W625:W688" si="232">W624*(1+$U624*($H625/$H624-1)+$V624*($N625/$N624-1))</f>
        <v>95942.956451562641</v>
      </c>
      <c r="X625" s="16">
        <f t="shared" si="220"/>
        <v>-1.845298945789775E-3</v>
      </c>
      <c r="Y625" s="16">
        <f t="shared" ref="Y625:Y688" si="233">IF(X625&lt;=-0.02,1,0)</f>
        <v>0</v>
      </c>
      <c r="Z625" s="16">
        <f t="shared" si="221"/>
        <v>0</v>
      </c>
      <c r="AA625" s="16">
        <f t="shared" si="230"/>
        <v>0</v>
      </c>
      <c r="AB625" s="2">
        <f t="shared" ref="AB625:AB688" si="234">AB624*(1+$U624*($G625/$G624-1)+$V624*($M625/$M624-1)+Y624*(1+(A625-A624)/360*L625/100-1))</f>
        <v>102755.86546760595</v>
      </c>
      <c r="AE625" s="16" t="str">
        <f t="shared" si="231"/>
        <v/>
      </c>
      <c r="AG625" s="16">
        <f t="shared" si="213"/>
        <v>55.279752134473405</v>
      </c>
      <c r="AH625" s="24">
        <f t="shared" ref="AH625:AH688" si="235">AH624*AB625/AB624*(1-AH$1)^(A625-A624)</f>
        <v>57.608825271913695</v>
      </c>
      <c r="AL625" s="2">
        <f t="shared" si="214"/>
        <v>58.493010853790587</v>
      </c>
      <c r="AM625" s="27">
        <f t="shared" si="215"/>
        <v>-1.5116089409160427E-2</v>
      </c>
      <c r="AN625" s="35">
        <v>0</v>
      </c>
      <c r="AP625" s="2" t="str">
        <f t="shared" ref="AP625:AP688" si="236">IF(AN625&lt;&gt;Y625,"diff","")</f>
        <v/>
      </c>
    </row>
    <row r="626" spans="1:42" x14ac:dyDescent="0.25">
      <c r="A626" s="49">
        <v>38911</v>
      </c>
      <c r="B626" s="47">
        <v>1242.28</v>
      </c>
      <c r="C626" s="27">
        <f t="shared" si="223"/>
        <v>-1.2966788495153314E-2</v>
      </c>
      <c r="D626" s="27">
        <f t="shared" si="224"/>
        <v>-2.5099640250777933E-2</v>
      </c>
      <c r="E626" s="5">
        <f t="shared" si="228"/>
        <v>0</v>
      </c>
      <c r="F626" s="44">
        <v>1897.73</v>
      </c>
      <c r="G626" s="45">
        <v>1897.73</v>
      </c>
      <c r="H626" s="48">
        <v>1242.28</v>
      </c>
      <c r="I626" s="42">
        <v>17.79</v>
      </c>
      <c r="J626" s="16">
        <f t="shared" si="222"/>
        <v>0.1779</v>
      </c>
      <c r="K626" s="16">
        <f t="shared" si="229"/>
        <v>3.2081836743271225E-2</v>
      </c>
      <c r="L626" s="51">
        <f>VLOOKUP(A626,LIBOR!$A$3:B2721,2,1)</f>
        <v>5.2959399999999999</v>
      </c>
      <c r="M626">
        <v>96295.14</v>
      </c>
      <c r="N626" s="2">
        <v>93839.4</v>
      </c>
      <c r="O626" s="16">
        <f t="shared" si="225"/>
        <v>1.7034403216508142E-4</v>
      </c>
      <c r="P626" s="16">
        <f t="shared" si="216"/>
        <v>0.14581816325672878</v>
      </c>
      <c r="Q626" s="2">
        <f t="shared" si="226"/>
        <v>13.853999999999999</v>
      </c>
      <c r="R626" s="2">
        <f t="shared" si="227"/>
        <v>15.3405</v>
      </c>
      <c r="S626" s="16">
        <f t="shared" si="217"/>
        <v>-1</v>
      </c>
      <c r="T626" s="16">
        <f t="shared" si="218"/>
        <v>-1</v>
      </c>
      <c r="U626" s="16">
        <f>VLOOKUP(P626,Table!$D$6:$G$15,MATCH(VALUE(T626)&amp;"E",Table!$D$5:$G$5,0),1)*IF(Y626=1,0,1)</f>
        <v>0.97499999999999998</v>
      </c>
      <c r="V626" s="16">
        <f t="shared" si="219"/>
        <v>2.5000000000000022E-2</v>
      </c>
      <c r="W626" s="16">
        <f t="shared" si="232"/>
        <v>94930.210148185302</v>
      </c>
      <c r="X626" s="16">
        <f t="shared" si="220"/>
        <v>-9.074430885503415E-3</v>
      </c>
      <c r="Y626" s="16">
        <f t="shared" si="233"/>
        <v>0</v>
      </c>
      <c r="Z626" s="16">
        <f t="shared" si="221"/>
        <v>0</v>
      </c>
      <c r="AA626" s="16">
        <f t="shared" si="230"/>
        <v>0</v>
      </c>
      <c r="AB626" s="2">
        <f t="shared" si="234"/>
        <v>101673.70451661035</v>
      </c>
      <c r="AE626" s="16" t="str">
        <f t="shared" si="231"/>
        <v/>
      </c>
      <c r="AG626" s="16">
        <f t="shared" ref="AG626:AG689" si="237">AB626/AG$2</f>
        <v>54.697580120560467</v>
      </c>
      <c r="AH626" s="24">
        <f t="shared" si="235"/>
        <v>57.000641289410275</v>
      </c>
      <c r="AL626" s="2">
        <f t="shared" ref="AL626:AL689" si="238">IF(AH626&gt;AL625,AH626,AL625)</f>
        <v>58.493010853790587</v>
      </c>
      <c r="AM626" s="27">
        <f t="shared" ref="AM626:AM689" si="239">AH626/AL626-1</f>
        <v>-2.5513639024509205E-2</v>
      </c>
      <c r="AN626" s="35">
        <v>0</v>
      </c>
      <c r="AP626" s="2" t="str">
        <f t="shared" si="236"/>
        <v/>
      </c>
    </row>
    <row r="627" spans="1:42" x14ac:dyDescent="0.25">
      <c r="A627" s="49">
        <v>38912</v>
      </c>
      <c r="B627" s="47">
        <v>1236.2</v>
      </c>
      <c r="C627" s="27">
        <f t="shared" si="223"/>
        <v>-4.8942267443732312E-3</v>
      </c>
      <c r="D627" s="27">
        <f t="shared" si="224"/>
        <v>-2.3243898390354012E-2</v>
      </c>
      <c r="E627" s="5">
        <f t="shared" si="228"/>
        <v>1</v>
      </c>
      <c r="F627" s="44">
        <v>1888.433</v>
      </c>
      <c r="G627" s="45">
        <v>1888.433</v>
      </c>
      <c r="H627" s="48">
        <v>1236.2</v>
      </c>
      <c r="I627" s="42">
        <v>18.05</v>
      </c>
      <c r="J627" s="16">
        <f t="shared" si="222"/>
        <v>0.18049999999999999</v>
      </c>
      <c r="K627" s="16">
        <f t="shared" si="229"/>
        <v>3.3592091453299E-2</v>
      </c>
      <c r="L627" s="51">
        <f>VLOOKUP(A627,LIBOR!$A$3:B2722,2,1)</f>
        <v>5.2943800000000003</v>
      </c>
      <c r="M627">
        <v>99284.49</v>
      </c>
      <c r="N627" s="2">
        <v>96739.6</v>
      </c>
      <c r="O627" s="16">
        <f t="shared" si="225"/>
        <v>2.4071217372159105E-5</v>
      </c>
      <c r="P627" s="16">
        <f t="shared" si="216"/>
        <v>0.14690790854670099</v>
      </c>
      <c r="Q627" s="2">
        <f t="shared" si="226"/>
        <v>14.681999999999999</v>
      </c>
      <c r="R627" s="2">
        <f t="shared" si="227"/>
        <v>15.157000000000002</v>
      </c>
      <c r="S627" s="16">
        <f t="shared" si="217"/>
        <v>-1</v>
      </c>
      <c r="T627" s="16">
        <f t="shared" si="218"/>
        <v>-1</v>
      </c>
      <c r="U627" s="16">
        <f>VLOOKUP(P627,Table!$D$6:$G$15,MATCH(VALUE(T627)&amp;"E",Table!$D$5:$G$5,0),1)*IF(Y627=1,0,1)</f>
        <v>0</v>
      </c>
      <c r="V627" s="16">
        <f t="shared" si="219"/>
        <v>0</v>
      </c>
      <c r="W627" s="16">
        <f t="shared" si="232"/>
        <v>94550.563238479735</v>
      </c>
      <c r="X627" s="16">
        <f t="shared" si="220"/>
        <v>-2.1744381899318932E-2</v>
      </c>
      <c r="Y627" s="16">
        <f t="shared" si="233"/>
        <v>1</v>
      </c>
      <c r="Z627" s="16">
        <f t="shared" si="221"/>
        <v>20</v>
      </c>
      <c r="AA627" s="16">
        <f t="shared" si="230"/>
        <v>0</v>
      </c>
      <c r="AB627" s="2">
        <f t="shared" si="234"/>
        <v>101266.96444546602</v>
      </c>
      <c r="AE627" s="16" t="str">
        <f t="shared" si="231"/>
        <v/>
      </c>
      <c r="AG627" s="16">
        <f t="shared" si="237"/>
        <v>54.478765455201</v>
      </c>
      <c r="AH627" s="24">
        <f t="shared" si="235"/>
        <v>56.771135710964373</v>
      </c>
      <c r="AL627" s="2">
        <f t="shared" si="238"/>
        <v>58.493010853790587</v>
      </c>
      <c r="AM627" s="27">
        <f t="shared" si="239"/>
        <v>-2.9437280073173588E-2</v>
      </c>
      <c r="AN627" s="35">
        <v>1</v>
      </c>
      <c r="AP627" s="2" t="str">
        <f t="shared" si="236"/>
        <v/>
      </c>
    </row>
    <row r="628" spans="1:42" x14ac:dyDescent="0.25">
      <c r="A628" s="49">
        <v>38915</v>
      </c>
      <c r="B628" s="47">
        <v>1234.49</v>
      </c>
      <c r="C628" s="27">
        <f t="shared" si="223"/>
        <v>-1.3832713153211218E-3</v>
      </c>
      <c r="D628" s="27">
        <f t="shared" si="224"/>
        <v>-2.6096967726979226E-2</v>
      </c>
      <c r="E628" s="5">
        <f t="shared" si="228"/>
        <v>0</v>
      </c>
      <c r="F628" s="44">
        <v>1885.8230000000001</v>
      </c>
      <c r="G628" s="45">
        <v>1885.8230000000001</v>
      </c>
      <c r="H628" s="48">
        <v>1234.49</v>
      </c>
      <c r="I628" s="42">
        <v>18.64</v>
      </c>
      <c r="J628" s="16">
        <f t="shared" si="222"/>
        <v>0.18640000000000001</v>
      </c>
      <c r="K628" s="16">
        <f t="shared" si="229"/>
        <v>4.3475183313334442E-2</v>
      </c>
      <c r="L628" s="51">
        <f>VLOOKUP(A628,LIBOR!$A$3:B2723,2,1)</f>
        <v>5.3387500000000001</v>
      </c>
      <c r="M628">
        <v>98493.43</v>
      </c>
      <c r="N628" s="2">
        <v>95928.86</v>
      </c>
      <c r="O628" s="16">
        <f t="shared" si="225"/>
        <v>1.9160896981805166E-6</v>
      </c>
      <c r="P628" s="16">
        <f t="shared" si="216"/>
        <v>0.14292481668666557</v>
      </c>
      <c r="Q628" s="2">
        <f t="shared" si="226"/>
        <v>15.497999999999999</v>
      </c>
      <c r="R628" s="2">
        <f t="shared" si="227"/>
        <v>15.264500000000004</v>
      </c>
      <c r="S628" s="16">
        <f t="shared" si="217"/>
        <v>1</v>
      </c>
      <c r="T628" s="16">
        <f t="shared" si="218"/>
        <v>0</v>
      </c>
      <c r="U628" s="16">
        <f>VLOOKUP(P628,Table!$D$6:$G$15,MATCH(VALUE(T628)&amp;"E",Table!$D$5:$G$5,0),1)*IF(Y628=1,0,1)</f>
        <v>0.9</v>
      </c>
      <c r="V628" s="16">
        <f t="shared" si="219"/>
        <v>9.9999999999999978E-2</v>
      </c>
      <c r="W628" s="16">
        <f t="shared" si="232"/>
        <v>94550.563238479735</v>
      </c>
      <c r="X628" s="16">
        <f t="shared" si="220"/>
        <v>-1.9487265725537606E-2</v>
      </c>
      <c r="Y628" s="16">
        <f t="shared" si="233"/>
        <v>0</v>
      </c>
      <c r="Z628" s="16">
        <f t="shared" si="221"/>
        <v>0</v>
      </c>
      <c r="AA628" s="16">
        <f t="shared" si="230"/>
        <v>4.4489583333333416E-2</v>
      </c>
      <c r="AB628" s="2">
        <f t="shared" si="234"/>
        <v>101312.01769600212</v>
      </c>
      <c r="AE628" s="16" t="str">
        <f t="shared" si="231"/>
        <v/>
      </c>
      <c r="AG628" s="16">
        <f t="shared" si="237"/>
        <v>54.503002830957165</v>
      </c>
      <c r="AH628" s="24">
        <f t="shared" si="235"/>
        <v>56.791958281273743</v>
      </c>
      <c r="AL628" s="2">
        <f t="shared" si="238"/>
        <v>58.493010853790587</v>
      </c>
      <c r="AM628" s="27">
        <f t="shared" si="239"/>
        <v>-2.9081296170046733E-2</v>
      </c>
      <c r="AN628" s="35">
        <v>0</v>
      </c>
      <c r="AP628" s="2" t="str">
        <f t="shared" si="236"/>
        <v/>
      </c>
    </row>
    <row r="629" spans="1:42" x14ac:dyDescent="0.25">
      <c r="A629" s="49">
        <v>38916</v>
      </c>
      <c r="B629" s="47">
        <v>1236.8599999999999</v>
      </c>
      <c r="C629" s="27">
        <f t="shared" si="223"/>
        <v>1.9198211407138732E-3</v>
      </c>
      <c r="D629" s="27">
        <f t="shared" si="224"/>
        <v>-2.8193432665770568E-2</v>
      </c>
      <c r="E629" s="5">
        <f t="shared" si="228"/>
        <v>-1</v>
      </c>
      <c r="F629" s="44">
        <v>1889.4829999999999</v>
      </c>
      <c r="G629" s="45">
        <v>1889.4829999999999</v>
      </c>
      <c r="H629" s="48">
        <v>1236.8599999999999</v>
      </c>
      <c r="I629" s="42">
        <v>17.739999999999998</v>
      </c>
      <c r="J629" s="16">
        <f t="shared" si="222"/>
        <v>0.17739999999999997</v>
      </c>
      <c r="K629" s="16">
        <f t="shared" si="229"/>
        <v>3.5475386861897773E-2</v>
      </c>
      <c r="L629" s="51">
        <f>VLOOKUP(A629,LIBOR!$A$3:B2724,2,1)</f>
        <v>5.2937500000000002</v>
      </c>
      <c r="M629">
        <v>97234.07</v>
      </c>
      <c r="N629" s="2">
        <v>94688.98</v>
      </c>
      <c r="O629" s="16">
        <f t="shared" si="225"/>
        <v>3.6786497329348955E-6</v>
      </c>
      <c r="P629" s="16">
        <f t="shared" si="216"/>
        <v>0.1419246131381022</v>
      </c>
      <c r="Q629" s="2">
        <f t="shared" si="226"/>
        <v>16.422000000000001</v>
      </c>
      <c r="R629" s="2">
        <f t="shared" si="227"/>
        <v>15.334000000000003</v>
      </c>
      <c r="S629" s="16">
        <f t="shared" si="217"/>
        <v>1</v>
      </c>
      <c r="T629" s="16">
        <f t="shared" si="218"/>
        <v>0</v>
      </c>
      <c r="U629" s="16">
        <f>VLOOKUP(P629,Table!$D$6:$G$15,MATCH(VALUE(T629)&amp;"E",Table!$D$5:$G$5,0),1)*IF(Y629=1,0,1)</f>
        <v>0</v>
      </c>
      <c r="V629" s="16">
        <f t="shared" si="219"/>
        <v>0</v>
      </c>
      <c r="W629" s="16">
        <f t="shared" si="232"/>
        <v>94591.724839457791</v>
      </c>
      <c r="X629" s="16">
        <f t="shared" si="220"/>
        <v>-2.0907522778041421E-2</v>
      </c>
      <c r="Y629" s="16">
        <f t="shared" si="233"/>
        <v>1</v>
      </c>
      <c r="Z629" s="16">
        <f t="shared" si="221"/>
        <v>20</v>
      </c>
      <c r="AA629" s="16">
        <f t="shared" si="230"/>
        <v>0</v>
      </c>
      <c r="AB629" s="2">
        <f t="shared" si="234"/>
        <v>101359.44125627913</v>
      </c>
      <c r="AE629" s="16" t="str">
        <f t="shared" si="231"/>
        <v/>
      </c>
      <c r="AG629" s="16">
        <f t="shared" si="237"/>
        <v>54.528515366378059</v>
      </c>
      <c r="AH629" s="24">
        <f t="shared" si="235"/>
        <v>56.817063424522118</v>
      </c>
      <c r="AL629" s="2">
        <f t="shared" si="238"/>
        <v>58.493010853790587</v>
      </c>
      <c r="AM629" s="27">
        <f t="shared" si="239"/>
        <v>-2.86520971446943E-2</v>
      </c>
      <c r="AN629" s="35">
        <v>1</v>
      </c>
      <c r="AP629" s="2" t="str">
        <f t="shared" si="236"/>
        <v/>
      </c>
    </row>
    <row r="630" spans="1:42" x14ac:dyDescent="0.25">
      <c r="A630" s="49">
        <v>38917</v>
      </c>
      <c r="B630" s="47">
        <v>1259.81</v>
      </c>
      <c r="C630" s="27">
        <f t="shared" si="223"/>
        <v>1.8555050692883546E-2</v>
      </c>
      <c r="D630" s="27">
        <f t="shared" si="224"/>
        <v>1.2305852787497518E-3</v>
      </c>
      <c r="E630" s="5">
        <f t="shared" si="228"/>
        <v>1</v>
      </c>
      <c r="F630" s="44">
        <v>1924.7370000000001</v>
      </c>
      <c r="G630" s="45">
        <v>1924.7370000000001</v>
      </c>
      <c r="H630" s="48">
        <v>1259.81</v>
      </c>
      <c r="I630" s="42">
        <v>15.55</v>
      </c>
      <c r="J630" s="16">
        <f t="shared" si="222"/>
        <v>0.1555</v>
      </c>
      <c r="K630" s="16">
        <f t="shared" si="229"/>
        <v>3.2507568168925208E-2</v>
      </c>
      <c r="L630" s="51">
        <f>VLOOKUP(A630,LIBOR!$A$3:B2725,2,1)</f>
        <v>5.2918799999999999</v>
      </c>
      <c r="M630">
        <v>92065.63</v>
      </c>
      <c r="N630" s="2">
        <v>89642.68</v>
      </c>
      <c r="O630" s="16">
        <f t="shared" si="225"/>
        <v>3.3800844480998626E-4</v>
      </c>
      <c r="P630" s="16">
        <f t="shared" si="216"/>
        <v>0.12299243183107479</v>
      </c>
      <c r="Q630" s="2">
        <f t="shared" si="226"/>
        <v>17.341999999999999</v>
      </c>
      <c r="R630" s="2">
        <f t="shared" si="227"/>
        <v>15.329500000000001</v>
      </c>
      <c r="S630" s="16">
        <f t="shared" si="217"/>
        <v>1</v>
      </c>
      <c r="T630" s="16">
        <f t="shared" si="218"/>
        <v>0</v>
      </c>
      <c r="U630" s="16">
        <f>VLOOKUP(P630,Table!$D$6:$G$15,MATCH(VALUE(T630)&amp;"E",Table!$D$5:$G$5,0),1)*IF(Y630=1,0,1)</f>
        <v>0</v>
      </c>
      <c r="V630" s="16">
        <f t="shared" si="219"/>
        <v>0</v>
      </c>
      <c r="W630" s="16">
        <f t="shared" si="232"/>
        <v>94591.724839457791</v>
      </c>
      <c r="X630" s="16">
        <f t="shared" si="220"/>
        <v>-2.3856575138087255E-2</v>
      </c>
      <c r="Y630" s="16">
        <f t="shared" si="233"/>
        <v>1</v>
      </c>
      <c r="Z630" s="16">
        <f t="shared" si="221"/>
        <v>20</v>
      </c>
      <c r="AA630" s="16">
        <f t="shared" si="230"/>
        <v>1.4699666666666555E-2</v>
      </c>
      <c r="AB630" s="2">
        <f t="shared" si="234"/>
        <v>101374.34075627899</v>
      </c>
      <c r="AE630" s="16" t="str">
        <f t="shared" si="231"/>
        <v/>
      </c>
      <c r="AG630" s="16">
        <f t="shared" si="237"/>
        <v>54.536530876375195</v>
      </c>
      <c r="AH630" s="24">
        <f t="shared" si="235"/>
        <v>56.823936325795685</v>
      </c>
      <c r="AL630" s="2">
        <f t="shared" si="238"/>
        <v>58.493010853790587</v>
      </c>
      <c r="AM630" s="27">
        <f t="shared" si="239"/>
        <v>-2.8534597614865986E-2</v>
      </c>
      <c r="AN630" s="35">
        <v>1</v>
      </c>
      <c r="AP630" s="2" t="str">
        <f t="shared" si="236"/>
        <v/>
      </c>
    </row>
    <row r="631" spans="1:42" x14ac:dyDescent="0.25">
      <c r="A631" s="49">
        <v>38918</v>
      </c>
      <c r="B631" s="47">
        <v>1249.1300000000001</v>
      </c>
      <c r="C631" s="27">
        <f t="shared" si="223"/>
        <v>-8.4774688246639363E-3</v>
      </c>
      <c r="D631" s="27">
        <f t="shared" si="224"/>
        <v>5.7199049492391296E-3</v>
      </c>
      <c r="E631" s="5">
        <f t="shared" si="228"/>
        <v>0</v>
      </c>
      <c r="F631" s="44">
        <v>1908.424</v>
      </c>
      <c r="G631" s="45">
        <v>1908.424</v>
      </c>
      <c r="H631" s="48">
        <v>1249.1300000000001</v>
      </c>
      <c r="I631" s="42">
        <v>16.21</v>
      </c>
      <c r="J631" s="16">
        <f t="shared" si="222"/>
        <v>0.16210000000000002</v>
      </c>
      <c r="K631" s="16">
        <f t="shared" si="229"/>
        <v>2.482889372132191E-2</v>
      </c>
      <c r="L631" s="51">
        <f>VLOOKUP(A631,LIBOR!$A$3:B2726,2,1)</f>
        <v>5.2874999999999996</v>
      </c>
      <c r="M631">
        <v>95089.65</v>
      </c>
      <c r="N631" s="2">
        <v>92574.67</v>
      </c>
      <c r="O631" s="16">
        <f t="shared" si="225"/>
        <v>7.2481503270494316E-5</v>
      </c>
      <c r="P631" s="16">
        <f t="shared" si="216"/>
        <v>0.13727110627867811</v>
      </c>
      <c r="Q631" s="2">
        <f t="shared" si="226"/>
        <v>17.553999999999998</v>
      </c>
      <c r="R631" s="2">
        <f t="shared" si="227"/>
        <v>15.272500000000003</v>
      </c>
      <c r="S631" s="16">
        <f t="shared" si="217"/>
        <v>1</v>
      </c>
      <c r="T631" s="16">
        <f t="shared" si="218"/>
        <v>0</v>
      </c>
      <c r="U631" s="16">
        <f>VLOOKUP(P631,Table!$D$6:$G$15,MATCH(VALUE(T631)&amp;"E",Table!$D$5:$G$5,0),1)*IF(Y631=1,0,1)</f>
        <v>0.9</v>
      </c>
      <c r="V631" s="16">
        <f t="shared" si="219"/>
        <v>9.9999999999999978E-2</v>
      </c>
      <c r="W631" s="16">
        <f t="shared" si="232"/>
        <v>94591.724839457791</v>
      </c>
      <c r="X631" s="16">
        <f t="shared" si="220"/>
        <v>-1.4083697877155021E-2</v>
      </c>
      <c r="Y631" s="16">
        <f t="shared" si="233"/>
        <v>0</v>
      </c>
      <c r="Z631" s="16">
        <f t="shared" si="221"/>
        <v>0</v>
      </c>
      <c r="AA631" s="16">
        <f t="shared" si="230"/>
        <v>1.4687499999999964E-2</v>
      </c>
      <c r="AB631" s="2">
        <f t="shared" si="234"/>
        <v>101389.23011257757</v>
      </c>
      <c r="AE631" s="16" t="str">
        <f t="shared" si="231"/>
        <v/>
      </c>
      <c r="AG631" s="16">
        <f t="shared" si="237"/>
        <v>54.544540929347662</v>
      </c>
      <c r="AH631" s="24">
        <f t="shared" si="235"/>
        <v>56.830803145053828</v>
      </c>
      <c r="AL631" s="2">
        <f t="shared" si="238"/>
        <v>58.493010853790587</v>
      </c>
      <c r="AM631" s="27">
        <f t="shared" si="239"/>
        <v>-2.8417202063535818E-2</v>
      </c>
      <c r="AN631" s="35">
        <v>0</v>
      </c>
      <c r="AP631" s="2" t="str">
        <f t="shared" si="236"/>
        <v/>
      </c>
    </row>
    <row r="632" spans="1:42" x14ac:dyDescent="0.25">
      <c r="A632" s="49">
        <v>38919</v>
      </c>
      <c r="B632" s="47">
        <v>1240.29</v>
      </c>
      <c r="C632" s="27">
        <f t="shared" si="223"/>
        <v>-7.0769255401760267E-3</v>
      </c>
      <c r="D632" s="27">
        <f t="shared" si="224"/>
        <v>3.5372061534363342E-3</v>
      </c>
      <c r="E632" s="5">
        <f t="shared" si="228"/>
        <v>0</v>
      </c>
      <c r="F632" s="44">
        <v>1894.941</v>
      </c>
      <c r="G632" s="45">
        <v>1894.941</v>
      </c>
      <c r="H632" s="48">
        <v>1240.29</v>
      </c>
      <c r="I632" s="42">
        <v>17.399999999999999</v>
      </c>
      <c r="J632" s="16">
        <f t="shared" si="222"/>
        <v>0.17399999999999999</v>
      </c>
      <c r="K632" s="16">
        <f t="shared" si="229"/>
        <v>3.7205275309561303E-2</v>
      </c>
      <c r="L632" s="51">
        <f>VLOOKUP(A632,LIBOR!$A$3:B2727,2,1)</f>
        <v>5.2743799999999998</v>
      </c>
      <c r="M632">
        <v>97290.63</v>
      </c>
      <c r="N632" s="2">
        <v>94704.59</v>
      </c>
      <c r="O632" s="16">
        <f t="shared" si="225"/>
        <v>5.0439622037721343E-5</v>
      </c>
      <c r="P632" s="16">
        <f t="shared" ref="P632:P695" si="240">SQRT(252*SUM(O610:O631)/22)</f>
        <v>0.13679472469043868</v>
      </c>
      <c r="Q632" s="2">
        <f t="shared" si="226"/>
        <v>17.238</v>
      </c>
      <c r="R632" s="2">
        <f t="shared" si="227"/>
        <v>15.307000000000002</v>
      </c>
      <c r="S632" s="16">
        <f t="shared" ref="S632:S695" si="241">IF(Q632&gt;=R632,1,-1)</f>
        <v>1</v>
      </c>
      <c r="T632" s="16">
        <f t="shared" ref="T632:T695" si="242">IF(SUM(S623:S632)=-10,-1,IF(SUM(S623:S632)&lt;10,0,1))</f>
        <v>0</v>
      </c>
      <c r="U632" s="16">
        <f>VLOOKUP(P632,Table!$D$6:$G$15,MATCH(VALUE(T632)&amp;"E",Table!$D$5:$G$5,0),1)*IF(Y632=1,0,1)</f>
        <v>0.9</v>
      </c>
      <c r="V632" s="16">
        <f t="shared" ref="V632:V695" si="243">(1-U632)*IF(Y632=1,0,1)</f>
        <v>9.9999999999999978E-2</v>
      </c>
      <c r="W632" s="16">
        <f t="shared" si="232"/>
        <v>94206.880862355334</v>
      </c>
      <c r="X632" s="16">
        <f t="shared" ref="X632:X695" si="244">W631/W626-1</f>
        <v>-3.5656226632084786E-3</v>
      </c>
      <c r="Y632" s="16">
        <f t="shared" si="233"/>
        <v>0</v>
      </c>
      <c r="Z632" s="16">
        <f t="shared" ref="Z632:Z695" si="245">Y632*20</f>
        <v>0</v>
      </c>
      <c r="AA632" s="16">
        <f t="shared" si="230"/>
        <v>0</v>
      </c>
      <c r="AB632" s="2">
        <f t="shared" si="234"/>
        <v>100979.22667664195</v>
      </c>
      <c r="AE632" s="16" t="str">
        <f t="shared" si="231"/>
        <v/>
      </c>
      <c r="AG632" s="16">
        <f t="shared" si="237"/>
        <v>54.323970665940671</v>
      </c>
      <c r="AH632" s="24">
        <f t="shared" si="235"/>
        <v>56.599514390318362</v>
      </c>
      <c r="AL632" s="2">
        <f t="shared" si="238"/>
        <v>58.493010853790587</v>
      </c>
      <c r="AM632" s="27">
        <f t="shared" si="239"/>
        <v>-3.2371328400331745E-2</v>
      </c>
      <c r="AN632" s="35">
        <v>0</v>
      </c>
      <c r="AP632" s="2" t="str">
        <f t="shared" si="236"/>
        <v/>
      </c>
    </row>
    <row r="633" spans="1:42" x14ac:dyDescent="0.25">
      <c r="A633" s="49">
        <v>38922</v>
      </c>
      <c r="B633" s="47">
        <v>1260.9100000000001</v>
      </c>
      <c r="C633" s="27">
        <f t="shared" si="223"/>
        <v>1.662514411952043E-2</v>
      </c>
      <c r="D633" s="27">
        <f t="shared" si="224"/>
        <v>2.1545621588277886E-2</v>
      </c>
      <c r="E633" s="5">
        <f t="shared" si="228"/>
        <v>0</v>
      </c>
      <c r="F633" s="44">
        <v>1926.499</v>
      </c>
      <c r="G633" s="45">
        <v>1926.499</v>
      </c>
      <c r="H633" s="48">
        <v>1260.9100000000001</v>
      </c>
      <c r="I633" s="42">
        <v>14.98</v>
      </c>
      <c r="J633" s="16">
        <f t="shared" si="222"/>
        <v>0.14980000000000002</v>
      </c>
      <c r="K633" s="16">
        <f t="shared" si="229"/>
        <v>1.0909543518420162E-2</v>
      </c>
      <c r="L633" s="51">
        <f>VLOOKUP(A633,LIBOR!$A$3:B2728,2,1)</f>
        <v>5.2862499999999999</v>
      </c>
      <c r="M633">
        <v>90214.47</v>
      </c>
      <c r="N633" s="2">
        <v>87777.08</v>
      </c>
      <c r="O633" s="16">
        <f t="shared" si="225"/>
        <v>2.7186928901625315E-4</v>
      </c>
      <c r="P633" s="16">
        <f t="shared" si="240"/>
        <v>0.13889045648157985</v>
      </c>
      <c r="Q633" s="2">
        <f t="shared" si="226"/>
        <v>17.107999999999997</v>
      </c>
      <c r="R633" s="2">
        <f t="shared" si="227"/>
        <v>15.383000000000001</v>
      </c>
      <c r="S633" s="16">
        <f t="shared" si="241"/>
        <v>1</v>
      </c>
      <c r="T633" s="16">
        <f t="shared" si="242"/>
        <v>0</v>
      </c>
      <c r="U633" s="16">
        <f>VLOOKUP(P633,Table!$D$6:$G$15,MATCH(VALUE(T633)&amp;"E",Table!$D$5:$G$5,0),1)*IF(Y633=1,0,1)</f>
        <v>0.9</v>
      </c>
      <c r="V633" s="16">
        <f t="shared" si="243"/>
        <v>9.9999999999999978E-2</v>
      </c>
      <c r="W633" s="16">
        <f t="shared" si="232"/>
        <v>94927.353210227026</v>
      </c>
      <c r="X633" s="16">
        <f t="shared" si="244"/>
        <v>-3.6349056457500861E-3</v>
      </c>
      <c r="Y633" s="16">
        <f t="shared" si="233"/>
        <v>0</v>
      </c>
      <c r="Z633" s="16">
        <f t="shared" si="245"/>
        <v>0</v>
      </c>
      <c r="AA633" s="16">
        <f t="shared" si="230"/>
        <v>0</v>
      </c>
      <c r="AB633" s="2">
        <f t="shared" si="234"/>
        <v>101758.30328243543</v>
      </c>
      <c r="AE633" s="16" t="str">
        <f t="shared" si="231"/>
        <v/>
      </c>
      <c r="AG633" s="16">
        <f t="shared" si="237"/>
        <v>54.743091866137341</v>
      </c>
      <c r="AH633" s="24">
        <f t="shared" si="235"/>
        <v>57.031738508266379</v>
      </c>
      <c r="AL633" s="2">
        <f t="shared" si="238"/>
        <v>58.493010853790587</v>
      </c>
      <c r="AM633" s="27">
        <f t="shared" si="239"/>
        <v>-2.4981999117412723E-2</v>
      </c>
      <c r="AN633" s="35">
        <v>0</v>
      </c>
      <c r="AP633" s="2" t="str">
        <f t="shared" si="236"/>
        <v/>
      </c>
    </row>
    <row r="634" spans="1:42" x14ac:dyDescent="0.25">
      <c r="A634" s="49">
        <v>38923</v>
      </c>
      <c r="B634" s="47">
        <v>1268.8800000000001</v>
      </c>
      <c r="C634" s="27">
        <f t="shared" si="223"/>
        <v>6.3208317802221359E-3</v>
      </c>
      <c r="D634" s="27">
        <f t="shared" si="224"/>
        <v>2.5946632227786148E-2</v>
      </c>
      <c r="E634" s="5">
        <f t="shared" si="228"/>
        <v>0</v>
      </c>
      <c r="F634" s="44">
        <v>1938.675</v>
      </c>
      <c r="G634" s="45">
        <v>1938.675</v>
      </c>
      <c r="H634" s="48">
        <v>1268.8800000000001</v>
      </c>
      <c r="I634" s="42">
        <v>14.85</v>
      </c>
      <c r="J634" s="16">
        <f t="shared" si="222"/>
        <v>0.14849999999999999</v>
      </c>
      <c r="K634" s="16">
        <f t="shared" si="229"/>
        <v>2.4578660038421518E-3</v>
      </c>
      <c r="L634" s="51">
        <f>VLOOKUP(A634,LIBOR!$A$3:B2729,2,1)</f>
        <v>5.2850000000000001</v>
      </c>
      <c r="M634">
        <v>87734</v>
      </c>
      <c r="N634" s="2">
        <v>85351.42</v>
      </c>
      <c r="O634" s="16">
        <f t="shared" si="225"/>
        <v>3.9701833598920134E-5</v>
      </c>
      <c r="P634" s="16">
        <f t="shared" si="240"/>
        <v>0.14604213399615784</v>
      </c>
      <c r="Q634" s="2">
        <f t="shared" si="226"/>
        <v>16.376000000000001</v>
      </c>
      <c r="R634" s="2">
        <f t="shared" si="227"/>
        <v>15.337500000000002</v>
      </c>
      <c r="S634" s="16">
        <f t="shared" si="241"/>
        <v>1</v>
      </c>
      <c r="T634" s="16">
        <f t="shared" si="242"/>
        <v>0</v>
      </c>
      <c r="U634" s="16">
        <f>VLOOKUP(P634,Table!$D$6:$G$15,MATCH(VALUE(T634)&amp;"E",Table!$D$5:$G$5,0),1)*IF(Y634=1,0,1)</f>
        <v>0.9</v>
      </c>
      <c r="V634" s="16">
        <f t="shared" si="243"/>
        <v>9.9999999999999978E-2</v>
      </c>
      <c r="W634" s="16">
        <f t="shared" si="232"/>
        <v>95205.045763641392</v>
      </c>
      <c r="X634" s="16">
        <f t="shared" si="244"/>
        <v>3.9850632174123213E-3</v>
      </c>
      <c r="Y634" s="16">
        <f t="shared" si="233"/>
        <v>0</v>
      </c>
      <c r="Z634" s="16">
        <f t="shared" si="245"/>
        <v>0</v>
      </c>
      <c r="AA634" s="16">
        <f t="shared" si="230"/>
        <v>0</v>
      </c>
      <c r="AB634" s="2">
        <f t="shared" si="234"/>
        <v>102057.34246605674</v>
      </c>
      <c r="AE634" s="16" t="str">
        <f t="shared" si="231"/>
        <v/>
      </c>
      <c r="AG634" s="16">
        <f t="shared" si="237"/>
        <v>54.903966497223898</v>
      </c>
      <c r="AH634" s="24">
        <f t="shared" si="235"/>
        <v>57.197850081606582</v>
      </c>
      <c r="AL634" s="2">
        <f t="shared" si="238"/>
        <v>58.493010853790587</v>
      </c>
      <c r="AM634" s="27">
        <f t="shared" si="239"/>
        <v>-2.2142145758600074E-2</v>
      </c>
      <c r="AN634" s="35">
        <v>0</v>
      </c>
      <c r="AP634" s="2" t="str">
        <f t="shared" si="236"/>
        <v/>
      </c>
    </row>
    <row r="635" spans="1:42" x14ac:dyDescent="0.25">
      <c r="A635" s="49">
        <v>38924</v>
      </c>
      <c r="B635" s="47">
        <v>1268.4000000000001</v>
      </c>
      <c r="C635" s="27">
        <f t="shared" si="223"/>
        <v>-3.78286362776592E-4</v>
      </c>
      <c r="D635" s="27">
        <f t="shared" si="224"/>
        <v>7.0132951721260106E-3</v>
      </c>
      <c r="E635" s="5">
        <f t="shared" si="228"/>
        <v>0</v>
      </c>
      <c r="F635" s="44">
        <v>1937.962</v>
      </c>
      <c r="G635" s="45">
        <v>1937.962</v>
      </c>
      <c r="H635" s="48">
        <v>1268.4000000000001</v>
      </c>
      <c r="I635" s="42">
        <v>14.62</v>
      </c>
      <c r="J635" s="16">
        <f t="shared" si="222"/>
        <v>0.1462</v>
      </c>
      <c r="K635" s="16">
        <f t="shared" si="229"/>
        <v>-3.0314911102963249E-4</v>
      </c>
      <c r="L635" s="51">
        <f>VLOOKUP(A635,LIBOR!$A$3:B2730,2,1)</f>
        <v>5.2874999999999996</v>
      </c>
      <c r="M635">
        <v>87135.22</v>
      </c>
      <c r="N635" s="2">
        <v>84757.03</v>
      </c>
      <c r="O635" s="16">
        <f t="shared" si="225"/>
        <v>1.4315472403548615E-7</v>
      </c>
      <c r="P635" s="16">
        <f t="shared" si="240"/>
        <v>0.14650314911102963</v>
      </c>
      <c r="Q635" s="2">
        <f t="shared" si="226"/>
        <v>15.797999999999998</v>
      </c>
      <c r="R635" s="2">
        <f t="shared" si="227"/>
        <v>15.299000000000001</v>
      </c>
      <c r="S635" s="16">
        <f t="shared" si="241"/>
        <v>1</v>
      </c>
      <c r="T635" s="16">
        <f t="shared" si="242"/>
        <v>0</v>
      </c>
      <c r="U635" s="16">
        <f>VLOOKUP(P635,Table!$D$6:$G$15,MATCH(VALUE(T635)&amp;"E",Table!$D$5:$G$5,0),1)*IF(Y635=1,0,1)</f>
        <v>0.9</v>
      </c>
      <c r="V635" s="16">
        <f t="shared" si="243"/>
        <v>9.9999999999999978E-2</v>
      </c>
      <c r="W635" s="16">
        <f t="shared" si="232"/>
        <v>95106.33137392842</v>
      </c>
      <c r="X635" s="16">
        <f t="shared" si="244"/>
        <v>6.4838750453544147E-3</v>
      </c>
      <c r="Y635" s="16">
        <f t="shared" si="233"/>
        <v>0</v>
      </c>
      <c r="Z635" s="16">
        <f t="shared" si="245"/>
        <v>0</v>
      </c>
      <c r="AA635" s="16">
        <f t="shared" si="230"/>
        <v>0</v>
      </c>
      <c r="AB635" s="2">
        <f t="shared" si="234"/>
        <v>101953.90795376616</v>
      </c>
      <c r="AE635" s="16" t="str">
        <f t="shared" si="231"/>
        <v/>
      </c>
      <c r="AG635" s="16">
        <f t="shared" si="237"/>
        <v>54.848321652274628</v>
      </c>
      <c r="AH635" s="24">
        <f t="shared" si="235"/>
        <v>57.138393196860449</v>
      </c>
      <c r="AL635" s="2">
        <f t="shared" si="238"/>
        <v>58.493010853790587</v>
      </c>
      <c r="AM635" s="27">
        <f t="shared" si="239"/>
        <v>-2.3158624204114742E-2</v>
      </c>
      <c r="AN635" s="35">
        <v>0</v>
      </c>
      <c r="AP635" s="2" t="str">
        <f t="shared" si="236"/>
        <v/>
      </c>
    </row>
    <row r="636" spans="1:42" x14ac:dyDescent="0.25">
      <c r="A636" s="49">
        <v>38925</v>
      </c>
      <c r="B636" s="47">
        <v>1263.2</v>
      </c>
      <c r="C636" s="27">
        <f t="shared" si="223"/>
        <v>-4.0996531062756913E-3</v>
      </c>
      <c r="D636" s="27">
        <f t="shared" si="224"/>
        <v>1.1391110890514256E-2</v>
      </c>
      <c r="E636" s="5">
        <f t="shared" si="228"/>
        <v>0</v>
      </c>
      <c r="F636" s="44">
        <v>1930.316</v>
      </c>
      <c r="G636" s="45">
        <v>1930.316</v>
      </c>
      <c r="H636" s="48">
        <v>1263.2</v>
      </c>
      <c r="I636" s="42">
        <v>14.94</v>
      </c>
      <c r="J636" s="16">
        <f t="shared" si="222"/>
        <v>0.14940000000000001</v>
      </c>
      <c r="K636" s="16">
        <f t="shared" si="229"/>
        <v>2.9217715921906751E-3</v>
      </c>
      <c r="L636" s="51">
        <f>VLOOKUP(A636,LIBOR!$A$3:B2731,2,1)</f>
        <v>5.29</v>
      </c>
      <c r="M636">
        <v>88623.52</v>
      </c>
      <c r="N636" s="2">
        <v>86192.92</v>
      </c>
      <c r="O636" s="16">
        <f t="shared" si="225"/>
        <v>1.6876319008551829E-5</v>
      </c>
      <c r="P636" s="16">
        <f t="shared" si="240"/>
        <v>0.14647822840780933</v>
      </c>
      <c r="Q636" s="2">
        <f t="shared" si="226"/>
        <v>15.612</v>
      </c>
      <c r="R636" s="2">
        <f t="shared" si="227"/>
        <v>15.210000000000004</v>
      </c>
      <c r="S636" s="16">
        <f t="shared" si="241"/>
        <v>1</v>
      </c>
      <c r="T636" s="16">
        <f t="shared" si="242"/>
        <v>0</v>
      </c>
      <c r="U636" s="16">
        <f>VLOOKUP(P636,Table!$D$6:$G$15,MATCH(VALUE(T636)&amp;"E",Table!$D$5:$G$5,0),1)*IF(Y636=1,0,1)</f>
        <v>0.9</v>
      </c>
      <c r="V636" s="16">
        <f t="shared" si="243"/>
        <v>9.9999999999999978E-2</v>
      </c>
      <c r="W636" s="16">
        <f t="shared" si="232"/>
        <v>94916.540713538168</v>
      </c>
      <c r="X636" s="16">
        <f t="shared" si="244"/>
        <v>5.4402912659010649E-3</v>
      </c>
      <c r="Y636" s="16">
        <f t="shared" si="233"/>
        <v>0</v>
      </c>
      <c r="Z636" s="16">
        <f t="shared" si="245"/>
        <v>0</v>
      </c>
      <c r="AA636" s="16">
        <f t="shared" si="230"/>
        <v>0</v>
      </c>
      <c r="AB636" s="2">
        <f t="shared" si="234"/>
        <v>101766.02640710371</v>
      </c>
      <c r="AE636" s="16" t="str">
        <f t="shared" si="231"/>
        <v/>
      </c>
      <c r="AG636" s="16">
        <f t="shared" si="237"/>
        <v>54.747246688982955</v>
      </c>
      <c r="AH636" s="24">
        <f t="shared" si="235"/>
        <v>57.031613646745328</v>
      </c>
      <c r="AL636" s="2">
        <f t="shared" si="238"/>
        <v>58.493010853790587</v>
      </c>
      <c r="AM636" s="27">
        <f t="shared" si="239"/>
        <v>-2.4984133757418925E-2</v>
      </c>
      <c r="AN636" s="35">
        <v>0</v>
      </c>
      <c r="AP636" s="2" t="str">
        <f t="shared" si="236"/>
        <v/>
      </c>
    </row>
    <row r="637" spans="1:42" x14ac:dyDescent="0.25">
      <c r="A637" s="49">
        <v>38926</v>
      </c>
      <c r="B637" s="47">
        <v>1278.55</v>
      </c>
      <c r="C637" s="27">
        <f t="shared" si="223"/>
        <v>1.2151678277390721E-2</v>
      </c>
      <c r="D637" s="27">
        <f t="shared" si="224"/>
        <v>3.0619714708081003E-2</v>
      </c>
      <c r="E637" s="5">
        <f t="shared" si="228"/>
        <v>0</v>
      </c>
      <c r="F637" s="44">
        <v>1953.857</v>
      </c>
      <c r="G637" s="45">
        <v>1953.857</v>
      </c>
      <c r="H637" s="48">
        <v>1278.55</v>
      </c>
      <c r="I637" s="42">
        <v>14.33</v>
      </c>
      <c r="J637" s="16">
        <f t="shared" si="222"/>
        <v>0.14330000000000001</v>
      </c>
      <c r="K637" s="16">
        <f t="shared" si="229"/>
        <v>-2.9152400254713329E-3</v>
      </c>
      <c r="L637" s="51">
        <f>VLOOKUP(A637,LIBOR!$A$3:B2732,2,1)</f>
        <v>5.29</v>
      </c>
      <c r="M637">
        <v>85942.28</v>
      </c>
      <c r="N637" s="2">
        <v>83573.23</v>
      </c>
      <c r="O637" s="16">
        <f t="shared" si="225"/>
        <v>1.4588869725657856E-4</v>
      </c>
      <c r="P637" s="16">
        <f t="shared" si="240"/>
        <v>0.14621524002547134</v>
      </c>
      <c r="Q637" s="2">
        <f t="shared" si="226"/>
        <v>15.357999999999999</v>
      </c>
      <c r="R637" s="2">
        <f t="shared" si="227"/>
        <v>15.167500000000004</v>
      </c>
      <c r="S637" s="16">
        <f t="shared" si="241"/>
        <v>1</v>
      </c>
      <c r="T637" s="16">
        <f t="shared" si="242"/>
        <v>1</v>
      </c>
      <c r="U637" s="16">
        <f>VLOOKUP(P637,Table!$D$6:$G$15,MATCH(VALUE(T637)&amp;"E",Table!$D$5:$G$5,0),1)*IF(Y637=1,0,1)</f>
        <v>0.85</v>
      </c>
      <c r="V637" s="16">
        <f t="shared" si="243"/>
        <v>0.15000000000000002</v>
      </c>
      <c r="W637" s="16">
        <f t="shared" si="232"/>
        <v>95666.11346317787</v>
      </c>
      <c r="X637" s="16">
        <f t="shared" si="244"/>
        <v>3.4338719864941414E-3</v>
      </c>
      <c r="Y637" s="16">
        <f t="shared" si="233"/>
        <v>0</v>
      </c>
      <c r="Z637" s="16">
        <f t="shared" si="245"/>
        <v>0</v>
      </c>
      <c r="AA637" s="16">
        <f t="shared" si="230"/>
        <v>0</v>
      </c>
      <c r="AB637" s="2">
        <f t="shared" si="234"/>
        <v>102575.11152130792</v>
      </c>
      <c r="AE637" s="16" t="str">
        <f t="shared" si="231"/>
        <v/>
      </c>
      <c r="AG637" s="16">
        <f t="shared" si="237"/>
        <v>55.18251161877911</v>
      </c>
      <c r="AH637" s="24">
        <f t="shared" si="235"/>
        <v>57.483544122586345</v>
      </c>
      <c r="AL637" s="2">
        <f t="shared" si="238"/>
        <v>58.493010853790587</v>
      </c>
      <c r="AM637" s="27">
        <f t="shared" si="239"/>
        <v>-1.7257903405374475E-2</v>
      </c>
      <c r="AN637" s="35">
        <v>0</v>
      </c>
      <c r="AP637" s="2" t="str">
        <f t="shared" si="236"/>
        <v/>
      </c>
    </row>
    <row r="638" spans="1:42" x14ac:dyDescent="0.25">
      <c r="A638" s="49">
        <v>38929</v>
      </c>
      <c r="B638" s="47">
        <v>1276.6600000000001</v>
      </c>
      <c r="C638" s="27">
        <f t="shared" si="223"/>
        <v>-1.4782370654256027E-3</v>
      </c>
      <c r="D638" s="27">
        <f t="shared" si="224"/>
        <v>1.251633352313497E-2</v>
      </c>
      <c r="E638" s="5">
        <f t="shared" si="228"/>
        <v>0</v>
      </c>
      <c r="F638" s="44">
        <v>1950.9949999999999</v>
      </c>
      <c r="G638" s="45">
        <v>1950.9949999999999</v>
      </c>
      <c r="H638" s="48">
        <v>1276.6600000000001</v>
      </c>
      <c r="I638" s="42">
        <v>14.95</v>
      </c>
      <c r="J638" s="16">
        <f t="shared" si="222"/>
        <v>0.14949999999999999</v>
      </c>
      <c r="K638" s="16">
        <f t="shared" si="229"/>
        <v>8.5235259536839414E-4</v>
      </c>
      <c r="L638" s="51">
        <f>VLOOKUP(A638,LIBOR!$A$3:B2733,2,1)</f>
        <v>5.3425000000000002</v>
      </c>
      <c r="M638">
        <v>86789.47</v>
      </c>
      <c r="N638" s="2">
        <v>84362.19</v>
      </c>
      <c r="O638" s="16">
        <f t="shared" si="225"/>
        <v>2.1884194257996463E-6</v>
      </c>
      <c r="P638" s="16">
        <f t="shared" si="240"/>
        <v>0.1486476474046316</v>
      </c>
      <c r="Q638" s="2">
        <f t="shared" si="226"/>
        <v>14.744</v>
      </c>
      <c r="R638" s="2">
        <f t="shared" si="227"/>
        <v>15.232500000000002</v>
      </c>
      <c r="S638" s="16">
        <f t="shared" si="241"/>
        <v>-1</v>
      </c>
      <c r="T638" s="16">
        <f t="shared" si="242"/>
        <v>0</v>
      </c>
      <c r="U638" s="16">
        <f>VLOOKUP(P638,Table!$D$6:$G$15,MATCH(VALUE(T638)&amp;"E",Table!$D$5:$G$5,0),1)*IF(Y638=1,0,1)</f>
        <v>0.9</v>
      </c>
      <c r="V638" s="16">
        <f t="shared" si="243"/>
        <v>9.9999999999999978E-2</v>
      </c>
      <c r="W638" s="16">
        <f t="shared" si="232"/>
        <v>95681.376993675338</v>
      </c>
      <c r="X638" s="16">
        <f t="shared" si="244"/>
        <v>1.5489660494699908E-2</v>
      </c>
      <c r="Y638" s="16">
        <f t="shared" si="233"/>
        <v>0</v>
      </c>
      <c r="Z638" s="16">
        <f t="shared" si="245"/>
        <v>0</v>
      </c>
      <c r="AA638" s="16">
        <f t="shared" si="230"/>
        <v>0</v>
      </c>
      <c r="AB638" s="2">
        <f t="shared" si="234"/>
        <v>102599.07036200963</v>
      </c>
      <c r="AE638" s="16" t="str">
        <f t="shared" si="231"/>
        <v/>
      </c>
      <c r="AG638" s="16">
        <f t="shared" si="237"/>
        <v>55.195400798091583</v>
      </c>
      <c r="AH638" s="24">
        <f t="shared" si="235"/>
        <v>57.492481389754332</v>
      </c>
      <c r="AL638" s="2">
        <f t="shared" si="238"/>
        <v>58.493010853790587</v>
      </c>
      <c r="AM638" s="27">
        <f t="shared" si="239"/>
        <v>-1.7105111353169722E-2</v>
      </c>
      <c r="AN638" s="35">
        <v>0</v>
      </c>
      <c r="AP638" s="2" t="str">
        <f t="shared" si="236"/>
        <v/>
      </c>
    </row>
    <row r="639" spans="1:42" x14ac:dyDescent="0.25">
      <c r="A639" s="49">
        <v>38930</v>
      </c>
      <c r="B639" s="47">
        <v>1270.92</v>
      </c>
      <c r="C639" s="27">
        <f t="shared" si="223"/>
        <v>-4.4961070292794947E-3</v>
      </c>
      <c r="D639" s="27">
        <f t="shared" si="224"/>
        <v>1.6993947136333398E-3</v>
      </c>
      <c r="E639" s="5">
        <f t="shared" si="228"/>
        <v>0</v>
      </c>
      <c r="F639" s="44">
        <v>1942.2190000000001</v>
      </c>
      <c r="G639" s="45">
        <v>1942.2190000000001</v>
      </c>
      <c r="H639" s="48">
        <v>1270.92</v>
      </c>
      <c r="I639" s="42">
        <v>15.05</v>
      </c>
      <c r="J639" s="16">
        <f t="shared" si="222"/>
        <v>0.15049999999999999</v>
      </c>
      <c r="K639" s="16">
        <f t="shared" si="229"/>
        <v>2.9257542159105976E-3</v>
      </c>
      <c r="L639" s="51">
        <f>VLOOKUP(A639,LIBOR!$A$3:B2734,2,1)</f>
        <v>5.30938</v>
      </c>
      <c r="M639">
        <v>88904.39</v>
      </c>
      <c r="N639" s="2">
        <v>86406.23</v>
      </c>
      <c r="O639" s="16">
        <f t="shared" si="225"/>
        <v>2.0306243254282628E-5</v>
      </c>
      <c r="P639" s="16">
        <f t="shared" si="240"/>
        <v>0.1475742457840894</v>
      </c>
      <c r="Q639" s="2">
        <f t="shared" si="226"/>
        <v>14.738</v>
      </c>
      <c r="R639" s="2">
        <f t="shared" si="227"/>
        <v>15.325999999999999</v>
      </c>
      <c r="S639" s="16">
        <f t="shared" si="241"/>
        <v>-1</v>
      </c>
      <c r="T639" s="16">
        <f t="shared" si="242"/>
        <v>0</v>
      </c>
      <c r="U639" s="16">
        <f>VLOOKUP(P639,Table!$D$6:$G$15,MATCH(VALUE(T639)&amp;"E",Table!$D$5:$G$5,0),1)*IF(Y639=1,0,1)</f>
        <v>0.9</v>
      </c>
      <c r="V639" s="16">
        <f t="shared" si="243"/>
        <v>9.9999999999999978E-2</v>
      </c>
      <c r="W639" s="16">
        <f t="shared" si="232"/>
        <v>95526.032293711934</v>
      </c>
      <c r="X639" s="16">
        <f t="shared" si="244"/>
        <v>7.9431666210942886E-3</v>
      </c>
      <c r="Y639" s="16">
        <f t="shared" si="233"/>
        <v>0</v>
      </c>
      <c r="Z639" s="16">
        <f t="shared" si="245"/>
        <v>0</v>
      </c>
      <c r="AA639" s="16">
        <f t="shared" si="230"/>
        <v>0</v>
      </c>
      <c r="AB639" s="2">
        <f t="shared" si="234"/>
        <v>102433.72617162978</v>
      </c>
      <c r="AE639" s="16" t="str">
        <f t="shared" si="231"/>
        <v/>
      </c>
      <c r="AG639" s="16">
        <f t="shared" si="237"/>
        <v>55.106450295660608</v>
      </c>
      <c r="AH639" s="24">
        <f t="shared" si="235"/>
        <v>57.398335044199541</v>
      </c>
      <c r="AL639" s="2">
        <f t="shared" si="238"/>
        <v>58.493010853790587</v>
      </c>
      <c r="AM639" s="27">
        <f t="shared" si="239"/>
        <v>-1.8714642888315369E-2</v>
      </c>
      <c r="AN639" s="35">
        <v>0</v>
      </c>
      <c r="AP639" s="2" t="str">
        <f t="shared" si="236"/>
        <v/>
      </c>
    </row>
    <row r="640" spans="1:42" x14ac:dyDescent="0.25">
      <c r="A640" s="49">
        <v>38931</v>
      </c>
      <c r="B640" s="47">
        <v>1277.4100000000001</v>
      </c>
      <c r="C640" s="27">
        <f t="shared" si="223"/>
        <v>5.106536996821287E-3</v>
      </c>
      <c r="D640" s="27">
        <f t="shared" si="224"/>
        <v>7.1842180732312189E-3</v>
      </c>
      <c r="E640" s="5">
        <f t="shared" si="228"/>
        <v>0</v>
      </c>
      <c r="F640" s="44">
        <v>1954.18</v>
      </c>
      <c r="G640" s="45">
        <v>1954.18</v>
      </c>
      <c r="H640" s="48">
        <v>1277.4100000000001</v>
      </c>
      <c r="I640" s="42">
        <v>14.34</v>
      </c>
      <c r="J640" s="16">
        <f t="shared" si="222"/>
        <v>0.1434</v>
      </c>
      <c r="K640" s="16">
        <f t="shared" si="229"/>
        <v>1.3798790569574226E-2</v>
      </c>
      <c r="L640" s="51">
        <f>VLOOKUP(A640,LIBOR!$A$3:B2735,2,1)</f>
        <v>5.2987500000000001</v>
      </c>
      <c r="M640">
        <v>87155.99</v>
      </c>
      <c r="N640" s="2">
        <v>84694.94</v>
      </c>
      <c r="O640" s="16">
        <f t="shared" si="225"/>
        <v>2.5944178812760769E-5</v>
      </c>
      <c r="P640" s="16">
        <f t="shared" si="240"/>
        <v>0.12960120943042577</v>
      </c>
      <c r="Q640" s="2">
        <f t="shared" si="226"/>
        <v>14.778</v>
      </c>
      <c r="R640" s="2">
        <f t="shared" si="227"/>
        <v>15.426000000000002</v>
      </c>
      <c r="S640" s="16">
        <f t="shared" si="241"/>
        <v>-1</v>
      </c>
      <c r="T640" s="16">
        <f t="shared" si="242"/>
        <v>0</v>
      </c>
      <c r="U640" s="16">
        <f>VLOOKUP(P640,Table!$D$6:$G$15,MATCH(VALUE(T640)&amp;"E",Table!$D$5:$G$5,0),1)*IF(Y640=1,0,1)</f>
        <v>0.9</v>
      </c>
      <c r="V640" s="16">
        <f t="shared" si="243"/>
        <v>9.9999999999999978E-2</v>
      </c>
      <c r="W640" s="16">
        <f t="shared" si="232"/>
        <v>95775.86786727648</v>
      </c>
      <c r="X640" s="16">
        <f t="shared" si="244"/>
        <v>3.3715285518314264E-3</v>
      </c>
      <c r="Y640" s="16">
        <f t="shared" si="233"/>
        <v>0</v>
      </c>
      <c r="Z640" s="16">
        <f t="shared" si="245"/>
        <v>0</v>
      </c>
      <c r="AA640" s="16">
        <f t="shared" si="230"/>
        <v>0</v>
      </c>
      <c r="AB640" s="2">
        <f t="shared" si="234"/>
        <v>102800.02618503969</v>
      </c>
      <c r="AE640" s="16" t="str">
        <f t="shared" si="231"/>
        <v/>
      </c>
      <c r="AG640" s="16">
        <f t="shared" si="237"/>
        <v>55.303509352640063</v>
      </c>
      <c r="AH640" s="24">
        <f t="shared" si="235"/>
        <v>57.602090542593977</v>
      </c>
      <c r="AL640" s="2">
        <f t="shared" si="238"/>
        <v>58.493010853790587</v>
      </c>
      <c r="AM640" s="27">
        <f t="shared" si="239"/>
        <v>-1.5231226743030124E-2</v>
      </c>
      <c r="AN640" s="35">
        <v>0</v>
      </c>
      <c r="AP640" s="2" t="str">
        <f t="shared" si="236"/>
        <v/>
      </c>
    </row>
    <row r="641" spans="1:42" x14ac:dyDescent="0.25">
      <c r="A641" s="49">
        <v>38932</v>
      </c>
      <c r="B641" s="47">
        <v>1280.27</v>
      </c>
      <c r="C641" s="27">
        <f t="shared" si="223"/>
        <v>2.2389052849123292E-3</v>
      </c>
      <c r="D641" s="27">
        <f t="shared" si="224"/>
        <v>1.3522776464419239E-2</v>
      </c>
      <c r="E641" s="5">
        <f t="shared" si="228"/>
        <v>0</v>
      </c>
      <c r="F641" s="44">
        <v>1957.414</v>
      </c>
      <c r="G641" s="45">
        <v>1957.414</v>
      </c>
      <c r="H641" s="48">
        <v>1280.27</v>
      </c>
      <c r="I641" s="42">
        <v>14.46</v>
      </c>
      <c r="J641" s="16">
        <f t="shared" si="222"/>
        <v>0.14460000000000001</v>
      </c>
      <c r="K641" s="16">
        <f t="shared" si="229"/>
        <v>1.405059887300078E-2</v>
      </c>
      <c r="L641" s="51">
        <f>VLOOKUP(A641,LIBOR!$A$3:B2736,2,1)</f>
        <v>5.2987500000000001</v>
      </c>
      <c r="M641">
        <v>86355.97</v>
      </c>
      <c r="N641" s="2">
        <v>83905.73</v>
      </c>
      <c r="O641" s="16">
        <f t="shared" si="225"/>
        <v>5.0014969077007624E-6</v>
      </c>
      <c r="P641" s="16">
        <f t="shared" si="240"/>
        <v>0.13054940112699923</v>
      </c>
      <c r="Q641" s="2">
        <f t="shared" si="226"/>
        <v>14.722</v>
      </c>
      <c r="R641" s="2">
        <f t="shared" si="227"/>
        <v>15.435499999999999</v>
      </c>
      <c r="S641" s="16">
        <f t="shared" si="241"/>
        <v>-1</v>
      </c>
      <c r="T641" s="16">
        <f t="shared" si="242"/>
        <v>0</v>
      </c>
      <c r="U641" s="16">
        <f>VLOOKUP(P641,Table!$D$6:$G$15,MATCH(VALUE(T641)&amp;"E",Table!$D$5:$G$5,0),1)*IF(Y641=1,0,1)</f>
        <v>0.9</v>
      </c>
      <c r="V641" s="16">
        <f t="shared" si="243"/>
        <v>9.9999999999999978E-2</v>
      </c>
      <c r="W641" s="16">
        <f t="shared" si="232"/>
        <v>95879.611150734054</v>
      </c>
      <c r="X641" s="16">
        <f t="shared" si="244"/>
        <v>7.0398729892717782E-3</v>
      </c>
      <c r="Y641" s="16">
        <f t="shared" si="233"/>
        <v>0</v>
      </c>
      <c r="Z641" s="16">
        <f t="shared" si="245"/>
        <v>0</v>
      </c>
      <c r="AA641" s="16">
        <f t="shared" si="230"/>
        <v>0</v>
      </c>
      <c r="AB641" s="2">
        <f t="shared" si="234"/>
        <v>102858.77694180277</v>
      </c>
      <c r="AE641" s="16" t="str">
        <f t="shared" si="231"/>
        <v/>
      </c>
      <c r="AG641" s="16">
        <f t="shared" si="237"/>
        <v>55.335115599707294</v>
      </c>
      <c r="AH641" s="24">
        <f t="shared" si="235"/>
        <v>57.633510351612884</v>
      </c>
      <c r="AL641" s="2">
        <f t="shared" si="238"/>
        <v>58.493010853790587</v>
      </c>
      <c r="AM641" s="27">
        <f t="shared" si="239"/>
        <v>-1.4694071815282594E-2</v>
      </c>
      <c r="AN641" s="35">
        <v>0</v>
      </c>
      <c r="AP641" s="2" t="str">
        <f t="shared" si="236"/>
        <v/>
      </c>
    </row>
    <row r="642" spans="1:42" x14ac:dyDescent="0.25">
      <c r="A642" s="49">
        <v>38933</v>
      </c>
      <c r="B642" s="47">
        <v>1279.3599999999999</v>
      </c>
      <c r="C642" s="27">
        <f t="shared" si="223"/>
        <v>-7.1078756824738409E-4</v>
      </c>
      <c r="D642" s="27">
        <f t="shared" si="224"/>
        <v>6.6031061878113473E-4</v>
      </c>
      <c r="E642" s="5">
        <f t="shared" si="228"/>
        <v>0</v>
      </c>
      <c r="F642" s="44">
        <v>1956.046</v>
      </c>
      <c r="G642" s="45">
        <v>1956.046</v>
      </c>
      <c r="H642" s="48">
        <v>1279.3599999999999</v>
      </c>
      <c r="I642" s="42">
        <v>14.34</v>
      </c>
      <c r="J642" s="16">
        <f t="shared" si="222"/>
        <v>0.1434</v>
      </c>
      <c r="K642" s="16">
        <f t="shared" si="229"/>
        <v>1.5347556379613519E-2</v>
      </c>
      <c r="L642" s="51">
        <f>VLOOKUP(A642,LIBOR!$A$3:B2737,2,1)</f>
        <v>5.3025000000000002</v>
      </c>
      <c r="M642">
        <v>87643.839999999997</v>
      </c>
      <c r="N642" s="2">
        <v>85145.39</v>
      </c>
      <c r="O642" s="16">
        <f t="shared" si="225"/>
        <v>5.0557830466311461E-7</v>
      </c>
      <c r="P642" s="16">
        <f t="shared" si="240"/>
        <v>0.12805244362038648</v>
      </c>
      <c r="Q642" s="2">
        <f t="shared" si="226"/>
        <v>14.625999999999999</v>
      </c>
      <c r="R642" s="2">
        <f t="shared" si="227"/>
        <v>15.475999999999999</v>
      </c>
      <c r="S642" s="16">
        <f t="shared" si="241"/>
        <v>-1</v>
      </c>
      <c r="T642" s="16">
        <f t="shared" si="242"/>
        <v>0</v>
      </c>
      <c r="U642" s="16">
        <f>VLOOKUP(P642,Table!$D$6:$G$15,MATCH(VALUE(T642)&amp;"E",Table!$D$5:$G$5,0),1)*IF(Y642=1,0,1)</f>
        <v>0.9</v>
      </c>
      <c r="V642" s="16">
        <f t="shared" si="243"/>
        <v>9.9999999999999978E-2</v>
      </c>
      <c r="W642" s="16">
        <f t="shared" si="232"/>
        <v>95959.932855031468</v>
      </c>
      <c r="X642" s="16">
        <f t="shared" si="244"/>
        <v>1.014649743823326E-2</v>
      </c>
      <c r="Y642" s="16">
        <f t="shared" si="233"/>
        <v>0</v>
      </c>
      <c r="Z642" s="16">
        <f t="shared" si="245"/>
        <v>0</v>
      </c>
      <c r="AA642" s="16">
        <f t="shared" si="230"/>
        <v>0</v>
      </c>
      <c r="AB642" s="2">
        <f t="shared" si="234"/>
        <v>102947.47794131484</v>
      </c>
      <c r="AE642" s="16" t="str">
        <f t="shared" si="231"/>
        <v/>
      </c>
      <c r="AG642" s="16">
        <f t="shared" si="237"/>
        <v>55.38283423109435</v>
      </c>
      <c r="AH642" s="24">
        <f t="shared" si="235"/>
        <v>57.681709676249604</v>
      </c>
      <c r="AL642" s="2">
        <f t="shared" si="238"/>
        <v>58.493010853790587</v>
      </c>
      <c r="AM642" s="27">
        <f t="shared" si="239"/>
        <v>-1.3870053288399076E-2</v>
      </c>
      <c r="AN642" s="35">
        <v>0</v>
      </c>
      <c r="AP642" s="2" t="str">
        <f t="shared" si="236"/>
        <v/>
      </c>
    </row>
    <row r="643" spans="1:42" x14ac:dyDescent="0.25">
      <c r="A643" s="49">
        <v>38936</v>
      </c>
      <c r="B643" s="47">
        <v>1275.77</v>
      </c>
      <c r="C643" s="27">
        <f t="shared" si="223"/>
        <v>-2.8060905452725882E-3</v>
      </c>
      <c r="D643" s="27">
        <f t="shared" si="224"/>
        <v>-6.675428610658507E-4</v>
      </c>
      <c r="E643" s="5">
        <f t="shared" si="228"/>
        <v>0</v>
      </c>
      <c r="F643" s="44">
        <v>1950.6310000000001</v>
      </c>
      <c r="G643" s="45">
        <v>1950.6310000000001</v>
      </c>
      <c r="H643" s="48">
        <v>1275.77</v>
      </c>
      <c r="I643" s="42">
        <v>15.23</v>
      </c>
      <c r="J643" s="16">
        <f t="shared" si="222"/>
        <v>0.15229999999999999</v>
      </c>
      <c r="K643" s="16">
        <f t="shared" si="229"/>
        <v>2.6614176114405641E-2</v>
      </c>
      <c r="L643" s="51">
        <f>VLOOKUP(A643,LIBOR!$A$3:B2738,2,1)</f>
        <v>5.2993800000000002</v>
      </c>
      <c r="M643">
        <v>88397.3</v>
      </c>
      <c r="N643" s="2">
        <v>85841.84</v>
      </c>
      <c r="O643" s="16">
        <f t="shared" si="225"/>
        <v>7.8962966903742511E-6</v>
      </c>
      <c r="P643" s="16">
        <f t="shared" si="240"/>
        <v>0.12568582388559435</v>
      </c>
      <c r="Q643" s="2">
        <f t="shared" si="226"/>
        <v>14.628</v>
      </c>
      <c r="R643" s="2">
        <f t="shared" si="227"/>
        <v>15.494499999999997</v>
      </c>
      <c r="S643" s="16">
        <f t="shared" si="241"/>
        <v>-1</v>
      </c>
      <c r="T643" s="16">
        <f t="shared" si="242"/>
        <v>0</v>
      </c>
      <c r="U643" s="16">
        <f>VLOOKUP(P643,Table!$D$6:$G$15,MATCH(VALUE(T643)&amp;"E",Table!$D$5:$G$5,0),1)*IF(Y643=1,0,1)</f>
        <v>0.9</v>
      </c>
      <c r="V643" s="16">
        <f t="shared" si="243"/>
        <v>9.9999999999999978E-2</v>
      </c>
      <c r="W643" s="16">
        <f t="shared" si="232"/>
        <v>95796.078617773033</v>
      </c>
      <c r="X643" s="16">
        <f t="shared" si="244"/>
        <v>3.071300601823701E-3</v>
      </c>
      <c r="Y643" s="16">
        <f t="shared" si="233"/>
        <v>0</v>
      </c>
      <c r="Z643" s="16">
        <f t="shared" si="245"/>
        <v>0</v>
      </c>
      <c r="AA643" s="16">
        <f t="shared" si="230"/>
        <v>0</v>
      </c>
      <c r="AB643" s="2">
        <f t="shared" si="234"/>
        <v>102779.48599197819</v>
      </c>
      <c r="AE643" s="16" t="str">
        <f t="shared" si="231"/>
        <v/>
      </c>
      <c r="AG643" s="16">
        <f t="shared" si="237"/>
        <v>55.292459309160137</v>
      </c>
      <c r="AH643" s="24">
        <f t="shared" si="235"/>
        <v>57.583086951314016</v>
      </c>
      <c r="AL643" s="2">
        <f t="shared" si="238"/>
        <v>58.493010853790587</v>
      </c>
      <c r="AM643" s="27">
        <f t="shared" si="239"/>
        <v>-1.5556113272250927E-2</v>
      </c>
      <c r="AN643" s="35">
        <v>0</v>
      </c>
      <c r="AP643" s="2" t="str">
        <f t="shared" si="236"/>
        <v/>
      </c>
    </row>
    <row r="644" spans="1:42" x14ac:dyDescent="0.25">
      <c r="A644" s="49">
        <v>38937</v>
      </c>
      <c r="B644" s="47">
        <v>1271.48</v>
      </c>
      <c r="C644" s="27">
        <f t="shared" si="223"/>
        <v>-3.3626750903376079E-3</v>
      </c>
      <c r="D644" s="27">
        <f t="shared" si="224"/>
        <v>4.6588907787603606E-4</v>
      </c>
      <c r="E644" s="5">
        <f t="shared" si="228"/>
        <v>0</v>
      </c>
      <c r="F644" s="44">
        <v>1944.2180000000001</v>
      </c>
      <c r="G644" s="45">
        <v>1944.2180000000001</v>
      </c>
      <c r="H644" s="48">
        <v>1271.48</v>
      </c>
      <c r="I644" s="42">
        <v>15.23</v>
      </c>
      <c r="J644" s="16">
        <f t="shared" si="222"/>
        <v>0.15229999999999999</v>
      </c>
      <c r="K644" s="16">
        <f t="shared" si="229"/>
        <v>2.6537172745539628E-2</v>
      </c>
      <c r="L644" s="51">
        <f>VLOOKUP(A644,LIBOR!$A$3:B2739,2,1)</f>
        <v>5.3087499999999999</v>
      </c>
      <c r="M644">
        <v>88123.3</v>
      </c>
      <c r="N644" s="2">
        <v>85563.78</v>
      </c>
      <c r="O644" s="16">
        <f t="shared" si="225"/>
        <v>1.1345725059159988E-5</v>
      </c>
      <c r="P644" s="16">
        <f t="shared" si="240"/>
        <v>0.12576282725446036</v>
      </c>
      <c r="Q644" s="2">
        <f t="shared" si="226"/>
        <v>14.684000000000001</v>
      </c>
      <c r="R644" s="2">
        <f t="shared" si="227"/>
        <v>15.554999999999998</v>
      </c>
      <c r="S644" s="16">
        <f t="shared" si="241"/>
        <v>-1</v>
      </c>
      <c r="T644" s="16">
        <f t="shared" si="242"/>
        <v>0</v>
      </c>
      <c r="U644" s="16">
        <f>VLOOKUP(P644,Table!$D$6:$G$15,MATCH(VALUE(T644)&amp;"E",Table!$D$5:$G$5,0),1)*IF(Y644=1,0,1)</f>
        <v>0.9</v>
      </c>
      <c r="V644" s="16">
        <f t="shared" si="243"/>
        <v>9.9999999999999978E-2</v>
      </c>
      <c r="W644" s="16">
        <f t="shared" si="232"/>
        <v>95475.130249318667</v>
      </c>
      <c r="X644" s="16">
        <f t="shared" si="244"/>
        <v>1.1987873471477339E-3</v>
      </c>
      <c r="Y644" s="16">
        <f t="shared" si="233"/>
        <v>0</v>
      </c>
      <c r="Z644" s="16">
        <f t="shared" si="245"/>
        <v>0</v>
      </c>
      <c r="AA644" s="16">
        <f t="shared" si="230"/>
        <v>0</v>
      </c>
      <c r="AB644" s="2">
        <f t="shared" si="234"/>
        <v>102443.51497049778</v>
      </c>
      <c r="AE644" s="16" t="str">
        <f t="shared" si="231"/>
        <v/>
      </c>
      <c r="AG644" s="16">
        <f t="shared" si="237"/>
        <v>55.111716392857637</v>
      </c>
      <c r="AH644" s="24">
        <f t="shared" si="235"/>
        <v>57.393362471460598</v>
      </c>
      <c r="AL644" s="2">
        <f t="shared" si="238"/>
        <v>58.493010853790587</v>
      </c>
      <c r="AM644" s="27">
        <f t="shared" si="239"/>
        <v>-1.8799654288247813E-2</v>
      </c>
      <c r="AN644" s="35">
        <v>0</v>
      </c>
      <c r="AP644" s="2" t="str">
        <f t="shared" si="236"/>
        <v/>
      </c>
    </row>
    <row r="645" spans="1:42" x14ac:dyDescent="0.25">
      <c r="A645" s="49">
        <v>38938</v>
      </c>
      <c r="B645" s="47">
        <v>1265.95</v>
      </c>
      <c r="C645" s="27">
        <f t="shared" si="223"/>
        <v>-4.3492622770314737E-3</v>
      </c>
      <c r="D645" s="27">
        <f t="shared" si="224"/>
        <v>-8.9899101959767247E-3</v>
      </c>
      <c r="E645" s="5">
        <f t="shared" si="228"/>
        <v>0</v>
      </c>
      <c r="F645" s="44">
        <v>1936.298</v>
      </c>
      <c r="G645" s="45">
        <v>1936.298</v>
      </c>
      <c r="H645" s="48">
        <v>1265.95</v>
      </c>
      <c r="I645" s="42">
        <v>15.2</v>
      </c>
      <c r="J645" s="16">
        <f t="shared" si="222"/>
        <v>0.152</v>
      </c>
      <c r="K645" s="16">
        <f t="shared" si="229"/>
        <v>2.7819440821320443E-2</v>
      </c>
      <c r="L645" s="51">
        <f>VLOOKUP(A645,LIBOR!$A$3:B2740,2,1)</f>
        <v>5.3</v>
      </c>
      <c r="M645">
        <v>87206.63</v>
      </c>
      <c r="N645" s="2">
        <v>84661.79</v>
      </c>
      <c r="O645" s="16">
        <f t="shared" si="225"/>
        <v>1.8998682659856097E-5</v>
      </c>
      <c r="P645" s="16">
        <f t="shared" si="240"/>
        <v>0.12418055917867955</v>
      </c>
      <c r="Q645" s="2">
        <f t="shared" si="226"/>
        <v>14.720000000000002</v>
      </c>
      <c r="R645" s="2">
        <f t="shared" si="227"/>
        <v>15.6595</v>
      </c>
      <c r="S645" s="16">
        <f t="shared" si="241"/>
        <v>-1</v>
      </c>
      <c r="T645" s="16">
        <f t="shared" si="242"/>
        <v>0</v>
      </c>
      <c r="U645" s="16">
        <f>VLOOKUP(P645,Table!$D$6:$G$15,MATCH(VALUE(T645)&amp;"E",Table!$D$5:$G$5,0),1)*IF(Y645=1,0,1)</f>
        <v>0.9</v>
      </c>
      <c r="V645" s="16">
        <f t="shared" si="243"/>
        <v>9.9999999999999978E-2</v>
      </c>
      <c r="W645" s="16">
        <f t="shared" si="232"/>
        <v>95000.761230430551</v>
      </c>
      <c r="X645" s="16">
        <f t="shared" si="244"/>
        <v>-5.3286044830958001E-4</v>
      </c>
      <c r="Y645" s="16">
        <f t="shared" si="233"/>
        <v>0</v>
      </c>
      <c r="Z645" s="16">
        <f t="shared" si="245"/>
        <v>0</v>
      </c>
      <c r="AA645" s="16">
        <f t="shared" si="230"/>
        <v>0</v>
      </c>
      <c r="AB645" s="2">
        <f t="shared" si="234"/>
        <v>101961.36779350237</v>
      </c>
      <c r="AE645" s="16" t="str">
        <f t="shared" si="231"/>
        <v/>
      </c>
      <c r="AG645" s="16">
        <f t="shared" si="237"/>
        <v>54.852334835266213</v>
      </c>
      <c r="AH645" s="24">
        <f t="shared" si="235"/>
        <v>57.121755649131991</v>
      </c>
      <c r="AL645" s="2">
        <f t="shared" si="238"/>
        <v>58.493010853790587</v>
      </c>
      <c r="AM645" s="27">
        <f t="shared" si="239"/>
        <v>-2.3443060711752284E-2</v>
      </c>
      <c r="AN645" s="35">
        <v>0</v>
      </c>
      <c r="AP645" s="2" t="str">
        <f t="shared" si="236"/>
        <v/>
      </c>
    </row>
    <row r="646" spans="1:42" x14ac:dyDescent="0.25">
      <c r="A646" s="49">
        <v>38939</v>
      </c>
      <c r="B646" s="47">
        <v>1271.81</v>
      </c>
      <c r="C646" s="27">
        <f t="shared" si="223"/>
        <v>4.6289347920533963E-3</v>
      </c>
      <c r="D646" s="27">
        <f t="shared" si="224"/>
        <v>-6.5998806888356576E-3</v>
      </c>
      <c r="E646" s="5">
        <f t="shared" si="228"/>
        <v>0</v>
      </c>
      <c r="F646" s="44">
        <v>1945.61</v>
      </c>
      <c r="G646" s="45">
        <v>1945.61</v>
      </c>
      <c r="H646" s="48">
        <v>1271.81</v>
      </c>
      <c r="I646" s="42">
        <v>14.46</v>
      </c>
      <c r="J646" s="16">
        <f t="shared" ref="J646:J709" si="246">I646/100</f>
        <v>0.14460000000000001</v>
      </c>
      <c r="K646" s="16">
        <f t="shared" si="229"/>
        <v>1.9645113949493864E-2</v>
      </c>
      <c r="L646" s="51">
        <f>VLOOKUP(A646,LIBOR!$A$3:B2741,2,1)</f>
        <v>5.2981299999999996</v>
      </c>
      <c r="M646">
        <v>87778.4</v>
      </c>
      <c r="N646" s="2">
        <v>85205.06</v>
      </c>
      <c r="O646" s="16">
        <f t="shared" si="225"/>
        <v>2.1328272045125562E-5</v>
      </c>
      <c r="P646" s="16">
        <f t="shared" si="240"/>
        <v>0.12495488605050614</v>
      </c>
      <c r="Q646" s="2">
        <f t="shared" si="226"/>
        <v>14.892000000000001</v>
      </c>
      <c r="R646" s="2">
        <f t="shared" si="227"/>
        <v>15.695000000000002</v>
      </c>
      <c r="S646" s="16">
        <f t="shared" si="241"/>
        <v>-1</v>
      </c>
      <c r="T646" s="16">
        <f t="shared" si="242"/>
        <v>0</v>
      </c>
      <c r="U646" s="16">
        <f>VLOOKUP(P646,Table!$D$6:$G$15,MATCH(VALUE(T646)&amp;"E",Table!$D$5:$G$5,0),1)*IF(Y646=1,0,1)</f>
        <v>0.9</v>
      </c>
      <c r="V646" s="16">
        <f t="shared" si="243"/>
        <v>9.9999999999999978E-2</v>
      </c>
      <c r="W646" s="16">
        <f t="shared" si="232"/>
        <v>95457.499786831788</v>
      </c>
      <c r="X646" s="16">
        <f t="shared" si="244"/>
        <v>-8.0929220909806698E-3</v>
      </c>
      <c r="Y646" s="16">
        <f t="shared" si="233"/>
        <v>0</v>
      </c>
      <c r="Z646" s="16">
        <f t="shared" si="245"/>
        <v>0</v>
      </c>
      <c r="AA646" s="16">
        <f t="shared" si="230"/>
        <v>0</v>
      </c>
      <c r="AB646" s="2">
        <f t="shared" si="234"/>
        <v>102469.53398032699</v>
      </c>
      <c r="AE646" s="16" t="str">
        <f t="shared" si="231"/>
        <v/>
      </c>
      <c r="AG646" s="16">
        <f t="shared" si="237"/>
        <v>55.125713884948212</v>
      </c>
      <c r="AH646" s="24">
        <f t="shared" si="235"/>
        <v>57.404951145459343</v>
      </c>
      <c r="AL646" s="2">
        <f t="shared" si="238"/>
        <v>58.493010853790587</v>
      </c>
      <c r="AM646" s="27">
        <f t="shared" si="239"/>
        <v>-1.8601533626828703E-2</v>
      </c>
      <c r="AN646" s="35">
        <v>0</v>
      </c>
      <c r="AP646" s="2" t="str">
        <f t="shared" si="236"/>
        <v/>
      </c>
    </row>
    <row r="647" spans="1:42" x14ac:dyDescent="0.25">
      <c r="A647" s="49">
        <v>38940</v>
      </c>
      <c r="B647" s="47">
        <v>1266.74</v>
      </c>
      <c r="C647" s="27">
        <f t="shared" ref="C647:C710" si="247">B647/B646-1</f>
        <v>-3.9864445160833206E-3</v>
      </c>
      <c r="D647" s="27">
        <f t="shared" si="224"/>
        <v>-9.8755376366715941E-3</v>
      </c>
      <c r="E647" s="5">
        <f t="shared" si="228"/>
        <v>0</v>
      </c>
      <c r="F647" s="44">
        <v>1938.1289999999999</v>
      </c>
      <c r="G647" s="45">
        <v>1938.1289999999999</v>
      </c>
      <c r="H647" s="48">
        <v>1266.74</v>
      </c>
      <c r="I647" s="42">
        <v>14.3</v>
      </c>
      <c r="J647" s="16">
        <f t="shared" si="246"/>
        <v>0.14300000000000002</v>
      </c>
      <c r="K647" s="16">
        <f t="shared" si="229"/>
        <v>1.7804151799443307E-2</v>
      </c>
      <c r="L647" s="51">
        <f>VLOOKUP(A647,LIBOR!$A$3:B2742,2,1)</f>
        <v>5.2956300000000001</v>
      </c>
      <c r="M647">
        <v>88192.29</v>
      </c>
      <c r="N647" s="2">
        <v>85594.93</v>
      </c>
      <c r="O647" s="16">
        <f t="shared" si="225"/>
        <v>1.5955323762923432E-5</v>
      </c>
      <c r="P647" s="16">
        <f t="shared" si="240"/>
        <v>0.12519584820055671</v>
      </c>
      <c r="Q647" s="2">
        <f t="shared" si="226"/>
        <v>14.892000000000001</v>
      </c>
      <c r="R647" s="2">
        <f t="shared" si="227"/>
        <v>15.528500000000003</v>
      </c>
      <c r="S647" s="16">
        <f t="shared" si="241"/>
        <v>-1</v>
      </c>
      <c r="T647" s="16">
        <f t="shared" si="242"/>
        <v>-1</v>
      </c>
      <c r="U647" s="16">
        <f>VLOOKUP(P647,Table!$D$6:$G$15,MATCH(VALUE(T647)&amp;"E",Table!$D$5:$G$5,0),1)*IF(Y647=1,0,1)</f>
        <v>0.97499999999999998</v>
      </c>
      <c r="V647" s="16">
        <f t="shared" si="243"/>
        <v>2.5000000000000022E-2</v>
      </c>
      <c r="W647" s="16">
        <f t="shared" si="232"/>
        <v>95158.695538207496</v>
      </c>
      <c r="X647" s="16">
        <f t="shared" si="244"/>
        <v>-4.4025143493611196E-3</v>
      </c>
      <c r="Y647" s="16">
        <f t="shared" si="233"/>
        <v>0</v>
      </c>
      <c r="Z647" s="16">
        <f t="shared" si="245"/>
        <v>0</v>
      </c>
      <c r="AA647" s="16">
        <f t="shared" si="230"/>
        <v>0</v>
      </c>
      <c r="AB647" s="2">
        <f t="shared" si="234"/>
        <v>102163.24813538374</v>
      </c>
      <c r="AE647" s="16" t="str">
        <f t="shared" si="231"/>
        <v/>
      </c>
      <c r="AG647" s="16">
        <f t="shared" si="237"/>
        <v>54.960940754833331</v>
      </c>
      <c r="AH647" s="24">
        <f t="shared" si="235"/>
        <v>57.231875641593476</v>
      </c>
      <c r="AL647" s="2">
        <f t="shared" si="238"/>
        <v>58.493010853790587</v>
      </c>
      <c r="AM647" s="27">
        <f t="shared" si="239"/>
        <v>-2.1560442756989429E-2</v>
      </c>
      <c r="AN647" s="35">
        <v>0</v>
      </c>
      <c r="AP647" s="2" t="str">
        <f t="shared" si="236"/>
        <v/>
      </c>
    </row>
    <row r="648" spans="1:42" x14ac:dyDescent="0.25">
      <c r="A648" s="49">
        <v>38943</v>
      </c>
      <c r="B648" s="47">
        <v>1268.21</v>
      </c>
      <c r="C648" s="27">
        <f t="shared" si="247"/>
        <v>1.1604591313134627E-3</v>
      </c>
      <c r="D648" s="27">
        <f t="shared" si="224"/>
        <v>-5.9089879600855433E-3</v>
      </c>
      <c r="E648" s="5">
        <f t="shared" si="228"/>
        <v>0</v>
      </c>
      <c r="F648" s="44">
        <v>1940.4970000000001</v>
      </c>
      <c r="G648" s="45">
        <v>1940.4970000000001</v>
      </c>
      <c r="H648" s="48">
        <v>1268.21</v>
      </c>
      <c r="I648" s="42">
        <v>14.26</v>
      </c>
      <c r="J648" s="16">
        <f t="shared" si="246"/>
        <v>0.1426</v>
      </c>
      <c r="K648" s="16">
        <f t="shared" si="229"/>
        <v>2.2230862166226203E-2</v>
      </c>
      <c r="L648" s="51">
        <f>VLOOKUP(A648,LIBOR!$A$3:B2743,2,1)</f>
        <v>5.2956300000000001</v>
      </c>
      <c r="M648">
        <v>84871.28</v>
      </c>
      <c r="N648" s="2">
        <v>82335.899999999994</v>
      </c>
      <c r="O648" s="16">
        <f t="shared" si="225"/>
        <v>1.345104305923976E-6</v>
      </c>
      <c r="P648" s="16">
        <f t="shared" si="240"/>
        <v>0.1203691378337738</v>
      </c>
      <c r="Q648" s="2">
        <f t="shared" si="226"/>
        <v>14.884</v>
      </c>
      <c r="R648" s="2">
        <f t="shared" si="227"/>
        <v>15.340999999999999</v>
      </c>
      <c r="S648" s="16">
        <f t="shared" si="241"/>
        <v>-1</v>
      </c>
      <c r="T648" s="16">
        <f t="shared" si="242"/>
        <v>-1</v>
      </c>
      <c r="U648" s="16">
        <f>VLOOKUP(P648,Table!$D$6:$G$15,MATCH(VALUE(T648)&amp;"E",Table!$D$5:$G$5,0),1)*IF(Y648=1,0,1)</f>
        <v>0.97499999999999998</v>
      </c>
      <c r="V648" s="16">
        <f t="shared" si="243"/>
        <v>2.5000000000000022E-2</v>
      </c>
      <c r="W648" s="16">
        <f t="shared" si="232"/>
        <v>95175.783353125575</v>
      </c>
      <c r="X648" s="16">
        <f t="shared" si="244"/>
        <v>-8.3497069348142938E-3</v>
      </c>
      <c r="Y648" s="16">
        <f t="shared" si="233"/>
        <v>0</v>
      </c>
      <c r="Z648" s="16">
        <f t="shared" si="245"/>
        <v>0</v>
      </c>
      <c r="AA648" s="16">
        <f t="shared" si="230"/>
        <v>0</v>
      </c>
      <c r="AB648" s="2">
        <f t="shared" si="234"/>
        <v>102188.77263367752</v>
      </c>
      <c r="AE648" s="16" t="str">
        <f t="shared" si="231"/>
        <v/>
      </c>
      <c r="AG648" s="16">
        <f t="shared" si="237"/>
        <v>54.974672213690852</v>
      </c>
      <c r="AH648" s="24">
        <f t="shared" si="235"/>
        <v>57.241704681108075</v>
      </c>
      <c r="AL648" s="2">
        <f t="shared" si="238"/>
        <v>58.493010853790587</v>
      </c>
      <c r="AM648" s="27">
        <f t="shared" si="239"/>
        <v>-2.1392404911593332E-2</v>
      </c>
      <c r="AN648" s="35">
        <v>0</v>
      </c>
      <c r="AP648" s="2" t="str">
        <f t="shared" si="236"/>
        <v/>
      </c>
    </row>
    <row r="649" spans="1:42" x14ac:dyDescent="0.25">
      <c r="A649" s="49">
        <v>38944</v>
      </c>
      <c r="B649" s="47">
        <v>1285.58</v>
      </c>
      <c r="C649" s="27">
        <f t="shared" si="247"/>
        <v>1.3696469827552127E-2</v>
      </c>
      <c r="D649" s="27">
        <f t="shared" si="224"/>
        <v>1.1150156957804191E-2</v>
      </c>
      <c r="E649" s="5">
        <f t="shared" si="228"/>
        <v>0</v>
      </c>
      <c r="F649" s="44">
        <v>1967.2560000000001</v>
      </c>
      <c r="G649" s="45">
        <v>1967.2560000000001</v>
      </c>
      <c r="H649" s="48">
        <v>1285.58</v>
      </c>
      <c r="I649" s="42">
        <v>13.42</v>
      </c>
      <c r="J649" s="16">
        <f t="shared" si="246"/>
        <v>0.13419999999999999</v>
      </c>
      <c r="K649" s="16">
        <f t="shared" si="229"/>
        <v>2.2160170287911132E-2</v>
      </c>
      <c r="L649" s="51">
        <f>VLOOKUP(A649,LIBOR!$A$3:B2744,2,1)</f>
        <v>5.335</v>
      </c>
      <c r="M649">
        <v>84087.37</v>
      </c>
      <c r="N649" s="2">
        <v>81563.94</v>
      </c>
      <c r="O649" s="16">
        <f t="shared" si="225"/>
        <v>1.8505578189548683E-4</v>
      </c>
      <c r="P649" s="16">
        <f t="shared" si="240"/>
        <v>0.11203982971208885</v>
      </c>
      <c r="Q649" s="2">
        <f t="shared" si="226"/>
        <v>14.690000000000001</v>
      </c>
      <c r="R649" s="2">
        <f t="shared" si="227"/>
        <v>15.122</v>
      </c>
      <c r="S649" s="16">
        <f t="shared" si="241"/>
        <v>-1</v>
      </c>
      <c r="T649" s="16">
        <f t="shared" si="242"/>
        <v>-1</v>
      </c>
      <c r="U649" s="16">
        <f>VLOOKUP(P649,Table!$D$6:$G$15,MATCH(VALUE(T649)&amp;"E",Table!$D$5:$G$5,0),1)*IF(Y649=1,0,1)</f>
        <v>0.97499999999999998</v>
      </c>
      <c r="V649" s="16">
        <f t="shared" si="243"/>
        <v>2.5000000000000022E-2</v>
      </c>
      <c r="W649" s="16">
        <f t="shared" si="232"/>
        <v>96424.457706776491</v>
      </c>
      <c r="X649" s="16">
        <f t="shared" si="244"/>
        <v>-6.4751634262864011E-3</v>
      </c>
      <c r="Y649" s="16">
        <f t="shared" si="233"/>
        <v>0</v>
      </c>
      <c r="Z649" s="16">
        <f t="shared" si="245"/>
        <v>0</v>
      </c>
      <c r="AA649" s="16">
        <f t="shared" si="230"/>
        <v>0</v>
      </c>
      <c r="AB649" s="2">
        <f t="shared" si="234"/>
        <v>103539.10638020955</v>
      </c>
      <c r="AE649" s="16" t="str">
        <f t="shared" si="231"/>
        <v/>
      </c>
      <c r="AG649" s="16">
        <f t="shared" si="237"/>
        <v>55.701113614066557</v>
      </c>
      <c r="AH649" s="24">
        <f t="shared" si="235"/>
        <v>57.996593359641238</v>
      </c>
      <c r="AL649" s="2">
        <f t="shared" si="238"/>
        <v>58.493010853790587</v>
      </c>
      <c r="AM649" s="27">
        <f t="shared" si="239"/>
        <v>-8.4867830686677914E-3</v>
      </c>
      <c r="AN649" s="35">
        <v>0</v>
      </c>
      <c r="AP649" s="2" t="str">
        <f t="shared" si="236"/>
        <v/>
      </c>
    </row>
    <row r="650" spans="1:42" x14ac:dyDescent="0.25">
      <c r="A650" s="49">
        <v>38945</v>
      </c>
      <c r="B650" s="47">
        <v>1295.43</v>
      </c>
      <c r="C650" s="27">
        <f t="shared" si="247"/>
        <v>7.661911355186124E-3</v>
      </c>
      <c r="D650" s="27">
        <f t="shared" si="224"/>
        <v>2.3161330590021789E-2</v>
      </c>
      <c r="E650" s="5">
        <f t="shared" si="228"/>
        <v>0</v>
      </c>
      <c r="F650" s="44">
        <v>1982.808</v>
      </c>
      <c r="G650" s="45">
        <v>1982.808</v>
      </c>
      <c r="H650" s="48">
        <v>1295.43</v>
      </c>
      <c r="I650" s="42">
        <v>12.41</v>
      </c>
      <c r="J650" s="16">
        <f t="shared" si="246"/>
        <v>0.1241</v>
      </c>
      <c r="K650" s="16">
        <f t="shared" si="229"/>
        <v>4.1127987920105968E-3</v>
      </c>
      <c r="L650" s="51">
        <f>VLOOKUP(A650,LIBOR!$A$3:B2745,2,1)</f>
        <v>5.2949999999999999</v>
      </c>
      <c r="M650">
        <v>79931.320000000007</v>
      </c>
      <c r="N650" s="2">
        <v>77521.25</v>
      </c>
      <c r="O650" s="16">
        <f t="shared" si="225"/>
        <v>5.8258231208762182E-5</v>
      </c>
      <c r="P650" s="16">
        <f t="shared" si="240"/>
        <v>0.11998720120798941</v>
      </c>
      <c r="Q650" s="2">
        <f t="shared" si="226"/>
        <v>14.327999999999999</v>
      </c>
      <c r="R650" s="2">
        <f t="shared" si="227"/>
        <v>14.906000000000001</v>
      </c>
      <c r="S650" s="16">
        <f t="shared" si="241"/>
        <v>-1</v>
      </c>
      <c r="T650" s="16">
        <f t="shared" si="242"/>
        <v>-1</v>
      </c>
      <c r="U650" s="16">
        <f>VLOOKUP(P650,Table!$D$6:$G$15,MATCH(VALUE(T650)&amp;"E",Table!$D$5:$G$5,0),1)*IF(Y650=1,0,1)</f>
        <v>0.97499999999999998</v>
      </c>
      <c r="V650" s="16">
        <f t="shared" si="243"/>
        <v>2.5000000000000022E-2</v>
      </c>
      <c r="W650" s="16">
        <f t="shared" si="232"/>
        <v>97025.302295560425</v>
      </c>
      <c r="X650" s="16">
        <f t="shared" si="244"/>
        <v>9.9431910171665638E-3</v>
      </c>
      <c r="Y650" s="16">
        <f t="shared" si="233"/>
        <v>0</v>
      </c>
      <c r="Z650" s="16">
        <f t="shared" si="245"/>
        <v>0</v>
      </c>
      <c r="AA650" s="16">
        <f t="shared" si="230"/>
        <v>0</v>
      </c>
      <c r="AB650" s="2">
        <f t="shared" si="234"/>
        <v>104209.2277876516</v>
      </c>
      <c r="AE650" s="16" t="str">
        <f t="shared" si="231"/>
        <v/>
      </c>
      <c r="AG650" s="16">
        <f t="shared" si="237"/>
        <v>56.061619996206659</v>
      </c>
      <c r="AH650" s="24">
        <f t="shared" si="235"/>
        <v>58.370437178211901</v>
      </c>
      <c r="AL650" s="2">
        <f t="shared" si="238"/>
        <v>58.493010853790587</v>
      </c>
      <c r="AM650" s="27">
        <f t="shared" si="239"/>
        <v>-2.0955268636294599E-3</v>
      </c>
      <c r="AN650" s="35">
        <v>0</v>
      </c>
      <c r="AP650" s="2" t="str">
        <f t="shared" si="236"/>
        <v/>
      </c>
    </row>
    <row r="651" spans="1:42" x14ac:dyDescent="0.25">
      <c r="A651" s="49">
        <v>38946</v>
      </c>
      <c r="B651" s="47">
        <v>1297.48</v>
      </c>
      <c r="C651" s="27">
        <f t="shared" si="247"/>
        <v>1.5824861242985655E-3</v>
      </c>
      <c r="D651" s="27">
        <f t="shared" ref="D651:D714" si="248">SUM(C647:C651)</f>
        <v>2.0114881922266958E-2</v>
      </c>
      <c r="E651" s="5">
        <f t="shared" si="228"/>
        <v>0</v>
      </c>
      <c r="F651" s="44">
        <v>1986.0419999999999</v>
      </c>
      <c r="G651" s="45">
        <v>1986.0419999999999</v>
      </c>
      <c r="H651" s="48">
        <v>1297.48</v>
      </c>
      <c r="I651" s="42">
        <v>12.24</v>
      </c>
      <c r="J651" s="16">
        <f t="shared" si="246"/>
        <v>0.12240000000000001</v>
      </c>
      <c r="K651" s="16">
        <f t="shared" si="229"/>
        <v>-2.4706304949141666E-4</v>
      </c>
      <c r="L651" s="51">
        <f>VLOOKUP(A651,LIBOR!$A$3:B2746,2,1)</f>
        <v>5.2931299999999997</v>
      </c>
      <c r="M651">
        <v>79348.740000000005</v>
      </c>
      <c r="N651" s="2">
        <v>76945.440000000002</v>
      </c>
      <c r="O651" s="16">
        <f t="shared" si="225"/>
        <v>2.5003051136636815E-6</v>
      </c>
      <c r="P651" s="16">
        <f t="shared" si="240"/>
        <v>0.12264706304949143</v>
      </c>
      <c r="Q651" s="2">
        <f t="shared" si="226"/>
        <v>13.770000000000001</v>
      </c>
      <c r="R651" s="2">
        <f t="shared" si="227"/>
        <v>14.749000000000004</v>
      </c>
      <c r="S651" s="16">
        <f t="shared" si="241"/>
        <v>-1</v>
      </c>
      <c r="T651" s="16">
        <f t="shared" si="242"/>
        <v>-1</v>
      </c>
      <c r="U651" s="16">
        <f>VLOOKUP(P651,Table!$D$6:$G$15,MATCH(VALUE(T651)&amp;"E",Table!$D$5:$G$5,0),1)*IF(Y651=1,0,1)</f>
        <v>0.97499999999999998</v>
      </c>
      <c r="V651" s="16">
        <f t="shared" si="243"/>
        <v>2.5000000000000022E-2</v>
      </c>
      <c r="W651" s="16">
        <f t="shared" si="232"/>
        <v>97156.98792001637</v>
      </c>
      <c r="X651" s="16">
        <f t="shared" si="244"/>
        <v>2.1310787817996779E-2</v>
      </c>
      <c r="Y651" s="16">
        <f t="shared" si="233"/>
        <v>0</v>
      </c>
      <c r="Z651" s="16">
        <f t="shared" si="245"/>
        <v>0</v>
      </c>
      <c r="AA651" s="16">
        <f t="shared" si="230"/>
        <v>0</v>
      </c>
      <c r="AB651" s="2">
        <f t="shared" si="234"/>
        <v>104355.95772176552</v>
      </c>
      <c r="AE651" s="16" t="str">
        <f t="shared" si="231"/>
        <v/>
      </c>
      <c r="AG651" s="16">
        <f t="shared" si="237"/>
        <v>56.140556554734133</v>
      </c>
      <c r="AH651" s="24">
        <f t="shared" si="235"/>
        <v>58.451103255680053</v>
      </c>
      <c r="AL651" s="2">
        <f t="shared" si="238"/>
        <v>58.493010853790587</v>
      </c>
      <c r="AM651" s="27">
        <f t="shared" si="239"/>
        <v>-7.164547951769018E-4</v>
      </c>
      <c r="AN651" s="35">
        <v>0</v>
      </c>
      <c r="AP651" s="2" t="str">
        <f t="shared" si="236"/>
        <v/>
      </c>
    </row>
    <row r="652" spans="1:42" x14ac:dyDescent="0.25">
      <c r="A652" s="49">
        <v>38947</v>
      </c>
      <c r="B652" s="47">
        <v>1302.3</v>
      </c>
      <c r="C652" s="27">
        <f t="shared" si="247"/>
        <v>3.714893485833981E-3</v>
      </c>
      <c r="D652" s="27">
        <f t="shared" si="248"/>
        <v>2.781621992418426E-2</v>
      </c>
      <c r="E652" s="5">
        <f t="shared" si="228"/>
        <v>0</v>
      </c>
      <c r="F652" s="44">
        <v>1993.43</v>
      </c>
      <c r="G652" s="45">
        <v>1993.43</v>
      </c>
      <c r="H652" s="48">
        <v>1302.3</v>
      </c>
      <c r="I652" s="42">
        <v>11.64</v>
      </c>
      <c r="J652" s="16">
        <f t="shared" si="246"/>
        <v>0.1164</v>
      </c>
      <c r="K652" s="16">
        <f t="shared" si="229"/>
        <v>-6.1920253224627964E-3</v>
      </c>
      <c r="L652" s="51">
        <f>VLOOKUP(A652,LIBOR!$A$3:B2747,2,1)</f>
        <v>5.2831299999999999</v>
      </c>
      <c r="M652">
        <v>78159.22</v>
      </c>
      <c r="N652" s="2">
        <v>75781.23</v>
      </c>
      <c r="O652" s="16">
        <f t="shared" si="225"/>
        <v>1.3749340463541738E-5</v>
      </c>
      <c r="P652" s="16">
        <f t="shared" si="240"/>
        <v>0.1225920253224628</v>
      </c>
      <c r="Q652" s="2">
        <f t="shared" si="226"/>
        <v>13.325999999999999</v>
      </c>
      <c r="R652" s="2">
        <f t="shared" si="227"/>
        <v>14.5505</v>
      </c>
      <c r="S652" s="16">
        <f t="shared" si="241"/>
        <v>-1</v>
      </c>
      <c r="T652" s="16">
        <f t="shared" si="242"/>
        <v>-1</v>
      </c>
      <c r="U652" s="16">
        <f>VLOOKUP(P652,Table!$D$6:$G$15,MATCH(VALUE(T652)&amp;"E",Table!$D$5:$G$5,0),1)*IF(Y652=1,0,1)</f>
        <v>0.97499999999999998</v>
      </c>
      <c r="V652" s="16">
        <f t="shared" si="243"/>
        <v>2.5000000000000022E-2</v>
      </c>
      <c r="W652" s="16">
        <f t="shared" si="232"/>
        <v>97472.142149597523</v>
      </c>
      <c r="X652" s="16">
        <f t="shared" si="244"/>
        <v>1.7803610370895395E-2</v>
      </c>
      <c r="Y652" s="16">
        <f t="shared" si="233"/>
        <v>0</v>
      </c>
      <c r="Z652" s="16">
        <f t="shared" si="245"/>
        <v>0</v>
      </c>
      <c r="AA652" s="16">
        <f t="shared" si="230"/>
        <v>0</v>
      </c>
      <c r="AB652" s="2">
        <f t="shared" si="234"/>
        <v>104695.34277060257</v>
      </c>
      <c r="AE652" s="16" t="str">
        <f t="shared" si="231"/>
        <v/>
      </c>
      <c r="AG652" s="16">
        <f t="shared" si="237"/>
        <v>56.32313612128717</v>
      </c>
      <c r="AH652" s="24">
        <f t="shared" si="235"/>
        <v>58.639670873551815</v>
      </c>
      <c r="AL652" s="2">
        <f t="shared" si="238"/>
        <v>58.639670873551815</v>
      </c>
      <c r="AM652" s="27">
        <f t="shared" si="239"/>
        <v>0</v>
      </c>
      <c r="AN652" s="35">
        <v>0</v>
      </c>
      <c r="AP652" s="2" t="str">
        <f t="shared" si="236"/>
        <v/>
      </c>
    </row>
    <row r="653" spans="1:42" x14ac:dyDescent="0.25">
      <c r="A653" s="49">
        <v>38950</v>
      </c>
      <c r="B653" s="47">
        <v>1297.52</v>
      </c>
      <c r="C653" s="27">
        <f t="shared" si="247"/>
        <v>-3.6704292405743688E-3</v>
      </c>
      <c r="D653" s="27">
        <f t="shared" si="248"/>
        <v>2.2985331552296429E-2</v>
      </c>
      <c r="E653" s="5">
        <f t="shared" si="228"/>
        <v>0</v>
      </c>
      <c r="F653" s="44">
        <v>1986.1120000000001</v>
      </c>
      <c r="G653" s="45">
        <v>1986.1120000000001</v>
      </c>
      <c r="H653" s="48">
        <v>1297.52</v>
      </c>
      <c r="I653" s="42">
        <v>12.22</v>
      </c>
      <c r="J653" s="16">
        <f t="shared" si="246"/>
        <v>0.1222</v>
      </c>
      <c r="K653" s="16">
        <f t="shared" si="229"/>
        <v>1.5830060529880827E-2</v>
      </c>
      <c r="L653" s="51">
        <f>VLOOKUP(A653,LIBOR!$A$3:B2748,2,1)</f>
        <v>5.2862499999999999</v>
      </c>
      <c r="M653">
        <v>77819.33</v>
      </c>
      <c r="N653" s="2">
        <v>75420.02</v>
      </c>
      <c r="O653" s="16">
        <f t="shared" si="225"/>
        <v>1.3521665947768681E-5</v>
      </c>
      <c r="P653" s="16">
        <f t="shared" si="240"/>
        <v>0.10636993947011918</v>
      </c>
      <c r="Q653" s="2">
        <f t="shared" si="226"/>
        <v>12.794</v>
      </c>
      <c r="R653" s="2">
        <f t="shared" si="227"/>
        <v>14.262499999999999</v>
      </c>
      <c r="S653" s="16">
        <f t="shared" si="241"/>
        <v>-1</v>
      </c>
      <c r="T653" s="16">
        <f t="shared" si="242"/>
        <v>-1</v>
      </c>
      <c r="U653" s="16">
        <f>VLOOKUP(P653,Table!$D$6:$G$15,MATCH(VALUE(T653)&amp;"E",Table!$D$5:$G$5,0),1)*IF(Y653=1,0,1)</f>
        <v>0.97499999999999998</v>
      </c>
      <c r="V653" s="16">
        <f t="shared" si="243"/>
        <v>2.5000000000000022E-2</v>
      </c>
      <c r="W653" s="16">
        <f t="shared" si="232"/>
        <v>97111.706679429961</v>
      </c>
      <c r="X653" s="16">
        <f t="shared" si="244"/>
        <v>2.4311457805357817E-2</v>
      </c>
      <c r="Y653" s="16">
        <f t="shared" si="233"/>
        <v>0</v>
      </c>
      <c r="Z653" s="16">
        <f t="shared" si="245"/>
        <v>0</v>
      </c>
      <c r="AA653" s="16">
        <f t="shared" si="230"/>
        <v>0</v>
      </c>
      <c r="AB653" s="2">
        <f t="shared" si="234"/>
        <v>104309.2263334187</v>
      </c>
      <c r="AE653" s="16" t="str">
        <f t="shared" si="231"/>
        <v/>
      </c>
      <c r="AG653" s="16">
        <f t="shared" si="237"/>
        <v>56.11541638825355</v>
      </c>
      <c r="AH653" s="24">
        <f t="shared" si="235"/>
        <v>58.418846051065429</v>
      </c>
      <c r="AL653" s="2">
        <f t="shared" si="238"/>
        <v>58.639670873551815</v>
      </c>
      <c r="AM653" s="27">
        <f t="shared" si="239"/>
        <v>-3.7657923244924785E-3</v>
      </c>
      <c r="AN653" s="35">
        <v>0</v>
      </c>
      <c r="AP653" s="2" t="str">
        <f t="shared" si="236"/>
        <v/>
      </c>
    </row>
    <row r="654" spans="1:42" x14ac:dyDescent="0.25">
      <c r="A654" s="49">
        <v>38951</v>
      </c>
      <c r="B654" s="47">
        <v>1298.82</v>
      </c>
      <c r="C654" s="27">
        <f t="shared" si="247"/>
        <v>1.0019113385535405E-3</v>
      </c>
      <c r="D654" s="27">
        <f t="shared" si="248"/>
        <v>1.0290773063297842E-2</v>
      </c>
      <c r="E654" s="5">
        <f t="shared" si="228"/>
        <v>0</v>
      </c>
      <c r="F654" s="44">
        <v>1988.1</v>
      </c>
      <c r="G654" s="45">
        <v>1988.1</v>
      </c>
      <c r="H654" s="48">
        <v>1298.82</v>
      </c>
      <c r="I654" s="42">
        <v>12.19</v>
      </c>
      <c r="J654" s="16">
        <f t="shared" si="246"/>
        <v>0.12189999999999999</v>
      </c>
      <c r="K654" s="16">
        <f t="shared" si="229"/>
        <v>1.8753473707201096E-2</v>
      </c>
      <c r="L654" s="51">
        <f>VLOOKUP(A654,LIBOR!$A$3:B2749,2,1)</f>
        <v>5.2862499999999999</v>
      </c>
      <c r="M654">
        <v>77143.87</v>
      </c>
      <c r="N654" s="2">
        <v>74754.89</v>
      </c>
      <c r="O654" s="16">
        <f t="shared" si="225"/>
        <v>1.0028215081943266E-6</v>
      </c>
      <c r="P654" s="16">
        <f t="shared" si="240"/>
        <v>0.1031465262927989</v>
      </c>
      <c r="Q654" s="2">
        <f t="shared" si="226"/>
        <v>12.385999999999999</v>
      </c>
      <c r="R654" s="2">
        <f t="shared" si="227"/>
        <v>14.124499999999998</v>
      </c>
      <c r="S654" s="16">
        <f t="shared" si="241"/>
        <v>-1</v>
      </c>
      <c r="T654" s="16">
        <f t="shared" si="242"/>
        <v>-1</v>
      </c>
      <c r="U654" s="16">
        <f>VLOOKUP(P654,Table!$D$6:$G$15,MATCH(VALUE(T654)&amp;"E",Table!$D$5:$G$5,0),1)*IF(Y654=1,0,1)</f>
        <v>0.97499999999999998</v>
      </c>
      <c r="V654" s="16">
        <f t="shared" si="243"/>
        <v>2.5000000000000022E-2</v>
      </c>
      <c r="W654" s="16">
        <f t="shared" si="232"/>
        <v>97185.160835771137</v>
      </c>
      <c r="X654" s="16">
        <f t="shared" si="244"/>
        <v>2.0340503204703264E-2</v>
      </c>
      <c r="Y654" s="16">
        <f t="shared" si="233"/>
        <v>0</v>
      </c>
      <c r="Z654" s="16">
        <f t="shared" si="245"/>
        <v>0</v>
      </c>
      <c r="AA654" s="16">
        <f t="shared" si="230"/>
        <v>0</v>
      </c>
      <c r="AB654" s="2">
        <f t="shared" si="234"/>
        <v>104388.3897994162</v>
      </c>
      <c r="AE654" s="16" t="str">
        <f t="shared" si="231"/>
        <v/>
      </c>
      <c r="AG654" s="16">
        <f t="shared" si="237"/>
        <v>56.15800409610393</v>
      </c>
      <c r="AH654" s="24">
        <f t="shared" si="235"/>
        <v>58.46166025776153</v>
      </c>
      <c r="AL654" s="2">
        <f t="shared" si="238"/>
        <v>58.639670873551815</v>
      </c>
      <c r="AM654" s="27">
        <f t="shared" si="239"/>
        <v>-3.0356687399242244E-3</v>
      </c>
      <c r="AN654" s="35">
        <v>0</v>
      </c>
      <c r="AP654" s="2" t="str">
        <f t="shared" si="236"/>
        <v/>
      </c>
    </row>
    <row r="655" spans="1:42" x14ac:dyDescent="0.25">
      <c r="A655" s="49">
        <v>38952</v>
      </c>
      <c r="B655" s="47">
        <v>1292.99</v>
      </c>
      <c r="C655" s="27">
        <f t="shared" si="247"/>
        <v>-4.4886897337582665E-3</v>
      </c>
      <c r="D655" s="27">
        <f t="shared" si="248"/>
        <v>-1.8598280256465483E-3</v>
      </c>
      <c r="E655" s="5">
        <f t="shared" si="228"/>
        <v>0</v>
      </c>
      <c r="F655" s="44">
        <v>1979.346</v>
      </c>
      <c r="G655" s="45">
        <v>1979.346</v>
      </c>
      <c r="H655" s="48">
        <v>1292.99</v>
      </c>
      <c r="I655" s="42">
        <v>12.4</v>
      </c>
      <c r="J655" s="16">
        <f t="shared" si="246"/>
        <v>0.124</v>
      </c>
      <c r="K655" s="16">
        <f t="shared" si="229"/>
        <v>2.363601339385582E-2</v>
      </c>
      <c r="L655" s="51">
        <f>VLOOKUP(A655,LIBOR!$A$3:B2750,2,1)</f>
        <v>5.2862499999999999</v>
      </c>
      <c r="M655">
        <v>78613.240000000005</v>
      </c>
      <c r="N655" s="2">
        <v>76168.36</v>
      </c>
      <c r="O655" s="16">
        <f t="shared" si="225"/>
        <v>2.023914880333806E-5</v>
      </c>
      <c r="P655" s="16">
        <f t="shared" si="240"/>
        <v>0.10036398660614418</v>
      </c>
      <c r="Q655" s="2">
        <f t="shared" si="226"/>
        <v>12.139999999999999</v>
      </c>
      <c r="R655" s="2">
        <f t="shared" si="227"/>
        <v>13.991499999999998</v>
      </c>
      <c r="S655" s="16">
        <f t="shared" si="241"/>
        <v>-1</v>
      </c>
      <c r="T655" s="16">
        <f t="shared" si="242"/>
        <v>-1</v>
      </c>
      <c r="U655" s="16">
        <f>VLOOKUP(P655,Table!$D$6:$G$15,MATCH(VALUE(T655)&amp;"E",Table!$D$5:$G$5,0),1)*IF(Y655=1,0,1)</f>
        <v>0.97499999999999998</v>
      </c>
      <c r="V655" s="16">
        <f t="shared" si="243"/>
        <v>2.5000000000000022E-2</v>
      </c>
      <c r="W655" s="16">
        <f t="shared" si="232"/>
        <v>96805.772225975845</v>
      </c>
      <c r="X655" s="16">
        <f t="shared" si="244"/>
        <v>7.8891097454540926E-3</v>
      </c>
      <c r="Y655" s="16">
        <f t="shared" si="233"/>
        <v>0</v>
      </c>
      <c r="Z655" s="16">
        <f t="shared" si="245"/>
        <v>0</v>
      </c>
      <c r="AA655" s="16">
        <f t="shared" si="230"/>
        <v>0</v>
      </c>
      <c r="AB655" s="2">
        <f t="shared" si="234"/>
        <v>103989.94551745163</v>
      </c>
      <c r="AE655" s="16" t="str">
        <f t="shared" si="231"/>
        <v/>
      </c>
      <c r="AG655" s="16">
        <f t="shared" si="237"/>
        <v>55.943652330915953</v>
      </c>
      <c r="AH655" s="24">
        <f t="shared" si="235"/>
        <v>58.236999776888126</v>
      </c>
      <c r="AL655" s="2">
        <f t="shared" si="238"/>
        <v>58.639670873551815</v>
      </c>
      <c r="AM655" s="27">
        <f t="shared" si="239"/>
        <v>-6.8668717041743266E-3</v>
      </c>
      <c r="AN655" s="35">
        <v>0</v>
      </c>
      <c r="AP655" s="2" t="str">
        <f t="shared" si="236"/>
        <v/>
      </c>
    </row>
    <row r="656" spans="1:42" x14ac:dyDescent="0.25">
      <c r="A656" s="49">
        <v>38953</v>
      </c>
      <c r="B656" s="47">
        <v>1296.06</v>
      </c>
      <c r="C656" s="27">
        <f t="shared" si="247"/>
        <v>2.3743416422399299E-3</v>
      </c>
      <c r="D656" s="27">
        <f t="shared" si="248"/>
        <v>-1.0679725077051838E-3</v>
      </c>
      <c r="E656" s="5">
        <f t="shared" si="228"/>
        <v>0</v>
      </c>
      <c r="F656" s="44">
        <v>1984.0889999999999</v>
      </c>
      <c r="G656" s="45">
        <v>1984.0889999999999</v>
      </c>
      <c r="H656" s="48">
        <v>1296.06</v>
      </c>
      <c r="I656" s="42">
        <v>12.4</v>
      </c>
      <c r="J656" s="16">
        <f t="shared" si="246"/>
        <v>0.124</v>
      </c>
      <c r="K656" s="16">
        <f t="shared" si="229"/>
        <v>3.9202470975412212E-2</v>
      </c>
      <c r="L656" s="51">
        <f>VLOOKUP(A656,LIBOR!$A$3:B2751,2,1)</f>
        <v>5.2893800000000004</v>
      </c>
      <c r="M656">
        <v>77851.429999999993</v>
      </c>
      <c r="N656" s="2">
        <v>75419.649999999994</v>
      </c>
      <c r="O656" s="16">
        <f t="shared" si="225"/>
        <v>5.6241419574497124E-6</v>
      </c>
      <c r="P656" s="16">
        <f t="shared" si="240"/>
        <v>8.4797529024587787E-2</v>
      </c>
      <c r="Q656" s="2">
        <f t="shared" si="226"/>
        <v>12.138</v>
      </c>
      <c r="R656" s="2">
        <f t="shared" si="227"/>
        <v>13.880500000000001</v>
      </c>
      <c r="S656" s="16">
        <f t="shared" si="241"/>
        <v>-1</v>
      </c>
      <c r="T656" s="16">
        <f t="shared" si="242"/>
        <v>-1</v>
      </c>
      <c r="U656" s="16">
        <f>VLOOKUP(P656,Table!$D$6:$G$15,MATCH(VALUE(T656)&amp;"E",Table!$D$5:$G$5,0),1)*IF(Y656=1,0,1)</f>
        <v>0.97499999999999998</v>
      </c>
      <c r="V656" s="16">
        <f t="shared" si="243"/>
        <v>2.5000000000000022E-2</v>
      </c>
      <c r="W656" s="16">
        <f t="shared" si="232"/>
        <v>97006.086727918329</v>
      </c>
      <c r="X656" s="16">
        <f t="shared" si="244"/>
        <v>-2.2626063963794296E-3</v>
      </c>
      <c r="Y656" s="16">
        <f t="shared" si="233"/>
        <v>0</v>
      </c>
      <c r="Z656" s="16">
        <f t="shared" si="245"/>
        <v>0</v>
      </c>
      <c r="AA656" s="16">
        <f t="shared" si="230"/>
        <v>0</v>
      </c>
      <c r="AB656" s="2">
        <f t="shared" si="234"/>
        <v>104207.70823259556</v>
      </c>
      <c r="AE656" s="16" t="str">
        <f t="shared" si="231"/>
        <v/>
      </c>
      <c r="AG656" s="16">
        <f t="shared" si="237"/>
        <v>56.06080251852331</v>
      </c>
      <c r="AH656" s="24">
        <f t="shared" si="235"/>
        <v>58.3574334737485</v>
      </c>
      <c r="AL656" s="2">
        <f t="shared" si="238"/>
        <v>58.639670873551815</v>
      </c>
      <c r="AM656" s="27">
        <f t="shared" si="239"/>
        <v>-4.8130795347047783E-3</v>
      </c>
      <c r="AN656" s="35">
        <v>0</v>
      </c>
      <c r="AP656" s="2" t="str">
        <f t="shared" si="236"/>
        <v/>
      </c>
    </row>
    <row r="657" spans="1:42" x14ac:dyDescent="0.25">
      <c r="A657" s="49">
        <v>38954</v>
      </c>
      <c r="B657" s="47">
        <v>1295.0899999999999</v>
      </c>
      <c r="C657" s="27">
        <f t="shared" si="247"/>
        <v>-7.4842214095027781E-4</v>
      </c>
      <c r="D657" s="27">
        <f t="shared" si="248"/>
        <v>-5.5312881344894427E-3</v>
      </c>
      <c r="E657" s="5">
        <f t="shared" si="228"/>
        <v>0</v>
      </c>
      <c r="F657" s="44">
        <v>1982.806</v>
      </c>
      <c r="G657" s="45">
        <v>1982.806</v>
      </c>
      <c r="H657" s="48">
        <v>1295.0899999999999</v>
      </c>
      <c r="I657" s="42">
        <v>12.31</v>
      </c>
      <c r="J657" s="16">
        <f t="shared" si="246"/>
        <v>0.1231</v>
      </c>
      <c r="K657" s="16">
        <f t="shared" si="229"/>
        <v>4.0636211214966605E-2</v>
      </c>
      <c r="L657" s="51">
        <f>VLOOKUP(A657,LIBOR!$A$3:B2752,2,1)</f>
        <v>5.2943800000000003</v>
      </c>
      <c r="M657">
        <v>76261.33</v>
      </c>
      <c r="N657" s="2">
        <v>73868.73</v>
      </c>
      <c r="O657" s="16">
        <f t="shared" si="225"/>
        <v>5.6055520682703049E-7</v>
      </c>
      <c r="P657" s="16">
        <f t="shared" si="240"/>
        <v>8.2463788785033396E-2</v>
      </c>
      <c r="Q657" s="2">
        <f t="shared" si="226"/>
        <v>12.169999999999998</v>
      </c>
      <c r="R657" s="2">
        <f t="shared" si="227"/>
        <v>13.753499999999999</v>
      </c>
      <c r="S657" s="16">
        <f t="shared" si="241"/>
        <v>-1</v>
      </c>
      <c r="T657" s="16">
        <f t="shared" si="242"/>
        <v>-1</v>
      </c>
      <c r="U657" s="16">
        <f>VLOOKUP(P657,Table!$D$6:$G$15,MATCH(VALUE(T657)&amp;"E",Table!$D$5:$G$5,0),1)*IF(Y657=1,0,1)</f>
        <v>0.97499999999999998</v>
      </c>
      <c r="V657" s="16">
        <f t="shared" si="243"/>
        <v>2.5000000000000022E-2</v>
      </c>
      <c r="W657" s="16">
        <f t="shared" si="232"/>
        <v>96885.429744543522</v>
      </c>
      <c r="X657" s="16">
        <f t="shared" si="244"/>
        <v>-1.5531686945901013E-3</v>
      </c>
      <c r="Y657" s="16">
        <f t="shared" si="233"/>
        <v>0</v>
      </c>
      <c r="Z657" s="16">
        <f t="shared" si="245"/>
        <v>0</v>
      </c>
      <c r="AA657" s="16">
        <f t="shared" si="230"/>
        <v>0</v>
      </c>
      <c r="AB657" s="2">
        <f t="shared" si="234"/>
        <v>104088.79699325774</v>
      </c>
      <c r="AE657" s="16" t="str">
        <f t="shared" si="231"/>
        <v/>
      </c>
      <c r="AG657" s="16">
        <f t="shared" si="237"/>
        <v>55.996831631735638</v>
      </c>
      <c r="AH657" s="24">
        <f t="shared" si="235"/>
        <v>58.289324746369374</v>
      </c>
      <c r="AL657" s="2">
        <f t="shared" si="238"/>
        <v>58.639670873551815</v>
      </c>
      <c r="AM657" s="27">
        <f t="shared" si="239"/>
        <v>-5.9745582122708862E-3</v>
      </c>
      <c r="AN657" s="35">
        <v>0</v>
      </c>
      <c r="AP657" s="2" t="str">
        <f t="shared" si="236"/>
        <v/>
      </c>
    </row>
    <row r="658" spans="1:42" x14ac:dyDescent="0.25">
      <c r="A658" s="49">
        <v>38957</v>
      </c>
      <c r="B658" s="47">
        <v>1301.78</v>
      </c>
      <c r="C658" s="27">
        <f t="shared" si="247"/>
        <v>5.1656641623363253E-3</v>
      </c>
      <c r="D658" s="27">
        <f t="shared" si="248"/>
        <v>3.3048052684212514E-3</v>
      </c>
      <c r="E658" s="5">
        <f t="shared" si="228"/>
        <v>0</v>
      </c>
      <c r="F658" s="44">
        <v>1993.059</v>
      </c>
      <c r="G658" s="45">
        <v>1993.059</v>
      </c>
      <c r="H658" s="48">
        <v>1301.78</v>
      </c>
      <c r="I658" s="42">
        <v>12.18</v>
      </c>
      <c r="J658" s="16">
        <f t="shared" si="246"/>
        <v>0.12179999999999999</v>
      </c>
      <c r="K658" s="16">
        <f t="shared" si="229"/>
        <v>3.9307227022087041E-2</v>
      </c>
      <c r="L658" s="51">
        <f>VLOOKUP(A658,LIBOR!$A$3:B2753,2,1)</f>
        <v>5.2943800000000003</v>
      </c>
      <c r="M658">
        <v>75195.61</v>
      </c>
      <c r="N658" s="2">
        <v>72805.62</v>
      </c>
      <c r="O658" s="16">
        <f t="shared" si="225"/>
        <v>2.6546894863072731E-5</v>
      </c>
      <c r="P658" s="16">
        <f t="shared" si="240"/>
        <v>8.2492772977912951E-2</v>
      </c>
      <c r="Q658" s="2">
        <f t="shared" si="226"/>
        <v>12.304</v>
      </c>
      <c r="R658" s="2">
        <f t="shared" si="227"/>
        <v>13.6525</v>
      </c>
      <c r="S658" s="16">
        <f t="shared" si="241"/>
        <v>-1</v>
      </c>
      <c r="T658" s="16">
        <f t="shared" si="242"/>
        <v>-1</v>
      </c>
      <c r="U658" s="16">
        <f>VLOOKUP(P658,Table!$D$6:$G$15,MATCH(VALUE(T658)&amp;"E",Table!$D$5:$G$5,0),1)*IF(Y658=1,0,1)</f>
        <v>0.97499999999999998</v>
      </c>
      <c r="V658" s="16">
        <f t="shared" si="243"/>
        <v>2.5000000000000022E-2</v>
      </c>
      <c r="W658" s="16">
        <f t="shared" si="232"/>
        <v>97338.536306707159</v>
      </c>
      <c r="X658" s="16">
        <f t="shared" si="244"/>
        <v>-6.0192829675737025E-3</v>
      </c>
      <c r="Y658" s="16">
        <f t="shared" si="233"/>
        <v>0</v>
      </c>
      <c r="Z658" s="16">
        <f t="shared" si="245"/>
        <v>0</v>
      </c>
      <c r="AA658" s="16">
        <f t="shared" si="230"/>
        <v>0</v>
      </c>
      <c r="AB658" s="2">
        <f t="shared" si="234"/>
        <v>104577.21455711397</v>
      </c>
      <c r="AE658" s="16" t="str">
        <f t="shared" si="231"/>
        <v/>
      </c>
      <c r="AG658" s="16">
        <f t="shared" si="237"/>
        <v>56.259586480281072</v>
      </c>
      <c r="AH658" s="24">
        <f t="shared" si="235"/>
        <v>58.558264102204618</v>
      </c>
      <c r="AL658" s="2">
        <f t="shared" si="238"/>
        <v>58.639670873551815</v>
      </c>
      <c r="AM658" s="27">
        <f t="shared" si="239"/>
        <v>-1.3882542336013382E-3</v>
      </c>
      <c r="AN658" s="35">
        <v>0</v>
      </c>
      <c r="AP658" s="2" t="str">
        <f t="shared" si="236"/>
        <v/>
      </c>
    </row>
    <row r="659" spans="1:42" x14ac:dyDescent="0.25">
      <c r="A659" s="49">
        <v>38958</v>
      </c>
      <c r="B659" s="47">
        <v>1304.28</v>
      </c>
      <c r="C659" s="27">
        <f t="shared" si="247"/>
        <v>1.920447387423474E-3</v>
      </c>
      <c r="D659" s="27">
        <f t="shared" si="248"/>
        <v>4.2233413172911849E-3</v>
      </c>
      <c r="E659" s="5">
        <f t="shared" si="228"/>
        <v>0</v>
      </c>
      <c r="F659" s="44">
        <v>1997.2049999999999</v>
      </c>
      <c r="G659" s="45">
        <v>1997.2049999999999</v>
      </c>
      <c r="H659" s="48">
        <v>1304.28</v>
      </c>
      <c r="I659" s="42">
        <v>12.28</v>
      </c>
      <c r="J659" s="16">
        <f t="shared" si="246"/>
        <v>0.12279999999999999</v>
      </c>
      <c r="K659" s="16">
        <f t="shared" si="229"/>
        <v>3.9638532695227616E-2</v>
      </c>
      <c r="L659" s="51">
        <f>VLOOKUP(A659,LIBOR!$A$3:B2754,2,1)</f>
        <v>5.2925000000000004</v>
      </c>
      <c r="M659">
        <v>76101.87</v>
      </c>
      <c r="N659" s="2">
        <v>73672.98</v>
      </c>
      <c r="O659" s="16">
        <f t="shared" si="225"/>
        <v>3.6810477779288186E-6</v>
      </c>
      <c r="P659" s="16">
        <f t="shared" si="240"/>
        <v>8.3161467304772377E-2</v>
      </c>
      <c r="Q659" s="2">
        <f t="shared" si="226"/>
        <v>12.296000000000001</v>
      </c>
      <c r="R659" s="2">
        <f t="shared" si="227"/>
        <v>13.513999999999999</v>
      </c>
      <c r="S659" s="16">
        <f t="shared" si="241"/>
        <v>-1</v>
      </c>
      <c r="T659" s="16">
        <f t="shared" si="242"/>
        <v>-1</v>
      </c>
      <c r="U659" s="16">
        <f>VLOOKUP(P659,Table!$D$6:$G$15,MATCH(VALUE(T659)&amp;"E",Table!$D$5:$G$5,0),1)*IF(Y659=1,0,1)</f>
        <v>0.97499999999999998</v>
      </c>
      <c r="V659" s="16">
        <f t="shared" si="243"/>
        <v>2.5000000000000022E-2</v>
      </c>
      <c r="W659" s="16">
        <f t="shared" si="232"/>
        <v>97549.787246302134</v>
      </c>
      <c r="X659" s="16">
        <f t="shared" si="244"/>
        <v>2.3357598690545434E-3</v>
      </c>
      <c r="Y659" s="16">
        <f t="shared" si="233"/>
        <v>0</v>
      </c>
      <c r="Z659" s="16">
        <f t="shared" si="245"/>
        <v>0</v>
      </c>
      <c r="AA659" s="16">
        <f t="shared" si="230"/>
        <v>0</v>
      </c>
      <c r="AB659" s="2">
        <f t="shared" si="234"/>
        <v>104820.82872097164</v>
      </c>
      <c r="AE659" s="16" t="str">
        <f t="shared" si="231"/>
        <v/>
      </c>
      <c r="AG659" s="16">
        <f t="shared" si="237"/>
        <v>56.390644016833512</v>
      </c>
      <c r="AH659" s="24">
        <f t="shared" si="235"/>
        <v>58.693148772522733</v>
      </c>
      <c r="AL659" s="2">
        <f t="shared" si="238"/>
        <v>58.693148772522733</v>
      </c>
      <c r="AM659" s="27">
        <f t="shared" si="239"/>
        <v>0</v>
      </c>
      <c r="AN659" s="35">
        <v>0</v>
      </c>
      <c r="AP659" s="2" t="str">
        <f t="shared" si="236"/>
        <v/>
      </c>
    </row>
    <row r="660" spans="1:42" x14ac:dyDescent="0.25">
      <c r="A660" s="49">
        <v>38959</v>
      </c>
      <c r="B660" s="47">
        <v>1305.3699999999999</v>
      </c>
      <c r="C660" s="27">
        <f t="shared" si="247"/>
        <v>8.3571012359295871E-4</v>
      </c>
      <c r="D660" s="27">
        <f t="shared" si="248"/>
        <v>9.5477411746424101E-3</v>
      </c>
      <c r="E660" s="5">
        <f t="shared" si="228"/>
        <v>0</v>
      </c>
      <c r="F660" s="44">
        <v>1998.076</v>
      </c>
      <c r="G660" s="45">
        <v>1998.076</v>
      </c>
      <c r="H660" s="48">
        <v>1305.3699999999999</v>
      </c>
      <c r="I660" s="42">
        <v>12.22</v>
      </c>
      <c r="J660" s="16">
        <f t="shared" si="246"/>
        <v>0.1222</v>
      </c>
      <c r="K660" s="16">
        <f t="shared" si="229"/>
        <v>4.9488889024128749E-2</v>
      </c>
      <c r="L660" s="51">
        <f>VLOOKUP(A660,LIBOR!$A$3:B2755,2,1)</f>
        <v>5.2931299999999997</v>
      </c>
      <c r="M660">
        <v>75612.259999999995</v>
      </c>
      <c r="N660" s="2">
        <v>73188.78</v>
      </c>
      <c r="O660" s="16">
        <f t="shared" si="225"/>
        <v>6.9782818798027206E-7</v>
      </c>
      <c r="P660" s="16">
        <f t="shared" si="240"/>
        <v>7.2711110975871254E-2</v>
      </c>
      <c r="Q660" s="2">
        <f t="shared" si="226"/>
        <v>12.314</v>
      </c>
      <c r="R660" s="2">
        <f t="shared" si="227"/>
        <v>13.375500000000002</v>
      </c>
      <c r="S660" s="16">
        <f t="shared" si="241"/>
        <v>-1</v>
      </c>
      <c r="T660" s="16">
        <f t="shared" si="242"/>
        <v>-1</v>
      </c>
      <c r="U660" s="16">
        <f>VLOOKUP(P660,Table!$D$6:$G$15,MATCH(VALUE(T660)&amp;"E",Table!$D$5:$G$5,0),1)*IF(Y660=1,0,1)</f>
        <v>0.97499999999999998</v>
      </c>
      <c r="V660" s="16">
        <f t="shared" si="243"/>
        <v>2.5000000000000022E-2</v>
      </c>
      <c r="W660" s="16">
        <f t="shared" si="232"/>
        <v>97613.244376439092</v>
      </c>
      <c r="X660" s="16">
        <f t="shared" si="244"/>
        <v>3.7518733044765717E-3</v>
      </c>
      <c r="Y660" s="16">
        <f t="shared" si="233"/>
        <v>0</v>
      </c>
      <c r="Z660" s="16">
        <f t="shared" si="245"/>
        <v>0</v>
      </c>
      <c r="AA660" s="16">
        <f t="shared" si="230"/>
        <v>0</v>
      </c>
      <c r="AB660" s="2">
        <f t="shared" si="234"/>
        <v>104848.53982556908</v>
      </c>
      <c r="AE660" s="16" t="str">
        <f t="shared" si="231"/>
        <v/>
      </c>
      <c r="AG660" s="16">
        <f t="shared" si="237"/>
        <v>56.405551808097286</v>
      </c>
      <c r="AH660" s="24">
        <f t="shared" si="235"/>
        <v>58.707137234914384</v>
      </c>
      <c r="AL660" s="2">
        <f t="shared" si="238"/>
        <v>58.707137234914384</v>
      </c>
      <c r="AM660" s="27">
        <f t="shared" si="239"/>
        <v>0</v>
      </c>
      <c r="AN660" s="35">
        <v>0</v>
      </c>
      <c r="AP660" s="2" t="str">
        <f t="shared" si="236"/>
        <v/>
      </c>
    </row>
    <row r="661" spans="1:42" x14ac:dyDescent="0.25">
      <c r="A661" s="49">
        <v>38960</v>
      </c>
      <c r="B661" s="47">
        <v>1303.82</v>
      </c>
      <c r="C661" s="27">
        <f t="shared" si="247"/>
        <v>-1.1874028053348029E-3</v>
      </c>
      <c r="D661" s="27">
        <f t="shared" si="248"/>
        <v>5.9859967270676773E-3</v>
      </c>
      <c r="E661" s="5">
        <f t="shared" si="228"/>
        <v>0</v>
      </c>
      <c r="F661" s="44">
        <v>1997.415</v>
      </c>
      <c r="G661" s="45">
        <v>1997.415</v>
      </c>
      <c r="H661" s="48">
        <v>1303.82</v>
      </c>
      <c r="I661" s="42">
        <v>12.31</v>
      </c>
      <c r="J661" s="16">
        <f t="shared" si="246"/>
        <v>0.1231</v>
      </c>
      <c r="K661" s="16">
        <f t="shared" si="229"/>
        <v>5.0506394122776105E-2</v>
      </c>
      <c r="L661" s="51">
        <f>VLOOKUP(A661,LIBOR!$A$3:B2756,2,1)</f>
        <v>5.3312499999999998</v>
      </c>
      <c r="M661">
        <v>74470.95</v>
      </c>
      <c r="N661" s="2">
        <v>72073.91</v>
      </c>
      <c r="O661" s="16">
        <f t="shared" si="225"/>
        <v>1.4116013957198728E-6</v>
      </c>
      <c r="P661" s="16">
        <f t="shared" si="240"/>
        <v>7.2593605877223896E-2</v>
      </c>
      <c r="Q661" s="2">
        <f t="shared" si="226"/>
        <v>12.278</v>
      </c>
      <c r="R661" s="2">
        <f t="shared" si="227"/>
        <v>13.269500000000003</v>
      </c>
      <c r="S661" s="16">
        <f t="shared" si="241"/>
        <v>-1</v>
      </c>
      <c r="T661" s="16">
        <f t="shared" si="242"/>
        <v>-1</v>
      </c>
      <c r="U661" s="16">
        <f>VLOOKUP(P661,Table!$D$6:$G$15,MATCH(VALUE(T661)&amp;"E",Table!$D$5:$G$5,0),1)*IF(Y661=1,0,1)</f>
        <v>0.97499999999999998</v>
      </c>
      <c r="V661" s="16">
        <f t="shared" si="243"/>
        <v>2.5000000000000022E-2</v>
      </c>
      <c r="W661" s="16">
        <f t="shared" si="232"/>
        <v>97463.062718110436</v>
      </c>
      <c r="X661" s="16">
        <f t="shared" si="244"/>
        <v>8.3411570601219509E-3</v>
      </c>
      <c r="Y661" s="16">
        <f t="shared" si="233"/>
        <v>0</v>
      </c>
      <c r="Z661" s="16">
        <f t="shared" si="245"/>
        <v>0</v>
      </c>
      <c r="AA661" s="16">
        <f t="shared" si="230"/>
        <v>0</v>
      </c>
      <c r="AB661" s="2">
        <f t="shared" si="234"/>
        <v>104775.15592117896</v>
      </c>
      <c r="AE661" s="16" t="str">
        <f t="shared" si="231"/>
        <v/>
      </c>
      <c r="AG661" s="16">
        <f t="shared" si="237"/>
        <v>56.3660733410834</v>
      </c>
      <c r="AH661" s="24">
        <f t="shared" si="235"/>
        <v>58.664520954696307</v>
      </c>
      <c r="AL661" s="2">
        <f t="shared" si="238"/>
        <v>58.707137234914384</v>
      </c>
      <c r="AM661" s="27">
        <f t="shared" si="239"/>
        <v>-7.2591310401581843E-4</v>
      </c>
      <c r="AN661" s="35">
        <v>0</v>
      </c>
      <c r="AP661" s="2" t="str">
        <f t="shared" si="236"/>
        <v/>
      </c>
    </row>
    <row r="662" spans="1:42" x14ac:dyDescent="0.25">
      <c r="A662" s="49">
        <v>38961</v>
      </c>
      <c r="B662" s="47">
        <v>1311.01</v>
      </c>
      <c r="C662" s="27">
        <f t="shared" si="247"/>
        <v>5.5145648939272096E-3</v>
      </c>
      <c r="D662" s="27">
        <f t="shared" si="248"/>
        <v>1.2248983761945165E-2</v>
      </c>
      <c r="E662" s="5">
        <f t="shared" si="228"/>
        <v>0</v>
      </c>
      <c r="F662" s="44">
        <v>2008.4659999999999</v>
      </c>
      <c r="G662" s="45">
        <v>2008.4659999999999</v>
      </c>
      <c r="H662" s="48">
        <v>1311.01</v>
      </c>
      <c r="I662" s="42">
        <v>11.96</v>
      </c>
      <c r="J662" s="16">
        <f t="shared" si="246"/>
        <v>0.11960000000000001</v>
      </c>
      <c r="K662" s="16">
        <f t="shared" si="229"/>
        <v>4.8512715059291722E-2</v>
      </c>
      <c r="L662" s="51">
        <f>VLOOKUP(A662,LIBOR!$A$3:B2757,2,1)</f>
        <v>5.2993800000000002</v>
      </c>
      <c r="M662">
        <v>72962.009999999995</v>
      </c>
      <c r="N662" s="2">
        <v>70603.55</v>
      </c>
      <c r="O662" s="16">
        <f t="shared" si="225"/>
        <v>3.0243569201148083E-5</v>
      </c>
      <c r="P662" s="16">
        <f t="shared" si="240"/>
        <v>7.108728494070829E-2</v>
      </c>
      <c r="Q662" s="2">
        <f t="shared" si="226"/>
        <v>12.260000000000002</v>
      </c>
      <c r="R662" s="2">
        <f t="shared" si="227"/>
        <v>13.162000000000001</v>
      </c>
      <c r="S662" s="16">
        <f t="shared" si="241"/>
        <v>-1</v>
      </c>
      <c r="T662" s="16">
        <f t="shared" si="242"/>
        <v>-1</v>
      </c>
      <c r="U662" s="16">
        <f>VLOOKUP(P662,Table!$D$6:$G$15,MATCH(VALUE(T662)&amp;"E",Table!$D$5:$G$5,0),1)*IF(Y662=1,0,1)</f>
        <v>0.97499999999999998</v>
      </c>
      <c r="V662" s="16">
        <f t="shared" si="243"/>
        <v>2.5000000000000022E-2</v>
      </c>
      <c r="W662" s="16">
        <f t="shared" si="232"/>
        <v>97937.384514717589</v>
      </c>
      <c r="X662" s="16">
        <f t="shared" si="244"/>
        <v>4.7107970809483479E-3</v>
      </c>
      <c r="Y662" s="16">
        <f t="shared" si="233"/>
        <v>0</v>
      </c>
      <c r="Z662" s="16">
        <f t="shared" si="245"/>
        <v>0</v>
      </c>
      <c r="AA662" s="16">
        <f t="shared" si="230"/>
        <v>0</v>
      </c>
      <c r="AB662" s="2">
        <f t="shared" si="234"/>
        <v>105287.2739848278</v>
      </c>
      <c r="AE662" s="16" t="str">
        <f t="shared" si="231"/>
        <v/>
      </c>
      <c r="AG662" s="16">
        <f t="shared" si="237"/>
        <v>56.641578388831931</v>
      </c>
      <c r="AH662" s="24">
        <f t="shared" si="235"/>
        <v>58.949725964185866</v>
      </c>
      <c r="AL662" s="2">
        <f t="shared" si="238"/>
        <v>58.949725964185866</v>
      </c>
      <c r="AM662" s="27">
        <f t="shared" si="239"/>
        <v>0</v>
      </c>
      <c r="AN662" s="35">
        <v>0</v>
      </c>
      <c r="AP662" s="2" t="str">
        <f t="shared" si="236"/>
        <v/>
      </c>
    </row>
    <row r="663" spans="1:42" x14ac:dyDescent="0.25">
      <c r="A663" s="49">
        <v>38965</v>
      </c>
      <c r="B663" s="47">
        <v>1313.25</v>
      </c>
      <c r="C663" s="27">
        <f t="shared" si="247"/>
        <v>1.7086063416755781E-3</v>
      </c>
      <c r="D663" s="27">
        <f t="shared" si="248"/>
        <v>8.7919259412844175E-3</v>
      </c>
      <c r="E663" s="5">
        <f t="shared" si="228"/>
        <v>0</v>
      </c>
      <c r="F663" s="44">
        <v>2011.9960000000001</v>
      </c>
      <c r="G663" s="45">
        <v>2011.9960000000001</v>
      </c>
      <c r="H663" s="48">
        <v>1313.25</v>
      </c>
      <c r="I663" s="42">
        <v>12.63</v>
      </c>
      <c r="J663" s="16">
        <f t="shared" si="246"/>
        <v>0.1263</v>
      </c>
      <c r="K663" s="16">
        <f t="shared" si="229"/>
        <v>5.4867166912741946E-2</v>
      </c>
      <c r="L663" s="51">
        <f>VLOOKUP(A663,LIBOR!$A$3:B2758,2,1)</f>
        <v>5.2918799999999999</v>
      </c>
      <c r="M663">
        <v>73453.33</v>
      </c>
      <c r="N663" s="2">
        <v>71039.820000000007</v>
      </c>
      <c r="O663" s="16">
        <f t="shared" si="225"/>
        <v>2.9143554356364091E-6</v>
      </c>
      <c r="P663" s="16">
        <f t="shared" si="240"/>
        <v>7.1432833087258049E-2</v>
      </c>
      <c r="Q663" s="2">
        <f t="shared" si="226"/>
        <v>12.190000000000001</v>
      </c>
      <c r="R663" s="2">
        <f t="shared" si="227"/>
        <v>13.043000000000001</v>
      </c>
      <c r="S663" s="16">
        <f t="shared" si="241"/>
        <v>-1</v>
      </c>
      <c r="T663" s="16">
        <f t="shared" si="242"/>
        <v>-1</v>
      </c>
      <c r="U663" s="16">
        <f>VLOOKUP(P663,Table!$D$6:$G$15,MATCH(VALUE(T663)&amp;"E",Table!$D$5:$G$5,0),1)*IF(Y663=1,0,1)</f>
        <v>0.97499999999999998</v>
      </c>
      <c r="V663" s="16">
        <f t="shared" si="243"/>
        <v>2.5000000000000022E-2</v>
      </c>
      <c r="W663" s="16">
        <f t="shared" si="232"/>
        <v>98115.666787384776</v>
      </c>
      <c r="X663" s="16">
        <f t="shared" si="244"/>
        <v>1.0857718987754339E-2</v>
      </c>
      <c r="Y663" s="16">
        <f t="shared" si="233"/>
        <v>0</v>
      </c>
      <c r="Z663" s="16">
        <f t="shared" si="245"/>
        <v>0</v>
      </c>
      <c r="AA663" s="16">
        <f t="shared" si="230"/>
        <v>0</v>
      </c>
      <c r="AB663" s="2">
        <f t="shared" si="234"/>
        <v>105485.42138375869</v>
      </c>
      <c r="AE663" s="16" t="str">
        <f t="shared" si="231"/>
        <v/>
      </c>
      <c r="AG663" s="16">
        <f t="shared" si="237"/>
        <v>56.748176090570361</v>
      </c>
      <c r="AH663" s="24">
        <f t="shared" si="235"/>
        <v>59.054518986623982</v>
      </c>
      <c r="AL663" s="2">
        <f t="shared" si="238"/>
        <v>59.054518986623982</v>
      </c>
      <c r="AM663" s="27">
        <f t="shared" si="239"/>
        <v>0</v>
      </c>
      <c r="AN663" s="35">
        <v>0</v>
      </c>
      <c r="AP663" s="2" t="str">
        <f t="shared" si="236"/>
        <v/>
      </c>
    </row>
    <row r="664" spans="1:42" x14ac:dyDescent="0.25">
      <c r="A664" s="49">
        <v>38966</v>
      </c>
      <c r="B664" s="47">
        <v>1300.26</v>
      </c>
      <c r="C664" s="27">
        <f t="shared" si="247"/>
        <v>-9.8914905768132666E-3</v>
      </c>
      <c r="D664" s="27">
        <f t="shared" si="248"/>
        <v>-3.0200120229523231E-3</v>
      </c>
      <c r="E664" s="5">
        <f t="shared" si="228"/>
        <v>0</v>
      </c>
      <c r="F664" s="44">
        <v>1992.4159999999999</v>
      </c>
      <c r="G664" s="45">
        <v>1992.4159999999999</v>
      </c>
      <c r="H664" s="48">
        <v>1300.26</v>
      </c>
      <c r="I664" s="42">
        <v>13.74</v>
      </c>
      <c r="J664" s="16">
        <f t="shared" si="246"/>
        <v>0.13739999999999999</v>
      </c>
      <c r="K664" s="16">
        <f t="shared" si="229"/>
        <v>6.6134704196149988E-2</v>
      </c>
      <c r="L664" s="51">
        <f>VLOOKUP(A664,LIBOR!$A$3:B2759,2,1)</f>
        <v>5.2943800000000003</v>
      </c>
      <c r="M664">
        <v>76516.17</v>
      </c>
      <c r="N664" s="2">
        <v>73992.38</v>
      </c>
      <c r="O664" s="16">
        <f t="shared" si="225"/>
        <v>9.8818239811976349E-5</v>
      </c>
      <c r="P664" s="16">
        <f t="shared" si="240"/>
        <v>7.1265295803850007E-2</v>
      </c>
      <c r="Q664" s="2">
        <f t="shared" si="226"/>
        <v>12.280000000000001</v>
      </c>
      <c r="R664" s="2">
        <f t="shared" si="227"/>
        <v>12.913000000000002</v>
      </c>
      <c r="S664" s="16">
        <f t="shared" si="241"/>
        <v>-1</v>
      </c>
      <c r="T664" s="16">
        <f t="shared" si="242"/>
        <v>-1</v>
      </c>
      <c r="U664" s="16">
        <f>VLOOKUP(P664,Table!$D$6:$G$15,MATCH(VALUE(T664)&amp;"E",Table!$D$5:$G$5,0),1)*IF(Y664=1,0,1)</f>
        <v>0.97499999999999998</v>
      </c>
      <c r="V664" s="16">
        <f t="shared" si="243"/>
        <v>2.5000000000000022E-2</v>
      </c>
      <c r="W664" s="16">
        <f t="shared" si="232"/>
        <v>97271.366535956942</v>
      </c>
      <c r="X664" s="16">
        <f t="shared" si="244"/>
        <v>7.9837904920712077E-3</v>
      </c>
      <c r="Y664" s="16">
        <f t="shared" si="233"/>
        <v>0</v>
      </c>
      <c r="Z664" s="16">
        <f t="shared" si="245"/>
        <v>0</v>
      </c>
      <c r="AA664" s="16">
        <f t="shared" si="230"/>
        <v>0</v>
      </c>
      <c r="AB664" s="2">
        <f t="shared" si="234"/>
        <v>104594.50262094586</v>
      </c>
      <c r="AE664" s="16" t="str">
        <f t="shared" si="231"/>
        <v/>
      </c>
      <c r="AG664" s="16">
        <f t="shared" si="237"/>
        <v>56.268886970128172</v>
      </c>
      <c r="AH664" s="24">
        <f t="shared" si="235"/>
        <v>58.554226683122273</v>
      </c>
      <c r="AL664" s="2">
        <f t="shared" si="238"/>
        <v>59.054518986623982</v>
      </c>
      <c r="AM664" s="27">
        <f t="shared" si="239"/>
        <v>-8.4717022860694158E-3</v>
      </c>
      <c r="AN664" s="35">
        <v>0</v>
      </c>
      <c r="AP664" s="2" t="str">
        <f t="shared" si="236"/>
        <v/>
      </c>
    </row>
    <row r="665" spans="1:42" x14ac:dyDescent="0.25">
      <c r="A665" s="49">
        <v>38967</v>
      </c>
      <c r="B665" s="47">
        <v>1294.02</v>
      </c>
      <c r="C665" s="27">
        <f t="shared" si="247"/>
        <v>-4.7990401919616454E-3</v>
      </c>
      <c r="D665" s="27">
        <f t="shared" si="248"/>
        <v>-8.6547623385069272E-3</v>
      </c>
      <c r="E665" s="5">
        <f t="shared" si="228"/>
        <v>0</v>
      </c>
      <c r="F665" s="44">
        <v>1982.93</v>
      </c>
      <c r="G665" s="45">
        <v>1982.93</v>
      </c>
      <c r="H665" s="48">
        <v>1294.02</v>
      </c>
      <c r="I665" s="42">
        <v>13.88</v>
      </c>
      <c r="J665" s="16">
        <f t="shared" si="246"/>
        <v>0.13880000000000001</v>
      </c>
      <c r="K665" s="16">
        <f t="shared" si="229"/>
        <v>6.0029007648734672E-2</v>
      </c>
      <c r="L665" s="51">
        <f>VLOOKUP(A665,LIBOR!$A$3:B2760,2,1)</f>
        <v>5.2874999999999996</v>
      </c>
      <c r="M665">
        <v>77381.070000000007</v>
      </c>
      <c r="N665" s="2">
        <v>74818.710000000006</v>
      </c>
      <c r="O665" s="16">
        <f t="shared" ref="O665:O728" si="249">LN(B665/B664)^2</f>
        <v>2.3141800781690436E-5</v>
      </c>
      <c r="P665" s="16">
        <f t="shared" si="240"/>
        <v>7.8770992351265334E-2</v>
      </c>
      <c r="Q665" s="2">
        <f t="shared" si="226"/>
        <v>12.572000000000001</v>
      </c>
      <c r="R665" s="2">
        <f t="shared" si="227"/>
        <v>12.838500000000002</v>
      </c>
      <c r="S665" s="16">
        <f t="shared" si="241"/>
        <v>-1</v>
      </c>
      <c r="T665" s="16">
        <f t="shared" si="242"/>
        <v>-1</v>
      </c>
      <c r="U665" s="16">
        <f>VLOOKUP(P665,Table!$D$6:$G$15,MATCH(VALUE(T665)&amp;"E",Table!$D$5:$G$5,0),1)*IF(Y665=1,0,1)</f>
        <v>0.97499999999999998</v>
      </c>
      <c r="V665" s="16">
        <f t="shared" si="243"/>
        <v>2.5000000000000022E-2</v>
      </c>
      <c r="W665" s="16">
        <f t="shared" si="232"/>
        <v>96843.385178480166</v>
      </c>
      <c r="X665" s="16">
        <f t="shared" si="244"/>
        <v>-2.8541395958374682E-3</v>
      </c>
      <c r="Y665" s="16">
        <f t="shared" si="233"/>
        <v>0</v>
      </c>
      <c r="Z665" s="16">
        <f t="shared" si="245"/>
        <v>0</v>
      </c>
      <c r="AA665" s="16">
        <f t="shared" si="230"/>
        <v>0</v>
      </c>
      <c r="AB665" s="2">
        <f t="shared" si="234"/>
        <v>104138.52913724109</v>
      </c>
      <c r="AE665" s="16" t="str">
        <f t="shared" si="231"/>
        <v/>
      </c>
      <c r="AG665" s="16">
        <f t="shared" si="237"/>
        <v>56.023586119958814</v>
      </c>
      <c r="AH665" s="24">
        <f t="shared" si="235"/>
        <v>58.297445660773242</v>
      </c>
      <c r="AL665" s="2">
        <f t="shared" si="238"/>
        <v>59.054518986623982</v>
      </c>
      <c r="AM665" s="27">
        <f t="shared" si="239"/>
        <v>-1.2819905044391566E-2</v>
      </c>
      <c r="AN665" s="35">
        <v>0</v>
      </c>
      <c r="AP665" s="2" t="str">
        <f t="shared" si="236"/>
        <v/>
      </c>
    </row>
    <row r="666" spans="1:42" x14ac:dyDescent="0.25">
      <c r="A666" s="49">
        <v>38968</v>
      </c>
      <c r="B666" s="47">
        <v>1298.92</v>
      </c>
      <c r="C666" s="27">
        <f t="shared" si="247"/>
        <v>3.7866493562697112E-3</v>
      </c>
      <c r="D666" s="27">
        <f t="shared" si="248"/>
        <v>-3.6807101769024131E-3</v>
      </c>
      <c r="E666" s="5">
        <f t="shared" si="228"/>
        <v>0</v>
      </c>
      <c r="F666" s="44">
        <v>1990.444</v>
      </c>
      <c r="G666" s="45">
        <v>1990.444</v>
      </c>
      <c r="H666" s="48">
        <v>1298.92</v>
      </c>
      <c r="I666" s="42">
        <v>13.16</v>
      </c>
      <c r="J666" s="16">
        <f t="shared" si="246"/>
        <v>0.13159999999999999</v>
      </c>
      <c r="K666" s="16">
        <f t="shared" si="229"/>
        <v>5.1728230546741097E-2</v>
      </c>
      <c r="L666" s="51">
        <f>VLOOKUP(A666,LIBOR!$A$3:B2761,2,1)</f>
        <v>5.2824999999999998</v>
      </c>
      <c r="M666">
        <v>76872.479999999996</v>
      </c>
      <c r="N666" s="2">
        <v>74316.800000000003</v>
      </c>
      <c r="O666" s="16">
        <f t="shared" si="249"/>
        <v>1.4284605486607632E-5</v>
      </c>
      <c r="P666" s="16">
        <f t="shared" si="240"/>
        <v>7.9871769453258898E-2</v>
      </c>
      <c r="Q666" s="2">
        <f t="shared" si="226"/>
        <v>12.904000000000002</v>
      </c>
      <c r="R666" s="2">
        <f t="shared" si="227"/>
        <v>12.772500000000001</v>
      </c>
      <c r="S666" s="16">
        <f t="shared" si="241"/>
        <v>1</v>
      </c>
      <c r="T666" s="16">
        <f t="shared" si="242"/>
        <v>0</v>
      </c>
      <c r="U666" s="16">
        <f>VLOOKUP(P666,Table!$D$6:$G$15,MATCH(VALUE(T666)&amp;"E",Table!$D$5:$G$5,0),1)*IF(Y666=1,0,1)</f>
        <v>0.97499999999999998</v>
      </c>
      <c r="V666" s="16">
        <f t="shared" si="243"/>
        <v>2.5000000000000022E-2</v>
      </c>
      <c r="W666" s="16">
        <f t="shared" si="232"/>
        <v>97184.687842014377</v>
      </c>
      <c r="X666" s="16">
        <f t="shared" si="244"/>
        <v>-7.8868313708538862E-3</v>
      </c>
      <c r="Y666" s="16">
        <f t="shared" si="233"/>
        <v>0</v>
      </c>
      <c r="Z666" s="16">
        <f t="shared" si="245"/>
        <v>0</v>
      </c>
      <c r="AA666" s="16">
        <f t="shared" si="230"/>
        <v>0</v>
      </c>
      <c r="AB666" s="2">
        <f t="shared" si="234"/>
        <v>104506.16887021616</v>
      </c>
      <c r="AE666" s="16" t="str">
        <f t="shared" si="231"/>
        <v/>
      </c>
      <c r="AG666" s="16">
        <f t="shared" si="237"/>
        <v>56.22136590820898</v>
      </c>
      <c r="AH666" s="24">
        <f t="shared" si="235"/>
        <v>58.501730156681155</v>
      </c>
      <c r="AL666" s="2">
        <f t="shared" si="238"/>
        <v>59.054518986623982</v>
      </c>
      <c r="AM666" s="27">
        <f t="shared" si="239"/>
        <v>-9.3606524856808537E-3</v>
      </c>
      <c r="AN666" s="35">
        <v>0</v>
      </c>
      <c r="AP666" s="2" t="str">
        <f t="shared" si="236"/>
        <v/>
      </c>
    </row>
    <row r="667" spans="1:42" x14ac:dyDescent="0.25">
      <c r="A667" s="49">
        <v>38971</v>
      </c>
      <c r="B667" s="47">
        <v>1299.54</v>
      </c>
      <c r="C667" s="27">
        <f t="shared" si="247"/>
        <v>4.7731961937591549E-4</v>
      </c>
      <c r="D667" s="27">
        <f t="shared" si="248"/>
        <v>-8.7179554514537072E-3</v>
      </c>
      <c r="E667" s="5">
        <f t="shared" si="228"/>
        <v>0</v>
      </c>
      <c r="F667" s="44">
        <v>1991.4939999999999</v>
      </c>
      <c r="G667" s="45">
        <v>1991.4939999999999</v>
      </c>
      <c r="H667" s="48">
        <v>1299.54</v>
      </c>
      <c r="I667" s="42">
        <v>12.99</v>
      </c>
      <c r="J667" s="16">
        <f t="shared" si="246"/>
        <v>0.12990000000000002</v>
      </c>
      <c r="K667" s="16">
        <f t="shared" si="229"/>
        <v>4.9817772914109007E-2</v>
      </c>
      <c r="L667" s="51">
        <f>VLOOKUP(A667,LIBOR!$A$3:B2762,2,1)</f>
        <v>5.2850000000000001</v>
      </c>
      <c r="M667">
        <v>77196.12</v>
      </c>
      <c r="N667" s="2">
        <v>74599.42</v>
      </c>
      <c r="O667" s="16">
        <f t="shared" si="249"/>
        <v>2.2772531695592601E-7</v>
      </c>
      <c r="P667" s="16">
        <f t="shared" si="240"/>
        <v>8.0082227085891008E-2</v>
      </c>
      <c r="Q667" s="2">
        <f t="shared" si="226"/>
        <v>13.074000000000002</v>
      </c>
      <c r="R667" s="2">
        <f t="shared" si="227"/>
        <v>12.7075</v>
      </c>
      <c r="S667" s="16">
        <f t="shared" si="241"/>
        <v>1</v>
      </c>
      <c r="T667" s="16">
        <f t="shared" si="242"/>
        <v>0</v>
      </c>
      <c r="U667" s="16">
        <f>VLOOKUP(P667,Table!$D$6:$G$15,MATCH(VALUE(T667)&amp;"E",Table!$D$5:$G$5,0),1)*IF(Y667=1,0,1)</f>
        <v>0.97499999999999998</v>
      </c>
      <c r="V667" s="16">
        <f t="shared" si="243"/>
        <v>2.5000000000000022E-2</v>
      </c>
      <c r="W667" s="16">
        <f t="shared" si="232"/>
        <v>97239.155908469082</v>
      </c>
      <c r="X667" s="16">
        <f t="shared" si="244"/>
        <v>-2.8562089917202327E-3</v>
      </c>
      <c r="Y667" s="16">
        <f t="shared" si="233"/>
        <v>0</v>
      </c>
      <c r="Z667" s="16">
        <f t="shared" si="245"/>
        <v>0</v>
      </c>
      <c r="AA667" s="16">
        <f t="shared" si="230"/>
        <v>0</v>
      </c>
      <c r="AB667" s="2">
        <f t="shared" si="234"/>
        <v>104570.91929468463</v>
      </c>
      <c r="AE667" s="16" t="str">
        <f t="shared" si="231"/>
        <v/>
      </c>
      <c r="AG667" s="16">
        <f t="shared" si="237"/>
        <v>56.256199806974081</v>
      </c>
      <c r="AH667" s="24">
        <f t="shared" si="235"/>
        <v>58.533406279693658</v>
      </c>
      <c r="AL667" s="2">
        <f t="shared" si="238"/>
        <v>59.054518986623982</v>
      </c>
      <c r="AM667" s="27">
        <f t="shared" si="239"/>
        <v>-8.8242646942625624E-3</v>
      </c>
      <c r="AN667" s="35">
        <v>0</v>
      </c>
      <c r="AP667" s="2" t="str">
        <f t="shared" si="236"/>
        <v/>
      </c>
    </row>
    <row r="668" spans="1:42" x14ac:dyDescent="0.25">
      <c r="A668" s="49">
        <v>38972</v>
      </c>
      <c r="B668" s="47">
        <v>1313</v>
      </c>
      <c r="C668" s="27">
        <f t="shared" si="247"/>
        <v>1.0357511119319263E-2</v>
      </c>
      <c r="D668" s="27">
        <f t="shared" si="248"/>
        <v>-6.9050673810022722E-5</v>
      </c>
      <c r="E668" s="5">
        <f t="shared" si="228"/>
        <v>0</v>
      </c>
      <c r="F668" s="44">
        <v>2012.317</v>
      </c>
      <c r="G668" s="45">
        <v>2012.317</v>
      </c>
      <c r="H668" s="48">
        <v>1313</v>
      </c>
      <c r="I668" s="42">
        <v>11.92</v>
      </c>
      <c r="J668" s="16">
        <f t="shared" si="246"/>
        <v>0.1192</v>
      </c>
      <c r="K668" s="16">
        <f t="shared" si="229"/>
        <v>4.0471667673405973E-2</v>
      </c>
      <c r="L668" s="51">
        <f>VLOOKUP(A668,LIBOR!$A$3:B2763,2,1)</f>
        <v>5.2862499999999999</v>
      </c>
      <c r="M668">
        <v>73147.78</v>
      </c>
      <c r="N668" s="2">
        <v>70677.210000000006</v>
      </c>
      <c r="O668" s="16">
        <f t="shared" si="249"/>
        <v>1.0617735425635671E-4</v>
      </c>
      <c r="P668" s="16">
        <f t="shared" si="240"/>
        <v>7.8728332326594028E-2</v>
      </c>
      <c r="Q668" s="2">
        <f t="shared" ref="Q668:Q731" si="250">SUM($I663:$I667)/5</f>
        <v>13.279999999999998</v>
      </c>
      <c r="R668" s="2">
        <f t="shared" ref="R668:R731" si="251">SUM($I648:$I667)/20</f>
        <v>12.642000000000001</v>
      </c>
      <c r="S668" s="16">
        <f t="shared" si="241"/>
        <v>1</v>
      </c>
      <c r="T668" s="16">
        <f t="shared" si="242"/>
        <v>0</v>
      </c>
      <c r="U668" s="16">
        <f>VLOOKUP(P668,Table!$D$6:$G$15,MATCH(VALUE(T668)&amp;"E",Table!$D$5:$G$5,0),1)*IF(Y668=1,0,1)</f>
        <v>0.97499999999999998</v>
      </c>
      <c r="V668" s="16">
        <f t="shared" si="243"/>
        <v>2.5000000000000022E-2</v>
      </c>
      <c r="W668" s="16">
        <f t="shared" si="232"/>
        <v>98093.319199301695</v>
      </c>
      <c r="X668" s="16">
        <f t="shared" si="244"/>
        <v>-7.1293368687376235E-3</v>
      </c>
      <c r="Y668" s="16">
        <f t="shared" si="233"/>
        <v>0</v>
      </c>
      <c r="Z668" s="16">
        <f t="shared" si="245"/>
        <v>0</v>
      </c>
      <c r="AA668" s="16">
        <f t="shared" si="230"/>
        <v>0</v>
      </c>
      <c r="AB668" s="2">
        <f t="shared" si="234"/>
        <v>105499.8764345988</v>
      </c>
      <c r="AE668" s="16" t="str">
        <f t="shared" si="231"/>
        <v/>
      </c>
      <c r="AG668" s="16">
        <f t="shared" si="237"/>
        <v>56.755952499477985</v>
      </c>
      <c r="AH668" s="24">
        <f t="shared" si="235"/>
        <v>59.051851559910276</v>
      </c>
      <c r="AL668" s="2">
        <f t="shared" si="238"/>
        <v>59.054518986623982</v>
      </c>
      <c r="AM668" s="27">
        <f t="shared" si="239"/>
        <v>-4.5168883931023807E-5</v>
      </c>
      <c r="AN668" s="35">
        <v>0</v>
      </c>
      <c r="AP668" s="2" t="str">
        <f t="shared" si="236"/>
        <v/>
      </c>
    </row>
    <row r="669" spans="1:42" x14ac:dyDescent="0.25">
      <c r="A669" s="49">
        <v>38973</v>
      </c>
      <c r="B669" s="47">
        <v>1318.07</v>
      </c>
      <c r="C669" s="27">
        <f t="shared" si="247"/>
        <v>3.8613861386138648E-3</v>
      </c>
      <c r="D669" s="27">
        <f t="shared" si="248"/>
        <v>1.3683826041617109E-2</v>
      </c>
      <c r="E669" s="5">
        <f t="shared" si="228"/>
        <v>0</v>
      </c>
      <c r="F669" s="44">
        <v>2020.4939999999999</v>
      </c>
      <c r="G669" s="45">
        <v>2020.4939999999999</v>
      </c>
      <c r="H669" s="48">
        <v>1318.07</v>
      </c>
      <c r="I669" s="42">
        <v>11.18</v>
      </c>
      <c r="J669" s="16">
        <f t="shared" si="246"/>
        <v>0.1118</v>
      </c>
      <c r="K669" s="16">
        <f t="shared" si="229"/>
        <v>2.712380511683557E-2</v>
      </c>
      <c r="L669" s="51">
        <f>VLOOKUP(A669,LIBOR!$A$3:B2764,2,1)</f>
        <v>5.2787499999999996</v>
      </c>
      <c r="M669">
        <v>71886</v>
      </c>
      <c r="N669" s="2">
        <v>69448.53</v>
      </c>
      <c r="O669" s="16">
        <f t="shared" si="249"/>
        <v>1.4852931552336644E-5</v>
      </c>
      <c r="P669" s="16">
        <f t="shared" si="240"/>
        <v>8.4676194883164427E-2</v>
      </c>
      <c r="Q669" s="2">
        <f t="shared" si="250"/>
        <v>13.138</v>
      </c>
      <c r="R669" s="2">
        <f t="shared" si="251"/>
        <v>12.525000000000002</v>
      </c>
      <c r="S669" s="16">
        <f t="shared" si="241"/>
        <v>1</v>
      </c>
      <c r="T669" s="16">
        <f t="shared" si="242"/>
        <v>0</v>
      </c>
      <c r="U669" s="16">
        <f>VLOOKUP(P669,Table!$D$6:$G$15,MATCH(VALUE(T669)&amp;"E",Table!$D$5:$G$5,0),1)*IF(Y669=1,0,1)</f>
        <v>0.97499999999999998</v>
      </c>
      <c r="V669" s="16">
        <f t="shared" si="243"/>
        <v>2.5000000000000022E-2</v>
      </c>
      <c r="W669" s="16">
        <f t="shared" si="232"/>
        <v>98419.993671179502</v>
      </c>
      <c r="X669" s="16">
        <f t="shared" si="244"/>
        <v>-2.2776778484834281E-4</v>
      </c>
      <c r="Y669" s="16">
        <f t="shared" si="233"/>
        <v>0</v>
      </c>
      <c r="Z669" s="16">
        <f t="shared" si="245"/>
        <v>0</v>
      </c>
      <c r="AA669" s="16">
        <f t="shared" si="230"/>
        <v>0</v>
      </c>
      <c r="AB669" s="2">
        <f t="shared" si="234"/>
        <v>105872.35902211863</v>
      </c>
      <c r="AE669" s="16" t="str">
        <f t="shared" si="231"/>
        <v/>
      </c>
      <c r="AG669" s="16">
        <f t="shared" si="237"/>
        <v>56.956337606632715</v>
      </c>
      <c r="AH669" s="24">
        <f t="shared" si="235"/>
        <v>59.258800278606671</v>
      </c>
      <c r="AL669" s="2">
        <f t="shared" si="238"/>
        <v>59.258800278606671</v>
      </c>
      <c r="AM669" s="27">
        <f t="shared" si="239"/>
        <v>0</v>
      </c>
      <c r="AN669" s="35">
        <v>0</v>
      </c>
      <c r="AP669" s="2" t="str">
        <f t="shared" si="236"/>
        <v/>
      </c>
    </row>
    <row r="670" spans="1:42" x14ac:dyDescent="0.25">
      <c r="A670" s="49">
        <v>38974</v>
      </c>
      <c r="B670" s="47">
        <v>1316.28</v>
      </c>
      <c r="C670" s="27">
        <f t="shared" si="247"/>
        <v>-1.3580462342667188E-3</v>
      </c>
      <c r="D670" s="27">
        <f t="shared" si="248"/>
        <v>1.7124819999312035E-2</v>
      </c>
      <c r="E670" s="5">
        <f t="shared" si="228"/>
        <v>0</v>
      </c>
      <c r="F670" s="44">
        <v>2017.8579999999999</v>
      </c>
      <c r="G670" s="45">
        <v>2017.8579999999999</v>
      </c>
      <c r="H670" s="48">
        <v>1316.28</v>
      </c>
      <c r="I670" s="42">
        <v>11.55</v>
      </c>
      <c r="J670" s="16">
        <f t="shared" si="246"/>
        <v>0.11550000000000001</v>
      </c>
      <c r="K670" s="16">
        <f t="shared" si="229"/>
        <v>3.0898400853135541E-2</v>
      </c>
      <c r="L670" s="51">
        <f>VLOOKUP(A670,LIBOR!$A$3:B2765,2,1)</f>
        <v>5.2824999999999998</v>
      </c>
      <c r="M670">
        <v>72936.23</v>
      </c>
      <c r="N670" s="2">
        <v>70453.8</v>
      </c>
      <c r="O670" s="16">
        <f t="shared" si="249"/>
        <v>1.8467973267253004E-6</v>
      </c>
      <c r="P670" s="16">
        <f t="shared" si="240"/>
        <v>8.4601599146864465E-2</v>
      </c>
      <c r="Q670" s="2">
        <f t="shared" si="250"/>
        <v>12.626000000000001</v>
      </c>
      <c r="R670" s="2">
        <f t="shared" si="251"/>
        <v>12.413</v>
      </c>
      <c r="S670" s="16">
        <f t="shared" si="241"/>
        <v>1</v>
      </c>
      <c r="T670" s="16">
        <f t="shared" si="242"/>
        <v>0</v>
      </c>
      <c r="U670" s="16">
        <f>VLOOKUP(P670,Table!$D$6:$G$15,MATCH(VALUE(T670)&amp;"E",Table!$D$5:$G$5,0),1)*IF(Y670=1,0,1)</f>
        <v>0.97499999999999998</v>
      </c>
      <c r="V670" s="16">
        <f t="shared" si="243"/>
        <v>2.5000000000000022E-2</v>
      </c>
      <c r="W670" s="16">
        <f t="shared" si="232"/>
        <v>98325.292066725771</v>
      </c>
      <c r="X670" s="16">
        <f t="shared" si="244"/>
        <v>1.1808481530872328E-2</v>
      </c>
      <c r="Y670" s="16">
        <f t="shared" si="233"/>
        <v>0</v>
      </c>
      <c r="Z670" s="16">
        <f t="shared" si="245"/>
        <v>0</v>
      </c>
      <c r="AA670" s="16">
        <f t="shared" si="230"/>
        <v>0</v>
      </c>
      <c r="AB670" s="2">
        <f t="shared" si="234"/>
        <v>105776.35670247664</v>
      </c>
      <c r="AE670" s="16" t="str">
        <f t="shared" si="231"/>
        <v/>
      </c>
      <c r="AG670" s="16">
        <f t="shared" si="237"/>
        <v>56.904691071323093</v>
      </c>
      <c r="AH670" s="24">
        <f t="shared" si="235"/>
        <v>59.203524975866124</v>
      </c>
      <c r="AL670" s="2">
        <f t="shared" si="238"/>
        <v>59.258800278606671</v>
      </c>
      <c r="AM670" s="27">
        <f t="shared" si="239"/>
        <v>-9.3277795839041833E-4</v>
      </c>
      <c r="AN670" s="35">
        <v>0</v>
      </c>
      <c r="AP670" s="2" t="str">
        <f t="shared" si="236"/>
        <v/>
      </c>
    </row>
    <row r="671" spans="1:42" x14ac:dyDescent="0.25">
      <c r="A671" s="49">
        <v>38975</v>
      </c>
      <c r="B671" s="47">
        <v>1319.66</v>
      </c>
      <c r="C671" s="27">
        <f t="shared" si="247"/>
        <v>2.5678427082385102E-3</v>
      </c>
      <c r="D671" s="27">
        <f t="shared" si="248"/>
        <v>1.5906013351280834E-2</v>
      </c>
      <c r="E671" s="5">
        <f t="shared" si="228"/>
        <v>0</v>
      </c>
      <c r="F671" s="44">
        <v>2023.3520000000001</v>
      </c>
      <c r="G671" s="45">
        <v>2023.3520000000001</v>
      </c>
      <c r="H671" s="48">
        <v>1319.66</v>
      </c>
      <c r="I671" s="42">
        <v>11.76</v>
      </c>
      <c r="J671" s="16">
        <f t="shared" si="246"/>
        <v>0.1176</v>
      </c>
      <c r="K671" s="16">
        <f t="shared" si="229"/>
        <v>3.2964444565432571E-2</v>
      </c>
      <c r="L671" s="51">
        <f>VLOOKUP(A671,LIBOR!$A$3:B2766,2,1)</f>
        <v>5.3137499999999998</v>
      </c>
      <c r="M671">
        <v>72669.73</v>
      </c>
      <c r="N671" s="2">
        <v>70186.880000000005</v>
      </c>
      <c r="O671" s="16">
        <f t="shared" si="249"/>
        <v>6.5769240538615117E-6</v>
      </c>
      <c r="P671" s="16">
        <f t="shared" si="240"/>
        <v>8.4635555434567425E-2</v>
      </c>
      <c r="Q671" s="2">
        <f t="shared" si="250"/>
        <v>12.16</v>
      </c>
      <c r="R671" s="2">
        <f t="shared" si="251"/>
        <v>12.370000000000001</v>
      </c>
      <c r="S671" s="16">
        <f t="shared" si="241"/>
        <v>-1</v>
      </c>
      <c r="T671" s="16">
        <f t="shared" si="242"/>
        <v>0</v>
      </c>
      <c r="U671" s="16">
        <f>VLOOKUP(P671,Table!$D$6:$G$15,MATCH(VALUE(T671)&amp;"E",Table!$D$5:$G$5,0),1)*IF(Y671=1,0,1)</f>
        <v>0.97499999999999998</v>
      </c>
      <c r="V671" s="16">
        <f t="shared" si="243"/>
        <v>2.5000000000000022E-2</v>
      </c>
      <c r="W671" s="16">
        <f t="shared" si="232"/>
        <v>98562.151018044373</v>
      </c>
      <c r="X671" s="16">
        <f t="shared" si="244"/>
        <v>1.530209714906694E-2</v>
      </c>
      <c r="Y671" s="16">
        <f t="shared" si="233"/>
        <v>0</v>
      </c>
      <c r="Z671" s="16">
        <f t="shared" si="245"/>
        <v>0</v>
      </c>
      <c r="AA671" s="16">
        <f t="shared" si="230"/>
        <v>0</v>
      </c>
      <c r="AB671" s="2">
        <f t="shared" si="234"/>
        <v>106047.49058905346</v>
      </c>
      <c r="AE671" s="16" t="str">
        <f t="shared" si="231"/>
        <v/>
      </c>
      <c r="AG671" s="16">
        <f t="shared" si="237"/>
        <v>57.050553441096504</v>
      </c>
      <c r="AH671" s="24">
        <f t="shared" si="235"/>
        <v>59.353735025576846</v>
      </c>
      <c r="AL671" s="2">
        <f t="shared" si="238"/>
        <v>59.353735025576846</v>
      </c>
      <c r="AM671" s="27">
        <f t="shared" si="239"/>
        <v>0</v>
      </c>
      <c r="AN671" s="35">
        <v>0</v>
      </c>
      <c r="AP671" s="2" t="str">
        <f t="shared" si="236"/>
        <v/>
      </c>
    </row>
    <row r="672" spans="1:42" x14ac:dyDescent="0.25">
      <c r="A672" s="49">
        <v>38978</v>
      </c>
      <c r="B672" s="47">
        <v>1321.18</v>
      </c>
      <c r="C672" s="27">
        <f t="shared" si="247"/>
        <v>1.151811830319982E-3</v>
      </c>
      <c r="D672" s="27">
        <f t="shared" si="248"/>
        <v>1.6580505562224901E-2</v>
      </c>
      <c r="E672" s="5">
        <f t="shared" si="228"/>
        <v>0</v>
      </c>
      <c r="F672" s="44">
        <v>2025.39</v>
      </c>
      <c r="G672" s="45">
        <v>2025.39</v>
      </c>
      <c r="H672" s="48">
        <v>1321.18</v>
      </c>
      <c r="I672" s="42">
        <v>11.78</v>
      </c>
      <c r="J672" s="16">
        <f t="shared" si="246"/>
        <v>0.11779999999999999</v>
      </c>
      <c r="K672" s="16">
        <f t="shared" si="229"/>
        <v>4.6254328894785784E-2</v>
      </c>
      <c r="L672" s="51">
        <f>VLOOKUP(A672,LIBOR!$A$3:B2767,2,1)</f>
        <v>5.2818800000000001</v>
      </c>
      <c r="M672">
        <v>71983.92</v>
      </c>
      <c r="N672" s="2">
        <v>69496.13</v>
      </c>
      <c r="O672" s="16">
        <f t="shared" si="249"/>
        <v>1.3251440293926874E-6</v>
      </c>
      <c r="P672" s="16">
        <f t="shared" si="240"/>
        <v>7.1545671105214204E-2</v>
      </c>
      <c r="Q672" s="2">
        <f t="shared" si="250"/>
        <v>11.879999999999999</v>
      </c>
      <c r="R672" s="2">
        <f t="shared" si="251"/>
        <v>12.346</v>
      </c>
      <c r="S672" s="16">
        <f t="shared" si="241"/>
        <v>-1</v>
      </c>
      <c r="T672" s="16">
        <f t="shared" si="242"/>
        <v>0</v>
      </c>
      <c r="U672" s="16">
        <f>VLOOKUP(P672,Table!$D$6:$G$15,MATCH(VALUE(T672)&amp;"E",Table!$D$5:$G$5,0),1)*IF(Y672=1,0,1)</f>
        <v>0.97499999999999998</v>
      </c>
      <c r="V672" s="16">
        <f t="shared" si="243"/>
        <v>2.5000000000000022E-2</v>
      </c>
      <c r="W672" s="16">
        <f t="shared" si="232"/>
        <v>98648.587753748681</v>
      </c>
      <c r="X672" s="16">
        <f t="shared" si="244"/>
        <v>1.4173664664841379E-2</v>
      </c>
      <c r="Y672" s="16">
        <f t="shared" si="233"/>
        <v>0</v>
      </c>
      <c r="Z672" s="16">
        <f t="shared" si="245"/>
        <v>0</v>
      </c>
      <c r="AA672" s="16">
        <f t="shared" si="230"/>
        <v>0</v>
      </c>
      <c r="AB672" s="2">
        <f t="shared" si="234"/>
        <v>106126.61523307493</v>
      </c>
      <c r="AE672" s="16" t="str">
        <f t="shared" si="231"/>
        <v/>
      </c>
      <c r="AG672" s="16">
        <f t="shared" si="237"/>
        <v>57.093120263820744</v>
      </c>
      <c r="AH672" s="24">
        <f t="shared" si="235"/>
        <v>59.393382501893342</v>
      </c>
      <c r="AL672" s="2">
        <f t="shared" si="238"/>
        <v>59.393382501893342</v>
      </c>
      <c r="AM672" s="27">
        <f t="shared" si="239"/>
        <v>0</v>
      </c>
      <c r="AN672" s="35">
        <v>0</v>
      </c>
      <c r="AP672" s="2" t="str">
        <f t="shared" si="236"/>
        <v/>
      </c>
    </row>
    <row r="673" spans="1:42" x14ac:dyDescent="0.25">
      <c r="A673" s="49">
        <v>38979</v>
      </c>
      <c r="B673" s="47">
        <v>1317.64</v>
      </c>
      <c r="C673" s="27">
        <f t="shared" si="247"/>
        <v>-2.67942294009893E-3</v>
      </c>
      <c r="D673" s="27">
        <f t="shared" si="248"/>
        <v>3.5435715028067083E-3</v>
      </c>
      <c r="E673" s="5">
        <f t="shared" si="228"/>
        <v>0</v>
      </c>
      <c r="F673" s="44">
        <v>2021.0050000000001</v>
      </c>
      <c r="G673" s="45">
        <v>2021.0050000000001</v>
      </c>
      <c r="H673" s="48">
        <v>1317.64</v>
      </c>
      <c r="I673" s="42">
        <v>11.98</v>
      </c>
      <c r="J673" s="16">
        <f t="shared" si="246"/>
        <v>0.1198</v>
      </c>
      <c r="K673" s="16">
        <f t="shared" si="229"/>
        <v>5.2967070848781467E-2</v>
      </c>
      <c r="L673" s="51">
        <f>VLOOKUP(A673,LIBOR!$A$3:B2768,2,1)</f>
        <v>5.2806300000000004</v>
      </c>
      <c r="M673">
        <v>71681.429999999993</v>
      </c>
      <c r="N673" s="2">
        <v>69194.740000000005</v>
      </c>
      <c r="O673" s="16">
        <f t="shared" si="249"/>
        <v>7.198591055198195E-6</v>
      </c>
      <c r="P673" s="16">
        <f t="shared" si="240"/>
        <v>6.6832929151218537E-2</v>
      </c>
      <c r="Q673" s="2">
        <f t="shared" si="250"/>
        <v>11.638000000000002</v>
      </c>
      <c r="R673" s="2">
        <f t="shared" si="251"/>
        <v>12.353</v>
      </c>
      <c r="S673" s="16">
        <f t="shared" si="241"/>
        <v>-1</v>
      </c>
      <c r="T673" s="16">
        <f t="shared" si="242"/>
        <v>0</v>
      </c>
      <c r="U673" s="16">
        <f>VLOOKUP(P673,Table!$D$6:$G$15,MATCH(VALUE(T673)&amp;"E",Table!$D$5:$G$5,0),1)*IF(Y673=1,0,1)</f>
        <v>0.97499999999999998</v>
      </c>
      <c r="V673" s="16">
        <f t="shared" si="243"/>
        <v>2.5000000000000022E-2</v>
      </c>
      <c r="W673" s="16">
        <f t="shared" si="232"/>
        <v>98380.179046032732</v>
      </c>
      <c r="X673" s="16">
        <f t="shared" si="244"/>
        <v>1.4494488687317508E-2</v>
      </c>
      <c r="Y673" s="16">
        <f t="shared" si="233"/>
        <v>0</v>
      </c>
      <c r="Z673" s="16">
        <f t="shared" si="245"/>
        <v>0</v>
      </c>
      <c r="AA673" s="16">
        <f t="shared" si="230"/>
        <v>0</v>
      </c>
      <c r="AB673" s="2">
        <f t="shared" si="234"/>
        <v>105891.44454727058</v>
      </c>
      <c r="AE673" s="16" t="str">
        <f t="shared" si="231"/>
        <v/>
      </c>
      <c r="AG673" s="16">
        <f t="shared" si="237"/>
        <v>56.966605079880644</v>
      </c>
      <c r="AH673" s="24">
        <f t="shared" si="235"/>
        <v>59.260227634942815</v>
      </c>
      <c r="AL673" s="2">
        <f t="shared" si="238"/>
        <v>59.393382501893342</v>
      </c>
      <c r="AM673" s="27">
        <f t="shared" si="239"/>
        <v>-2.2419141887781713E-3</v>
      </c>
      <c r="AN673" s="35">
        <v>0</v>
      </c>
      <c r="AP673" s="2" t="str">
        <f t="shared" si="236"/>
        <v/>
      </c>
    </row>
    <row r="674" spans="1:42" x14ac:dyDescent="0.25">
      <c r="A674" s="49">
        <v>38980</v>
      </c>
      <c r="B674" s="47">
        <v>1325.18</v>
      </c>
      <c r="C674" s="27">
        <f t="shared" si="247"/>
        <v>5.7223520840290476E-3</v>
      </c>
      <c r="D674" s="27">
        <f t="shared" si="248"/>
        <v>5.4045374482218911E-3</v>
      </c>
      <c r="E674" s="5">
        <f t="shared" si="228"/>
        <v>0</v>
      </c>
      <c r="F674" s="44">
        <v>2031.5920000000001</v>
      </c>
      <c r="G674" s="45">
        <v>2031.5920000000001</v>
      </c>
      <c r="H674" s="48">
        <v>1325.18</v>
      </c>
      <c r="I674" s="42">
        <v>11.39</v>
      </c>
      <c r="J674" s="16">
        <f t="shared" si="246"/>
        <v>0.1139</v>
      </c>
      <c r="K674" s="16">
        <f t="shared" si="229"/>
        <v>4.6665654990863822E-2</v>
      </c>
      <c r="L674" s="51">
        <f>VLOOKUP(A674,LIBOR!$A$3:B2769,2,1)</f>
        <v>5.2750000000000004</v>
      </c>
      <c r="M674">
        <v>70294.69</v>
      </c>
      <c r="N674" s="2">
        <v>67846.789999999994</v>
      </c>
      <c r="O674" s="16">
        <f t="shared" si="249"/>
        <v>3.255891097568222E-5</v>
      </c>
      <c r="P674" s="16">
        <f t="shared" si="240"/>
        <v>6.7234345009136179E-2</v>
      </c>
      <c r="Q674" s="2">
        <f t="shared" si="250"/>
        <v>11.65</v>
      </c>
      <c r="R674" s="2">
        <f t="shared" si="251"/>
        <v>12.340999999999999</v>
      </c>
      <c r="S674" s="16">
        <f t="shared" si="241"/>
        <v>-1</v>
      </c>
      <c r="T674" s="16">
        <f t="shared" si="242"/>
        <v>0</v>
      </c>
      <c r="U674" s="16">
        <f>VLOOKUP(P674,Table!$D$6:$G$15,MATCH(VALUE(T674)&amp;"E",Table!$D$5:$G$5,0),1)*IF(Y674=1,0,1)</f>
        <v>0.97499999999999998</v>
      </c>
      <c r="V674" s="16">
        <f t="shared" si="243"/>
        <v>2.5000000000000022E-2</v>
      </c>
      <c r="W674" s="16">
        <f t="shared" si="232"/>
        <v>98881.15847473433</v>
      </c>
      <c r="X674" s="16">
        <f t="shared" si="244"/>
        <v>2.9243566134020682E-3</v>
      </c>
      <c r="Y674" s="16">
        <f t="shared" si="233"/>
        <v>0</v>
      </c>
      <c r="Z674" s="16">
        <f t="shared" si="245"/>
        <v>0</v>
      </c>
      <c r="AA674" s="16">
        <f t="shared" si="230"/>
        <v>0</v>
      </c>
      <c r="AB674" s="2">
        <f t="shared" si="234"/>
        <v>106381.07323212615</v>
      </c>
      <c r="AE674" s="16" t="str">
        <f t="shared" si="231"/>
        <v/>
      </c>
      <c r="AG674" s="16">
        <f t="shared" si="237"/>
        <v>57.230011477302078</v>
      </c>
      <c r="AH674" s="24">
        <f t="shared" si="235"/>
        <v>59.532689932492787</v>
      </c>
      <c r="AL674" s="2">
        <f t="shared" si="238"/>
        <v>59.532689932492787</v>
      </c>
      <c r="AM674" s="27">
        <f t="shared" si="239"/>
        <v>0</v>
      </c>
      <c r="AN674" s="35">
        <v>0</v>
      </c>
      <c r="AP674" s="2" t="str">
        <f t="shared" si="236"/>
        <v/>
      </c>
    </row>
    <row r="675" spans="1:42" x14ac:dyDescent="0.25">
      <c r="A675" s="49">
        <v>38981</v>
      </c>
      <c r="B675" s="47">
        <v>1318.03</v>
      </c>
      <c r="C675" s="27">
        <f t="shared" si="247"/>
        <v>-5.395493442400312E-3</v>
      </c>
      <c r="D675" s="27">
        <f t="shared" si="248"/>
        <v>1.3670902400882978E-3</v>
      </c>
      <c r="E675" s="5">
        <f t="shared" si="228"/>
        <v>0</v>
      </c>
      <c r="F675" s="44">
        <v>2021.0840000000001</v>
      </c>
      <c r="G675" s="45">
        <v>2021.0840000000001</v>
      </c>
      <c r="H675" s="48">
        <v>1318.03</v>
      </c>
      <c r="I675" s="42">
        <v>12.25</v>
      </c>
      <c r="J675" s="16">
        <f t="shared" si="246"/>
        <v>0.1225</v>
      </c>
      <c r="K675" s="16">
        <f t="shared" si="229"/>
        <v>5.3682035563238667E-2</v>
      </c>
      <c r="L675" s="51">
        <f>VLOOKUP(A675,LIBOR!$A$3:B2770,2,1)</f>
        <v>5.2774999999999999</v>
      </c>
      <c r="M675">
        <v>72200.179999999993</v>
      </c>
      <c r="N675" s="2">
        <v>69676.789999999994</v>
      </c>
      <c r="O675" s="16">
        <f t="shared" si="249"/>
        <v>2.9269200259660824E-5</v>
      </c>
      <c r="P675" s="16">
        <f t="shared" si="240"/>
        <v>6.8817964436761331E-2</v>
      </c>
      <c r="Q675" s="2">
        <f t="shared" si="250"/>
        <v>11.692000000000002</v>
      </c>
      <c r="R675" s="2">
        <f t="shared" si="251"/>
        <v>12.300999999999998</v>
      </c>
      <c r="S675" s="16">
        <f t="shared" si="241"/>
        <v>-1</v>
      </c>
      <c r="T675" s="16">
        <f t="shared" si="242"/>
        <v>0</v>
      </c>
      <c r="U675" s="16">
        <f>VLOOKUP(P675,Table!$D$6:$G$15,MATCH(VALUE(T675)&amp;"E",Table!$D$5:$G$5,0),1)*IF(Y675=1,0,1)</f>
        <v>0.97499999999999998</v>
      </c>
      <c r="V675" s="16">
        <f t="shared" si="243"/>
        <v>2.5000000000000022E-2</v>
      </c>
      <c r="W675" s="16">
        <f t="shared" si="232"/>
        <v>98427.660539346049</v>
      </c>
      <c r="X675" s="16">
        <f t="shared" si="244"/>
        <v>4.6856821094256595E-3</v>
      </c>
      <c r="Y675" s="16">
        <f t="shared" si="233"/>
        <v>0</v>
      </c>
      <c r="Z675" s="16">
        <f t="shared" si="245"/>
        <v>0</v>
      </c>
      <c r="AA675" s="16">
        <f t="shared" si="230"/>
        <v>0</v>
      </c>
      <c r="AB675" s="2">
        <f t="shared" si="234"/>
        <v>105916.68668792302</v>
      </c>
      <c r="AE675" s="16" t="str">
        <f t="shared" si="231"/>
        <v/>
      </c>
      <c r="AG675" s="16">
        <f t="shared" si="237"/>
        <v>56.980184638305467</v>
      </c>
      <c r="AH675" s="24">
        <f t="shared" si="235"/>
        <v>59.271268467278745</v>
      </c>
      <c r="AL675" s="2">
        <f t="shared" si="238"/>
        <v>59.532689932492787</v>
      </c>
      <c r="AM675" s="27">
        <f t="shared" si="239"/>
        <v>-4.3912254848635923E-3</v>
      </c>
      <c r="AN675" s="35">
        <v>0</v>
      </c>
      <c r="AP675" s="2" t="str">
        <f t="shared" si="236"/>
        <v/>
      </c>
    </row>
    <row r="676" spans="1:42" x14ac:dyDescent="0.25">
      <c r="A676" s="49">
        <v>38982</v>
      </c>
      <c r="B676" s="47">
        <v>1314.78</v>
      </c>
      <c r="C676" s="27">
        <f t="shared" si="247"/>
        <v>-2.4658012336593593E-3</v>
      </c>
      <c r="D676" s="27">
        <f t="shared" si="248"/>
        <v>-3.6665537018095717E-3</v>
      </c>
      <c r="E676" s="5">
        <f t="shared" si="228"/>
        <v>0</v>
      </c>
      <c r="F676" s="44">
        <v>2016.0920000000001</v>
      </c>
      <c r="G676" s="45">
        <v>2016.0920000000001</v>
      </c>
      <c r="H676" s="48">
        <v>1314.78</v>
      </c>
      <c r="I676" s="42">
        <v>12.59</v>
      </c>
      <c r="J676" s="16">
        <f t="shared" si="246"/>
        <v>0.12590000000000001</v>
      </c>
      <c r="K676" s="16">
        <f t="shared" si="229"/>
        <v>5.5783717463117541E-2</v>
      </c>
      <c r="L676" s="51">
        <f>VLOOKUP(A676,LIBOR!$A$3:B2771,2,1)</f>
        <v>5.2709400000000004</v>
      </c>
      <c r="M676">
        <v>72430.66</v>
      </c>
      <c r="N676" s="2">
        <v>69889.84</v>
      </c>
      <c r="O676" s="16">
        <f t="shared" si="249"/>
        <v>6.0952021926780355E-6</v>
      </c>
      <c r="P676" s="16">
        <f t="shared" si="240"/>
        <v>7.0116282536882471E-2</v>
      </c>
      <c r="Q676" s="2">
        <f t="shared" si="250"/>
        <v>11.831999999999999</v>
      </c>
      <c r="R676" s="2">
        <f t="shared" si="251"/>
        <v>12.2935</v>
      </c>
      <c r="S676" s="16">
        <f t="shared" si="241"/>
        <v>-1</v>
      </c>
      <c r="T676" s="16">
        <f t="shared" si="242"/>
        <v>0</v>
      </c>
      <c r="U676" s="16">
        <f>VLOOKUP(P676,Table!$D$6:$G$15,MATCH(VALUE(T676)&amp;"E",Table!$D$5:$G$5,0),1)*IF(Y676=1,0,1)</f>
        <v>0.97499999999999998</v>
      </c>
      <c r="V676" s="16">
        <f t="shared" si="243"/>
        <v>2.5000000000000022E-2</v>
      </c>
      <c r="W676" s="16">
        <f t="shared" si="232"/>
        <v>98198.549099717275</v>
      </c>
      <c r="X676" s="16">
        <f t="shared" si="244"/>
        <v>1.0411204530245133E-3</v>
      </c>
      <c r="Y676" s="16">
        <f t="shared" si="233"/>
        <v>0</v>
      </c>
      <c r="Z676" s="16">
        <f t="shared" si="245"/>
        <v>0</v>
      </c>
      <c r="AA676" s="16">
        <f t="shared" si="230"/>
        <v>0</v>
      </c>
      <c r="AB676" s="2">
        <f t="shared" si="234"/>
        <v>105670.06956210421</v>
      </c>
      <c r="AE676" s="16" t="str">
        <f t="shared" si="231"/>
        <v/>
      </c>
      <c r="AG676" s="16">
        <f t="shared" si="237"/>
        <v>56.847511593070124</v>
      </c>
      <c r="AH676" s="24">
        <f t="shared" si="235"/>
        <v>59.131721762171829</v>
      </c>
      <c r="AL676" s="2">
        <f t="shared" si="238"/>
        <v>59.532689932492787</v>
      </c>
      <c r="AM676" s="27">
        <f t="shared" si="239"/>
        <v>-6.7352604220578538E-3</v>
      </c>
      <c r="AN676" s="35">
        <v>0</v>
      </c>
      <c r="AP676" s="2" t="str">
        <f t="shared" si="236"/>
        <v/>
      </c>
    </row>
    <row r="677" spans="1:42" x14ac:dyDescent="0.25">
      <c r="A677" s="49">
        <v>38985</v>
      </c>
      <c r="B677" s="47">
        <v>1326.37</v>
      </c>
      <c r="C677" s="27">
        <f t="shared" si="247"/>
        <v>8.8151629930481867E-3</v>
      </c>
      <c r="D677" s="27">
        <f t="shared" si="248"/>
        <v>3.996797460918633E-3</v>
      </c>
      <c r="E677" s="5">
        <f t="shared" si="228"/>
        <v>0</v>
      </c>
      <c r="F677" s="44">
        <v>2033.8710000000001</v>
      </c>
      <c r="G677" s="45">
        <v>2033.8710000000001</v>
      </c>
      <c r="H677" s="48">
        <v>1326.37</v>
      </c>
      <c r="I677" s="42">
        <v>12.12</v>
      </c>
      <c r="J677" s="16">
        <f t="shared" si="246"/>
        <v>0.12119999999999999</v>
      </c>
      <c r="K677" s="16">
        <f t="shared" si="229"/>
        <v>5.0668985667196034E-2</v>
      </c>
      <c r="L677" s="51">
        <f>VLOOKUP(A677,LIBOR!$A$3:B2772,2,1)</f>
        <v>5.2750000000000004</v>
      </c>
      <c r="M677">
        <v>70069.25</v>
      </c>
      <c r="N677" s="2">
        <v>67583.039999999994</v>
      </c>
      <c r="O677" s="16">
        <f t="shared" si="249"/>
        <v>7.7027589044335274E-5</v>
      </c>
      <c r="P677" s="16">
        <f t="shared" si="240"/>
        <v>7.0531014332803954E-2</v>
      </c>
      <c r="Q677" s="2">
        <f t="shared" si="250"/>
        <v>11.997999999999999</v>
      </c>
      <c r="R677" s="2">
        <f t="shared" si="251"/>
        <v>12.302999999999999</v>
      </c>
      <c r="S677" s="16">
        <f t="shared" si="241"/>
        <v>-1</v>
      </c>
      <c r="T677" s="16">
        <f t="shared" si="242"/>
        <v>0</v>
      </c>
      <c r="U677" s="16">
        <f>VLOOKUP(P677,Table!$D$6:$G$15,MATCH(VALUE(T677)&amp;"E",Table!$D$5:$G$5,0),1)*IF(Y677=1,0,1)</f>
        <v>0.97499999999999998</v>
      </c>
      <c r="V677" s="16">
        <f t="shared" si="243"/>
        <v>2.5000000000000022E-2</v>
      </c>
      <c r="W677" s="16">
        <f t="shared" si="232"/>
        <v>98961.515317577432</v>
      </c>
      <c r="X677" s="16">
        <f t="shared" si="244"/>
        <v>-3.6890623284036028E-3</v>
      </c>
      <c r="Y677" s="16">
        <f t="shared" si="233"/>
        <v>0</v>
      </c>
      <c r="Z677" s="16">
        <f t="shared" si="245"/>
        <v>0</v>
      </c>
      <c r="AA677" s="16">
        <f t="shared" si="230"/>
        <v>0</v>
      </c>
      <c r="AB677" s="2">
        <f t="shared" si="234"/>
        <v>106492.50219524279</v>
      </c>
      <c r="AE677" s="16" t="str">
        <f t="shared" si="231"/>
        <v/>
      </c>
      <c r="AG677" s="16">
        <f t="shared" si="237"/>
        <v>57.289957110903224</v>
      </c>
      <c r="AH677" s="24">
        <f t="shared" si="235"/>
        <v>59.587292392798844</v>
      </c>
      <c r="AL677" s="2">
        <f t="shared" si="238"/>
        <v>59.587292392798844</v>
      </c>
      <c r="AM677" s="27">
        <f t="shared" si="239"/>
        <v>0</v>
      </c>
      <c r="AN677" s="35">
        <v>0</v>
      </c>
      <c r="AP677" s="2" t="str">
        <f t="shared" si="236"/>
        <v/>
      </c>
    </row>
    <row r="678" spans="1:42" x14ac:dyDescent="0.25">
      <c r="A678" s="49">
        <v>38986</v>
      </c>
      <c r="B678" s="47">
        <v>1336.35</v>
      </c>
      <c r="C678" s="27">
        <f t="shared" si="247"/>
        <v>7.5242956339482969E-3</v>
      </c>
      <c r="D678" s="27">
        <f t="shared" si="248"/>
        <v>1.420051603496586E-2</v>
      </c>
      <c r="E678" s="5">
        <f t="shared" si="228"/>
        <v>0</v>
      </c>
      <c r="F678" s="44">
        <v>2049.1999999999998</v>
      </c>
      <c r="G678" s="45">
        <v>2049.1999999999998</v>
      </c>
      <c r="H678" s="48">
        <v>1336.35</v>
      </c>
      <c r="I678" s="42">
        <v>11.53</v>
      </c>
      <c r="J678" s="16">
        <f t="shared" si="246"/>
        <v>0.1153</v>
      </c>
      <c r="K678" s="16">
        <f t="shared" si="229"/>
        <v>4.0299268317919482E-2</v>
      </c>
      <c r="L678" s="51">
        <f>VLOOKUP(A678,LIBOR!$A$3:B2773,2,1)</f>
        <v>5.2806300000000004</v>
      </c>
      <c r="M678">
        <v>68612.240000000005</v>
      </c>
      <c r="N678" s="2">
        <v>66168.72</v>
      </c>
      <c r="O678" s="16">
        <f t="shared" si="249"/>
        <v>5.619195479856821E-5</v>
      </c>
      <c r="P678" s="16">
        <f t="shared" si="240"/>
        <v>7.5000731682080518E-2</v>
      </c>
      <c r="Q678" s="2">
        <f t="shared" si="250"/>
        <v>12.066000000000001</v>
      </c>
      <c r="R678" s="2">
        <f t="shared" si="251"/>
        <v>12.293499999999998</v>
      </c>
      <c r="S678" s="16">
        <f t="shared" si="241"/>
        <v>-1</v>
      </c>
      <c r="T678" s="16">
        <f t="shared" si="242"/>
        <v>0</v>
      </c>
      <c r="U678" s="16">
        <f>VLOOKUP(P678,Table!$D$6:$G$15,MATCH(VALUE(T678)&amp;"E",Table!$D$5:$G$5,0),1)*IF(Y678=1,0,1)</f>
        <v>0.97499999999999998</v>
      </c>
      <c r="V678" s="16">
        <f t="shared" si="243"/>
        <v>2.5000000000000022E-2</v>
      </c>
      <c r="W678" s="16">
        <f t="shared" si="232"/>
        <v>99635.741076099279</v>
      </c>
      <c r="X678" s="16">
        <f t="shared" si="244"/>
        <v>3.1721443859884513E-3</v>
      </c>
      <c r="Y678" s="16">
        <f t="shared" si="233"/>
        <v>0</v>
      </c>
      <c r="Z678" s="16">
        <f t="shared" si="245"/>
        <v>0</v>
      </c>
      <c r="AA678" s="16">
        <f t="shared" si="230"/>
        <v>0</v>
      </c>
      <c r="AB678" s="2">
        <f t="shared" si="234"/>
        <v>107219.69600014716</v>
      </c>
      <c r="AE678" s="16" t="str">
        <f t="shared" si="231"/>
        <v/>
      </c>
      <c r="AG678" s="16">
        <f t="shared" si="237"/>
        <v>57.681166830230737</v>
      </c>
      <c r="AH678" s="24">
        <f t="shared" si="235"/>
        <v>59.992628183904046</v>
      </c>
      <c r="AL678" s="2">
        <f t="shared" si="238"/>
        <v>59.992628183904046</v>
      </c>
      <c r="AM678" s="27">
        <f t="shared" si="239"/>
        <v>0</v>
      </c>
      <c r="AN678" s="35">
        <v>0</v>
      </c>
      <c r="AP678" s="2" t="str">
        <f t="shared" si="236"/>
        <v/>
      </c>
    </row>
    <row r="679" spans="1:42" x14ac:dyDescent="0.25">
      <c r="A679" s="49">
        <v>38987</v>
      </c>
      <c r="B679" s="47">
        <v>1336.59</v>
      </c>
      <c r="C679" s="27">
        <f t="shared" si="247"/>
        <v>1.7959366932318588E-4</v>
      </c>
      <c r="D679" s="27">
        <f t="shared" si="248"/>
        <v>8.6577576202599982E-3</v>
      </c>
      <c r="E679" s="5">
        <f t="shared" si="228"/>
        <v>0</v>
      </c>
      <c r="F679" s="44">
        <v>2049.9659999999999</v>
      </c>
      <c r="G679" s="45">
        <v>2049.9659999999999</v>
      </c>
      <c r="H679" s="48">
        <v>1336.59</v>
      </c>
      <c r="I679" s="42">
        <v>11.58</v>
      </c>
      <c r="J679" s="16">
        <f t="shared" si="246"/>
        <v>0.1158</v>
      </c>
      <c r="K679" s="16">
        <f t="shared" si="229"/>
        <v>3.7032360302133097E-2</v>
      </c>
      <c r="L679" s="51">
        <f>VLOOKUP(A679,LIBOR!$A$3:B2774,2,1)</f>
        <v>5.2931299999999997</v>
      </c>
      <c r="M679">
        <v>68836.789999999994</v>
      </c>
      <c r="N679" s="2">
        <v>66376.45</v>
      </c>
      <c r="O679" s="16">
        <f t="shared" si="249"/>
        <v>3.2248094420682952E-8</v>
      </c>
      <c r="P679" s="16">
        <f t="shared" si="240"/>
        <v>7.8767639697866904E-2</v>
      </c>
      <c r="Q679" s="2">
        <f t="shared" si="250"/>
        <v>11.976000000000001</v>
      </c>
      <c r="R679" s="2">
        <f t="shared" si="251"/>
        <v>12.260999999999999</v>
      </c>
      <c r="S679" s="16">
        <f t="shared" si="241"/>
        <v>-1</v>
      </c>
      <c r="T679" s="16">
        <f t="shared" si="242"/>
        <v>0</v>
      </c>
      <c r="U679" s="16">
        <f>VLOOKUP(P679,Table!$D$6:$G$15,MATCH(VALUE(T679)&amp;"E",Table!$D$5:$G$5,0),1)*IF(Y679=1,0,1)</f>
        <v>0.97499999999999998</v>
      </c>
      <c r="V679" s="16">
        <f t="shared" si="243"/>
        <v>2.5000000000000022E-2</v>
      </c>
      <c r="W679" s="16">
        <f t="shared" si="232"/>
        <v>99661.007583869548</v>
      </c>
      <c r="X679" s="16">
        <f t="shared" si="244"/>
        <v>1.2762347479354119E-2</v>
      </c>
      <c r="Y679" s="16">
        <f t="shared" si="233"/>
        <v>0</v>
      </c>
      <c r="Z679" s="16">
        <f t="shared" si="245"/>
        <v>0</v>
      </c>
      <c r="AA679" s="16">
        <f t="shared" si="230"/>
        <v>0</v>
      </c>
      <c r="AB679" s="2">
        <f t="shared" si="234"/>
        <v>107267.54576944977</v>
      </c>
      <c r="AE679" s="16" t="str">
        <f t="shared" si="231"/>
        <v/>
      </c>
      <c r="AG679" s="16">
        <f t="shared" si="237"/>
        <v>57.706908654064378</v>
      </c>
      <c r="AH679" s="24">
        <f t="shared" si="235"/>
        <v>60.01783941280155</v>
      </c>
      <c r="AL679" s="2">
        <f t="shared" si="238"/>
        <v>60.01783941280155</v>
      </c>
      <c r="AM679" s="27">
        <f t="shared" si="239"/>
        <v>0</v>
      </c>
      <c r="AN679" s="35">
        <v>0</v>
      </c>
      <c r="AP679" s="2" t="str">
        <f t="shared" si="236"/>
        <v/>
      </c>
    </row>
    <row r="680" spans="1:42" x14ac:dyDescent="0.25">
      <c r="A680" s="49">
        <v>38988</v>
      </c>
      <c r="B680" s="47">
        <v>1338.88</v>
      </c>
      <c r="C680" s="27">
        <f t="shared" si="247"/>
        <v>1.7133152275567998E-3</v>
      </c>
      <c r="D680" s="27">
        <f t="shared" si="248"/>
        <v>1.576656629021711E-2</v>
      </c>
      <c r="E680" s="5">
        <f t="shared" si="228"/>
        <v>0</v>
      </c>
      <c r="F680" s="44">
        <v>2053.9319999999998</v>
      </c>
      <c r="G680" s="45">
        <v>2053.9319999999998</v>
      </c>
      <c r="H680" s="48">
        <v>1338.88</v>
      </c>
      <c r="I680" s="42">
        <v>11.72</v>
      </c>
      <c r="J680" s="16">
        <f t="shared" si="246"/>
        <v>0.11720000000000001</v>
      </c>
      <c r="K680" s="16">
        <f t="shared" si="229"/>
        <v>3.8470783404507589E-2</v>
      </c>
      <c r="L680" s="51">
        <f>VLOOKUP(A680,LIBOR!$A$3:B2775,2,1)</f>
        <v>5.30063</v>
      </c>
      <c r="M680">
        <v>68649.350000000006</v>
      </c>
      <c r="N680" s="2">
        <v>66186.86</v>
      </c>
      <c r="O680" s="16">
        <f t="shared" si="249"/>
        <v>2.9304276058942669E-6</v>
      </c>
      <c r="P680" s="16">
        <f t="shared" si="240"/>
        <v>7.8729216595492424E-2</v>
      </c>
      <c r="Q680" s="2">
        <f t="shared" si="250"/>
        <v>12.013999999999999</v>
      </c>
      <c r="R680" s="2">
        <f t="shared" si="251"/>
        <v>12.226000000000001</v>
      </c>
      <c r="S680" s="16">
        <f t="shared" si="241"/>
        <v>-1</v>
      </c>
      <c r="T680" s="16">
        <f t="shared" si="242"/>
        <v>-1</v>
      </c>
      <c r="U680" s="16">
        <f>VLOOKUP(P680,Table!$D$6:$G$15,MATCH(VALUE(T680)&amp;"E",Table!$D$5:$G$5,0),1)*IF(Y680=1,0,1)</f>
        <v>0.97499999999999998</v>
      </c>
      <c r="V680" s="16">
        <f t="shared" si="243"/>
        <v>2.5000000000000022E-2</v>
      </c>
      <c r="W680" s="16">
        <f t="shared" si="232"/>
        <v>99820.373033878728</v>
      </c>
      <c r="X680" s="16">
        <f t="shared" si="244"/>
        <v>7.8867311140420338E-3</v>
      </c>
      <c r="Y680" s="16">
        <f t="shared" si="233"/>
        <v>0</v>
      </c>
      <c r="Z680" s="16">
        <f t="shared" si="245"/>
        <v>0</v>
      </c>
      <c r="AA680" s="16">
        <f t="shared" si="230"/>
        <v>0</v>
      </c>
      <c r="AB680" s="2">
        <f t="shared" si="234"/>
        <v>107462.58235802937</v>
      </c>
      <c r="AE680" s="16" t="str">
        <f t="shared" si="231"/>
        <v/>
      </c>
      <c r="AG680" s="16">
        <f t="shared" si="237"/>
        <v>57.81183282773339</v>
      </c>
      <c r="AH680" s="24">
        <f t="shared" si="235"/>
        <v>60.125400431324003</v>
      </c>
      <c r="AL680" s="2">
        <f t="shared" si="238"/>
        <v>60.125400431324003</v>
      </c>
      <c r="AM680" s="27">
        <f t="shared" si="239"/>
        <v>0</v>
      </c>
      <c r="AN680" s="35">
        <v>0</v>
      </c>
      <c r="AP680" s="2" t="str">
        <f t="shared" si="236"/>
        <v/>
      </c>
    </row>
    <row r="681" spans="1:42" x14ac:dyDescent="0.25">
      <c r="A681" s="49">
        <v>38989</v>
      </c>
      <c r="B681" s="47">
        <v>1335.85</v>
      </c>
      <c r="C681" s="27">
        <f t="shared" si="247"/>
        <v>-2.2630855640536351E-3</v>
      </c>
      <c r="D681" s="27">
        <f t="shared" si="248"/>
        <v>1.5969281959822834E-2</v>
      </c>
      <c r="E681" s="5">
        <f t="shared" si="228"/>
        <v>0</v>
      </c>
      <c r="F681" s="44">
        <v>2048.8890000000001</v>
      </c>
      <c r="G681" s="45">
        <v>2048.8890000000001</v>
      </c>
      <c r="H681" s="48">
        <v>1335.85</v>
      </c>
      <c r="I681" s="42">
        <v>11.98</v>
      </c>
      <c r="J681" s="16">
        <f t="shared" si="246"/>
        <v>0.1198</v>
      </c>
      <c r="K681" s="16">
        <f t="shared" si="229"/>
        <v>4.2807963736066684E-2</v>
      </c>
      <c r="L681" s="51">
        <f>VLOOKUP(A681,LIBOR!$A$3:B2776,2,1)</f>
        <v>5.375</v>
      </c>
      <c r="M681">
        <v>68397.7</v>
      </c>
      <c r="N681" s="2">
        <v>65935.41</v>
      </c>
      <c r="O681" s="16">
        <f t="shared" si="249"/>
        <v>5.1331708843360562E-6</v>
      </c>
      <c r="P681" s="16">
        <f t="shared" si="240"/>
        <v>7.6992036263933319E-2</v>
      </c>
      <c r="Q681" s="2">
        <f t="shared" si="250"/>
        <v>11.907999999999999</v>
      </c>
      <c r="R681" s="2">
        <f t="shared" si="251"/>
        <v>12.201000000000002</v>
      </c>
      <c r="S681" s="16">
        <f t="shared" si="241"/>
        <v>-1</v>
      </c>
      <c r="T681" s="16">
        <f t="shared" si="242"/>
        <v>-1</v>
      </c>
      <c r="U681" s="16">
        <f>VLOOKUP(P681,Table!$D$6:$G$15,MATCH(VALUE(T681)&amp;"E",Table!$D$5:$G$5,0),1)*IF(Y681=1,0,1)</f>
        <v>0.97499999999999998</v>
      </c>
      <c r="V681" s="16">
        <f t="shared" si="243"/>
        <v>2.5000000000000022E-2</v>
      </c>
      <c r="W681" s="16">
        <f t="shared" si="232"/>
        <v>99590.637869163213</v>
      </c>
      <c r="X681" s="16">
        <f t="shared" si="244"/>
        <v>1.4149604764566615E-2</v>
      </c>
      <c r="Y681" s="16">
        <f t="shared" si="233"/>
        <v>0</v>
      </c>
      <c r="Z681" s="16">
        <f t="shared" si="245"/>
        <v>0</v>
      </c>
      <c r="AA681" s="16">
        <f t="shared" si="230"/>
        <v>0</v>
      </c>
      <c r="AB681" s="2">
        <f t="shared" si="234"/>
        <v>107195.47856197174</v>
      </c>
      <c r="AE681" s="16" t="str">
        <f t="shared" si="231"/>
        <v/>
      </c>
      <c r="AG681" s="16">
        <f t="shared" si="237"/>
        <v>57.66813853278439</v>
      </c>
      <c r="AH681" s="24">
        <f t="shared" si="235"/>
        <v>59.974394626637931</v>
      </c>
      <c r="AL681" s="2">
        <f t="shared" si="238"/>
        <v>60.125400431324003</v>
      </c>
      <c r="AM681" s="27">
        <f t="shared" si="239"/>
        <v>-2.5115143284335506E-3</v>
      </c>
      <c r="AN681" s="35">
        <v>0</v>
      </c>
      <c r="AP681" s="2" t="str">
        <f t="shared" si="236"/>
        <v/>
      </c>
    </row>
    <row r="682" spans="1:42" x14ac:dyDescent="0.25">
      <c r="A682" s="49">
        <v>38992</v>
      </c>
      <c r="B682" s="47">
        <v>1331.32</v>
      </c>
      <c r="C682" s="27">
        <f t="shared" si="247"/>
        <v>-3.3910993000710876E-3</v>
      </c>
      <c r="D682" s="27">
        <f t="shared" si="248"/>
        <v>3.7630196667035598E-3</v>
      </c>
      <c r="E682" s="5">
        <f t="shared" si="228"/>
        <v>0</v>
      </c>
      <c r="F682" s="44">
        <v>2041.992</v>
      </c>
      <c r="G682" s="45">
        <v>2041.992</v>
      </c>
      <c r="H682" s="48">
        <v>1331.32</v>
      </c>
      <c r="I682" s="42">
        <v>12.57</v>
      </c>
      <c r="J682" s="16">
        <f t="shared" si="246"/>
        <v>0.12570000000000001</v>
      </c>
      <c r="K682" s="16">
        <f t="shared" si="229"/>
        <v>4.8600019077857354E-2</v>
      </c>
      <c r="L682" s="51">
        <f>VLOOKUP(A682,LIBOR!$A$3:B2777,2,1)</f>
        <v>5.3125</v>
      </c>
      <c r="M682">
        <v>69632.19</v>
      </c>
      <c r="N682" s="2">
        <v>67099.09</v>
      </c>
      <c r="O682" s="16">
        <f t="shared" si="249"/>
        <v>1.1538672188665964E-5</v>
      </c>
      <c r="P682" s="16">
        <f t="shared" si="240"/>
        <v>7.7099980922142652E-2</v>
      </c>
      <c r="Q682" s="2">
        <f t="shared" si="250"/>
        <v>11.785999999999998</v>
      </c>
      <c r="R682" s="2">
        <f t="shared" si="251"/>
        <v>12.184500000000002</v>
      </c>
      <c r="S682" s="16">
        <f t="shared" si="241"/>
        <v>-1</v>
      </c>
      <c r="T682" s="16">
        <f t="shared" si="242"/>
        <v>-1</v>
      </c>
      <c r="U682" s="16">
        <f>VLOOKUP(P682,Table!$D$6:$G$15,MATCH(VALUE(T682)&amp;"E",Table!$D$5:$G$5,0),1)*IF(Y682=1,0,1)</f>
        <v>0.97499999999999998</v>
      </c>
      <c r="V682" s="16">
        <f t="shared" si="243"/>
        <v>2.5000000000000022E-2</v>
      </c>
      <c r="W682" s="16">
        <f t="shared" si="232"/>
        <v>99305.300518965858</v>
      </c>
      <c r="X682" s="16">
        <f t="shared" si="244"/>
        <v>1.417626616898704E-2</v>
      </c>
      <c r="Y682" s="16">
        <f t="shared" si="233"/>
        <v>0</v>
      </c>
      <c r="Z682" s="16">
        <f t="shared" si="245"/>
        <v>0</v>
      </c>
      <c r="AA682" s="16">
        <f t="shared" si="230"/>
        <v>0</v>
      </c>
      <c r="AB682" s="2">
        <f t="shared" si="234"/>
        <v>106892.02514772702</v>
      </c>
      <c r="AE682" s="16" t="str">
        <f t="shared" si="231"/>
        <v/>
      </c>
      <c r="AG682" s="16">
        <f t="shared" si="237"/>
        <v>57.504889170351682</v>
      </c>
      <c r="AH682" s="24">
        <f t="shared" si="235"/>
        <v>59.799947064633521</v>
      </c>
      <c r="AL682" s="2">
        <f t="shared" si="238"/>
        <v>60.125400431324003</v>
      </c>
      <c r="AM682" s="27">
        <f t="shared" si="239"/>
        <v>-5.412909757868789E-3</v>
      </c>
      <c r="AN682" s="35">
        <v>0</v>
      </c>
      <c r="AP682" s="2" t="str">
        <f t="shared" si="236"/>
        <v/>
      </c>
    </row>
    <row r="683" spans="1:42" x14ac:dyDescent="0.25">
      <c r="A683" s="49">
        <v>38993</v>
      </c>
      <c r="B683" s="47">
        <v>1334.11</v>
      </c>
      <c r="C683" s="27">
        <f t="shared" si="247"/>
        <v>2.0956644533245417E-3</v>
      </c>
      <c r="D683" s="27">
        <f t="shared" si="248"/>
        <v>-1.6656115139201955E-3</v>
      </c>
      <c r="E683" s="5">
        <f t="shared" si="228"/>
        <v>0</v>
      </c>
      <c r="F683" s="44">
        <v>2046.2829999999999</v>
      </c>
      <c r="G683" s="45">
        <v>2046.2829999999999</v>
      </c>
      <c r="H683" s="48">
        <v>1334.11</v>
      </c>
      <c r="I683" s="42">
        <v>12.24</v>
      </c>
      <c r="J683" s="16">
        <f t="shared" si="246"/>
        <v>0.12240000000000001</v>
      </c>
      <c r="K683" s="16">
        <f t="shared" si="229"/>
        <v>4.4498883200776565E-2</v>
      </c>
      <c r="L683" s="51">
        <f>VLOOKUP(A683,LIBOR!$A$3:B2778,2,1)</f>
        <v>5.2956300000000001</v>
      </c>
      <c r="M683">
        <v>69678.69</v>
      </c>
      <c r="N683" s="2">
        <v>67134.97</v>
      </c>
      <c r="O683" s="16">
        <f t="shared" si="249"/>
        <v>4.3826233889093685E-6</v>
      </c>
      <c r="P683" s="16">
        <f t="shared" si="240"/>
        <v>7.7901116799223444E-2</v>
      </c>
      <c r="Q683" s="2">
        <f t="shared" si="250"/>
        <v>11.876000000000001</v>
      </c>
      <c r="R683" s="2">
        <f t="shared" si="251"/>
        <v>12.215</v>
      </c>
      <c r="S683" s="16">
        <f t="shared" si="241"/>
        <v>-1</v>
      </c>
      <c r="T683" s="16">
        <f t="shared" si="242"/>
        <v>-1</v>
      </c>
      <c r="U683" s="16">
        <f>VLOOKUP(P683,Table!$D$6:$G$15,MATCH(VALUE(T683)&amp;"E",Table!$D$5:$G$5,0),1)*IF(Y683=1,0,1)</f>
        <v>0.97499999999999998</v>
      </c>
      <c r="V683" s="16">
        <f t="shared" si="243"/>
        <v>2.5000000000000022E-2</v>
      </c>
      <c r="W683" s="16">
        <f t="shared" si="232"/>
        <v>99509.535884499026</v>
      </c>
      <c r="X683" s="16">
        <f t="shared" si="244"/>
        <v>3.4739282263938076E-3</v>
      </c>
      <c r="Y683" s="16">
        <f t="shared" si="233"/>
        <v>0</v>
      </c>
      <c r="Z683" s="16">
        <f t="shared" si="245"/>
        <v>0</v>
      </c>
      <c r="AA683" s="16">
        <f t="shared" si="230"/>
        <v>0</v>
      </c>
      <c r="AB683" s="2">
        <f t="shared" si="234"/>
        <v>107112.81488170734</v>
      </c>
      <c r="AE683" s="16" t="str">
        <f t="shared" si="231"/>
        <v/>
      </c>
      <c r="AG683" s="16">
        <f t="shared" si="237"/>
        <v>57.623667808561059</v>
      </c>
      <c r="AH683" s="24">
        <f t="shared" si="235"/>
        <v>59.92190658444315</v>
      </c>
      <c r="AL683" s="2">
        <f t="shared" si="238"/>
        <v>60.125400431324003</v>
      </c>
      <c r="AM683" s="27">
        <f t="shared" si="239"/>
        <v>-3.3844905051948482E-3</v>
      </c>
      <c r="AN683" s="35">
        <v>0</v>
      </c>
      <c r="AP683" s="2" t="str">
        <f t="shared" si="236"/>
        <v/>
      </c>
    </row>
    <row r="684" spans="1:42" x14ac:dyDescent="0.25">
      <c r="A684" s="49">
        <v>38994</v>
      </c>
      <c r="B684" s="47">
        <v>1350.2</v>
      </c>
      <c r="C684" s="27">
        <f t="shared" si="247"/>
        <v>1.2060474773444518E-2</v>
      </c>
      <c r="D684" s="27">
        <f t="shared" si="248"/>
        <v>1.0215269590201137E-2</v>
      </c>
      <c r="E684" s="5">
        <f t="shared" si="228"/>
        <v>0</v>
      </c>
      <c r="F684" s="44">
        <v>2071.451</v>
      </c>
      <c r="G684" s="45">
        <v>2071.451</v>
      </c>
      <c r="H684" s="48">
        <v>1350.2</v>
      </c>
      <c r="I684" s="42">
        <v>11.86</v>
      </c>
      <c r="J684" s="16">
        <f t="shared" si="246"/>
        <v>0.1186</v>
      </c>
      <c r="K684" s="16">
        <f t="shared" si="229"/>
        <v>4.0480759700098873E-2</v>
      </c>
      <c r="L684" s="51">
        <f>VLOOKUP(A684,LIBOR!$A$3:B2779,2,1)</f>
        <v>5.2943800000000003</v>
      </c>
      <c r="M684">
        <v>66178.080000000002</v>
      </c>
      <c r="N684" s="2">
        <v>63753.22</v>
      </c>
      <c r="O684" s="16">
        <f t="shared" si="249"/>
        <v>1.4371997853148137E-4</v>
      </c>
      <c r="P684" s="16">
        <f t="shared" si="240"/>
        <v>7.8119240299901124E-2</v>
      </c>
      <c r="Q684" s="2">
        <f t="shared" si="250"/>
        <v>12.018000000000001</v>
      </c>
      <c r="R684" s="2">
        <f t="shared" si="251"/>
        <v>12.195500000000001</v>
      </c>
      <c r="S684" s="16">
        <f t="shared" si="241"/>
        <v>-1</v>
      </c>
      <c r="T684" s="16">
        <f t="shared" si="242"/>
        <v>-1</v>
      </c>
      <c r="U684" s="16">
        <f>VLOOKUP(P684,Table!$D$6:$G$15,MATCH(VALUE(T684)&amp;"E",Table!$D$5:$G$5,0),1)*IF(Y684=1,0,1)</f>
        <v>0.97499999999999998</v>
      </c>
      <c r="V684" s="16">
        <f t="shared" si="243"/>
        <v>2.5000000000000022E-2</v>
      </c>
      <c r="W684" s="16">
        <f t="shared" si="232"/>
        <v>100554.35145573542</v>
      </c>
      <c r="X684" s="16">
        <f t="shared" si="244"/>
        <v>-1.2666658594314706E-3</v>
      </c>
      <c r="Y684" s="16">
        <f t="shared" si="233"/>
        <v>0</v>
      </c>
      <c r="Z684" s="16">
        <f t="shared" si="245"/>
        <v>0</v>
      </c>
      <c r="AA684" s="16">
        <f t="shared" si="230"/>
        <v>0</v>
      </c>
      <c r="AB684" s="2">
        <f t="shared" si="234"/>
        <v>108262.768067187</v>
      </c>
      <c r="AE684" s="16" t="str">
        <f t="shared" si="231"/>
        <v/>
      </c>
      <c r="AG684" s="16">
        <f t="shared" si="237"/>
        <v>58.242310129077588</v>
      </c>
      <c r="AH684" s="24">
        <f t="shared" si="235"/>
        <v>60.563646226892139</v>
      </c>
      <c r="AL684" s="2">
        <f t="shared" si="238"/>
        <v>60.563646226892139</v>
      </c>
      <c r="AM684" s="27">
        <f t="shared" si="239"/>
        <v>0</v>
      </c>
      <c r="AN684" s="35">
        <v>0</v>
      </c>
      <c r="AP684" s="2" t="str">
        <f t="shared" si="236"/>
        <v/>
      </c>
    </row>
    <row r="685" spans="1:42" x14ac:dyDescent="0.25">
      <c r="A685" s="49">
        <v>38995</v>
      </c>
      <c r="B685" s="47">
        <v>1353.22</v>
      </c>
      <c r="C685" s="27">
        <f t="shared" si="247"/>
        <v>2.23670567323353E-3</v>
      </c>
      <c r="D685" s="27">
        <f t="shared" si="248"/>
        <v>1.0738660035877867E-2</v>
      </c>
      <c r="E685" s="5">
        <f t="shared" si="228"/>
        <v>0</v>
      </c>
      <c r="F685" s="44">
        <v>2076.6309999999999</v>
      </c>
      <c r="G685" s="45">
        <v>2076.6309999999999</v>
      </c>
      <c r="H685" s="48">
        <v>1353.22</v>
      </c>
      <c r="I685" s="42">
        <v>11.98</v>
      </c>
      <c r="J685" s="16">
        <f t="shared" si="246"/>
        <v>0.1198</v>
      </c>
      <c r="K685" s="16">
        <f t="shared" si="229"/>
        <v>3.3762587244114531E-2</v>
      </c>
      <c r="L685" s="51">
        <f>VLOOKUP(A685,LIBOR!$A$3:B2780,2,1)</f>
        <v>5.2850000000000001</v>
      </c>
      <c r="M685">
        <v>65606.36</v>
      </c>
      <c r="N685" s="2">
        <v>63193.96</v>
      </c>
      <c r="O685" s="16">
        <f t="shared" si="249"/>
        <v>4.9916852568871763E-6</v>
      </c>
      <c r="P685" s="16">
        <f t="shared" si="240"/>
        <v>8.6037412755885473E-2</v>
      </c>
      <c r="Q685" s="2">
        <f t="shared" si="250"/>
        <v>12.074000000000002</v>
      </c>
      <c r="R685" s="2">
        <f t="shared" si="251"/>
        <v>12.101500000000001</v>
      </c>
      <c r="S685" s="16">
        <f t="shared" si="241"/>
        <v>-1</v>
      </c>
      <c r="T685" s="16">
        <f t="shared" si="242"/>
        <v>-1</v>
      </c>
      <c r="U685" s="16">
        <f>VLOOKUP(P685,Table!$D$6:$G$15,MATCH(VALUE(T685)&amp;"E",Table!$D$5:$G$5,0),1)*IF(Y685=1,0,1)</f>
        <v>0.97499999999999998</v>
      </c>
      <c r="V685" s="16">
        <f t="shared" si="243"/>
        <v>2.5000000000000022E-2</v>
      </c>
      <c r="W685" s="16">
        <f t="shared" si="232"/>
        <v>100751.58695198655</v>
      </c>
      <c r="X685" s="16">
        <f t="shared" si="244"/>
        <v>8.9638254069834833E-3</v>
      </c>
      <c r="Y685" s="16">
        <f t="shared" si="233"/>
        <v>0</v>
      </c>
      <c r="Z685" s="16">
        <f t="shared" si="245"/>
        <v>0</v>
      </c>
      <c r="AA685" s="16">
        <f t="shared" si="230"/>
        <v>0</v>
      </c>
      <c r="AB685" s="2">
        <f t="shared" si="234"/>
        <v>108503.34614286927</v>
      </c>
      <c r="AE685" s="16" t="str">
        <f t="shared" si="231"/>
        <v/>
      </c>
      <c r="AG685" s="16">
        <f t="shared" si="237"/>
        <v>58.371734335979887</v>
      </c>
      <c r="AH685" s="24">
        <f t="shared" si="235"/>
        <v>60.6966490160356</v>
      </c>
      <c r="AL685" s="2">
        <f t="shared" si="238"/>
        <v>60.6966490160356</v>
      </c>
      <c r="AM685" s="27">
        <f t="shared" si="239"/>
        <v>0</v>
      </c>
      <c r="AN685" s="35">
        <v>0</v>
      </c>
      <c r="AP685" s="2" t="str">
        <f t="shared" si="236"/>
        <v/>
      </c>
    </row>
    <row r="686" spans="1:42" x14ac:dyDescent="0.25">
      <c r="A686" s="49">
        <v>38996</v>
      </c>
      <c r="B686" s="47">
        <v>1349.59</v>
      </c>
      <c r="C686" s="27">
        <f t="shared" si="247"/>
        <v>-2.6824906519266056E-3</v>
      </c>
      <c r="D686" s="27">
        <f t="shared" si="248"/>
        <v>1.0319254948004897E-2</v>
      </c>
      <c r="E686" s="5">
        <f t="shared" si="228"/>
        <v>0</v>
      </c>
      <c r="F686" s="44">
        <v>2071.0540000000001</v>
      </c>
      <c r="G686" s="45">
        <v>2071.0540000000001</v>
      </c>
      <c r="H686" s="48">
        <v>1349.59</v>
      </c>
      <c r="I686" s="42">
        <v>11.56</v>
      </c>
      <c r="J686" s="16">
        <f t="shared" si="246"/>
        <v>0.11560000000000001</v>
      </c>
      <c r="K686" s="16">
        <f t="shared" si="229"/>
        <v>2.9424416087918487E-2</v>
      </c>
      <c r="L686" s="51">
        <f>VLOOKUP(A686,LIBOR!$A$3:B2781,2,1)</f>
        <v>5.2831299999999999</v>
      </c>
      <c r="M686">
        <v>65507.4</v>
      </c>
      <c r="N686" s="2">
        <v>63090.22</v>
      </c>
      <c r="O686" s="16">
        <f t="shared" si="249"/>
        <v>7.2151062261674873E-6</v>
      </c>
      <c r="P686" s="16">
        <f t="shared" si="240"/>
        <v>8.6175583912081521E-2</v>
      </c>
      <c r="Q686" s="2">
        <f t="shared" si="250"/>
        <v>12.125999999999999</v>
      </c>
      <c r="R686" s="2">
        <f t="shared" si="251"/>
        <v>12.006500000000001</v>
      </c>
      <c r="S686" s="16">
        <f t="shared" si="241"/>
        <v>1</v>
      </c>
      <c r="T686" s="16">
        <f t="shared" si="242"/>
        <v>0</v>
      </c>
      <c r="U686" s="16">
        <f>VLOOKUP(P686,Table!$D$6:$G$15,MATCH(VALUE(T686)&amp;"E",Table!$D$5:$G$5,0),1)*IF(Y686=1,0,1)</f>
        <v>0.97499999999999998</v>
      </c>
      <c r="V686" s="16">
        <f t="shared" si="243"/>
        <v>2.5000000000000022E-2</v>
      </c>
      <c r="W686" s="16">
        <f t="shared" si="232"/>
        <v>100483.943514749</v>
      </c>
      <c r="X686" s="16">
        <f t="shared" si="244"/>
        <v>9.3288963946445147E-3</v>
      </c>
      <c r="Y686" s="16">
        <f t="shared" si="233"/>
        <v>0</v>
      </c>
      <c r="Z686" s="16">
        <f t="shared" si="245"/>
        <v>0</v>
      </c>
      <c r="AA686" s="16">
        <f t="shared" si="230"/>
        <v>0</v>
      </c>
      <c r="AB686" s="2">
        <f t="shared" si="234"/>
        <v>108215.14284701628</v>
      </c>
      <c r="AE686" s="16" t="str">
        <f t="shared" si="231"/>
        <v/>
      </c>
      <c r="AG686" s="16">
        <f t="shared" si="237"/>
        <v>58.216689106332005</v>
      </c>
      <c r="AH686" s="24">
        <f t="shared" si="235"/>
        <v>60.533852838912559</v>
      </c>
      <c r="AL686" s="2">
        <f t="shared" si="238"/>
        <v>60.6966490160356</v>
      </c>
      <c r="AM686" s="27">
        <f t="shared" si="239"/>
        <v>-2.6821279224168437E-3</v>
      </c>
      <c r="AN686" s="35">
        <v>0</v>
      </c>
      <c r="AP686" s="2" t="str">
        <f t="shared" si="236"/>
        <v/>
      </c>
    </row>
    <row r="687" spans="1:42" x14ac:dyDescent="0.25">
      <c r="A687" s="49">
        <v>38999</v>
      </c>
      <c r="B687" s="47">
        <v>1350.66</v>
      </c>
      <c r="C687" s="27">
        <f t="shared" si="247"/>
        <v>7.9283337902635864E-4</v>
      </c>
      <c r="D687" s="27">
        <f t="shared" si="248"/>
        <v>1.4503187627102343E-2</v>
      </c>
      <c r="E687" s="5">
        <f t="shared" si="228"/>
        <v>0</v>
      </c>
      <c r="F687" s="44">
        <v>2072.7080000000001</v>
      </c>
      <c r="G687" s="45">
        <v>2072.7080000000001</v>
      </c>
      <c r="H687" s="48">
        <v>1350.66</v>
      </c>
      <c r="I687" s="42">
        <v>11.68</v>
      </c>
      <c r="J687" s="16">
        <f t="shared" si="246"/>
        <v>0.1168</v>
      </c>
      <c r="K687" s="16">
        <f t="shared" si="229"/>
        <v>3.6944136062836599E-2</v>
      </c>
      <c r="L687" s="51">
        <f>VLOOKUP(A687,LIBOR!$A$3:B2782,2,1)</f>
        <v>5.2831299999999999</v>
      </c>
      <c r="M687">
        <v>64316.42</v>
      </c>
      <c r="N687" s="2">
        <v>61917.98</v>
      </c>
      <c r="O687" s="16">
        <f t="shared" si="249"/>
        <v>6.2808676584498696E-7</v>
      </c>
      <c r="P687" s="16">
        <f t="shared" si="240"/>
        <v>7.9855863937163402E-2</v>
      </c>
      <c r="Q687" s="2">
        <f t="shared" si="250"/>
        <v>12.042000000000002</v>
      </c>
      <c r="R687" s="2">
        <f t="shared" si="251"/>
        <v>11.926500000000001</v>
      </c>
      <c r="S687" s="16">
        <f t="shared" si="241"/>
        <v>1</v>
      </c>
      <c r="T687" s="16">
        <f t="shared" si="242"/>
        <v>0</v>
      </c>
      <c r="U687" s="16">
        <f>VLOOKUP(P687,Table!$D$6:$G$15,MATCH(VALUE(T687)&amp;"E",Table!$D$5:$G$5,0),1)*IF(Y687=1,0,1)</f>
        <v>0.97499999999999998</v>
      </c>
      <c r="V687" s="16">
        <f t="shared" si="243"/>
        <v>2.5000000000000022E-2</v>
      </c>
      <c r="W687" s="16">
        <f t="shared" si="232"/>
        <v>100514.94312767932</v>
      </c>
      <c r="X687" s="16">
        <f t="shared" si="244"/>
        <v>8.9697753192359286E-3</v>
      </c>
      <c r="Y687" s="16">
        <f t="shared" si="233"/>
        <v>0</v>
      </c>
      <c r="Z687" s="16">
        <f t="shared" si="245"/>
        <v>0</v>
      </c>
      <c r="AA687" s="16">
        <f t="shared" si="230"/>
        <v>0</v>
      </c>
      <c r="AB687" s="2">
        <f t="shared" si="234"/>
        <v>108250.21973853803</v>
      </c>
      <c r="AE687" s="16" t="str">
        <f t="shared" si="231"/>
        <v/>
      </c>
      <c r="AG687" s="16">
        <f t="shared" si="237"/>
        <v>58.23555948283213</v>
      </c>
      <c r="AH687" s="24">
        <f t="shared" si="235"/>
        <v>60.548746276683865</v>
      </c>
      <c r="AL687" s="2">
        <f t="shared" si="238"/>
        <v>60.6966490160356</v>
      </c>
      <c r="AM687" s="27">
        <f t="shared" si="239"/>
        <v>-2.4367529632922658E-3</v>
      </c>
      <c r="AN687" s="35">
        <v>0</v>
      </c>
      <c r="AP687" s="2" t="str">
        <f t="shared" si="236"/>
        <v/>
      </c>
    </row>
    <row r="688" spans="1:42" x14ac:dyDescent="0.25">
      <c r="A688" s="49">
        <v>39000</v>
      </c>
      <c r="B688" s="47">
        <v>1353.42</v>
      </c>
      <c r="C688" s="27">
        <f t="shared" si="247"/>
        <v>2.0434454266802238E-3</v>
      </c>
      <c r="D688" s="27">
        <f t="shared" si="248"/>
        <v>1.4450968600458025E-2</v>
      </c>
      <c r="E688" s="5">
        <f t="shared" ref="E688:E751" si="252">IF(Y688=1,IF(AND(D688&lt;0,T688&gt;=0),-1,1),0)</f>
        <v>0</v>
      </c>
      <c r="F688" s="44">
        <v>2077.0079999999998</v>
      </c>
      <c r="G688" s="45">
        <v>2077.0079999999998</v>
      </c>
      <c r="H688" s="48">
        <v>1353.42</v>
      </c>
      <c r="I688" s="42">
        <v>11.52</v>
      </c>
      <c r="J688" s="16">
        <f t="shared" si="246"/>
        <v>0.1152</v>
      </c>
      <c r="K688" s="16">
        <f t="shared" ref="K688:K751" si="253">J688-P688</f>
        <v>3.6975485654395929E-2</v>
      </c>
      <c r="L688" s="51">
        <f>VLOOKUP(A688,LIBOR!$A$3:B2783,2,1)</f>
        <v>5.2918799999999999</v>
      </c>
      <c r="M688">
        <v>62600.84</v>
      </c>
      <c r="N688" s="2">
        <v>60258.13</v>
      </c>
      <c r="O688" s="16">
        <f t="shared" si="249"/>
        <v>4.1671524132253698E-6</v>
      </c>
      <c r="P688" s="16">
        <f t="shared" si="240"/>
        <v>7.8224514345604068E-2</v>
      </c>
      <c r="Q688" s="2">
        <f t="shared" si="250"/>
        <v>11.864000000000001</v>
      </c>
      <c r="R688" s="2">
        <f t="shared" si="251"/>
        <v>11.861000000000001</v>
      </c>
      <c r="S688" s="16">
        <f t="shared" si="241"/>
        <v>1</v>
      </c>
      <c r="T688" s="16">
        <f t="shared" si="242"/>
        <v>0</v>
      </c>
      <c r="U688" s="16">
        <f>VLOOKUP(P688,Table!$D$6:$G$15,MATCH(VALUE(T688)&amp;"E",Table!$D$5:$G$5,0),1)*IF(Y688=1,0,1)</f>
        <v>0.97499999999999998</v>
      </c>
      <c r="V688" s="16">
        <f t="shared" si="243"/>
        <v>2.5000000000000022E-2</v>
      </c>
      <c r="W688" s="16">
        <f t="shared" si="232"/>
        <v>100647.84180949986</v>
      </c>
      <c r="X688" s="16">
        <f t="shared" si="244"/>
        <v>1.2181047762726882E-2</v>
      </c>
      <c r="Y688" s="16">
        <f t="shared" si="233"/>
        <v>0</v>
      </c>
      <c r="Z688" s="16">
        <f t="shared" si="245"/>
        <v>0</v>
      </c>
      <c r="AA688" s="16">
        <f t="shared" ref="AA688:AA751" si="254">(1+(A688-A687)/360*L688-1)*Y687</f>
        <v>0</v>
      </c>
      <c r="AB688" s="2">
        <f t="shared" si="234"/>
        <v>108396.99238960343</v>
      </c>
      <c r="AE688" s="16" t="str">
        <f t="shared" ref="AE688:AE751" si="255">IF(AC688&gt;0,W688/AC688-1,"")</f>
        <v/>
      </c>
      <c r="AG688" s="16">
        <f t="shared" si="237"/>
        <v>58.314519021872492</v>
      </c>
      <c r="AH688" s="24">
        <f t="shared" si="235"/>
        <v>60.629264121012973</v>
      </c>
      <c r="AL688" s="2">
        <f t="shared" si="238"/>
        <v>60.6966490160356</v>
      </c>
      <c r="AM688" s="27">
        <f t="shared" si="239"/>
        <v>-1.110191355124468E-3</v>
      </c>
      <c r="AN688" s="35">
        <v>0</v>
      </c>
      <c r="AP688" s="2" t="str">
        <f t="shared" si="236"/>
        <v/>
      </c>
    </row>
    <row r="689" spans="1:42" x14ac:dyDescent="0.25">
      <c r="A689" s="49">
        <v>39001</v>
      </c>
      <c r="B689" s="47">
        <v>1349.95</v>
      </c>
      <c r="C689" s="27">
        <f t="shared" si="247"/>
        <v>-2.563875219813494E-3</v>
      </c>
      <c r="D689" s="27">
        <f t="shared" si="248"/>
        <v>-1.7338139279998721E-4</v>
      </c>
      <c r="E689" s="5">
        <f t="shared" si="252"/>
        <v>0</v>
      </c>
      <c r="F689" s="44">
        <v>2071.9</v>
      </c>
      <c r="G689" s="45">
        <v>2071.9</v>
      </c>
      <c r="H689" s="48">
        <v>1349.95</v>
      </c>
      <c r="I689" s="42">
        <v>11.62</v>
      </c>
      <c r="J689" s="16">
        <f t="shared" si="246"/>
        <v>0.1162</v>
      </c>
      <c r="K689" s="16">
        <f t="shared" si="253"/>
        <v>3.8719784341469929E-2</v>
      </c>
      <c r="L689" s="51">
        <f>VLOOKUP(A689,LIBOR!$A$3:B2784,2,1)</f>
        <v>5.2931299999999997</v>
      </c>
      <c r="M689">
        <v>61767.27</v>
      </c>
      <c r="N689" s="2">
        <v>59447.59</v>
      </c>
      <c r="O689" s="16">
        <f t="shared" si="249"/>
        <v>6.590349366090137E-6</v>
      </c>
      <c r="P689" s="16">
        <f t="shared" si="240"/>
        <v>7.7480215658530069E-2</v>
      </c>
      <c r="Q689" s="2">
        <f t="shared" si="250"/>
        <v>11.719999999999999</v>
      </c>
      <c r="R689" s="2">
        <f t="shared" si="251"/>
        <v>11.840999999999999</v>
      </c>
      <c r="S689" s="16">
        <f t="shared" si="241"/>
        <v>-1</v>
      </c>
      <c r="T689" s="16">
        <f t="shared" si="242"/>
        <v>0</v>
      </c>
      <c r="U689" s="16">
        <f>VLOOKUP(P689,Table!$D$6:$G$15,MATCH(VALUE(T689)&amp;"E",Table!$D$5:$G$5,0),1)*IF(Y689=1,0,1)</f>
        <v>0.97499999999999998</v>
      </c>
      <c r="V689" s="16">
        <f t="shared" si="243"/>
        <v>2.5000000000000022E-2</v>
      </c>
      <c r="W689" s="16">
        <f t="shared" ref="W689:W752" si="256">W688*(1+$U688*($H689/$H688-1)+$V688*($N689/$N688-1))</f>
        <v>100362.39883203777</v>
      </c>
      <c r="X689" s="16">
        <f t="shared" si="244"/>
        <v>1.143916424574698E-2</v>
      </c>
      <c r="Y689" s="16">
        <f t="shared" ref="Y689:Y752" si="257">IF(X689&lt;=-0.02,1,0)</f>
        <v>0</v>
      </c>
      <c r="Z689" s="16">
        <f t="shared" si="245"/>
        <v>0</v>
      </c>
      <c r="AA689" s="16">
        <f t="shared" si="254"/>
        <v>0</v>
      </c>
      <c r="AB689" s="2">
        <f t="shared" ref="AB689:AB752" si="258">AB688*(1+$U688*($G689/$G688-1)+$V688*($M689/$M688-1)+Y688*(1+(A689-A688)/360*L689/100-1))</f>
        <v>108100.99108803614</v>
      </c>
      <c r="AE689" s="16" t="str">
        <f t="shared" si="255"/>
        <v/>
      </c>
      <c r="AG689" s="16">
        <f t="shared" si="237"/>
        <v>58.155278685492085</v>
      </c>
      <c r="AH689" s="24">
        <f t="shared" ref="AH689:AH752" si="259">AH688*AB689/AB688*(1-AH$1)^(A689-A688)</f>
        <v>60.462129162473225</v>
      </c>
      <c r="AL689" s="2">
        <f t="shared" si="238"/>
        <v>60.6966490160356</v>
      </c>
      <c r="AM689" s="27">
        <f t="shared" si="239"/>
        <v>-3.8638023245800568E-3</v>
      </c>
      <c r="AN689" s="35">
        <v>0</v>
      </c>
      <c r="AP689" s="2" t="str">
        <f t="shared" ref="AP689:AP752" si="260">IF(AN689&lt;&gt;Y689,"diff","")</f>
        <v/>
      </c>
    </row>
    <row r="690" spans="1:42" x14ac:dyDescent="0.25">
      <c r="A690" s="49">
        <v>39002</v>
      </c>
      <c r="B690" s="47">
        <v>1362.83</v>
      </c>
      <c r="C690" s="27">
        <f t="shared" si="247"/>
        <v>9.5410941145968042E-3</v>
      </c>
      <c r="D690" s="27">
        <f t="shared" si="248"/>
        <v>7.131007048563287E-3</v>
      </c>
      <c r="E690" s="5">
        <f t="shared" si="252"/>
        <v>0</v>
      </c>
      <c r="F690" s="44">
        <v>2091.6849999999999</v>
      </c>
      <c r="G690" s="45">
        <v>2091.6849999999999</v>
      </c>
      <c r="H690" s="48">
        <v>1362.83</v>
      </c>
      <c r="I690" s="42">
        <v>11.09</v>
      </c>
      <c r="J690" s="16">
        <f t="shared" si="246"/>
        <v>0.1109</v>
      </c>
      <c r="K690" s="16">
        <f t="shared" si="253"/>
        <v>3.2950883360532424E-2</v>
      </c>
      <c r="L690" s="51">
        <f>VLOOKUP(A690,LIBOR!$A$3:B2785,2,1)</f>
        <v>5.2931299999999997</v>
      </c>
      <c r="M690">
        <v>60417.49</v>
      </c>
      <c r="N690" s="2">
        <v>58140.44</v>
      </c>
      <c r="O690" s="16">
        <f t="shared" si="249"/>
        <v>9.0171458490501805E-5</v>
      </c>
      <c r="P690" s="16">
        <f t="shared" si="240"/>
        <v>7.7949116639467575E-2</v>
      </c>
      <c r="Q690" s="2">
        <f t="shared" si="250"/>
        <v>11.671999999999999</v>
      </c>
      <c r="R690" s="2">
        <f t="shared" si="251"/>
        <v>11.863000000000003</v>
      </c>
      <c r="S690" s="16">
        <f t="shared" si="241"/>
        <v>-1</v>
      </c>
      <c r="T690" s="16">
        <f t="shared" si="242"/>
        <v>0</v>
      </c>
      <c r="U690" s="16">
        <f>VLOOKUP(P690,Table!$D$6:$G$15,MATCH(VALUE(T690)&amp;"E",Table!$D$5:$G$5,0),1)*IF(Y690=1,0,1)</f>
        <v>0.97499999999999998</v>
      </c>
      <c r="V690" s="16">
        <f t="shared" si="243"/>
        <v>2.5000000000000022E-2</v>
      </c>
      <c r="W690" s="16">
        <f t="shared" si="256"/>
        <v>101240.85684509634</v>
      </c>
      <c r="X690" s="16">
        <f t="shared" si="244"/>
        <v>-1.9089439782439266E-3</v>
      </c>
      <c r="Y690" s="16">
        <f t="shared" si="257"/>
        <v>0</v>
      </c>
      <c r="Z690" s="16">
        <f t="shared" si="245"/>
        <v>0</v>
      </c>
      <c r="AA690" s="16">
        <f t="shared" si="254"/>
        <v>0</v>
      </c>
      <c r="AB690" s="2">
        <f t="shared" si="258"/>
        <v>109048.40536716057</v>
      </c>
      <c r="AE690" s="16" t="str">
        <f t="shared" si="255"/>
        <v/>
      </c>
      <c r="AG690" s="16">
        <f t="shared" ref="AG690:AG753" si="261">AB690/AG$2</f>
        <v>58.664960797363058</v>
      </c>
      <c r="AH690" s="24">
        <f t="shared" si="259"/>
        <v>60.990441415058697</v>
      </c>
      <c r="AL690" s="2">
        <f t="shared" ref="AL690:AL753" si="262">IF(AH690&gt;AL689,AH690,AL689)</f>
        <v>60.990441415058697</v>
      </c>
      <c r="AM690" s="27">
        <f t="shared" ref="AM690:AM753" si="263">AH690/AL690-1</f>
        <v>0</v>
      </c>
      <c r="AN690" s="35">
        <v>0</v>
      </c>
      <c r="AP690" s="2" t="str">
        <f t="shared" si="260"/>
        <v/>
      </c>
    </row>
    <row r="691" spans="1:42" x14ac:dyDescent="0.25">
      <c r="A691" s="49">
        <v>39003</v>
      </c>
      <c r="B691" s="47">
        <v>1365.62</v>
      </c>
      <c r="C691" s="27">
        <f t="shared" si="247"/>
        <v>2.0472105838584831E-3</v>
      </c>
      <c r="D691" s="27">
        <f t="shared" si="248"/>
        <v>1.1860708284348376E-2</v>
      </c>
      <c r="E691" s="5">
        <f t="shared" si="252"/>
        <v>0</v>
      </c>
      <c r="F691" s="44">
        <v>2095.9720000000002</v>
      </c>
      <c r="G691" s="45">
        <v>2095.9720000000002</v>
      </c>
      <c r="H691" s="48">
        <v>1365.62</v>
      </c>
      <c r="I691" s="42">
        <v>10.75</v>
      </c>
      <c r="J691" s="16">
        <f t="shared" si="246"/>
        <v>0.1075</v>
      </c>
      <c r="K691" s="16">
        <f t="shared" si="253"/>
        <v>3.0735916443413336E-2</v>
      </c>
      <c r="L691" s="51">
        <f>VLOOKUP(A691,LIBOR!$A$3:B2786,2,1)</f>
        <v>5.2887500000000003</v>
      </c>
      <c r="M691">
        <v>59610.54</v>
      </c>
      <c r="N691" s="2">
        <v>57356.03</v>
      </c>
      <c r="O691" s="16">
        <f t="shared" si="249"/>
        <v>4.1825072408065924E-6</v>
      </c>
      <c r="P691" s="16">
        <f t="shared" si="240"/>
        <v>7.6764083556586662E-2</v>
      </c>
      <c r="Q691" s="2">
        <f t="shared" si="250"/>
        <v>11.494</v>
      </c>
      <c r="R691" s="2">
        <f t="shared" si="251"/>
        <v>11.840000000000002</v>
      </c>
      <c r="S691" s="16">
        <f t="shared" si="241"/>
        <v>-1</v>
      </c>
      <c r="T691" s="16">
        <f t="shared" si="242"/>
        <v>0</v>
      </c>
      <c r="U691" s="16">
        <f>VLOOKUP(P691,Table!$D$6:$G$15,MATCH(VALUE(T691)&amp;"E",Table!$D$5:$G$5,0),1)*IF(Y691=1,0,1)</f>
        <v>0.97499999999999998</v>
      </c>
      <c r="V691" s="16">
        <f t="shared" si="243"/>
        <v>2.5000000000000022E-2</v>
      </c>
      <c r="W691" s="16">
        <f t="shared" si="256"/>
        <v>101408.78903009492</v>
      </c>
      <c r="X691" s="16">
        <f t="shared" si="244"/>
        <v>4.8562003628085382E-3</v>
      </c>
      <c r="Y691" s="16">
        <f t="shared" si="257"/>
        <v>0</v>
      </c>
      <c r="Z691" s="16">
        <f t="shared" si="245"/>
        <v>0</v>
      </c>
      <c r="AA691" s="16">
        <f t="shared" si="254"/>
        <v>0</v>
      </c>
      <c r="AB691" s="2">
        <f t="shared" si="258"/>
        <v>109229.90546758538</v>
      </c>
      <c r="AE691" s="16" t="str">
        <f t="shared" si="255"/>
        <v/>
      </c>
      <c r="AG691" s="16">
        <f t="shared" si="261"/>
        <v>58.762602722894101</v>
      </c>
      <c r="AH691" s="24">
        <f t="shared" si="259"/>
        <v>61.090363804580953</v>
      </c>
      <c r="AL691" s="2">
        <f t="shared" si="262"/>
        <v>61.090363804580953</v>
      </c>
      <c r="AM691" s="27">
        <f t="shared" si="263"/>
        <v>0</v>
      </c>
      <c r="AN691" s="35">
        <v>0</v>
      </c>
      <c r="AP691" s="2" t="str">
        <f t="shared" si="260"/>
        <v/>
      </c>
    </row>
    <row r="692" spans="1:42" x14ac:dyDescent="0.25">
      <c r="A692" s="49">
        <v>39006</v>
      </c>
      <c r="B692" s="47">
        <v>1369.06</v>
      </c>
      <c r="C692" s="27">
        <f t="shared" si="247"/>
        <v>2.519002357903366E-3</v>
      </c>
      <c r="D692" s="27">
        <f t="shared" si="248"/>
        <v>1.3586877263225383E-2</v>
      </c>
      <c r="E692" s="5">
        <f t="shared" si="252"/>
        <v>0</v>
      </c>
      <c r="F692" s="44">
        <v>2101.2649999999999</v>
      </c>
      <c r="G692" s="45">
        <v>2101.2649999999999</v>
      </c>
      <c r="H692" s="48">
        <v>1369.06</v>
      </c>
      <c r="I692" s="42">
        <v>11.09</v>
      </c>
      <c r="J692" s="16">
        <f t="shared" si="246"/>
        <v>0.1109</v>
      </c>
      <c r="K692" s="16">
        <f t="shared" si="253"/>
        <v>3.4936195040092211E-2</v>
      </c>
      <c r="L692" s="51">
        <f>VLOOKUP(A692,LIBOR!$A$3:B2787,2,1)</f>
        <v>5.32125</v>
      </c>
      <c r="M692">
        <v>58222.46</v>
      </c>
      <c r="N692" s="2">
        <v>55997.120000000003</v>
      </c>
      <c r="O692" s="16">
        <f t="shared" si="249"/>
        <v>6.3294256939959158E-6</v>
      </c>
      <c r="P692" s="16">
        <f t="shared" si="240"/>
        <v>7.5963804959907788E-2</v>
      </c>
      <c r="Q692" s="2">
        <f t="shared" si="250"/>
        <v>11.331999999999999</v>
      </c>
      <c r="R692" s="2">
        <f t="shared" si="251"/>
        <v>11.789500000000002</v>
      </c>
      <c r="S692" s="16">
        <f t="shared" si="241"/>
        <v>-1</v>
      </c>
      <c r="T692" s="16">
        <f t="shared" si="242"/>
        <v>0</v>
      </c>
      <c r="U692" s="16">
        <f>VLOOKUP(P692,Table!$D$6:$G$15,MATCH(VALUE(T692)&amp;"E",Table!$D$5:$G$5,0),1)*IF(Y692=1,0,1)</f>
        <v>0.97499999999999998</v>
      </c>
      <c r="V692" s="16">
        <f t="shared" si="243"/>
        <v>2.5000000000000022E-2</v>
      </c>
      <c r="W692" s="16">
        <f t="shared" si="256"/>
        <v>101597.78599109346</v>
      </c>
      <c r="X692" s="16">
        <f t="shared" si="244"/>
        <v>9.2039134114016985E-3</v>
      </c>
      <c r="Y692" s="16">
        <f t="shared" si="257"/>
        <v>0</v>
      </c>
      <c r="Z692" s="16">
        <f t="shared" si="245"/>
        <v>0</v>
      </c>
      <c r="AA692" s="16">
        <f t="shared" si="254"/>
        <v>0</v>
      </c>
      <c r="AB692" s="2">
        <f t="shared" si="258"/>
        <v>109435.26223629559</v>
      </c>
      <c r="AE692" s="16" t="str">
        <f t="shared" si="255"/>
        <v/>
      </c>
      <c r="AG692" s="16">
        <f t="shared" si="261"/>
        <v>58.873078861864634</v>
      </c>
      <c r="AH692" s="24">
        <f t="shared" si="259"/>
        <v>61.200437318225546</v>
      </c>
      <c r="AL692" s="2">
        <f t="shared" si="262"/>
        <v>61.200437318225546</v>
      </c>
      <c r="AM692" s="27">
        <f t="shared" si="263"/>
        <v>0</v>
      </c>
      <c r="AN692" s="35">
        <v>0</v>
      </c>
      <c r="AP692" s="2" t="str">
        <f t="shared" si="260"/>
        <v/>
      </c>
    </row>
    <row r="693" spans="1:42" x14ac:dyDescent="0.25">
      <c r="A693" s="49">
        <v>39007</v>
      </c>
      <c r="B693" s="47">
        <v>1364.05</v>
      </c>
      <c r="C693" s="27">
        <f t="shared" si="247"/>
        <v>-3.6594451667567585E-3</v>
      </c>
      <c r="D693" s="27">
        <f t="shared" si="248"/>
        <v>7.8839866697884009E-3</v>
      </c>
      <c r="E693" s="5">
        <f t="shared" si="252"/>
        <v>0</v>
      </c>
      <c r="F693" s="44">
        <v>2093.5810000000001</v>
      </c>
      <c r="G693" s="45">
        <v>2093.5810000000001</v>
      </c>
      <c r="H693" s="48">
        <v>1364.05</v>
      </c>
      <c r="I693" s="42">
        <v>11.73</v>
      </c>
      <c r="J693" s="16">
        <f t="shared" si="246"/>
        <v>0.1173</v>
      </c>
      <c r="K693" s="16">
        <f t="shared" si="253"/>
        <v>4.099897684581387E-2</v>
      </c>
      <c r="L693" s="51">
        <f>VLOOKUP(A693,LIBOR!$A$3:B2788,2,1)</f>
        <v>5.2887500000000003</v>
      </c>
      <c r="M693">
        <v>58997.23</v>
      </c>
      <c r="N693" s="2">
        <v>56734.55</v>
      </c>
      <c r="O693" s="16">
        <f t="shared" si="249"/>
        <v>1.3440709468496411E-5</v>
      </c>
      <c r="P693" s="16">
        <f t="shared" si="240"/>
        <v>7.6301023154186132E-2</v>
      </c>
      <c r="Q693" s="2">
        <f t="shared" si="250"/>
        <v>11.214000000000002</v>
      </c>
      <c r="R693" s="2">
        <f t="shared" si="251"/>
        <v>11.755000000000001</v>
      </c>
      <c r="S693" s="16">
        <f t="shared" si="241"/>
        <v>-1</v>
      </c>
      <c r="T693" s="16">
        <f t="shared" si="242"/>
        <v>0</v>
      </c>
      <c r="U693" s="16">
        <f>VLOOKUP(P693,Table!$D$6:$G$15,MATCH(VALUE(T693)&amp;"E",Table!$D$5:$G$5,0),1)*IF(Y693=1,0,1)</f>
        <v>0.97499999999999998</v>
      </c>
      <c r="V693" s="16">
        <f t="shared" si="243"/>
        <v>2.5000000000000022E-2</v>
      </c>
      <c r="W693" s="16">
        <f t="shared" si="256"/>
        <v>101268.73796157063</v>
      </c>
      <c r="X693" s="16">
        <f t="shared" si="244"/>
        <v>1.0772954047625127E-2</v>
      </c>
      <c r="Y693" s="16">
        <f t="shared" si="257"/>
        <v>0</v>
      </c>
      <c r="Z693" s="16">
        <f t="shared" si="245"/>
        <v>0</v>
      </c>
      <c r="AA693" s="16">
        <f t="shared" si="254"/>
        <v>0</v>
      </c>
      <c r="AB693" s="2">
        <f t="shared" si="258"/>
        <v>109081.48571120847</v>
      </c>
      <c r="AE693" s="16" t="str">
        <f t="shared" si="255"/>
        <v/>
      </c>
      <c r="AG693" s="16">
        <f t="shared" si="261"/>
        <v>58.682757087737038</v>
      </c>
      <c r="AH693" s="24">
        <f t="shared" si="259"/>
        <v>61.001004044140103</v>
      </c>
      <c r="AL693" s="2">
        <f t="shared" si="262"/>
        <v>61.200437318225546</v>
      </c>
      <c r="AM693" s="27">
        <f t="shared" si="263"/>
        <v>-3.2586903431497394E-3</v>
      </c>
      <c r="AN693" s="35">
        <v>0</v>
      </c>
      <c r="AP693" s="2" t="str">
        <f t="shared" si="260"/>
        <v/>
      </c>
    </row>
    <row r="694" spans="1:42" x14ac:dyDescent="0.25">
      <c r="A694" s="49">
        <v>39008</v>
      </c>
      <c r="B694" s="47">
        <v>1365.8</v>
      </c>
      <c r="C694" s="27">
        <f t="shared" si="247"/>
        <v>1.2829441736006419E-3</v>
      </c>
      <c r="D694" s="27">
        <f t="shared" si="248"/>
        <v>1.1730806063202537E-2</v>
      </c>
      <c r="E694" s="5">
        <f t="shared" si="252"/>
        <v>0</v>
      </c>
      <c r="F694" s="44">
        <v>2096.7060000000001</v>
      </c>
      <c r="G694" s="45">
        <v>2096.7060000000001</v>
      </c>
      <c r="H694" s="48">
        <v>1365.8</v>
      </c>
      <c r="I694" s="42">
        <v>11.34</v>
      </c>
      <c r="J694" s="16">
        <f t="shared" si="246"/>
        <v>0.1134</v>
      </c>
      <c r="K694" s="16">
        <f t="shared" si="253"/>
        <v>3.658549826759383E-2</v>
      </c>
      <c r="L694" s="51">
        <f>VLOOKUP(A694,LIBOR!$A$3:B2789,2,1)</f>
        <v>5.2850000000000001</v>
      </c>
      <c r="M694">
        <v>58725.55</v>
      </c>
      <c r="N694" s="2">
        <v>56465.45</v>
      </c>
      <c r="O694" s="16">
        <f t="shared" si="249"/>
        <v>1.6438365765454695E-6</v>
      </c>
      <c r="P694" s="16">
        <f t="shared" si="240"/>
        <v>7.6814501732406171E-2</v>
      </c>
      <c r="Q694" s="2">
        <f t="shared" si="250"/>
        <v>11.256</v>
      </c>
      <c r="R694" s="2">
        <f t="shared" si="251"/>
        <v>11.742500000000001</v>
      </c>
      <c r="S694" s="16">
        <f t="shared" si="241"/>
        <v>-1</v>
      </c>
      <c r="T694" s="16">
        <f t="shared" si="242"/>
        <v>0</v>
      </c>
      <c r="U694" s="16">
        <f>VLOOKUP(P694,Table!$D$6:$G$15,MATCH(VALUE(T694)&amp;"E",Table!$D$5:$G$5,0),1)*IF(Y694=1,0,1)</f>
        <v>0.97499999999999998</v>
      </c>
      <c r="V694" s="16">
        <f t="shared" si="243"/>
        <v>2.5000000000000022E-2</v>
      </c>
      <c r="W694" s="16">
        <f t="shared" si="256"/>
        <v>101383.40374656799</v>
      </c>
      <c r="X694" s="16">
        <f t="shared" si="244"/>
        <v>6.1689961841999708E-3</v>
      </c>
      <c r="Y694" s="16">
        <f t="shared" si="257"/>
        <v>0</v>
      </c>
      <c r="Z694" s="16">
        <f t="shared" si="245"/>
        <v>0</v>
      </c>
      <c r="AA694" s="16">
        <f t="shared" si="254"/>
        <v>0</v>
      </c>
      <c r="AB694" s="2">
        <f t="shared" si="258"/>
        <v>109227.67860563124</v>
      </c>
      <c r="AE694" s="16" t="str">
        <f t="shared" si="255"/>
        <v/>
      </c>
      <c r="AG694" s="16">
        <f t="shared" si="261"/>
        <v>58.76140473408536</v>
      </c>
      <c r="AH694" s="24">
        <f t="shared" si="259"/>
        <v>61.081168819943521</v>
      </c>
      <c r="AL694" s="2">
        <f t="shared" si="262"/>
        <v>61.200437318225546</v>
      </c>
      <c r="AM694" s="27">
        <f t="shared" si="263"/>
        <v>-1.94881774556388E-3</v>
      </c>
      <c r="AN694" s="35">
        <v>0</v>
      </c>
      <c r="AP694" s="2" t="str">
        <f t="shared" si="260"/>
        <v/>
      </c>
    </row>
    <row r="695" spans="1:42" x14ac:dyDescent="0.25">
      <c r="A695" s="49">
        <v>39009</v>
      </c>
      <c r="B695" s="47">
        <v>1366.96</v>
      </c>
      <c r="C695" s="27">
        <f t="shared" si="247"/>
        <v>8.4931908039242998E-4</v>
      </c>
      <c r="D695" s="27">
        <f t="shared" si="248"/>
        <v>3.0390310289981626E-3</v>
      </c>
      <c r="E695" s="5">
        <f t="shared" si="252"/>
        <v>0</v>
      </c>
      <c r="F695" s="44">
        <v>2098.3209999999999</v>
      </c>
      <c r="G695" s="45">
        <v>2098.3209999999999</v>
      </c>
      <c r="H695" s="48">
        <v>1366.96</v>
      </c>
      <c r="I695" s="42">
        <v>10.9</v>
      </c>
      <c r="J695" s="16">
        <f t="shared" si="246"/>
        <v>0.109</v>
      </c>
      <c r="K695" s="16">
        <f t="shared" si="253"/>
        <v>3.2161740293879526E-2</v>
      </c>
      <c r="L695" s="51">
        <f>VLOOKUP(A695,LIBOR!$A$3:B2790,2,1)</f>
        <v>5.2793799999999997</v>
      </c>
      <c r="M695">
        <v>58399.15</v>
      </c>
      <c r="N695" s="2">
        <v>56143.81</v>
      </c>
      <c r="O695" s="16">
        <f t="shared" si="249"/>
        <v>7.2073072663618793E-7</v>
      </c>
      <c r="P695" s="16">
        <f t="shared" si="240"/>
        <v>7.6838259706120474E-2</v>
      </c>
      <c r="Q695" s="2">
        <f t="shared" si="250"/>
        <v>11.2</v>
      </c>
      <c r="R695" s="2">
        <f t="shared" si="251"/>
        <v>11.74</v>
      </c>
      <c r="S695" s="16">
        <f t="shared" si="241"/>
        <v>-1</v>
      </c>
      <c r="T695" s="16">
        <f t="shared" si="242"/>
        <v>0</v>
      </c>
      <c r="U695" s="16">
        <f>VLOOKUP(P695,Table!$D$6:$G$15,MATCH(VALUE(T695)&amp;"E",Table!$D$5:$G$5,0),1)*IF(Y695=1,0,1)</f>
        <v>0.97499999999999998</v>
      </c>
      <c r="V695" s="16">
        <f t="shared" si="243"/>
        <v>2.5000000000000022E-2</v>
      </c>
      <c r="W695" s="16">
        <f t="shared" si="256"/>
        <v>101452.92036321605</v>
      </c>
      <c r="X695" s="16">
        <f t="shared" si="244"/>
        <v>1.0173181653807761E-2</v>
      </c>
      <c r="Y695" s="16">
        <f t="shared" si="257"/>
        <v>0</v>
      </c>
      <c r="Z695" s="16">
        <f t="shared" si="245"/>
        <v>0</v>
      </c>
      <c r="AA695" s="16">
        <f t="shared" si="254"/>
        <v>0</v>
      </c>
      <c r="AB695" s="2">
        <f t="shared" si="258"/>
        <v>109294.53118571889</v>
      </c>
      <c r="AE695" s="16" t="str">
        <f t="shared" si="255"/>
        <v/>
      </c>
      <c r="AG695" s="16">
        <f t="shared" si="261"/>
        <v>58.797369533174717</v>
      </c>
      <c r="AH695" s="24">
        <f t="shared" si="259"/>
        <v>61.11696266908649</v>
      </c>
      <c r="AL695" s="2">
        <f t="shared" si="262"/>
        <v>61.200437318225546</v>
      </c>
      <c r="AM695" s="27">
        <f t="shared" si="263"/>
        <v>-1.363955108768411E-3</v>
      </c>
      <c r="AN695" s="35">
        <v>0</v>
      </c>
      <c r="AP695" s="2" t="str">
        <f t="shared" si="260"/>
        <v/>
      </c>
    </row>
    <row r="696" spans="1:42" x14ac:dyDescent="0.25">
      <c r="A696" s="49">
        <v>39010</v>
      </c>
      <c r="B696" s="47">
        <v>1368.6</v>
      </c>
      <c r="C696" s="27">
        <f t="shared" si="247"/>
        <v>1.1997424942937762E-3</v>
      </c>
      <c r="D696" s="27">
        <f t="shared" si="248"/>
        <v>2.1915629394334557E-3</v>
      </c>
      <c r="E696" s="5">
        <f t="shared" si="252"/>
        <v>0</v>
      </c>
      <c r="F696" s="44">
        <v>2100.8609999999999</v>
      </c>
      <c r="G696" s="45">
        <v>2100.8609999999999</v>
      </c>
      <c r="H696" s="48">
        <v>1368.6</v>
      </c>
      <c r="I696" s="42">
        <v>10.63</v>
      </c>
      <c r="J696" s="16">
        <f t="shared" si="246"/>
        <v>0.10630000000000001</v>
      </c>
      <c r="K696" s="16">
        <f t="shared" si="253"/>
        <v>2.9946105475336077E-2</v>
      </c>
      <c r="L696" s="51">
        <f>VLOOKUP(A696,LIBOR!$A$3:B2791,2,1)</f>
        <v>5.2750000000000004</v>
      </c>
      <c r="M696">
        <v>57319.41</v>
      </c>
      <c r="N696" s="2">
        <v>55098.01</v>
      </c>
      <c r="O696" s="16">
        <f t="shared" si="249"/>
        <v>1.4376570619000667E-6</v>
      </c>
      <c r="P696" s="16">
        <f t="shared" ref="P696:P759" si="264">SQRT(252*SUM(O674:O695)/22)</f>
        <v>7.6353894524663929E-2</v>
      </c>
      <c r="Q696" s="2">
        <f t="shared" si="250"/>
        <v>11.161999999999999</v>
      </c>
      <c r="R696" s="2">
        <f t="shared" si="251"/>
        <v>11.672500000000001</v>
      </c>
      <c r="S696" s="16">
        <f t="shared" ref="S696:S759" si="265">IF(Q696&gt;=R696,1,-1)</f>
        <v>-1</v>
      </c>
      <c r="T696" s="16">
        <f t="shared" ref="T696:T759" si="266">IF(SUM(S687:S696)=-10,-1,IF(SUM(S687:S696)&lt;10,0,1))</f>
        <v>0</v>
      </c>
      <c r="U696" s="16">
        <f>VLOOKUP(P696,Table!$D$6:$G$15,MATCH(VALUE(T696)&amp;"E",Table!$D$5:$G$5,0),1)*IF(Y696=1,0,1)</f>
        <v>0.97499999999999998</v>
      </c>
      <c r="V696" s="16">
        <f t="shared" ref="V696:V759" si="267">(1-U696)*IF(Y696=1,0,1)</f>
        <v>2.5000000000000022E-2</v>
      </c>
      <c r="W696" s="16">
        <f t="shared" si="256"/>
        <v>101524.35030183847</v>
      </c>
      <c r="X696" s="16">
        <f t="shared" ref="X696:X759" si="268">W695/W690-1</f>
        <v>2.0946436520601353E-3</v>
      </c>
      <c r="Y696" s="16">
        <f t="shared" si="257"/>
        <v>0</v>
      </c>
      <c r="Z696" s="16">
        <f t="shared" ref="Z696:Z759" si="269">Y696*20</f>
        <v>0</v>
      </c>
      <c r="AA696" s="16">
        <f t="shared" si="254"/>
        <v>0</v>
      </c>
      <c r="AB696" s="2">
        <f t="shared" si="258"/>
        <v>109373.0052211474</v>
      </c>
      <c r="AE696" s="16" t="str">
        <f t="shared" si="255"/>
        <v/>
      </c>
      <c r="AG696" s="16">
        <f t="shared" si="261"/>
        <v>58.839586346859647</v>
      </c>
      <c r="AH696" s="24">
        <f t="shared" si="259"/>
        <v>61.159253104962687</v>
      </c>
      <c r="AL696" s="2">
        <f t="shared" si="262"/>
        <v>61.200437318225546</v>
      </c>
      <c r="AM696" s="27">
        <f t="shared" si="263"/>
        <v>-6.7293985251626331E-4</v>
      </c>
      <c r="AN696" s="35">
        <v>0</v>
      </c>
      <c r="AP696" s="2" t="str">
        <f t="shared" si="260"/>
        <v/>
      </c>
    </row>
    <row r="697" spans="1:42" x14ac:dyDescent="0.25">
      <c r="A697" s="49">
        <v>39013</v>
      </c>
      <c r="B697" s="47">
        <v>1377.02</v>
      </c>
      <c r="C697" s="27">
        <f t="shared" si="247"/>
        <v>6.1522723951483727E-3</v>
      </c>
      <c r="D697" s="27">
        <f t="shared" si="248"/>
        <v>5.8248329766784623E-3</v>
      </c>
      <c r="E697" s="5">
        <f t="shared" si="252"/>
        <v>0</v>
      </c>
      <c r="F697" s="44">
        <v>2113.8220000000001</v>
      </c>
      <c r="G697" s="45">
        <v>2113.8220000000001</v>
      </c>
      <c r="H697" s="48">
        <v>1377.02</v>
      </c>
      <c r="I697" s="42">
        <v>11.08</v>
      </c>
      <c r="J697" s="16">
        <f t="shared" si="246"/>
        <v>0.1108</v>
      </c>
      <c r="K697" s="16">
        <f t="shared" si="253"/>
        <v>3.6817316948317982E-2</v>
      </c>
      <c r="L697" s="51">
        <f>VLOOKUP(A697,LIBOR!$A$3:B2792,2,1)</f>
        <v>5.2856300000000003</v>
      </c>
      <c r="M697">
        <v>55959.91</v>
      </c>
      <c r="N697" s="2">
        <v>53768.37</v>
      </c>
      <c r="O697" s="16">
        <f t="shared" si="249"/>
        <v>3.7618895275693401E-5</v>
      </c>
      <c r="P697" s="16">
        <f t="shared" si="264"/>
        <v>7.3982683051682013E-2</v>
      </c>
      <c r="Q697" s="2">
        <f t="shared" si="250"/>
        <v>11.138</v>
      </c>
      <c r="R697" s="2">
        <f t="shared" si="251"/>
        <v>11.5745</v>
      </c>
      <c r="S697" s="16">
        <f t="shared" si="265"/>
        <v>-1</v>
      </c>
      <c r="T697" s="16">
        <f t="shared" si="266"/>
        <v>0</v>
      </c>
      <c r="U697" s="16">
        <f>VLOOKUP(P697,Table!$D$6:$G$15,MATCH(VALUE(T697)&amp;"E",Table!$D$5:$G$5,0),1)*IF(Y697=1,0,1)</f>
        <v>0.97499999999999998</v>
      </c>
      <c r="V697" s="16">
        <f t="shared" si="267"/>
        <v>2.5000000000000022E-2</v>
      </c>
      <c r="W697" s="16">
        <f t="shared" si="256"/>
        <v>102072.09029984195</v>
      </c>
      <c r="X697" s="16">
        <f t="shared" si="268"/>
        <v>1.1395587389297912E-3</v>
      </c>
      <c r="Y697" s="16">
        <f t="shared" si="257"/>
        <v>0</v>
      </c>
      <c r="Z697" s="16">
        <f t="shared" si="269"/>
        <v>0</v>
      </c>
      <c r="AA697" s="16">
        <f t="shared" si="254"/>
        <v>0</v>
      </c>
      <c r="AB697" s="2">
        <f t="shared" si="258"/>
        <v>109966.04662286145</v>
      </c>
      <c r="AE697" s="16" t="str">
        <f t="shared" si="255"/>
        <v/>
      </c>
      <c r="AG697" s="16">
        <f t="shared" si="261"/>
        <v>59.158625863903744</v>
      </c>
      <c r="AH697" s="24">
        <f t="shared" si="259"/>
        <v>61.486069082899881</v>
      </c>
      <c r="AL697" s="2">
        <f t="shared" si="262"/>
        <v>61.486069082899881</v>
      </c>
      <c r="AM697" s="27">
        <f t="shared" si="263"/>
        <v>0</v>
      </c>
      <c r="AN697" s="35">
        <v>0</v>
      </c>
      <c r="AP697" s="2" t="str">
        <f t="shared" si="260"/>
        <v/>
      </c>
    </row>
    <row r="698" spans="1:42" x14ac:dyDescent="0.25">
      <c r="A698" s="49">
        <v>39014</v>
      </c>
      <c r="B698" s="47">
        <v>1377.38</v>
      </c>
      <c r="C698" s="27">
        <f t="shared" si="247"/>
        <v>2.6143411134205152E-4</v>
      </c>
      <c r="D698" s="27">
        <f t="shared" si="248"/>
        <v>9.7457122547772723E-3</v>
      </c>
      <c r="E698" s="5">
        <f t="shared" si="252"/>
        <v>0</v>
      </c>
      <c r="F698" s="44">
        <v>2114.3629999999998</v>
      </c>
      <c r="G698" s="45">
        <v>2114.3629999999998</v>
      </c>
      <c r="H698" s="48">
        <v>1377.38</v>
      </c>
      <c r="I698" s="42">
        <v>10.78</v>
      </c>
      <c r="J698" s="16">
        <f t="shared" si="246"/>
        <v>0.10779999999999999</v>
      </c>
      <c r="K698" s="16">
        <f t="shared" si="253"/>
        <v>3.3173735504057458E-2</v>
      </c>
      <c r="L698" s="51">
        <f>VLOOKUP(A698,LIBOR!$A$3:B2793,2,1)</f>
        <v>5.2850000000000001</v>
      </c>
      <c r="M698">
        <v>55040.56</v>
      </c>
      <c r="N698" s="2">
        <v>52877.52</v>
      </c>
      <c r="O698" s="16">
        <f t="shared" si="249"/>
        <v>6.8329930409390215E-8</v>
      </c>
      <c r="P698" s="16">
        <f t="shared" si="264"/>
        <v>7.4626264495942535E-2</v>
      </c>
      <c r="Q698" s="2">
        <f t="shared" si="250"/>
        <v>11.135999999999999</v>
      </c>
      <c r="R698" s="2">
        <f t="shared" si="251"/>
        <v>11.522500000000003</v>
      </c>
      <c r="S698" s="16">
        <f t="shared" si="265"/>
        <v>-1</v>
      </c>
      <c r="T698" s="16">
        <f t="shared" si="266"/>
        <v>-1</v>
      </c>
      <c r="U698" s="16">
        <f>VLOOKUP(P698,Table!$D$6:$G$15,MATCH(VALUE(T698)&amp;"E",Table!$D$5:$G$5,0),1)*IF(Y698=1,0,1)</f>
        <v>0.97499999999999998</v>
      </c>
      <c r="V698" s="16">
        <f t="shared" si="267"/>
        <v>2.5000000000000022E-2</v>
      </c>
      <c r="W698" s="16">
        <f t="shared" si="256"/>
        <v>102055.829295566</v>
      </c>
      <c r="X698" s="16">
        <f t="shared" si="268"/>
        <v>4.6684512277666013E-3</v>
      </c>
      <c r="Y698" s="16">
        <f t="shared" si="257"/>
        <v>0</v>
      </c>
      <c r="Z698" s="16">
        <f t="shared" si="269"/>
        <v>0</v>
      </c>
      <c r="AA698" s="16">
        <f t="shared" si="254"/>
        <v>0</v>
      </c>
      <c r="AB698" s="2">
        <f t="shared" si="258"/>
        <v>109948.32207673797</v>
      </c>
      <c r="AE698" s="16" t="str">
        <f t="shared" si="255"/>
        <v/>
      </c>
      <c r="AG698" s="16">
        <f t="shared" si="261"/>
        <v>59.149090558917081</v>
      </c>
      <c r="AH698" s="24">
        <f t="shared" si="259"/>
        <v>61.474558571582904</v>
      </c>
      <c r="AL698" s="2">
        <f t="shared" si="262"/>
        <v>61.486069082899881</v>
      </c>
      <c r="AM698" s="27">
        <f t="shared" si="263"/>
        <v>-1.8720519117032541E-4</v>
      </c>
      <c r="AN698" s="35">
        <v>0</v>
      </c>
      <c r="AP698" s="2" t="str">
        <f t="shared" si="260"/>
        <v/>
      </c>
    </row>
    <row r="699" spans="1:42" x14ac:dyDescent="0.25">
      <c r="A699" s="49">
        <v>39015</v>
      </c>
      <c r="B699" s="47">
        <v>1382.22</v>
      </c>
      <c r="C699" s="27">
        <f t="shared" si="247"/>
        <v>3.5139177278600275E-3</v>
      </c>
      <c r="D699" s="27">
        <f t="shared" si="248"/>
        <v>1.1976685809036658E-2</v>
      </c>
      <c r="E699" s="5">
        <f t="shared" si="252"/>
        <v>0</v>
      </c>
      <c r="F699" s="44">
        <v>2121.8339999999998</v>
      </c>
      <c r="G699" s="45">
        <v>2121.8339999999998</v>
      </c>
      <c r="H699" s="48">
        <v>1382.22</v>
      </c>
      <c r="I699" s="42">
        <v>10.66</v>
      </c>
      <c r="J699" s="16">
        <f t="shared" si="246"/>
        <v>0.1066</v>
      </c>
      <c r="K699" s="16">
        <f t="shared" si="253"/>
        <v>3.2437716659062629E-2</v>
      </c>
      <c r="L699" s="51">
        <f>VLOOKUP(A699,LIBOR!$A$3:B2794,2,1)</f>
        <v>5.2831299999999999</v>
      </c>
      <c r="M699">
        <v>53699.93</v>
      </c>
      <c r="N699" s="2">
        <v>51582.2</v>
      </c>
      <c r="O699" s="16">
        <f t="shared" si="249"/>
        <v>1.2304368598425246E-5</v>
      </c>
      <c r="P699" s="16">
        <f t="shared" si="264"/>
        <v>7.4162283340937371E-2</v>
      </c>
      <c r="Q699" s="2">
        <f t="shared" si="250"/>
        <v>10.946000000000002</v>
      </c>
      <c r="R699" s="2">
        <f t="shared" si="251"/>
        <v>11.485000000000001</v>
      </c>
      <c r="S699" s="16">
        <f t="shared" si="265"/>
        <v>-1</v>
      </c>
      <c r="T699" s="16">
        <f t="shared" si="266"/>
        <v>-1</v>
      </c>
      <c r="U699" s="16">
        <f>VLOOKUP(P699,Table!$D$6:$G$15,MATCH(VALUE(T699)&amp;"E",Table!$D$5:$G$5,0),1)*IF(Y699=1,0,1)</f>
        <v>0.97499999999999998</v>
      </c>
      <c r="V699" s="16">
        <f t="shared" si="267"/>
        <v>2.5000000000000022E-2</v>
      </c>
      <c r="W699" s="16">
        <f t="shared" si="256"/>
        <v>102342.97914173854</v>
      </c>
      <c r="X699" s="16">
        <f t="shared" si="268"/>
        <v>7.77230317903288E-3</v>
      </c>
      <c r="Y699" s="16">
        <f t="shared" si="257"/>
        <v>0</v>
      </c>
      <c r="Z699" s="16">
        <f t="shared" si="269"/>
        <v>0</v>
      </c>
      <c r="AA699" s="16">
        <f t="shared" si="254"/>
        <v>0</v>
      </c>
      <c r="AB699" s="2">
        <f t="shared" si="258"/>
        <v>110260.15612304202</v>
      </c>
      <c r="AE699" s="16" t="str">
        <f t="shared" si="255"/>
        <v/>
      </c>
      <c r="AG699" s="16">
        <f t="shared" si="261"/>
        <v>59.316848464593157</v>
      </c>
      <c r="AH699" s="24">
        <f t="shared" si="259"/>
        <v>61.647307379626106</v>
      </c>
      <c r="AL699" s="2">
        <f t="shared" si="262"/>
        <v>61.647307379626106</v>
      </c>
      <c r="AM699" s="27">
        <f t="shared" si="263"/>
        <v>0</v>
      </c>
      <c r="AN699" s="35">
        <v>0</v>
      </c>
      <c r="AP699" s="2" t="str">
        <f t="shared" si="260"/>
        <v/>
      </c>
    </row>
    <row r="700" spans="1:42" x14ac:dyDescent="0.25">
      <c r="A700" s="49">
        <v>39016</v>
      </c>
      <c r="B700" s="47">
        <v>1389.08</v>
      </c>
      <c r="C700" s="27">
        <f t="shared" si="247"/>
        <v>4.9630304871872699E-3</v>
      </c>
      <c r="D700" s="27">
        <f t="shared" si="248"/>
        <v>1.6090397215831498E-2</v>
      </c>
      <c r="E700" s="5">
        <f t="shared" si="252"/>
        <v>0</v>
      </c>
      <c r="F700" s="44">
        <v>2132.3850000000002</v>
      </c>
      <c r="G700" s="45">
        <v>2132.3850000000002</v>
      </c>
      <c r="H700" s="48">
        <v>1389.08</v>
      </c>
      <c r="I700" s="42">
        <v>10.56</v>
      </c>
      <c r="J700" s="16">
        <f t="shared" si="246"/>
        <v>0.1056</v>
      </c>
      <c r="K700" s="16">
        <f t="shared" si="253"/>
        <v>3.6616891924332415E-2</v>
      </c>
      <c r="L700" s="51">
        <f>VLOOKUP(A700,LIBOR!$A$3:B2795,2,1)</f>
        <v>5.2874999999999996</v>
      </c>
      <c r="M700">
        <v>52519.55</v>
      </c>
      <c r="N700" s="2">
        <v>50441.17</v>
      </c>
      <c r="O700" s="16">
        <f t="shared" si="249"/>
        <v>2.4509977540893059E-5</v>
      </c>
      <c r="P700" s="16">
        <f t="shared" si="264"/>
        <v>6.8983108075667585E-2</v>
      </c>
      <c r="Q700" s="2">
        <f t="shared" si="250"/>
        <v>10.809999999999999</v>
      </c>
      <c r="R700" s="2">
        <f t="shared" si="251"/>
        <v>11.439</v>
      </c>
      <c r="S700" s="16">
        <f t="shared" si="265"/>
        <v>-1</v>
      </c>
      <c r="T700" s="16">
        <f t="shared" si="266"/>
        <v>-1</v>
      </c>
      <c r="U700" s="16">
        <f>VLOOKUP(P700,Table!$D$6:$G$15,MATCH(VALUE(T700)&amp;"E",Table!$D$5:$G$5,0),1)*IF(Y700=1,0,1)</f>
        <v>0.97499999999999998</v>
      </c>
      <c r="V700" s="16">
        <f t="shared" si="267"/>
        <v>2.5000000000000022E-2</v>
      </c>
      <c r="W700" s="16">
        <f t="shared" si="256"/>
        <v>102781.61494259693</v>
      </c>
      <c r="X700" s="16">
        <f t="shared" si="268"/>
        <v>9.4648173143727643E-3</v>
      </c>
      <c r="Y700" s="16">
        <f t="shared" si="257"/>
        <v>0</v>
      </c>
      <c r="Z700" s="16">
        <f t="shared" si="269"/>
        <v>0</v>
      </c>
      <c r="AA700" s="16">
        <f t="shared" si="254"/>
        <v>0</v>
      </c>
      <c r="AB700" s="2">
        <f t="shared" si="258"/>
        <v>110734.13636884901</v>
      </c>
      <c r="AE700" s="16" t="str">
        <f t="shared" si="255"/>
        <v/>
      </c>
      <c r="AG700" s="16">
        <f t="shared" si="261"/>
        <v>59.571836443971392</v>
      </c>
      <c r="AH700" s="24">
        <f t="shared" si="259"/>
        <v>61.910701990200494</v>
      </c>
      <c r="AL700" s="2">
        <f t="shared" si="262"/>
        <v>61.910701990200494</v>
      </c>
      <c r="AM700" s="27">
        <f t="shared" si="263"/>
        <v>0</v>
      </c>
      <c r="AN700" s="35">
        <v>0</v>
      </c>
      <c r="AP700" s="2" t="str">
        <f t="shared" si="260"/>
        <v/>
      </c>
    </row>
    <row r="701" spans="1:42" x14ac:dyDescent="0.25">
      <c r="A701" s="49">
        <v>39017</v>
      </c>
      <c r="B701" s="47">
        <v>1377.34</v>
      </c>
      <c r="C701" s="27">
        <f t="shared" si="247"/>
        <v>-8.4516370547412789E-3</v>
      </c>
      <c r="D701" s="27">
        <f t="shared" si="248"/>
        <v>6.4390176667964427E-3</v>
      </c>
      <c r="E701" s="5">
        <f t="shared" si="252"/>
        <v>0</v>
      </c>
      <c r="F701" s="44">
        <v>2114.6480000000001</v>
      </c>
      <c r="G701" s="45">
        <v>2114.6480000000001</v>
      </c>
      <c r="H701" s="48">
        <v>1377.34</v>
      </c>
      <c r="I701" s="42">
        <v>10.8</v>
      </c>
      <c r="J701" s="16">
        <f t="shared" si="246"/>
        <v>0.10800000000000001</v>
      </c>
      <c r="K701" s="16">
        <f t="shared" si="253"/>
        <v>4.1699422693378313E-2</v>
      </c>
      <c r="L701" s="51">
        <f>VLOOKUP(A701,LIBOR!$A$3:B2796,2,1)</f>
        <v>5.2856300000000003</v>
      </c>
      <c r="M701">
        <v>52782.99</v>
      </c>
      <c r="N701" s="2">
        <v>50687.15</v>
      </c>
      <c r="O701" s="16">
        <f t="shared" si="249"/>
        <v>7.2038584062367362E-5</v>
      </c>
      <c r="P701" s="16">
        <f t="shared" si="264"/>
        <v>6.63005773066217E-2</v>
      </c>
      <c r="Q701" s="2">
        <f t="shared" si="250"/>
        <v>10.742000000000001</v>
      </c>
      <c r="R701" s="2">
        <f t="shared" si="251"/>
        <v>11.381000000000002</v>
      </c>
      <c r="S701" s="16">
        <f t="shared" si="265"/>
        <v>-1</v>
      </c>
      <c r="T701" s="16">
        <f t="shared" si="266"/>
        <v>-1</v>
      </c>
      <c r="U701" s="16">
        <f>VLOOKUP(P701,Table!$D$6:$G$15,MATCH(VALUE(T701)&amp;"E",Table!$D$5:$G$5,0),1)*IF(Y701=1,0,1)</f>
        <v>0.97499999999999998</v>
      </c>
      <c r="V701" s="16">
        <f t="shared" si="267"/>
        <v>2.5000000000000022E-2</v>
      </c>
      <c r="W701" s="16">
        <f t="shared" si="256"/>
        <v>101947.1894086145</v>
      </c>
      <c r="X701" s="16">
        <f t="shared" si="268"/>
        <v>1.3096661728651648E-2</v>
      </c>
      <c r="Y701" s="16">
        <f t="shared" si="257"/>
        <v>0</v>
      </c>
      <c r="Z701" s="16">
        <f t="shared" si="269"/>
        <v>0</v>
      </c>
      <c r="AA701" s="16">
        <f t="shared" si="254"/>
        <v>0</v>
      </c>
      <c r="AB701" s="2">
        <f t="shared" si="258"/>
        <v>109849.97218317589</v>
      </c>
      <c r="AE701" s="16" t="str">
        <f t="shared" si="255"/>
        <v/>
      </c>
      <c r="AG701" s="16">
        <f t="shared" si="261"/>
        <v>59.0961810951719</v>
      </c>
      <c r="AH701" s="24">
        <f t="shared" si="259"/>
        <v>61.414773303281443</v>
      </c>
      <c r="AL701" s="2">
        <f t="shared" si="262"/>
        <v>61.910701990200494</v>
      </c>
      <c r="AM701" s="27">
        <f t="shared" si="263"/>
        <v>-8.0103870732647353E-3</v>
      </c>
      <c r="AN701" s="35">
        <v>0</v>
      </c>
      <c r="AP701" s="2" t="str">
        <f t="shared" si="260"/>
        <v/>
      </c>
    </row>
    <row r="702" spans="1:42" x14ac:dyDescent="0.25">
      <c r="A702" s="49">
        <v>39020</v>
      </c>
      <c r="B702" s="47">
        <v>1377.93</v>
      </c>
      <c r="C702" s="27">
        <f t="shared" si="247"/>
        <v>4.2836191499562304E-4</v>
      </c>
      <c r="D702" s="27">
        <f t="shared" si="248"/>
        <v>7.151071866436931E-4</v>
      </c>
      <c r="E702" s="5">
        <f t="shared" si="252"/>
        <v>0</v>
      </c>
      <c r="F702" s="44">
        <v>2115.6329999999998</v>
      </c>
      <c r="G702" s="45">
        <v>2115.6329999999998</v>
      </c>
      <c r="H702" s="48">
        <v>1377.93</v>
      </c>
      <c r="I702" s="42">
        <v>11.2</v>
      </c>
      <c r="J702" s="16">
        <f t="shared" si="246"/>
        <v>0.11199999999999999</v>
      </c>
      <c r="K702" s="16">
        <f t="shared" si="253"/>
        <v>3.9746512890024219E-2</v>
      </c>
      <c r="L702" s="51">
        <f>VLOOKUP(A702,LIBOR!$A$3:B2797,2,1)</f>
        <v>5.2931299999999997</v>
      </c>
      <c r="M702">
        <v>52985.69</v>
      </c>
      <c r="N702" s="2">
        <v>50860.59</v>
      </c>
      <c r="O702" s="16">
        <f t="shared" si="249"/>
        <v>1.834153592595516E-7</v>
      </c>
      <c r="P702" s="16">
        <f t="shared" si="264"/>
        <v>7.225348710997577E-2</v>
      </c>
      <c r="Q702" s="2">
        <f t="shared" si="250"/>
        <v>10.776</v>
      </c>
      <c r="R702" s="2">
        <f t="shared" si="251"/>
        <v>11.322000000000003</v>
      </c>
      <c r="S702" s="16">
        <f t="shared" si="265"/>
        <v>-1</v>
      </c>
      <c r="T702" s="16">
        <f t="shared" si="266"/>
        <v>-1</v>
      </c>
      <c r="U702" s="16">
        <f>VLOOKUP(P702,Table!$D$6:$G$15,MATCH(VALUE(T702)&amp;"E",Table!$D$5:$G$5,0),1)*IF(Y702=1,0,1)</f>
        <v>0.97499999999999998</v>
      </c>
      <c r="V702" s="16">
        <f t="shared" si="267"/>
        <v>2.5000000000000022E-2</v>
      </c>
      <c r="W702" s="16">
        <f t="shared" si="256"/>
        <v>101998.4889520259</v>
      </c>
      <c r="X702" s="16">
        <f t="shared" si="268"/>
        <v>4.1649033509587596E-3</v>
      </c>
      <c r="Y702" s="16">
        <f t="shared" si="257"/>
        <v>0</v>
      </c>
      <c r="Z702" s="16">
        <f t="shared" si="269"/>
        <v>0</v>
      </c>
      <c r="AA702" s="16">
        <f t="shared" si="254"/>
        <v>0</v>
      </c>
      <c r="AB702" s="2">
        <f t="shared" si="258"/>
        <v>109910.40723367577</v>
      </c>
      <c r="AE702" s="16" t="str">
        <f t="shared" si="255"/>
        <v/>
      </c>
      <c r="AG702" s="16">
        <f t="shared" si="261"/>
        <v>59.128693444677829</v>
      </c>
      <c r="AH702" s="24">
        <f t="shared" si="259"/>
        <v>61.443763335796611</v>
      </c>
      <c r="AL702" s="2">
        <f t="shared" si="262"/>
        <v>61.910701990200494</v>
      </c>
      <c r="AM702" s="27">
        <f t="shared" si="263"/>
        <v>-7.5421314795912631E-3</v>
      </c>
      <c r="AN702" s="35">
        <v>0</v>
      </c>
      <c r="AP702" s="2" t="str">
        <f t="shared" si="260"/>
        <v/>
      </c>
    </row>
    <row r="703" spans="1:42" x14ac:dyDescent="0.25">
      <c r="A703" s="49">
        <v>39021</v>
      </c>
      <c r="B703" s="47">
        <v>1377.94</v>
      </c>
      <c r="C703" s="27">
        <f t="shared" si="247"/>
        <v>7.2572627056732841E-6</v>
      </c>
      <c r="D703" s="27">
        <f t="shared" si="248"/>
        <v>4.6093033800731487E-4</v>
      </c>
      <c r="E703" s="5">
        <f t="shared" si="252"/>
        <v>0</v>
      </c>
      <c r="F703" s="44">
        <v>2115.654</v>
      </c>
      <c r="G703" s="45">
        <v>2115.654</v>
      </c>
      <c r="H703" s="48">
        <v>1377.94</v>
      </c>
      <c r="I703" s="42">
        <v>11.1</v>
      </c>
      <c r="J703" s="16">
        <f t="shared" si="246"/>
        <v>0.111</v>
      </c>
      <c r="K703" s="16">
        <f t="shared" si="253"/>
        <v>3.8964587716122809E-2</v>
      </c>
      <c r="L703" s="51">
        <f>VLOOKUP(A703,LIBOR!$A$3:B2798,2,1)</f>
        <v>5.33</v>
      </c>
      <c r="M703">
        <v>52610.65</v>
      </c>
      <c r="N703" s="2">
        <v>50493.52</v>
      </c>
      <c r="O703" s="16">
        <f t="shared" si="249"/>
        <v>5.2667479757188514E-11</v>
      </c>
      <c r="P703" s="16">
        <f t="shared" si="264"/>
        <v>7.2035412283877193E-2</v>
      </c>
      <c r="Q703" s="2">
        <f t="shared" si="250"/>
        <v>10.8</v>
      </c>
      <c r="R703" s="2">
        <f t="shared" si="251"/>
        <v>11.253500000000001</v>
      </c>
      <c r="S703" s="16">
        <f t="shared" si="265"/>
        <v>-1</v>
      </c>
      <c r="T703" s="16">
        <f t="shared" si="266"/>
        <v>-1</v>
      </c>
      <c r="U703" s="16">
        <f>VLOOKUP(P703,Table!$D$6:$G$15,MATCH(VALUE(T703)&amp;"E",Table!$D$5:$G$5,0),1)*IF(Y703=1,0,1)</f>
        <v>0.97499999999999998</v>
      </c>
      <c r="V703" s="16">
        <f t="shared" si="267"/>
        <v>2.5000000000000022E-2</v>
      </c>
      <c r="W703" s="16">
        <f t="shared" si="256"/>
        <v>101980.807141399</v>
      </c>
      <c r="X703" s="16">
        <f t="shared" si="268"/>
        <v>-7.2107221082506889E-4</v>
      </c>
      <c r="Y703" s="16">
        <f t="shared" si="257"/>
        <v>0</v>
      </c>
      <c r="Z703" s="16">
        <f t="shared" si="269"/>
        <v>0</v>
      </c>
      <c r="AA703" s="16">
        <f t="shared" si="254"/>
        <v>0</v>
      </c>
      <c r="AB703" s="2">
        <f t="shared" si="258"/>
        <v>109892.02191718998</v>
      </c>
      <c r="AE703" s="16" t="str">
        <f t="shared" si="255"/>
        <v/>
      </c>
      <c r="AG703" s="16">
        <f t="shared" si="261"/>
        <v>59.11880266390709</v>
      </c>
      <c r="AH703" s="24">
        <f t="shared" si="259"/>
        <v>61.431886346864033</v>
      </c>
      <c r="AL703" s="2">
        <f t="shared" si="262"/>
        <v>61.910701990200494</v>
      </c>
      <c r="AM703" s="27">
        <f t="shared" si="263"/>
        <v>-7.7339721234666037E-3</v>
      </c>
      <c r="AN703" s="35">
        <v>0</v>
      </c>
      <c r="AP703" s="2" t="str">
        <f t="shared" si="260"/>
        <v/>
      </c>
    </row>
    <row r="704" spans="1:42" x14ac:dyDescent="0.25">
      <c r="A704" s="49">
        <v>39022</v>
      </c>
      <c r="B704" s="47">
        <v>1367.81</v>
      </c>
      <c r="C704" s="27">
        <f t="shared" si="247"/>
        <v>-7.35155376866925E-3</v>
      </c>
      <c r="D704" s="27">
        <f t="shared" si="248"/>
        <v>-1.0404541158521963E-2</v>
      </c>
      <c r="E704" s="5">
        <f t="shared" si="252"/>
        <v>0</v>
      </c>
      <c r="F704" s="44">
        <v>2100.3647460000002</v>
      </c>
      <c r="G704" s="45">
        <v>2100.3647460000002</v>
      </c>
      <c r="H704" s="48">
        <v>1367.81</v>
      </c>
      <c r="I704" s="42">
        <v>11.51</v>
      </c>
      <c r="J704" s="16">
        <f t="shared" si="246"/>
        <v>0.11509999999999999</v>
      </c>
      <c r="K704" s="16">
        <f t="shared" si="253"/>
        <v>4.3473865894007438E-2</v>
      </c>
      <c r="L704" s="51">
        <f>VLOOKUP(A704,LIBOR!$A$3:B2799,2,1)</f>
        <v>5.2975000000000003</v>
      </c>
      <c r="M704">
        <v>53761.19</v>
      </c>
      <c r="N704" s="2">
        <v>51590.74</v>
      </c>
      <c r="O704" s="16">
        <f t="shared" si="249"/>
        <v>5.4445355563355402E-5</v>
      </c>
      <c r="P704" s="16">
        <f t="shared" si="264"/>
        <v>7.1626134105992556E-2</v>
      </c>
      <c r="Q704" s="2">
        <f t="shared" si="250"/>
        <v>10.864000000000001</v>
      </c>
      <c r="R704" s="2">
        <f t="shared" si="251"/>
        <v>11.1965</v>
      </c>
      <c r="S704" s="16">
        <f t="shared" si="265"/>
        <v>-1</v>
      </c>
      <c r="T704" s="16">
        <f t="shared" si="266"/>
        <v>-1</v>
      </c>
      <c r="U704" s="16">
        <f>VLOOKUP(P704,Table!$D$6:$G$15,MATCH(VALUE(T704)&amp;"E",Table!$D$5:$G$5,0),1)*IF(Y704=1,0,1)</f>
        <v>0.97499999999999998</v>
      </c>
      <c r="V704" s="16">
        <f t="shared" si="267"/>
        <v>2.5000000000000022E-2</v>
      </c>
      <c r="W704" s="16">
        <f t="shared" si="256"/>
        <v>101305.23355094169</v>
      </c>
      <c r="X704" s="16">
        <f t="shared" si="268"/>
        <v>-7.3510895639028462E-4</v>
      </c>
      <c r="Y704" s="16">
        <f t="shared" si="257"/>
        <v>0</v>
      </c>
      <c r="Z704" s="16">
        <f t="shared" si="269"/>
        <v>0</v>
      </c>
      <c r="AA704" s="16">
        <f t="shared" si="254"/>
        <v>0</v>
      </c>
      <c r="AB704" s="2">
        <f t="shared" si="258"/>
        <v>109177.79685583641</v>
      </c>
      <c r="AE704" s="16" t="str">
        <f t="shared" si="255"/>
        <v/>
      </c>
      <c r="AG704" s="16">
        <f t="shared" si="261"/>
        <v>58.734569762162891</v>
      </c>
      <c r="AH704" s="24">
        <f t="shared" si="259"/>
        <v>61.031031419197589</v>
      </c>
      <c r="AL704" s="2">
        <f t="shared" si="262"/>
        <v>61.910701990200494</v>
      </c>
      <c r="AM704" s="27">
        <f t="shared" si="263"/>
        <v>-1.4208699671054315E-2</v>
      </c>
      <c r="AN704" s="35">
        <v>0</v>
      </c>
      <c r="AP704" s="2" t="str">
        <f t="shared" si="260"/>
        <v/>
      </c>
    </row>
    <row r="705" spans="1:42" x14ac:dyDescent="0.25">
      <c r="A705" s="49">
        <v>39023</v>
      </c>
      <c r="B705" s="47">
        <v>1367.34</v>
      </c>
      <c r="C705" s="27">
        <f t="shared" si="247"/>
        <v>-3.4361497576418376E-4</v>
      </c>
      <c r="D705" s="27">
        <f t="shared" si="248"/>
        <v>-1.5711186621473416E-2</v>
      </c>
      <c r="E705" s="5">
        <f t="shared" si="252"/>
        <v>0</v>
      </c>
      <c r="F705" s="44">
        <v>2100.2114259999998</v>
      </c>
      <c r="G705" s="45">
        <v>2100.2114259999998</v>
      </c>
      <c r="H705" s="48">
        <v>1367.34</v>
      </c>
      <c r="I705" s="42">
        <v>11.42</v>
      </c>
      <c r="J705" s="16">
        <f t="shared" si="246"/>
        <v>0.1142</v>
      </c>
      <c r="K705" s="16">
        <f t="shared" si="253"/>
        <v>3.922147212708961E-2</v>
      </c>
      <c r="L705" s="51">
        <f>VLOOKUP(A705,LIBOR!$A$3:B2800,2,1)</f>
        <v>5.2918799999999999</v>
      </c>
      <c r="M705">
        <v>54117.13</v>
      </c>
      <c r="N705" s="2">
        <v>51925.13</v>
      </c>
      <c r="O705" s="16">
        <f t="shared" si="249"/>
        <v>1.1811183540274563E-7</v>
      </c>
      <c r="P705" s="16">
        <f t="shared" si="264"/>
        <v>7.4978527872910386E-2</v>
      </c>
      <c r="Q705" s="2">
        <f t="shared" si="250"/>
        <v>11.034000000000001</v>
      </c>
      <c r="R705" s="2">
        <f t="shared" si="251"/>
        <v>11.179</v>
      </c>
      <c r="S705" s="16">
        <f t="shared" si="265"/>
        <v>-1</v>
      </c>
      <c r="T705" s="16">
        <f t="shared" si="266"/>
        <v>-1</v>
      </c>
      <c r="U705" s="16">
        <f>VLOOKUP(P705,Table!$D$6:$G$15,MATCH(VALUE(T705)&amp;"E",Table!$D$5:$G$5,0),1)*IF(Y705=1,0,1)</f>
        <v>0.97499999999999998</v>
      </c>
      <c r="V705" s="16">
        <f t="shared" si="267"/>
        <v>2.5000000000000022E-2</v>
      </c>
      <c r="W705" s="16">
        <f t="shared" si="256"/>
        <v>101287.70927897131</v>
      </c>
      <c r="X705" s="16">
        <f t="shared" si="268"/>
        <v>-1.0139880620043784E-2</v>
      </c>
      <c r="Y705" s="16">
        <f t="shared" si="257"/>
        <v>0</v>
      </c>
      <c r="Z705" s="16">
        <f t="shared" si="269"/>
        <v>0</v>
      </c>
      <c r="AA705" s="16">
        <f t="shared" si="254"/>
        <v>0</v>
      </c>
      <c r="AB705" s="2">
        <f t="shared" si="258"/>
        <v>109188.09746497154</v>
      </c>
      <c r="AE705" s="16" t="str">
        <f t="shared" si="255"/>
        <v/>
      </c>
      <c r="AG705" s="16">
        <f t="shared" si="261"/>
        <v>58.740111198821836</v>
      </c>
      <c r="AH705" s="24">
        <f t="shared" si="259"/>
        <v>61.035200891598791</v>
      </c>
      <c r="AL705" s="2">
        <f t="shared" si="262"/>
        <v>61.910701990200494</v>
      </c>
      <c r="AM705" s="27">
        <f t="shared" si="263"/>
        <v>-1.4141353117596345E-2</v>
      </c>
      <c r="AN705" s="35">
        <v>0</v>
      </c>
      <c r="AP705" s="2" t="str">
        <f t="shared" si="260"/>
        <v/>
      </c>
    </row>
    <row r="706" spans="1:42" x14ac:dyDescent="0.25">
      <c r="A706" s="49">
        <v>39024</v>
      </c>
      <c r="B706" s="47">
        <v>1364.3</v>
      </c>
      <c r="C706" s="27">
        <f t="shared" si="247"/>
        <v>-2.2232948644813622E-3</v>
      </c>
      <c r="D706" s="27">
        <f t="shared" si="248"/>
        <v>-9.4828444312134996E-3</v>
      </c>
      <c r="E706" s="5">
        <f t="shared" si="252"/>
        <v>0</v>
      </c>
      <c r="F706" s="44">
        <v>2095.679932</v>
      </c>
      <c r="G706" s="45">
        <v>2095.679932</v>
      </c>
      <c r="H706" s="48">
        <v>1364.3</v>
      </c>
      <c r="I706" s="42">
        <v>11.16</v>
      </c>
      <c r="J706" s="16">
        <f t="shared" si="246"/>
        <v>0.1116</v>
      </c>
      <c r="K706" s="16">
        <f t="shared" si="253"/>
        <v>3.694792969677449E-2</v>
      </c>
      <c r="L706" s="51">
        <f>VLOOKUP(A706,LIBOR!$A$3:B2801,2,1)</f>
        <v>5.2824999999999998</v>
      </c>
      <c r="M706">
        <v>53750.64</v>
      </c>
      <c r="N706" s="2">
        <v>51566.26</v>
      </c>
      <c r="O706" s="16">
        <f t="shared" si="249"/>
        <v>4.9540523328664791E-6</v>
      </c>
      <c r="P706" s="16">
        <f t="shared" si="264"/>
        <v>7.4652070303225515E-2</v>
      </c>
      <c r="Q706" s="2">
        <f t="shared" si="250"/>
        <v>11.206</v>
      </c>
      <c r="R706" s="2">
        <f t="shared" si="251"/>
        <v>11.151</v>
      </c>
      <c r="S706" s="16">
        <f t="shared" si="265"/>
        <v>1</v>
      </c>
      <c r="T706" s="16">
        <f t="shared" si="266"/>
        <v>0</v>
      </c>
      <c r="U706" s="16">
        <f>VLOOKUP(P706,Table!$D$6:$G$15,MATCH(VALUE(T706)&amp;"E",Table!$D$5:$G$5,0),1)*IF(Y706=1,0,1)</f>
        <v>0.97499999999999998</v>
      </c>
      <c r="V706" s="16">
        <f t="shared" si="267"/>
        <v>2.5000000000000022E-2</v>
      </c>
      <c r="W706" s="16">
        <f t="shared" si="256"/>
        <v>101050.64590992685</v>
      </c>
      <c r="X706" s="16">
        <f t="shared" si="268"/>
        <v>-1.453475569983953E-2</v>
      </c>
      <c r="Y706" s="16">
        <f t="shared" si="257"/>
        <v>0</v>
      </c>
      <c r="Z706" s="16">
        <f t="shared" si="269"/>
        <v>0</v>
      </c>
      <c r="AA706" s="16">
        <f t="shared" si="254"/>
        <v>0</v>
      </c>
      <c r="AB706" s="2">
        <f t="shared" si="258"/>
        <v>108939.91289828495</v>
      </c>
      <c r="AE706" s="16" t="str">
        <f t="shared" si="255"/>
        <v/>
      </c>
      <c r="AG706" s="16">
        <f t="shared" si="261"/>
        <v>58.606594914689509</v>
      </c>
      <c r="AH706" s="24">
        <f t="shared" si="259"/>
        <v>60.89488289158929</v>
      </c>
      <c r="AL706" s="2">
        <f t="shared" si="262"/>
        <v>61.910701990200494</v>
      </c>
      <c r="AM706" s="27">
        <f t="shared" si="263"/>
        <v>-1.6407811023883889E-2</v>
      </c>
      <c r="AN706" s="35">
        <v>0</v>
      </c>
      <c r="AP706" s="2" t="str">
        <f t="shared" si="260"/>
        <v/>
      </c>
    </row>
    <row r="707" spans="1:42" x14ac:dyDescent="0.25">
      <c r="A707" s="49">
        <v>39027</v>
      </c>
      <c r="B707" s="47">
        <v>1379.78</v>
      </c>
      <c r="C707" s="27">
        <f t="shared" si="247"/>
        <v>1.1346478047350228E-2</v>
      </c>
      <c r="D707" s="27">
        <f t="shared" si="248"/>
        <v>1.4352717011411054E-3</v>
      </c>
      <c r="E707" s="5">
        <f t="shared" si="252"/>
        <v>0</v>
      </c>
      <c r="F707" s="44">
        <v>2119.5302729999999</v>
      </c>
      <c r="G707" s="45">
        <v>2119.5302729999999</v>
      </c>
      <c r="H707" s="48">
        <v>1379.78</v>
      </c>
      <c r="I707" s="42">
        <v>11.16</v>
      </c>
      <c r="J707" s="16">
        <f t="shared" si="246"/>
        <v>0.1116</v>
      </c>
      <c r="K707" s="16">
        <f t="shared" si="253"/>
        <v>4.8485572240781663E-2</v>
      </c>
      <c r="L707" s="51">
        <f>VLOOKUP(A707,LIBOR!$A$3:B2802,2,1)</f>
        <v>5.2903099999999998</v>
      </c>
      <c r="M707">
        <v>51943.31</v>
      </c>
      <c r="N707" s="2">
        <v>49810.86</v>
      </c>
      <c r="O707" s="16">
        <f t="shared" si="249"/>
        <v>1.2729682771651048E-4</v>
      </c>
      <c r="P707" s="16">
        <f t="shared" si="264"/>
        <v>6.3114427759218342E-2</v>
      </c>
      <c r="Q707" s="2">
        <f t="shared" si="250"/>
        <v>11.278</v>
      </c>
      <c r="R707" s="2">
        <f t="shared" si="251"/>
        <v>11.130999999999998</v>
      </c>
      <c r="S707" s="16">
        <f t="shared" si="265"/>
        <v>1</v>
      </c>
      <c r="T707" s="16">
        <f t="shared" si="266"/>
        <v>0</v>
      </c>
      <c r="U707" s="16">
        <f>VLOOKUP(P707,Table!$D$6:$G$15,MATCH(VALUE(T707)&amp;"E",Table!$D$5:$G$5,0),1)*IF(Y707=1,0,1)</f>
        <v>0.97499999999999998</v>
      </c>
      <c r="V707" s="16">
        <f t="shared" si="267"/>
        <v>2.5000000000000022E-2</v>
      </c>
      <c r="W707" s="16">
        <f t="shared" si="256"/>
        <v>102082.5523821751</v>
      </c>
      <c r="X707" s="16">
        <f t="shared" si="268"/>
        <v>-8.7941953465162648E-3</v>
      </c>
      <c r="Y707" s="16">
        <f t="shared" si="257"/>
        <v>0</v>
      </c>
      <c r="Z707" s="16">
        <f t="shared" si="269"/>
        <v>0</v>
      </c>
      <c r="AA707" s="16">
        <f t="shared" si="254"/>
        <v>0</v>
      </c>
      <c r="AB707" s="2">
        <f t="shared" si="258"/>
        <v>110057.15607093099</v>
      </c>
      <c r="AE707" s="16" t="str">
        <f t="shared" si="255"/>
        <v/>
      </c>
      <c r="AG707" s="16">
        <f t="shared" si="261"/>
        <v>59.207640172561192</v>
      </c>
      <c r="AH707" s="24">
        <f t="shared" si="259"/>
        <v>61.514592450427109</v>
      </c>
      <c r="AL707" s="2">
        <f t="shared" si="262"/>
        <v>61.910701990200494</v>
      </c>
      <c r="AM707" s="27">
        <f t="shared" si="263"/>
        <v>-6.3980786364865594E-3</v>
      </c>
      <c r="AN707" s="35">
        <v>0</v>
      </c>
      <c r="AP707" s="2" t="str">
        <f t="shared" si="260"/>
        <v/>
      </c>
    </row>
    <row r="708" spans="1:42" x14ac:dyDescent="0.25">
      <c r="A708" s="49">
        <v>39028</v>
      </c>
      <c r="B708" s="47">
        <v>1382.84</v>
      </c>
      <c r="C708" s="27">
        <f t="shared" si="247"/>
        <v>2.2177448578759584E-3</v>
      </c>
      <c r="D708" s="27">
        <f t="shared" si="248"/>
        <v>3.6457592963113905E-3</v>
      </c>
      <c r="E708" s="5">
        <f t="shared" si="252"/>
        <v>0</v>
      </c>
      <c r="F708" s="44">
        <v>2124.2770999999998</v>
      </c>
      <c r="G708" s="45">
        <v>2124.2770999999998</v>
      </c>
      <c r="H708" s="48">
        <v>1382.84</v>
      </c>
      <c r="I708" s="42">
        <v>11.09</v>
      </c>
      <c r="J708" s="16">
        <f t="shared" si="246"/>
        <v>0.1109</v>
      </c>
      <c r="K708" s="16">
        <f t="shared" si="253"/>
        <v>3.7521659837510601E-2</v>
      </c>
      <c r="L708" s="51">
        <f>VLOOKUP(A708,LIBOR!$A$3:B2803,2,1)</f>
        <v>5.2887500000000003</v>
      </c>
      <c r="M708">
        <v>52122.91</v>
      </c>
      <c r="N708" s="2">
        <v>49976.19</v>
      </c>
      <c r="O708" s="16">
        <f t="shared" si="249"/>
        <v>4.907506645587283E-6</v>
      </c>
      <c r="P708" s="16">
        <f t="shared" si="264"/>
        <v>7.3378340162489397E-2</v>
      </c>
      <c r="Q708" s="2">
        <f t="shared" si="250"/>
        <v>11.27</v>
      </c>
      <c r="R708" s="2">
        <f t="shared" si="251"/>
        <v>11.105</v>
      </c>
      <c r="S708" s="16">
        <f t="shared" si="265"/>
        <v>1</v>
      </c>
      <c r="T708" s="16">
        <f t="shared" si="266"/>
        <v>0</v>
      </c>
      <c r="U708" s="16">
        <f>VLOOKUP(P708,Table!$D$6:$G$15,MATCH(VALUE(T708)&amp;"E",Table!$D$5:$G$5,0),1)*IF(Y708=1,0,1)</f>
        <v>0.97499999999999998</v>
      </c>
      <c r="V708" s="16">
        <f t="shared" si="267"/>
        <v>2.5000000000000022E-2</v>
      </c>
      <c r="W708" s="16">
        <f t="shared" si="256"/>
        <v>102311.75630855474</v>
      </c>
      <c r="X708" s="16">
        <f t="shared" si="268"/>
        <v>8.2416348529168459E-4</v>
      </c>
      <c r="Y708" s="16">
        <f t="shared" si="257"/>
        <v>0</v>
      </c>
      <c r="Z708" s="16">
        <f t="shared" si="269"/>
        <v>0</v>
      </c>
      <c r="AA708" s="16">
        <f t="shared" si="254"/>
        <v>0</v>
      </c>
      <c r="AB708" s="2">
        <f t="shared" si="258"/>
        <v>110306.98766529615</v>
      </c>
      <c r="AE708" s="16" t="str">
        <f t="shared" si="255"/>
        <v/>
      </c>
      <c r="AG708" s="16">
        <f t="shared" si="261"/>
        <v>59.342042511045911</v>
      </c>
      <c r="AH708" s="24">
        <f t="shared" si="259"/>
        <v>61.652626910184054</v>
      </c>
      <c r="AL708" s="2">
        <f t="shared" si="262"/>
        <v>61.910701990200494</v>
      </c>
      <c r="AM708" s="27">
        <f t="shared" si="263"/>
        <v>-4.1685051488721259E-3</v>
      </c>
      <c r="AN708" s="35">
        <v>0</v>
      </c>
      <c r="AP708" s="2" t="str">
        <f t="shared" si="260"/>
        <v/>
      </c>
    </row>
    <row r="709" spans="1:42" x14ac:dyDescent="0.25">
      <c r="A709" s="49">
        <v>39029</v>
      </c>
      <c r="B709" s="47">
        <v>1385.72</v>
      </c>
      <c r="C709" s="27">
        <f t="shared" si="247"/>
        <v>2.0826704463279277E-3</v>
      </c>
      <c r="D709" s="27">
        <f t="shared" si="248"/>
        <v>1.3079983511308568E-2</v>
      </c>
      <c r="E709" s="5">
        <f t="shared" si="252"/>
        <v>0</v>
      </c>
      <c r="F709" s="44">
        <v>2129.2202149999998</v>
      </c>
      <c r="G709" s="45">
        <v>2129.2202149999998</v>
      </c>
      <c r="H709" s="48">
        <v>1385.72</v>
      </c>
      <c r="I709" s="42">
        <v>10.75</v>
      </c>
      <c r="J709" s="16">
        <f t="shared" si="246"/>
        <v>0.1075</v>
      </c>
      <c r="K709" s="16">
        <f t="shared" si="253"/>
        <v>3.4301992508570578E-2</v>
      </c>
      <c r="L709" s="51">
        <f>VLOOKUP(A709,LIBOR!$A$3:B2804,2,1)</f>
        <v>5.2850000000000001</v>
      </c>
      <c r="M709">
        <v>51183.040000000001</v>
      </c>
      <c r="N709" s="2">
        <v>49068.11</v>
      </c>
      <c r="O709" s="16">
        <f t="shared" si="249"/>
        <v>4.3284997848511048E-6</v>
      </c>
      <c r="P709" s="16">
        <f t="shared" si="264"/>
        <v>7.319800749142942E-2</v>
      </c>
      <c r="Q709" s="2">
        <f t="shared" si="250"/>
        <v>11.268000000000001</v>
      </c>
      <c r="R709" s="2">
        <f t="shared" si="251"/>
        <v>11.083499999999997</v>
      </c>
      <c r="S709" s="16">
        <f t="shared" si="265"/>
        <v>1</v>
      </c>
      <c r="T709" s="16">
        <f t="shared" si="266"/>
        <v>0</v>
      </c>
      <c r="U709" s="16">
        <f>VLOOKUP(P709,Table!$D$6:$G$15,MATCH(VALUE(T709)&amp;"E",Table!$D$5:$G$5,0),1)*IF(Y709=1,0,1)</f>
        <v>0.97499999999999998</v>
      </c>
      <c r="V709" s="16">
        <f t="shared" si="267"/>
        <v>2.5000000000000022E-2</v>
      </c>
      <c r="W709" s="16">
        <f t="shared" si="256"/>
        <v>102473.03517635909</v>
      </c>
      <c r="X709" s="16">
        <f t="shared" si="268"/>
        <v>3.2452103139062327E-3</v>
      </c>
      <c r="Y709" s="16">
        <f t="shared" si="257"/>
        <v>0</v>
      </c>
      <c r="Z709" s="16">
        <f t="shared" si="269"/>
        <v>0</v>
      </c>
      <c r="AA709" s="16">
        <f t="shared" si="254"/>
        <v>0</v>
      </c>
      <c r="AB709" s="2">
        <f t="shared" si="258"/>
        <v>110507.52513268171</v>
      </c>
      <c r="AE709" s="16" t="str">
        <f t="shared" si="255"/>
        <v/>
      </c>
      <c r="AG709" s="16">
        <f t="shared" si="261"/>
        <v>59.449926002078769</v>
      </c>
      <c r="AH709" s="24">
        <f t="shared" si="259"/>
        <v>61.763103455657713</v>
      </c>
      <c r="AL709" s="2">
        <f t="shared" si="262"/>
        <v>61.910701990200494</v>
      </c>
      <c r="AM709" s="27">
        <f t="shared" si="263"/>
        <v>-2.3840552569754925E-3</v>
      </c>
      <c r="AN709" s="35">
        <v>0</v>
      </c>
      <c r="AP709" s="2" t="str">
        <f t="shared" si="260"/>
        <v/>
      </c>
    </row>
    <row r="710" spans="1:42" x14ac:dyDescent="0.25">
      <c r="A710" s="49">
        <v>39030</v>
      </c>
      <c r="B710" s="47">
        <v>1378.33</v>
      </c>
      <c r="C710" s="27">
        <f t="shared" si="247"/>
        <v>-5.3329676991022978E-3</v>
      </c>
      <c r="D710" s="27">
        <f t="shared" si="248"/>
        <v>8.0906307879704542E-3</v>
      </c>
      <c r="E710" s="5">
        <f t="shared" si="252"/>
        <v>0</v>
      </c>
      <c r="F710" s="44">
        <v>2118.318115</v>
      </c>
      <c r="G710" s="45">
        <v>2118.318115</v>
      </c>
      <c r="H710" s="48">
        <v>1378.33</v>
      </c>
      <c r="I710" s="42">
        <v>11.01</v>
      </c>
      <c r="J710" s="16">
        <f t="shared" ref="J710:J773" si="270">I710/100</f>
        <v>0.1101</v>
      </c>
      <c r="K710" s="16">
        <f t="shared" si="253"/>
        <v>3.6613029387229781E-2</v>
      </c>
      <c r="L710" s="51">
        <f>VLOOKUP(A710,LIBOR!$A$3:B2805,2,1)</f>
        <v>5.2874999999999996</v>
      </c>
      <c r="M710">
        <v>51321.77</v>
      </c>
      <c r="N710" s="2">
        <v>49194.31</v>
      </c>
      <c r="O710" s="16">
        <f t="shared" si="249"/>
        <v>2.8592962056215362E-5</v>
      </c>
      <c r="P710" s="16">
        <f t="shared" si="264"/>
        <v>7.3486970612770222E-2</v>
      </c>
      <c r="Q710" s="2">
        <f t="shared" si="250"/>
        <v>11.116</v>
      </c>
      <c r="R710" s="2">
        <f t="shared" si="251"/>
        <v>11.039999999999997</v>
      </c>
      <c r="S710" s="16">
        <f t="shared" si="265"/>
        <v>1</v>
      </c>
      <c r="T710" s="16">
        <f t="shared" si="266"/>
        <v>0</v>
      </c>
      <c r="U710" s="16">
        <f>VLOOKUP(P710,Table!$D$6:$G$15,MATCH(VALUE(T710)&amp;"E",Table!$D$5:$G$5,0),1)*IF(Y710=1,0,1)</f>
        <v>0.97499999999999998</v>
      </c>
      <c r="V710" s="16">
        <f t="shared" si="267"/>
        <v>2.5000000000000022E-2</v>
      </c>
      <c r="W710" s="16">
        <f t="shared" si="256"/>
        <v>101946.80077459195</v>
      </c>
      <c r="X710" s="16">
        <f t="shared" si="268"/>
        <v>1.1527554742077228E-2</v>
      </c>
      <c r="Y710" s="16">
        <f t="shared" si="257"/>
        <v>0</v>
      </c>
      <c r="Z710" s="16">
        <f t="shared" si="269"/>
        <v>0</v>
      </c>
      <c r="AA710" s="16">
        <f t="shared" si="254"/>
        <v>0</v>
      </c>
      <c r="AB710" s="2">
        <f t="shared" si="258"/>
        <v>109963.33482349821</v>
      </c>
      <c r="AE710" s="16" t="str">
        <f t="shared" si="255"/>
        <v/>
      </c>
      <c r="AG710" s="16">
        <f t="shared" si="261"/>
        <v>59.157166992471382</v>
      </c>
      <c r="AH710" s="24">
        <f t="shared" si="259"/>
        <v>61.457353670782084</v>
      </c>
      <c r="AL710" s="2">
        <f t="shared" si="262"/>
        <v>61.910701990200494</v>
      </c>
      <c r="AM710" s="27">
        <f t="shared" si="263"/>
        <v>-7.3226163626793905E-3</v>
      </c>
      <c r="AN710" s="35">
        <v>0</v>
      </c>
      <c r="AP710" s="2" t="str">
        <f t="shared" si="260"/>
        <v/>
      </c>
    </row>
    <row r="711" spans="1:42" x14ac:dyDescent="0.25">
      <c r="A711" s="49">
        <v>39031</v>
      </c>
      <c r="B711" s="47">
        <v>1380.9</v>
      </c>
      <c r="C711" s="27">
        <f t="shared" ref="C711:C774" si="271">B711/B710-1</f>
        <v>1.8645752468569032E-3</v>
      </c>
      <c r="D711" s="27">
        <f t="shared" si="248"/>
        <v>1.217850089930872E-2</v>
      </c>
      <c r="E711" s="5">
        <f t="shared" si="252"/>
        <v>0</v>
      </c>
      <c r="F711" s="44">
        <v>2122.2573240000002</v>
      </c>
      <c r="G711" s="45">
        <v>2122.2573240000002</v>
      </c>
      <c r="H711" s="48">
        <v>1380.9</v>
      </c>
      <c r="I711" s="42">
        <v>10.79</v>
      </c>
      <c r="J711" s="16">
        <f t="shared" si="270"/>
        <v>0.1079</v>
      </c>
      <c r="K711" s="16">
        <f t="shared" si="253"/>
        <v>3.2533419895408158E-2</v>
      </c>
      <c r="L711" s="51">
        <f>VLOOKUP(A711,LIBOR!$A$3:B2806,2,1)</f>
        <v>5.2818800000000001</v>
      </c>
      <c r="M711">
        <v>51737.69</v>
      </c>
      <c r="N711" s="2">
        <v>49586.17</v>
      </c>
      <c r="O711" s="16">
        <f t="shared" si="249"/>
        <v>3.4701694537480583E-6</v>
      </c>
      <c r="P711" s="16">
        <f t="shared" si="264"/>
        <v>7.5366580104591838E-2</v>
      </c>
      <c r="Q711" s="2">
        <f t="shared" si="250"/>
        <v>11.033999999999999</v>
      </c>
      <c r="R711" s="2">
        <f t="shared" si="251"/>
        <v>11.035999999999998</v>
      </c>
      <c r="S711" s="16">
        <f t="shared" si="265"/>
        <v>-1</v>
      </c>
      <c r="T711" s="16">
        <f t="shared" si="266"/>
        <v>0</v>
      </c>
      <c r="U711" s="16">
        <f>VLOOKUP(P711,Table!$D$6:$G$15,MATCH(VALUE(T711)&amp;"E",Table!$D$5:$G$5,0),1)*IF(Y711=1,0,1)</f>
        <v>0.97499999999999998</v>
      </c>
      <c r="V711" s="16">
        <f t="shared" si="267"/>
        <v>2.5000000000000022E-2</v>
      </c>
      <c r="W711" s="16">
        <f t="shared" si="256"/>
        <v>102152.43764093104</v>
      </c>
      <c r="X711" s="16">
        <f t="shared" si="268"/>
        <v>6.5071221406078905E-3</v>
      </c>
      <c r="Y711" s="16">
        <f t="shared" si="257"/>
        <v>0</v>
      </c>
      <c r="Z711" s="16">
        <f t="shared" si="269"/>
        <v>0</v>
      </c>
      <c r="AA711" s="16">
        <f t="shared" si="254"/>
        <v>0</v>
      </c>
      <c r="AB711" s="2">
        <f t="shared" si="258"/>
        <v>110184.98868804566</v>
      </c>
      <c r="AE711" s="16" t="str">
        <f t="shared" si="255"/>
        <v/>
      </c>
      <c r="AG711" s="16">
        <f t="shared" si="261"/>
        <v>59.27641050850886</v>
      </c>
      <c r="AH711" s="24">
        <f t="shared" si="259"/>
        <v>61.579630889992067</v>
      </c>
      <c r="AL711" s="2">
        <f t="shared" si="262"/>
        <v>61.910701990200494</v>
      </c>
      <c r="AM711" s="27">
        <f t="shared" si="263"/>
        <v>-5.3475584925660735E-3</v>
      </c>
      <c r="AN711" s="35">
        <v>0</v>
      </c>
      <c r="AP711" s="2" t="str">
        <f t="shared" si="260"/>
        <v/>
      </c>
    </row>
    <row r="712" spans="1:42" x14ac:dyDescent="0.25">
      <c r="A712" s="49">
        <v>39034</v>
      </c>
      <c r="B712" s="47">
        <v>1384.42</v>
      </c>
      <c r="C712" s="27">
        <f t="shared" si="271"/>
        <v>2.5490622058077506E-3</v>
      </c>
      <c r="D712" s="27">
        <f t="shared" si="248"/>
        <v>3.3810850577662421E-3</v>
      </c>
      <c r="E712" s="5">
        <f t="shared" si="252"/>
        <v>0</v>
      </c>
      <c r="F712" s="44">
        <v>2128.1691890000002</v>
      </c>
      <c r="G712" s="45">
        <v>2128.1691890000002</v>
      </c>
      <c r="H712" s="48">
        <v>1384.42</v>
      </c>
      <c r="I712" s="42">
        <v>10.86</v>
      </c>
      <c r="J712" s="16">
        <f t="shared" si="270"/>
        <v>0.10859999999999999</v>
      </c>
      <c r="K712" s="16">
        <f t="shared" si="253"/>
        <v>3.3470903412661901E-2</v>
      </c>
      <c r="L712" s="51">
        <f>VLOOKUP(A712,LIBOR!$A$3:B2807,2,1)</f>
        <v>5.2850000000000001</v>
      </c>
      <c r="M712">
        <v>51545.81</v>
      </c>
      <c r="N712" s="2">
        <v>49381.67</v>
      </c>
      <c r="O712" s="16">
        <f t="shared" si="249"/>
        <v>6.4811936538728789E-6</v>
      </c>
      <c r="P712" s="16">
        <f t="shared" si="264"/>
        <v>7.5129096587338087E-2</v>
      </c>
      <c r="Q712" s="2">
        <f t="shared" si="250"/>
        <v>10.959999999999999</v>
      </c>
      <c r="R712" s="2">
        <f t="shared" si="251"/>
        <v>11.037999999999998</v>
      </c>
      <c r="S712" s="16">
        <f t="shared" si="265"/>
        <v>-1</v>
      </c>
      <c r="T712" s="16">
        <f t="shared" si="266"/>
        <v>0</v>
      </c>
      <c r="U712" s="16">
        <f>VLOOKUP(P712,Table!$D$6:$G$15,MATCH(VALUE(T712)&amp;"E",Table!$D$5:$G$5,0),1)*IF(Y712=1,0,1)</f>
        <v>0.97499999999999998</v>
      </c>
      <c r="V712" s="16">
        <f t="shared" si="267"/>
        <v>2.5000000000000022E-2</v>
      </c>
      <c r="W712" s="16">
        <f t="shared" si="256"/>
        <v>102395.78847796647</v>
      </c>
      <c r="X712" s="16">
        <f t="shared" si="268"/>
        <v>1.0903361587478511E-2</v>
      </c>
      <c r="Y712" s="16">
        <f t="shared" si="257"/>
        <v>0</v>
      </c>
      <c r="Z712" s="16">
        <f t="shared" si="269"/>
        <v>0</v>
      </c>
      <c r="AA712" s="16">
        <f t="shared" si="254"/>
        <v>0</v>
      </c>
      <c r="AB712" s="2">
        <f t="shared" si="258"/>
        <v>110474.03592548434</v>
      </c>
      <c r="AE712" s="16" t="str">
        <f t="shared" si="255"/>
        <v/>
      </c>
      <c r="AG712" s="16">
        <f t="shared" si="261"/>
        <v>59.431909754883279</v>
      </c>
      <c r="AH712" s="24">
        <f t="shared" si="259"/>
        <v>61.736351392012324</v>
      </c>
      <c r="AL712" s="2">
        <f t="shared" si="262"/>
        <v>61.910701990200494</v>
      </c>
      <c r="AM712" s="27">
        <f t="shared" si="263"/>
        <v>-2.8161625144512703E-3</v>
      </c>
      <c r="AN712" s="35">
        <v>0</v>
      </c>
      <c r="AP712" s="2" t="str">
        <f t="shared" si="260"/>
        <v/>
      </c>
    </row>
    <row r="713" spans="1:42" x14ac:dyDescent="0.25">
      <c r="A713" s="49">
        <v>39035</v>
      </c>
      <c r="B713" s="47">
        <v>1393.22</v>
      </c>
      <c r="C713" s="27">
        <f t="shared" si="271"/>
        <v>6.3564525216335266E-3</v>
      </c>
      <c r="D713" s="27">
        <f t="shared" si="248"/>
        <v>7.5197927215238103E-3</v>
      </c>
      <c r="E713" s="5">
        <f t="shared" si="252"/>
        <v>0</v>
      </c>
      <c r="F713" s="44">
        <v>2141.945557</v>
      </c>
      <c r="G713" s="45">
        <v>2141.945557</v>
      </c>
      <c r="H713" s="48">
        <v>1393.22</v>
      </c>
      <c r="I713" s="42">
        <v>10.5</v>
      </c>
      <c r="J713" s="16">
        <f t="shared" si="270"/>
        <v>0.105</v>
      </c>
      <c r="K713" s="16">
        <f t="shared" si="253"/>
        <v>3.6547482067089285E-2</v>
      </c>
      <c r="L713" s="51">
        <f>VLOOKUP(A713,LIBOR!$A$3:B2808,2,1)</f>
        <v>5.2862499999999999</v>
      </c>
      <c r="M713">
        <v>50450.66</v>
      </c>
      <c r="N713" s="2">
        <v>48325.65</v>
      </c>
      <c r="O713" s="16">
        <f t="shared" si="249"/>
        <v>4.0149147327467484E-5</v>
      </c>
      <c r="P713" s="16">
        <f t="shared" si="264"/>
        <v>6.8452517932910711E-2</v>
      </c>
      <c r="Q713" s="2">
        <f t="shared" si="250"/>
        <v>10.9</v>
      </c>
      <c r="R713" s="2">
        <f t="shared" si="251"/>
        <v>11.026499999999999</v>
      </c>
      <c r="S713" s="16">
        <f t="shared" si="265"/>
        <v>-1</v>
      </c>
      <c r="T713" s="16">
        <f t="shared" si="266"/>
        <v>0</v>
      </c>
      <c r="U713" s="16">
        <f>VLOOKUP(P713,Table!$D$6:$G$15,MATCH(VALUE(T713)&amp;"E",Table!$D$5:$G$5,0),1)*IF(Y713=1,0,1)</f>
        <v>0.97499999999999998</v>
      </c>
      <c r="V713" s="16">
        <f t="shared" si="267"/>
        <v>2.5000000000000022E-2</v>
      </c>
      <c r="W713" s="16">
        <f t="shared" si="256"/>
        <v>102975.64761177404</v>
      </c>
      <c r="X713" s="16">
        <f t="shared" si="268"/>
        <v>3.0684586981983841E-3</v>
      </c>
      <c r="Y713" s="16">
        <f t="shared" si="257"/>
        <v>0</v>
      </c>
      <c r="Z713" s="16">
        <f t="shared" si="269"/>
        <v>0</v>
      </c>
      <c r="AA713" s="16">
        <f t="shared" si="254"/>
        <v>0</v>
      </c>
      <c r="AB713" s="2">
        <f t="shared" si="258"/>
        <v>111112.61508977375</v>
      </c>
      <c r="AE713" s="16" t="str">
        <f t="shared" si="255"/>
        <v/>
      </c>
      <c r="AG713" s="16">
        <f t="shared" si="261"/>
        <v>59.775447301470216</v>
      </c>
      <c r="AH713" s="24">
        <f t="shared" si="259"/>
        <v>62.091593305092573</v>
      </c>
      <c r="AL713" s="2">
        <f t="shared" si="262"/>
        <v>62.091593305092573</v>
      </c>
      <c r="AM713" s="27">
        <f t="shared" si="263"/>
        <v>0</v>
      </c>
      <c r="AN713" s="35">
        <v>0</v>
      </c>
      <c r="AP713" s="2" t="str">
        <f t="shared" si="260"/>
        <v/>
      </c>
    </row>
    <row r="714" spans="1:42" x14ac:dyDescent="0.25">
      <c r="A714" s="49">
        <v>39036</v>
      </c>
      <c r="B714" s="47">
        <v>1396.57</v>
      </c>
      <c r="C714" s="27">
        <f t="shared" si="271"/>
        <v>2.4045018015819153E-3</v>
      </c>
      <c r="D714" s="27">
        <f t="shared" si="248"/>
        <v>7.8416240767777978E-3</v>
      </c>
      <c r="E714" s="5">
        <f t="shared" si="252"/>
        <v>0</v>
      </c>
      <c r="F714" s="44">
        <v>2147.6030270000001</v>
      </c>
      <c r="G714" s="45">
        <v>2147.6030270000001</v>
      </c>
      <c r="H714" s="48">
        <v>1396.57</v>
      </c>
      <c r="I714" s="42">
        <v>10.31</v>
      </c>
      <c r="J714" s="16">
        <f t="shared" si="270"/>
        <v>0.10310000000000001</v>
      </c>
      <c r="K714" s="16">
        <f t="shared" si="253"/>
        <v>3.1701619590670013E-2</v>
      </c>
      <c r="L714" s="51">
        <f>VLOOKUP(A714,LIBOR!$A$3:B2809,2,1)</f>
        <v>5.3150000000000004</v>
      </c>
      <c r="M714">
        <v>50027.18</v>
      </c>
      <c r="N714" s="2">
        <v>47913.32</v>
      </c>
      <c r="O714" s="16">
        <f t="shared" si="249"/>
        <v>5.767757551468399E-6</v>
      </c>
      <c r="P714" s="16">
        <f t="shared" si="264"/>
        <v>7.1398380409329998E-2</v>
      </c>
      <c r="Q714" s="2">
        <f t="shared" si="250"/>
        <v>10.782</v>
      </c>
      <c r="R714" s="2">
        <f t="shared" si="251"/>
        <v>10.964999999999998</v>
      </c>
      <c r="S714" s="16">
        <f t="shared" si="265"/>
        <v>-1</v>
      </c>
      <c r="T714" s="16">
        <f t="shared" si="266"/>
        <v>0</v>
      </c>
      <c r="U714" s="16">
        <f>VLOOKUP(P714,Table!$D$6:$G$15,MATCH(VALUE(T714)&amp;"E",Table!$D$5:$G$5,0),1)*IF(Y714=1,0,1)</f>
        <v>0.97499999999999998</v>
      </c>
      <c r="V714" s="16">
        <f t="shared" si="267"/>
        <v>2.5000000000000022E-2</v>
      </c>
      <c r="W714" s="16">
        <f t="shared" si="256"/>
        <v>103195.09707948579</v>
      </c>
      <c r="X714" s="16">
        <f t="shared" si="268"/>
        <v>6.4889053533312424E-3</v>
      </c>
      <c r="Y714" s="16">
        <f t="shared" si="257"/>
        <v>0</v>
      </c>
      <c r="Z714" s="16">
        <f t="shared" si="269"/>
        <v>0</v>
      </c>
      <c r="AA714" s="16">
        <f t="shared" si="254"/>
        <v>0</v>
      </c>
      <c r="AB714" s="2">
        <f t="shared" si="258"/>
        <v>111375.44040101553</v>
      </c>
      <c r="AE714" s="16" t="str">
        <f t="shared" si="255"/>
        <v/>
      </c>
      <c r="AG714" s="16">
        <f t="shared" si="261"/>
        <v>59.916839892481882</v>
      </c>
      <c r="AH714" s="24">
        <f t="shared" si="259"/>
        <v>62.236844592855128</v>
      </c>
      <c r="AL714" s="2">
        <f t="shared" si="262"/>
        <v>62.236844592855128</v>
      </c>
      <c r="AM714" s="27">
        <f t="shared" si="263"/>
        <v>0</v>
      </c>
      <c r="AN714" s="35">
        <v>0</v>
      </c>
      <c r="AP714" s="2" t="str">
        <f t="shared" si="260"/>
        <v/>
      </c>
    </row>
    <row r="715" spans="1:42" x14ac:dyDescent="0.25">
      <c r="A715" s="49">
        <v>39037</v>
      </c>
      <c r="B715" s="47">
        <v>1399.76</v>
      </c>
      <c r="C715" s="27">
        <f t="shared" si="271"/>
        <v>2.2841676392877375E-3</v>
      </c>
      <c r="D715" s="27">
        <f t="shared" ref="D715:D778" si="272">SUM(C711:C715)</f>
        <v>1.5458759415167833E-2</v>
      </c>
      <c r="E715" s="5">
        <f t="shared" si="252"/>
        <v>0</v>
      </c>
      <c r="F715" s="44">
        <v>2152.569336</v>
      </c>
      <c r="G715" s="45">
        <v>2152.569336</v>
      </c>
      <c r="H715" s="48">
        <v>1399.76</v>
      </c>
      <c r="I715" s="42">
        <v>10.16</v>
      </c>
      <c r="J715" s="16">
        <f t="shared" si="270"/>
        <v>0.1016</v>
      </c>
      <c r="K715" s="16">
        <f t="shared" si="253"/>
        <v>3.0246688431394816E-2</v>
      </c>
      <c r="L715" s="51">
        <f>VLOOKUP(A715,LIBOR!$A$3:B2810,2,1)</f>
        <v>5.2831299999999999</v>
      </c>
      <c r="M715">
        <v>49858.77</v>
      </c>
      <c r="N715" s="2">
        <v>47745.39</v>
      </c>
      <c r="O715" s="16">
        <f t="shared" si="249"/>
        <v>5.20552923964852E-6</v>
      </c>
      <c r="P715" s="16">
        <f t="shared" si="264"/>
        <v>7.1353311568605179E-2</v>
      </c>
      <c r="Q715" s="2">
        <f t="shared" si="250"/>
        <v>10.693999999999999</v>
      </c>
      <c r="R715" s="2">
        <f t="shared" si="251"/>
        <v>10.913499999999999</v>
      </c>
      <c r="S715" s="16">
        <f t="shared" si="265"/>
        <v>-1</v>
      </c>
      <c r="T715" s="16">
        <f t="shared" si="266"/>
        <v>0</v>
      </c>
      <c r="U715" s="16">
        <f>VLOOKUP(P715,Table!$D$6:$G$15,MATCH(VALUE(T715)&amp;"E",Table!$D$5:$G$5,0),1)*IF(Y715=1,0,1)</f>
        <v>0.97499999999999998</v>
      </c>
      <c r="V715" s="16">
        <f t="shared" si="267"/>
        <v>2.5000000000000022E-2</v>
      </c>
      <c r="W715" s="16">
        <f t="shared" si="256"/>
        <v>103415.87697096977</v>
      </c>
      <c r="X715" s="16">
        <f t="shared" si="268"/>
        <v>7.0463600681291982E-3</v>
      </c>
      <c r="Y715" s="16">
        <f t="shared" si="257"/>
        <v>0</v>
      </c>
      <c r="Z715" s="16">
        <f t="shared" si="269"/>
        <v>0</v>
      </c>
      <c r="AA715" s="16">
        <f t="shared" si="254"/>
        <v>0</v>
      </c>
      <c r="AB715" s="2">
        <f t="shared" si="258"/>
        <v>111617.18277768212</v>
      </c>
      <c r="AE715" s="16" t="str">
        <f t="shared" si="255"/>
        <v/>
      </c>
      <c r="AG715" s="16">
        <f t="shared" si="261"/>
        <v>60.046890460415057</v>
      </c>
      <c r="AH715" s="24">
        <f t="shared" si="259"/>
        <v>62.370307393282971</v>
      </c>
      <c r="AL715" s="2">
        <f t="shared" si="262"/>
        <v>62.370307393282971</v>
      </c>
      <c r="AM715" s="27">
        <f t="shared" si="263"/>
        <v>0</v>
      </c>
      <c r="AN715" s="35">
        <v>0</v>
      </c>
      <c r="AP715" s="2" t="str">
        <f t="shared" si="260"/>
        <v/>
      </c>
    </row>
    <row r="716" spans="1:42" x14ac:dyDescent="0.25">
      <c r="A716" s="49">
        <v>39038</v>
      </c>
      <c r="B716" s="47">
        <v>1401.2</v>
      </c>
      <c r="C716" s="27">
        <f t="shared" si="271"/>
        <v>1.0287477853345717E-3</v>
      </c>
      <c r="D716" s="27">
        <f t="shared" si="272"/>
        <v>1.4622931953645502E-2</v>
      </c>
      <c r="E716" s="5">
        <f t="shared" si="252"/>
        <v>0</v>
      </c>
      <c r="F716" s="44">
        <v>2154.7954100000002</v>
      </c>
      <c r="G716" s="45">
        <v>2154.7954100000002</v>
      </c>
      <c r="H716" s="48">
        <v>1401.2</v>
      </c>
      <c r="I716" s="42">
        <v>10.050000000000001</v>
      </c>
      <c r="J716" s="16">
        <f t="shared" si="270"/>
        <v>0.10050000000000001</v>
      </c>
      <c r="K716" s="16">
        <f t="shared" si="253"/>
        <v>2.9810787063734176E-2</v>
      </c>
      <c r="L716" s="51">
        <f>VLOOKUP(A716,LIBOR!$A$3:B2811,2,1)</f>
        <v>5.2762500000000001</v>
      </c>
      <c r="M716">
        <v>50229.79</v>
      </c>
      <c r="N716" s="2">
        <v>48094.07</v>
      </c>
      <c r="O716" s="16">
        <f t="shared" si="249"/>
        <v>1.0572342851601601E-6</v>
      </c>
      <c r="P716" s="16">
        <f t="shared" si="264"/>
        <v>7.068921293626583E-2</v>
      </c>
      <c r="Q716" s="2">
        <f t="shared" si="250"/>
        <v>10.524000000000001</v>
      </c>
      <c r="R716" s="2">
        <f t="shared" si="251"/>
        <v>10.8765</v>
      </c>
      <c r="S716" s="16">
        <f t="shared" si="265"/>
        <v>-1</v>
      </c>
      <c r="T716" s="16">
        <f t="shared" si="266"/>
        <v>0</v>
      </c>
      <c r="U716" s="16">
        <f>VLOOKUP(P716,Table!$D$6:$G$15,MATCH(VALUE(T716)&amp;"E",Table!$D$5:$G$5,0),1)*IF(Y716=1,0,1)</f>
        <v>0.97499999999999998</v>
      </c>
      <c r="V716" s="16">
        <f t="shared" si="267"/>
        <v>2.5000000000000022E-2</v>
      </c>
      <c r="W716" s="16">
        <f t="shared" si="256"/>
        <v>103538.48700957288</v>
      </c>
      <c r="X716" s="16">
        <f t="shared" si="268"/>
        <v>1.4410223618747997E-2</v>
      </c>
      <c r="Y716" s="16">
        <f t="shared" si="257"/>
        <v>0</v>
      </c>
      <c r="Z716" s="16">
        <f t="shared" si="269"/>
        <v>0</v>
      </c>
      <c r="AA716" s="16">
        <f t="shared" si="254"/>
        <v>0</v>
      </c>
      <c r="AB716" s="2">
        <f t="shared" si="258"/>
        <v>111750.49043817165</v>
      </c>
      <c r="AE716" s="16" t="str">
        <f t="shared" si="255"/>
        <v/>
      </c>
      <c r="AG716" s="16">
        <f t="shared" si="261"/>
        <v>60.118606214994649</v>
      </c>
      <c r="AH716" s="24">
        <f t="shared" si="259"/>
        <v>62.443172796980406</v>
      </c>
      <c r="AL716" s="2">
        <f t="shared" si="262"/>
        <v>62.443172796980406</v>
      </c>
      <c r="AM716" s="27">
        <f t="shared" si="263"/>
        <v>0</v>
      </c>
      <c r="AN716" s="35">
        <v>0</v>
      </c>
      <c r="AP716" s="2" t="str">
        <f t="shared" si="260"/>
        <v/>
      </c>
    </row>
    <row r="717" spans="1:42" x14ac:dyDescent="0.25">
      <c r="A717" s="49">
        <v>39041</v>
      </c>
      <c r="B717" s="47">
        <v>1400.5</v>
      </c>
      <c r="C717" s="27">
        <f t="shared" si="271"/>
        <v>-4.9957179560378151E-4</v>
      </c>
      <c r="D717" s="27">
        <f t="shared" si="272"/>
        <v>1.157429795223397E-2</v>
      </c>
      <c r="E717" s="5">
        <f t="shared" si="252"/>
        <v>0</v>
      </c>
      <c r="F717" s="44">
        <v>2153.76001</v>
      </c>
      <c r="G717" s="45">
        <v>2153.76001</v>
      </c>
      <c r="H717" s="48">
        <v>1400.5</v>
      </c>
      <c r="I717" s="42">
        <v>9.9700000000000006</v>
      </c>
      <c r="J717" s="16">
        <f t="shared" si="270"/>
        <v>9.9700000000000011E-2</v>
      </c>
      <c r="K717" s="16">
        <f t="shared" si="253"/>
        <v>2.9058329840395775E-2</v>
      </c>
      <c r="L717" s="51">
        <f>VLOOKUP(A717,LIBOR!$A$3:B2812,2,1)</f>
        <v>5.28125</v>
      </c>
      <c r="M717">
        <v>49374.41</v>
      </c>
      <c r="N717" s="2">
        <v>47255.07</v>
      </c>
      <c r="O717" s="16">
        <f t="shared" si="249"/>
        <v>2.4969671520604978E-7</v>
      </c>
      <c r="P717" s="16">
        <f t="shared" si="264"/>
        <v>7.0641670159604236E-2</v>
      </c>
      <c r="Q717" s="2">
        <f t="shared" si="250"/>
        <v>10.375999999999999</v>
      </c>
      <c r="R717" s="2">
        <f t="shared" si="251"/>
        <v>10.847499999999998</v>
      </c>
      <c r="S717" s="16">
        <f t="shared" si="265"/>
        <v>-1</v>
      </c>
      <c r="T717" s="16">
        <f t="shared" si="266"/>
        <v>0</v>
      </c>
      <c r="U717" s="16">
        <f>VLOOKUP(P717,Table!$D$6:$G$15,MATCH(VALUE(T717)&amp;"E",Table!$D$5:$G$5,0),1)*IF(Y717=1,0,1)</f>
        <v>0.97499999999999998</v>
      </c>
      <c r="V717" s="16">
        <f t="shared" si="267"/>
        <v>2.5000000000000022E-2</v>
      </c>
      <c r="W717" s="16">
        <f t="shared" si="256"/>
        <v>103442.89955832686</v>
      </c>
      <c r="X717" s="16">
        <f t="shared" si="268"/>
        <v>1.3568441445458657E-2</v>
      </c>
      <c r="Y717" s="16">
        <f t="shared" si="257"/>
        <v>0</v>
      </c>
      <c r="Z717" s="16">
        <f t="shared" si="269"/>
        <v>0</v>
      </c>
      <c r="AA717" s="16">
        <f t="shared" si="254"/>
        <v>0</v>
      </c>
      <c r="AB717" s="2">
        <f t="shared" si="258"/>
        <v>111650.55976040523</v>
      </c>
      <c r="AE717" s="16" t="str">
        <f t="shared" si="255"/>
        <v/>
      </c>
      <c r="AG717" s="16">
        <f t="shared" si="261"/>
        <v>60.064846334014433</v>
      </c>
      <c r="AH717" s="24">
        <f t="shared" si="259"/>
        <v>62.382463005054205</v>
      </c>
      <c r="AL717" s="2">
        <f t="shared" si="262"/>
        <v>62.443172796980406</v>
      </c>
      <c r="AM717" s="27">
        <f t="shared" si="263"/>
        <v>-9.7224066630285932E-4</v>
      </c>
      <c r="AN717" s="35">
        <v>0</v>
      </c>
      <c r="AP717" s="2" t="str">
        <f t="shared" si="260"/>
        <v/>
      </c>
    </row>
    <row r="718" spans="1:42" x14ac:dyDescent="0.25">
      <c r="A718" s="49">
        <v>39042</v>
      </c>
      <c r="B718" s="47">
        <v>1402.81</v>
      </c>
      <c r="C718" s="27">
        <f t="shared" si="271"/>
        <v>1.6494109246696365E-3</v>
      </c>
      <c r="D718" s="27">
        <f t="shared" si="272"/>
        <v>6.8672563552700794E-3</v>
      </c>
      <c r="E718" s="5">
        <f t="shared" si="252"/>
        <v>0</v>
      </c>
      <c r="F718" s="44">
        <v>2157.4235840000001</v>
      </c>
      <c r="G718" s="45">
        <v>2157.4235840000001</v>
      </c>
      <c r="H718" s="48">
        <v>1402.81</v>
      </c>
      <c r="I718" s="42">
        <v>9.9</v>
      </c>
      <c r="J718" s="16">
        <f t="shared" si="270"/>
        <v>9.9000000000000005E-2</v>
      </c>
      <c r="K718" s="16">
        <f t="shared" si="253"/>
        <v>2.8396529246475746E-2</v>
      </c>
      <c r="L718" s="51">
        <f>VLOOKUP(A718,LIBOR!$A$3:B2813,2,1)</f>
        <v>5.2806300000000004</v>
      </c>
      <c r="M718">
        <v>49715.08</v>
      </c>
      <c r="N718" s="2">
        <v>47574.59</v>
      </c>
      <c r="O718" s="16">
        <f t="shared" si="249"/>
        <v>2.7160758574583093E-6</v>
      </c>
      <c r="P718" s="16">
        <f t="shared" si="264"/>
        <v>7.0603470753524258E-2</v>
      </c>
      <c r="Q718" s="2">
        <f t="shared" si="250"/>
        <v>10.198</v>
      </c>
      <c r="R718" s="2">
        <f t="shared" si="251"/>
        <v>10.791999999999998</v>
      </c>
      <c r="S718" s="16">
        <f t="shared" si="265"/>
        <v>-1</v>
      </c>
      <c r="T718" s="16">
        <f t="shared" si="266"/>
        <v>0</v>
      </c>
      <c r="U718" s="16">
        <f>VLOOKUP(P718,Table!$D$6:$G$15,MATCH(VALUE(T718)&amp;"E",Table!$D$5:$G$5,0),1)*IF(Y718=1,0,1)</f>
        <v>0.97499999999999998</v>
      </c>
      <c r="V718" s="16">
        <f t="shared" si="267"/>
        <v>2.5000000000000022E-2</v>
      </c>
      <c r="W718" s="16">
        <f t="shared" si="256"/>
        <v>103626.73990495923</v>
      </c>
      <c r="X718" s="16">
        <f t="shared" si="268"/>
        <v>1.0226114725272017E-2</v>
      </c>
      <c r="Y718" s="16">
        <f t="shared" si="257"/>
        <v>0</v>
      </c>
      <c r="Z718" s="16">
        <f t="shared" si="269"/>
        <v>0</v>
      </c>
      <c r="AA718" s="16">
        <f t="shared" si="254"/>
        <v>0</v>
      </c>
      <c r="AB718" s="2">
        <f t="shared" si="258"/>
        <v>111854.98981138442</v>
      </c>
      <c r="AE718" s="16" t="str">
        <f t="shared" si="255"/>
        <v/>
      </c>
      <c r="AG718" s="16">
        <f t="shared" si="261"/>
        <v>60.17482392503117</v>
      </c>
      <c r="AH718" s="24">
        <f t="shared" si="259"/>
        <v>62.495057482082579</v>
      </c>
      <c r="AL718" s="2">
        <f t="shared" si="262"/>
        <v>62.495057482082579</v>
      </c>
      <c r="AM718" s="27">
        <f t="shared" si="263"/>
        <v>0</v>
      </c>
      <c r="AN718" s="35">
        <v>0</v>
      </c>
      <c r="AP718" s="2" t="str">
        <f t="shared" si="260"/>
        <v/>
      </c>
    </row>
    <row r="719" spans="1:42" x14ac:dyDescent="0.25">
      <c r="A719" s="49">
        <v>39043</v>
      </c>
      <c r="B719" s="47">
        <v>1406.09</v>
      </c>
      <c r="C719" s="27">
        <f t="shared" si="271"/>
        <v>2.3381641134578857E-3</v>
      </c>
      <c r="D719" s="27">
        <f t="shared" si="272"/>
        <v>6.8009186671460498E-3</v>
      </c>
      <c r="E719" s="5">
        <f t="shared" si="252"/>
        <v>0</v>
      </c>
      <c r="F719" s="44">
        <v>2162.6496579999998</v>
      </c>
      <c r="G719" s="45">
        <v>2162.6496579999998</v>
      </c>
      <c r="H719" s="48">
        <v>1406.09</v>
      </c>
      <c r="I719" s="42">
        <v>10.14</v>
      </c>
      <c r="J719" s="16">
        <f t="shared" si="270"/>
        <v>0.1014</v>
      </c>
      <c r="K719" s="16">
        <f t="shared" si="253"/>
        <v>3.0692901426749075E-2</v>
      </c>
      <c r="L719" s="51">
        <f>VLOOKUP(A719,LIBOR!$A$3:B2814,2,1)</f>
        <v>5.29</v>
      </c>
      <c r="M719">
        <v>50189.19</v>
      </c>
      <c r="N719" s="2">
        <v>48021.71</v>
      </c>
      <c r="O719" s="16">
        <f t="shared" si="249"/>
        <v>5.4542559909659736E-6</v>
      </c>
      <c r="P719" s="16">
        <f t="shared" si="264"/>
        <v>7.0707098573250929E-2</v>
      </c>
      <c r="Q719" s="2">
        <f t="shared" si="250"/>
        <v>10.077999999999999</v>
      </c>
      <c r="R719" s="2">
        <f t="shared" si="251"/>
        <v>10.748000000000001</v>
      </c>
      <c r="S719" s="16">
        <f t="shared" si="265"/>
        <v>-1</v>
      </c>
      <c r="T719" s="16">
        <f t="shared" si="266"/>
        <v>0</v>
      </c>
      <c r="U719" s="16">
        <f>VLOOKUP(P719,Table!$D$6:$G$15,MATCH(VALUE(T719)&amp;"E",Table!$D$5:$G$5,0),1)*IF(Y719=1,0,1)</f>
        <v>0.97499999999999998</v>
      </c>
      <c r="V719" s="16">
        <f t="shared" si="267"/>
        <v>2.5000000000000022E-2</v>
      </c>
      <c r="W719" s="16">
        <f t="shared" si="256"/>
        <v>103887.32668637077</v>
      </c>
      <c r="X719" s="16">
        <f t="shared" si="268"/>
        <v>6.3227793005959931E-3</v>
      </c>
      <c r="Y719" s="16">
        <f t="shared" si="257"/>
        <v>0</v>
      </c>
      <c r="Z719" s="16">
        <f t="shared" si="269"/>
        <v>0</v>
      </c>
      <c r="AA719" s="16">
        <f t="shared" si="254"/>
        <v>0</v>
      </c>
      <c r="AB719" s="2">
        <f t="shared" si="258"/>
        <v>112145.83766621535</v>
      </c>
      <c r="AE719" s="16" t="str">
        <f t="shared" si="255"/>
        <v/>
      </c>
      <c r="AG719" s="16">
        <f t="shared" si="261"/>
        <v>60.331291852684075</v>
      </c>
      <c r="AH719" s="24">
        <f t="shared" si="259"/>
        <v>62.655927719935434</v>
      </c>
      <c r="AL719" s="2">
        <f t="shared" si="262"/>
        <v>62.655927719935434</v>
      </c>
      <c r="AM719" s="27">
        <f t="shared" si="263"/>
        <v>0</v>
      </c>
      <c r="AN719" s="35">
        <v>0</v>
      </c>
      <c r="AP719" s="2" t="str">
        <f t="shared" si="260"/>
        <v/>
      </c>
    </row>
    <row r="720" spans="1:42" x14ac:dyDescent="0.25">
      <c r="A720" s="49">
        <v>39045</v>
      </c>
      <c r="B720" s="47">
        <v>1400.95</v>
      </c>
      <c r="C720" s="27">
        <f t="shared" si="271"/>
        <v>-3.6555270288529673E-3</v>
      </c>
      <c r="D720" s="27">
        <f t="shared" si="272"/>
        <v>8.6122399900534496E-4</v>
      </c>
      <c r="E720" s="5">
        <f t="shared" si="252"/>
        <v>0</v>
      </c>
      <c r="F720" s="44">
        <v>2154.9628910000001</v>
      </c>
      <c r="G720" s="45">
        <v>2154.9628910000001</v>
      </c>
      <c r="H720" s="48">
        <v>1400.95</v>
      </c>
      <c r="I720" s="42">
        <v>10.73</v>
      </c>
      <c r="J720" s="16">
        <f t="shared" si="270"/>
        <v>0.10730000000000001</v>
      </c>
      <c r="K720" s="16">
        <f t="shared" si="253"/>
        <v>3.9248089917097453E-2</v>
      </c>
      <c r="L720" s="51">
        <f>VLOOKUP(A720,LIBOR!$A$3:B2815,2,1)</f>
        <v>5.28688</v>
      </c>
      <c r="M720">
        <v>50785.17</v>
      </c>
      <c r="N720" s="2">
        <v>48578.69</v>
      </c>
      <c r="O720" s="16">
        <f t="shared" si="249"/>
        <v>1.3411890451617358E-5</v>
      </c>
      <c r="P720" s="16">
        <f t="shared" si="264"/>
        <v>6.8051910082902553E-2</v>
      </c>
      <c r="Q720" s="2">
        <f t="shared" si="250"/>
        <v>10.044</v>
      </c>
      <c r="R720" s="2">
        <f t="shared" si="251"/>
        <v>10.722000000000003</v>
      </c>
      <c r="S720" s="16">
        <f t="shared" si="265"/>
        <v>-1</v>
      </c>
      <c r="T720" s="16">
        <f t="shared" si="266"/>
        <v>-1</v>
      </c>
      <c r="U720" s="16">
        <f>VLOOKUP(P720,Table!$D$6:$G$15,MATCH(VALUE(T720)&amp;"E",Table!$D$5:$G$5,0),1)*IF(Y720=1,0,1)</f>
        <v>0.97499999999999998</v>
      </c>
      <c r="V720" s="16">
        <f t="shared" si="267"/>
        <v>2.5000000000000022E-2</v>
      </c>
      <c r="W720" s="16">
        <f t="shared" si="256"/>
        <v>103547.18126857511</v>
      </c>
      <c r="X720" s="16">
        <f t="shared" si="268"/>
        <v>6.7079699179100061E-3</v>
      </c>
      <c r="Y720" s="16">
        <f t="shared" si="257"/>
        <v>0</v>
      </c>
      <c r="Z720" s="16">
        <f t="shared" si="269"/>
        <v>0</v>
      </c>
      <c r="AA720" s="16">
        <f t="shared" si="254"/>
        <v>0</v>
      </c>
      <c r="AB720" s="2">
        <f t="shared" si="258"/>
        <v>111790.49198034946</v>
      </c>
      <c r="AE720" s="16" t="str">
        <f t="shared" si="255"/>
        <v/>
      </c>
      <c r="AG720" s="16">
        <f t="shared" si="261"/>
        <v>60.140125914395973</v>
      </c>
      <c r="AH720" s="24">
        <f t="shared" si="259"/>
        <v>62.454144767864015</v>
      </c>
      <c r="AL720" s="2">
        <f t="shared" si="262"/>
        <v>62.655927719935434</v>
      </c>
      <c r="AM720" s="27">
        <f t="shared" si="263"/>
        <v>-3.2204926080316998E-3</v>
      </c>
      <c r="AN720" s="35">
        <v>0</v>
      </c>
      <c r="AP720" s="2" t="str">
        <f t="shared" si="260"/>
        <v/>
      </c>
    </row>
    <row r="721" spans="1:42" x14ac:dyDescent="0.25">
      <c r="A721" s="49">
        <v>39048</v>
      </c>
      <c r="B721" s="47">
        <v>1381.96</v>
      </c>
      <c r="C721" s="27">
        <f t="shared" si="271"/>
        <v>-1.3555087619115613E-2</v>
      </c>
      <c r="D721" s="27">
        <f t="shared" si="272"/>
        <v>-1.372261140544484E-2</v>
      </c>
      <c r="E721" s="5">
        <f t="shared" si="252"/>
        <v>0</v>
      </c>
      <c r="F721" s="44">
        <v>2125.6704100000002</v>
      </c>
      <c r="G721" s="45">
        <v>2125.6704100000002</v>
      </c>
      <c r="H721" s="48">
        <v>1381.96</v>
      </c>
      <c r="I721" s="42">
        <v>12.3</v>
      </c>
      <c r="J721" s="16">
        <f t="shared" si="270"/>
        <v>0.12300000000000001</v>
      </c>
      <c r="K721" s="16">
        <f t="shared" si="253"/>
        <v>5.3834207252088068E-2</v>
      </c>
      <c r="L721" s="51">
        <f>VLOOKUP(A721,LIBOR!$A$3:B2816,2,1)</f>
        <v>5.2874999999999996</v>
      </c>
      <c r="M721">
        <v>53723.79</v>
      </c>
      <c r="N721" s="2">
        <v>51369.51</v>
      </c>
      <c r="O721" s="16">
        <f t="shared" si="249"/>
        <v>1.8626235088156051E-4</v>
      </c>
      <c r="P721" s="16">
        <f t="shared" si="264"/>
        <v>6.9165792747911944E-2</v>
      </c>
      <c r="Q721" s="2">
        <f t="shared" si="250"/>
        <v>10.158000000000001</v>
      </c>
      <c r="R721" s="2">
        <f t="shared" si="251"/>
        <v>10.730500000000003</v>
      </c>
      <c r="S721" s="16">
        <f t="shared" si="265"/>
        <v>-1</v>
      </c>
      <c r="T721" s="16">
        <f t="shared" si="266"/>
        <v>-1</v>
      </c>
      <c r="U721" s="16">
        <f>VLOOKUP(P721,Table!$D$6:$G$15,MATCH(VALUE(T721)&amp;"E",Table!$D$5:$G$5,0),1)*IF(Y721=1,0,1)</f>
        <v>0.97499999999999998</v>
      </c>
      <c r="V721" s="16">
        <f t="shared" si="267"/>
        <v>2.5000000000000022E-2</v>
      </c>
      <c r="W721" s="16">
        <f t="shared" si="256"/>
        <v>102327.39819906485</v>
      </c>
      <c r="X721" s="16">
        <f t="shared" si="268"/>
        <v>1.2696725246763574E-3</v>
      </c>
      <c r="Y721" s="16">
        <f t="shared" si="257"/>
        <v>0</v>
      </c>
      <c r="Z721" s="16">
        <f t="shared" si="269"/>
        <v>0</v>
      </c>
      <c r="AA721" s="16">
        <f t="shared" si="254"/>
        <v>0</v>
      </c>
      <c r="AB721" s="2">
        <f t="shared" si="258"/>
        <v>110470.62487095981</v>
      </c>
      <c r="AE721" s="16" t="str">
        <f t="shared" si="255"/>
        <v/>
      </c>
      <c r="AG721" s="16">
        <f t="shared" si="261"/>
        <v>59.430074703932419</v>
      </c>
      <c r="AH721" s="24">
        <f t="shared" si="259"/>
        <v>61.711953976161567</v>
      </c>
      <c r="AL721" s="2">
        <f t="shared" si="262"/>
        <v>62.655927719935434</v>
      </c>
      <c r="AM721" s="27">
        <f t="shared" si="263"/>
        <v>-1.5065992606371092E-2</v>
      </c>
      <c r="AN721" s="35">
        <v>0</v>
      </c>
      <c r="AP721" s="2" t="str">
        <f t="shared" si="260"/>
        <v/>
      </c>
    </row>
    <row r="722" spans="1:42" x14ac:dyDescent="0.25">
      <c r="A722" s="49">
        <v>39049</v>
      </c>
      <c r="B722" s="47">
        <v>1386.72</v>
      </c>
      <c r="C722" s="27">
        <f t="shared" si="271"/>
        <v>3.4443833396045065E-3</v>
      </c>
      <c r="D722" s="27">
        <f t="shared" si="272"/>
        <v>-9.778656270236552E-3</v>
      </c>
      <c r="E722" s="5">
        <f t="shared" si="252"/>
        <v>0</v>
      </c>
      <c r="F722" s="44">
        <v>2133.5195309999999</v>
      </c>
      <c r="G722" s="45">
        <v>2133.5195309999999</v>
      </c>
      <c r="H722" s="48">
        <v>1386.72</v>
      </c>
      <c r="I722" s="42">
        <v>11.62</v>
      </c>
      <c r="J722" s="16">
        <f t="shared" si="270"/>
        <v>0.1162</v>
      </c>
      <c r="K722" s="16">
        <f t="shared" si="253"/>
        <v>3.3880400257956203E-2</v>
      </c>
      <c r="L722" s="51">
        <f>VLOOKUP(A722,LIBOR!$A$3:B2817,2,1)</f>
        <v>5.2912499999999998</v>
      </c>
      <c r="M722">
        <v>51837.99</v>
      </c>
      <c r="N722" s="2">
        <v>49559.31</v>
      </c>
      <c r="O722" s="16">
        <f t="shared" si="249"/>
        <v>1.1823041813080357E-5</v>
      </c>
      <c r="P722" s="16">
        <f t="shared" si="264"/>
        <v>8.2319599742043795E-2</v>
      </c>
      <c r="Q722" s="2">
        <f t="shared" si="250"/>
        <v>10.608000000000001</v>
      </c>
      <c r="R722" s="2">
        <f t="shared" si="251"/>
        <v>10.805500000000002</v>
      </c>
      <c r="S722" s="16">
        <f t="shared" si="265"/>
        <v>-1</v>
      </c>
      <c r="T722" s="16">
        <f t="shared" si="266"/>
        <v>-1</v>
      </c>
      <c r="U722" s="16">
        <f>VLOOKUP(P722,Table!$D$6:$G$15,MATCH(VALUE(T722)&amp;"E",Table!$D$5:$G$5,0),1)*IF(Y722=1,0,1)</f>
        <v>0.97499999999999998</v>
      </c>
      <c r="V722" s="16">
        <f t="shared" si="267"/>
        <v>2.5000000000000022E-2</v>
      </c>
      <c r="W722" s="16">
        <f t="shared" si="256"/>
        <v>102580.89424144845</v>
      </c>
      <c r="X722" s="16">
        <f t="shared" si="268"/>
        <v>-1.1696991577596294E-2</v>
      </c>
      <c r="Y722" s="16">
        <f t="shared" si="257"/>
        <v>0</v>
      </c>
      <c r="Z722" s="16">
        <f t="shared" si="269"/>
        <v>0</v>
      </c>
      <c r="AA722" s="16">
        <f t="shared" si="254"/>
        <v>0</v>
      </c>
      <c r="AB722" s="2">
        <f t="shared" si="258"/>
        <v>110771.40118447805</v>
      </c>
      <c r="AE722" s="16" t="str">
        <f t="shared" si="255"/>
        <v/>
      </c>
      <c r="AG722" s="16">
        <f t="shared" si="261"/>
        <v>59.591883861818893</v>
      </c>
      <c r="AH722" s="24">
        <f t="shared" si="259"/>
        <v>61.878365389540065</v>
      </c>
      <c r="AL722" s="2">
        <f t="shared" si="262"/>
        <v>62.655927719935434</v>
      </c>
      <c r="AM722" s="27">
        <f t="shared" si="263"/>
        <v>-1.2410036187972207E-2</v>
      </c>
      <c r="AN722" s="35">
        <v>0</v>
      </c>
      <c r="AP722" s="2" t="str">
        <f t="shared" si="260"/>
        <v/>
      </c>
    </row>
    <row r="723" spans="1:42" x14ac:dyDescent="0.25">
      <c r="A723" s="49">
        <v>39050</v>
      </c>
      <c r="B723" s="47">
        <v>1399.48</v>
      </c>
      <c r="C723" s="27">
        <f t="shared" si="271"/>
        <v>9.2015691704165903E-3</v>
      </c>
      <c r="D723" s="27">
        <f t="shared" si="272"/>
        <v>-2.2264980244895982E-3</v>
      </c>
      <c r="E723" s="5">
        <f t="shared" si="252"/>
        <v>0</v>
      </c>
      <c r="F723" s="44">
        <v>2154.086182</v>
      </c>
      <c r="G723" s="45">
        <v>2154.086182</v>
      </c>
      <c r="H723" s="48">
        <v>1399.48</v>
      </c>
      <c r="I723" s="42">
        <v>10.83</v>
      </c>
      <c r="J723" s="16">
        <f t="shared" si="270"/>
        <v>0.10830000000000001</v>
      </c>
      <c r="K723" s="16">
        <f t="shared" si="253"/>
        <v>2.6867860032311772E-2</v>
      </c>
      <c r="L723" s="51">
        <f>VLOOKUP(A723,LIBOR!$A$3:B2818,2,1)</f>
        <v>5.29</v>
      </c>
      <c r="M723">
        <v>49831.97</v>
      </c>
      <c r="N723" s="2">
        <v>47634.68</v>
      </c>
      <c r="O723" s="16">
        <f t="shared" si="249"/>
        <v>8.3896305590921245E-5</v>
      </c>
      <c r="P723" s="16">
        <f t="shared" si="264"/>
        <v>8.1432139967688236E-2</v>
      </c>
      <c r="Q723" s="2">
        <f t="shared" si="250"/>
        <v>10.937999999999999</v>
      </c>
      <c r="R723" s="2">
        <f t="shared" si="251"/>
        <v>10.826499999999999</v>
      </c>
      <c r="S723" s="16">
        <f t="shared" si="265"/>
        <v>1</v>
      </c>
      <c r="T723" s="16">
        <f t="shared" si="266"/>
        <v>0</v>
      </c>
      <c r="U723" s="16">
        <f>VLOOKUP(P723,Table!$D$6:$G$15,MATCH(VALUE(T723)&amp;"E",Table!$D$5:$G$5,0),1)*IF(Y723=1,0,1)</f>
        <v>0.97499999999999998</v>
      </c>
      <c r="V723" s="16">
        <f t="shared" si="267"/>
        <v>2.5000000000000022E-2</v>
      </c>
      <c r="W723" s="16">
        <f t="shared" si="256"/>
        <v>103401.60888015862</v>
      </c>
      <c r="X723" s="16">
        <f t="shared" si="268"/>
        <v>-8.3331511448242468E-3</v>
      </c>
      <c r="Y723" s="16">
        <f t="shared" si="257"/>
        <v>0</v>
      </c>
      <c r="Z723" s="16">
        <f t="shared" si="269"/>
        <v>0</v>
      </c>
      <c r="AA723" s="16">
        <f t="shared" si="254"/>
        <v>0</v>
      </c>
      <c r="AB723" s="2">
        <f t="shared" si="258"/>
        <v>111705.35198074924</v>
      </c>
      <c r="AE723" s="16" t="str">
        <f t="shared" si="255"/>
        <v/>
      </c>
      <c r="AG723" s="16">
        <f t="shared" si="261"/>
        <v>60.094323000341269</v>
      </c>
      <c r="AH723" s="24">
        <f t="shared" si="259"/>
        <v>62.398458508146724</v>
      </c>
      <c r="AL723" s="2">
        <f t="shared" si="262"/>
        <v>62.655927719935434</v>
      </c>
      <c r="AM723" s="27">
        <f t="shared" si="263"/>
        <v>-4.1092554393188374E-3</v>
      </c>
      <c r="AN723" s="35">
        <v>0</v>
      </c>
      <c r="AP723" s="2" t="str">
        <f t="shared" si="260"/>
        <v/>
      </c>
    </row>
    <row r="724" spans="1:42" x14ac:dyDescent="0.25">
      <c r="A724" s="49">
        <v>39051</v>
      </c>
      <c r="B724" s="47">
        <v>1400.63</v>
      </c>
      <c r="C724" s="27">
        <f t="shared" si="271"/>
        <v>8.2173378683525478E-4</v>
      </c>
      <c r="D724" s="27">
        <f t="shared" si="272"/>
        <v>-3.7429283511122291E-3</v>
      </c>
      <c r="E724" s="5">
        <f t="shared" si="252"/>
        <v>0</v>
      </c>
      <c r="F724" s="44">
        <v>2155.8852539999998</v>
      </c>
      <c r="G724" s="45">
        <v>2155.8852539999998</v>
      </c>
      <c r="H724" s="48">
        <v>1400.63</v>
      </c>
      <c r="I724" s="42">
        <v>10.91</v>
      </c>
      <c r="J724" s="16">
        <f t="shared" si="270"/>
        <v>0.1091</v>
      </c>
      <c r="K724" s="16">
        <f t="shared" si="253"/>
        <v>2.6838111923240357E-2</v>
      </c>
      <c r="L724" s="51">
        <f>VLOOKUP(A724,LIBOR!$A$3:B2819,2,1)</f>
        <v>5.33</v>
      </c>
      <c r="M724">
        <v>49514.99</v>
      </c>
      <c r="N724" s="2">
        <v>47325.15</v>
      </c>
      <c r="O724" s="16">
        <f t="shared" si="249"/>
        <v>6.7469196128104101E-7</v>
      </c>
      <c r="P724" s="16">
        <f t="shared" si="264"/>
        <v>8.2261888076759646E-2</v>
      </c>
      <c r="Q724" s="2">
        <f t="shared" si="250"/>
        <v>11.123999999999999</v>
      </c>
      <c r="R724" s="2">
        <f t="shared" si="251"/>
        <v>10.813000000000002</v>
      </c>
      <c r="S724" s="16">
        <f t="shared" si="265"/>
        <v>1</v>
      </c>
      <c r="T724" s="16">
        <f t="shared" si="266"/>
        <v>0</v>
      </c>
      <c r="U724" s="16">
        <f>VLOOKUP(P724,Table!$D$6:$G$15,MATCH(VALUE(T724)&amp;"E",Table!$D$5:$G$5,0),1)*IF(Y724=1,0,1)</f>
        <v>0.97499999999999998</v>
      </c>
      <c r="V724" s="16">
        <f t="shared" si="267"/>
        <v>2.5000000000000022E-2</v>
      </c>
      <c r="W724" s="16">
        <f t="shared" si="256"/>
        <v>103467.65567771015</v>
      </c>
      <c r="X724" s="16">
        <f t="shared" si="268"/>
        <v>-2.1725186472825175E-3</v>
      </c>
      <c r="Y724" s="16">
        <f t="shared" si="257"/>
        <v>0</v>
      </c>
      <c r="Z724" s="16">
        <f t="shared" si="269"/>
        <v>0</v>
      </c>
      <c r="AA724" s="16">
        <f t="shared" si="254"/>
        <v>0</v>
      </c>
      <c r="AB724" s="2">
        <f t="shared" si="258"/>
        <v>111778.55095383144</v>
      </c>
      <c r="AE724" s="16" t="str">
        <f t="shared" si="255"/>
        <v/>
      </c>
      <c r="AG724" s="16">
        <f t="shared" si="261"/>
        <v>60.133701979536937</v>
      </c>
      <c r="AH724" s="24">
        <f t="shared" si="259"/>
        <v>62.43772222179296</v>
      </c>
      <c r="AL724" s="2">
        <f t="shared" si="262"/>
        <v>62.655927719935434</v>
      </c>
      <c r="AM724" s="27">
        <f t="shared" si="263"/>
        <v>-3.4825994296633356E-3</v>
      </c>
      <c r="AN724" s="35">
        <v>0</v>
      </c>
      <c r="AP724" s="2" t="str">
        <f t="shared" si="260"/>
        <v/>
      </c>
    </row>
    <row r="725" spans="1:42" x14ac:dyDescent="0.25">
      <c r="A725" s="49">
        <v>39052</v>
      </c>
      <c r="B725" s="47">
        <v>1396.71</v>
      </c>
      <c r="C725" s="27">
        <f t="shared" si="271"/>
        <v>-2.798740566745006E-3</v>
      </c>
      <c r="D725" s="27">
        <f t="shared" si="272"/>
        <v>-2.8861418890042678E-3</v>
      </c>
      <c r="E725" s="5">
        <f t="shared" si="252"/>
        <v>0</v>
      </c>
      <c r="F725" s="44">
        <v>2149.849365</v>
      </c>
      <c r="G725" s="45">
        <v>2149.849365</v>
      </c>
      <c r="H725" s="48">
        <v>1396.71</v>
      </c>
      <c r="I725" s="42">
        <v>11.66</v>
      </c>
      <c r="J725" s="16">
        <f t="shared" si="270"/>
        <v>0.1166</v>
      </c>
      <c r="K725" s="16">
        <f t="shared" si="253"/>
        <v>3.4303915159213438E-2</v>
      </c>
      <c r="L725" s="51">
        <f>VLOOKUP(A725,LIBOR!$A$3:B2820,2,1)</f>
        <v>5.2975000000000003</v>
      </c>
      <c r="M725">
        <v>50572.67</v>
      </c>
      <c r="N725" s="2">
        <v>48329.56</v>
      </c>
      <c r="O725" s="16">
        <f t="shared" si="249"/>
        <v>7.8549275370224686E-6</v>
      </c>
      <c r="P725" s="16">
        <f t="shared" si="264"/>
        <v>8.2296084840786557E-2</v>
      </c>
      <c r="Q725" s="2">
        <f t="shared" si="250"/>
        <v>11.278</v>
      </c>
      <c r="R725" s="2">
        <f t="shared" si="251"/>
        <v>10.782999999999999</v>
      </c>
      <c r="S725" s="16">
        <f t="shared" si="265"/>
        <v>1</v>
      </c>
      <c r="T725" s="16">
        <f t="shared" si="266"/>
        <v>0</v>
      </c>
      <c r="U725" s="16">
        <f>VLOOKUP(P725,Table!$D$6:$G$15,MATCH(VALUE(T725)&amp;"E",Table!$D$5:$G$5,0),1)*IF(Y725=1,0,1)</f>
        <v>0.97499999999999998</v>
      </c>
      <c r="V725" s="16">
        <f t="shared" si="267"/>
        <v>2.5000000000000022E-2</v>
      </c>
      <c r="W725" s="16">
        <f t="shared" si="256"/>
        <v>103240.21493105087</v>
      </c>
      <c r="X725" s="16">
        <f t="shared" si="268"/>
        <v>-4.0396747326800764E-3</v>
      </c>
      <c r="Y725" s="16">
        <f t="shared" si="257"/>
        <v>0</v>
      </c>
      <c r="Z725" s="16">
        <f t="shared" si="269"/>
        <v>0</v>
      </c>
      <c r="AA725" s="16">
        <f t="shared" si="254"/>
        <v>0</v>
      </c>
      <c r="AB725" s="2">
        <f t="shared" si="258"/>
        <v>111533.11731390521</v>
      </c>
      <c r="AE725" s="16" t="str">
        <f t="shared" si="255"/>
        <v/>
      </c>
      <c r="AG725" s="16">
        <f t="shared" si="261"/>
        <v>60.001665616271033</v>
      </c>
      <c r="AH725" s="24">
        <f t="shared" si="259"/>
        <v>62.299005367699934</v>
      </c>
      <c r="AL725" s="2">
        <f t="shared" si="262"/>
        <v>62.655927719935434</v>
      </c>
      <c r="AM725" s="27">
        <f t="shared" si="263"/>
        <v>-5.6965456457831465E-3</v>
      </c>
      <c r="AN725" s="35">
        <v>0</v>
      </c>
      <c r="AP725" s="2" t="str">
        <f t="shared" si="260"/>
        <v/>
      </c>
    </row>
    <row r="726" spans="1:42" x14ac:dyDescent="0.25">
      <c r="A726" s="49">
        <v>39055</v>
      </c>
      <c r="B726" s="47">
        <v>1409.12</v>
      </c>
      <c r="C726" s="27">
        <f t="shared" si="271"/>
        <v>8.8851658540425316E-3</v>
      </c>
      <c r="D726" s="27">
        <f t="shared" si="272"/>
        <v>1.9554111584153877E-2</v>
      </c>
      <c r="E726" s="5">
        <f t="shared" si="252"/>
        <v>0</v>
      </c>
      <c r="F726" s="44">
        <v>2169.0034179999998</v>
      </c>
      <c r="G726" s="45">
        <v>2169.0034179999998</v>
      </c>
      <c r="H726" s="48">
        <v>1409.12</v>
      </c>
      <c r="I726" s="42">
        <v>11.23</v>
      </c>
      <c r="J726" s="16">
        <f t="shared" si="270"/>
        <v>0.11230000000000001</v>
      </c>
      <c r="K726" s="16">
        <f t="shared" si="253"/>
        <v>2.9459070494381331E-2</v>
      </c>
      <c r="L726" s="51">
        <f>VLOOKUP(A726,LIBOR!$A$3:B2821,2,1)</f>
        <v>5.2937500000000002</v>
      </c>
      <c r="M726">
        <v>49764.07</v>
      </c>
      <c r="N726" s="2">
        <v>47536.95</v>
      </c>
      <c r="O726" s="16">
        <f t="shared" si="249"/>
        <v>7.825038976723634E-5</v>
      </c>
      <c r="P726" s="16">
        <f t="shared" si="264"/>
        <v>8.284092950561868E-2</v>
      </c>
      <c r="Q726" s="2">
        <f t="shared" si="250"/>
        <v>11.463999999999999</v>
      </c>
      <c r="R726" s="2">
        <f t="shared" si="251"/>
        <v>10.794999999999998</v>
      </c>
      <c r="S726" s="16">
        <f t="shared" si="265"/>
        <v>1</v>
      </c>
      <c r="T726" s="16">
        <f t="shared" si="266"/>
        <v>0</v>
      </c>
      <c r="U726" s="16">
        <f>VLOOKUP(P726,Table!$D$6:$G$15,MATCH(VALUE(T726)&amp;"E",Table!$D$5:$G$5,0),1)*IF(Y726=1,0,1)</f>
        <v>0.97499999999999998</v>
      </c>
      <c r="V726" s="16">
        <f t="shared" si="267"/>
        <v>2.5000000000000022E-2</v>
      </c>
      <c r="W726" s="16">
        <f t="shared" si="256"/>
        <v>104092.25993603005</v>
      </c>
      <c r="X726" s="16">
        <f t="shared" si="268"/>
        <v>-2.9645069403487767E-3</v>
      </c>
      <c r="Y726" s="16">
        <f t="shared" si="257"/>
        <v>0</v>
      </c>
      <c r="Z726" s="16">
        <f t="shared" si="269"/>
        <v>0</v>
      </c>
      <c r="AA726" s="16">
        <f t="shared" si="254"/>
        <v>0</v>
      </c>
      <c r="AB726" s="2">
        <f t="shared" si="258"/>
        <v>112457.39528027855</v>
      </c>
      <c r="AE726" s="16" t="str">
        <f t="shared" si="255"/>
        <v/>
      </c>
      <c r="AG726" s="16">
        <f t="shared" si="261"/>
        <v>60.498901045625487</v>
      </c>
      <c r="AH726" s="24">
        <f t="shared" si="259"/>
        <v>62.810374286847647</v>
      </c>
      <c r="AL726" s="2">
        <f t="shared" si="262"/>
        <v>62.810374286847647</v>
      </c>
      <c r="AM726" s="27">
        <f t="shared" si="263"/>
        <v>0</v>
      </c>
      <c r="AN726" s="35">
        <v>0</v>
      </c>
      <c r="AP726" s="2" t="str">
        <f t="shared" si="260"/>
        <v/>
      </c>
    </row>
    <row r="727" spans="1:42" x14ac:dyDescent="0.25">
      <c r="A727" s="49">
        <v>39056</v>
      </c>
      <c r="B727" s="47">
        <v>1414.76</v>
      </c>
      <c r="C727" s="27">
        <f t="shared" si="271"/>
        <v>4.0024980129442778E-3</v>
      </c>
      <c r="D727" s="27">
        <f t="shared" si="272"/>
        <v>2.0112226257493648E-2</v>
      </c>
      <c r="E727" s="5">
        <f t="shared" si="252"/>
        <v>0</v>
      </c>
      <c r="F727" s="44">
        <v>2177.7460940000001</v>
      </c>
      <c r="G727" s="45">
        <v>2177.7460940000001</v>
      </c>
      <c r="H727" s="48">
        <v>1414.76</v>
      </c>
      <c r="I727" s="42">
        <v>11.27</v>
      </c>
      <c r="J727" s="16">
        <f t="shared" si="270"/>
        <v>0.11269999999999999</v>
      </c>
      <c r="K727" s="16">
        <f t="shared" si="253"/>
        <v>2.8229321965014112E-2</v>
      </c>
      <c r="L727" s="51">
        <f>VLOOKUP(A727,LIBOR!$A$3:B2822,2,1)</f>
        <v>5.2925000000000004</v>
      </c>
      <c r="M727">
        <v>49939.66</v>
      </c>
      <c r="N727" s="2">
        <v>47698.21</v>
      </c>
      <c r="O727" s="16">
        <f t="shared" si="249"/>
        <v>1.5956104764638074E-5</v>
      </c>
      <c r="P727" s="16">
        <f t="shared" si="264"/>
        <v>8.4470678034985883E-2</v>
      </c>
      <c r="Q727" s="2">
        <f t="shared" si="250"/>
        <v>11.25</v>
      </c>
      <c r="R727" s="2">
        <f t="shared" si="251"/>
        <v>10.798500000000001</v>
      </c>
      <c r="S727" s="16">
        <f t="shared" si="265"/>
        <v>1</v>
      </c>
      <c r="T727" s="16">
        <f t="shared" si="266"/>
        <v>0</v>
      </c>
      <c r="U727" s="16">
        <f>VLOOKUP(P727,Table!$D$6:$G$15,MATCH(VALUE(T727)&amp;"E",Table!$D$5:$G$5,0),1)*IF(Y727=1,0,1)</f>
        <v>0.97499999999999998</v>
      </c>
      <c r="V727" s="16">
        <f t="shared" si="267"/>
        <v>2.5000000000000022E-2</v>
      </c>
      <c r="W727" s="16">
        <f t="shared" si="256"/>
        <v>104507.30109947678</v>
      </c>
      <c r="X727" s="16">
        <f t="shared" si="268"/>
        <v>1.7247206203092391E-2</v>
      </c>
      <c r="Y727" s="16">
        <f t="shared" si="257"/>
        <v>0</v>
      </c>
      <c r="Z727" s="16">
        <f t="shared" si="269"/>
        <v>0</v>
      </c>
      <c r="AA727" s="16">
        <f t="shared" si="254"/>
        <v>0</v>
      </c>
      <c r="AB727" s="2">
        <f t="shared" si="258"/>
        <v>112909.2689953205</v>
      </c>
      <c r="AE727" s="16" t="str">
        <f t="shared" si="255"/>
        <v/>
      </c>
      <c r="AG727" s="16">
        <f t="shared" si="261"/>
        <v>60.741996336098005</v>
      </c>
      <c r="AH727" s="24">
        <f t="shared" si="259"/>
        <v>63.061116126407377</v>
      </c>
      <c r="AL727" s="2">
        <f t="shared" si="262"/>
        <v>63.061116126407377</v>
      </c>
      <c r="AM727" s="27">
        <f t="shared" si="263"/>
        <v>0</v>
      </c>
      <c r="AN727" s="35">
        <v>0</v>
      </c>
      <c r="AP727" s="2" t="str">
        <f t="shared" si="260"/>
        <v/>
      </c>
    </row>
    <row r="728" spans="1:42" x14ac:dyDescent="0.25">
      <c r="A728" s="49">
        <v>39057</v>
      </c>
      <c r="B728" s="47">
        <v>1412.9</v>
      </c>
      <c r="C728" s="27">
        <f t="shared" si="271"/>
        <v>-1.3147106222962668E-3</v>
      </c>
      <c r="D728" s="27">
        <f t="shared" si="272"/>
        <v>9.5959464647807913E-3</v>
      </c>
      <c r="E728" s="5">
        <f t="shared" si="252"/>
        <v>0</v>
      </c>
      <c r="F728" s="44">
        <v>2175.44751</v>
      </c>
      <c r="G728" s="45">
        <v>2175.44751</v>
      </c>
      <c r="H728" s="48">
        <v>1412.9</v>
      </c>
      <c r="I728" s="42">
        <v>11.33</v>
      </c>
      <c r="J728" s="16">
        <f t="shared" si="270"/>
        <v>0.1133</v>
      </c>
      <c r="K728" s="16">
        <f t="shared" si="253"/>
        <v>2.7762216198881182E-2</v>
      </c>
      <c r="L728" s="51">
        <f>VLOOKUP(A728,LIBOR!$A$3:B2823,2,1)</f>
        <v>5.29</v>
      </c>
      <c r="M728">
        <v>50334.44</v>
      </c>
      <c r="N728" s="2">
        <v>48068.78</v>
      </c>
      <c r="O728" s="16">
        <f t="shared" si="249"/>
        <v>1.7307391922858129E-6</v>
      </c>
      <c r="P728" s="16">
        <f t="shared" si="264"/>
        <v>8.5537783801118816E-2</v>
      </c>
      <c r="Q728" s="2">
        <f t="shared" si="250"/>
        <v>11.180000000000001</v>
      </c>
      <c r="R728" s="2">
        <f t="shared" si="251"/>
        <v>10.804</v>
      </c>
      <c r="S728" s="16">
        <f t="shared" si="265"/>
        <v>1</v>
      </c>
      <c r="T728" s="16">
        <f t="shared" si="266"/>
        <v>0</v>
      </c>
      <c r="U728" s="16">
        <f>VLOOKUP(P728,Table!$D$6:$G$15,MATCH(VALUE(T728)&amp;"E",Table!$D$5:$G$5,0),1)*IF(Y728=1,0,1)</f>
        <v>0.97499999999999998</v>
      </c>
      <c r="V728" s="16">
        <f t="shared" si="267"/>
        <v>2.5000000000000022E-2</v>
      </c>
      <c r="W728" s="16">
        <f t="shared" si="256"/>
        <v>104393.63723541371</v>
      </c>
      <c r="X728" s="16">
        <f t="shared" si="268"/>
        <v>1.8779392325183775E-2</v>
      </c>
      <c r="Y728" s="16">
        <f t="shared" si="257"/>
        <v>0</v>
      </c>
      <c r="Z728" s="16">
        <f t="shared" si="269"/>
        <v>0</v>
      </c>
      <c r="AA728" s="16">
        <f t="shared" si="254"/>
        <v>0</v>
      </c>
      <c r="AB728" s="2">
        <f t="shared" si="258"/>
        <v>112815.38810946175</v>
      </c>
      <c r="AE728" s="16" t="str">
        <f t="shared" si="255"/>
        <v/>
      </c>
      <c r="AG728" s="16">
        <f t="shared" si="261"/>
        <v>60.691491072220174</v>
      </c>
      <c r="AH728" s="24">
        <f t="shared" si="259"/>
        <v>63.007042627549254</v>
      </c>
      <c r="AL728" s="2">
        <f t="shared" si="262"/>
        <v>63.061116126407377</v>
      </c>
      <c r="AM728" s="27">
        <f t="shared" si="263"/>
        <v>-8.5747766896060451E-4</v>
      </c>
      <c r="AN728" s="35">
        <v>0</v>
      </c>
      <c r="AP728" s="2" t="str">
        <f t="shared" si="260"/>
        <v/>
      </c>
    </row>
    <row r="729" spans="1:42" x14ac:dyDescent="0.25">
      <c r="A729" s="49">
        <v>39058</v>
      </c>
      <c r="B729" s="47">
        <v>1407.29</v>
      </c>
      <c r="C729" s="27">
        <f t="shared" si="271"/>
        <v>-3.9705570104042742E-3</v>
      </c>
      <c r="D729" s="27">
        <f t="shared" si="272"/>
        <v>4.8036556675412623E-3</v>
      </c>
      <c r="E729" s="5">
        <f t="shared" si="252"/>
        <v>0</v>
      </c>
      <c r="F729" s="44">
        <v>2166.8684079999998</v>
      </c>
      <c r="G729" s="45">
        <v>2166.8684079999998</v>
      </c>
      <c r="H729" s="48">
        <v>1407.29</v>
      </c>
      <c r="I729" s="42">
        <v>12.67</v>
      </c>
      <c r="J729" s="16">
        <f t="shared" si="270"/>
        <v>0.12670000000000001</v>
      </c>
      <c r="K729" s="16">
        <f t="shared" si="253"/>
        <v>4.1378309494455465E-2</v>
      </c>
      <c r="L729" s="51">
        <f>VLOOKUP(A729,LIBOR!$A$3:B2824,2,1)</f>
        <v>5.2931299999999997</v>
      </c>
      <c r="M729">
        <v>51239.199999999997</v>
      </c>
      <c r="N729" s="2">
        <v>48926.28</v>
      </c>
      <c r="O729" s="16">
        <f t="shared" ref="O729:O792" si="273">LN(B729/B728)^2</f>
        <v>1.5828148745192512E-5</v>
      </c>
      <c r="P729" s="16">
        <f t="shared" si="264"/>
        <v>8.5321690505544542E-2</v>
      </c>
      <c r="Q729" s="2">
        <f t="shared" si="250"/>
        <v>11.279999999999998</v>
      </c>
      <c r="R729" s="2">
        <f t="shared" si="251"/>
        <v>10.816000000000001</v>
      </c>
      <c r="S729" s="16">
        <f t="shared" si="265"/>
        <v>1</v>
      </c>
      <c r="T729" s="16">
        <f t="shared" si="266"/>
        <v>0</v>
      </c>
      <c r="U729" s="16">
        <f>VLOOKUP(P729,Table!$D$6:$G$15,MATCH(VALUE(T729)&amp;"E",Table!$D$5:$G$5,0),1)*IF(Y729=1,0,1)</f>
        <v>0.97499999999999998</v>
      </c>
      <c r="V729" s="16">
        <f t="shared" si="267"/>
        <v>2.5000000000000022E-2</v>
      </c>
      <c r="W729" s="16">
        <f t="shared" si="256"/>
        <v>104036.05587793436</v>
      </c>
      <c r="X729" s="16">
        <f t="shared" si="268"/>
        <v>9.5939353942242622E-3</v>
      </c>
      <c r="Y729" s="16">
        <f t="shared" si="257"/>
        <v>0</v>
      </c>
      <c r="Z729" s="16">
        <f t="shared" si="269"/>
        <v>0</v>
      </c>
      <c r="AA729" s="16">
        <f t="shared" si="254"/>
        <v>0</v>
      </c>
      <c r="AB729" s="2">
        <f t="shared" si="258"/>
        <v>112432.30777767894</v>
      </c>
      <c r="AE729" s="16" t="str">
        <f t="shared" si="255"/>
        <v/>
      </c>
      <c r="AG729" s="16">
        <f t="shared" si="261"/>
        <v>60.485404678103613</v>
      </c>
      <c r="AH729" s="24">
        <f t="shared" si="259"/>
        <v>62.791459115473884</v>
      </c>
      <c r="AL729" s="2">
        <f t="shared" si="262"/>
        <v>63.061116126407377</v>
      </c>
      <c r="AM729" s="27">
        <f t="shared" si="263"/>
        <v>-4.2761217608796587E-3</v>
      </c>
      <c r="AN729" s="35">
        <v>0</v>
      </c>
      <c r="AP729" s="2" t="str">
        <f t="shared" si="260"/>
        <v/>
      </c>
    </row>
    <row r="730" spans="1:42" x14ac:dyDescent="0.25">
      <c r="A730" s="49">
        <v>39059</v>
      </c>
      <c r="B730" s="47">
        <v>1409.84</v>
      </c>
      <c r="C730" s="27">
        <f t="shared" si="271"/>
        <v>1.8119932636484481E-3</v>
      </c>
      <c r="D730" s="27">
        <f t="shared" si="272"/>
        <v>9.4143894979347165E-3</v>
      </c>
      <c r="E730" s="5">
        <f t="shared" si="252"/>
        <v>0</v>
      </c>
      <c r="F730" s="44">
        <v>2170.8364259999998</v>
      </c>
      <c r="G730" s="45">
        <v>2170.8364259999998</v>
      </c>
      <c r="H730" s="48">
        <v>1409.84</v>
      </c>
      <c r="I730" s="42">
        <v>12.07</v>
      </c>
      <c r="J730" s="16">
        <f t="shared" si="270"/>
        <v>0.1207</v>
      </c>
      <c r="K730" s="16">
        <f t="shared" si="253"/>
        <v>4.3221178244059286E-2</v>
      </c>
      <c r="L730" s="51">
        <f>VLOOKUP(A730,LIBOR!$A$3:B2825,2,1)</f>
        <v>5.2893800000000004</v>
      </c>
      <c r="M730">
        <v>51328.07</v>
      </c>
      <c r="N730" s="2">
        <v>49004.480000000003</v>
      </c>
      <c r="O730" s="16">
        <f t="shared" si="273"/>
        <v>3.2773801001198124E-6</v>
      </c>
      <c r="P730" s="16">
        <f t="shared" si="264"/>
        <v>7.7478821755940716E-2</v>
      </c>
      <c r="Q730" s="2">
        <f t="shared" si="250"/>
        <v>11.632</v>
      </c>
      <c r="R730" s="2">
        <f t="shared" si="251"/>
        <v>10.912000000000001</v>
      </c>
      <c r="S730" s="16">
        <f t="shared" si="265"/>
        <v>1</v>
      </c>
      <c r="T730" s="16">
        <f t="shared" si="266"/>
        <v>0</v>
      </c>
      <c r="U730" s="16">
        <f>VLOOKUP(P730,Table!$D$6:$G$15,MATCH(VALUE(T730)&amp;"E",Table!$D$5:$G$5,0),1)*IF(Y730=1,0,1)</f>
        <v>0.97499999999999998</v>
      </c>
      <c r="V730" s="16">
        <f t="shared" si="267"/>
        <v>2.5000000000000022E-2</v>
      </c>
      <c r="W730" s="16">
        <f t="shared" si="256"/>
        <v>104224.01277514744</v>
      </c>
      <c r="X730" s="16">
        <f t="shared" si="268"/>
        <v>5.4935061251866202E-3</v>
      </c>
      <c r="Y730" s="16">
        <f t="shared" si="257"/>
        <v>0</v>
      </c>
      <c r="Z730" s="16">
        <f t="shared" si="269"/>
        <v>0</v>
      </c>
      <c r="AA730" s="16">
        <f t="shared" si="254"/>
        <v>0</v>
      </c>
      <c r="AB730" s="2">
        <f t="shared" si="258"/>
        <v>112637.92423083753</v>
      </c>
      <c r="AE730" s="16" t="str">
        <f t="shared" si="255"/>
        <v/>
      </c>
      <c r="AG730" s="16">
        <f t="shared" si="261"/>
        <v>60.596020519969684</v>
      </c>
      <c r="AH730" s="24">
        <f t="shared" si="259"/>
        <v>62.904654987736684</v>
      </c>
      <c r="AL730" s="2">
        <f t="shared" si="262"/>
        <v>63.061116126407377</v>
      </c>
      <c r="AM730" s="27">
        <f t="shared" si="263"/>
        <v>-2.4811032262268551E-3</v>
      </c>
      <c r="AN730" s="35">
        <v>0</v>
      </c>
      <c r="AP730" s="2" t="str">
        <f t="shared" si="260"/>
        <v/>
      </c>
    </row>
    <row r="731" spans="1:42" x14ac:dyDescent="0.25">
      <c r="A731" s="49">
        <v>39062</v>
      </c>
      <c r="B731" s="47">
        <v>1413.04</v>
      </c>
      <c r="C731" s="27">
        <f t="shared" si="271"/>
        <v>2.269761107643431E-3</v>
      </c>
      <c r="D731" s="27">
        <f t="shared" si="272"/>
        <v>2.7989847515356159E-3</v>
      </c>
      <c r="E731" s="5">
        <f t="shared" si="252"/>
        <v>0</v>
      </c>
      <c r="F731" s="44">
        <v>2175.8012699999999</v>
      </c>
      <c r="G731" s="45">
        <v>2175.8012699999999</v>
      </c>
      <c r="H731" s="48">
        <v>1413.04</v>
      </c>
      <c r="I731" s="42">
        <v>10.71</v>
      </c>
      <c r="J731" s="16">
        <f t="shared" si="270"/>
        <v>0.10710000000000001</v>
      </c>
      <c r="K731" s="16">
        <f t="shared" si="253"/>
        <v>2.9741771852781484E-2</v>
      </c>
      <c r="L731" s="51">
        <f>VLOOKUP(A731,LIBOR!$A$3:B2826,2,1)</f>
        <v>5.2862499999999999</v>
      </c>
      <c r="M731">
        <v>50086.38</v>
      </c>
      <c r="N731" s="2">
        <v>47798.99</v>
      </c>
      <c r="O731" s="16">
        <f t="shared" si="273"/>
        <v>5.1401463746853064E-6</v>
      </c>
      <c r="P731" s="16">
        <f t="shared" si="264"/>
        <v>7.735822814721853E-2</v>
      </c>
      <c r="Q731" s="2">
        <f t="shared" si="250"/>
        <v>11.714</v>
      </c>
      <c r="R731" s="2">
        <f t="shared" si="251"/>
        <v>10.965</v>
      </c>
      <c r="S731" s="16">
        <f t="shared" si="265"/>
        <v>1</v>
      </c>
      <c r="T731" s="16">
        <f t="shared" si="266"/>
        <v>0</v>
      </c>
      <c r="U731" s="16">
        <f>VLOOKUP(P731,Table!$D$6:$G$15,MATCH(VALUE(T731)&amp;"E",Table!$D$5:$G$5,0),1)*IF(Y731=1,0,1)</f>
        <v>0.97499999999999998</v>
      </c>
      <c r="V731" s="16">
        <f t="shared" si="267"/>
        <v>2.5000000000000022E-2</v>
      </c>
      <c r="W731" s="16">
        <f t="shared" si="256"/>
        <v>104390.56560217589</v>
      </c>
      <c r="X731" s="16">
        <f t="shared" si="268"/>
        <v>9.5292115069074423E-3</v>
      </c>
      <c r="Y731" s="16">
        <f t="shared" si="257"/>
        <v>0</v>
      </c>
      <c r="Z731" s="16">
        <f t="shared" si="269"/>
        <v>0</v>
      </c>
      <c r="AA731" s="16">
        <f t="shared" si="254"/>
        <v>0</v>
      </c>
      <c r="AB731" s="2">
        <f t="shared" si="258"/>
        <v>112820.97293302487</v>
      </c>
      <c r="AE731" s="16" t="str">
        <f t="shared" si="255"/>
        <v/>
      </c>
      <c r="AG731" s="16">
        <f t="shared" si="261"/>
        <v>60.694495549491414</v>
      </c>
      <c r="AH731" s="24">
        <f t="shared" si="259"/>
        <v>63.001962208383326</v>
      </c>
      <c r="AL731" s="2">
        <f t="shared" si="262"/>
        <v>63.061116126407377</v>
      </c>
      <c r="AM731" s="27">
        <f t="shared" si="263"/>
        <v>-9.3804108867145963E-4</v>
      </c>
      <c r="AN731" s="35">
        <v>0</v>
      </c>
      <c r="AP731" s="2" t="str">
        <f t="shared" si="260"/>
        <v/>
      </c>
    </row>
    <row r="732" spans="1:42" x14ac:dyDescent="0.25">
      <c r="A732" s="49">
        <v>39063</v>
      </c>
      <c r="B732" s="47">
        <v>1411.56</v>
      </c>
      <c r="C732" s="27">
        <f t="shared" si="271"/>
        <v>-1.0473871935684498E-3</v>
      </c>
      <c r="D732" s="27">
        <f t="shared" si="272"/>
        <v>-2.2509004549771117E-3</v>
      </c>
      <c r="E732" s="5">
        <f t="shared" si="252"/>
        <v>0</v>
      </c>
      <c r="F732" s="44">
        <v>2173.5766600000002</v>
      </c>
      <c r="G732" s="45">
        <v>2173.5766600000002</v>
      </c>
      <c r="H732" s="48">
        <v>1411.56</v>
      </c>
      <c r="I732" s="42">
        <v>10.65</v>
      </c>
      <c r="J732" s="16">
        <f t="shared" si="270"/>
        <v>0.1065</v>
      </c>
      <c r="K732" s="16">
        <f t="shared" si="253"/>
        <v>2.9081704327507979E-2</v>
      </c>
      <c r="L732" s="51">
        <f>VLOOKUP(A732,LIBOR!$A$3:B2827,2,1)</f>
        <v>5.2893800000000004</v>
      </c>
      <c r="M732">
        <v>49564.05</v>
      </c>
      <c r="N732" s="2">
        <v>47294.11</v>
      </c>
      <c r="O732" s="16">
        <f t="shared" si="273"/>
        <v>1.0981700420967827E-6</v>
      </c>
      <c r="P732" s="16">
        <f t="shared" si="264"/>
        <v>7.7418295672492018E-2</v>
      </c>
      <c r="Q732" s="2">
        <f t="shared" ref="Q732:Q795" si="274">SUM($I727:$I731)/5</f>
        <v>11.610000000000001</v>
      </c>
      <c r="R732" s="2">
        <f t="shared" ref="R732:R795" si="275">SUM($I712:$I731)/20</f>
        <v>10.961</v>
      </c>
      <c r="S732" s="16">
        <f t="shared" si="265"/>
        <v>1</v>
      </c>
      <c r="T732" s="16">
        <f t="shared" si="266"/>
        <v>1</v>
      </c>
      <c r="U732" s="16">
        <f>VLOOKUP(P732,Table!$D$6:$G$15,MATCH(VALUE(T732)&amp;"E",Table!$D$5:$G$5,0),1)*IF(Y732=1,0,1)</f>
        <v>0.9</v>
      </c>
      <c r="V732" s="16">
        <f t="shared" si="267"/>
        <v>9.9999999999999978E-2</v>
      </c>
      <c r="W732" s="16">
        <f t="shared" si="256"/>
        <v>104256.3958874684</v>
      </c>
      <c r="X732" s="16">
        <f t="shared" si="268"/>
        <v>2.86578143590277E-3</v>
      </c>
      <c r="Y732" s="16">
        <f t="shared" si="257"/>
        <v>0</v>
      </c>
      <c r="Z732" s="16">
        <f t="shared" si="269"/>
        <v>0</v>
      </c>
      <c r="AA732" s="16">
        <f t="shared" si="254"/>
        <v>0</v>
      </c>
      <c r="AB732" s="2">
        <f t="shared" si="258"/>
        <v>112679.09082227094</v>
      </c>
      <c r="AE732" s="16" t="str">
        <f t="shared" si="255"/>
        <v/>
      </c>
      <c r="AG732" s="16">
        <f t="shared" si="261"/>
        <v>60.618166982950697</v>
      </c>
      <c r="AH732" s="24">
        <f t="shared" si="259"/>
        <v>62.921094088430138</v>
      </c>
      <c r="AL732" s="2">
        <f t="shared" si="262"/>
        <v>63.061116126407377</v>
      </c>
      <c r="AM732" s="27">
        <f t="shared" si="263"/>
        <v>-2.2204180099915094E-3</v>
      </c>
      <c r="AN732" s="35">
        <v>0</v>
      </c>
      <c r="AP732" s="2" t="str">
        <f t="shared" si="260"/>
        <v/>
      </c>
    </row>
    <row r="733" spans="1:42" x14ac:dyDescent="0.25">
      <c r="A733" s="49">
        <v>39064</v>
      </c>
      <c r="B733" s="47">
        <v>1413.21</v>
      </c>
      <c r="C733" s="27">
        <f t="shared" si="271"/>
        <v>1.1689194933266478E-3</v>
      </c>
      <c r="D733" s="27">
        <f t="shared" si="272"/>
        <v>2.3272966064580292E-4</v>
      </c>
      <c r="E733" s="5">
        <f t="shared" si="252"/>
        <v>0</v>
      </c>
      <c r="F733" s="44">
        <v>2176.515625</v>
      </c>
      <c r="G733" s="45">
        <v>2176.515625</v>
      </c>
      <c r="H733" s="48">
        <v>1413.21</v>
      </c>
      <c r="I733" s="42">
        <v>10.18</v>
      </c>
      <c r="J733" s="16">
        <f t="shared" si="270"/>
        <v>0.1018</v>
      </c>
      <c r="K733" s="16">
        <f t="shared" si="253"/>
        <v>2.6443167795186615E-2</v>
      </c>
      <c r="L733" s="51">
        <f>VLOOKUP(A733,LIBOR!$A$3:B2828,2,1)</f>
        <v>5.28688</v>
      </c>
      <c r="M733">
        <v>48773.87</v>
      </c>
      <c r="N733" s="2">
        <v>46533.77</v>
      </c>
      <c r="O733" s="16">
        <f t="shared" si="273"/>
        <v>1.364777311675822E-6</v>
      </c>
      <c r="P733" s="16">
        <f t="shared" si="264"/>
        <v>7.5356832204813387E-2</v>
      </c>
      <c r="Q733" s="2">
        <f t="shared" si="274"/>
        <v>11.486000000000001</v>
      </c>
      <c r="R733" s="2">
        <f t="shared" si="275"/>
        <v>10.950500000000002</v>
      </c>
      <c r="S733" s="16">
        <f t="shared" si="265"/>
        <v>1</v>
      </c>
      <c r="T733" s="16">
        <f t="shared" si="266"/>
        <v>1</v>
      </c>
      <c r="U733" s="16">
        <f>VLOOKUP(P733,Table!$D$6:$G$15,MATCH(VALUE(T733)&amp;"E",Table!$D$5:$G$5,0),1)*IF(Y733=1,0,1)</f>
        <v>0.9</v>
      </c>
      <c r="V733" s="16">
        <f t="shared" si="267"/>
        <v>9.9999999999999978E-2</v>
      </c>
      <c r="W733" s="16">
        <f t="shared" si="256"/>
        <v>104198.46511261325</v>
      </c>
      <c r="X733" s="16">
        <f t="shared" si="268"/>
        <v>-2.4008390741001584E-3</v>
      </c>
      <c r="Y733" s="16">
        <f t="shared" si="257"/>
        <v>0</v>
      </c>
      <c r="Z733" s="16">
        <f t="shared" si="269"/>
        <v>0</v>
      </c>
      <c r="AA733" s="16">
        <f t="shared" si="254"/>
        <v>0</v>
      </c>
      <c r="AB733" s="2">
        <f t="shared" si="258"/>
        <v>112636.57243281405</v>
      </c>
      <c r="AE733" s="16" t="str">
        <f t="shared" si="255"/>
        <v/>
      </c>
      <c r="AG733" s="16">
        <f t="shared" si="261"/>
        <v>60.595293290829687</v>
      </c>
      <c r="AH733" s="24">
        <f t="shared" si="259"/>
        <v>62.895714354190034</v>
      </c>
      <c r="AL733" s="2">
        <f t="shared" si="262"/>
        <v>63.061116126407377</v>
      </c>
      <c r="AM733" s="27">
        <f t="shared" si="263"/>
        <v>-2.6228805066784711E-3</v>
      </c>
      <c r="AN733" s="35">
        <v>0</v>
      </c>
      <c r="AP733" s="2" t="str">
        <f t="shared" si="260"/>
        <v/>
      </c>
    </row>
    <row r="734" spans="1:42" x14ac:dyDescent="0.25">
      <c r="A734" s="49">
        <v>39065</v>
      </c>
      <c r="B734" s="47">
        <v>1425.49</v>
      </c>
      <c r="C734" s="27">
        <f t="shared" si="271"/>
        <v>8.6894375216703956E-3</v>
      </c>
      <c r="D734" s="27">
        <f t="shared" si="272"/>
        <v>1.2892724192720473E-2</v>
      </c>
      <c r="E734" s="5">
        <f t="shared" si="252"/>
        <v>0</v>
      </c>
      <c r="F734" s="44">
        <v>2195.5913089999999</v>
      </c>
      <c r="G734" s="45">
        <v>2195.5913089999999</v>
      </c>
      <c r="H734" s="48">
        <v>1425.49</v>
      </c>
      <c r="I734" s="42">
        <v>9.9700000000000006</v>
      </c>
      <c r="J734" s="16">
        <f t="shared" si="270"/>
        <v>9.9700000000000011E-2</v>
      </c>
      <c r="K734" s="16">
        <f t="shared" si="253"/>
        <v>2.4503352136193007E-2</v>
      </c>
      <c r="L734" s="51">
        <f>VLOOKUP(A734,LIBOR!$A$3:B2829,2,1)</f>
        <v>5.2874999999999996</v>
      </c>
      <c r="M734">
        <v>49001.84</v>
      </c>
      <c r="N734" s="2">
        <v>46745.03</v>
      </c>
      <c r="O734" s="16">
        <f t="shared" si="273"/>
        <v>7.4855402100375702E-5</v>
      </c>
      <c r="P734" s="16">
        <f t="shared" si="264"/>
        <v>7.5196647863807003E-2</v>
      </c>
      <c r="Q734" s="2">
        <f t="shared" si="274"/>
        <v>11.256</v>
      </c>
      <c r="R734" s="2">
        <f t="shared" si="275"/>
        <v>10.934500000000002</v>
      </c>
      <c r="S734" s="16">
        <f t="shared" si="265"/>
        <v>1</v>
      </c>
      <c r="T734" s="16">
        <f t="shared" si="266"/>
        <v>1</v>
      </c>
      <c r="U734" s="16">
        <f>VLOOKUP(P734,Table!$D$6:$G$15,MATCH(VALUE(T734)&amp;"E",Table!$D$5:$G$5,0),1)*IF(Y734=1,0,1)</f>
        <v>0.9</v>
      </c>
      <c r="V734" s="16">
        <f t="shared" si="267"/>
        <v>9.9999999999999978E-2</v>
      </c>
      <c r="W734" s="16">
        <f t="shared" si="256"/>
        <v>105060.65392050512</v>
      </c>
      <c r="X734" s="16">
        <f t="shared" si="268"/>
        <v>-1.8695787211661097E-3</v>
      </c>
      <c r="Y734" s="16">
        <f t="shared" si="257"/>
        <v>0</v>
      </c>
      <c r="Z734" s="16">
        <f t="shared" si="269"/>
        <v>0</v>
      </c>
      <c r="AA734" s="16">
        <f t="shared" si="254"/>
        <v>0</v>
      </c>
      <c r="AB734" s="2">
        <f t="shared" si="258"/>
        <v>113577.68386316858</v>
      </c>
      <c r="AE734" s="16" t="str">
        <f t="shared" si="255"/>
        <v/>
      </c>
      <c r="AG734" s="16">
        <f t="shared" si="261"/>
        <v>61.101584648156816</v>
      </c>
      <c r="AH734" s="24">
        <f t="shared" si="259"/>
        <v>63.419575711316803</v>
      </c>
      <c r="AL734" s="2">
        <f t="shared" si="262"/>
        <v>63.419575711316803</v>
      </c>
      <c r="AM734" s="27">
        <f t="shared" si="263"/>
        <v>0</v>
      </c>
      <c r="AN734" s="35">
        <v>0</v>
      </c>
      <c r="AP734" s="2" t="str">
        <f t="shared" si="260"/>
        <v/>
      </c>
    </row>
    <row r="735" spans="1:42" x14ac:dyDescent="0.25">
      <c r="A735" s="49">
        <v>39066</v>
      </c>
      <c r="B735" s="47">
        <v>1427.09</v>
      </c>
      <c r="C735" s="27">
        <f t="shared" si="271"/>
        <v>1.1224210622311492E-3</v>
      </c>
      <c r="D735" s="27">
        <f t="shared" si="272"/>
        <v>1.2203151991303174E-2</v>
      </c>
      <c r="E735" s="5">
        <f t="shared" si="252"/>
        <v>0</v>
      </c>
      <c r="F735" s="44">
        <v>2198.069336</v>
      </c>
      <c r="G735" s="45">
        <v>2198.069336</v>
      </c>
      <c r="H735" s="48">
        <v>1427.09</v>
      </c>
      <c r="I735" s="42">
        <v>10.050000000000001</v>
      </c>
      <c r="J735" s="16">
        <f t="shared" si="270"/>
        <v>0.10050000000000001</v>
      </c>
      <c r="K735" s="16">
        <f t="shared" si="253"/>
        <v>2.026452574750727E-2</v>
      </c>
      <c r="L735" s="51">
        <f>VLOOKUP(A735,LIBOR!$A$3:B2830,2,1)</f>
        <v>5.3262499999999999</v>
      </c>
      <c r="M735">
        <v>49672.9</v>
      </c>
      <c r="N735" s="2">
        <v>47378.91</v>
      </c>
      <c r="O735" s="16">
        <f t="shared" si="273"/>
        <v>1.2584164357118112E-6</v>
      </c>
      <c r="P735" s="16">
        <f t="shared" si="264"/>
        <v>8.0235474252492736E-2</v>
      </c>
      <c r="Q735" s="2">
        <f t="shared" si="274"/>
        <v>10.715999999999999</v>
      </c>
      <c r="R735" s="2">
        <f t="shared" si="275"/>
        <v>10.9175</v>
      </c>
      <c r="S735" s="16">
        <f t="shared" si="265"/>
        <v>-1</v>
      </c>
      <c r="T735" s="16">
        <f t="shared" si="266"/>
        <v>0</v>
      </c>
      <c r="U735" s="16">
        <f>VLOOKUP(P735,Table!$D$6:$G$15,MATCH(VALUE(T735)&amp;"E",Table!$D$5:$G$5,0),1)*IF(Y735=1,0,1)</f>
        <v>0.97499999999999998</v>
      </c>
      <c r="V735" s="16">
        <f t="shared" si="267"/>
        <v>2.5000000000000022E-2</v>
      </c>
      <c r="W735" s="16">
        <f t="shared" si="256"/>
        <v>105309.25013808259</v>
      </c>
      <c r="X735" s="16">
        <f t="shared" si="268"/>
        <v>9.8484898713666613E-3</v>
      </c>
      <c r="Y735" s="16">
        <f t="shared" si="257"/>
        <v>0</v>
      </c>
      <c r="Z735" s="16">
        <f t="shared" si="269"/>
        <v>0</v>
      </c>
      <c r="AA735" s="16">
        <f t="shared" si="254"/>
        <v>0</v>
      </c>
      <c r="AB735" s="2">
        <f t="shared" si="258"/>
        <v>113848.5930639634</v>
      </c>
      <c r="AE735" s="16" t="str">
        <f t="shared" si="255"/>
        <v/>
      </c>
      <c r="AG735" s="16">
        <f t="shared" si="261"/>
        <v>61.247326143328273</v>
      </c>
      <c r="AH735" s="24">
        <f t="shared" si="259"/>
        <v>63.569191570806517</v>
      </c>
      <c r="AL735" s="2">
        <f t="shared" si="262"/>
        <v>63.569191570806517</v>
      </c>
      <c r="AM735" s="27">
        <f t="shared" si="263"/>
        <v>0</v>
      </c>
      <c r="AN735" s="35">
        <v>0</v>
      </c>
      <c r="AP735" s="2" t="str">
        <f t="shared" si="260"/>
        <v/>
      </c>
    </row>
    <row r="736" spans="1:42" x14ac:dyDescent="0.25">
      <c r="A736" s="49">
        <v>39069</v>
      </c>
      <c r="B736" s="47">
        <v>1422.48</v>
      </c>
      <c r="C736" s="27">
        <f t="shared" si="271"/>
        <v>-3.2303498728180058E-3</v>
      </c>
      <c r="D736" s="27">
        <f t="shared" si="272"/>
        <v>6.7030410108417371E-3</v>
      </c>
      <c r="E736" s="5">
        <f t="shared" si="252"/>
        <v>0</v>
      </c>
      <c r="F736" s="44">
        <v>2190.9738769999999</v>
      </c>
      <c r="G736" s="45">
        <v>2190.9738769999999</v>
      </c>
      <c r="H736" s="48">
        <v>1422.48</v>
      </c>
      <c r="I736" s="42">
        <v>10.6</v>
      </c>
      <c r="J736" s="16">
        <f t="shared" si="270"/>
        <v>0.106</v>
      </c>
      <c r="K736" s="16">
        <f t="shared" si="253"/>
        <v>2.8590338563185047E-2</v>
      </c>
      <c r="L736" s="51">
        <f>VLOOKUP(A736,LIBOR!$A$3:B2831,2,1)</f>
        <v>5.2943800000000003</v>
      </c>
      <c r="M736">
        <v>49841.67</v>
      </c>
      <c r="N736" s="2">
        <v>47520.81</v>
      </c>
      <c r="O736" s="16">
        <f t="shared" si="273"/>
        <v>1.0468969631757197E-5</v>
      </c>
      <c r="P736" s="16">
        <f t="shared" si="264"/>
        <v>7.740966143681495E-2</v>
      </c>
      <c r="Q736" s="2">
        <f t="shared" si="274"/>
        <v>10.312000000000001</v>
      </c>
      <c r="R736" s="2">
        <f t="shared" si="275"/>
        <v>10.912000000000003</v>
      </c>
      <c r="S736" s="16">
        <f t="shared" si="265"/>
        <v>-1</v>
      </c>
      <c r="T736" s="16">
        <f t="shared" si="266"/>
        <v>0</v>
      </c>
      <c r="U736" s="16">
        <f>VLOOKUP(P736,Table!$D$6:$G$15,MATCH(VALUE(T736)&amp;"E",Table!$D$5:$G$5,0),1)*IF(Y736=1,0,1)</f>
        <v>0.97499999999999998</v>
      </c>
      <c r="V736" s="16">
        <f t="shared" si="267"/>
        <v>2.5000000000000022E-2</v>
      </c>
      <c r="W736" s="16">
        <f t="shared" si="256"/>
        <v>104985.45409760995</v>
      </c>
      <c r="X736" s="16">
        <f t="shared" si="268"/>
        <v>1.0412546341661555E-2</v>
      </c>
      <c r="Y736" s="16">
        <f t="shared" si="257"/>
        <v>0</v>
      </c>
      <c r="Z736" s="16">
        <f t="shared" si="269"/>
        <v>0</v>
      </c>
      <c r="AA736" s="16">
        <f t="shared" si="254"/>
        <v>0</v>
      </c>
      <c r="AB736" s="2">
        <f t="shared" si="258"/>
        <v>113499.94315938992</v>
      </c>
      <c r="AE736" s="16" t="str">
        <f t="shared" si="255"/>
        <v/>
      </c>
      <c r="AG736" s="16">
        <f t="shared" si="261"/>
        <v>61.05976234617836</v>
      </c>
      <c r="AH736" s="24">
        <f t="shared" si="259"/>
        <v>63.369569001098647</v>
      </c>
      <c r="AL736" s="2">
        <f t="shared" si="262"/>
        <v>63.569191570806517</v>
      </c>
      <c r="AM736" s="27">
        <f t="shared" si="263"/>
        <v>-3.1402408112350955E-3</v>
      </c>
      <c r="AN736" s="35">
        <v>0</v>
      </c>
      <c r="AP736" s="2" t="str">
        <f t="shared" si="260"/>
        <v/>
      </c>
    </row>
    <row r="737" spans="1:42" x14ac:dyDescent="0.25">
      <c r="A737" s="49">
        <v>39070</v>
      </c>
      <c r="B737" s="47">
        <v>1425.55</v>
      </c>
      <c r="C737" s="27">
        <f t="shared" si="271"/>
        <v>2.1582025757831413E-3</v>
      </c>
      <c r="D737" s="27">
        <f t="shared" si="272"/>
        <v>9.9086307801933282E-3</v>
      </c>
      <c r="E737" s="5">
        <f t="shared" si="252"/>
        <v>0</v>
      </c>
      <c r="F737" s="44">
        <v>2195.7998050000001</v>
      </c>
      <c r="G737" s="45">
        <v>2195.7998050000001</v>
      </c>
      <c r="H737" s="48">
        <v>1425.55</v>
      </c>
      <c r="I737" s="42">
        <v>10.3</v>
      </c>
      <c r="J737" s="16">
        <f t="shared" si="270"/>
        <v>0.10300000000000001</v>
      </c>
      <c r="K737" s="16">
        <f t="shared" si="253"/>
        <v>2.5243290120868428E-2</v>
      </c>
      <c r="L737" s="51">
        <f>VLOOKUP(A737,LIBOR!$A$3:B2832,2,1)</f>
        <v>5.29</v>
      </c>
      <c r="M737">
        <v>48528.39</v>
      </c>
      <c r="N737" s="2">
        <v>46262.27</v>
      </c>
      <c r="O737" s="16">
        <f t="shared" si="273"/>
        <v>4.6478056479356712E-6</v>
      </c>
      <c r="P737" s="16">
        <f t="shared" si="264"/>
        <v>7.775670987913158E-2</v>
      </c>
      <c r="Q737" s="2">
        <f t="shared" si="274"/>
        <v>10.29</v>
      </c>
      <c r="R737" s="2">
        <f t="shared" si="275"/>
        <v>10.939500000000001</v>
      </c>
      <c r="S737" s="16">
        <f t="shared" si="265"/>
        <v>-1</v>
      </c>
      <c r="T737" s="16">
        <f t="shared" si="266"/>
        <v>0</v>
      </c>
      <c r="U737" s="16">
        <f>VLOOKUP(P737,Table!$D$6:$G$15,MATCH(VALUE(T737)&amp;"E",Table!$D$5:$G$5,0),1)*IF(Y737=1,0,1)</f>
        <v>0.97499999999999998</v>
      </c>
      <c r="V737" s="16">
        <f t="shared" si="267"/>
        <v>2.5000000000000022E-2</v>
      </c>
      <c r="W737" s="16">
        <f t="shared" si="256"/>
        <v>105136.85867149287</v>
      </c>
      <c r="X737" s="16">
        <f t="shared" si="268"/>
        <v>5.6986806422827385E-3</v>
      </c>
      <c r="Y737" s="16">
        <f t="shared" si="257"/>
        <v>0</v>
      </c>
      <c r="Z737" s="16">
        <f t="shared" si="269"/>
        <v>0</v>
      </c>
      <c r="AA737" s="16">
        <f t="shared" si="254"/>
        <v>0</v>
      </c>
      <c r="AB737" s="2">
        <f t="shared" si="258"/>
        <v>113668.92739731116</v>
      </c>
      <c r="AE737" s="16" t="str">
        <f t="shared" si="255"/>
        <v/>
      </c>
      <c r="AG737" s="16">
        <f t="shared" si="261"/>
        <v>61.150671091332804</v>
      </c>
      <c r="AH737" s="24">
        <f t="shared" si="259"/>
        <v>63.46226489821715</v>
      </c>
      <c r="AL737" s="2">
        <f t="shared" si="262"/>
        <v>63.569191570806517</v>
      </c>
      <c r="AM737" s="27">
        <f t="shared" si="263"/>
        <v>-1.6820517918694211E-3</v>
      </c>
      <c r="AN737" s="35">
        <v>0</v>
      </c>
      <c r="AP737" s="2" t="str">
        <f t="shared" si="260"/>
        <v/>
      </c>
    </row>
    <row r="738" spans="1:42" x14ac:dyDescent="0.25">
      <c r="A738" s="49">
        <v>39071</v>
      </c>
      <c r="B738" s="47">
        <v>1423.53</v>
      </c>
      <c r="C738" s="27">
        <f t="shared" si="271"/>
        <v>-1.4169969485461342E-3</v>
      </c>
      <c r="D738" s="27">
        <f t="shared" si="272"/>
        <v>7.3227143383205462E-3</v>
      </c>
      <c r="E738" s="5">
        <f t="shared" si="252"/>
        <v>0</v>
      </c>
      <c r="F738" s="44">
        <v>2192.755615</v>
      </c>
      <c r="G738" s="45">
        <v>2192.755615</v>
      </c>
      <c r="H738" s="48">
        <v>1423.53</v>
      </c>
      <c r="I738" s="42">
        <v>10.26</v>
      </c>
      <c r="J738" s="16">
        <f t="shared" si="270"/>
        <v>0.1026</v>
      </c>
      <c r="K738" s="16">
        <f t="shared" si="253"/>
        <v>2.4884380842747619E-2</v>
      </c>
      <c r="L738" s="51">
        <f>VLOOKUP(A738,LIBOR!$A$3:B2833,2,1)</f>
        <v>5.2893800000000004</v>
      </c>
      <c r="M738">
        <v>48378.27</v>
      </c>
      <c r="N738" s="2">
        <v>46112.92</v>
      </c>
      <c r="O738" s="16">
        <f t="shared" si="273"/>
        <v>2.0107292129061573E-6</v>
      </c>
      <c r="P738" s="16">
        <f t="shared" si="264"/>
        <v>7.7715619157252377E-2</v>
      </c>
      <c r="Q738" s="2">
        <f t="shared" si="274"/>
        <v>10.219999999999999</v>
      </c>
      <c r="R738" s="2">
        <f t="shared" si="275"/>
        <v>10.956</v>
      </c>
      <c r="S738" s="16">
        <f t="shared" si="265"/>
        <v>-1</v>
      </c>
      <c r="T738" s="16">
        <f t="shared" si="266"/>
        <v>0</v>
      </c>
      <c r="U738" s="16">
        <f>VLOOKUP(P738,Table!$D$6:$G$15,MATCH(VALUE(T738)&amp;"E",Table!$D$5:$G$5,0),1)*IF(Y738=1,0,1)</f>
        <v>0.97499999999999998</v>
      </c>
      <c r="V738" s="16">
        <f t="shared" si="267"/>
        <v>2.5000000000000022E-2</v>
      </c>
      <c r="W738" s="16">
        <f t="shared" si="256"/>
        <v>104983.11910974712</v>
      </c>
      <c r="X738" s="16">
        <f t="shared" si="268"/>
        <v>8.4451680544836982E-3</v>
      </c>
      <c r="Y738" s="16">
        <f t="shared" si="257"/>
        <v>0</v>
      </c>
      <c r="Z738" s="16">
        <f t="shared" si="269"/>
        <v>0</v>
      </c>
      <c r="AA738" s="16">
        <f t="shared" si="254"/>
        <v>0</v>
      </c>
      <c r="AB738" s="2">
        <f t="shared" si="258"/>
        <v>113506.48921553382</v>
      </c>
      <c r="AE738" s="16" t="str">
        <f t="shared" si="255"/>
        <v/>
      </c>
      <c r="AG738" s="16">
        <f t="shared" si="261"/>
        <v>61.06328393941731</v>
      </c>
      <c r="AH738" s="24">
        <f t="shared" si="259"/>
        <v>63.369924974143267</v>
      </c>
      <c r="AL738" s="2">
        <f t="shared" si="262"/>
        <v>63.569191570806517</v>
      </c>
      <c r="AM738" s="27">
        <f t="shared" si="263"/>
        <v>-3.1346410382031564E-3</v>
      </c>
      <c r="AN738" s="35">
        <v>0</v>
      </c>
      <c r="AP738" s="2" t="str">
        <f t="shared" si="260"/>
        <v/>
      </c>
    </row>
    <row r="739" spans="1:42" x14ac:dyDescent="0.25">
      <c r="A739" s="49">
        <v>39072</v>
      </c>
      <c r="B739" s="47">
        <v>1418.3</v>
      </c>
      <c r="C739" s="27">
        <f t="shared" si="271"/>
        <v>-3.6739654239812403E-3</v>
      </c>
      <c r="D739" s="27">
        <f t="shared" si="272"/>
        <v>-5.0406886073310897E-3</v>
      </c>
      <c r="E739" s="5">
        <f t="shared" si="252"/>
        <v>0</v>
      </c>
      <c r="F739" s="44">
        <v>2185.2072750000002</v>
      </c>
      <c r="G739" s="45">
        <v>2185.2072750000002</v>
      </c>
      <c r="H739" s="48">
        <v>1418.3</v>
      </c>
      <c r="I739" s="42">
        <v>10.53</v>
      </c>
      <c r="J739" s="16">
        <f t="shared" si="270"/>
        <v>0.10529999999999999</v>
      </c>
      <c r="K739" s="16">
        <f t="shared" si="253"/>
        <v>2.7514144524948228E-2</v>
      </c>
      <c r="L739" s="51">
        <f>VLOOKUP(A739,LIBOR!$A$3:B2834,2,1)</f>
        <v>5.29</v>
      </c>
      <c r="M739">
        <v>48740.37</v>
      </c>
      <c r="N739" s="2">
        <v>46451.85</v>
      </c>
      <c r="O739" s="16">
        <f t="shared" si="273"/>
        <v>1.3547780775741557E-5</v>
      </c>
      <c r="P739" s="16">
        <f t="shared" si="264"/>
        <v>7.7785855475051763E-2</v>
      </c>
      <c r="Q739" s="2">
        <f t="shared" si="274"/>
        <v>10.236000000000001</v>
      </c>
      <c r="R739" s="2">
        <f t="shared" si="275"/>
        <v>10.974</v>
      </c>
      <c r="S739" s="16">
        <f t="shared" si="265"/>
        <v>-1</v>
      </c>
      <c r="T739" s="16">
        <f t="shared" si="266"/>
        <v>0</v>
      </c>
      <c r="U739" s="16">
        <f>VLOOKUP(P739,Table!$D$6:$G$15,MATCH(VALUE(T739)&amp;"E",Table!$D$5:$G$5,0),1)*IF(Y739=1,0,1)</f>
        <v>0.97499999999999998</v>
      </c>
      <c r="V739" s="16">
        <f t="shared" si="267"/>
        <v>2.5000000000000022E-2</v>
      </c>
      <c r="W739" s="16">
        <f t="shared" si="256"/>
        <v>104626.34801907821</v>
      </c>
      <c r="X739" s="16">
        <f t="shared" si="268"/>
        <v>7.5303796105425924E-3</v>
      </c>
      <c r="Y739" s="16">
        <f t="shared" si="257"/>
        <v>0</v>
      </c>
      <c r="Z739" s="16">
        <f t="shared" si="269"/>
        <v>0</v>
      </c>
      <c r="AA739" s="16">
        <f t="shared" si="254"/>
        <v>0</v>
      </c>
      <c r="AB739" s="2">
        <f t="shared" si="258"/>
        <v>113146.76217887735</v>
      </c>
      <c r="AE739" s="16" t="str">
        <f t="shared" si="255"/>
        <v/>
      </c>
      <c r="AG739" s="16">
        <f t="shared" si="261"/>
        <v>60.869760958204068</v>
      </c>
      <c r="AH739" s="24">
        <f t="shared" si="259"/>
        <v>63.167447612966271</v>
      </c>
      <c r="AL739" s="2">
        <f t="shared" si="262"/>
        <v>63.569191570806517</v>
      </c>
      <c r="AM739" s="27">
        <f t="shared" si="263"/>
        <v>-6.3197902618088442E-3</v>
      </c>
      <c r="AN739" s="35">
        <v>0</v>
      </c>
      <c r="AP739" s="2" t="str">
        <f t="shared" si="260"/>
        <v/>
      </c>
    </row>
    <row r="740" spans="1:42" x14ac:dyDescent="0.25">
      <c r="A740" s="49">
        <v>39073</v>
      </c>
      <c r="B740" s="47">
        <v>1410.76</v>
      </c>
      <c r="C740" s="27">
        <f t="shared" si="271"/>
        <v>-5.3162236480293057E-3</v>
      </c>
      <c r="D740" s="27">
        <f t="shared" si="272"/>
        <v>-1.1479333317591545E-2</v>
      </c>
      <c r="E740" s="5">
        <f t="shared" si="252"/>
        <v>0</v>
      </c>
      <c r="F740" s="44">
        <v>2173.9003910000001</v>
      </c>
      <c r="G740" s="45">
        <v>2173.9003910000001</v>
      </c>
      <c r="H740" s="48">
        <v>1410.76</v>
      </c>
      <c r="I740" s="42">
        <v>11.36</v>
      </c>
      <c r="J740" s="16">
        <f t="shared" si="270"/>
        <v>0.11359999999999999</v>
      </c>
      <c r="K740" s="16">
        <f t="shared" si="253"/>
        <v>3.4841109579201099E-2</v>
      </c>
      <c r="L740" s="51">
        <f>VLOOKUP(A740,LIBOR!$A$3:B2835,2,1)</f>
        <v>5.29</v>
      </c>
      <c r="M740">
        <v>49444.76</v>
      </c>
      <c r="N740" s="2">
        <v>47116.9</v>
      </c>
      <c r="O740" s="16">
        <f t="shared" si="273"/>
        <v>2.8413217978879379E-5</v>
      </c>
      <c r="P740" s="16">
        <f t="shared" si="264"/>
        <v>7.8758890420798894E-2</v>
      </c>
      <c r="Q740" s="2">
        <f t="shared" si="274"/>
        <v>10.348000000000001</v>
      </c>
      <c r="R740" s="2">
        <f t="shared" si="275"/>
        <v>10.993500000000001</v>
      </c>
      <c r="S740" s="16">
        <f t="shared" si="265"/>
        <v>-1</v>
      </c>
      <c r="T740" s="16">
        <f t="shared" si="266"/>
        <v>0</v>
      </c>
      <c r="U740" s="16">
        <f>VLOOKUP(P740,Table!$D$6:$G$15,MATCH(VALUE(T740)&amp;"E",Table!$D$5:$G$5,0),1)*IF(Y740=1,0,1)</f>
        <v>0.97499999999999998</v>
      </c>
      <c r="V740" s="16">
        <f t="shared" si="267"/>
        <v>2.5000000000000022E-2</v>
      </c>
      <c r="W740" s="16">
        <f t="shared" si="256"/>
        <v>104121.48470179322</v>
      </c>
      <c r="X740" s="16">
        <f t="shared" si="268"/>
        <v>-4.1338587303628715E-3</v>
      </c>
      <c r="Y740" s="16">
        <f t="shared" si="257"/>
        <v>0</v>
      </c>
      <c r="Z740" s="16">
        <f t="shared" si="269"/>
        <v>0</v>
      </c>
      <c r="AA740" s="16">
        <f t="shared" si="254"/>
        <v>0</v>
      </c>
      <c r="AB740" s="2">
        <f t="shared" si="258"/>
        <v>112616.82457322297</v>
      </c>
      <c r="AE740" s="16" t="str">
        <f t="shared" si="255"/>
        <v/>
      </c>
      <c r="AG740" s="16">
        <f t="shared" si="261"/>
        <v>60.584669500368541</v>
      </c>
      <c r="AH740" s="24">
        <f t="shared" si="259"/>
        <v>62.869958256284562</v>
      </c>
      <c r="AL740" s="2">
        <f t="shared" si="262"/>
        <v>63.569191570806517</v>
      </c>
      <c r="AM740" s="27">
        <f t="shared" si="263"/>
        <v>-1.0999562795180662E-2</v>
      </c>
      <c r="AN740" s="35">
        <v>0</v>
      </c>
      <c r="AP740" s="2" t="str">
        <f t="shared" si="260"/>
        <v/>
      </c>
    </row>
    <row r="741" spans="1:42" x14ac:dyDescent="0.25">
      <c r="A741" s="49">
        <v>39077</v>
      </c>
      <c r="B741" s="47">
        <v>1416.9</v>
      </c>
      <c r="C741" s="27">
        <f t="shared" si="271"/>
        <v>4.3522640278998992E-3</v>
      </c>
      <c r="D741" s="27">
        <f t="shared" si="272"/>
        <v>-3.8967194168736397E-3</v>
      </c>
      <c r="E741" s="5">
        <f t="shared" si="252"/>
        <v>0</v>
      </c>
      <c r="F741" s="44">
        <v>2183.3803710000002</v>
      </c>
      <c r="G741" s="45">
        <v>2183.3803710000002</v>
      </c>
      <c r="H741" s="48">
        <v>1416.9</v>
      </c>
      <c r="I741" s="42">
        <v>11.26</v>
      </c>
      <c r="J741" s="16">
        <f t="shared" si="270"/>
        <v>0.11259999999999999</v>
      </c>
      <c r="K741" s="16">
        <f t="shared" si="253"/>
        <v>3.1994095112100246E-2</v>
      </c>
      <c r="L741" s="51">
        <f>VLOOKUP(A741,LIBOR!$A$3:B2836,2,1)</f>
        <v>5.29</v>
      </c>
      <c r="M741">
        <v>48172.04</v>
      </c>
      <c r="N741" s="2">
        <v>45878.67</v>
      </c>
      <c r="O741" s="16">
        <f t="shared" si="273"/>
        <v>1.8860088313681735E-5</v>
      </c>
      <c r="P741" s="16">
        <f t="shared" si="264"/>
        <v>8.0605904887899746E-2</v>
      </c>
      <c r="Q741" s="2">
        <f t="shared" si="274"/>
        <v>10.61</v>
      </c>
      <c r="R741" s="2">
        <f t="shared" si="275"/>
        <v>11.025</v>
      </c>
      <c r="S741" s="16">
        <f t="shared" si="265"/>
        <v>-1</v>
      </c>
      <c r="T741" s="16">
        <f t="shared" si="266"/>
        <v>0</v>
      </c>
      <c r="U741" s="16">
        <f>VLOOKUP(P741,Table!$D$6:$G$15,MATCH(VALUE(T741)&amp;"E",Table!$D$5:$G$5,0),1)*IF(Y741=1,0,1)</f>
        <v>0.97499999999999998</v>
      </c>
      <c r="V741" s="16">
        <f t="shared" si="267"/>
        <v>2.5000000000000022E-2</v>
      </c>
      <c r="W741" s="16">
        <f t="shared" si="256"/>
        <v>104494.91209171854</v>
      </c>
      <c r="X741" s="16">
        <f t="shared" si="268"/>
        <v>-1.1278832910992631E-2</v>
      </c>
      <c r="Y741" s="16">
        <f t="shared" si="257"/>
        <v>0</v>
      </c>
      <c r="Z741" s="16">
        <f t="shared" si="269"/>
        <v>0</v>
      </c>
      <c r="AA741" s="16">
        <f t="shared" si="254"/>
        <v>0</v>
      </c>
      <c r="AB741" s="2">
        <f t="shared" si="258"/>
        <v>113023.17870932314</v>
      </c>
      <c r="AE741" s="16" t="str">
        <f t="shared" si="255"/>
        <v/>
      </c>
      <c r="AG741" s="16">
        <f t="shared" si="261"/>
        <v>60.803276543579294</v>
      </c>
      <c r="AH741" s="24">
        <f t="shared" si="259"/>
        <v>63.090242556899362</v>
      </c>
      <c r="AL741" s="2">
        <f t="shared" si="262"/>
        <v>63.569191570806517</v>
      </c>
      <c r="AM741" s="27">
        <f t="shared" si="263"/>
        <v>-7.5342945548344531E-3</v>
      </c>
      <c r="AN741" s="35">
        <v>0</v>
      </c>
      <c r="AP741" s="2" t="str">
        <f t="shared" si="260"/>
        <v/>
      </c>
    </row>
    <row r="742" spans="1:42" x14ac:dyDescent="0.25">
      <c r="A742" s="49">
        <v>39078</v>
      </c>
      <c r="B742" s="47">
        <v>1426.84</v>
      </c>
      <c r="C742" s="27">
        <f t="shared" si="271"/>
        <v>7.0153151245675449E-3</v>
      </c>
      <c r="D742" s="27">
        <f t="shared" si="272"/>
        <v>9.6039313191076392E-4</v>
      </c>
      <c r="E742" s="5">
        <f t="shared" si="252"/>
        <v>0</v>
      </c>
      <c r="F742" s="44">
        <v>2199.1530760000001</v>
      </c>
      <c r="G742" s="45">
        <v>2199.1530760000001</v>
      </c>
      <c r="H742" s="48">
        <v>1426.84</v>
      </c>
      <c r="I742" s="42">
        <v>10.64</v>
      </c>
      <c r="J742" s="16">
        <f t="shared" si="270"/>
        <v>0.10640000000000001</v>
      </c>
      <c r="K742" s="16">
        <f t="shared" si="253"/>
        <v>2.4847136049714946E-2</v>
      </c>
      <c r="L742" s="51">
        <f>VLOOKUP(A742,LIBOR!$A$3:B2837,2,1)</f>
        <v>5.2912499999999998</v>
      </c>
      <c r="M742">
        <v>46950.559999999998</v>
      </c>
      <c r="N742" s="2">
        <v>44709.09</v>
      </c>
      <c r="O742" s="16">
        <f t="shared" si="273"/>
        <v>4.8871596216185289E-5</v>
      </c>
      <c r="P742" s="16">
        <f t="shared" si="264"/>
        <v>8.1552863950285062E-2</v>
      </c>
      <c r="Q742" s="2">
        <f t="shared" si="274"/>
        <v>10.742000000000001</v>
      </c>
      <c r="R742" s="2">
        <f t="shared" si="275"/>
        <v>10.973000000000003</v>
      </c>
      <c r="S742" s="16">
        <f t="shared" si="265"/>
        <v>-1</v>
      </c>
      <c r="T742" s="16">
        <f t="shared" si="266"/>
        <v>0</v>
      </c>
      <c r="U742" s="16">
        <f>VLOOKUP(P742,Table!$D$6:$G$15,MATCH(VALUE(T742)&amp;"E",Table!$D$5:$G$5,0),1)*IF(Y742=1,0,1)</f>
        <v>0.97499999999999998</v>
      </c>
      <c r="V742" s="16">
        <f t="shared" si="267"/>
        <v>2.5000000000000022E-2</v>
      </c>
      <c r="W742" s="16">
        <f t="shared" si="256"/>
        <v>105143.05327164018</v>
      </c>
      <c r="X742" s="16">
        <f t="shared" si="268"/>
        <v>-4.6724759168573771E-3</v>
      </c>
      <c r="Y742" s="16">
        <f t="shared" si="257"/>
        <v>0</v>
      </c>
      <c r="Z742" s="16">
        <f t="shared" si="269"/>
        <v>0</v>
      </c>
      <c r="AA742" s="16">
        <f t="shared" si="254"/>
        <v>0</v>
      </c>
      <c r="AB742" s="2">
        <f t="shared" si="258"/>
        <v>113747.59727162444</v>
      </c>
      <c r="AE742" s="16" t="str">
        <f t="shared" si="255"/>
        <v/>
      </c>
      <c r="AG742" s="16">
        <f t="shared" si="261"/>
        <v>61.192993260804087</v>
      </c>
      <c r="AH742" s="24">
        <f t="shared" si="259"/>
        <v>63.492964912298838</v>
      </c>
      <c r="AL742" s="2">
        <f t="shared" si="262"/>
        <v>63.569191570806517</v>
      </c>
      <c r="AM742" s="27">
        <f t="shared" si="263"/>
        <v>-1.199113228029236E-3</v>
      </c>
      <c r="AN742" s="35">
        <v>0</v>
      </c>
      <c r="AP742" s="2" t="str">
        <f t="shared" si="260"/>
        <v/>
      </c>
    </row>
    <row r="743" spans="1:42" x14ac:dyDescent="0.25">
      <c r="A743" s="49">
        <v>39079</v>
      </c>
      <c r="B743" s="47">
        <v>1424.73</v>
      </c>
      <c r="C743" s="27">
        <f t="shared" si="271"/>
        <v>-1.4787922962630207E-3</v>
      </c>
      <c r="D743" s="27">
        <f t="shared" si="272"/>
        <v>8.9859778419387748E-4</v>
      </c>
      <c r="E743" s="5">
        <f t="shared" si="252"/>
        <v>0</v>
      </c>
      <c r="F743" s="44">
        <v>2195.9960940000001</v>
      </c>
      <c r="G743" s="45">
        <v>2195.9960940000001</v>
      </c>
      <c r="H743" s="48">
        <v>1424.73</v>
      </c>
      <c r="I743" s="42">
        <v>10.99</v>
      </c>
      <c r="J743" s="16">
        <f t="shared" si="270"/>
        <v>0.1099</v>
      </c>
      <c r="K743" s="16">
        <f t="shared" si="253"/>
        <v>2.5893783384925886E-2</v>
      </c>
      <c r="L743" s="51">
        <f>VLOOKUP(A743,LIBOR!$A$3:B2838,2,1)</f>
        <v>5.3068799999999996</v>
      </c>
      <c r="M743">
        <v>47371.96</v>
      </c>
      <c r="N743" s="2">
        <v>45104.28</v>
      </c>
      <c r="O743" s="16">
        <f t="shared" si="273"/>
        <v>2.1900649074927244E-6</v>
      </c>
      <c r="P743" s="16">
        <f t="shared" si="264"/>
        <v>8.4006216615074111E-2</v>
      </c>
      <c r="Q743" s="2">
        <f t="shared" si="274"/>
        <v>10.809999999999999</v>
      </c>
      <c r="R743" s="2">
        <f t="shared" si="275"/>
        <v>10.924000000000001</v>
      </c>
      <c r="S743" s="16">
        <f t="shared" si="265"/>
        <v>-1</v>
      </c>
      <c r="T743" s="16">
        <f t="shared" si="266"/>
        <v>0</v>
      </c>
      <c r="U743" s="16">
        <f>VLOOKUP(P743,Table!$D$6:$G$15,MATCH(VALUE(T743)&amp;"E",Table!$D$5:$G$5,0),1)*IF(Y743=1,0,1)</f>
        <v>0.97499999999999998</v>
      </c>
      <c r="V743" s="16">
        <f t="shared" si="267"/>
        <v>2.5000000000000022E-2</v>
      </c>
      <c r="W743" s="16">
        <f t="shared" si="256"/>
        <v>105014.69001262278</v>
      </c>
      <c r="X743" s="16">
        <f t="shared" si="268"/>
        <v>5.8919395401257901E-5</v>
      </c>
      <c r="Y743" s="16">
        <f t="shared" si="257"/>
        <v>0</v>
      </c>
      <c r="Z743" s="16">
        <f t="shared" si="269"/>
        <v>0</v>
      </c>
      <c r="AA743" s="16">
        <f t="shared" si="254"/>
        <v>0</v>
      </c>
      <c r="AB743" s="2">
        <f t="shared" si="258"/>
        <v>113613.91303381245</v>
      </c>
      <c r="AE743" s="16" t="str">
        <f t="shared" si="255"/>
        <v/>
      </c>
      <c r="AG743" s="16">
        <f t="shared" si="261"/>
        <v>61.121074918265649</v>
      </c>
      <c r="AH743" s="24">
        <f t="shared" si="259"/>
        <v>63.416692865653054</v>
      </c>
      <c r="AL743" s="2">
        <f t="shared" si="262"/>
        <v>63.569191570806517</v>
      </c>
      <c r="AM743" s="27">
        <f t="shared" si="263"/>
        <v>-2.3989404518949264E-3</v>
      </c>
      <c r="AN743" s="35">
        <v>0</v>
      </c>
      <c r="AP743" s="2" t="str">
        <f t="shared" si="260"/>
        <v/>
      </c>
    </row>
    <row r="744" spans="1:42" x14ac:dyDescent="0.25">
      <c r="A744" s="49">
        <v>39080</v>
      </c>
      <c r="B744" s="47">
        <v>1418.3</v>
      </c>
      <c r="C744" s="27">
        <f t="shared" si="271"/>
        <v>-4.513135822226011E-3</v>
      </c>
      <c r="D744" s="27">
        <f t="shared" si="272"/>
        <v>5.9427385949106792E-5</v>
      </c>
      <c r="E744" s="5">
        <f t="shared" si="252"/>
        <v>0</v>
      </c>
      <c r="F744" s="44">
        <v>2186.1274410000001</v>
      </c>
      <c r="G744" s="45">
        <v>2186.1274410000001</v>
      </c>
      <c r="H744" s="48">
        <v>1418.3</v>
      </c>
      <c r="I744" s="42">
        <v>11.56</v>
      </c>
      <c r="J744" s="16">
        <f t="shared" si="270"/>
        <v>0.11560000000000001</v>
      </c>
      <c r="K744" s="16">
        <f t="shared" si="253"/>
        <v>4.5253855376668262E-2</v>
      </c>
      <c r="L744" s="51">
        <f>VLOOKUP(A744,LIBOR!$A$3:B2839,2,1)</f>
        <v>5.3425000000000002</v>
      </c>
      <c r="M744">
        <v>47862.53</v>
      </c>
      <c r="N744" s="2">
        <v>45565.22</v>
      </c>
      <c r="O744" s="16">
        <f t="shared" si="273"/>
        <v>2.0460702148403849E-5</v>
      </c>
      <c r="P744" s="16">
        <f t="shared" si="264"/>
        <v>7.0346144623331747E-2</v>
      </c>
      <c r="Q744" s="2">
        <f t="shared" si="274"/>
        <v>10.956</v>
      </c>
      <c r="R744" s="2">
        <f t="shared" si="275"/>
        <v>10.931999999999999</v>
      </c>
      <c r="S744" s="16">
        <f t="shared" si="265"/>
        <v>1</v>
      </c>
      <c r="T744" s="16">
        <f t="shared" si="266"/>
        <v>0</v>
      </c>
      <c r="U744" s="16">
        <f>VLOOKUP(P744,Table!$D$6:$G$15,MATCH(VALUE(T744)&amp;"E",Table!$D$5:$G$5,0),1)*IF(Y744=1,0,1)</f>
        <v>0.97499999999999998</v>
      </c>
      <c r="V744" s="16">
        <f t="shared" si="267"/>
        <v>2.5000000000000022E-2</v>
      </c>
      <c r="W744" s="16">
        <f t="shared" si="256"/>
        <v>104579.42284721769</v>
      </c>
      <c r="X744" s="16">
        <f t="shared" si="268"/>
        <v>3.0072361293309591E-4</v>
      </c>
      <c r="Y744" s="16">
        <f t="shared" si="257"/>
        <v>0</v>
      </c>
      <c r="Z744" s="16">
        <f t="shared" si="269"/>
        <v>0</v>
      </c>
      <c r="AA744" s="16">
        <f t="shared" si="254"/>
        <v>0</v>
      </c>
      <c r="AB744" s="2">
        <f t="shared" si="258"/>
        <v>113145.51817373344</v>
      </c>
      <c r="AE744" s="16" t="str">
        <f t="shared" si="255"/>
        <v/>
      </c>
      <c r="AG744" s="16">
        <f t="shared" si="261"/>
        <v>60.869091718587455</v>
      </c>
      <c r="AH744" s="24">
        <f t="shared" si="259"/>
        <v>63.153601779832421</v>
      </c>
      <c r="AL744" s="2">
        <f t="shared" si="262"/>
        <v>63.569191570806517</v>
      </c>
      <c r="AM744" s="27">
        <f t="shared" si="263"/>
        <v>-6.5375975485104654E-3</v>
      </c>
      <c r="AN744" s="35">
        <v>0</v>
      </c>
      <c r="AP744" s="2" t="str">
        <f t="shared" si="260"/>
        <v/>
      </c>
    </row>
    <row r="745" spans="1:42" x14ac:dyDescent="0.25">
      <c r="A745" s="49">
        <v>39085</v>
      </c>
      <c r="B745" s="47">
        <v>1416.6</v>
      </c>
      <c r="C745" s="27">
        <f t="shared" si="271"/>
        <v>-1.1986180638793309E-3</v>
      </c>
      <c r="D745" s="27">
        <f t="shared" si="272"/>
        <v>4.1770329700990816E-3</v>
      </c>
      <c r="E745" s="5">
        <f t="shared" si="252"/>
        <v>0</v>
      </c>
      <c r="F745" s="44">
        <v>2183.9216310000002</v>
      </c>
      <c r="G745" s="45">
        <v>2183.9216310000002</v>
      </c>
      <c r="H745" s="48">
        <v>1416.6</v>
      </c>
      <c r="I745" s="42">
        <v>12.04</v>
      </c>
      <c r="J745" s="16">
        <f t="shared" si="270"/>
        <v>0.12039999999999999</v>
      </c>
      <c r="K745" s="16">
        <f t="shared" si="253"/>
        <v>4.9354095569845879E-2</v>
      </c>
      <c r="L745" s="51">
        <f>VLOOKUP(A745,LIBOR!$A$3:B2840,2,1)</f>
        <v>5.30375</v>
      </c>
      <c r="M745">
        <v>47895.15</v>
      </c>
      <c r="N745" s="2">
        <v>45565.22</v>
      </c>
      <c r="O745" s="16">
        <f t="shared" si="273"/>
        <v>1.4384091940893594E-6</v>
      </c>
      <c r="P745" s="16">
        <f t="shared" si="264"/>
        <v>7.1045904430154114E-2</v>
      </c>
      <c r="Q745" s="2">
        <f t="shared" si="274"/>
        <v>11.162000000000001</v>
      </c>
      <c r="R745" s="2">
        <f t="shared" si="275"/>
        <v>10.964500000000001</v>
      </c>
      <c r="S745" s="16">
        <f t="shared" si="265"/>
        <v>1</v>
      </c>
      <c r="T745" s="16">
        <f t="shared" si="266"/>
        <v>0</v>
      </c>
      <c r="U745" s="16">
        <f>VLOOKUP(P745,Table!$D$6:$G$15,MATCH(VALUE(T745)&amp;"E",Table!$D$5:$G$5,0),1)*IF(Y745=1,0,1)</f>
        <v>0.97499999999999998</v>
      </c>
      <c r="V745" s="16">
        <f t="shared" si="267"/>
        <v>2.5000000000000022E-2</v>
      </c>
      <c r="W745" s="16">
        <f t="shared" si="256"/>
        <v>104457.2058315163</v>
      </c>
      <c r="X745" s="16">
        <f t="shared" si="268"/>
        <v>-4.4850243508420817E-4</v>
      </c>
      <c r="Y745" s="16">
        <f t="shared" si="257"/>
        <v>0</v>
      </c>
      <c r="Z745" s="16">
        <f t="shared" si="269"/>
        <v>0</v>
      </c>
      <c r="AA745" s="16">
        <f t="shared" si="254"/>
        <v>0</v>
      </c>
      <c r="AB745" s="2">
        <f t="shared" si="258"/>
        <v>113036.13588396004</v>
      </c>
      <c r="AE745" s="16" t="str">
        <f t="shared" si="255"/>
        <v/>
      </c>
      <c r="AG745" s="16">
        <f t="shared" si="261"/>
        <v>60.810247137413839</v>
      </c>
      <c r="AH745" s="24">
        <f t="shared" si="259"/>
        <v>63.08433842482475</v>
      </c>
      <c r="AL745" s="2">
        <f t="shared" si="262"/>
        <v>63.569191570806517</v>
      </c>
      <c r="AM745" s="27">
        <f t="shared" si="263"/>
        <v>-7.6271718107616682E-3</v>
      </c>
      <c r="AN745" s="35">
        <v>0</v>
      </c>
      <c r="AP745" s="2" t="str">
        <f t="shared" si="260"/>
        <v/>
      </c>
    </row>
    <row r="746" spans="1:42" x14ac:dyDescent="0.25">
      <c r="A746" s="49">
        <v>39086</v>
      </c>
      <c r="B746" s="47">
        <v>1418.34</v>
      </c>
      <c r="C746" s="27">
        <f t="shared" si="271"/>
        <v>1.228293096145805E-3</v>
      </c>
      <c r="D746" s="27">
        <f t="shared" si="272"/>
        <v>1.0530620383449874E-3</v>
      </c>
      <c r="E746" s="5">
        <f t="shared" si="252"/>
        <v>0</v>
      </c>
      <c r="F746" s="44">
        <v>2186.6027829999998</v>
      </c>
      <c r="G746" s="45">
        <v>2186.6027829999998</v>
      </c>
      <c r="H746" s="48">
        <v>1418.34</v>
      </c>
      <c r="I746" s="42">
        <v>11.51</v>
      </c>
      <c r="J746" s="16">
        <f t="shared" si="270"/>
        <v>0.11509999999999999</v>
      </c>
      <c r="K746" s="16">
        <f t="shared" si="253"/>
        <v>5.1045313879975324E-2</v>
      </c>
      <c r="L746" s="51">
        <f>VLOOKUP(A746,LIBOR!$A$3:B2841,2,1)</f>
        <v>5.3012499999999996</v>
      </c>
      <c r="M746">
        <v>47637.87</v>
      </c>
      <c r="N746" s="2">
        <v>45314.17</v>
      </c>
      <c r="O746" s="16">
        <f t="shared" si="273"/>
        <v>1.5068528835960609E-6</v>
      </c>
      <c r="P746" s="16">
        <f t="shared" si="264"/>
        <v>6.405468612002467E-2</v>
      </c>
      <c r="Q746" s="2">
        <f t="shared" si="274"/>
        <v>11.298</v>
      </c>
      <c r="R746" s="2">
        <f t="shared" si="275"/>
        <v>10.983499999999999</v>
      </c>
      <c r="S746" s="16">
        <f t="shared" si="265"/>
        <v>1</v>
      </c>
      <c r="T746" s="16">
        <f t="shared" si="266"/>
        <v>0</v>
      </c>
      <c r="U746" s="16">
        <f>VLOOKUP(P746,Table!$D$6:$G$15,MATCH(VALUE(T746)&amp;"E",Table!$D$5:$G$5,0),1)*IF(Y746=1,0,1)</f>
        <v>0.97499999999999998</v>
      </c>
      <c r="V746" s="16">
        <f t="shared" si="267"/>
        <v>2.5000000000000022E-2</v>
      </c>
      <c r="W746" s="16">
        <f t="shared" si="256"/>
        <v>104567.91413768462</v>
      </c>
      <c r="X746" s="16">
        <f t="shared" si="268"/>
        <v>3.2243213846268048E-3</v>
      </c>
      <c r="Y746" s="16">
        <f t="shared" si="257"/>
        <v>0</v>
      </c>
      <c r="Z746" s="16">
        <f t="shared" si="269"/>
        <v>0</v>
      </c>
      <c r="AA746" s="16">
        <f t="shared" si="254"/>
        <v>0</v>
      </c>
      <c r="AB746" s="2">
        <f t="shared" si="258"/>
        <v>113156.25853347989</v>
      </c>
      <c r="AE746" s="16" t="str">
        <f t="shared" si="255"/>
        <v/>
      </c>
      <c r="AG746" s="16">
        <f t="shared" si="261"/>
        <v>60.874869728649628</v>
      </c>
      <c r="AH746" s="24">
        <f t="shared" si="259"/>
        <v>63.149734009734921</v>
      </c>
      <c r="AL746" s="2">
        <f t="shared" si="262"/>
        <v>63.569191570806517</v>
      </c>
      <c r="AM746" s="27">
        <f t="shared" si="263"/>
        <v>-6.5984410168938856E-3</v>
      </c>
      <c r="AN746" s="35">
        <v>0</v>
      </c>
      <c r="AP746" s="2" t="str">
        <f t="shared" si="260"/>
        <v/>
      </c>
    </row>
    <row r="747" spans="1:42" x14ac:dyDescent="0.25">
      <c r="A747" s="49">
        <v>39087</v>
      </c>
      <c r="B747" s="47">
        <v>1409.71</v>
      </c>
      <c r="C747" s="27">
        <f t="shared" si="271"/>
        <v>-6.0845777458155004E-3</v>
      </c>
      <c r="D747" s="27">
        <f t="shared" si="272"/>
        <v>-1.2046830832038058E-2</v>
      </c>
      <c r="E747" s="5">
        <f t="shared" si="252"/>
        <v>0</v>
      </c>
      <c r="F747" s="44">
        <v>2173.2917480000001</v>
      </c>
      <c r="G747" s="45">
        <v>2173.2917480000001</v>
      </c>
      <c r="H747" s="48">
        <v>1409.71</v>
      </c>
      <c r="I747" s="42">
        <v>12.14</v>
      </c>
      <c r="J747" s="16">
        <f t="shared" si="270"/>
        <v>0.12140000000000001</v>
      </c>
      <c r="K747" s="16">
        <f t="shared" si="253"/>
        <v>5.7270951675196094E-2</v>
      </c>
      <c r="L747" s="51">
        <f>VLOOKUP(A747,LIBOR!$A$3:B2842,2,1)</f>
        <v>5.3018799999999997</v>
      </c>
      <c r="M747">
        <v>48762.65</v>
      </c>
      <c r="N747" s="2">
        <v>46377.84</v>
      </c>
      <c r="O747" s="16">
        <f t="shared" si="273"/>
        <v>3.7248613511472853E-5</v>
      </c>
      <c r="P747" s="16">
        <f t="shared" si="264"/>
        <v>6.4129048324803914E-2</v>
      </c>
      <c r="Q747" s="2">
        <f t="shared" si="274"/>
        <v>11.348000000000001</v>
      </c>
      <c r="R747" s="2">
        <f t="shared" si="275"/>
        <v>10.997499999999999</v>
      </c>
      <c r="S747" s="16">
        <f t="shared" si="265"/>
        <v>1</v>
      </c>
      <c r="T747" s="16">
        <f t="shared" si="266"/>
        <v>0</v>
      </c>
      <c r="U747" s="16">
        <f>VLOOKUP(P747,Table!$D$6:$G$15,MATCH(VALUE(T747)&amp;"E",Table!$D$5:$G$5,0),1)*IF(Y747=1,0,1)</f>
        <v>0.97499999999999998</v>
      </c>
      <c r="V747" s="16">
        <f t="shared" si="267"/>
        <v>2.5000000000000022E-2</v>
      </c>
      <c r="W747" s="16">
        <f t="shared" si="256"/>
        <v>104008.93249572665</v>
      </c>
      <c r="X747" s="16">
        <f t="shared" si="268"/>
        <v>6.9861818632865891E-4</v>
      </c>
      <c r="Y747" s="16">
        <f t="shared" si="257"/>
        <v>0</v>
      </c>
      <c r="Z747" s="16">
        <f t="shared" si="269"/>
        <v>0</v>
      </c>
      <c r="AA747" s="16">
        <f t="shared" si="254"/>
        <v>0</v>
      </c>
      <c r="AB747" s="2">
        <f t="shared" si="258"/>
        <v>112551.42965273261</v>
      </c>
      <c r="AE747" s="16" t="str">
        <f t="shared" si="255"/>
        <v/>
      </c>
      <c r="AG747" s="16">
        <f t="shared" si="261"/>
        <v>60.549488880954655</v>
      </c>
      <c r="AH747" s="24">
        <f t="shared" si="259"/>
        <v>62.810559000057644</v>
      </c>
      <c r="AL747" s="2">
        <f t="shared" si="262"/>
        <v>63.569191570806517</v>
      </c>
      <c r="AM747" s="27">
        <f t="shared" si="263"/>
        <v>-1.1933965998354279E-2</v>
      </c>
      <c r="AN747" s="35">
        <v>0</v>
      </c>
      <c r="AP747" s="2" t="str">
        <f t="shared" si="260"/>
        <v/>
      </c>
    </row>
    <row r="748" spans="1:42" x14ac:dyDescent="0.25">
      <c r="A748" s="49">
        <v>39090</v>
      </c>
      <c r="B748" s="47">
        <v>1412.84</v>
      </c>
      <c r="C748" s="27">
        <f t="shared" si="271"/>
        <v>2.2203148165225173E-3</v>
      </c>
      <c r="D748" s="27">
        <f t="shared" si="272"/>
        <v>-8.34772371925252E-3</v>
      </c>
      <c r="E748" s="5">
        <f t="shared" si="252"/>
        <v>0</v>
      </c>
      <c r="F748" s="44">
        <v>2178.80249</v>
      </c>
      <c r="G748" s="45">
        <v>2178.80249</v>
      </c>
      <c r="H748" s="48">
        <v>1412.84</v>
      </c>
      <c r="I748" s="42">
        <v>12</v>
      </c>
      <c r="J748" s="16">
        <f t="shared" si="270"/>
        <v>0.12</v>
      </c>
      <c r="K748" s="16">
        <f t="shared" si="253"/>
        <v>5.3297480174164233E-2</v>
      </c>
      <c r="L748" s="51">
        <f>VLOOKUP(A748,LIBOR!$A$3:B2843,2,1)</f>
        <v>5.3</v>
      </c>
      <c r="M748">
        <v>48251.06</v>
      </c>
      <c r="N748" s="2">
        <v>45872.09</v>
      </c>
      <c r="O748" s="16">
        <f t="shared" si="273"/>
        <v>4.9188744139732356E-6</v>
      </c>
      <c r="P748" s="16">
        <f t="shared" si="264"/>
        <v>6.6702519825835763E-2</v>
      </c>
      <c r="Q748" s="2">
        <f t="shared" si="274"/>
        <v>11.648</v>
      </c>
      <c r="R748" s="2">
        <f t="shared" si="275"/>
        <v>11.041</v>
      </c>
      <c r="S748" s="16">
        <f t="shared" si="265"/>
        <v>1</v>
      </c>
      <c r="T748" s="16">
        <f t="shared" si="266"/>
        <v>0</v>
      </c>
      <c r="U748" s="16">
        <f>VLOOKUP(P748,Table!$D$6:$G$15,MATCH(VALUE(T748)&amp;"E",Table!$D$5:$G$5,0),1)*IF(Y748=1,0,1)</f>
        <v>0.97499999999999998</v>
      </c>
      <c r="V748" s="16">
        <f t="shared" si="267"/>
        <v>2.5000000000000022E-2</v>
      </c>
      <c r="W748" s="16">
        <f t="shared" si="256"/>
        <v>104205.73633938319</v>
      </c>
      <c r="X748" s="16">
        <f t="shared" si="268"/>
        <v>-1.0786454650346666E-2</v>
      </c>
      <c r="Y748" s="16">
        <f t="shared" si="257"/>
        <v>0</v>
      </c>
      <c r="Z748" s="16">
        <f t="shared" si="269"/>
        <v>0</v>
      </c>
      <c r="AA748" s="16">
        <f t="shared" si="254"/>
        <v>0</v>
      </c>
      <c r="AB748" s="2">
        <f t="shared" si="258"/>
        <v>112800.16702541604</v>
      </c>
      <c r="AE748" s="16" t="str">
        <f t="shared" si="255"/>
        <v/>
      </c>
      <c r="AG748" s="16">
        <f t="shared" si="261"/>
        <v>60.683302559093107</v>
      </c>
      <c r="AH748" s="24">
        <f t="shared" si="259"/>
        <v>62.944454520485969</v>
      </c>
      <c r="AL748" s="2">
        <f t="shared" si="262"/>
        <v>63.569191570806517</v>
      </c>
      <c r="AM748" s="27">
        <f t="shared" si="263"/>
        <v>-9.8276702107291669E-3</v>
      </c>
      <c r="AN748" s="35">
        <v>0</v>
      </c>
      <c r="AP748" s="2" t="str">
        <f t="shared" si="260"/>
        <v/>
      </c>
    </row>
    <row r="749" spans="1:42" x14ac:dyDescent="0.25">
      <c r="A749" s="49">
        <v>39091</v>
      </c>
      <c r="B749" s="47">
        <v>1412.11</v>
      </c>
      <c r="C749" s="27">
        <f t="shared" si="271"/>
        <v>-5.1668978794483511E-4</v>
      </c>
      <c r="D749" s="27">
        <f t="shared" si="272"/>
        <v>-4.3512776849713442E-3</v>
      </c>
      <c r="E749" s="5">
        <f t="shared" si="252"/>
        <v>0</v>
      </c>
      <c r="F749" s="44">
        <v>2177.6779790000001</v>
      </c>
      <c r="G749" s="45">
        <v>2177.6779790000001</v>
      </c>
      <c r="H749" s="48">
        <v>1412.11</v>
      </c>
      <c r="I749" s="42">
        <v>11.91</v>
      </c>
      <c r="J749" s="16">
        <f t="shared" si="270"/>
        <v>0.1191</v>
      </c>
      <c r="K749" s="16">
        <f t="shared" si="253"/>
        <v>5.9022991292414007E-2</v>
      </c>
      <c r="L749" s="51">
        <f>VLOOKUP(A749,LIBOR!$A$3:B2844,2,1)</f>
        <v>5.3018799999999997</v>
      </c>
      <c r="M749">
        <v>48055.79</v>
      </c>
      <c r="N749" s="2">
        <v>45680.11</v>
      </c>
      <c r="O749" s="16">
        <f t="shared" si="273"/>
        <v>2.6710634214334818E-7</v>
      </c>
      <c r="P749" s="16">
        <f t="shared" si="264"/>
        <v>6.0077008707585991E-2</v>
      </c>
      <c r="Q749" s="2">
        <f t="shared" si="274"/>
        <v>11.85</v>
      </c>
      <c r="R749" s="2">
        <f t="shared" si="275"/>
        <v>11.0745</v>
      </c>
      <c r="S749" s="16">
        <f t="shared" si="265"/>
        <v>1</v>
      </c>
      <c r="T749" s="16">
        <f t="shared" si="266"/>
        <v>0</v>
      </c>
      <c r="U749" s="16">
        <f>VLOOKUP(P749,Table!$D$6:$G$15,MATCH(VALUE(T749)&amp;"E",Table!$D$5:$G$5,0),1)*IF(Y749=1,0,1)</f>
        <v>0.97499999999999998</v>
      </c>
      <c r="V749" s="16">
        <f t="shared" si="267"/>
        <v>2.5000000000000022E-2</v>
      </c>
      <c r="W749" s="16">
        <f t="shared" si="256"/>
        <v>104142.33752421712</v>
      </c>
      <c r="X749" s="16">
        <f t="shared" si="268"/>
        <v>-7.7032429762193821E-3</v>
      </c>
      <c r="Y749" s="16">
        <f t="shared" si="257"/>
        <v>0</v>
      </c>
      <c r="Z749" s="16">
        <f t="shared" si="269"/>
        <v>0</v>
      </c>
      <c r="AA749" s="16">
        <f t="shared" si="254"/>
        <v>0</v>
      </c>
      <c r="AB749" s="2">
        <f t="shared" si="258"/>
        <v>112731.99225912664</v>
      </c>
      <c r="AE749" s="16" t="str">
        <f t="shared" si="255"/>
        <v/>
      </c>
      <c r="AG749" s="16">
        <f t="shared" si="261"/>
        <v>60.646626461187118</v>
      </c>
      <c r="AH749" s="24">
        <f t="shared" si="259"/>
        <v>62.904774525332719</v>
      </c>
      <c r="AL749" s="2">
        <f t="shared" si="262"/>
        <v>63.569191570806517</v>
      </c>
      <c r="AM749" s="27">
        <f t="shared" si="263"/>
        <v>-1.0451871874660124E-2</v>
      </c>
      <c r="AN749" s="35">
        <v>0</v>
      </c>
      <c r="AP749" s="2" t="str">
        <f t="shared" si="260"/>
        <v/>
      </c>
    </row>
    <row r="750" spans="1:42" x14ac:dyDescent="0.25">
      <c r="A750" s="49">
        <v>39092</v>
      </c>
      <c r="B750" s="47">
        <v>1414.85</v>
      </c>
      <c r="C750" s="27">
        <f t="shared" si="271"/>
        <v>1.9403587539215117E-3</v>
      </c>
      <c r="D750" s="27">
        <f t="shared" si="272"/>
        <v>-1.2123008671705016E-3</v>
      </c>
      <c r="E750" s="5">
        <f t="shared" si="252"/>
        <v>0</v>
      </c>
      <c r="F750" s="44">
        <v>2182.1613769999999</v>
      </c>
      <c r="G750" s="45">
        <v>2182.1613769999999</v>
      </c>
      <c r="H750" s="48">
        <v>1414.85</v>
      </c>
      <c r="I750" s="42">
        <v>11.47</v>
      </c>
      <c r="J750" s="16">
        <f t="shared" si="270"/>
        <v>0.11470000000000001</v>
      </c>
      <c r="K750" s="16">
        <f t="shared" si="253"/>
        <v>5.6137754229498654E-2</v>
      </c>
      <c r="L750" s="51">
        <f>VLOOKUP(A750,LIBOR!$A$3:B2845,2,1)</f>
        <v>5.2956300000000001</v>
      </c>
      <c r="M750">
        <v>47516.86</v>
      </c>
      <c r="N750" s="2">
        <v>45161.52</v>
      </c>
      <c r="O750" s="16">
        <f t="shared" si="273"/>
        <v>3.7576996295734297E-6</v>
      </c>
      <c r="P750" s="16">
        <f t="shared" si="264"/>
        <v>5.8562245770501356E-2</v>
      </c>
      <c r="Q750" s="2">
        <f t="shared" si="274"/>
        <v>11.919999999999998</v>
      </c>
      <c r="R750" s="2">
        <f t="shared" si="275"/>
        <v>11.0365</v>
      </c>
      <c r="S750" s="16">
        <f t="shared" si="265"/>
        <v>1</v>
      </c>
      <c r="T750" s="16">
        <f t="shared" si="266"/>
        <v>0</v>
      </c>
      <c r="U750" s="16">
        <f>VLOOKUP(P750,Table!$D$6:$G$15,MATCH(VALUE(T750)&amp;"E",Table!$D$5:$G$5,0),1)*IF(Y750=1,0,1)</f>
        <v>0.97499999999999998</v>
      </c>
      <c r="V750" s="16">
        <f t="shared" si="267"/>
        <v>2.5000000000000022E-2</v>
      </c>
      <c r="W750" s="16">
        <f t="shared" si="256"/>
        <v>104309.80191252075</v>
      </c>
      <c r="X750" s="16">
        <f t="shared" si="268"/>
        <v>-4.1794581677805365E-3</v>
      </c>
      <c r="Y750" s="16">
        <f t="shared" si="257"/>
        <v>0</v>
      </c>
      <c r="Z750" s="16">
        <f t="shared" si="269"/>
        <v>0</v>
      </c>
      <c r="AA750" s="16">
        <f t="shared" si="254"/>
        <v>0</v>
      </c>
      <c r="AB750" s="2">
        <f t="shared" si="258"/>
        <v>112926.6759829559</v>
      </c>
      <c r="AE750" s="16" t="str">
        <f t="shared" si="255"/>
        <v/>
      </c>
      <c r="AG750" s="16">
        <f t="shared" si="261"/>
        <v>60.751360803591069</v>
      </c>
      <c r="AH750" s="24">
        <f t="shared" si="259"/>
        <v>63.011768525751258</v>
      </c>
      <c r="AL750" s="2">
        <f t="shared" si="262"/>
        <v>63.569191570806517</v>
      </c>
      <c r="AM750" s="27">
        <f t="shared" si="263"/>
        <v>-8.7687609560737068E-3</v>
      </c>
      <c r="AN750" s="35">
        <v>0</v>
      </c>
      <c r="AP750" s="2" t="str">
        <f t="shared" si="260"/>
        <v/>
      </c>
    </row>
    <row r="751" spans="1:42" x14ac:dyDescent="0.25">
      <c r="A751" s="49">
        <v>39093</v>
      </c>
      <c r="B751" s="47">
        <v>1423.82</v>
      </c>
      <c r="C751" s="27">
        <f t="shared" si="271"/>
        <v>6.3398946884829499E-3</v>
      </c>
      <c r="D751" s="27">
        <f t="shared" si="272"/>
        <v>3.8993007251666434E-3</v>
      </c>
      <c r="E751" s="5">
        <f t="shared" si="252"/>
        <v>0</v>
      </c>
      <c r="F751" s="44">
        <v>2196.0207519999999</v>
      </c>
      <c r="G751" s="45">
        <v>2196.0207519999999</v>
      </c>
      <c r="H751" s="48">
        <v>1423.82</v>
      </c>
      <c r="I751" s="42">
        <v>10.87</v>
      </c>
      <c r="J751" s="16">
        <f t="shared" si="270"/>
        <v>0.10869999999999999</v>
      </c>
      <c r="K751" s="16">
        <f t="shared" si="253"/>
        <v>4.9939855853239422E-2</v>
      </c>
      <c r="L751" s="51">
        <f>VLOOKUP(A751,LIBOR!$A$3:B2846,2,1)</f>
        <v>5.2949999999999999</v>
      </c>
      <c r="M751">
        <v>44260.34</v>
      </c>
      <c r="N751" s="2">
        <v>42060.19</v>
      </c>
      <c r="O751" s="16">
        <f t="shared" si="273"/>
        <v>3.9940909716995535E-5</v>
      </c>
      <c r="P751" s="16">
        <f t="shared" si="264"/>
        <v>5.8760144146760569E-2</v>
      </c>
      <c r="Q751" s="2">
        <f t="shared" si="274"/>
        <v>11.806000000000001</v>
      </c>
      <c r="R751" s="2">
        <f t="shared" si="275"/>
        <v>11.006499999999999</v>
      </c>
      <c r="S751" s="16">
        <f t="shared" si="265"/>
        <v>1</v>
      </c>
      <c r="T751" s="16">
        <f t="shared" si="266"/>
        <v>0</v>
      </c>
      <c r="U751" s="16">
        <f>VLOOKUP(P751,Table!$D$6:$G$15,MATCH(VALUE(T751)&amp;"E",Table!$D$5:$G$5,0),1)*IF(Y751=1,0,1)</f>
        <v>0.97499999999999998</v>
      </c>
      <c r="V751" s="16">
        <f t="shared" si="267"/>
        <v>2.5000000000000022E-2</v>
      </c>
      <c r="W751" s="16">
        <f t="shared" si="256"/>
        <v>104775.50328451583</v>
      </c>
      <c r="X751" s="16">
        <f t="shared" si="268"/>
        <v>-1.4111416998201509E-3</v>
      </c>
      <c r="Y751" s="16">
        <f t="shared" si="257"/>
        <v>0</v>
      </c>
      <c r="Z751" s="16">
        <f t="shared" si="269"/>
        <v>0</v>
      </c>
      <c r="AA751" s="16">
        <f t="shared" si="254"/>
        <v>0</v>
      </c>
      <c r="AB751" s="2">
        <f t="shared" si="258"/>
        <v>113432.48409582548</v>
      </c>
      <c r="AE751" s="16" t="str">
        <f t="shared" si="255"/>
        <v/>
      </c>
      <c r="AG751" s="16">
        <f t="shared" si="261"/>
        <v>61.023471276115387</v>
      </c>
      <c r="AH751" s="24">
        <f t="shared" si="259"/>
        <v>63.292356177069429</v>
      </c>
      <c r="AL751" s="2">
        <f t="shared" si="262"/>
        <v>63.569191570806517</v>
      </c>
      <c r="AM751" s="27">
        <f t="shared" si="263"/>
        <v>-4.3548673012261396E-3</v>
      </c>
      <c r="AN751" s="35">
        <v>0</v>
      </c>
      <c r="AP751" s="2" t="str">
        <f t="shared" si="260"/>
        <v/>
      </c>
    </row>
    <row r="752" spans="1:42" x14ac:dyDescent="0.25">
      <c r="A752" s="49">
        <v>39094</v>
      </c>
      <c r="B752" s="47">
        <v>1430.73</v>
      </c>
      <c r="C752" s="27">
        <f t="shared" si="271"/>
        <v>4.853141548791351E-3</v>
      </c>
      <c r="D752" s="27">
        <f t="shared" si="272"/>
        <v>1.4837020019773495E-2</v>
      </c>
      <c r="E752" s="5">
        <f t="shared" ref="E752:E815" si="276">IF(Y752=1,IF(AND(D752&lt;0,T752&gt;=0),-1,1),0)</f>
        <v>0</v>
      </c>
      <c r="F752" s="44">
        <v>2206.6772460000002</v>
      </c>
      <c r="G752" s="45">
        <v>2206.6772460000002</v>
      </c>
      <c r="H752" s="48">
        <v>1430.73</v>
      </c>
      <c r="I752" s="42">
        <v>10.15</v>
      </c>
      <c r="J752" s="16">
        <f t="shared" si="270"/>
        <v>0.10150000000000001</v>
      </c>
      <c r="K752" s="16">
        <f t="shared" ref="K752:K815" si="277">J752-P752</f>
        <v>4.0434827792479068E-2</v>
      </c>
      <c r="L752" s="51">
        <f>VLOOKUP(A752,LIBOR!$A$3:B2847,2,1)</f>
        <v>5.30063</v>
      </c>
      <c r="M752">
        <v>43481.14</v>
      </c>
      <c r="N752" s="2">
        <v>41313.919999999998</v>
      </c>
      <c r="O752" s="16">
        <f t="shared" si="273"/>
        <v>2.3439183213512162E-5</v>
      </c>
      <c r="P752" s="16">
        <f t="shared" si="264"/>
        <v>6.1065172207520939E-2</v>
      </c>
      <c r="Q752" s="2">
        <f t="shared" si="274"/>
        <v>11.677999999999999</v>
      </c>
      <c r="R752" s="2">
        <f t="shared" si="275"/>
        <v>11.014499999999998</v>
      </c>
      <c r="S752" s="16">
        <f t="shared" si="265"/>
        <v>1</v>
      </c>
      <c r="T752" s="16">
        <f t="shared" si="266"/>
        <v>0</v>
      </c>
      <c r="U752" s="16">
        <f>VLOOKUP(P752,Table!$D$6:$G$15,MATCH(VALUE(T752)&amp;"E",Table!$D$5:$G$5,0),1)*IF(Y752=1,0,1)</f>
        <v>0.97499999999999998</v>
      </c>
      <c r="V752" s="16">
        <f t="shared" si="267"/>
        <v>2.5000000000000022E-2</v>
      </c>
      <c r="W752" s="16">
        <f t="shared" si="256"/>
        <v>105224.80582629237</v>
      </c>
      <c r="X752" s="16">
        <f t="shared" si="268"/>
        <v>1.9852088333507378E-3</v>
      </c>
      <c r="Y752" s="16">
        <f t="shared" si="257"/>
        <v>0</v>
      </c>
      <c r="Z752" s="16">
        <f t="shared" si="269"/>
        <v>0</v>
      </c>
      <c r="AA752" s="16">
        <f t="shared" ref="AA752:AA815" si="278">(1+(A752-A751)/360*L752-1)*Y751</f>
        <v>0</v>
      </c>
      <c r="AB752" s="2">
        <f t="shared" si="258"/>
        <v>113919.24546006376</v>
      </c>
      <c r="AE752" s="16" t="str">
        <f t="shared" ref="AE752:AE815" si="279">IF(AC752&gt;0,W752/AC752-1,"")</f>
        <v/>
      </c>
      <c r="AG752" s="16">
        <f t="shared" si="261"/>
        <v>61.285335136064219</v>
      </c>
      <c r="AH752" s="24">
        <f t="shared" si="259"/>
        <v>63.562301869333353</v>
      </c>
      <c r="AL752" s="2">
        <f t="shared" si="262"/>
        <v>63.569191570806517</v>
      </c>
      <c r="AM752" s="27">
        <f t="shared" si="263"/>
        <v>-1.0838114034361634E-4</v>
      </c>
      <c r="AN752" s="35">
        <v>0</v>
      </c>
      <c r="AP752" s="2" t="str">
        <f t="shared" si="260"/>
        <v/>
      </c>
    </row>
    <row r="753" spans="1:42" x14ac:dyDescent="0.25">
      <c r="A753" s="49">
        <v>39098</v>
      </c>
      <c r="B753" s="47">
        <v>1431.9</v>
      </c>
      <c r="C753" s="27">
        <f t="shared" si="271"/>
        <v>8.177643580551397E-4</v>
      </c>
      <c r="D753" s="27">
        <f t="shared" si="272"/>
        <v>1.3434469561306117E-2</v>
      </c>
      <c r="E753" s="5">
        <f t="shared" si="276"/>
        <v>0</v>
      </c>
      <c r="F753" s="44">
        <v>2208.4821780000002</v>
      </c>
      <c r="G753" s="45">
        <v>2208.4821780000002</v>
      </c>
      <c r="H753" s="48">
        <v>1431.9</v>
      </c>
      <c r="I753" s="42">
        <v>10.74</v>
      </c>
      <c r="J753" s="16">
        <f t="shared" si="270"/>
        <v>0.1074</v>
      </c>
      <c r="K753" s="16">
        <f t="shared" si="277"/>
        <v>4.4472267266791363E-2</v>
      </c>
      <c r="L753" s="51">
        <f>VLOOKUP(A753,LIBOR!$A$3:B2848,2,1)</f>
        <v>5.3174999999999999</v>
      </c>
      <c r="M753">
        <v>42877.4</v>
      </c>
      <c r="N753" s="2">
        <v>40717.449999999997</v>
      </c>
      <c r="O753" s="16">
        <f t="shared" si="273"/>
        <v>6.6819208439723113E-7</v>
      </c>
      <c r="P753" s="16">
        <f t="shared" si="264"/>
        <v>6.2927732733208633E-2</v>
      </c>
      <c r="Q753" s="2">
        <f t="shared" si="274"/>
        <v>11.28</v>
      </c>
      <c r="R753" s="2">
        <f t="shared" si="275"/>
        <v>10.9895</v>
      </c>
      <c r="S753" s="16">
        <f t="shared" si="265"/>
        <v>1</v>
      </c>
      <c r="T753" s="16">
        <f t="shared" si="266"/>
        <v>1</v>
      </c>
      <c r="U753" s="16">
        <f>VLOOKUP(P753,Table!$D$6:$G$15,MATCH(VALUE(T753)&amp;"E",Table!$D$5:$G$5,0),1)*IF(Y753=1,0,1)</f>
        <v>0.9</v>
      </c>
      <c r="V753" s="16">
        <f t="shared" si="267"/>
        <v>9.9999999999999978E-2</v>
      </c>
      <c r="W753" s="16">
        <f t="shared" ref="W753:W816" si="280">W752*(1+$U752*($H753/$H752-1)+$V752*($N753/$N752-1))</f>
        <v>105270.72409850406</v>
      </c>
      <c r="X753" s="16">
        <f t="shared" si="268"/>
        <v>1.1690085662745098E-2</v>
      </c>
      <c r="Y753" s="16">
        <f t="shared" ref="Y753:Y816" si="281">IF(X753&lt;=-0.02,1,0)</f>
        <v>0</v>
      </c>
      <c r="Z753" s="16">
        <f t="shared" si="269"/>
        <v>0</v>
      </c>
      <c r="AA753" s="16">
        <f t="shared" si="278"/>
        <v>0</v>
      </c>
      <c r="AB753" s="2">
        <f t="shared" ref="AB753:AB816" si="282">AB752*(1+$U752*($G753/$G752-1)+$V752*($M753/$M752-1)+Y752*(1+(A753-A752)/360*L753/100-1))</f>
        <v>113970.5507070974</v>
      </c>
      <c r="AE753" s="16" t="str">
        <f t="shared" si="279"/>
        <v/>
      </c>
      <c r="AG753" s="16">
        <f t="shared" si="261"/>
        <v>61.312935909278593</v>
      </c>
      <c r="AH753" s="24">
        <f t="shared" ref="AH753:AH816" si="283">AH752*AB753/AB752*(1-AH$1)^(A753-A752)</f>
        <v>63.584307941863528</v>
      </c>
      <c r="AL753" s="2">
        <f t="shared" si="262"/>
        <v>63.584307941863528</v>
      </c>
      <c r="AM753" s="27">
        <f t="shared" si="263"/>
        <v>0</v>
      </c>
      <c r="AN753" s="35">
        <v>0</v>
      </c>
      <c r="AP753" s="2" t="str">
        <f t="shared" ref="AP753:AP816" si="284">IF(AN753&lt;&gt;Y753,"diff","")</f>
        <v/>
      </c>
    </row>
    <row r="754" spans="1:42" x14ac:dyDescent="0.25">
      <c r="A754" s="49">
        <v>39099</v>
      </c>
      <c r="B754" s="47">
        <v>1430.62</v>
      </c>
      <c r="C754" s="27">
        <f t="shared" si="271"/>
        <v>-8.9391717298703544E-4</v>
      </c>
      <c r="D754" s="27">
        <f t="shared" si="272"/>
        <v>1.3057242176263917E-2</v>
      </c>
      <c r="E754" s="5">
        <f t="shared" si="276"/>
        <v>0</v>
      </c>
      <c r="F754" s="44">
        <v>2206.7006839999999</v>
      </c>
      <c r="G754" s="45">
        <v>2206.7006839999999</v>
      </c>
      <c r="H754" s="48">
        <v>1430.62</v>
      </c>
      <c r="I754" s="42">
        <v>10.59</v>
      </c>
      <c r="J754" s="16">
        <f t="shared" si="270"/>
        <v>0.10589999999999999</v>
      </c>
      <c r="K754" s="16">
        <f t="shared" si="277"/>
        <v>4.3380600264770752E-2</v>
      </c>
      <c r="L754" s="51">
        <f>VLOOKUP(A754,LIBOR!$A$3:B2849,2,1)</f>
        <v>5.2987500000000001</v>
      </c>
      <c r="M754">
        <v>42919.39</v>
      </c>
      <c r="N754" s="2">
        <v>40751.67</v>
      </c>
      <c r="O754" s="16">
        <f t="shared" si="273"/>
        <v>7.9980281637429909E-7</v>
      </c>
      <c r="P754" s="16">
        <f t="shared" si="264"/>
        <v>6.2519399735229242E-2</v>
      </c>
      <c r="Q754" s="2">
        <f t="shared" si="274"/>
        <v>11.028</v>
      </c>
      <c r="R754" s="2">
        <f t="shared" si="275"/>
        <v>11.0175</v>
      </c>
      <c r="S754" s="16">
        <f t="shared" si="265"/>
        <v>1</v>
      </c>
      <c r="T754" s="16">
        <f t="shared" si="266"/>
        <v>1</v>
      </c>
      <c r="U754" s="16">
        <f>VLOOKUP(P754,Table!$D$6:$G$15,MATCH(VALUE(T754)&amp;"E",Table!$D$5:$G$5,0),1)*IF(Y754=1,0,1)</f>
        <v>0.9</v>
      </c>
      <c r="V754" s="16">
        <f t="shared" si="267"/>
        <v>9.9999999999999978E-2</v>
      </c>
      <c r="W754" s="16">
        <f t="shared" si="280"/>
        <v>105194.87834564573</v>
      </c>
      <c r="X754" s="16">
        <f t="shared" si="268"/>
        <v>1.0220049265352804E-2</v>
      </c>
      <c r="Y754" s="16">
        <f t="shared" si="281"/>
        <v>0</v>
      </c>
      <c r="Z754" s="16">
        <f t="shared" si="269"/>
        <v>0</v>
      </c>
      <c r="AA754" s="16">
        <f t="shared" si="278"/>
        <v>0</v>
      </c>
      <c r="AB754" s="2">
        <f t="shared" si="282"/>
        <v>113898.96996110094</v>
      </c>
      <c r="AE754" s="16" t="str">
        <f t="shared" si="279"/>
        <v/>
      </c>
      <c r="AG754" s="16">
        <f t="shared" ref="AG754:AG817" si="285">AB754/AG$2</f>
        <v>61.274427490530151</v>
      </c>
      <c r="AH754" s="24">
        <f t="shared" si="283"/>
        <v>63.542719062547654</v>
      </c>
      <c r="AL754" s="2">
        <f t="shared" ref="AL754:AL817" si="286">IF(AH754&gt;AL753,AH754,AL753)</f>
        <v>63.584307941863528</v>
      </c>
      <c r="AM754" s="27">
        <f t="shared" ref="AM754:AM817" si="287">AH754/AL754-1</f>
        <v>-6.540745769207934E-4</v>
      </c>
      <c r="AN754" s="35">
        <v>0</v>
      </c>
      <c r="AP754" s="2" t="str">
        <f t="shared" si="284"/>
        <v/>
      </c>
    </row>
    <row r="755" spans="1:42" x14ac:dyDescent="0.25">
      <c r="A755" s="49">
        <v>39100</v>
      </c>
      <c r="B755" s="47">
        <v>1426.37</v>
      </c>
      <c r="C755" s="27">
        <f t="shared" si="271"/>
        <v>-2.9707399588989603E-3</v>
      </c>
      <c r="D755" s="27">
        <f t="shared" si="272"/>
        <v>8.1461434634434449E-3</v>
      </c>
      <c r="E755" s="5">
        <f t="shared" si="276"/>
        <v>0</v>
      </c>
      <c r="F755" s="44">
        <v>2200.196289</v>
      </c>
      <c r="G755" s="45">
        <v>2200.196289</v>
      </c>
      <c r="H755" s="48">
        <v>1426.37</v>
      </c>
      <c r="I755" s="42">
        <v>10.85</v>
      </c>
      <c r="J755" s="16">
        <f t="shared" si="270"/>
        <v>0.1085</v>
      </c>
      <c r="K755" s="16">
        <f t="shared" si="277"/>
        <v>4.6007939045794005E-2</v>
      </c>
      <c r="L755" s="51">
        <f>VLOOKUP(A755,LIBOR!$A$3:B2850,2,1)</f>
        <v>5.2962499999999997</v>
      </c>
      <c r="M755">
        <v>43436.75</v>
      </c>
      <c r="N755" s="2">
        <v>41237.230000000003</v>
      </c>
      <c r="O755" s="16">
        <f t="shared" si="273"/>
        <v>8.8515851512888926E-6</v>
      </c>
      <c r="P755" s="16">
        <f t="shared" si="264"/>
        <v>6.2492060954205994E-2</v>
      </c>
      <c r="Q755" s="2">
        <f t="shared" si="274"/>
        <v>10.764000000000001</v>
      </c>
      <c r="R755" s="2">
        <f t="shared" si="275"/>
        <v>11.048500000000001</v>
      </c>
      <c r="S755" s="16">
        <f t="shared" si="265"/>
        <v>-1</v>
      </c>
      <c r="T755" s="16">
        <f t="shared" si="266"/>
        <v>0</v>
      </c>
      <c r="U755" s="16">
        <f>VLOOKUP(P755,Table!$D$6:$G$15,MATCH(VALUE(T755)&amp;"E",Table!$D$5:$G$5,0),1)*IF(Y755=1,0,1)</f>
        <v>0.97499999999999998</v>
      </c>
      <c r="V755" s="16">
        <f t="shared" si="267"/>
        <v>2.5000000000000022E-2</v>
      </c>
      <c r="W755" s="16">
        <f t="shared" si="280"/>
        <v>105038.96307180729</v>
      </c>
      <c r="X755" s="16">
        <f t="shared" si="268"/>
        <v>1.010675241645953E-2</v>
      </c>
      <c r="Y755" s="16">
        <f t="shared" si="281"/>
        <v>0</v>
      </c>
      <c r="Z755" s="16">
        <f t="shared" si="269"/>
        <v>0</v>
      </c>
      <c r="AA755" s="16">
        <f t="shared" si="278"/>
        <v>0</v>
      </c>
      <c r="AB755" s="2">
        <f t="shared" si="282"/>
        <v>113734.1141305177</v>
      </c>
      <c r="AE755" s="16" t="str">
        <f t="shared" si="279"/>
        <v/>
      </c>
      <c r="AG755" s="16">
        <f t="shared" si="285"/>
        <v>61.185739711870575</v>
      </c>
      <c r="AH755" s="24">
        <f t="shared" si="283"/>
        <v>63.449096731477056</v>
      </c>
      <c r="AL755" s="2">
        <f t="shared" si="286"/>
        <v>63.584307941863528</v>
      </c>
      <c r="AM755" s="27">
        <f t="shared" si="287"/>
        <v>-2.1264870966292149E-3</v>
      </c>
      <c r="AN755" s="35">
        <v>0</v>
      </c>
      <c r="AP755" s="2" t="str">
        <f t="shared" si="284"/>
        <v/>
      </c>
    </row>
    <row r="756" spans="1:42" x14ac:dyDescent="0.25">
      <c r="A756" s="49">
        <v>39101</v>
      </c>
      <c r="B756" s="47">
        <v>1430.5</v>
      </c>
      <c r="C756" s="27">
        <f t="shared" si="271"/>
        <v>2.8954619067984577E-3</v>
      </c>
      <c r="D756" s="27">
        <f t="shared" si="272"/>
        <v>4.7017106817589527E-3</v>
      </c>
      <c r="E756" s="5">
        <f t="shared" si="276"/>
        <v>0</v>
      </c>
      <c r="F756" s="44">
        <v>2206.6003420000002</v>
      </c>
      <c r="G756" s="45">
        <v>2206.6003420000002</v>
      </c>
      <c r="H756" s="48">
        <v>1430.5</v>
      </c>
      <c r="I756" s="42">
        <v>10.4</v>
      </c>
      <c r="J756" s="16">
        <f t="shared" si="270"/>
        <v>0.10400000000000001</v>
      </c>
      <c r="K756" s="16">
        <f t="shared" si="277"/>
        <v>4.082551414524617E-2</v>
      </c>
      <c r="L756" s="51">
        <f>VLOOKUP(A756,LIBOR!$A$3:B2851,2,1)</f>
        <v>5.2887500000000003</v>
      </c>
      <c r="M756">
        <v>42208.79</v>
      </c>
      <c r="N756" s="2">
        <v>40065.72</v>
      </c>
      <c r="O756" s="16">
        <f t="shared" si="273"/>
        <v>8.359489230808057E-6</v>
      </c>
      <c r="P756" s="16">
        <f t="shared" si="264"/>
        <v>6.317448585475384E-2</v>
      </c>
      <c r="Q756" s="2">
        <f t="shared" si="274"/>
        <v>10.639999999999999</v>
      </c>
      <c r="R756" s="2">
        <f t="shared" si="275"/>
        <v>11.0885</v>
      </c>
      <c r="S756" s="16">
        <f t="shared" si="265"/>
        <v>-1</v>
      </c>
      <c r="T756" s="16">
        <f t="shared" si="266"/>
        <v>0</v>
      </c>
      <c r="U756" s="16">
        <f>VLOOKUP(P756,Table!$D$6:$G$15,MATCH(VALUE(T756)&amp;"E",Table!$D$5:$G$5,0),1)*IF(Y756=1,0,1)</f>
        <v>0.97499999999999998</v>
      </c>
      <c r="V756" s="16">
        <f t="shared" si="267"/>
        <v>2.5000000000000022E-2</v>
      </c>
      <c r="W756" s="16">
        <f t="shared" si="280"/>
        <v>105260.89458503954</v>
      </c>
      <c r="X756" s="16">
        <f t="shared" si="268"/>
        <v>6.9903417120669165E-3</v>
      </c>
      <c r="Y756" s="16">
        <f t="shared" si="281"/>
        <v>0</v>
      </c>
      <c r="Z756" s="16">
        <f t="shared" si="269"/>
        <v>0</v>
      </c>
      <c r="AA756" s="16">
        <f t="shared" si="278"/>
        <v>0</v>
      </c>
      <c r="AB756" s="2">
        <f t="shared" si="282"/>
        <v>113976.49914247573</v>
      </c>
      <c r="AE756" s="16" t="str">
        <f t="shared" si="279"/>
        <v/>
      </c>
      <c r="AG756" s="16">
        <f t="shared" si="285"/>
        <v>61.316135999432142</v>
      </c>
      <c r="AH756" s="24">
        <f t="shared" si="283"/>
        <v>63.582661649121057</v>
      </c>
      <c r="AL756" s="2">
        <f t="shared" si="286"/>
        <v>63.584307941863528</v>
      </c>
      <c r="AM756" s="27">
        <f t="shared" si="287"/>
        <v>-2.5891494234375756E-5</v>
      </c>
      <c r="AN756" s="35">
        <v>0</v>
      </c>
      <c r="AP756" s="2" t="str">
        <f t="shared" si="284"/>
        <v/>
      </c>
    </row>
    <row r="757" spans="1:42" x14ac:dyDescent="0.25">
      <c r="A757" s="49">
        <v>39104</v>
      </c>
      <c r="B757" s="47">
        <v>1422.95</v>
      </c>
      <c r="C757" s="27">
        <f t="shared" si="271"/>
        <v>-5.2778748689269461E-3</v>
      </c>
      <c r="D757" s="27">
        <f t="shared" si="272"/>
        <v>-5.4293057359593444E-3</v>
      </c>
      <c r="E757" s="5">
        <f t="shared" si="276"/>
        <v>0</v>
      </c>
      <c r="F757" s="44">
        <v>2195.0031739999999</v>
      </c>
      <c r="G757" s="45">
        <v>2195.0031739999999</v>
      </c>
      <c r="H757" s="48">
        <v>1422.95</v>
      </c>
      <c r="I757" s="42">
        <v>10.77</v>
      </c>
      <c r="J757" s="16">
        <f t="shared" si="270"/>
        <v>0.10769999999999999</v>
      </c>
      <c r="K757" s="16">
        <f t="shared" si="277"/>
        <v>5.0872759995698041E-2</v>
      </c>
      <c r="L757" s="51">
        <f>VLOOKUP(A757,LIBOR!$A$3:B2852,2,1)</f>
        <v>5.2881299999999998</v>
      </c>
      <c r="M757">
        <v>42764.1</v>
      </c>
      <c r="N757" s="2">
        <v>40576.11</v>
      </c>
      <c r="O757" s="16">
        <f t="shared" si="273"/>
        <v>2.8003698140964953E-5</v>
      </c>
      <c r="P757" s="16">
        <f t="shared" si="264"/>
        <v>5.6827240004301949E-2</v>
      </c>
      <c r="Q757" s="2">
        <f t="shared" si="274"/>
        <v>10.545999999999999</v>
      </c>
      <c r="R757" s="2">
        <f t="shared" si="275"/>
        <v>11.078500000000002</v>
      </c>
      <c r="S757" s="16">
        <f t="shared" si="265"/>
        <v>-1</v>
      </c>
      <c r="T757" s="16">
        <f t="shared" si="266"/>
        <v>0</v>
      </c>
      <c r="U757" s="16">
        <f>VLOOKUP(P757,Table!$D$6:$G$15,MATCH(VALUE(T757)&amp;"E",Table!$D$5:$G$5,0),1)*IF(Y757=1,0,1)</f>
        <v>0.97499999999999998</v>
      </c>
      <c r="V757" s="16">
        <f t="shared" si="267"/>
        <v>2.5000000000000022E-2</v>
      </c>
      <c r="W757" s="16">
        <f t="shared" si="280"/>
        <v>104752.75209062456</v>
      </c>
      <c r="X757" s="16">
        <f t="shared" si="268"/>
        <v>4.6326792552420226E-3</v>
      </c>
      <c r="Y757" s="16">
        <f t="shared" si="281"/>
        <v>0</v>
      </c>
      <c r="Z757" s="16">
        <f t="shared" si="269"/>
        <v>0</v>
      </c>
      <c r="AA757" s="16">
        <f t="shared" si="278"/>
        <v>0</v>
      </c>
      <c r="AB757" s="2">
        <f t="shared" si="282"/>
        <v>113429.93923002254</v>
      </c>
      <c r="AE757" s="16" t="str">
        <f t="shared" si="279"/>
        <v/>
      </c>
      <c r="AG757" s="16">
        <f t="shared" si="285"/>
        <v>61.022102210221568</v>
      </c>
      <c r="AH757" s="24">
        <f t="shared" si="283"/>
        <v>63.272818284780655</v>
      </c>
      <c r="AL757" s="2">
        <f t="shared" si="286"/>
        <v>63.584307941863528</v>
      </c>
      <c r="AM757" s="27">
        <f t="shared" si="287"/>
        <v>-4.8988448119570149E-3</v>
      </c>
      <c r="AN757" s="35">
        <v>0</v>
      </c>
      <c r="AP757" s="2" t="str">
        <f t="shared" si="284"/>
        <v/>
      </c>
    </row>
    <row r="758" spans="1:42" x14ac:dyDescent="0.25">
      <c r="A758" s="49">
        <v>39105</v>
      </c>
      <c r="B758" s="47">
        <v>1427.99</v>
      </c>
      <c r="C758" s="27">
        <f t="shared" si="271"/>
        <v>3.5419375241574347E-3</v>
      </c>
      <c r="D758" s="27">
        <f t="shared" si="272"/>
        <v>-2.7051325698570494E-3</v>
      </c>
      <c r="E758" s="5">
        <f t="shared" si="276"/>
        <v>0</v>
      </c>
      <c r="F758" s="44">
        <v>2202.7680660000001</v>
      </c>
      <c r="G758" s="45">
        <v>2202.7680660000001</v>
      </c>
      <c r="H758" s="48">
        <v>1427.99</v>
      </c>
      <c r="I758" s="42">
        <v>10.34</v>
      </c>
      <c r="J758" s="16">
        <f t="shared" si="270"/>
        <v>0.10339999999999999</v>
      </c>
      <c r="K758" s="16">
        <f t="shared" si="277"/>
        <v>4.3938329560178166E-2</v>
      </c>
      <c r="L758" s="51">
        <f>VLOOKUP(A758,LIBOR!$A$3:B2853,2,1)</f>
        <v>5.2906300000000002</v>
      </c>
      <c r="M758">
        <v>41478.92</v>
      </c>
      <c r="N758" s="2">
        <v>39351.019999999997</v>
      </c>
      <c r="O758" s="16">
        <f t="shared" si="273"/>
        <v>1.2501030486949837E-5</v>
      </c>
      <c r="P758" s="16">
        <f t="shared" si="264"/>
        <v>5.9461670439821826E-2</v>
      </c>
      <c r="Q758" s="2">
        <f t="shared" si="274"/>
        <v>10.669999999999998</v>
      </c>
      <c r="R758" s="2">
        <f t="shared" si="275"/>
        <v>11.102</v>
      </c>
      <c r="S758" s="16">
        <f t="shared" si="265"/>
        <v>-1</v>
      </c>
      <c r="T758" s="16">
        <f t="shared" si="266"/>
        <v>0</v>
      </c>
      <c r="U758" s="16">
        <f>VLOOKUP(P758,Table!$D$6:$G$15,MATCH(VALUE(T758)&amp;"E",Table!$D$5:$G$5,0),1)*IF(Y758=1,0,1)</f>
        <v>0.97499999999999998</v>
      </c>
      <c r="V758" s="16">
        <f t="shared" si="267"/>
        <v>2.5000000000000022E-2</v>
      </c>
      <c r="W758" s="16">
        <f t="shared" si="280"/>
        <v>105035.43568588863</v>
      </c>
      <c r="X758" s="16">
        <f t="shared" si="268"/>
        <v>-4.4861449917720231E-3</v>
      </c>
      <c r="Y758" s="16">
        <f t="shared" si="281"/>
        <v>0</v>
      </c>
      <c r="Z758" s="16">
        <f t="shared" si="269"/>
        <v>0</v>
      </c>
      <c r="AA758" s="16">
        <f t="shared" si="278"/>
        <v>0</v>
      </c>
      <c r="AB758" s="2">
        <f t="shared" si="282"/>
        <v>113735.9475003366</v>
      </c>
      <c r="AE758" s="16" t="str">
        <f t="shared" si="279"/>
        <v/>
      </c>
      <c r="AG758" s="16">
        <f t="shared" si="285"/>
        <v>61.18672601302913</v>
      </c>
      <c r="AH758" s="24">
        <f t="shared" si="283"/>
        <v>63.441862739952711</v>
      </c>
      <c r="AL758" s="2">
        <f t="shared" si="286"/>
        <v>63.584307941863528</v>
      </c>
      <c r="AM758" s="27">
        <f t="shared" si="287"/>
        <v>-2.2402571722737186E-3</v>
      </c>
      <c r="AN758" s="35">
        <v>0</v>
      </c>
      <c r="AP758" s="2" t="str">
        <f t="shared" si="284"/>
        <v/>
      </c>
    </row>
    <row r="759" spans="1:42" x14ac:dyDescent="0.25">
      <c r="A759" s="49">
        <v>39106</v>
      </c>
      <c r="B759" s="47">
        <v>1440.13</v>
      </c>
      <c r="C759" s="27">
        <f t="shared" si="271"/>
        <v>8.5014600942583396E-3</v>
      </c>
      <c r="D759" s="27">
        <f t="shared" si="272"/>
        <v>6.6902446973883256E-3</v>
      </c>
      <c r="E759" s="5">
        <f t="shared" si="276"/>
        <v>0</v>
      </c>
      <c r="F759" s="44">
        <v>2221.555664</v>
      </c>
      <c r="G759" s="45">
        <v>2221.555664</v>
      </c>
      <c r="H759" s="48">
        <v>1440.13</v>
      </c>
      <c r="I759" s="42">
        <v>9.89</v>
      </c>
      <c r="J759" s="16">
        <f t="shared" si="270"/>
        <v>9.8900000000000002E-2</v>
      </c>
      <c r="K759" s="16">
        <f t="shared" si="277"/>
        <v>3.9242925105850299E-2</v>
      </c>
      <c r="L759" s="51">
        <f>VLOOKUP(A759,LIBOR!$A$3:B2854,2,1)</f>
        <v>5.2856300000000003</v>
      </c>
      <c r="M759">
        <v>41025.699999999997</v>
      </c>
      <c r="N759" s="2">
        <v>38915.550000000003</v>
      </c>
      <c r="O759" s="16">
        <f t="shared" si="273"/>
        <v>7.1665133828346014E-5</v>
      </c>
      <c r="P759" s="16">
        <f t="shared" si="264"/>
        <v>5.9657074894149703E-2</v>
      </c>
      <c r="Q759" s="2">
        <f t="shared" si="274"/>
        <v>10.59</v>
      </c>
      <c r="R759" s="2">
        <f t="shared" si="275"/>
        <v>11.106000000000002</v>
      </c>
      <c r="S759" s="16">
        <f t="shared" si="265"/>
        <v>-1</v>
      </c>
      <c r="T759" s="16">
        <f t="shared" si="266"/>
        <v>0</v>
      </c>
      <c r="U759" s="16">
        <f>VLOOKUP(P759,Table!$D$6:$G$15,MATCH(VALUE(T759)&amp;"E",Table!$D$5:$G$5,0),1)*IF(Y759=1,0,1)</f>
        <v>0.97499999999999998</v>
      </c>
      <c r="V759" s="16">
        <f t="shared" si="267"/>
        <v>2.5000000000000022E-2</v>
      </c>
      <c r="W759" s="16">
        <f t="shared" si="280"/>
        <v>105877.00755853673</v>
      </c>
      <c r="X759" s="16">
        <f t="shared" si="268"/>
        <v>-2.2350792647275464E-3</v>
      </c>
      <c r="Y759" s="16">
        <f t="shared" si="281"/>
        <v>0</v>
      </c>
      <c r="Z759" s="16">
        <f t="shared" si="269"/>
        <v>0</v>
      </c>
      <c r="AA759" s="16">
        <f t="shared" si="278"/>
        <v>0</v>
      </c>
      <c r="AB759" s="2">
        <f t="shared" si="282"/>
        <v>114650.69113661774</v>
      </c>
      <c r="AE759" s="16" t="str">
        <f t="shared" si="279"/>
        <v/>
      </c>
      <c r="AG759" s="16">
        <f t="shared" si="285"/>
        <v>61.678832242197622</v>
      </c>
      <c r="AH759" s="24">
        <f t="shared" si="283"/>
        <v>63.950441841104379</v>
      </c>
      <c r="AL759" s="2">
        <f t="shared" si="286"/>
        <v>63.950441841104379</v>
      </c>
      <c r="AM759" s="27">
        <f t="shared" si="287"/>
        <v>0</v>
      </c>
      <c r="AN759" s="35">
        <v>0</v>
      </c>
      <c r="AP759" s="2" t="str">
        <f t="shared" si="284"/>
        <v/>
      </c>
    </row>
    <row r="760" spans="1:42" x14ac:dyDescent="0.25">
      <c r="A760" s="49">
        <v>39107</v>
      </c>
      <c r="B760" s="47">
        <v>1423.9</v>
      </c>
      <c r="C760" s="27">
        <f t="shared" si="271"/>
        <v>-1.1269815919396131E-2</v>
      </c>
      <c r="D760" s="27">
        <f t="shared" si="272"/>
        <v>-1.6088312631088453E-3</v>
      </c>
      <c r="E760" s="5">
        <f t="shared" si="276"/>
        <v>0</v>
      </c>
      <c r="F760" s="44">
        <v>2196.5427249999998</v>
      </c>
      <c r="G760" s="45">
        <v>2196.5427249999998</v>
      </c>
      <c r="H760" s="48">
        <v>1423.9</v>
      </c>
      <c r="I760" s="42">
        <v>11.22</v>
      </c>
      <c r="J760" s="16">
        <f t="shared" si="270"/>
        <v>0.11220000000000001</v>
      </c>
      <c r="K760" s="16">
        <f t="shared" si="277"/>
        <v>4.6422955244166786E-2</v>
      </c>
      <c r="L760" s="51">
        <f>VLOOKUP(A760,LIBOR!$A$3:B2855,2,1)</f>
        <v>5.2850000000000001</v>
      </c>
      <c r="M760">
        <v>42570.29</v>
      </c>
      <c r="N760" s="2">
        <v>40375.26</v>
      </c>
      <c r="O760" s="16">
        <f t="shared" si="273"/>
        <v>1.2845505612590969E-4</v>
      </c>
      <c r="P760" s="16">
        <f t="shared" ref="P760:P823" si="288">SQRT(252*SUM(O738:O759)/22)</f>
        <v>6.5777044755833222E-2</v>
      </c>
      <c r="Q760" s="2">
        <f t="shared" si="274"/>
        <v>10.45</v>
      </c>
      <c r="R760" s="2">
        <f t="shared" si="275"/>
        <v>11.074000000000002</v>
      </c>
      <c r="S760" s="16">
        <f t="shared" ref="S760:S823" si="289">IF(Q760&gt;=R760,1,-1)</f>
        <v>-1</v>
      </c>
      <c r="T760" s="16">
        <f t="shared" ref="T760:T823" si="290">IF(SUM(S751:S760)=-10,-1,IF(SUM(S751:S760)&lt;10,0,1))</f>
        <v>0</v>
      </c>
      <c r="U760" s="16">
        <f>VLOOKUP(P760,Table!$D$6:$G$15,MATCH(VALUE(T760)&amp;"E",Table!$D$5:$G$5,0),1)*IF(Y760=1,0,1)</f>
        <v>0.97499999999999998</v>
      </c>
      <c r="V760" s="16">
        <f t="shared" ref="V760:V823" si="291">(1-U760)*IF(Y760=1,0,1)</f>
        <v>2.5000000000000022E-2</v>
      </c>
      <c r="W760" s="16">
        <f t="shared" si="280"/>
        <v>104812.90886144082</v>
      </c>
      <c r="X760" s="16">
        <f t="shared" ref="X760:X823" si="292">W759/W754-1</f>
        <v>6.4844336874432251E-3</v>
      </c>
      <c r="Y760" s="16">
        <f t="shared" si="281"/>
        <v>0</v>
      </c>
      <c r="Z760" s="16">
        <f t="shared" ref="Z760:Z823" si="293">Y760*20</f>
        <v>0</v>
      </c>
      <c r="AA760" s="16">
        <f t="shared" si="278"/>
        <v>0</v>
      </c>
      <c r="AB760" s="2">
        <f t="shared" si="282"/>
        <v>113500.00101269264</v>
      </c>
      <c r="AE760" s="16" t="str">
        <f t="shared" si="279"/>
        <v/>
      </c>
      <c r="AG760" s="16">
        <f t="shared" si="285"/>
        <v>61.059793469620509</v>
      </c>
      <c r="AH760" s="24">
        <f t="shared" si="283"/>
        <v>63.306956331065493</v>
      </c>
      <c r="AL760" s="2">
        <f t="shared" si="286"/>
        <v>63.950441841104379</v>
      </c>
      <c r="AM760" s="27">
        <f t="shared" si="287"/>
        <v>-1.0062252761876667E-2</v>
      </c>
      <c r="AN760" s="35">
        <v>0</v>
      </c>
      <c r="AP760" s="2" t="str">
        <f t="shared" si="284"/>
        <v/>
      </c>
    </row>
    <row r="761" spans="1:42" x14ac:dyDescent="0.25">
      <c r="A761" s="49">
        <v>39108</v>
      </c>
      <c r="B761" s="47">
        <v>1422.18</v>
      </c>
      <c r="C761" s="27">
        <f t="shared" si="271"/>
        <v>-1.2079499964885443E-3</v>
      </c>
      <c r="D761" s="27">
        <f t="shared" si="272"/>
        <v>-5.7122431663958473E-3</v>
      </c>
      <c r="E761" s="5">
        <f t="shared" si="276"/>
        <v>0</v>
      </c>
      <c r="F761" s="44">
        <v>2193.8876949999999</v>
      </c>
      <c r="G761" s="45">
        <v>2193.8876949999999</v>
      </c>
      <c r="H761" s="48">
        <v>1422.18</v>
      </c>
      <c r="I761" s="42">
        <v>11.13</v>
      </c>
      <c r="J761" s="16">
        <f t="shared" si="270"/>
        <v>0.11130000000000001</v>
      </c>
      <c r="K761" s="16">
        <f t="shared" si="277"/>
        <v>3.5306698276063239E-2</v>
      </c>
      <c r="L761" s="51">
        <f>VLOOKUP(A761,LIBOR!$A$3:B2856,2,1)</f>
        <v>5.2850000000000001</v>
      </c>
      <c r="M761">
        <v>42689.99</v>
      </c>
      <c r="N761" s="2">
        <v>40483.15</v>
      </c>
      <c r="O761" s="16">
        <f t="shared" si="273"/>
        <v>1.4609077198522894E-6</v>
      </c>
      <c r="P761" s="16">
        <f t="shared" si="288"/>
        <v>7.5993301723936771E-2</v>
      </c>
      <c r="Q761" s="2">
        <f t="shared" si="274"/>
        <v>10.524000000000001</v>
      </c>
      <c r="R761" s="2">
        <f t="shared" si="275"/>
        <v>11.067</v>
      </c>
      <c r="S761" s="16">
        <f t="shared" si="289"/>
        <v>-1</v>
      </c>
      <c r="T761" s="16">
        <f t="shared" si="290"/>
        <v>0</v>
      </c>
      <c r="U761" s="16">
        <f>VLOOKUP(P761,Table!$D$6:$G$15,MATCH(VALUE(T761)&amp;"E",Table!$D$5:$G$5,0),1)*IF(Y761=1,0,1)</f>
        <v>0.97499999999999998</v>
      </c>
      <c r="V761" s="16">
        <f t="shared" si="291"/>
        <v>2.5000000000000022E-2</v>
      </c>
      <c r="W761" s="16">
        <f t="shared" si="280"/>
        <v>104696.46730379085</v>
      </c>
      <c r="X761" s="16">
        <f t="shared" si="292"/>
        <v>-2.1520986475459525E-3</v>
      </c>
      <c r="Y761" s="16">
        <f t="shared" si="281"/>
        <v>0</v>
      </c>
      <c r="Z761" s="16">
        <f t="shared" si="293"/>
        <v>0</v>
      </c>
      <c r="AA761" s="16">
        <f t="shared" si="278"/>
        <v>0</v>
      </c>
      <c r="AB761" s="2">
        <f t="shared" si="282"/>
        <v>113374.21832096542</v>
      </c>
      <c r="AE761" s="16" t="str">
        <f t="shared" si="279"/>
        <v/>
      </c>
      <c r="AG761" s="16">
        <f t="shared" si="285"/>
        <v>60.992125935608257</v>
      </c>
      <c r="AH761" s="24">
        <f t="shared" si="283"/>
        <v>63.23515256248384</v>
      </c>
      <c r="AL761" s="2">
        <f t="shared" si="286"/>
        <v>63.950441841104379</v>
      </c>
      <c r="AM761" s="27">
        <f t="shared" si="287"/>
        <v>-1.1185056084487943E-2</v>
      </c>
      <c r="AN761" s="35">
        <v>0</v>
      </c>
      <c r="AP761" s="2" t="str">
        <f t="shared" si="284"/>
        <v/>
      </c>
    </row>
    <row r="762" spans="1:42" x14ac:dyDescent="0.25">
      <c r="A762" s="49">
        <v>39111</v>
      </c>
      <c r="B762" s="47">
        <v>1420.62</v>
      </c>
      <c r="C762" s="27">
        <f t="shared" si="271"/>
        <v>-1.0969075644434723E-3</v>
      </c>
      <c r="D762" s="27">
        <f t="shared" si="272"/>
        <v>-1.5312758619123734E-3</v>
      </c>
      <c r="E762" s="5">
        <f t="shared" si="276"/>
        <v>0</v>
      </c>
      <c r="F762" s="44">
        <v>2191.713135</v>
      </c>
      <c r="G762" s="45">
        <v>2191.713135</v>
      </c>
      <c r="H762" s="48">
        <v>1420.62</v>
      </c>
      <c r="I762" s="42">
        <v>11.45</v>
      </c>
      <c r="J762" s="16">
        <f t="shared" si="270"/>
        <v>0.11449999999999999</v>
      </c>
      <c r="K762" s="16">
        <f t="shared" si="277"/>
        <v>3.9423157564510689E-2</v>
      </c>
      <c r="L762" s="51">
        <f>VLOOKUP(A762,LIBOR!$A$3:B2857,2,1)</f>
        <v>5.2937500000000002</v>
      </c>
      <c r="M762">
        <v>42603.24</v>
      </c>
      <c r="N762" s="2">
        <v>40383.93</v>
      </c>
      <c r="O762" s="16">
        <f t="shared" si="273"/>
        <v>1.20452733930882E-6</v>
      </c>
      <c r="P762" s="16">
        <f t="shared" si="288"/>
        <v>7.5076842435489302E-2</v>
      </c>
      <c r="Q762" s="2">
        <f t="shared" si="274"/>
        <v>10.67</v>
      </c>
      <c r="R762" s="2">
        <f t="shared" si="275"/>
        <v>11.060500000000001</v>
      </c>
      <c r="S762" s="16">
        <f t="shared" si="289"/>
        <v>-1</v>
      </c>
      <c r="T762" s="16">
        <f t="shared" si="290"/>
        <v>0</v>
      </c>
      <c r="U762" s="16">
        <f>VLOOKUP(P762,Table!$D$6:$G$15,MATCH(VALUE(T762)&amp;"E",Table!$D$5:$G$5,0),1)*IF(Y762=1,0,1)</f>
        <v>0.97499999999999998</v>
      </c>
      <c r="V762" s="16">
        <f t="shared" si="291"/>
        <v>2.5000000000000022E-2</v>
      </c>
      <c r="W762" s="16">
        <f t="shared" si="280"/>
        <v>104578.08101106496</v>
      </c>
      <c r="X762" s="16">
        <f t="shared" si="292"/>
        <v>-5.3621744663464588E-3</v>
      </c>
      <c r="Y762" s="16">
        <f t="shared" si="281"/>
        <v>0</v>
      </c>
      <c r="Z762" s="16">
        <f t="shared" si="293"/>
        <v>0</v>
      </c>
      <c r="AA762" s="16">
        <f t="shared" si="278"/>
        <v>0</v>
      </c>
      <c r="AB762" s="2">
        <f t="shared" si="282"/>
        <v>113258.89261943512</v>
      </c>
      <c r="AE762" s="16" t="str">
        <f t="shared" si="279"/>
        <v/>
      </c>
      <c r="AG762" s="16">
        <f t="shared" si="285"/>
        <v>60.930083966847469</v>
      </c>
      <c r="AH762" s="24">
        <f t="shared" si="283"/>
        <v>63.165896570014965</v>
      </c>
      <c r="AL762" s="2">
        <f t="shared" si="286"/>
        <v>63.950441841104379</v>
      </c>
      <c r="AM762" s="27">
        <f t="shared" si="287"/>
        <v>-1.2268019555498166E-2</v>
      </c>
      <c r="AN762" s="35">
        <v>0</v>
      </c>
      <c r="AP762" s="2" t="str">
        <f t="shared" si="284"/>
        <v/>
      </c>
    </row>
    <row r="763" spans="1:42" x14ac:dyDescent="0.25">
      <c r="A763" s="49">
        <v>39112</v>
      </c>
      <c r="B763" s="47">
        <v>1428.82</v>
      </c>
      <c r="C763" s="27">
        <f t="shared" si="271"/>
        <v>5.7721276625699591E-3</v>
      </c>
      <c r="D763" s="27">
        <f t="shared" si="272"/>
        <v>6.9891427650015103E-4</v>
      </c>
      <c r="E763" s="5">
        <f t="shared" si="276"/>
        <v>0</v>
      </c>
      <c r="F763" s="44">
        <v>2204.3959960000002</v>
      </c>
      <c r="G763" s="45">
        <v>2204.3959960000002</v>
      </c>
      <c r="H763" s="48">
        <v>1428.82</v>
      </c>
      <c r="I763" s="42">
        <v>10.96</v>
      </c>
      <c r="J763" s="16">
        <f t="shared" si="270"/>
        <v>0.1096</v>
      </c>
      <c r="K763" s="16">
        <f t="shared" si="277"/>
        <v>3.6628299414131357E-2</v>
      </c>
      <c r="L763" s="51">
        <f>VLOOKUP(A763,LIBOR!$A$3:B2858,2,1)</f>
        <v>5.2949999999999999</v>
      </c>
      <c r="M763">
        <v>41942.01</v>
      </c>
      <c r="N763" s="2">
        <v>39751.49</v>
      </c>
      <c r="O763" s="16">
        <f t="shared" si="273"/>
        <v>3.3126157370565338E-5</v>
      </c>
      <c r="P763" s="16">
        <f t="shared" si="288"/>
        <v>7.2971700585868646E-2</v>
      </c>
      <c r="Q763" s="2">
        <f t="shared" si="274"/>
        <v>10.806000000000001</v>
      </c>
      <c r="R763" s="2">
        <f t="shared" si="275"/>
        <v>11.101000000000001</v>
      </c>
      <c r="S763" s="16">
        <f t="shared" si="289"/>
        <v>-1</v>
      </c>
      <c r="T763" s="16">
        <f t="shared" si="290"/>
        <v>0</v>
      </c>
      <c r="U763" s="16">
        <f>VLOOKUP(P763,Table!$D$6:$G$15,MATCH(VALUE(T763)&amp;"E",Table!$D$5:$G$5,0),1)*IF(Y763=1,0,1)</f>
        <v>0.97499999999999998</v>
      </c>
      <c r="V763" s="16">
        <f t="shared" si="291"/>
        <v>2.5000000000000022E-2</v>
      </c>
      <c r="W763" s="16">
        <f t="shared" si="280"/>
        <v>105125.68398533411</v>
      </c>
      <c r="X763" s="16">
        <f t="shared" si="292"/>
        <v>-1.6674605303781398E-3</v>
      </c>
      <c r="Y763" s="16">
        <f t="shared" si="281"/>
        <v>0</v>
      </c>
      <c r="Z763" s="16">
        <f t="shared" si="293"/>
        <v>0</v>
      </c>
      <c r="AA763" s="16">
        <f t="shared" si="278"/>
        <v>0</v>
      </c>
      <c r="AB763" s="2">
        <f t="shared" si="282"/>
        <v>113853.96043891656</v>
      </c>
      <c r="AE763" s="16" t="str">
        <f t="shared" si="279"/>
        <v/>
      </c>
      <c r="AG763" s="16">
        <f t="shared" si="285"/>
        <v>61.250213639391617</v>
      </c>
      <c r="AH763" s="24">
        <f t="shared" si="283"/>
        <v>63.496120630706855</v>
      </c>
      <c r="AL763" s="2">
        <f t="shared" si="286"/>
        <v>63.950441841104379</v>
      </c>
      <c r="AM763" s="27">
        <f t="shared" si="287"/>
        <v>-7.1042700772320222E-3</v>
      </c>
      <c r="AN763" s="35">
        <v>0</v>
      </c>
      <c r="AP763" s="2" t="str">
        <f t="shared" si="284"/>
        <v/>
      </c>
    </row>
    <row r="764" spans="1:42" x14ac:dyDescent="0.25">
      <c r="A764" s="49">
        <v>39113</v>
      </c>
      <c r="B764" s="47">
        <v>1438.24</v>
      </c>
      <c r="C764" s="27">
        <f t="shared" si="271"/>
        <v>6.5928528436052236E-3</v>
      </c>
      <c r="D764" s="27">
        <f t="shared" si="272"/>
        <v>-1.209692974152965E-3</v>
      </c>
      <c r="E764" s="5">
        <f t="shared" si="276"/>
        <v>0</v>
      </c>
      <c r="F764" s="44">
        <v>2219.188721</v>
      </c>
      <c r="G764" s="45">
        <v>2219.188721</v>
      </c>
      <c r="H764" s="48">
        <v>1438.24</v>
      </c>
      <c r="I764" s="42">
        <v>10.42</v>
      </c>
      <c r="J764" s="16">
        <f t="shared" si="270"/>
        <v>0.1042</v>
      </c>
      <c r="K764" s="16">
        <f t="shared" si="277"/>
        <v>3.0117070637943721E-2</v>
      </c>
      <c r="L764" s="51">
        <f>VLOOKUP(A764,LIBOR!$A$3:B2859,2,1)</f>
        <v>5.3312499999999998</v>
      </c>
      <c r="M764">
        <v>41290.379999999997</v>
      </c>
      <c r="N764" s="2">
        <v>39128.32</v>
      </c>
      <c r="O764" s="16">
        <f t="shared" si="273"/>
        <v>4.3180867108019755E-5</v>
      </c>
      <c r="P764" s="16">
        <f t="shared" si="288"/>
        <v>7.408292936205628E-2</v>
      </c>
      <c r="Q764" s="2">
        <f t="shared" si="274"/>
        <v>10.93</v>
      </c>
      <c r="R764" s="2">
        <f t="shared" si="275"/>
        <v>11.099500000000001</v>
      </c>
      <c r="S764" s="16">
        <f t="shared" si="289"/>
        <v>-1</v>
      </c>
      <c r="T764" s="16">
        <f t="shared" si="290"/>
        <v>-1</v>
      </c>
      <c r="U764" s="16">
        <f>VLOOKUP(P764,Table!$D$6:$G$15,MATCH(VALUE(T764)&amp;"E",Table!$D$5:$G$5,0),1)*IF(Y764=1,0,1)</f>
        <v>0.97499999999999998</v>
      </c>
      <c r="V764" s="16">
        <f t="shared" si="291"/>
        <v>2.5000000000000022E-2</v>
      </c>
      <c r="W764" s="16">
        <f t="shared" si="280"/>
        <v>105760.23474491072</v>
      </c>
      <c r="X764" s="16">
        <f t="shared" si="292"/>
        <v>8.5921764265695089E-4</v>
      </c>
      <c r="Y764" s="16">
        <f t="shared" si="281"/>
        <v>0</v>
      </c>
      <c r="Z764" s="16">
        <f t="shared" si="293"/>
        <v>0</v>
      </c>
      <c r="AA764" s="16">
        <f t="shared" si="278"/>
        <v>0</v>
      </c>
      <c r="AB764" s="2">
        <f t="shared" si="282"/>
        <v>114554.66118068012</v>
      </c>
      <c r="AE764" s="16" t="str">
        <f t="shared" si="279"/>
        <v/>
      </c>
      <c r="AG764" s="16">
        <f t="shared" si="285"/>
        <v>61.627170839341851</v>
      </c>
      <c r="AH764" s="24">
        <f t="shared" si="283"/>
        <v>63.885237190038573</v>
      </c>
      <c r="AL764" s="2">
        <f t="shared" si="286"/>
        <v>63.950441841104379</v>
      </c>
      <c r="AM764" s="27">
        <f t="shared" si="287"/>
        <v>-1.0196122057736234E-3</v>
      </c>
      <c r="AN764" s="35">
        <v>0</v>
      </c>
      <c r="AP764" s="2" t="str">
        <f t="shared" si="284"/>
        <v/>
      </c>
    </row>
    <row r="765" spans="1:42" x14ac:dyDescent="0.25">
      <c r="A765" s="49">
        <v>39114</v>
      </c>
      <c r="B765" s="47">
        <v>1445.94</v>
      </c>
      <c r="C765" s="27">
        <f t="shared" si="271"/>
        <v>5.3537657136499828E-3</v>
      </c>
      <c r="D765" s="27">
        <f t="shared" si="272"/>
        <v>1.5413888658893149E-2</v>
      </c>
      <c r="E765" s="5">
        <f t="shared" si="276"/>
        <v>0</v>
      </c>
      <c r="F765" s="44">
        <v>2231.6059570000002</v>
      </c>
      <c r="G765" s="45">
        <v>2231.6059570000002</v>
      </c>
      <c r="H765" s="48">
        <v>1445.94</v>
      </c>
      <c r="I765" s="42">
        <v>10.31</v>
      </c>
      <c r="J765" s="16">
        <f t="shared" si="270"/>
        <v>0.10310000000000001</v>
      </c>
      <c r="K765" s="16">
        <f t="shared" si="277"/>
        <v>2.9458329000324607E-2</v>
      </c>
      <c r="L765" s="51">
        <f>VLOOKUP(A765,LIBOR!$A$3:B2860,2,1)</f>
        <v>5.2962499999999997</v>
      </c>
      <c r="M765">
        <v>40787.449999999997</v>
      </c>
      <c r="N765" s="2">
        <v>38646.239999999998</v>
      </c>
      <c r="O765" s="16">
        <f t="shared" si="273"/>
        <v>2.8510102807548875E-5</v>
      </c>
      <c r="P765" s="16">
        <f t="shared" si="288"/>
        <v>7.3641670999675404E-2</v>
      </c>
      <c r="Q765" s="2">
        <f t="shared" si="274"/>
        <v>11.036</v>
      </c>
      <c r="R765" s="2">
        <f t="shared" si="275"/>
        <v>11.0425</v>
      </c>
      <c r="S765" s="16">
        <f t="shared" si="289"/>
        <v>-1</v>
      </c>
      <c r="T765" s="16">
        <f t="shared" si="290"/>
        <v>-1</v>
      </c>
      <c r="U765" s="16">
        <f>VLOOKUP(P765,Table!$D$6:$G$15,MATCH(VALUE(T765)&amp;"E",Table!$D$5:$G$5,0),1)*IF(Y765=1,0,1)</f>
        <v>0.97499999999999998</v>
      </c>
      <c r="V765" s="16">
        <f t="shared" si="291"/>
        <v>2.5000000000000022E-2</v>
      </c>
      <c r="W765" s="16">
        <f t="shared" si="280"/>
        <v>106279.71943281181</v>
      </c>
      <c r="X765" s="16">
        <f t="shared" si="292"/>
        <v>-1.1029100304090766E-3</v>
      </c>
      <c r="Y765" s="16">
        <f t="shared" si="281"/>
        <v>0</v>
      </c>
      <c r="Z765" s="16">
        <f t="shared" si="293"/>
        <v>0</v>
      </c>
      <c r="AA765" s="16">
        <f t="shared" si="278"/>
        <v>0</v>
      </c>
      <c r="AB765" s="2">
        <f t="shared" si="282"/>
        <v>115144.7324125539</v>
      </c>
      <c r="AE765" s="16" t="str">
        <f t="shared" si="279"/>
        <v/>
      </c>
      <c r="AG765" s="16">
        <f t="shared" si="285"/>
        <v>61.944612488937501</v>
      </c>
      <c r="AH765" s="24">
        <f t="shared" si="283"/>
        <v>64.212638811439803</v>
      </c>
      <c r="AL765" s="2">
        <f t="shared" si="286"/>
        <v>64.212638811439803</v>
      </c>
      <c r="AM765" s="27">
        <f t="shared" si="287"/>
        <v>0</v>
      </c>
      <c r="AN765" s="35">
        <v>0</v>
      </c>
      <c r="AP765" s="2" t="str">
        <f t="shared" si="284"/>
        <v/>
      </c>
    </row>
    <row r="766" spans="1:42" x14ac:dyDescent="0.25">
      <c r="A766" s="49">
        <v>39115</v>
      </c>
      <c r="B766" s="47">
        <v>1448.39</v>
      </c>
      <c r="C766" s="27">
        <f t="shared" si="271"/>
        <v>1.6943994909885962E-3</v>
      </c>
      <c r="D766" s="27">
        <f t="shared" si="272"/>
        <v>1.8316238146370289E-2</v>
      </c>
      <c r="E766" s="5">
        <f t="shared" si="276"/>
        <v>0</v>
      </c>
      <c r="F766" s="44">
        <v>2235.3923340000001</v>
      </c>
      <c r="G766" s="45">
        <v>2235.3923340000001</v>
      </c>
      <c r="H766" s="48">
        <v>1448.39</v>
      </c>
      <c r="I766" s="42">
        <v>10.08</v>
      </c>
      <c r="J766" s="16">
        <f t="shared" si="270"/>
        <v>0.1008</v>
      </c>
      <c r="K766" s="16">
        <f t="shared" si="277"/>
        <v>2.513904720322388E-2</v>
      </c>
      <c r="L766" s="51">
        <f>VLOOKUP(A766,LIBOR!$A$3:B2861,2,1)</f>
        <v>5.2925000000000004</v>
      </c>
      <c r="M766">
        <v>40621.410000000003</v>
      </c>
      <c r="N766" s="2">
        <v>38483.51</v>
      </c>
      <c r="O766" s="16">
        <f t="shared" si="273"/>
        <v>2.8661325757652863E-6</v>
      </c>
      <c r="P766" s="16">
        <f t="shared" si="288"/>
        <v>7.5660952796776121E-2</v>
      </c>
      <c r="Q766" s="2">
        <f t="shared" si="274"/>
        <v>10.854000000000001</v>
      </c>
      <c r="R766" s="2">
        <f t="shared" si="275"/>
        <v>10.956</v>
      </c>
      <c r="S766" s="16">
        <f t="shared" si="289"/>
        <v>-1</v>
      </c>
      <c r="T766" s="16">
        <f t="shared" si="290"/>
        <v>-1</v>
      </c>
      <c r="U766" s="16">
        <f>VLOOKUP(P766,Table!$D$6:$G$15,MATCH(VALUE(T766)&amp;"E",Table!$D$5:$G$5,0),1)*IF(Y766=1,0,1)</f>
        <v>0.97499999999999998</v>
      </c>
      <c r="V766" s="16">
        <f t="shared" si="291"/>
        <v>2.5000000000000022E-2</v>
      </c>
      <c r="W766" s="16">
        <f t="shared" si="280"/>
        <v>106444.10977082957</v>
      </c>
      <c r="X766" s="16">
        <f t="shared" si="292"/>
        <v>1.3994560281787916E-2</v>
      </c>
      <c r="Y766" s="16">
        <f t="shared" si="281"/>
        <v>0</v>
      </c>
      <c r="Z766" s="16">
        <f t="shared" si="293"/>
        <v>0</v>
      </c>
      <c r="AA766" s="16">
        <f t="shared" si="278"/>
        <v>0</v>
      </c>
      <c r="AB766" s="2">
        <f t="shared" si="282"/>
        <v>115323.49643819671</v>
      </c>
      <c r="AE766" s="16" t="str">
        <f t="shared" si="279"/>
        <v/>
      </c>
      <c r="AG766" s="16">
        <f t="shared" si="285"/>
        <v>62.04078248354682</v>
      </c>
      <c r="AH766" s="24">
        <f t="shared" si="283"/>
        <v>64.31065607037209</v>
      </c>
      <c r="AL766" s="2">
        <f t="shared" si="286"/>
        <v>64.31065607037209</v>
      </c>
      <c r="AM766" s="27">
        <f t="shared" si="287"/>
        <v>0</v>
      </c>
      <c r="AN766" s="35">
        <v>0</v>
      </c>
      <c r="AP766" s="2" t="str">
        <f t="shared" si="284"/>
        <v/>
      </c>
    </row>
    <row r="767" spans="1:42" x14ac:dyDescent="0.25">
      <c r="A767" s="49">
        <v>39118</v>
      </c>
      <c r="B767" s="47">
        <v>1446.99</v>
      </c>
      <c r="C767" s="27">
        <f t="shared" si="271"/>
        <v>-9.6659049013048115E-4</v>
      </c>
      <c r="D767" s="27">
        <f t="shared" si="272"/>
        <v>1.8446555220683281E-2</v>
      </c>
      <c r="E767" s="5">
        <f t="shared" si="276"/>
        <v>0</v>
      </c>
      <c r="F767" s="44">
        <v>2233.4438479999999</v>
      </c>
      <c r="G767" s="45">
        <v>2233.4438479999999</v>
      </c>
      <c r="H767" s="48">
        <v>1446.99</v>
      </c>
      <c r="I767" s="42">
        <v>10.55</v>
      </c>
      <c r="J767" s="16">
        <f t="shared" si="270"/>
        <v>0.10550000000000001</v>
      </c>
      <c r="K767" s="16">
        <f t="shared" si="277"/>
        <v>3.1182828490361442E-2</v>
      </c>
      <c r="L767" s="51">
        <f>VLOOKUP(A767,LIBOR!$A$3:B2862,2,1)</f>
        <v>5.2937500000000002</v>
      </c>
      <c r="M767">
        <v>40679.53</v>
      </c>
      <c r="N767" s="2">
        <v>38522.400000000001</v>
      </c>
      <c r="O767" s="16">
        <f t="shared" si="273"/>
        <v>9.3520105924794051E-7</v>
      </c>
      <c r="P767" s="16">
        <f t="shared" si="288"/>
        <v>7.4317171509638569E-2</v>
      </c>
      <c r="Q767" s="2">
        <f t="shared" si="274"/>
        <v>10.644</v>
      </c>
      <c r="R767" s="2">
        <f t="shared" si="275"/>
        <v>10.884499999999999</v>
      </c>
      <c r="S767" s="16">
        <f t="shared" si="289"/>
        <v>-1</v>
      </c>
      <c r="T767" s="16">
        <f t="shared" si="290"/>
        <v>-1</v>
      </c>
      <c r="U767" s="16">
        <f>VLOOKUP(P767,Table!$D$6:$G$15,MATCH(VALUE(T767)&amp;"E",Table!$D$5:$G$5,0),1)*IF(Y767=1,0,1)</f>
        <v>0.97499999999999998</v>
      </c>
      <c r="V767" s="16">
        <f t="shared" si="291"/>
        <v>2.5000000000000022E-2</v>
      </c>
      <c r="W767" s="16">
        <f t="shared" si="280"/>
        <v>106346.48331439061</v>
      </c>
      <c r="X767" s="16">
        <f t="shared" si="292"/>
        <v>1.6692468352038192E-2</v>
      </c>
      <c r="Y767" s="16">
        <f t="shared" si="281"/>
        <v>0</v>
      </c>
      <c r="Z767" s="16">
        <f t="shared" si="293"/>
        <v>0</v>
      </c>
      <c r="AA767" s="16">
        <f t="shared" si="278"/>
        <v>0</v>
      </c>
      <c r="AB767" s="2">
        <f t="shared" si="282"/>
        <v>115229.61248262506</v>
      </c>
      <c r="AE767" s="16" t="str">
        <f t="shared" si="279"/>
        <v/>
      </c>
      <c r="AG767" s="16">
        <f t="shared" si="285"/>
        <v>61.990275568250183</v>
      </c>
      <c r="AH767" s="24">
        <f t="shared" si="283"/>
        <v>64.253283970345777</v>
      </c>
      <c r="AL767" s="2">
        <f t="shared" si="286"/>
        <v>64.31065607037209</v>
      </c>
      <c r="AM767" s="27">
        <f t="shared" si="287"/>
        <v>-8.9210876598011524E-4</v>
      </c>
      <c r="AN767" s="35">
        <v>0</v>
      </c>
      <c r="AP767" s="2" t="str">
        <f t="shared" si="284"/>
        <v/>
      </c>
    </row>
    <row r="768" spans="1:42" x14ac:dyDescent="0.25">
      <c r="A768" s="49">
        <v>39119</v>
      </c>
      <c r="B768" s="47">
        <v>1448</v>
      </c>
      <c r="C768" s="27">
        <f t="shared" si="271"/>
        <v>6.9800067726788484E-4</v>
      </c>
      <c r="D768" s="27">
        <f t="shared" si="272"/>
        <v>1.3372428235381206E-2</v>
      </c>
      <c r="E768" s="5">
        <f t="shared" si="276"/>
        <v>0</v>
      </c>
      <c r="F768" s="44">
        <v>2235.0161130000001</v>
      </c>
      <c r="G768" s="45">
        <v>2235.0161130000001</v>
      </c>
      <c r="H768" s="48">
        <v>1448</v>
      </c>
      <c r="I768" s="42">
        <v>10.65</v>
      </c>
      <c r="J768" s="16">
        <f t="shared" si="270"/>
        <v>0.1065</v>
      </c>
      <c r="K768" s="16">
        <f t="shared" si="277"/>
        <v>3.2221618483307027E-2</v>
      </c>
      <c r="L768" s="51">
        <f>VLOOKUP(A768,LIBOR!$A$3:B2863,2,1)</f>
        <v>5.2943800000000003</v>
      </c>
      <c r="M768">
        <v>40089.199999999997</v>
      </c>
      <c r="N768" s="2">
        <v>37957.980000000003</v>
      </c>
      <c r="O768" s="16">
        <f t="shared" si="273"/>
        <v>4.8686509353447785E-7</v>
      </c>
      <c r="P768" s="16">
        <f t="shared" si="288"/>
        <v>7.4278381516692971E-2</v>
      </c>
      <c r="Q768" s="2">
        <f t="shared" si="274"/>
        <v>10.464000000000002</v>
      </c>
      <c r="R768" s="2">
        <f t="shared" si="275"/>
        <v>10.805000000000001</v>
      </c>
      <c r="S768" s="16">
        <f t="shared" si="289"/>
        <v>-1</v>
      </c>
      <c r="T768" s="16">
        <f t="shared" si="290"/>
        <v>-1</v>
      </c>
      <c r="U768" s="16">
        <f>VLOOKUP(P768,Table!$D$6:$G$15,MATCH(VALUE(T768)&amp;"E",Table!$D$5:$G$5,0),1)*IF(Y768=1,0,1)</f>
        <v>0.97499999999999998</v>
      </c>
      <c r="V768" s="16">
        <f t="shared" si="291"/>
        <v>2.5000000000000022E-2</v>
      </c>
      <c r="W768" s="16">
        <f t="shared" si="280"/>
        <v>106379.90347129111</v>
      </c>
      <c r="X768" s="16">
        <f t="shared" si="292"/>
        <v>1.6909875245641137E-2</v>
      </c>
      <c r="Y768" s="16">
        <f t="shared" si="281"/>
        <v>0</v>
      </c>
      <c r="Z768" s="16">
        <f t="shared" si="293"/>
        <v>0</v>
      </c>
      <c r="AA768" s="16">
        <f t="shared" si="278"/>
        <v>0</v>
      </c>
      <c r="AB768" s="2">
        <f t="shared" si="282"/>
        <v>115266.89759069985</v>
      </c>
      <c r="AE768" s="16" t="str">
        <f t="shared" si="279"/>
        <v/>
      </c>
      <c r="AG768" s="16">
        <f t="shared" si="285"/>
        <v>62.010333902860111</v>
      </c>
      <c r="AH768" s="24">
        <f t="shared" si="283"/>
        <v>64.272401664865058</v>
      </c>
      <c r="AL768" s="2">
        <f t="shared" si="286"/>
        <v>64.31065607037209</v>
      </c>
      <c r="AM768" s="27">
        <f t="shared" si="287"/>
        <v>-5.9483774298885184E-4</v>
      </c>
      <c r="AN768" s="35">
        <v>0</v>
      </c>
      <c r="AP768" s="2" t="str">
        <f t="shared" si="284"/>
        <v/>
      </c>
    </row>
    <row r="769" spans="1:42" x14ac:dyDescent="0.25">
      <c r="A769" s="49">
        <v>39120</v>
      </c>
      <c r="B769" s="47">
        <v>1450.02</v>
      </c>
      <c r="C769" s="27">
        <f t="shared" si="271"/>
        <v>1.3950276243093196E-3</v>
      </c>
      <c r="D769" s="27">
        <f t="shared" si="272"/>
        <v>8.1746030160853023E-3</v>
      </c>
      <c r="E769" s="5">
        <f t="shared" si="276"/>
        <v>0</v>
      </c>
      <c r="F769" s="44">
        <v>2239.0520019999999</v>
      </c>
      <c r="G769" s="45">
        <v>2239.0520019999999</v>
      </c>
      <c r="H769" s="48">
        <v>1450.02</v>
      </c>
      <c r="I769" s="42">
        <v>10.32</v>
      </c>
      <c r="J769" s="16">
        <f t="shared" si="270"/>
        <v>0.1032</v>
      </c>
      <c r="K769" s="16">
        <f t="shared" si="277"/>
        <v>2.900030684541173E-2</v>
      </c>
      <c r="L769" s="51">
        <f>VLOOKUP(A769,LIBOR!$A$3:B2864,2,1)</f>
        <v>5.2912499999999998</v>
      </c>
      <c r="M769">
        <v>39560.29</v>
      </c>
      <c r="N769" s="2">
        <v>37451.870000000003</v>
      </c>
      <c r="O769" s="16">
        <f t="shared" si="273"/>
        <v>1.943390673741722E-6</v>
      </c>
      <c r="P769" s="16">
        <f t="shared" si="288"/>
        <v>7.419969315458827E-2</v>
      </c>
      <c r="Q769" s="2">
        <f t="shared" si="274"/>
        <v>10.401999999999999</v>
      </c>
      <c r="R769" s="2">
        <f t="shared" si="275"/>
        <v>10.737500000000001</v>
      </c>
      <c r="S769" s="16">
        <f t="shared" si="289"/>
        <v>-1</v>
      </c>
      <c r="T769" s="16">
        <f t="shared" si="290"/>
        <v>-1</v>
      </c>
      <c r="U769" s="16">
        <f>VLOOKUP(P769,Table!$D$6:$G$15,MATCH(VALUE(T769)&amp;"E",Table!$D$5:$G$5,0),1)*IF(Y769=1,0,1)</f>
        <v>0.97499999999999998</v>
      </c>
      <c r="V769" s="16">
        <f t="shared" si="291"/>
        <v>2.5000000000000022E-2</v>
      </c>
      <c r="W769" s="16">
        <f t="shared" si="280"/>
        <v>106489.13608264951</v>
      </c>
      <c r="X769" s="16">
        <f t="shared" si="292"/>
        <v>1.1930666592685046E-2</v>
      </c>
      <c r="Y769" s="16">
        <f t="shared" si="281"/>
        <v>0</v>
      </c>
      <c r="Z769" s="16">
        <f t="shared" si="293"/>
        <v>0</v>
      </c>
      <c r="AA769" s="16">
        <f t="shared" si="278"/>
        <v>0</v>
      </c>
      <c r="AB769" s="2">
        <f t="shared" si="282"/>
        <v>115431.81879395763</v>
      </c>
      <c r="AE769" s="16" t="str">
        <f t="shared" si="279"/>
        <v/>
      </c>
      <c r="AG769" s="16">
        <f t="shared" si="285"/>
        <v>62.099056850171401</v>
      </c>
      <c r="AH769" s="24">
        <f t="shared" si="283"/>
        <v>64.362685889461218</v>
      </c>
      <c r="AL769" s="2">
        <f t="shared" si="286"/>
        <v>64.362685889461218</v>
      </c>
      <c r="AM769" s="27">
        <f t="shared" si="287"/>
        <v>0</v>
      </c>
      <c r="AN769" s="35">
        <v>0</v>
      </c>
      <c r="AP769" s="2" t="str">
        <f t="shared" si="284"/>
        <v/>
      </c>
    </row>
    <row r="770" spans="1:42" x14ac:dyDescent="0.25">
      <c r="A770" s="49">
        <v>39121</v>
      </c>
      <c r="B770" s="47">
        <v>1448.31</v>
      </c>
      <c r="C770" s="27">
        <f t="shared" si="271"/>
        <v>-1.1792940787024309E-3</v>
      </c>
      <c r="D770" s="27">
        <f t="shared" si="272"/>
        <v>1.6415432237328886E-3</v>
      </c>
      <c r="E770" s="5">
        <f t="shared" si="276"/>
        <v>0</v>
      </c>
      <c r="F770" s="44">
        <v>2236.4602049999999</v>
      </c>
      <c r="G770" s="45">
        <v>2236.4602049999999</v>
      </c>
      <c r="H770" s="48">
        <v>1448.31</v>
      </c>
      <c r="I770" s="42">
        <v>10.44</v>
      </c>
      <c r="J770" s="16">
        <f t="shared" si="270"/>
        <v>0.10439999999999999</v>
      </c>
      <c r="K770" s="16">
        <f t="shared" si="277"/>
        <v>3.2977390243303165E-2</v>
      </c>
      <c r="L770" s="51">
        <f>VLOOKUP(A770,LIBOR!$A$3:B2865,2,1)</f>
        <v>5.2925000000000004</v>
      </c>
      <c r="M770">
        <v>39822.76</v>
      </c>
      <c r="N770" s="2">
        <v>37695.11</v>
      </c>
      <c r="O770" s="16">
        <f t="shared" si="273"/>
        <v>1.3923763839186813E-6</v>
      </c>
      <c r="P770" s="16">
        <f t="shared" si="288"/>
        <v>7.1422609756696828E-2</v>
      </c>
      <c r="Q770" s="2">
        <f t="shared" si="274"/>
        <v>10.382000000000001</v>
      </c>
      <c r="R770" s="2">
        <f t="shared" si="275"/>
        <v>10.658000000000001</v>
      </c>
      <c r="S770" s="16">
        <f t="shared" si="289"/>
        <v>-1</v>
      </c>
      <c r="T770" s="16">
        <f t="shared" si="290"/>
        <v>-1</v>
      </c>
      <c r="U770" s="16">
        <f>VLOOKUP(P770,Table!$D$6:$G$15,MATCH(VALUE(T770)&amp;"E",Table!$D$5:$G$5,0),1)*IF(Y770=1,0,1)</f>
        <v>0.97499999999999998</v>
      </c>
      <c r="V770" s="16">
        <f t="shared" si="291"/>
        <v>2.5000000000000022E-2</v>
      </c>
      <c r="W770" s="16">
        <f t="shared" si="280"/>
        <v>106383.98409526094</v>
      </c>
      <c r="X770" s="16">
        <f t="shared" si="292"/>
        <v>6.8920170184652019E-3</v>
      </c>
      <c r="Y770" s="16">
        <f t="shared" si="281"/>
        <v>0</v>
      </c>
      <c r="Z770" s="16">
        <f t="shared" si="293"/>
        <v>0</v>
      </c>
      <c r="AA770" s="16">
        <f t="shared" si="278"/>
        <v>0</v>
      </c>
      <c r="AB770" s="2">
        <f t="shared" si="282"/>
        <v>115320.68837092719</v>
      </c>
      <c r="AE770" s="16" t="str">
        <f t="shared" si="279"/>
        <v/>
      </c>
      <c r="AG770" s="16">
        <f t="shared" si="285"/>
        <v>62.039271822701039</v>
      </c>
      <c r="AH770" s="24">
        <f t="shared" si="283"/>
        <v>64.299048003310318</v>
      </c>
      <c r="AL770" s="2">
        <f t="shared" si="286"/>
        <v>64.362685889461218</v>
      </c>
      <c r="AM770" s="27">
        <f t="shared" si="287"/>
        <v>-9.8873882081607078E-4</v>
      </c>
      <c r="AN770" s="35">
        <v>0</v>
      </c>
      <c r="AP770" s="2" t="str">
        <f t="shared" si="284"/>
        <v/>
      </c>
    </row>
    <row r="771" spans="1:42" x14ac:dyDescent="0.25">
      <c r="A771" s="49">
        <v>39122</v>
      </c>
      <c r="B771" s="47">
        <v>1438.06</v>
      </c>
      <c r="C771" s="27">
        <f t="shared" si="271"/>
        <v>-7.0772141323335314E-3</v>
      </c>
      <c r="D771" s="27">
        <f t="shared" si="272"/>
        <v>-7.1300703995892389E-3</v>
      </c>
      <c r="E771" s="5">
        <f t="shared" si="276"/>
        <v>0</v>
      </c>
      <c r="F771" s="44">
        <v>2220.720703</v>
      </c>
      <c r="G771" s="45">
        <v>2220.720703</v>
      </c>
      <c r="H771" s="48">
        <v>1438.06</v>
      </c>
      <c r="I771" s="42">
        <v>11.1</v>
      </c>
      <c r="J771" s="16">
        <f t="shared" si="270"/>
        <v>0.111</v>
      </c>
      <c r="K771" s="16">
        <f t="shared" si="277"/>
        <v>3.9860736913594749E-2</v>
      </c>
      <c r="L771" s="51">
        <f>VLOOKUP(A771,LIBOR!$A$3:B2866,2,1)</f>
        <v>5.2925000000000004</v>
      </c>
      <c r="M771">
        <v>40597.79</v>
      </c>
      <c r="N771" s="2">
        <v>38423.449999999997</v>
      </c>
      <c r="O771" s="16">
        <f t="shared" si="273"/>
        <v>5.0443750551883717E-5</v>
      </c>
      <c r="P771" s="16">
        <f t="shared" si="288"/>
        <v>7.1139263086405252E-2</v>
      </c>
      <c r="Q771" s="2">
        <f t="shared" si="274"/>
        <v>10.407999999999999</v>
      </c>
      <c r="R771" s="2">
        <f t="shared" si="275"/>
        <v>10.6065</v>
      </c>
      <c r="S771" s="16">
        <f t="shared" si="289"/>
        <v>-1</v>
      </c>
      <c r="T771" s="16">
        <f t="shared" si="290"/>
        <v>-1</v>
      </c>
      <c r="U771" s="16">
        <f>VLOOKUP(P771,Table!$D$6:$G$15,MATCH(VALUE(T771)&amp;"E",Table!$D$5:$G$5,0),1)*IF(Y771=1,0,1)</f>
        <v>0.97499999999999998</v>
      </c>
      <c r="V771" s="16">
        <f t="shared" si="291"/>
        <v>2.5000000000000022E-2</v>
      </c>
      <c r="W771" s="16">
        <f t="shared" si="280"/>
        <v>105701.29285216735</v>
      </c>
      <c r="X771" s="16">
        <f t="shared" si="292"/>
        <v>9.8104006112897935E-4</v>
      </c>
      <c r="Y771" s="16">
        <f t="shared" si="281"/>
        <v>0</v>
      </c>
      <c r="Z771" s="16">
        <f t="shared" si="293"/>
        <v>0</v>
      </c>
      <c r="AA771" s="16">
        <f t="shared" si="278"/>
        <v>0</v>
      </c>
      <c r="AB771" s="2">
        <f t="shared" si="282"/>
        <v>114585.49672190778</v>
      </c>
      <c r="AE771" s="16" t="str">
        <f t="shared" si="279"/>
        <v/>
      </c>
      <c r="AG771" s="16">
        <f t="shared" si="285"/>
        <v>61.643759489228067</v>
      </c>
      <c r="AH771" s="24">
        <f t="shared" si="283"/>
        <v>63.887466292730167</v>
      </c>
      <c r="AL771" s="2">
        <f t="shared" si="286"/>
        <v>64.362685889461218</v>
      </c>
      <c r="AM771" s="27">
        <f t="shared" si="287"/>
        <v>-7.3834643499373076E-3</v>
      </c>
      <c r="AN771" s="35">
        <v>0</v>
      </c>
      <c r="AP771" s="2" t="str">
        <f t="shared" si="284"/>
        <v/>
      </c>
    </row>
    <row r="772" spans="1:42" x14ac:dyDescent="0.25">
      <c r="A772" s="49">
        <v>39125</v>
      </c>
      <c r="B772" s="47">
        <v>1433.37</v>
      </c>
      <c r="C772" s="27">
        <f t="shared" si="271"/>
        <v>-3.2613381917305784E-3</v>
      </c>
      <c r="D772" s="27">
        <f t="shared" si="272"/>
        <v>-9.4248181011893362E-3</v>
      </c>
      <c r="E772" s="5">
        <f t="shared" si="276"/>
        <v>0</v>
      </c>
      <c r="F772" s="44">
        <v>2213.5844729999999</v>
      </c>
      <c r="G772" s="45">
        <v>2213.5844729999999</v>
      </c>
      <c r="H772" s="48">
        <v>1433.37</v>
      </c>
      <c r="I772" s="42">
        <v>11.61</v>
      </c>
      <c r="J772" s="16">
        <f t="shared" si="270"/>
        <v>0.11609999999999999</v>
      </c>
      <c r="K772" s="16">
        <f t="shared" si="277"/>
        <v>4.1029730223384644E-2</v>
      </c>
      <c r="L772" s="51">
        <f>VLOOKUP(A772,LIBOR!$A$3:B2867,2,1)</f>
        <v>5.2925000000000004</v>
      </c>
      <c r="M772">
        <v>41322.620000000003</v>
      </c>
      <c r="N772" s="2">
        <v>39093.31</v>
      </c>
      <c r="O772" s="16">
        <f t="shared" si="273"/>
        <v>1.0671119471868145E-5</v>
      </c>
      <c r="P772" s="16">
        <f t="shared" si="288"/>
        <v>7.507026977661535E-2</v>
      </c>
      <c r="Q772" s="2">
        <f t="shared" si="274"/>
        <v>10.612</v>
      </c>
      <c r="R772" s="2">
        <f t="shared" si="275"/>
        <v>10.618</v>
      </c>
      <c r="S772" s="16">
        <f t="shared" si="289"/>
        <v>-1</v>
      </c>
      <c r="T772" s="16">
        <f t="shared" si="290"/>
        <v>-1</v>
      </c>
      <c r="U772" s="16">
        <f>VLOOKUP(P772,Table!$D$6:$G$15,MATCH(VALUE(T772)&amp;"E",Table!$D$5:$G$5,0),1)*IF(Y772=1,0,1)</f>
        <v>0.97499999999999998</v>
      </c>
      <c r="V772" s="16">
        <f t="shared" si="291"/>
        <v>2.5000000000000022E-2</v>
      </c>
      <c r="W772" s="16">
        <f t="shared" si="280"/>
        <v>105411.25229672287</v>
      </c>
      <c r="X772" s="16">
        <f t="shared" si="292"/>
        <v>-6.9784689849112791E-3</v>
      </c>
      <c r="Y772" s="16">
        <f t="shared" si="281"/>
        <v>0</v>
      </c>
      <c r="Z772" s="16">
        <f t="shared" si="293"/>
        <v>0</v>
      </c>
      <c r="AA772" s="16">
        <f t="shared" si="278"/>
        <v>0</v>
      </c>
      <c r="AB772" s="2">
        <f t="shared" si="282"/>
        <v>114277.62958557572</v>
      </c>
      <c r="AE772" s="16" t="str">
        <f t="shared" si="279"/>
        <v/>
      </c>
      <c r="AG772" s="16">
        <f t="shared" si="285"/>
        <v>61.478135669027246</v>
      </c>
      <c r="AH772" s="24">
        <f t="shared" si="283"/>
        <v>63.710839163192787</v>
      </c>
      <c r="AL772" s="2">
        <f t="shared" si="286"/>
        <v>64.362685889461218</v>
      </c>
      <c r="AM772" s="27">
        <f t="shared" si="287"/>
        <v>-1.0127711689781549E-2</v>
      </c>
      <c r="AN772" s="35">
        <v>0</v>
      </c>
      <c r="AP772" s="2" t="str">
        <f t="shared" si="284"/>
        <v/>
      </c>
    </row>
    <row r="773" spans="1:42" x14ac:dyDescent="0.25">
      <c r="A773" s="49">
        <v>39126</v>
      </c>
      <c r="B773" s="47">
        <v>1444.26</v>
      </c>
      <c r="C773" s="27">
        <f t="shared" si="271"/>
        <v>7.5974800644635909E-3</v>
      </c>
      <c r="D773" s="27">
        <f t="shared" si="272"/>
        <v>-2.5253387139936301E-3</v>
      </c>
      <c r="E773" s="5">
        <f t="shared" si="276"/>
        <v>0</v>
      </c>
      <c r="F773" s="44">
        <v>2230.798828</v>
      </c>
      <c r="G773" s="45">
        <v>2230.798828</v>
      </c>
      <c r="H773" s="48">
        <v>1444.26</v>
      </c>
      <c r="I773" s="42">
        <v>10.34</v>
      </c>
      <c r="J773" s="16">
        <f t="shared" si="270"/>
        <v>0.10339999999999999</v>
      </c>
      <c r="K773" s="16">
        <f t="shared" si="277"/>
        <v>2.7804130495352269E-2</v>
      </c>
      <c r="L773" s="51">
        <f>VLOOKUP(A773,LIBOR!$A$3:B2868,2,1)</f>
        <v>5.2925000000000004</v>
      </c>
      <c r="M773">
        <v>39808.11</v>
      </c>
      <c r="N773" s="2">
        <v>37655.01</v>
      </c>
      <c r="O773" s="16">
        <f t="shared" si="273"/>
        <v>5.7286197036021674E-5</v>
      </c>
      <c r="P773" s="16">
        <f t="shared" si="288"/>
        <v>7.5595869504647722E-2</v>
      </c>
      <c r="Q773" s="2">
        <f t="shared" si="274"/>
        <v>10.824</v>
      </c>
      <c r="R773" s="2">
        <f t="shared" si="275"/>
        <v>10.690999999999999</v>
      </c>
      <c r="S773" s="16">
        <f t="shared" si="289"/>
        <v>1</v>
      </c>
      <c r="T773" s="16">
        <f t="shared" si="290"/>
        <v>0</v>
      </c>
      <c r="U773" s="16">
        <f>VLOOKUP(P773,Table!$D$6:$G$15,MATCH(VALUE(T773)&amp;"E",Table!$D$5:$G$5,0),1)*IF(Y773=1,0,1)</f>
        <v>0.97499999999999998</v>
      </c>
      <c r="V773" s="16">
        <f t="shared" si="291"/>
        <v>2.5000000000000022E-2</v>
      </c>
      <c r="W773" s="16">
        <f t="shared" si="280"/>
        <v>106095.13483731523</v>
      </c>
      <c r="X773" s="16">
        <f t="shared" si="292"/>
        <v>-8.794188472626141E-3</v>
      </c>
      <c r="Y773" s="16">
        <f t="shared" si="281"/>
        <v>0</v>
      </c>
      <c r="Z773" s="16">
        <f t="shared" si="293"/>
        <v>0</v>
      </c>
      <c r="AA773" s="16">
        <f t="shared" si="278"/>
        <v>0</v>
      </c>
      <c r="AB773" s="2">
        <f t="shared" si="282"/>
        <v>115039.4041133307</v>
      </c>
      <c r="AE773" s="16" t="str">
        <f t="shared" si="279"/>
        <v/>
      </c>
      <c r="AG773" s="16">
        <f t="shared" si="285"/>
        <v>61.887948840129646</v>
      </c>
      <c r="AH773" s="24">
        <f t="shared" si="283"/>
        <v>64.13386625177408</v>
      </c>
      <c r="AL773" s="2">
        <f t="shared" si="286"/>
        <v>64.362685889461218</v>
      </c>
      <c r="AM773" s="27">
        <f t="shared" si="287"/>
        <v>-3.5551598651448746E-3</v>
      </c>
      <c r="AN773" s="35">
        <v>0</v>
      </c>
      <c r="AP773" s="2" t="str">
        <f t="shared" si="284"/>
        <v/>
      </c>
    </row>
    <row r="774" spans="1:42" x14ac:dyDescent="0.25">
      <c r="A774" s="49">
        <v>39127</v>
      </c>
      <c r="B774" s="47">
        <v>1455.3</v>
      </c>
      <c r="C774" s="27">
        <f t="shared" si="271"/>
        <v>7.6440530098458304E-3</v>
      </c>
      <c r="D774" s="27">
        <f t="shared" si="272"/>
        <v>3.7236866715428807E-3</v>
      </c>
      <c r="E774" s="5">
        <f t="shared" si="276"/>
        <v>0</v>
      </c>
      <c r="F774" s="44">
        <v>2248.4038089999999</v>
      </c>
      <c r="G774" s="45">
        <v>2248.4038089999999</v>
      </c>
      <c r="H774" s="48">
        <v>1455.3</v>
      </c>
      <c r="I774" s="42">
        <v>10.23</v>
      </c>
      <c r="J774" s="16">
        <f t="shared" ref="J774:J837" si="294">I774/100</f>
        <v>0.1023</v>
      </c>
      <c r="K774" s="16">
        <f t="shared" si="277"/>
        <v>2.5401249241735632E-2</v>
      </c>
      <c r="L774" s="51">
        <f>VLOOKUP(A774,LIBOR!$A$3:B2869,2,1)</f>
        <v>5.2968799999999998</v>
      </c>
      <c r="M774">
        <v>38618.46</v>
      </c>
      <c r="N774" s="2">
        <v>36524.42</v>
      </c>
      <c r="O774" s="16">
        <f t="shared" si="273"/>
        <v>5.7988000706106412E-5</v>
      </c>
      <c r="P774" s="16">
        <f t="shared" si="288"/>
        <v>7.689875075826437E-2</v>
      </c>
      <c r="Q774" s="2">
        <f t="shared" si="274"/>
        <v>10.762</v>
      </c>
      <c r="R774" s="2">
        <f t="shared" si="275"/>
        <v>10.670999999999999</v>
      </c>
      <c r="S774" s="16">
        <f t="shared" si="289"/>
        <v>1</v>
      </c>
      <c r="T774" s="16">
        <f t="shared" si="290"/>
        <v>0</v>
      </c>
      <c r="U774" s="16">
        <f>VLOOKUP(P774,Table!$D$6:$G$15,MATCH(VALUE(T774)&amp;"E",Table!$D$5:$G$5,0),1)*IF(Y774=1,0,1)</f>
        <v>0.97499999999999998</v>
      </c>
      <c r="V774" s="16">
        <f t="shared" si="291"/>
        <v>2.5000000000000022E-2</v>
      </c>
      <c r="W774" s="16">
        <f t="shared" si="280"/>
        <v>106806.21920864437</v>
      </c>
      <c r="X774" s="16">
        <f t="shared" si="292"/>
        <v>-2.6769025415851466E-3</v>
      </c>
      <c r="Y774" s="16">
        <f t="shared" si="281"/>
        <v>0</v>
      </c>
      <c r="Z774" s="16">
        <f t="shared" si="293"/>
        <v>0</v>
      </c>
      <c r="AA774" s="16">
        <f t="shared" si="278"/>
        <v>0</v>
      </c>
      <c r="AB774" s="2">
        <f t="shared" si="282"/>
        <v>115838.62580897754</v>
      </c>
      <c r="AE774" s="16" t="str">
        <f t="shared" si="279"/>
        <v/>
      </c>
      <c r="AG774" s="16">
        <f t="shared" si="285"/>
        <v>62.317907529444355</v>
      </c>
      <c r="AH774" s="24">
        <f t="shared" si="283"/>
        <v>64.577747333532656</v>
      </c>
      <c r="AL774" s="2">
        <f t="shared" si="286"/>
        <v>64.577747333532656</v>
      </c>
      <c r="AM774" s="27">
        <f t="shared" si="287"/>
        <v>0</v>
      </c>
      <c r="AN774" s="35">
        <v>0</v>
      </c>
      <c r="AP774" s="2" t="str">
        <f t="shared" si="284"/>
        <v/>
      </c>
    </row>
    <row r="775" spans="1:42" x14ac:dyDescent="0.25">
      <c r="A775" s="49">
        <v>39128</v>
      </c>
      <c r="B775" s="47">
        <v>1456.81</v>
      </c>
      <c r="C775" s="27">
        <f t="shared" ref="C775:C838" si="295">B775/B774-1</f>
        <v>1.0375867518723769E-3</v>
      </c>
      <c r="D775" s="27">
        <f t="shared" si="272"/>
        <v>5.9405675021176885E-3</v>
      </c>
      <c r="E775" s="5">
        <f t="shared" si="276"/>
        <v>0</v>
      </c>
      <c r="F775" s="44">
        <v>2250.96875</v>
      </c>
      <c r="G775" s="45">
        <v>2250.96875</v>
      </c>
      <c r="H775" s="48">
        <v>1456.81</v>
      </c>
      <c r="I775" s="42">
        <v>10.220000000000001</v>
      </c>
      <c r="J775" s="16">
        <f t="shared" si="294"/>
        <v>0.10220000000000001</v>
      </c>
      <c r="K775" s="16">
        <f t="shared" si="277"/>
        <v>2.2769786173324591E-2</v>
      </c>
      <c r="L775" s="51">
        <f>VLOOKUP(A775,LIBOR!$A$3:B2870,2,1)</f>
        <v>5.3262499999999999</v>
      </c>
      <c r="M775">
        <v>38344.19</v>
      </c>
      <c r="N775" s="2">
        <v>36259.89</v>
      </c>
      <c r="O775" s="16">
        <f t="shared" si="273"/>
        <v>1.0754702774627692E-6</v>
      </c>
      <c r="P775" s="16">
        <f t="shared" si="288"/>
        <v>7.9430213826675422E-2</v>
      </c>
      <c r="Q775" s="2">
        <f t="shared" si="274"/>
        <v>10.744</v>
      </c>
      <c r="R775" s="2">
        <f t="shared" si="275"/>
        <v>10.653</v>
      </c>
      <c r="S775" s="16">
        <f t="shared" si="289"/>
        <v>1</v>
      </c>
      <c r="T775" s="16">
        <f t="shared" si="290"/>
        <v>0</v>
      </c>
      <c r="U775" s="16">
        <f>VLOOKUP(P775,Table!$D$6:$G$15,MATCH(VALUE(T775)&amp;"E",Table!$D$5:$G$5,0),1)*IF(Y775=1,0,1)</f>
        <v>0.97499999999999998</v>
      </c>
      <c r="V775" s="16">
        <f t="shared" si="291"/>
        <v>2.5000000000000022E-2</v>
      </c>
      <c r="W775" s="16">
        <f t="shared" si="280"/>
        <v>106894.93066966052</v>
      </c>
      <c r="X775" s="16">
        <f t="shared" si="292"/>
        <v>2.977610089246685E-3</v>
      </c>
      <c r="Y775" s="16">
        <f t="shared" si="281"/>
        <v>0</v>
      </c>
      <c r="Z775" s="16">
        <f t="shared" si="293"/>
        <v>0</v>
      </c>
      <c r="AA775" s="16">
        <f t="shared" si="278"/>
        <v>0</v>
      </c>
      <c r="AB775" s="2">
        <f t="shared" si="282"/>
        <v>115946.90160830662</v>
      </c>
      <c r="AE775" s="16" t="str">
        <f t="shared" si="279"/>
        <v/>
      </c>
      <c r="AG775" s="16">
        <f t="shared" si="285"/>
        <v>62.376156850024117</v>
      </c>
      <c r="AH775" s="24">
        <f t="shared" si="283"/>
        <v>64.636426592647439</v>
      </c>
      <c r="AL775" s="2">
        <f t="shared" si="286"/>
        <v>64.636426592647439</v>
      </c>
      <c r="AM775" s="27">
        <f t="shared" si="287"/>
        <v>0</v>
      </c>
      <c r="AN775" s="35">
        <v>0</v>
      </c>
      <c r="AP775" s="2" t="str">
        <f t="shared" si="284"/>
        <v/>
      </c>
    </row>
    <row r="776" spans="1:42" x14ac:dyDescent="0.25">
      <c r="A776" s="49">
        <v>39129</v>
      </c>
      <c r="B776" s="47">
        <v>1455.54</v>
      </c>
      <c r="C776" s="27">
        <f t="shared" si="295"/>
        <v>-8.7176776655839561E-4</v>
      </c>
      <c r="D776" s="27">
        <f t="shared" si="272"/>
        <v>1.2146013867892824E-2</v>
      </c>
      <c r="E776" s="5">
        <f t="shared" si="276"/>
        <v>0</v>
      </c>
      <c r="F776" s="44">
        <v>2249.064453</v>
      </c>
      <c r="G776" s="45">
        <v>2249.064453</v>
      </c>
      <c r="H776" s="48">
        <v>1455.54</v>
      </c>
      <c r="I776" s="42">
        <v>10.02</v>
      </c>
      <c r="J776" s="16">
        <f t="shared" si="294"/>
        <v>0.1002</v>
      </c>
      <c r="K776" s="16">
        <f t="shared" si="277"/>
        <v>2.0740425025510628E-2</v>
      </c>
      <c r="L776" s="51">
        <f>VLOOKUP(A776,LIBOR!$A$3:B2871,2,1)</f>
        <v>5.2949999999999999</v>
      </c>
      <c r="M776">
        <v>38371.54</v>
      </c>
      <c r="N776" s="2">
        <v>36280.660000000003</v>
      </c>
      <c r="O776" s="16">
        <f t="shared" si="273"/>
        <v>7.6064209389689141E-7</v>
      </c>
      <c r="P776" s="16">
        <f t="shared" si="288"/>
        <v>7.9459574974489369E-2</v>
      </c>
      <c r="Q776" s="2">
        <f t="shared" si="274"/>
        <v>10.7</v>
      </c>
      <c r="R776" s="2">
        <f t="shared" si="275"/>
        <v>10.621499999999999</v>
      </c>
      <c r="S776" s="16">
        <f t="shared" si="289"/>
        <v>1</v>
      </c>
      <c r="T776" s="16">
        <f t="shared" si="290"/>
        <v>0</v>
      </c>
      <c r="U776" s="16">
        <f>VLOOKUP(P776,Table!$D$6:$G$15,MATCH(VALUE(T776)&amp;"E",Table!$D$5:$G$5,0),1)*IF(Y776=1,0,1)</f>
        <v>0.97499999999999998</v>
      </c>
      <c r="V776" s="16">
        <f t="shared" si="291"/>
        <v>2.5000000000000022E-2</v>
      </c>
      <c r="W776" s="16">
        <f t="shared" si="280"/>
        <v>106805.60356366583</v>
      </c>
      <c r="X776" s="16">
        <f t="shared" si="292"/>
        <v>4.8028524100212078E-3</v>
      </c>
      <c r="Y776" s="16">
        <f t="shared" si="281"/>
        <v>0</v>
      </c>
      <c r="Z776" s="16">
        <f t="shared" si="293"/>
        <v>0</v>
      </c>
      <c r="AA776" s="16">
        <f t="shared" si="278"/>
        <v>0</v>
      </c>
      <c r="AB776" s="2">
        <f t="shared" si="282"/>
        <v>115853.33149392513</v>
      </c>
      <c r="AE776" s="16" t="str">
        <f t="shared" si="279"/>
        <v/>
      </c>
      <c r="AG776" s="16">
        <f t="shared" si="285"/>
        <v>62.325818772419836</v>
      </c>
      <c r="AH776" s="24">
        <f t="shared" si="283"/>
        <v>64.58258349824554</v>
      </c>
      <c r="AL776" s="2">
        <f t="shared" si="286"/>
        <v>64.636426592647439</v>
      </c>
      <c r="AM776" s="27">
        <f t="shared" si="287"/>
        <v>-8.3301471384289449E-4</v>
      </c>
      <c r="AN776" s="35">
        <v>0</v>
      </c>
      <c r="AP776" s="2" t="str">
        <f t="shared" si="284"/>
        <v/>
      </c>
    </row>
    <row r="777" spans="1:42" x14ac:dyDescent="0.25">
      <c r="A777" s="49">
        <v>39133</v>
      </c>
      <c r="B777" s="47">
        <v>1459.68</v>
      </c>
      <c r="C777" s="27">
        <f t="shared" si="295"/>
        <v>2.8443052063151786E-3</v>
      </c>
      <c r="D777" s="27">
        <f t="shared" si="272"/>
        <v>1.8251657265938581E-2</v>
      </c>
      <c r="E777" s="5">
        <f t="shared" si="276"/>
        <v>0</v>
      </c>
      <c r="F777" s="44">
        <v>2255.4780270000001</v>
      </c>
      <c r="G777" s="45">
        <v>2255.4780270000001</v>
      </c>
      <c r="H777" s="48">
        <v>1459.68</v>
      </c>
      <c r="I777" s="42">
        <v>10.24</v>
      </c>
      <c r="J777" s="16">
        <f t="shared" si="294"/>
        <v>0.1024</v>
      </c>
      <c r="K777" s="16">
        <f t="shared" si="277"/>
        <v>2.2943247695045799E-2</v>
      </c>
      <c r="L777" s="51">
        <f>VLOOKUP(A777,LIBOR!$A$3:B2872,2,1)</f>
        <v>5.3049999999999997</v>
      </c>
      <c r="M777">
        <v>37736.480000000003</v>
      </c>
      <c r="N777" s="2">
        <v>35659.81</v>
      </c>
      <c r="O777" s="16">
        <f t="shared" si="273"/>
        <v>8.0671213128908318E-6</v>
      </c>
      <c r="P777" s="16">
        <f t="shared" si="288"/>
        <v>7.9456752304954206E-2</v>
      </c>
      <c r="Q777" s="2">
        <f t="shared" si="274"/>
        <v>10.484</v>
      </c>
      <c r="R777" s="2">
        <f t="shared" si="275"/>
        <v>10.602500000000001</v>
      </c>
      <c r="S777" s="16">
        <f t="shared" si="289"/>
        <v>-1</v>
      </c>
      <c r="T777" s="16">
        <f t="shared" si="290"/>
        <v>0</v>
      </c>
      <c r="U777" s="16">
        <f>VLOOKUP(P777,Table!$D$6:$G$15,MATCH(VALUE(T777)&amp;"E",Table!$D$5:$G$5,0),1)*IF(Y777=1,0,1)</f>
        <v>0.97499999999999998</v>
      </c>
      <c r="V777" s="16">
        <f t="shared" si="291"/>
        <v>2.5000000000000022E-2</v>
      </c>
      <c r="W777" s="16">
        <f t="shared" si="280"/>
        <v>107056.10403796185</v>
      </c>
      <c r="X777" s="16">
        <f t="shared" si="292"/>
        <v>1.0447466456658727E-2</v>
      </c>
      <c r="Y777" s="16">
        <f t="shared" si="281"/>
        <v>0</v>
      </c>
      <c r="Z777" s="16">
        <f t="shared" si="293"/>
        <v>0</v>
      </c>
      <c r="AA777" s="16">
        <f t="shared" si="278"/>
        <v>0</v>
      </c>
      <c r="AB777" s="2">
        <f t="shared" si="282"/>
        <v>116127.51164488478</v>
      </c>
      <c r="AE777" s="16" t="str">
        <f t="shared" si="279"/>
        <v/>
      </c>
      <c r="AG777" s="16">
        <f t="shared" si="285"/>
        <v>62.47331994635546</v>
      </c>
      <c r="AH777" s="24">
        <f t="shared" si="283"/>
        <v>64.728686248416039</v>
      </c>
      <c r="AL777" s="2">
        <f t="shared" si="286"/>
        <v>64.728686248416039</v>
      </c>
      <c r="AM777" s="27">
        <f t="shared" si="287"/>
        <v>0</v>
      </c>
      <c r="AN777" s="35">
        <v>0</v>
      </c>
      <c r="AP777" s="2" t="str">
        <f t="shared" si="284"/>
        <v/>
      </c>
    </row>
    <row r="778" spans="1:42" x14ac:dyDescent="0.25">
      <c r="A778" s="49">
        <v>39134</v>
      </c>
      <c r="B778" s="47">
        <v>1457.63</v>
      </c>
      <c r="C778" s="27">
        <f t="shared" si="295"/>
        <v>-1.4044174065548365E-3</v>
      </c>
      <c r="D778" s="27">
        <f t="shared" si="272"/>
        <v>9.2497597949201538E-3</v>
      </c>
      <c r="E778" s="5">
        <f t="shared" si="276"/>
        <v>0</v>
      </c>
      <c r="F778" s="44">
        <v>2252.4340820000002</v>
      </c>
      <c r="G778" s="45">
        <v>2252.4340820000002</v>
      </c>
      <c r="H778" s="48">
        <v>1457.63</v>
      </c>
      <c r="I778" s="42">
        <v>10.199999999999999</v>
      </c>
      <c r="J778" s="16">
        <f t="shared" si="294"/>
        <v>0.10199999999999999</v>
      </c>
      <c r="K778" s="16">
        <f t="shared" si="277"/>
        <v>2.2599812278833578E-2</v>
      </c>
      <c r="L778" s="51">
        <f>VLOOKUP(A778,LIBOR!$A$3:B2873,2,1)</f>
        <v>5.2968799999999998</v>
      </c>
      <c r="M778">
        <v>37359.839999999997</v>
      </c>
      <c r="N778" s="2">
        <v>35298.879999999997</v>
      </c>
      <c r="O778" s="16">
        <f t="shared" si="273"/>
        <v>1.975161878908908E-6</v>
      </c>
      <c r="P778" s="16">
        <f t="shared" si="288"/>
        <v>7.9400187721166415E-2</v>
      </c>
      <c r="Q778" s="2">
        <f t="shared" si="274"/>
        <v>10.210000000000001</v>
      </c>
      <c r="R778" s="2">
        <f t="shared" si="275"/>
        <v>10.576000000000002</v>
      </c>
      <c r="S778" s="16">
        <f t="shared" si="289"/>
        <v>-1</v>
      </c>
      <c r="T778" s="16">
        <f t="shared" si="290"/>
        <v>0</v>
      </c>
      <c r="U778" s="16">
        <f>VLOOKUP(P778,Table!$D$6:$G$15,MATCH(VALUE(T778)&amp;"E",Table!$D$5:$G$5,0),1)*IF(Y778=1,0,1)</f>
        <v>0.97499999999999998</v>
      </c>
      <c r="V778" s="16">
        <f t="shared" si="291"/>
        <v>2.5000000000000022E-2</v>
      </c>
      <c r="W778" s="16">
        <f t="shared" si="280"/>
        <v>106882.42221700706</v>
      </c>
      <c r="X778" s="16">
        <f t="shared" si="292"/>
        <v>1.5604138129474698E-2</v>
      </c>
      <c r="Y778" s="16">
        <f t="shared" si="281"/>
        <v>0</v>
      </c>
      <c r="Z778" s="16">
        <f t="shared" si="293"/>
        <v>0</v>
      </c>
      <c r="AA778" s="16">
        <f t="shared" si="278"/>
        <v>0</v>
      </c>
      <c r="AB778" s="2">
        <f t="shared" si="282"/>
        <v>115945.73039755339</v>
      </c>
      <c r="AE778" s="16" t="str">
        <f t="shared" si="279"/>
        <v/>
      </c>
      <c r="AG778" s="16">
        <f t="shared" si="285"/>
        <v>62.375526771732808</v>
      </c>
      <c r="AH778" s="24">
        <f t="shared" si="283"/>
        <v>64.625680533777924</v>
      </c>
      <c r="AL778" s="2">
        <f t="shared" si="286"/>
        <v>64.728686248416039</v>
      </c>
      <c r="AM778" s="27">
        <f t="shared" si="287"/>
        <v>-1.5913456708019913E-3</v>
      </c>
      <c r="AN778" s="35">
        <v>0</v>
      </c>
      <c r="AP778" s="2" t="str">
        <f t="shared" si="284"/>
        <v/>
      </c>
    </row>
    <row r="779" spans="1:42" x14ac:dyDescent="0.25">
      <c r="A779" s="49">
        <v>39135</v>
      </c>
      <c r="B779" s="47">
        <v>1456.38</v>
      </c>
      <c r="C779" s="27">
        <f t="shared" si="295"/>
        <v>-8.5755644436513734E-4</v>
      </c>
      <c r="D779" s="27">
        <f t="shared" ref="D779:D842" si="296">SUM(C775:C779)</f>
        <v>7.4815034070918607E-4</v>
      </c>
      <c r="E779" s="5">
        <f t="shared" si="276"/>
        <v>0</v>
      </c>
      <c r="F779" s="44">
        <v>2251.030029</v>
      </c>
      <c r="G779" s="45">
        <v>2251.030029</v>
      </c>
      <c r="H779" s="48">
        <v>1456.38</v>
      </c>
      <c r="I779" s="42">
        <v>10.18</v>
      </c>
      <c r="J779" s="16">
        <f t="shared" si="294"/>
        <v>0.1018</v>
      </c>
      <c r="K779" s="16">
        <f t="shared" si="277"/>
        <v>2.286166810536569E-2</v>
      </c>
      <c r="L779" s="51">
        <f>VLOOKUP(A779,LIBOR!$A$3:B2874,2,1)</f>
        <v>5.2918799999999999</v>
      </c>
      <c r="M779">
        <v>37098.69</v>
      </c>
      <c r="N779" s="2">
        <v>35047.17</v>
      </c>
      <c r="O779" s="16">
        <f t="shared" si="273"/>
        <v>7.3603420103773489E-7</v>
      </c>
      <c r="P779" s="16">
        <f t="shared" si="288"/>
        <v>7.8938331894634312E-2</v>
      </c>
      <c r="Q779" s="2">
        <f t="shared" si="274"/>
        <v>10.181999999999999</v>
      </c>
      <c r="R779" s="2">
        <f t="shared" si="275"/>
        <v>10.568999999999999</v>
      </c>
      <c r="S779" s="16">
        <f t="shared" si="289"/>
        <v>-1</v>
      </c>
      <c r="T779" s="16">
        <f t="shared" si="290"/>
        <v>0</v>
      </c>
      <c r="U779" s="16">
        <f>VLOOKUP(P779,Table!$D$6:$G$15,MATCH(VALUE(T779)&amp;"E",Table!$D$5:$G$5,0),1)*IF(Y779=1,0,1)</f>
        <v>0.97499999999999998</v>
      </c>
      <c r="V779" s="16">
        <f t="shared" si="291"/>
        <v>2.5000000000000022E-2</v>
      </c>
      <c r="W779" s="16">
        <f t="shared" si="280"/>
        <v>106774.00196387754</v>
      </c>
      <c r="X779" s="16">
        <f t="shared" si="292"/>
        <v>7.4205794723674057E-3</v>
      </c>
      <c r="Y779" s="16">
        <f t="shared" si="281"/>
        <v>0</v>
      </c>
      <c r="Z779" s="16">
        <f t="shared" si="293"/>
        <v>0</v>
      </c>
      <c r="AA779" s="16">
        <f t="shared" si="278"/>
        <v>0</v>
      </c>
      <c r="AB779" s="2">
        <f t="shared" si="282"/>
        <v>115855.00070289984</v>
      </c>
      <c r="AE779" s="16" t="str">
        <f t="shared" si="279"/>
        <v/>
      </c>
      <c r="AG779" s="16">
        <f t="shared" si="285"/>
        <v>62.326716759682782</v>
      </c>
      <c r="AH779" s="24">
        <f t="shared" si="283"/>
        <v>64.573429012443896</v>
      </c>
      <c r="AL779" s="2">
        <f t="shared" si="286"/>
        <v>64.728686248416039</v>
      </c>
      <c r="AM779" s="27">
        <f t="shared" si="287"/>
        <v>-2.3985846920528964E-3</v>
      </c>
      <c r="AN779" s="35">
        <v>0</v>
      </c>
      <c r="AP779" s="2" t="str">
        <f t="shared" si="284"/>
        <v/>
      </c>
    </row>
    <row r="780" spans="1:42" x14ac:dyDescent="0.25">
      <c r="A780" s="49">
        <v>39136</v>
      </c>
      <c r="B780" s="47">
        <v>1451.19</v>
      </c>
      <c r="C780" s="27">
        <f t="shared" si="295"/>
        <v>-3.5636303711943373E-3</v>
      </c>
      <c r="D780" s="27">
        <f t="shared" si="296"/>
        <v>-3.8530667823575282E-3</v>
      </c>
      <c r="E780" s="5">
        <f t="shared" si="276"/>
        <v>0</v>
      </c>
      <c r="F780" s="44">
        <v>2243.2614749999998</v>
      </c>
      <c r="G780" s="45">
        <v>2243.2614749999998</v>
      </c>
      <c r="H780" s="48">
        <v>1451.19</v>
      </c>
      <c r="I780" s="42">
        <v>10.58</v>
      </c>
      <c r="J780" s="16">
        <f t="shared" si="294"/>
        <v>0.10580000000000001</v>
      </c>
      <c r="K780" s="16">
        <f t="shared" si="277"/>
        <v>2.8865472339993703E-2</v>
      </c>
      <c r="L780" s="51">
        <f>VLOOKUP(A780,LIBOR!$A$3:B2875,2,1)</f>
        <v>5.2931299999999997</v>
      </c>
      <c r="M780">
        <v>38485.160000000003</v>
      </c>
      <c r="N780" s="2">
        <v>36352.04</v>
      </c>
      <c r="O780" s="16">
        <f t="shared" si="273"/>
        <v>1.274486592605374E-5</v>
      </c>
      <c r="P780" s="16">
        <f t="shared" si="288"/>
        <v>7.6934527660006302E-2</v>
      </c>
      <c r="Q780" s="2">
        <f t="shared" si="274"/>
        <v>10.172000000000001</v>
      </c>
      <c r="R780" s="2">
        <f t="shared" si="275"/>
        <v>10.583500000000001</v>
      </c>
      <c r="S780" s="16">
        <f t="shared" si="289"/>
        <v>-1</v>
      </c>
      <c r="T780" s="16">
        <f t="shared" si="290"/>
        <v>0</v>
      </c>
      <c r="U780" s="16">
        <f>VLOOKUP(P780,Table!$D$6:$G$15,MATCH(VALUE(T780)&amp;"E",Table!$D$5:$G$5,0),1)*IF(Y780=1,0,1)</f>
        <v>0.97499999999999998</v>
      </c>
      <c r="V780" s="16">
        <f t="shared" si="291"/>
        <v>2.5000000000000022E-2</v>
      </c>
      <c r="W780" s="16">
        <f t="shared" si="280"/>
        <v>106502.39623079258</v>
      </c>
      <c r="X780" s="16">
        <f t="shared" si="292"/>
        <v>-3.0164202988869349E-4</v>
      </c>
      <c r="Y780" s="16">
        <f t="shared" si="281"/>
        <v>0</v>
      </c>
      <c r="Z780" s="16">
        <f t="shared" si="293"/>
        <v>0</v>
      </c>
      <c r="AA780" s="16">
        <f t="shared" si="278"/>
        <v>0</v>
      </c>
      <c r="AB780" s="2">
        <f t="shared" si="282"/>
        <v>115573.41268557147</v>
      </c>
      <c r="AE780" s="16" t="str">
        <f t="shared" si="279"/>
        <v/>
      </c>
      <c r="AG780" s="16">
        <f t="shared" si="285"/>
        <v>62.175230362958722</v>
      </c>
      <c r="AH780" s="24">
        <f t="shared" si="283"/>
        <v>64.414805340942962</v>
      </c>
      <c r="AL780" s="2">
        <f t="shared" si="286"/>
        <v>64.728686248416039</v>
      </c>
      <c r="AM780" s="27">
        <f t="shared" si="287"/>
        <v>-4.8491777860045771E-3</v>
      </c>
      <c r="AN780" s="35">
        <v>0</v>
      </c>
      <c r="AP780" s="2" t="str">
        <f t="shared" si="284"/>
        <v/>
      </c>
    </row>
    <row r="781" spans="1:42" x14ac:dyDescent="0.25">
      <c r="A781" s="49">
        <v>39139</v>
      </c>
      <c r="B781" s="47">
        <v>1449.37</v>
      </c>
      <c r="C781" s="27">
        <f t="shared" si="295"/>
        <v>-1.2541431514826451E-3</v>
      </c>
      <c r="D781" s="27">
        <f t="shared" si="296"/>
        <v>-4.2354421672817777E-3</v>
      </c>
      <c r="E781" s="5">
        <f t="shared" si="276"/>
        <v>0</v>
      </c>
      <c r="F781" s="44">
        <v>2240.7282709999999</v>
      </c>
      <c r="G781" s="45">
        <v>2240.7282709999999</v>
      </c>
      <c r="H781" s="48">
        <v>1449.37</v>
      </c>
      <c r="I781" s="42">
        <v>11.15</v>
      </c>
      <c r="J781" s="16">
        <f t="shared" si="294"/>
        <v>0.1115</v>
      </c>
      <c r="K781" s="16">
        <f t="shared" si="277"/>
        <v>3.4547322526185503E-2</v>
      </c>
      <c r="L781" s="51">
        <f>VLOOKUP(A781,LIBOR!$A$3:B2876,2,1)</f>
        <v>5.2956300000000001</v>
      </c>
      <c r="M781">
        <v>38110.03</v>
      </c>
      <c r="N781" s="2">
        <v>35982.35</v>
      </c>
      <c r="O781" s="16">
        <f t="shared" si="273"/>
        <v>1.5748499252390097E-6</v>
      </c>
      <c r="P781" s="16">
        <f t="shared" si="288"/>
        <v>7.6952677473814499E-2</v>
      </c>
      <c r="Q781" s="2">
        <f t="shared" si="274"/>
        <v>10.244</v>
      </c>
      <c r="R781" s="2">
        <f t="shared" si="275"/>
        <v>10.551500000000001</v>
      </c>
      <c r="S781" s="16">
        <f t="shared" si="289"/>
        <v>-1</v>
      </c>
      <c r="T781" s="16">
        <f t="shared" si="290"/>
        <v>0</v>
      </c>
      <c r="U781" s="16">
        <f>VLOOKUP(P781,Table!$D$6:$G$15,MATCH(VALUE(T781)&amp;"E",Table!$D$5:$G$5,0),1)*IF(Y781=1,0,1)</f>
        <v>0.97499999999999998</v>
      </c>
      <c r="V781" s="16">
        <f t="shared" si="291"/>
        <v>2.5000000000000022E-2</v>
      </c>
      <c r="W781" s="16">
        <f t="shared" si="280"/>
        <v>106345.0887274869</v>
      </c>
      <c r="X781" s="16">
        <f t="shared" si="292"/>
        <v>-3.6721520506991512E-3</v>
      </c>
      <c r="Y781" s="16">
        <f t="shared" si="281"/>
        <v>0</v>
      </c>
      <c r="Z781" s="16">
        <f t="shared" si="293"/>
        <v>0</v>
      </c>
      <c r="AA781" s="16">
        <f t="shared" si="278"/>
        <v>0</v>
      </c>
      <c r="AB781" s="2">
        <f t="shared" si="282"/>
        <v>115418.00065360048</v>
      </c>
      <c r="AE781" s="16" t="str">
        <f t="shared" si="279"/>
        <v/>
      </c>
      <c r="AG781" s="16">
        <f t="shared" si="285"/>
        <v>62.091623081106967</v>
      </c>
      <c r="AH781" s="24">
        <f t="shared" si="283"/>
        <v>64.323163738565043</v>
      </c>
      <c r="AL781" s="2">
        <f t="shared" si="286"/>
        <v>64.728686248416039</v>
      </c>
      <c r="AM781" s="27">
        <f t="shared" si="287"/>
        <v>-6.2649581407334676E-3</v>
      </c>
      <c r="AN781" s="35">
        <v>0</v>
      </c>
      <c r="AP781" s="2" t="str">
        <f t="shared" si="284"/>
        <v/>
      </c>
    </row>
    <row r="782" spans="1:42" x14ac:dyDescent="0.25">
      <c r="A782" s="49">
        <v>39140</v>
      </c>
      <c r="B782" s="47">
        <v>1399.04</v>
      </c>
      <c r="C782" s="27">
        <f t="shared" si="295"/>
        <v>-3.4725432429262293E-2</v>
      </c>
      <c r="D782" s="27">
        <f t="shared" si="296"/>
        <v>-4.1805179802859249E-2</v>
      </c>
      <c r="E782" s="5">
        <f t="shared" si="276"/>
        <v>0</v>
      </c>
      <c r="F782" s="44">
        <v>2163.1135250000002</v>
      </c>
      <c r="G782" s="45">
        <v>2163.1135250000002</v>
      </c>
      <c r="H782" s="48">
        <v>1399.04</v>
      </c>
      <c r="I782" s="42">
        <v>18.309999999999999</v>
      </c>
      <c r="J782" s="16">
        <f t="shared" si="294"/>
        <v>0.18309999999999998</v>
      </c>
      <c r="K782" s="16">
        <f t="shared" si="277"/>
        <v>0.11155377558879305</v>
      </c>
      <c r="L782" s="51">
        <f>VLOOKUP(A782,LIBOR!$A$3:B2877,2,1)</f>
        <v>5.3</v>
      </c>
      <c r="M782">
        <v>47465.37</v>
      </c>
      <c r="N782" s="2">
        <v>44810.32</v>
      </c>
      <c r="O782" s="16">
        <f t="shared" si="273"/>
        <v>1.249105887204656E-3</v>
      </c>
      <c r="P782" s="16">
        <f t="shared" si="288"/>
        <v>7.1546224411206935E-2</v>
      </c>
      <c r="Q782" s="2">
        <f t="shared" si="274"/>
        <v>10.469999999999999</v>
      </c>
      <c r="R782" s="2">
        <f t="shared" si="275"/>
        <v>10.5525</v>
      </c>
      <c r="S782" s="16">
        <f t="shared" si="289"/>
        <v>-1</v>
      </c>
      <c r="T782" s="16">
        <f t="shared" si="290"/>
        <v>0</v>
      </c>
      <c r="U782" s="16">
        <f>VLOOKUP(P782,Table!$D$6:$G$15,MATCH(VALUE(T782)&amp;"E",Table!$D$5:$G$5,0),1)*IF(Y782=1,0,1)</f>
        <v>0.97499999999999998</v>
      </c>
      <c r="V782" s="16">
        <f t="shared" si="291"/>
        <v>2.5000000000000022E-2</v>
      </c>
      <c r="W782" s="16">
        <f t="shared" si="280"/>
        <v>103396.80356799095</v>
      </c>
      <c r="X782" s="16">
        <f t="shared" si="292"/>
        <v>-4.311710442274963E-3</v>
      </c>
      <c r="Y782" s="16">
        <f t="shared" si="281"/>
        <v>0</v>
      </c>
      <c r="Z782" s="16">
        <f t="shared" si="293"/>
        <v>0</v>
      </c>
      <c r="AA782" s="16">
        <f t="shared" si="278"/>
        <v>0</v>
      </c>
      <c r="AB782" s="2">
        <f t="shared" si="282"/>
        <v>112228.40514036543</v>
      </c>
      <c r="AE782" s="16" t="str">
        <f t="shared" si="279"/>
        <v/>
      </c>
      <c r="AG782" s="16">
        <f t="shared" si="285"/>
        <v>60.375710820736316</v>
      </c>
      <c r="AH782" s="24">
        <f t="shared" si="283"/>
        <v>62.543954584789212</v>
      </c>
      <c r="AL782" s="2">
        <f t="shared" si="286"/>
        <v>64.728686248416039</v>
      </c>
      <c r="AM782" s="27">
        <f t="shared" si="287"/>
        <v>-3.3752139742837528E-2</v>
      </c>
      <c r="AN782" s="35">
        <v>0</v>
      </c>
      <c r="AP782" s="2" t="str">
        <f t="shared" si="284"/>
        <v/>
      </c>
    </row>
    <row r="783" spans="1:42" x14ac:dyDescent="0.25">
      <c r="A783" s="49">
        <v>39141</v>
      </c>
      <c r="B783" s="47">
        <v>1406.82</v>
      </c>
      <c r="C783" s="27">
        <f t="shared" si="295"/>
        <v>5.560956084172064E-3</v>
      </c>
      <c r="D783" s="27">
        <f t="shared" si="296"/>
        <v>-3.4839806312132349E-2</v>
      </c>
      <c r="E783" s="5">
        <f t="shared" si="276"/>
        <v>-1</v>
      </c>
      <c r="F783" s="44">
        <v>2175.7839359999998</v>
      </c>
      <c r="G783" s="45">
        <v>2175.7839359999998</v>
      </c>
      <c r="H783" s="48">
        <v>1406.82</v>
      </c>
      <c r="I783" s="42">
        <v>15.42</v>
      </c>
      <c r="J783" s="16">
        <f t="shared" si="294"/>
        <v>0.1542</v>
      </c>
      <c r="K783" s="16">
        <f t="shared" si="277"/>
        <v>2.0202208560124307E-2</v>
      </c>
      <c r="L783" s="51">
        <f>VLOOKUP(A783,LIBOR!$A$3:B2878,2,1)</f>
        <v>5.3449999999999998</v>
      </c>
      <c r="M783">
        <v>43687.59</v>
      </c>
      <c r="N783" s="2">
        <v>41237.54</v>
      </c>
      <c r="O783" s="16">
        <f t="shared" si="273"/>
        <v>3.0753136477382166E-5</v>
      </c>
      <c r="P783" s="16">
        <f t="shared" si="288"/>
        <v>0.1339977914398757</v>
      </c>
      <c r="Q783" s="2">
        <f t="shared" si="274"/>
        <v>12.084</v>
      </c>
      <c r="R783" s="2">
        <f t="shared" si="275"/>
        <v>10.895500000000002</v>
      </c>
      <c r="S783" s="16">
        <f t="shared" si="289"/>
        <v>1</v>
      </c>
      <c r="T783" s="16">
        <f t="shared" si="290"/>
        <v>0</v>
      </c>
      <c r="U783" s="16">
        <f>VLOOKUP(P783,Table!$D$6:$G$15,MATCH(VALUE(T783)&amp;"E",Table!$D$5:$G$5,0),1)*IF(Y783=1,0,1)</f>
        <v>0</v>
      </c>
      <c r="V783" s="16">
        <f t="shared" si="291"/>
        <v>0</v>
      </c>
      <c r="W783" s="16">
        <f t="shared" si="280"/>
        <v>103751.31527796613</v>
      </c>
      <c r="X783" s="16">
        <f t="shared" si="292"/>
        <v>-3.4181147379259369E-2</v>
      </c>
      <c r="Y783" s="16">
        <f t="shared" si="281"/>
        <v>1</v>
      </c>
      <c r="Z783" s="16">
        <f t="shared" si="293"/>
        <v>20</v>
      </c>
      <c r="AA783" s="16">
        <f t="shared" si="278"/>
        <v>0</v>
      </c>
      <c r="AB783" s="2">
        <f t="shared" si="282"/>
        <v>112646.04010598882</v>
      </c>
      <c r="AE783" s="16" t="str">
        <f t="shared" si="279"/>
        <v/>
      </c>
      <c r="AG783" s="16">
        <f t="shared" si="285"/>
        <v>60.600386631477541</v>
      </c>
      <c r="AH783" s="24">
        <f t="shared" si="283"/>
        <v>62.7750651554027</v>
      </c>
      <c r="AL783" s="2">
        <f t="shared" si="286"/>
        <v>64.728686248416039</v>
      </c>
      <c r="AM783" s="27">
        <f t="shared" si="287"/>
        <v>-3.0181689236140619E-2</v>
      </c>
      <c r="AN783" s="35">
        <v>1</v>
      </c>
      <c r="AP783" s="2" t="str">
        <f t="shared" si="284"/>
        <v/>
      </c>
    </row>
    <row r="784" spans="1:42" x14ac:dyDescent="0.25">
      <c r="A784" s="49">
        <v>39142</v>
      </c>
      <c r="B784" s="47">
        <v>1403.17</v>
      </c>
      <c r="C784" s="27">
        <f t="shared" si="295"/>
        <v>-2.5945039166346273E-3</v>
      </c>
      <c r="D784" s="27">
        <f t="shared" si="296"/>
        <v>-3.6576753784401839E-2</v>
      </c>
      <c r="E784" s="5">
        <f t="shared" si="276"/>
        <v>-1</v>
      </c>
      <c r="F784" s="44">
        <v>2170.1709999999998</v>
      </c>
      <c r="G784" s="45">
        <v>2170.1709999999998</v>
      </c>
      <c r="H784" s="48">
        <v>1403.17</v>
      </c>
      <c r="I784" s="42">
        <v>15.82</v>
      </c>
      <c r="J784" s="16">
        <f t="shared" si="294"/>
        <v>0.15820000000000001</v>
      </c>
      <c r="K784" s="16">
        <f t="shared" si="277"/>
        <v>2.2956008353300611E-2</v>
      </c>
      <c r="L784" s="51">
        <f>VLOOKUP(A784,LIBOR!$A$3:B2879,2,1)</f>
        <v>5.3324999999999996</v>
      </c>
      <c r="M784">
        <v>45597.41</v>
      </c>
      <c r="N784" s="2">
        <v>43034.45</v>
      </c>
      <c r="O784" s="16">
        <f t="shared" si="273"/>
        <v>6.7489569829031769E-6</v>
      </c>
      <c r="P784" s="16">
        <f t="shared" si="288"/>
        <v>0.1352439916466994</v>
      </c>
      <c r="Q784" s="2">
        <f t="shared" si="274"/>
        <v>13.128</v>
      </c>
      <c r="R784" s="2">
        <f t="shared" si="275"/>
        <v>11.118500000000001</v>
      </c>
      <c r="S784" s="16">
        <f t="shared" si="289"/>
        <v>1</v>
      </c>
      <c r="T784" s="16">
        <f t="shared" si="290"/>
        <v>0</v>
      </c>
      <c r="U784" s="16">
        <f>VLOOKUP(P784,Table!$D$6:$G$15,MATCH(VALUE(T784)&amp;"E",Table!$D$5:$G$5,0),1)*IF(Y784=1,0,1)</f>
        <v>0</v>
      </c>
      <c r="V784" s="16">
        <f t="shared" si="291"/>
        <v>0</v>
      </c>
      <c r="W784" s="16">
        <f t="shared" si="280"/>
        <v>103751.31527796613</v>
      </c>
      <c r="X784" s="16">
        <f t="shared" si="292"/>
        <v>-2.9294872572065533E-2</v>
      </c>
      <c r="Y784" s="16">
        <f t="shared" si="281"/>
        <v>1</v>
      </c>
      <c r="Z784" s="16">
        <f t="shared" si="293"/>
        <v>20</v>
      </c>
      <c r="AA784" s="16">
        <f t="shared" si="278"/>
        <v>1.4812499999999895E-2</v>
      </c>
      <c r="AB784" s="2">
        <f t="shared" si="282"/>
        <v>112662.72580067952</v>
      </c>
      <c r="AE784" s="16" t="str">
        <f t="shared" si="279"/>
        <v/>
      </c>
      <c r="AG784" s="16">
        <f t="shared" si="285"/>
        <v>60.609363063747324</v>
      </c>
      <c r="AH784" s="24">
        <f t="shared" si="283"/>
        <v>62.782729598352773</v>
      </c>
      <c r="AL784" s="2">
        <f t="shared" si="286"/>
        <v>64.728686248416039</v>
      </c>
      <c r="AM784" s="27">
        <f t="shared" si="287"/>
        <v>-3.0063280484251886E-2</v>
      </c>
      <c r="AN784" s="35">
        <v>1</v>
      </c>
      <c r="AP784" s="2" t="str">
        <f t="shared" si="284"/>
        <v/>
      </c>
    </row>
    <row r="785" spans="1:42" x14ac:dyDescent="0.25">
      <c r="A785" s="49">
        <v>39143</v>
      </c>
      <c r="B785" s="47">
        <v>1387.17</v>
      </c>
      <c r="C785" s="27">
        <f t="shared" si="295"/>
        <v>-1.1402752339345956E-2</v>
      </c>
      <c r="D785" s="27">
        <f t="shared" si="296"/>
        <v>-4.4415875752553458E-2</v>
      </c>
      <c r="E785" s="5">
        <f t="shared" si="276"/>
        <v>-1</v>
      </c>
      <c r="F785" s="44">
        <v>2145.4279999999999</v>
      </c>
      <c r="G785" s="45">
        <v>2145.4279999999999</v>
      </c>
      <c r="H785" s="48">
        <v>1387.17</v>
      </c>
      <c r="I785" s="42">
        <v>18.61</v>
      </c>
      <c r="J785" s="16">
        <f t="shared" si="294"/>
        <v>0.18609999999999999</v>
      </c>
      <c r="K785" s="16">
        <f t="shared" si="277"/>
        <v>5.0621417936617813E-2</v>
      </c>
      <c r="L785" s="51">
        <f>VLOOKUP(A785,LIBOR!$A$3:B2880,2,1)</f>
        <v>5.3031300000000003</v>
      </c>
      <c r="M785">
        <v>48222.33</v>
      </c>
      <c r="N785" s="2">
        <v>45505.77</v>
      </c>
      <c r="O785" s="16">
        <f t="shared" si="273"/>
        <v>1.3152103768122053E-4</v>
      </c>
      <c r="P785" s="16">
        <f t="shared" si="288"/>
        <v>0.13547858206338217</v>
      </c>
      <c r="Q785" s="2">
        <f t="shared" si="274"/>
        <v>14.256</v>
      </c>
      <c r="R785" s="2">
        <f t="shared" si="275"/>
        <v>11.388500000000001</v>
      </c>
      <c r="S785" s="16">
        <f t="shared" si="289"/>
        <v>1</v>
      </c>
      <c r="T785" s="16">
        <f t="shared" si="290"/>
        <v>0</v>
      </c>
      <c r="U785" s="16">
        <f>VLOOKUP(P785,Table!$D$6:$G$15,MATCH(VALUE(T785)&amp;"E",Table!$D$5:$G$5,0),1)*IF(Y785=1,0,1)</f>
        <v>0</v>
      </c>
      <c r="V785" s="16">
        <f t="shared" si="291"/>
        <v>0</v>
      </c>
      <c r="W785" s="16">
        <f t="shared" si="280"/>
        <v>103751.31527796613</v>
      </c>
      <c r="X785" s="16">
        <f t="shared" si="292"/>
        <v>-2.8309201025676689E-2</v>
      </c>
      <c r="Y785" s="16">
        <f t="shared" si="281"/>
        <v>1</v>
      </c>
      <c r="Z785" s="16">
        <f t="shared" si="293"/>
        <v>20</v>
      </c>
      <c r="AA785" s="16">
        <f t="shared" si="278"/>
        <v>1.4730916666666705E-2</v>
      </c>
      <c r="AB785" s="2">
        <f t="shared" si="282"/>
        <v>112679.3220529316</v>
      </c>
      <c r="AE785" s="16" t="str">
        <f t="shared" si="279"/>
        <v/>
      </c>
      <c r="AG785" s="16">
        <f t="shared" si="285"/>
        <v>60.618291378512438</v>
      </c>
      <c r="AH785" s="24">
        <f t="shared" si="283"/>
        <v>62.790343758172973</v>
      </c>
      <c r="AL785" s="2">
        <f t="shared" si="286"/>
        <v>64.728686248416039</v>
      </c>
      <c r="AM785" s="27">
        <f t="shared" si="287"/>
        <v>-2.9945648561506166E-2</v>
      </c>
      <c r="AN785" s="35">
        <v>1</v>
      </c>
      <c r="AP785" s="2" t="str">
        <f t="shared" si="284"/>
        <v/>
      </c>
    </row>
    <row r="786" spans="1:42" x14ac:dyDescent="0.25">
      <c r="A786" s="49">
        <v>39146</v>
      </c>
      <c r="B786" s="47">
        <v>1374.12</v>
      </c>
      <c r="C786" s="27">
        <f t="shared" si="295"/>
        <v>-9.4076428988517646E-3</v>
      </c>
      <c r="D786" s="27">
        <f t="shared" si="296"/>
        <v>-5.2569375499922577E-2</v>
      </c>
      <c r="E786" s="5">
        <f t="shared" si="276"/>
        <v>-1</v>
      </c>
      <c r="F786" s="44">
        <v>2125.3429999999998</v>
      </c>
      <c r="G786" s="45">
        <v>2125.3429999999998</v>
      </c>
      <c r="H786" s="48">
        <v>1374.12</v>
      </c>
      <c r="I786" s="42">
        <v>19.63</v>
      </c>
      <c r="J786" s="16">
        <f t="shared" si="294"/>
        <v>0.1963</v>
      </c>
      <c r="K786" s="16">
        <f t="shared" si="277"/>
        <v>5.672380279246203E-2</v>
      </c>
      <c r="L786" s="51">
        <f>VLOOKUP(A786,LIBOR!$A$3:B2881,2,1)</f>
        <v>5.2987500000000001</v>
      </c>
      <c r="M786">
        <v>50477.31</v>
      </c>
      <c r="N786" s="2">
        <v>47614.5</v>
      </c>
      <c r="O786" s="16">
        <f t="shared" si="273"/>
        <v>8.9343598649732584E-5</v>
      </c>
      <c r="P786" s="16">
        <f t="shared" si="288"/>
        <v>0.13957619720753797</v>
      </c>
      <c r="Q786" s="2">
        <f t="shared" si="274"/>
        <v>15.862</v>
      </c>
      <c r="R786" s="2">
        <f t="shared" si="275"/>
        <v>11.8035</v>
      </c>
      <c r="S786" s="16">
        <f t="shared" si="289"/>
        <v>1</v>
      </c>
      <c r="T786" s="16">
        <f t="shared" si="290"/>
        <v>0</v>
      </c>
      <c r="U786" s="16">
        <f>VLOOKUP(P786,Table!$D$6:$G$15,MATCH(VALUE(T786)&amp;"E",Table!$D$5:$G$5,0),1)*IF(Y786=1,0,1)</f>
        <v>0</v>
      </c>
      <c r="V786" s="16">
        <f t="shared" si="291"/>
        <v>0</v>
      </c>
      <c r="W786" s="16">
        <f t="shared" si="280"/>
        <v>103751.31527796613</v>
      </c>
      <c r="X786" s="16">
        <f t="shared" si="292"/>
        <v>-2.5831164839378862E-2</v>
      </c>
      <c r="Y786" s="16">
        <f t="shared" si="281"/>
        <v>1</v>
      </c>
      <c r="Z786" s="16">
        <f t="shared" si="293"/>
        <v>20</v>
      </c>
      <c r="AA786" s="16">
        <f t="shared" si="278"/>
        <v>4.4156249999999897E-2</v>
      </c>
      <c r="AB786" s="2">
        <f t="shared" si="282"/>
        <v>112729.07701607561</v>
      </c>
      <c r="AE786" s="16" t="str">
        <f t="shared" si="279"/>
        <v/>
      </c>
      <c r="AG786" s="16">
        <f t="shared" si="285"/>
        <v>60.645058142799265</v>
      </c>
      <c r="AH786" s="24">
        <f t="shared" si="283"/>
        <v>62.81316477444193</v>
      </c>
      <c r="AL786" s="2">
        <f t="shared" si="286"/>
        <v>64.728686248416039</v>
      </c>
      <c r="AM786" s="27">
        <f t="shared" si="287"/>
        <v>-2.9593084380280965E-2</v>
      </c>
      <c r="AN786" s="35">
        <v>1</v>
      </c>
      <c r="AP786" s="2" t="str">
        <f t="shared" si="284"/>
        <v/>
      </c>
    </row>
    <row r="787" spans="1:42" x14ac:dyDescent="0.25">
      <c r="A787" s="49">
        <v>39147</v>
      </c>
      <c r="B787" s="47">
        <v>1395.41</v>
      </c>
      <c r="C787" s="27">
        <f t="shared" si="295"/>
        <v>1.5493552237068275E-2</v>
      </c>
      <c r="D787" s="27">
        <f t="shared" si="296"/>
        <v>-2.3503908335920087E-3</v>
      </c>
      <c r="E787" s="5">
        <f t="shared" si="276"/>
        <v>-1</v>
      </c>
      <c r="F787" s="44">
        <v>2158.3589999999999</v>
      </c>
      <c r="G787" s="45">
        <v>2158.3589999999999</v>
      </c>
      <c r="H787" s="48">
        <v>1395.41</v>
      </c>
      <c r="I787" s="42">
        <v>15.96</v>
      </c>
      <c r="J787" s="16">
        <f t="shared" si="294"/>
        <v>0.15960000000000002</v>
      </c>
      <c r="K787" s="16">
        <f t="shared" si="277"/>
        <v>1.8142275100763577E-2</v>
      </c>
      <c r="L787" s="51">
        <f>VLOOKUP(A787,LIBOR!$A$3:B2882,2,1)</f>
        <v>5.3</v>
      </c>
      <c r="M787">
        <v>47249.42</v>
      </c>
      <c r="N787" s="2">
        <v>44563.07</v>
      </c>
      <c r="O787" s="16">
        <f t="shared" si="273"/>
        <v>2.363830196669924E-4</v>
      </c>
      <c r="P787" s="16">
        <f t="shared" si="288"/>
        <v>0.14145772489923644</v>
      </c>
      <c r="Q787" s="2">
        <f t="shared" si="274"/>
        <v>17.558</v>
      </c>
      <c r="R787" s="2">
        <f t="shared" si="275"/>
        <v>12.281000000000001</v>
      </c>
      <c r="S787" s="16">
        <f t="shared" si="289"/>
        <v>1</v>
      </c>
      <c r="T787" s="16">
        <f t="shared" si="290"/>
        <v>0</v>
      </c>
      <c r="U787" s="16">
        <f>VLOOKUP(P787,Table!$D$6:$G$15,MATCH(VALUE(T787)&amp;"E",Table!$D$5:$G$5,0),1)*IF(Y787=1,0,1)</f>
        <v>0</v>
      </c>
      <c r="V787" s="16">
        <f t="shared" si="291"/>
        <v>0</v>
      </c>
      <c r="W787" s="16">
        <f t="shared" si="280"/>
        <v>103751.31527796613</v>
      </c>
      <c r="X787" s="16">
        <f t="shared" si="292"/>
        <v>-2.4390157369348797E-2</v>
      </c>
      <c r="Y787" s="16">
        <f t="shared" si="281"/>
        <v>1</v>
      </c>
      <c r="Z787" s="16">
        <f t="shared" si="293"/>
        <v>20</v>
      </c>
      <c r="AA787" s="16">
        <f t="shared" si="278"/>
        <v>1.4722222222222303E-2</v>
      </c>
      <c r="AB787" s="2">
        <f t="shared" si="282"/>
        <v>112745.67324130298</v>
      </c>
      <c r="AE787" s="16" t="str">
        <f t="shared" si="279"/>
        <v/>
      </c>
      <c r="AG787" s="16">
        <f t="shared" si="285"/>
        <v>60.65398644302585</v>
      </c>
      <c r="AH787" s="24">
        <f t="shared" si="283"/>
        <v>62.820777164263887</v>
      </c>
      <c r="AL787" s="2">
        <f t="shared" si="286"/>
        <v>64.728686248416039</v>
      </c>
      <c r="AM787" s="27">
        <f t="shared" si="287"/>
        <v>-2.9475479802416715E-2</v>
      </c>
      <c r="AN787" s="35">
        <v>1</v>
      </c>
      <c r="AP787" s="2" t="str">
        <f t="shared" si="284"/>
        <v/>
      </c>
    </row>
    <row r="788" spans="1:42" x14ac:dyDescent="0.25">
      <c r="A788" s="49">
        <v>39148</v>
      </c>
      <c r="B788" s="47">
        <v>1391.97</v>
      </c>
      <c r="C788" s="27">
        <f t="shared" si="295"/>
        <v>-2.4652252742921599E-3</v>
      </c>
      <c r="D788" s="27">
        <f t="shared" si="296"/>
        <v>-1.0376572192056233E-2</v>
      </c>
      <c r="E788" s="5">
        <f t="shared" si="276"/>
        <v>0</v>
      </c>
      <c r="F788" s="44">
        <v>2153.6460000000002</v>
      </c>
      <c r="G788" s="45">
        <v>2153.6460000000002</v>
      </c>
      <c r="H788" s="48">
        <v>1391.97</v>
      </c>
      <c r="I788" s="42">
        <v>15.24</v>
      </c>
      <c r="J788" s="16">
        <f t="shared" si="294"/>
        <v>0.15240000000000001</v>
      </c>
      <c r="K788" s="16">
        <f t="shared" si="277"/>
        <v>2.7625123553476072E-3</v>
      </c>
      <c r="L788" s="51">
        <f>VLOOKUP(A788,LIBOR!$A$3:B2883,2,1)</f>
        <v>5.2987500000000001</v>
      </c>
      <c r="M788">
        <v>46454.86</v>
      </c>
      <c r="N788" s="2">
        <v>43807.5</v>
      </c>
      <c r="O788" s="16">
        <f t="shared" si="273"/>
        <v>6.092351586682367E-6</v>
      </c>
      <c r="P788" s="16">
        <f t="shared" si="288"/>
        <v>0.1496374876446524</v>
      </c>
      <c r="Q788" s="2">
        <f t="shared" si="274"/>
        <v>17.088000000000001</v>
      </c>
      <c r="R788" s="2">
        <f t="shared" si="275"/>
        <v>12.551500000000001</v>
      </c>
      <c r="S788" s="16">
        <f t="shared" si="289"/>
        <v>1</v>
      </c>
      <c r="T788" s="16">
        <f t="shared" si="290"/>
        <v>0</v>
      </c>
      <c r="U788" s="16">
        <f>VLOOKUP(P788,Table!$D$6:$G$15,MATCH(VALUE(T788)&amp;"E",Table!$D$5:$G$5,0),1)*IF(Y788=1,0,1)</f>
        <v>0.9</v>
      </c>
      <c r="V788" s="16">
        <f t="shared" si="291"/>
        <v>9.9999999999999978E-2</v>
      </c>
      <c r="W788" s="16">
        <f t="shared" si="280"/>
        <v>103751.31527796613</v>
      </c>
      <c r="X788" s="16">
        <f t="shared" si="292"/>
        <v>3.4286525089923803E-3</v>
      </c>
      <c r="Y788" s="16">
        <f t="shared" si="281"/>
        <v>0</v>
      </c>
      <c r="Z788" s="16">
        <f t="shared" si="293"/>
        <v>0</v>
      </c>
      <c r="AA788" s="16">
        <f t="shared" si="278"/>
        <v>1.4718749999999892E-2</v>
      </c>
      <c r="AB788" s="2">
        <f t="shared" si="282"/>
        <v>112762.2679950832</v>
      </c>
      <c r="AE788" s="16" t="str">
        <f t="shared" si="279"/>
        <v/>
      </c>
      <c r="AG788" s="16">
        <f t="shared" si="285"/>
        <v>60.66291395165544</v>
      </c>
      <c r="AH788" s="24">
        <f t="shared" si="283"/>
        <v>62.828388295418712</v>
      </c>
      <c r="AL788" s="2">
        <f t="shared" si="286"/>
        <v>64.728686248416039</v>
      </c>
      <c r="AM788" s="27">
        <f t="shared" si="287"/>
        <v>-2.9357894669827744E-2</v>
      </c>
      <c r="AN788" s="35">
        <v>0</v>
      </c>
      <c r="AP788" s="2" t="str">
        <f t="shared" si="284"/>
        <v/>
      </c>
    </row>
    <row r="789" spans="1:42" x14ac:dyDescent="0.25">
      <c r="A789" s="49">
        <v>39149</v>
      </c>
      <c r="B789" s="47">
        <v>1401.89</v>
      </c>
      <c r="C789" s="27">
        <f t="shared" si="295"/>
        <v>7.1265903719190948E-3</v>
      </c>
      <c r="D789" s="27">
        <f t="shared" si="296"/>
        <v>-6.5547790350251045E-4</v>
      </c>
      <c r="E789" s="5">
        <f t="shared" si="276"/>
        <v>0</v>
      </c>
      <c r="F789" s="44">
        <v>2169.1390000000001</v>
      </c>
      <c r="G789" s="45">
        <v>2169.1390000000001</v>
      </c>
      <c r="H789" s="48">
        <v>1401.89</v>
      </c>
      <c r="I789" s="42">
        <v>14.29</v>
      </c>
      <c r="J789" s="16">
        <f t="shared" si="294"/>
        <v>0.1429</v>
      </c>
      <c r="K789" s="16">
        <f t="shared" si="277"/>
        <v>-6.8609180691356908E-3</v>
      </c>
      <c r="L789" s="51">
        <f>VLOOKUP(A789,LIBOR!$A$3:B2884,2,1)</f>
        <v>5.2981299999999996</v>
      </c>
      <c r="M789">
        <v>44765.52</v>
      </c>
      <c r="N789" s="2">
        <v>42208.35</v>
      </c>
      <c r="O789" s="16">
        <f t="shared" si="273"/>
        <v>5.0428692264651059E-5</v>
      </c>
      <c r="P789" s="16">
        <f t="shared" si="288"/>
        <v>0.14976091806913569</v>
      </c>
      <c r="Q789" s="2">
        <f t="shared" si="274"/>
        <v>17.052</v>
      </c>
      <c r="R789" s="2">
        <f t="shared" si="275"/>
        <v>12.780999999999999</v>
      </c>
      <c r="S789" s="16">
        <f t="shared" si="289"/>
        <v>1</v>
      </c>
      <c r="T789" s="16">
        <f t="shared" si="290"/>
        <v>0</v>
      </c>
      <c r="U789" s="16">
        <f>VLOOKUP(P789,Table!$D$6:$G$15,MATCH(VALUE(T789)&amp;"E",Table!$D$5:$G$5,0),1)*IF(Y789=1,0,1)</f>
        <v>0.9</v>
      </c>
      <c r="V789" s="16">
        <f t="shared" si="291"/>
        <v>9.9999999999999978E-2</v>
      </c>
      <c r="W789" s="16">
        <f t="shared" si="280"/>
        <v>104038.03504718466</v>
      </c>
      <c r="X789" s="16">
        <f t="shared" si="292"/>
        <v>0</v>
      </c>
      <c r="Y789" s="16">
        <f t="shared" si="281"/>
        <v>0</v>
      </c>
      <c r="Z789" s="16">
        <f t="shared" si="293"/>
        <v>0</v>
      </c>
      <c r="AA789" s="16">
        <f t="shared" si="278"/>
        <v>0</v>
      </c>
      <c r="AB789" s="2">
        <f t="shared" si="282"/>
        <v>113082.28088065445</v>
      </c>
      <c r="AE789" s="16" t="str">
        <f t="shared" si="279"/>
        <v/>
      </c>
      <c r="AG789" s="16">
        <f t="shared" si="285"/>
        <v>60.835071841754605</v>
      </c>
      <c r="AH789" s="24">
        <f t="shared" si="283"/>
        <v>63.005051778010902</v>
      </c>
      <c r="AL789" s="2">
        <f t="shared" si="286"/>
        <v>64.728686248416039</v>
      </c>
      <c r="AM789" s="27">
        <f t="shared" si="287"/>
        <v>-2.6628602715497163E-2</v>
      </c>
      <c r="AN789" s="35">
        <v>0</v>
      </c>
      <c r="AP789" s="2" t="str">
        <f t="shared" si="284"/>
        <v/>
      </c>
    </row>
    <row r="790" spans="1:42" x14ac:dyDescent="0.25">
      <c r="A790" s="49">
        <v>39150</v>
      </c>
      <c r="B790" s="47">
        <v>1402.84</v>
      </c>
      <c r="C790" s="27">
        <f t="shared" si="295"/>
        <v>6.7765659217178253E-4</v>
      </c>
      <c r="D790" s="27">
        <f t="shared" si="296"/>
        <v>1.1424931028015228E-2</v>
      </c>
      <c r="E790" s="5">
        <f t="shared" si="276"/>
        <v>0</v>
      </c>
      <c r="F790" s="44">
        <v>2170.6179999999999</v>
      </c>
      <c r="G790" s="45">
        <v>2170.6179999999999</v>
      </c>
      <c r="H790" s="48">
        <v>1402.84</v>
      </c>
      <c r="I790" s="42">
        <v>14.09</v>
      </c>
      <c r="J790" s="16">
        <f t="shared" si="294"/>
        <v>0.1409</v>
      </c>
      <c r="K790" s="16">
        <f t="shared" si="277"/>
        <v>-1.0741874248595351E-2</v>
      </c>
      <c r="L790" s="51">
        <f>VLOOKUP(A790,LIBOR!$A$3:B2885,2,1)</f>
        <v>5.2975000000000003</v>
      </c>
      <c r="M790">
        <v>44717.37</v>
      </c>
      <c r="N790" s="2">
        <v>42157.09</v>
      </c>
      <c r="O790" s="16">
        <f t="shared" si="273"/>
        <v>4.589074576884101E-7</v>
      </c>
      <c r="P790" s="16">
        <f t="shared" si="288"/>
        <v>0.15164187424859535</v>
      </c>
      <c r="Q790" s="2">
        <f t="shared" si="274"/>
        <v>16.745999999999999</v>
      </c>
      <c r="R790" s="2">
        <f t="shared" si="275"/>
        <v>12.979499999999998</v>
      </c>
      <c r="S790" s="16">
        <f t="shared" si="289"/>
        <v>1</v>
      </c>
      <c r="T790" s="16">
        <f t="shared" si="290"/>
        <v>0</v>
      </c>
      <c r="U790" s="16">
        <f>VLOOKUP(P790,Table!$D$6:$G$15,MATCH(VALUE(T790)&amp;"E",Table!$D$5:$G$5,0),1)*IF(Y790=1,0,1)</f>
        <v>0.9</v>
      </c>
      <c r="V790" s="16">
        <f t="shared" si="291"/>
        <v>9.9999999999999978E-2</v>
      </c>
      <c r="W790" s="16">
        <f t="shared" si="280"/>
        <v>104088.85198518404</v>
      </c>
      <c r="X790" s="16">
        <f t="shared" si="292"/>
        <v>2.7635290063587892E-3</v>
      </c>
      <c r="Y790" s="16">
        <f t="shared" si="281"/>
        <v>0</v>
      </c>
      <c r="Z790" s="16">
        <f t="shared" si="293"/>
        <v>0</v>
      </c>
      <c r="AA790" s="16">
        <f t="shared" si="278"/>
        <v>0</v>
      </c>
      <c r="AB790" s="2">
        <f t="shared" si="282"/>
        <v>113139.51104935083</v>
      </c>
      <c r="AE790" s="16" t="str">
        <f t="shared" si="279"/>
        <v/>
      </c>
      <c r="AG790" s="16">
        <f t="shared" si="285"/>
        <v>60.865860055407936</v>
      </c>
      <c r="AH790" s="24">
        <f t="shared" si="283"/>
        <v>63.03529751623126</v>
      </c>
      <c r="AL790" s="2">
        <f t="shared" si="286"/>
        <v>64.728686248416039</v>
      </c>
      <c r="AM790" s="27">
        <f t="shared" si="287"/>
        <v>-2.6161333256261132E-2</v>
      </c>
      <c r="AN790" s="35">
        <v>0</v>
      </c>
      <c r="AP790" s="2" t="str">
        <f t="shared" si="284"/>
        <v/>
      </c>
    </row>
    <row r="791" spans="1:42" x14ac:dyDescent="0.25">
      <c r="A791" s="49">
        <v>39153</v>
      </c>
      <c r="B791" s="47">
        <v>1406.6</v>
      </c>
      <c r="C791" s="27">
        <f t="shared" si="295"/>
        <v>2.680277152062871E-3</v>
      </c>
      <c r="D791" s="27">
        <f t="shared" si="296"/>
        <v>2.3512851078929864E-2</v>
      </c>
      <c r="E791" s="5">
        <f t="shared" si="276"/>
        <v>0</v>
      </c>
      <c r="F791" s="44">
        <v>2176.5010000000002</v>
      </c>
      <c r="G791" s="45">
        <v>2176.5010000000002</v>
      </c>
      <c r="H791" s="48">
        <v>1406.6</v>
      </c>
      <c r="I791" s="42">
        <v>13.99</v>
      </c>
      <c r="J791" s="16">
        <f t="shared" si="294"/>
        <v>0.1399</v>
      </c>
      <c r="K791" s="16">
        <f t="shared" si="277"/>
        <v>-1.1740818329420172E-2</v>
      </c>
      <c r="L791" s="51">
        <f>VLOOKUP(A791,LIBOR!$A$3:B2886,2,1)</f>
        <v>5.2975000000000003</v>
      </c>
      <c r="M791">
        <v>43975.12</v>
      </c>
      <c r="N791" s="2">
        <v>41439.78</v>
      </c>
      <c r="O791" s="16">
        <f t="shared" si="273"/>
        <v>7.1646779999410618E-6</v>
      </c>
      <c r="P791" s="16">
        <f t="shared" si="288"/>
        <v>0.15164081832942017</v>
      </c>
      <c r="Q791" s="2">
        <f t="shared" si="274"/>
        <v>15.842000000000002</v>
      </c>
      <c r="R791" s="2">
        <f t="shared" si="275"/>
        <v>13.161999999999997</v>
      </c>
      <c r="S791" s="16">
        <f t="shared" si="289"/>
        <v>1</v>
      </c>
      <c r="T791" s="16">
        <f t="shared" si="290"/>
        <v>0</v>
      </c>
      <c r="U791" s="16">
        <f>VLOOKUP(P791,Table!$D$6:$G$15,MATCH(VALUE(T791)&amp;"E",Table!$D$5:$G$5,0),1)*IF(Y791=1,0,1)</f>
        <v>0.9</v>
      </c>
      <c r="V791" s="16">
        <f t="shared" si="291"/>
        <v>9.9999999999999978E-2</v>
      </c>
      <c r="W791" s="16">
        <f t="shared" si="280"/>
        <v>104162.83132170481</v>
      </c>
      <c r="X791" s="16">
        <f t="shared" si="292"/>
        <v>3.2533246090769019E-3</v>
      </c>
      <c r="Y791" s="16">
        <f t="shared" si="281"/>
        <v>0</v>
      </c>
      <c r="Z791" s="16">
        <f t="shared" si="293"/>
        <v>0</v>
      </c>
      <c r="AA791" s="16">
        <f t="shared" si="278"/>
        <v>0</v>
      </c>
      <c r="AB791" s="2">
        <f t="shared" si="282"/>
        <v>113227.69081918857</v>
      </c>
      <c r="AE791" s="16" t="str">
        <f t="shared" si="279"/>
        <v/>
      </c>
      <c r="AG791" s="16">
        <f t="shared" si="285"/>
        <v>60.913298279958163</v>
      </c>
      <c r="AH791" s="24">
        <f t="shared" si="283"/>
        <v>63.079500935907703</v>
      </c>
      <c r="AL791" s="2">
        <f t="shared" si="286"/>
        <v>64.728686248416039</v>
      </c>
      <c r="AM791" s="27">
        <f t="shared" si="287"/>
        <v>-2.5478430168953015E-2</v>
      </c>
      <c r="AN791" s="35">
        <v>0</v>
      </c>
      <c r="AP791" s="2" t="str">
        <f t="shared" si="284"/>
        <v/>
      </c>
    </row>
    <row r="792" spans="1:42" x14ac:dyDescent="0.25">
      <c r="A792" s="49">
        <v>39154</v>
      </c>
      <c r="B792" s="47">
        <v>1377.95</v>
      </c>
      <c r="C792" s="27">
        <f t="shared" si="295"/>
        <v>-2.0368263898762895E-2</v>
      </c>
      <c r="D792" s="27">
        <f t="shared" si="296"/>
        <v>-1.2348965056901307E-2</v>
      </c>
      <c r="E792" s="5">
        <f t="shared" si="276"/>
        <v>0</v>
      </c>
      <c r="F792" s="44">
        <v>2132.7600000000002</v>
      </c>
      <c r="G792" s="45">
        <v>2132.7600000000002</v>
      </c>
      <c r="H792" s="48">
        <v>1377.95</v>
      </c>
      <c r="I792" s="42">
        <v>18.13</v>
      </c>
      <c r="J792" s="16">
        <f t="shared" si="294"/>
        <v>0.18129999999999999</v>
      </c>
      <c r="K792" s="16">
        <f t="shared" si="277"/>
        <v>2.9462108626912897E-2</v>
      </c>
      <c r="L792" s="51">
        <f>VLOOKUP(A792,LIBOR!$A$3:B2887,2,1)</f>
        <v>5.2987500000000001</v>
      </c>
      <c r="M792">
        <v>48142.57</v>
      </c>
      <c r="N792" s="2">
        <v>45361.21</v>
      </c>
      <c r="O792" s="16">
        <f t="shared" si="273"/>
        <v>4.2347702585280558E-4</v>
      </c>
      <c r="P792" s="16">
        <f t="shared" si="288"/>
        <v>0.15183789137308709</v>
      </c>
      <c r="Q792" s="2">
        <f t="shared" si="274"/>
        <v>14.713999999999999</v>
      </c>
      <c r="R792" s="2">
        <f t="shared" si="275"/>
        <v>13.3065</v>
      </c>
      <c r="S792" s="16">
        <f t="shared" si="289"/>
        <v>1</v>
      </c>
      <c r="T792" s="16">
        <f t="shared" si="290"/>
        <v>1</v>
      </c>
      <c r="U792" s="16">
        <f>VLOOKUP(P792,Table!$D$6:$G$15,MATCH(VALUE(T792)&amp;"E",Table!$D$5:$G$5,0),1)*IF(Y792=1,0,1)</f>
        <v>0.85</v>
      </c>
      <c r="V792" s="16">
        <f t="shared" si="291"/>
        <v>0.15000000000000002</v>
      </c>
      <c r="W792" s="16">
        <f t="shared" si="280"/>
        <v>103239.06564375877</v>
      </c>
      <c r="X792" s="16">
        <f t="shared" si="292"/>
        <v>3.9663694155218643E-3</v>
      </c>
      <c r="Y792" s="16">
        <f t="shared" si="281"/>
        <v>0</v>
      </c>
      <c r="Z792" s="16">
        <f t="shared" si="293"/>
        <v>0</v>
      </c>
      <c r="AA792" s="16">
        <f t="shared" si="278"/>
        <v>0</v>
      </c>
      <c r="AB792" s="2">
        <f t="shared" si="282"/>
        <v>112252.75444558755</v>
      </c>
      <c r="AE792" s="16" t="str">
        <f t="shared" si="279"/>
        <v/>
      </c>
      <c r="AG792" s="16">
        <f t="shared" si="285"/>
        <v>60.388810058927731</v>
      </c>
      <c r="AH792" s="24">
        <f t="shared" si="283"/>
        <v>62.534733172107742</v>
      </c>
      <c r="AL792" s="2">
        <f t="shared" si="286"/>
        <v>64.728686248416039</v>
      </c>
      <c r="AM792" s="27">
        <f t="shared" si="287"/>
        <v>-3.3894602277085184E-2</v>
      </c>
      <c r="AN792" s="35">
        <v>0</v>
      </c>
      <c r="AP792" s="2" t="str">
        <f t="shared" si="284"/>
        <v/>
      </c>
    </row>
    <row r="793" spans="1:42" x14ac:dyDescent="0.25">
      <c r="A793" s="49">
        <v>39155</v>
      </c>
      <c r="B793" s="47">
        <v>1387.17</v>
      </c>
      <c r="C793" s="27">
        <f t="shared" si="295"/>
        <v>6.6910990964839101E-3</v>
      </c>
      <c r="D793" s="27">
        <f t="shared" si="296"/>
        <v>-3.1926406861252365E-3</v>
      </c>
      <c r="E793" s="5">
        <f t="shared" si="276"/>
        <v>0</v>
      </c>
      <c r="F793" s="44">
        <v>2147.1799999999998</v>
      </c>
      <c r="G793" s="45">
        <v>2147.1799999999998</v>
      </c>
      <c r="H793" s="48">
        <v>1387.17</v>
      </c>
      <c r="I793" s="42">
        <v>17.27</v>
      </c>
      <c r="J793" s="16">
        <f t="shared" si="294"/>
        <v>0.17269999999999999</v>
      </c>
      <c r="K793" s="16">
        <f t="shared" si="277"/>
        <v>5.698404020702097E-3</v>
      </c>
      <c r="L793" s="51">
        <f>VLOOKUP(A793,LIBOR!$A$3:B2888,2,1)</f>
        <v>5.30375</v>
      </c>
      <c r="M793">
        <v>49916.29</v>
      </c>
      <c r="N793" s="2">
        <v>47026.16</v>
      </c>
      <c r="O793" s="16">
        <f t="shared" ref="O793:O856" si="297">LN(B793/B792)^2</f>
        <v>4.4473067493022441E-5</v>
      </c>
      <c r="P793" s="16">
        <f t="shared" si="288"/>
        <v>0.1670015959792979</v>
      </c>
      <c r="Q793" s="2">
        <f t="shared" si="274"/>
        <v>15.148000000000001</v>
      </c>
      <c r="R793" s="2">
        <f t="shared" si="275"/>
        <v>13.632500000000002</v>
      </c>
      <c r="S793" s="16">
        <f t="shared" si="289"/>
        <v>1</v>
      </c>
      <c r="T793" s="16">
        <f t="shared" si="290"/>
        <v>1</v>
      </c>
      <c r="U793" s="16">
        <f>VLOOKUP(P793,Table!$D$6:$G$15,MATCH(VALUE(T793)&amp;"E",Table!$D$5:$G$5,0),1)*IF(Y793=1,0,1)</f>
        <v>0.85</v>
      </c>
      <c r="V793" s="16">
        <f t="shared" si="291"/>
        <v>0.15000000000000002</v>
      </c>
      <c r="W793" s="16">
        <f t="shared" si="280"/>
        <v>104394.6281868496</v>
      </c>
      <c r="X793" s="16">
        <f t="shared" si="292"/>
        <v>-4.9372832800718136E-3</v>
      </c>
      <c r="Y793" s="16">
        <f t="shared" si="281"/>
        <v>0</v>
      </c>
      <c r="Z793" s="16">
        <f t="shared" si="293"/>
        <v>0</v>
      </c>
      <c r="AA793" s="16">
        <f t="shared" si="278"/>
        <v>0</v>
      </c>
      <c r="AB793" s="2">
        <f t="shared" si="282"/>
        <v>113518.23290054423</v>
      </c>
      <c r="AE793" s="16" t="str">
        <f t="shared" si="279"/>
        <v/>
      </c>
      <c r="AG793" s="16">
        <f t="shared" si="285"/>
        <v>61.069601710121361</v>
      </c>
      <c r="AH793" s="24">
        <f t="shared" si="283"/>
        <v>63.238070865464373</v>
      </c>
      <c r="AL793" s="2">
        <f t="shared" si="286"/>
        <v>64.728686248416039</v>
      </c>
      <c r="AM793" s="27">
        <f t="shared" si="287"/>
        <v>-2.3028667339716646E-2</v>
      </c>
      <c r="AN793" s="35">
        <v>0</v>
      </c>
      <c r="AP793" s="2" t="str">
        <f t="shared" si="284"/>
        <v/>
      </c>
    </row>
    <row r="794" spans="1:42" x14ac:dyDescent="0.25">
      <c r="A794" s="49">
        <v>39156</v>
      </c>
      <c r="B794" s="47">
        <v>1392.28</v>
      </c>
      <c r="C794" s="27">
        <f t="shared" si="295"/>
        <v>3.6837590201632686E-3</v>
      </c>
      <c r="D794" s="27">
        <f t="shared" si="296"/>
        <v>-6.6354720378810628E-3</v>
      </c>
      <c r="E794" s="5">
        <f t="shared" si="276"/>
        <v>0</v>
      </c>
      <c r="F794" s="44">
        <v>2155.183</v>
      </c>
      <c r="G794" s="45">
        <v>2155.183</v>
      </c>
      <c r="H794" s="48">
        <v>1392.28</v>
      </c>
      <c r="I794" s="42">
        <v>16.43</v>
      </c>
      <c r="J794" s="16">
        <f t="shared" si="294"/>
        <v>0.1643</v>
      </c>
      <c r="K794" s="16">
        <f t="shared" si="277"/>
        <v>-2.4967073989778654E-3</v>
      </c>
      <c r="L794" s="51">
        <f>VLOOKUP(A794,LIBOR!$A$3:B2889,2,1)</f>
        <v>5.3624999999999998</v>
      </c>
      <c r="M794">
        <v>50190.35</v>
      </c>
      <c r="N794" s="2">
        <v>47277.83</v>
      </c>
      <c r="O794" s="16">
        <f t="shared" si="297"/>
        <v>1.3520259850215165E-5</v>
      </c>
      <c r="P794" s="16">
        <f t="shared" si="288"/>
        <v>0.16679670739897787</v>
      </c>
      <c r="Q794" s="2">
        <f t="shared" si="274"/>
        <v>15.553999999999998</v>
      </c>
      <c r="R794" s="2">
        <f t="shared" si="275"/>
        <v>13.979000000000003</v>
      </c>
      <c r="S794" s="16">
        <f t="shared" si="289"/>
        <v>1</v>
      </c>
      <c r="T794" s="16">
        <f t="shared" si="290"/>
        <v>1</v>
      </c>
      <c r="U794" s="16">
        <f>VLOOKUP(P794,Table!$D$6:$G$15,MATCH(VALUE(T794)&amp;"E",Table!$D$5:$G$5,0),1)*IF(Y794=1,0,1)</f>
        <v>0.85</v>
      </c>
      <c r="V794" s="16">
        <f t="shared" si="291"/>
        <v>0.15000000000000002</v>
      </c>
      <c r="W794" s="16">
        <f t="shared" si="280"/>
        <v>104805.31148499537</v>
      </c>
      <c r="X794" s="16">
        <f t="shared" si="292"/>
        <v>6.2005277442500617E-3</v>
      </c>
      <c r="Y794" s="16">
        <f t="shared" si="281"/>
        <v>0</v>
      </c>
      <c r="Z794" s="16">
        <f t="shared" si="293"/>
        <v>0</v>
      </c>
      <c r="AA794" s="16">
        <f t="shared" si="278"/>
        <v>0</v>
      </c>
      <c r="AB794" s="2">
        <f t="shared" si="282"/>
        <v>113971.3626042543</v>
      </c>
      <c r="AD794" s="2">
        <v>113971.64</v>
      </c>
      <c r="AE794" s="16" t="str">
        <f t="shared" si="279"/>
        <v/>
      </c>
      <c r="AF794">
        <f>IF(AD794&gt;0,AB794/AD794-1,"")</f>
        <v>-2.4339015012309062E-6</v>
      </c>
      <c r="AG794" s="16">
        <f t="shared" si="285"/>
        <v>61.313372687007899</v>
      </c>
      <c r="AH794" s="24">
        <f t="shared" si="283"/>
        <v>63.488845208662639</v>
      </c>
      <c r="AL794" s="2">
        <f t="shared" si="286"/>
        <v>64.728686248416039</v>
      </c>
      <c r="AM794" s="27">
        <f t="shared" si="287"/>
        <v>-1.9154429227794534E-2</v>
      </c>
      <c r="AN794" s="35">
        <v>0</v>
      </c>
      <c r="AP794" s="2" t="str">
        <f t="shared" si="284"/>
        <v/>
      </c>
    </row>
    <row r="795" spans="1:42" x14ac:dyDescent="0.25">
      <c r="A795" s="49">
        <v>39157</v>
      </c>
      <c r="B795" s="47">
        <v>1386.95</v>
      </c>
      <c r="C795" s="27">
        <f t="shared" si="295"/>
        <v>-3.8282529376274521E-3</v>
      </c>
      <c r="D795" s="27">
        <f t="shared" si="296"/>
        <v>-1.1141381567680297E-2</v>
      </c>
      <c r="E795" s="5">
        <f t="shared" si="276"/>
        <v>0</v>
      </c>
      <c r="F795" s="44">
        <v>2146.9319999999998</v>
      </c>
      <c r="G795" s="45">
        <v>2146.9319999999998</v>
      </c>
      <c r="H795" s="48">
        <v>1386.95</v>
      </c>
      <c r="I795" s="42">
        <v>16.79</v>
      </c>
      <c r="J795" s="16">
        <f t="shared" si="294"/>
        <v>0.16789999999999999</v>
      </c>
      <c r="K795" s="16">
        <f t="shared" si="277"/>
        <v>1.0054907820200298E-3</v>
      </c>
      <c r="L795" s="51">
        <f>VLOOKUP(A795,LIBOR!$A$3:B2890,2,1)</f>
        <v>5.3031300000000003</v>
      </c>
      <c r="M795">
        <v>51755.67</v>
      </c>
      <c r="N795" s="2">
        <v>48745.75</v>
      </c>
      <c r="O795" s="16">
        <f t="shared" si="297"/>
        <v>1.4711823167272165E-5</v>
      </c>
      <c r="P795" s="16">
        <f t="shared" si="288"/>
        <v>0.16689450921797996</v>
      </c>
      <c r="Q795" s="2">
        <f t="shared" si="274"/>
        <v>15.981999999999999</v>
      </c>
      <c r="R795" s="2">
        <f t="shared" si="275"/>
        <v>14.289000000000001</v>
      </c>
      <c r="S795" s="16">
        <f t="shared" si="289"/>
        <v>1</v>
      </c>
      <c r="T795" s="16">
        <f t="shared" si="290"/>
        <v>1</v>
      </c>
      <c r="U795" s="16">
        <f>VLOOKUP(P795,Table!$D$6:$G$15,MATCH(VALUE(T795)&amp;"E",Table!$D$5:$G$5,0),1)*IF(Y795=1,0,1)</f>
        <v>0.85</v>
      </c>
      <c r="V795" s="16">
        <f t="shared" si="291"/>
        <v>0.15000000000000002</v>
      </c>
      <c r="W795" s="16">
        <f t="shared" si="280"/>
        <v>104952.38534015257</v>
      </c>
      <c r="X795" s="16">
        <f t="shared" si="292"/>
        <v>7.3749608733260086E-3</v>
      </c>
      <c r="Y795" s="16">
        <f t="shared" si="281"/>
        <v>0</v>
      </c>
      <c r="Z795" s="16">
        <f t="shared" si="293"/>
        <v>0</v>
      </c>
      <c r="AA795" s="16">
        <f t="shared" si="278"/>
        <v>0</v>
      </c>
      <c r="AB795" s="2">
        <f t="shared" si="282"/>
        <v>114133.65461817816</v>
      </c>
      <c r="AE795" s="16" t="str">
        <f t="shared" si="279"/>
        <v/>
      </c>
      <c r="AF795" s="16" t="str">
        <f t="shared" ref="AF795:AF858" si="298">IF(AD795&gt;0,AB795/AD795-1,"")</f>
        <v/>
      </c>
      <c r="AG795" s="16">
        <f t="shared" si="285"/>
        <v>61.400681204748366</v>
      </c>
      <c r="AH795" s="24">
        <f t="shared" si="283"/>
        <v>63.577596735632774</v>
      </c>
      <c r="AL795" s="2">
        <f t="shared" si="286"/>
        <v>64.728686248416039</v>
      </c>
      <c r="AM795" s="27">
        <f t="shared" si="287"/>
        <v>-1.7783297939426901E-2</v>
      </c>
      <c r="AN795" s="35">
        <v>0</v>
      </c>
      <c r="AP795" s="2" t="str">
        <f t="shared" si="284"/>
        <v/>
      </c>
    </row>
    <row r="796" spans="1:42" x14ac:dyDescent="0.25">
      <c r="A796" s="49">
        <v>39160</v>
      </c>
      <c r="B796" s="47">
        <v>1402.06</v>
      </c>
      <c r="C796" s="27">
        <f t="shared" si="295"/>
        <v>1.0894408594397609E-2</v>
      </c>
      <c r="D796" s="27">
        <f t="shared" si="296"/>
        <v>-2.9272501253455596E-3</v>
      </c>
      <c r="E796" s="5">
        <f t="shared" si="276"/>
        <v>0</v>
      </c>
      <c r="F796" s="44">
        <v>2170.326</v>
      </c>
      <c r="G796" s="45">
        <v>2170.326</v>
      </c>
      <c r="H796" s="48">
        <v>1402.06</v>
      </c>
      <c r="I796" s="42">
        <v>14.59</v>
      </c>
      <c r="J796" s="16">
        <f t="shared" si="294"/>
        <v>0.1459</v>
      </c>
      <c r="K796" s="16">
        <f t="shared" si="277"/>
        <v>-1.9527044664504584E-2</v>
      </c>
      <c r="L796" s="51">
        <f>VLOOKUP(A796,LIBOR!$A$3:B2891,2,1)</f>
        <v>5.3025000000000002</v>
      </c>
      <c r="M796">
        <v>48620.26</v>
      </c>
      <c r="N796" s="2">
        <v>45772.38</v>
      </c>
      <c r="O796" s="16">
        <f t="shared" si="297"/>
        <v>1.1740788788206955E-4</v>
      </c>
      <c r="P796" s="16">
        <f t="shared" si="288"/>
        <v>0.16542704466450459</v>
      </c>
      <c r="Q796" s="2">
        <f t="shared" ref="Q796:Q859" si="299">SUM($I791:$I795)/5</f>
        <v>16.521999999999998</v>
      </c>
      <c r="R796" s="2">
        <f t="shared" ref="R796:R859" si="300">SUM($I776:$I795)/20</f>
        <v>14.617500000000001</v>
      </c>
      <c r="S796" s="16">
        <f t="shared" si="289"/>
        <v>1</v>
      </c>
      <c r="T796" s="16">
        <f t="shared" si="290"/>
        <v>1</v>
      </c>
      <c r="U796" s="16">
        <f>VLOOKUP(P796,Table!$D$6:$G$15,MATCH(VALUE(T796)&amp;"E",Table!$D$5:$G$5,0),1)*IF(Y796=1,0,1)</f>
        <v>0.85</v>
      </c>
      <c r="V796" s="16">
        <f t="shared" si="291"/>
        <v>0.15000000000000002</v>
      </c>
      <c r="W796" s="16">
        <f t="shared" si="280"/>
        <v>104963.99505506216</v>
      </c>
      <c r="X796" s="16">
        <f t="shared" si="292"/>
        <v>8.2961175812703569E-3</v>
      </c>
      <c r="Y796" s="16">
        <f t="shared" si="281"/>
        <v>0</v>
      </c>
      <c r="Z796" s="16">
        <f t="shared" si="293"/>
        <v>0</v>
      </c>
      <c r="AA796" s="16">
        <f t="shared" si="278"/>
        <v>0</v>
      </c>
      <c r="AB796" s="2">
        <f t="shared" si="282"/>
        <v>114153.61180928806</v>
      </c>
      <c r="AD796" s="2">
        <v>114153.88</v>
      </c>
      <c r="AE796" s="16" t="str">
        <f t="shared" si="279"/>
        <v/>
      </c>
      <c r="AF796" s="16">
        <f t="shared" si="298"/>
        <v>-2.3493788554596051E-6</v>
      </c>
      <c r="AG796" s="16">
        <f t="shared" si="285"/>
        <v>61.411417609651728</v>
      </c>
      <c r="AH796" s="24">
        <f t="shared" si="283"/>
        <v>63.58374877487806</v>
      </c>
      <c r="AL796" s="2">
        <f t="shared" si="286"/>
        <v>64.728686248416039</v>
      </c>
      <c r="AM796" s="27">
        <f t="shared" si="287"/>
        <v>-1.7688254464858666E-2</v>
      </c>
      <c r="AN796" s="35">
        <v>0</v>
      </c>
      <c r="AP796" s="2" t="str">
        <f t="shared" si="284"/>
        <v/>
      </c>
    </row>
    <row r="797" spans="1:42" x14ac:dyDescent="0.25">
      <c r="A797" s="49">
        <v>39161</v>
      </c>
      <c r="B797" s="47">
        <v>1410.94</v>
      </c>
      <c r="C797" s="27">
        <f t="shared" si="295"/>
        <v>6.3335377943882776E-3</v>
      </c>
      <c r="D797" s="27">
        <f t="shared" si="296"/>
        <v>2.3774551567805613E-2</v>
      </c>
      <c r="E797" s="5">
        <f t="shared" si="276"/>
        <v>0</v>
      </c>
      <c r="F797" s="44">
        <v>2184.0970000000002</v>
      </c>
      <c r="G797" s="45">
        <v>2184.0970000000002</v>
      </c>
      <c r="H797" s="48">
        <v>1410.94</v>
      </c>
      <c r="I797" s="42">
        <v>13.27</v>
      </c>
      <c r="J797" s="16">
        <f t="shared" si="294"/>
        <v>0.13269999999999998</v>
      </c>
      <c r="K797" s="16">
        <f t="shared" si="277"/>
        <v>-3.4771594322718008E-2</v>
      </c>
      <c r="L797" s="51">
        <f>VLOOKUP(A797,LIBOR!$A$3:B2892,2,1)</f>
        <v>5.30063</v>
      </c>
      <c r="M797">
        <v>46856.800000000003</v>
      </c>
      <c r="N797" s="2">
        <v>44105.9</v>
      </c>
      <c r="O797" s="16">
        <f t="shared" si="297"/>
        <v>3.9861105924272442E-5</v>
      </c>
      <c r="P797" s="16">
        <f t="shared" si="288"/>
        <v>0.16747159432271799</v>
      </c>
      <c r="Q797" s="2">
        <f t="shared" si="299"/>
        <v>16.642000000000003</v>
      </c>
      <c r="R797" s="2">
        <f t="shared" si="300"/>
        <v>14.846</v>
      </c>
      <c r="S797" s="16">
        <f t="shared" si="289"/>
        <v>1</v>
      </c>
      <c r="T797" s="16">
        <f t="shared" si="290"/>
        <v>1</v>
      </c>
      <c r="U797" s="16">
        <f>VLOOKUP(P797,Table!$D$6:$G$15,MATCH(VALUE(T797)&amp;"E",Table!$D$5:$G$5,0),1)*IF(Y797=1,0,1)</f>
        <v>0.85</v>
      </c>
      <c r="V797" s="16">
        <f t="shared" si="291"/>
        <v>0.15000000000000002</v>
      </c>
      <c r="W797" s="16">
        <f t="shared" si="280"/>
        <v>104955.84037951726</v>
      </c>
      <c r="X797" s="16">
        <f t="shared" si="292"/>
        <v>7.6914550343103461E-3</v>
      </c>
      <c r="Y797" s="16">
        <f t="shared" si="281"/>
        <v>0</v>
      </c>
      <c r="Z797" s="16">
        <f t="shared" si="293"/>
        <v>0</v>
      </c>
      <c r="AA797" s="16">
        <f t="shared" si="278"/>
        <v>0</v>
      </c>
      <c r="AB797" s="2">
        <f t="shared" si="282"/>
        <v>114148.22952138854</v>
      </c>
      <c r="AE797" s="16" t="str">
        <f t="shared" si="279"/>
        <v/>
      </c>
      <c r="AF797" s="16" t="str">
        <f t="shared" si="298"/>
        <v/>
      </c>
      <c r="AG797" s="16">
        <f t="shared" si="285"/>
        <v>61.40852209084462</v>
      </c>
      <c r="AH797" s="24">
        <f t="shared" si="283"/>
        <v>63.579095990241193</v>
      </c>
      <c r="AL797" s="2">
        <f t="shared" si="286"/>
        <v>64.728686248416039</v>
      </c>
      <c r="AM797" s="27">
        <f t="shared" si="287"/>
        <v>-1.7760135803821853E-2</v>
      </c>
      <c r="AN797" s="35">
        <v>0</v>
      </c>
      <c r="AP797" s="2" t="str">
        <f t="shared" si="284"/>
        <v/>
      </c>
    </row>
    <row r="798" spans="1:42" x14ac:dyDescent="0.25">
      <c r="A798" s="49">
        <v>39162</v>
      </c>
      <c r="B798" s="47">
        <v>1435.04</v>
      </c>
      <c r="C798" s="27">
        <f t="shared" si="295"/>
        <v>1.7080811373977545E-2</v>
      </c>
      <c r="D798" s="27">
        <f t="shared" si="296"/>
        <v>3.4164263845299248E-2</v>
      </c>
      <c r="E798" s="5">
        <f t="shared" si="276"/>
        <v>0</v>
      </c>
      <c r="F798" s="44">
        <v>2221.4589999999998</v>
      </c>
      <c r="G798" s="45">
        <v>2221.4589999999998</v>
      </c>
      <c r="H798" s="48">
        <v>1435.04</v>
      </c>
      <c r="I798" s="42">
        <v>12.19</v>
      </c>
      <c r="J798" s="16">
        <f t="shared" si="294"/>
        <v>0.12189999999999999</v>
      </c>
      <c r="K798" s="16">
        <f t="shared" si="277"/>
        <v>-4.6892792297221195E-2</v>
      </c>
      <c r="L798" s="51">
        <f>VLOOKUP(A798,LIBOR!$A$3:B2893,2,1)</f>
        <v>5.3</v>
      </c>
      <c r="M798">
        <v>43278.94</v>
      </c>
      <c r="N798" s="2">
        <v>40732.01</v>
      </c>
      <c r="O798" s="16">
        <f t="shared" si="297"/>
        <v>2.8684755424667044E-4</v>
      </c>
      <c r="P798" s="16">
        <f t="shared" si="288"/>
        <v>0.16879279229722119</v>
      </c>
      <c r="Q798" s="2">
        <f t="shared" si="299"/>
        <v>15.669999999999998</v>
      </c>
      <c r="R798" s="2">
        <f t="shared" si="300"/>
        <v>14.997499999999999</v>
      </c>
      <c r="S798" s="16">
        <f t="shared" si="289"/>
        <v>1</v>
      </c>
      <c r="T798" s="16">
        <f t="shared" si="290"/>
        <v>1</v>
      </c>
      <c r="U798" s="16">
        <f>VLOOKUP(P798,Table!$D$6:$G$15,MATCH(VALUE(T798)&amp;"E",Table!$D$5:$G$5,0),1)*IF(Y798=1,0,1)</f>
        <v>0.85</v>
      </c>
      <c r="V798" s="16">
        <f t="shared" si="291"/>
        <v>0.15000000000000002</v>
      </c>
      <c r="W798" s="16">
        <f t="shared" si="280"/>
        <v>105275.36882676874</v>
      </c>
      <c r="X798" s="16">
        <f t="shared" si="292"/>
        <v>1.6629119268499304E-2</v>
      </c>
      <c r="Y798" s="16">
        <f t="shared" si="281"/>
        <v>0</v>
      </c>
      <c r="Z798" s="16">
        <f t="shared" si="293"/>
        <v>0</v>
      </c>
      <c r="AA798" s="16">
        <f t="shared" si="278"/>
        <v>0</v>
      </c>
      <c r="AB798" s="2">
        <f t="shared" si="282"/>
        <v>114500.58531039838</v>
      </c>
      <c r="AD798" s="2">
        <v>114500.86</v>
      </c>
      <c r="AE798" s="16" t="str">
        <f t="shared" si="279"/>
        <v/>
      </c>
      <c r="AF798" s="16">
        <f t="shared" si="298"/>
        <v>-2.3990178031896292E-6</v>
      </c>
      <c r="AG798" s="16">
        <f t="shared" si="285"/>
        <v>61.598079549107204</v>
      </c>
      <c r="AH798" s="24">
        <f t="shared" si="283"/>
        <v>63.77369372724705</v>
      </c>
      <c r="AL798" s="2">
        <f t="shared" si="286"/>
        <v>64.728686248416039</v>
      </c>
      <c r="AM798" s="27">
        <f t="shared" si="287"/>
        <v>-1.4753775744867026E-2</v>
      </c>
      <c r="AN798" s="35">
        <v>0</v>
      </c>
      <c r="AP798" s="2" t="str">
        <f t="shared" si="284"/>
        <v/>
      </c>
    </row>
    <row r="799" spans="1:42" x14ac:dyDescent="0.25">
      <c r="A799" s="49">
        <v>39163</v>
      </c>
      <c r="B799" s="47">
        <v>1434.54</v>
      </c>
      <c r="C799" s="27">
        <f t="shared" si="295"/>
        <v>-3.4842234362808533E-4</v>
      </c>
      <c r="D799" s="27">
        <f t="shared" si="296"/>
        <v>3.0132082481507894E-2</v>
      </c>
      <c r="E799" s="5">
        <f t="shared" si="276"/>
        <v>0</v>
      </c>
      <c r="F799" s="44">
        <v>2220.6759999999999</v>
      </c>
      <c r="G799" s="45">
        <v>2220.6759999999999</v>
      </c>
      <c r="H799" s="48">
        <v>1434.54</v>
      </c>
      <c r="I799" s="42">
        <v>12.93</v>
      </c>
      <c r="J799" s="16">
        <f t="shared" si="294"/>
        <v>0.1293</v>
      </c>
      <c r="K799" s="16">
        <f t="shared" si="277"/>
        <v>-4.8935805243215225E-2</v>
      </c>
      <c r="L799" s="51">
        <f>VLOOKUP(A799,LIBOR!$A$3:B2894,2,1)</f>
        <v>5.30063</v>
      </c>
      <c r="M799">
        <v>43552.14</v>
      </c>
      <c r="N799" s="2">
        <v>40983.519999999997</v>
      </c>
      <c r="O799" s="16">
        <f t="shared" si="297"/>
        <v>1.2144044087375452E-7</v>
      </c>
      <c r="P799" s="16">
        <f t="shared" si="288"/>
        <v>0.17823580524321522</v>
      </c>
      <c r="Q799" s="2">
        <f t="shared" si="299"/>
        <v>14.654</v>
      </c>
      <c r="R799" s="2">
        <f t="shared" si="300"/>
        <v>15.097</v>
      </c>
      <c r="S799" s="16">
        <f t="shared" si="289"/>
        <v>-1</v>
      </c>
      <c r="T799" s="16">
        <f t="shared" si="290"/>
        <v>0</v>
      </c>
      <c r="U799" s="16">
        <f>VLOOKUP(P799,Table!$D$6:$G$15,MATCH(VALUE(T799)&amp;"E",Table!$D$5:$G$5,0),1)*IF(Y799=1,0,1)</f>
        <v>0.9</v>
      </c>
      <c r="V799" s="16">
        <f t="shared" si="291"/>
        <v>9.9999999999999978E-2</v>
      </c>
      <c r="W799" s="16">
        <f t="shared" si="280"/>
        <v>105341.69795043455</v>
      </c>
      <c r="X799" s="16">
        <f t="shared" si="292"/>
        <v>8.4366471265433507E-3</v>
      </c>
      <c r="Y799" s="16">
        <f t="shared" si="281"/>
        <v>0</v>
      </c>
      <c r="Z799" s="16">
        <f t="shared" si="293"/>
        <v>0</v>
      </c>
      <c r="AA799" s="16">
        <f t="shared" si="278"/>
        <v>0</v>
      </c>
      <c r="AB799" s="2">
        <f t="shared" si="282"/>
        <v>114574.69930237814</v>
      </c>
      <c r="AE799" s="16" t="str">
        <f t="shared" si="279"/>
        <v/>
      </c>
      <c r="AF799" s="16" t="str">
        <f t="shared" si="298"/>
        <v/>
      </c>
      <c r="AG799" s="16">
        <f t="shared" si="285"/>
        <v>61.63795078261483</v>
      </c>
      <c r="AH799" s="24">
        <f t="shared" si="283"/>
        <v>63.813312255650779</v>
      </c>
      <c r="AL799" s="2">
        <f t="shared" si="286"/>
        <v>64.728686248416039</v>
      </c>
      <c r="AM799" s="27">
        <f t="shared" si="287"/>
        <v>-1.414170510509416E-2</v>
      </c>
      <c r="AN799" s="35">
        <v>0</v>
      </c>
      <c r="AP799" s="2" t="str">
        <f t="shared" si="284"/>
        <v/>
      </c>
    </row>
    <row r="800" spans="1:42" x14ac:dyDescent="0.25">
      <c r="A800" s="49">
        <v>39164</v>
      </c>
      <c r="B800" s="47">
        <v>1436.11</v>
      </c>
      <c r="C800" s="27">
        <f t="shared" si="295"/>
        <v>1.0944274819801869E-3</v>
      </c>
      <c r="D800" s="27">
        <f t="shared" si="296"/>
        <v>3.5054762901115533E-2</v>
      </c>
      <c r="E800" s="5">
        <f t="shared" si="276"/>
        <v>0</v>
      </c>
      <c r="F800" s="44">
        <v>2223.116</v>
      </c>
      <c r="G800" s="45">
        <v>2223.116</v>
      </c>
      <c r="H800" s="48">
        <v>1436.11</v>
      </c>
      <c r="I800" s="42">
        <v>12.95</v>
      </c>
      <c r="J800" s="16">
        <f t="shared" si="294"/>
        <v>0.1295</v>
      </c>
      <c r="K800" s="16">
        <f t="shared" si="277"/>
        <v>-4.8480302584250928E-2</v>
      </c>
      <c r="L800" s="51">
        <f>VLOOKUP(A800,LIBOR!$A$3:B2895,2,1)</f>
        <v>5.3</v>
      </c>
      <c r="M800">
        <v>43522.21</v>
      </c>
      <c r="N800" s="2">
        <v>40949.71</v>
      </c>
      <c r="O800" s="16">
        <f t="shared" si="297"/>
        <v>1.1964619530469377E-6</v>
      </c>
      <c r="P800" s="16">
        <f t="shared" si="288"/>
        <v>0.17798030258425093</v>
      </c>
      <c r="Q800" s="2">
        <f t="shared" si="299"/>
        <v>13.953999999999999</v>
      </c>
      <c r="R800" s="2">
        <f t="shared" si="300"/>
        <v>15.234500000000001</v>
      </c>
      <c r="S800" s="16">
        <f t="shared" si="289"/>
        <v>-1</v>
      </c>
      <c r="T800" s="16">
        <f t="shared" si="290"/>
        <v>0</v>
      </c>
      <c r="U800" s="16">
        <f>VLOOKUP(P800,Table!$D$6:$G$15,MATCH(VALUE(T800)&amp;"E",Table!$D$5:$G$5,0),1)*IF(Y800=1,0,1)</f>
        <v>0.9</v>
      </c>
      <c r="V800" s="16">
        <f t="shared" si="291"/>
        <v>9.9999999999999978E-2</v>
      </c>
      <c r="W800" s="16">
        <f t="shared" si="280"/>
        <v>105436.76758554165</v>
      </c>
      <c r="X800" s="16">
        <f t="shared" si="292"/>
        <v>5.1179320765242231E-3</v>
      </c>
      <c r="Y800" s="16">
        <f t="shared" si="281"/>
        <v>0</v>
      </c>
      <c r="Z800" s="16">
        <f t="shared" si="293"/>
        <v>0</v>
      </c>
      <c r="AA800" s="16">
        <f t="shared" si="278"/>
        <v>0</v>
      </c>
      <c r="AB800" s="2">
        <f t="shared" si="282"/>
        <v>114680.12702709074</v>
      </c>
      <c r="AD800" s="2">
        <v>114680.4</v>
      </c>
      <c r="AE800" s="16" t="str">
        <f t="shared" si="279"/>
        <v/>
      </c>
      <c r="AF800" s="16">
        <f t="shared" si="298"/>
        <v>-2.3802926154559145E-6</v>
      </c>
      <c r="AG800" s="16">
        <f t="shared" si="285"/>
        <v>61.694667919526601</v>
      </c>
      <c r="AH800" s="24">
        <f t="shared" si="283"/>
        <v>63.870368663158239</v>
      </c>
      <c r="AL800" s="2">
        <f t="shared" si="286"/>
        <v>64.728686248416039</v>
      </c>
      <c r="AM800" s="27">
        <f t="shared" si="287"/>
        <v>-1.3260234912906288E-2</v>
      </c>
      <c r="AN800" s="35">
        <v>0</v>
      </c>
      <c r="AP800" s="2" t="str">
        <f t="shared" si="284"/>
        <v/>
      </c>
    </row>
    <row r="801" spans="1:42" x14ac:dyDescent="0.25">
      <c r="A801" s="49">
        <v>39167</v>
      </c>
      <c r="B801" s="47">
        <v>1437.5</v>
      </c>
      <c r="C801" s="27">
        <f t="shared" si="295"/>
        <v>9.6789243163830641E-4</v>
      </c>
      <c r="D801" s="27">
        <f t="shared" si="296"/>
        <v>2.512824673835623E-2</v>
      </c>
      <c r="E801" s="5">
        <f t="shared" si="276"/>
        <v>0</v>
      </c>
      <c r="F801" s="44">
        <v>2225.2579999999998</v>
      </c>
      <c r="G801" s="45">
        <v>2225.2579999999998</v>
      </c>
      <c r="H801" s="48">
        <v>1437.5</v>
      </c>
      <c r="I801" s="42">
        <v>13.16</v>
      </c>
      <c r="J801" s="16">
        <f t="shared" si="294"/>
        <v>0.13159999999999999</v>
      </c>
      <c r="K801" s="16">
        <f t="shared" si="277"/>
        <v>-4.6355242840117744E-2</v>
      </c>
      <c r="L801" s="51">
        <f>VLOOKUP(A801,LIBOR!$A$3:B2896,2,1)</f>
        <v>5.3</v>
      </c>
      <c r="M801">
        <v>43635.83</v>
      </c>
      <c r="N801" s="2">
        <v>41039.68</v>
      </c>
      <c r="O801" s="16">
        <f t="shared" si="297"/>
        <v>9.3590982612072927E-7</v>
      </c>
      <c r="P801" s="16">
        <f t="shared" si="288"/>
        <v>0.17795524284011774</v>
      </c>
      <c r="Q801" s="2">
        <f t="shared" si="299"/>
        <v>13.185999999999998</v>
      </c>
      <c r="R801" s="2">
        <f t="shared" si="300"/>
        <v>15.353</v>
      </c>
      <c r="S801" s="16">
        <f t="shared" si="289"/>
        <v>-1</v>
      </c>
      <c r="T801" s="16">
        <f t="shared" si="290"/>
        <v>0</v>
      </c>
      <c r="U801" s="16">
        <f>VLOOKUP(P801,Table!$D$6:$G$15,MATCH(VALUE(T801)&amp;"E",Table!$D$5:$G$5,0),1)*IF(Y801=1,0,1)</f>
        <v>0.9</v>
      </c>
      <c r="V801" s="16">
        <f t="shared" si="291"/>
        <v>9.9999999999999978E-2</v>
      </c>
      <c r="W801" s="16">
        <f t="shared" si="280"/>
        <v>105551.77924566799</v>
      </c>
      <c r="X801" s="16">
        <f t="shared" si="292"/>
        <v>4.6152571360735806E-3</v>
      </c>
      <c r="Y801" s="16">
        <f t="shared" si="281"/>
        <v>0</v>
      </c>
      <c r="Z801" s="16">
        <f t="shared" si="293"/>
        <v>0</v>
      </c>
      <c r="AA801" s="16">
        <f t="shared" si="278"/>
        <v>0</v>
      </c>
      <c r="AB801" s="2">
        <f t="shared" si="282"/>
        <v>114809.51182284659</v>
      </c>
      <c r="AE801" s="16" t="str">
        <f t="shared" si="279"/>
        <v/>
      </c>
      <c r="AF801" s="16" t="str">
        <f t="shared" si="298"/>
        <v/>
      </c>
      <c r="AG801" s="16">
        <f t="shared" si="285"/>
        <v>61.764273283724599</v>
      </c>
      <c r="AH801" s="24">
        <f t="shared" si="283"/>
        <v>63.937436068679006</v>
      </c>
      <c r="AL801" s="2">
        <f t="shared" si="286"/>
        <v>64.728686248416039</v>
      </c>
      <c r="AM801" s="27">
        <f t="shared" si="287"/>
        <v>-1.2224103803070707E-2</v>
      </c>
      <c r="AN801" s="35">
        <v>0</v>
      </c>
      <c r="AP801" s="2" t="str">
        <f t="shared" si="284"/>
        <v/>
      </c>
    </row>
    <row r="802" spans="1:42" x14ac:dyDescent="0.25">
      <c r="A802" s="49">
        <v>39168</v>
      </c>
      <c r="B802" s="47">
        <v>1428.61</v>
      </c>
      <c r="C802" s="27">
        <f t="shared" si="295"/>
        <v>-6.1843478260870111E-3</v>
      </c>
      <c r="D802" s="27">
        <f t="shared" si="296"/>
        <v>1.2610361117880942E-2</v>
      </c>
      <c r="E802" s="5">
        <f t="shared" si="276"/>
        <v>0</v>
      </c>
      <c r="F802" s="44">
        <v>2211.5169999999998</v>
      </c>
      <c r="G802" s="45">
        <v>2211.5169999999998</v>
      </c>
      <c r="H802" s="48">
        <v>1428.61</v>
      </c>
      <c r="I802" s="42">
        <v>13.48</v>
      </c>
      <c r="J802" s="16">
        <f t="shared" si="294"/>
        <v>0.1348</v>
      </c>
      <c r="K802" s="16">
        <f t="shared" si="277"/>
        <v>-4.3161675477384864E-2</v>
      </c>
      <c r="L802" s="51">
        <f>VLOOKUP(A802,LIBOR!$A$3:B2897,2,1)</f>
        <v>5.3018799999999997</v>
      </c>
      <c r="M802">
        <v>45185.279999999999</v>
      </c>
      <c r="N802" s="2">
        <v>42491.29</v>
      </c>
      <c r="O802" s="16">
        <f t="shared" si="297"/>
        <v>3.8484034030924081E-5</v>
      </c>
      <c r="P802" s="16">
        <f t="shared" si="288"/>
        <v>0.17796167547738487</v>
      </c>
      <c r="Q802" s="2">
        <f t="shared" si="299"/>
        <v>12.9</v>
      </c>
      <c r="R802" s="2">
        <f t="shared" si="300"/>
        <v>15.453500000000002</v>
      </c>
      <c r="S802" s="16">
        <f t="shared" si="289"/>
        <v>-1</v>
      </c>
      <c r="T802" s="16">
        <f t="shared" si="290"/>
        <v>0</v>
      </c>
      <c r="U802" s="16">
        <f>VLOOKUP(P802,Table!$D$6:$G$15,MATCH(VALUE(T802)&amp;"E",Table!$D$5:$G$5,0),1)*IF(Y802=1,0,1)</f>
        <v>0.9</v>
      </c>
      <c r="V802" s="16">
        <f t="shared" si="291"/>
        <v>9.9999999999999978E-2</v>
      </c>
      <c r="W802" s="16">
        <f t="shared" si="280"/>
        <v>105337.63325632391</v>
      </c>
      <c r="X802" s="16">
        <f t="shared" si="292"/>
        <v>5.5998648898365477E-3</v>
      </c>
      <c r="Y802" s="16">
        <f t="shared" si="281"/>
        <v>0</v>
      </c>
      <c r="Z802" s="16">
        <f t="shared" si="293"/>
        <v>0</v>
      </c>
      <c r="AA802" s="16">
        <f t="shared" si="278"/>
        <v>0</v>
      </c>
      <c r="AB802" s="2">
        <f t="shared" si="282"/>
        <v>114579.12971309066</v>
      </c>
      <c r="AD802" s="2">
        <v>114579.4</v>
      </c>
      <c r="AE802" s="16" t="str">
        <f t="shared" si="279"/>
        <v/>
      </c>
      <c r="AF802" s="16">
        <f t="shared" si="298"/>
        <v>-2.3589485486086303E-6</v>
      </c>
      <c r="AG802" s="16">
        <f t="shared" si="285"/>
        <v>61.640334218391736</v>
      </c>
      <c r="AH802" s="24">
        <f t="shared" si="283"/>
        <v>63.807475448023425</v>
      </c>
      <c r="AL802" s="2">
        <f t="shared" si="286"/>
        <v>64.728686248416039</v>
      </c>
      <c r="AM802" s="27">
        <f t="shared" si="287"/>
        <v>-1.4231878534614273E-2</v>
      </c>
      <c r="AN802" s="35">
        <v>0</v>
      </c>
      <c r="AP802" s="2" t="str">
        <f t="shared" si="284"/>
        <v/>
      </c>
    </row>
    <row r="803" spans="1:42" x14ac:dyDescent="0.25">
      <c r="A803" s="49">
        <v>39169</v>
      </c>
      <c r="B803" s="47">
        <v>1417.23</v>
      </c>
      <c r="C803" s="27">
        <f t="shared" si="295"/>
        <v>-7.9657849238069511E-3</v>
      </c>
      <c r="D803" s="27">
        <f t="shared" si="296"/>
        <v>-1.2436235179903554E-2</v>
      </c>
      <c r="E803" s="5">
        <f t="shared" si="276"/>
        <v>0</v>
      </c>
      <c r="F803" s="44">
        <v>2194.3829999999998</v>
      </c>
      <c r="G803" s="45">
        <v>2194.3829999999998</v>
      </c>
      <c r="H803" s="48">
        <v>1417.23</v>
      </c>
      <c r="I803" s="42">
        <v>14.98</v>
      </c>
      <c r="J803" s="16">
        <f t="shared" si="294"/>
        <v>0.14980000000000002</v>
      </c>
      <c r="K803" s="16">
        <f t="shared" si="277"/>
        <v>-2.898811037017382E-2</v>
      </c>
      <c r="L803" s="51">
        <f>VLOOKUP(A803,LIBOR!$A$3:B2898,2,1)</f>
        <v>5.3112500000000002</v>
      </c>
      <c r="M803">
        <v>47589.15</v>
      </c>
      <c r="N803" s="2">
        <v>44745.99</v>
      </c>
      <c r="O803" s="16">
        <f t="shared" si="297"/>
        <v>6.3962905981840569E-5</v>
      </c>
      <c r="P803" s="16">
        <f t="shared" si="288"/>
        <v>0.17878811037017384</v>
      </c>
      <c r="Q803" s="2">
        <f t="shared" si="299"/>
        <v>12.941999999999998</v>
      </c>
      <c r="R803" s="2">
        <f t="shared" si="300"/>
        <v>15.212000000000003</v>
      </c>
      <c r="S803" s="16">
        <f t="shared" si="289"/>
        <v>-1</v>
      </c>
      <c r="T803" s="16">
        <f t="shared" si="290"/>
        <v>0</v>
      </c>
      <c r="U803" s="16">
        <f>VLOOKUP(P803,Table!$D$6:$G$15,MATCH(VALUE(T803)&amp;"E",Table!$D$5:$G$5,0),1)*IF(Y803=1,0,1)</f>
        <v>0.9</v>
      </c>
      <c r="V803" s="16">
        <f t="shared" si="291"/>
        <v>9.9999999999999978E-2</v>
      </c>
      <c r="W803" s="16">
        <f t="shared" si="280"/>
        <v>105141.39530365444</v>
      </c>
      <c r="X803" s="16">
        <f t="shared" si="292"/>
        <v>3.6376525158208217E-3</v>
      </c>
      <c r="Y803" s="16">
        <f t="shared" si="281"/>
        <v>0</v>
      </c>
      <c r="Z803" s="16">
        <f t="shared" si="293"/>
        <v>0</v>
      </c>
      <c r="AA803" s="16">
        <f t="shared" si="278"/>
        <v>0</v>
      </c>
      <c r="AB803" s="2">
        <f t="shared" si="282"/>
        <v>114389.7496942025</v>
      </c>
      <c r="AE803" s="16" t="str">
        <f t="shared" si="279"/>
        <v/>
      </c>
      <c r="AF803" s="16" t="str">
        <f t="shared" si="298"/>
        <v/>
      </c>
      <c r="AG803" s="16">
        <f t="shared" si="285"/>
        <v>61.538453119383718</v>
      </c>
      <c r="AH803" s="24">
        <f t="shared" si="283"/>
        <v>63.700354431687366</v>
      </c>
      <c r="AL803" s="2">
        <f t="shared" si="286"/>
        <v>64.728686248416039</v>
      </c>
      <c r="AM803" s="27">
        <f t="shared" si="287"/>
        <v>-1.5886801916265347E-2</v>
      </c>
      <c r="AN803" s="35">
        <v>0</v>
      </c>
      <c r="AP803" s="2" t="str">
        <f t="shared" si="284"/>
        <v/>
      </c>
    </row>
    <row r="804" spans="1:42" x14ac:dyDescent="0.25">
      <c r="A804" s="49">
        <v>39170</v>
      </c>
      <c r="B804" s="47">
        <v>1422.53</v>
      </c>
      <c r="C804" s="27">
        <f t="shared" si="295"/>
        <v>3.7396893940997433E-3</v>
      </c>
      <c r="D804" s="27">
        <f t="shared" si="296"/>
        <v>-8.3481234421757256E-3</v>
      </c>
      <c r="E804" s="5">
        <f t="shared" si="276"/>
        <v>0</v>
      </c>
      <c r="F804" s="44">
        <v>2202.683</v>
      </c>
      <c r="G804" s="45">
        <v>2202.683</v>
      </c>
      <c r="H804" s="48">
        <v>1422.53</v>
      </c>
      <c r="I804" s="42">
        <v>15.14</v>
      </c>
      <c r="J804" s="16">
        <f t="shared" si="294"/>
        <v>0.15140000000000001</v>
      </c>
      <c r="K804" s="16">
        <f t="shared" si="277"/>
        <v>-2.9375593578498699E-2</v>
      </c>
      <c r="L804" s="51">
        <f>VLOOKUP(A804,LIBOR!$A$3:B2899,2,1)</f>
        <v>5.36</v>
      </c>
      <c r="M804">
        <v>47288.56</v>
      </c>
      <c r="N804" s="2">
        <v>44457.2</v>
      </c>
      <c r="O804" s="16">
        <f t="shared" si="297"/>
        <v>1.3933154854664841E-5</v>
      </c>
      <c r="P804" s="16">
        <f t="shared" si="288"/>
        <v>0.18077559357849871</v>
      </c>
      <c r="Q804" s="2">
        <f t="shared" si="299"/>
        <v>13.5</v>
      </c>
      <c r="R804" s="2">
        <f t="shared" si="300"/>
        <v>15.190000000000007</v>
      </c>
      <c r="S804" s="16">
        <f t="shared" si="289"/>
        <v>-1</v>
      </c>
      <c r="T804" s="16">
        <f t="shared" si="290"/>
        <v>0</v>
      </c>
      <c r="U804" s="16">
        <f>VLOOKUP(P804,Table!$D$6:$G$15,MATCH(VALUE(T804)&amp;"E",Table!$D$5:$G$5,0),1)*IF(Y804=1,0,1)</f>
        <v>0.9</v>
      </c>
      <c r="V804" s="16">
        <f t="shared" si="291"/>
        <v>9.9999999999999978E-2</v>
      </c>
      <c r="W804" s="16">
        <f t="shared" si="280"/>
        <v>105427.41373749051</v>
      </c>
      <c r="X804" s="16">
        <f t="shared" si="292"/>
        <v>-1.2726008429830848E-3</v>
      </c>
      <c r="Y804" s="16">
        <f t="shared" si="281"/>
        <v>0</v>
      </c>
      <c r="Z804" s="16">
        <f t="shared" si="293"/>
        <v>0</v>
      </c>
      <c r="AA804" s="16">
        <f t="shared" si="278"/>
        <v>0</v>
      </c>
      <c r="AB804" s="2">
        <f t="shared" si="282"/>
        <v>114706.8964622068</v>
      </c>
      <c r="AD804" s="2">
        <v>114707.17</v>
      </c>
      <c r="AE804" s="16" t="str">
        <f t="shared" si="279"/>
        <v/>
      </c>
      <c r="AF804" s="16">
        <f t="shared" si="298"/>
        <v>-2.3846616841183277E-6</v>
      </c>
      <c r="AG804" s="16">
        <f t="shared" si="285"/>
        <v>61.709069119217361</v>
      </c>
      <c r="AH804" s="24">
        <f t="shared" si="283"/>
        <v>63.87530177421629</v>
      </c>
      <c r="AL804" s="2">
        <f t="shared" si="286"/>
        <v>64.728686248416039</v>
      </c>
      <c r="AM804" s="27">
        <f t="shared" si="287"/>
        <v>-1.3184022782798732E-2</v>
      </c>
      <c r="AN804" s="35">
        <v>0</v>
      </c>
      <c r="AP804" s="2" t="str">
        <f t="shared" si="284"/>
        <v/>
      </c>
    </row>
    <row r="805" spans="1:42" x14ac:dyDescent="0.25">
      <c r="A805" s="49">
        <v>39171</v>
      </c>
      <c r="B805" s="47">
        <v>1420.86</v>
      </c>
      <c r="C805" s="27">
        <f t="shared" si="295"/>
        <v>-1.1739646967023898E-3</v>
      </c>
      <c r="D805" s="27">
        <f t="shared" si="296"/>
        <v>-1.0616515620858302E-2</v>
      </c>
      <c r="E805" s="5">
        <f t="shared" si="276"/>
        <v>0</v>
      </c>
      <c r="F805" s="44">
        <v>2200.12</v>
      </c>
      <c r="G805" s="45">
        <v>2200.12</v>
      </c>
      <c r="H805" s="48">
        <v>1420.86</v>
      </c>
      <c r="I805" s="42">
        <v>14.64</v>
      </c>
      <c r="J805" s="16">
        <f t="shared" si="294"/>
        <v>0.1464</v>
      </c>
      <c r="K805" s="16">
        <f t="shared" si="277"/>
        <v>1.0269646930816861E-2</v>
      </c>
      <c r="L805" s="51">
        <f>VLOOKUP(A805,LIBOR!$A$3:B2900,2,1)</f>
        <v>5.4781300000000002</v>
      </c>
      <c r="M805">
        <v>46878.6</v>
      </c>
      <c r="N805" s="2">
        <v>44065.66</v>
      </c>
      <c r="O805" s="16">
        <f t="shared" si="297"/>
        <v>1.37981280215062E-6</v>
      </c>
      <c r="P805" s="16">
        <f t="shared" si="288"/>
        <v>0.13613035306918314</v>
      </c>
      <c r="Q805" s="2">
        <f t="shared" si="299"/>
        <v>13.942000000000002</v>
      </c>
      <c r="R805" s="2">
        <f t="shared" si="300"/>
        <v>15.156000000000002</v>
      </c>
      <c r="S805" s="16">
        <f t="shared" si="289"/>
        <v>-1</v>
      </c>
      <c r="T805" s="16">
        <f t="shared" si="290"/>
        <v>0</v>
      </c>
      <c r="U805" s="16">
        <f>VLOOKUP(P805,Table!$D$6:$G$15,MATCH(VALUE(T805)&amp;"E",Table!$D$5:$G$5,0),1)*IF(Y805=1,0,1)</f>
        <v>0.9</v>
      </c>
      <c r="V805" s="16">
        <f t="shared" si="291"/>
        <v>9.9999999999999978E-2</v>
      </c>
      <c r="W805" s="16">
        <f t="shared" si="280"/>
        <v>105223.17126863226</v>
      </c>
      <c r="X805" s="16">
        <f t="shared" si="292"/>
        <v>8.1369285595056517E-4</v>
      </c>
      <c r="Y805" s="16">
        <f t="shared" si="281"/>
        <v>0</v>
      </c>
      <c r="Z805" s="16">
        <f t="shared" si="293"/>
        <v>0</v>
      </c>
      <c r="AA805" s="16">
        <f t="shared" si="278"/>
        <v>0</v>
      </c>
      <c r="AB805" s="2">
        <f t="shared" si="282"/>
        <v>114487.32961567528</v>
      </c>
      <c r="AE805" s="16" t="str">
        <f t="shared" si="279"/>
        <v/>
      </c>
      <c r="AF805" s="16" t="str">
        <f t="shared" si="298"/>
        <v/>
      </c>
      <c r="AG805" s="16">
        <f t="shared" si="285"/>
        <v>61.590948359901319</v>
      </c>
      <c r="AH805" s="24">
        <f t="shared" si="283"/>
        <v>63.751375183008989</v>
      </c>
      <c r="AL805" s="2">
        <f t="shared" si="286"/>
        <v>64.728686248416039</v>
      </c>
      <c r="AM805" s="27">
        <f t="shared" si="287"/>
        <v>-1.5098577185026163E-2</v>
      </c>
      <c r="AN805" s="35">
        <v>0</v>
      </c>
      <c r="AP805" s="2" t="str">
        <f t="shared" si="284"/>
        <v/>
      </c>
    </row>
    <row r="806" spans="1:42" x14ac:dyDescent="0.25">
      <c r="A806" s="49">
        <v>39174</v>
      </c>
      <c r="B806" s="47">
        <v>1424.55</v>
      </c>
      <c r="C806" s="27">
        <f t="shared" si="295"/>
        <v>2.5970187069803696E-3</v>
      </c>
      <c r="D806" s="27">
        <f t="shared" si="296"/>
        <v>-8.987389345516239E-3</v>
      </c>
      <c r="E806" s="5">
        <f t="shared" si="276"/>
        <v>0</v>
      </c>
      <c r="F806" s="44">
        <v>2205.8510000000001</v>
      </c>
      <c r="G806" s="45">
        <v>2205.8510000000001</v>
      </c>
      <c r="H806" s="48">
        <v>1424.55</v>
      </c>
      <c r="I806" s="42">
        <v>14.53</v>
      </c>
      <c r="J806" s="16">
        <f t="shared" si="294"/>
        <v>0.14529999999999998</v>
      </c>
      <c r="K806" s="16">
        <f t="shared" si="277"/>
        <v>1.0411101436954978E-2</v>
      </c>
      <c r="L806" s="51">
        <f>VLOOKUP(A806,LIBOR!$A$3:B2901,2,1)</f>
        <v>5.3512500000000003</v>
      </c>
      <c r="M806">
        <v>47811.59</v>
      </c>
      <c r="N806" s="2">
        <v>44924.47</v>
      </c>
      <c r="O806" s="16">
        <f t="shared" si="297"/>
        <v>6.7270321551819774E-6</v>
      </c>
      <c r="P806" s="16">
        <f t="shared" si="288"/>
        <v>0.13488889856304501</v>
      </c>
      <c r="Q806" s="2">
        <f t="shared" si="299"/>
        <v>14.280000000000001</v>
      </c>
      <c r="R806" s="2">
        <f t="shared" si="300"/>
        <v>14.9575</v>
      </c>
      <c r="S806" s="16">
        <f t="shared" si="289"/>
        <v>-1</v>
      </c>
      <c r="T806" s="16">
        <f t="shared" si="290"/>
        <v>0</v>
      </c>
      <c r="U806" s="16">
        <f>VLOOKUP(P806,Table!$D$6:$G$15,MATCH(VALUE(T806)&amp;"E",Table!$D$5:$G$5,0),1)*IF(Y806=1,0,1)</f>
        <v>0.9</v>
      </c>
      <c r="V806" s="16">
        <f t="shared" si="291"/>
        <v>9.9999999999999978E-2</v>
      </c>
      <c r="W806" s="16">
        <f t="shared" si="280"/>
        <v>105674.18402402737</v>
      </c>
      <c r="X806" s="16">
        <f t="shared" si="292"/>
        <v>-2.0258238354670111E-3</v>
      </c>
      <c r="Y806" s="16">
        <f t="shared" si="281"/>
        <v>0</v>
      </c>
      <c r="Z806" s="16">
        <f t="shared" si="293"/>
        <v>0</v>
      </c>
      <c r="AA806" s="16">
        <f t="shared" si="278"/>
        <v>0</v>
      </c>
      <c r="AB806" s="2">
        <f t="shared" si="282"/>
        <v>114983.58615906749</v>
      </c>
      <c r="AD806" s="2">
        <v>114983.86</v>
      </c>
      <c r="AE806" s="16" t="str">
        <f t="shared" si="279"/>
        <v/>
      </c>
      <c r="AF806" s="16">
        <f t="shared" si="298"/>
        <v>-2.3815597468557215E-6</v>
      </c>
      <c r="AG806" s="16">
        <f t="shared" si="285"/>
        <v>61.85792035793758</v>
      </c>
      <c r="AH806" s="24">
        <f t="shared" si="283"/>
        <v>64.022712468759281</v>
      </c>
      <c r="AL806" s="2">
        <f t="shared" si="286"/>
        <v>64.728686248416039</v>
      </c>
      <c r="AM806" s="27">
        <f t="shared" si="287"/>
        <v>-1.0906660100397647E-2</v>
      </c>
      <c r="AN806" s="35">
        <v>0</v>
      </c>
      <c r="AP806" s="2" t="str">
        <f t="shared" si="284"/>
        <v/>
      </c>
    </row>
    <row r="807" spans="1:42" x14ac:dyDescent="0.25">
      <c r="A807" s="49">
        <v>39175</v>
      </c>
      <c r="B807" s="47">
        <v>1437.77</v>
      </c>
      <c r="C807" s="27">
        <f t="shared" si="295"/>
        <v>9.2801235477870669E-3</v>
      </c>
      <c r="D807" s="27">
        <f t="shared" si="296"/>
        <v>6.477082028357839E-3</v>
      </c>
      <c r="E807" s="5">
        <f t="shared" si="276"/>
        <v>0</v>
      </c>
      <c r="F807" s="44">
        <v>2226.7579999999998</v>
      </c>
      <c r="G807" s="45">
        <v>2226.7579999999998</v>
      </c>
      <c r="H807" s="48">
        <v>1437.77</v>
      </c>
      <c r="I807" s="42">
        <v>13.46</v>
      </c>
      <c r="J807" s="16">
        <f t="shared" si="294"/>
        <v>0.1346</v>
      </c>
      <c r="K807" s="16">
        <f t="shared" si="277"/>
        <v>-2.8796764951175002E-4</v>
      </c>
      <c r="L807" s="51">
        <f>VLOOKUP(A807,LIBOR!$A$3:B2902,2,1)</f>
        <v>5.3062500000000004</v>
      </c>
      <c r="M807">
        <v>45869.34</v>
      </c>
      <c r="N807" s="2">
        <v>43093.34</v>
      </c>
      <c r="O807" s="16">
        <f t="shared" si="297"/>
        <v>8.5328224224735167E-5</v>
      </c>
      <c r="P807" s="16">
        <f t="shared" si="288"/>
        <v>0.13488796764951175</v>
      </c>
      <c r="Q807" s="2">
        <f t="shared" si="299"/>
        <v>14.553999999999998</v>
      </c>
      <c r="R807" s="2">
        <f t="shared" si="300"/>
        <v>14.702499999999995</v>
      </c>
      <c r="S807" s="16">
        <f t="shared" si="289"/>
        <v>-1</v>
      </c>
      <c r="T807" s="16">
        <f t="shared" si="290"/>
        <v>0</v>
      </c>
      <c r="U807" s="16">
        <f>VLOOKUP(P807,Table!$D$6:$G$15,MATCH(VALUE(T807)&amp;"E",Table!$D$5:$G$5,0),1)*IF(Y807=1,0,1)</f>
        <v>0.9</v>
      </c>
      <c r="V807" s="16">
        <f t="shared" si="291"/>
        <v>9.9999999999999978E-2</v>
      </c>
      <c r="W807" s="16">
        <f t="shared" si="280"/>
        <v>106126.05656153943</v>
      </c>
      <c r="X807" s="16">
        <f t="shared" si="292"/>
        <v>1.1596657037347136E-3</v>
      </c>
      <c r="Y807" s="16">
        <f t="shared" si="281"/>
        <v>0</v>
      </c>
      <c r="Z807" s="16">
        <f t="shared" si="293"/>
        <v>0</v>
      </c>
      <c r="AA807" s="16">
        <f t="shared" si="278"/>
        <v>0</v>
      </c>
      <c r="AB807" s="2">
        <f t="shared" si="282"/>
        <v>115497.31875994572</v>
      </c>
      <c r="AE807" s="16" t="str">
        <f t="shared" si="279"/>
        <v/>
      </c>
      <c r="AF807" s="16" t="str">
        <f t="shared" si="298"/>
        <v/>
      </c>
      <c r="AG807" s="16">
        <f t="shared" si="285"/>
        <v>62.134293981094885</v>
      </c>
      <c r="AH807" s="24">
        <f t="shared" si="283"/>
        <v>64.30708432872656</v>
      </c>
      <c r="AL807" s="2">
        <f t="shared" si="286"/>
        <v>64.728686248416039</v>
      </c>
      <c r="AM807" s="27">
        <f t="shared" si="287"/>
        <v>-6.513370564504517E-3</v>
      </c>
      <c r="AN807" s="35">
        <v>0</v>
      </c>
      <c r="AP807" s="2" t="str">
        <f t="shared" si="284"/>
        <v/>
      </c>
    </row>
    <row r="808" spans="1:42" x14ac:dyDescent="0.25">
      <c r="A808" s="49">
        <v>39176</v>
      </c>
      <c r="B808" s="47">
        <v>1439.37</v>
      </c>
      <c r="C808" s="27">
        <f t="shared" si="295"/>
        <v>1.1128344589188544E-3</v>
      </c>
      <c r="D808" s="27">
        <f t="shared" si="296"/>
        <v>1.5555701411083644E-2</v>
      </c>
      <c r="E808" s="5">
        <f t="shared" si="276"/>
        <v>0</v>
      </c>
      <c r="F808" s="44">
        <v>2229.2550000000001</v>
      </c>
      <c r="G808" s="45">
        <v>2229.2550000000001</v>
      </c>
      <c r="H808" s="48">
        <v>1439.37</v>
      </c>
      <c r="I808" s="42">
        <v>13.24</v>
      </c>
      <c r="J808" s="16">
        <f t="shared" si="294"/>
        <v>0.13239999999999999</v>
      </c>
      <c r="K808" s="16">
        <f t="shared" si="277"/>
        <v>-5.1217451838292405E-4</v>
      </c>
      <c r="L808" s="51">
        <f>VLOOKUP(A808,LIBOR!$A$3:B2903,2,1)</f>
        <v>5.32125</v>
      </c>
      <c r="M808">
        <v>45201.59</v>
      </c>
      <c r="N808" s="2">
        <v>42460.09</v>
      </c>
      <c r="O808" s="16">
        <f t="shared" si="297"/>
        <v>1.2370238025822997E-6</v>
      </c>
      <c r="P808" s="16">
        <f t="shared" si="288"/>
        <v>0.13291217451838291</v>
      </c>
      <c r="Q808" s="2">
        <f t="shared" si="299"/>
        <v>14.55</v>
      </c>
      <c r="R808" s="2">
        <f t="shared" si="300"/>
        <v>14.577499999999995</v>
      </c>
      <c r="S808" s="16">
        <f t="shared" si="289"/>
        <v>-1</v>
      </c>
      <c r="T808" s="16">
        <f t="shared" si="290"/>
        <v>-1</v>
      </c>
      <c r="U808" s="16">
        <f>VLOOKUP(P808,Table!$D$6:$G$15,MATCH(VALUE(T808)&amp;"E",Table!$D$5:$G$5,0),1)*IF(Y808=1,0,1)</f>
        <v>0.97499999999999998</v>
      </c>
      <c r="V808" s="16">
        <f t="shared" si="291"/>
        <v>2.5000000000000022E-2</v>
      </c>
      <c r="W808" s="16">
        <f t="shared" si="280"/>
        <v>106076.39661397162</v>
      </c>
      <c r="X808" s="16">
        <f t="shared" si="292"/>
        <v>7.4847258367483072E-3</v>
      </c>
      <c r="Y808" s="16">
        <f t="shared" si="281"/>
        <v>0</v>
      </c>
      <c r="Z808" s="16">
        <f t="shared" si="293"/>
        <v>0</v>
      </c>
      <c r="AA808" s="16">
        <f t="shared" si="278"/>
        <v>0</v>
      </c>
      <c r="AB808" s="2">
        <f t="shared" si="282"/>
        <v>115445.74454439218</v>
      </c>
      <c r="AE808" s="16" t="str">
        <f t="shared" si="279"/>
        <v/>
      </c>
      <c r="AF808" s="16" t="str">
        <f t="shared" si="298"/>
        <v/>
      </c>
      <c r="AG808" s="16">
        <f t="shared" si="285"/>
        <v>62.106548510416829</v>
      </c>
      <c r="AH808" s="24">
        <f t="shared" si="283"/>
        <v>64.276695620805555</v>
      </c>
      <c r="AL808" s="2">
        <f t="shared" si="286"/>
        <v>64.728686248416039</v>
      </c>
      <c r="AM808" s="27">
        <f t="shared" si="287"/>
        <v>-6.9828487770604575E-3</v>
      </c>
      <c r="AN808" s="35">
        <v>0</v>
      </c>
      <c r="AP808" s="2" t="str">
        <f t="shared" si="284"/>
        <v/>
      </c>
    </row>
    <row r="809" spans="1:42" x14ac:dyDescent="0.25">
      <c r="A809" s="49">
        <v>39177</v>
      </c>
      <c r="B809" s="47">
        <v>1443.76</v>
      </c>
      <c r="C809" s="27">
        <f t="shared" si="295"/>
        <v>3.0499454622510136E-3</v>
      </c>
      <c r="D809" s="27">
        <f t="shared" si="296"/>
        <v>1.4865957479234915E-2</v>
      </c>
      <c r="E809" s="5">
        <f t="shared" si="276"/>
        <v>0</v>
      </c>
      <c r="F809" s="44">
        <v>2236.7109999999998</v>
      </c>
      <c r="G809" s="45">
        <v>2236.7109999999998</v>
      </c>
      <c r="H809" s="48">
        <v>1443.76</v>
      </c>
      <c r="I809" s="42">
        <v>13.23</v>
      </c>
      <c r="J809" s="16">
        <f t="shared" si="294"/>
        <v>0.1323</v>
      </c>
      <c r="K809" s="16">
        <f t="shared" si="277"/>
        <v>3.2402255976941297E-3</v>
      </c>
      <c r="L809" s="51">
        <f>VLOOKUP(A809,LIBOR!$A$3:B2904,2,1)</f>
        <v>5.3387500000000001</v>
      </c>
      <c r="M809">
        <v>44669.599999999999</v>
      </c>
      <c r="N809" s="2">
        <v>41954.54</v>
      </c>
      <c r="O809" s="16">
        <f t="shared" si="297"/>
        <v>9.2738753198313529E-6</v>
      </c>
      <c r="P809" s="16">
        <f t="shared" si="288"/>
        <v>0.12905977440230587</v>
      </c>
      <c r="Q809" s="2">
        <f t="shared" si="299"/>
        <v>14.202000000000002</v>
      </c>
      <c r="R809" s="2">
        <f t="shared" si="300"/>
        <v>14.477499999999996</v>
      </c>
      <c r="S809" s="16">
        <f t="shared" si="289"/>
        <v>-1</v>
      </c>
      <c r="T809" s="16">
        <f t="shared" si="290"/>
        <v>-1</v>
      </c>
      <c r="U809" s="16">
        <f>VLOOKUP(P809,Table!$D$6:$G$15,MATCH(VALUE(T809)&amp;"E",Table!$D$5:$G$5,0),1)*IF(Y809=1,0,1)</f>
        <v>0.97499999999999998</v>
      </c>
      <c r="V809" s="16">
        <f t="shared" si="291"/>
        <v>2.5000000000000022E-2</v>
      </c>
      <c r="W809" s="16">
        <f t="shared" si="280"/>
        <v>106360.26075875954</v>
      </c>
      <c r="X809" s="16">
        <f t="shared" si="292"/>
        <v>8.8927991455396427E-3</v>
      </c>
      <c r="Y809" s="16">
        <f t="shared" si="281"/>
        <v>0</v>
      </c>
      <c r="Z809" s="16">
        <f t="shared" si="293"/>
        <v>0</v>
      </c>
      <c r="AA809" s="16">
        <f t="shared" si="278"/>
        <v>0</v>
      </c>
      <c r="AB809" s="2">
        <f t="shared" si="282"/>
        <v>115788.24526710165</v>
      </c>
      <c r="AE809" s="16" t="str">
        <f t="shared" si="279"/>
        <v/>
      </c>
      <c r="AF809" s="16" t="str">
        <f t="shared" si="298"/>
        <v/>
      </c>
      <c r="AG809" s="16">
        <f t="shared" si="285"/>
        <v>62.290804221476229</v>
      </c>
      <c r="AH809" s="24">
        <f t="shared" si="283"/>
        <v>64.465711736169226</v>
      </c>
      <c r="AL809" s="2">
        <f t="shared" si="286"/>
        <v>64.728686248416039</v>
      </c>
      <c r="AM809" s="27">
        <f t="shared" si="287"/>
        <v>-4.0627197536122761E-3</v>
      </c>
      <c r="AN809" s="35">
        <v>0</v>
      </c>
      <c r="AP809" s="2" t="str">
        <f t="shared" si="284"/>
        <v/>
      </c>
    </row>
    <row r="810" spans="1:42" x14ac:dyDescent="0.25">
      <c r="A810" s="49">
        <v>39181</v>
      </c>
      <c r="B810" s="47">
        <v>1444.61</v>
      </c>
      <c r="C810" s="27">
        <f t="shared" si="295"/>
        <v>5.8874051088819712E-4</v>
      </c>
      <c r="D810" s="27">
        <f t="shared" si="296"/>
        <v>1.6628662686825502E-2</v>
      </c>
      <c r="E810" s="5">
        <f t="shared" si="276"/>
        <v>0</v>
      </c>
      <c r="F810" s="44">
        <v>2238.0329999999999</v>
      </c>
      <c r="G810" s="45">
        <v>2238.0329999999999</v>
      </c>
      <c r="H810" s="48">
        <v>1444.61</v>
      </c>
      <c r="I810" s="42">
        <v>13.14</v>
      </c>
      <c r="J810" s="16">
        <f t="shared" si="294"/>
        <v>0.13140000000000002</v>
      </c>
      <c r="K810" s="16">
        <f t="shared" si="277"/>
        <v>1.2846242776930111E-2</v>
      </c>
      <c r="L810" s="51">
        <f>VLOOKUP(A810,LIBOR!$A$3:B2905,2,1)</f>
        <v>5.3387500000000001</v>
      </c>
      <c r="M810">
        <v>44481.59</v>
      </c>
      <c r="N810" s="2">
        <v>41754.92</v>
      </c>
      <c r="O810" s="16">
        <f t="shared" si="297"/>
        <v>3.4641143271106261E-7</v>
      </c>
      <c r="P810" s="16">
        <f t="shared" si="288"/>
        <v>0.11855375722306991</v>
      </c>
      <c r="Q810" s="2">
        <f t="shared" si="299"/>
        <v>13.820000000000002</v>
      </c>
      <c r="R810" s="2">
        <f t="shared" si="300"/>
        <v>14.4245</v>
      </c>
      <c r="S810" s="16">
        <f t="shared" si="289"/>
        <v>-1</v>
      </c>
      <c r="T810" s="16">
        <f t="shared" si="290"/>
        <v>-1</v>
      </c>
      <c r="U810" s="16">
        <f>VLOOKUP(P810,Table!$D$6:$G$15,MATCH(VALUE(T810)&amp;"E",Table!$D$5:$G$5,0),1)*IF(Y810=1,0,1)</f>
        <v>0.97499999999999998</v>
      </c>
      <c r="V810" s="16">
        <f t="shared" si="291"/>
        <v>2.5000000000000022E-2</v>
      </c>
      <c r="W810" s="16">
        <f t="shared" si="280"/>
        <v>106408.66231621335</v>
      </c>
      <c r="X810" s="16">
        <f t="shared" si="292"/>
        <v>8.8482396389972795E-3</v>
      </c>
      <c r="Y810" s="16">
        <f t="shared" si="281"/>
        <v>0</v>
      </c>
      <c r="Z810" s="16">
        <f t="shared" si="293"/>
        <v>0</v>
      </c>
      <c r="AA810" s="16">
        <f t="shared" si="278"/>
        <v>0</v>
      </c>
      <c r="AB810" s="2">
        <f t="shared" si="282"/>
        <v>115842.78705132856</v>
      </c>
      <c r="AE810" s="16" t="str">
        <f t="shared" si="279"/>
        <v/>
      </c>
      <c r="AF810" s="16" t="str">
        <f t="shared" si="298"/>
        <v/>
      </c>
      <c r="AG810" s="16">
        <f t="shared" si="285"/>
        <v>62.320146160248434</v>
      </c>
      <c r="AH810" s="24">
        <f t="shared" si="283"/>
        <v>64.489363762030123</v>
      </c>
      <c r="AL810" s="2">
        <f t="shared" si="286"/>
        <v>64.728686248416039</v>
      </c>
      <c r="AM810" s="27">
        <f t="shared" si="287"/>
        <v>-3.6973172214161965E-3</v>
      </c>
      <c r="AN810" s="35">
        <v>0</v>
      </c>
      <c r="AP810" s="2" t="str">
        <f t="shared" si="284"/>
        <v/>
      </c>
    </row>
    <row r="811" spans="1:42" x14ac:dyDescent="0.25">
      <c r="A811" s="49">
        <v>39182</v>
      </c>
      <c r="B811" s="47">
        <v>1448.39</v>
      </c>
      <c r="C811" s="27">
        <f t="shared" si="295"/>
        <v>2.6166231716520105E-3</v>
      </c>
      <c r="D811" s="27">
        <f t="shared" si="296"/>
        <v>1.6648267151497143E-2</v>
      </c>
      <c r="E811" s="5">
        <f t="shared" si="276"/>
        <v>0</v>
      </c>
      <c r="F811" s="44">
        <v>2243.933</v>
      </c>
      <c r="G811" s="45">
        <v>2243.933</v>
      </c>
      <c r="H811" s="48">
        <v>1448.39</v>
      </c>
      <c r="I811" s="42">
        <v>12.68</v>
      </c>
      <c r="J811" s="16">
        <f t="shared" si="294"/>
        <v>0.1268</v>
      </c>
      <c r="K811" s="16">
        <f t="shared" si="277"/>
        <v>8.5241520045878511E-3</v>
      </c>
      <c r="L811" s="51">
        <f>VLOOKUP(A811,LIBOR!$A$3:B2906,2,1)</f>
        <v>5.3375000000000004</v>
      </c>
      <c r="M811">
        <v>42916.66</v>
      </c>
      <c r="N811" s="2">
        <v>40280.22</v>
      </c>
      <c r="O811" s="16">
        <f t="shared" si="297"/>
        <v>6.8288444136355727E-6</v>
      </c>
      <c r="P811" s="16">
        <f t="shared" si="288"/>
        <v>0.11827584799541214</v>
      </c>
      <c r="Q811" s="2">
        <f t="shared" si="299"/>
        <v>13.520000000000001</v>
      </c>
      <c r="R811" s="2">
        <f t="shared" si="300"/>
        <v>14.376999999999999</v>
      </c>
      <c r="S811" s="16">
        <f t="shared" si="289"/>
        <v>-1</v>
      </c>
      <c r="T811" s="16">
        <f t="shared" si="290"/>
        <v>-1</v>
      </c>
      <c r="U811" s="16">
        <f>VLOOKUP(P811,Table!$D$6:$G$15,MATCH(VALUE(T811)&amp;"E",Table!$D$5:$G$5,0),1)*IF(Y811=1,0,1)</f>
        <v>0.97499999999999998</v>
      </c>
      <c r="V811" s="16">
        <f t="shared" si="291"/>
        <v>2.5000000000000022E-2</v>
      </c>
      <c r="W811" s="16">
        <f t="shared" si="280"/>
        <v>106586.17939187049</v>
      </c>
      <c r="X811" s="16">
        <f t="shared" si="292"/>
        <v>1.1266444769608475E-2</v>
      </c>
      <c r="Y811" s="16">
        <f t="shared" si="281"/>
        <v>0</v>
      </c>
      <c r="Z811" s="16">
        <f t="shared" si="293"/>
        <v>0</v>
      </c>
      <c r="AA811" s="16">
        <f t="shared" si="278"/>
        <v>0</v>
      </c>
      <c r="AB811" s="2">
        <f t="shared" si="282"/>
        <v>116038.65396681787</v>
      </c>
      <c r="AE811" s="16" t="str">
        <f t="shared" si="279"/>
        <v/>
      </c>
      <c r="AF811" s="16" t="str">
        <f t="shared" si="298"/>
        <v/>
      </c>
      <c r="AG811" s="16">
        <f t="shared" si="285"/>
        <v>62.425517026333026</v>
      </c>
      <c r="AH811" s="24">
        <f t="shared" si="283"/>
        <v>64.596721011666332</v>
      </c>
      <c r="AL811" s="2">
        <f t="shared" si="286"/>
        <v>64.728686248416039</v>
      </c>
      <c r="AM811" s="27">
        <f t="shared" si="287"/>
        <v>-2.0387442476933471E-3</v>
      </c>
      <c r="AN811" s="35">
        <v>0</v>
      </c>
      <c r="AP811" s="2" t="str">
        <f t="shared" si="284"/>
        <v/>
      </c>
    </row>
    <row r="812" spans="1:42" x14ac:dyDescent="0.25">
      <c r="A812" s="49">
        <v>39183</v>
      </c>
      <c r="B812" s="47">
        <v>1438.87</v>
      </c>
      <c r="C812" s="27">
        <f t="shared" si="295"/>
        <v>-6.5728153328870054E-3</v>
      </c>
      <c r="D812" s="27">
        <f t="shared" si="296"/>
        <v>7.9532827082307023E-4</v>
      </c>
      <c r="E812" s="5">
        <f t="shared" si="276"/>
        <v>0</v>
      </c>
      <c r="F812" s="44">
        <v>2229.4409999999998</v>
      </c>
      <c r="G812" s="45">
        <v>2229.4409999999998</v>
      </c>
      <c r="H812" s="48">
        <v>1438.87</v>
      </c>
      <c r="I812" s="42">
        <v>13.49</v>
      </c>
      <c r="J812" s="16">
        <f t="shared" si="294"/>
        <v>0.13489999999999999</v>
      </c>
      <c r="K812" s="16">
        <f t="shared" si="277"/>
        <v>1.8754574864039017E-2</v>
      </c>
      <c r="L812" s="51">
        <f>VLOOKUP(A812,LIBOR!$A$3:B2907,2,1)</f>
        <v>5.34</v>
      </c>
      <c r="M812">
        <v>44351.32</v>
      </c>
      <c r="N812" s="2">
        <v>41621.25</v>
      </c>
      <c r="O812" s="16">
        <f t="shared" si="297"/>
        <v>4.3487580675447646E-5</v>
      </c>
      <c r="P812" s="16">
        <f t="shared" si="288"/>
        <v>0.11614542513596098</v>
      </c>
      <c r="Q812" s="2">
        <f t="shared" si="299"/>
        <v>13.15</v>
      </c>
      <c r="R812" s="2">
        <f t="shared" si="300"/>
        <v>14.311499999999999</v>
      </c>
      <c r="S812" s="16">
        <f t="shared" si="289"/>
        <v>-1</v>
      </c>
      <c r="T812" s="16">
        <f t="shared" si="290"/>
        <v>-1</v>
      </c>
      <c r="U812" s="16">
        <f>VLOOKUP(P812,Table!$D$6:$G$15,MATCH(VALUE(T812)&amp;"E",Table!$D$5:$G$5,0),1)*IF(Y812=1,0,1)</f>
        <v>0.97499999999999998</v>
      </c>
      <c r="V812" s="16">
        <f t="shared" si="291"/>
        <v>2.5000000000000022E-2</v>
      </c>
      <c r="W812" s="16">
        <f t="shared" si="280"/>
        <v>105991.83546029089</v>
      </c>
      <c r="X812" s="16">
        <f t="shared" si="292"/>
        <v>8.6302570137257728E-3</v>
      </c>
      <c r="Y812" s="16">
        <f t="shared" si="281"/>
        <v>0</v>
      </c>
      <c r="Z812" s="16">
        <f t="shared" si="293"/>
        <v>0</v>
      </c>
      <c r="AA812" s="16">
        <f t="shared" si="278"/>
        <v>0</v>
      </c>
      <c r="AB812" s="2">
        <f t="shared" si="282"/>
        <v>115404.95279508052</v>
      </c>
      <c r="AE812" s="16" t="str">
        <f t="shared" si="279"/>
        <v/>
      </c>
      <c r="AF812" s="16" t="str">
        <f t="shared" si="298"/>
        <v/>
      </c>
      <c r="AG812" s="16">
        <f t="shared" si="285"/>
        <v>62.084603701905721</v>
      </c>
      <c r="AH812" s="24">
        <f t="shared" si="283"/>
        <v>64.242278375957625</v>
      </c>
      <c r="AL812" s="2">
        <f t="shared" si="286"/>
        <v>64.728686248416039</v>
      </c>
      <c r="AM812" s="27">
        <f t="shared" si="287"/>
        <v>-7.5145642627701958E-3</v>
      </c>
      <c r="AN812" s="35">
        <v>0</v>
      </c>
      <c r="AP812" s="2" t="str">
        <f t="shared" si="284"/>
        <v/>
      </c>
    </row>
    <row r="813" spans="1:42" x14ac:dyDescent="0.25">
      <c r="A813" s="49">
        <v>39184</v>
      </c>
      <c r="B813" s="47">
        <v>1447.8</v>
      </c>
      <c r="C813" s="27">
        <f t="shared" si="295"/>
        <v>6.2062590783045213E-3</v>
      </c>
      <c r="D813" s="27">
        <f t="shared" si="296"/>
        <v>5.8887528902087372E-3</v>
      </c>
      <c r="E813" s="5">
        <f t="shared" si="276"/>
        <v>0</v>
      </c>
      <c r="F813" s="44">
        <v>2243.3029999999999</v>
      </c>
      <c r="G813" s="45">
        <v>2243.3029999999999</v>
      </c>
      <c r="H813" s="48">
        <v>1447.8</v>
      </c>
      <c r="I813" s="42">
        <v>12.71</v>
      </c>
      <c r="J813" s="16">
        <f t="shared" si="294"/>
        <v>0.12710000000000002</v>
      </c>
      <c r="K813" s="16">
        <f t="shared" si="277"/>
        <v>8.8518132348968381E-3</v>
      </c>
      <c r="L813" s="51">
        <f>VLOOKUP(A813,LIBOR!$A$3:B2908,2,1)</f>
        <v>5.34</v>
      </c>
      <c r="M813">
        <v>43423.02</v>
      </c>
      <c r="N813" s="2">
        <v>40744.410000000003</v>
      </c>
      <c r="O813" s="16">
        <f t="shared" si="297"/>
        <v>3.8279953566771576E-5</v>
      </c>
      <c r="P813" s="16">
        <f t="shared" si="288"/>
        <v>0.11824818676510318</v>
      </c>
      <c r="Q813" s="2">
        <f t="shared" si="299"/>
        <v>13.156000000000001</v>
      </c>
      <c r="R813" s="2">
        <f t="shared" si="300"/>
        <v>14.079500000000001</v>
      </c>
      <c r="S813" s="16">
        <f t="shared" si="289"/>
        <v>-1</v>
      </c>
      <c r="T813" s="16">
        <f t="shared" si="290"/>
        <v>-1</v>
      </c>
      <c r="U813" s="16">
        <f>VLOOKUP(P813,Table!$D$6:$G$15,MATCH(VALUE(T813)&amp;"E",Table!$D$5:$G$5,0),1)*IF(Y813=1,0,1)</f>
        <v>0.97499999999999998</v>
      </c>
      <c r="V813" s="16">
        <f t="shared" si="291"/>
        <v>2.5000000000000022E-2</v>
      </c>
      <c r="W813" s="16">
        <f t="shared" si="280"/>
        <v>106577.37935526503</v>
      </c>
      <c r="X813" s="16">
        <f t="shared" si="292"/>
        <v>-1.2647327677789422E-3</v>
      </c>
      <c r="Y813" s="16">
        <f t="shared" si="281"/>
        <v>0</v>
      </c>
      <c r="Z813" s="16">
        <f t="shared" si="293"/>
        <v>0</v>
      </c>
      <c r="AA813" s="16">
        <f t="shared" si="278"/>
        <v>0</v>
      </c>
      <c r="AB813" s="2">
        <f t="shared" si="282"/>
        <v>116044.18018297851</v>
      </c>
      <c r="AE813" s="16" t="str">
        <f t="shared" si="279"/>
        <v/>
      </c>
      <c r="AF813" s="16" t="str">
        <f t="shared" si="298"/>
        <v/>
      </c>
      <c r="AG813" s="16">
        <f t="shared" si="285"/>
        <v>62.428489974477749</v>
      </c>
      <c r="AH813" s="24">
        <f t="shared" si="283"/>
        <v>64.596434675650798</v>
      </c>
      <c r="AL813" s="2">
        <f t="shared" si="286"/>
        <v>64.728686248416039</v>
      </c>
      <c r="AM813" s="27">
        <f t="shared" si="287"/>
        <v>-2.0431678816666965E-3</v>
      </c>
      <c r="AN813" s="35">
        <v>0</v>
      </c>
      <c r="AP813" s="2" t="str">
        <f t="shared" si="284"/>
        <v/>
      </c>
    </row>
    <row r="814" spans="1:42" x14ac:dyDescent="0.25">
      <c r="A814" s="49">
        <v>39185</v>
      </c>
      <c r="B814" s="47">
        <v>1452.85</v>
      </c>
      <c r="C814" s="27">
        <f t="shared" si="295"/>
        <v>3.4880508357506557E-3</v>
      </c>
      <c r="D814" s="27">
        <f t="shared" si="296"/>
        <v>6.3268582637083792E-3</v>
      </c>
      <c r="E814" s="5">
        <f t="shared" si="276"/>
        <v>0</v>
      </c>
      <c r="F814" s="44">
        <v>2251.1239999999998</v>
      </c>
      <c r="G814" s="45">
        <v>2251.1239999999998</v>
      </c>
      <c r="H814" s="48">
        <v>1452.85</v>
      </c>
      <c r="I814" s="42">
        <v>12.2</v>
      </c>
      <c r="J814" s="16">
        <f t="shared" si="294"/>
        <v>0.122</v>
      </c>
      <c r="K814" s="16">
        <f t="shared" si="277"/>
        <v>2.2542484613934516E-3</v>
      </c>
      <c r="L814" s="51">
        <f>VLOOKUP(A814,LIBOR!$A$3:B2909,2,1)</f>
        <v>5.3375000000000004</v>
      </c>
      <c r="M814">
        <v>42756.47</v>
      </c>
      <c r="N814" s="2">
        <v>40113.42</v>
      </c>
      <c r="O814" s="16">
        <f t="shared" si="297"/>
        <v>1.2124196526542716E-5</v>
      </c>
      <c r="P814" s="16">
        <f t="shared" si="288"/>
        <v>0.11974575153860655</v>
      </c>
      <c r="Q814" s="2">
        <f t="shared" si="299"/>
        <v>13.05</v>
      </c>
      <c r="R814" s="2">
        <f t="shared" si="300"/>
        <v>13.851499999999998</v>
      </c>
      <c r="S814" s="16">
        <f t="shared" si="289"/>
        <v>-1</v>
      </c>
      <c r="T814" s="16">
        <f t="shared" si="290"/>
        <v>-1</v>
      </c>
      <c r="U814" s="16">
        <f>VLOOKUP(P814,Table!$D$6:$G$15,MATCH(VALUE(T814)&amp;"E",Table!$D$5:$G$5,0),1)*IF(Y814=1,0,1)</f>
        <v>0.97499999999999998</v>
      </c>
      <c r="V814" s="16">
        <f t="shared" si="291"/>
        <v>2.5000000000000022E-2</v>
      </c>
      <c r="W814" s="16">
        <f t="shared" si="280"/>
        <v>106898.57011402216</v>
      </c>
      <c r="X814" s="16">
        <f t="shared" si="292"/>
        <v>4.7228484119474778E-3</v>
      </c>
      <c r="Y814" s="16">
        <f t="shared" si="281"/>
        <v>0</v>
      </c>
      <c r="Z814" s="16">
        <f t="shared" si="293"/>
        <v>0</v>
      </c>
      <c r="AA814" s="16">
        <f t="shared" si="278"/>
        <v>0</v>
      </c>
      <c r="AB814" s="2">
        <f t="shared" si="282"/>
        <v>116394.10720261275</v>
      </c>
      <c r="AE814" s="16" t="str">
        <f t="shared" si="279"/>
        <v/>
      </c>
      <c r="AF814" s="16" t="str">
        <f t="shared" si="298"/>
        <v/>
      </c>
      <c r="AG814" s="16">
        <f t="shared" si="285"/>
        <v>62.616740823443976</v>
      </c>
      <c r="AH814" s="24">
        <f t="shared" si="283"/>
        <v>64.789536536395161</v>
      </c>
      <c r="AL814" s="2">
        <f t="shared" si="286"/>
        <v>64.789536536395161</v>
      </c>
      <c r="AM814" s="27">
        <f t="shared" si="287"/>
        <v>0</v>
      </c>
      <c r="AN814" s="35">
        <v>0</v>
      </c>
      <c r="AP814" s="2" t="str">
        <f t="shared" si="284"/>
        <v/>
      </c>
    </row>
    <row r="815" spans="1:42" x14ac:dyDescent="0.25">
      <c r="A815" s="49">
        <v>39188</v>
      </c>
      <c r="B815" s="47">
        <v>1468.33</v>
      </c>
      <c r="C815" s="27">
        <f t="shared" si="295"/>
        <v>1.0654919640706195E-2</v>
      </c>
      <c r="D815" s="27">
        <f t="shared" si="296"/>
        <v>1.6393037393526377E-2</v>
      </c>
      <c r="E815" s="5">
        <f t="shared" si="276"/>
        <v>0</v>
      </c>
      <c r="F815" s="44">
        <v>2275.3530000000001</v>
      </c>
      <c r="G815" s="45">
        <v>2275.3530000000001</v>
      </c>
      <c r="H815" s="48">
        <v>1468.33</v>
      </c>
      <c r="I815" s="42">
        <v>11.98</v>
      </c>
      <c r="J815" s="16">
        <f t="shared" si="294"/>
        <v>0.1198</v>
      </c>
      <c r="K815" s="16">
        <f t="shared" si="277"/>
        <v>2.1681778806522722E-2</v>
      </c>
      <c r="L815" s="51">
        <f>VLOOKUP(A815,LIBOR!$A$3:B2910,2,1)</f>
        <v>5.34375</v>
      </c>
      <c r="M815">
        <v>40825.85</v>
      </c>
      <c r="N815" s="2">
        <v>38285.730000000003</v>
      </c>
      <c r="O815" s="16">
        <f t="shared" si="297"/>
        <v>1.1232938923580478E-4</v>
      </c>
      <c r="P815" s="16">
        <f t="shared" si="288"/>
        <v>9.8118221193477281E-2</v>
      </c>
      <c r="Q815" s="2">
        <f t="shared" si="299"/>
        <v>12.843999999999999</v>
      </c>
      <c r="R815" s="2">
        <f t="shared" si="300"/>
        <v>13.64</v>
      </c>
      <c r="S815" s="16">
        <f t="shared" si="289"/>
        <v>-1</v>
      </c>
      <c r="T815" s="16">
        <f t="shared" si="290"/>
        <v>-1</v>
      </c>
      <c r="U815" s="16">
        <f>VLOOKUP(P815,Table!$D$6:$G$15,MATCH(VALUE(T815)&amp;"E",Table!$D$5:$G$5,0),1)*IF(Y815=1,0,1)</f>
        <v>0.97499999999999998</v>
      </c>
      <c r="V815" s="16">
        <f t="shared" si="291"/>
        <v>2.5000000000000022E-2</v>
      </c>
      <c r="W815" s="16">
        <f t="shared" si="280"/>
        <v>107887.32525814674</v>
      </c>
      <c r="X815" s="16">
        <f t="shared" si="292"/>
        <v>5.0611887505953579E-3</v>
      </c>
      <c r="Y815" s="16">
        <f t="shared" si="281"/>
        <v>0</v>
      </c>
      <c r="Z815" s="16">
        <f t="shared" si="293"/>
        <v>0</v>
      </c>
      <c r="AA815" s="16">
        <f t="shared" si="278"/>
        <v>0</v>
      </c>
      <c r="AB815" s="2">
        <f t="shared" si="282"/>
        <v>117484.15481261964</v>
      </c>
      <c r="AE815" s="16" t="str">
        <f t="shared" si="279"/>
        <v/>
      </c>
      <c r="AF815" s="16" t="str">
        <f t="shared" si="298"/>
        <v/>
      </c>
      <c r="AG815" s="16">
        <f t="shared" si="285"/>
        <v>63.203155637058217</v>
      </c>
      <c r="AH815" s="24">
        <f t="shared" si="283"/>
        <v>65.391193741874787</v>
      </c>
      <c r="AL815" s="2">
        <f t="shared" si="286"/>
        <v>65.391193741874787</v>
      </c>
      <c r="AM815" s="27">
        <f t="shared" si="287"/>
        <v>0</v>
      </c>
      <c r="AN815" s="35">
        <v>0</v>
      </c>
      <c r="AP815" s="2" t="str">
        <f t="shared" si="284"/>
        <v/>
      </c>
    </row>
    <row r="816" spans="1:42" x14ac:dyDescent="0.25">
      <c r="A816" s="49">
        <v>39189</v>
      </c>
      <c r="B816" s="47">
        <v>1471.48</v>
      </c>
      <c r="C816" s="27">
        <f t="shared" si="295"/>
        <v>2.1452943139486091E-3</v>
      </c>
      <c r="D816" s="27">
        <f t="shared" si="296"/>
        <v>1.5921708535822976E-2</v>
      </c>
      <c r="E816" s="5">
        <f t="shared" ref="E816:E879" si="301">IF(Y816=1,IF(AND(D816&lt;0,T816&gt;=0),-1,1),0)</f>
        <v>0</v>
      </c>
      <c r="F816" s="44">
        <v>2280.0129999999999</v>
      </c>
      <c r="G816" s="45">
        <v>2280.0129999999999</v>
      </c>
      <c r="H816" s="48">
        <v>1471.48</v>
      </c>
      <c r="I816" s="42">
        <v>12.14</v>
      </c>
      <c r="J816" s="16">
        <f t="shared" si="294"/>
        <v>0.12140000000000001</v>
      </c>
      <c r="K816" s="16">
        <f t="shared" ref="K816:K879" si="302">J816-P816</f>
        <v>1.939780074942947E-2</v>
      </c>
      <c r="L816" s="51">
        <f>VLOOKUP(A816,LIBOR!$A$3:B2911,2,1)</f>
        <v>5.3768799999999999</v>
      </c>
      <c r="M816">
        <v>41374.35</v>
      </c>
      <c r="N816" s="2">
        <v>38794.89</v>
      </c>
      <c r="O816" s="16">
        <f t="shared" si="297"/>
        <v>4.5924338100123657E-6</v>
      </c>
      <c r="P816" s="16">
        <f t="shared" si="288"/>
        <v>0.10200219925057054</v>
      </c>
      <c r="Q816" s="2">
        <f t="shared" si="299"/>
        <v>12.612</v>
      </c>
      <c r="R816" s="2">
        <f t="shared" si="300"/>
        <v>13.399500000000003</v>
      </c>
      <c r="S816" s="16">
        <f t="shared" si="289"/>
        <v>-1</v>
      </c>
      <c r="T816" s="16">
        <f t="shared" si="290"/>
        <v>-1</v>
      </c>
      <c r="U816" s="16">
        <f>VLOOKUP(P816,Table!$D$6:$G$15,MATCH(VALUE(T816)&amp;"E",Table!$D$5:$G$5,0),1)*IF(Y816=1,0,1)</f>
        <v>0.97499999999999998</v>
      </c>
      <c r="V816" s="16">
        <f t="shared" si="291"/>
        <v>2.5000000000000022E-2</v>
      </c>
      <c r="W816" s="16">
        <f t="shared" si="280"/>
        <v>108148.85877490776</v>
      </c>
      <c r="X816" s="16">
        <f t="shared" si="292"/>
        <v>1.3896076783103117E-2</v>
      </c>
      <c r="Y816" s="16">
        <f t="shared" si="281"/>
        <v>0</v>
      </c>
      <c r="Z816" s="16">
        <f t="shared" si="293"/>
        <v>0</v>
      </c>
      <c r="AA816" s="16">
        <f t="shared" ref="AA816:AA879" si="303">(1+(A816-A815)/360*L816-1)*Y815</f>
        <v>0</v>
      </c>
      <c r="AB816" s="2">
        <f t="shared" si="282"/>
        <v>117758.21138114831</v>
      </c>
      <c r="AE816" s="16" t="str">
        <f t="shared" ref="AE816:AE870" si="304">IF(AC816&gt;0,W816/AC816-1,"")</f>
        <v/>
      </c>
      <c r="AF816" s="16" t="str">
        <f t="shared" si="298"/>
        <v/>
      </c>
      <c r="AG816" s="16">
        <f t="shared" si="285"/>
        <v>63.35059032713793</v>
      </c>
      <c r="AH816" s="24">
        <f t="shared" si="283"/>
        <v>65.542026559528097</v>
      </c>
      <c r="AL816" s="2">
        <f t="shared" si="286"/>
        <v>65.542026559528097</v>
      </c>
      <c r="AM816" s="27">
        <f t="shared" si="287"/>
        <v>0</v>
      </c>
      <c r="AN816" s="35">
        <v>0</v>
      </c>
      <c r="AP816" s="2" t="str">
        <f t="shared" si="284"/>
        <v/>
      </c>
    </row>
    <row r="817" spans="1:42" x14ac:dyDescent="0.25">
      <c r="A817" s="49">
        <v>39190</v>
      </c>
      <c r="B817" s="47">
        <v>1472.5</v>
      </c>
      <c r="C817" s="27">
        <f t="shared" si="295"/>
        <v>6.931796558566905E-4</v>
      </c>
      <c r="D817" s="27">
        <f t="shared" si="296"/>
        <v>2.3187703524566672E-2</v>
      </c>
      <c r="E817" s="5">
        <f t="shared" si="301"/>
        <v>0</v>
      </c>
      <c r="F817" s="44">
        <v>2281.6120000000001</v>
      </c>
      <c r="G817" s="45">
        <v>2281.6120000000001</v>
      </c>
      <c r="H817" s="48">
        <v>1472.5</v>
      </c>
      <c r="I817" s="42">
        <v>12.42</v>
      </c>
      <c r="J817" s="16">
        <f t="shared" si="294"/>
        <v>0.1242</v>
      </c>
      <c r="K817" s="16">
        <f t="shared" si="302"/>
        <v>2.270032284403406E-2</v>
      </c>
      <c r="L817" s="51">
        <f>VLOOKUP(A817,LIBOR!$A$3:B2912,2,1)</f>
        <v>5.3312499999999998</v>
      </c>
      <c r="M817">
        <v>41348.49</v>
      </c>
      <c r="N817" s="2">
        <v>38765.370000000003</v>
      </c>
      <c r="O817" s="16">
        <f t="shared" si="297"/>
        <v>4.8016517533607129E-7</v>
      </c>
      <c r="P817" s="16">
        <f t="shared" si="288"/>
        <v>0.10149967715596594</v>
      </c>
      <c r="Q817" s="2">
        <f t="shared" si="299"/>
        <v>12.504000000000001</v>
      </c>
      <c r="R817" s="2">
        <f t="shared" si="300"/>
        <v>13.277000000000001</v>
      </c>
      <c r="S817" s="16">
        <f t="shared" si="289"/>
        <v>-1</v>
      </c>
      <c r="T817" s="16">
        <f t="shared" si="290"/>
        <v>-1</v>
      </c>
      <c r="U817" s="16">
        <f>VLOOKUP(P817,Table!$D$6:$G$15,MATCH(VALUE(T817)&amp;"E",Table!$D$5:$G$5,0),1)*IF(Y817=1,0,1)</f>
        <v>0.97499999999999998</v>
      </c>
      <c r="V817" s="16">
        <f t="shared" si="291"/>
        <v>2.5000000000000022E-2</v>
      </c>
      <c r="W817" s="16">
        <f t="shared" ref="W817:W880" si="305">W816*(1+$U816*($H817/$H816-1)+$V816*($N817/$N816-1))</f>
        <v>108219.89386975452</v>
      </c>
      <c r="X817" s="16">
        <f t="shared" si="292"/>
        <v>1.4661182077762458E-2</v>
      </c>
      <c r="Y817" s="16">
        <f t="shared" ref="Y817:Y880" si="306">IF(X817&lt;=-0.02,1,0)</f>
        <v>0</v>
      </c>
      <c r="Z817" s="16">
        <f t="shared" si="293"/>
        <v>0</v>
      </c>
      <c r="AA817" s="16">
        <f t="shared" si="303"/>
        <v>0</v>
      </c>
      <c r="AB817" s="2">
        <f t="shared" ref="AB817:AB880" si="307">AB816*(1+$U816*($G817/$G816-1)+$V816*($M817/$M816-1)+Y816*(1+(A817-A816)/360*L817/100-1))</f>
        <v>117836.89192726641</v>
      </c>
      <c r="AE817" s="16" t="str">
        <f t="shared" si="304"/>
        <v/>
      </c>
      <c r="AF817" s="16" t="str">
        <f t="shared" si="298"/>
        <v/>
      </c>
      <c r="AG817" s="16">
        <f t="shared" si="285"/>
        <v>63.392918237738655</v>
      </c>
      <c r="AH817" s="24">
        <f t="shared" ref="AH817:AH880" si="308">AH816*AB817/AB816*(1-AH$1)^(A817-A816)</f>
        <v>65.584111657481373</v>
      </c>
      <c r="AL817" s="2">
        <f t="shared" si="286"/>
        <v>65.584111657481373</v>
      </c>
      <c r="AM817" s="27">
        <f t="shared" si="287"/>
        <v>0</v>
      </c>
      <c r="AN817" s="35">
        <v>0</v>
      </c>
      <c r="AP817" s="2" t="str">
        <f t="shared" ref="AP817:AP880" si="309">IF(AN817&lt;&gt;Y817,"diff","")</f>
        <v/>
      </c>
    </row>
    <row r="818" spans="1:42" x14ac:dyDescent="0.25">
      <c r="A818" s="49">
        <v>39191</v>
      </c>
      <c r="B818" s="47">
        <v>1470.73</v>
      </c>
      <c r="C818" s="27">
        <f t="shared" si="295"/>
        <v>-1.202037351443086E-3</v>
      </c>
      <c r="D818" s="27">
        <f t="shared" si="296"/>
        <v>1.5779407094819065E-2</v>
      </c>
      <c r="E818" s="5">
        <f t="shared" si="301"/>
        <v>0</v>
      </c>
      <c r="F818" s="44">
        <v>2278.913</v>
      </c>
      <c r="G818" s="45">
        <v>2278.913</v>
      </c>
      <c r="H818" s="48">
        <v>1470.73</v>
      </c>
      <c r="I818" s="42">
        <v>12.54</v>
      </c>
      <c r="J818" s="16">
        <f t="shared" si="294"/>
        <v>0.12539999999999998</v>
      </c>
      <c r="K818" s="16">
        <f t="shared" si="302"/>
        <v>2.4706567794105155E-2</v>
      </c>
      <c r="L818" s="51">
        <f>VLOOKUP(A818,LIBOR!$A$3:B2913,2,1)</f>
        <v>5.2949999999999999</v>
      </c>
      <c r="M818">
        <v>41050.5</v>
      </c>
      <c r="N818" s="2">
        <v>38480.720000000001</v>
      </c>
      <c r="O818" s="16">
        <f t="shared" si="297"/>
        <v>1.4466325264090143E-6</v>
      </c>
      <c r="P818" s="16">
        <f t="shared" si="288"/>
        <v>0.10069343220589483</v>
      </c>
      <c r="Q818" s="2">
        <f t="shared" si="299"/>
        <v>12.290000000000001</v>
      </c>
      <c r="R818" s="2">
        <f t="shared" si="300"/>
        <v>13.234500000000001</v>
      </c>
      <c r="S818" s="16">
        <f t="shared" si="289"/>
        <v>-1</v>
      </c>
      <c r="T818" s="16">
        <f t="shared" si="290"/>
        <v>-1</v>
      </c>
      <c r="U818" s="16">
        <f>VLOOKUP(P818,Table!$D$6:$G$15,MATCH(VALUE(T818)&amp;"E",Table!$D$5:$G$5,0),1)*IF(Y818=1,0,1)</f>
        <v>0.97499999999999998</v>
      </c>
      <c r="V818" s="16">
        <f t="shared" si="291"/>
        <v>2.5000000000000022E-2</v>
      </c>
      <c r="W818" s="16">
        <f t="shared" si="305"/>
        <v>108073.19544397853</v>
      </c>
      <c r="X818" s="16">
        <f t="shared" si="292"/>
        <v>2.1021038080790255E-2</v>
      </c>
      <c r="Y818" s="16">
        <f t="shared" si="306"/>
        <v>0</v>
      </c>
      <c r="Z818" s="16">
        <f t="shared" si="293"/>
        <v>0</v>
      </c>
      <c r="AA818" s="16">
        <f t="shared" si="303"/>
        <v>0</v>
      </c>
      <c r="AB818" s="2">
        <f t="shared" si="307"/>
        <v>117679.75266059811</v>
      </c>
      <c r="AE818" s="16" t="str">
        <f t="shared" si="304"/>
        <v/>
      </c>
      <c r="AF818" s="16" t="str">
        <f t="shared" si="298"/>
        <v/>
      </c>
      <c r="AG818" s="16">
        <f t="shared" ref="AG818:AG881" si="310">AB818/AG$2</f>
        <v>63.308381752424786</v>
      </c>
      <c r="AH818" s="24">
        <f t="shared" si="308"/>
        <v>65.494948438204091</v>
      </c>
      <c r="AL818" s="2">
        <f t="shared" ref="AL818:AL881" si="311">IF(AH818&gt;AL817,AH818,AL817)</f>
        <v>65.584111657481373</v>
      </c>
      <c r="AM818" s="27">
        <f t="shared" ref="AM818:AM881" si="312">AH818/AL818-1</f>
        <v>-1.3595246931595861E-3</v>
      </c>
      <c r="AN818" s="35">
        <v>0</v>
      </c>
      <c r="AP818" s="2" t="str">
        <f t="shared" si="309"/>
        <v/>
      </c>
    </row>
    <row r="819" spans="1:42" x14ac:dyDescent="0.25">
      <c r="A819" s="49">
        <v>39192</v>
      </c>
      <c r="B819" s="47">
        <v>1484.35</v>
      </c>
      <c r="C819" s="27">
        <f t="shared" si="295"/>
        <v>9.2607072678192459E-3</v>
      </c>
      <c r="D819" s="27">
        <f t="shared" si="296"/>
        <v>2.1552063526887655E-2</v>
      </c>
      <c r="E819" s="5">
        <f t="shared" si="301"/>
        <v>0</v>
      </c>
      <c r="F819" s="44">
        <v>2300.0839999999998</v>
      </c>
      <c r="G819" s="45">
        <v>2300.0839999999998</v>
      </c>
      <c r="H819" s="48">
        <v>1484.35</v>
      </c>
      <c r="I819" s="42">
        <v>12.07</v>
      </c>
      <c r="J819" s="16">
        <f t="shared" si="294"/>
        <v>0.1207</v>
      </c>
      <c r="K819" s="16">
        <f t="shared" si="302"/>
        <v>2.6833691779395236E-2</v>
      </c>
      <c r="L819" s="51">
        <f>VLOOKUP(A819,LIBOR!$A$3:B2914,2,1)</f>
        <v>5.28125</v>
      </c>
      <c r="M819">
        <v>41068.639999999999</v>
      </c>
      <c r="N819" s="2">
        <v>38492.5</v>
      </c>
      <c r="O819" s="16">
        <f t="shared" si="297"/>
        <v>8.497318007657148E-5</v>
      </c>
      <c r="P819" s="16">
        <f t="shared" si="288"/>
        <v>9.3866308220604766E-2</v>
      </c>
      <c r="Q819" s="2">
        <f t="shared" si="299"/>
        <v>12.256</v>
      </c>
      <c r="R819" s="2">
        <f t="shared" si="300"/>
        <v>13.251999999999999</v>
      </c>
      <c r="S819" s="16">
        <f t="shared" si="289"/>
        <v>-1</v>
      </c>
      <c r="T819" s="16">
        <f t="shared" si="290"/>
        <v>-1</v>
      </c>
      <c r="U819" s="16">
        <f>VLOOKUP(P819,Table!$D$6:$G$15,MATCH(VALUE(T819)&amp;"E",Table!$D$5:$G$5,0),1)*IF(Y819=1,0,1)</f>
        <v>0.97499999999999998</v>
      </c>
      <c r="V819" s="16">
        <f t="shared" si="291"/>
        <v>2.5000000000000022E-2</v>
      </c>
      <c r="W819" s="16">
        <f t="shared" si="305"/>
        <v>109049.83591878467</v>
      </c>
      <c r="X819" s="16">
        <f t="shared" si="292"/>
        <v>1.4035024108890459E-2</v>
      </c>
      <c r="Y819" s="16">
        <f t="shared" si="306"/>
        <v>0</v>
      </c>
      <c r="Z819" s="16">
        <f t="shared" si="293"/>
        <v>0</v>
      </c>
      <c r="AA819" s="16">
        <f t="shared" si="303"/>
        <v>0</v>
      </c>
      <c r="AB819" s="2">
        <f t="shared" si="307"/>
        <v>118746.96136797711</v>
      </c>
      <c r="AE819" s="16" t="str">
        <f t="shared" si="304"/>
        <v/>
      </c>
      <c r="AF819" s="16" t="str">
        <f t="shared" si="298"/>
        <v/>
      </c>
      <c r="AG819" s="16">
        <f t="shared" si="310"/>
        <v>63.882509881765117</v>
      </c>
      <c r="AH819" s="24">
        <f t="shared" si="308"/>
        <v>66.087185880334488</v>
      </c>
      <c r="AL819" s="2">
        <f t="shared" si="311"/>
        <v>66.087185880334488</v>
      </c>
      <c r="AM819" s="27">
        <f t="shared" si="312"/>
        <v>0</v>
      </c>
      <c r="AN819" s="35">
        <v>0</v>
      </c>
      <c r="AP819" s="2" t="str">
        <f t="shared" si="309"/>
        <v/>
      </c>
    </row>
    <row r="820" spans="1:42" x14ac:dyDescent="0.25">
      <c r="A820" s="49">
        <v>39195</v>
      </c>
      <c r="B820" s="47">
        <v>1480.93</v>
      </c>
      <c r="C820" s="27">
        <f t="shared" si="295"/>
        <v>-2.3040388048639615E-3</v>
      </c>
      <c r="D820" s="27">
        <f t="shared" si="296"/>
        <v>8.5931050813174981E-3</v>
      </c>
      <c r="E820" s="5">
        <f t="shared" si="301"/>
        <v>0</v>
      </c>
      <c r="F820" s="44">
        <v>2294.8249999999998</v>
      </c>
      <c r="G820" s="45">
        <v>2294.8249999999998</v>
      </c>
      <c r="H820" s="48">
        <v>1480.93</v>
      </c>
      <c r="I820" s="42">
        <v>13.04</v>
      </c>
      <c r="J820" s="16">
        <f t="shared" si="294"/>
        <v>0.13039999999999999</v>
      </c>
      <c r="K820" s="16">
        <f t="shared" si="302"/>
        <v>3.382038453746096E-2</v>
      </c>
      <c r="L820" s="51">
        <f>VLOOKUP(A820,LIBOR!$A$3:B2915,2,1)</f>
        <v>5.29</v>
      </c>
      <c r="M820">
        <v>41709.379999999997</v>
      </c>
      <c r="N820" s="2">
        <v>39077.35</v>
      </c>
      <c r="O820" s="16">
        <f t="shared" si="297"/>
        <v>5.3208519097406499E-6</v>
      </c>
      <c r="P820" s="16">
        <f t="shared" si="288"/>
        <v>9.6579615462539029E-2</v>
      </c>
      <c r="Q820" s="2">
        <f t="shared" si="299"/>
        <v>12.23</v>
      </c>
      <c r="R820" s="2">
        <f t="shared" si="300"/>
        <v>13.208999999999998</v>
      </c>
      <c r="S820" s="16">
        <f t="shared" si="289"/>
        <v>-1</v>
      </c>
      <c r="T820" s="16">
        <f t="shared" si="290"/>
        <v>-1</v>
      </c>
      <c r="U820" s="16">
        <f>VLOOKUP(P820,Table!$D$6:$G$15,MATCH(VALUE(T820)&amp;"E",Table!$D$5:$G$5,0),1)*IF(Y820=1,0,1)</f>
        <v>0.97499999999999998</v>
      </c>
      <c r="V820" s="16">
        <f t="shared" si="291"/>
        <v>2.5000000000000022E-2</v>
      </c>
      <c r="W820" s="16">
        <f t="shared" si="305"/>
        <v>108846.28446436397</v>
      </c>
      <c r="X820" s="16">
        <f t="shared" si="292"/>
        <v>2.0124364642743808E-2</v>
      </c>
      <c r="Y820" s="16">
        <f t="shared" si="306"/>
        <v>0</v>
      </c>
      <c r="Z820" s="16">
        <f t="shared" si="293"/>
        <v>0</v>
      </c>
      <c r="AA820" s="16">
        <f t="shared" si="303"/>
        <v>0</v>
      </c>
      <c r="AB820" s="2">
        <f t="shared" si="307"/>
        <v>118528.55778335861</v>
      </c>
      <c r="AE820" s="16" t="str">
        <f t="shared" si="304"/>
        <v/>
      </c>
      <c r="AF820" s="16" t="str">
        <f t="shared" si="298"/>
        <v/>
      </c>
      <c r="AG820" s="16">
        <f t="shared" si="310"/>
        <v>63.765014924488952</v>
      </c>
      <c r="AH820" s="24">
        <f t="shared" si="308"/>
        <v>65.960485398097816</v>
      </c>
      <c r="AL820" s="2">
        <f t="shared" si="311"/>
        <v>66.087185880334488</v>
      </c>
      <c r="AM820" s="27">
        <f t="shared" si="312"/>
        <v>-1.9171716959788254E-3</v>
      </c>
      <c r="AN820" s="35">
        <v>0</v>
      </c>
      <c r="AP820" s="2" t="str">
        <f t="shared" si="309"/>
        <v/>
      </c>
    </row>
    <row r="821" spans="1:42" x14ac:dyDescent="0.25">
      <c r="A821" s="49">
        <v>39196</v>
      </c>
      <c r="B821" s="47">
        <v>1480.41</v>
      </c>
      <c r="C821" s="27">
        <f t="shared" si="295"/>
        <v>-3.5113070840619987E-4</v>
      </c>
      <c r="D821" s="27">
        <f t="shared" si="296"/>
        <v>6.0966800589626891E-3</v>
      </c>
      <c r="E821" s="5">
        <f t="shared" si="301"/>
        <v>0</v>
      </c>
      <c r="F821" s="44">
        <v>2294.0169999999998</v>
      </c>
      <c r="G821" s="45">
        <v>2294.0169999999998</v>
      </c>
      <c r="H821" s="48">
        <v>1480.41</v>
      </c>
      <c r="I821" s="42">
        <v>13.12</v>
      </c>
      <c r="J821" s="16">
        <f t="shared" si="294"/>
        <v>0.13119999999999998</v>
      </c>
      <c r="K821" s="16">
        <f t="shared" si="302"/>
        <v>5.307918514054491E-2</v>
      </c>
      <c r="L821" s="51">
        <f>VLOOKUP(A821,LIBOR!$A$3:B2916,2,1)</f>
        <v>5.2918799999999999</v>
      </c>
      <c r="M821">
        <v>41689.97</v>
      </c>
      <c r="N821" s="2">
        <v>39053.879999999997</v>
      </c>
      <c r="O821" s="16">
        <f t="shared" si="297"/>
        <v>1.2333608020384982E-7</v>
      </c>
      <c r="P821" s="16">
        <f t="shared" si="288"/>
        <v>7.8120814859455073E-2</v>
      </c>
      <c r="Q821" s="2">
        <f t="shared" si="299"/>
        <v>12.442</v>
      </c>
      <c r="R821" s="2">
        <f t="shared" si="300"/>
        <v>13.2135</v>
      </c>
      <c r="S821" s="16">
        <f t="shared" si="289"/>
        <v>-1</v>
      </c>
      <c r="T821" s="16">
        <f t="shared" si="290"/>
        <v>-1</v>
      </c>
      <c r="U821" s="16">
        <f>VLOOKUP(P821,Table!$D$6:$G$15,MATCH(VALUE(T821)&amp;"E",Table!$D$5:$G$5,0),1)*IF(Y821=1,0,1)</f>
        <v>0.97499999999999998</v>
      </c>
      <c r="V821" s="16">
        <f t="shared" si="291"/>
        <v>2.5000000000000022E-2</v>
      </c>
      <c r="W821" s="16">
        <f t="shared" si="305"/>
        <v>108807.38633625676</v>
      </c>
      <c r="X821" s="16">
        <f t="shared" si="292"/>
        <v>8.8885251712624846E-3</v>
      </c>
      <c r="Y821" s="16">
        <f t="shared" si="306"/>
        <v>0</v>
      </c>
      <c r="Z821" s="16">
        <f t="shared" si="293"/>
        <v>0</v>
      </c>
      <c r="AA821" s="16">
        <f t="shared" si="303"/>
        <v>0</v>
      </c>
      <c r="AB821" s="2">
        <f t="shared" si="307"/>
        <v>118486.48865277441</v>
      </c>
      <c r="AE821" s="16" t="str">
        <f t="shared" si="304"/>
        <v/>
      </c>
      <c r="AF821" s="16" t="str">
        <f t="shared" si="298"/>
        <v/>
      </c>
      <c r="AG821" s="16">
        <f t="shared" si="310"/>
        <v>63.742382920947115</v>
      </c>
      <c r="AH821" s="24">
        <f t="shared" si="308"/>
        <v>65.935357989695163</v>
      </c>
      <c r="AL821" s="2">
        <f t="shared" si="311"/>
        <v>66.087185880334488</v>
      </c>
      <c r="AM821" s="27">
        <f t="shared" si="312"/>
        <v>-2.2973877404046661E-3</v>
      </c>
      <c r="AN821" s="35">
        <v>0</v>
      </c>
      <c r="AP821" s="2" t="str">
        <f t="shared" si="309"/>
        <v/>
      </c>
    </row>
    <row r="822" spans="1:42" x14ac:dyDescent="0.25">
      <c r="A822" s="49">
        <v>39197</v>
      </c>
      <c r="B822" s="47">
        <v>1495.42</v>
      </c>
      <c r="C822" s="27">
        <f t="shared" si="295"/>
        <v>1.013908309184619E-2</v>
      </c>
      <c r="D822" s="27">
        <f t="shared" si="296"/>
        <v>1.5542583494952189E-2</v>
      </c>
      <c r="E822" s="5">
        <f t="shared" si="301"/>
        <v>0</v>
      </c>
      <c r="F822" s="44">
        <v>2317.4960000000001</v>
      </c>
      <c r="G822" s="45">
        <v>2317.4960000000001</v>
      </c>
      <c r="H822" s="48">
        <v>1495.42</v>
      </c>
      <c r="I822" s="42">
        <v>13.21</v>
      </c>
      <c r="J822" s="16">
        <f t="shared" si="294"/>
        <v>0.1321</v>
      </c>
      <c r="K822" s="16">
        <f t="shared" si="302"/>
        <v>5.3979046165627695E-2</v>
      </c>
      <c r="L822" s="51">
        <f>VLOOKUP(A822,LIBOR!$A$3:B2917,2,1)</f>
        <v>5.2943800000000003</v>
      </c>
      <c r="M822">
        <v>41265.89</v>
      </c>
      <c r="N822" s="2">
        <v>38651.339999999997</v>
      </c>
      <c r="O822" s="16">
        <f t="shared" si="297"/>
        <v>1.0176829690574654E-4</v>
      </c>
      <c r="P822" s="16">
        <f t="shared" si="288"/>
        <v>7.81209538343723E-2</v>
      </c>
      <c r="Q822" s="2">
        <f t="shared" si="299"/>
        <v>12.638</v>
      </c>
      <c r="R822" s="2">
        <f t="shared" si="300"/>
        <v>13.211499999999996</v>
      </c>
      <c r="S822" s="16">
        <f t="shared" si="289"/>
        <v>-1</v>
      </c>
      <c r="T822" s="16">
        <f t="shared" si="290"/>
        <v>-1</v>
      </c>
      <c r="U822" s="16">
        <f>VLOOKUP(P822,Table!$D$6:$G$15,MATCH(VALUE(T822)&amp;"E",Table!$D$5:$G$5,0),1)*IF(Y822=1,0,1)</f>
        <v>0.97499999999999998</v>
      </c>
      <c r="V822" s="16">
        <f t="shared" si="291"/>
        <v>2.5000000000000022E-2</v>
      </c>
      <c r="W822" s="16">
        <f t="shared" si="305"/>
        <v>109854.97553371308</v>
      </c>
      <c r="X822" s="16">
        <f t="shared" si="292"/>
        <v>6.0890847005572457E-3</v>
      </c>
      <c r="Y822" s="16">
        <f t="shared" si="306"/>
        <v>0</v>
      </c>
      <c r="Z822" s="16">
        <f t="shared" si="293"/>
        <v>0</v>
      </c>
      <c r="AA822" s="16">
        <f t="shared" si="303"/>
        <v>0</v>
      </c>
      <c r="AB822" s="2">
        <f t="shared" si="307"/>
        <v>119638.73504138329</v>
      </c>
      <c r="AE822" s="16" t="str">
        <f t="shared" si="304"/>
        <v/>
      </c>
      <c r="AF822" s="16" t="str">
        <f t="shared" si="298"/>
        <v/>
      </c>
      <c r="AG822" s="16">
        <f t="shared" si="310"/>
        <v>64.362258919950023</v>
      </c>
      <c r="AH822" s="24">
        <f t="shared" si="308"/>
        <v>66.574827214179422</v>
      </c>
      <c r="AL822" s="2">
        <f t="shared" si="311"/>
        <v>66.574827214179422</v>
      </c>
      <c r="AM822" s="27">
        <f t="shared" si="312"/>
        <v>0</v>
      </c>
      <c r="AN822" s="35">
        <v>0</v>
      </c>
      <c r="AP822" s="2" t="str">
        <f t="shared" si="309"/>
        <v/>
      </c>
    </row>
    <row r="823" spans="1:42" x14ac:dyDescent="0.25">
      <c r="A823" s="49">
        <v>39198</v>
      </c>
      <c r="B823" s="47">
        <v>1494.25</v>
      </c>
      <c r="C823" s="27">
        <f t="shared" si="295"/>
        <v>-7.8238889408999146E-4</v>
      </c>
      <c r="D823" s="27">
        <f t="shared" si="296"/>
        <v>1.5962231952305284E-2</v>
      </c>
      <c r="E823" s="5">
        <f t="shared" si="301"/>
        <v>0</v>
      </c>
      <c r="F823" s="44">
        <v>2315.9079999999999</v>
      </c>
      <c r="G823" s="45">
        <v>2315.9079999999999</v>
      </c>
      <c r="H823" s="48">
        <v>1494.25</v>
      </c>
      <c r="I823" s="42">
        <v>12.79</v>
      </c>
      <c r="J823" s="16">
        <f t="shared" si="294"/>
        <v>0.12789999999999999</v>
      </c>
      <c r="K823" s="16">
        <f t="shared" si="302"/>
        <v>4.2724369195732567E-2</v>
      </c>
      <c r="L823" s="51">
        <f>VLOOKUP(A823,LIBOR!$A$3:B2918,2,1)</f>
        <v>5.2931299999999997</v>
      </c>
      <c r="M823">
        <v>41405.660000000003</v>
      </c>
      <c r="N823" s="2">
        <v>38777.03</v>
      </c>
      <c r="O823" s="16">
        <f t="shared" si="297"/>
        <v>6.1261165089746072E-7</v>
      </c>
      <c r="P823" s="16">
        <f t="shared" si="288"/>
        <v>8.5175630804267419E-2</v>
      </c>
      <c r="Q823" s="2">
        <f t="shared" si="299"/>
        <v>12.795999999999999</v>
      </c>
      <c r="R823" s="2">
        <f t="shared" si="300"/>
        <v>13.197999999999999</v>
      </c>
      <c r="S823" s="16">
        <f t="shared" si="289"/>
        <v>-1</v>
      </c>
      <c r="T823" s="16">
        <f t="shared" si="290"/>
        <v>-1</v>
      </c>
      <c r="U823" s="16">
        <f>VLOOKUP(P823,Table!$D$6:$G$15,MATCH(VALUE(T823)&amp;"E",Table!$D$5:$G$5,0),1)*IF(Y823=1,0,1)</f>
        <v>0.97499999999999998</v>
      </c>
      <c r="V823" s="16">
        <f t="shared" si="291"/>
        <v>2.5000000000000022E-2</v>
      </c>
      <c r="W823" s="16">
        <f t="shared" si="305"/>
        <v>109780.10586780199</v>
      </c>
      <c r="X823" s="16">
        <f t="shared" si="292"/>
        <v>1.510888253065934E-2</v>
      </c>
      <c r="Y823" s="16">
        <f t="shared" si="306"/>
        <v>0</v>
      </c>
      <c r="Z823" s="16">
        <f t="shared" si="293"/>
        <v>0</v>
      </c>
      <c r="AA823" s="16">
        <f t="shared" si="303"/>
        <v>0</v>
      </c>
      <c r="AB823" s="2">
        <f t="shared" si="307"/>
        <v>119568.93597342513</v>
      </c>
      <c r="AE823" s="16" t="str">
        <f t="shared" si="304"/>
        <v/>
      </c>
      <c r="AF823" s="16" t="str">
        <f t="shared" si="298"/>
        <v/>
      </c>
      <c r="AG823" s="16">
        <f t="shared" si="310"/>
        <v>64.324708993642801</v>
      </c>
      <c r="AH823" s="24">
        <f t="shared" si="308"/>
        <v>66.534254683135757</v>
      </c>
      <c r="AL823" s="2">
        <f t="shared" si="311"/>
        <v>66.574827214179422</v>
      </c>
      <c r="AM823" s="27">
        <f t="shared" si="312"/>
        <v>-6.0942750798498313E-4</v>
      </c>
      <c r="AN823" s="35">
        <v>0</v>
      </c>
      <c r="AP823" s="2" t="str">
        <f t="shared" si="309"/>
        <v/>
      </c>
    </row>
    <row r="824" spans="1:42" x14ac:dyDescent="0.25">
      <c r="A824" s="49">
        <v>39199</v>
      </c>
      <c r="B824" s="47">
        <v>1494.07</v>
      </c>
      <c r="C824" s="27">
        <f t="shared" si="295"/>
        <v>-1.204617701188182E-4</v>
      </c>
      <c r="D824" s="27">
        <f t="shared" si="296"/>
        <v>6.5810629143672195E-3</v>
      </c>
      <c r="E824" s="5">
        <f t="shared" si="301"/>
        <v>0</v>
      </c>
      <c r="F824" s="44">
        <v>2315.703</v>
      </c>
      <c r="G824" s="45">
        <v>2315.703</v>
      </c>
      <c r="H824" s="48">
        <v>1494.07</v>
      </c>
      <c r="I824" s="42">
        <v>12.45</v>
      </c>
      <c r="J824" s="16">
        <f t="shared" si="294"/>
        <v>0.1245</v>
      </c>
      <c r="K824" s="16">
        <f t="shared" si="302"/>
        <v>3.9346110780179855E-2</v>
      </c>
      <c r="L824" s="51">
        <f>VLOOKUP(A824,LIBOR!$A$3:B2919,2,1)</f>
        <v>5.2975000000000003</v>
      </c>
      <c r="M824">
        <v>41130.9</v>
      </c>
      <c r="N824" s="2">
        <v>38514.47</v>
      </c>
      <c r="O824" s="16">
        <f t="shared" si="297"/>
        <v>1.4512786278533836E-8</v>
      </c>
      <c r="P824" s="16">
        <f t="shared" ref="P824:P887" si="313">SQRT(252*SUM(O802:O823)/22)</f>
        <v>8.5153889219820145E-2</v>
      </c>
      <c r="Q824" s="2">
        <f t="shared" si="299"/>
        <v>12.845999999999998</v>
      </c>
      <c r="R824" s="2">
        <f t="shared" si="300"/>
        <v>13.0885</v>
      </c>
      <c r="S824" s="16">
        <f t="shared" ref="S824:S887" si="314">IF(Q824&gt;=R824,1,-1)</f>
        <v>-1</v>
      </c>
      <c r="T824" s="16">
        <f t="shared" ref="T824:T887" si="315">IF(SUM(S815:S824)=-10,-1,IF(SUM(S815:S824)&lt;10,0,1))</f>
        <v>-1</v>
      </c>
      <c r="U824" s="16">
        <f>VLOOKUP(P824,Table!$D$6:$G$15,MATCH(VALUE(T824)&amp;"E",Table!$D$5:$G$5,0),1)*IF(Y824=1,0,1)</f>
        <v>0.97499999999999998</v>
      </c>
      <c r="V824" s="16">
        <f t="shared" ref="V824:V887" si="316">(1-U824)*IF(Y824=1,0,1)</f>
        <v>2.5000000000000022E-2</v>
      </c>
      <c r="W824" s="16">
        <f t="shared" si="305"/>
        <v>109748.62909049382</v>
      </c>
      <c r="X824" s="16">
        <f t="shared" ref="X824:X887" si="317">W823/W818-1</f>
        <v>1.5794021975673589E-2</v>
      </c>
      <c r="Y824" s="16">
        <f t="shared" si="306"/>
        <v>0</v>
      </c>
      <c r="Z824" s="16">
        <f t="shared" ref="Z824:Z887" si="318">Y824*20</f>
        <v>0</v>
      </c>
      <c r="AA824" s="16">
        <f t="shared" si="303"/>
        <v>0</v>
      </c>
      <c r="AB824" s="2">
        <f t="shared" si="307"/>
        <v>119538.78063565608</v>
      </c>
      <c r="AE824" s="16" t="str">
        <f t="shared" si="304"/>
        <v/>
      </c>
      <c r="AF824" s="16" t="str">
        <f t="shared" si="298"/>
        <v/>
      </c>
      <c r="AG824" s="16">
        <f t="shared" si="310"/>
        <v>64.30848627399736</v>
      </c>
      <c r="AH824" s="24">
        <f t="shared" si="308"/>
        <v>66.515743438365192</v>
      </c>
      <c r="AL824" s="2">
        <f t="shared" si="311"/>
        <v>66.574827214179422</v>
      </c>
      <c r="AM824" s="27">
        <f t="shared" si="312"/>
        <v>-8.8747922130016921E-4</v>
      </c>
      <c r="AN824" s="35">
        <v>0</v>
      </c>
      <c r="AP824" s="2" t="str">
        <f t="shared" si="309"/>
        <v/>
      </c>
    </row>
    <row r="825" spans="1:42" x14ac:dyDescent="0.25">
      <c r="A825" s="49">
        <v>39202</v>
      </c>
      <c r="B825" s="47">
        <v>1482.37</v>
      </c>
      <c r="C825" s="27">
        <f t="shared" si="295"/>
        <v>-7.8309583888305223E-3</v>
      </c>
      <c r="D825" s="27">
        <f t="shared" si="296"/>
        <v>1.0541433304006587E-3</v>
      </c>
      <c r="E825" s="5">
        <f t="shared" si="301"/>
        <v>0</v>
      </c>
      <c r="F825" s="44">
        <v>2297.5749999999998</v>
      </c>
      <c r="G825" s="45">
        <v>2297.5749999999998</v>
      </c>
      <c r="H825" s="48">
        <v>1482.37</v>
      </c>
      <c r="I825" s="42">
        <v>14.22</v>
      </c>
      <c r="J825" s="16">
        <f t="shared" si="294"/>
        <v>0.14219999999999999</v>
      </c>
      <c r="K825" s="16">
        <f t="shared" si="302"/>
        <v>5.967404063235611E-2</v>
      </c>
      <c r="L825" s="51">
        <f>VLOOKUP(A825,LIBOR!$A$3:B2920,2,1)</f>
        <v>5.3581300000000001</v>
      </c>
      <c r="M825">
        <v>42273.17</v>
      </c>
      <c r="N825" s="2">
        <v>39568.46</v>
      </c>
      <c r="O825" s="16">
        <f t="shared" si="297"/>
        <v>6.1807606224021652E-5</v>
      </c>
      <c r="P825" s="16">
        <f t="shared" si="313"/>
        <v>8.2525959367643884E-2</v>
      </c>
      <c r="Q825" s="2">
        <f t="shared" si="299"/>
        <v>12.922000000000001</v>
      </c>
      <c r="R825" s="2">
        <f t="shared" si="300"/>
        <v>12.953999999999999</v>
      </c>
      <c r="S825" s="16">
        <f t="shared" si="314"/>
        <v>-1</v>
      </c>
      <c r="T825" s="16">
        <f t="shared" si="315"/>
        <v>-1</v>
      </c>
      <c r="U825" s="16">
        <f>VLOOKUP(P825,Table!$D$6:$G$15,MATCH(VALUE(T825)&amp;"E",Table!$D$5:$G$5,0),1)*IF(Y825=1,0,1)</f>
        <v>0.97499999999999998</v>
      </c>
      <c r="V825" s="16">
        <f t="shared" si="316"/>
        <v>2.5000000000000022E-2</v>
      </c>
      <c r="W825" s="16">
        <f t="shared" si="305"/>
        <v>108985.76280584984</v>
      </c>
      <c r="X825" s="16">
        <f t="shared" si="317"/>
        <v>6.4080167184257242E-3</v>
      </c>
      <c r="Y825" s="16">
        <f t="shared" si="306"/>
        <v>0</v>
      </c>
      <c r="Z825" s="16">
        <f t="shared" si="318"/>
        <v>0</v>
      </c>
      <c r="AA825" s="16">
        <f t="shared" si="303"/>
        <v>0</v>
      </c>
      <c r="AB825" s="2">
        <f t="shared" si="307"/>
        <v>118709.38524518053</v>
      </c>
      <c r="AE825" s="16" t="str">
        <f t="shared" si="304"/>
        <v/>
      </c>
      <c r="AF825" s="16" t="str">
        <f t="shared" si="298"/>
        <v/>
      </c>
      <c r="AG825" s="16">
        <f t="shared" si="310"/>
        <v>63.862294989457823</v>
      </c>
      <c r="AH825" s="24">
        <f t="shared" si="308"/>
        <v>66.049080025845655</v>
      </c>
      <c r="AL825" s="2">
        <f t="shared" si="311"/>
        <v>66.574827214179422</v>
      </c>
      <c r="AM825" s="27">
        <f t="shared" si="312"/>
        <v>-7.8970867869078143E-3</v>
      </c>
      <c r="AN825" s="35">
        <v>0</v>
      </c>
      <c r="AP825" s="2" t="str">
        <f t="shared" si="309"/>
        <v/>
      </c>
    </row>
    <row r="826" spans="1:42" x14ac:dyDescent="0.25">
      <c r="A826" s="49">
        <v>39203</v>
      </c>
      <c r="B826" s="47">
        <v>1486.3</v>
      </c>
      <c r="C826" s="27">
        <f t="shared" si="295"/>
        <v>2.6511599668099795E-3</v>
      </c>
      <c r="D826" s="27">
        <f t="shared" si="296"/>
        <v>4.056434005616838E-3</v>
      </c>
      <c r="E826" s="5">
        <f t="shared" si="301"/>
        <v>0</v>
      </c>
      <c r="F826" s="44">
        <v>2303.6759999999999</v>
      </c>
      <c r="G826" s="45">
        <v>2303.6759999999999</v>
      </c>
      <c r="H826" s="48">
        <v>1486.3</v>
      </c>
      <c r="I826" s="42">
        <v>13.51</v>
      </c>
      <c r="J826" s="16">
        <f t="shared" si="294"/>
        <v>0.1351</v>
      </c>
      <c r="K826" s="16">
        <f t="shared" si="302"/>
        <v>5.2723753481322647E-2</v>
      </c>
      <c r="L826" s="51">
        <f>VLOOKUP(A826,LIBOR!$A$3:B2921,2,1)</f>
        <v>5.3537499999999998</v>
      </c>
      <c r="M826">
        <v>42299.01</v>
      </c>
      <c r="N826" s="2">
        <v>39587.35</v>
      </c>
      <c r="O826" s="16">
        <f t="shared" si="297"/>
        <v>7.0100602725200417E-6</v>
      </c>
      <c r="P826" s="16">
        <f t="shared" si="313"/>
        <v>8.2376246518677351E-2</v>
      </c>
      <c r="Q826" s="2">
        <f t="shared" si="299"/>
        <v>13.157999999999998</v>
      </c>
      <c r="R826" s="2">
        <f t="shared" si="300"/>
        <v>12.932999999999998</v>
      </c>
      <c r="S826" s="16">
        <f t="shared" si="314"/>
        <v>1</v>
      </c>
      <c r="T826" s="16">
        <f t="shared" si="315"/>
        <v>0</v>
      </c>
      <c r="U826" s="16">
        <f>VLOOKUP(P826,Table!$D$6:$G$15,MATCH(VALUE(T826)&amp;"E",Table!$D$5:$G$5,0),1)*IF(Y826=1,0,1)</f>
        <v>0.97499999999999998</v>
      </c>
      <c r="V826" s="16">
        <f t="shared" si="316"/>
        <v>2.5000000000000022E-2</v>
      </c>
      <c r="W826" s="16">
        <f t="shared" si="305"/>
        <v>109268.77877613355</v>
      </c>
      <c r="X826" s="16">
        <f t="shared" si="317"/>
        <v>1.2814249211376971E-3</v>
      </c>
      <c r="Y826" s="16">
        <f t="shared" si="306"/>
        <v>0</v>
      </c>
      <c r="Z826" s="16">
        <f t="shared" si="318"/>
        <v>0</v>
      </c>
      <c r="AA826" s="16">
        <f t="shared" si="303"/>
        <v>0</v>
      </c>
      <c r="AB826" s="2">
        <f t="shared" si="307"/>
        <v>119018.54066337533</v>
      </c>
      <c r="AE826" s="16" t="str">
        <f t="shared" si="304"/>
        <v/>
      </c>
      <c r="AF826" s="16" t="str">
        <f t="shared" si="298"/>
        <v/>
      </c>
      <c r="AG826" s="16">
        <f t="shared" si="310"/>
        <v>64.028611868898892</v>
      </c>
      <c r="AH826" s="24">
        <f t="shared" si="308"/>
        <v>66.219368397319712</v>
      </c>
      <c r="AL826" s="2">
        <f t="shared" si="311"/>
        <v>66.574827214179422</v>
      </c>
      <c r="AM826" s="27">
        <f t="shared" si="312"/>
        <v>-5.3392375426849492E-3</v>
      </c>
      <c r="AN826" s="35">
        <v>0</v>
      </c>
      <c r="AP826" s="2" t="str">
        <f t="shared" si="309"/>
        <v/>
      </c>
    </row>
    <row r="827" spans="1:42" x14ac:dyDescent="0.25">
      <c r="A827" s="49">
        <v>39204</v>
      </c>
      <c r="B827" s="47">
        <v>1495.92</v>
      </c>
      <c r="C827" s="27">
        <f t="shared" si="295"/>
        <v>6.4724483617035755E-3</v>
      </c>
      <c r="D827" s="27">
        <f t="shared" si="296"/>
        <v>3.8979927547422299E-4</v>
      </c>
      <c r="E827" s="5">
        <f t="shared" si="301"/>
        <v>0</v>
      </c>
      <c r="F827" s="44">
        <v>2318.8389999999999</v>
      </c>
      <c r="G827" s="45">
        <v>2318.8389999999999</v>
      </c>
      <c r="H827" s="48">
        <v>1495.92</v>
      </c>
      <c r="I827" s="42">
        <v>13.08</v>
      </c>
      <c r="J827" s="16">
        <f t="shared" si="294"/>
        <v>0.1308</v>
      </c>
      <c r="K827" s="16">
        <f t="shared" si="302"/>
        <v>4.890650154665141E-2</v>
      </c>
      <c r="L827" s="51">
        <f>VLOOKUP(A827,LIBOR!$A$3:B2922,2,1)</f>
        <v>5.3112500000000002</v>
      </c>
      <c r="M827">
        <v>41684.449999999997</v>
      </c>
      <c r="N827" s="2">
        <v>39006.89</v>
      </c>
      <c r="O827" s="16">
        <f t="shared" si="297"/>
        <v>4.1623039513245321E-5</v>
      </c>
      <c r="P827" s="16">
        <f t="shared" si="313"/>
        <v>8.189349845334859E-2</v>
      </c>
      <c r="Q827" s="2">
        <f t="shared" si="299"/>
        <v>13.236000000000001</v>
      </c>
      <c r="R827" s="2">
        <f t="shared" si="300"/>
        <v>12.881999999999996</v>
      </c>
      <c r="S827" s="16">
        <f t="shared" si="314"/>
        <v>1</v>
      </c>
      <c r="T827" s="16">
        <f t="shared" si="315"/>
        <v>0</v>
      </c>
      <c r="U827" s="16">
        <f>VLOOKUP(P827,Table!$D$6:$G$15,MATCH(VALUE(T827)&amp;"E",Table!$D$5:$G$5,0),1)*IF(Y827=1,0,1)</f>
        <v>0.97499999999999998</v>
      </c>
      <c r="V827" s="16">
        <f t="shared" si="316"/>
        <v>2.5000000000000022E-2</v>
      </c>
      <c r="W827" s="16">
        <f t="shared" si="305"/>
        <v>109918.27983116993</v>
      </c>
      <c r="X827" s="16">
        <f t="shared" si="317"/>
        <v>4.240451456585026E-3</v>
      </c>
      <c r="Y827" s="16">
        <f t="shared" si="306"/>
        <v>0</v>
      </c>
      <c r="Z827" s="16">
        <f t="shared" si="318"/>
        <v>0</v>
      </c>
      <c r="AA827" s="16">
        <f t="shared" si="303"/>
        <v>0</v>
      </c>
      <c r="AB827" s="2">
        <f t="shared" si="307"/>
        <v>119739.11615536355</v>
      </c>
      <c r="AD827" s="2">
        <v>119739.4</v>
      </c>
      <c r="AE827" s="16" t="str">
        <f t="shared" si="304"/>
        <v/>
      </c>
      <c r="AF827" s="16">
        <f t="shared" si="298"/>
        <v>-2.3705199495571705E-6</v>
      </c>
      <c r="AG827" s="16">
        <f t="shared" si="310"/>
        <v>64.416261122885686</v>
      </c>
      <c r="AH827" s="24">
        <f t="shared" si="308"/>
        <v>66.618547224402292</v>
      </c>
      <c r="AL827" s="2">
        <f t="shared" si="311"/>
        <v>66.618547224402292</v>
      </c>
      <c r="AM827" s="27">
        <f t="shared" si="312"/>
        <v>0</v>
      </c>
      <c r="AN827" s="35">
        <v>0</v>
      </c>
      <c r="AP827" s="2" t="str">
        <f t="shared" si="309"/>
        <v/>
      </c>
    </row>
    <row r="828" spans="1:42" x14ac:dyDescent="0.25">
      <c r="A828" s="49">
        <v>39205</v>
      </c>
      <c r="B828" s="47">
        <v>1502.39</v>
      </c>
      <c r="C828" s="27">
        <f t="shared" si="295"/>
        <v>4.3250975988020635E-3</v>
      </c>
      <c r="D828" s="27">
        <f t="shared" si="296"/>
        <v>5.4972857683662779E-3</v>
      </c>
      <c r="E828" s="5">
        <f t="shared" si="301"/>
        <v>0</v>
      </c>
      <c r="F828" s="44">
        <v>2329.5439999999999</v>
      </c>
      <c r="G828" s="45">
        <v>2329.5439999999999</v>
      </c>
      <c r="H828" s="48">
        <v>1502.39</v>
      </c>
      <c r="I828" s="42">
        <v>13.09</v>
      </c>
      <c r="J828" s="16">
        <f t="shared" si="294"/>
        <v>0.13089999999999999</v>
      </c>
      <c r="K828" s="16">
        <f t="shared" si="302"/>
        <v>4.6238834413124097E-2</v>
      </c>
      <c r="L828" s="51">
        <f>VLOOKUP(A828,LIBOR!$A$3:B2923,2,1)</f>
        <v>5.3049999999999997</v>
      </c>
      <c r="M828">
        <v>41391.35</v>
      </c>
      <c r="N828" s="2">
        <v>38727.4</v>
      </c>
      <c r="O828" s="16">
        <f t="shared" si="297"/>
        <v>1.8625881448687923E-5</v>
      </c>
      <c r="P828" s="16">
        <f t="shared" si="313"/>
        <v>8.4661165586875892E-2</v>
      </c>
      <c r="Q828" s="2">
        <f t="shared" si="299"/>
        <v>13.209999999999999</v>
      </c>
      <c r="R828" s="2">
        <f t="shared" si="300"/>
        <v>12.863</v>
      </c>
      <c r="S828" s="16">
        <f t="shared" si="314"/>
        <v>1</v>
      </c>
      <c r="T828" s="16">
        <f t="shared" si="315"/>
        <v>0</v>
      </c>
      <c r="U828" s="16">
        <f>VLOOKUP(P828,Table!$D$6:$G$15,MATCH(VALUE(T828)&amp;"E",Table!$D$5:$G$5,0),1)*IF(Y828=1,0,1)</f>
        <v>0.97499999999999998</v>
      </c>
      <c r="V828" s="16">
        <f t="shared" si="316"/>
        <v>2.5000000000000022E-2</v>
      </c>
      <c r="W828" s="16">
        <f t="shared" si="305"/>
        <v>110362.11242840925</v>
      </c>
      <c r="X828" s="16">
        <f t="shared" si="317"/>
        <v>5.7625334810107454E-4</v>
      </c>
      <c r="Y828" s="16">
        <f t="shared" si="306"/>
        <v>0</v>
      </c>
      <c r="Z828" s="16">
        <f t="shared" si="318"/>
        <v>0</v>
      </c>
      <c r="AA828" s="16">
        <f t="shared" si="303"/>
        <v>0</v>
      </c>
      <c r="AB828" s="2">
        <f t="shared" si="307"/>
        <v>120257.02807228276</v>
      </c>
      <c r="AE828" s="16" t="str">
        <f t="shared" si="304"/>
        <v/>
      </c>
      <c r="AF828" s="16" t="str">
        <f t="shared" si="298"/>
        <v/>
      </c>
      <c r="AG828" s="16">
        <f t="shared" si="310"/>
        <v>64.694883099981581</v>
      </c>
      <c r="AH828" s="24">
        <f t="shared" si="308"/>
        <v>66.904953421862189</v>
      </c>
      <c r="AL828" s="2">
        <f t="shared" si="311"/>
        <v>66.904953421862189</v>
      </c>
      <c r="AM828" s="27">
        <f t="shared" si="312"/>
        <v>0</v>
      </c>
      <c r="AN828" s="35">
        <v>0</v>
      </c>
      <c r="AP828" s="2" t="str">
        <f t="shared" si="309"/>
        <v/>
      </c>
    </row>
    <row r="829" spans="1:42" x14ac:dyDescent="0.25">
      <c r="A829" s="49">
        <v>39206</v>
      </c>
      <c r="B829" s="47">
        <v>1505.62</v>
      </c>
      <c r="C829" s="27">
        <f t="shared" si="295"/>
        <v>2.1499078135502891E-3</v>
      </c>
      <c r="D829" s="27">
        <f t="shared" si="296"/>
        <v>7.7676553520353853E-3</v>
      </c>
      <c r="E829" s="5">
        <f t="shared" si="301"/>
        <v>0</v>
      </c>
      <c r="F829" s="44">
        <v>2334.6060000000002</v>
      </c>
      <c r="G829" s="45">
        <v>2334.6060000000002</v>
      </c>
      <c r="H829" s="48">
        <v>1505.62</v>
      </c>
      <c r="I829" s="42">
        <v>12.91</v>
      </c>
      <c r="J829" s="16">
        <f t="shared" si="294"/>
        <v>0.12909999999999999</v>
      </c>
      <c r="K829" s="16">
        <f t="shared" si="302"/>
        <v>4.3637675735926362E-2</v>
      </c>
      <c r="L829" s="51">
        <f>VLOOKUP(A829,LIBOR!$A$3:B2924,2,1)</f>
        <v>5.3043800000000001</v>
      </c>
      <c r="M829">
        <v>41508.1</v>
      </c>
      <c r="N829" s="2">
        <v>38831.46</v>
      </c>
      <c r="O829" s="16">
        <f t="shared" si="297"/>
        <v>4.6121860554267348E-6</v>
      </c>
      <c r="P829" s="16">
        <f t="shared" si="313"/>
        <v>8.546232426407363E-2</v>
      </c>
      <c r="Q829" s="2">
        <f t="shared" si="299"/>
        <v>13.27</v>
      </c>
      <c r="R829" s="2">
        <f t="shared" si="300"/>
        <v>12.855499999999997</v>
      </c>
      <c r="S829" s="16">
        <f t="shared" si="314"/>
        <v>1</v>
      </c>
      <c r="T829" s="16">
        <f t="shared" si="315"/>
        <v>0</v>
      </c>
      <c r="U829" s="16">
        <f>VLOOKUP(P829,Table!$D$6:$G$15,MATCH(VALUE(T829)&amp;"E",Table!$D$5:$G$5,0),1)*IF(Y829=1,0,1)</f>
        <v>0.97499999999999998</v>
      </c>
      <c r="V829" s="16">
        <f t="shared" si="316"/>
        <v>2.5000000000000022E-2</v>
      </c>
      <c r="W829" s="16">
        <f t="shared" si="305"/>
        <v>110600.86262462859</v>
      </c>
      <c r="X829" s="16">
        <f t="shared" si="317"/>
        <v>5.3015667639100261E-3</v>
      </c>
      <c r="Y829" s="16">
        <f t="shared" si="306"/>
        <v>0</v>
      </c>
      <c r="Z829" s="16">
        <f t="shared" si="318"/>
        <v>0</v>
      </c>
      <c r="AA829" s="16">
        <f t="shared" si="303"/>
        <v>0</v>
      </c>
      <c r="AB829" s="2">
        <f t="shared" si="307"/>
        <v>120520.28868024124</v>
      </c>
      <c r="AE829" s="16" t="str">
        <f t="shared" si="304"/>
        <v/>
      </c>
      <c r="AF829" s="16" t="str">
        <f t="shared" si="298"/>
        <v/>
      </c>
      <c r="AG829" s="16">
        <f t="shared" si="310"/>
        <v>64.836509868327013</v>
      </c>
      <c r="AH829" s="24">
        <f t="shared" si="308"/>
        <v>67.049673190554728</v>
      </c>
      <c r="AL829" s="2">
        <f t="shared" si="311"/>
        <v>67.049673190554728</v>
      </c>
      <c r="AM829" s="27">
        <f t="shared" si="312"/>
        <v>0</v>
      </c>
      <c r="AN829" s="35">
        <v>0</v>
      </c>
      <c r="AP829" s="2" t="str">
        <f t="shared" si="309"/>
        <v/>
      </c>
    </row>
    <row r="830" spans="1:42" x14ac:dyDescent="0.25">
      <c r="A830" s="49">
        <v>39209</v>
      </c>
      <c r="B830" s="47">
        <v>1509.48</v>
      </c>
      <c r="C830" s="27">
        <f t="shared" si="295"/>
        <v>2.5637278994701251E-3</v>
      </c>
      <c r="D830" s="27">
        <f t="shared" si="296"/>
        <v>1.8162341640336033E-2</v>
      </c>
      <c r="E830" s="5">
        <f t="shared" si="301"/>
        <v>0</v>
      </c>
      <c r="F830" s="44">
        <v>2340.6770000000001</v>
      </c>
      <c r="G830" s="45">
        <v>2340.6770000000001</v>
      </c>
      <c r="H830" s="48">
        <v>1509.48</v>
      </c>
      <c r="I830" s="42">
        <v>13.15</v>
      </c>
      <c r="J830" s="16">
        <f t="shared" si="294"/>
        <v>0.13150000000000001</v>
      </c>
      <c r="K830" s="16">
        <f t="shared" si="302"/>
        <v>5.1629834478095021E-2</v>
      </c>
      <c r="L830" s="51">
        <f>VLOOKUP(A830,LIBOR!$A$3:B2925,2,1)</f>
        <v>5.3043800000000001</v>
      </c>
      <c r="M830">
        <v>41791.54</v>
      </c>
      <c r="N830" s="2">
        <v>39081.040000000001</v>
      </c>
      <c r="O830" s="16">
        <f t="shared" si="297"/>
        <v>6.555889634535715E-6</v>
      </c>
      <c r="P830" s="16">
        <f t="shared" si="313"/>
        <v>7.9870165521904984E-2</v>
      </c>
      <c r="Q830" s="2">
        <f t="shared" si="299"/>
        <v>13.362</v>
      </c>
      <c r="R830" s="2">
        <f t="shared" si="300"/>
        <v>12.839500000000001</v>
      </c>
      <c r="S830" s="16">
        <f t="shared" si="314"/>
        <v>1</v>
      </c>
      <c r="T830" s="16">
        <f t="shared" si="315"/>
        <v>0</v>
      </c>
      <c r="U830" s="16">
        <f>VLOOKUP(P830,Table!$D$6:$G$15,MATCH(VALUE(T830)&amp;"E",Table!$D$5:$G$5,0),1)*IF(Y830=1,0,1)</f>
        <v>0.97499999999999998</v>
      </c>
      <c r="V830" s="16">
        <f t="shared" si="316"/>
        <v>2.5000000000000022E-2</v>
      </c>
      <c r="W830" s="16">
        <f t="shared" si="305"/>
        <v>110895.09589928336</v>
      </c>
      <c r="X830" s="16">
        <f t="shared" si="317"/>
        <v>7.765322821773557E-3</v>
      </c>
      <c r="Y830" s="16">
        <f t="shared" si="306"/>
        <v>0</v>
      </c>
      <c r="Z830" s="16">
        <f t="shared" si="318"/>
        <v>0</v>
      </c>
      <c r="AA830" s="16">
        <f t="shared" si="303"/>
        <v>0</v>
      </c>
      <c r="AB830" s="2">
        <f t="shared" si="307"/>
        <v>120846.4336335179</v>
      </c>
      <c r="AE830" s="16" t="str">
        <f t="shared" si="304"/>
        <v/>
      </c>
      <c r="AF830" s="16" t="str">
        <f t="shared" si="298"/>
        <v/>
      </c>
      <c r="AG830" s="16">
        <f t="shared" si="310"/>
        <v>65.011966637582944</v>
      </c>
      <c r="AH830" s="24">
        <f t="shared" si="308"/>
        <v>67.225869676391781</v>
      </c>
      <c r="AL830" s="2">
        <f t="shared" si="311"/>
        <v>67.225869676391781</v>
      </c>
      <c r="AM830" s="27">
        <f t="shared" si="312"/>
        <v>0</v>
      </c>
      <c r="AN830" s="35">
        <v>0</v>
      </c>
      <c r="AP830" s="2" t="str">
        <f t="shared" si="309"/>
        <v/>
      </c>
    </row>
    <row r="831" spans="1:42" x14ac:dyDescent="0.25">
      <c r="A831" s="49">
        <v>39210</v>
      </c>
      <c r="B831" s="47">
        <v>1507.72</v>
      </c>
      <c r="C831" s="27">
        <f t="shared" si="295"/>
        <v>-1.1659644380845879E-3</v>
      </c>
      <c r="D831" s="27">
        <f t="shared" si="296"/>
        <v>1.4345217235441465E-2</v>
      </c>
      <c r="E831" s="5">
        <f t="shared" si="301"/>
        <v>0</v>
      </c>
      <c r="F831" s="44">
        <v>2338.136</v>
      </c>
      <c r="G831" s="45">
        <v>2338.136</v>
      </c>
      <c r="H831" s="48">
        <v>1507.72</v>
      </c>
      <c r="I831" s="42">
        <v>13.21</v>
      </c>
      <c r="J831" s="16">
        <f t="shared" si="294"/>
        <v>0.1321</v>
      </c>
      <c r="K831" s="16">
        <f t="shared" si="302"/>
        <v>5.184933937383919E-2</v>
      </c>
      <c r="L831" s="51">
        <f>VLOOKUP(A831,LIBOR!$A$3:B2926,2,1)</f>
        <v>5.30063</v>
      </c>
      <c r="M831">
        <v>42222.1</v>
      </c>
      <c r="N831" s="2">
        <v>39478.47</v>
      </c>
      <c r="O831" s="16">
        <f t="shared" si="297"/>
        <v>1.3610598640838593E-6</v>
      </c>
      <c r="P831" s="16">
        <f t="shared" si="313"/>
        <v>8.0250660626160805E-2</v>
      </c>
      <c r="Q831" s="2">
        <f t="shared" si="299"/>
        <v>13.148000000000001</v>
      </c>
      <c r="R831" s="2">
        <f t="shared" si="300"/>
        <v>12.839999999999998</v>
      </c>
      <c r="S831" s="16">
        <f t="shared" si="314"/>
        <v>1</v>
      </c>
      <c r="T831" s="16">
        <f t="shared" si="315"/>
        <v>0</v>
      </c>
      <c r="U831" s="16">
        <f>VLOOKUP(P831,Table!$D$6:$G$15,MATCH(VALUE(T831)&amp;"E",Table!$D$5:$G$5,0),1)*IF(Y831=1,0,1)</f>
        <v>0.97499999999999998</v>
      </c>
      <c r="V831" s="16">
        <f t="shared" si="316"/>
        <v>2.5000000000000022E-2</v>
      </c>
      <c r="W831" s="16">
        <f t="shared" si="305"/>
        <v>110797.22201761097</v>
      </c>
      <c r="X831" s="16">
        <f t="shared" si="317"/>
        <v>1.7519105654514311E-2</v>
      </c>
      <c r="Y831" s="16">
        <f t="shared" si="306"/>
        <v>0</v>
      </c>
      <c r="Z831" s="16">
        <f t="shared" si="318"/>
        <v>0</v>
      </c>
      <c r="AA831" s="16">
        <f t="shared" si="303"/>
        <v>0</v>
      </c>
      <c r="AB831" s="2">
        <f t="shared" si="307"/>
        <v>120749.6501799001</v>
      </c>
      <c r="AE831" s="16" t="str">
        <f t="shared" si="304"/>
        <v/>
      </c>
      <c r="AF831" s="16" t="str">
        <f t="shared" si="298"/>
        <v/>
      </c>
      <c r="AG831" s="16">
        <f t="shared" si="310"/>
        <v>64.959899874266185</v>
      </c>
      <c r="AH831" s="24">
        <f t="shared" si="308"/>
        <v>67.170281530002711</v>
      </c>
      <c r="AL831" s="2">
        <f t="shared" si="311"/>
        <v>67.225869676391781</v>
      </c>
      <c r="AM831" s="27">
        <f t="shared" si="312"/>
        <v>-8.2688623675164497E-4</v>
      </c>
      <c r="AN831" s="35">
        <v>0</v>
      </c>
      <c r="AP831" s="2" t="str">
        <f t="shared" si="309"/>
        <v/>
      </c>
    </row>
    <row r="832" spans="1:42" x14ac:dyDescent="0.25">
      <c r="A832" s="49">
        <v>39211</v>
      </c>
      <c r="B832" s="47">
        <v>1512.58</v>
      </c>
      <c r="C832" s="27">
        <f t="shared" si="295"/>
        <v>3.2234101822619099E-3</v>
      </c>
      <c r="D832" s="27">
        <f t="shared" si="296"/>
        <v>1.10961790559998E-2</v>
      </c>
      <c r="E832" s="5">
        <f t="shared" si="301"/>
        <v>0</v>
      </c>
      <c r="F832" s="44">
        <v>2346.3020000000001</v>
      </c>
      <c r="G832" s="45">
        <v>2346.3020000000001</v>
      </c>
      <c r="H832" s="48">
        <v>1512.58</v>
      </c>
      <c r="I832" s="42">
        <v>12.88</v>
      </c>
      <c r="J832" s="16">
        <f t="shared" si="294"/>
        <v>0.1288</v>
      </c>
      <c r="K832" s="16">
        <f t="shared" si="302"/>
        <v>4.9116056657417168E-2</v>
      </c>
      <c r="L832" s="51">
        <f>VLOOKUP(A832,LIBOR!$A$3:B2927,2,1)</f>
        <v>5.30063</v>
      </c>
      <c r="M832">
        <v>41720.5</v>
      </c>
      <c r="N832" s="2">
        <v>39004.21</v>
      </c>
      <c r="O832" s="16">
        <f t="shared" si="297"/>
        <v>1.0356979442382212E-5</v>
      </c>
      <c r="P832" s="16">
        <f t="shared" si="313"/>
        <v>7.968394334258283E-2</v>
      </c>
      <c r="Q832" s="2">
        <f t="shared" si="299"/>
        <v>13.087999999999999</v>
      </c>
      <c r="R832" s="2">
        <f t="shared" si="300"/>
        <v>12.866499999999998</v>
      </c>
      <c r="S832" s="16">
        <f t="shared" si="314"/>
        <v>1</v>
      </c>
      <c r="T832" s="16">
        <f t="shared" si="315"/>
        <v>0</v>
      </c>
      <c r="U832" s="16">
        <f>VLOOKUP(P832,Table!$D$6:$G$15,MATCH(VALUE(T832)&amp;"E",Table!$D$5:$G$5,0),1)*IF(Y832=1,0,1)</f>
        <v>0.97499999999999998</v>
      </c>
      <c r="V832" s="16">
        <f t="shared" si="316"/>
        <v>2.5000000000000022E-2</v>
      </c>
      <c r="W832" s="16">
        <f t="shared" si="305"/>
        <v>111112.16275255555</v>
      </c>
      <c r="X832" s="16">
        <f t="shared" si="317"/>
        <v>1.3987922795484442E-2</v>
      </c>
      <c r="Y832" s="16">
        <f t="shared" si="306"/>
        <v>0</v>
      </c>
      <c r="Z832" s="16">
        <f t="shared" si="318"/>
        <v>0</v>
      </c>
      <c r="AA832" s="16">
        <f t="shared" si="303"/>
        <v>0</v>
      </c>
      <c r="AB832" s="2">
        <f t="shared" si="307"/>
        <v>121124.9656515603</v>
      </c>
      <c r="AE832" s="16" t="str">
        <f t="shared" si="304"/>
        <v/>
      </c>
      <c r="AF832" s="16" t="str">
        <f t="shared" si="298"/>
        <v/>
      </c>
      <c r="AG832" s="16">
        <f t="shared" si="310"/>
        <v>65.161808993041987</v>
      </c>
      <c r="AH832" s="24">
        <f t="shared" si="308"/>
        <v>67.37730728124555</v>
      </c>
      <c r="AL832" s="2">
        <f t="shared" si="311"/>
        <v>67.37730728124555</v>
      </c>
      <c r="AM832" s="27">
        <f t="shared" si="312"/>
        <v>0</v>
      </c>
      <c r="AN832" s="35">
        <v>0</v>
      </c>
      <c r="AP832" s="2" t="str">
        <f t="shared" si="309"/>
        <v/>
      </c>
    </row>
    <row r="833" spans="1:42" x14ac:dyDescent="0.25">
      <c r="A833" s="49">
        <v>39212</v>
      </c>
      <c r="B833" s="47">
        <v>1491.47</v>
      </c>
      <c r="C833" s="27">
        <f t="shared" si="295"/>
        <v>-1.3956286609633772E-2</v>
      </c>
      <c r="D833" s="27">
        <f t="shared" si="296"/>
        <v>-7.1852051524360361E-3</v>
      </c>
      <c r="E833" s="5">
        <f t="shared" si="301"/>
        <v>0</v>
      </c>
      <c r="F833" s="44">
        <v>2313.9380000000001</v>
      </c>
      <c r="G833" s="45">
        <v>2313.9380000000001</v>
      </c>
      <c r="H833" s="48">
        <v>1491.47</v>
      </c>
      <c r="I833" s="42">
        <v>13.6</v>
      </c>
      <c r="J833" s="16">
        <f t="shared" si="294"/>
        <v>0.13600000000000001</v>
      </c>
      <c r="K833" s="16">
        <f t="shared" si="302"/>
        <v>5.5599767830456212E-2</v>
      </c>
      <c r="L833" s="51">
        <f>VLOOKUP(A833,LIBOR!$A$3:B2928,2,1)</f>
        <v>5.30063</v>
      </c>
      <c r="M833">
        <v>43007.21</v>
      </c>
      <c r="N833" s="2">
        <v>40201.96</v>
      </c>
      <c r="O833" s="16">
        <f t="shared" si="297"/>
        <v>1.9753153646720744E-4</v>
      </c>
      <c r="P833" s="16">
        <f t="shared" si="313"/>
        <v>8.0400232169543798E-2</v>
      </c>
      <c r="Q833" s="2">
        <f t="shared" si="299"/>
        <v>13.047999999999998</v>
      </c>
      <c r="R833" s="2">
        <f t="shared" si="300"/>
        <v>12.836000000000002</v>
      </c>
      <c r="S833" s="16">
        <f t="shared" si="314"/>
        <v>1</v>
      </c>
      <c r="T833" s="16">
        <f t="shared" si="315"/>
        <v>0</v>
      </c>
      <c r="U833" s="16">
        <f>VLOOKUP(P833,Table!$D$6:$G$15,MATCH(VALUE(T833)&amp;"E",Table!$D$5:$G$5,0),1)*IF(Y833=1,0,1)</f>
        <v>0.97499999999999998</v>
      </c>
      <c r="V833" s="16">
        <f t="shared" si="316"/>
        <v>2.5000000000000022E-2</v>
      </c>
      <c r="W833" s="16">
        <f t="shared" si="305"/>
        <v>109685.51882141255</v>
      </c>
      <c r="X833" s="16">
        <f t="shared" si="317"/>
        <v>1.0861550264609221E-2</v>
      </c>
      <c r="Y833" s="16">
        <f t="shared" si="306"/>
        <v>0</v>
      </c>
      <c r="Z833" s="16">
        <f t="shared" si="318"/>
        <v>0</v>
      </c>
      <c r="AA833" s="16">
        <f t="shared" si="303"/>
        <v>0</v>
      </c>
      <c r="AB833" s="2">
        <f t="shared" si="307"/>
        <v>119589.37356723711</v>
      </c>
      <c r="AE833" s="16" t="str">
        <f t="shared" si="304"/>
        <v/>
      </c>
      <c r="AF833" s="16" t="str">
        <f t="shared" si="298"/>
        <v/>
      </c>
      <c r="AG833" s="16">
        <f t="shared" si="310"/>
        <v>64.335703841625531</v>
      </c>
      <c r="AH833" s="24">
        <f t="shared" si="308"/>
        <v>66.521383171941793</v>
      </c>
      <c r="AL833" s="2">
        <f t="shared" si="311"/>
        <v>67.37730728124555</v>
      </c>
      <c r="AM833" s="27">
        <f t="shared" si="312"/>
        <v>-1.2703447849748084E-2</v>
      </c>
      <c r="AN833" s="35">
        <v>0</v>
      </c>
      <c r="AP833" s="2" t="str">
        <f t="shared" si="309"/>
        <v/>
      </c>
    </row>
    <row r="834" spans="1:42" x14ac:dyDescent="0.25">
      <c r="A834" s="49">
        <v>39213</v>
      </c>
      <c r="B834" s="47">
        <v>1505.85</v>
      </c>
      <c r="C834" s="27">
        <f t="shared" si="295"/>
        <v>9.6414946328118312E-3</v>
      </c>
      <c r="D834" s="27">
        <f t="shared" si="296"/>
        <v>3.0638166682550594E-4</v>
      </c>
      <c r="E834" s="5">
        <f t="shared" si="301"/>
        <v>0</v>
      </c>
      <c r="F834" s="44">
        <v>2336.4839999999999</v>
      </c>
      <c r="G834" s="45">
        <v>2336.4839999999999</v>
      </c>
      <c r="H834" s="48">
        <v>1505.85</v>
      </c>
      <c r="I834" s="42">
        <v>12.95</v>
      </c>
      <c r="J834" s="16">
        <f t="shared" si="294"/>
        <v>0.1295</v>
      </c>
      <c r="K834" s="16">
        <f t="shared" si="302"/>
        <v>3.6502096865852027E-2</v>
      </c>
      <c r="L834" s="51">
        <f>VLOOKUP(A834,LIBOR!$A$3:B2929,2,1)</f>
        <v>5.30063</v>
      </c>
      <c r="M834">
        <v>42071.65</v>
      </c>
      <c r="N834" s="2">
        <v>39322.07</v>
      </c>
      <c r="O834" s="16">
        <f t="shared" si="297"/>
        <v>9.2070012998090063E-5</v>
      </c>
      <c r="P834" s="16">
        <f t="shared" si="313"/>
        <v>9.2997903134147977E-2</v>
      </c>
      <c r="Q834" s="2">
        <f t="shared" si="299"/>
        <v>13.15</v>
      </c>
      <c r="R834" s="2">
        <f t="shared" si="300"/>
        <v>12.880500000000001</v>
      </c>
      <c r="S834" s="16">
        <f t="shared" si="314"/>
        <v>1</v>
      </c>
      <c r="T834" s="16">
        <f t="shared" si="315"/>
        <v>0</v>
      </c>
      <c r="U834" s="16">
        <f>VLOOKUP(P834,Table!$D$6:$G$15,MATCH(VALUE(T834)&amp;"E",Table!$D$5:$G$5,0),1)*IF(Y834=1,0,1)</f>
        <v>0.97499999999999998</v>
      </c>
      <c r="V834" s="16">
        <f t="shared" si="316"/>
        <v>2.5000000000000022E-2</v>
      </c>
      <c r="W834" s="16">
        <f t="shared" si="305"/>
        <v>110656.5963825923</v>
      </c>
      <c r="X834" s="16">
        <f t="shared" si="317"/>
        <v>-6.1306692315771238E-3</v>
      </c>
      <c r="Y834" s="16">
        <f t="shared" si="306"/>
        <v>0</v>
      </c>
      <c r="Z834" s="16">
        <f t="shared" si="318"/>
        <v>0</v>
      </c>
      <c r="AA834" s="16">
        <f t="shared" si="303"/>
        <v>0</v>
      </c>
      <c r="AB834" s="2">
        <f t="shared" si="307"/>
        <v>120660.43209283994</v>
      </c>
      <c r="AE834" s="16" t="str">
        <f t="shared" si="304"/>
        <v/>
      </c>
      <c r="AF834" s="16" t="str">
        <f t="shared" si="298"/>
        <v/>
      </c>
      <c r="AG834" s="16">
        <f t="shared" si="310"/>
        <v>64.911903064389165</v>
      </c>
      <c r="AH834" s="24">
        <f t="shared" si="308"/>
        <v>67.115410748040944</v>
      </c>
      <c r="AL834" s="2">
        <f t="shared" si="311"/>
        <v>67.37730728124555</v>
      </c>
      <c r="AM834" s="27">
        <f t="shared" si="312"/>
        <v>-3.8870139483521138E-3</v>
      </c>
      <c r="AN834" s="35">
        <v>0</v>
      </c>
      <c r="AP834" s="2" t="str">
        <f t="shared" si="309"/>
        <v/>
      </c>
    </row>
    <row r="835" spans="1:42" x14ac:dyDescent="0.25">
      <c r="A835" s="49">
        <v>39216</v>
      </c>
      <c r="B835" s="47">
        <v>1503.15</v>
      </c>
      <c r="C835" s="27">
        <f t="shared" si="295"/>
        <v>-1.7930072716404455E-3</v>
      </c>
      <c r="D835" s="27">
        <f t="shared" si="296"/>
        <v>-4.0503535042850647E-3</v>
      </c>
      <c r="E835" s="5">
        <f t="shared" si="301"/>
        <v>0</v>
      </c>
      <c r="F835" s="44">
        <v>2332.433</v>
      </c>
      <c r="G835" s="45">
        <v>2332.433</v>
      </c>
      <c r="H835" s="48">
        <v>1503.15</v>
      </c>
      <c r="I835" s="42">
        <v>13.96</v>
      </c>
      <c r="J835" s="16">
        <f t="shared" si="294"/>
        <v>0.1396</v>
      </c>
      <c r="K835" s="16">
        <f t="shared" si="302"/>
        <v>4.3656789366415011E-2</v>
      </c>
      <c r="L835" s="51">
        <f>VLOOKUP(A835,LIBOR!$A$3:B2930,2,1)</f>
        <v>5.30063</v>
      </c>
      <c r="M835">
        <v>42837.17</v>
      </c>
      <c r="N835" s="2">
        <v>40021.86</v>
      </c>
      <c r="O835" s="16">
        <f t="shared" si="297"/>
        <v>3.2206488601493225E-6</v>
      </c>
      <c r="P835" s="16">
        <f t="shared" si="313"/>
        <v>9.5943210633584991E-2</v>
      </c>
      <c r="Q835" s="2">
        <f t="shared" si="299"/>
        <v>13.158000000000001</v>
      </c>
      <c r="R835" s="2">
        <f t="shared" si="300"/>
        <v>12.918000000000001</v>
      </c>
      <c r="S835" s="16">
        <f t="shared" si="314"/>
        <v>1</v>
      </c>
      <c r="T835" s="16">
        <f t="shared" si="315"/>
        <v>1</v>
      </c>
      <c r="U835" s="16">
        <f>VLOOKUP(P835,Table!$D$6:$G$15,MATCH(VALUE(T835)&amp;"E",Table!$D$5:$G$5,0),1)*IF(Y835=1,0,1)</f>
        <v>0.9</v>
      </c>
      <c r="V835" s="16">
        <f t="shared" si="316"/>
        <v>9.9999999999999978E-2</v>
      </c>
      <c r="W835" s="16">
        <f t="shared" si="305"/>
        <v>110512.38063845696</v>
      </c>
      <c r="X835" s="16">
        <f t="shared" si="317"/>
        <v>5.0391793193216294E-4</v>
      </c>
      <c r="Y835" s="16">
        <f t="shared" si="306"/>
        <v>0</v>
      </c>
      <c r="Z835" s="16">
        <f t="shared" si="318"/>
        <v>0</v>
      </c>
      <c r="AA835" s="16">
        <f t="shared" si="303"/>
        <v>0</v>
      </c>
      <c r="AB835" s="2">
        <f t="shared" si="307"/>
        <v>120511.34816041595</v>
      </c>
      <c r="AE835" s="16" t="str">
        <f t="shared" si="304"/>
        <v/>
      </c>
      <c r="AF835" s="16" t="str">
        <f t="shared" si="298"/>
        <v/>
      </c>
      <c r="AG835" s="16">
        <f t="shared" si="310"/>
        <v>64.831700121285849</v>
      </c>
      <c r="AH835" s="24">
        <f t="shared" si="308"/>
        <v>67.027251318532336</v>
      </c>
      <c r="AL835" s="2">
        <f t="shared" si="311"/>
        <v>67.37730728124555</v>
      </c>
      <c r="AM835" s="27">
        <f t="shared" si="312"/>
        <v>-5.1954578898799619E-3</v>
      </c>
      <c r="AN835" s="35">
        <v>0</v>
      </c>
      <c r="AP835" s="2" t="str">
        <f t="shared" si="309"/>
        <v/>
      </c>
    </row>
    <row r="836" spans="1:42" x14ac:dyDescent="0.25">
      <c r="A836" s="49">
        <v>39217</v>
      </c>
      <c r="B836" s="47">
        <v>1501.19</v>
      </c>
      <c r="C836" s="27">
        <f t="shared" si="295"/>
        <v>-1.303928416991007E-3</v>
      </c>
      <c r="D836" s="27">
        <f t="shared" si="296"/>
        <v>-4.1883174831914838E-3</v>
      </c>
      <c r="E836" s="5">
        <f t="shared" si="301"/>
        <v>0</v>
      </c>
      <c r="F836" s="44">
        <v>2329.607</v>
      </c>
      <c r="G836" s="45">
        <v>2329.607</v>
      </c>
      <c r="H836" s="48">
        <v>1501.19</v>
      </c>
      <c r="I836" s="42">
        <v>14.01</v>
      </c>
      <c r="J836" s="16">
        <f t="shared" si="294"/>
        <v>0.1401</v>
      </c>
      <c r="K836" s="16">
        <f t="shared" si="302"/>
        <v>4.6272971552362943E-2</v>
      </c>
      <c r="L836" s="51">
        <f>VLOOKUP(A836,LIBOR!$A$3:B2931,2,1)</f>
        <v>5.3412499999999996</v>
      </c>
      <c r="M836">
        <v>43081.16</v>
      </c>
      <c r="N836" s="2">
        <v>40244.53</v>
      </c>
      <c r="O836" s="16">
        <f t="shared" si="297"/>
        <v>1.7024489469843426E-6</v>
      </c>
      <c r="P836" s="16">
        <f t="shared" si="313"/>
        <v>9.3827028447637059E-2</v>
      </c>
      <c r="Q836" s="2">
        <f t="shared" si="299"/>
        <v>13.319999999999999</v>
      </c>
      <c r="R836" s="2">
        <f t="shared" si="300"/>
        <v>13.016999999999999</v>
      </c>
      <c r="S836" s="16">
        <f t="shared" si="314"/>
        <v>1</v>
      </c>
      <c r="T836" s="16">
        <f t="shared" si="315"/>
        <v>1</v>
      </c>
      <c r="U836" s="16">
        <f>VLOOKUP(P836,Table!$D$6:$G$15,MATCH(VALUE(T836)&amp;"E",Table!$D$5:$G$5,0),1)*IF(Y836=1,0,1)</f>
        <v>0.9</v>
      </c>
      <c r="V836" s="16">
        <f t="shared" si="316"/>
        <v>9.9999999999999978E-2</v>
      </c>
      <c r="W836" s="16">
        <f t="shared" si="305"/>
        <v>110444.17630572742</v>
      </c>
      <c r="X836" s="16">
        <f t="shared" si="317"/>
        <v>-3.4511468493970687E-3</v>
      </c>
      <c r="Y836" s="16">
        <f t="shared" si="306"/>
        <v>0</v>
      </c>
      <c r="Z836" s="16">
        <f t="shared" si="318"/>
        <v>0</v>
      </c>
      <c r="AA836" s="16">
        <f t="shared" si="303"/>
        <v>0</v>
      </c>
      <c r="AB836" s="2">
        <f t="shared" si="307"/>
        <v>120448.57694595757</v>
      </c>
      <c r="AE836" s="16" t="str">
        <f t="shared" si="304"/>
        <v/>
      </c>
      <c r="AF836" s="16" t="str">
        <f t="shared" si="298"/>
        <v/>
      </c>
      <c r="AG836" s="16">
        <f t="shared" si="310"/>
        <v>64.797930981581288</v>
      </c>
      <c r="AH836" s="24">
        <f t="shared" si="308"/>
        <v>66.990594937330016</v>
      </c>
      <c r="AL836" s="2">
        <f t="shared" si="311"/>
        <v>67.37730728124555</v>
      </c>
      <c r="AM836" s="27">
        <f t="shared" si="312"/>
        <v>-5.739504285935948E-3</v>
      </c>
      <c r="AN836" s="35">
        <v>0</v>
      </c>
      <c r="AP836" s="2" t="str">
        <f t="shared" si="309"/>
        <v/>
      </c>
    </row>
    <row r="837" spans="1:42" x14ac:dyDescent="0.25">
      <c r="A837" s="49">
        <v>39218</v>
      </c>
      <c r="B837" s="47">
        <v>1514.14</v>
      </c>
      <c r="C837" s="27">
        <f t="shared" si="295"/>
        <v>8.6264896515431122E-3</v>
      </c>
      <c r="D837" s="27">
        <f t="shared" si="296"/>
        <v>1.2147619860897185E-3</v>
      </c>
      <c r="E837" s="5">
        <f t="shared" si="301"/>
        <v>0</v>
      </c>
      <c r="F837" s="44">
        <v>2350.4029999999998</v>
      </c>
      <c r="G837" s="45">
        <v>2350.4029999999998</v>
      </c>
      <c r="H837" s="48">
        <v>1514.14</v>
      </c>
      <c r="I837" s="42">
        <v>13.5</v>
      </c>
      <c r="J837" s="16">
        <f t="shared" si="294"/>
        <v>0.13500000000000001</v>
      </c>
      <c r="K837" s="16">
        <f t="shared" si="302"/>
        <v>4.1811294214653669E-2</v>
      </c>
      <c r="L837" s="51">
        <f>VLOOKUP(A837,LIBOR!$A$3:B2932,2,1)</f>
        <v>5.3081300000000002</v>
      </c>
      <c r="M837">
        <v>42662.11</v>
      </c>
      <c r="N837" s="2">
        <v>39847.75</v>
      </c>
      <c r="O837" s="16">
        <f t="shared" si="297"/>
        <v>7.3779408870055922E-5</v>
      </c>
      <c r="P837" s="16">
        <f t="shared" si="313"/>
        <v>9.318870578534634E-2</v>
      </c>
      <c r="Q837" s="2">
        <f t="shared" si="299"/>
        <v>13.48</v>
      </c>
      <c r="R837" s="2">
        <f t="shared" si="300"/>
        <v>13.110500000000002</v>
      </c>
      <c r="S837" s="16">
        <f t="shared" si="314"/>
        <v>1</v>
      </c>
      <c r="T837" s="16">
        <f t="shared" si="315"/>
        <v>1</v>
      </c>
      <c r="U837" s="16">
        <f>VLOOKUP(P837,Table!$D$6:$G$15,MATCH(VALUE(T837)&amp;"E",Table!$D$5:$G$5,0),1)*IF(Y837=1,0,1)</f>
        <v>0.9</v>
      </c>
      <c r="V837" s="16">
        <f t="shared" si="316"/>
        <v>9.9999999999999978E-2</v>
      </c>
      <c r="W837" s="16">
        <f t="shared" si="305"/>
        <v>111192.75786294046</v>
      </c>
      <c r="X837" s="16">
        <f t="shared" si="317"/>
        <v>-3.1864130296284099E-3</v>
      </c>
      <c r="Y837" s="16">
        <f t="shared" si="306"/>
        <v>0</v>
      </c>
      <c r="Z837" s="16">
        <f t="shared" si="318"/>
        <v>0</v>
      </c>
      <c r="AA837" s="16">
        <f t="shared" si="303"/>
        <v>0</v>
      </c>
      <c r="AB837" s="2">
        <f t="shared" si="307"/>
        <v>121299.11804905049</v>
      </c>
      <c r="AE837" s="16" t="str">
        <f t="shared" si="304"/>
        <v/>
      </c>
      <c r="AF837" s="16" t="str">
        <f t="shared" si="298"/>
        <v/>
      </c>
      <c r="AG837" s="16">
        <f t="shared" si="310"/>
        <v>65.255498062012137</v>
      </c>
      <c r="AH837" s="24">
        <f t="shared" si="308"/>
        <v>67.461889492439184</v>
      </c>
      <c r="AL837" s="2">
        <f t="shared" si="311"/>
        <v>67.461889492439184</v>
      </c>
      <c r="AM837" s="27">
        <f t="shared" si="312"/>
        <v>0</v>
      </c>
      <c r="AN837" s="35">
        <v>0</v>
      </c>
      <c r="AP837" s="2" t="str">
        <f t="shared" si="309"/>
        <v/>
      </c>
    </row>
    <row r="838" spans="1:42" x14ac:dyDescent="0.25">
      <c r="A838" s="49">
        <v>39219</v>
      </c>
      <c r="B838" s="47">
        <v>1512.75</v>
      </c>
      <c r="C838" s="27">
        <f t="shared" si="295"/>
        <v>-9.1801286538895077E-4</v>
      </c>
      <c r="D838" s="27">
        <f t="shared" si="296"/>
        <v>1.425303573033454E-2</v>
      </c>
      <c r="E838" s="5">
        <f t="shared" si="301"/>
        <v>0</v>
      </c>
      <c r="F838" s="44">
        <v>2348.44</v>
      </c>
      <c r="G838" s="45">
        <v>2348.44</v>
      </c>
      <c r="H838" s="48">
        <v>1512.75</v>
      </c>
      <c r="I838" s="42">
        <v>13.51</v>
      </c>
      <c r="J838" s="16">
        <f t="shared" ref="J838:J901" si="319">I838/100</f>
        <v>0.1351</v>
      </c>
      <c r="K838" s="16">
        <f t="shared" si="302"/>
        <v>4.4311441339910357E-2</v>
      </c>
      <c r="L838" s="51">
        <f>VLOOKUP(A838,LIBOR!$A$3:B2933,2,1)</f>
        <v>5.3025000000000002</v>
      </c>
      <c r="M838">
        <v>42974.57</v>
      </c>
      <c r="N838" s="2">
        <v>40134.33</v>
      </c>
      <c r="O838" s="16">
        <f t="shared" si="297"/>
        <v>8.4352192576004517E-7</v>
      </c>
      <c r="P838" s="16">
        <f t="shared" si="313"/>
        <v>9.0788558660089641E-2</v>
      </c>
      <c r="Q838" s="2">
        <f t="shared" si="299"/>
        <v>13.603999999999999</v>
      </c>
      <c r="R838" s="2">
        <f t="shared" si="300"/>
        <v>13.164499999999999</v>
      </c>
      <c r="S838" s="16">
        <f t="shared" si="314"/>
        <v>1</v>
      </c>
      <c r="T838" s="16">
        <f t="shared" si="315"/>
        <v>1</v>
      </c>
      <c r="U838" s="16">
        <f>VLOOKUP(P838,Table!$D$6:$G$15,MATCH(VALUE(T838)&amp;"E",Table!$D$5:$G$5,0),1)*IF(Y838=1,0,1)</f>
        <v>0.9</v>
      </c>
      <c r="V838" s="16">
        <f t="shared" si="316"/>
        <v>9.9999999999999978E-2</v>
      </c>
      <c r="W838" s="16">
        <f t="shared" si="305"/>
        <v>111180.85755012202</v>
      </c>
      <c r="X838" s="16">
        <f t="shared" si="317"/>
        <v>7.2534912819932629E-4</v>
      </c>
      <c r="Y838" s="16">
        <f t="shared" si="306"/>
        <v>0</v>
      </c>
      <c r="Z838" s="16">
        <f t="shared" si="318"/>
        <v>0</v>
      </c>
      <c r="AA838" s="16">
        <f t="shared" si="303"/>
        <v>0</v>
      </c>
      <c r="AB838" s="2">
        <f t="shared" si="307"/>
        <v>121296.78279977309</v>
      </c>
      <c r="AE838" s="16" t="str">
        <f t="shared" si="304"/>
        <v/>
      </c>
      <c r="AF838" s="16" t="str">
        <f t="shared" si="298"/>
        <v/>
      </c>
      <c r="AG838" s="16">
        <f t="shared" si="310"/>
        <v>65.2542417638861</v>
      </c>
      <c r="AH838" s="24">
        <f t="shared" si="308"/>
        <v>67.458834893295744</v>
      </c>
      <c r="AL838" s="2">
        <f t="shared" si="311"/>
        <v>67.461889492439184</v>
      </c>
      <c r="AM838" s="27">
        <f t="shared" si="312"/>
        <v>-4.5278885107191691E-5</v>
      </c>
      <c r="AN838" s="35">
        <v>0</v>
      </c>
      <c r="AP838" s="2" t="str">
        <f t="shared" si="309"/>
        <v/>
      </c>
    </row>
    <row r="839" spans="1:42" x14ac:dyDescent="0.25">
      <c r="A839" s="49">
        <v>39220</v>
      </c>
      <c r="B839" s="47">
        <v>1522.75</v>
      </c>
      <c r="C839" s="27">
        <f t="shared" ref="C839:C902" si="320">B839/B838-1</f>
        <v>6.6104776070070592E-3</v>
      </c>
      <c r="D839" s="27">
        <f t="shared" si="296"/>
        <v>1.1222018704529768E-2</v>
      </c>
      <c r="E839" s="5">
        <f t="shared" si="301"/>
        <v>0</v>
      </c>
      <c r="F839" s="44">
        <v>2363.9720000000002</v>
      </c>
      <c r="G839" s="45">
        <v>2363.9720000000002</v>
      </c>
      <c r="H839" s="48">
        <v>1522.75</v>
      </c>
      <c r="I839" s="42">
        <v>12.76</v>
      </c>
      <c r="J839" s="16">
        <f t="shared" si="319"/>
        <v>0.12759999999999999</v>
      </c>
      <c r="K839" s="16">
        <f t="shared" si="302"/>
        <v>3.7048245174412631E-2</v>
      </c>
      <c r="L839" s="51">
        <f>VLOOKUP(A839,LIBOR!$A$3:B2934,2,1)</f>
        <v>5.3</v>
      </c>
      <c r="M839">
        <v>42463.21</v>
      </c>
      <c r="N839" s="2">
        <v>39651.46</v>
      </c>
      <c r="O839" s="16">
        <f t="shared" si="297"/>
        <v>4.3411286770299322E-5</v>
      </c>
      <c r="P839" s="16">
        <f t="shared" si="313"/>
        <v>9.0551754825587361E-2</v>
      </c>
      <c r="Q839" s="2">
        <f t="shared" si="299"/>
        <v>13.586000000000002</v>
      </c>
      <c r="R839" s="2">
        <f t="shared" si="300"/>
        <v>13.212999999999999</v>
      </c>
      <c r="S839" s="16">
        <f t="shared" si="314"/>
        <v>1</v>
      </c>
      <c r="T839" s="16">
        <f t="shared" si="315"/>
        <v>1</v>
      </c>
      <c r="U839" s="16">
        <f>VLOOKUP(P839,Table!$D$6:$G$15,MATCH(VALUE(T839)&amp;"E",Table!$D$5:$G$5,0),1)*IF(Y839=1,0,1)</f>
        <v>0.9</v>
      </c>
      <c r="V839" s="16">
        <f t="shared" si="316"/>
        <v>9.9999999999999978E-2</v>
      </c>
      <c r="W839" s="16">
        <f t="shared" si="305"/>
        <v>111708.55472875881</v>
      </c>
      <c r="X839" s="16">
        <f t="shared" si="317"/>
        <v>1.3632963993580161E-2</v>
      </c>
      <c r="Y839" s="16">
        <f t="shared" si="306"/>
        <v>0</v>
      </c>
      <c r="Z839" s="16">
        <f t="shared" si="318"/>
        <v>0</v>
      </c>
      <c r="AA839" s="16">
        <f t="shared" si="303"/>
        <v>0</v>
      </c>
      <c r="AB839" s="2">
        <f t="shared" si="307"/>
        <v>121874.45434730352</v>
      </c>
      <c r="AE839" s="16" t="str">
        <f t="shared" si="304"/>
        <v/>
      </c>
      <c r="AF839" s="16" t="str">
        <f t="shared" si="298"/>
        <v/>
      </c>
      <c r="AG839" s="16">
        <f t="shared" si="310"/>
        <v>65.565012733672603</v>
      </c>
      <c r="AH839" s="24">
        <f t="shared" si="308"/>
        <v>67.778341018520322</v>
      </c>
      <c r="AL839" s="2">
        <f t="shared" si="311"/>
        <v>67.778341018520322</v>
      </c>
      <c r="AM839" s="27">
        <f t="shared" si="312"/>
        <v>0</v>
      </c>
      <c r="AN839" s="35">
        <v>0</v>
      </c>
      <c r="AP839" s="2" t="str">
        <f t="shared" si="309"/>
        <v/>
      </c>
    </row>
    <row r="840" spans="1:42" x14ac:dyDescent="0.25">
      <c r="A840" s="49">
        <v>39223</v>
      </c>
      <c r="B840" s="47">
        <v>1525.1</v>
      </c>
      <c r="C840" s="27">
        <f t="shared" si="320"/>
        <v>1.5432605483498563E-3</v>
      </c>
      <c r="D840" s="27">
        <f t="shared" si="296"/>
        <v>1.455828652452007E-2</v>
      </c>
      <c r="E840" s="5">
        <f t="shared" si="301"/>
        <v>0</v>
      </c>
      <c r="F840" s="44">
        <v>2367.625</v>
      </c>
      <c r="G840" s="45">
        <v>2367.625</v>
      </c>
      <c r="H840" s="48">
        <v>1525.1</v>
      </c>
      <c r="I840" s="42">
        <v>13.3</v>
      </c>
      <c r="J840" s="16">
        <f t="shared" si="319"/>
        <v>0.13300000000000001</v>
      </c>
      <c r="K840" s="16">
        <f t="shared" si="302"/>
        <v>3.9772446209731499E-2</v>
      </c>
      <c r="L840" s="51">
        <f>VLOOKUP(A840,LIBOR!$A$3:B2935,2,1)</f>
        <v>5.3</v>
      </c>
      <c r="M840">
        <v>41856.589999999997</v>
      </c>
      <c r="N840" s="2">
        <v>39069.279999999999</v>
      </c>
      <c r="O840" s="16">
        <f t="shared" si="297"/>
        <v>2.3779828010907309E-6</v>
      </c>
      <c r="P840" s="16">
        <f t="shared" si="313"/>
        <v>9.3227553790268508E-2</v>
      </c>
      <c r="Q840" s="2">
        <f t="shared" si="299"/>
        <v>13.547999999999998</v>
      </c>
      <c r="R840" s="2">
        <f t="shared" si="300"/>
        <v>13.247499999999999</v>
      </c>
      <c r="S840" s="16">
        <f t="shared" si="314"/>
        <v>1</v>
      </c>
      <c r="T840" s="16">
        <f t="shared" si="315"/>
        <v>1</v>
      </c>
      <c r="U840" s="16">
        <f>VLOOKUP(P840,Table!$D$6:$G$15,MATCH(VALUE(T840)&amp;"E",Table!$D$5:$G$5,0),1)*IF(Y840=1,0,1)</f>
        <v>0.9</v>
      </c>
      <c r="V840" s="16">
        <f t="shared" si="316"/>
        <v>9.9999999999999978E-2</v>
      </c>
      <c r="W840" s="16">
        <f t="shared" si="305"/>
        <v>111699.69522978939</v>
      </c>
      <c r="X840" s="16">
        <f t="shared" si="317"/>
        <v>9.5065127661202453E-3</v>
      </c>
      <c r="Y840" s="16">
        <f t="shared" si="306"/>
        <v>0</v>
      </c>
      <c r="Z840" s="16">
        <f t="shared" si="318"/>
        <v>0</v>
      </c>
      <c r="AA840" s="16">
        <f t="shared" si="303"/>
        <v>0</v>
      </c>
      <c r="AB840" s="2">
        <f t="shared" si="307"/>
        <v>121869.84440858946</v>
      </c>
      <c r="AE840" s="16" t="str">
        <f t="shared" si="304"/>
        <v/>
      </c>
      <c r="AF840" s="16" t="str">
        <f t="shared" si="298"/>
        <v/>
      </c>
      <c r="AG840" s="16">
        <f t="shared" si="310"/>
        <v>65.562532716903647</v>
      </c>
      <c r="AH840" s="24">
        <f t="shared" si="308"/>
        <v>67.770485338426425</v>
      </c>
      <c r="AL840" s="2">
        <f t="shared" si="311"/>
        <v>67.778341018520322</v>
      </c>
      <c r="AM840" s="27">
        <f t="shared" si="312"/>
        <v>-1.1590251363269299E-4</v>
      </c>
      <c r="AN840" s="35">
        <v>0</v>
      </c>
      <c r="AP840" s="2" t="str">
        <f t="shared" si="309"/>
        <v/>
      </c>
    </row>
    <row r="841" spans="1:42" x14ac:dyDescent="0.25">
      <c r="A841" s="49">
        <v>39224</v>
      </c>
      <c r="B841" s="47">
        <v>1524.12</v>
      </c>
      <c r="C841" s="27">
        <f t="shared" si="320"/>
        <v>-6.4258081437285064E-4</v>
      </c>
      <c r="D841" s="27">
        <f t="shared" si="296"/>
        <v>1.5219634127138226E-2</v>
      </c>
      <c r="E841" s="5">
        <f t="shared" si="301"/>
        <v>0</v>
      </c>
      <c r="F841" s="44">
        <v>2366.098</v>
      </c>
      <c r="G841" s="45">
        <v>2366.098</v>
      </c>
      <c r="H841" s="48">
        <v>1524.12</v>
      </c>
      <c r="I841" s="42">
        <v>13.06</v>
      </c>
      <c r="J841" s="16">
        <f t="shared" si="319"/>
        <v>0.13059999999999999</v>
      </c>
      <c r="K841" s="16">
        <f t="shared" si="302"/>
        <v>3.7315247870979187E-2</v>
      </c>
      <c r="L841" s="51">
        <f>VLOOKUP(A841,LIBOR!$A$3:B2936,2,1)</f>
        <v>5.2993800000000002</v>
      </c>
      <c r="M841">
        <v>41977.93</v>
      </c>
      <c r="N841" s="2">
        <v>39177.32</v>
      </c>
      <c r="O841" s="16">
        <f t="shared" si="297"/>
        <v>4.1317558748853242E-7</v>
      </c>
      <c r="P841" s="16">
        <f t="shared" si="313"/>
        <v>9.3284752129020806E-2</v>
      </c>
      <c r="Q841" s="2">
        <f t="shared" si="299"/>
        <v>13.416</v>
      </c>
      <c r="R841" s="2">
        <f t="shared" si="300"/>
        <v>13.260499999999999</v>
      </c>
      <c r="S841" s="16">
        <f t="shared" si="314"/>
        <v>1</v>
      </c>
      <c r="T841" s="16">
        <f t="shared" si="315"/>
        <v>1</v>
      </c>
      <c r="U841" s="16">
        <f>VLOOKUP(P841,Table!$D$6:$G$15,MATCH(VALUE(T841)&amp;"E",Table!$D$5:$G$5,0),1)*IF(Y841=1,0,1)</f>
        <v>0.9</v>
      </c>
      <c r="V841" s="16">
        <f t="shared" si="316"/>
        <v>9.9999999999999978E-2</v>
      </c>
      <c r="W841" s="16">
        <f t="shared" si="305"/>
        <v>111665.98556525324</v>
      </c>
      <c r="X841" s="16">
        <f t="shared" si="317"/>
        <v>1.0743724680194466E-2</v>
      </c>
      <c r="Y841" s="16">
        <f t="shared" si="306"/>
        <v>0</v>
      </c>
      <c r="Z841" s="16">
        <f t="shared" si="318"/>
        <v>0</v>
      </c>
      <c r="AA841" s="16">
        <f t="shared" si="303"/>
        <v>0</v>
      </c>
      <c r="AB841" s="2">
        <f t="shared" si="307"/>
        <v>121834.43384768118</v>
      </c>
      <c r="AE841" s="16" t="str">
        <f t="shared" si="304"/>
        <v/>
      </c>
      <c r="AF841" s="16" t="str">
        <f t="shared" si="298"/>
        <v/>
      </c>
      <c r="AG841" s="16">
        <f t="shared" si="310"/>
        <v>65.543482835701781</v>
      </c>
      <c r="AH841" s="24">
        <f t="shared" si="308"/>
        <v>67.749030536615564</v>
      </c>
      <c r="AL841" s="2">
        <f t="shared" si="311"/>
        <v>67.778341018520322</v>
      </c>
      <c r="AM841" s="27">
        <f t="shared" si="312"/>
        <v>-4.3244613934634302E-4</v>
      </c>
      <c r="AN841" s="35">
        <v>0</v>
      </c>
      <c r="AP841" s="2" t="str">
        <f t="shared" si="309"/>
        <v/>
      </c>
    </row>
    <row r="842" spans="1:42" x14ac:dyDescent="0.25">
      <c r="A842" s="49">
        <v>39225</v>
      </c>
      <c r="B842" s="47">
        <v>1522.28</v>
      </c>
      <c r="C842" s="27">
        <f t="shared" si="320"/>
        <v>-1.207254021992954E-3</v>
      </c>
      <c r="D842" s="27">
        <f t="shared" si="296"/>
        <v>5.3858904536021601E-3</v>
      </c>
      <c r="E842" s="5">
        <f t="shared" si="301"/>
        <v>0</v>
      </c>
      <c r="F842" s="44">
        <v>2363.2860000000001</v>
      </c>
      <c r="G842" s="45">
        <v>2363.2860000000001</v>
      </c>
      <c r="H842" s="48">
        <v>1522.28</v>
      </c>
      <c r="I842" s="42">
        <v>13.24</v>
      </c>
      <c r="J842" s="16">
        <f t="shared" si="319"/>
        <v>0.13239999999999999</v>
      </c>
      <c r="K842" s="16">
        <f t="shared" si="302"/>
        <v>4.4459971772144141E-2</v>
      </c>
      <c r="L842" s="51">
        <f>VLOOKUP(A842,LIBOR!$A$3:B2937,2,1)</f>
        <v>5.2993800000000002</v>
      </c>
      <c r="M842">
        <v>41834.03</v>
      </c>
      <c r="N842" s="2">
        <v>39037.79</v>
      </c>
      <c r="O842" s="16">
        <f t="shared" si="297"/>
        <v>1.4592237501292108E-6</v>
      </c>
      <c r="P842" s="16">
        <f t="shared" si="313"/>
        <v>8.7940028227855849E-2</v>
      </c>
      <c r="Q842" s="2">
        <f t="shared" si="299"/>
        <v>13.225999999999999</v>
      </c>
      <c r="R842" s="2">
        <f t="shared" si="300"/>
        <v>13.257499999999999</v>
      </c>
      <c r="S842" s="16">
        <f t="shared" si="314"/>
        <v>-1</v>
      </c>
      <c r="T842" s="16">
        <f t="shared" si="315"/>
        <v>0</v>
      </c>
      <c r="U842" s="16">
        <f>VLOOKUP(P842,Table!$D$6:$G$15,MATCH(VALUE(T842)&amp;"E",Table!$D$5:$G$5,0),1)*IF(Y842=1,0,1)</f>
        <v>0.97499999999999998</v>
      </c>
      <c r="V842" s="16">
        <f t="shared" si="316"/>
        <v>2.5000000000000022E-2</v>
      </c>
      <c r="W842" s="16">
        <f t="shared" si="305"/>
        <v>111504.88744249706</v>
      </c>
      <c r="X842" s="16">
        <f t="shared" si="317"/>
        <v>1.1062686149640566E-2</v>
      </c>
      <c r="Y842" s="16">
        <f t="shared" si="306"/>
        <v>0</v>
      </c>
      <c r="Z842" s="16">
        <f t="shared" si="318"/>
        <v>0</v>
      </c>
      <c r="AA842" s="16">
        <f t="shared" si="303"/>
        <v>0</v>
      </c>
      <c r="AB842" s="2">
        <f t="shared" si="307"/>
        <v>121662.35388201708</v>
      </c>
      <c r="AE842" s="16" t="str">
        <f t="shared" si="304"/>
        <v/>
      </c>
      <c r="AF842" s="16" t="str">
        <f t="shared" si="298"/>
        <v/>
      </c>
      <c r="AG842" s="16">
        <f t="shared" si="310"/>
        <v>65.450908676495089</v>
      </c>
      <c r="AH842" s="24">
        <f t="shared" si="308"/>
        <v>67.651580403140215</v>
      </c>
      <c r="AL842" s="2">
        <f t="shared" si="311"/>
        <v>67.778341018520322</v>
      </c>
      <c r="AM842" s="27">
        <f t="shared" si="312"/>
        <v>-1.8702230458174096E-3</v>
      </c>
      <c r="AN842" s="35">
        <v>0</v>
      </c>
      <c r="AP842" s="2" t="str">
        <f t="shared" si="309"/>
        <v/>
      </c>
    </row>
    <row r="843" spans="1:42" x14ac:dyDescent="0.25">
      <c r="A843" s="49">
        <v>39226</v>
      </c>
      <c r="B843" s="47">
        <v>1507.51</v>
      </c>
      <c r="C843" s="27">
        <f t="shared" si="320"/>
        <v>-9.7025514360038478E-3</v>
      </c>
      <c r="D843" s="27">
        <f t="shared" ref="D843:D906" si="321">SUM(C839:C843)</f>
        <v>-3.3986481170127369E-3</v>
      </c>
      <c r="E843" s="5">
        <f t="shared" si="301"/>
        <v>0</v>
      </c>
      <c r="F843" s="44">
        <v>2340.64</v>
      </c>
      <c r="G843" s="45">
        <v>2340.64</v>
      </c>
      <c r="H843" s="48">
        <v>1507.51</v>
      </c>
      <c r="I843" s="42">
        <v>14.08</v>
      </c>
      <c r="J843" s="16">
        <f t="shared" si="319"/>
        <v>0.14080000000000001</v>
      </c>
      <c r="K843" s="16">
        <f t="shared" si="302"/>
        <v>5.3111828794111235E-2</v>
      </c>
      <c r="L843" s="51">
        <f>VLOOKUP(A843,LIBOR!$A$3:B2938,2,1)</f>
        <v>5.3012499999999996</v>
      </c>
      <c r="M843">
        <v>43133.99</v>
      </c>
      <c r="N843" s="2">
        <v>40245.65</v>
      </c>
      <c r="O843" s="16">
        <f t="shared" si="297"/>
        <v>9.5061093773389637E-5</v>
      </c>
      <c r="P843" s="16">
        <f t="shared" si="313"/>
        <v>8.7688171205888774E-2</v>
      </c>
      <c r="Q843" s="2">
        <f t="shared" si="299"/>
        <v>13.174000000000001</v>
      </c>
      <c r="R843" s="2">
        <f t="shared" si="300"/>
        <v>13.258999999999997</v>
      </c>
      <c r="S843" s="16">
        <f t="shared" si="314"/>
        <v>-1</v>
      </c>
      <c r="T843" s="16">
        <f t="shared" si="315"/>
        <v>0</v>
      </c>
      <c r="U843" s="16">
        <f>VLOOKUP(P843,Table!$D$6:$G$15,MATCH(VALUE(T843)&amp;"E",Table!$D$5:$G$5,0),1)*IF(Y843=1,0,1)</f>
        <v>0.97499999999999998</v>
      </c>
      <c r="V843" s="16">
        <f t="shared" si="316"/>
        <v>2.5000000000000022E-2</v>
      </c>
      <c r="W843" s="16">
        <f t="shared" si="305"/>
        <v>110536.30381256338</v>
      </c>
      <c r="X843" s="16">
        <f t="shared" si="317"/>
        <v>2.8071034980654552E-3</v>
      </c>
      <c r="Y843" s="16">
        <f t="shared" si="306"/>
        <v>0</v>
      </c>
      <c r="Z843" s="16">
        <f t="shared" si="318"/>
        <v>0</v>
      </c>
      <c r="AA843" s="16">
        <f t="shared" si="303"/>
        <v>0</v>
      </c>
      <c r="AB843" s="2">
        <f t="shared" si="307"/>
        <v>120620.19363421507</v>
      </c>
      <c r="AE843" s="16" t="str">
        <f t="shared" si="304"/>
        <v/>
      </c>
      <c r="AF843" s="16" t="str">
        <f t="shared" si="298"/>
        <v/>
      </c>
      <c r="AG843" s="16">
        <f t="shared" si="310"/>
        <v>64.890255910633684</v>
      </c>
      <c r="AH843" s="24">
        <f t="shared" si="308"/>
        <v>67.070330962197289</v>
      </c>
      <c r="AL843" s="2">
        <f t="shared" si="311"/>
        <v>67.778341018520322</v>
      </c>
      <c r="AM843" s="27">
        <f t="shared" si="312"/>
        <v>-1.0445963204227304E-2</v>
      </c>
      <c r="AN843" s="35">
        <v>0</v>
      </c>
      <c r="AP843" s="2" t="str">
        <f t="shared" si="309"/>
        <v/>
      </c>
    </row>
    <row r="844" spans="1:42" x14ac:dyDescent="0.25">
      <c r="A844" s="49">
        <v>39227</v>
      </c>
      <c r="B844" s="47">
        <v>1515.73</v>
      </c>
      <c r="C844" s="27">
        <f t="shared" si="320"/>
        <v>5.4527001479260928E-3</v>
      </c>
      <c r="D844" s="27">
        <f t="shared" si="321"/>
        <v>-4.5564255760937034E-3</v>
      </c>
      <c r="E844" s="5">
        <f t="shared" si="301"/>
        <v>0</v>
      </c>
      <c r="F844" s="44">
        <v>2353.4229999999998</v>
      </c>
      <c r="G844" s="45">
        <v>2353.4229999999998</v>
      </c>
      <c r="H844" s="48">
        <v>1515.73</v>
      </c>
      <c r="I844" s="42">
        <v>13.34</v>
      </c>
      <c r="J844" s="16">
        <f t="shared" si="319"/>
        <v>0.13339999999999999</v>
      </c>
      <c r="K844" s="16">
        <f t="shared" si="302"/>
        <v>3.9716040699154465E-2</v>
      </c>
      <c r="L844" s="51">
        <f>VLOOKUP(A844,LIBOR!$A$3:B2939,2,1)</f>
        <v>5.3012499999999996</v>
      </c>
      <c r="M844">
        <v>42567.33</v>
      </c>
      <c r="N844" s="2">
        <v>39711.57</v>
      </c>
      <c r="O844" s="16">
        <f t="shared" si="297"/>
        <v>2.9570625881181473E-5</v>
      </c>
      <c r="P844" s="16">
        <f t="shared" si="313"/>
        <v>9.3683959300845526E-2</v>
      </c>
      <c r="Q844" s="2">
        <f t="shared" si="299"/>
        <v>13.288000000000002</v>
      </c>
      <c r="R844" s="2">
        <f t="shared" si="300"/>
        <v>13.323499999999999</v>
      </c>
      <c r="S844" s="16">
        <f t="shared" si="314"/>
        <v>-1</v>
      </c>
      <c r="T844" s="16">
        <f t="shared" si="315"/>
        <v>0</v>
      </c>
      <c r="U844" s="16">
        <f>VLOOKUP(P844,Table!$D$6:$G$15,MATCH(VALUE(T844)&amp;"E",Table!$D$5:$G$5,0),1)*IF(Y844=1,0,1)</f>
        <v>0.97499999999999998</v>
      </c>
      <c r="V844" s="16">
        <f t="shared" si="316"/>
        <v>2.5000000000000022E-2</v>
      </c>
      <c r="W844" s="16">
        <f t="shared" si="305"/>
        <v>111087.28529223462</v>
      </c>
      <c r="X844" s="16">
        <f t="shared" si="317"/>
        <v>-5.7973445407908386E-3</v>
      </c>
      <c r="Y844" s="16">
        <f t="shared" si="306"/>
        <v>0</v>
      </c>
      <c r="Z844" s="16">
        <f t="shared" si="318"/>
        <v>0</v>
      </c>
      <c r="AA844" s="16">
        <f t="shared" si="303"/>
        <v>0</v>
      </c>
      <c r="AB844" s="2">
        <f t="shared" si="307"/>
        <v>121222.85597443765</v>
      </c>
      <c r="AE844" s="16" t="str">
        <f t="shared" si="304"/>
        <v/>
      </c>
      <c r="AF844" s="16" t="str">
        <f t="shared" si="298"/>
        <v/>
      </c>
      <c r="AG844" s="16">
        <f t="shared" si="310"/>
        <v>65.2144712207445</v>
      </c>
      <c r="AH844" s="24">
        <f t="shared" si="308"/>
        <v>67.40368433172543</v>
      </c>
      <c r="AL844" s="2">
        <f t="shared" si="311"/>
        <v>67.778341018520322</v>
      </c>
      <c r="AM844" s="27">
        <f t="shared" si="312"/>
        <v>-5.5276756728601661E-3</v>
      </c>
      <c r="AN844" s="35">
        <v>0</v>
      </c>
      <c r="AP844" s="2" t="str">
        <f t="shared" si="309"/>
        <v/>
      </c>
    </row>
    <row r="845" spans="1:42" x14ac:dyDescent="0.25">
      <c r="A845" s="49">
        <v>39231</v>
      </c>
      <c r="B845" s="47">
        <v>1518.11</v>
      </c>
      <c r="C845" s="27">
        <f t="shared" si="320"/>
        <v>1.5702004974500472E-3</v>
      </c>
      <c r="D845" s="27">
        <f t="shared" si="321"/>
        <v>-4.5294856269935124E-3</v>
      </c>
      <c r="E845" s="5">
        <f t="shared" si="301"/>
        <v>0</v>
      </c>
      <c r="F845" s="44">
        <v>2357.3919999999998</v>
      </c>
      <c r="G845" s="45">
        <v>2357.3919999999998</v>
      </c>
      <c r="H845" s="48">
        <v>1518.11</v>
      </c>
      <c r="I845" s="42">
        <v>13.53</v>
      </c>
      <c r="J845" s="16">
        <f t="shared" si="319"/>
        <v>0.1353</v>
      </c>
      <c r="K845" s="16">
        <f t="shared" si="302"/>
        <v>4.6138950624057373E-2</v>
      </c>
      <c r="L845" s="51">
        <f>VLOOKUP(A845,LIBOR!$A$3:B2940,2,1)</f>
        <v>5.3118800000000004</v>
      </c>
      <c r="M845">
        <v>42119.98</v>
      </c>
      <c r="N845" s="2">
        <v>39273.03</v>
      </c>
      <c r="O845" s="16">
        <f t="shared" si="297"/>
        <v>2.461663790708301E-6</v>
      </c>
      <c r="P845" s="16">
        <f t="shared" si="313"/>
        <v>8.916104937594263E-2</v>
      </c>
      <c r="Q845" s="2">
        <f t="shared" si="299"/>
        <v>13.404</v>
      </c>
      <c r="R845" s="2">
        <f t="shared" si="300"/>
        <v>13.368</v>
      </c>
      <c r="S845" s="16">
        <f t="shared" si="314"/>
        <v>1</v>
      </c>
      <c r="T845" s="16">
        <f t="shared" si="315"/>
        <v>0</v>
      </c>
      <c r="U845" s="16">
        <f>VLOOKUP(P845,Table!$D$6:$G$15,MATCH(VALUE(T845)&amp;"E",Table!$D$5:$G$5,0),1)*IF(Y845=1,0,1)</f>
        <v>0.97499999999999998</v>
      </c>
      <c r="V845" s="16">
        <f t="shared" si="316"/>
        <v>2.5000000000000022E-2</v>
      </c>
      <c r="W845" s="16">
        <f t="shared" si="305"/>
        <v>111226.68508887349</v>
      </c>
      <c r="X845" s="16">
        <f t="shared" si="317"/>
        <v>-5.5615206734408451E-3</v>
      </c>
      <c r="Y845" s="16">
        <f t="shared" si="306"/>
        <v>0</v>
      </c>
      <c r="Z845" s="16">
        <f t="shared" si="318"/>
        <v>0</v>
      </c>
      <c r="AA845" s="16">
        <f t="shared" si="303"/>
        <v>0</v>
      </c>
      <c r="AB845" s="2">
        <f t="shared" si="307"/>
        <v>121390.33587556311</v>
      </c>
      <c r="AE845" s="16" t="str">
        <f t="shared" si="304"/>
        <v/>
      </c>
      <c r="AF845" s="16" t="str">
        <f t="shared" si="298"/>
        <v/>
      </c>
      <c r="AG845" s="16">
        <f t="shared" si="310"/>
        <v>65.304570675209604</v>
      </c>
      <c r="AH845" s="24">
        <f t="shared" si="308"/>
        <v>67.48978158354754</v>
      </c>
      <c r="AL845" s="2">
        <f t="shared" si="311"/>
        <v>67.778341018520322</v>
      </c>
      <c r="AM845" s="27">
        <f t="shared" si="312"/>
        <v>-4.2573989070333607E-3</v>
      </c>
      <c r="AN845" s="35">
        <v>0</v>
      </c>
      <c r="AP845" s="2" t="str">
        <f t="shared" si="309"/>
        <v/>
      </c>
    </row>
    <row r="846" spans="1:42" x14ac:dyDescent="0.25">
      <c r="A846" s="49">
        <v>39232</v>
      </c>
      <c r="B846" s="47">
        <v>1530.23</v>
      </c>
      <c r="C846" s="27">
        <f t="shared" si="320"/>
        <v>7.9836112007694027E-3</v>
      </c>
      <c r="D846" s="27">
        <f t="shared" si="321"/>
        <v>4.0967063881487409E-3</v>
      </c>
      <c r="E846" s="5">
        <f t="shared" si="301"/>
        <v>0</v>
      </c>
      <c r="F846" s="44">
        <v>2377.087</v>
      </c>
      <c r="G846" s="45">
        <v>2377.087</v>
      </c>
      <c r="H846" s="48">
        <v>1530.23</v>
      </c>
      <c r="I846" s="42">
        <v>12.83</v>
      </c>
      <c r="J846" s="16">
        <f t="shared" si="319"/>
        <v>0.1283</v>
      </c>
      <c r="K846" s="16">
        <f t="shared" si="302"/>
        <v>3.9020255502143331E-2</v>
      </c>
      <c r="L846" s="51">
        <f>VLOOKUP(A846,LIBOR!$A$3:B2941,2,1)</f>
        <v>5.3425000000000002</v>
      </c>
      <c r="M846">
        <v>41518.76</v>
      </c>
      <c r="N846" s="2">
        <v>38707.199999999997</v>
      </c>
      <c r="O846" s="16">
        <f t="shared" si="297"/>
        <v>6.3232885174058448E-5</v>
      </c>
      <c r="P846" s="16">
        <f t="shared" si="313"/>
        <v>8.9279744497856667E-2</v>
      </c>
      <c r="Q846" s="2">
        <f t="shared" si="299"/>
        <v>13.45</v>
      </c>
      <c r="R846" s="2">
        <f t="shared" si="300"/>
        <v>13.333500000000001</v>
      </c>
      <c r="S846" s="16">
        <f t="shared" si="314"/>
        <v>1</v>
      </c>
      <c r="T846" s="16">
        <f t="shared" si="315"/>
        <v>0</v>
      </c>
      <c r="U846" s="16">
        <f>VLOOKUP(P846,Table!$D$6:$G$15,MATCH(VALUE(T846)&amp;"E",Table!$D$5:$G$5,0),1)*IF(Y846=1,0,1)</f>
        <v>0.97499999999999998</v>
      </c>
      <c r="V846" s="16">
        <f t="shared" si="316"/>
        <v>2.5000000000000022E-2</v>
      </c>
      <c r="W846" s="16">
        <f t="shared" si="305"/>
        <v>112052.41320042677</v>
      </c>
      <c r="X846" s="16">
        <f t="shared" si="317"/>
        <v>-4.2346591899182773E-3</v>
      </c>
      <c r="Y846" s="16">
        <f t="shared" si="306"/>
        <v>0</v>
      </c>
      <c r="Z846" s="16">
        <f t="shared" si="318"/>
        <v>0</v>
      </c>
      <c r="AA846" s="16">
        <f t="shared" si="303"/>
        <v>0</v>
      </c>
      <c r="AB846" s="2">
        <f t="shared" si="307"/>
        <v>122335.82791063064</v>
      </c>
      <c r="AE846" s="16" t="str">
        <f t="shared" si="304"/>
        <v/>
      </c>
      <c r="AF846" s="16" t="str">
        <f t="shared" si="298"/>
        <v/>
      </c>
      <c r="AG846" s="16">
        <f t="shared" si="310"/>
        <v>65.813218674093221</v>
      </c>
      <c r="AH846" s="24">
        <f t="shared" si="308"/>
        <v>68.013679613796825</v>
      </c>
      <c r="AL846" s="2">
        <f t="shared" si="311"/>
        <v>68.013679613796825</v>
      </c>
      <c r="AM846" s="27">
        <f t="shared" si="312"/>
        <v>0</v>
      </c>
      <c r="AN846" s="35">
        <v>0</v>
      </c>
      <c r="AP846" s="2" t="str">
        <f t="shared" si="309"/>
        <v/>
      </c>
    </row>
    <row r="847" spans="1:42" x14ac:dyDescent="0.25">
      <c r="A847" s="49">
        <v>39233</v>
      </c>
      <c r="B847" s="47">
        <v>1530.62</v>
      </c>
      <c r="C847" s="27">
        <f t="shared" si="320"/>
        <v>2.5486364794824468E-4</v>
      </c>
      <c r="D847" s="27">
        <f t="shared" si="321"/>
        <v>5.5588240580899395E-3</v>
      </c>
      <c r="E847" s="5">
        <f t="shared" si="301"/>
        <v>0</v>
      </c>
      <c r="F847" s="44">
        <v>2377.7489999999998</v>
      </c>
      <c r="G847" s="45">
        <v>2377.7489999999998</v>
      </c>
      <c r="H847" s="48">
        <v>1530.62</v>
      </c>
      <c r="I847" s="42">
        <v>13.05</v>
      </c>
      <c r="J847" s="16">
        <f t="shared" si="319"/>
        <v>0.1305</v>
      </c>
      <c r="K847" s="16">
        <f t="shared" si="302"/>
        <v>3.7252959844932487E-2</v>
      </c>
      <c r="L847" s="51">
        <f>VLOOKUP(A847,LIBOR!$A$3:B2942,2,1)</f>
        <v>5.3637499999999996</v>
      </c>
      <c r="M847">
        <v>41442.080000000002</v>
      </c>
      <c r="N847" s="2">
        <v>38630.54</v>
      </c>
      <c r="O847" s="16">
        <f t="shared" si="297"/>
        <v>6.4938928121860208E-8</v>
      </c>
      <c r="P847" s="16">
        <f t="shared" si="313"/>
        <v>9.3247040155067518E-2</v>
      </c>
      <c r="Q847" s="2">
        <f t="shared" si="299"/>
        <v>13.404</v>
      </c>
      <c r="R847" s="2">
        <f t="shared" si="300"/>
        <v>13.2995</v>
      </c>
      <c r="S847" s="16">
        <f t="shared" si="314"/>
        <v>1</v>
      </c>
      <c r="T847" s="16">
        <f t="shared" si="315"/>
        <v>0</v>
      </c>
      <c r="U847" s="16">
        <f>VLOOKUP(P847,Table!$D$6:$G$15,MATCH(VALUE(T847)&amp;"E",Table!$D$5:$G$5,0),1)*IF(Y847=1,0,1)</f>
        <v>0.97499999999999998</v>
      </c>
      <c r="V847" s="16">
        <f t="shared" si="316"/>
        <v>2.5000000000000022E-2</v>
      </c>
      <c r="W847" s="16">
        <f t="shared" si="305"/>
        <v>112074.70931168417</v>
      </c>
      <c r="X847" s="16">
        <f t="shared" si="317"/>
        <v>3.4605670940657252E-3</v>
      </c>
      <c r="Y847" s="16">
        <f t="shared" si="306"/>
        <v>0</v>
      </c>
      <c r="Z847" s="16">
        <f t="shared" si="318"/>
        <v>0</v>
      </c>
      <c r="AA847" s="16">
        <f t="shared" si="303"/>
        <v>0</v>
      </c>
      <c r="AB847" s="2">
        <f t="shared" si="307"/>
        <v>122363.39725818332</v>
      </c>
      <c r="AE847" s="16" t="str">
        <f t="shared" si="304"/>
        <v/>
      </c>
      <c r="AF847" s="16" t="str">
        <f t="shared" si="298"/>
        <v/>
      </c>
      <c r="AG847" s="16">
        <f t="shared" si="310"/>
        <v>65.828050204072426</v>
      </c>
      <c r="AH847" s="24">
        <f t="shared" si="308"/>
        <v>68.027236417082108</v>
      </c>
      <c r="AL847" s="2">
        <f t="shared" si="311"/>
        <v>68.027236417082108</v>
      </c>
      <c r="AM847" s="27">
        <f t="shared" si="312"/>
        <v>0</v>
      </c>
      <c r="AN847" s="35">
        <v>0</v>
      </c>
      <c r="AP847" s="2" t="str">
        <f t="shared" si="309"/>
        <v/>
      </c>
    </row>
    <row r="848" spans="1:42" x14ac:dyDescent="0.25">
      <c r="A848" s="49">
        <v>39234</v>
      </c>
      <c r="B848" s="47">
        <v>1536.34</v>
      </c>
      <c r="C848" s="27">
        <f t="shared" si="320"/>
        <v>3.7370477322915541E-3</v>
      </c>
      <c r="D848" s="27">
        <f t="shared" si="321"/>
        <v>1.8998423226385341E-2</v>
      </c>
      <c r="E848" s="5">
        <f t="shared" si="301"/>
        <v>0</v>
      </c>
      <c r="F848" s="44">
        <v>2386.6289999999999</v>
      </c>
      <c r="G848" s="45">
        <v>2386.6289999999999</v>
      </c>
      <c r="H848" s="48">
        <v>1536.34</v>
      </c>
      <c r="I848" s="42">
        <v>12.78</v>
      </c>
      <c r="J848" s="16">
        <f t="shared" si="319"/>
        <v>0.1278</v>
      </c>
      <c r="K848" s="16">
        <f t="shared" si="302"/>
        <v>3.8425639534288056E-2</v>
      </c>
      <c r="L848" s="51">
        <f>VLOOKUP(A848,LIBOR!$A$3:B2943,2,1)</f>
        <v>5.3274999999999997</v>
      </c>
      <c r="M848">
        <v>41230</v>
      </c>
      <c r="N848" s="2">
        <v>38427.69</v>
      </c>
      <c r="O848" s="16">
        <f t="shared" si="297"/>
        <v>1.3913514094679366E-5</v>
      </c>
      <c r="P848" s="16">
        <f t="shared" si="313"/>
        <v>8.9374360465711941E-2</v>
      </c>
      <c r="Q848" s="2">
        <f t="shared" si="299"/>
        <v>13.366</v>
      </c>
      <c r="R848" s="2">
        <f t="shared" si="300"/>
        <v>13.298000000000002</v>
      </c>
      <c r="S848" s="16">
        <f t="shared" si="314"/>
        <v>1</v>
      </c>
      <c r="T848" s="16">
        <f t="shared" si="315"/>
        <v>0</v>
      </c>
      <c r="U848" s="16">
        <f>VLOOKUP(P848,Table!$D$6:$G$15,MATCH(VALUE(T848)&amp;"E",Table!$D$5:$G$5,0),1)*IF(Y848=1,0,1)</f>
        <v>0.97499999999999998</v>
      </c>
      <c r="V848" s="16">
        <f t="shared" si="316"/>
        <v>2.5000000000000022E-2</v>
      </c>
      <c r="W848" s="16">
        <f t="shared" si="305"/>
        <v>112468.3544540135</v>
      </c>
      <c r="X848" s="16">
        <f t="shared" si="317"/>
        <v>5.1102860354974577E-3</v>
      </c>
      <c r="Y848" s="16">
        <f t="shared" si="306"/>
        <v>0</v>
      </c>
      <c r="Z848" s="16">
        <f t="shared" si="318"/>
        <v>0</v>
      </c>
      <c r="AA848" s="16">
        <f t="shared" si="303"/>
        <v>0</v>
      </c>
      <c r="AB848" s="2">
        <f t="shared" si="307"/>
        <v>122793.29920387721</v>
      </c>
      <c r="AD848" s="2">
        <v>122793.59</v>
      </c>
      <c r="AE848" s="16" t="str">
        <f t="shared" si="304"/>
        <v/>
      </c>
      <c r="AF848" s="16">
        <f t="shared" si="298"/>
        <v>-2.3681702179256803E-6</v>
      </c>
      <c r="AG848" s="16">
        <f t="shared" si="310"/>
        <v>66.059325303473713</v>
      </c>
      <c r="AH848" s="24">
        <f t="shared" si="308"/>
        <v>68.264461172036619</v>
      </c>
      <c r="AL848" s="2">
        <f t="shared" si="311"/>
        <v>68.264461172036619</v>
      </c>
      <c r="AM848" s="27">
        <f t="shared" si="312"/>
        <v>0</v>
      </c>
      <c r="AN848" s="35">
        <v>0</v>
      </c>
      <c r="AP848" s="2" t="str">
        <f t="shared" si="309"/>
        <v/>
      </c>
    </row>
    <row r="849" spans="1:42" x14ac:dyDescent="0.25">
      <c r="A849" s="49">
        <v>39237</v>
      </c>
      <c r="B849" s="47">
        <v>1539.18</v>
      </c>
      <c r="C849" s="27">
        <f t="shared" si="320"/>
        <v>1.8485491492770123E-3</v>
      </c>
      <c r="D849" s="27">
        <f t="shared" si="321"/>
        <v>1.5394272227736261E-2</v>
      </c>
      <c r="E849" s="5">
        <f t="shared" si="301"/>
        <v>0</v>
      </c>
      <c r="F849" s="44">
        <v>2391.1329999999998</v>
      </c>
      <c r="G849" s="45">
        <v>2391.1329999999998</v>
      </c>
      <c r="H849" s="48">
        <v>1539.18</v>
      </c>
      <c r="I849" s="42">
        <v>13.29</v>
      </c>
      <c r="J849" s="16">
        <f t="shared" si="319"/>
        <v>0.13289999999999999</v>
      </c>
      <c r="K849" s="16">
        <f t="shared" si="302"/>
        <v>4.3084343045021969E-2</v>
      </c>
      <c r="L849" s="51">
        <f>VLOOKUP(A849,LIBOR!$A$3:B2944,2,1)</f>
        <v>5.3081300000000002</v>
      </c>
      <c r="M849">
        <v>41559.1</v>
      </c>
      <c r="N849" s="2">
        <v>38719.019999999997</v>
      </c>
      <c r="O849" s="16">
        <f t="shared" si="297"/>
        <v>3.4108279030031841E-6</v>
      </c>
      <c r="P849" s="16">
        <f t="shared" si="313"/>
        <v>8.9815656954978021E-2</v>
      </c>
      <c r="Q849" s="2">
        <f t="shared" si="299"/>
        <v>13.106</v>
      </c>
      <c r="R849" s="2">
        <f t="shared" si="300"/>
        <v>13.282500000000002</v>
      </c>
      <c r="S849" s="16">
        <f t="shared" si="314"/>
        <v>-1</v>
      </c>
      <c r="T849" s="16">
        <f t="shared" si="315"/>
        <v>0</v>
      </c>
      <c r="U849" s="16">
        <f>VLOOKUP(P849,Table!$D$6:$G$15,MATCH(VALUE(T849)&amp;"E",Table!$D$5:$G$5,0),1)*IF(Y849=1,0,1)</f>
        <v>0.97499999999999998</v>
      </c>
      <c r="V849" s="16">
        <f t="shared" si="316"/>
        <v>2.5000000000000022E-2</v>
      </c>
      <c r="W849" s="16">
        <f t="shared" si="305"/>
        <v>112692.37642624289</v>
      </c>
      <c r="X849" s="16">
        <f t="shared" si="317"/>
        <v>1.7478878656249641E-2</v>
      </c>
      <c r="Y849" s="16">
        <f t="shared" si="306"/>
        <v>0</v>
      </c>
      <c r="Z849" s="16">
        <f t="shared" si="318"/>
        <v>0</v>
      </c>
      <c r="AA849" s="16">
        <f t="shared" si="303"/>
        <v>0</v>
      </c>
      <c r="AB849" s="2">
        <f t="shared" si="307"/>
        <v>123043.74257243428</v>
      </c>
      <c r="AE849" s="16" t="str">
        <f t="shared" si="304"/>
        <v/>
      </c>
      <c r="AF849" s="16" t="str">
        <f t="shared" si="298"/>
        <v/>
      </c>
      <c r="AG849" s="16">
        <f t="shared" si="310"/>
        <v>66.194056759187276</v>
      </c>
      <c r="AH849" s="24">
        <f t="shared" si="308"/>
        <v>68.398349146875191</v>
      </c>
      <c r="AL849" s="2">
        <f t="shared" si="311"/>
        <v>68.398349146875191</v>
      </c>
      <c r="AM849" s="27">
        <f t="shared" si="312"/>
        <v>0</v>
      </c>
      <c r="AN849" s="35">
        <v>0</v>
      </c>
      <c r="AP849" s="2" t="str">
        <f t="shared" si="309"/>
        <v/>
      </c>
    </row>
    <row r="850" spans="1:42" x14ac:dyDescent="0.25">
      <c r="A850" s="49">
        <v>39238</v>
      </c>
      <c r="B850" s="47">
        <v>1530.95</v>
      </c>
      <c r="C850" s="27">
        <f t="shared" si="320"/>
        <v>-5.3470029496225369E-3</v>
      </c>
      <c r="D850" s="27">
        <f t="shared" si="321"/>
        <v>8.4770687806636769E-3</v>
      </c>
      <c r="E850" s="5">
        <f t="shared" si="301"/>
        <v>0</v>
      </c>
      <c r="F850" s="44">
        <v>2378.4380000000001</v>
      </c>
      <c r="G850" s="45">
        <v>2378.4380000000001</v>
      </c>
      <c r="H850" s="48">
        <v>1530.95</v>
      </c>
      <c r="I850" s="42">
        <v>13.63</v>
      </c>
      <c r="J850" s="16">
        <f t="shared" si="319"/>
        <v>0.1363</v>
      </c>
      <c r="K850" s="16">
        <f t="shared" si="302"/>
        <v>4.8955001749120944E-2</v>
      </c>
      <c r="L850" s="51">
        <f>VLOOKUP(A850,LIBOR!$A$3:B2945,2,1)</f>
        <v>5.3031300000000003</v>
      </c>
      <c r="M850">
        <v>41835.699999999997</v>
      </c>
      <c r="N850" s="2">
        <v>38971.620000000003</v>
      </c>
      <c r="O850" s="16">
        <f t="shared" si="297"/>
        <v>2.8744066668838871E-5</v>
      </c>
      <c r="P850" s="16">
        <f t="shared" si="313"/>
        <v>8.7344998250879061E-2</v>
      </c>
      <c r="Q850" s="2">
        <f t="shared" si="299"/>
        <v>13.095999999999998</v>
      </c>
      <c r="R850" s="2">
        <f t="shared" si="300"/>
        <v>13.301500000000004</v>
      </c>
      <c r="S850" s="16">
        <f t="shared" si="314"/>
        <v>-1</v>
      </c>
      <c r="T850" s="16">
        <f t="shared" si="315"/>
        <v>0</v>
      </c>
      <c r="U850" s="16">
        <f>VLOOKUP(P850,Table!$D$6:$G$15,MATCH(VALUE(T850)&amp;"E",Table!$D$5:$G$5,0),1)*IF(Y850=1,0,1)</f>
        <v>0.97499999999999998</v>
      </c>
      <c r="V850" s="16">
        <f t="shared" si="316"/>
        <v>2.5000000000000022E-2</v>
      </c>
      <c r="W850" s="16">
        <f t="shared" si="305"/>
        <v>112123.25403538694</v>
      </c>
      <c r="X850" s="16">
        <f t="shared" si="317"/>
        <v>1.4448918521915433E-2</v>
      </c>
      <c r="Y850" s="16">
        <f t="shared" si="306"/>
        <v>0</v>
      </c>
      <c r="Z850" s="16">
        <f t="shared" si="318"/>
        <v>0</v>
      </c>
      <c r="AA850" s="16">
        <f t="shared" si="303"/>
        <v>0</v>
      </c>
      <c r="AB850" s="2">
        <f t="shared" si="307"/>
        <v>122427.28369018431</v>
      </c>
      <c r="AE850" s="16" t="str">
        <f t="shared" si="304"/>
        <v/>
      </c>
      <c r="AF850" s="16" t="str">
        <f t="shared" si="298"/>
        <v/>
      </c>
      <c r="AG850" s="16">
        <f t="shared" si="310"/>
        <v>65.862419299303141</v>
      </c>
      <c r="AH850" s="24">
        <f t="shared" si="308"/>
        <v>68.05389669587646</v>
      </c>
      <c r="AL850" s="2">
        <f t="shared" si="311"/>
        <v>68.398349146875191</v>
      </c>
      <c r="AM850" s="27">
        <f t="shared" si="312"/>
        <v>-5.035976091456118E-3</v>
      </c>
      <c r="AN850" s="35">
        <v>0</v>
      </c>
      <c r="AP850" s="2" t="str">
        <f t="shared" si="309"/>
        <v/>
      </c>
    </row>
    <row r="851" spans="1:42" x14ac:dyDescent="0.25">
      <c r="A851" s="49">
        <v>39239</v>
      </c>
      <c r="B851" s="47">
        <v>1517.38</v>
      </c>
      <c r="C851" s="27">
        <f t="shared" si="320"/>
        <v>-8.86377739312183E-3</v>
      </c>
      <c r="D851" s="27">
        <f t="shared" si="321"/>
        <v>-8.3703198132275558E-3</v>
      </c>
      <c r="E851" s="5">
        <f t="shared" si="301"/>
        <v>0</v>
      </c>
      <c r="F851" s="44">
        <v>2357.953</v>
      </c>
      <c r="G851" s="45">
        <v>2357.953</v>
      </c>
      <c r="H851" s="48">
        <v>1517.38</v>
      </c>
      <c r="I851" s="42">
        <v>14.87</v>
      </c>
      <c r="J851" s="16">
        <f t="shared" si="319"/>
        <v>0.1487</v>
      </c>
      <c r="K851" s="16">
        <f t="shared" si="302"/>
        <v>6.0694046042510316E-2</v>
      </c>
      <c r="L851" s="51">
        <f>VLOOKUP(A851,LIBOR!$A$3:B2946,2,1)</f>
        <v>5.3031300000000003</v>
      </c>
      <c r="M851">
        <v>43247.43</v>
      </c>
      <c r="N851" s="2">
        <v>40281.57</v>
      </c>
      <c r="O851" s="16">
        <f t="shared" si="297"/>
        <v>7.9268650359215538E-5</v>
      </c>
      <c r="P851" s="16">
        <f t="shared" si="313"/>
        <v>8.8005953957489683E-2</v>
      </c>
      <c r="Q851" s="2">
        <f t="shared" si="299"/>
        <v>13.116</v>
      </c>
      <c r="R851" s="2">
        <f t="shared" si="300"/>
        <v>13.325500000000002</v>
      </c>
      <c r="S851" s="16">
        <f t="shared" si="314"/>
        <v>-1</v>
      </c>
      <c r="T851" s="16">
        <f t="shared" si="315"/>
        <v>0</v>
      </c>
      <c r="U851" s="16">
        <f>VLOOKUP(P851,Table!$D$6:$G$15,MATCH(VALUE(T851)&amp;"E",Table!$D$5:$G$5,0),1)*IF(Y851=1,0,1)</f>
        <v>0.97499999999999998</v>
      </c>
      <c r="V851" s="16">
        <f t="shared" si="316"/>
        <v>2.5000000000000022E-2</v>
      </c>
      <c r="W851" s="16">
        <f t="shared" si="305"/>
        <v>111248.48411326682</v>
      </c>
      <c r="X851" s="16">
        <f t="shared" si="317"/>
        <v>8.0607360166946584E-3</v>
      </c>
      <c r="Y851" s="16">
        <f t="shared" si="306"/>
        <v>0</v>
      </c>
      <c r="Z851" s="16">
        <f t="shared" si="318"/>
        <v>0</v>
      </c>
      <c r="AA851" s="16">
        <f t="shared" si="303"/>
        <v>0</v>
      </c>
      <c r="AB851" s="2">
        <f t="shared" si="307"/>
        <v>121502.48513513598</v>
      </c>
      <c r="AE851" s="16" t="str">
        <f t="shared" si="304"/>
        <v/>
      </c>
      <c r="AF851" s="16" t="str">
        <f t="shared" si="298"/>
        <v/>
      </c>
      <c r="AG851" s="16">
        <f t="shared" si="310"/>
        <v>65.364903807951379</v>
      </c>
      <c r="AH851" s="24">
        <f t="shared" si="308"/>
        <v>67.538069205276926</v>
      </c>
      <c r="AL851" s="2">
        <f t="shared" si="311"/>
        <v>68.398349146875191</v>
      </c>
      <c r="AM851" s="27">
        <f t="shared" si="312"/>
        <v>-1.257749569000477E-2</v>
      </c>
      <c r="AN851" s="35">
        <v>0</v>
      </c>
      <c r="AP851" s="2" t="str">
        <f t="shared" si="309"/>
        <v/>
      </c>
    </row>
    <row r="852" spans="1:42" x14ac:dyDescent="0.25">
      <c r="A852" s="49">
        <v>39240</v>
      </c>
      <c r="B852" s="47">
        <v>1490.72</v>
      </c>
      <c r="C852" s="27">
        <f t="shared" si="320"/>
        <v>-1.7569758399346269E-2</v>
      </c>
      <c r="D852" s="27">
        <f t="shared" si="321"/>
        <v>-2.619494186052207E-2</v>
      </c>
      <c r="E852" s="5">
        <f t="shared" si="301"/>
        <v>0</v>
      </c>
      <c r="F852" s="44">
        <v>2316.625</v>
      </c>
      <c r="G852" s="45">
        <v>2316.625</v>
      </c>
      <c r="H852" s="48">
        <v>1490.72</v>
      </c>
      <c r="I852" s="42">
        <v>17.059999999999999</v>
      </c>
      <c r="J852" s="16">
        <f t="shared" si="319"/>
        <v>0.17059999999999997</v>
      </c>
      <c r="K852" s="16">
        <f t="shared" si="302"/>
        <v>7.7862716258178019E-2</v>
      </c>
      <c r="L852" s="51">
        <f>VLOOKUP(A852,LIBOR!$A$3:B2947,2,1)</f>
        <v>5.3031300000000003</v>
      </c>
      <c r="M852">
        <v>45945.21</v>
      </c>
      <c r="N852" s="2">
        <v>42789.04</v>
      </c>
      <c r="O852" s="16">
        <f t="shared" si="297"/>
        <v>3.1420890190171446E-4</v>
      </c>
      <c r="P852" s="16">
        <f t="shared" si="313"/>
        <v>9.2737283741821955E-2</v>
      </c>
      <c r="Q852" s="2">
        <f t="shared" si="299"/>
        <v>13.524000000000001</v>
      </c>
      <c r="R852" s="2">
        <f t="shared" si="300"/>
        <v>13.4085</v>
      </c>
      <c r="S852" s="16">
        <f t="shared" si="314"/>
        <v>1</v>
      </c>
      <c r="T852" s="16">
        <f t="shared" si="315"/>
        <v>0</v>
      </c>
      <c r="U852" s="16">
        <f>VLOOKUP(P852,Table!$D$6:$G$15,MATCH(VALUE(T852)&amp;"E",Table!$D$5:$G$5,0),1)*IF(Y852=1,0,1)</f>
        <v>0.97499999999999998</v>
      </c>
      <c r="V852" s="16">
        <f t="shared" si="316"/>
        <v>2.5000000000000022E-2</v>
      </c>
      <c r="W852" s="16">
        <f t="shared" si="305"/>
        <v>109515.86681710952</v>
      </c>
      <c r="X852" s="16">
        <f t="shared" si="317"/>
        <v>-7.1745807537583195E-3</v>
      </c>
      <c r="Y852" s="16">
        <f t="shared" si="306"/>
        <v>0</v>
      </c>
      <c r="Z852" s="16">
        <f t="shared" si="318"/>
        <v>0</v>
      </c>
      <c r="AA852" s="16">
        <f t="shared" si="303"/>
        <v>0</v>
      </c>
      <c r="AB852" s="2">
        <f t="shared" si="307"/>
        <v>119615.62600218006</v>
      </c>
      <c r="AE852" s="16" t="str">
        <f t="shared" si="304"/>
        <v/>
      </c>
      <c r="AF852" s="16" t="str">
        <f t="shared" si="298"/>
        <v/>
      </c>
      <c r="AG852" s="16">
        <f t="shared" si="310"/>
        <v>64.349826909831606</v>
      </c>
      <c r="AH852" s="24">
        <f t="shared" si="308"/>
        <v>66.487513838355355</v>
      </c>
      <c r="AL852" s="2">
        <f t="shared" si="311"/>
        <v>68.398349146875191</v>
      </c>
      <c r="AM852" s="27">
        <f t="shared" si="312"/>
        <v>-2.7936862985049604E-2</v>
      </c>
      <c r="AN852" s="35">
        <v>0</v>
      </c>
      <c r="AP852" s="2" t="str">
        <f t="shared" si="309"/>
        <v/>
      </c>
    </row>
    <row r="853" spans="1:42" x14ac:dyDescent="0.25">
      <c r="A853" s="49">
        <v>39241</v>
      </c>
      <c r="B853" s="47">
        <v>1507.67</v>
      </c>
      <c r="C853" s="27">
        <f t="shared" si="320"/>
        <v>1.1370344531501653E-2</v>
      </c>
      <c r="D853" s="27">
        <f t="shared" si="321"/>
        <v>-1.8561645061311971E-2</v>
      </c>
      <c r="E853" s="5">
        <f t="shared" si="301"/>
        <v>-1</v>
      </c>
      <c r="F853" s="44">
        <v>2342.9780000000001</v>
      </c>
      <c r="G853" s="45">
        <v>2342.9780000000001</v>
      </c>
      <c r="H853" s="48">
        <v>1507.67</v>
      </c>
      <c r="I853" s="42">
        <v>14.84</v>
      </c>
      <c r="J853" s="16">
        <f t="shared" si="319"/>
        <v>0.1484</v>
      </c>
      <c r="K853" s="16">
        <f t="shared" si="302"/>
        <v>3.8289922309293498E-2</v>
      </c>
      <c r="L853" s="51">
        <f>VLOOKUP(A853,LIBOR!$A$3:B2948,2,1)</f>
        <v>5.30063</v>
      </c>
      <c r="M853">
        <v>44863.45</v>
      </c>
      <c r="N853" s="2">
        <v>41775.949999999997</v>
      </c>
      <c r="O853" s="16">
        <f t="shared" si="297"/>
        <v>1.2782988770479789E-4</v>
      </c>
      <c r="P853" s="16">
        <f t="shared" si="313"/>
        <v>0.11011007769070651</v>
      </c>
      <c r="Q853" s="2">
        <f t="shared" si="299"/>
        <v>14.325999999999999</v>
      </c>
      <c r="R853" s="2">
        <f t="shared" si="300"/>
        <v>13.617500000000001</v>
      </c>
      <c r="S853" s="16">
        <f t="shared" si="314"/>
        <v>1</v>
      </c>
      <c r="T853" s="16">
        <f t="shared" si="315"/>
        <v>0</v>
      </c>
      <c r="U853" s="16">
        <f>VLOOKUP(P853,Table!$D$6:$G$15,MATCH(VALUE(T853)&amp;"E",Table!$D$5:$G$5,0),1)*IF(Y853=1,0,1)</f>
        <v>0</v>
      </c>
      <c r="V853" s="16">
        <f t="shared" si="316"/>
        <v>0</v>
      </c>
      <c r="W853" s="16">
        <f t="shared" si="305"/>
        <v>110665.14561662395</v>
      </c>
      <c r="X853" s="16">
        <f t="shared" si="317"/>
        <v>-2.2831578241781614E-2</v>
      </c>
      <c r="Y853" s="16">
        <f t="shared" si="306"/>
        <v>1</v>
      </c>
      <c r="Z853" s="16">
        <f t="shared" si="318"/>
        <v>20</v>
      </c>
      <c r="AA853" s="16">
        <f t="shared" si="303"/>
        <v>0</v>
      </c>
      <c r="AB853" s="2">
        <f t="shared" si="307"/>
        <v>120871.9006140509</v>
      </c>
      <c r="AE853" s="16" t="str">
        <f t="shared" si="304"/>
        <v/>
      </c>
      <c r="AF853" s="16" t="str">
        <f t="shared" si="298"/>
        <v/>
      </c>
      <c r="AG853" s="16">
        <f t="shared" si="310"/>
        <v>65.025667153510398</v>
      </c>
      <c r="AH853" s="24">
        <f t="shared" si="308"/>
        <v>67.184056672871108</v>
      </c>
      <c r="AL853" s="2">
        <f t="shared" si="311"/>
        <v>68.398349146875191</v>
      </c>
      <c r="AM853" s="27">
        <f t="shared" si="312"/>
        <v>-1.7753242426897908E-2</v>
      </c>
      <c r="AN853" s="35">
        <v>1</v>
      </c>
      <c r="AP853" s="2" t="str">
        <f t="shared" si="309"/>
        <v/>
      </c>
    </row>
    <row r="854" spans="1:42" x14ac:dyDescent="0.25">
      <c r="A854" s="49">
        <v>39244</v>
      </c>
      <c r="B854" s="47">
        <v>1509.12</v>
      </c>
      <c r="C854" s="27">
        <f t="shared" si="320"/>
        <v>9.6174892383604771E-4</v>
      </c>
      <c r="D854" s="27">
        <f t="shared" si="321"/>
        <v>-1.9448445286752936E-2</v>
      </c>
      <c r="E854" s="5">
        <f t="shared" si="301"/>
        <v>0</v>
      </c>
      <c r="F854" s="44">
        <v>2345.2730000000001</v>
      </c>
      <c r="G854" s="45">
        <v>2345.2730000000001</v>
      </c>
      <c r="H854" s="48">
        <v>1509.12</v>
      </c>
      <c r="I854" s="42">
        <v>14.71</v>
      </c>
      <c r="J854" s="16">
        <f t="shared" si="319"/>
        <v>0.14710000000000001</v>
      </c>
      <c r="K854" s="16">
        <f t="shared" si="302"/>
        <v>3.0597329875500429E-2</v>
      </c>
      <c r="L854" s="51">
        <f>VLOOKUP(A854,LIBOR!$A$3:B2949,2,1)</f>
        <v>5.3018799999999997</v>
      </c>
      <c r="M854">
        <v>43976.33</v>
      </c>
      <c r="N854" s="2">
        <v>40933.39</v>
      </c>
      <c r="O854" s="16">
        <f t="shared" si="297"/>
        <v>9.2407219583234932E-7</v>
      </c>
      <c r="P854" s="16">
        <f t="shared" si="313"/>
        <v>0.11650267012449958</v>
      </c>
      <c r="Q854" s="2">
        <f t="shared" si="299"/>
        <v>14.738</v>
      </c>
      <c r="R854" s="2">
        <f t="shared" si="300"/>
        <v>13.679499999999999</v>
      </c>
      <c r="S854" s="16">
        <f t="shared" si="314"/>
        <v>1</v>
      </c>
      <c r="T854" s="16">
        <f t="shared" si="315"/>
        <v>0</v>
      </c>
      <c r="U854" s="16">
        <f>VLOOKUP(P854,Table!$D$6:$G$15,MATCH(VALUE(T854)&amp;"E",Table!$D$5:$G$5,0),1)*IF(Y854=1,0,1)</f>
        <v>0.9</v>
      </c>
      <c r="V854" s="16">
        <f t="shared" si="316"/>
        <v>9.9999999999999978E-2</v>
      </c>
      <c r="W854" s="16">
        <f t="shared" si="305"/>
        <v>110665.14561662395</v>
      </c>
      <c r="X854" s="16">
        <f t="shared" si="317"/>
        <v>-1.6033032990865448E-2</v>
      </c>
      <c r="Y854" s="16">
        <f t="shared" si="306"/>
        <v>0</v>
      </c>
      <c r="Z854" s="16">
        <f t="shared" si="318"/>
        <v>0</v>
      </c>
      <c r="AA854" s="16">
        <f t="shared" si="303"/>
        <v>4.4182333333333323E-2</v>
      </c>
      <c r="AB854" s="2">
        <f t="shared" si="307"/>
        <v>120925.30464008654</v>
      </c>
      <c r="AE854" s="16" t="str">
        <f t="shared" si="304"/>
        <v/>
      </c>
      <c r="AF854" s="16" t="str">
        <f t="shared" si="298"/>
        <v/>
      </c>
      <c r="AG854" s="16">
        <f t="shared" si="310"/>
        <v>65.054397010524383</v>
      </c>
      <c r="AH854" s="24">
        <f t="shared" si="308"/>
        <v>67.208492097183637</v>
      </c>
      <c r="AL854" s="2">
        <f t="shared" si="311"/>
        <v>68.398349146875191</v>
      </c>
      <c r="AM854" s="27">
        <f t="shared" si="312"/>
        <v>-1.7395990759024205E-2</v>
      </c>
      <c r="AN854" s="35">
        <v>0</v>
      </c>
      <c r="AP854" s="2" t="str">
        <f t="shared" si="309"/>
        <v/>
      </c>
    </row>
    <row r="855" spans="1:42" x14ac:dyDescent="0.25">
      <c r="A855" s="49">
        <v>39245</v>
      </c>
      <c r="B855" s="47">
        <v>1493</v>
      </c>
      <c r="C855" s="27">
        <f t="shared" si="320"/>
        <v>-1.0681721798133981E-2</v>
      </c>
      <c r="D855" s="27">
        <f t="shared" si="321"/>
        <v>-2.4783164135264379E-2</v>
      </c>
      <c r="E855" s="5">
        <f t="shared" si="301"/>
        <v>0</v>
      </c>
      <c r="F855" s="44">
        <v>2320.2150000000001</v>
      </c>
      <c r="G855" s="45">
        <v>2320.2150000000001</v>
      </c>
      <c r="H855" s="48">
        <v>1493</v>
      </c>
      <c r="I855" s="42">
        <v>16.670000000000002</v>
      </c>
      <c r="J855" s="16">
        <f t="shared" si="319"/>
        <v>0.16670000000000001</v>
      </c>
      <c r="K855" s="16">
        <f t="shared" si="302"/>
        <v>5.0661978294552754E-2</v>
      </c>
      <c r="L855" s="51">
        <f>VLOOKUP(A855,LIBOR!$A$3:B2950,2,1)</f>
        <v>5.3025000000000002</v>
      </c>
      <c r="M855">
        <v>45472.63</v>
      </c>
      <c r="N855" s="2">
        <v>42320.85</v>
      </c>
      <c r="O855" s="16">
        <f t="shared" si="297"/>
        <v>1.1533000704096763E-4</v>
      </c>
      <c r="P855" s="16">
        <f t="shared" si="313"/>
        <v>0.11603802170544726</v>
      </c>
      <c r="Q855" s="2">
        <f t="shared" si="299"/>
        <v>15.022000000000002</v>
      </c>
      <c r="R855" s="2">
        <f t="shared" si="300"/>
        <v>13.767499999999998</v>
      </c>
      <c r="S855" s="16">
        <f t="shared" si="314"/>
        <v>1</v>
      </c>
      <c r="T855" s="16">
        <f t="shared" si="315"/>
        <v>0</v>
      </c>
      <c r="U855" s="16">
        <f>VLOOKUP(P855,Table!$D$6:$G$15,MATCH(VALUE(T855)&amp;"E",Table!$D$5:$G$5,0),1)*IF(Y855=1,0,1)</f>
        <v>0.9</v>
      </c>
      <c r="V855" s="16">
        <f t="shared" si="316"/>
        <v>9.9999999999999978E-2</v>
      </c>
      <c r="W855" s="16">
        <f t="shared" si="305"/>
        <v>109976.3664087509</v>
      </c>
      <c r="X855" s="16">
        <f t="shared" si="317"/>
        <v>-1.7989067884691901E-2</v>
      </c>
      <c r="Y855" s="16">
        <f t="shared" si="306"/>
        <v>0</v>
      </c>
      <c r="Z855" s="16">
        <f t="shared" si="318"/>
        <v>0</v>
      </c>
      <c r="AA855" s="16">
        <f t="shared" si="303"/>
        <v>0</v>
      </c>
      <c r="AB855" s="2">
        <f t="shared" si="307"/>
        <v>120173.93390961058</v>
      </c>
      <c r="AE855" s="16" t="str">
        <f t="shared" si="304"/>
        <v/>
      </c>
      <c r="AF855" s="16" t="str">
        <f t="shared" si="298"/>
        <v/>
      </c>
      <c r="AG855" s="16">
        <f t="shared" si="310"/>
        <v>64.650180788386649</v>
      </c>
      <c r="AH855" s="24">
        <f t="shared" si="308"/>
        <v>66.789152988111766</v>
      </c>
      <c r="AL855" s="2">
        <f t="shared" si="311"/>
        <v>68.398349146875191</v>
      </c>
      <c r="AM855" s="27">
        <f t="shared" si="312"/>
        <v>-2.3526827457603039E-2</v>
      </c>
      <c r="AN855" s="35">
        <v>0</v>
      </c>
      <c r="AP855" s="2" t="str">
        <f t="shared" si="309"/>
        <v/>
      </c>
    </row>
    <row r="856" spans="1:42" x14ac:dyDescent="0.25">
      <c r="A856" s="49">
        <v>39246</v>
      </c>
      <c r="B856" s="47">
        <v>1515.67</v>
      </c>
      <c r="C856" s="27">
        <f t="shared" si="320"/>
        <v>1.518419290020101E-2</v>
      </c>
      <c r="D856" s="27">
        <f t="shared" si="321"/>
        <v>-7.3519384194153936E-4</v>
      </c>
      <c r="E856" s="5">
        <f t="shared" si="301"/>
        <v>0</v>
      </c>
      <c r="F856" s="44">
        <v>2356.0210000000002</v>
      </c>
      <c r="G856" s="45">
        <v>2356.0210000000002</v>
      </c>
      <c r="H856" s="48">
        <v>1515.67</v>
      </c>
      <c r="I856" s="42">
        <v>14.73</v>
      </c>
      <c r="J856" s="16">
        <f t="shared" si="319"/>
        <v>0.14730000000000001</v>
      </c>
      <c r="K856" s="16">
        <f t="shared" si="302"/>
        <v>3.539271102350916E-2</v>
      </c>
      <c r="L856" s="51">
        <f>VLOOKUP(A856,LIBOR!$A$3:B2951,2,1)</f>
        <v>5.30375</v>
      </c>
      <c r="M856">
        <v>44328.2</v>
      </c>
      <c r="N856" s="2">
        <v>41250.25</v>
      </c>
      <c r="O856" s="16">
        <f t="shared" si="297"/>
        <v>2.2710691539232084E-4</v>
      </c>
      <c r="P856" s="16">
        <f t="shared" si="313"/>
        <v>0.11190728897649085</v>
      </c>
      <c r="Q856" s="2">
        <f t="shared" si="299"/>
        <v>15.63</v>
      </c>
      <c r="R856" s="2">
        <f t="shared" si="300"/>
        <v>13.903</v>
      </c>
      <c r="S856" s="16">
        <f t="shared" si="314"/>
        <v>1</v>
      </c>
      <c r="T856" s="16">
        <f t="shared" si="315"/>
        <v>0</v>
      </c>
      <c r="U856" s="16">
        <f>VLOOKUP(P856,Table!$D$6:$G$15,MATCH(VALUE(T856)&amp;"E",Table!$D$5:$G$5,0),1)*IF(Y856=1,0,1)</f>
        <v>0.9</v>
      </c>
      <c r="V856" s="16">
        <f t="shared" si="316"/>
        <v>9.9999999999999978E-2</v>
      </c>
      <c r="W856" s="16">
        <f t="shared" si="305"/>
        <v>111201.06886278861</v>
      </c>
      <c r="X856" s="16">
        <f t="shared" si="317"/>
        <v>-1.9147567960866252E-2</v>
      </c>
      <c r="Y856" s="16">
        <f t="shared" si="306"/>
        <v>0</v>
      </c>
      <c r="Z856" s="16">
        <f t="shared" si="318"/>
        <v>0</v>
      </c>
      <c r="AA856" s="16">
        <f t="shared" si="303"/>
        <v>0</v>
      </c>
      <c r="AB856" s="2">
        <f t="shared" si="307"/>
        <v>121540.57914246643</v>
      </c>
      <c r="AE856" s="16" t="str">
        <f t="shared" si="304"/>
        <v/>
      </c>
      <c r="AF856" s="16" t="str">
        <f t="shared" si="298"/>
        <v/>
      </c>
      <c r="AG856" s="16">
        <f t="shared" si="310"/>
        <v>65.385397307504462</v>
      </c>
      <c r="AH856" s="24">
        <f t="shared" si="308"/>
        <v>67.546936267518163</v>
      </c>
      <c r="AL856" s="2">
        <f t="shared" si="311"/>
        <v>68.398349146875191</v>
      </c>
      <c r="AM856" s="27">
        <f t="shared" si="312"/>
        <v>-1.2447857148258801E-2</v>
      </c>
      <c r="AN856" s="35">
        <v>0</v>
      </c>
      <c r="AP856" s="2" t="str">
        <f t="shared" si="309"/>
        <v/>
      </c>
    </row>
    <row r="857" spans="1:42" x14ac:dyDescent="0.25">
      <c r="A857" s="49">
        <v>39247</v>
      </c>
      <c r="B857" s="47">
        <v>1522.97</v>
      </c>
      <c r="C857" s="27">
        <f t="shared" si="320"/>
        <v>4.8163518443988806E-3</v>
      </c>
      <c r="D857" s="27">
        <f t="shared" si="321"/>
        <v>2.165091640180361E-2</v>
      </c>
      <c r="E857" s="5">
        <f t="shared" si="301"/>
        <v>0</v>
      </c>
      <c r="F857" s="44">
        <v>2367.52</v>
      </c>
      <c r="G857" s="45">
        <v>2367.52</v>
      </c>
      <c r="H857" s="48">
        <v>1522.97</v>
      </c>
      <c r="I857" s="42">
        <v>13.64</v>
      </c>
      <c r="J857" s="16">
        <f t="shared" si="319"/>
        <v>0.13639999999999999</v>
      </c>
      <c r="K857" s="16">
        <f t="shared" si="302"/>
        <v>1.7782852577784669E-2</v>
      </c>
      <c r="L857" s="51">
        <f>VLOOKUP(A857,LIBOR!$A$3:B2952,2,1)</f>
        <v>5.3068799999999996</v>
      </c>
      <c r="M857">
        <v>43087.63</v>
      </c>
      <c r="N857" s="2">
        <v>40090.480000000003</v>
      </c>
      <c r="O857" s="16">
        <f t="shared" ref="O857:O920" si="322">LN(B857/B856)^2</f>
        <v>2.3086010114050496E-5</v>
      </c>
      <c r="P857" s="16">
        <f t="shared" si="313"/>
        <v>0.11861714742221532</v>
      </c>
      <c r="Q857" s="2">
        <f t="shared" si="299"/>
        <v>15.602</v>
      </c>
      <c r="R857" s="2">
        <f t="shared" si="300"/>
        <v>13.939000000000002</v>
      </c>
      <c r="S857" s="16">
        <f t="shared" si="314"/>
        <v>1</v>
      </c>
      <c r="T857" s="16">
        <f t="shared" si="315"/>
        <v>0</v>
      </c>
      <c r="U857" s="16">
        <f>VLOOKUP(P857,Table!$D$6:$G$15,MATCH(VALUE(T857)&amp;"E",Table!$D$5:$G$5,0),1)*IF(Y857=1,0,1)</f>
        <v>0.9</v>
      </c>
      <c r="V857" s="16">
        <f t="shared" si="316"/>
        <v>9.9999999999999978E-2</v>
      </c>
      <c r="W857" s="16">
        <f t="shared" si="305"/>
        <v>111370.44700188421</v>
      </c>
      <c r="X857" s="16">
        <f t="shared" si="317"/>
        <v>-4.2621030620004774E-4</v>
      </c>
      <c r="Y857" s="16">
        <f t="shared" si="306"/>
        <v>0</v>
      </c>
      <c r="Z857" s="16">
        <f t="shared" si="318"/>
        <v>0</v>
      </c>
      <c r="AA857" s="16">
        <f t="shared" si="303"/>
        <v>0</v>
      </c>
      <c r="AB857" s="2">
        <f t="shared" si="307"/>
        <v>121734.31672754182</v>
      </c>
      <c r="AE857" s="16" t="str">
        <f t="shared" si="304"/>
        <v/>
      </c>
      <c r="AF857" s="16" t="str">
        <f t="shared" si="298"/>
        <v/>
      </c>
      <c r="AG857" s="16">
        <f t="shared" si="310"/>
        <v>65.489622653993081</v>
      </c>
      <c r="AH857" s="24">
        <f t="shared" si="308"/>
        <v>67.652846267597241</v>
      </c>
      <c r="AL857" s="2">
        <f t="shared" si="311"/>
        <v>68.398349146875191</v>
      </c>
      <c r="AM857" s="27">
        <f t="shared" si="312"/>
        <v>-1.0899427962465791E-2</v>
      </c>
      <c r="AN857" s="35">
        <v>0</v>
      </c>
      <c r="AP857" s="2" t="str">
        <f t="shared" si="309"/>
        <v/>
      </c>
    </row>
    <row r="858" spans="1:42" x14ac:dyDescent="0.25">
      <c r="A858" s="49">
        <v>39248</v>
      </c>
      <c r="B858" s="47">
        <v>1532.91</v>
      </c>
      <c r="C858" s="27">
        <f t="shared" si="320"/>
        <v>6.5267208152490763E-3</v>
      </c>
      <c r="D858" s="27">
        <f t="shared" si="321"/>
        <v>1.6807292685551034E-2</v>
      </c>
      <c r="E858" s="5">
        <f t="shared" si="301"/>
        <v>0</v>
      </c>
      <c r="F858" s="44">
        <v>2382.9659999999999</v>
      </c>
      <c r="G858" s="45">
        <v>2382.9659999999999</v>
      </c>
      <c r="H858" s="48">
        <v>1532.91</v>
      </c>
      <c r="I858" s="42">
        <v>13.94</v>
      </c>
      <c r="J858" s="16">
        <f t="shared" si="319"/>
        <v>0.1394</v>
      </c>
      <c r="K858" s="16">
        <f t="shared" si="302"/>
        <v>1.9827526804714196E-2</v>
      </c>
      <c r="L858" s="51">
        <f>VLOOKUP(A858,LIBOR!$A$3:B2953,2,1)</f>
        <v>5.3412499999999996</v>
      </c>
      <c r="M858">
        <v>42441.78</v>
      </c>
      <c r="N858" s="2">
        <v>39484.35</v>
      </c>
      <c r="O858" s="16">
        <f t="shared" si="322"/>
        <v>4.2321712364175593E-5</v>
      </c>
      <c r="P858" s="16">
        <f t="shared" si="313"/>
        <v>0.1195724731952858</v>
      </c>
      <c r="Q858" s="2">
        <f t="shared" si="299"/>
        <v>14.918000000000001</v>
      </c>
      <c r="R858" s="2">
        <f t="shared" si="300"/>
        <v>13.946000000000002</v>
      </c>
      <c r="S858" s="16">
        <f t="shared" si="314"/>
        <v>1</v>
      </c>
      <c r="T858" s="16">
        <f t="shared" si="315"/>
        <v>0</v>
      </c>
      <c r="U858" s="16">
        <f>VLOOKUP(P858,Table!$D$6:$G$15,MATCH(VALUE(T858)&amp;"E",Table!$D$5:$G$5,0),1)*IF(Y858=1,0,1)</f>
        <v>0.9</v>
      </c>
      <c r="V858" s="16">
        <f t="shared" si="316"/>
        <v>9.9999999999999978E-2</v>
      </c>
      <c r="W858" s="16">
        <f t="shared" si="305"/>
        <v>111856.26089151831</v>
      </c>
      <c r="X858" s="16">
        <f t="shared" si="317"/>
        <v>1.6934351511565193E-2</v>
      </c>
      <c r="Y858" s="16">
        <f t="shared" si="306"/>
        <v>0</v>
      </c>
      <c r="Z858" s="16">
        <f t="shared" si="318"/>
        <v>0</v>
      </c>
      <c r="AA858" s="16">
        <f t="shared" si="303"/>
        <v>0</v>
      </c>
      <c r="AB858" s="2">
        <f t="shared" si="307"/>
        <v>122266.63554713244</v>
      </c>
      <c r="AE858" s="16" t="str">
        <f t="shared" si="304"/>
        <v/>
      </c>
      <c r="AF858" s="16" t="str">
        <f t="shared" si="298"/>
        <v/>
      </c>
      <c r="AG858" s="16">
        <f t="shared" si="310"/>
        <v>65.775995137642312</v>
      </c>
      <c r="AH858" s="24">
        <f t="shared" si="308"/>
        <v>67.946909550445781</v>
      </c>
      <c r="AL858" s="2">
        <f t="shared" si="311"/>
        <v>68.398349146875191</v>
      </c>
      <c r="AM858" s="27">
        <f t="shared" si="312"/>
        <v>-6.6001533963928605E-3</v>
      </c>
      <c r="AN858" s="35">
        <v>0</v>
      </c>
      <c r="AP858" s="2" t="str">
        <f t="shared" si="309"/>
        <v/>
      </c>
    </row>
    <row r="859" spans="1:42" x14ac:dyDescent="0.25">
      <c r="A859" s="49">
        <v>39251</v>
      </c>
      <c r="B859" s="47">
        <v>1531.05</v>
      </c>
      <c r="C859" s="27">
        <f t="shared" si="320"/>
        <v>-1.2133784762315969E-3</v>
      </c>
      <c r="D859" s="27">
        <f t="shared" si="321"/>
        <v>1.4632165285483389E-2</v>
      </c>
      <c r="E859" s="5">
        <f t="shared" si="301"/>
        <v>0</v>
      </c>
      <c r="F859" s="44">
        <v>2380.0880000000002</v>
      </c>
      <c r="G859" s="45">
        <v>2380.0880000000002</v>
      </c>
      <c r="H859" s="48">
        <v>1531.05</v>
      </c>
      <c r="I859" s="42">
        <v>13.42</v>
      </c>
      <c r="J859" s="16">
        <f t="shared" si="319"/>
        <v>0.13419999999999999</v>
      </c>
      <c r="K859" s="16">
        <f t="shared" si="302"/>
        <v>1.2697524530651164E-2</v>
      </c>
      <c r="L859" s="51">
        <f>VLOOKUP(A859,LIBOR!$A$3:B2954,2,1)</f>
        <v>5.3043800000000001</v>
      </c>
      <c r="M859">
        <v>42537.08</v>
      </c>
      <c r="N859" s="2">
        <v>39557.65</v>
      </c>
      <c r="O859" s="16">
        <f t="shared" si="322"/>
        <v>1.4740757575233845E-6</v>
      </c>
      <c r="P859" s="16">
        <f t="shared" si="313"/>
        <v>0.12150247546934882</v>
      </c>
      <c r="Q859" s="2">
        <f t="shared" si="299"/>
        <v>14.738</v>
      </c>
      <c r="R859" s="2">
        <f t="shared" si="300"/>
        <v>13.967500000000001</v>
      </c>
      <c r="S859" s="16">
        <f t="shared" si="314"/>
        <v>1</v>
      </c>
      <c r="T859" s="16">
        <f t="shared" si="315"/>
        <v>0</v>
      </c>
      <c r="U859" s="16">
        <f>VLOOKUP(P859,Table!$D$6:$G$15,MATCH(VALUE(T859)&amp;"E",Table!$D$5:$G$5,0),1)*IF(Y859=1,0,1)</f>
        <v>0.9</v>
      </c>
      <c r="V859" s="16">
        <f t="shared" si="316"/>
        <v>9.9999999999999978E-2</v>
      </c>
      <c r="W859" s="16">
        <f t="shared" si="305"/>
        <v>111754.87466120181</v>
      </c>
      <c r="X859" s="16">
        <f t="shared" si="317"/>
        <v>1.0763237767930312E-2</v>
      </c>
      <c r="Y859" s="16">
        <f t="shared" si="306"/>
        <v>0</v>
      </c>
      <c r="Z859" s="16">
        <f t="shared" si="318"/>
        <v>0</v>
      </c>
      <c r="AA859" s="16">
        <f t="shared" si="303"/>
        <v>0</v>
      </c>
      <c r="AB859" s="2">
        <f t="shared" si="307"/>
        <v>122161.19013024469</v>
      </c>
      <c r="AE859" s="16" t="str">
        <f t="shared" si="304"/>
        <v/>
      </c>
      <c r="AF859" s="16" t="str">
        <f t="shared" ref="AF859:AF922" si="323">IF(AD859&gt;0,AB859/AD859-1,"")</f>
        <v/>
      </c>
      <c r="AG859" s="16">
        <f t="shared" si="310"/>
        <v>65.719268482840221</v>
      </c>
      <c r="AH859" s="24">
        <f t="shared" si="308"/>
        <v>67.883009921514372</v>
      </c>
      <c r="AL859" s="2">
        <f t="shared" si="311"/>
        <v>68.398349146875191</v>
      </c>
      <c r="AM859" s="27">
        <f t="shared" si="312"/>
        <v>-7.5343810455746896E-3</v>
      </c>
      <c r="AN859" s="35">
        <v>0</v>
      </c>
      <c r="AP859" s="2" t="str">
        <f t="shared" si="309"/>
        <v/>
      </c>
    </row>
    <row r="860" spans="1:42" x14ac:dyDescent="0.25">
      <c r="A860" s="49">
        <v>39252</v>
      </c>
      <c r="B860" s="47">
        <v>1533.7</v>
      </c>
      <c r="C860" s="27">
        <f t="shared" si="320"/>
        <v>1.7308383135756777E-3</v>
      </c>
      <c r="D860" s="27">
        <f t="shared" si="321"/>
        <v>2.7044725397193048E-2</v>
      </c>
      <c r="E860" s="5">
        <f t="shared" si="301"/>
        <v>0</v>
      </c>
      <c r="F860" s="44">
        <v>2384.2550000000001</v>
      </c>
      <c r="G860" s="45">
        <v>2384.2550000000001</v>
      </c>
      <c r="H860" s="48">
        <v>1533.7</v>
      </c>
      <c r="I860" s="42">
        <v>12.85</v>
      </c>
      <c r="J860" s="16">
        <f t="shared" si="319"/>
        <v>0.1285</v>
      </c>
      <c r="K860" s="16">
        <f t="shared" si="302"/>
        <v>1.0454979688103078E-2</v>
      </c>
      <c r="L860" s="51">
        <f>VLOOKUP(A860,LIBOR!$A$3:B2955,2,1)</f>
        <v>5.3018799999999997</v>
      </c>
      <c r="M860">
        <v>41630.160000000003</v>
      </c>
      <c r="N860" s="2">
        <v>38709.29</v>
      </c>
      <c r="O860" s="16">
        <f t="shared" si="322"/>
        <v>2.9906242341260188E-6</v>
      </c>
      <c r="P860" s="16">
        <f t="shared" si="313"/>
        <v>0.11804502031189693</v>
      </c>
      <c r="Q860" s="2">
        <f t="shared" ref="Q860:Q923" si="324">SUM($I855:$I859)/5</f>
        <v>14.48</v>
      </c>
      <c r="R860" s="2">
        <f t="shared" ref="R860:R923" si="325">SUM($I840:$I859)/20</f>
        <v>14.000500000000002</v>
      </c>
      <c r="S860" s="16">
        <f t="shared" si="314"/>
        <v>1</v>
      </c>
      <c r="T860" s="16">
        <f t="shared" si="315"/>
        <v>0</v>
      </c>
      <c r="U860" s="16">
        <f>VLOOKUP(P860,Table!$D$6:$G$15,MATCH(VALUE(T860)&amp;"E",Table!$D$5:$G$5,0),1)*IF(Y860=1,0,1)</f>
        <v>0.9</v>
      </c>
      <c r="V860" s="16">
        <f t="shared" si="316"/>
        <v>9.9999999999999978E-2</v>
      </c>
      <c r="W860" s="16">
        <f t="shared" si="305"/>
        <v>111689.28993857763</v>
      </c>
      <c r="X860" s="16">
        <f t="shared" si="317"/>
        <v>9.8470845405380647E-3</v>
      </c>
      <c r="Y860" s="16">
        <f t="shared" si="306"/>
        <v>0</v>
      </c>
      <c r="Z860" s="16">
        <f t="shared" si="318"/>
        <v>0</v>
      </c>
      <c r="AA860" s="16">
        <f t="shared" si="303"/>
        <v>0</v>
      </c>
      <c r="AB860" s="2">
        <f t="shared" si="307"/>
        <v>122093.22316197597</v>
      </c>
      <c r="AE860" s="16" t="str">
        <f t="shared" si="304"/>
        <v/>
      </c>
      <c r="AF860" s="16" t="str">
        <f t="shared" si="323"/>
        <v/>
      </c>
      <c r="AG860" s="16">
        <f t="shared" si="310"/>
        <v>65.682704174397784</v>
      </c>
      <c r="AH860" s="24">
        <f t="shared" si="308"/>
        <v>67.84347593458574</v>
      </c>
      <c r="AL860" s="2">
        <f t="shared" si="311"/>
        <v>68.398349146875191</v>
      </c>
      <c r="AM860" s="27">
        <f t="shared" si="312"/>
        <v>-8.1123772607134548E-3</v>
      </c>
      <c r="AN860" s="35">
        <v>0</v>
      </c>
      <c r="AP860" s="2" t="str">
        <f t="shared" si="309"/>
        <v/>
      </c>
    </row>
    <row r="861" spans="1:42" x14ac:dyDescent="0.25">
      <c r="A861" s="49">
        <v>39253</v>
      </c>
      <c r="B861" s="47">
        <v>1512.84</v>
      </c>
      <c r="C861" s="27">
        <f t="shared" si="320"/>
        <v>-1.3601095390232798E-2</v>
      </c>
      <c r="D861" s="27">
        <f t="shared" si="321"/>
        <v>-1.7405628932407602E-3</v>
      </c>
      <c r="E861" s="5">
        <f t="shared" si="301"/>
        <v>0</v>
      </c>
      <c r="F861" s="44">
        <v>2351.866</v>
      </c>
      <c r="G861" s="45">
        <v>2351.866</v>
      </c>
      <c r="H861" s="48">
        <v>1512.84</v>
      </c>
      <c r="I861" s="42">
        <v>14.67</v>
      </c>
      <c r="J861" s="16">
        <f t="shared" si="319"/>
        <v>0.1467</v>
      </c>
      <c r="K861" s="16">
        <f t="shared" si="302"/>
        <v>2.8550853149830607E-2</v>
      </c>
      <c r="L861" s="51">
        <f>VLOOKUP(A861,LIBOR!$A$3:B2956,2,1)</f>
        <v>5.2912499999999998</v>
      </c>
      <c r="M861">
        <v>44130.84</v>
      </c>
      <c r="N861" s="2">
        <v>41029.660000000003</v>
      </c>
      <c r="O861" s="16">
        <f t="shared" si="322"/>
        <v>1.8753762188023962E-4</v>
      </c>
      <c r="P861" s="16">
        <f t="shared" si="313"/>
        <v>0.11814914685016939</v>
      </c>
      <c r="Q861" s="2">
        <f t="shared" si="324"/>
        <v>13.715999999999999</v>
      </c>
      <c r="R861" s="2">
        <f t="shared" si="325"/>
        <v>13.978000000000003</v>
      </c>
      <c r="S861" s="16">
        <f t="shared" si="314"/>
        <v>-1</v>
      </c>
      <c r="T861" s="16">
        <f t="shared" si="315"/>
        <v>0</v>
      </c>
      <c r="U861" s="16">
        <f>VLOOKUP(P861,Table!$D$6:$G$15,MATCH(VALUE(T861)&amp;"E",Table!$D$5:$G$5,0),1)*IF(Y861=1,0,1)</f>
        <v>0.9</v>
      </c>
      <c r="V861" s="16">
        <f t="shared" si="316"/>
        <v>9.9999999999999978E-2</v>
      </c>
      <c r="W861" s="16">
        <f t="shared" si="305"/>
        <v>110991.60752204459</v>
      </c>
      <c r="X861" s="16">
        <f t="shared" si="317"/>
        <v>1.5575378472319157E-2</v>
      </c>
      <c r="Y861" s="16">
        <f t="shared" si="306"/>
        <v>0</v>
      </c>
      <c r="Z861" s="16">
        <f t="shared" si="318"/>
        <v>0</v>
      </c>
      <c r="AA861" s="16">
        <f t="shared" si="303"/>
        <v>0</v>
      </c>
      <c r="AB861" s="2">
        <f t="shared" si="307"/>
        <v>121333.9024293251</v>
      </c>
      <c r="AE861" s="16" t="str">
        <f t="shared" si="304"/>
        <v/>
      </c>
      <c r="AF861" s="16" t="str">
        <f t="shared" si="323"/>
        <v/>
      </c>
      <c r="AG861" s="16">
        <f t="shared" si="310"/>
        <v>65.274211075726555</v>
      </c>
      <c r="AH861" s="24">
        <f t="shared" si="308"/>
        <v>67.419789782358151</v>
      </c>
      <c r="AL861" s="2">
        <f t="shared" si="311"/>
        <v>68.398349146875191</v>
      </c>
      <c r="AM861" s="27">
        <f t="shared" si="312"/>
        <v>-1.4306768755715571E-2</v>
      </c>
      <c r="AN861" s="35">
        <v>0</v>
      </c>
      <c r="AP861" s="2" t="str">
        <f t="shared" si="309"/>
        <v/>
      </c>
    </row>
    <row r="862" spans="1:42" x14ac:dyDescent="0.25">
      <c r="A862" s="49">
        <v>39254</v>
      </c>
      <c r="B862" s="47">
        <v>1522.19</v>
      </c>
      <c r="C862" s="27">
        <f t="shared" si="320"/>
        <v>6.1804288622724357E-3</v>
      </c>
      <c r="D862" s="27">
        <f t="shared" si="321"/>
        <v>-3.7648587536720513E-4</v>
      </c>
      <c r="E862" s="5">
        <f t="shared" si="301"/>
        <v>0</v>
      </c>
      <c r="F862" s="44">
        <v>2366.924</v>
      </c>
      <c r="G862" s="45">
        <v>2366.924</v>
      </c>
      <c r="H862" s="48">
        <v>1522.19</v>
      </c>
      <c r="I862" s="42">
        <v>14.21</v>
      </c>
      <c r="J862" s="16">
        <f t="shared" si="319"/>
        <v>0.1421</v>
      </c>
      <c r="K862" s="16">
        <f t="shared" si="302"/>
        <v>1.7159523939850638E-2</v>
      </c>
      <c r="L862" s="51">
        <f>VLOOKUP(A862,LIBOR!$A$3:B2957,2,1)</f>
        <v>5.2937500000000002</v>
      </c>
      <c r="M862">
        <v>44286.22</v>
      </c>
      <c r="N862" s="2">
        <v>41168.980000000003</v>
      </c>
      <c r="O862" s="16">
        <f t="shared" si="322"/>
        <v>3.7962952751497481E-5</v>
      </c>
      <c r="P862" s="16">
        <f t="shared" si="313"/>
        <v>0.12494047606014937</v>
      </c>
      <c r="Q862" s="2">
        <f t="shared" si="324"/>
        <v>13.703999999999999</v>
      </c>
      <c r="R862" s="2">
        <f t="shared" si="325"/>
        <v>14.0585</v>
      </c>
      <c r="S862" s="16">
        <f t="shared" si="314"/>
        <v>-1</v>
      </c>
      <c r="T862" s="16">
        <f t="shared" si="315"/>
        <v>0</v>
      </c>
      <c r="U862" s="16">
        <f>VLOOKUP(P862,Table!$D$6:$G$15,MATCH(VALUE(T862)&amp;"E",Table!$D$5:$G$5,0),1)*IF(Y862=1,0,1)</f>
        <v>0.9</v>
      </c>
      <c r="V862" s="16">
        <f t="shared" si="316"/>
        <v>9.9999999999999978E-2</v>
      </c>
      <c r="W862" s="16">
        <f t="shared" si="305"/>
        <v>111646.67390862857</v>
      </c>
      <c r="X862" s="16">
        <f t="shared" si="317"/>
        <v>-1.8836270450104386E-3</v>
      </c>
      <c r="Y862" s="16">
        <f t="shared" si="306"/>
        <v>0</v>
      </c>
      <c r="Z862" s="16">
        <f t="shared" si="318"/>
        <v>0</v>
      </c>
      <c r="AA862" s="16">
        <f t="shared" si="303"/>
        <v>0</v>
      </c>
      <c r="AB862" s="2">
        <f t="shared" si="307"/>
        <v>122075.78734859536</v>
      </c>
      <c r="AE862" s="16" t="str">
        <f t="shared" si="304"/>
        <v/>
      </c>
      <c r="AF862" s="16" t="str">
        <f t="shared" si="323"/>
        <v/>
      </c>
      <c r="AG862" s="16">
        <f t="shared" si="310"/>
        <v>65.673324199468311</v>
      </c>
      <c r="AH862" s="24">
        <f t="shared" si="308"/>
        <v>67.830256357589676</v>
      </c>
      <c r="AL862" s="2">
        <f t="shared" si="311"/>
        <v>68.398349146875191</v>
      </c>
      <c r="AM862" s="27">
        <f t="shared" si="312"/>
        <v>-8.305650594952585E-3</v>
      </c>
      <c r="AN862" s="35">
        <v>0</v>
      </c>
      <c r="AP862" s="2" t="str">
        <f t="shared" si="309"/>
        <v/>
      </c>
    </row>
    <row r="863" spans="1:42" x14ac:dyDescent="0.25">
      <c r="A863" s="49">
        <v>39255</v>
      </c>
      <c r="B863" s="47">
        <v>1502.56</v>
      </c>
      <c r="C863" s="27">
        <f t="shared" si="320"/>
        <v>-1.2895893416722037E-2</v>
      </c>
      <c r="D863" s="27">
        <f t="shared" si="321"/>
        <v>-1.9799100107338319E-2</v>
      </c>
      <c r="E863" s="5">
        <f t="shared" si="301"/>
        <v>0</v>
      </c>
      <c r="F863" s="44">
        <v>2336.4070000000002</v>
      </c>
      <c r="G863" s="45">
        <v>2336.4070000000002</v>
      </c>
      <c r="H863" s="48">
        <v>1502.56</v>
      </c>
      <c r="I863" s="42">
        <v>15.75</v>
      </c>
      <c r="J863" s="16">
        <f t="shared" si="319"/>
        <v>0.1575</v>
      </c>
      <c r="K863" s="16">
        <f t="shared" si="302"/>
        <v>3.093882027283279E-2</v>
      </c>
      <c r="L863" s="51">
        <f>VLOOKUP(A863,LIBOR!$A$3:B2958,2,1)</f>
        <v>5.2912499999999998</v>
      </c>
      <c r="M863">
        <v>46261.08</v>
      </c>
      <c r="N863" s="2">
        <v>42999.67</v>
      </c>
      <c r="O863" s="16">
        <f t="shared" si="322"/>
        <v>1.6847435958889929E-4</v>
      </c>
      <c r="P863" s="16">
        <f t="shared" si="313"/>
        <v>0.12656117972716721</v>
      </c>
      <c r="Q863" s="2">
        <f t="shared" si="324"/>
        <v>13.818000000000001</v>
      </c>
      <c r="R863" s="2">
        <f t="shared" si="325"/>
        <v>14.106999999999999</v>
      </c>
      <c r="S863" s="16">
        <f t="shared" si="314"/>
        <v>-1</v>
      </c>
      <c r="T863" s="16">
        <f t="shared" si="315"/>
        <v>0</v>
      </c>
      <c r="U863" s="16">
        <f>VLOOKUP(P863,Table!$D$6:$G$15,MATCH(VALUE(T863)&amp;"E",Table!$D$5:$G$5,0),1)*IF(Y863=1,0,1)</f>
        <v>0.9</v>
      </c>
      <c r="V863" s="16">
        <f t="shared" si="316"/>
        <v>9.9999999999999978E-2</v>
      </c>
      <c r="W863" s="16">
        <f t="shared" si="305"/>
        <v>110847.33578256473</v>
      </c>
      <c r="X863" s="16">
        <f t="shared" si="317"/>
        <v>2.4802531926595428E-3</v>
      </c>
      <c r="Y863" s="16">
        <f t="shared" si="306"/>
        <v>0</v>
      </c>
      <c r="Z863" s="16">
        <f t="shared" si="318"/>
        <v>0</v>
      </c>
      <c r="AA863" s="16">
        <f t="shared" si="303"/>
        <v>0</v>
      </c>
      <c r="AB863" s="2">
        <f t="shared" si="307"/>
        <v>121203.61880713904</v>
      </c>
      <c r="AE863" s="16" t="str">
        <f t="shared" si="304"/>
        <v/>
      </c>
      <c r="AF863" s="16" t="str">
        <f t="shared" si="323"/>
        <v/>
      </c>
      <c r="AG863" s="16">
        <f t="shared" si="310"/>
        <v>65.204122168306498</v>
      </c>
      <c r="AH863" s="24">
        <f t="shared" si="308"/>
        <v>67.34389132673617</v>
      </c>
      <c r="AL863" s="2">
        <f t="shared" si="311"/>
        <v>68.398349146875191</v>
      </c>
      <c r="AM863" s="27">
        <f t="shared" si="312"/>
        <v>-1.5416422081689918E-2</v>
      </c>
      <c r="AN863" s="35">
        <v>0</v>
      </c>
      <c r="AP863" s="2" t="str">
        <f t="shared" si="309"/>
        <v/>
      </c>
    </row>
    <row r="864" spans="1:42" x14ac:dyDescent="0.25">
      <c r="A864" s="49">
        <v>39258</v>
      </c>
      <c r="B864" s="47">
        <v>1497.74</v>
      </c>
      <c r="C864" s="27">
        <f t="shared" si="320"/>
        <v>-3.2078585880097599E-3</v>
      </c>
      <c r="D864" s="27">
        <f t="shared" si="321"/>
        <v>-2.1793580219116482E-2</v>
      </c>
      <c r="E864" s="5">
        <f t="shared" si="301"/>
        <v>0</v>
      </c>
      <c r="F864" s="44">
        <v>2328.913</v>
      </c>
      <c r="G864" s="45">
        <v>2328.913</v>
      </c>
      <c r="H864" s="48">
        <v>1497.74</v>
      </c>
      <c r="I864" s="42">
        <v>16.649999999999999</v>
      </c>
      <c r="J864" s="16">
        <f t="shared" si="319"/>
        <v>0.16649999999999998</v>
      </c>
      <c r="K864" s="16">
        <f t="shared" si="302"/>
        <v>3.2549275159776708E-2</v>
      </c>
      <c r="L864" s="51">
        <f>VLOOKUP(A864,LIBOR!$A$3:B2959,2,1)</f>
        <v>5.2949999999999999</v>
      </c>
      <c r="M864">
        <v>46932.86</v>
      </c>
      <c r="N864" s="2">
        <v>43607.91</v>
      </c>
      <c r="O864" s="16">
        <f t="shared" si="322"/>
        <v>1.0323464080905148E-5</v>
      </c>
      <c r="P864" s="16">
        <f t="shared" si="313"/>
        <v>0.13395072484022327</v>
      </c>
      <c r="Q864" s="2">
        <f t="shared" si="324"/>
        <v>14.180000000000001</v>
      </c>
      <c r="R864" s="2">
        <f t="shared" si="325"/>
        <v>14.1905</v>
      </c>
      <c r="S864" s="16">
        <f t="shared" si="314"/>
        <v>-1</v>
      </c>
      <c r="T864" s="16">
        <f t="shared" si="315"/>
        <v>0</v>
      </c>
      <c r="U864" s="16">
        <f>VLOOKUP(P864,Table!$D$6:$G$15,MATCH(VALUE(T864)&amp;"E",Table!$D$5:$G$5,0),1)*IF(Y864=1,0,1)</f>
        <v>0.9</v>
      </c>
      <c r="V864" s="16">
        <f t="shared" si="316"/>
        <v>9.9999999999999978E-2</v>
      </c>
      <c r="W864" s="16">
        <f t="shared" si="305"/>
        <v>110684.1075110269</v>
      </c>
      <c r="X864" s="16">
        <f t="shared" si="317"/>
        <v>-9.0198358224405917E-3</v>
      </c>
      <c r="Y864" s="16">
        <f t="shared" si="306"/>
        <v>0</v>
      </c>
      <c r="Z864" s="16">
        <f t="shared" si="318"/>
        <v>0</v>
      </c>
      <c r="AA864" s="16">
        <f t="shared" si="303"/>
        <v>0</v>
      </c>
      <c r="AB864" s="2">
        <f t="shared" si="307"/>
        <v>121029.74121235307</v>
      </c>
      <c r="AE864" s="16" t="str">
        <f t="shared" si="304"/>
        <v/>
      </c>
      <c r="AF864" s="16" t="str">
        <f t="shared" si="323"/>
        <v/>
      </c>
      <c r="AG864" s="16">
        <f t="shared" si="310"/>
        <v>65.110580935426341</v>
      </c>
      <c r="AH864" s="24">
        <f t="shared" si="308"/>
        <v>67.242029722355767</v>
      </c>
      <c r="AL864" s="2">
        <f t="shared" si="311"/>
        <v>68.398349146875191</v>
      </c>
      <c r="AM864" s="27">
        <f t="shared" si="312"/>
        <v>-1.690566276733374E-2</v>
      </c>
      <c r="AN864" s="35">
        <v>0</v>
      </c>
      <c r="AP864" s="2" t="str">
        <f t="shared" si="309"/>
        <v/>
      </c>
    </row>
    <row r="865" spans="1:42" x14ac:dyDescent="0.25">
      <c r="A865" s="49">
        <v>39259</v>
      </c>
      <c r="B865" s="47">
        <v>1492.89</v>
      </c>
      <c r="C865" s="27">
        <f t="shared" si="320"/>
        <v>-3.2382122397744961E-3</v>
      </c>
      <c r="D865" s="27">
        <f t="shared" si="321"/>
        <v>-2.6762630772466656E-2</v>
      </c>
      <c r="E865" s="5">
        <f t="shared" si="301"/>
        <v>0</v>
      </c>
      <c r="F865" s="44">
        <v>2321.4609999999998</v>
      </c>
      <c r="G865" s="45">
        <v>2321.4609999999998</v>
      </c>
      <c r="H865" s="48">
        <v>1492.89</v>
      </c>
      <c r="I865" s="42">
        <v>18.89</v>
      </c>
      <c r="J865" s="16">
        <f t="shared" si="319"/>
        <v>0.18890000000000001</v>
      </c>
      <c r="K865" s="16">
        <f t="shared" si="302"/>
        <v>5.4570805373477749E-2</v>
      </c>
      <c r="L865" s="51">
        <f>VLOOKUP(A865,LIBOR!$A$3:B2960,2,1)</f>
        <v>5.30375</v>
      </c>
      <c r="M865">
        <v>48740.37</v>
      </c>
      <c r="N865" s="2">
        <v>45281.66</v>
      </c>
      <c r="O865" s="16">
        <f t="shared" si="322"/>
        <v>1.0520075554445036E-5</v>
      </c>
      <c r="P865" s="16">
        <f t="shared" si="313"/>
        <v>0.13432919462652226</v>
      </c>
      <c r="Q865" s="2">
        <f t="shared" si="324"/>
        <v>14.825999999999999</v>
      </c>
      <c r="R865" s="2">
        <f t="shared" si="325"/>
        <v>14.355999999999998</v>
      </c>
      <c r="S865" s="16">
        <f t="shared" si="314"/>
        <v>1</v>
      </c>
      <c r="T865" s="16">
        <f t="shared" si="315"/>
        <v>0</v>
      </c>
      <c r="U865" s="16">
        <f>VLOOKUP(P865,Table!$D$6:$G$15,MATCH(VALUE(T865)&amp;"E",Table!$D$5:$G$5,0),1)*IF(Y865=1,0,1)</f>
        <v>0.9</v>
      </c>
      <c r="V865" s="16">
        <f t="shared" si="316"/>
        <v>9.9999999999999978E-2</v>
      </c>
      <c r="W865" s="16">
        <f t="shared" si="305"/>
        <v>110786.35624995694</v>
      </c>
      <c r="X865" s="16">
        <f t="shared" si="317"/>
        <v>-9.5813909990152268E-3</v>
      </c>
      <c r="Y865" s="16">
        <f t="shared" si="306"/>
        <v>0</v>
      </c>
      <c r="Z865" s="16">
        <f t="shared" si="318"/>
        <v>0</v>
      </c>
      <c r="AA865" s="16">
        <f t="shared" si="303"/>
        <v>0</v>
      </c>
      <c r="AB865" s="2">
        <f t="shared" si="307"/>
        <v>121147.31786666921</v>
      </c>
      <c r="AE865" s="16" t="str">
        <f t="shared" si="304"/>
        <v/>
      </c>
      <c r="AF865" s="16" t="str">
        <f t="shared" si="323"/>
        <v/>
      </c>
      <c r="AG865" s="16">
        <f t="shared" si="310"/>
        <v>65.173833853182614</v>
      </c>
      <c r="AH865" s="24">
        <f t="shared" si="308"/>
        <v>67.305601441534137</v>
      </c>
      <c r="AL865" s="2">
        <f t="shared" si="311"/>
        <v>68.398349146875191</v>
      </c>
      <c r="AM865" s="27">
        <f t="shared" si="312"/>
        <v>-1.5976229236096651E-2</v>
      </c>
      <c r="AN865" s="35">
        <v>0</v>
      </c>
      <c r="AP865" s="2" t="str">
        <f t="shared" si="309"/>
        <v/>
      </c>
    </row>
    <row r="866" spans="1:42" x14ac:dyDescent="0.25">
      <c r="A866" s="49">
        <v>39260</v>
      </c>
      <c r="B866" s="47">
        <v>1506.34</v>
      </c>
      <c r="C866" s="27">
        <f t="shared" si="320"/>
        <v>9.0093710856122833E-3</v>
      </c>
      <c r="D866" s="27">
        <f t="shared" si="321"/>
        <v>-4.1521642966215744E-3</v>
      </c>
      <c r="E866" s="5">
        <f t="shared" si="301"/>
        <v>0</v>
      </c>
      <c r="F866" s="44">
        <v>2342.8409999999999</v>
      </c>
      <c r="G866" s="45">
        <v>2342.8409999999999</v>
      </c>
      <c r="H866" s="48">
        <v>1506.34</v>
      </c>
      <c r="I866" s="42">
        <v>15.53</v>
      </c>
      <c r="J866" s="16">
        <f t="shared" si="319"/>
        <v>0.15529999999999999</v>
      </c>
      <c r="K866" s="16">
        <f t="shared" si="302"/>
        <v>2.4625007774832286E-2</v>
      </c>
      <c r="L866" s="51">
        <f>VLOOKUP(A866,LIBOR!$A$3:B2961,2,1)</f>
        <v>5.335</v>
      </c>
      <c r="M866">
        <v>45878.94</v>
      </c>
      <c r="N866" s="2">
        <v>42617.36</v>
      </c>
      <c r="O866" s="16">
        <f t="shared" si="322"/>
        <v>8.044347809009433E-5</v>
      </c>
      <c r="P866" s="16">
        <f t="shared" si="313"/>
        <v>0.13067499222516771</v>
      </c>
      <c r="Q866" s="2">
        <f t="shared" si="324"/>
        <v>16.033999999999999</v>
      </c>
      <c r="R866" s="2">
        <f t="shared" si="325"/>
        <v>14.623999999999999</v>
      </c>
      <c r="S866" s="16">
        <f t="shared" si="314"/>
        <v>1</v>
      </c>
      <c r="T866" s="16">
        <f t="shared" si="315"/>
        <v>0</v>
      </c>
      <c r="U866" s="16">
        <f>VLOOKUP(P866,Table!$D$6:$G$15,MATCH(VALUE(T866)&amp;"E",Table!$D$5:$G$5,0),1)*IF(Y866=1,0,1)</f>
        <v>0.9</v>
      </c>
      <c r="V866" s="16">
        <f t="shared" si="316"/>
        <v>9.9999999999999978E-2</v>
      </c>
      <c r="W866" s="16">
        <f t="shared" si="305"/>
        <v>111032.81101448345</v>
      </c>
      <c r="X866" s="16">
        <f t="shared" si="317"/>
        <v>-8.0843354731438E-3</v>
      </c>
      <c r="Y866" s="16">
        <f t="shared" si="306"/>
        <v>0</v>
      </c>
      <c r="Z866" s="16">
        <f t="shared" si="318"/>
        <v>0</v>
      </c>
      <c r="AA866" s="16">
        <f t="shared" si="303"/>
        <v>0</v>
      </c>
      <c r="AB866" s="2">
        <f t="shared" si="307"/>
        <v>121440.25039129239</v>
      </c>
      <c r="AE866" s="16" t="str">
        <f t="shared" si="304"/>
        <v/>
      </c>
      <c r="AF866" s="16" t="str">
        <f t="shared" si="323"/>
        <v/>
      </c>
      <c r="AG866" s="16">
        <f t="shared" si="310"/>
        <v>65.331423274278961</v>
      </c>
      <c r="AH866" s="24">
        <f t="shared" si="308"/>
        <v>67.466589421491989</v>
      </c>
      <c r="AL866" s="2">
        <f t="shared" si="311"/>
        <v>68.398349146875191</v>
      </c>
      <c r="AM866" s="27">
        <f t="shared" si="312"/>
        <v>-1.3622546991337248E-2</v>
      </c>
      <c r="AN866" s="35">
        <v>0</v>
      </c>
      <c r="AP866" s="2" t="str">
        <f t="shared" si="309"/>
        <v/>
      </c>
    </row>
    <row r="867" spans="1:42" x14ac:dyDescent="0.25">
      <c r="A867" s="49">
        <v>39261</v>
      </c>
      <c r="B867" s="47">
        <v>1505.71</v>
      </c>
      <c r="C867" s="27">
        <f t="shared" si="320"/>
        <v>-4.1823227159865084E-4</v>
      </c>
      <c r="D867" s="27">
        <f t="shared" si="321"/>
        <v>-1.0750825430492661E-2</v>
      </c>
      <c r="E867" s="5">
        <f t="shared" si="301"/>
        <v>0</v>
      </c>
      <c r="F867" s="44">
        <v>2341.9029999999998</v>
      </c>
      <c r="G867" s="45">
        <v>2341.9029999999998</v>
      </c>
      <c r="H867" s="48">
        <v>1505.71</v>
      </c>
      <c r="I867" s="42">
        <v>15.54</v>
      </c>
      <c r="J867" s="16">
        <f t="shared" si="319"/>
        <v>0.15539999999999998</v>
      </c>
      <c r="K867" s="16">
        <f t="shared" si="302"/>
        <v>2.2514037644764701E-2</v>
      </c>
      <c r="L867" s="51">
        <f>VLOOKUP(A867,LIBOR!$A$3:B2962,2,1)</f>
        <v>5.3987499999999997</v>
      </c>
      <c r="M867">
        <v>45894.21</v>
      </c>
      <c r="N867" s="2">
        <v>42625.97</v>
      </c>
      <c r="O867" s="16">
        <f t="shared" si="322"/>
        <v>1.7499141751385898E-7</v>
      </c>
      <c r="P867" s="16">
        <f t="shared" si="313"/>
        <v>0.13288596235523528</v>
      </c>
      <c r="Q867" s="2">
        <f t="shared" si="324"/>
        <v>16.206</v>
      </c>
      <c r="R867" s="2">
        <f t="shared" si="325"/>
        <v>14.758999999999997</v>
      </c>
      <c r="S867" s="16">
        <f t="shared" si="314"/>
        <v>1</v>
      </c>
      <c r="T867" s="16">
        <f t="shared" si="315"/>
        <v>0</v>
      </c>
      <c r="U867" s="16">
        <f>VLOOKUP(P867,Table!$D$6:$G$15,MATCH(VALUE(T867)&amp;"E",Table!$D$5:$G$5,0),1)*IF(Y867=1,0,1)</f>
        <v>0.9</v>
      </c>
      <c r="V867" s="16">
        <f t="shared" si="316"/>
        <v>9.9999999999999978E-2</v>
      </c>
      <c r="W867" s="16">
        <f t="shared" si="305"/>
        <v>110993.26045991434</v>
      </c>
      <c r="X867" s="16">
        <f t="shared" si="317"/>
        <v>3.7123070256162016E-4</v>
      </c>
      <c r="Y867" s="16">
        <f t="shared" si="306"/>
        <v>0</v>
      </c>
      <c r="Z867" s="16">
        <f t="shared" si="318"/>
        <v>0</v>
      </c>
      <c r="AA867" s="16">
        <f t="shared" si="303"/>
        <v>0</v>
      </c>
      <c r="AB867" s="2">
        <f t="shared" si="307"/>
        <v>121400.53353882463</v>
      </c>
      <c r="AE867" s="16" t="str">
        <f t="shared" si="304"/>
        <v/>
      </c>
      <c r="AF867" s="16" t="str">
        <f t="shared" si="323"/>
        <v/>
      </c>
      <c r="AG867" s="16">
        <f t="shared" si="310"/>
        <v>65.310056729897411</v>
      </c>
      <c r="AH867" s="24">
        <f t="shared" si="308"/>
        <v>67.442769168777644</v>
      </c>
      <c r="AL867" s="2">
        <f t="shared" si="311"/>
        <v>68.398349146875191</v>
      </c>
      <c r="AM867" s="27">
        <f t="shared" si="312"/>
        <v>-1.3970804705323858E-2</v>
      </c>
      <c r="AN867" s="35">
        <v>0</v>
      </c>
      <c r="AP867" s="2" t="str">
        <f t="shared" si="309"/>
        <v/>
      </c>
    </row>
    <row r="868" spans="1:42" x14ac:dyDescent="0.25">
      <c r="A868" s="49">
        <v>39262</v>
      </c>
      <c r="B868" s="47">
        <v>1503.35</v>
      </c>
      <c r="C868" s="27">
        <f t="shared" si="320"/>
        <v>-1.5673668900386684E-3</v>
      </c>
      <c r="D868" s="27">
        <f t="shared" si="321"/>
        <v>5.7770109619070809E-4</v>
      </c>
      <c r="E868" s="5">
        <f t="shared" si="301"/>
        <v>0</v>
      </c>
      <c r="F868" s="44">
        <v>2338.2469999999998</v>
      </c>
      <c r="G868" s="45">
        <v>2338.2469999999998</v>
      </c>
      <c r="H868" s="48">
        <v>1503.35</v>
      </c>
      <c r="I868" s="42">
        <v>16.23</v>
      </c>
      <c r="J868" s="16">
        <f t="shared" si="319"/>
        <v>0.1623</v>
      </c>
      <c r="K868" s="16">
        <f t="shared" si="302"/>
        <v>2.9512627865302649E-2</v>
      </c>
      <c r="L868" s="51">
        <f>VLOOKUP(A868,LIBOR!$A$3:B2963,2,1)</f>
        <v>5.5</v>
      </c>
      <c r="M868">
        <v>47430.64</v>
      </c>
      <c r="N868" s="2">
        <v>44047.41</v>
      </c>
      <c r="O868" s="16">
        <f t="shared" si="322"/>
        <v>2.4604949626147415E-6</v>
      </c>
      <c r="P868" s="16">
        <f t="shared" si="313"/>
        <v>0.13278737213469735</v>
      </c>
      <c r="Q868" s="2">
        <f t="shared" si="324"/>
        <v>16.471999999999998</v>
      </c>
      <c r="R868" s="2">
        <f t="shared" si="325"/>
        <v>14.883500000000002</v>
      </c>
      <c r="S868" s="16">
        <f t="shared" si="314"/>
        <v>1</v>
      </c>
      <c r="T868" s="16">
        <f t="shared" si="315"/>
        <v>0</v>
      </c>
      <c r="U868" s="16">
        <f>VLOOKUP(P868,Table!$D$6:$G$15,MATCH(VALUE(T868)&amp;"E",Table!$D$5:$G$5,0),1)*IF(Y868=1,0,1)</f>
        <v>0.9</v>
      </c>
      <c r="V868" s="16">
        <f t="shared" si="316"/>
        <v>9.9999999999999978E-2</v>
      </c>
      <c r="W868" s="16">
        <f t="shared" si="305"/>
        <v>111206.81709944381</v>
      </c>
      <c r="X868" s="16">
        <f t="shared" si="317"/>
        <v>-5.8525115512978454E-3</v>
      </c>
      <c r="Y868" s="16">
        <f t="shared" si="306"/>
        <v>0</v>
      </c>
      <c r="Z868" s="16">
        <f t="shared" si="318"/>
        <v>0</v>
      </c>
      <c r="AA868" s="16">
        <f t="shared" si="303"/>
        <v>0</v>
      </c>
      <c r="AB868" s="2">
        <f t="shared" si="307"/>
        <v>121636.38480459274</v>
      </c>
      <c r="AD868" s="2">
        <v>121636.67</v>
      </c>
      <c r="AE868" s="16" t="str">
        <f t="shared" si="304"/>
        <v/>
      </c>
      <c r="AF868" s="16">
        <f t="shared" si="323"/>
        <v>-2.3446499091139827E-6</v>
      </c>
      <c r="AG868" s="16">
        <f t="shared" si="310"/>
        <v>65.436938046627432</v>
      </c>
      <c r="AH868" s="24">
        <f t="shared" si="308"/>
        <v>67.572035049284423</v>
      </c>
      <c r="AL868" s="2">
        <f t="shared" si="311"/>
        <v>68.398349146875191</v>
      </c>
      <c r="AM868" s="27">
        <f t="shared" si="312"/>
        <v>-1.2080907037922528E-2</v>
      </c>
      <c r="AN868" s="35">
        <v>0</v>
      </c>
      <c r="AP868" s="2" t="str">
        <f t="shared" si="309"/>
        <v/>
      </c>
    </row>
    <row r="869" spans="1:42" x14ac:dyDescent="0.25">
      <c r="A869" s="49">
        <v>39265</v>
      </c>
      <c r="B869" s="47">
        <v>1519.43</v>
      </c>
      <c r="C869" s="27">
        <f t="shared" si="320"/>
        <v>1.0696112016496562E-2</v>
      </c>
      <c r="D869" s="27">
        <f t="shared" si="321"/>
        <v>1.448167170069703E-2</v>
      </c>
      <c r="E869" s="5">
        <f t="shared" si="301"/>
        <v>0</v>
      </c>
      <c r="F869" s="44">
        <v>2363.2779999999998</v>
      </c>
      <c r="G869" s="45">
        <v>2363.2779999999998</v>
      </c>
      <c r="H869" s="48">
        <v>1519.43</v>
      </c>
      <c r="I869" s="42">
        <v>15.4</v>
      </c>
      <c r="J869" s="16">
        <f t="shared" si="319"/>
        <v>0.154</v>
      </c>
      <c r="K869" s="16">
        <f t="shared" si="302"/>
        <v>2.386020557730914E-2</v>
      </c>
      <c r="L869" s="51">
        <f>VLOOKUP(A869,LIBOR!$A$3:B2964,2,1)</f>
        <v>5.3618800000000002</v>
      </c>
      <c r="M869">
        <v>46330.52</v>
      </c>
      <c r="N869" s="2">
        <v>43008.45</v>
      </c>
      <c r="O869" s="16">
        <f t="shared" si="322"/>
        <v>1.1319498682694256E-4</v>
      </c>
      <c r="P869" s="16">
        <f t="shared" si="313"/>
        <v>0.13013979442269086</v>
      </c>
      <c r="Q869" s="2">
        <f t="shared" si="324"/>
        <v>16.568000000000001</v>
      </c>
      <c r="R869" s="2">
        <f t="shared" si="325"/>
        <v>15.056000000000001</v>
      </c>
      <c r="S869" s="16">
        <f t="shared" si="314"/>
        <v>1</v>
      </c>
      <c r="T869" s="16">
        <f t="shared" si="315"/>
        <v>0</v>
      </c>
      <c r="U869" s="16">
        <f>VLOOKUP(P869,Table!$D$6:$G$15,MATCH(VALUE(T869)&amp;"E",Table!$D$5:$G$5,0),1)*IF(Y869=1,0,1)</f>
        <v>0.9</v>
      </c>
      <c r="V869" s="16">
        <f t="shared" si="316"/>
        <v>9.9999999999999978E-2</v>
      </c>
      <c r="W869" s="16">
        <f t="shared" si="305"/>
        <v>112015.04262634456</v>
      </c>
      <c r="X869" s="16">
        <f t="shared" si="317"/>
        <v>3.243030735391228E-3</v>
      </c>
      <c r="Y869" s="16">
        <f t="shared" si="306"/>
        <v>0</v>
      </c>
      <c r="Z869" s="16">
        <f t="shared" si="318"/>
        <v>0</v>
      </c>
      <c r="AA869" s="16">
        <f t="shared" si="303"/>
        <v>0</v>
      </c>
      <c r="AB869" s="2">
        <f t="shared" si="307"/>
        <v>122526.16668419314</v>
      </c>
      <c r="AE869" s="16" t="str">
        <f t="shared" si="304"/>
        <v/>
      </c>
      <c r="AF869" s="16" t="str">
        <f t="shared" si="323"/>
        <v/>
      </c>
      <c r="AG869" s="16">
        <f t="shared" si="310"/>
        <v>65.915615556025301</v>
      </c>
      <c r="AH869" s="24">
        <f t="shared" si="308"/>
        <v>68.06101636908015</v>
      </c>
      <c r="AL869" s="2">
        <f t="shared" si="311"/>
        <v>68.398349146875191</v>
      </c>
      <c r="AM869" s="27">
        <f t="shared" si="312"/>
        <v>-4.9318847896557827E-3</v>
      </c>
      <c r="AN869" s="35">
        <v>0</v>
      </c>
      <c r="AP869" s="2" t="str">
        <f t="shared" si="309"/>
        <v/>
      </c>
    </row>
    <row r="870" spans="1:42" x14ac:dyDescent="0.25">
      <c r="A870" s="49">
        <v>39266</v>
      </c>
      <c r="B870" s="47">
        <v>1524.87</v>
      </c>
      <c r="C870" s="27">
        <f t="shared" si="320"/>
        <v>3.5802899771624208E-3</v>
      </c>
      <c r="D870" s="27">
        <f t="shared" si="321"/>
        <v>2.1300173917633947E-2</v>
      </c>
      <c r="E870" s="5">
        <f t="shared" si="301"/>
        <v>0</v>
      </c>
      <c r="F870" s="44">
        <v>2372.221</v>
      </c>
      <c r="G870" s="45">
        <v>2372.221</v>
      </c>
      <c r="H870" s="48">
        <v>1524.87</v>
      </c>
      <c r="I870" s="42">
        <v>14.92</v>
      </c>
      <c r="J870" s="16">
        <f t="shared" si="319"/>
        <v>0.1492</v>
      </c>
      <c r="K870" s="16">
        <f t="shared" si="302"/>
        <v>1.417326424625312E-2</v>
      </c>
      <c r="L870" s="51">
        <f>VLOOKUP(A870,LIBOR!$A$3:B2965,2,1)</f>
        <v>5.3281299999999998</v>
      </c>
      <c r="M870">
        <v>45668.69</v>
      </c>
      <c r="N870" s="2">
        <v>42388.31</v>
      </c>
      <c r="O870" s="16">
        <f t="shared" si="322"/>
        <v>1.2772732590190579E-5</v>
      </c>
      <c r="P870" s="16">
        <f t="shared" si="313"/>
        <v>0.13502673575374688</v>
      </c>
      <c r="Q870" s="2">
        <f t="shared" si="324"/>
        <v>16.318000000000001</v>
      </c>
      <c r="R870" s="2">
        <f t="shared" si="325"/>
        <v>15.1615</v>
      </c>
      <c r="S870" s="16">
        <f t="shared" si="314"/>
        <v>1</v>
      </c>
      <c r="T870" s="16">
        <f t="shared" si="315"/>
        <v>0</v>
      </c>
      <c r="U870" s="16">
        <f>VLOOKUP(P870,Table!$D$6:$G$15,MATCH(VALUE(T870)&amp;"E",Table!$D$5:$G$5,0),1)*IF(Y870=1,0,1)</f>
        <v>0.9</v>
      </c>
      <c r="V870" s="16">
        <f t="shared" si="316"/>
        <v>9.9999999999999978E-2</v>
      </c>
      <c r="W870" s="16">
        <f t="shared" si="305"/>
        <v>112214.46953536999</v>
      </c>
      <c r="X870" s="16">
        <f t="shared" si="317"/>
        <v>1.2024627069293192E-2</v>
      </c>
      <c r="Y870" s="16">
        <f t="shared" si="306"/>
        <v>0</v>
      </c>
      <c r="Z870" s="16">
        <f t="shared" si="318"/>
        <v>0</v>
      </c>
      <c r="AA870" s="16">
        <f t="shared" si="303"/>
        <v>0</v>
      </c>
      <c r="AB870" s="2">
        <f t="shared" si="307"/>
        <v>122768.43017292221</v>
      </c>
      <c r="AD870" s="2">
        <v>122768.71</v>
      </c>
      <c r="AE870" s="16" t="str">
        <f t="shared" si="304"/>
        <v/>
      </c>
      <c r="AF870" s="16">
        <f t="shared" si="323"/>
        <v>-2.2793029087475603E-6</v>
      </c>
      <c r="AG870" s="16">
        <f t="shared" si="310"/>
        <v>66.045946467523464</v>
      </c>
      <c r="AH870" s="24">
        <f t="shared" si="308"/>
        <v>68.193814296578651</v>
      </c>
      <c r="AL870" s="2">
        <f t="shared" si="311"/>
        <v>68.398349146875191</v>
      </c>
      <c r="AM870" s="27">
        <f t="shared" si="312"/>
        <v>-2.990347762010015E-3</v>
      </c>
      <c r="AN870" s="35">
        <v>0</v>
      </c>
      <c r="AP870" s="2" t="str">
        <f t="shared" si="309"/>
        <v/>
      </c>
    </row>
    <row r="871" spans="1:42" x14ac:dyDescent="0.25">
      <c r="A871" s="49">
        <v>39268</v>
      </c>
      <c r="B871" s="47">
        <v>1525.4</v>
      </c>
      <c r="C871" s="27">
        <f t="shared" si="320"/>
        <v>3.4757061257684185E-4</v>
      </c>
      <c r="D871" s="27">
        <f t="shared" si="321"/>
        <v>1.2638373444598505E-2</v>
      </c>
      <c r="E871" s="5">
        <f t="shared" si="301"/>
        <v>0</v>
      </c>
      <c r="F871" s="44">
        <v>2373.0680000000002</v>
      </c>
      <c r="G871" s="45">
        <v>2373.0680000000002</v>
      </c>
      <c r="H871" s="48">
        <v>1525.4</v>
      </c>
      <c r="I871" s="42">
        <v>15.48</v>
      </c>
      <c r="J871" s="16">
        <f t="shared" si="319"/>
        <v>0.15479999999999999</v>
      </c>
      <c r="K871" s="16">
        <f t="shared" si="302"/>
        <v>1.9821660127577051E-2</v>
      </c>
      <c r="L871" s="51">
        <f>VLOOKUP(A871,LIBOR!$A$3:B2966,2,1)</f>
        <v>5.3075000000000001</v>
      </c>
      <c r="M871">
        <v>46406.97</v>
      </c>
      <c r="N871" s="2">
        <v>43062.21</v>
      </c>
      <c r="O871" s="16">
        <f t="shared" si="322"/>
        <v>1.2076335571777934E-7</v>
      </c>
      <c r="P871" s="16">
        <f t="shared" si="313"/>
        <v>0.13497833987242294</v>
      </c>
      <c r="Q871" s="2">
        <f t="shared" si="324"/>
        <v>15.523999999999997</v>
      </c>
      <c r="R871" s="2">
        <f t="shared" si="325"/>
        <v>15.225999999999999</v>
      </c>
      <c r="S871" s="16">
        <f t="shared" si="314"/>
        <v>1</v>
      </c>
      <c r="T871" s="16">
        <f t="shared" si="315"/>
        <v>0</v>
      </c>
      <c r="U871" s="16">
        <f>VLOOKUP(P871,Table!$D$6:$G$15,MATCH(VALUE(T871)&amp;"E",Table!$D$5:$G$5,0),1)*IF(Y871=1,0,1)</f>
        <v>0.9</v>
      </c>
      <c r="V871" s="16">
        <f t="shared" si="316"/>
        <v>9.9999999999999978E-2</v>
      </c>
      <c r="W871" s="16">
        <f t="shared" si="305"/>
        <v>112427.9731245039</v>
      </c>
      <c r="X871" s="16">
        <f t="shared" si="317"/>
        <v>1.2890696415639225E-2</v>
      </c>
      <c r="Y871" s="16">
        <f t="shared" si="306"/>
        <v>0</v>
      </c>
      <c r="Z871" s="16">
        <f t="shared" si="318"/>
        <v>0</v>
      </c>
      <c r="AA871" s="16">
        <f t="shared" si="303"/>
        <v>0</v>
      </c>
      <c r="AB871" s="2">
        <f t="shared" si="307"/>
        <v>123006.34855665705</v>
      </c>
      <c r="AC871" s="12">
        <v>113624.75</v>
      </c>
      <c r="AD871" s="2">
        <v>123006.63</v>
      </c>
      <c r="AE871" s="16">
        <f>IF(AC871&gt;0,W871/AC871-1,"")</f>
        <v>-1.0532712947628919E-2</v>
      </c>
      <c r="AF871" s="16">
        <f t="shared" si="323"/>
        <v>-2.2880339292097318E-6</v>
      </c>
      <c r="AG871" s="16">
        <f t="shared" si="310"/>
        <v>66.173939835310748</v>
      </c>
      <c r="AH871" s="24">
        <f t="shared" si="308"/>
        <v>68.322413464608076</v>
      </c>
      <c r="AL871" s="2">
        <f t="shared" si="311"/>
        <v>68.398349146875191</v>
      </c>
      <c r="AM871" s="27">
        <f t="shared" si="312"/>
        <v>-1.1101975883081039E-3</v>
      </c>
      <c r="AN871" s="35">
        <v>0</v>
      </c>
      <c r="AP871" s="2" t="str">
        <f t="shared" si="309"/>
        <v/>
      </c>
    </row>
    <row r="872" spans="1:42" x14ac:dyDescent="0.25">
      <c r="A872" s="49">
        <v>39269</v>
      </c>
      <c r="B872" s="47">
        <v>1530.44</v>
      </c>
      <c r="C872" s="27">
        <f t="shared" si="320"/>
        <v>3.3040513963549234E-3</v>
      </c>
      <c r="D872" s="27">
        <f t="shared" si="321"/>
        <v>1.6360657112552079E-2</v>
      </c>
      <c r="E872" s="5">
        <f t="shared" si="301"/>
        <v>0</v>
      </c>
      <c r="F872" s="44">
        <v>2381.59</v>
      </c>
      <c r="G872" s="45">
        <v>2381.59</v>
      </c>
      <c r="H872" s="48">
        <v>1530.44</v>
      </c>
      <c r="I872" s="42">
        <v>14.72</v>
      </c>
      <c r="J872" s="16">
        <f t="shared" si="319"/>
        <v>0.1472</v>
      </c>
      <c r="K872" s="16">
        <f t="shared" si="302"/>
        <v>1.2361333287479986E-2</v>
      </c>
      <c r="L872" s="51">
        <f>VLOOKUP(A872,LIBOR!$A$3:B2967,2,1)</f>
        <v>5.30375</v>
      </c>
      <c r="M872">
        <v>45498.5</v>
      </c>
      <c r="N872" s="2">
        <v>42213.45</v>
      </c>
      <c r="O872" s="16">
        <f t="shared" si="322"/>
        <v>1.0880795025182204E-5</v>
      </c>
      <c r="P872" s="16">
        <f t="shared" si="313"/>
        <v>0.13483866671252001</v>
      </c>
      <c r="Q872" s="2">
        <f t="shared" si="324"/>
        <v>15.514000000000001</v>
      </c>
      <c r="R872" s="2">
        <f t="shared" si="325"/>
        <v>15.256500000000003</v>
      </c>
      <c r="S872" s="16">
        <f t="shared" si="314"/>
        <v>1</v>
      </c>
      <c r="T872" s="16">
        <f t="shared" si="315"/>
        <v>0</v>
      </c>
      <c r="U872" s="16">
        <f>VLOOKUP(P872,Table!$D$6:$G$15,MATCH(VALUE(T872)&amp;"E",Table!$D$5:$G$5,0),1)*IF(Y872=1,0,1)</f>
        <v>0.9</v>
      </c>
      <c r="V872" s="16">
        <f t="shared" si="316"/>
        <v>9.9999999999999978E-2</v>
      </c>
      <c r="W872" s="16">
        <f t="shared" si="305"/>
        <v>112540.69760811527</v>
      </c>
      <c r="X872" s="16">
        <f t="shared" si="317"/>
        <v>1.2565313777730625E-2</v>
      </c>
      <c r="Y872" s="16">
        <f t="shared" si="306"/>
        <v>0</v>
      </c>
      <c r="Z872" s="16">
        <f t="shared" si="318"/>
        <v>0</v>
      </c>
      <c r="AA872" s="16">
        <f t="shared" si="303"/>
        <v>0</v>
      </c>
      <c r="AB872" s="2">
        <f t="shared" si="307"/>
        <v>123163.10824299925</v>
      </c>
      <c r="AD872" s="2">
        <v>123163.39</v>
      </c>
      <c r="AE872" s="16" t="str">
        <f t="shared" ref="AE872:AE935" si="326">IF(AC872&gt;0,W872/AC872-1,"")</f>
        <v/>
      </c>
      <c r="AF872" s="16">
        <f t="shared" si="323"/>
        <v>-2.2876684439010475E-6</v>
      </c>
      <c r="AG872" s="16">
        <f t="shared" si="310"/>
        <v>66.258272117134666</v>
      </c>
      <c r="AH872" s="24">
        <f t="shared" si="308"/>
        <v>68.407703247326921</v>
      </c>
      <c r="AL872" s="2">
        <f t="shared" si="311"/>
        <v>68.407703247326921</v>
      </c>
      <c r="AM872" s="27">
        <f t="shared" si="312"/>
        <v>0</v>
      </c>
      <c r="AN872" s="35">
        <v>0</v>
      </c>
      <c r="AP872" s="2" t="str">
        <f t="shared" si="309"/>
        <v/>
      </c>
    </row>
    <row r="873" spans="1:42" x14ac:dyDescent="0.25">
      <c r="A873" s="49">
        <v>39272</v>
      </c>
      <c r="B873" s="47">
        <v>1531.85</v>
      </c>
      <c r="C873" s="27">
        <f t="shared" si="320"/>
        <v>9.2130367737364161E-4</v>
      </c>
      <c r="D873" s="27">
        <f t="shared" si="321"/>
        <v>1.8849327679964389E-2</v>
      </c>
      <c r="E873" s="5">
        <f t="shared" si="301"/>
        <v>0</v>
      </c>
      <c r="F873" s="44">
        <v>2383.8040000000001</v>
      </c>
      <c r="G873" s="45">
        <v>2383.8040000000001</v>
      </c>
      <c r="H873" s="48">
        <v>1531.85</v>
      </c>
      <c r="I873" s="42">
        <v>15.16</v>
      </c>
      <c r="J873" s="16">
        <f t="shared" si="319"/>
        <v>0.15160000000000001</v>
      </c>
      <c r="K873" s="16">
        <f t="shared" si="302"/>
        <v>1.7522222632529866E-2</v>
      </c>
      <c r="L873" s="51">
        <f>VLOOKUP(A873,LIBOR!$A$3:B2968,2,1)</f>
        <v>5.30375</v>
      </c>
      <c r="M873">
        <v>45635.19</v>
      </c>
      <c r="N873" s="2">
        <v>42323.31</v>
      </c>
      <c r="O873" s="16">
        <f t="shared" si="322"/>
        <v>8.4801912282260577E-7</v>
      </c>
      <c r="P873" s="16">
        <f t="shared" si="313"/>
        <v>0.13407777736747015</v>
      </c>
      <c r="Q873" s="2">
        <f t="shared" si="324"/>
        <v>15.35</v>
      </c>
      <c r="R873" s="2">
        <f t="shared" si="325"/>
        <v>15.139500000000004</v>
      </c>
      <c r="S873" s="16">
        <f t="shared" si="314"/>
        <v>1</v>
      </c>
      <c r="T873" s="16">
        <f t="shared" si="315"/>
        <v>0</v>
      </c>
      <c r="U873" s="16">
        <f>VLOOKUP(P873,Table!$D$6:$G$15,MATCH(VALUE(T873)&amp;"E",Table!$D$5:$G$5,0),1)*IF(Y873=1,0,1)</f>
        <v>0.9</v>
      </c>
      <c r="V873" s="16">
        <f t="shared" si="316"/>
        <v>9.9999999999999978E-2</v>
      </c>
      <c r="W873" s="16">
        <f t="shared" si="305"/>
        <v>112663.3019331063</v>
      </c>
      <c r="X873" s="16">
        <f t="shared" si="317"/>
        <v>1.3941721702641408E-2</v>
      </c>
      <c r="Y873" s="16">
        <f t="shared" si="306"/>
        <v>0</v>
      </c>
      <c r="Z873" s="16">
        <f t="shared" si="318"/>
        <v>0</v>
      </c>
      <c r="AA873" s="16">
        <f t="shared" si="303"/>
        <v>0</v>
      </c>
      <c r="AB873" s="2">
        <f t="shared" si="307"/>
        <v>123303.15645015083</v>
      </c>
      <c r="AC873" s="12">
        <v>113832.49</v>
      </c>
      <c r="AD873" s="2">
        <v>123303.44</v>
      </c>
      <c r="AE873" s="16">
        <f t="shared" si="326"/>
        <v>-1.0271127925724044E-2</v>
      </c>
      <c r="AF873" s="16">
        <f t="shared" si="323"/>
        <v>-2.2996102069239299E-6</v>
      </c>
      <c r="AG873" s="16">
        <f t="shared" si="310"/>
        <v>66.33361409535641</v>
      </c>
      <c r="AH873" s="24">
        <f t="shared" si="308"/>
        <v>68.480141975925193</v>
      </c>
      <c r="AL873" s="2">
        <f t="shared" si="311"/>
        <v>68.480141975925193</v>
      </c>
      <c r="AM873" s="27">
        <f t="shared" si="312"/>
        <v>0</v>
      </c>
      <c r="AN873" s="35">
        <v>0</v>
      </c>
      <c r="AP873" s="2" t="str">
        <f t="shared" si="309"/>
        <v/>
      </c>
    </row>
    <row r="874" spans="1:42" x14ac:dyDescent="0.25">
      <c r="A874" s="49">
        <v>39273</v>
      </c>
      <c r="B874" s="47">
        <v>1510.12</v>
      </c>
      <c r="C874" s="27">
        <f t="shared" si="320"/>
        <v>-1.4185462023044049E-2</v>
      </c>
      <c r="D874" s="27">
        <f t="shared" si="321"/>
        <v>-6.032246359576221E-3</v>
      </c>
      <c r="E874" s="5">
        <f t="shared" si="301"/>
        <v>0</v>
      </c>
      <c r="F874" s="44">
        <v>2349.9830000000002</v>
      </c>
      <c r="G874" s="45">
        <v>2349.9830000000002</v>
      </c>
      <c r="H874" s="48">
        <v>1510.12</v>
      </c>
      <c r="I874" s="42">
        <v>17.57</v>
      </c>
      <c r="J874" s="16">
        <f t="shared" si="319"/>
        <v>0.1757</v>
      </c>
      <c r="K874" s="16">
        <f t="shared" si="302"/>
        <v>4.501496757956755E-2</v>
      </c>
      <c r="L874" s="51">
        <f>VLOOKUP(A874,LIBOR!$A$3:B2969,2,1)</f>
        <v>5.3025000000000002</v>
      </c>
      <c r="M874">
        <v>48781.01</v>
      </c>
      <c r="N874" s="2">
        <v>45235.13</v>
      </c>
      <c r="O874" s="16">
        <f t="shared" si="322"/>
        <v>2.0411943851790358E-4</v>
      </c>
      <c r="P874" s="16">
        <f t="shared" si="313"/>
        <v>0.13068503242043245</v>
      </c>
      <c r="Q874" s="2">
        <f t="shared" si="324"/>
        <v>15.135999999999999</v>
      </c>
      <c r="R874" s="2">
        <f t="shared" si="325"/>
        <v>15.155500000000004</v>
      </c>
      <c r="S874" s="16">
        <f t="shared" si="314"/>
        <v>-1</v>
      </c>
      <c r="T874" s="16">
        <f t="shared" si="315"/>
        <v>0</v>
      </c>
      <c r="U874" s="16">
        <f>VLOOKUP(P874,Table!$D$6:$G$15,MATCH(VALUE(T874)&amp;"E",Table!$D$5:$G$5,0),1)*IF(Y874=1,0,1)</f>
        <v>0.9</v>
      </c>
      <c r="V874" s="16">
        <f t="shared" si="316"/>
        <v>9.9999999999999978E-2</v>
      </c>
      <c r="W874" s="16">
        <f t="shared" si="305"/>
        <v>112000.05624222157</v>
      </c>
      <c r="X874" s="16">
        <f t="shared" si="317"/>
        <v>1.3097082280127292E-2</v>
      </c>
      <c r="Y874" s="16">
        <f t="shared" si="306"/>
        <v>0</v>
      </c>
      <c r="Z874" s="16">
        <f t="shared" si="318"/>
        <v>0</v>
      </c>
      <c r="AA874" s="16">
        <f t="shared" si="303"/>
        <v>0</v>
      </c>
      <c r="AB874" s="2">
        <f t="shared" si="307"/>
        <v>122578.67193389556</v>
      </c>
      <c r="AD874" s="2">
        <v>122578.95</v>
      </c>
      <c r="AE874" s="16" t="str">
        <f t="shared" si="326"/>
        <v/>
      </c>
      <c r="AF874" s="16">
        <f t="shared" si="323"/>
        <v>-2.2684653804283528E-6</v>
      </c>
      <c r="AG874" s="16">
        <f t="shared" si="310"/>
        <v>65.943861896767999</v>
      </c>
      <c r="AH874" s="24">
        <f t="shared" si="308"/>
        <v>68.076005672592444</v>
      </c>
      <c r="AL874" s="2">
        <f t="shared" si="311"/>
        <v>68.480141975925193</v>
      </c>
      <c r="AM874" s="27">
        <f t="shared" si="312"/>
        <v>-5.9015108858101462E-3</v>
      </c>
      <c r="AN874" s="35">
        <v>0</v>
      </c>
      <c r="AP874" s="2" t="str">
        <f t="shared" si="309"/>
        <v/>
      </c>
    </row>
    <row r="875" spans="1:42" x14ac:dyDescent="0.25">
      <c r="A875" s="49">
        <v>39274</v>
      </c>
      <c r="B875" s="47">
        <v>1518.76</v>
      </c>
      <c r="C875" s="27">
        <f t="shared" si="320"/>
        <v>5.7213996238709708E-3</v>
      </c>
      <c r="D875" s="27">
        <f t="shared" si="321"/>
        <v>-3.891136712867671E-3</v>
      </c>
      <c r="E875" s="5">
        <f t="shared" si="301"/>
        <v>0</v>
      </c>
      <c r="F875" s="44">
        <v>2363.7170000000001</v>
      </c>
      <c r="G875" s="45">
        <v>2363.7170000000001</v>
      </c>
      <c r="H875" s="48">
        <v>1518.76</v>
      </c>
      <c r="I875" s="42">
        <v>16.64</v>
      </c>
      <c r="J875" s="16">
        <f t="shared" si="319"/>
        <v>0.16639999999999999</v>
      </c>
      <c r="K875" s="16">
        <f t="shared" si="302"/>
        <v>4.0632146649737605E-2</v>
      </c>
      <c r="L875" s="51">
        <f>VLOOKUP(A875,LIBOR!$A$3:B2970,2,1)</f>
        <v>5.2981299999999996</v>
      </c>
      <c r="M875">
        <v>48306.57</v>
      </c>
      <c r="N875" s="2">
        <v>44789.09</v>
      </c>
      <c r="O875" s="16">
        <f t="shared" si="322"/>
        <v>3.2548104158360587E-5</v>
      </c>
      <c r="P875" s="16">
        <f t="shared" si="313"/>
        <v>0.12576785335026239</v>
      </c>
      <c r="Q875" s="2">
        <f t="shared" si="324"/>
        <v>15.569999999999999</v>
      </c>
      <c r="R875" s="2">
        <f t="shared" si="325"/>
        <v>15.298500000000001</v>
      </c>
      <c r="S875" s="16">
        <f t="shared" si="314"/>
        <v>1</v>
      </c>
      <c r="T875" s="16">
        <f t="shared" si="315"/>
        <v>0</v>
      </c>
      <c r="U875" s="16">
        <f>VLOOKUP(P875,Table!$D$6:$G$15,MATCH(VALUE(T875)&amp;"E",Table!$D$5:$G$5,0),1)*IF(Y875=1,0,1)</f>
        <v>0.9</v>
      </c>
      <c r="V875" s="16">
        <f t="shared" si="316"/>
        <v>9.9999999999999978E-2</v>
      </c>
      <c r="W875" s="16">
        <f t="shared" si="305"/>
        <v>112466.33620589401</v>
      </c>
      <c r="X875" s="16">
        <f t="shared" si="317"/>
        <v>-1.3378903200500503E-4</v>
      </c>
      <c r="Y875" s="16">
        <f t="shared" si="306"/>
        <v>0</v>
      </c>
      <c r="Z875" s="16">
        <f t="shared" si="318"/>
        <v>0</v>
      </c>
      <c r="AA875" s="16">
        <f t="shared" si="303"/>
        <v>0</v>
      </c>
      <c r="AB875" s="2">
        <f t="shared" si="307"/>
        <v>123104.20056270371</v>
      </c>
      <c r="AC875" s="12">
        <v>113615.59</v>
      </c>
      <c r="AD875" s="2">
        <v>123104.48</v>
      </c>
      <c r="AE875" s="16">
        <f t="shared" si="326"/>
        <v>-1.0115282542703774E-2</v>
      </c>
      <c r="AF875" s="16">
        <f t="shared" si="323"/>
        <v>-2.2699197972375629E-6</v>
      </c>
      <c r="AG875" s="16">
        <f t="shared" si="310"/>
        <v>66.226581449641046</v>
      </c>
      <c r="AH875" s="24">
        <f t="shared" si="308"/>
        <v>68.366086877218478</v>
      </c>
      <c r="AL875" s="2">
        <f t="shared" si="311"/>
        <v>68.480141975925193</v>
      </c>
      <c r="AM875" s="27">
        <f t="shared" si="312"/>
        <v>-1.6655207687333862E-3</v>
      </c>
      <c r="AN875" s="35">
        <v>0</v>
      </c>
      <c r="AP875" s="2" t="str">
        <f t="shared" si="309"/>
        <v/>
      </c>
    </row>
    <row r="876" spans="1:42" x14ac:dyDescent="0.25">
      <c r="A876" s="49">
        <v>39275</v>
      </c>
      <c r="B876" s="47">
        <v>1547.7</v>
      </c>
      <c r="C876" s="27">
        <f t="shared" si="320"/>
        <v>1.9055018567778914E-2</v>
      </c>
      <c r="D876" s="27">
        <f t="shared" si="321"/>
        <v>1.4816311242334401E-2</v>
      </c>
      <c r="E876" s="5">
        <f t="shared" si="301"/>
        <v>0</v>
      </c>
      <c r="F876" s="44">
        <v>2408.7860000000001</v>
      </c>
      <c r="G876" s="45">
        <v>2408.7860000000001</v>
      </c>
      <c r="H876" s="48">
        <v>1547.7</v>
      </c>
      <c r="I876" s="42">
        <v>15.54</v>
      </c>
      <c r="J876" s="16">
        <f t="shared" si="319"/>
        <v>0.15539999999999998</v>
      </c>
      <c r="K876" s="16">
        <f t="shared" si="302"/>
        <v>3.4048677733984775E-2</v>
      </c>
      <c r="L876" s="51">
        <f>VLOOKUP(A876,LIBOR!$A$3:B2971,2,1)</f>
        <v>5.3025000000000002</v>
      </c>
      <c r="M876">
        <v>47310.75</v>
      </c>
      <c r="N876" s="2">
        <v>43859.75</v>
      </c>
      <c r="O876" s="16">
        <f t="shared" si="322"/>
        <v>3.5629376778030866E-4</v>
      </c>
      <c r="P876" s="16">
        <f t="shared" si="313"/>
        <v>0.12135132226601521</v>
      </c>
      <c r="Q876" s="2">
        <f t="shared" si="324"/>
        <v>15.913999999999998</v>
      </c>
      <c r="R876" s="2">
        <f t="shared" si="325"/>
        <v>15.297000000000001</v>
      </c>
      <c r="S876" s="16">
        <f t="shared" si="314"/>
        <v>1</v>
      </c>
      <c r="T876" s="16">
        <f t="shared" si="315"/>
        <v>0</v>
      </c>
      <c r="U876" s="16">
        <f>VLOOKUP(P876,Table!$D$6:$G$15,MATCH(VALUE(T876)&amp;"E",Table!$D$5:$G$5,0),1)*IF(Y876=1,0,1)</f>
        <v>0.9</v>
      </c>
      <c r="V876" s="16">
        <f t="shared" si="316"/>
        <v>9.9999999999999978E-2</v>
      </c>
      <c r="W876" s="16">
        <f t="shared" si="305"/>
        <v>114161.72031187896</v>
      </c>
      <c r="X876" s="16">
        <f t="shared" si="317"/>
        <v>2.2445115283873385E-3</v>
      </c>
      <c r="Y876" s="16">
        <f t="shared" si="306"/>
        <v>0</v>
      </c>
      <c r="Z876" s="16">
        <f t="shared" si="318"/>
        <v>0</v>
      </c>
      <c r="AA876" s="16">
        <f t="shared" si="303"/>
        <v>0</v>
      </c>
      <c r="AB876" s="2">
        <f t="shared" si="307"/>
        <v>124962.93172095231</v>
      </c>
      <c r="AD876" s="2">
        <v>124963.22</v>
      </c>
      <c r="AE876" s="16" t="str">
        <f t="shared" si="326"/>
        <v/>
      </c>
      <c r="AF876" s="16">
        <f t="shared" si="323"/>
        <v>-2.3069111669826725E-6</v>
      </c>
      <c r="AG876" s="16">
        <f t="shared" si="310"/>
        <v>67.226526292157089</v>
      </c>
      <c r="AH876" s="24">
        <f t="shared" si="308"/>
        <v>69.396529521032178</v>
      </c>
      <c r="AL876" s="2">
        <f t="shared" si="311"/>
        <v>69.396529521032178</v>
      </c>
      <c r="AM876" s="27">
        <f t="shared" si="312"/>
        <v>0</v>
      </c>
      <c r="AN876" s="35">
        <v>0</v>
      </c>
      <c r="AP876" s="2" t="str">
        <f t="shared" si="309"/>
        <v/>
      </c>
    </row>
    <row r="877" spans="1:42" x14ac:dyDescent="0.25">
      <c r="A877" s="49">
        <v>39276</v>
      </c>
      <c r="B877" s="47">
        <v>1552.5</v>
      </c>
      <c r="C877" s="27">
        <f t="shared" si="320"/>
        <v>3.1013762357046115E-3</v>
      </c>
      <c r="D877" s="27">
        <f t="shared" si="321"/>
        <v>1.4613636081684089E-2</v>
      </c>
      <c r="E877" s="5">
        <f t="shared" si="301"/>
        <v>0</v>
      </c>
      <c r="F877" s="44">
        <v>2416.2820000000002</v>
      </c>
      <c r="G877" s="45">
        <v>2416.2820000000002</v>
      </c>
      <c r="H877" s="48">
        <v>1552.5</v>
      </c>
      <c r="I877" s="42">
        <v>15.15</v>
      </c>
      <c r="J877" s="16">
        <f t="shared" si="319"/>
        <v>0.1515</v>
      </c>
      <c r="K877" s="16">
        <f t="shared" si="302"/>
        <v>1.439879013316242E-2</v>
      </c>
      <c r="L877" s="51">
        <f>VLOOKUP(A877,LIBOR!$A$3:B2972,2,1)</f>
        <v>5.3018799999999997</v>
      </c>
      <c r="M877">
        <v>47503.83</v>
      </c>
      <c r="N877" s="2">
        <v>44032.85</v>
      </c>
      <c r="O877" s="16">
        <f t="shared" si="322"/>
        <v>9.5887884289930406E-6</v>
      </c>
      <c r="P877" s="16">
        <f t="shared" si="313"/>
        <v>0.13710120986683758</v>
      </c>
      <c r="Q877" s="2">
        <f t="shared" si="324"/>
        <v>15.925999999999998</v>
      </c>
      <c r="R877" s="2">
        <f t="shared" si="325"/>
        <v>15.337499999999997</v>
      </c>
      <c r="S877" s="16">
        <f t="shared" si="314"/>
        <v>1</v>
      </c>
      <c r="T877" s="16">
        <f t="shared" si="315"/>
        <v>0</v>
      </c>
      <c r="U877" s="16">
        <f>VLOOKUP(P877,Table!$D$6:$G$15,MATCH(VALUE(T877)&amp;"E",Table!$D$5:$G$5,0),1)*IF(Y877=1,0,1)</f>
        <v>0.9</v>
      </c>
      <c r="V877" s="16">
        <f t="shared" si="316"/>
        <v>9.9999999999999978E-2</v>
      </c>
      <c r="W877" s="16">
        <f t="shared" si="305"/>
        <v>114525.42878784469</v>
      </c>
      <c r="X877" s="16">
        <f t="shared" si="317"/>
        <v>1.5420959207857354E-2</v>
      </c>
      <c r="Y877" s="16">
        <f t="shared" si="306"/>
        <v>0</v>
      </c>
      <c r="Z877" s="16">
        <f t="shared" si="318"/>
        <v>0</v>
      </c>
      <c r="AA877" s="16">
        <f t="shared" si="303"/>
        <v>0</v>
      </c>
      <c r="AB877" s="2">
        <f t="shared" si="307"/>
        <v>125363.91991661333</v>
      </c>
      <c r="AE877" s="16" t="str">
        <f t="shared" si="326"/>
        <v/>
      </c>
      <c r="AF877" s="16" t="str">
        <f t="shared" si="323"/>
        <v/>
      </c>
      <c r="AG877" s="16">
        <f t="shared" si="310"/>
        <v>67.442246611032502</v>
      </c>
      <c r="AH877" s="24">
        <f t="shared" si="308"/>
        <v>69.617401063346392</v>
      </c>
      <c r="AL877" s="2">
        <f t="shared" si="311"/>
        <v>69.617401063346392</v>
      </c>
      <c r="AM877" s="27">
        <f t="shared" si="312"/>
        <v>0</v>
      </c>
      <c r="AN877" s="35">
        <v>0</v>
      </c>
      <c r="AP877" s="2" t="str">
        <f t="shared" si="309"/>
        <v/>
      </c>
    </row>
    <row r="878" spans="1:42" x14ac:dyDescent="0.25">
      <c r="A878" s="49">
        <v>39279</v>
      </c>
      <c r="B878" s="47">
        <v>1549.52</v>
      </c>
      <c r="C878" s="27">
        <f t="shared" si="320"/>
        <v>-1.9194847020933548E-3</v>
      </c>
      <c r="D878" s="27">
        <f t="shared" si="321"/>
        <v>1.1772847702217093E-2</v>
      </c>
      <c r="E878" s="5">
        <f t="shared" si="301"/>
        <v>0</v>
      </c>
      <c r="F878" s="44">
        <v>2411.6529999999998</v>
      </c>
      <c r="G878" s="45">
        <v>2411.6529999999998</v>
      </c>
      <c r="H878" s="48">
        <v>1549.52</v>
      </c>
      <c r="I878" s="42">
        <v>15.59</v>
      </c>
      <c r="J878" s="16">
        <f t="shared" si="319"/>
        <v>0.15590000000000001</v>
      </c>
      <c r="K878" s="16">
        <f t="shared" si="302"/>
        <v>2.328957751390448E-2</v>
      </c>
      <c r="L878" s="51">
        <f>VLOOKUP(A878,LIBOR!$A$3:B2973,2,1)</f>
        <v>5.3475000000000001</v>
      </c>
      <c r="M878">
        <v>48108.800000000003</v>
      </c>
      <c r="N878" s="2">
        <v>44575.839999999997</v>
      </c>
      <c r="O878" s="16">
        <f t="shared" si="322"/>
        <v>3.6915061777844969E-6</v>
      </c>
      <c r="P878" s="16">
        <f t="shared" si="313"/>
        <v>0.13261042248609553</v>
      </c>
      <c r="Q878" s="2">
        <f t="shared" si="324"/>
        <v>16.012</v>
      </c>
      <c r="R878" s="2">
        <f t="shared" si="325"/>
        <v>15.412999999999997</v>
      </c>
      <c r="S878" s="16">
        <f t="shared" si="314"/>
        <v>1</v>
      </c>
      <c r="T878" s="16">
        <f t="shared" si="315"/>
        <v>0</v>
      </c>
      <c r="U878" s="16">
        <f>VLOOKUP(P878,Table!$D$6:$G$15,MATCH(VALUE(T878)&amp;"E",Table!$D$5:$G$5,0),1)*IF(Y878=1,0,1)</f>
        <v>0.9</v>
      </c>
      <c r="V878" s="16">
        <f t="shared" si="316"/>
        <v>9.9999999999999978E-2</v>
      </c>
      <c r="W878" s="16">
        <f t="shared" si="305"/>
        <v>114468.80870921082</v>
      </c>
      <c r="X878" s="16">
        <f t="shared" si="317"/>
        <v>1.7635675110532656E-2</v>
      </c>
      <c r="Y878" s="16">
        <f t="shared" si="306"/>
        <v>0</v>
      </c>
      <c r="Z878" s="16">
        <f t="shared" si="318"/>
        <v>0</v>
      </c>
      <c r="AA878" s="16">
        <f t="shared" si="303"/>
        <v>0</v>
      </c>
      <c r="AB878" s="2">
        <f t="shared" si="307"/>
        <v>125307.42347226258</v>
      </c>
      <c r="AC878" s="12">
        <v>115564.87</v>
      </c>
      <c r="AD878" s="2">
        <v>125307.71</v>
      </c>
      <c r="AE878" s="16">
        <f t="shared" si="326"/>
        <v>-9.4843812898259827E-3</v>
      </c>
      <c r="AF878" s="16">
        <f t="shared" si="323"/>
        <v>-2.2865930390247868E-6</v>
      </c>
      <c r="AG878" s="16">
        <f t="shared" si="310"/>
        <v>67.411853120344873</v>
      </c>
      <c r="AH878" s="24">
        <f t="shared" si="308"/>
        <v>69.580594030477286</v>
      </c>
      <c r="AL878" s="2">
        <f t="shared" si="311"/>
        <v>69.617401063346392</v>
      </c>
      <c r="AM878" s="27">
        <f t="shared" si="312"/>
        <v>-5.2870449495256988E-4</v>
      </c>
      <c r="AN878" s="35">
        <v>0</v>
      </c>
      <c r="AP878" s="2" t="str">
        <f t="shared" si="309"/>
        <v/>
      </c>
    </row>
    <row r="879" spans="1:42" x14ac:dyDescent="0.25">
      <c r="A879" s="49">
        <v>39280</v>
      </c>
      <c r="B879" s="47">
        <v>1549.37</v>
      </c>
      <c r="C879" s="27">
        <f t="shared" si="320"/>
        <v>-9.6804171614506274E-5</v>
      </c>
      <c r="D879" s="27">
        <f t="shared" si="321"/>
        <v>2.5861505553646635E-2</v>
      </c>
      <c r="E879" s="5">
        <f t="shared" si="301"/>
        <v>0</v>
      </c>
      <c r="F879" s="44">
        <v>2411.4110000000001</v>
      </c>
      <c r="G879" s="45">
        <v>2411.4110000000001</v>
      </c>
      <c r="H879" s="48">
        <v>1549.37</v>
      </c>
      <c r="I879" s="42">
        <v>15.63</v>
      </c>
      <c r="J879" s="16">
        <f t="shared" si="319"/>
        <v>0.15629999999999999</v>
      </c>
      <c r="K879" s="16">
        <f t="shared" si="302"/>
        <v>3.371777375228098E-2</v>
      </c>
      <c r="L879" s="51">
        <f>VLOOKUP(A879,LIBOR!$A$3:B2974,2,1)</f>
        <v>5.3062500000000004</v>
      </c>
      <c r="M879">
        <v>48483.42</v>
      </c>
      <c r="N879" s="2">
        <v>44916.92</v>
      </c>
      <c r="O879" s="16">
        <f t="shared" si="322"/>
        <v>9.3719548789804986E-9</v>
      </c>
      <c r="P879" s="16">
        <f t="shared" si="313"/>
        <v>0.12258222624771901</v>
      </c>
      <c r="Q879" s="2">
        <f t="shared" si="324"/>
        <v>16.098000000000003</v>
      </c>
      <c r="R879" s="2">
        <f t="shared" si="325"/>
        <v>15.495499999999998</v>
      </c>
      <c r="S879" s="16">
        <f t="shared" si="314"/>
        <v>1</v>
      </c>
      <c r="T879" s="16">
        <f t="shared" si="315"/>
        <v>0</v>
      </c>
      <c r="U879" s="16">
        <f>VLOOKUP(P879,Table!$D$6:$G$15,MATCH(VALUE(T879)&amp;"E",Table!$D$5:$G$5,0),1)*IF(Y879=1,0,1)</f>
        <v>0.9</v>
      </c>
      <c r="V879" s="16">
        <f t="shared" si="316"/>
        <v>9.9999999999999978E-2</v>
      </c>
      <c r="W879" s="16">
        <f t="shared" si="305"/>
        <v>114546.42360996699</v>
      </c>
      <c r="X879" s="16">
        <f t="shared" si="317"/>
        <v>1.6025686671037986E-2</v>
      </c>
      <c r="Y879" s="16">
        <f t="shared" si="306"/>
        <v>0</v>
      </c>
      <c r="Z879" s="16">
        <f t="shared" si="318"/>
        <v>0</v>
      </c>
      <c r="AA879" s="16">
        <f t="shared" si="303"/>
        <v>0</v>
      </c>
      <c r="AB879" s="2">
        <f t="shared" si="307"/>
        <v>125393.68282137932</v>
      </c>
      <c r="AD879" s="2">
        <v>125393.97</v>
      </c>
      <c r="AE879" s="16" t="str">
        <f t="shared" si="326"/>
        <v/>
      </c>
      <c r="AF879" s="16">
        <f t="shared" si="323"/>
        <v>-2.2902107708056008E-6</v>
      </c>
      <c r="AG879" s="16">
        <f t="shared" si="310"/>
        <v>67.458258212810932</v>
      </c>
      <c r="AH879" s="24">
        <f t="shared" si="308"/>
        <v>69.626679796281223</v>
      </c>
      <c r="AL879" s="2">
        <f t="shared" si="311"/>
        <v>69.626679796281223</v>
      </c>
      <c r="AM879" s="27">
        <f t="shared" si="312"/>
        <v>0</v>
      </c>
      <c r="AN879" s="35">
        <v>0</v>
      </c>
      <c r="AP879" s="2" t="str">
        <f t="shared" si="309"/>
        <v/>
      </c>
    </row>
    <row r="880" spans="1:42" x14ac:dyDescent="0.25">
      <c r="A880" s="49">
        <v>39281</v>
      </c>
      <c r="B880" s="47">
        <v>1546.17</v>
      </c>
      <c r="C880" s="27">
        <f t="shared" si="320"/>
        <v>-2.0653555961454018E-3</v>
      </c>
      <c r="D880" s="27">
        <f t="shared" si="321"/>
        <v>1.8074750333630263E-2</v>
      </c>
      <c r="E880" s="5">
        <f t="shared" ref="E880:E943" si="327">IF(Y880=1,IF(AND(D880&lt;0,T880&gt;=0),-1,1),0)</f>
        <v>0</v>
      </c>
      <c r="F880" s="44">
        <v>2406.6930000000002</v>
      </c>
      <c r="G880" s="45">
        <v>2406.6930000000002</v>
      </c>
      <c r="H880" s="48">
        <v>1546.17</v>
      </c>
      <c r="I880" s="42">
        <v>16</v>
      </c>
      <c r="J880" s="16">
        <f t="shared" si="319"/>
        <v>0.16</v>
      </c>
      <c r="K880" s="16">
        <f t="shared" ref="K880:K943" si="328">J880-P880</f>
        <v>3.8500741602614547E-2</v>
      </c>
      <c r="L880" s="51">
        <f>VLOOKUP(A880,LIBOR!$A$3:B2975,2,1)</f>
        <v>5.3049999999999997</v>
      </c>
      <c r="M880">
        <v>50015.88</v>
      </c>
      <c r="N880" s="2">
        <v>46330.58</v>
      </c>
      <c r="O880" s="16">
        <f t="shared" si="322"/>
        <v>4.2745206241383668E-6</v>
      </c>
      <c r="P880" s="16">
        <f t="shared" si="313"/>
        <v>0.12149925839738546</v>
      </c>
      <c r="Q880" s="2">
        <f t="shared" si="324"/>
        <v>15.709999999999999</v>
      </c>
      <c r="R880" s="2">
        <f t="shared" si="325"/>
        <v>15.605999999999998</v>
      </c>
      <c r="S880" s="16">
        <f t="shared" si="314"/>
        <v>1</v>
      </c>
      <c r="T880" s="16">
        <f t="shared" si="315"/>
        <v>0</v>
      </c>
      <c r="U880" s="16">
        <f>VLOOKUP(P880,Table!$D$6:$G$15,MATCH(VALUE(T880)&amp;"E",Table!$D$5:$G$5,0),1)*IF(Y880=1,0,1)</f>
        <v>0.9</v>
      </c>
      <c r="V880" s="16">
        <f t="shared" si="316"/>
        <v>9.9999999999999978E-2</v>
      </c>
      <c r="W880" s="16">
        <f t="shared" si="305"/>
        <v>114694.0117745813</v>
      </c>
      <c r="X880" s="16">
        <f t="shared" si="317"/>
        <v>2.2735411509422931E-2</v>
      </c>
      <c r="Y880" s="16">
        <f t="shared" si="306"/>
        <v>0</v>
      </c>
      <c r="Z880" s="16">
        <f t="shared" si="318"/>
        <v>0</v>
      </c>
      <c r="AA880" s="16">
        <f t="shared" ref="AA880:AA943" si="329">(1+(A880-A879)/360*L880-1)*Y879</f>
        <v>0</v>
      </c>
      <c r="AB880" s="2">
        <f t="shared" si="307"/>
        <v>125569.22320787777</v>
      </c>
      <c r="AC880" s="12">
        <v>115772.38</v>
      </c>
      <c r="AD880" s="2">
        <v>125569.51</v>
      </c>
      <c r="AE880" s="16">
        <f t="shared" si="326"/>
        <v>-9.3145552109985541E-3</v>
      </c>
      <c r="AF880" s="16">
        <f t="shared" si="323"/>
        <v>-2.2839312044942162E-6</v>
      </c>
      <c r="AG880" s="16">
        <f t="shared" si="310"/>
        <v>67.552693980648272</v>
      </c>
      <c r="AH880" s="24">
        <f t="shared" si="308"/>
        <v>69.722336429919181</v>
      </c>
      <c r="AL880" s="2">
        <f t="shared" si="311"/>
        <v>69.722336429919181</v>
      </c>
      <c r="AM880" s="27">
        <f t="shared" si="312"/>
        <v>0</v>
      </c>
      <c r="AN880" s="35">
        <v>0</v>
      </c>
      <c r="AP880" s="2" t="str">
        <f t="shared" si="309"/>
        <v/>
      </c>
    </row>
    <row r="881" spans="1:42" x14ac:dyDescent="0.25">
      <c r="A881" s="49">
        <v>39282</v>
      </c>
      <c r="B881" s="47">
        <v>1553.08</v>
      </c>
      <c r="C881" s="27">
        <f t="shared" si="320"/>
        <v>4.4691075366873889E-3</v>
      </c>
      <c r="D881" s="27">
        <f t="shared" si="321"/>
        <v>3.4888393025387376E-3</v>
      </c>
      <c r="E881" s="5">
        <f t="shared" si="327"/>
        <v>0</v>
      </c>
      <c r="F881" s="44">
        <v>2417.5</v>
      </c>
      <c r="G881" s="45">
        <v>2417.5</v>
      </c>
      <c r="H881" s="48">
        <v>1553.08</v>
      </c>
      <c r="I881" s="42">
        <v>15.23</v>
      </c>
      <c r="J881" s="16">
        <f t="shared" si="319"/>
        <v>0.15229999999999999</v>
      </c>
      <c r="K881" s="16">
        <f t="shared" si="328"/>
        <v>3.2607658958851579E-2</v>
      </c>
      <c r="L881" s="51">
        <f>VLOOKUP(A881,LIBOR!$A$3:B2976,2,1)</f>
        <v>5.3043800000000001</v>
      </c>
      <c r="M881">
        <v>49490.59</v>
      </c>
      <c r="N881" s="2">
        <v>45837.72</v>
      </c>
      <c r="O881" s="16">
        <f t="shared" si="322"/>
        <v>1.9884025232309485E-5</v>
      </c>
      <c r="P881" s="16">
        <f t="shared" si="313"/>
        <v>0.11969234104114841</v>
      </c>
      <c r="Q881" s="2">
        <f t="shared" si="324"/>
        <v>15.581999999999999</v>
      </c>
      <c r="R881" s="2">
        <f t="shared" si="325"/>
        <v>15.763499999999997</v>
      </c>
      <c r="S881" s="16">
        <f t="shared" si="314"/>
        <v>-1</v>
      </c>
      <c r="T881" s="16">
        <f t="shared" si="315"/>
        <v>0</v>
      </c>
      <c r="U881" s="16">
        <f>VLOOKUP(P881,Table!$D$6:$G$15,MATCH(VALUE(T881)&amp;"E",Table!$D$5:$G$5,0),1)*IF(Y881=1,0,1)</f>
        <v>0.9</v>
      </c>
      <c r="V881" s="16">
        <f t="shared" si="316"/>
        <v>9.9999999999999978E-2</v>
      </c>
      <c r="W881" s="16">
        <f t="shared" ref="W881:W944" si="330">W880*(1+$U880*($H881/$H880-1)+$V880*($N881/$N880-1))</f>
        <v>115033.3233360442</v>
      </c>
      <c r="X881" s="16">
        <f t="shared" si="317"/>
        <v>1.9807487678882518E-2</v>
      </c>
      <c r="Y881" s="16">
        <f t="shared" ref="Y881:Y944" si="331">IF(X881&lt;=-0.02,1,0)</f>
        <v>0</v>
      </c>
      <c r="Z881" s="16">
        <f t="shared" si="318"/>
        <v>0</v>
      </c>
      <c r="AA881" s="16">
        <f t="shared" si="329"/>
        <v>0</v>
      </c>
      <c r="AB881" s="2">
        <f t="shared" ref="AB881:AB944" si="332">AB880*(1+$U880*($G881/$G880-1)+$V880*($M881/$M880-1)+Y880*(1+(A881-A880)/360*L881/100-1))</f>
        <v>125944.81434490327</v>
      </c>
      <c r="AD881" s="2">
        <v>125945.11</v>
      </c>
      <c r="AE881" s="16" t="str">
        <f t="shared" si="326"/>
        <v/>
      </c>
      <c r="AF881" s="16">
        <f t="shared" si="323"/>
        <v>-2.3474916710508609E-6</v>
      </c>
      <c r="AG881" s="16">
        <f t="shared" si="310"/>
        <v>67.754751399601361</v>
      </c>
      <c r="AH881" s="24">
        <f t="shared" ref="AH881:AH944" si="333">AH880*AB881/AB880*(1-AH$1)^(A881-A880)</f>
        <v>69.929063365374148</v>
      </c>
      <c r="AL881" s="2">
        <f t="shared" si="311"/>
        <v>69.929063365374148</v>
      </c>
      <c r="AM881" s="27">
        <f t="shared" si="312"/>
        <v>0</v>
      </c>
      <c r="AN881" s="35">
        <v>0</v>
      </c>
      <c r="AP881" s="2" t="str">
        <f t="shared" ref="AP881:AP944" si="334">IF(AN881&lt;&gt;Y881,"diff","")</f>
        <v/>
      </c>
    </row>
    <row r="882" spans="1:42" x14ac:dyDescent="0.25">
      <c r="A882" s="49">
        <v>39283</v>
      </c>
      <c r="B882" s="47">
        <v>1534.1</v>
      </c>
      <c r="C882" s="27">
        <f t="shared" si="320"/>
        <v>-1.2220877224611737E-2</v>
      </c>
      <c r="D882" s="27">
        <f t="shared" si="321"/>
        <v>-1.1833414157777611E-2</v>
      </c>
      <c r="E882" s="5">
        <f t="shared" si="327"/>
        <v>0</v>
      </c>
      <c r="F882" s="44">
        <v>2387.962</v>
      </c>
      <c r="G882" s="45">
        <v>2387.962</v>
      </c>
      <c r="H882" s="48">
        <v>1534.1</v>
      </c>
      <c r="I882" s="42">
        <v>16.95</v>
      </c>
      <c r="J882" s="16">
        <f t="shared" si="319"/>
        <v>0.16949999999999998</v>
      </c>
      <c r="K882" s="16">
        <f t="shared" si="328"/>
        <v>4.8929961818926976E-2</v>
      </c>
      <c r="L882" s="51">
        <f>VLOOKUP(A882,LIBOR!$A$3:B2977,2,1)</f>
        <v>5.30063</v>
      </c>
      <c r="M882">
        <v>51019.33</v>
      </c>
      <c r="N882" s="2">
        <v>47247.42</v>
      </c>
      <c r="O882" s="16">
        <f t="shared" si="322"/>
        <v>1.5119570251609753E-4</v>
      </c>
      <c r="P882" s="16">
        <f t="shared" si="313"/>
        <v>0.12057003818107301</v>
      </c>
      <c r="Q882" s="2">
        <f t="shared" si="324"/>
        <v>15.520000000000001</v>
      </c>
      <c r="R882" s="2">
        <f t="shared" si="325"/>
        <v>15.791499999999996</v>
      </c>
      <c r="S882" s="16">
        <f t="shared" si="314"/>
        <v>-1</v>
      </c>
      <c r="T882" s="16">
        <f t="shared" si="315"/>
        <v>0</v>
      </c>
      <c r="U882" s="16">
        <f>VLOOKUP(P882,Table!$D$6:$G$15,MATCH(VALUE(T882)&amp;"E",Table!$D$5:$G$5,0),1)*IF(Y882=1,0,1)</f>
        <v>0.9</v>
      </c>
      <c r="V882" s="16">
        <f t="shared" si="316"/>
        <v>9.9999999999999978E-2</v>
      </c>
      <c r="W882" s="16">
        <f t="shared" si="330"/>
        <v>114121.87120577961</v>
      </c>
      <c r="X882" s="16">
        <f t="shared" si="317"/>
        <v>7.6348098275331733E-3</v>
      </c>
      <c r="Y882" s="16">
        <f t="shared" si="331"/>
        <v>0</v>
      </c>
      <c r="Z882" s="16">
        <f t="shared" si="318"/>
        <v>0</v>
      </c>
      <c r="AA882" s="16">
        <f t="shared" si="329"/>
        <v>0</v>
      </c>
      <c r="AB882" s="2">
        <f t="shared" si="332"/>
        <v>124948.89113450005</v>
      </c>
      <c r="AC882" s="12">
        <v>115166.69</v>
      </c>
      <c r="AD882" s="2">
        <v>124949.18</v>
      </c>
      <c r="AE882" s="16">
        <f t="shared" si="326"/>
        <v>-9.0722308179596034E-3</v>
      </c>
      <c r="AF882" s="16">
        <f t="shared" si="323"/>
        <v>-2.3118639108643535E-6</v>
      </c>
      <c r="AG882" s="16">
        <f t="shared" ref="AG882:AG945" si="335">AB882/AG$2</f>
        <v>67.218972853378958</v>
      </c>
      <c r="AH882" s="24">
        <f t="shared" si="333"/>
        <v>69.374285516297903</v>
      </c>
      <c r="AL882" s="2">
        <f t="shared" ref="AL882:AL945" si="336">IF(AH882&gt;AL881,AH882,AL881)</f>
        <v>69.929063365374148</v>
      </c>
      <c r="AM882" s="27">
        <f t="shared" ref="AM882:AM945" si="337">AH882/AL882-1</f>
        <v>-7.9334374346982095E-3</v>
      </c>
      <c r="AN882" s="35">
        <v>0</v>
      </c>
      <c r="AP882" s="2" t="str">
        <f t="shared" si="334"/>
        <v/>
      </c>
    </row>
    <row r="883" spans="1:42" x14ac:dyDescent="0.25">
      <c r="A883" s="49">
        <v>39286</v>
      </c>
      <c r="B883" s="47">
        <v>1541.57</v>
      </c>
      <c r="C883" s="27">
        <f t="shared" si="320"/>
        <v>4.8693044781957795E-3</v>
      </c>
      <c r="D883" s="27">
        <f t="shared" si="321"/>
        <v>-5.0446249774884766E-3</v>
      </c>
      <c r="E883" s="5">
        <f t="shared" si="327"/>
        <v>0</v>
      </c>
      <c r="F883" s="44">
        <v>2399.6379999999999</v>
      </c>
      <c r="G883" s="45">
        <v>2399.6379999999999</v>
      </c>
      <c r="H883" s="48">
        <v>1541.57</v>
      </c>
      <c r="I883" s="42">
        <v>16.809999999999999</v>
      </c>
      <c r="J883" s="16">
        <f t="shared" si="319"/>
        <v>0.1681</v>
      </c>
      <c r="K883" s="16">
        <f t="shared" si="328"/>
        <v>4.068431841896103E-2</v>
      </c>
      <c r="L883" s="51">
        <f>VLOOKUP(A883,LIBOR!$A$3:B2978,2,1)</f>
        <v>5.30375</v>
      </c>
      <c r="M883">
        <v>50564.52</v>
      </c>
      <c r="N883" s="2">
        <v>46807.06</v>
      </c>
      <c r="O883" s="16">
        <f t="shared" si="322"/>
        <v>2.359518732969852E-5</v>
      </c>
      <c r="P883" s="16">
        <f t="shared" si="313"/>
        <v>0.12741568158103897</v>
      </c>
      <c r="Q883" s="2">
        <f t="shared" si="324"/>
        <v>15.88</v>
      </c>
      <c r="R883" s="2">
        <f t="shared" si="325"/>
        <v>15.9285</v>
      </c>
      <c r="S883" s="16">
        <f t="shared" si="314"/>
        <v>-1</v>
      </c>
      <c r="T883" s="16">
        <f t="shared" si="315"/>
        <v>0</v>
      </c>
      <c r="U883" s="16">
        <f>VLOOKUP(P883,Table!$D$6:$G$15,MATCH(VALUE(T883)&amp;"E",Table!$D$5:$G$5,0),1)*IF(Y883=1,0,1)</f>
        <v>0.9</v>
      </c>
      <c r="V883" s="16">
        <f t="shared" si="316"/>
        <v>9.9999999999999978E-2</v>
      </c>
      <c r="W883" s="16">
        <f t="shared" si="330"/>
        <v>114515.63095389826</v>
      </c>
      <c r="X883" s="16">
        <f t="shared" si="317"/>
        <v>-3.523737796368942E-3</v>
      </c>
      <c r="Y883" s="16">
        <f t="shared" si="331"/>
        <v>0</v>
      </c>
      <c r="Z883" s="16">
        <f t="shared" si="318"/>
        <v>0</v>
      </c>
      <c r="AA883" s="16">
        <f t="shared" si="329"/>
        <v>0</v>
      </c>
      <c r="AB883" s="2">
        <f t="shared" si="332"/>
        <v>125387.3525495934</v>
      </c>
      <c r="AD883" s="2">
        <v>125387.64</v>
      </c>
      <c r="AE883" s="16" t="str">
        <f t="shared" si="326"/>
        <v/>
      </c>
      <c r="AF883" s="16">
        <f t="shared" si="323"/>
        <v>-2.2924939538926381E-6</v>
      </c>
      <c r="AG883" s="16">
        <f t="shared" si="335"/>
        <v>67.454852705459345</v>
      </c>
      <c r="AH883" s="24">
        <f t="shared" si="333"/>
        <v>69.612292868941012</v>
      </c>
      <c r="AL883" s="2">
        <f t="shared" si="336"/>
        <v>69.929063365374148</v>
      </c>
      <c r="AM883" s="27">
        <f t="shared" si="337"/>
        <v>-4.5298833015685602E-3</v>
      </c>
      <c r="AN883" s="35">
        <v>0</v>
      </c>
      <c r="AP883" s="2" t="str">
        <f t="shared" si="334"/>
        <v/>
      </c>
    </row>
    <row r="884" spans="1:42" x14ac:dyDescent="0.25">
      <c r="A884" s="49">
        <v>39287</v>
      </c>
      <c r="B884" s="47">
        <v>1511.04</v>
      </c>
      <c r="C884" s="27">
        <f t="shared" si="320"/>
        <v>-1.9804485037980712E-2</v>
      </c>
      <c r="D884" s="27">
        <f t="shared" si="321"/>
        <v>-2.4752305843854683E-2</v>
      </c>
      <c r="E884" s="5">
        <f t="shared" si="327"/>
        <v>0</v>
      </c>
      <c r="F884" s="44">
        <v>2352.1170000000002</v>
      </c>
      <c r="G884" s="45">
        <v>2352.1170000000002</v>
      </c>
      <c r="H884" s="48">
        <v>1511.04</v>
      </c>
      <c r="I884" s="42">
        <v>18.55</v>
      </c>
      <c r="J884" s="16">
        <f t="shared" si="319"/>
        <v>0.1855</v>
      </c>
      <c r="K884" s="16">
        <f t="shared" si="328"/>
        <v>6.5679843747920685E-2</v>
      </c>
      <c r="L884" s="51">
        <f>VLOOKUP(A884,LIBOR!$A$3:B2979,2,1)</f>
        <v>5.3031300000000003</v>
      </c>
      <c r="M884">
        <v>52329.96</v>
      </c>
      <c r="N884" s="2">
        <v>48434.92</v>
      </c>
      <c r="O884" s="16">
        <f t="shared" si="322"/>
        <v>4.0012889649119132E-4</v>
      </c>
      <c r="P884" s="16">
        <f t="shared" si="313"/>
        <v>0.11982015625207931</v>
      </c>
      <c r="Q884" s="2">
        <f t="shared" si="324"/>
        <v>16.124000000000002</v>
      </c>
      <c r="R884" s="2">
        <f t="shared" si="325"/>
        <v>15.9815</v>
      </c>
      <c r="S884" s="16">
        <f t="shared" si="314"/>
        <v>1</v>
      </c>
      <c r="T884" s="16">
        <f t="shared" si="315"/>
        <v>0</v>
      </c>
      <c r="U884" s="16">
        <f>VLOOKUP(P884,Table!$D$6:$G$15,MATCH(VALUE(T884)&amp;"E",Table!$D$5:$G$5,0),1)*IF(Y884=1,0,1)</f>
        <v>0.9</v>
      </c>
      <c r="V884" s="16">
        <f t="shared" si="316"/>
        <v>9.9999999999999978E-2</v>
      </c>
      <c r="W884" s="16">
        <f t="shared" si="330"/>
        <v>112872.76362046106</v>
      </c>
      <c r="X884" s="16">
        <f t="shared" si="317"/>
        <v>4.0903932883917804E-4</v>
      </c>
      <c r="Y884" s="16">
        <f t="shared" si="331"/>
        <v>0</v>
      </c>
      <c r="Z884" s="16">
        <f t="shared" si="318"/>
        <v>0</v>
      </c>
      <c r="AA884" s="16">
        <f t="shared" si="329"/>
        <v>0</v>
      </c>
      <c r="AB884" s="2">
        <f t="shared" si="332"/>
        <v>123590.35075498627</v>
      </c>
      <c r="AC884" s="12">
        <v>113847.88</v>
      </c>
      <c r="AD884" s="2">
        <v>123590.64</v>
      </c>
      <c r="AE884" s="16">
        <f t="shared" si="326"/>
        <v>-8.5650815767402966E-3</v>
      </c>
      <c r="AF884" s="16">
        <f t="shared" si="323"/>
        <v>-2.34034724422294E-6</v>
      </c>
      <c r="AG884" s="16">
        <f t="shared" si="335"/>
        <v>66.488116516347077</v>
      </c>
      <c r="AH884" s="24">
        <f t="shared" si="333"/>
        <v>68.612851242861183</v>
      </c>
      <c r="AL884" s="2">
        <f t="shared" si="336"/>
        <v>69.929063365374148</v>
      </c>
      <c r="AM884" s="27">
        <f t="shared" si="337"/>
        <v>-1.8822104274954343E-2</v>
      </c>
      <c r="AN884" s="35">
        <v>0</v>
      </c>
      <c r="AP884" s="2" t="str">
        <f t="shared" si="334"/>
        <v/>
      </c>
    </row>
    <row r="885" spans="1:42" x14ac:dyDescent="0.25">
      <c r="A885" s="49">
        <v>39288</v>
      </c>
      <c r="B885" s="47">
        <v>1518.09</v>
      </c>
      <c r="C885" s="27">
        <f t="shared" si="320"/>
        <v>4.6656607369757186E-3</v>
      </c>
      <c r="D885" s="27">
        <f t="shared" si="321"/>
        <v>-1.8021289510733562E-2</v>
      </c>
      <c r="E885" s="5">
        <f t="shared" si="327"/>
        <v>0</v>
      </c>
      <c r="F885" s="44">
        <v>2363.1190000000001</v>
      </c>
      <c r="G885" s="45">
        <v>2363.1190000000001</v>
      </c>
      <c r="H885" s="48">
        <v>1518.09</v>
      </c>
      <c r="I885" s="42">
        <v>18.100000000000001</v>
      </c>
      <c r="J885" s="16">
        <f t="shared" si="319"/>
        <v>0.18100000000000002</v>
      </c>
      <c r="K885" s="16">
        <f t="shared" si="328"/>
        <v>4.4965753911276551E-2</v>
      </c>
      <c r="L885" s="51">
        <f>VLOOKUP(A885,LIBOR!$A$3:B2980,2,1)</f>
        <v>5.30375</v>
      </c>
      <c r="M885">
        <v>52106.73</v>
      </c>
      <c r="N885" s="2">
        <v>48221.69</v>
      </c>
      <c r="O885" s="16">
        <f t="shared" si="322"/>
        <v>2.1667258729157139E-5</v>
      </c>
      <c r="P885" s="16">
        <f t="shared" si="313"/>
        <v>0.13603424608872347</v>
      </c>
      <c r="Q885" s="2">
        <f t="shared" si="324"/>
        <v>16.707999999999998</v>
      </c>
      <c r="R885" s="2">
        <f t="shared" si="325"/>
        <v>16.076499999999999</v>
      </c>
      <c r="S885" s="16">
        <f t="shared" si="314"/>
        <v>1</v>
      </c>
      <c r="T885" s="16">
        <f t="shared" si="315"/>
        <v>0</v>
      </c>
      <c r="U885" s="16">
        <f>VLOOKUP(P885,Table!$D$6:$G$15,MATCH(VALUE(T885)&amp;"E",Table!$D$5:$G$5,0),1)*IF(Y885=1,0,1)</f>
        <v>0.9</v>
      </c>
      <c r="V885" s="16">
        <f t="shared" si="316"/>
        <v>9.9999999999999978E-2</v>
      </c>
      <c r="W885" s="16">
        <f t="shared" si="330"/>
        <v>113297.03590913986</v>
      </c>
      <c r="X885" s="16">
        <f t="shared" si="317"/>
        <v>-1.4611193756732033E-2</v>
      </c>
      <c r="Y885" s="16">
        <f t="shared" si="331"/>
        <v>0</v>
      </c>
      <c r="Z885" s="16">
        <f t="shared" si="318"/>
        <v>0</v>
      </c>
      <c r="AA885" s="16">
        <f t="shared" si="329"/>
        <v>0</v>
      </c>
      <c r="AB885" s="2">
        <f t="shared" si="332"/>
        <v>124057.9125704602</v>
      </c>
      <c r="AD885" s="2">
        <v>124058.2</v>
      </c>
      <c r="AE885" s="16" t="str">
        <f t="shared" si="326"/>
        <v/>
      </c>
      <c r="AF885" s="16">
        <f t="shared" si="323"/>
        <v>-2.3168927147931839E-6</v>
      </c>
      <c r="AG885" s="16">
        <f t="shared" si="335"/>
        <v>66.739651561566376</v>
      </c>
      <c r="AH885" s="24">
        <f t="shared" si="333"/>
        <v>68.870631925156658</v>
      </c>
      <c r="AL885" s="2">
        <f t="shared" si="336"/>
        <v>69.929063365374148</v>
      </c>
      <c r="AM885" s="27">
        <f t="shared" si="337"/>
        <v>-1.513578745774502E-2</v>
      </c>
      <c r="AN885" s="35">
        <v>0</v>
      </c>
      <c r="AP885" s="2" t="str">
        <f t="shared" si="334"/>
        <v/>
      </c>
    </row>
    <row r="886" spans="1:42" x14ac:dyDescent="0.25">
      <c r="A886" s="49">
        <v>39289</v>
      </c>
      <c r="B886" s="47">
        <v>1482.66</v>
      </c>
      <c r="C886" s="27">
        <f t="shared" si="320"/>
        <v>-2.3338537240874979E-2</v>
      </c>
      <c r="D886" s="27">
        <f t="shared" si="321"/>
        <v>-4.5828934288295931E-2</v>
      </c>
      <c r="E886" s="5">
        <f t="shared" si="327"/>
        <v>0</v>
      </c>
      <c r="F886" s="44">
        <v>2307.9769999999999</v>
      </c>
      <c r="G886" s="45">
        <v>2307.9769999999999</v>
      </c>
      <c r="H886" s="48">
        <v>1482.66</v>
      </c>
      <c r="I886" s="42">
        <v>20.74</v>
      </c>
      <c r="J886" s="16">
        <f t="shared" si="319"/>
        <v>0.20739999999999997</v>
      </c>
      <c r="K886" s="16">
        <f t="shared" si="328"/>
        <v>7.7693764609871485E-2</v>
      </c>
      <c r="L886" s="51">
        <f>VLOOKUP(A886,LIBOR!$A$3:B2981,2,1)</f>
        <v>5.3106299999999997</v>
      </c>
      <c r="M886">
        <v>55801.78</v>
      </c>
      <c r="N886" s="2">
        <v>51634.65</v>
      </c>
      <c r="O886" s="16">
        <f t="shared" si="322"/>
        <v>5.5767738228785417E-4</v>
      </c>
      <c r="P886" s="16">
        <f t="shared" si="313"/>
        <v>0.12970623539012849</v>
      </c>
      <c r="Q886" s="2">
        <f t="shared" si="324"/>
        <v>17.127999999999997</v>
      </c>
      <c r="R886" s="2">
        <f t="shared" si="325"/>
        <v>16.036999999999999</v>
      </c>
      <c r="S886" s="16">
        <f t="shared" si="314"/>
        <v>1</v>
      </c>
      <c r="T886" s="16">
        <f t="shared" si="315"/>
        <v>0</v>
      </c>
      <c r="U886" s="16">
        <f>VLOOKUP(P886,Table!$D$6:$G$15,MATCH(VALUE(T886)&amp;"E",Table!$D$5:$G$5,0),1)*IF(Y886=1,0,1)</f>
        <v>0.9</v>
      </c>
      <c r="V886" s="16">
        <f t="shared" si="316"/>
        <v>9.9999999999999978E-2</v>
      </c>
      <c r="W886" s="16">
        <f t="shared" si="330"/>
        <v>111719.14371886484</v>
      </c>
      <c r="X886" s="16">
        <f t="shared" si="317"/>
        <v>-1.2180024430456293E-2</v>
      </c>
      <c r="Y886" s="16">
        <f t="shared" si="331"/>
        <v>0</v>
      </c>
      <c r="Z886" s="16">
        <f t="shared" si="318"/>
        <v>0</v>
      </c>
      <c r="AA886" s="16">
        <f t="shared" si="329"/>
        <v>0</v>
      </c>
      <c r="AB886" s="2">
        <f t="shared" si="332"/>
        <v>122332.30878394394</v>
      </c>
      <c r="AD886" s="2">
        <v>122332.59</v>
      </c>
      <c r="AE886" s="16" t="str">
        <f t="shared" si="326"/>
        <v/>
      </c>
      <c r="AF886" s="16">
        <f t="shared" si="323"/>
        <v>-2.2987828186549208E-6</v>
      </c>
      <c r="AG886" s="16">
        <f t="shared" si="335"/>
        <v>65.811325483372812</v>
      </c>
      <c r="AH886" s="24">
        <f t="shared" si="333"/>
        <v>67.910897037826288</v>
      </c>
      <c r="AL886" s="2">
        <f t="shared" si="336"/>
        <v>69.929063365374148</v>
      </c>
      <c r="AM886" s="27">
        <f t="shared" si="337"/>
        <v>-2.8860193893962105E-2</v>
      </c>
      <c r="AN886" s="35">
        <v>0</v>
      </c>
      <c r="AP886" s="2" t="str">
        <f t="shared" si="334"/>
        <v/>
      </c>
    </row>
    <row r="887" spans="1:42" x14ac:dyDescent="0.25">
      <c r="A887" s="49">
        <v>39290</v>
      </c>
      <c r="B887" s="47">
        <v>1458.95</v>
      </c>
      <c r="C887" s="27">
        <f t="shared" si="320"/>
        <v>-1.5991528738888205E-2</v>
      </c>
      <c r="D887" s="27">
        <f t="shared" si="321"/>
        <v>-4.9599585802572399E-2</v>
      </c>
      <c r="E887" s="5">
        <f t="shared" si="327"/>
        <v>-1</v>
      </c>
      <c r="F887" s="44">
        <v>2271.4110000000001</v>
      </c>
      <c r="G887" s="45">
        <v>2271.4110000000001</v>
      </c>
      <c r="H887" s="48">
        <v>1458.95</v>
      </c>
      <c r="I887" s="42">
        <v>24.17</v>
      </c>
      <c r="J887" s="16">
        <f t="shared" si="319"/>
        <v>0.24170000000000003</v>
      </c>
      <c r="K887" s="16">
        <f t="shared" si="328"/>
        <v>8.9734879544994067E-2</v>
      </c>
      <c r="L887" s="51">
        <f>VLOOKUP(A887,LIBOR!$A$3:B2982,2,1)</f>
        <v>5.3337500000000002</v>
      </c>
      <c r="M887">
        <v>57510.66</v>
      </c>
      <c r="N887" s="2">
        <v>53208.86</v>
      </c>
      <c r="O887" s="16">
        <f t="shared" si="322"/>
        <v>2.5987932088416047E-4</v>
      </c>
      <c r="P887" s="16">
        <f t="shared" si="313"/>
        <v>0.15196512045500596</v>
      </c>
      <c r="Q887" s="2">
        <f t="shared" si="324"/>
        <v>18.229999999999997</v>
      </c>
      <c r="R887" s="2">
        <f t="shared" si="325"/>
        <v>16.297500000000003</v>
      </c>
      <c r="S887" s="16">
        <f t="shared" si="314"/>
        <v>1</v>
      </c>
      <c r="T887" s="16">
        <f t="shared" si="315"/>
        <v>0</v>
      </c>
      <c r="U887" s="16">
        <f>VLOOKUP(P887,Table!$D$6:$G$15,MATCH(VALUE(T887)&amp;"E",Table!$D$5:$G$5,0),1)*IF(Y887=1,0,1)</f>
        <v>0</v>
      </c>
      <c r="V887" s="16">
        <f t="shared" si="316"/>
        <v>0</v>
      </c>
      <c r="W887" s="16">
        <f t="shared" si="330"/>
        <v>110451.84324940735</v>
      </c>
      <c r="X887" s="16">
        <f t="shared" si="317"/>
        <v>-2.8810604797513517E-2</v>
      </c>
      <c r="Y887" s="16">
        <f t="shared" si="331"/>
        <v>1</v>
      </c>
      <c r="Z887" s="16">
        <f t="shared" si="318"/>
        <v>20</v>
      </c>
      <c r="AA887" s="16">
        <f t="shared" si="329"/>
        <v>0</v>
      </c>
      <c r="AB887" s="2">
        <f t="shared" si="332"/>
        <v>120962.60656865152</v>
      </c>
      <c r="AD887" s="2">
        <v>120962.89</v>
      </c>
      <c r="AE887" s="16" t="str">
        <f t="shared" si="326"/>
        <v/>
      </c>
      <c r="AF887" s="16">
        <f t="shared" si="323"/>
        <v>-2.3431264619677705E-6</v>
      </c>
      <c r="AG887" s="16">
        <f t="shared" si="335"/>
        <v>65.074464394082753</v>
      </c>
      <c r="AH887" s="24">
        <f t="shared" si="333"/>
        <v>67.148780195932204</v>
      </c>
      <c r="AL887" s="2">
        <f t="shared" si="336"/>
        <v>69.929063365374148</v>
      </c>
      <c r="AM887" s="27">
        <f t="shared" si="337"/>
        <v>-3.9758621603655286E-2</v>
      </c>
      <c r="AN887" s="35">
        <v>1</v>
      </c>
      <c r="AP887" s="2" t="str">
        <f t="shared" si="334"/>
        <v/>
      </c>
    </row>
    <row r="888" spans="1:42" x14ac:dyDescent="0.25">
      <c r="A888" s="49">
        <v>39293</v>
      </c>
      <c r="B888" s="47">
        <v>1473.91</v>
      </c>
      <c r="C888" s="27">
        <f t="shared" si="320"/>
        <v>1.0253949758388003E-2</v>
      </c>
      <c r="D888" s="27">
        <f t="shared" si="321"/>
        <v>-4.4214940522380175E-2</v>
      </c>
      <c r="E888" s="5">
        <f t="shared" si="327"/>
        <v>-1</v>
      </c>
      <c r="F888" s="44">
        <v>2294.748</v>
      </c>
      <c r="G888" s="45">
        <v>2294.748</v>
      </c>
      <c r="H888" s="48">
        <v>1473.91</v>
      </c>
      <c r="I888" s="42">
        <v>20.87</v>
      </c>
      <c r="J888" s="16">
        <f t="shared" si="319"/>
        <v>0.2087</v>
      </c>
      <c r="K888" s="16">
        <f t="shared" si="328"/>
        <v>4.7610910844201326E-2</v>
      </c>
      <c r="L888" s="51">
        <f>VLOOKUP(A888,LIBOR!$A$3:B2983,2,1)</f>
        <v>5.38063</v>
      </c>
      <c r="M888">
        <v>55967.54</v>
      </c>
      <c r="N888" s="2">
        <v>51759.37</v>
      </c>
      <c r="O888" s="16">
        <f t="shared" si="322"/>
        <v>1.0407538992877085E-4</v>
      </c>
      <c r="P888" s="16">
        <f t="shared" ref="P888:P951" si="338">SQRT(252*SUM(O866:O887)/22)</f>
        <v>0.16108908915579867</v>
      </c>
      <c r="Q888" s="2">
        <f t="shared" si="324"/>
        <v>19.673999999999999</v>
      </c>
      <c r="R888" s="2">
        <f t="shared" si="325"/>
        <v>16.729000000000003</v>
      </c>
      <c r="S888" s="16">
        <f t="shared" ref="S888:S951" si="339">IF(Q888&gt;=R888,1,-1)</f>
        <v>1</v>
      </c>
      <c r="T888" s="16">
        <f t="shared" ref="T888:T951" si="340">IF(SUM(S879:S888)=-10,-1,IF(SUM(S879:S888)&lt;10,0,1))</f>
        <v>0</v>
      </c>
      <c r="U888" s="16">
        <f>VLOOKUP(P888,Table!$D$6:$G$15,MATCH(VALUE(T888)&amp;"E",Table!$D$5:$G$5,0),1)*IF(Y888=1,0,1)</f>
        <v>0</v>
      </c>
      <c r="V888" s="16">
        <f t="shared" ref="V888:V951" si="341">(1-U888)*IF(Y888=1,0,1)</f>
        <v>0</v>
      </c>
      <c r="W888" s="16">
        <f t="shared" si="330"/>
        <v>110451.84324940735</v>
      </c>
      <c r="X888" s="16">
        <f t="shared" ref="X888:X951" si="342">W887/W882-1</f>
        <v>-3.2158848410000385E-2</v>
      </c>
      <c r="Y888" s="16">
        <f t="shared" si="331"/>
        <v>1</v>
      </c>
      <c r="Z888" s="16">
        <f t="shared" ref="Z888:Z951" si="343">Y888*20</f>
        <v>20</v>
      </c>
      <c r="AA888" s="16">
        <f t="shared" si="329"/>
        <v>4.4838583333333348E-2</v>
      </c>
      <c r="AB888" s="2">
        <f t="shared" si="332"/>
        <v>121016.84448779997</v>
      </c>
      <c r="AD888" s="2">
        <v>121016.65</v>
      </c>
      <c r="AE888" s="16" t="str">
        <f t="shared" si="326"/>
        <v/>
      </c>
      <c r="AF888" s="16">
        <f t="shared" si="323"/>
        <v>1.607116045354573E-6</v>
      </c>
      <c r="AG888" s="16">
        <f t="shared" si="335"/>
        <v>65.103642862028806</v>
      </c>
      <c r="AH888" s="24">
        <f t="shared" si="333"/>
        <v>67.173643419346931</v>
      </c>
      <c r="AL888" s="2">
        <f t="shared" si="336"/>
        <v>69.929063365374148</v>
      </c>
      <c r="AM888" s="27">
        <f t="shared" si="337"/>
        <v>-3.9403072391093752E-2</v>
      </c>
      <c r="AN888" s="35">
        <v>1</v>
      </c>
      <c r="AP888" s="2" t="str">
        <f t="shared" si="334"/>
        <v/>
      </c>
    </row>
    <row r="889" spans="1:42" x14ac:dyDescent="0.25">
      <c r="A889" s="49">
        <v>39294</v>
      </c>
      <c r="B889" s="47">
        <v>1455.27</v>
      </c>
      <c r="C889" s="27">
        <f t="shared" si="320"/>
        <v>-1.264663378360964E-2</v>
      </c>
      <c r="D889" s="27">
        <f t="shared" si="321"/>
        <v>-3.7057089268009102E-2</v>
      </c>
      <c r="E889" s="5">
        <f t="shared" si="327"/>
        <v>-1</v>
      </c>
      <c r="F889" s="44">
        <v>2265.75</v>
      </c>
      <c r="G889" s="45">
        <v>2265.75</v>
      </c>
      <c r="H889" s="48">
        <v>1455.27</v>
      </c>
      <c r="I889" s="42">
        <v>23.52</v>
      </c>
      <c r="J889" s="16">
        <f t="shared" si="319"/>
        <v>0.23519999999999999</v>
      </c>
      <c r="K889" s="16">
        <f t="shared" si="328"/>
        <v>7.3272894630396157E-2</v>
      </c>
      <c r="L889" s="51">
        <f>VLOOKUP(A889,LIBOR!$A$3:B2984,2,1)</f>
        <v>5.4337499999999999</v>
      </c>
      <c r="M889">
        <v>59442.559999999998</v>
      </c>
      <c r="N889" s="2">
        <v>54966.13</v>
      </c>
      <c r="O889" s="16">
        <f t="shared" si="322"/>
        <v>1.6198373612651002E-4</v>
      </c>
      <c r="P889" s="16">
        <f t="shared" si="338"/>
        <v>0.16192710536960384</v>
      </c>
      <c r="Q889" s="2">
        <f t="shared" si="324"/>
        <v>20.486000000000001</v>
      </c>
      <c r="R889" s="2">
        <f t="shared" si="325"/>
        <v>16.961000000000002</v>
      </c>
      <c r="S889" s="16">
        <f t="shared" si="339"/>
        <v>1</v>
      </c>
      <c r="T889" s="16">
        <f t="shared" si="340"/>
        <v>0</v>
      </c>
      <c r="U889" s="16">
        <f>VLOOKUP(P889,Table!$D$6:$G$15,MATCH(VALUE(T889)&amp;"E",Table!$D$5:$G$5,0),1)*IF(Y889=1,0,1)</f>
        <v>0</v>
      </c>
      <c r="V889" s="16">
        <f t="shared" si="341"/>
        <v>0</v>
      </c>
      <c r="W889" s="16">
        <f t="shared" si="330"/>
        <v>110451.84324940735</v>
      </c>
      <c r="X889" s="16">
        <f t="shared" si="342"/>
        <v>-3.5486751202784772E-2</v>
      </c>
      <c r="Y889" s="16">
        <f t="shared" si="331"/>
        <v>1</v>
      </c>
      <c r="Z889" s="16">
        <f t="shared" si="343"/>
        <v>20</v>
      </c>
      <c r="AA889" s="16">
        <f t="shared" si="329"/>
        <v>1.5093749999999906E-2</v>
      </c>
      <c r="AB889" s="2">
        <f t="shared" si="332"/>
        <v>121035.11046776484</v>
      </c>
      <c r="AD889" s="2">
        <v>121034.74</v>
      </c>
      <c r="AE889" s="16" t="str">
        <f t="shared" si="326"/>
        <v/>
      </c>
      <c r="AF889" s="16">
        <f t="shared" si="323"/>
        <v>3.0608382752816965E-6</v>
      </c>
      <c r="AG889" s="16">
        <f t="shared" si="335"/>
        <v>65.113469443123293</v>
      </c>
      <c r="AH889" s="24">
        <f t="shared" si="333"/>
        <v>67.182033822155475</v>
      </c>
      <c r="AL889" s="2">
        <f t="shared" si="336"/>
        <v>69.929063365374148</v>
      </c>
      <c r="AM889" s="27">
        <f t="shared" si="337"/>
        <v>-3.9283087903889791E-2</v>
      </c>
      <c r="AN889" s="35">
        <v>1</v>
      </c>
      <c r="AP889" s="2" t="str">
        <f t="shared" si="334"/>
        <v/>
      </c>
    </row>
    <row r="890" spans="1:42" x14ac:dyDescent="0.25">
      <c r="A890" s="49">
        <v>39295</v>
      </c>
      <c r="B890" s="47">
        <v>1465.81</v>
      </c>
      <c r="C890" s="27">
        <f t="shared" si="320"/>
        <v>7.2426422588247608E-3</v>
      </c>
      <c r="D890" s="27">
        <f t="shared" si="321"/>
        <v>-3.448010774616006E-2</v>
      </c>
      <c r="E890" s="5">
        <f t="shared" si="327"/>
        <v>-1</v>
      </c>
      <c r="F890" s="44">
        <v>2282.2979999999998</v>
      </c>
      <c r="G890" s="45">
        <v>2282.2979999999998</v>
      </c>
      <c r="H890" s="48">
        <v>1465.81</v>
      </c>
      <c r="I890" s="42">
        <v>23.67</v>
      </c>
      <c r="J890" s="16">
        <f t="shared" si="319"/>
        <v>0.23670000000000002</v>
      </c>
      <c r="K890" s="16">
        <f t="shared" si="328"/>
        <v>6.9147521431072501E-2</v>
      </c>
      <c r="L890" s="51">
        <f>VLOOKUP(A890,LIBOR!$A$3:B2985,2,1)</f>
        <v>5.3781299999999996</v>
      </c>
      <c r="M890">
        <v>62448.65</v>
      </c>
      <c r="N890" s="2">
        <v>57738.43</v>
      </c>
      <c r="O890" s="16">
        <f t="shared" si="322"/>
        <v>5.2078453629175488E-5</v>
      </c>
      <c r="P890" s="16">
        <f t="shared" si="338"/>
        <v>0.16755247856892752</v>
      </c>
      <c r="Q890" s="2">
        <f t="shared" si="324"/>
        <v>21.48</v>
      </c>
      <c r="R890" s="2">
        <f t="shared" si="325"/>
        <v>17.367000000000001</v>
      </c>
      <c r="S890" s="16">
        <f t="shared" si="339"/>
        <v>1</v>
      </c>
      <c r="T890" s="16">
        <f t="shared" si="340"/>
        <v>0</v>
      </c>
      <c r="U890" s="16">
        <f>VLOOKUP(P890,Table!$D$6:$G$15,MATCH(VALUE(T890)&amp;"E",Table!$D$5:$G$5,0),1)*IF(Y890=1,0,1)</f>
        <v>0</v>
      </c>
      <c r="V890" s="16">
        <f t="shared" si="341"/>
        <v>0</v>
      </c>
      <c r="W890" s="16">
        <f t="shared" si="330"/>
        <v>110451.84324940735</v>
      </c>
      <c r="X890" s="16">
        <f t="shared" si="342"/>
        <v>-2.1448224473302968E-2</v>
      </c>
      <c r="Y890" s="16">
        <f t="shared" si="331"/>
        <v>1</v>
      </c>
      <c r="Z890" s="16">
        <f t="shared" si="343"/>
        <v>20</v>
      </c>
      <c r="AA890" s="16">
        <f t="shared" si="329"/>
        <v>1.4939250000000071E-2</v>
      </c>
      <c r="AB890" s="2">
        <f t="shared" si="332"/>
        <v>121053.1922055054</v>
      </c>
      <c r="AD890" s="2">
        <v>121053.01</v>
      </c>
      <c r="AE890" s="16" t="str">
        <f t="shared" si="326"/>
        <v/>
      </c>
      <c r="AF890" s="16">
        <f t="shared" si="323"/>
        <v>1.5051712090041747E-6</v>
      </c>
      <c r="AG890" s="16">
        <f t="shared" si="335"/>
        <v>65.123196907107072</v>
      </c>
      <c r="AH890" s="24">
        <f t="shared" si="333"/>
        <v>67.190321479436435</v>
      </c>
      <c r="AL890" s="2">
        <f t="shared" si="336"/>
        <v>69.929063365374148</v>
      </c>
      <c r="AM890" s="27">
        <f t="shared" si="337"/>
        <v>-3.9164572698879074E-2</v>
      </c>
      <c r="AN890" s="35">
        <v>1</v>
      </c>
      <c r="AP890" s="2" t="str">
        <f t="shared" si="334"/>
        <v/>
      </c>
    </row>
    <row r="891" spans="1:42" x14ac:dyDescent="0.25">
      <c r="A891" s="49">
        <v>39296</v>
      </c>
      <c r="B891" s="47">
        <v>1472.2</v>
      </c>
      <c r="C891" s="27">
        <f t="shared" si="320"/>
        <v>4.359364446961056E-3</v>
      </c>
      <c r="D891" s="27">
        <f t="shared" si="321"/>
        <v>-6.7822060583240251E-3</v>
      </c>
      <c r="E891" s="5">
        <f t="shared" si="327"/>
        <v>-1</v>
      </c>
      <c r="F891" s="44">
        <v>2292.7919999999999</v>
      </c>
      <c r="G891" s="45">
        <v>2292.7919999999999</v>
      </c>
      <c r="H891" s="48">
        <v>1472.2</v>
      </c>
      <c r="I891" s="42">
        <v>21.22</v>
      </c>
      <c r="J891" s="16">
        <f t="shared" si="319"/>
        <v>0.2122</v>
      </c>
      <c r="K891" s="16">
        <f t="shared" si="328"/>
        <v>4.2959980390278873E-2</v>
      </c>
      <c r="L891" s="51">
        <f>VLOOKUP(A891,LIBOR!$A$3:B2986,2,1)</f>
        <v>5.3487499999999999</v>
      </c>
      <c r="M891">
        <v>59842.11</v>
      </c>
      <c r="N891" s="2">
        <v>55320.7</v>
      </c>
      <c r="O891" s="16">
        <f t="shared" si="322"/>
        <v>1.8921542516221329E-5</v>
      </c>
      <c r="P891" s="16">
        <f t="shared" si="338"/>
        <v>0.16924001960972113</v>
      </c>
      <c r="Q891" s="2">
        <f t="shared" si="324"/>
        <v>22.594000000000001</v>
      </c>
      <c r="R891" s="2">
        <f t="shared" si="325"/>
        <v>17.804499999999997</v>
      </c>
      <c r="S891" s="16">
        <f t="shared" si="339"/>
        <v>1</v>
      </c>
      <c r="T891" s="16">
        <f t="shared" si="340"/>
        <v>0</v>
      </c>
      <c r="U891" s="16">
        <f>VLOOKUP(P891,Table!$D$6:$G$15,MATCH(VALUE(T891)&amp;"E",Table!$D$5:$G$5,0),1)*IF(Y891=1,0,1)</f>
        <v>0</v>
      </c>
      <c r="V891" s="16">
        <f t="shared" si="341"/>
        <v>0</v>
      </c>
      <c r="W891" s="16">
        <f t="shared" si="330"/>
        <v>110451.84324940735</v>
      </c>
      <c r="X891" s="16">
        <f t="shared" si="342"/>
        <v>-2.511268398949329E-2</v>
      </c>
      <c r="Y891" s="16">
        <f t="shared" si="331"/>
        <v>1</v>
      </c>
      <c r="Z891" s="16">
        <f t="shared" si="343"/>
        <v>20</v>
      </c>
      <c r="AA891" s="16">
        <f t="shared" si="329"/>
        <v>1.4857638888888802E-2</v>
      </c>
      <c r="AB891" s="2">
        <f t="shared" si="332"/>
        <v>121071.17785166677</v>
      </c>
      <c r="AD891" s="2">
        <v>121071.09</v>
      </c>
      <c r="AE891" s="16" t="str">
        <f t="shared" si="326"/>
        <v/>
      </c>
      <c r="AF891" s="16">
        <f t="shared" si="323"/>
        <v>7.2562051589564192E-7</v>
      </c>
      <c r="AG891" s="16">
        <f t="shared" si="335"/>
        <v>65.132872676536437</v>
      </c>
      <c r="AH891" s="24">
        <f t="shared" si="333"/>
        <v>67.198555325752153</v>
      </c>
      <c r="AL891" s="2">
        <f t="shared" si="336"/>
        <v>69.929063365374148</v>
      </c>
      <c r="AM891" s="27">
        <f t="shared" si="337"/>
        <v>-3.9046827001747331E-2</v>
      </c>
      <c r="AN891" s="35">
        <v>1</v>
      </c>
      <c r="AP891" s="2" t="str">
        <f t="shared" si="334"/>
        <v/>
      </c>
    </row>
    <row r="892" spans="1:42" x14ac:dyDescent="0.25">
      <c r="A892" s="49">
        <v>39297</v>
      </c>
      <c r="B892" s="47">
        <v>1433.06</v>
      </c>
      <c r="C892" s="27">
        <f t="shared" si="320"/>
        <v>-2.6586061676402761E-2</v>
      </c>
      <c r="D892" s="27">
        <f t="shared" si="321"/>
        <v>-1.7376738995838581E-2</v>
      </c>
      <c r="E892" s="5">
        <f t="shared" si="327"/>
        <v>0</v>
      </c>
      <c r="F892" s="44">
        <v>2231.9789999999998</v>
      </c>
      <c r="G892" s="45">
        <v>2231.9789999999998</v>
      </c>
      <c r="H892" s="48">
        <v>1433.06</v>
      </c>
      <c r="I892" s="42">
        <v>25.16</v>
      </c>
      <c r="J892" s="16">
        <f t="shared" si="319"/>
        <v>0.25159999999999999</v>
      </c>
      <c r="K892" s="16">
        <f t="shared" si="328"/>
        <v>8.5580950537340189E-2</v>
      </c>
      <c r="L892" s="51">
        <f>VLOOKUP(A892,LIBOR!$A$3:B2987,2,1)</f>
        <v>5.3250000000000002</v>
      </c>
      <c r="M892">
        <v>64823.839999999997</v>
      </c>
      <c r="N892" s="2">
        <v>59918.57</v>
      </c>
      <c r="O892" s="16">
        <f t="shared" si="322"/>
        <v>7.2607950428414539E-4</v>
      </c>
      <c r="P892" s="16">
        <f t="shared" si="338"/>
        <v>0.1660190494626598</v>
      </c>
      <c r="Q892" s="2">
        <f t="shared" si="324"/>
        <v>22.69</v>
      </c>
      <c r="R892" s="2">
        <f t="shared" si="325"/>
        <v>18.091500000000003</v>
      </c>
      <c r="S892" s="16">
        <f t="shared" si="339"/>
        <v>1</v>
      </c>
      <c r="T892" s="16">
        <f t="shared" si="340"/>
        <v>0</v>
      </c>
      <c r="U892" s="16">
        <f>VLOOKUP(P892,Table!$D$6:$G$15,MATCH(VALUE(T892)&amp;"E",Table!$D$5:$G$5,0),1)*IF(Y892=1,0,1)</f>
        <v>0.9</v>
      </c>
      <c r="V892" s="16">
        <f t="shared" si="341"/>
        <v>9.9999999999999978E-2</v>
      </c>
      <c r="W892" s="16">
        <f t="shared" si="330"/>
        <v>110451.84324940735</v>
      </c>
      <c r="X892" s="16">
        <f t="shared" si="342"/>
        <v>-1.1343628560621544E-2</v>
      </c>
      <c r="Y892" s="16">
        <f t="shared" si="331"/>
        <v>0</v>
      </c>
      <c r="Z892" s="16">
        <f t="shared" si="343"/>
        <v>0</v>
      </c>
      <c r="AA892" s="16">
        <f t="shared" si="329"/>
        <v>1.4791666666666758E-2</v>
      </c>
      <c r="AB892" s="2">
        <f t="shared" si="332"/>
        <v>121089.086296724</v>
      </c>
      <c r="AE892" s="16" t="str">
        <f t="shared" si="326"/>
        <v/>
      </c>
      <c r="AF892" s="16" t="str">
        <f t="shared" si="323"/>
        <v/>
      </c>
      <c r="AG892" s="16">
        <f t="shared" si="335"/>
        <v>65.14250691395317</v>
      </c>
      <c r="AH892" s="24">
        <f t="shared" si="333"/>
        <v>67.206745849859189</v>
      </c>
      <c r="AL892" s="2">
        <f t="shared" si="336"/>
        <v>69.929063365374148</v>
      </c>
      <c r="AM892" s="27">
        <f t="shared" si="337"/>
        <v>-3.892970082111713E-2</v>
      </c>
      <c r="AN892" s="35">
        <v>0</v>
      </c>
      <c r="AP892" s="2" t="str">
        <f t="shared" si="334"/>
        <v/>
      </c>
    </row>
    <row r="893" spans="1:42" x14ac:dyDescent="0.25">
      <c r="A893" s="49">
        <v>39300</v>
      </c>
      <c r="B893" s="47">
        <v>1467.67</v>
      </c>
      <c r="C893" s="27">
        <f t="shared" si="320"/>
        <v>2.4151117189789684E-2</v>
      </c>
      <c r="D893" s="27">
        <f t="shared" si="321"/>
        <v>-3.4795715644369007E-3</v>
      </c>
      <c r="E893" s="5">
        <f t="shared" si="327"/>
        <v>0</v>
      </c>
      <c r="F893" s="44">
        <v>2285.933</v>
      </c>
      <c r="G893" s="45">
        <v>2285.933</v>
      </c>
      <c r="H893" s="48">
        <v>1467.67</v>
      </c>
      <c r="I893" s="42">
        <v>22.94</v>
      </c>
      <c r="J893" s="16">
        <f t="shared" si="319"/>
        <v>0.22940000000000002</v>
      </c>
      <c r="K893" s="16">
        <f t="shared" si="328"/>
        <v>4.036844278298779E-2</v>
      </c>
      <c r="L893" s="51">
        <f>VLOOKUP(A893,LIBOR!$A$3:B2988,2,1)</f>
        <v>5.3150000000000004</v>
      </c>
      <c r="M893">
        <v>63439.42</v>
      </c>
      <c r="N893" s="2">
        <v>58614.67</v>
      </c>
      <c r="O893" s="16">
        <f t="shared" si="322"/>
        <v>5.6949484449658467E-4</v>
      </c>
      <c r="P893" s="16">
        <f t="shared" si="338"/>
        <v>0.18903155721701223</v>
      </c>
      <c r="Q893" s="2">
        <f t="shared" si="324"/>
        <v>22.887999999999998</v>
      </c>
      <c r="R893" s="2">
        <f t="shared" si="325"/>
        <v>18.613500000000002</v>
      </c>
      <c r="S893" s="16">
        <f t="shared" si="339"/>
        <v>1</v>
      </c>
      <c r="T893" s="16">
        <f t="shared" si="340"/>
        <v>1</v>
      </c>
      <c r="U893" s="16">
        <f>VLOOKUP(P893,Table!$D$6:$G$15,MATCH(VALUE(T893)&amp;"E",Table!$D$5:$G$5,0),1)*IF(Y893=1,0,1)</f>
        <v>0.85</v>
      </c>
      <c r="V893" s="16">
        <f t="shared" si="341"/>
        <v>0.15000000000000002</v>
      </c>
      <c r="W893" s="16">
        <f t="shared" si="330"/>
        <v>112612.26865072985</v>
      </c>
      <c r="X893" s="16">
        <f t="shared" si="342"/>
        <v>0</v>
      </c>
      <c r="Y893" s="16">
        <f t="shared" si="331"/>
        <v>0</v>
      </c>
      <c r="Z893" s="16">
        <f t="shared" si="343"/>
        <v>0</v>
      </c>
      <c r="AA893" s="16">
        <f t="shared" si="329"/>
        <v>0</v>
      </c>
      <c r="AB893" s="2">
        <f t="shared" si="332"/>
        <v>123464.87656527972</v>
      </c>
      <c r="AE893" s="16" t="str">
        <f t="shared" si="326"/>
        <v/>
      </c>
      <c r="AF893" s="16" t="str">
        <f t="shared" si="323"/>
        <v/>
      </c>
      <c r="AG893" s="16">
        <f t="shared" si="335"/>
        <v>66.420614947704848</v>
      </c>
      <c r="AH893" s="24">
        <f t="shared" si="333"/>
        <v>68.520004162693027</v>
      </c>
      <c r="AL893" s="2">
        <f t="shared" si="336"/>
        <v>69.929063365374148</v>
      </c>
      <c r="AM893" s="27">
        <f t="shared" si="337"/>
        <v>-2.0149836632572748E-2</v>
      </c>
      <c r="AN893" s="35">
        <v>0</v>
      </c>
      <c r="AP893" s="2" t="str">
        <f t="shared" si="334"/>
        <v/>
      </c>
    </row>
    <row r="894" spans="1:42" x14ac:dyDescent="0.25">
      <c r="A894" s="49">
        <v>39301</v>
      </c>
      <c r="B894" s="47">
        <v>1476.71</v>
      </c>
      <c r="C894" s="27">
        <f t="shared" si="320"/>
        <v>6.1594227585219929E-3</v>
      </c>
      <c r="D894" s="27">
        <f t="shared" si="321"/>
        <v>1.5326484977694732E-2</v>
      </c>
      <c r="E894" s="5">
        <f t="shared" si="327"/>
        <v>0</v>
      </c>
      <c r="F894" s="44">
        <v>2300.0949999999998</v>
      </c>
      <c r="G894" s="45">
        <v>2300.0949999999998</v>
      </c>
      <c r="H894" s="48">
        <v>1476.71</v>
      </c>
      <c r="I894" s="42">
        <v>21.56</v>
      </c>
      <c r="J894" s="16">
        <f t="shared" si="319"/>
        <v>0.21559999999999999</v>
      </c>
      <c r="K894" s="16">
        <f t="shared" si="328"/>
        <v>1.0040152469027452E-2</v>
      </c>
      <c r="L894" s="51">
        <f>VLOOKUP(A894,LIBOR!$A$3:B2989,2,1)</f>
        <v>5.3274999999999997</v>
      </c>
      <c r="M894">
        <v>59163.77</v>
      </c>
      <c r="N894" s="2">
        <v>54656.38</v>
      </c>
      <c r="O894" s="16">
        <f t="shared" si="322"/>
        <v>3.7706121565677231E-5</v>
      </c>
      <c r="P894" s="16">
        <f t="shared" si="338"/>
        <v>0.20555984753097253</v>
      </c>
      <c r="Q894" s="2">
        <f t="shared" si="324"/>
        <v>23.302</v>
      </c>
      <c r="R894" s="2">
        <f t="shared" si="325"/>
        <v>19.002500000000005</v>
      </c>
      <c r="S894" s="16">
        <f t="shared" si="339"/>
        <v>1</v>
      </c>
      <c r="T894" s="16">
        <f t="shared" si="340"/>
        <v>1</v>
      </c>
      <c r="U894" s="16">
        <f>VLOOKUP(P894,Table!$D$6:$G$15,MATCH(VALUE(T894)&amp;"E",Table!$D$5:$G$5,0),1)*IF(Y894=1,0,1)</f>
        <v>0.75</v>
      </c>
      <c r="V894" s="16">
        <f t="shared" si="341"/>
        <v>0.25</v>
      </c>
      <c r="W894" s="16">
        <f t="shared" si="330"/>
        <v>112061.1333482078</v>
      </c>
      <c r="X894" s="16">
        <f t="shared" si="342"/>
        <v>1.955988544658438E-2</v>
      </c>
      <c r="Y894" s="16">
        <f t="shared" si="331"/>
        <v>0</v>
      </c>
      <c r="Z894" s="16">
        <f t="shared" si="343"/>
        <v>0</v>
      </c>
      <c r="AA894" s="16">
        <f t="shared" si="329"/>
        <v>0</v>
      </c>
      <c r="AB894" s="2">
        <f t="shared" si="332"/>
        <v>122866.86017642546</v>
      </c>
      <c r="AE894" s="16" t="str">
        <f t="shared" si="326"/>
        <v/>
      </c>
      <c r="AF894" s="16" t="str">
        <f t="shared" si="323"/>
        <v/>
      </c>
      <c r="AG894" s="16">
        <f t="shared" si="335"/>
        <v>66.098899028153397</v>
      </c>
      <c r="AH894" s="24">
        <f t="shared" si="333"/>
        <v>68.186344849738546</v>
      </c>
      <c r="AL894" s="2">
        <f t="shared" si="336"/>
        <v>69.929063365374148</v>
      </c>
      <c r="AM894" s="27">
        <f t="shared" si="337"/>
        <v>-2.4921233486712491E-2</v>
      </c>
      <c r="AN894" s="35">
        <v>0</v>
      </c>
      <c r="AP894" s="2" t="str">
        <f t="shared" si="334"/>
        <v/>
      </c>
    </row>
    <row r="895" spans="1:42" x14ac:dyDescent="0.25">
      <c r="A895" s="49">
        <v>39302</v>
      </c>
      <c r="B895" s="47">
        <v>1497.49</v>
      </c>
      <c r="C895" s="27">
        <f t="shared" si="320"/>
        <v>1.4071821820127228E-2</v>
      </c>
      <c r="D895" s="27">
        <f t="shared" si="321"/>
        <v>2.21556645389972E-2</v>
      </c>
      <c r="E895" s="5">
        <f t="shared" si="327"/>
        <v>0</v>
      </c>
      <c r="F895" s="44">
        <v>2333.239</v>
      </c>
      <c r="G895" s="45">
        <v>2333.239</v>
      </c>
      <c r="H895" s="48">
        <v>1497.49</v>
      </c>
      <c r="I895" s="42">
        <v>21.45</v>
      </c>
      <c r="J895" s="16">
        <f t="shared" si="319"/>
        <v>0.2145</v>
      </c>
      <c r="K895" s="16">
        <f t="shared" si="328"/>
        <v>8.1941037218087598E-3</v>
      </c>
      <c r="L895" s="51">
        <f>VLOOKUP(A895,LIBOR!$A$3:B2990,2,1)</f>
        <v>5.3512500000000003</v>
      </c>
      <c r="M895">
        <v>58500.33</v>
      </c>
      <c r="N895" s="2">
        <v>54036.2</v>
      </c>
      <c r="O895" s="16">
        <f t="shared" si="322"/>
        <v>1.9526520998718386E-4</v>
      </c>
      <c r="P895" s="16">
        <f t="shared" si="338"/>
        <v>0.20630589627819124</v>
      </c>
      <c r="Q895" s="2">
        <f t="shared" si="324"/>
        <v>22.91</v>
      </c>
      <c r="R895" s="2">
        <f t="shared" si="325"/>
        <v>19.202000000000002</v>
      </c>
      <c r="S895" s="16">
        <f t="shared" si="339"/>
        <v>1</v>
      </c>
      <c r="T895" s="16">
        <f t="shared" si="340"/>
        <v>1</v>
      </c>
      <c r="U895" s="16">
        <f>VLOOKUP(P895,Table!$D$6:$G$15,MATCH(VALUE(T895)&amp;"E",Table!$D$5:$G$5,0),1)*IF(Y895=1,0,1)</f>
        <v>0.75</v>
      </c>
      <c r="V895" s="16">
        <f t="shared" si="341"/>
        <v>0.25</v>
      </c>
      <c r="W895" s="16">
        <f t="shared" si="330"/>
        <v>112925.92520091153</v>
      </c>
      <c r="X895" s="16">
        <f t="shared" si="342"/>
        <v>1.4570061046121019E-2</v>
      </c>
      <c r="Y895" s="16">
        <f t="shared" si="331"/>
        <v>0</v>
      </c>
      <c r="Z895" s="16">
        <f t="shared" si="343"/>
        <v>0</v>
      </c>
      <c r="AA895" s="16">
        <f t="shared" si="329"/>
        <v>0</v>
      </c>
      <c r="AB895" s="2">
        <f t="shared" si="332"/>
        <v>123850.28343409095</v>
      </c>
      <c r="AE895" s="16" t="str">
        <f t="shared" si="326"/>
        <v/>
      </c>
      <c r="AF895" s="16" t="str">
        <f t="shared" si="323"/>
        <v/>
      </c>
      <c r="AG895" s="16">
        <f t="shared" si="335"/>
        <v>66.627952953003685</v>
      </c>
      <c r="AH895" s="24">
        <f t="shared" si="333"/>
        <v>68.730317720583102</v>
      </c>
      <c r="AL895" s="2">
        <f t="shared" si="336"/>
        <v>69.929063365374148</v>
      </c>
      <c r="AM895" s="27">
        <f t="shared" si="337"/>
        <v>-1.714230946477413E-2</v>
      </c>
      <c r="AN895" s="35">
        <v>0</v>
      </c>
      <c r="AP895" s="2" t="str">
        <f t="shared" si="334"/>
        <v/>
      </c>
    </row>
    <row r="896" spans="1:42" x14ac:dyDescent="0.25">
      <c r="A896" s="49">
        <v>39303</v>
      </c>
      <c r="B896" s="47">
        <v>1453.09</v>
      </c>
      <c r="C896" s="27">
        <f t="shared" si="320"/>
        <v>-2.9649613686902776E-2</v>
      </c>
      <c r="D896" s="27">
        <f t="shared" si="321"/>
        <v>-1.1853313594866632E-2</v>
      </c>
      <c r="E896" s="5">
        <f t="shared" si="327"/>
        <v>0</v>
      </c>
      <c r="F896" s="44">
        <v>2264.5030000000002</v>
      </c>
      <c r="G896" s="45">
        <v>2264.5030000000002</v>
      </c>
      <c r="H896" s="48">
        <v>1453.09</v>
      </c>
      <c r="I896" s="42">
        <v>26.48</v>
      </c>
      <c r="J896" s="16">
        <f t="shared" si="319"/>
        <v>0.26479999999999998</v>
      </c>
      <c r="K896" s="16">
        <f t="shared" si="328"/>
        <v>5.3165684755404868E-2</v>
      </c>
      <c r="L896" s="51">
        <f>VLOOKUP(A896,LIBOR!$A$3:B2991,2,1)</f>
        <v>5.8637499999999996</v>
      </c>
      <c r="M896">
        <v>66737.34</v>
      </c>
      <c r="N896" s="2">
        <v>61637.45</v>
      </c>
      <c r="O896" s="16">
        <f t="shared" si="322"/>
        <v>9.0589259615527678E-4</v>
      </c>
      <c r="P896" s="16">
        <f t="shared" si="338"/>
        <v>0.21163431524459511</v>
      </c>
      <c r="Q896" s="2">
        <f t="shared" si="324"/>
        <v>22.466000000000001</v>
      </c>
      <c r="R896" s="2">
        <f t="shared" si="325"/>
        <v>19.442500000000003</v>
      </c>
      <c r="S896" s="16">
        <f t="shared" si="339"/>
        <v>1</v>
      </c>
      <c r="T896" s="16">
        <f t="shared" si="340"/>
        <v>1</v>
      </c>
      <c r="U896" s="16">
        <f>VLOOKUP(P896,Table!$D$6:$G$15,MATCH(VALUE(T896)&amp;"E",Table!$D$5:$G$5,0),1)*IF(Y896=1,0,1)</f>
        <v>0.75</v>
      </c>
      <c r="V896" s="16">
        <f t="shared" si="341"/>
        <v>0.25</v>
      </c>
      <c r="W896" s="16">
        <f t="shared" si="330"/>
        <v>114386.07850561933</v>
      </c>
      <c r="X896" s="16">
        <f t="shared" si="342"/>
        <v>2.2399643851280349E-2</v>
      </c>
      <c r="Y896" s="16">
        <f t="shared" si="331"/>
        <v>0</v>
      </c>
      <c r="Z896" s="16">
        <f t="shared" si="343"/>
        <v>0</v>
      </c>
      <c r="AA896" s="16">
        <f t="shared" si="329"/>
        <v>0</v>
      </c>
      <c r="AB896" s="2">
        <f t="shared" si="332"/>
        <v>125473.47655986591</v>
      </c>
      <c r="AE896" s="16" t="str">
        <f t="shared" si="326"/>
        <v/>
      </c>
      <c r="AF896" s="16" t="str">
        <f t="shared" si="323"/>
        <v/>
      </c>
      <c r="AG896" s="16">
        <f t="shared" si="335"/>
        <v>67.50118498945136</v>
      </c>
      <c r="AH896" s="24">
        <f t="shared" si="333"/>
        <v>69.629291225287403</v>
      </c>
      <c r="AL896" s="2">
        <f t="shared" si="336"/>
        <v>69.929063365374148</v>
      </c>
      <c r="AM896" s="27">
        <f t="shared" si="337"/>
        <v>-4.2868033069520806E-3</v>
      </c>
      <c r="AN896" s="35">
        <v>0</v>
      </c>
      <c r="AP896" s="2" t="str">
        <f t="shared" si="334"/>
        <v/>
      </c>
    </row>
    <row r="897" spans="1:42" x14ac:dyDescent="0.25">
      <c r="A897" s="49">
        <v>39304</v>
      </c>
      <c r="B897" s="47">
        <v>1453.64</v>
      </c>
      <c r="C897" s="27">
        <f t="shared" si="320"/>
        <v>3.7850374030523604E-4</v>
      </c>
      <c r="D897" s="27">
        <f t="shared" si="321"/>
        <v>1.5111251821841365E-2</v>
      </c>
      <c r="E897" s="5">
        <f t="shared" si="327"/>
        <v>0</v>
      </c>
      <c r="F897" s="44">
        <v>2265.3580000000002</v>
      </c>
      <c r="G897" s="45">
        <v>2265.3580000000002</v>
      </c>
      <c r="H897" s="48">
        <v>1453.64</v>
      </c>
      <c r="I897" s="42">
        <v>28.3</v>
      </c>
      <c r="J897" s="16">
        <f t="shared" si="319"/>
        <v>0.28300000000000003</v>
      </c>
      <c r="K897" s="16">
        <f t="shared" si="328"/>
        <v>5.3157497572825257E-2</v>
      </c>
      <c r="L897" s="51">
        <f>VLOOKUP(A897,LIBOR!$A$3:B2992,2,1)</f>
        <v>5.9562499999999998</v>
      </c>
      <c r="M897">
        <v>71717.11</v>
      </c>
      <c r="N897" s="2">
        <v>66228.460000000006</v>
      </c>
      <c r="O897" s="16">
        <f t="shared" si="322"/>
        <v>1.4321087386388394E-7</v>
      </c>
      <c r="P897" s="16">
        <f t="shared" si="338"/>
        <v>0.22984250242717477</v>
      </c>
      <c r="Q897" s="2">
        <f t="shared" si="324"/>
        <v>23.518000000000001</v>
      </c>
      <c r="R897" s="2">
        <f t="shared" si="325"/>
        <v>19.989500000000003</v>
      </c>
      <c r="S897" s="16">
        <f t="shared" si="339"/>
        <v>1</v>
      </c>
      <c r="T897" s="16">
        <f t="shared" si="340"/>
        <v>1</v>
      </c>
      <c r="U897" s="16">
        <f>VLOOKUP(P897,Table!$D$6:$G$15,MATCH(VALUE(T897)&amp;"E",Table!$D$5:$G$5,0),1)*IF(Y897=1,0,1)</f>
        <v>0.75</v>
      </c>
      <c r="V897" s="16">
        <f t="shared" si="341"/>
        <v>0.25</v>
      </c>
      <c r="W897" s="16">
        <f t="shared" si="330"/>
        <v>116548.53620688993</v>
      </c>
      <c r="X897" s="16">
        <f t="shared" si="342"/>
        <v>3.5619462206060382E-2</v>
      </c>
      <c r="Y897" s="16">
        <f t="shared" si="331"/>
        <v>0</v>
      </c>
      <c r="Z897" s="16">
        <f t="shared" si="343"/>
        <v>0</v>
      </c>
      <c r="AA897" s="16">
        <f t="shared" si="329"/>
        <v>0</v>
      </c>
      <c r="AB897" s="2">
        <f t="shared" si="332"/>
        <v>127849.63513079938</v>
      </c>
      <c r="AE897" s="16" t="str">
        <f t="shared" si="326"/>
        <v/>
      </c>
      <c r="AF897" s="16" t="str">
        <f t="shared" si="323"/>
        <v/>
      </c>
      <c r="AG897" s="16">
        <f t="shared" si="335"/>
        <v>68.779491159475455</v>
      </c>
      <c r="AH897" s="24">
        <f t="shared" si="333"/>
        <v>70.946051896178304</v>
      </c>
      <c r="AL897" s="2">
        <f t="shared" si="336"/>
        <v>70.946051896178304</v>
      </c>
      <c r="AM897" s="27">
        <f t="shared" si="337"/>
        <v>0</v>
      </c>
      <c r="AN897" s="35">
        <v>0</v>
      </c>
      <c r="AP897" s="2" t="str">
        <f t="shared" si="334"/>
        <v/>
      </c>
    </row>
    <row r="898" spans="1:42" x14ac:dyDescent="0.25">
      <c r="A898" s="49">
        <v>39307</v>
      </c>
      <c r="B898" s="47">
        <v>1452.92</v>
      </c>
      <c r="C898" s="27">
        <f t="shared" si="320"/>
        <v>-4.9530832943511793E-4</v>
      </c>
      <c r="D898" s="27">
        <f t="shared" si="321"/>
        <v>-9.5351736973834367E-3</v>
      </c>
      <c r="E898" s="5">
        <f t="shared" si="327"/>
        <v>0</v>
      </c>
      <c r="F898" s="44">
        <v>2264.5749999999998</v>
      </c>
      <c r="G898" s="45">
        <v>2264.5749999999998</v>
      </c>
      <c r="H898" s="48">
        <v>1452.92</v>
      </c>
      <c r="I898" s="42">
        <v>26.57</v>
      </c>
      <c r="J898" s="16">
        <f t="shared" si="319"/>
        <v>0.26569999999999999</v>
      </c>
      <c r="K898" s="16">
        <f t="shared" si="328"/>
        <v>3.6666394171272571E-2</v>
      </c>
      <c r="L898" s="51">
        <f>VLOOKUP(A898,LIBOR!$A$3:B2993,2,1)</f>
        <v>5.7712500000000002</v>
      </c>
      <c r="M898">
        <v>69963.350000000006</v>
      </c>
      <c r="N898" s="2">
        <v>64582.43</v>
      </c>
      <c r="O898" s="16">
        <f t="shared" si="322"/>
        <v>2.4545191056551949E-7</v>
      </c>
      <c r="P898" s="16">
        <f t="shared" si="338"/>
        <v>0.22903360582872742</v>
      </c>
      <c r="Q898" s="2">
        <f t="shared" si="324"/>
        <v>24.146000000000001</v>
      </c>
      <c r="R898" s="2">
        <f t="shared" si="325"/>
        <v>20.647000000000006</v>
      </c>
      <c r="S898" s="16">
        <f t="shared" si="339"/>
        <v>1</v>
      </c>
      <c r="T898" s="16">
        <f t="shared" si="340"/>
        <v>1</v>
      </c>
      <c r="U898" s="16">
        <f>VLOOKUP(P898,Table!$D$6:$G$15,MATCH(VALUE(T898)&amp;"E",Table!$D$5:$G$5,0),1)*IF(Y898=1,0,1)</f>
        <v>0.75</v>
      </c>
      <c r="V898" s="16">
        <f t="shared" si="341"/>
        <v>0.25</v>
      </c>
      <c r="W898" s="16">
        <f t="shared" si="330"/>
        <v>115781.07162470161</v>
      </c>
      <c r="X898" s="16">
        <f t="shared" si="342"/>
        <v>5.5197747526185337E-2</v>
      </c>
      <c r="Y898" s="16">
        <f t="shared" si="331"/>
        <v>0</v>
      </c>
      <c r="Z898" s="16">
        <f t="shared" si="343"/>
        <v>0</v>
      </c>
      <c r="AA898" s="16">
        <f t="shared" si="329"/>
        <v>0</v>
      </c>
      <c r="AB898" s="2">
        <f t="shared" si="332"/>
        <v>127034.88840461856</v>
      </c>
      <c r="AE898" s="16" t="str">
        <f t="shared" si="326"/>
        <v/>
      </c>
      <c r="AF898" s="16" t="str">
        <f t="shared" si="323"/>
        <v/>
      </c>
      <c r="AG898" s="16">
        <f t="shared" si="335"/>
        <v>68.341180442411343</v>
      </c>
      <c r="AH898" s="24">
        <f t="shared" si="333"/>
        <v>70.488430170774961</v>
      </c>
      <c r="AL898" s="2">
        <f t="shared" si="336"/>
        <v>70.946051896178304</v>
      </c>
      <c r="AM898" s="27">
        <f t="shared" si="337"/>
        <v>-6.4502775443096017E-3</v>
      </c>
      <c r="AN898" s="35">
        <v>0</v>
      </c>
      <c r="AP898" s="2" t="str">
        <f t="shared" si="334"/>
        <v/>
      </c>
    </row>
    <row r="899" spans="1:42" x14ac:dyDescent="0.25">
      <c r="A899" s="49">
        <v>39308</v>
      </c>
      <c r="B899" s="47">
        <v>1426.54</v>
      </c>
      <c r="C899" s="27">
        <f t="shared" si="320"/>
        <v>-1.8156539933375626E-2</v>
      </c>
      <c r="D899" s="27">
        <f t="shared" si="321"/>
        <v>-3.3851136389281056E-2</v>
      </c>
      <c r="E899" s="5">
        <f t="shared" si="327"/>
        <v>0</v>
      </c>
      <c r="F899" s="44">
        <v>2223.7049999999999</v>
      </c>
      <c r="G899" s="45">
        <v>2223.7049999999999</v>
      </c>
      <c r="H899" s="48">
        <v>1426.54</v>
      </c>
      <c r="I899" s="42">
        <v>27.68</v>
      </c>
      <c r="J899" s="16">
        <f t="shared" si="319"/>
        <v>0.27679999999999999</v>
      </c>
      <c r="K899" s="16">
        <f t="shared" si="328"/>
        <v>5.6849957988718364E-2</v>
      </c>
      <c r="L899" s="51">
        <f>VLOOKUP(A899,LIBOR!$A$3:B2994,2,1)</f>
        <v>5.4087500000000004</v>
      </c>
      <c r="M899">
        <v>73010.31</v>
      </c>
      <c r="N899" s="2">
        <v>67386.7</v>
      </c>
      <c r="O899" s="16">
        <f t="shared" si="322"/>
        <v>3.3574671767374372E-4</v>
      </c>
      <c r="P899" s="16">
        <f t="shared" si="338"/>
        <v>0.21995004201128163</v>
      </c>
      <c r="Q899" s="2">
        <f t="shared" si="324"/>
        <v>24.871999999999996</v>
      </c>
      <c r="R899" s="2">
        <f t="shared" si="325"/>
        <v>21.196000000000002</v>
      </c>
      <c r="S899" s="16">
        <f t="shared" si="339"/>
        <v>1</v>
      </c>
      <c r="T899" s="16">
        <f t="shared" si="340"/>
        <v>1</v>
      </c>
      <c r="U899" s="16">
        <f>VLOOKUP(P899,Table!$D$6:$G$15,MATCH(VALUE(T899)&amp;"E",Table!$D$5:$G$5,0),1)*IF(Y899=1,0,1)</f>
        <v>0.75</v>
      </c>
      <c r="V899" s="16">
        <f t="shared" si="341"/>
        <v>0.25</v>
      </c>
      <c r="W899" s="16">
        <f t="shared" si="330"/>
        <v>115461.28263705291</v>
      </c>
      <c r="X899" s="16">
        <f t="shared" si="342"/>
        <v>2.8139056356282888E-2</v>
      </c>
      <c r="Y899" s="16">
        <f t="shared" si="331"/>
        <v>0</v>
      </c>
      <c r="Z899" s="16">
        <f t="shared" si="343"/>
        <v>0</v>
      </c>
      <c r="AA899" s="16">
        <f t="shared" si="329"/>
        <v>0</v>
      </c>
      <c r="AB899" s="2">
        <f t="shared" si="332"/>
        <v>126698.50613098315</v>
      </c>
      <c r="AE899" s="16" t="str">
        <f t="shared" si="326"/>
        <v/>
      </c>
      <c r="AF899" s="16" t="str">
        <f t="shared" si="323"/>
        <v/>
      </c>
      <c r="AG899" s="16">
        <f t="shared" si="335"/>
        <v>68.160216284069861</v>
      </c>
      <c r="AH899" s="24">
        <f t="shared" si="333"/>
        <v>70.29995042608229</v>
      </c>
      <c r="AL899" s="2">
        <f t="shared" si="336"/>
        <v>70.946051896178304</v>
      </c>
      <c r="AM899" s="27">
        <f t="shared" si="337"/>
        <v>-9.1069404544387167E-3</v>
      </c>
      <c r="AN899" s="35">
        <v>0</v>
      </c>
      <c r="AP899" s="2" t="str">
        <f t="shared" si="334"/>
        <v/>
      </c>
    </row>
    <row r="900" spans="1:42" x14ac:dyDescent="0.25">
      <c r="A900" s="49">
        <v>39309</v>
      </c>
      <c r="B900" s="47">
        <v>1406.7</v>
      </c>
      <c r="C900" s="27">
        <f t="shared" si="320"/>
        <v>-1.3907776858693044E-2</v>
      </c>
      <c r="D900" s="27">
        <f t="shared" si="321"/>
        <v>-6.1830735068101328E-2</v>
      </c>
      <c r="E900" s="5">
        <f t="shared" si="327"/>
        <v>0</v>
      </c>
      <c r="F900" s="44">
        <v>2193.395</v>
      </c>
      <c r="G900" s="45">
        <v>2193.395</v>
      </c>
      <c r="H900" s="48">
        <v>1406.7</v>
      </c>
      <c r="I900" s="42">
        <v>30.67</v>
      </c>
      <c r="J900" s="16">
        <f t="shared" si="319"/>
        <v>0.30670000000000003</v>
      </c>
      <c r="K900" s="16">
        <f t="shared" si="328"/>
        <v>7.8415064433373177E-2</v>
      </c>
      <c r="L900" s="51">
        <f>VLOOKUP(A900,LIBOR!$A$3:B2995,2,1)</f>
        <v>5.30375</v>
      </c>
      <c r="M900">
        <v>76189.77</v>
      </c>
      <c r="N900" s="2">
        <v>70312.539999999994</v>
      </c>
      <c r="O900" s="16">
        <f t="shared" si="322"/>
        <v>1.9615112147887835E-4</v>
      </c>
      <c r="P900" s="16">
        <f t="shared" si="338"/>
        <v>0.22828493556662685</v>
      </c>
      <c r="Q900" s="2">
        <f t="shared" si="324"/>
        <v>26.096000000000004</v>
      </c>
      <c r="R900" s="2">
        <f t="shared" si="325"/>
        <v>21.798500000000001</v>
      </c>
      <c r="S900" s="16">
        <f t="shared" si="339"/>
        <v>1</v>
      </c>
      <c r="T900" s="16">
        <f t="shared" si="340"/>
        <v>1</v>
      </c>
      <c r="U900" s="16">
        <f>VLOOKUP(P900,Table!$D$6:$G$15,MATCH(VALUE(T900)&amp;"E",Table!$D$5:$G$5,0),1)*IF(Y900=1,0,1)</f>
        <v>0.75</v>
      </c>
      <c r="V900" s="16">
        <f t="shared" si="341"/>
        <v>0.25</v>
      </c>
      <c r="W900" s="16">
        <f t="shared" si="330"/>
        <v>115510.2187720494</v>
      </c>
      <c r="X900" s="16">
        <f t="shared" si="342"/>
        <v>3.0341914161083894E-2</v>
      </c>
      <c r="Y900" s="16">
        <f t="shared" si="331"/>
        <v>0</v>
      </c>
      <c r="Z900" s="16">
        <f t="shared" si="343"/>
        <v>0</v>
      </c>
      <c r="AA900" s="16">
        <f t="shared" si="329"/>
        <v>0</v>
      </c>
      <c r="AB900" s="2">
        <f t="shared" si="332"/>
        <v>126782.66183856819</v>
      </c>
      <c r="AE900" s="16" t="str">
        <f t="shared" si="326"/>
        <v/>
      </c>
      <c r="AF900" s="16" t="str">
        <f t="shared" si="323"/>
        <v/>
      </c>
      <c r="AG900" s="16">
        <f t="shared" si="335"/>
        <v>68.205489676832727</v>
      </c>
      <c r="AH900" s="24">
        <f t="shared" si="333"/>
        <v>70.344814133416136</v>
      </c>
      <c r="AL900" s="2">
        <f t="shared" si="336"/>
        <v>70.946051896178304</v>
      </c>
      <c r="AM900" s="27">
        <f t="shared" si="337"/>
        <v>-8.4745767621010604E-3</v>
      </c>
      <c r="AN900" s="35">
        <v>0</v>
      </c>
      <c r="AP900" s="2" t="str">
        <f t="shared" si="334"/>
        <v/>
      </c>
    </row>
    <row r="901" spans="1:42" x14ac:dyDescent="0.25">
      <c r="A901" s="49">
        <v>39310</v>
      </c>
      <c r="B901" s="47">
        <v>1411.27</v>
      </c>
      <c r="C901" s="27">
        <f t="shared" si="320"/>
        <v>3.2487381815595739E-3</v>
      </c>
      <c r="D901" s="27">
        <f t="shared" si="321"/>
        <v>-2.8932383199638978E-2</v>
      </c>
      <c r="E901" s="5">
        <f t="shared" si="327"/>
        <v>0</v>
      </c>
      <c r="F901" s="44">
        <v>2200.6120000000001</v>
      </c>
      <c r="G901" s="45">
        <v>2200.6120000000001</v>
      </c>
      <c r="H901" s="48">
        <v>1411.27</v>
      </c>
      <c r="I901" s="42">
        <v>30.83</v>
      </c>
      <c r="J901" s="16">
        <f t="shared" si="319"/>
        <v>0.30829999999999996</v>
      </c>
      <c r="K901" s="16">
        <f t="shared" si="328"/>
        <v>7.5236598286454043E-2</v>
      </c>
      <c r="L901" s="51">
        <f>VLOOKUP(A901,LIBOR!$A$3:B2996,2,1)</f>
        <v>5.1212499999999999</v>
      </c>
      <c r="M901">
        <v>82194.06</v>
      </c>
      <c r="N901" s="2">
        <v>75844.570000000007</v>
      </c>
      <c r="O901" s="16">
        <f t="shared" si="322"/>
        <v>1.0520113425465664E-5</v>
      </c>
      <c r="P901" s="16">
        <f t="shared" si="338"/>
        <v>0.23306340171354592</v>
      </c>
      <c r="Q901" s="2">
        <f t="shared" si="324"/>
        <v>27.939999999999998</v>
      </c>
      <c r="R901" s="2">
        <f t="shared" si="325"/>
        <v>22.532000000000004</v>
      </c>
      <c r="S901" s="16">
        <f t="shared" si="339"/>
        <v>1</v>
      </c>
      <c r="T901" s="16">
        <f t="shared" si="340"/>
        <v>1</v>
      </c>
      <c r="U901" s="16">
        <f>VLOOKUP(P901,Table!$D$6:$G$15,MATCH(VALUE(T901)&amp;"E",Table!$D$5:$G$5,0),1)*IF(Y901=1,0,1)</f>
        <v>0.75</v>
      </c>
      <c r="V901" s="16">
        <f t="shared" si="341"/>
        <v>0.25</v>
      </c>
      <c r="W901" s="16">
        <f t="shared" si="330"/>
        <v>118063.68564060995</v>
      </c>
      <c r="X901" s="16">
        <f t="shared" si="342"/>
        <v>2.2884856303280632E-2</v>
      </c>
      <c r="Y901" s="16">
        <f t="shared" si="331"/>
        <v>0</v>
      </c>
      <c r="Z901" s="16">
        <f t="shared" si="343"/>
        <v>0</v>
      </c>
      <c r="AA901" s="16">
        <f t="shared" si="329"/>
        <v>0</v>
      </c>
      <c r="AB901" s="2">
        <f t="shared" si="332"/>
        <v>129593.37119364727</v>
      </c>
      <c r="AE901" s="16" t="str">
        <f t="shared" si="326"/>
        <v/>
      </c>
      <c r="AF901" s="16" t="str">
        <f t="shared" si="323"/>
        <v/>
      </c>
      <c r="AG901" s="16">
        <f t="shared" si="335"/>
        <v>69.717571889986772</v>
      </c>
      <c r="AH901" s="24">
        <f t="shared" si="333"/>
        <v>71.902452636827576</v>
      </c>
      <c r="AL901" s="2">
        <f t="shared" si="336"/>
        <v>71.902452636827576</v>
      </c>
      <c r="AM901" s="27">
        <f t="shared" si="337"/>
        <v>0</v>
      </c>
      <c r="AN901" s="35">
        <v>0</v>
      </c>
      <c r="AP901" s="2" t="str">
        <f t="shared" si="334"/>
        <v/>
      </c>
    </row>
    <row r="902" spans="1:42" x14ac:dyDescent="0.25">
      <c r="A902" s="49">
        <v>39311</v>
      </c>
      <c r="B902" s="47">
        <v>1445.94</v>
      </c>
      <c r="C902" s="27">
        <f t="shared" si="320"/>
        <v>2.4566525186534127E-2</v>
      </c>
      <c r="D902" s="27">
        <f t="shared" si="321"/>
        <v>-4.7443617534100868E-3</v>
      </c>
      <c r="E902" s="5">
        <f t="shared" si="327"/>
        <v>0</v>
      </c>
      <c r="F902" s="44">
        <v>2254.6840000000002</v>
      </c>
      <c r="G902" s="45">
        <v>2254.6840000000002</v>
      </c>
      <c r="H902" s="48">
        <v>1445.94</v>
      </c>
      <c r="I902" s="42">
        <v>29.99</v>
      </c>
      <c r="J902" s="16">
        <f t="shared" ref="J902:J965" si="344">I902/100</f>
        <v>0.2999</v>
      </c>
      <c r="K902" s="16">
        <f t="shared" si="328"/>
        <v>6.6578451521884713E-2</v>
      </c>
      <c r="L902" s="51">
        <f>VLOOKUP(A902,LIBOR!$A$3:B2997,2,1)</f>
        <v>5.2987500000000001</v>
      </c>
      <c r="M902">
        <v>79971.89</v>
      </c>
      <c r="N902" s="2">
        <v>73784.25</v>
      </c>
      <c r="O902" s="16">
        <f t="shared" si="322"/>
        <v>5.8901449789932822E-4</v>
      </c>
      <c r="P902" s="16">
        <f t="shared" si="338"/>
        <v>0.23332154847811529</v>
      </c>
      <c r="Q902" s="2">
        <f t="shared" si="324"/>
        <v>28.810000000000002</v>
      </c>
      <c r="R902" s="2">
        <f t="shared" si="325"/>
        <v>23.312000000000001</v>
      </c>
      <c r="S902" s="16">
        <f t="shared" si="339"/>
        <v>1</v>
      </c>
      <c r="T902" s="16">
        <f t="shared" si="340"/>
        <v>1</v>
      </c>
      <c r="U902" s="16">
        <f>VLOOKUP(P902,Table!$D$6:$G$15,MATCH(VALUE(T902)&amp;"E",Table!$D$5:$G$5,0),1)*IF(Y902=1,0,1)</f>
        <v>0.75</v>
      </c>
      <c r="V902" s="16">
        <f t="shared" si="341"/>
        <v>0.25</v>
      </c>
      <c r="W902" s="16">
        <f t="shared" si="330"/>
        <v>119437.19563774907</v>
      </c>
      <c r="X902" s="16">
        <f t="shared" si="342"/>
        <v>3.2150827994422038E-2</v>
      </c>
      <c r="Y902" s="16">
        <f t="shared" si="331"/>
        <v>0</v>
      </c>
      <c r="Z902" s="16">
        <f t="shared" si="343"/>
        <v>0</v>
      </c>
      <c r="AA902" s="16">
        <f t="shared" si="329"/>
        <v>0</v>
      </c>
      <c r="AB902" s="2">
        <f t="shared" si="332"/>
        <v>131105.67359577239</v>
      </c>
      <c r="AE902" s="16" t="str">
        <f t="shared" si="326"/>
        <v/>
      </c>
      <c r="AF902" s="16" t="str">
        <f t="shared" si="323"/>
        <v/>
      </c>
      <c r="AG902" s="16">
        <f t="shared" si="335"/>
        <v>70.531147850457856</v>
      </c>
      <c r="AH902" s="24">
        <f t="shared" si="333"/>
        <v>72.739632002302812</v>
      </c>
      <c r="AL902" s="2">
        <f t="shared" si="336"/>
        <v>72.739632002302812</v>
      </c>
      <c r="AM902" s="27">
        <f t="shared" si="337"/>
        <v>0</v>
      </c>
      <c r="AN902" s="35">
        <v>0</v>
      </c>
      <c r="AP902" s="2" t="str">
        <f t="shared" si="334"/>
        <v/>
      </c>
    </row>
    <row r="903" spans="1:42" x14ac:dyDescent="0.25">
      <c r="A903" s="49">
        <v>39314</v>
      </c>
      <c r="B903" s="47">
        <v>1445.55</v>
      </c>
      <c r="C903" s="27">
        <f t="shared" ref="C903:C966" si="345">B903/B902-1</f>
        <v>-2.6972073530029395E-4</v>
      </c>
      <c r="D903" s="27">
        <f t="shared" si="321"/>
        <v>-4.5187741592752628E-3</v>
      </c>
      <c r="E903" s="5">
        <f t="shared" si="327"/>
        <v>0</v>
      </c>
      <c r="F903" s="44">
        <v>2254.0729999999999</v>
      </c>
      <c r="G903" s="45">
        <v>2254.0729999999999</v>
      </c>
      <c r="H903" s="48">
        <v>1445.55</v>
      </c>
      <c r="I903" s="42">
        <v>26.33</v>
      </c>
      <c r="J903" s="16">
        <f t="shared" si="344"/>
        <v>0.26329999999999998</v>
      </c>
      <c r="K903" s="16">
        <f t="shared" si="328"/>
        <v>1.6041277943498938E-2</v>
      </c>
      <c r="L903" s="51">
        <f>VLOOKUP(A903,LIBOR!$A$3:B2998,2,1)</f>
        <v>5.3574999999999999</v>
      </c>
      <c r="M903">
        <v>73556.89</v>
      </c>
      <c r="N903" s="2">
        <v>67836.95</v>
      </c>
      <c r="O903" s="16">
        <f t="shared" si="322"/>
        <v>7.2768901891499338E-8</v>
      </c>
      <c r="P903" s="16">
        <f t="shared" si="338"/>
        <v>0.24725872205650104</v>
      </c>
      <c r="Q903" s="2">
        <f t="shared" si="324"/>
        <v>29.148000000000003</v>
      </c>
      <c r="R903" s="2">
        <f t="shared" si="325"/>
        <v>23.964000000000002</v>
      </c>
      <c r="S903" s="16">
        <f t="shared" si="339"/>
        <v>1</v>
      </c>
      <c r="T903" s="16">
        <f t="shared" si="340"/>
        <v>1</v>
      </c>
      <c r="U903" s="16">
        <f>VLOOKUP(P903,Table!$D$6:$G$15,MATCH(VALUE(T903)&amp;"E",Table!$D$5:$G$5,0),1)*IF(Y903=1,0,1)</f>
        <v>0.75</v>
      </c>
      <c r="V903" s="16">
        <f t="shared" si="341"/>
        <v>0.25</v>
      </c>
      <c r="W903" s="16">
        <f t="shared" si="330"/>
        <v>117006.25799371798</v>
      </c>
      <c r="X903" s="16">
        <f t="shared" si="342"/>
        <v>2.4785033985595284E-2</v>
      </c>
      <c r="Y903" s="16">
        <f t="shared" si="331"/>
        <v>0</v>
      </c>
      <c r="Z903" s="16">
        <f t="shared" si="343"/>
        <v>0</v>
      </c>
      <c r="AA903" s="16">
        <f t="shared" si="329"/>
        <v>0</v>
      </c>
      <c r="AB903" s="2">
        <f t="shared" si="332"/>
        <v>128449.8443325999</v>
      </c>
      <c r="AE903" s="16" t="str">
        <f t="shared" si="326"/>
        <v/>
      </c>
      <c r="AF903" s="16" t="str">
        <f t="shared" si="323"/>
        <v/>
      </c>
      <c r="AG903" s="16">
        <f t="shared" si="335"/>
        <v>69.102386750431506</v>
      </c>
      <c r="AH903" s="24">
        <f t="shared" si="333"/>
        <v>71.260568803346146</v>
      </c>
      <c r="AL903" s="2">
        <f t="shared" si="336"/>
        <v>72.739632002302812</v>
      </c>
      <c r="AM903" s="27">
        <f t="shared" si="337"/>
        <v>-2.0333663482238196E-2</v>
      </c>
      <c r="AN903" s="35">
        <v>0</v>
      </c>
      <c r="AP903" s="2" t="str">
        <f t="shared" si="334"/>
        <v/>
      </c>
    </row>
    <row r="904" spans="1:42" x14ac:dyDescent="0.25">
      <c r="A904" s="49">
        <v>39315</v>
      </c>
      <c r="B904" s="47">
        <v>1447.12</v>
      </c>
      <c r="C904" s="27">
        <f t="shared" si="345"/>
        <v>1.0860917989692354E-3</v>
      </c>
      <c r="D904" s="27">
        <f t="shared" si="321"/>
        <v>1.4723857573069599E-2</v>
      </c>
      <c r="E904" s="5">
        <f t="shared" si="327"/>
        <v>0</v>
      </c>
      <c r="F904" s="44">
        <v>2256.5250000000001</v>
      </c>
      <c r="G904" s="45">
        <v>2256.5250000000001</v>
      </c>
      <c r="H904" s="48">
        <v>1447.12</v>
      </c>
      <c r="I904" s="42">
        <v>25.25</v>
      </c>
      <c r="J904" s="16">
        <f t="shared" si="344"/>
        <v>0.2525</v>
      </c>
      <c r="K904" s="16">
        <f t="shared" si="328"/>
        <v>5.700594212900062E-3</v>
      </c>
      <c r="L904" s="51">
        <f>VLOOKUP(A904,LIBOR!$A$3:B2999,2,1)</f>
        <v>5.35</v>
      </c>
      <c r="M904">
        <v>71703.240000000005</v>
      </c>
      <c r="N904" s="2">
        <v>66122.05</v>
      </c>
      <c r="O904" s="16">
        <f t="shared" si="322"/>
        <v>1.1783155211361689E-6</v>
      </c>
      <c r="P904" s="16">
        <f t="shared" si="338"/>
        <v>0.24679940578709994</v>
      </c>
      <c r="Q904" s="2">
        <f t="shared" si="324"/>
        <v>29.1</v>
      </c>
      <c r="R904" s="2">
        <f t="shared" si="325"/>
        <v>24.44</v>
      </c>
      <c r="S904" s="16">
        <f t="shared" si="339"/>
        <v>1</v>
      </c>
      <c r="T904" s="16">
        <f t="shared" si="340"/>
        <v>1</v>
      </c>
      <c r="U904" s="16">
        <f>VLOOKUP(P904,Table!$D$6:$G$15,MATCH(VALUE(T904)&amp;"E",Table!$D$5:$G$5,0),1)*IF(Y904=1,0,1)</f>
        <v>0.75</v>
      </c>
      <c r="V904" s="16">
        <f t="shared" si="341"/>
        <v>0.25</v>
      </c>
      <c r="W904" s="16">
        <f t="shared" si="330"/>
        <v>116362.09589919166</v>
      </c>
      <c r="X904" s="16">
        <f t="shared" si="342"/>
        <v>1.0581922863762694E-2</v>
      </c>
      <c r="Y904" s="16">
        <f t="shared" si="331"/>
        <v>0</v>
      </c>
      <c r="Z904" s="16">
        <f t="shared" si="343"/>
        <v>0</v>
      </c>
      <c r="AA904" s="16">
        <f t="shared" si="329"/>
        <v>0</v>
      </c>
      <c r="AB904" s="2">
        <f t="shared" si="332"/>
        <v>127745.39980007907</v>
      </c>
      <c r="AE904" s="16" t="str">
        <f t="shared" si="326"/>
        <v/>
      </c>
      <c r="AF904" s="16" t="str">
        <f t="shared" si="323"/>
        <v/>
      </c>
      <c r="AG904" s="16">
        <f t="shared" si="335"/>
        <v>68.723415496839053</v>
      </c>
      <c r="AH904" s="24">
        <f t="shared" si="333"/>
        <v>70.867917094042383</v>
      </c>
      <c r="AL904" s="2">
        <f t="shared" si="336"/>
        <v>72.739632002302812</v>
      </c>
      <c r="AM904" s="27">
        <f t="shared" si="337"/>
        <v>-2.5731707141454563E-2</v>
      </c>
      <c r="AN904" s="35">
        <v>0</v>
      </c>
      <c r="AP904" s="2" t="str">
        <f t="shared" si="334"/>
        <v/>
      </c>
    </row>
    <row r="905" spans="1:42" x14ac:dyDescent="0.25">
      <c r="A905" s="49">
        <v>39316</v>
      </c>
      <c r="B905" s="47">
        <v>1464.07</v>
      </c>
      <c r="C905" s="27">
        <f t="shared" si="345"/>
        <v>1.1712919453811699E-2</v>
      </c>
      <c r="D905" s="27">
        <f t="shared" si="321"/>
        <v>4.0344553885574341E-2</v>
      </c>
      <c r="E905" s="5">
        <f t="shared" si="327"/>
        <v>0</v>
      </c>
      <c r="F905" s="44">
        <v>2283.085</v>
      </c>
      <c r="G905" s="45">
        <v>2283.085</v>
      </c>
      <c r="H905" s="48">
        <v>1464.07</v>
      </c>
      <c r="I905" s="42">
        <v>22.89</v>
      </c>
      <c r="J905" s="16">
        <f t="shared" si="344"/>
        <v>0.22889999999999999</v>
      </c>
      <c r="K905" s="16">
        <f t="shared" si="328"/>
        <v>-1.4393168252952976E-2</v>
      </c>
      <c r="L905" s="51">
        <f>VLOOKUP(A905,LIBOR!$A$3:B3000,2,1)</f>
        <v>5.3475000000000001</v>
      </c>
      <c r="M905">
        <v>68251.55</v>
      </c>
      <c r="N905" s="2">
        <v>62933.78</v>
      </c>
      <c r="O905" s="16">
        <f t="shared" si="322"/>
        <v>1.3560262916376492E-4</v>
      </c>
      <c r="P905" s="16">
        <f t="shared" si="338"/>
        <v>0.24329316825295297</v>
      </c>
      <c r="Q905" s="2">
        <f t="shared" si="324"/>
        <v>28.613999999999997</v>
      </c>
      <c r="R905" s="2">
        <f t="shared" si="325"/>
        <v>24.774999999999999</v>
      </c>
      <c r="S905" s="16">
        <f t="shared" si="339"/>
        <v>1</v>
      </c>
      <c r="T905" s="16">
        <f t="shared" si="340"/>
        <v>1</v>
      </c>
      <c r="U905" s="16">
        <f>VLOOKUP(P905,Table!$D$6:$G$15,MATCH(VALUE(T905)&amp;"E",Table!$D$5:$G$5,0),1)*IF(Y905=1,0,1)</f>
        <v>0.75</v>
      </c>
      <c r="V905" s="16">
        <f t="shared" si="341"/>
        <v>0.25</v>
      </c>
      <c r="W905" s="16">
        <f t="shared" si="330"/>
        <v>115981.61522962428</v>
      </c>
      <c r="X905" s="16">
        <f t="shared" si="342"/>
        <v>7.8018643268533694E-3</v>
      </c>
      <c r="Y905" s="16">
        <f t="shared" si="331"/>
        <v>0</v>
      </c>
      <c r="Z905" s="16">
        <f t="shared" si="343"/>
        <v>0</v>
      </c>
      <c r="AA905" s="16">
        <f t="shared" si="329"/>
        <v>0</v>
      </c>
      <c r="AB905" s="2">
        <f t="shared" si="332"/>
        <v>127335.73249257852</v>
      </c>
      <c r="AE905" s="16" t="str">
        <f t="shared" si="326"/>
        <v/>
      </c>
      <c r="AF905" s="16" t="str">
        <f t="shared" si="323"/>
        <v/>
      </c>
      <c r="AG905" s="16">
        <f t="shared" si="335"/>
        <v>68.503026061032415</v>
      </c>
      <c r="AH905" s="24">
        <f t="shared" si="333"/>
        <v>70.638811853973195</v>
      </c>
      <c r="AL905" s="2">
        <f t="shared" si="336"/>
        <v>72.739632002302812</v>
      </c>
      <c r="AM905" s="27">
        <f t="shared" si="337"/>
        <v>-2.888136893878035E-2</v>
      </c>
      <c r="AN905" s="35">
        <v>0</v>
      </c>
      <c r="AP905" s="2" t="str">
        <f t="shared" si="334"/>
        <v/>
      </c>
    </row>
    <row r="906" spans="1:42" x14ac:dyDescent="0.25">
      <c r="A906" s="49">
        <v>39317</v>
      </c>
      <c r="B906" s="47">
        <v>1462.5</v>
      </c>
      <c r="C906" s="27">
        <f t="shared" si="345"/>
        <v>-1.072353097871015E-3</v>
      </c>
      <c r="D906" s="27">
        <f t="shared" si="321"/>
        <v>3.6023462606143752E-2</v>
      </c>
      <c r="E906" s="5">
        <f t="shared" si="327"/>
        <v>0</v>
      </c>
      <c r="F906" s="44">
        <v>2280.6779999999999</v>
      </c>
      <c r="G906" s="45">
        <v>2280.6779999999999</v>
      </c>
      <c r="H906" s="48">
        <v>1462.5</v>
      </c>
      <c r="I906" s="42">
        <v>22.62</v>
      </c>
      <c r="J906" s="16">
        <f t="shared" si="344"/>
        <v>0.22620000000000001</v>
      </c>
      <c r="K906" s="16">
        <f t="shared" si="328"/>
        <v>-1.9715758039811987E-2</v>
      </c>
      <c r="L906" s="51">
        <f>VLOOKUP(A906,LIBOR!$A$3:B3001,2,1)</f>
        <v>5.2512499999999998</v>
      </c>
      <c r="M906">
        <v>69452.84</v>
      </c>
      <c r="N906" s="2">
        <v>64036.47</v>
      </c>
      <c r="O906" s="16">
        <f t="shared" si="322"/>
        <v>1.1511755228363322E-6</v>
      </c>
      <c r="P906" s="16">
        <f t="shared" si="338"/>
        <v>0.245915758039812</v>
      </c>
      <c r="Q906" s="2">
        <f t="shared" si="324"/>
        <v>27.058</v>
      </c>
      <c r="R906" s="2">
        <f t="shared" si="325"/>
        <v>25.014499999999998</v>
      </c>
      <c r="S906" s="16">
        <f t="shared" si="339"/>
        <v>1</v>
      </c>
      <c r="T906" s="16">
        <f t="shared" si="340"/>
        <v>1</v>
      </c>
      <c r="U906" s="16">
        <f>VLOOKUP(P906,Table!$D$6:$G$15,MATCH(VALUE(T906)&amp;"E",Table!$D$5:$G$5,0),1)*IF(Y906=1,0,1)</f>
        <v>0.75</v>
      </c>
      <c r="V906" s="16">
        <f t="shared" si="341"/>
        <v>0.25</v>
      </c>
      <c r="W906" s="16">
        <f t="shared" si="330"/>
        <v>116396.37631698085</v>
      </c>
      <c r="X906" s="16">
        <f t="shared" si="342"/>
        <v>4.0809935483296922E-3</v>
      </c>
      <c r="Y906" s="16">
        <f t="shared" si="331"/>
        <v>0</v>
      </c>
      <c r="Z906" s="16">
        <f t="shared" si="343"/>
        <v>0</v>
      </c>
      <c r="AA906" s="16">
        <f t="shared" si="329"/>
        <v>0</v>
      </c>
      <c r="AB906" s="2">
        <f t="shared" si="332"/>
        <v>127795.35378642668</v>
      </c>
      <c r="AE906" s="16" t="str">
        <f t="shared" si="326"/>
        <v/>
      </c>
      <c r="AF906" s="16" t="str">
        <f t="shared" si="323"/>
        <v/>
      </c>
      <c r="AG906" s="16">
        <f t="shared" si="335"/>
        <v>68.75028932998579</v>
      </c>
      <c r="AH906" s="24">
        <f t="shared" si="333"/>
        <v>70.891939110831217</v>
      </c>
      <c r="AL906" s="2">
        <f t="shared" si="336"/>
        <v>72.739632002302812</v>
      </c>
      <c r="AM906" s="27">
        <f t="shared" si="337"/>
        <v>-2.5401460532727183E-2</v>
      </c>
      <c r="AN906" s="35">
        <v>0</v>
      </c>
      <c r="AP906" s="2" t="str">
        <f t="shared" si="334"/>
        <v/>
      </c>
    </row>
    <row r="907" spans="1:42" x14ac:dyDescent="0.25">
      <c r="A907" s="49">
        <v>39318</v>
      </c>
      <c r="B907" s="47">
        <v>1479.37</v>
      </c>
      <c r="C907" s="27">
        <f t="shared" si="345"/>
        <v>1.1535042735042689E-2</v>
      </c>
      <c r="D907" s="27">
        <f t="shared" ref="D907:D970" si="346">SUM(C903:C907)</f>
        <v>2.2991980154652314E-2</v>
      </c>
      <c r="E907" s="5">
        <f t="shared" si="327"/>
        <v>0</v>
      </c>
      <c r="F907" s="44">
        <v>2307.223</v>
      </c>
      <c r="G907" s="45">
        <v>2307.223</v>
      </c>
      <c r="H907" s="48">
        <v>1479.37</v>
      </c>
      <c r="I907" s="42">
        <v>20.72</v>
      </c>
      <c r="J907" s="16">
        <f t="shared" si="344"/>
        <v>0.2072</v>
      </c>
      <c r="K907" s="16">
        <f t="shared" si="328"/>
        <v>-2.92412223198662E-2</v>
      </c>
      <c r="L907" s="51">
        <f>VLOOKUP(A907,LIBOR!$A$3:B3002,2,1)</f>
        <v>5.1974999999999998</v>
      </c>
      <c r="M907">
        <v>66858.89</v>
      </c>
      <c r="N907" s="2">
        <v>61639.72</v>
      </c>
      <c r="O907" s="16">
        <f t="shared" si="322"/>
        <v>1.3153845074657535E-4</v>
      </c>
      <c r="P907" s="16">
        <f t="shared" si="338"/>
        <v>0.2364412223198662</v>
      </c>
      <c r="Q907" s="2">
        <f t="shared" si="324"/>
        <v>25.416</v>
      </c>
      <c r="R907" s="2">
        <f t="shared" si="325"/>
        <v>25.108499999999999</v>
      </c>
      <c r="S907" s="16">
        <f t="shared" si="339"/>
        <v>1</v>
      </c>
      <c r="T907" s="16">
        <f t="shared" si="340"/>
        <v>1</v>
      </c>
      <c r="U907" s="16">
        <f>VLOOKUP(P907,Table!$D$6:$G$15,MATCH(VALUE(T907)&amp;"E",Table!$D$5:$G$5,0),1)*IF(Y907=1,0,1)</f>
        <v>0.75</v>
      </c>
      <c r="V907" s="16">
        <f t="shared" si="341"/>
        <v>0.25</v>
      </c>
      <c r="W907" s="16">
        <f t="shared" si="330"/>
        <v>116314.23648556732</v>
      </c>
      <c r="X907" s="16">
        <f t="shared" si="342"/>
        <v>-1.4122118199023981E-2</v>
      </c>
      <c r="Y907" s="16">
        <f t="shared" si="331"/>
        <v>0</v>
      </c>
      <c r="Z907" s="16">
        <f t="shared" si="343"/>
        <v>0</v>
      </c>
      <c r="AA907" s="16">
        <f t="shared" si="329"/>
        <v>0</v>
      </c>
      <c r="AB907" s="2">
        <f t="shared" si="332"/>
        <v>127717.68244003571</v>
      </c>
      <c r="AE907" s="16" t="str">
        <f t="shared" si="326"/>
        <v/>
      </c>
      <c r="AF907" s="16" t="str">
        <f t="shared" si="323"/>
        <v/>
      </c>
      <c r="AG907" s="16">
        <f t="shared" si="335"/>
        <v>68.708504340322136</v>
      </c>
      <c r="AH907" s="24">
        <f t="shared" si="333"/>
        <v>70.847008459941051</v>
      </c>
      <c r="AL907" s="2">
        <f t="shared" si="336"/>
        <v>72.739632002302812</v>
      </c>
      <c r="AM907" s="27">
        <f t="shared" si="337"/>
        <v>-2.601915201195748E-2</v>
      </c>
      <c r="AN907" s="35">
        <v>0</v>
      </c>
      <c r="AP907" s="2" t="str">
        <f t="shared" si="334"/>
        <v/>
      </c>
    </row>
    <row r="908" spans="1:42" x14ac:dyDescent="0.25">
      <c r="A908" s="49">
        <v>39321</v>
      </c>
      <c r="B908" s="47">
        <v>1466.79</v>
      </c>
      <c r="C908" s="27">
        <f t="shared" si="345"/>
        <v>-8.5036197840971939E-3</v>
      </c>
      <c r="D908" s="27">
        <f t="shared" si="346"/>
        <v>1.4758081105855414E-2</v>
      </c>
      <c r="E908" s="5">
        <f t="shared" si="327"/>
        <v>1</v>
      </c>
      <c r="F908" s="44">
        <v>2287.62</v>
      </c>
      <c r="G908" s="45">
        <v>2287.62</v>
      </c>
      <c r="H908" s="48">
        <v>1466.79</v>
      </c>
      <c r="I908" s="42">
        <v>22.72</v>
      </c>
      <c r="J908" s="16">
        <f t="shared" si="344"/>
        <v>0.22719999999999999</v>
      </c>
      <c r="K908" s="16">
        <f t="shared" si="328"/>
        <v>-1.1887800138821375E-2</v>
      </c>
      <c r="L908" s="51">
        <f>VLOOKUP(A908,LIBOR!$A$3:B3003,2,1)</f>
        <v>5.1974999999999998</v>
      </c>
      <c r="M908">
        <v>70030.13</v>
      </c>
      <c r="N908" s="2">
        <v>64548.71</v>
      </c>
      <c r="O908" s="16">
        <f t="shared" si="322"/>
        <v>7.2931289912658154E-5</v>
      </c>
      <c r="P908" s="16">
        <f t="shared" si="338"/>
        <v>0.23908780013882136</v>
      </c>
      <c r="Q908" s="2">
        <f t="shared" si="324"/>
        <v>23.562000000000001</v>
      </c>
      <c r="R908" s="2">
        <f t="shared" si="325"/>
        <v>24.936</v>
      </c>
      <c r="S908" s="16">
        <f t="shared" si="339"/>
        <v>-1</v>
      </c>
      <c r="T908" s="16">
        <f t="shared" si="340"/>
        <v>0</v>
      </c>
      <c r="U908" s="16">
        <f>VLOOKUP(P908,Table!$D$6:$G$15,MATCH(VALUE(T908)&amp;"E",Table!$D$5:$G$5,0),1)*IF(Y908=1,0,1)</f>
        <v>0</v>
      </c>
      <c r="V908" s="16">
        <f t="shared" si="341"/>
        <v>0</v>
      </c>
      <c r="W908" s="16">
        <f t="shared" si="330"/>
        <v>116944.7344871926</v>
      </c>
      <c r="X908" s="16">
        <f t="shared" si="342"/>
        <v>-2.614729134844751E-2</v>
      </c>
      <c r="Y908" s="16">
        <f t="shared" si="331"/>
        <v>1</v>
      </c>
      <c r="Z908" s="16">
        <f t="shared" si="343"/>
        <v>20</v>
      </c>
      <c r="AA908" s="16">
        <f t="shared" si="329"/>
        <v>0</v>
      </c>
      <c r="AB908" s="2">
        <f t="shared" si="332"/>
        <v>128418.30185487108</v>
      </c>
      <c r="AE908" s="16" t="str">
        <f t="shared" si="326"/>
        <v/>
      </c>
      <c r="AF908" s="16" t="str">
        <f t="shared" si="323"/>
        <v/>
      </c>
      <c r="AG908" s="16">
        <f t="shared" si="335"/>
        <v>69.085417788682989</v>
      </c>
      <c r="AH908" s="24">
        <f t="shared" si="333"/>
        <v>71.230090984485528</v>
      </c>
      <c r="AL908" s="2">
        <f t="shared" si="336"/>
        <v>72.739632002302812</v>
      </c>
      <c r="AM908" s="27">
        <f t="shared" si="337"/>
        <v>-2.0752662286901535E-2</v>
      </c>
      <c r="AN908" s="35">
        <v>1</v>
      </c>
      <c r="AP908" s="2" t="str">
        <f t="shared" si="334"/>
        <v/>
      </c>
    </row>
    <row r="909" spans="1:42" x14ac:dyDescent="0.25">
      <c r="A909" s="49">
        <v>39322</v>
      </c>
      <c r="B909" s="47">
        <v>1432.36</v>
      </c>
      <c r="C909" s="27">
        <f t="shared" si="345"/>
        <v>-2.3473026131893504E-2</v>
      </c>
      <c r="D909" s="27">
        <f t="shared" si="346"/>
        <v>-9.8010368250073254E-3</v>
      </c>
      <c r="E909" s="5">
        <f t="shared" si="327"/>
        <v>0</v>
      </c>
      <c r="F909" s="44">
        <v>2234.0250000000001</v>
      </c>
      <c r="G909" s="45">
        <v>2234.0250000000001</v>
      </c>
      <c r="H909" s="48">
        <v>1432.36</v>
      </c>
      <c r="I909" s="42">
        <v>26.3</v>
      </c>
      <c r="J909" s="16">
        <f t="shared" si="344"/>
        <v>0.26300000000000001</v>
      </c>
      <c r="K909" s="16">
        <f t="shared" si="328"/>
        <v>3.5820709512957599E-2</v>
      </c>
      <c r="L909" s="51">
        <f>VLOOKUP(A909,LIBOR!$A$3:B3004,2,1)</f>
        <v>5.40625</v>
      </c>
      <c r="M909">
        <v>75859</v>
      </c>
      <c r="N909" s="2">
        <v>69913.039999999994</v>
      </c>
      <c r="O909" s="16">
        <f t="shared" si="322"/>
        <v>5.6420054525471697E-4</v>
      </c>
      <c r="P909" s="16">
        <f t="shared" si="338"/>
        <v>0.22717929048704241</v>
      </c>
      <c r="Q909" s="2">
        <f t="shared" si="324"/>
        <v>22.84</v>
      </c>
      <c r="R909" s="2">
        <f t="shared" si="325"/>
        <v>25.028499999999998</v>
      </c>
      <c r="S909" s="16">
        <f t="shared" si="339"/>
        <v>-1</v>
      </c>
      <c r="T909" s="16">
        <f t="shared" si="340"/>
        <v>0</v>
      </c>
      <c r="U909" s="16">
        <f>VLOOKUP(P909,Table!$D$6:$G$15,MATCH(VALUE(T909)&amp;"E",Table!$D$5:$G$5,0),1)*IF(Y909=1,0,1)</f>
        <v>0.85</v>
      </c>
      <c r="V909" s="16">
        <f t="shared" si="341"/>
        <v>0.15000000000000002</v>
      </c>
      <c r="W909" s="16">
        <f t="shared" si="330"/>
        <v>116944.7344871926</v>
      </c>
      <c r="X909" s="16">
        <f t="shared" si="342"/>
        <v>-5.2581381184491072E-4</v>
      </c>
      <c r="Y909" s="16">
        <f t="shared" si="331"/>
        <v>0</v>
      </c>
      <c r="Z909" s="16">
        <f t="shared" si="343"/>
        <v>0</v>
      </c>
      <c r="AA909" s="16">
        <f t="shared" si="329"/>
        <v>1.5017361111111072E-2</v>
      </c>
      <c r="AB909" s="2">
        <f t="shared" si="332"/>
        <v>128437.58689499339</v>
      </c>
      <c r="AE909" s="16" t="str">
        <f t="shared" si="326"/>
        <v/>
      </c>
      <c r="AF909" s="16" t="str">
        <f t="shared" si="323"/>
        <v/>
      </c>
      <c r="AG909" s="16">
        <f t="shared" si="335"/>
        <v>69.095792595347433</v>
      </c>
      <c r="AH909" s="24">
        <f t="shared" si="333"/>
        <v>71.238933652181558</v>
      </c>
      <c r="AL909" s="2">
        <f t="shared" si="336"/>
        <v>72.739632002302812</v>
      </c>
      <c r="AM909" s="27">
        <f t="shared" si="337"/>
        <v>-2.0631096265014692E-2</v>
      </c>
      <c r="AN909" s="35">
        <v>0</v>
      </c>
      <c r="AP909" s="2" t="str">
        <f t="shared" si="334"/>
        <v/>
      </c>
    </row>
    <row r="910" spans="1:42" x14ac:dyDescent="0.25">
      <c r="A910" s="49">
        <v>39323</v>
      </c>
      <c r="B910" s="47">
        <v>1463.76</v>
      </c>
      <c r="C910" s="27">
        <f t="shared" si="345"/>
        <v>2.1921863218743898E-2</v>
      </c>
      <c r="D910" s="27">
        <f t="shared" si="346"/>
        <v>4.0790693992487359E-4</v>
      </c>
      <c r="E910" s="5">
        <f t="shared" si="327"/>
        <v>0</v>
      </c>
      <c r="F910" s="44">
        <v>2283.5810000000001</v>
      </c>
      <c r="G910" s="45">
        <v>2283.5810000000001</v>
      </c>
      <c r="H910" s="48">
        <v>1463.76</v>
      </c>
      <c r="I910" s="42">
        <v>23.81</v>
      </c>
      <c r="J910" s="16">
        <f t="shared" si="344"/>
        <v>0.23809999999999998</v>
      </c>
      <c r="K910" s="16">
        <f t="shared" si="328"/>
        <v>3.3740079932955136E-3</v>
      </c>
      <c r="L910" s="51">
        <f>VLOOKUP(A910,LIBOR!$A$3:B3005,2,1)</f>
        <v>5.6449999999999996</v>
      </c>
      <c r="M910">
        <v>72842.33</v>
      </c>
      <c r="N910" s="2">
        <v>67123.839999999997</v>
      </c>
      <c r="O910" s="16">
        <f t="shared" si="322"/>
        <v>4.7024070315993156E-4</v>
      </c>
      <c r="P910" s="16">
        <f t="shared" si="338"/>
        <v>0.23472599200670446</v>
      </c>
      <c r="Q910" s="2">
        <f t="shared" si="324"/>
        <v>23.05</v>
      </c>
      <c r="R910" s="2">
        <f t="shared" si="325"/>
        <v>25.167499999999997</v>
      </c>
      <c r="S910" s="16">
        <f t="shared" si="339"/>
        <v>-1</v>
      </c>
      <c r="T910" s="16">
        <f t="shared" si="340"/>
        <v>0</v>
      </c>
      <c r="U910" s="16">
        <f>VLOOKUP(P910,Table!$D$6:$G$15,MATCH(VALUE(T910)&amp;"E",Table!$D$5:$G$5,0),1)*IF(Y910=1,0,1)</f>
        <v>0.85</v>
      </c>
      <c r="V910" s="16">
        <f t="shared" si="341"/>
        <v>0.15000000000000002</v>
      </c>
      <c r="W910" s="16">
        <f t="shared" si="330"/>
        <v>118424.00262759317</v>
      </c>
      <c r="X910" s="16">
        <f t="shared" si="342"/>
        <v>5.0071166516776344E-3</v>
      </c>
      <c r="Y910" s="16">
        <f t="shared" si="331"/>
        <v>0</v>
      </c>
      <c r="Z910" s="16">
        <f t="shared" si="343"/>
        <v>0</v>
      </c>
      <c r="AA910" s="16">
        <f t="shared" si="329"/>
        <v>0</v>
      </c>
      <c r="AB910" s="2">
        <f t="shared" si="332"/>
        <v>130093.14811079646</v>
      </c>
      <c r="AE910" s="16" t="str">
        <f t="shared" si="326"/>
        <v/>
      </c>
      <c r="AF910" s="16" t="str">
        <f t="shared" si="323"/>
        <v/>
      </c>
      <c r="AG910" s="16">
        <f t="shared" si="335"/>
        <v>69.986437749632017</v>
      </c>
      <c r="AH910" s="24">
        <f t="shared" si="333"/>
        <v>72.155325842503686</v>
      </c>
      <c r="AL910" s="2">
        <f t="shared" si="336"/>
        <v>72.739632002302812</v>
      </c>
      <c r="AM910" s="27">
        <f t="shared" si="337"/>
        <v>-8.0328445953731231E-3</v>
      </c>
      <c r="AN910" s="35">
        <v>0</v>
      </c>
      <c r="AP910" s="2" t="str">
        <f t="shared" si="334"/>
        <v/>
      </c>
    </row>
    <row r="911" spans="1:42" x14ac:dyDescent="0.25">
      <c r="A911" s="49">
        <v>39324</v>
      </c>
      <c r="B911" s="47">
        <v>1457.64</v>
      </c>
      <c r="C911" s="27">
        <f t="shared" si="345"/>
        <v>-4.1810132808656197E-3</v>
      </c>
      <c r="D911" s="27">
        <f t="shared" si="346"/>
        <v>-2.7007532430697312E-3</v>
      </c>
      <c r="E911" s="5">
        <f t="shared" si="327"/>
        <v>0</v>
      </c>
      <c r="F911" s="44">
        <v>2274.1640000000002</v>
      </c>
      <c r="G911" s="45">
        <v>2274.1640000000002</v>
      </c>
      <c r="H911" s="48">
        <v>1457.64</v>
      </c>
      <c r="I911" s="42">
        <v>25.06</v>
      </c>
      <c r="J911" s="16">
        <f t="shared" si="344"/>
        <v>0.25059999999999999</v>
      </c>
      <c r="K911" s="16">
        <f t="shared" si="328"/>
        <v>7.1034937667160403E-3</v>
      </c>
      <c r="L911" s="51">
        <f>VLOOKUP(A911,LIBOR!$A$3:B3006,2,1)</f>
        <v>5.65</v>
      </c>
      <c r="M911">
        <v>73543.210000000006</v>
      </c>
      <c r="N911" s="2">
        <v>67761.070000000007</v>
      </c>
      <c r="O911" s="16">
        <f t="shared" si="322"/>
        <v>1.7554240997590168E-5</v>
      </c>
      <c r="P911" s="16">
        <f t="shared" si="338"/>
        <v>0.24349650623328395</v>
      </c>
      <c r="Q911" s="2">
        <f t="shared" si="324"/>
        <v>23.234000000000002</v>
      </c>
      <c r="R911" s="2">
        <f t="shared" si="325"/>
        <v>25.174500000000002</v>
      </c>
      <c r="S911" s="16">
        <f t="shared" si="339"/>
        <v>-1</v>
      </c>
      <c r="T911" s="16">
        <f t="shared" si="340"/>
        <v>0</v>
      </c>
      <c r="U911" s="16">
        <f>VLOOKUP(P911,Table!$D$6:$G$15,MATCH(VALUE(T911)&amp;"E",Table!$D$5:$G$5,0),1)*IF(Y911=1,0,1)</f>
        <v>0.85</v>
      </c>
      <c r="V911" s="16">
        <f t="shared" si="341"/>
        <v>0.15000000000000002</v>
      </c>
      <c r="W911" s="16">
        <f t="shared" si="330"/>
        <v>118171.77619662497</v>
      </c>
      <c r="X911" s="16">
        <f t="shared" si="342"/>
        <v>2.1058401308977848E-2</v>
      </c>
      <c r="Y911" s="16">
        <f t="shared" si="331"/>
        <v>0</v>
      </c>
      <c r="Z911" s="16">
        <f t="shared" si="343"/>
        <v>0</v>
      </c>
      <c r="AA911" s="16">
        <f t="shared" si="329"/>
        <v>0</v>
      </c>
      <c r="AB911" s="2">
        <f t="shared" si="332"/>
        <v>129824.90427886459</v>
      </c>
      <c r="AE911" s="16" t="str">
        <f t="shared" si="326"/>
        <v/>
      </c>
      <c r="AF911" s="16" t="str">
        <f t="shared" si="323"/>
        <v/>
      </c>
      <c r="AG911" s="16">
        <f t="shared" si="335"/>
        <v>69.842130147595711</v>
      </c>
      <c r="AH911" s="24">
        <f t="shared" si="333"/>
        <v>72.00467198760532</v>
      </c>
      <c r="AL911" s="2">
        <f t="shared" si="336"/>
        <v>72.739632002302812</v>
      </c>
      <c r="AM911" s="27">
        <f t="shared" si="337"/>
        <v>-1.0103983130877348E-2</v>
      </c>
      <c r="AN911" s="35">
        <v>0</v>
      </c>
      <c r="AP911" s="2" t="str">
        <f t="shared" si="334"/>
        <v/>
      </c>
    </row>
    <row r="912" spans="1:42" x14ac:dyDescent="0.25">
      <c r="A912" s="49">
        <v>39325</v>
      </c>
      <c r="B912" s="47">
        <v>1473.99</v>
      </c>
      <c r="C912" s="27">
        <f t="shared" si="345"/>
        <v>1.1216761340248516E-2</v>
      </c>
      <c r="D912" s="27">
        <f t="shared" si="346"/>
        <v>-3.0190346378639044E-3</v>
      </c>
      <c r="E912" s="5">
        <f t="shared" si="327"/>
        <v>0</v>
      </c>
      <c r="F912" s="44">
        <v>2299.7139999999999</v>
      </c>
      <c r="G912" s="45">
        <v>2299.7139999999999</v>
      </c>
      <c r="H912" s="48">
        <v>1473.99</v>
      </c>
      <c r="I912" s="42">
        <v>23.38</v>
      </c>
      <c r="J912" s="16">
        <f t="shared" si="344"/>
        <v>0.23379999999999998</v>
      </c>
      <c r="K912" s="16">
        <f t="shared" si="328"/>
        <v>-6.2753513605351974E-3</v>
      </c>
      <c r="L912" s="51">
        <f>VLOOKUP(A912,LIBOR!$A$3:B3007,2,1)</f>
        <v>5.5875000000000004</v>
      </c>
      <c r="M912">
        <v>71305.850000000006</v>
      </c>
      <c r="N912" s="2">
        <v>65690.91</v>
      </c>
      <c r="O912" s="16">
        <f t="shared" si="322"/>
        <v>1.24418853894386E-4</v>
      </c>
      <c r="P912" s="16">
        <f t="shared" si="338"/>
        <v>0.24007535136053518</v>
      </c>
      <c r="Q912" s="2">
        <f t="shared" si="324"/>
        <v>23.722000000000001</v>
      </c>
      <c r="R912" s="2">
        <f t="shared" si="325"/>
        <v>25.366499999999998</v>
      </c>
      <c r="S912" s="16">
        <f t="shared" si="339"/>
        <v>-1</v>
      </c>
      <c r="T912" s="16">
        <f t="shared" si="340"/>
        <v>0</v>
      </c>
      <c r="U912" s="16">
        <f>VLOOKUP(P912,Table!$D$6:$G$15,MATCH(VALUE(T912)&amp;"E",Table!$D$5:$G$5,0),1)*IF(Y912=1,0,1)</f>
        <v>0.85</v>
      </c>
      <c r="V912" s="16">
        <f t="shared" si="341"/>
        <v>0.15000000000000002</v>
      </c>
      <c r="W912" s="16">
        <f t="shared" si="330"/>
        <v>118756.91743591716</v>
      </c>
      <c r="X912" s="16">
        <f t="shared" si="342"/>
        <v>1.5253051132873674E-2</v>
      </c>
      <c r="Y912" s="16">
        <f t="shared" si="331"/>
        <v>0</v>
      </c>
      <c r="Z912" s="16">
        <f t="shared" si="343"/>
        <v>0</v>
      </c>
      <c r="AA912" s="16">
        <f t="shared" si="329"/>
        <v>0</v>
      </c>
      <c r="AB912" s="2">
        <f t="shared" si="332"/>
        <v>130472.25085163566</v>
      </c>
      <c r="AE912" s="16" t="str">
        <f t="shared" si="326"/>
        <v/>
      </c>
      <c r="AF912" s="16" t="str">
        <f t="shared" si="323"/>
        <v/>
      </c>
      <c r="AG912" s="16">
        <f t="shared" si="335"/>
        <v>70.190384312212387</v>
      </c>
      <c r="AH912" s="24">
        <f t="shared" si="333"/>
        <v>72.361825806461127</v>
      </c>
      <c r="AL912" s="2">
        <f t="shared" si="336"/>
        <v>72.739632002302812</v>
      </c>
      <c r="AM912" s="27">
        <f t="shared" si="337"/>
        <v>-5.1939525323653202E-3</v>
      </c>
      <c r="AN912" s="35">
        <v>0</v>
      </c>
      <c r="AP912" s="2" t="str">
        <f t="shared" si="334"/>
        <v/>
      </c>
    </row>
    <row r="913" spans="1:42" x14ac:dyDescent="0.25">
      <c r="A913" s="49">
        <v>39329</v>
      </c>
      <c r="B913" s="47">
        <v>1489.42</v>
      </c>
      <c r="C913" s="27">
        <f t="shared" si="345"/>
        <v>1.0468184994470775E-2</v>
      </c>
      <c r="D913" s="27">
        <f t="shared" si="346"/>
        <v>1.5952770140704065E-2</v>
      </c>
      <c r="E913" s="5">
        <f t="shared" si="327"/>
        <v>0</v>
      </c>
      <c r="F913" s="44">
        <v>2323.8249999999998</v>
      </c>
      <c r="G913" s="45">
        <v>2323.8249999999998</v>
      </c>
      <c r="H913" s="48">
        <v>1489.42</v>
      </c>
      <c r="I913" s="42">
        <v>22.78</v>
      </c>
      <c r="J913" s="16">
        <f t="shared" si="344"/>
        <v>0.2278</v>
      </c>
      <c r="K913" s="16">
        <f t="shared" si="328"/>
        <v>-1.3994955972870288E-2</v>
      </c>
      <c r="L913" s="51">
        <f>VLOOKUP(A913,LIBOR!$A$3:B3008,2,1)</f>
        <v>5.5125000000000002</v>
      </c>
      <c r="M913">
        <v>68640.539999999994</v>
      </c>
      <c r="N913" s="2">
        <v>63201.7</v>
      </c>
      <c r="O913" s="16">
        <f t="shared" si="322"/>
        <v>1.0844666698678594E-4</v>
      </c>
      <c r="P913" s="16">
        <f t="shared" si="338"/>
        <v>0.24179495597287029</v>
      </c>
      <c r="Q913" s="2">
        <f t="shared" si="324"/>
        <v>24.253999999999998</v>
      </c>
      <c r="R913" s="2">
        <f t="shared" si="325"/>
        <v>25.2775</v>
      </c>
      <c r="S913" s="16">
        <f t="shared" si="339"/>
        <v>-1</v>
      </c>
      <c r="T913" s="16">
        <f t="shared" si="340"/>
        <v>0</v>
      </c>
      <c r="U913" s="16">
        <f>VLOOKUP(P913,Table!$D$6:$G$15,MATCH(VALUE(T913)&amp;"E",Table!$D$5:$G$5,0),1)*IF(Y913=1,0,1)</f>
        <v>0.85</v>
      </c>
      <c r="V913" s="16">
        <f t="shared" si="341"/>
        <v>0.15000000000000002</v>
      </c>
      <c r="W913" s="16">
        <f t="shared" si="330"/>
        <v>119138.60727354119</v>
      </c>
      <c r="X913" s="16">
        <f t="shared" si="342"/>
        <v>2.1000704850544505E-2</v>
      </c>
      <c r="Y913" s="16">
        <f t="shared" si="331"/>
        <v>0</v>
      </c>
      <c r="Z913" s="16">
        <f t="shared" si="343"/>
        <v>0</v>
      </c>
      <c r="AA913" s="16">
        <f t="shared" si="329"/>
        <v>0</v>
      </c>
      <c r="AB913" s="2">
        <f t="shared" si="332"/>
        <v>130903.45004051918</v>
      </c>
      <c r="AE913" s="16" t="str">
        <f t="shared" si="326"/>
        <v/>
      </c>
      <c r="AF913" s="16" t="str">
        <f t="shared" si="323"/>
        <v/>
      </c>
      <c r="AG913" s="16">
        <f t="shared" si="335"/>
        <v>70.422357291794583</v>
      </c>
      <c r="AH913" s="24">
        <f t="shared" si="333"/>
        <v>72.593417044513259</v>
      </c>
      <c r="AL913" s="2">
        <f t="shared" si="336"/>
        <v>72.739632002302812</v>
      </c>
      <c r="AM913" s="27">
        <f t="shared" si="337"/>
        <v>-2.0101140707575738E-3</v>
      </c>
      <c r="AN913" s="35">
        <v>0</v>
      </c>
      <c r="AP913" s="2" t="str">
        <f t="shared" si="334"/>
        <v/>
      </c>
    </row>
    <row r="914" spans="1:42" x14ac:dyDescent="0.25">
      <c r="A914" s="49">
        <v>39330</v>
      </c>
      <c r="B914" s="47">
        <v>1472.29</v>
      </c>
      <c r="C914" s="27">
        <f t="shared" si="345"/>
        <v>-1.1501121241825785E-2</v>
      </c>
      <c r="D914" s="27">
        <f t="shared" si="346"/>
        <v>2.7924675030771784E-2</v>
      </c>
      <c r="E914" s="5">
        <f t="shared" si="327"/>
        <v>0</v>
      </c>
      <c r="F914" s="44">
        <v>2298.163</v>
      </c>
      <c r="G914" s="45">
        <v>2298.163</v>
      </c>
      <c r="H914" s="48">
        <v>1472.29</v>
      </c>
      <c r="I914" s="42">
        <v>24.58</v>
      </c>
      <c r="J914" s="16">
        <f t="shared" si="344"/>
        <v>0.24579999999999999</v>
      </c>
      <c r="K914" s="16">
        <f t="shared" si="328"/>
        <v>1.8937263178861741E-3</v>
      </c>
      <c r="L914" s="51">
        <f>VLOOKUP(A914,LIBOR!$A$3:B3009,2,1)</f>
        <v>5.5125000000000002</v>
      </c>
      <c r="M914">
        <v>72610.87</v>
      </c>
      <c r="N914" s="2">
        <v>66849.759999999995</v>
      </c>
      <c r="O914" s="16">
        <f t="shared" si="322"/>
        <v>1.3381331800128832E-4</v>
      </c>
      <c r="P914" s="16">
        <f t="shared" si="338"/>
        <v>0.24390627368211382</v>
      </c>
      <c r="Q914" s="2">
        <f t="shared" si="324"/>
        <v>24.265999999999998</v>
      </c>
      <c r="R914" s="2">
        <f t="shared" si="325"/>
        <v>25.269500000000001</v>
      </c>
      <c r="S914" s="16">
        <f t="shared" si="339"/>
        <v>-1</v>
      </c>
      <c r="T914" s="16">
        <f t="shared" si="340"/>
        <v>0</v>
      </c>
      <c r="U914" s="16">
        <f>VLOOKUP(P914,Table!$D$6:$G$15,MATCH(VALUE(T914)&amp;"E",Table!$D$5:$G$5,0),1)*IF(Y914=1,0,1)</f>
        <v>0.85</v>
      </c>
      <c r="V914" s="16">
        <f t="shared" si="341"/>
        <v>0.15000000000000002</v>
      </c>
      <c r="W914" s="16">
        <f t="shared" si="330"/>
        <v>119005.43226841194</v>
      </c>
      <c r="X914" s="16">
        <f t="shared" si="342"/>
        <v>1.8759910790073553E-2</v>
      </c>
      <c r="Y914" s="16">
        <f t="shared" si="331"/>
        <v>0</v>
      </c>
      <c r="Z914" s="16">
        <f t="shared" si="343"/>
        <v>0</v>
      </c>
      <c r="AA914" s="16">
        <f t="shared" si="329"/>
        <v>0</v>
      </c>
      <c r="AB914" s="2">
        <f t="shared" si="332"/>
        <v>130810.48267269603</v>
      </c>
      <c r="AD914" s="2">
        <v>130809.72</v>
      </c>
      <c r="AE914" s="16" t="str">
        <f t="shared" si="326"/>
        <v/>
      </c>
      <c r="AF914" s="16">
        <f t="shared" si="323"/>
        <v>5.8303977412688113E-6</v>
      </c>
      <c r="AG914" s="16">
        <f t="shared" si="335"/>
        <v>70.37234347480738</v>
      </c>
      <c r="AH914" s="24">
        <f t="shared" si="333"/>
        <v>72.539973269398317</v>
      </c>
      <c r="AL914" s="2">
        <f t="shared" si="336"/>
        <v>72.739632002302812</v>
      </c>
      <c r="AM914" s="27">
        <f t="shared" si="337"/>
        <v>-2.7448411190501565E-3</v>
      </c>
      <c r="AN914" s="35">
        <v>0</v>
      </c>
      <c r="AP914" s="2" t="str">
        <f t="shared" si="334"/>
        <v/>
      </c>
    </row>
    <row r="915" spans="1:42" x14ac:dyDescent="0.25">
      <c r="A915" s="49">
        <v>39331</v>
      </c>
      <c r="B915" s="47">
        <v>1478.55</v>
      </c>
      <c r="C915" s="27">
        <f t="shared" si="345"/>
        <v>4.2518797247825812E-3</v>
      </c>
      <c r="D915" s="27">
        <f t="shared" si="346"/>
        <v>1.0254691536810467E-2</v>
      </c>
      <c r="E915" s="5">
        <f t="shared" si="327"/>
        <v>0</v>
      </c>
      <c r="F915" s="44">
        <v>2308.3449999999998</v>
      </c>
      <c r="G915" s="45">
        <v>2308.3449999999998</v>
      </c>
      <c r="H915" s="48">
        <v>1478.55</v>
      </c>
      <c r="I915" s="42">
        <v>23.99</v>
      </c>
      <c r="J915" s="16">
        <f t="shared" si="344"/>
        <v>0.23989999999999997</v>
      </c>
      <c r="K915" s="16">
        <f t="shared" si="328"/>
        <v>1.032184252519372E-2</v>
      </c>
      <c r="L915" s="51">
        <f>VLOOKUP(A915,LIBOR!$A$3:B3010,2,1)</f>
        <v>5.4675000000000002</v>
      </c>
      <c r="M915">
        <v>72081.64</v>
      </c>
      <c r="N915" s="2">
        <v>66354.399999999994</v>
      </c>
      <c r="O915" s="16">
        <f t="shared" si="322"/>
        <v>1.8001912108338391E-5</v>
      </c>
      <c r="P915" s="16">
        <f t="shared" si="338"/>
        <v>0.22957815747480625</v>
      </c>
      <c r="Q915" s="2">
        <f t="shared" si="324"/>
        <v>23.922000000000001</v>
      </c>
      <c r="R915" s="2">
        <f t="shared" si="325"/>
        <v>25.420500000000001</v>
      </c>
      <c r="S915" s="16">
        <f t="shared" si="339"/>
        <v>-1</v>
      </c>
      <c r="T915" s="16">
        <f t="shared" si="340"/>
        <v>0</v>
      </c>
      <c r="U915" s="16">
        <f>VLOOKUP(P915,Table!$D$6:$G$15,MATCH(VALUE(T915)&amp;"E",Table!$D$5:$G$5,0),1)*IF(Y915=1,0,1)</f>
        <v>0.85</v>
      </c>
      <c r="V915" s="16">
        <f t="shared" si="341"/>
        <v>0.15000000000000002</v>
      </c>
      <c r="W915" s="16">
        <f t="shared" si="330"/>
        <v>119303.2541219291</v>
      </c>
      <c r="X915" s="16">
        <f t="shared" si="342"/>
        <v>1.7621124972027058E-2</v>
      </c>
      <c r="Y915" s="16">
        <f t="shared" si="331"/>
        <v>0</v>
      </c>
      <c r="Z915" s="16">
        <f t="shared" si="343"/>
        <v>0</v>
      </c>
      <c r="AA915" s="16">
        <f t="shared" si="329"/>
        <v>0</v>
      </c>
      <c r="AB915" s="2">
        <f t="shared" si="332"/>
        <v>131160.0912354342</v>
      </c>
      <c r="AE915" s="16" t="str">
        <f t="shared" si="326"/>
        <v/>
      </c>
      <c r="AF915" s="16" t="str">
        <f t="shared" si="323"/>
        <v/>
      </c>
      <c r="AG915" s="16">
        <f t="shared" si="335"/>
        <v>70.560423002961883</v>
      </c>
      <c r="AH915" s="24">
        <f t="shared" si="333"/>
        <v>72.731953006253107</v>
      </c>
      <c r="AL915" s="2">
        <f t="shared" si="336"/>
        <v>72.739632002302812</v>
      </c>
      <c r="AM915" s="27">
        <f t="shared" si="337"/>
        <v>-1.0556825541074843E-4</v>
      </c>
      <c r="AN915" s="35">
        <v>0</v>
      </c>
      <c r="AP915" s="2" t="str">
        <f t="shared" si="334"/>
        <v/>
      </c>
    </row>
    <row r="916" spans="1:42" x14ac:dyDescent="0.25">
      <c r="A916" s="49">
        <v>39332</v>
      </c>
      <c r="B916" s="47">
        <v>1453.55</v>
      </c>
      <c r="C916" s="27">
        <f t="shared" si="345"/>
        <v>-1.6908457610496752E-2</v>
      </c>
      <c r="D916" s="27">
        <f t="shared" si="346"/>
        <v>-2.472752792820665E-3</v>
      </c>
      <c r="E916" s="5">
        <f t="shared" si="327"/>
        <v>0</v>
      </c>
      <c r="F916" s="44">
        <v>2269.3240000000001</v>
      </c>
      <c r="G916" s="45">
        <v>2269.3240000000001</v>
      </c>
      <c r="H916" s="48">
        <v>1453.55</v>
      </c>
      <c r="I916" s="42">
        <v>26.23</v>
      </c>
      <c r="J916" s="16">
        <f t="shared" si="344"/>
        <v>0.26229999999999998</v>
      </c>
      <c r="K916" s="16">
        <f t="shared" si="328"/>
        <v>4.691887378968132E-2</v>
      </c>
      <c r="L916" s="51">
        <f>VLOOKUP(A916,LIBOR!$A$3:B3011,2,1)</f>
        <v>5.4</v>
      </c>
      <c r="M916">
        <v>76657.75</v>
      </c>
      <c r="N916" s="2">
        <v>70558.850000000006</v>
      </c>
      <c r="O916" s="16">
        <f t="shared" si="322"/>
        <v>2.9080609300643161E-4</v>
      </c>
      <c r="P916" s="16">
        <f t="shared" si="338"/>
        <v>0.21538112621031866</v>
      </c>
      <c r="Q916" s="2">
        <f t="shared" si="324"/>
        <v>23.957999999999998</v>
      </c>
      <c r="R916" s="2">
        <f t="shared" si="325"/>
        <v>25.547499999999999</v>
      </c>
      <c r="S916" s="16">
        <f t="shared" si="339"/>
        <v>-1</v>
      </c>
      <c r="T916" s="16">
        <f t="shared" si="340"/>
        <v>0</v>
      </c>
      <c r="U916" s="16">
        <f>VLOOKUP(P916,Table!$D$6:$G$15,MATCH(VALUE(T916)&amp;"E",Table!$D$5:$G$5,0),1)*IF(Y916=1,0,1)</f>
        <v>0.85</v>
      </c>
      <c r="V916" s="16">
        <f t="shared" si="341"/>
        <v>0.15000000000000002</v>
      </c>
      <c r="W916" s="16">
        <f t="shared" si="330"/>
        <v>118722.52677297077</v>
      </c>
      <c r="X916" s="16">
        <f t="shared" si="342"/>
        <v>7.4246054416933216E-3</v>
      </c>
      <c r="Y916" s="16">
        <f t="shared" si="331"/>
        <v>0</v>
      </c>
      <c r="Z916" s="16">
        <f t="shared" si="343"/>
        <v>0</v>
      </c>
      <c r="AA916" s="16">
        <f t="shared" si="329"/>
        <v>0</v>
      </c>
      <c r="AB916" s="2">
        <f t="shared" si="332"/>
        <v>130524.50172064676</v>
      </c>
      <c r="AE916" s="16" t="str">
        <f t="shared" si="326"/>
        <v/>
      </c>
      <c r="AF916" s="16" t="str">
        <f t="shared" si="323"/>
        <v/>
      </c>
      <c r="AG916" s="16">
        <f t="shared" si="335"/>
        <v>70.218493803330986</v>
      </c>
      <c r="AH916" s="24">
        <f t="shared" si="333"/>
        <v>72.37761692563933</v>
      </c>
      <c r="AL916" s="2">
        <f t="shared" si="336"/>
        <v>72.739632002302812</v>
      </c>
      <c r="AM916" s="27">
        <f t="shared" si="337"/>
        <v>-4.976861536115873E-3</v>
      </c>
      <c r="AN916" s="35">
        <v>0</v>
      </c>
      <c r="AP916" s="2" t="str">
        <f t="shared" si="334"/>
        <v/>
      </c>
    </row>
    <row r="917" spans="1:42" x14ac:dyDescent="0.25">
      <c r="A917" s="49">
        <v>39335</v>
      </c>
      <c r="B917" s="47">
        <v>1451.7</v>
      </c>
      <c r="C917" s="27">
        <f t="shared" si="345"/>
        <v>-1.2727460355680398E-3</v>
      </c>
      <c r="D917" s="27">
        <f t="shared" si="346"/>
        <v>-1.496226016863722E-2</v>
      </c>
      <c r="E917" s="5">
        <f t="shared" si="327"/>
        <v>0</v>
      </c>
      <c r="F917" s="44">
        <v>2266.5100000000002</v>
      </c>
      <c r="G917" s="45">
        <v>2266.5100000000002</v>
      </c>
      <c r="H917" s="48">
        <v>1451.7</v>
      </c>
      <c r="I917" s="42">
        <v>27.38</v>
      </c>
      <c r="J917" s="16">
        <f t="shared" si="344"/>
        <v>0.27379999999999999</v>
      </c>
      <c r="K917" s="16">
        <f t="shared" si="328"/>
        <v>5.1790597822890611E-2</v>
      </c>
      <c r="L917" s="51">
        <f>VLOOKUP(A917,LIBOR!$A$3:B3012,2,1)</f>
        <v>5.3412499999999996</v>
      </c>
      <c r="M917">
        <v>78817.39</v>
      </c>
      <c r="N917" s="2">
        <v>72520.94</v>
      </c>
      <c r="O917" s="16">
        <f t="shared" si="322"/>
        <v>1.6219465781845647E-6</v>
      </c>
      <c r="P917" s="16">
        <f t="shared" si="338"/>
        <v>0.22200940217710938</v>
      </c>
      <c r="Q917" s="2">
        <f t="shared" si="324"/>
        <v>24.192</v>
      </c>
      <c r="R917" s="2">
        <f t="shared" si="325"/>
        <v>25.535000000000004</v>
      </c>
      <c r="S917" s="16">
        <f t="shared" si="339"/>
        <v>-1</v>
      </c>
      <c r="T917" s="16">
        <f t="shared" si="340"/>
        <v>-1</v>
      </c>
      <c r="U917" s="16">
        <f>VLOOKUP(P917,Table!$D$6:$G$15,MATCH(VALUE(T917)&amp;"E",Table!$D$5:$G$5,0),1)*IF(Y917=1,0,1)</f>
        <v>0.9</v>
      </c>
      <c r="V917" s="16">
        <f t="shared" si="341"/>
        <v>9.9999999999999978E-2</v>
      </c>
      <c r="W917" s="16">
        <f t="shared" si="330"/>
        <v>119089.30144485419</v>
      </c>
      <c r="X917" s="16">
        <f t="shared" si="342"/>
        <v>4.6605931980696624E-3</v>
      </c>
      <c r="Y917" s="16">
        <f t="shared" si="331"/>
        <v>0</v>
      </c>
      <c r="Z917" s="16">
        <f t="shared" si="343"/>
        <v>0</v>
      </c>
      <c r="AA917" s="16">
        <f t="shared" si="329"/>
        <v>0</v>
      </c>
      <c r="AB917" s="2">
        <f t="shared" si="332"/>
        <v>130938.50713704775</v>
      </c>
      <c r="AE917" s="16" t="str">
        <f t="shared" si="326"/>
        <v/>
      </c>
      <c r="AF917" s="16" t="str">
        <f t="shared" si="323"/>
        <v/>
      </c>
      <c r="AG917" s="16">
        <f t="shared" si="335"/>
        <v>70.441217019147714</v>
      </c>
      <c r="AH917" s="24">
        <f t="shared" si="333"/>
        <v>72.601519396366115</v>
      </c>
      <c r="AL917" s="2">
        <f t="shared" si="336"/>
        <v>72.739632002302812</v>
      </c>
      <c r="AM917" s="27">
        <f t="shared" si="337"/>
        <v>-1.8987256621304516E-3</v>
      </c>
      <c r="AN917" s="35">
        <v>0</v>
      </c>
      <c r="AP917" s="2" t="str">
        <f t="shared" si="334"/>
        <v/>
      </c>
    </row>
    <row r="918" spans="1:42" x14ac:dyDescent="0.25">
      <c r="A918" s="49">
        <v>39336</v>
      </c>
      <c r="B918" s="47">
        <v>1471.49</v>
      </c>
      <c r="C918" s="27">
        <f t="shared" si="345"/>
        <v>1.363229317352066E-2</v>
      </c>
      <c r="D918" s="27">
        <f t="shared" si="346"/>
        <v>-1.1798151989587335E-2</v>
      </c>
      <c r="E918" s="5">
        <f t="shared" si="327"/>
        <v>0</v>
      </c>
      <c r="F918" s="44">
        <v>2297.4119999999998</v>
      </c>
      <c r="G918" s="45">
        <v>2297.4119999999998</v>
      </c>
      <c r="H918" s="48">
        <v>1471.49</v>
      </c>
      <c r="I918" s="42">
        <v>25.27</v>
      </c>
      <c r="J918" s="16">
        <f t="shared" si="344"/>
        <v>0.25269999999999998</v>
      </c>
      <c r="K918" s="16">
        <f t="shared" si="328"/>
        <v>3.5743600941680914E-2</v>
      </c>
      <c r="L918" s="51">
        <f>VLOOKUP(A918,LIBOR!$A$3:B3013,2,1)</f>
        <v>5.2987500000000001</v>
      </c>
      <c r="M918">
        <v>74908.070000000007</v>
      </c>
      <c r="N918" s="2">
        <v>68916.23</v>
      </c>
      <c r="O918" s="16">
        <f t="shared" si="322"/>
        <v>1.8333727049947194E-4</v>
      </c>
      <c r="P918" s="16">
        <f t="shared" si="338"/>
        <v>0.21695639905831907</v>
      </c>
      <c r="Q918" s="2">
        <f t="shared" si="324"/>
        <v>24.991999999999997</v>
      </c>
      <c r="R918" s="2">
        <f t="shared" si="325"/>
        <v>25.489000000000001</v>
      </c>
      <c r="S918" s="16">
        <f t="shared" si="339"/>
        <v>-1</v>
      </c>
      <c r="T918" s="16">
        <f t="shared" si="340"/>
        <v>-1</v>
      </c>
      <c r="U918" s="16">
        <f>VLOOKUP(P918,Table!$D$6:$G$15,MATCH(VALUE(T918)&amp;"E",Table!$D$5:$G$5,0),1)*IF(Y918=1,0,1)</f>
        <v>0.9</v>
      </c>
      <c r="V918" s="16">
        <f t="shared" si="341"/>
        <v>9.9999999999999978E-2</v>
      </c>
      <c r="W918" s="16">
        <f t="shared" si="330"/>
        <v>119958.47300884822</v>
      </c>
      <c r="X918" s="16">
        <f t="shared" si="342"/>
        <v>2.7988601936925761E-3</v>
      </c>
      <c r="Y918" s="16">
        <f t="shared" si="331"/>
        <v>0</v>
      </c>
      <c r="Z918" s="16">
        <f t="shared" si="343"/>
        <v>0</v>
      </c>
      <c r="AA918" s="16">
        <f t="shared" si="329"/>
        <v>0</v>
      </c>
      <c r="AB918" s="2">
        <f t="shared" si="332"/>
        <v>131895.77086839208</v>
      </c>
      <c r="AE918" s="16" t="str">
        <f t="shared" si="326"/>
        <v/>
      </c>
      <c r="AF918" s="16" t="str">
        <f t="shared" si="323"/>
        <v/>
      </c>
      <c r="AG918" s="16">
        <f t="shared" si="335"/>
        <v>70.956197858005197</v>
      </c>
      <c r="AH918" s="24">
        <f t="shared" si="333"/>
        <v>73.130390305723665</v>
      </c>
      <c r="AL918" s="2">
        <f t="shared" si="336"/>
        <v>73.130390305723665</v>
      </c>
      <c r="AM918" s="27">
        <f t="shared" si="337"/>
        <v>0</v>
      </c>
      <c r="AN918" s="35">
        <v>0</v>
      </c>
      <c r="AP918" s="2" t="str">
        <f t="shared" si="334"/>
        <v/>
      </c>
    </row>
    <row r="919" spans="1:42" x14ac:dyDescent="0.25">
      <c r="A919" s="49">
        <v>39337</v>
      </c>
      <c r="B919" s="47">
        <v>1471.56</v>
      </c>
      <c r="C919" s="27">
        <f t="shared" si="345"/>
        <v>4.7570829567300521E-5</v>
      </c>
      <c r="D919" s="27">
        <f t="shared" si="346"/>
        <v>-2.4945991819425029E-4</v>
      </c>
      <c r="E919" s="5">
        <f t="shared" si="327"/>
        <v>0</v>
      </c>
      <c r="F919" s="44">
        <v>2298.1370000000002</v>
      </c>
      <c r="G919" s="45">
        <v>2298.1370000000002</v>
      </c>
      <c r="H919" s="48">
        <v>1471.56</v>
      </c>
      <c r="I919" s="42">
        <v>24.96</v>
      </c>
      <c r="J919" s="16">
        <f t="shared" si="344"/>
        <v>0.24960000000000002</v>
      </c>
      <c r="K919" s="16">
        <f t="shared" si="328"/>
        <v>5.2639251953075006E-2</v>
      </c>
      <c r="L919" s="51">
        <f>VLOOKUP(A919,LIBOR!$A$3:B3014,2,1)</f>
        <v>5.1812500000000004</v>
      </c>
      <c r="M919">
        <v>75456.789999999994</v>
      </c>
      <c r="N919" s="2">
        <v>69413.75</v>
      </c>
      <c r="O919" s="16">
        <f t="shared" si="322"/>
        <v>2.2628761783974016E-9</v>
      </c>
      <c r="P919" s="16">
        <f t="shared" si="338"/>
        <v>0.19696074804692501</v>
      </c>
      <c r="Q919" s="2">
        <f t="shared" si="324"/>
        <v>25.49</v>
      </c>
      <c r="R919" s="2">
        <f t="shared" si="325"/>
        <v>25.423999999999999</v>
      </c>
      <c r="S919" s="16">
        <f t="shared" si="339"/>
        <v>1</v>
      </c>
      <c r="T919" s="16">
        <f t="shared" si="340"/>
        <v>0</v>
      </c>
      <c r="U919" s="16">
        <f>VLOOKUP(P919,Table!$D$6:$G$15,MATCH(VALUE(T919)&amp;"E",Table!$D$5:$G$5,0),1)*IF(Y919=1,0,1)</f>
        <v>0.9</v>
      </c>
      <c r="V919" s="16">
        <f t="shared" si="341"/>
        <v>9.9999999999999978E-2</v>
      </c>
      <c r="W919" s="16">
        <f t="shared" si="330"/>
        <v>120050.20929306172</v>
      </c>
      <c r="X919" s="16">
        <f t="shared" si="342"/>
        <v>6.8816125525508198E-3</v>
      </c>
      <c r="Y919" s="16">
        <f t="shared" si="331"/>
        <v>0</v>
      </c>
      <c r="Z919" s="16">
        <f t="shared" si="343"/>
        <v>0</v>
      </c>
      <c r="AA919" s="16">
        <f t="shared" si="329"/>
        <v>0</v>
      </c>
      <c r="AB919" s="2">
        <f t="shared" si="332"/>
        <v>132029.84816596017</v>
      </c>
      <c r="AE919" s="16" t="str">
        <f t="shared" si="326"/>
        <v/>
      </c>
      <c r="AF919" s="16" t="str">
        <f t="shared" si="323"/>
        <v/>
      </c>
      <c r="AG919" s="16">
        <f t="shared" si="335"/>
        <v>71.028327655586054</v>
      </c>
      <c r="AH919" s="24">
        <f t="shared" si="333"/>
        <v>73.202824927815797</v>
      </c>
      <c r="AL919" s="2">
        <f t="shared" si="336"/>
        <v>73.202824927815797</v>
      </c>
      <c r="AM919" s="27">
        <f t="shared" si="337"/>
        <v>0</v>
      </c>
      <c r="AN919" s="35">
        <v>0</v>
      </c>
      <c r="AP919" s="2" t="str">
        <f t="shared" si="334"/>
        <v/>
      </c>
    </row>
    <row r="920" spans="1:42" x14ac:dyDescent="0.25">
      <c r="A920" s="49">
        <v>39338</v>
      </c>
      <c r="B920" s="47">
        <v>1483.95</v>
      </c>
      <c r="C920" s="27">
        <f t="shared" si="345"/>
        <v>8.4196363043300693E-3</v>
      </c>
      <c r="D920" s="27">
        <f t="shared" si="346"/>
        <v>3.9182966613532377E-3</v>
      </c>
      <c r="E920" s="5">
        <f t="shared" si="327"/>
        <v>0</v>
      </c>
      <c r="F920" s="44">
        <v>2317.627</v>
      </c>
      <c r="G920" s="45">
        <v>2317.627</v>
      </c>
      <c r="H920" s="48">
        <v>1483.95</v>
      </c>
      <c r="I920" s="42">
        <v>24.76</v>
      </c>
      <c r="J920" s="16">
        <f t="shared" si="344"/>
        <v>0.24760000000000001</v>
      </c>
      <c r="K920" s="16">
        <f t="shared" si="328"/>
        <v>5.064335051601318E-2</v>
      </c>
      <c r="L920" s="51">
        <f>VLOOKUP(A920,LIBOR!$A$3:B3015,2,1)</f>
        <v>5.1637500000000003</v>
      </c>
      <c r="M920">
        <v>75108.899999999994</v>
      </c>
      <c r="N920" s="2">
        <v>69086.36</v>
      </c>
      <c r="O920" s="16">
        <f t="shared" si="322"/>
        <v>7.0297976814036241E-5</v>
      </c>
      <c r="P920" s="16">
        <f t="shared" si="338"/>
        <v>0.19695664948398683</v>
      </c>
      <c r="Q920" s="2">
        <f t="shared" si="324"/>
        <v>25.565999999999995</v>
      </c>
      <c r="R920" s="2">
        <f t="shared" si="325"/>
        <v>25.288</v>
      </c>
      <c r="S920" s="16">
        <f t="shared" si="339"/>
        <v>1</v>
      </c>
      <c r="T920" s="16">
        <f t="shared" si="340"/>
        <v>0</v>
      </c>
      <c r="U920" s="16">
        <f>VLOOKUP(P920,Table!$D$6:$G$15,MATCH(VALUE(T920)&amp;"E",Table!$D$5:$G$5,0),1)*IF(Y920=1,0,1)</f>
        <v>0.9</v>
      </c>
      <c r="V920" s="16">
        <f t="shared" si="341"/>
        <v>9.9999999999999978E-2</v>
      </c>
      <c r="W920" s="16">
        <f t="shared" si="330"/>
        <v>120903.28879398113</v>
      </c>
      <c r="X920" s="16">
        <f t="shared" si="342"/>
        <v>8.7792380964033523E-3</v>
      </c>
      <c r="Y920" s="16">
        <f t="shared" si="331"/>
        <v>0</v>
      </c>
      <c r="Z920" s="16">
        <f t="shared" si="343"/>
        <v>0</v>
      </c>
      <c r="AA920" s="16">
        <f t="shared" si="329"/>
        <v>0</v>
      </c>
      <c r="AB920" s="2">
        <f t="shared" si="332"/>
        <v>132976.72120269749</v>
      </c>
      <c r="AE920" s="16" t="str">
        <f t="shared" si="326"/>
        <v/>
      </c>
      <c r="AF920" s="16" t="str">
        <f t="shared" si="323"/>
        <v/>
      </c>
      <c r="AG920" s="16">
        <f t="shared" si="335"/>
        <v>71.537718594346202</v>
      </c>
      <c r="AH920" s="24">
        <f t="shared" si="333"/>
        <v>73.725891676292889</v>
      </c>
      <c r="AL920" s="2">
        <f t="shared" si="336"/>
        <v>73.725891676292889</v>
      </c>
      <c r="AM920" s="27">
        <f t="shared" si="337"/>
        <v>0</v>
      </c>
      <c r="AN920" s="35">
        <v>0</v>
      </c>
      <c r="AP920" s="2" t="str">
        <f t="shared" si="334"/>
        <v/>
      </c>
    </row>
    <row r="921" spans="1:42" x14ac:dyDescent="0.25">
      <c r="A921" s="49">
        <v>39339</v>
      </c>
      <c r="B921" s="47">
        <v>1484.25</v>
      </c>
      <c r="C921" s="27">
        <f t="shared" si="345"/>
        <v>2.0216314565857374E-4</v>
      </c>
      <c r="D921" s="27">
        <f t="shared" si="346"/>
        <v>2.1028917417508564E-2</v>
      </c>
      <c r="E921" s="5">
        <f t="shared" si="327"/>
        <v>0</v>
      </c>
      <c r="F921" s="44">
        <v>2318.107</v>
      </c>
      <c r="G921" s="45">
        <v>2318.107</v>
      </c>
      <c r="H921" s="48">
        <v>1484.25</v>
      </c>
      <c r="I921" s="42">
        <v>24.92</v>
      </c>
      <c r="J921" s="16">
        <f t="shared" si="344"/>
        <v>0.2492</v>
      </c>
      <c r="K921" s="16">
        <f t="shared" si="328"/>
        <v>5.0216730334757681E-2</v>
      </c>
      <c r="L921" s="51">
        <f>VLOOKUP(A921,LIBOR!$A$3:B3016,2,1)</f>
        <v>5.1262499999999998</v>
      </c>
      <c r="M921">
        <v>75144.95</v>
      </c>
      <c r="N921" s="2">
        <v>69112.19</v>
      </c>
      <c r="O921" s="16">
        <f t="shared" ref="O921:O984" si="347">LN(B921/B920)^2</f>
        <v>4.0861676598323853E-8</v>
      </c>
      <c r="P921" s="16">
        <f t="shared" si="338"/>
        <v>0.19898326966524232</v>
      </c>
      <c r="Q921" s="2">
        <f t="shared" si="324"/>
        <v>25.72</v>
      </c>
      <c r="R921" s="2">
        <f t="shared" si="325"/>
        <v>24.992499999999996</v>
      </c>
      <c r="S921" s="16">
        <f t="shared" si="339"/>
        <v>1</v>
      </c>
      <c r="T921" s="16">
        <f t="shared" si="340"/>
        <v>0</v>
      </c>
      <c r="U921" s="16">
        <f>VLOOKUP(P921,Table!$D$6:$G$15,MATCH(VALUE(T921)&amp;"E",Table!$D$5:$G$5,0),1)*IF(Y921=1,0,1)</f>
        <v>0.9</v>
      </c>
      <c r="V921" s="16">
        <f t="shared" si="341"/>
        <v>9.9999999999999978E-2</v>
      </c>
      <c r="W921" s="16">
        <f t="shared" si="330"/>
        <v>120929.80709495883</v>
      </c>
      <c r="X921" s="16">
        <f t="shared" si="342"/>
        <v>1.3411492283494475E-2</v>
      </c>
      <c r="Y921" s="16">
        <f t="shared" si="331"/>
        <v>0</v>
      </c>
      <c r="Z921" s="16">
        <f t="shared" si="343"/>
        <v>0</v>
      </c>
      <c r="AA921" s="16">
        <f t="shared" si="329"/>
        <v>0</v>
      </c>
      <c r="AB921" s="2">
        <f t="shared" si="332"/>
        <v>133007.89021841675</v>
      </c>
      <c r="AE921" s="16" t="str">
        <f t="shared" si="326"/>
        <v/>
      </c>
      <c r="AF921" s="16" t="str">
        <f t="shared" si="323"/>
        <v/>
      </c>
      <c r="AG921" s="16">
        <f t="shared" si="335"/>
        <v>71.554486644086197</v>
      </c>
      <c r="AH921" s="24">
        <f t="shared" si="333"/>
        <v>73.741253278979187</v>
      </c>
      <c r="AL921" s="2">
        <f t="shared" si="336"/>
        <v>73.741253278979187</v>
      </c>
      <c r="AM921" s="27">
        <f t="shared" si="337"/>
        <v>0</v>
      </c>
      <c r="AN921" s="35">
        <v>0</v>
      </c>
      <c r="AP921" s="2" t="str">
        <f t="shared" si="334"/>
        <v/>
      </c>
    </row>
    <row r="922" spans="1:42" x14ac:dyDescent="0.25">
      <c r="A922" s="49">
        <v>39342</v>
      </c>
      <c r="B922" s="47">
        <v>1476.65</v>
      </c>
      <c r="C922" s="27">
        <f t="shared" si="345"/>
        <v>-5.120431194205799E-3</v>
      </c>
      <c r="D922" s="27">
        <f t="shared" si="346"/>
        <v>1.7181232258870804E-2</v>
      </c>
      <c r="E922" s="5">
        <f t="shared" si="327"/>
        <v>0</v>
      </c>
      <c r="F922" s="44">
        <v>2306.2510000000002</v>
      </c>
      <c r="G922" s="45">
        <v>2306.2510000000002</v>
      </c>
      <c r="H922" s="48">
        <v>1476.65</v>
      </c>
      <c r="I922" s="42">
        <v>26.48</v>
      </c>
      <c r="J922" s="16">
        <f t="shared" si="344"/>
        <v>0.26479999999999998</v>
      </c>
      <c r="K922" s="16">
        <f t="shared" si="328"/>
        <v>7.5725983752938292E-2</v>
      </c>
      <c r="L922" s="51">
        <f>VLOOKUP(A922,LIBOR!$A$3:B3017,2,1)</f>
        <v>5.2987500000000001</v>
      </c>
      <c r="M922">
        <v>76933.83</v>
      </c>
      <c r="N922" s="2">
        <v>70735.460000000006</v>
      </c>
      <c r="O922" s="16">
        <f t="shared" si="347"/>
        <v>2.6353700343760466E-5</v>
      </c>
      <c r="P922" s="16">
        <f t="shared" si="338"/>
        <v>0.18907401624706169</v>
      </c>
      <c r="Q922" s="2">
        <f t="shared" si="324"/>
        <v>25.458000000000002</v>
      </c>
      <c r="R922" s="2">
        <f t="shared" si="325"/>
        <v>24.696999999999999</v>
      </c>
      <c r="S922" s="16">
        <f t="shared" si="339"/>
        <v>1</v>
      </c>
      <c r="T922" s="16">
        <f t="shared" si="340"/>
        <v>0</v>
      </c>
      <c r="U922" s="16">
        <f>VLOOKUP(P922,Table!$D$6:$G$15,MATCH(VALUE(T922)&amp;"E",Table!$D$5:$G$5,0),1)*IF(Y922=1,0,1)</f>
        <v>0.9</v>
      </c>
      <c r="V922" s="16">
        <f t="shared" si="341"/>
        <v>9.9999999999999978E-2</v>
      </c>
      <c r="W922" s="16">
        <f t="shared" si="330"/>
        <v>120656.54905007253</v>
      </c>
      <c r="X922" s="16">
        <f t="shared" si="342"/>
        <v>1.8591925070875259E-2</v>
      </c>
      <c r="Y922" s="16">
        <f t="shared" si="331"/>
        <v>0</v>
      </c>
      <c r="Z922" s="16">
        <f t="shared" si="343"/>
        <v>0</v>
      </c>
      <c r="AA922" s="16">
        <f t="shared" si="329"/>
        <v>0</v>
      </c>
      <c r="AB922" s="2">
        <f t="shared" si="332"/>
        <v>132712.28101656382</v>
      </c>
      <c r="AE922" s="16" t="str">
        <f t="shared" si="326"/>
        <v/>
      </c>
      <c r="AF922" s="16" t="str">
        <f t="shared" si="323"/>
        <v/>
      </c>
      <c r="AG922" s="16">
        <f t="shared" si="335"/>
        <v>71.395457246272883</v>
      </c>
      <c r="AH922" s="24">
        <f t="shared" si="333"/>
        <v>73.571618873730884</v>
      </c>
      <c r="AL922" s="2">
        <f t="shared" si="336"/>
        <v>73.741253278979187</v>
      </c>
      <c r="AM922" s="27">
        <f t="shared" si="337"/>
        <v>-2.3004003553688257E-3</v>
      </c>
      <c r="AN922" s="35">
        <v>0</v>
      </c>
      <c r="AP922" s="2" t="str">
        <f t="shared" si="334"/>
        <v/>
      </c>
    </row>
    <row r="923" spans="1:42" x14ac:dyDescent="0.25">
      <c r="A923" s="49">
        <v>39343</v>
      </c>
      <c r="B923" s="47">
        <v>1519.78</v>
      </c>
      <c r="C923" s="27">
        <f t="shared" si="345"/>
        <v>2.9208004605018045E-2</v>
      </c>
      <c r="D923" s="27">
        <f t="shared" si="346"/>
        <v>3.275694369036819E-2</v>
      </c>
      <c r="E923" s="5">
        <f t="shared" si="327"/>
        <v>0</v>
      </c>
      <c r="F923" s="44">
        <v>2373.634</v>
      </c>
      <c r="G923" s="45">
        <v>2373.634</v>
      </c>
      <c r="H923" s="48">
        <v>1519.78</v>
      </c>
      <c r="I923" s="42">
        <v>20.350000000000001</v>
      </c>
      <c r="J923" s="16">
        <f t="shared" si="344"/>
        <v>0.20350000000000001</v>
      </c>
      <c r="K923" s="16">
        <f t="shared" si="328"/>
        <v>1.9641273415327537E-2</v>
      </c>
      <c r="L923" s="51">
        <f>VLOOKUP(A923,LIBOR!$A$3:B3018,2,1)</f>
        <v>5.3312499999999998</v>
      </c>
      <c r="M923">
        <v>67267.08</v>
      </c>
      <c r="N923" s="2">
        <v>61839.54</v>
      </c>
      <c r="O923" s="16">
        <f t="shared" si="347"/>
        <v>8.2883985307627439E-4</v>
      </c>
      <c r="P923" s="16">
        <f t="shared" si="338"/>
        <v>0.18385872658467248</v>
      </c>
      <c r="Q923" s="2">
        <f t="shared" si="324"/>
        <v>25.278000000000002</v>
      </c>
      <c r="R923" s="2">
        <f t="shared" si="325"/>
        <v>24.5215</v>
      </c>
      <c r="S923" s="16">
        <f t="shared" si="339"/>
        <v>1</v>
      </c>
      <c r="T923" s="16">
        <f t="shared" si="340"/>
        <v>0</v>
      </c>
      <c r="U923" s="16">
        <f>VLOOKUP(P923,Table!$D$6:$G$15,MATCH(VALUE(T923)&amp;"E",Table!$D$5:$G$5,0),1)*IF(Y923=1,0,1)</f>
        <v>0.9</v>
      </c>
      <c r="V923" s="16">
        <f t="shared" si="341"/>
        <v>9.9999999999999978E-2</v>
      </c>
      <c r="W923" s="16">
        <f t="shared" si="330"/>
        <v>122310.85664063567</v>
      </c>
      <c r="X923" s="16">
        <f t="shared" si="342"/>
        <v>1.3160272049660637E-2</v>
      </c>
      <c r="Y923" s="16">
        <f t="shared" si="331"/>
        <v>0</v>
      </c>
      <c r="Z923" s="16">
        <f t="shared" si="343"/>
        <v>0</v>
      </c>
      <c r="AA923" s="16">
        <f t="shared" si="329"/>
        <v>0</v>
      </c>
      <c r="AB923" s="2">
        <f t="shared" si="332"/>
        <v>134534.52347897892</v>
      </c>
      <c r="AE923" s="16" t="str">
        <f t="shared" si="326"/>
        <v/>
      </c>
      <c r="AF923" s="16" t="str">
        <f t="shared" ref="AF923:AF986" si="348">IF(AD923&gt;0,AB923/AD923-1,"")</f>
        <v/>
      </c>
      <c r="AG923" s="16">
        <f t="shared" si="335"/>
        <v>72.37577220146126</v>
      </c>
      <c r="AH923" s="24">
        <f t="shared" si="333"/>
        <v>74.579873043952048</v>
      </c>
      <c r="AL923" s="2">
        <f t="shared" si="336"/>
        <v>74.579873043952048</v>
      </c>
      <c r="AM923" s="27">
        <f t="shared" si="337"/>
        <v>0</v>
      </c>
      <c r="AN923" s="35">
        <v>0</v>
      </c>
      <c r="AP923" s="2" t="str">
        <f t="shared" si="334"/>
        <v/>
      </c>
    </row>
    <row r="924" spans="1:42" x14ac:dyDescent="0.25">
      <c r="A924" s="49">
        <v>39344</v>
      </c>
      <c r="B924" s="47">
        <v>1529.03</v>
      </c>
      <c r="C924" s="27">
        <f t="shared" si="345"/>
        <v>6.0864072431536798E-3</v>
      </c>
      <c r="D924" s="27">
        <f t="shared" si="346"/>
        <v>3.8795780103954569E-2</v>
      </c>
      <c r="E924" s="5">
        <f t="shared" si="327"/>
        <v>0</v>
      </c>
      <c r="F924" s="44">
        <v>2388.1509999999998</v>
      </c>
      <c r="G924" s="45">
        <v>2388.1509999999998</v>
      </c>
      <c r="H924" s="48">
        <v>1529.03</v>
      </c>
      <c r="I924" s="42">
        <v>20.03</v>
      </c>
      <c r="J924" s="16">
        <f t="shared" si="344"/>
        <v>0.20030000000000001</v>
      </c>
      <c r="K924" s="16">
        <f t="shared" si="328"/>
        <v>-7.4919921352104013E-3</v>
      </c>
      <c r="L924" s="51">
        <f>VLOOKUP(A924,LIBOR!$A$3:B3019,2,1)</f>
        <v>4.9437499999999996</v>
      </c>
      <c r="M924">
        <v>64695.96</v>
      </c>
      <c r="N924" s="2">
        <v>59468.88</v>
      </c>
      <c r="O924" s="16">
        <f t="shared" si="347"/>
        <v>3.6820137115641483E-5</v>
      </c>
      <c r="P924" s="16">
        <f t="shared" si="338"/>
        <v>0.20779199213521041</v>
      </c>
      <c r="Q924" s="2">
        <f t="shared" ref="Q924:Q987" si="349">SUM($I919:$I923)/5</f>
        <v>24.294</v>
      </c>
      <c r="R924" s="2">
        <f t="shared" ref="R924:R987" si="350">SUM($I904:$I923)/20</f>
        <v>24.222500000000004</v>
      </c>
      <c r="S924" s="16">
        <f t="shared" si="339"/>
        <v>1</v>
      </c>
      <c r="T924" s="16">
        <f t="shared" si="340"/>
        <v>0</v>
      </c>
      <c r="U924" s="16">
        <f>VLOOKUP(P924,Table!$D$6:$G$15,MATCH(VALUE(T924)&amp;"E",Table!$D$5:$G$5,0),1)*IF(Y924=1,0,1)</f>
        <v>0.85</v>
      </c>
      <c r="V924" s="16">
        <f t="shared" si="341"/>
        <v>0.15000000000000002</v>
      </c>
      <c r="W924" s="16">
        <f t="shared" si="330"/>
        <v>122511.96013151233</v>
      </c>
      <c r="X924" s="16">
        <f t="shared" si="342"/>
        <v>1.9609983128194175E-2</v>
      </c>
      <c r="Y924" s="16">
        <f t="shared" si="331"/>
        <v>0</v>
      </c>
      <c r="Z924" s="16">
        <f t="shared" si="343"/>
        <v>0</v>
      </c>
      <c r="AA924" s="16">
        <f t="shared" si="329"/>
        <v>0</v>
      </c>
      <c r="AB924" s="2">
        <f t="shared" si="332"/>
        <v>134760.82249638476</v>
      </c>
      <c r="AE924" s="16" t="str">
        <f t="shared" si="326"/>
        <v/>
      </c>
      <c r="AF924" s="16" t="str">
        <f t="shared" si="348"/>
        <v/>
      </c>
      <c r="AG924" s="16">
        <f t="shared" si="335"/>
        <v>72.497514678482318</v>
      </c>
      <c r="AH924" s="24">
        <f t="shared" si="333"/>
        <v>74.703378629231622</v>
      </c>
      <c r="AL924" s="2">
        <f t="shared" si="336"/>
        <v>74.703378629231622</v>
      </c>
      <c r="AM924" s="27">
        <f t="shared" si="337"/>
        <v>0</v>
      </c>
      <c r="AN924" s="35">
        <v>0</v>
      </c>
      <c r="AP924" s="2" t="str">
        <f t="shared" si="334"/>
        <v/>
      </c>
    </row>
    <row r="925" spans="1:42" x14ac:dyDescent="0.25">
      <c r="A925" s="49">
        <v>39345</v>
      </c>
      <c r="B925" s="47">
        <v>1518.75</v>
      </c>
      <c r="C925" s="27">
        <f t="shared" si="345"/>
        <v>-6.7232166798558701E-3</v>
      </c>
      <c r="D925" s="27">
        <f t="shared" si="346"/>
        <v>2.365292711976863E-2</v>
      </c>
      <c r="E925" s="5">
        <f t="shared" si="327"/>
        <v>0</v>
      </c>
      <c r="F925" s="44">
        <v>2372.6129999999998</v>
      </c>
      <c r="G925" s="45">
        <v>2372.6129999999998</v>
      </c>
      <c r="H925" s="48">
        <v>1518.75</v>
      </c>
      <c r="I925" s="42">
        <v>20.45</v>
      </c>
      <c r="J925" s="16">
        <f t="shared" si="344"/>
        <v>0.20449999999999999</v>
      </c>
      <c r="K925" s="16">
        <f t="shared" si="328"/>
        <v>1.2530271682801714E-2</v>
      </c>
      <c r="L925" s="51">
        <f>VLOOKUP(A925,LIBOR!$A$3:B3020,2,1)</f>
        <v>4.9375</v>
      </c>
      <c r="M925">
        <v>65532.71</v>
      </c>
      <c r="N925" s="2">
        <v>60231.3</v>
      </c>
      <c r="O925" s="16">
        <f t="shared" si="347"/>
        <v>4.5507427402110621E-5</v>
      </c>
      <c r="P925" s="16">
        <f t="shared" si="338"/>
        <v>0.19196972831719827</v>
      </c>
      <c r="Q925" s="2">
        <f t="shared" si="349"/>
        <v>23.308000000000003</v>
      </c>
      <c r="R925" s="2">
        <f t="shared" si="350"/>
        <v>23.961500000000001</v>
      </c>
      <c r="S925" s="16">
        <f t="shared" si="339"/>
        <v>-1</v>
      </c>
      <c r="T925" s="16">
        <f t="shared" si="340"/>
        <v>0</v>
      </c>
      <c r="U925" s="16">
        <f>VLOOKUP(P925,Table!$D$6:$G$15,MATCH(VALUE(T925)&amp;"E",Table!$D$5:$G$5,0),1)*IF(Y925=1,0,1)</f>
        <v>0.9</v>
      </c>
      <c r="V925" s="16">
        <f t="shared" si="341"/>
        <v>9.9999999999999978E-2</v>
      </c>
      <c r="W925" s="16">
        <f t="shared" si="330"/>
        <v>122047.43629367169</v>
      </c>
      <c r="X925" s="16">
        <f t="shared" si="342"/>
        <v>2.0506010384713891E-2</v>
      </c>
      <c r="Y925" s="16">
        <f t="shared" si="331"/>
        <v>0</v>
      </c>
      <c r="Z925" s="16">
        <f t="shared" si="343"/>
        <v>0</v>
      </c>
      <c r="AA925" s="16">
        <f t="shared" si="329"/>
        <v>0</v>
      </c>
      <c r="AB925" s="2">
        <f t="shared" si="332"/>
        <v>134276.98946063218</v>
      </c>
      <c r="AE925" s="16" t="str">
        <f t="shared" si="326"/>
        <v/>
      </c>
      <c r="AF925" s="16" t="str">
        <f t="shared" si="348"/>
        <v/>
      </c>
      <c r="AG925" s="16">
        <f t="shared" si="335"/>
        <v>72.237226176515449</v>
      </c>
      <c r="AH925" s="24">
        <f t="shared" si="333"/>
        <v>74.433233039633834</v>
      </c>
      <c r="AL925" s="2">
        <f t="shared" si="336"/>
        <v>74.703378629231622</v>
      </c>
      <c r="AM925" s="27">
        <f t="shared" si="337"/>
        <v>-3.6162432617482532E-3</v>
      </c>
      <c r="AN925" s="35">
        <v>0</v>
      </c>
      <c r="AP925" s="2" t="str">
        <f t="shared" si="334"/>
        <v/>
      </c>
    </row>
    <row r="926" spans="1:42" x14ac:dyDescent="0.25">
      <c r="A926" s="49">
        <v>39346</v>
      </c>
      <c r="B926" s="47">
        <v>1525.75</v>
      </c>
      <c r="C926" s="27">
        <f t="shared" si="345"/>
        <v>4.6090534979423836E-3</v>
      </c>
      <c r="D926" s="27">
        <f t="shared" si="346"/>
        <v>2.805981747205244E-2</v>
      </c>
      <c r="E926" s="5">
        <f t="shared" si="327"/>
        <v>0</v>
      </c>
      <c r="F926" s="44">
        <v>2383.5540000000001</v>
      </c>
      <c r="G926" s="45">
        <v>2383.5540000000001</v>
      </c>
      <c r="H926" s="48">
        <v>1525.75</v>
      </c>
      <c r="I926" s="42">
        <v>19</v>
      </c>
      <c r="J926" s="16">
        <f t="shared" si="344"/>
        <v>0.19</v>
      </c>
      <c r="K926" s="16">
        <f t="shared" si="328"/>
        <v>-3.3204850790040652E-3</v>
      </c>
      <c r="L926" s="51">
        <f>VLOOKUP(A926,LIBOR!$A$3:B3021,2,1)</f>
        <v>4.8975</v>
      </c>
      <c r="M926">
        <v>62605.59</v>
      </c>
      <c r="N926" s="2">
        <v>57534.16</v>
      </c>
      <c r="O926" s="16">
        <f t="shared" si="347"/>
        <v>2.1145874247125544E-5</v>
      </c>
      <c r="P926" s="16">
        <f t="shared" si="338"/>
        <v>0.19332048507900407</v>
      </c>
      <c r="Q926" s="2">
        <f t="shared" si="349"/>
        <v>22.446000000000002</v>
      </c>
      <c r="R926" s="2">
        <f t="shared" si="350"/>
        <v>23.839500000000001</v>
      </c>
      <c r="S926" s="16">
        <f t="shared" si="339"/>
        <v>-1</v>
      </c>
      <c r="T926" s="16">
        <f t="shared" si="340"/>
        <v>0</v>
      </c>
      <c r="U926" s="16">
        <f>VLOOKUP(P926,Table!$D$6:$G$15,MATCH(VALUE(T926)&amp;"E",Table!$D$5:$G$5,0),1)*IF(Y926=1,0,1)</f>
        <v>0.9</v>
      </c>
      <c r="V926" s="16">
        <f t="shared" si="341"/>
        <v>9.9999999999999978E-2</v>
      </c>
      <c r="W926" s="16">
        <f t="shared" si="330"/>
        <v>122007.1822899433</v>
      </c>
      <c r="X926" s="16">
        <f t="shared" si="342"/>
        <v>9.4633281782778855E-3</v>
      </c>
      <c r="Y926" s="16">
        <f t="shared" si="331"/>
        <v>0</v>
      </c>
      <c r="Z926" s="16">
        <f t="shared" si="343"/>
        <v>0</v>
      </c>
      <c r="AA926" s="16">
        <f t="shared" si="329"/>
        <v>0</v>
      </c>
      <c r="AB926" s="2">
        <f t="shared" si="332"/>
        <v>134234.5014638424</v>
      </c>
      <c r="AE926" s="16" t="str">
        <f t="shared" si="326"/>
        <v/>
      </c>
      <c r="AF926" s="16" t="str">
        <f t="shared" si="348"/>
        <v/>
      </c>
      <c r="AG926" s="16">
        <f t="shared" si="335"/>
        <v>72.214368834790562</v>
      </c>
      <c r="AH926" s="24">
        <f t="shared" si="333"/>
        <v>74.407744145920205</v>
      </c>
      <c r="AL926" s="2">
        <f t="shared" si="336"/>
        <v>74.703378629231622</v>
      </c>
      <c r="AM926" s="27">
        <f t="shared" si="337"/>
        <v>-3.9574446127625951E-3</v>
      </c>
      <c r="AN926" s="35">
        <v>0</v>
      </c>
      <c r="AP926" s="2" t="str">
        <f t="shared" si="334"/>
        <v/>
      </c>
    </row>
    <row r="927" spans="1:42" x14ac:dyDescent="0.25">
      <c r="A927" s="49">
        <v>39349</v>
      </c>
      <c r="B927" s="47">
        <v>1517.73</v>
      </c>
      <c r="C927" s="27">
        <f t="shared" si="345"/>
        <v>-5.2564312633130994E-3</v>
      </c>
      <c r="D927" s="27">
        <f t="shared" si="346"/>
        <v>2.7923817402945139E-2</v>
      </c>
      <c r="E927" s="5">
        <f t="shared" si="327"/>
        <v>0</v>
      </c>
      <c r="F927" s="44">
        <v>2371.0340000000001</v>
      </c>
      <c r="G927" s="45">
        <v>2371.0340000000001</v>
      </c>
      <c r="H927" s="48">
        <v>1517.73</v>
      </c>
      <c r="I927" s="42">
        <v>19.37</v>
      </c>
      <c r="J927" s="16">
        <f t="shared" si="344"/>
        <v>0.19370000000000001</v>
      </c>
      <c r="K927" s="16">
        <f t="shared" si="328"/>
        <v>-2.1113753527560175E-4</v>
      </c>
      <c r="L927" s="51">
        <f>VLOOKUP(A927,LIBOR!$A$3:B3022,2,1)</f>
        <v>4.8581300000000001</v>
      </c>
      <c r="M927">
        <v>62165.63</v>
      </c>
      <c r="N927" s="2">
        <v>57110.32</v>
      </c>
      <c r="O927" s="16">
        <f t="shared" si="347"/>
        <v>2.777600835026616E-5</v>
      </c>
      <c r="P927" s="16">
        <f t="shared" si="338"/>
        <v>0.19391113753527561</v>
      </c>
      <c r="Q927" s="2">
        <f t="shared" si="349"/>
        <v>21.262</v>
      </c>
      <c r="R927" s="2">
        <f t="shared" si="350"/>
        <v>23.6585</v>
      </c>
      <c r="S927" s="16">
        <f t="shared" si="339"/>
        <v>-1</v>
      </c>
      <c r="T927" s="16">
        <f t="shared" si="340"/>
        <v>0</v>
      </c>
      <c r="U927" s="16">
        <f>VLOOKUP(P927,Table!$D$6:$G$15,MATCH(VALUE(T927)&amp;"E",Table!$D$5:$G$5,0),1)*IF(Y927=1,0,1)</f>
        <v>0.9</v>
      </c>
      <c r="V927" s="16">
        <f t="shared" si="341"/>
        <v>9.9999999999999978E-2</v>
      </c>
      <c r="W927" s="16">
        <f t="shared" si="330"/>
        <v>121340.11247022646</v>
      </c>
      <c r="X927" s="16">
        <f t="shared" si="342"/>
        <v>8.9090954568253888E-3</v>
      </c>
      <c r="Y927" s="16">
        <f t="shared" si="331"/>
        <v>0</v>
      </c>
      <c r="Z927" s="16">
        <f t="shared" si="343"/>
        <v>0</v>
      </c>
      <c r="AA927" s="16">
        <f t="shared" si="329"/>
        <v>0</v>
      </c>
      <c r="AB927" s="2">
        <f t="shared" si="332"/>
        <v>133505.58889599424</v>
      </c>
      <c r="AE927" s="16" t="str">
        <f t="shared" si="326"/>
        <v/>
      </c>
      <c r="AF927" s="16" t="str">
        <f t="shared" si="348"/>
        <v/>
      </c>
      <c r="AG927" s="16">
        <f t="shared" si="335"/>
        <v>71.822234469564947</v>
      </c>
      <c r="AH927" s="24">
        <f t="shared" si="333"/>
        <v>73.997921217965214</v>
      </c>
      <c r="AL927" s="2">
        <f t="shared" si="336"/>
        <v>74.703378629231622</v>
      </c>
      <c r="AM927" s="27">
        <f t="shared" si="337"/>
        <v>-9.4434471935699316E-3</v>
      </c>
      <c r="AN927" s="35">
        <v>0</v>
      </c>
      <c r="AP927" s="2" t="str">
        <f t="shared" si="334"/>
        <v/>
      </c>
    </row>
    <row r="928" spans="1:42" x14ac:dyDescent="0.25">
      <c r="A928" s="49">
        <v>39350</v>
      </c>
      <c r="B928" s="47">
        <v>1517.21</v>
      </c>
      <c r="C928" s="27">
        <f t="shared" si="345"/>
        <v>-3.4261693450088337E-4</v>
      </c>
      <c r="D928" s="27">
        <f t="shared" si="346"/>
        <v>-1.6268041365737895E-3</v>
      </c>
      <c r="E928" s="5">
        <f t="shared" si="327"/>
        <v>0</v>
      </c>
      <c r="F928" s="44">
        <v>2370.2649999999999</v>
      </c>
      <c r="G928" s="45">
        <v>2370.2649999999999</v>
      </c>
      <c r="H928" s="48">
        <v>1517.21</v>
      </c>
      <c r="I928" s="42">
        <v>18.600000000000001</v>
      </c>
      <c r="J928" s="16">
        <f t="shared" si="344"/>
        <v>0.18600000000000003</v>
      </c>
      <c r="K928" s="16">
        <f t="shared" si="328"/>
        <v>-4.6998278208617295E-3</v>
      </c>
      <c r="L928" s="51">
        <f>VLOOKUP(A928,LIBOR!$A$3:B3023,2,1)</f>
        <v>4.8525</v>
      </c>
      <c r="M928">
        <v>62726.239999999998</v>
      </c>
      <c r="N928" s="2">
        <v>57619.25</v>
      </c>
      <c r="O928" s="16">
        <f t="shared" si="347"/>
        <v>1.1742659499809968E-7</v>
      </c>
      <c r="P928" s="16">
        <f t="shared" si="338"/>
        <v>0.19069982782086176</v>
      </c>
      <c r="Q928" s="2">
        <f t="shared" si="349"/>
        <v>19.84</v>
      </c>
      <c r="R928" s="2">
        <f t="shared" si="350"/>
        <v>23.591000000000001</v>
      </c>
      <c r="S928" s="16">
        <f t="shared" si="339"/>
        <v>-1</v>
      </c>
      <c r="T928" s="16">
        <f t="shared" si="340"/>
        <v>0</v>
      </c>
      <c r="U928" s="16">
        <f>VLOOKUP(P928,Table!$D$6:$G$15,MATCH(VALUE(T928)&amp;"E",Table!$D$5:$G$5,0),1)*IF(Y928=1,0,1)</f>
        <v>0.9</v>
      </c>
      <c r="V928" s="16">
        <f t="shared" si="341"/>
        <v>9.9999999999999978E-2</v>
      </c>
      <c r="W928" s="16">
        <f t="shared" si="330"/>
        <v>121410.82702107137</v>
      </c>
      <c r="X928" s="16">
        <f t="shared" si="342"/>
        <v>5.6653652498404039E-3</v>
      </c>
      <c r="Y928" s="16">
        <f t="shared" si="331"/>
        <v>0</v>
      </c>
      <c r="Z928" s="16">
        <f t="shared" si="343"/>
        <v>0</v>
      </c>
      <c r="AA928" s="16">
        <f t="shared" si="329"/>
        <v>0</v>
      </c>
      <c r="AB928" s="2">
        <f t="shared" si="332"/>
        <v>133587.01430119769</v>
      </c>
      <c r="AE928" s="16" t="str">
        <f t="shared" si="326"/>
        <v/>
      </c>
      <c r="AF928" s="16" t="str">
        <f t="shared" si="348"/>
        <v/>
      </c>
      <c r="AG928" s="16">
        <f t="shared" si="335"/>
        <v>71.86603903679439</v>
      </c>
      <c r="AH928" s="24">
        <f t="shared" si="333"/>
        <v>74.041125594241791</v>
      </c>
      <c r="AL928" s="2">
        <f t="shared" si="336"/>
        <v>74.703378629231622</v>
      </c>
      <c r="AM928" s="27">
        <f t="shared" si="337"/>
        <v>-8.8651015140389644E-3</v>
      </c>
      <c r="AN928" s="35">
        <v>0</v>
      </c>
      <c r="AP928" s="2" t="str">
        <f t="shared" si="334"/>
        <v/>
      </c>
    </row>
    <row r="929" spans="1:42" x14ac:dyDescent="0.25">
      <c r="A929" s="49">
        <v>39351</v>
      </c>
      <c r="B929" s="47">
        <v>1525.42</v>
      </c>
      <c r="C929" s="27">
        <f t="shared" si="345"/>
        <v>5.4112482780894755E-3</v>
      </c>
      <c r="D929" s="27">
        <f t="shared" si="346"/>
        <v>-2.3019631016379938E-3</v>
      </c>
      <c r="E929" s="5">
        <f t="shared" si="327"/>
        <v>0</v>
      </c>
      <c r="F929" s="44">
        <v>2383.527</v>
      </c>
      <c r="G929" s="45">
        <v>2383.527</v>
      </c>
      <c r="H929" s="48">
        <v>1525.42</v>
      </c>
      <c r="I929" s="42">
        <v>17.63</v>
      </c>
      <c r="J929" s="16">
        <f t="shared" si="344"/>
        <v>0.17629999999999998</v>
      </c>
      <c r="K929" s="16">
        <f t="shared" si="328"/>
        <v>-1.4368778794074777E-2</v>
      </c>
      <c r="L929" s="51">
        <f>VLOOKUP(A929,LIBOR!$A$3:B3024,2,1)</f>
        <v>4.88</v>
      </c>
      <c r="M929">
        <v>60294.67</v>
      </c>
      <c r="N929" s="2">
        <v>55379.5</v>
      </c>
      <c r="O929" s="16">
        <f t="shared" si="347"/>
        <v>2.9123939990787467E-5</v>
      </c>
      <c r="P929" s="16">
        <f t="shared" si="338"/>
        <v>0.19066877879407476</v>
      </c>
      <c r="Q929" s="2">
        <f t="shared" si="349"/>
        <v>19.490000000000002</v>
      </c>
      <c r="R929" s="2">
        <f t="shared" si="350"/>
        <v>23.385000000000005</v>
      </c>
      <c r="S929" s="16">
        <f t="shared" si="339"/>
        <v>-1</v>
      </c>
      <c r="T929" s="16">
        <f t="shared" si="340"/>
        <v>0</v>
      </c>
      <c r="U929" s="16">
        <f>VLOOKUP(P929,Table!$D$6:$G$15,MATCH(VALUE(T929)&amp;"E",Table!$D$5:$G$5,0),1)*IF(Y929=1,0,1)</f>
        <v>0.9</v>
      </c>
      <c r="V929" s="16">
        <f t="shared" si="341"/>
        <v>9.9999999999999978E-2</v>
      </c>
      <c r="W929" s="16">
        <f t="shared" si="330"/>
        <v>121530.16994028114</v>
      </c>
      <c r="X929" s="16">
        <f t="shared" si="342"/>
        <v>-7.358542359070408E-3</v>
      </c>
      <c r="Y929" s="16">
        <f t="shared" si="331"/>
        <v>0</v>
      </c>
      <c r="Z929" s="16">
        <f t="shared" si="343"/>
        <v>0</v>
      </c>
      <c r="AA929" s="16">
        <f t="shared" si="329"/>
        <v>0</v>
      </c>
      <c r="AB929" s="2">
        <f t="shared" si="332"/>
        <v>133741.86298614429</v>
      </c>
      <c r="AE929" s="16" t="str">
        <f t="shared" si="326"/>
        <v/>
      </c>
      <c r="AF929" s="16" t="str">
        <f t="shared" si="348"/>
        <v/>
      </c>
      <c r="AG929" s="16">
        <f t="shared" si="335"/>
        <v>71.949343253865052</v>
      </c>
      <c r="AH929" s="24">
        <f t="shared" si="333"/>
        <v>74.125021752415122</v>
      </c>
      <c r="AL929" s="2">
        <f t="shared" si="336"/>
        <v>74.703378629231622</v>
      </c>
      <c r="AM929" s="27">
        <f t="shared" si="337"/>
        <v>-7.742044435326112E-3</v>
      </c>
      <c r="AN929" s="35">
        <v>0</v>
      </c>
      <c r="AP929" s="2" t="str">
        <f t="shared" si="334"/>
        <v/>
      </c>
    </row>
    <row r="930" spans="1:42" x14ac:dyDescent="0.25">
      <c r="A930" s="49">
        <v>39352</v>
      </c>
      <c r="B930" s="47">
        <v>1531.38</v>
      </c>
      <c r="C930" s="27">
        <f t="shared" si="345"/>
        <v>3.907120661850616E-3</v>
      </c>
      <c r="D930" s="27">
        <f t="shared" si="346"/>
        <v>8.3283742400684924E-3</v>
      </c>
      <c r="E930" s="5">
        <f t="shared" si="327"/>
        <v>0</v>
      </c>
      <c r="F930" s="44">
        <v>2392.9229999999998</v>
      </c>
      <c r="G930" s="45">
        <v>2392.9229999999998</v>
      </c>
      <c r="H930" s="48">
        <v>1531.38</v>
      </c>
      <c r="I930" s="42">
        <v>17</v>
      </c>
      <c r="J930" s="16">
        <f t="shared" si="344"/>
        <v>0.17</v>
      </c>
      <c r="K930" s="16">
        <f t="shared" si="328"/>
        <v>-1.7567245376602481E-2</v>
      </c>
      <c r="L930" s="51">
        <f>VLOOKUP(A930,LIBOR!$A$3:B3025,2,1)</f>
        <v>5.09375</v>
      </c>
      <c r="M930">
        <v>59459</v>
      </c>
      <c r="N930" s="2">
        <v>54606.05</v>
      </c>
      <c r="O930" s="16">
        <f t="shared" si="347"/>
        <v>1.5206160219241714E-5</v>
      </c>
      <c r="P930" s="16">
        <f t="shared" si="338"/>
        <v>0.18756724537660249</v>
      </c>
      <c r="Q930" s="2">
        <f t="shared" si="349"/>
        <v>19.010000000000002</v>
      </c>
      <c r="R930" s="2">
        <f t="shared" si="350"/>
        <v>22.951500000000003</v>
      </c>
      <c r="S930" s="16">
        <f t="shared" si="339"/>
        <v>-1</v>
      </c>
      <c r="T930" s="16">
        <f t="shared" si="340"/>
        <v>0</v>
      </c>
      <c r="U930" s="16">
        <f>VLOOKUP(P930,Table!$D$6:$G$15,MATCH(VALUE(T930)&amp;"E",Table!$D$5:$G$5,0),1)*IF(Y930=1,0,1)</f>
        <v>0.9</v>
      </c>
      <c r="V930" s="16">
        <f t="shared" si="341"/>
        <v>9.9999999999999978E-2</v>
      </c>
      <c r="W930" s="16">
        <f t="shared" si="330"/>
        <v>121787.78627144503</v>
      </c>
      <c r="X930" s="16">
        <f t="shared" si="342"/>
        <v>-8.013831385746184E-3</v>
      </c>
      <c r="Y930" s="16">
        <f t="shared" si="331"/>
        <v>0</v>
      </c>
      <c r="Z930" s="16">
        <f t="shared" si="343"/>
        <v>0</v>
      </c>
      <c r="AA930" s="16">
        <f t="shared" si="329"/>
        <v>0</v>
      </c>
      <c r="AB930" s="2">
        <f t="shared" si="332"/>
        <v>134030.99617549096</v>
      </c>
      <c r="AE930" s="16" t="str">
        <f t="shared" si="326"/>
        <v/>
      </c>
      <c r="AF930" s="16" t="str">
        <f t="shared" si="348"/>
        <v/>
      </c>
      <c r="AG930" s="16">
        <f t="shared" si="335"/>
        <v>72.104888739937309</v>
      </c>
      <c r="AH930" s="24">
        <f t="shared" si="333"/>
        <v>74.283337331176824</v>
      </c>
      <c r="AL930" s="2">
        <f t="shared" si="336"/>
        <v>74.703378629231622</v>
      </c>
      <c r="AM930" s="27">
        <f t="shared" si="337"/>
        <v>-5.6227884971514763E-3</v>
      </c>
      <c r="AN930" s="35">
        <v>0</v>
      </c>
      <c r="AP930" s="2" t="str">
        <f t="shared" si="334"/>
        <v/>
      </c>
    </row>
    <row r="931" spans="1:42" x14ac:dyDescent="0.25">
      <c r="A931" s="49">
        <v>39353</v>
      </c>
      <c r="B931" s="47">
        <v>1526.75</v>
      </c>
      <c r="C931" s="27">
        <f t="shared" si="345"/>
        <v>-3.0234167874727547E-3</v>
      </c>
      <c r="D931" s="27">
        <f t="shared" si="346"/>
        <v>6.9590395465335408E-4</v>
      </c>
      <c r="E931" s="5">
        <f t="shared" si="327"/>
        <v>0</v>
      </c>
      <c r="F931" s="44">
        <v>2385.7199999999998</v>
      </c>
      <c r="G931" s="45">
        <v>2385.7199999999998</v>
      </c>
      <c r="H931" s="48">
        <v>1526.75</v>
      </c>
      <c r="I931" s="42">
        <v>18</v>
      </c>
      <c r="J931" s="16">
        <f t="shared" si="344"/>
        <v>0.18</v>
      </c>
      <c r="K931" s="16">
        <f t="shared" si="328"/>
        <v>-5.7962766479022487E-3</v>
      </c>
      <c r="L931" s="51">
        <f>VLOOKUP(A931,LIBOR!$A$3:B3026,2,1)</f>
        <v>5.30375</v>
      </c>
      <c r="M931">
        <v>60312.31</v>
      </c>
      <c r="N931" s="2">
        <v>55383.89</v>
      </c>
      <c r="O931" s="16">
        <f t="shared" si="347"/>
        <v>9.1687630786448406E-6</v>
      </c>
      <c r="P931" s="16">
        <f t="shared" si="338"/>
        <v>0.18579627664790224</v>
      </c>
      <c r="Q931" s="2">
        <f t="shared" si="349"/>
        <v>18.32</v>
      </c>
      <c r="R931" s="2">
        <f t="shared" si="350"/>
        <v>22.611000000000004</v>
      </c>
      <c r="S931" s="16">
        <f t="shared" si="339"/>
        <v>-1</v>
      </c>
      <c r="T931" s="16">
        <f t="shared" si="340"/>
        <v>0</v>
      </c>
      <c r="U931" s="16">
        <f>VLOOKUP(P931,Table!$D$6:$G$15,MATCH(VALUE(T931)&amp;"E",Table!$D$5:$G$5,0),1)*IF(Y931=1,0,1)</f>
        <v>0.9</v>
      </c>
      <c r="V931" s="16">
        <f t="shared" si="341"/>
        <v>9.9999999999999978E-2</v>
      </c>
      <c r="W931" s="16">
        <f t="shared" si="330"/>
        <v>121629.87408888518</v>
      </c>
      <c r="X931" s="16">
        <f t="shared" si="342"/>
        <v>-2.127451670528302E-3</v>
      </c>
      <c r="Y931" s="16">
        <f t="shared" si="331"/>
        <v>0</v>
      </c>
      <c r="Z931" s="16">
        <f t="shared" si="343"/>
        <v>0</v>
      </c>
      <c r="AA931" s="16">
        <f t="shared" si="329"/>
        <v>0</v>
      </c>
      <c r="AB931" s="2">
        <f t="shared" si="332"/>
        <v>133860.24200843016</v>
      </c>
      <c r="AE931" s="16" t="str">
        <f t="shared" si="326"/>
        <v/>
      </c>
      <c r="AF931" s="16" t="str">
        <f t="shared" si="348"/>
        <v/>
      </c>
      <c r="AG931" s="16">
        <f t="shared" si="335"/>
        <v>72.013027822917195</v>
      </c>
      <c r="AH931" s="24">
        <f t="shared" si="333"/>
        <v>74.186770153343886</v>
      </c>
      <c r="AL931" s="2">
        <f t="shared" si="336"/>
        <v>74.703378629231622</v>
      </c>
      <c r="AM931" s="27">
        <f t="shared" si="337"/>
        <v>-6.9154633346876215E-3</v>
      </c>
      <c r="AN931" s="35">
        <v>0</v>
      </c>
      <c r="AP931" s="2" t="str">
        <f t="shared" si="334"/>
        <v/>
      </c>
    </row>
    <row r="932" spans="1:42" x14ac:dyDescent="0.25">
      <c r="A932" s="49">
        <v>39356</v>
      </c>
      <c r="B932" s="47">
        <v>1547.04</v>
      </c>
      <c r="C932" s="27">
        <f t="shared" si="345"/>
        <v>1.3289667594563515E-2</v>
      </c>
      <c r="D932" s="27">
        <f t="shared" si="346"/>
        <v>1.9242002812529968E-2</v>
      </c>
      <c r="E932" s="5">
        <f t="shared" si="327"/>
        <v>0</v>
      </c>
      <c r="F932" s="44">
        <v>2417.444</v>
      </c>
      <c r="G932" s="45">
        <v>2417.444</v>
      </c>
      <c r="H932" s="48">
        <v>1547.04</v>
      </c>
      <c r="I932" s="42">
        <v>17.84</v>
      </c>
      <c r="J932" s="16">
        <f t="shared" si="344"/>
        <v>0.1784</v>
      </c>
      <c r="K932" s="16">
        <f t="shared" si="328"/>
        <v>1.0582779076250215E-2</v>
      </c>
      <c r="L932" s="51">
        <f>VLOOKUP(A932,LIBOR!$A$3:B3027,2,1)</f>
        <v>5.0212500000000002</v>
      </c>
      <c r="M932">
        <v>58847.9</v>
      </c>
      <c r="N932" s="2">
        <v>54021.43</v>
      </c>
      <c r="O932" s="16">
        <f t="shared" si="347"/>
        <v>1.7429635884127362E-4</v>
      </c>
      <c r="P932" s="16">
        <f t="shared" si="338"/>
        <v>0.16781722092374979</v>
      </c>
      <c r="Q932" s="2">
        <f t="shared" si="349"/>
        <v>18.119999999999997</v>
      </c>
      <c r="R932" s="2">
        <f t="shared" si="350"/>
        <v>22.258000000000003</v>
      </c>
      <c r="S932" s="16">
        <f t="shared" si="339"/>
        <v>-1</v>
      </c>
      <c r="T932" s="16">
        <f t="shared" si="340"/>
        <v>0</v>
      </c>
      <c r="U932" s="16">
        <f>VLOOKUP(P932,Table!$D$6:$G$15,MATCH(VALUE(T932)&amp;"E",Table!$D$5:$G$5,0),1)*IF(Y932=1,0,1)</f>
        <v>0.9</v>
      </c>
      <c r="V932" s="16">
        <f t="shared" si="341"/>
        <v>9.9999999999999978E-2</v>
      </c>
      <c r="W932" s="16">
        <f t="shared" si="330"/>
        <v>122785.43955421611</v>
      </c>
      <c r="X932" s="16">
        <f t="shared" si="342"/>
        <v>-3.0925081128542198E-3</v>
      </c>
      <c r="Y932" s="16">
        <f t="shared" si="331"/>
        <v>0</v>
      </c>
      <c r="Z932" s="16">
        <f t="shared" si="343"/>
        <v>0</v>
      </c>
      <c r="AA932" s="16">
        <f t="shared" si="329"/>
        <v>0</v>
      </c>
      <c r="AB932" s="2">
        <f t="shared" si="332"/>
        <v>135137.22359385443</v>
      </c>
      <c r="AE932" s="16" t="str">
        <f t="shared" si="326"/>
        <v/>
      </c>
      <c r="AF932" s="16" t="str">
        <f t="shared" si="348"/>
        <v/>
      </c>
      <c r="AG932" s="16">
        <f t="shared" si="335"/>
        <v>72.700007833267989</v>
      </c>
      <c r="AH932" s="24">
        <f t="shared" si="333"/>
        <v>74.888639159286797</v>
      </c>
      <c r="AL932" s="2">
        <f t="shared" si="336"/>
        <v>74.888639159286797</v>
      </c>
      <c r="AM932" s="27">
        <f t="shared" si="337"/>
        <v>0</v>
      </c>
      <c r="AN932" s="35">
        <v>0</v>
      </c>
      <c r="AP932" s="2" t="str">
        <f t="shared" si="334"/>
        <v/>
      </c>
    </row>
    <row r="933" spans="1:42" x14ac:dyDescent="0.25">
      <c r="A933" s="49">
        <v>39357</v>
      </c>
      <c r="B933" s="47">
        <v>1546.63</v>
      </c>
      <c r="C933" s="27">
        <f t="shared" si="345"/>
        <v>-2.6502223601188035E-4</v>
      </c>
      <c r="D933" s="27">
        <f t="shared" si="346"/>
        <v>1.9319597511018971E-2</v>
      </c>
      <c r="E933" s="5">
        <f t="shared" si="327"/>
        <v>0</v>
      </c>
      <c r="F933" s="44">
        <v>2416.826</v>
      </c>
      <c r="G933" s="45">
        <v>2416.826</v>
      </c>
      <c r="H933" s="48">
        <v>1546.63</v>
      </c>
      <c r="I933" s="42">
        <v>18.489999999999998</v>
      </c>
      <c r="J933" s="16">
        <f t="shared" si="344"/>
        <v>0.18489999999999998</v>
      </c>
      <c r="K933" s="16">
        <f t="shared" si="328"/>
        <v>2.7506506822686821E-2</v>
      </c>
      <c r="L933" s="51">
        <f>VLOOKUP(A933,LIBOR!$A$3:B3028,2,1)</f>
        <v>5.0381299999999998</v>
      </c>
      <c r="M933">
        <v>60188</v>
      </c>
      <c r="N933" s="2">
        <v>55245.83</v>
      </c>
      <c r="O933" s="16">
        <f t="shared" si="347"/>
        <v>7.0255404413897011E-8</v>
      </c>
      <c r="P933" s="16">
        <f t="shared" si="338"/>
        <v>0.15739349317731316</v>
      </c>
      <c r="Q933" s="2">
        <f t="shared" si="349"/>
        <v>17.814</v>
      </c>
      <c r="R933" s="2">
        <f t="shared" si="350"/>
        <v>21.981000000000002</v>
      </c>
      <c r="S933" s="16">
        <f t="shared" si="339"/>
        <v>-1</v>
      </c>
      <c r="T933" s="16">
        <f t="shared" si="340"/>
        <v>0</v>
      </c>
      <c r="U933" s="16">
        <f>VLOOKUP(P933,Table!$D$6:$G$15,MATCH(VALUE(T933)&amp;"E",Table!$D$5:$G$5,0),1)*IF(Y933=1,0,1)</f>
        <v>0.9</v>
      </c>
      <c r="V933" s="16">
        <f t="shared" si="341"/>
        <v>9.9999999999999978E-2</v>
      </c>
      <c r="W933" s="16">
        <f t="shared" si="330"/>
        <v>123034.44694325863</v>
      </c>
      <c r="X933" s="16">
        <f t="shared" si="342"/>
        <v>1.1911370894305717E-2</v>
      </c>
      <c r="Y933" s="16">
        <f t="shared" si="331"/>
        <v>0</v>
      </c>
      <c r="Z933" s="16">
        <f t="shared" si="343"/>
        <v>0</v>
      </c>
      <c r="AA933" s="16">
        <f t="shared" si="329"/>
        <v>0</v>
      </c>
      <c r="AB933" s="2">
        <f t="shared" si="332"/>
        <v>135413.86960256359</v>
      </c>
      <c r="AD933" s="2">
        <v>135413.07999999999</v>
      </c>
      <c r="AE933" s="16" t="str">
        <f t="shared" si="326"/>
        <v/>
      </c>
      <c r="AF933" s="16">
        <f t="shared" si="348"/>
        <v>5.8310656814164474E-6</v>
      </c>
      <c r="AG933" s="16">
        <f t="shared" si="335"/>
        <v>72.848835568997146</v>
      </c>
      <c r="AH933" s="24">
        <f t="shared" si="333"/>
        <v>75.039994202492011</v>
      </c>
      <c r="AL933" s="2">
        <f t="shared" si="336"/>
        <v>75.039994202492011</v>
      </c>
      <c r="AM933" s="27">
        <f t="shared" si="337"/>
        <v>0</v>
      </c>
      <c r="AN933" s="35">
        <v>0</v>
      </c>
      <c r="AP933" s="2" t="str">
        <f t="shared" si="334"/>
        <v/>
      </c>
    </row>
    <row r="934" spans="1:42" x14ac:dyDescent="0.25">
      <c r="A934" s="49">
        <v>39358</v>
      </c>
      <c r="B934" s="47">
        <v>1539.59</v>
      </c>
      <c r="C934" s="27">
        <f t="shared" si="345"/>
        <v>-4.5518320477426766E-3</v>
      </c>
      <c r="D934" s="27">
        <f t="shared" si="346"/>
        <v>9.356517185186819E-3</v>
      </c>
      <c r="E934" s="5">
        <f t="shared" si="327"/>
        <v>0</v>
      </c>
      <c r="F934" s="44">
        <v>2406.3049999999998</v>
      </c>
      <c r="G934" s="45">
        <v>2406.3049999999998</v>
      </c>
      <c r="H934" s="48">
        <v>1539.59</v>
      </c>
      <c r="I934" s="42">
        <v>18.8</v>
      </c>
      <c r="J934" s="16">
        <f t="shared" si="344"/>
        <v>0.188</v>
      </c>
      <c r="K934" s="16">
        <f t="shared" si="328"/>
        <v>3.12440094068068E-2</v>
      </c>
      <c r="L934" s="51">
        <f>VLOOKUP(A934,LIBOR!$A$3:B3029,2,1)</f>
        <v>4.9737499999999999</v>
      </c>
      <c r="M934">
        <v>60942.71</v>
      </c>
      <c r="N934" s="2">
        <v>55932.65</v>
      </c>
      <c r="O934" s="16">
        <f t="shared" si="347"/>
        <v>2.0813880341267531E-5</v>
      </c>
      <c r="P934" s="16">
        <f t="shared" si="338"/>
        <v>0.1567559905931932</v>
      </c>
      <c r="Q934" s="2">
        <f t="shared" si="349"/>
        <v>17.791999999999998</v>
      </c>
      <c r="R934" s="2">
        <f t="shared" si="350"/>
        <v>21.766499999999997</v>
      </c>
      <c r="S934" s="16">
        <f t="shared" si="339"/>
        <v>-1</v>
      </c>
      <c r="T934" s="16">
        <f t="shared" si="340"/>
        <v>-1</v>
      </c>
      <c r="U934" s="16">
        <f>VLOOKUP(P934,Table!$D$6:$G$15,MATCH(VALUE(T934)&amp;"E",Table!$D$5:$G$5,0),1)*IF(Y934=1,0,1)</f>
        <v>0.97499999999999998</v>
      </c>
      <c r="V934" s="16">
        <f t="shared" si="341"/>
        <v>2.5000000000000022E-2</v>
      </c>
      <c r="W934" s="16">
        <f t="shared" si="330"/>
        <v>122683.3752984856</v>
      </c>
      <c r="X934" s="16">
        <f t="shared" si="342"/>
        <v>1.3372941788012627E-2</v>
      </c>
      <c r="Y934" s="16">
        <f t="shared" si="331"/>
        <v>0</v>
      </c>
      <c r="Z934" s="16">
        <f t="shared" si="343"/>
        <v>0</v>
      </c>
      <c r="AA934" s="16">
        <f t="shared" si="329"/>
        <v>0</v>
      </c>
      <c r="AB934" s="2">
        <f t="shared" si="332"/>
        <v>135053.12892831655</v>
      </c>
      <c r="AE934" s="16" t="str">
        <f t="shared" si="326"/>
        <v/>
      </c>
      <c r="AF934" s="16" t="str">
        <f t="shared" si="348"/>
        <v/>
      </c>
      <c r="AG934" s="16">
        <f t="shared" si="335"/>
        <v>72.654767279401696</v>
      </c>
      <c r="AH934" s="24">
        <f t="shared" si="333"/>
        <v>74.838140803907052</v>
      </c>
      <c r="AL934" s="2">
        <f t="shared" si="336"/>
        <v>75.039994202492011</v>
      </c>
      <c r="AM934" s="27">
        <f t="shared" si="337"/>
        <v>-2.689944218815743E-3</v>
      </c>
      <c r="AN934" s="35">
        <v>0</v>
      </c>
      <c r="AP934" s="2" t="str">
        <f t="shared" si="334"/>
        <v/>
      </c>
    </row>
    <row r="935" spans="1:42" x14ac:dyDescent="0.25">
      <c r="A935" s="49">
        <v>39359</v>
      </c>
      <c r="B935" s="47">
        <v>1542.84</v>
      </c>
      <c r="C935" s="27">
        <f t="shared" si="345"/>
        <v>2.110951616989043E-3</v>
      </c>
      <c r="D935" s="27">
        <f t="shared" si="346"/>
        <v>7.5603481403252459E-3</v>
      </c>
      <c r="E935" s="5">
        <f t="shared" si="327"/>
        <v>0</v>
      </c>
      <c r="F935" s="44">
        <v>2411.4140000000002</v>
      </c>
      <c r="G935" s="45">
        <v>2411.4140000000002</v>
      </c>
      <c r="H935" s="48">
        <v>1542.84</v>
      </c>
      <c r="I935" s="42">
        <v>18.440000000000001</v>
      </c>
      <c r="J935" s="16">
        <f t="shared" si="344"/>
        <v>0.18440000000000001</v>
      </c>
      <c r="K935" s="16">
        <f t="shared" si="328"/>
        <v>3.1476186589622035E-2</v>
      </c>
      <c r="L935" s="51">
        <f>VLOOKUP(A935,LIBOR!$A$3:B3030,2,1)</f>
        <v>4.8925000000000001</v>
      </c>
      <c r="M935">
        <v>61447</v>
      </c>
      <c r="N935" s="2">
        <v>56389.49</v>
      </c>
      <c r="O935" s="16">
        <f t="shared" si="347"/>
        <v>4.4467282498180793E-6</v>
      </c>
      <c r="P935" s="16">
        <f t="shared" si="338"/>
        <v>0.15292381341037797</v>
      </c>
      <c r="Q935" s="2">
        <f t="shared" si="349"/>
        <v>18.026</v>
      </c>
      <c r="R935" s="2">
        <f t="shared" si="350"/>
        <v>21.477499999999999</v>
      </c>
      <c r="S935" s="16">
        <f t="shared" si="339"/>
        <v>-1</v>
      </c>
      <c r="T935" s="16">
        <f t="shared" si="340"/>
        <v>-1</v>
      </c>
      <c r="U935" s="16">
        <f>VLOOKUP(P935,Table!$D$6:$G$15,MATCH(VALUE(T935)&amp;"E",Table!$D$5:$G$5,0),1)*IF(Y935=1,0,1)</f>
        <v>0.97499999999999998</v>
      </c>
      <c r="V935" s="16">
        <f t="shared" si="341"/>
        <v>2.5000000000000022E-2</v>
      </c>
      <c r="W935" s="16">
        <f t="shared" si="330"/>
        <v>122960.93046570841</v>
      </c>
      <c r="X935" s="16">
        <f t="shared" si="342"/>
        <v>9.4890458786582865E-3</v>
      </c>
      <c r="Y935" s="16">
        <f t="shared" si="331"/>
        <v>0</v>
      </c>
      <c r="Z935" s="16">
        <f t="shared" si="343"/>
        <v>0</v>
      </c>
      <c r="AA935" s="16">
        <f t="shared" si="329"/>
        <v>0</v>
      </c>
      <c r="AB935" s="2">
        <f t="shared" si="332"/>
        <v>135360.63996825565</v>
      </c>
      <c r="AE935" s="16" t="str">
        <f t="shared" si="326"/>
        <v/>
      </c>
      <c r="AF935" s="16" t="str">
        <f t="shared" si="348"/>
        <v/>
      </c>
      <c r="AG935" s="16">
        <f t="shared" si="335"/>
        <v>72.820199529805009</v>
      </c>
      <c r="AH935" s="24">
        <f t="shared" si="333"/>
        <v>75.006592238862581</v>
      </c>
      <c r="AL935" s="2">
        <f t="shared" si="336"/>
        <v>75.039994202492011</v>
      </c>
      <c r="AM935" s="27">
        <f t="shared" si="337"/>
        <v>-4.4512215098657659E-4</v>
      </c>
      <c r="AN935" s="35">
        <v>0</v>
      </c>
      <c r="AP935" s="2" t="str">
        <f t="shared" si="334"/>
        <v/>
      </c>
    </row>
    <row r="936" spans="1:42" x14ac:dyDescent="0.25">
      <c r="A936" s="49">
        <v>39360</v>
      </c>
      <c r="B936" s="47">
        <v>1557.59</v>
      </c>
      <c r="C936" s="27">
        <f t="shared" si="345"/>
        <v>9.5602914106454051E-3</v>
      </c>
      <c r="D936" s="27">
        <f t="shared" si="346"/>
        <v>2.0144056338443406E-2</v>
      </c>
      <c r="E936" s="5">
        <f t="shared" si="327"/>
        <v>0</v>
      </c>
      <c r="F936" s="44">
        <v>2435.1619999999998</v>
      </c>
      <c r="G936" s="45">
        <v>2435.1619999999998</v>
      </c>
      <c r="H936" s="48">
        <v>1557.59</v>
      </c>
      <c r="I936" s="42">
        <v>16.91</v>
      </c>
      <c r="J936" s="16">
        <f t="shared" si="344"/>
        <v>0.1691</v>
      </c>
      <c r="K936" s="16">
        <f t="shared" si="328"/>
        <v>2.0122079882824384E-2</v>
      </c>
      <c r="L936" s="51">
        <f>VLOOKUP(A936,LIBOR!$A$3:B3031,2,1)</f>
        <v>4.8112500000000002</v>
      </c>
      <c r="M936">
        <v>58163</v>
      </c>
      <c r="N936" s="2">
        <v>53369.74</v>
      </c>
      <c r="O936" s="16">
        <f t="shared" si="347"/>
        <v>9.0532960818748843E-5</v>
      </c>
      <c r="P936" s="16">
        <f t="shared" si="338"/>
        <v>0.14897792011717562</v>
      </c>
      <c r="Q936" s="2">
        <f t="shared" si="349"/>
        <v>18.314</v>
      </c>
      <c r="R936" s="2">
        <f t="shared" si="350"/>
        <v>21.199999999999996</v>
      </c>
      <c r="S936" s="16">
        <f t="shared" si="339"/>
        <v>-1</v>
      </c>
      <c r="T936" s="16">
        <f t="shared" si="340"/>
        <v>-1</v>
      </c>
      <c r="U936" s="16">
        <f>VLOOKUP(P936,Table!$D$6:$G$15,MATCH(VALUE(T936)&amp;"E",Table!$D$5:$G$5,0),1)*IF(Y936=1,0,1)</f>
        <v>0.97499999999999998</v>
      </c>
      <c r="V936" s="16">
        <f t="shared" si="341"/>
        <v>2.5000000000000022E-2</v>
      </c>
      <c r="W936" s="16">
        <f t="shared" si="330"/>
        <v>123942.46522975687</v>
      </c>
      <c r="X936" s="16">
        <f t="shared" si="342"/>
        <v>9.6326916694966513E-3</v>
      </c>
      <c r="Y936" s="16">
        <f t="shared" si="331"/>
        <v>0</v>
      </c>
      <c r="Z936" s="16">
        <f t="shared" si="343"/>
        <v>0</v>
      </c>
      <c r="AA936" s="16">
        <f t="shared" si="329"/>
        <v>0</v>
      </c>
      <c r="AB936" s="2">
        <f t="shared" si="332"/>
        <v>136479.51056326693</v>
      </c>
      <c r="AE936" s="16" t="str">
        <f t="shared" ref="AE936:AE999" si="351">IF(AC936&gt;0,W936/AC936-1,"")</f>
        <v/>
      </c>
      <c r="AF936" s="16" t="str">
        <f t="shared" si="348"/>
        <v/>
      </c>
      <c r="AG936" s="16">
        <f t="shared" si="335"/>
        <v>73.422120294924483</v>
      </c>
      <c r="AH936" s="24">
        <f t="shared" si="333"/>
        <v>75.62461703253777</v>
      </c>
      <c r="AL936" s="2">
        <f t="shared" si="336"/>
        <v>75.62461703253777</v>
      </c>
      <c r="AM936" s="27">
        <f t="shared" si="337"/>
        <v>0</v>
      </c>
      <c r="AN936" s="35">
        <v>0</v>
      </c>
      <c r="AP936" s="2" t="str">
        <f t="shared" si="334"/>
        <v/>
      </c>
    </row>
    <row r="937" spans="1:42" x14ac:dyDescent="0.25">
      <c r="A937" s="49">
        <v>39363</v>
      </c>
      <c r="B937" s="47">
        <v>1552.58</v>
      </c>
      <c r="C937" s="27">
        <f t="shared" si="345"/>
        <v>-3.2165075533355791E-3</v>
      </c>
      <c r="D937" s="27">
        <f t="shared" si="346"/>
        <v>3.637881190544312E-3</v>
      </c>
      <c r="E937" s="5">
        <f t="shared" si="327"/>
        <v>0</v>
      </c>
      <c r="F937" s="44">
        <v>2427.3290000000002</v>
      </c>
      <c r="G937" s="45">
        <v>2427.3290000000002</v>
      </c>
      <c r="H937" s="48">
        <v>1552.58</v>
      </c>
      <c r="I937" s="42">
        <v>17.46</v>
      </c>
      <c r="J937" s="16">
        <f t="shared" si="344"/>
        <v>0.17460000000000001</v>
      </c>
      <c r="K937" s="16">
        <f t="shared" si="328"/>
        <v>2.7295336585011015E-2</v>
      </c>
      <c r="L937" s="51">
        <f>VLOOKUP(A937,LIBOR!$A$3:B3032,2,1)</f>
        <v>4.8112500000000002</v>
      </c>
      <c r="M937">
        <v>58956.66</v>
      </c>
      <c r="N937" s="2">
        <v>54080.83</v>
      </c>
      <c r="O937" s="16">
        <f t="shared" si="347"/>
        <v>1.0379296979185931E-5</v>
      </c>
      <c r="P937" s="16">
        <f t="shared" si="338"/>
        <v>0.14730466341498899</v>
      </c>
      <c r="Q937" s="2">
        <f t="shared" si="349"/>
        <v>18.095999999999997</v>
      </c>
      <c r="R937" s="2">
        <f t="shared" si="350"/>
        <v>20.734000000000002</v>
      </c>
      <c r="S937" s="16">
        <f t="shared" si="339"/>
        <v>-1</v>
      </c>
      <c r="T937" s="16">
        <f t="shared" si="340"/>
        <v>-1</v>
      </c>
      <c r="U937" s="16">
        <f>VLOOKUP(P937,Table!$D$6:$G$15,MATCH(VALUE(T937)&amp;"E",Table!$D$5:$G$5,0),1)*IF(Y937=1,0,1)</f>
        <v>0.97499999999999998</v>
      </c>
      <c r="V937" s="16">
        <f t="shared" si="341"/>
        <v>2.5000000000000022E-2</v>
      </c>
      <c r="W937" s="16">
        <f t="shared" si="330"/>
        <v>123595.05464761857</v>
      </c>
      <c r="X937" s="16">
        <f t="shared" si="342"/>
        <v>1.9013348144894859E-2</v>
      </c>
      <c r="Y937" s="16">
        <f t="shared" si="331"/>
        <v>0</v>
      </c>
      <c r="Z937" s="16">
        <f t="shared" si="343"/>
        <v>0</v>
      </c>
      <c r="AA937" s="16">
        <f t="shared" si="329"/>
        <v>0</v>
      </c>
      <c r="AB937" s="2">
        <f t="shared" si="332"/>
        <v>136098.04049528754</v>
      </c>
      <c r="AE937" s="16" t="str">
        <f t="shared" si="351"/>
        <v/>
      </c>
      <c r="AF937" s="16" t="str">
        <f t="shared" si="348"/>
        <v/>
      </c>
      <c r="AG937" s="16">
        <f t="shared" si="335"/>
        <v>73.216900177234265</v>
      </c>
      <c r="AH937" s="24">
        <f t="shared" si="333"/>
        <v>75.407352499863947</v>
      </c>
      <c r="AL937" s="2">
        <f t="shared" si="336"/>
        <v>75.62461703253777</v>
      </c>
      <c r="AM937" s="27">
        <f t="shared" si="337"/>
        <v>-2.8729339889462802E-3</v>
      </c>
      <c r="AN937" s="35">
        <v>0</v>
      </c>
      <c r="AP937" s="2" t="str">
        <f t="shared" si="334"/>
        <v/>
      </c>
    </row>
    <row r="938" spans="1:42" x14ac:dyDescent="0.25">
      <c r="A938" s="49">
        <v>39364</v>
      </c>
      <c r="B938" s="47">
        <v>1565.15</v>
      </c>
      <c r="C938" s="27">
        <f t="shared" si="345"/>
        <v>8.0962011619369889E-3</v>
      </c>
      <c r="D938" s="27">
        <f t="shared" si="346"/>
        <v>1.1999104588493181E-2</v>
      </c>
      <c r="E938" s="5">
        <f t="shared" si="327"/>
        <v>0</v>
      </c>
      <c r="F938" s="44">
        <v>2447.0279999999998</v>
      </c>
      <c r="G938" s="45">
        <v>2447.0279999999998</v>
      </c>
      <c r="H938" s="48">
        <v>1565.15</v>
      </c>
      <c r="I938" s="42">
        <v>16.12</v>
      </c>
      <c r="J938" s="16">
        <f t="shared" si="344"/>
        <v>0.16120000000000001</v>
      </c>
      <c r="K938" s="16">
        <f t="shared" si="328"/>
        <v>1.4192006093805193E-2</v>
      </c>
      <c r="L938" s="51">
        <f>VLOOKUP(A938,LIBOR!$A$3:B3033,2,1)</f>
        <v>4.8487499999999999</v>
      </c>
      <c r="M938">
        <v>56030.1</v>
      </c>
      <c r="N938" s="2">
        <v>51390.51</v>
      </c>
      <c r="O938" s="16">
        <f t="shared" si="347"/>
        <v>6.50216894056814E-5</v>
      </c>
      <c r="P938" s="16">
        <f t="shared" si="338"/>
        <v>0.14700799390619482</v>
      </c>
      <c r="Q938" s="2">
        <f t="shared" si="349"/>
        <v>18.02</v>
      </c>
      <c r="R938" s="2">
        <f t="shared" si="350"/>
        <v>20.238</v>
      </c>
      <c r="S938" s="16">
        <f t="shared" si="339"/>
        <v>-1</v>
      </c>
      <c r="T938" s="16">
        <f t="shared" si="340"/>
        <v>-1</v>
      </c>
      <c r="U938" s="16">
        <f>VLOOKUP(P938,Table!$D$6:$G$15,MATCH(VALUE(T938)&amp;"E",Table!$D$5:$G$5,0),1)*IF(Y938=1,0,1)</f>
        <v>0.97499999999999998</v>
      </c>
      <c r="V938" s="16">
        <f t="shared" si="341"/>
        <v>2.5000000000000022E-2</v>
      </c>
      <c r="W938" s="16">
        <f t="shared" si="330"/>
        <v>124416.97896355056</v>
      </c>
      <c r="X938" s="16">
        <f t="shared" si="342"/>
        <v>6.5937386089249816E-3</v>
      </c>
      <c r="Y938" s="16">
        <f t="shared" si="331"/>
        <v>0</v>
      </c>
      <c r="Z938" s="16">
        <f t="shared" si="343"/>
        <v>0</v>
      </c>
      <c r="AA938" s="16">
        <f t="shared" si="329"/>
        <v>0</v>
      </c>
      <c r="AB938" s="2">
        <f t="shared" si="332"/>
        <v>137006.03731707874</v>
      </c>
      <c r="AE938" s="16" t="str">
        <f t="shared" si="351"/>
        <v/>
      </c>
      <c r="AF938" s="16" t="str">
        <f t="shared" si="348"/>
        <v/>
      </c>
      <c r="AG938" s="16">
        <f t="shared" si="335"/>
        <v>73.705376810846303</v>
      </c>
      <c r="AH938" s="24">
        <f t="shared" si="333"/>
        <v>75.908467286577746</v>
      </c>
      <c r="AL938" s="2">
        <f t="shared" si="336"/>
        <v>75.908467286577746</v>
      </c>
      <c r="AM938" s="27">
        <f t="shared" si="337"/>
        <v>0</v>
      </c>
      <c r="AN938" s="35">
        <v>0</v>
      </c>
      <c r="AP938" s="2" t="str">
        <f t="shared" si="334"/>
        <v/>
      </c>
    </row>
    <row r="939" spans="1:42" x14ac:dyDescent="0.25">
      <c r="A939" s="49">
        <v>39365</v>
      </c>
      <c r="B939" s="47">
        <v>1562.47</v>
      </c>
      <c r="C939" s="27">
        <f t="shared" si="345"/>
        <v>-1.7122959460754705E-3</v>
      </c>
      <c r="D939" s="27">
        <f t="shared" si="346"/>
        <v>1.4838640690160387E-2</v>
      </c>
      <c r="E939" s="5">
        <f t="shared" si="327"/>
        <v>0</v>
      </c>
      <c r="F939" s="44">
        <v>2443.0210000000002</v>
      </c>
      <c r="G939" s="45">
        <v>2443.0210000000002</v>
      </c>
      <c r="H939" s="48">
        <v>1562.47</v>
      </c>
      <c r="I939" s="42">
        <v>16.670000000000002</v>
      </c>
      <c r="J939" s="16">
        <f t="shared" si="344"/>
        <v>0.16670000000000001</v>
      </c>
      <c r="K939" s="16">
        <f t="shared" si="328"/>
        <v>2.8768522235308513E-2</v>
      </c>
      <c r="L939" s="51">
        <f>VLOOKUP(A939,LIBOR!$A$3:B3034,2,1)</f>
        <v>4.8849999999999998</v>
      </c>
      <c r="M939">
        <v>56182.11</v>
      </c>
      <c r="N939" s="2">
        <v>51524.3</v>
      </c>
      <c r="O939" s="16">
        <f t="shared" si="347"/>
        <v>2.9369856780236813E-6</v>
      </c>
      <c r="P939" s="16">
        <f t="shared" si="338"/>
        <v>0.1379314777646915</v>
      </c>
      <c r="Q939" s="2">
        <f t="shared" si="349"/>
        <v>17.546000000000003</v>
      </c>
      <c r="R939" s="2">
        <f t="shared" si="350"/>
        <v>19.780499999999996</v>
      </c>
      <c r="S939" s="16">
        <f t="shared" si="339"/>
        <v>-1</v>
      </c>
      <c r="T939" s="16">
        <f t="shared" si="340"/>
        <v>-1</v>
      </c>
      <c r="U939" s="16">
        <f>VLOOKUP(P939,Table!$D$6:$G$15,MATCH(VALUE(T939)&amp;"E",Table!$D$5:$G$5,0),1)*IF(Y939=1,0,1)</f>
        <v>0.97499999999999998</v>
      </c>
      <c r="V939" s="16">
        <f t="shared" si="341"/>
        <v>2.5000000000000022E-2</v>
      </c>
      <c r="W939" s="16">
        <f t="shared" si="330"/>
        <v>124217.36391788945</v>
      </c>
      <c r="X939" s="16">
        <f t="shared" si="342"/>
        <v>1.1236950745424412E-2</v>
      </c>
      <c r="Y939" s="16">
        <f t="shared" si="331"/>
        <v>0</v>
      </c>
      <c r="Z939" s="16">
        <f t="shared" si="343"/>
        <v>0</v>
      </c>
      <c r="AA939" s="16">
        <f t="shared" si="329"/>
        <v>0</v>
      </c>
      <c r="AB939" s="2">
        <f t="shared" si="332"/>
        <v>136796.59152662905</v>
      </c>
      <c r="AE939" s="16" t="str">
        <f t="shared" si="351"/>
        <v/>
      </c>
      <c r="AF939" s="16" t="str">
        <f t="shared" si="348"/>
        <v/>
      </c>
      <c r="AG939" s="16">
        <f t="shared" si="335"/>
        <v>73.592700893720021</v>
      </c>
      <c r="AH939" s="24">
        <f t="shared" si="333"/>
        <v>75.790450750573996</v>
      </c>
      <c r="AL939" s="2">
        <f t="shared" si="336"/>
        <v>75.908467286577746</v>
      </c>
      <c r="AM939" s="27">
        <f t="shared" si="337"/>
        <v>-1.5547216301733391E-3</v>
      </c>
      <c r="AN939" s="35">
        <v>0</v>
      </c>
      <c r="AP939" s="2" t="str">
        <f t="shared" si="334"/>
        <v/>
      </c>
    </row>
    <row r="940" spans="1:42" x14ac:dyDescent="0.25">
      <c r="A940" s="49">
        <v>39366</v>
      </c>
      <c r="B940" s="47">
        <v>1554.41</v>
      </c>
      <c r="C940" s="27">
        <f t="shared" si="345"/>
        <v>-5.1584990431815525E-3</v>
      </c>
      <c r="D940" s="27">
        <f t="shared" si="346"/>
        <v>7.5691900299897918E-3</v>
      </c>
      <c r="E940" s="5">
        <f t="shared" si="327"/>
        <v>0</v>
      </c>
      <c r="F940" s="44">
        <v>2430.5450000000001</v>
      </c>
      <c r="G940" s="45">
        <v>2430.5450000000001</v>
      </c>
      <c r="H940" s="48">
        <v>1554.41</v>
      </c>
      <c r="I940" s="42">
        <v>18.88</v>
      </c>
      <c r="J940" s="16">
        <f t="shared" si="344"/>
        <v>0.1888</v>
      </c>
      <c r="K940" s="16">
        <f t="shared" si="328"/>
        <v>5.0813929204809954E-2</v>
      </c>
      <c r="L940" s="51">
        <f>VLOOKUP(A940,LIBOR!$A$3:B3035,2,1)</f>
        <v>4.8650000000000002</v>
      </c>
      <c r="M940">
        <v>59823.98</v>
      </c>
      <c r="N940" s="2">
        <v>54858.59</v>
      </c>
      <c r="O940" s="16">
        <f t="shared" si="347"/>
        <v>2.6748032766001577E-5</v>
      </c>
      <c r="P940" s="16">
        <f t="shared" si="338"/>
        <v>0.13798607079519004</v>
      </c>
      <c r="Q940" s="2">
        <f t="shared" si="349"/>
        <v>17.12</v>
      </c>
      <c r="R940" s="2">
        <f t="shared" si="350"/>
        <v>19.366000000000003</v>
      </c>
      <c r="S940" s="16">
        <f t="shared" si="339"/>
        <v>-1</v>
      </c>
      <c r="T940" s="16">
        <f t="shared" si="340"/>
        <v>-1</v>
      </c>
      <c r="U940" s="16">
        <f>VLOOKUP(P940,Table!$D$6:$G$15,MATCH(VALUE(T940)&amp;"E",Table!$D$5:$G$5,0),1)*IF(Y940=1,0,1)</f>
        <v>0.97499999999999998</v>
      </c>
      <c r="V940" s="16">
        <f t="shared" si="341"/>
        <v>2.5000000000000022E-2</v>
      </c>
      <c r="W940" s="16">
        <f t="shared" si="330"/>
        <v>123793.56997847234</v>
      </c>
      <c r="X940" s="16">
        <f t="shared" si="342"/>
        <v>1.2503638864448385E-2</v>
      </c>
      <c r="Y940" s="16">
        <f t="shared" si="331"/>
        <v>0</v>
      </c>
      <c r="Z940" s="16">
        <f t="shared" si="343"/>
        <v>0</v>
      </c>
      <c r="AA940" s="16">
        <f t="shared" si="329"/>
        <v>0</v>
      </c>
      <c r="AB940" s="2">
        <f t="shared" si="332"/>
        <v>136337.1523275986</v>
      </c>
      <c r="AE940" s="16" t="str">
        <f t="shared" si="351"/>
        <v/>
      </c>
      <c r="AF940" s="16" t="str">
        <f t="shared" si="348"/>
        <v/>
      </c>
      <c r="AG940" s="16">
        <f t="shared" si="335"/>
        <v>73.345535586633275</v>
      </c>
      <c r="AH940" s="24">
        <f t="shared" si="333"/>
        <v>75.533938171548954</v>
      </c>
      <c r="AL940" s="2">
        <f t="shared" si="336"/>
        <v>75.908467286577746</v>
      </c>
      <c r="AM940" s="27">
        <f t="shared" si="337"/>
        <v>-4.9339570197726168E-3</v>
      </c>
      <c r="AN940" s="35">
        <v>0</v>
      </c>
      <c r="AP940" s="2" t="str">
        <f t="shared" si="334"/>
        <v/>
      </c>
    </row>
    <row r="941" spans="1:42" x14ac:dyDescent="0.25">
      <c r="A941" s="49">
        <v>39367</v>
      </c>
      <c r="B941" s="47">
        <v>1561.8</v>
      </c>
      <c r="C941" s="27">
        <f t="shared" si="345"/>
        <v>4.7542154257884661E-3</v>
      </c>
      <c r="D941" s="27">
        <f t="shared" si="346"/>
        <v>2.7631140451328529E-3</v>
      </c>
      <c r="E941" s="5">
        <f t="shared" si="327"/>
        <v>0</v>
      </c>
      <c r="F941" s="44">
        <v>2442.1219999999998</v>
      </c>
      <c r="G941" s="45">
        <v>2442.1219999999998</v>
      </c>
      <c r="H941" s="48">
        <v>1561.8</v>
      </c>
      <c r="I941" s="42">
        <v>17.73</v>
      </c>
      <c r="J941" s="16">
        <f t="shared" si="344"/>
        <v>0.17730000000000001</v>
      </c>
      <c r="K941" s="16">
        <f t="shared" si="328"/>
        <v>4.5974080272839779E-2</v>
      </c>
      <c r="L941" s="51">
        <f>VLOOKUP(A941,LIBOR!$A$3:B3036,2,1)</f>
        <v>4.8550000000000004</v>
      </c>
      <c r="M941">
        <v>58657.52</v>
      </c>
      <c r="N941" s="2">
        <v>53782.93</v>
      </c>
      <c r="O941" s="16">
        <f t="shared" si="347"/>
        <v>2.2495573142536568E-5</v>
      </c>
      <c r="P941" s="16">
        <f t="shared" si="338"/>
        <v>0.13132591972716023</v>
      </c>
      <c r="Q941" s="2">
        <f t="shared" si="349"/>
        <v>17.208000000000002</v>
      </c>
      <c r="R941" s="2">
        <f t="shared" si="350"/>
        <v>19.072000000000003</v>
      </c>
      <c r="S941" s="16">
        <f t="shared" si="339"/>
        <v>-1</v>
      </c>
      <c r="T941" s="16">
        <f t="shared" si="340"/>
        <v>-1</v>
      </c>
      <c r="U941" s="16">
        <f>VLOOKUP(P941,Table!$D$6:$G$15,MATCH(VALUE(T941)&amp;"E",Table!$D$5:$G$5,0),1)*IF(Y941=1,0,1)</f>
        <v>0.97499999999999998</v>
      </c>
      <c r="V941" s="16">
        <f t="shared" si="341"/>
        <v>2.5000000000000022E-2</v>
      </c>
      <c r="W941" s="16">
        <f t="shared" si="330"/>
        <v>124306.7145460067</v>
      </c>
      <c r="X941" s="16">
        <f t="shared" si="342"/>
        <v>6.7715778468033783E-3</v>
      </c>
      <c r="Y941" s="16">
        <f t="shared" si="331"/>
        <v>0</v>
      </c>
      <c r="Z941" s="16">
        <f t="shared" si="343"/>
        <v>0</v>
      </c>
      <c r="AA941" s="16">
        <f t="shared" si="329"/>
        <v>0</v>
      </c>
      <c r="AB941" s="2">
        <f t="shared" si="332"/>
        <v>136903.8507889357</v>
      </c>
      <c r="AE941" s="16" t="str">
        <f t="shared" si="351"/>
        <v/>
      </c>
      <c r="AF941" s="16" t="str">
        <f t="shared" si="348"/>
        <v/>
      </c>
      <c r="AG941" s="16">
        <f t="shared" si="335"/>
        <v>73.650403346105151</v>
      </c>
      <c r="AH941" s="24">
        <f t="shared" si="333"/>
        <v>75.845928112957907</v>
      </c>
      <c r="AL941" s="2">
        <f t="shared" si="336"/>
        <v>75.908467286577746</v>
      </c>
      <c r="AM941" s="27">
        <f t="shared" si="337"/>
        <v>-8.2387612153644874E-4</v>
      </c>
      <c r="AN941" s="35">
        <v>0</v>
      </c>
      <c r="AP941" s="2" t="str">
        <f t="shared" si="334"/>
        <v/>
      </c>
    </row>
    <row r="942" spans="1:42" x14ac:dyDescent="0.25">
      <c r="A942" s="49">
        <v>39370</v>
      </c>
      <c r="B942" s="47">
        <v>1548.71</v>
      </c>
      <c r="C942" s="27">
        <f t="shared" si="345"/>
        <v>-8.3813548469714449E-3</v>
      </c>
      <c r="D942" s="27">
        <f t="shared" si="346"/>
        <v>-2.401733248503013E-3</v>
      </c>
      <c r="E942" s="5">
        <f t="shared" si="327"/>
        <v>0</v>
      </c>
      <c r="F942" s="44">
        <v>2421.674</v>
      </c>
      <c r="G942" s="45">
        <v>2421.674</v>
      </c>
      <c r="H942" s="48">
        <v>1548.71</v>
      </c>
      <c r="I942" s="42">
        <v>19.25</v>
      </c>
      <c r="J942" s="16">
        <f t="shared" si="344"/>
        <v>0.1925</v>
      </c>
      <c r="K942" s="16">
        <f t="shared" si="328"/>
        <v>6.0196758025157504E-2</v>
      </c>
      <c r="L942" s="51">
        <f>VLOOKUP(A942,LIBOR!$A$3:B3037,2,1)</f>
        <v>4.8949999999999996</v>
      </c>
      <c r="M942">
        <v>61673.51</v>
      </c>
      <c r="N942" s="2">
        <v>56530.6</v>
      </c>
      <c r="O942" s="16">
        <f t="shared" si="347"/>
        <v>7.084043318572696E-5</v>
      </c>
      <c r="P942" s="16">
        <f t="shared" si="338"/>
        <v>0.1323032419748425</v>
      </c>
      <c r="Q942" s="2">
        <f t="shared" si="349"/>
        <v>17.372</v>
      </c>
      <c r="R942" s="2">
        <f t="shared" si="350"/>
        <v>18.712500000000002</v>
      </c>
      <c r="S942" s="16">
        <f t="shared" si="339"/>
        <v>-1</v>
      </c>
      <c r="T942" s="16">
        <f t="shared" si="340"/>
        <v>-1</v>
      </c>
      <c r="U942" s="16">
        <f>VLOOKUP(P942,Table!$D$6:$G$15,MATCH(VALUE(T942)&amp;"E",Table!$D$5:$G$5,0),1)*IF(Y942=1,0,1)</f>
        <v>0.97499999999999998</v>
      </c>
      <c r="V942" s="16">
        <f t="shared" si="341"/>
        <v>2.5000000000000022E-2</v>
      </c>
      <c r="W942" s="16">
        <f t="shared" si="330"/>
        <v>123449.66730777563</v>
      </c>
      <c r="X942" s="16">
        <f t="shared" si="342"/>
        <v>2.9388580868923153E-3</v>
      </c>
      <c r="Y942" s="16">
        <f t="shared" si="331"/>
        <v>0</v>
      </c>
      <c r="Z942" s="16">
        <f t="shared" si="343"/>
        <v>0</v>
      </c>
      <c r="AA942" s="16">
        <f t="shared" si="329"/>
        <v>0</v>
      </c>
      <c r="AB942" s="2">
        <f t="shared" si="332"/>
        <v>135962.18551232983</v>
      </c>
      <c r="AE942" s="16" t="str">
        <f t="shared" si="351"/>
        <v/>
      </c>
      <c r="AF942" s="16" t="str">
        <f t="shared" si="348"/>
        <v/>
      </c>
      <c r="AG942" s="16">
        <f t="shared" si="335"/>
        <v>73.143814035144374</v>
      </c>
      <c r="AH942" s="24">
        <f t="shared" si="333"/>
        <v>75.318356003228701</v>
      </c>
      <c r="AL942" s="2">
        <f t="shared" si="336"/>
        <v>75.908467286577746</v>
      </c>
      <c r="AM942" s="27">
        <f t="shared" si="337"/>
        <v>-7.7739849643017056E-3</v>
      </c>
      <c r="AN942" s="35">
        <v>0</v>
      </c>
      <c r="AP942" s="2" t="str">
        <f t="shared" si="334"/>
        <v/>
      </c>
    </row>
    <row r="943" spans="1:42" x14ac:dyDescent="0.25">
      <c r="A943" s="49">
        <v>39371</v>
      </c>
      <c r="B943" s="47">
        <v>1538.53</v>
      </c>
      <c r="C943" s="27">
        <f t="shared" si="345"/>
        <v>-6.573212544633944E-3</v>
      </c>
      <c r="D943" s="27">
        <f t="shared" si="346"/>
        <v>-1.7071146955073946E-2</v>
      </c>
      <c r="E943" s="5">
        <f t="shared" si="327"/>
        <v>0</v>
      </c>
      <c r="F943" s="44">
        <v>2405.761</v>
      </c>
      <c r="G943" s="45">
        <v>2405.761</v>
      </c>
      <c r="H943" s="48">
        <v>1538.53</v>
      </c>
      <c r="I943" s="42">
        <v>20.02</v>
      </c>
      <c r="J943" s="16">
        <f t="shared" si="344"/>
        <v>0.20019999999999999</v>
      </c>
      <c r="K943" s="16">
        <f t="shared" si="328"/>
        <v>6.7873277724337294E-2</v>
      </c>
      <c r="L943" s="51">
        <f>VLOOKUP(A943,LIBOR!$A$3:B3038,2,1)</f>
        <v>4.8812499999999996</v>
      </c>
      <c r="M943">
        <v>64460.09</v>
      </c>
      <c r="N943" s="2">
        <v>59078.2</v>
      </c>
      <c r="O943" s="16">
        <f t="shared" si="347"/>
        <v>4.3492854332883642E-5</v>
      </c>
      <c r="P943" s="16">
        <f t="shared" si="338"/>
        <v>0.13232672227566269</v>
      </c>
      <c r="Q943" s="2">
        <f t="shared" si="349"/>
        <v>17.73</v>
      </c>
      <c r="R943" s="2">
        <f t="shared" si="350"/>
        <v>18.351000000000003</v>
      </c>
      <c r="S943" s="16">
        <f t="shared" si="339"/>
        <v>-1</v>
      </c>
      <c r="T943" s="16">
        <f t="shared" si="340"/>
        <v>-1</v>
      </c>
      <c r="U943" s="16">
        <f>VLOOKUP(P943,Table!$D$6:$G$15,MATCH(VALUE(T943)&amp;"E",Table!$D$5:$G$5,0),1)*IF(Y943=1,0,1)</f>
        <v>0.97499999999999998</v>
      </c>
      <c r="V943" s="16">
        <f t="shared" si="341"/>
        <v>2.5000000000000022E-2</v>
      </c>
      <c r="W943" s="16">
        <f t="shared" si="330"/>
        <v>122797.57705839055</v>
      </c>
      <c r="X943" s="16">
        <f t="shared" si="342"/>
        <v>-1.1763200417480579E-3</v>
      </c>
      <c r="Y943" s="16">
        <f t="shared" si="331"/>
        <v>0</v>
      </c>
      <c r="Z943" s="16">
        <f t="shared" si="343"/>
        <v>0</v>
      </c>
      <c r="AA943" s="16">
        <f t="shared" si="329"/>
        <v>0</v>
      </c>
      <c r="AB943" s="2">
        <f t="shared" si="332"/>
        <v>135244.68202106681</v>
      </c>
      <c r="AE943" s="16" t="str">
        <f t="shared" si="351"/>
        <v/>
      </c>
      <c r="AF943" s="16" t="str">
        <f t="shared" si="348"/>
        <v/>
      </c>
      <c r="AG943" s="16">
        <f t="shared" si="335"/>
        <v>72.757817430744765</v>
      </c>
      <c r="AH943" s="24">
        <f t="shared" si="333"/>
        <v>74.918933848838293</v>
      </c>
      <c r="AL943" s="2">
        <f t="shared" si="336"/>
        <v>75.908467286577746</v>
      </c>
      <c r="AM943" s="27">
        <f t="shared" si="337"/>
        <v>-1.3035876933249924E-2</v>
      </c>
      <c r="AN943" s="35">
        <v>0</v>
      </c>
      <c r="AP943" s="2" t="str">
        <f t="shared" si="334"/>
        <v/>
      </c>
    </row>
    <row r="944" spans="1:42" x14ac:dyDescent="0.25">
      <c r="A944" s="49">
        <v>39372</v>
      </c>
      <c r="B944" s="47">
        <v>1541.24</v>
      </c>
      <c r="C944" s="27">
        <f t="shared" si="345"/>
        <v>1.7614216167380903E-3</v>
      </c>
      <c r="D944" s="27">
        <f t="shared" si="346"/>
        <v>-1.3597429392260385E-2</v>
      </c>
      <c r="E944" s="5">
        <f t="shared" ref="E944:E1007" si="352">IF(Y944=1,IF(AND(D944&lt;0,T944&gt;=0),-1,1),0)</f>
        <v>0</v>
      </c>
      <c r="F944" s="44">
        <v>2410.2170000000001</v>
      </c>
      <c r="G944" s="45">
        <v>2410.2170000000001</v>
      </c>
      <c r="H944" s="48">
        <v>1541.24</v>
      </c>
      <c r="I944" s="42">
        <v>18.54</v>
      </c>
      <c r="J944" s="16">
        <f t="shared" si="344"/>
        <v>0.18539999999999998</v>
      </c>
      <c r="K944" s="16">
        <f t="shared" ref="K944:K1007" si="353">J944-P944</f>
        <v>5.1205796499281059E-2</v>
      </c>
      <c r="L944" s="51">
        <f>VLOOKUP(A944,LIBOR!$A$3:B3039,2,1)</f>
        <v>4.8587499999999997</v>
      </c>
      <c r="M944">
        <v>63681.89</v>
      </c>
      <c r="N944" s="2">
        <v>58358.07</v>
      </c>
      <c r="O944" s="16">
        <f t="shared" si="347"/>
        <v>3.0971499243156932E-6</v>
      </c>
      <c r="P944" s="16">
        <f t="shared" si="338"/>
        <v>0.13419420350071892</v>
      </c>
      <c r="Q944" s="2">
        <f t="shared" si="349"/>
        <v>18.509999999999998</v>
      </c>
      <c r="R944" s="2">
        <f t="shared" si="350"/>
        <v>18.334500000000002</v>
      </c>
      <c r="S944" s="16">
        <f t="shared" si="339"/>
        <v>1</v>
      </c>
      <c r="T944" s="16">
        <f t="shared" si="340"/>
        <v>0</v>
      </c>
      <c r="U944" s="16">
        <f>VLOOKUP(P944,Table!$D$6:$G$15,MATCH(VALUE(T944)&amp;"E",Table!$D$5:$G$5,0),1)*IF(Y944=1,0,1)</f>
        <v>0.9</v>
      </c>
      <c r="V944" s="16">
        <f t="shared" si="341"/>
        <v>9.9999999999999978E-2</v>
      </c>
      <c r="W944" s="16">
        <f t="shared" si="330"/>
        <v>122971.0470740465</v>
      </c>
      <c r="X944" s="16">
        <f t="shared" si="342"/>
        <v>-1.3015923699886911E-2</v>
      </c>
      <c r="Y944" s="16">
        <f t="shared" si="331"/>
        <v>0</v>
      </c>
      <c r="Z944" s="16">
        <f t="shared" si="343"/>
        <v>0</v>
      </c>
      <c r="AA944" s="16">
        <f t="shared" ref="AA944:AA1007" si="354">(1+(A944-A943)/360*L944-1)*Y943</f>
        <v>0</v>
      </c>
      <c r="AB944" s="2">
        <f t="shared" si="332"/>
        <v>135448.10360053935</v>
      </c>
      <c r="AE944" s="16" t="str">
        <f t="shared" si="351"/>
        <v/>
      </c>
      <c r="AF944" s="16" t="str">
        <f t="shared" si="348"/>
        <v/>
      </c>
      <c r="AG944" s="16">
        <f t="shared" si="335"/>
        <v>72.867252492586474</v>
      </c>
      <c r="AH944" s="24">
        <f t="shared" si="333"/>
        <v>75.029666568968835</v>
      </c>
      <c r="AL944" s="2">
        <f t="shared" si="336"/>
        <v>75.908467286577746</v>
      </c>
      <c r="AM944" s="27">
        <f t="shared" si="337"/>
        <v>-1.1577110551991066E-2</v>
      </c>
      <c r="AN944" s="35">
        <v>0</v>
      </c>
      <c r="AP944" s="2" t="str">
        <f t="shared" si="334"/>
        <v/>
      </c>
    </row>
    <row r="945" spans="1:42" x14ac:dyDescent="0.25">
      <c r="A945" s="49">
        <v>39373</v>
      </c>
      <c r="B945" s="47">
        <v>1540.08</v>
      </c>
      <c r="C945" s="27">
        <f t="shared" si="345"/>
        <v>-7.5264073084013727E-4</v>
      </c>
      <c r="D945" s="27">
        <f t="shared" si="346"/>
        <v>-9.1915710799189698E-3</v>
      </c>
      <c r="E945" s="5">
        <f t="shared" si="352"/>
        <v>0</v>
      </c>
      <c r="F945" s="44">
        <v>2408.4639999999999</v>
      </c>
      <c r="G945" s="45">
        <v>2408.4639999999999</v>
      </c>
      <c r="H945" s="48">
        <v>1540.08</v>
      </c>
      <c r="I945" s="42">
        <v>18.5</v>
      </c>
      <c r="J945" s="16">
        <f t="shared" si="344"/>
        <v>0.185</v>
      </c>
      <c r="K945" s="16">
        <f t="shared" si="353"/>
        <v>5.1802060679239842E-2</v>
      </c>
      <c r="L945" s="51">
        <f>VLOOKUP(A945,LIBOR!$A$3:B3040,2,1)</f>
        <v>4.8412499999999996</v>
      </c>
      <c r="M945">
        <v>63743.75</v>
      </c>
      <c r="N945" s="2">
        <v>58407.94</v>
      </c>
      <c r="O945" s="16">
        <f t="shared" si="347"/>
        <v>5.6689471100853365E-7</v>
      </c>
      <c r="P945" s="16">
        <f t="shared" si="338"/>
        <v>0.13319793932076016</v>
      </c>
      <c r="Q945" s="2">
        <f t="shared" si="349"/>
        <v>18.883999999999997</v>
      </c>
      <c r="R945" s="2">
        <f t="shared" si="350"/>
        <v>18.260000000000002</v>
      </c>
      <c r="S945" s="16">
        <f t="shared" si="339"/>
        <v>1</v>
      </c>
      <c r="T945" s="16">
        <f t="shared" si="340"/>
        <v>0</v>
      </c>
      <c r="U945" s="16">
        <f>VLOOKUP(P945,Table!$D$6:$G$15,MATCH(VALUE(T945)&amp;"E",Table!$D$5:$G$5,0),1)*IF(Y945=1,0,1)</f>
        <v>0.9</v>
      </c>
      <c r="V945" s="16">
        <f t="shared" si="341"/>
        <v>9.9999999999999978E-2</v>
      </c>
      <c r="W945" s="16">
        <f t="shared" ref="W945:W1008" si="355">W944*(1+$U944*($H945/$H944-1)+$V944*($N945/$N944-1))</f>
        <v>122898.25787145545</v>
      </c>
      <c r="X945" s="16">
        <f t="shared" si="342"/>
        <v>-1.0033354472622658E-2</v>
      </c>
      <c r="Y945" s="16">
        <f t="shared" ref="Y945:Y1008" si="356">IF(X945&lt;=-0.02,1,0)</f>
        <v>0</v>
      </c>
      <c r="Z945" s="16">
        <f t="shared" si="343"/>
        <v>0</v>
      </c>
      <c r="AA945" s="16">
        <f t="shared" si="354"/>
        <v>0</v>
      </c>
      <c r="AB945" s="2">
        <f t="shared" ref="AB945:AB1008" si="357">AB944*(1+$U944*($G945/$G944-1)+$V944*($M945/$M944-1)+Y944*(1+(A945-A944)/360*L945/100-1))</f>
        <v>135372.59815189106</v>
      </c>
      <c r="AE945" s="16" t="str">
        <f t="shared" si="351"/>
        <v/>
      </c>
      <c r="AF945" s="16" t="str">
        <f t="shared" si="348"/>
        <v/>
      </c>
      <c r="AG945" s="16">
        <f t="shared" si="335"/>
        <v>72.826632694708408</v>
      </c>
      <c r="AH945" s="24">
        <f t="shared" ref="AH945:AH1008" si="358">AH944*AB945/AB944*(1-AH$1)^(A945-A944)</f>
        <v>74.985889596571639</v>
      </c>
      <c r="AL945" s="2">
        <f t="shared" si="336"/>
        <v>75.908467286577746</v>
      </c>
      <c r="AM945" s="27">
        <f t="shared" si="337"/>
        <v>-1.2153817920247167E-2</v>
      </c>
      <c r="AN945" s="35">
        <v>0</v>
      </c>
      <c r="AP945" s="2" t="str">
        <f t="shared" ref="AP945:AP1008" si="359">IF(AN945&lt;&gt;Y945,"diff","")</f>
        <v/>
      </c>
    </row>
    <row r="946" spans="1:42" x14ac:dyDescent="0.25">
      <c r="A946" s="49">
        <v>39374</v>
      </c>
      <c r="B946" s="47">
        <v>1500.63</v>
      </c>
      <c r="C946" s="27">
        <f t="shared" si="345"/>
        <v>-2.5615552438834177E-2</v>
      </c>
      <c r="D946" s="27">
        <f t="shared" si="346"/>
        <v>-3.9561338944541613E-2</v>
      </c>
      <c r="E946" s="5">
        <f t="shared" si="352"/>
        <v>0</v>
      </c>
      <c r="F946" s="44">
        <v>2346.7750000000001</v>
      </c>
      <c r="G946" s="45">
        <v>2346.7750000000001</v>
      </c>
      <c r="H946" s="48">
        <v>1500.63</v>
      </c>
      <c r="I946" s="42">
        <v>22.96</v>
      </c>
      <c r="J946" s="16">
        <f t="shared" si="344"/>
        <v>0.2296</v>
      </c>
      <c r="K946" s="16">
        <f t="shared" si="353"/>
        <v>0.13874736773801691</v>
      </c>
      <c r="L946" s="51">
        <f>VLOOKUP(A946,LIBOR!$A$3:B3041,2,1)</f>
        <v>4.8012499999999996</v>
      </c>
      <c r="M946">
        <v>68119.66</v>
      </c>
      <c r="N946" s="2">
        <v>62410.73</v>
      </c>
      <c r="O946" s="16">
        <f t="shared" si="347"/>
        <v>6.7336841227160079E-4</v>
      </c>
      <c r="P946" s="16">
        <f t="shared" si="338"/>
        <v>9.0852632261983091E-2</v>
      </c>
      <c r="Q946" s="2">
        <f t="shared" si="349"/>
        <v>18.808</v>
      </c>
      <c r="R946" s="2">
        <f t="shared" si="350"/>
        <v>18.162500000000001</v>
      </c>
      <c r="S946" s="16">
        <f t="shared" si="339"/>
        <v>1</v>
      </c>
      <c r="T946" s="16">
        <f t="shared" si="340"/>
        <v>0</v>
      </c>
      <c r="U946" s="16">
        <f>VLOOKUP(P946,Table!$D$6:$G$15,MATCH(VALUE(T946)&amp;"E",Table!$D$5:$G$5,0),1)*IF(Y946=1,0,1)</f>
        <v>0.97499999999999998</v>
      </c>
      <c r="V946" s="16">
        <f t="shared" si="341"/>
        <v>2.5000000000000022E-2</v>
      </c>
      <c r="W946" s="16">
        <f t="shared" si="355"/>
        <v>120907.20329232044</v>
      </c>
      <c r="X946" s="16">
        <f t="shared" si="342"/>
        <v>-7.2322989568245344E-3</v>
      </c>
      <c r="Y946" s="16">
        <f t="shared" si="356"/>
        <v>0</v>
      </c>
      <c r="Z946" s="16">
        <f t="shared" si="343"/>
        <v>0</v>
      </c>
      <c r="AA946" s="16">
        <f t="shared" si="354"/>
        <v>0</v>
      </c>
      <c r="AB946" s="2">
        <f t="shared" si="357"/>
        <v>133181.29044070875</v>
      </c>
      <c r="AE946" s="16" t="str">
        <f t="shared" si="351"/>
        <v/>
      </c>
      <c r="AF946" s="16" t="str">
        <f t="shared" si="348"/>
        <v/>
      </c>
      <c r="AG946" s="16">
        <f t="shared" ref="AG946:AG1009" si="360">AB946/AG$2</f>
        <v>71.647771064053302</v>
      </c>
      <c r="AH946" s="24">
        <f t="shared" si="358"/>
        <v>73.770155477448455</v>
      </c>
      <c r="AL946" s="2">
        <f t="shared" ref="AL946:AL1009" si="361">IF(AH946&gt;AL945,AH946,AL945)</f>
        <v>75.908467286577746</v>
      </c>
      <c r="AM946" s="27">
        <f t="shared" ref="AM946:AM1009" si="362">AH946/AL946-1</f>
        <v>-2.8169608550473124E-2</v>
      </c>
      <c r="AN946" s="35">
        <v>0</v>
      </c>
      <c r="AP946" s="2" t="str">
        <f t="shared" si="359"/>
        <v/>
      </c>
    </row>
    <row r="947" spans="1:42" x14ac:dyDescent="0.25">
      <c r="A947" s="49">
        <v>39377</v>
      </c>
      <c r="B947" s="47">
        <v>1506.33</v>
      </c>
      <c r="C947" s="27">
        <f t="shared" si="345"/>
        <v>3.7984046700385576E-3</v>
      </c>
      <c r="D947" s="27">
        <f t="shared" si="346"/>
        <v>-2.738157942753161E-2</v>
      </c>
      <c r="E947" s="5">
        <f t="shared" si="352"/>
        <v>-1</v>
      </c>
      <c r="F947" s="44">
        <v>2355.7370000000001</v>
      </c>
      <c r="G947" s="45">
        <v>2355.7370000000001</v>
      </c>
      <c r="H947" s="48">
        <v>1506.33</v>
      </c>
      <c r="I947" s="42">
        <v>21.64</v>
      </c>
      <c r="J947" s="16">
        <f t="shared" si="344"/>
        <v>0.21640000000000001</v>
      </c>
      <c r="K947" s="16">
        <f t="shared" si="353"/>
        <v>9.1718117030911137E-2</v>
      </c>
      <c r="L947" s="51">
        <f>VLOOKUP(A947,LIBOR!$A$3:B3042,2,1)</f>
        <v>4.80375</v>
      </c>
      <c r="M947">
        <v>67221.210000000006</v>
      </c>
      <c r="N947" s="2">
        <v>61565.69</v>
      </c>
      <c r="O947" s="16">
        <f t="shared" si="347"/>
        <v>1.4373265278117172E-5</v>
      </c>
      <c r="P947" s="16">
        <f t="shared" si="338"/>
        <v>0.12468188296908887</v>
      </c>
      <c r="Q947" s="2">
        <f t="shared" si="349"/>
        <v>19.854000000000003</v>
      </c>
      <c r="R947" s="2">
        <f t="shared" si="350"/>
        <v>18.360499999999998</v>
      </c>
      <c r="S947" s="16">
        <f t="shared" si="339"/>
        <v>1</v>
      </c>
      <c r="T947" s="16">
        <f t="shared" si="340"/>
        <v>0</v>
      </c>
      <c r="U947" s="16">
        <f>VLOOKUP(P947,Table!$D$6:$G$15,MATCH(VALUE(T947)&amp;"E",Table!$D$5:$G$5,0),1)*IF(Y947=1,0,1)</f>
        <v>0</v>
      </c>
      <c r="V947" s="16">
        <f t="shared" si="341"/>
        <v>0</v>
      </c>
      <c r="W947" s="16">
        <f t="shared" si="355"/>
        <v>121314.0493896886</v>
      </c>
      <c r="X947" s="16">
        <f t="shared" si="342"/>
        <v>-2.7347768510349257E-2</v>
      </c>
      <c r="Y947" s="16">
        <f t="shared" si="356"/>
        <v>1</v>
      </c>
      <c r="Z947" s="16">
        <f t="shared" si="343"/>
        <v>20</v>
      </c>
      <c r="AA947" s="16">
        <f t="shared" si="354"/>
        <v>0</v>
      </c>
      <c r="AB947" s="2">
        <f t="shared" si="357"/>
        <v>133633.26167054751</v>
      </c>
      <c r="AE947" s="16" t="str">
        <f t="shared" si="351"/>
        <v/>
      </c>
      <c r="AF947" s="16" t="str">
        <f t="shared" si="348"/>
        <v/>
      </c>
      <c r="AG947" s="16">
        <f t="shared" si="360"/>
        <v>71.890918814731108</v>
      </c>
      <c r="AH947" s="24">
        <f t="shared" si="358"/>
        <v>74.014726333746594</v>
      </c>
      <c r="AL947" s="2">
        <f t="shared" si="361"/>
        <v>75.908467286577746</v>
      </c>
      <c r="AM947" s="27">
        <f t="shared" si="362"/>
        <v>-2.4947690561076707E-2</v>
      </c>
      <c r="AN947" s="35">
        <v>1</v>
      </c>
      <c r="AP947" s="2" t="str">
        <f t="shared" si="359"/>
        <v/>
      </c>
    </row>
    <row r="948" spans="1:42" x14ac:dyDescent="0.25">
      <c r="A948" s="49">
        <v>39378</v>
      </c>
      <c r="B948" s="47">
        <v>1519.59</v>
      </c>
      <c r="C948" s="27">
        <f t="shared" si="345"/>
        <v>8.8028519647089798E-3</v>
      </c>
      <c r="D948" s="27">
        <f t="shared" si="346"/>
        <v>-1.2005514918188687E-2</v>
      </c>
      <c r="E948" s="5">
        <f t="shared" si="352"/>
        <v>0</v>
      </c>
      <c r="F948" s="44">
        <v>2376.4749999999999</v>
      </c>
      <c r="G948" s="45">
        <v>2376.4749999999999</v>
      </c>
      <c r="H948" s="48">
        <v>1519.59</v>
      </c>
      <c r="I948" s="42">
        <v>20.41</v>
      </c>
      <c r="J948" s="16">
        <f t="shared" si="344"/>
        <v>0.2041</v>
      </c>
      <c r="K948" s="16">
        <f t="shared" si="353"/>
        <v>8.0856565020772389E-2</v>
      </c>
      <c r="L948" s="51">
        <f>VLOOKUP(A948,LIBOR!$A$3:B3043,2,1)</f>
        <v>4.8099999999999996</v>
      </c>
      <c r="M948">
        <v>65174.19</v>
      </c>
      <c r="N948" s="2">
        <v>59684.19</v>
      </c>
      <c r="O948" s="16">
        <f t="shared" si="347"/>
        <v>7.6813528568948089E-5</v>
      </c>
      <c r="P948" s="16">
        <f t="shared" si="338"/>
        <v>0.12324343497922761</v>
      </c>
      <c r="Q948" s="2">
        <f t="shared" si="349"/>
        <v>20.332000000000001</v>
      </c>
      <c r="R948" s="2">
        <f t="shared" si="350"/>
        <v>18.474</v>
      </c>
      <c r="S948" s="16">
        <f t="shared" si="339"/>
        <v>1</v>
      </c>
      <c r="T948" s="16">
        <f t="shared" si="340"/>
        <v>0</v>
      </c>
      <c r="U948" s="16">
        <f>VLOOKUP(P948,Table!$D$6:$G$15,MATCH(VALUE(T948)&amp;"E",Table!$D$5:$G$5,0),1)*IF(Y948=1,0,1)</f>
        <v>0.9</v>
      </c>
      <c r="V948" s="16">
        <f t="shared" si="341"/>
        <v>9.9999999999999978E-2</v>
      </c>
      <c r="W948" s="16">
        <f t="shared" si="355"/>
        <v>121314.0493896886</v>
      </c>
      <c r="X948" s="16">
        <f t="shared" si="342"/>
        <v>-1.7299503228005109E-2</v>
      </c>
      <c r="Y948" s="16">
        <f t="shared" si="356"/>
        <v>0</v>
      </c>
      <c r="Z948" s="16">
        <f t="shared" si="343"/>
        <v>0</v>
      </c>
      <c r="AA948" s="16">
        <f t="shared" si="354"/>
        <v>1.3361111111111157E-2</v>
      </c>
      <c r="AB948" s="2">
        <f t="shared" si="357"/>
        <v>133651.11655912074</v>
      </c>
      <c r="AE948" s="16" t="str">
        <f t="shared" si="351"/>
        <v/>
      </c>
      <c r="AF948" s="16" t="str">
        <f t="shared" si="348"/>
        <v/>
      </c>
      <c r="AG948" s="16">
        <f t="shared" si="360"/>
        <v>71.900524240272759</v>
      </c>
      <c r="AH948" s="24">
        <f t="shared" si="358"/>
        <v>74.022688855495375</v>
      </c>
      <c r="AL948" s="2">
        <f t="shared" si="361"/>
        <v>75.908467286577746</v>
      </c>
      <c r="AM948" s="27">
        <f t="shared" si="362"/>
        <v>-2.4842794203220886E-2</v>
      </c>
      <c r="AN948" s="35">
        <v>0</v>
      </c>
      <c r="AP948" s="2" t="str">
        <f t="shared" si="359"/>
        <v/>
      </c>
    </row>
    <row r="949" spans="1:42" x14ac:dyDescent="0.25">
      <c r="A949" s="49">
        <v>39379</v>
      </c>
      <c r="B949" s="47">
        <v>1515.88</v>
      </c>
      <c r="C949" s="27">
        <f t="shared" si="345"/>
        <v>-2.441448022163728E-3</v>
      </c>
      <c r="D949" s="27">
        <f t="shared" si="346"/>
        <v>-1.6208384557090505E-2</v>
      </c>
      <c r="E949" s="5">
        <f t="shared" si="352"/>
        <v>0</v>
      </c>
      <c r="F949" s="44">
        <v>2370.7080000000001</v>
      </c>
      <c r="G949" s="45">
        <v>2370.7080000000001</v>
      </c>
      <c r="H949" s="48">
        <v>1515.88</v>
      </c>
      <c r="I949" s="42">
        <v>20.8</v>
      </c>
      <c r="J949" s="16">
        <f t="shared" si="344"/>
        <v>0.20800000000000002</v>
      </c>
      <c r="K949" s="16">
        <f t="shared" si="353"/>
        <v>8.2196216502617298E-2</v>
      </c>
      <c r="L949" s="51">
        <f>VLOOKUP(A949,LIBOR!$A$3:B3044,2,1)</f>
        <v>4.80375</v>
      </c>
      <c r="M949">
        <v>66479.070000000007</v>
      </c>
      <c r="N949" s="2">
        <v>60872.65</v>
      </c>
      <c r="O949" s="16">
        <f t="shared" si="347"/>
        <v>5.9752537483316504E-6</v>
      </c>
      <c r="P949" s="16">
        <f t="shared" si="338"/>
        <v>0.12580378349738272</v>
      </c>
      <c r="Q949" s="2">
        <f t="shared" si="349"/>
        <v>20.41</v>
      </c>
      <c r="R949" s="2">
        <f t="shared" si="350"/>
        <v>18.564500000000002</v>
      </c>
      <c r="S949" s="16">
        <f t="shared" si="339"/>
        <v>1</v>
      </c>
      <c r="T949" s="16">
        <f t="shared" si="340"/>
        <v>0</v>
      </c>
      <c r="U949" s="16">
        <f>VLOOKUP(P949,Table!$D$6:$G$15,MATCH(VALUE(T949)&amp;"E",Table!$D$5:$G$5,0),1)*IF(Y949=1,0,1)</f>
        <v>0.9</v>
      </c>
      <c r="V949" s="16">
        <f t="shared" si="341"/>
        <v>9.9999999999999978E-2</v>
      </c>
      <c r="W949" s="16">
        <f t="shared" si="355"/>
        <v>121289.05194783928</v>
      </c>
      <c r="X949" s="16">
        <f t="shared" si="342"/>
        <v>-1.2081082577032665E-2</v>
      </c>
      <c r="Y949" s="16">
        <f t="shared" si="356"/>
        <v>0</v>
      </c>
      <c r="Z949" s="16">
        <f t="shared" si="343"/>
        <v>0</v>
      </c>
      <c r="AA949" s="16">
        <f t="shared" si="354"/>
        <v>0</v>
      </c>
      <c r="AB949" s="2">
        <f t="shared" si="357"/>
        <v>133626.80664858801</v>
      </c>
      <c r="AE949" s="16" t="str">
        <f t="shared" si="351"/>
        <v/>
      </c>
      <c r="AF949" s="16" t="str">
        <f t="shared" si="348"/>
        <v/>
      </c>
      <c r="AG949" s="16">
        <f t="shared" si="360"/>
        <v>71.887446195311099</v>
      </c>
      <c r="AH949" s="24">
        <f t="shared" si="358"/>
        <v>74.007298540787019</v>
      </c>
      <c r="AL949" s="2">
        <f t="shared" si="361"/>
        <v>75.908467286577746</v>
      </c>
      <c r="AM949" s="27">
        <f t="shared" si="362"/>
        <v>-2.5045542529705256E-2</v>
      </c>
      <c r="AN949" s="35">
        <v>0</v>
      </c>
      <c r="AP949" s="2" t="str">
        <f t="shared" si="359"/>
        <v/>
      </c>
    </row>
    <row r="950" spans="1:42" x14ac:dyDescent="0.25">
      <c r="A950" s="49">
        <v>39380</v>
      </c>
      <c r="B950" s="47">
        <v>1514.4</v>
      </c>
      <c r="C950" s="27">
        <f t="shared" si="345"/>
        <v>-9.7633058025703434E-4</v>
      </c>
      <c r="D950" s="27">
        <f t="shared" si="346"/>
        <v>-1.6432074406507402E-2</v>
      </c>
      <c r="E950" s="5">
        <f t="shared" si="352"/>
        <v>0</v>
      </c>
      <c r="F950" s="44">
        <v>2368.4290000000001</v>
      </c>
      <c r="G950" s="45">
        <v>2368.4290000000001</v>
      </c>
      <c r="H950" s="48">
        <v>1514.4</v>
      </c>
      <c r="I950" s="42">
        <v>21.17</v>
      </c>
      <c r="J950" s="16">
        <f t="shared" si="344"/>
        <v>0.21170000000000003</v>
      </c>
      <c r="K950" s="16">
        <f t="shared" si="353"/>
        <v>8.689265162769827E-2</v>
      </c>
      <c r="L950" s="51">
        <f>VLOOKUP(A950,LIBOR!$A$3:B3045,2,1)</f>
        <v>4.7824999999999998</v>
      </c>
      <c r="M950">
        <v>65874.460000000006</v>
      </c>
      <c r="N950" s="2">
        <v>60312.4</v>
      </c>
      <c r="O950" s="16">
        <f t="shared" si="347"/>
        <v>9.5415289480122955E-7</v>
      </c>
      <c r="P950" s="16">
        <f t="shared" si="338"/>
        <v>0.12480734837230176</v>
      </c>
      <c r="Q950" s="2">
        <f t="shared" si="349"/>
        <v>20.862000000000002</v>
      </c>
      <c r="R950" s="2">
        <f t="shared" si="350"/>
        <v>18.723000000000003</v>
      </c>
      <c r="S950" s="16">
        <f t="shared" si="339"/>
        <v>1</v>
      </c>
      <c r="T950" s="16">
        <f t="shared" si="340"/>
        <v>0</v>
      </c>
      <c r="U950" s="16">
        <f>VLOOKUP(P950,Table!$D$6:$G$15,MATCH(VALUE(T950)&amp;"E",Table!$D$5:$G$5,0),1)*IF(Y950=1,0,1)</f>
        <v>0.9</v>
      </c>
      <c r="V950" s="16">
        <f t="shared" si="341"/>
        <v>9.9999999999999978E-2</v>
      </c>
      <c r="W950" s="16">
        <f t="shared" si="355"/>
        <v>121070.84547273385</v>
      </c>
      <c r="X950" s="16">
        <f t="shared" si="342"/>
        <v>-1.3677976777691447E-2</v>
      </c>
      <c r="Y950" s="16">
        <f t="shared" si="356"/>
        <v>0</v>
      </c>
      <c r="Z950" s="16">
        <f t="shared" si="343"/>
        <v>0</v>
      </c>
      <c r="AA950" s="16">
        <f t="shared" si="354"/>
        <v>0</v>
      </c>
      <c r="AB950" s="2">
        <f t="shared" si="357"/>
        <v>133389.66466122348</v>
      </c>
      <c r="AE950" s="16" t="str">
        <f t="shared" si="351"/>
        <v/>
      </c>
      <c r="AF950" s="16" t="str">
        <f t="shared" si="348"/>
        <v/>
      </c>
      <c r="AG950" s="16">
        <f t="shared" si="360"/>
        <v>71.759870506833039</v>
      </c>
      <c r="AH950" s="24">
        <f t="shared" si="358"/>
        <v>73.874038038724052</v>
      </c>
      <c r="AL950" s="2">
        <f t="shared" si="361"/>
        <v>75.908467286577746</v>
      </c>
      <c r="AM950" s="27">
        <f t="shared" si="362"/>
        <v>-2.680108452424812E-2</v>
      </c>
      <c r="AN950" s="35">
        <v>0</v>
      </c>
      <c r="AP950" s="2" t="str">
        <f t="shared" si="359"/>
        <v/>
      </c>
    </row>
    <row r="951" spans="1:42" x14ac:dyDescent="0.25">
      <c r="A951" s="49">
        <v>39381</v>
      </c>
      <c r="B951" s="47">
        <v>1535.28</v>
      </c>
      <c r="C951" s="27">
        <f t="shared" si="345"/>
        <v>1.3787638668779634E-2</v>
      </c>
      <c r="D951" s="27">
        <f t="shared" si="346"/>
        <v>2.2971116701106409E-2</v>
      </c>
      <c r="E951" s="5">
        <f t="shared" si="352"/>
        <v>0</v>
      </c>
      <c r="F951" s="44">
        <v>2401.0740000000001</v>
      </c>
      <c r="G951" s="45">
        <v>2401.0740000000001</v>
      </c>
      <c r="H951" s="48">
        <v>1535.28</v>
      </c>
      <c r="I951" s="42">
        <v>19.559999999999999</v>
      </c>
      <c r="J951" s="16">
        <f t="shared" si="344"/>
        <v>0.1956</v>
      </c>
      <c r="K951" s="16">
        <f t="shared" si="353"/>
        <v>7.075426107728304E-2</v>
      </c>
      <c r="L951" s="51">
        <f>VLOOKUP(A951,LIBOR!$A$3:B3046,2,1)</f>
        <v>4.7937500000000002</v>
      </c>
      <c r="M951">
        <v>63195.85</v>
      </c>
      <c r="N951" s="2">
        <v>57853.39</v>
      </c>
      <c r="O951" s="16">
        <f t="shared" si="347"/>
        <v>1.8751068011890688E-4</v>
      </c>
      <c r="P951" s="16">
        <f t="shared" si="338"/>
        <v>0.12484573892271696</v>
      </c>
      <c r="Q951" s="2">
        <f t="shared" si="349"/>
        <v>21.396000000000001</v>
      </c>
      <c r="R951" s="2">
        <f t="shared" si="350"/>
        <v>18.9315</v>
      </c>
      <c r="S951" s="16">
        <f t="shared" si="339"/>
        <v>1</v>
      </c>
      <c r="T951" s="16">
        <f t="shared" si="340"/>
        <v>0</v>
      </c>
      <c r="U951" s="16">
        <f>VLOOKUP(P951,Table!$D$6:$G$15,MATCH(VALUE(T951)&amp;"E",Table!$D$5:$G$5,0),1)*IF(Y951=1,0,1)</f>
        <v>0.9</v>
      </c>
      <c r="V951" s="16">
        <f t="shared" si="341"/>
        <v>9.9999999999999978E-2</v>
      </c>
      <c r="W951" s="16">
        <f t="shared" si="355"/>
        <v>122079.57785465101</v>
      </c>
      <c r="X951" s="16">
        <f t="shared" si="342"/>
        <v>-1.4869310845992412E-2</v>
      </c>
      <c r="Y951" s="16">
        <f t="shared" si="356"/>
        <v>0</v>
      </c>
      <c r="Z951" s="16">
        <f t="shared" si="343"/>
        <v>0</v>
      </c>
      <c r="AA951" s="16">
        <f t="shared" si="354"/>
        <v>0</v>
      </c>
      <c r="AB951" s="2">
        <f t="shared" si="357"/>
        <v>134501.97758535328</v>
      </c>
      <c r="AE951" s="16" t="str">
        <f t="shared" si="351"/>
        <v/>
      </c>
      <c r="AF951" s="16" t="str">
        <f t="shared" si="348"/>
        <v/>
      </c>
      <c r="AG951" s="16">
        <f t="shared" si="360"/>
        <v>72.358263430312931</v>
      </c>
      <c r="AH951" s="24">
        <f t="shared" si="358"/>
        <v>74.488121850554407</v>
      </c>
      <c r="AL951" s="2">
        <f t="shared" si="361"/>
        <v>75.908467286577746</v>
      </c>
      <c r="AM951" s="27">
        <f t="shared" si="362"/>
        <v>-1.8711291201034208E-2</v>
      </c>
      <c r="AN951" s="35">
        <v>0</v>
      </c>
      <c r="AP951" s="2" t="str">
        <f t="shared" si="359"/>
        <v/>
      </c>
    </row>
    <row r="952" spans="1:42" x14ac:dyDescent="0.25">
      <c r="A952" s="49">
        <v>39384</v>
      </c>
      <c r="B952" s="47">
        <v>1540.98</v>
      </c>
      <c r="C952" s="27">
        <f t="shared" si="345"/>
        <v>3.7126778177269948E-3</v>
      </c>
      <c r="D952" s="27">
        <f t="shared" si="346"/>
        <v>2.2885389848794846E-2</v>
      </c>
      <c r="E952" s="5">
        <f t="shared" si="352"/>
        <v>0</v>
      </c>
      <c r="F952" s="44">
        <v>2410.3319999999999</v>
      </c>
      <c r="G952" s="45">
        <v>2410.3319999999999</v>
      </c>
      <c r="H952" s="48">
        <v>1540.98</v>
      </c>
      <c r="I952" s="42">
        <v>19.87</v>
      </c>
      <c r="J952" s="16">
        <f t="shared" si="344"/>
        <v>0.19870000000000002</v>
      </c>
      <c r="K952" s="16">
        <f t="shared" si="353"/>
        <v>6.6788261927324982E-2</v>
      </c>
      <c r="L952" s="51">
        <f>VLOOKUP(A952,LIBOR!$A$3:B3047,2,1)</f>
        <v>4.8075000000000001</v>
      </c>
      <c r="M952">
        <v>62141.24</v>
      </c>
      <c r="N952" s="2">
        <v>56869.04</v>
      </c>
      <c r="O952" s="16">
        <f t="shared" si="347"/>
        <v>1.373297469315477E-5</v>
      </c>
      <c r="P952" s="16">
        <f t="shared" ref="P952:P1015" si="363">SQRT(252*SUM(O930:O951)/22)</f>
        <v>0.13191173807267503</v>
      </c>
      <c r="Q952" s="2">
        <f t="shared" si="349"/>
        <v>20.716000000000001</v>
      </c>
      <c r="R952" s="2">
        <f t="shared" si="350"/>
        <v>19.009500000000003</v>
      </c>
      <c r="S952" s="16">
        <f t="shared" ref="S952:S1015" si="364">IF(Q952&gt;=R952,1,-1)</f>
        <v>1</v>
      </c>
      <c r="T952" s="16">
        <f t="shared" ref="T952:T1015" si="365">IF(SUM(S943:S952)=-10,-1,IF(SUM(S943:S952)&lt;10,0,1))</f>
        <v>0</v>
      </c>
      <c r="U952" s="16">
        <f>VLOOKUP(P952,Table!$D$6:$G$15,MATCH(VALUE(T952)&amp;"E",Table!$D$5:$G$5,0),1)*IF(Y952=1,0,1)</f>
        <v>0.9</v>
      </c>
      <c r="V952" s="16">
        <f t="shared" ref="V952:V1015" si="366">(1-U952)*IF(Y952=1,0,1)</f>
        <v>9.9999999999999978E-2</v>
      </c>
      <c r="W952" s="16">
        <f t="shared" si="355"/>
        <v>122279.78274586159</v>
      </c>
      <c r="X952" s="16">
        <f t="shared" ref="X952:X1015" si="367">W951/W946-1</f>
        <v>9.6964823468466133E-3</v>
      </c>
      <c r="Y952" s="16">
        <f t="shared" si="356"/>
        <v>0</v>
      </c>
      <c r="Z952" s="16">
        <f t="shared" ref="Z952:Z1015" si="368">Y952*20</f>
        <v>0</v>
      </c>
      <c r="AA952" s="16">
        <f t="shared" si="354"/>
        <v>0</v>
      </c>
      <c r="AB952" s="2">
        <f t="shared" si="357"/>
        <v>134744.26955499698</v>
      </c>
      <c r="AE952" s="16" t="str">
        <f t="shared" si="351"/>
        <v/>
      </c>
      <c r="AF952" s="16" t="str">
        <f t="shared" si="348"/>
        <v/>
      </c>
      <c r="AG952" s="16">
        <f t="shared" si="360"/>
        <v>72.488609663738401</v>
      </c>
      <c r="AH952" s="24">
        <f t="shared" si="358"/>
        <v>74.616478291172271</v>
      </c>
      <c r="AL952" s="2">
        <f t="shared" si="361"/>
        <v>75.908467286577746</v>
      </c>
      <c r="AM952" s="27">
        <f t="shared" si="362"/>
        <v>-1.7020354139516747E-2</v>
      </c>
      <c r="AN952" s="35">
        <v>0</v>
      </c>
      <c r="AP952" s="2" t="str">
        <f t="shared" si="359"/>
        <v/>
      </c>
    </row>
    <row r="953" spans="1:42" x14ac:dyDescent="0.25">
      <c r="A953" s="49">
        <v>39385</v>
      </c>
      <c r="B953" s="47">
        <v>1531.02</v>
      </c>
      <c r="C953" s="27">
        <f t="shared" si="345"/>
        <v>-6.4634193824709696E-3</v>
      </c>
      <c r="D953" s="27">
        <f t="shared" si="346"/>
        <v>7.6191185016148966E-3</v>
      </c>
      <c r="E953" s="5">
        <f t="shared" si="352"/>
        <v>0</v>
      </c>
      <c r="F953" s="44">
        <v>2394.81</v>
      </c>
      <c r="G953" s="45">
        <v>2394.81</v>
      </c>
      <c r="H953" s="48">
        <v>1531.02</v>
      </c>
      <c r="I953" s="42">
        <v>21.07</v>
      </c>
      <c r="J953" s="16">
        <f t="shared" si="344"/>
        <v>0.2107</v>
      </c>
      <c r="K953" s="16">
        <f t="shared" si="353"/>
        <v>7.885223941688474E-2</v>
      </c>
      <c r="L953" s="51">
        <f>VLOOKUP(A953,LIBOR!$A$3:B3048,2,1)</f>
        <v>4.9349999999999996</v>
      </c>
      <c r="M953">
        <v>64283.23</v>
      </c>
      <c r="N953" s="2">
        <v>58823.08</v>
      </c>
      <c r="O953" s="16">
        <f t="shared" si="347"/>
        <v>4.2047413803038668E-5</v>
      </c>
      <c r="P953" s="16">
        <f t="shared" si="363"/>
        <v>0.13184776058311526</v>
      </c>
      <c r="Q953" s="2">
        <f t="shared" si="349"/>
        <v>20.362000000000002</v>
      </c>
      <c r="R953" s="2">
        <f t="shared" si="350"/>
        <v>19.111000000000001</v>
      </c>
      <c r="S953" s="16">
        <f t="shared" si="364"/>
        <v>1</v>
      </c>
      <c r="T953" s="16">
        <f t="shared" si="365"/>
        <v>1</v>
      </c>
      <c r="U953" s="16">
        <f>VLOOKUP(P953,Table!$D$6:$G$15,MATCH(VALUE(T953)&amp;"E",Table!$D$5:$G$5,0),1)*IF(Y953=1,0,1)</f>
        <v>0.85</v>
      </c>
      <c r="V953" s="16">
        <f t="shared" si="366"/>
        <v>0.15000000000000002</v>
      </c>
      <c r="W953" s="16">
        <f t="shared" si="355"/>
        <v>121988.6293675796</v>
      </c>
      <c r="X953" s="16">
        <f t="shared" si="367"/>
        <v>7.9606060553698565E-3</v>
      </c>
      <c r="Y953" s="16">
        <f t="shared" si="356"/>
        <v>0</v>
      </c>
      <c r="Z953" s="16">
        <f t="shared" si="368"/>
        <v>0</v>
      </c>
      <c r="AA953" s="16">
        <f t="shared" si="354"/>
        <v>0</v>
      </c>
      <c r="AB953" s="2">
        <f t="shared" si="357"/>
        <v>134427.77831722805</v>
      </c>
      <c r="AE953" s="16" t="str">
        <f t="shared" si="351"/>
        <v/>
      </c>
      <c r="AF953" s="16" t="str">
        <f t="shared" si="348"/>
        <v/>
      </c>
      <c r="AG953" s="16">
        <f t="shared" si="360"/>
        <v>72.318346320648615</v>
      </c>
      <c r="AH953" s="24">
        <f t="shared" si="358"/>
        <v>74.439279437576332</v>
      </c>
      <c r="AL953" s="2">
        <f t="shared" si="361"/>
        <v>75.908467286577746</v>
      </c>
      <c r="AM953" s="27">
        <f t="shared" si="362"/>
        <v>-1.9354729472468191E-2</v>
      </c>
      <c r="AN953" s="35">
        <v>0</v>
      </c>
      <c r="AP953" s="2" t="str">
        <f t="shared" si="359"/>
        <v/>
      </c>
    </row>
    <row r="954" spans="1:42" x14ac:dyDescent="0.25">
      <c r="A954" s="49">
        <v>39386</v>
      </c>
      <c r="B954" s="47">
        <v>1549.38</v>
      </c>
      <c r="C954" s="27">
        <f t="shared" si="345"/>
        <v>1.1992005329780175E-2</v>
      </c>
      <c r="D954" s="27">
        <f t="shared" si="346"/>
        <v>2.20525718535588E-2</v>
      </c>
      <c r="E954" s="5">
        <f t="shared" si="352"/>
        <v>0</v>
      </c>
      <c r="F954" s="44">
        <v>2423.6689999999999</v>
      </c>
      <c r="G954" s="45">
        <v>2423.6689999999999</v>
      </c>
      <c r="H954" s="48">
        <v>1549.38</v>
      </c>
      <c r="I954" s="42">
        <v>18.53</v>
      </c>
      <c r="J954" s="16">
        <f t="shared" si="344"/>
        <v>0.18530000000000002</v>
      </c>
      <c r="K954" s="16">
        <f t="shared" si="353"/>
        <v>5.203169180187972E-2</v>
      </c>
      <c r="L954" s="51">
        <f>VLOOKUP(A954,LIBOR!$A$3:B3049,2,1)</f>
        <v>5.0062499999999996</v>
      </c>
      <c r="M954">
        <v>59215.91</v>
      </c>
      <c r="N954" s="2">
        <v>54179.74</v>
      </c>
      <c r="O954" s="16">
        <f t="shared" si="347"/>
        <v>1.4210239619168299E-4</v>
      </c>
      <c r="P954" s="16">
        <f t="shared" si="363"/>
        <v>0.1332683081981203</v>
      </c>
      <c r="Q954" s="2">
        <f t="shared" si="349"/>
        <v>20.494</v>
      </c>
      <c r="R954" s="2">
        <f t="shared" si="350"/>
        <v>19.240000000000002</v>
      </c>
      <c r="S954" s="16">
        <f t="shared" si="364"/>
        <v>1</v>
      </c>
      <c r="T954" s="16">
        <f t="shared" si="365"/>
        <v>1</v>
      </c>
      <c r="U954" s="16">
        <f>VLOOKUP(P954,Table!$D$6:$G$15,MATCH(VALUE(T954)&amp;"E",Table!$D$5:$G$5,0),1)*IF(Y954=1,0,1)</f>
        <v>0.85</v>
      </c>
      <c r="V954" s="16">
        <f t="shared" si="366"/>
        <v>0.15000000000000002</v>
      </c>
      <c r="W954" s="16">
        <f t="shared" si="355"/>
        <v>121787.6649418976</v>
      </c>
      <c r="X954" s="16">
        <f t="shared" si="367"/>
        <v>5.5606088601007908E-3</v>
      </c>
      <c r="Y954" s="16">
        <f t="shared" si="356"/>
        <v>0</v>
      </c>
      <c r="Z954" s="16">
        <f t="shared" si="368"/>
        <v>0</v>
      </c>
      <c r="AA954" s="16">
        <f t="shared" si="354"/>
        <v>0</v>
      </c>
      <c r="AB954" s="2">
        <f t="shared" si="357"/>
        <v>134215.22686964771</v>
      </c>
      <c r="AE954" s="16" t="str">
        <f t="shared" si="351"/>
        <v/>
      </c>
      <c r="AF954" s="16" t="str">
        <f t="shared" si="348"/>
        <v/>
      </c>
      <c r="AG954" s="16">
        <f t="shared" si="360"/>
        <v>72.203999647740019</v>
      </c>
      <c r="AH954" s="24">
        <f t="shared" si="358"/>
        <v>74.319644838762727</v>
      </c>
      <c r="AL954" s="2">
        <f t="shared" si="361"/>
        <v>75.908467286577746</v>
      </c>
      <c r="AM954" s="27">
        <f t="shared" si="362"/>
        <v>-2.0930767075255652E-2</v>
      </c>
      <c r="AN954" s="35">
        <v>0</v>
      </c>
      <c r="AP954" s="2" t="str">
        <f t="shared" si="359"/>
        <v/>
      </c>
    </row>
    <row r="955" spans="1:42" x14ac:dyDescent="0.25">
      <c r="A955" s="49">
        <v>39387</v>
      </c>
      <c r="B955" s="47">
        <v>1508.44</v>
      </c>
      <c r="C955" s="27">
        <f t="shared" si="345"/>
        <v>-2.642347261485245E-2</v>
      </c>
      <c r="D955" s="27">
        <f t="shared" si="346"/>
        <v>-3.3945701810366158E-3</v>
      </c>
      <c r="E955" s="5">
        <f t="shared" si="352"/>
        <v>0</v>
      </c>
      <c r="F955" s="44">
        <v>2360.2080000000001</v>
      </c>
      <c r="G955" s="45">
        <v>2360.2080000000001</v>
      </c>
      <c r="H955" s="48">
        <v>1508.44</v>
      </c>
      <c r="I955" s="42">
        <v>23.21</v>
      </c>
      <c r="J955" s="16">
        <f t="shared" si="344"/>
        <v>0.2321</v>
      </c>
      <c r="K955" s="16">
        <f t="shared" si="353"/>
        <v>0.10022250092810561</v>
      </c>
      <c r="L955" s="51">
        <f>VLOOKUP(A955,LIBOR!$A$3:B3050,2,1)</f>
        <v>4.6412500000000003</v>
      </c>
      <c r="M955">
        <v>67623.820000000007</v>
      </c>
      <c r="N955" s="2">
        <v>61866.64</v>
      </c>
      <c r="O955" s="16">
        <f t="shared" si="347"/>
        <v>7.1710663028260173E-4</v>
      </c>
      <c r="P955" s="16">
        <f t="shared" si="363"/>
        <v>0.13187749907189439</v>
      </c>
      <c r="Q955" s="2">
        <f t="shared" si="349"/>
        <v>20.040000000000003</v>
      </c>
      <c r="R955" s="2">
        <f t="shared" si="350"/>
        <v>19.226500000000005</v>
      </c>
      <c r="S955" s="16">
        <f t="shared" si="364"/>
        <v>1</v>
      </c>
      <c r="T955" s="16">
        <f t="shared" si="365"/>
        <v>1</v>
      </c>
      <c r="U955" s="16">
        <f>VLOOKUP(P955,Table!$D$6:$G$15,MATCH(VALUE(T955)&amp;"E",Table!$D$5:$G$5,0),1)*IF(Y955=1,0,1)</f>
        <v>0.85</v>
      </c>
      <c r="V955" s="16">
        <f t="shared" si="366"/>
        <v>0.15000000000000002</v>
      </c>
      <c r="W955" s="16">
        <f t="shared" si="355"/>
        <v>121644.16398143092</v>
      </c>
      <c r="X955" s="16">
        <f t="shared" si="367"/>
        <v>4.1109480703398482E-3</v>
      </c>
      <c r="Y955" s="16">
        <f t="shared" si="356"/>
        <v>0</v>
      </c>
      <c r="Z955" s="16">
        <f t="shared" si="368"/>
        <v>0</v>
      </c>
      <c r="AA955" s="16">
        <f t="shared" si="354"/>
        <v>0</v>
      </c>
      <c r="AB955" s="2">
        <f t="shared" si="357"/>
        <v>134086.62513817829</v>
      </c>
      <c r="AD955" s="2">
        <v>134085.81</v>
      </c>
      <c r="AE955" s="16" t="str">
        <f t="shared" si="351"/>
        <v/>
      </c>
      <c r="AF955" s="16">
        <f t="shared" si="348"/>
        <v>6.0792277594146071E-6</v>
      </c>
      <c r="AG955" s="16">
        <f t="shared" si="360"/>
        <v>72.134815550001719</v>
      </c>
      <c r="AH955" s="24">
        <f t="shared" si="358"/>
        <v>74.246501088326696</v>
      </c>
      <c r="AL955" s="2">
        <f t="shared" si="361"/>
        <v>75.908467286577746</v>
      </c>
      <c r="AM955" s="27">
        <f t="shared" si="362"/>
        <v>-2.1894345356449074E-2</v>
      </c>
      <c r="AN955" s="35">
        <v>0</v>
      </c>
      <c r="AP955" s="2" t="str">
        <f t="shared" si="359"/>
        <v/>
      </c>
    </row>
    <row r="956" spans="1:42" x14ac:dyDescent="0.25">
      <c r="A956" s="49">
        <v>39388</v>
      </c>
      <c r="B956" s="47">
        <v>1509.65</v>
      </c>
      <c r="C956" s="27">
        <f t="shared" si="345"/>
        <v>8.0215321789389726E-4</v>
      </c>
      <c r="D956" s="27">
        <f t="shared" si="346"/>
        <v>-1.6380055631922352E-2</v>
      </c>
      <c r="E956" s="5">
        <f t="shared" si="352"/>
        <v>0</v>
      </c>
      <c r="F956" s="44">
        <v>2362.21</v>
      </c>
      <c r="G956" s="45">
        <v>2362.21</v>
      </c>
      <c r="H956" s="48">
        <v>1509.65</v>
      </c>
      <c r="I956" s="42">
        <v>23.01</v>
      </c>
      <c r="J956" s="16">
        <f t="shared" si="344"/>
        <v>0.23010000000000003</v>
      </c>
      <c r="K956" s="16">
        <f t="shared" si="353"/>
        <v>7.0084374169076258E-2</v>
      </c>
      <c r="L956" s="51">
        <f>VLOOKUP(A956,LIBOR!$A$3:B3051,2,1)</f>
        <v>4.6346299999999996</v>
      </c>
      <c r="M956">
        <v>69536.2</v>
      </c>
      <c r="N956" s="2">
        <v>63609.440000000002</v>
      </c>
      <c r="O956" s="16">
        <f t="shared" si="347"/>
        <v>6.4293401891072619E-7</v>
      </c>
      <c r="P956" s="16">
        <f t="shared" si="363"/>
        <v>0.16001562583092377</v>
      </c>
      <c r="Q956" s="2">
        <f t="shared" si="349"/>
        <v>20.448</v>
      </c>
      <c r="R956" s="2">
        <f t="shared" si="350"/>
        <v>19.465</v>
      </c>
      <c r="S956" s="16">
        <f t="shared" si="364"/>
        <v>1</v>
      </c>
      <c r="T956" s="16">
        <f t="shared" si="365"/>
        <v>1</v>
      </c>
      <c r="U956" s="16">
        <f>VLOOKUP(P956,Table!$D$6:$G$15,MATCH(VALUE(T956)&amp;"E",Table!$D$5:$G$5,0),1)*IF(Y956=1,0,1)</f>
        <v>0.85</v>
      </c>
      <c r="V956" s="16">
        <f t="shared" si="366"/>
        <v>0.15000000000000002</v>
      </c>
      <c r="W956" s="16">
        <f t="shared" si="355"/>
        <v>122241.11700578551</v>
      </c>
      <c r="X956" s="16">
        <f t="shared" si="367"/>
        <v>4.735396919534729E-3</v>
      </c>
      <c r="Y956" s="16">
        <f t="shared" si="356"/>
        <v>0</v>
      </c>
      <c r="Z956" s="16">
        <f t="shared" si="368"/>
        <v>0</v>
      </c>
      <c r="AA956" s="16">
        <f t="shared" si="354"/>
        <v>0</v>
      </c>
      <c r="AB956" s="2">
        <f t="shared" si="357"/>
        <v>134752.09005926634</v>
      </c>
      <c r="AE956" s="16" t="str">
        <f t="shared" si="351"/>
        <v/>
      </c>
      <c r="AF956" s="16" t="str">
        <f t="shared" si="348"/>
        <v/>
      </c>
      <c r="AG956" s="16">
        <f t="shared" si="360"/>
        <v>72.492816874057823</v>
      </c>
      <c r="AH956" s="24">
        <f t="shared" si="358"/>
        <v>74.613040563683512</v>
      </c>
      <c r="AL956" s="2">
        <f t="shared" si="361"/>
        <v>75.908467286577746</v>
      </c>
      <c r="AM956" s="27">
        <f t="shared" si="362"/>
        <v>-1.7065641939569165E-2</v>
      </c>
      <c r="AN956" s="35">
        <v>0</v>
      </c>
      <c r="AP956" s="2" t="str">
        <f t="shared" si="359"/>
        <v/>
      </c>
    </row>
    <row r="957" spans="1:42" x14ac:dyDescent="0.25">
      <c r="A957" s="49">
        <v>39391</v>
      </c>
      <c r="B957" s="47">
        <v>1502.17</v>
      </c>
      <c r="C957" s="27">
        <f t="shared" si="345"/>
        <v>-4.9547908455602752E-3</v>
      </c>
      <c r="D957" s="27">
        <f t="shared" si="346"/>
        <v>-2.5047524295209622E-2</v>
      </c>
      <c r="E957" s="5">
        <f t="shared" si="352"/>
        <v>0</v>
      </c>
      <c r="F957" s="44">
        <v>2350.692</v>
      </c>
      <c r="G957" s="45">
        <v>2350.692</v>
      </c>
      <c r="H957" s="48">
        <v>1502.17</v>
      </c>
      <c r="I957" s="42">
        <v>24.31</v>
      </c>
      <c r="J957" s="16">
        <f t="shared" si="344"/>
        <v>0.24309999999999998</v>
      </c>
      <c r="K957" s="16">
        <f t="shared" si="353"/>
        <v>8.3807967906264796E-2</v>
      </c>
      <c r="L957" s="51">
        <f>VLOOKUP(A957,LIBOR!$A$3:B3052,2,1)</f>
        <v>4.6293800000000003</v>
      </c>
      <c r="M957">
        <v>72269.600000000006</v>
      </c>
      <c r="N957" s="2">
        <v>66088.98</v>
      </c>
      <c r="O957" s="16">
        <f t="shared" si="347"/>
        <v>2.4672147177281406E-5</v>
      </c>
      <c r="P957" s="16">
        <f t="shared" si="363"/>
        <v>0.15929203209373519</v>
      </c>
      <c r="Q957" s="2">
        <f t="shared" si="349"/>
        <v>21.138000000000002</v>
      </c>
      <c r="R957" s="2">
        <f t="shared" si="350"/>
        <v>19.769999999999996</v>
      </c>
      <c r="S957" s="16">
        <f t="shared" si="364"/>
        <v>1</v>
      </c>
      <c r="T957" s="16">
        <f t="shared" si="365"/>
        <v>1</v>
      </c>
      <c r="U957" s="16">
        <f>VLOOKUP(P957,Table!$D$6:$G$15,MATCH(VALUE(T957)&amp;"E",Table!$D$5:$G$5,0),1)*IF(Y957=1,0,1)</f>
        <v>0.85</v>
      </c>
      <c r="V957" s="16">
        <f t="shared" si="366"/>
        <v>0.15000000000000002</v>
      </c>
      <c r="W957" s="16">
        <f t="shared" si="355"/>
        <v>122441.04621636898</v>
      </c>
      <c r="X957" s="16">
        <f t="shared" si="367"/>
        <v>1.3232282907040815E-3</v>
      </c>
      <c r="Y957" s="16">
        <f t="shared" si="356"/>
        <v>0</v>
      </c>
      <c r="Z957" s="16">
        <f t="shared" si="368"/>
        <v>0</v>
      </c>
      <c r="AA957" s="16">
        <f t="shared" si="354"/>
        <v>0</v>
      </c>
      <c r="AB957" s="2">
        <f t="shared" si="357"/>
        <v>134988.14906562967</v>
      </c>
      <c r="AE957" s="16" t="str">
        <f t="shared" si="351"/>
        <v/>
      </c>
      <c r="AF957" s="16" t="str">
        <f t="shared" si="348"/>
        <v/>
      </c>
      <c r="AG957" s="16">
        <f t="shared" si="360"/>
        <v>72.619809949358128</v>
      </c>
      <c r="AH957" s="24">
        <f t="shared" si="358"/>
        <v>74.737911847729322</v>
      </c>
      <c r="AL957" s="2">
        <f t="shared" si="361"/>
        <v>75.908467286577746</v>
      </c>
      <c r="AM957" s="27">
        <f t="shared" si="362"/>
        <v>-1.5420617497508116E-2</v>
      </c>
      <c r="AN957" s="35">
        <v>0</v>
      </c>
      <c r="AP957" s="2" t="str">
        <f t="shared" si="359"/>
        <v/>
      </c>
    </row>
    <row r="958" spans="1:42" x14ac:dyDescent="0.25">
      <c r="A958" s="49">
        <v>39392</v>
      </c>
      <c r="B958" s="47">
        <v>1520.27</v>
      </c>
      <c r="C958" s="27">
        <f t="shared" si="345"/>
        <v>1.204923543939751E-2</v>
      </c>
      <c r="D958" s="27">
        <f t="shared" si="346"/>
        <v>-6.5348694733411428E-3</v>
      </c>
      <c r="E958" s="5">
        <f t="shared" si="352"/>
        <v>0</v>
      </c>
      <c r="F958" s="44">
        <v>2379.0520000000001</v>
      </c>
      <c r="G958" s="45">
        <v>2379.0520000000001</v>
      </c>
      <c r="H958" s="48">
        <v>1520.27</v>
      </c>
      <c r="I958" s="42">
        <v>21.39</v>
      </c>
      <c r="J958" s="16">
        <f t="shared" si="344"/>
        <v>0.21390000000000001</v>
      </c>
      <c r="K958" s="16">
        <f t="shared" si="353"/>
        <v>5.3882424499702486E-2</v>
      </c>
      <c r="L958" s="51">
        <f>VLOOKUP(A958,LIBOR!$A$3:B3053,2,1)</f>
        <v>4.625</v>
      </c>
      <c r="M958">
        <v>68621.47</v>
      </c>
      <c r="N958" s="2">
        <v>62746.3</v>
      </c>
      <c r="O958" s="16">
        <f t="shared" si="347"/>
        <v>1.4345383011181588E-4</v>
      </c>
      <c r="P958" s="16">
        <f t="shared" si="363"/>
        <v>0.16001757550029752</v>
      </c>
      <c r="Q958" s="2">
        <f t="shared" si="349"/>
        <v>22.026000000000003</v>
      </c>
      <c r="R958" s="2">
        <f t="shared" si="350"/>
        <v>20.112500000000001</v>
      </c>
      <c r="S958" s="16">
        <f t="shared" si="364"/>
        <v>1</v>
      </c>
      <c r="T958" s="16">
        <f t="shared" si="365"/>
        <v>1</v>
      </c>
      <c r="U958" s="16">
        <f>VLOOKUP(P958,Table!$D$6:$G$15,MATCH(VALUE(T958)&amp;"E",Table!$D$5:$G$5,0),1)*IF(Y958=1,0,1)</f>
        <v>0.85</v>
      </c>
      <c r="V958" s="16">
        <f t="shared" si="366"/>
        <v>0.15000000000000002</v>
      </c>
      <c r="W958" s="16">
        <f t="shared" si="355"/>
        <v>122766.13680215557</v>
      </c>
      <c r="X958" s="16">
        <f t="shared" si="367"/>
        <v>1.3188073031054071E-3</v>
      </c>
      <c r="Y958" s="16">
        <f t="shared" si="356"/>
        <v>0</v>
      </c>
      <c r="Z958" s="16">
        <f t="shared" si="368"/>
        <v>0</v>
      </c>
      <c r="AA958" s="16">
        <f t="shared" si="354"/>
        <v>0</v>
      </c>
      <c r="AB958" s="2">
        <f t="shared" si="357"/>
        <v>135350.31341534117</v>
      </c>
      <c r="AE958" s="16" t="str">
        <f t="shared" si="351"/>
        <v/>
      </c>
      <c r="AF958" s="16" t="str">
        <f t="shared" si="348"/>
        <v/>
      </c>
      <c r="AG958" s="16">
        <f t="shared" si="360"/>
        <v>72.81464413612585</v>
      </c>
      <c r="AH958" s="24">
        <f t="shared" si="358"/>
        <v>74.936478310702967</v>
      </c>
      <c r="AL958" s="2">
        <f t="shared" si="361"/>
        <v>75.908467286577746</v>
      </c>
      <c r="AM958" s="27">
        <f t="shared" si="362"/>
        <v>-1.2804750387136909E-2</v>
      </c>
      <c r="AN958" s="35">
        <v>0</v>
      </c>
      <c r="AP958" s="2" t="str">
        <f t="shared" si="359"/>
        <v/>
      </c>
    </row>
    <row r="959" spans="1:42" x14ac:dyDescent="0.25">
      <c r="A959" s="49">
        <v>39393</v>
      </c>
      <c r="B959" s="47">
        <v>1475.62</v>
      </c>
      <c r="C959" s="27">
        <f t="shared" si="345"/>
        <v>-2.9369782999072558E-2</v>
      </c>
      <c r="D959" s="27">
        <f t="shared" si="346"/>
        <v>-4.7896657802193876E-2</v>
      </c>
      <c r="E959" s="5">
        <f t="shared" si="352"/>
        <v>0</v>
      </c>
      <c r="F959" s="44">
        <v>2310.4119999999998</v>
      </c>
      <c r="G959" s="45">
        <v>2310.4119999999998</v>
      </c>
      <c r="H959" s="48">
        <v>1475.62</v>
      </c>
      <c r="I959" s="42">
        <v>26.49</v>
      </c>
      <c r="J959" s="16">
        <f t="shared" si="344"/>
        <v>0.26489999999999997</v>
      </c>
      <c r="K959" s="16">
        <f t="shared" si="353"/>
        <v>0.10299938551134241</v>
      </c>
      <c r="L959" s="51">
        <f>VLOOKUP(A959,LIBOR!$A$3:B3054,2,1)</f>
        <v>4.5650000000000004</v>
      </c>
      <c r="M959">
        <v>76156.95</v>
      </c>
      <c r="N959" s="2">
        <v>69630.399999999994</v>
      </c>
      <c r="O959" s="16">
        <f t="shared" si="347"/>
        <v>8.8861882252753294E-4</v>
      </c>
      <c r="P959" s="16">
        <f t="shared" si="363"/>
        <v>0.16190061448865756</v>
      </c>
      <c r="Q959" s="2">
        <f t="shared" si="349"/>
        <v>22.09</v>
      </c>
      <c r="R959" s="2">
        <f t="shared" si="350"/>
        <v>20.375999999999998</v>
      </c>
      <c r="S959" s="16">
        <f t="shared" si="364"/>
        <v>1</v>
      </c>
      <c r="T959" s="16">
        <f t="shared" si="365"/>
        <v>1</v>
      </c>
      <c r="U959" s="16">
        <f>VLOOKUP(P959,Table!$D$6:$G$15,MATCH(VALUE(T959)&amp;"E",Table!$D$5:$G$5,0),1)*IF(Y959=1,0,1)</f>
        <v>0.85</v>
      </c>
      <c r="V959" s="16">
        <f t="shared" si="366"/>
        <v>0.15000000000000002</v>
      </c>
      <c r="W959" s="16">
        <f t="shared" si="355"/>
        <v>121721.72485675171</v>
      </c>
      <c r="X959" s="16">
        <f t="shared" si="367"/>
        <v>6.3736057910213084E-3</v>
      </c>
      <c r="Y959" s="16">
        <f t="shared" si="356"/>
        <v>0</v>
      </c>
      <c r="Z959" s="16">
        <f t="shared" si="368"/>
        <v>0</v>
      </c>
      <c r="AA959" s="16">
        <f t="shared" si="354"/>
        <v>0</v>
      </c>
      <c r="AB959" s="2">
        <f t="shared" si="357"/>
        <v>134260.44395836862</v>
      </c>
      <c r="AE959" s="16" t="str">
        <f t="shared" si="351"/>
        <v/>
      </c>
      <c r="AF959" s="16" t="str">
        <f t="shared" si="348"/>
        <v/>
      </c>
      <c r="AG959" s="16">
        <f t="shared" si="360"/>
        <v>72.228325163810155</v>
      </c>
      <c r="AH959" s="24">
        <f t="shared" si="358"/>
        <v>74.331139182728577</v>
      </c>
      <c r="AL959" s="2">
        <f t="shared" si="361"/>
        <v>75.908467286577746</v>
      </c>
      <c r="AM959" s="27">
        <f t="shared" si="362"/>
        <v>-2.0779343335892597E-2</v>
      </c>
      <c r="AN959" s="35">
        <v>0</v>
      </c>
      <c r="AP959" s="2" t="str">
        <f t="shared" si="359"/>
        <v/>
      </c>
    </row>
    <row r="960" spans="1:42" x14ac:dyDescent="0.25">
      <c r="A960" s="49">
        <v>39394</v>
      </c>
      <c r="B960" s="47">
        <v>1474.77</v>
      </c>
      <c r="C960" s="27">
        <f t="shared" si="345"/>
        <v>-5.7602905897180534E-4</v>
      </c>
      <c r="D960" s="27">
        <f t="shared" si="346"/>
        <v>-2.2049214246313231E-2</v>
      </c>
      <c r="E960" s="5">
        <f t="shared" si="352"/>
        <v>0</v>
      </c>
      <c r="F960" s="44">
        <v>2309.1840000000002</v>
      </c>
      <c r="G960" s="45">
        <v>2309.1840000000002</v>
      </c>
      <c r="H960" s="48">
        <v>1474.77</v>
      </c>
      <c r="I960" s="42">
        <v>26.16</v>
      </c>
      <c r="J960" s="16">
        <f t="shared" si="344"/>
        <v>0.2616</v>
      </c>
      <c r="K960" s="16">
        <f t="shared" si="353"/>
        <v>7.1148842121721678E-2</v>
      </c>
      <c r="L960" s="51">
        <f>VLOOKUP(A960,LIBOR!$A$3:B3055,2,1)</f>
        <v>4.5575000000000001</v>
      </c>
      <c r="M960">
        <v>75838.45</v>
      </c>
      <c r="N960" s="2">
        <v>69332.3</v>
      </c>
      <c r="O960" s="16">
        <f t="shared" si="347"/>
        <v>3.3200070965622314E-7</v>
      </c>
      <c r="P960" s="16">
        <f t="shared" si="363"/>
        <v>0.19045115787827832</v>
      </c>
      <c r="Q960" s="2">
        <f t="shared" si="349"/>
        <v>23.681999999999999</v>
      </c>
      <c r="R960" s="2">
        <f t="shared" si="350"/>
        <v>20.866999999999997</v>
      </c>
      <c r="S960" s="16">
        <f t="shared" si="364"/>
        <v>1</v>
      </c>
      <c r="T960" s="16">
        <f t="shared" si="365"/>
        <v>1</v>
      </c>
      <c r="U960" s="16">
        <f>VLOOKUP(P960,Table!$D$6:$G$15,MATCH(VALUE(T960)&amp;"E",Table!$D$5:$G$5,0),1)*IF(Y960=1,0,1)</f>
        <v>0.85</v>
      </c>
      <c r="V960" s="16">
        <f t="shared" si="366"/>
        <v>0.15000000000000002</v>
      </c>
      <c r="W960" s="16">
        <f t="shared" si="355"/>
        <v>121583.96007395483</v>
      </c>
      <c r="X960" s="16">
        <f t="shared" si="367"/>
        <v>-5.414348421685089E-4</v>
      </c>
      <c r="Y960" s="16">
        <f t="shared" si="356"/>
        <v>0</v>
      </c>
      <c r="Z960" s="16">
        <f t="shared" si="368"/>
        <v>0</v>
      </c>
      <c r="AA960" s="16">
        <f t="shared" si="354"/>
        <v>0</v>
      </c>
      <c r="AB960" s="2">
        <f t="shared" si="357"/>
        <v>134115.56300160283</v>
      </c>
      <c r="AE960" s="16" t="str">
        <f t="shared" si="351"/>
        <v/>
      </c>
      <c r="AF960" s="16" t="str">
        <f t="shared" si="348"/>
        <v/>
      </c>
      <c r="AG960" s="16">
        <f t="shared" si="360"/>
        <v>72.150383302850969</v>
      </c>
      <c r="AH960" s="24">
        <f t="shared" si="358"/>
        <v>74.248995608743016</v>
      </c>
      <c r="AL960" s="2">
        <f t="shared" si="361"/>
        <v>75.908467286577746</v>
      </c>
      <c r="AM960" s="27">
        <f t="shared" si="362"/>
        <v>-2.1861483140869109E-2</v>
      </c>
      <c r="AN960" s="35">
        <v>0</v>
      </c>
      <c r="AP960" s="2" t="str">
        <f t="shared" si="359"/>
        <v/>
      </c>
    </row>
    <row r="961" spans="1:42" x14ac:dyDescent="0.25">
      <c r="A961" s="49">
        <v>39395</v>
      </c>
      <c r="B961" s="47">
        <v>1453.7</v>
      </c>
      <c r="C961" s="27">
        <f t="shared" si="345"/>
        <v>-1.4286973561979166E-2</v>
      </c>
      <c r="D961" s="27">
        <f t="shared" si="346"/>
        <v>-3.7138341026186295E-2</v>
      </c>
      <c r="E961" s="5">
        <f t="shared" si="352"/>
        <v>0</v>
      </c>
      <c r="F961" s="44">
        <v>2276.259</v>
      </c>
      <c r="G961" s="45">
        <v>2276.259</v>
      </c>
      <c r="H961" s="48">
        <v>1453.7</v>
      </c>
      <c r="I961" s="42">
        <v>28.5</v>
      </c>
      <c r="J961" s="16">
        <f t="shared" si="344"/>
        <v>0.28499999999999998</v>
      </c>
      <c r="K961" s="16">
        <f t="shared" si="353"/>
        <v>9.6504237295455653E-2</v>
      </c>
      <c r="L961" s="51">
        <f>VLOOKUP(A961,LIBOR!$A$3:B3056,2,1)</f>
        <v>4.5599999999999996</v>
      </c>
      <c r="M961">
        <v>80198.61</v>
      </c>
      <c r="N961" s="2">
        <v>73311.53</v>
      </c>
      <c r="O961" s="16">
        <f t="shared" si="347"/>
        <v>2.07072531111995E-4</v>
      </c>
      <c r="P961" s="16">
        <f t="shared" si="363"/>
        <v>0.18849576270454432</v>
      </c>
      <c r="Q961" s="2">
        <f t="shared" si="349"/>
        <v>24.271999999999998</v>
      </c>
      <c r="R961" s="2">
        <f t="shared" si="350"/>
        <v>21.230999999999998</v>
      </c>
      <c r="S961" s="16">
        <f t="shared" si="364"/>
        <v>1</v>
      </c>
      <c r="T961" s="16">
        <f t="shared" si="365"/>
        <v>1</v>
      </c>
      <c r="U961" s="16">
        <f>VLOOKUP(P961,Table!$D$6:$G$15,MATCH(VALUE(T961)&amp;"E",Table!$D$5:$G$5,0),1)*IF(Y961=1,0,1)</f>
        <v>0.85</v>
      </c>
      <c r="V961" s="16">
        <f t="shared" si="366"/>
        <v>0.15000000000000002</v>
      </c>
      <c r="W961" s="16">
        <f t="shared" si="355"/>
        <v>121154.17437277701</v>
      </c>
      <c r="X961" s="16">
        <f t="shared" si="367"/>
        <v>-4.9491817367641744E-4</v>
      </c>
      <c r="Y961" s="16">
        <f t="shared" si="356"/>
        <v>0</v>
      </c>
      <c r="Z961" s="16">
        <f t="shared" si="368"/>
        <v>0</v>
      </c>
      <c r="AA961" s="16">
        <f t="shared" si="354"/>
        <v>0</v>
      </c>
      <c r="AB961" s="2">
        <f t="shared" si="357"/>
        <v>133646.7445493066</v>
      </c>
      <c r="AE961" s="16" t="str">
        <f t="shared" si="351"/>
        <v/>
      </c>
      <c r="AF961" s="16" t="str">
        <f t="shared" si="348"/>
        <v/>
      </c>
      <c r="AG961" s="16">
        <f t="shared" si="360"/>
        <v>71.898172222528999</v>
      </c>
      <c r="AH961" s="24">
        <f t="shared" si="358"/>
        <v>73.987522802470309</v>
      </c>
      <c r="AL961" s="2">
        <f t="shared" si="361"/>
        <v>75.908467286577746</v>
      </c>
      <c r="AM961" s="27">
        <f t="shared" si="362"/>
        <v>-2.530606337834862E-2</v>
      </c>
      <c r="AN961" s="35">
        <v>0</v>
      </c>
      <c r="AP961" s="2" t="str">
        <f t="shared" si="359"/>
        <v/>
      </c>
    </row>
    <row r="962" spans="1:42" x14ac:dyDescent="0.25">
      <c r="A962" s="49">
        <v>39398</v>
      </c>
      <c r="B962" s="47">
        <v>1439.18</v>
      </c>
      <c r="C962" s="27">
        <f t="shared" si="345"/>
        <v>-9.9883057026897148E-3</v>
      </c>
      <c r="D962" s="27">
        <f t="shared" si="346"/>
        <v>-4.2171855883315734E-2</v>
      </c>
      <c r="E962" s="5">
        <f t="shared" si="352"/>
        <v>0</v>
      </c>
      <c r="F962" s="44">
        <v>2253.5309999999999</v>
      </c>
      <c r="G962" s="45">
        <v>2253.5309999999999</v>
      </c>
      <c r="H962" s="48">
        <v>1439.18</v>
      </c>
      <c r="I962" s="42">
        <v>31.09</v>
      </c>
      <c r="J962" s="16">
        <f t="shared" si="344"/>
        <v>0.31090000000000001</v>
      </c>
      <c r="K962" s="16">
        <f t="shared" si="353"/>
        <v>0.11630058468322746</v>
      </c>
      <c r="L962" s="51">
        <f>VLOOKUP(A962,LIBOR!$A$3:B3057,2,1)</f>
        <v>4.5599999999999996</v>
      </c>
      <c r="M962">
        <v>81407.53</v>
      </c>
      <c r="N962" s="2">
        <v>74394.84</v>
      </c>
      <c r="O962" s="16">
        <f t="shared" si="347"/>
        <v>1.0077195409502652E-4</v>
      </c>
      <c r="P962" s="16">
        <f t="shared" si="363"/>
        <v>0.19459941531677255</v>
      </c>
      <c r="Q962" s="2">
        <f t="shared" si="349"/>
        <v>25.369999999999997</v>
      </c>
      <c r="R962" s="2">
        <f t="shared" si="350"/>
        <v>21.769500000000001</v>
      </c>
      <c r="S962" s="16">
        <f t="shared" si="364"/>
        <v>1</v>
      </c>
      <c r="T962" s="16">
        <f t="shared" si="365"/>
        <v>1</v>
      </c>
      <c r="U962" s="16">
        <f>VLOOKUP(P962,Table!$D$6:$G$15,MATCH(VALUE(T962)&amp;"E",Table!$D$5:$G$5,0),1)*IF(Y962=1,0,1)</f>
        <v>0.85</v>
      </c>
      <c r="V962" s="16">
        <f t="shared" si="366"/>
        <v>0.15000000000000002</v>
      </c>
      <c r="W962" s="16">
        <f t="shared" si="355"/>
        <v>120394.10887767098</v>
      </c>
      <c r="X962" s="16">
        <f t="shared" si="367"/>
        <v>-8.8917923824031186E-3</v>
      </c>
      <c r="Y962" s="16">
        <f t="shared" si="356"/>
        <v>0</v>
      </c>
      <c r="Z962" s="16">
        <f t="shared" si="368"/>
        <v>0</v>
      </c>
      <c r="AA962" s="16">
        <f t="shared" si="354"/>
        <v>0</v>
      </c>
      <c r="AB962" s="2">
        <f t="shared" si="357"/>
        <v>132814.66367270573</v>
      </c>
      <c r="AE962" s="16" t="str">
        <f t="shared" si="351"/>
        <v/>
      </c>
      <c r="AF962" s="16" t="str">
        <f t="shared" si="348"/>
        <v/>
      </c>
      <c r="AG962" s="16">
        <f t="shared" si="360"/>
        <v>71.450536222335586</v>
      </c>
      <c r="AH962" s="24">
        <f t="shared" si="358"/>
        <v>73.521137573861481</v>
      </c>
      <c r="AL962" s="2">
        <f t="shared" si="361"/>
        <v>75.908467286577746</v>
      </c>
      <c r="AM962" s="27">
        <f t="shared" si="362"/>
        <v>-3.1450110877662252E-2</v>
      </c>
      <c r="AN962" s="35">
        <v>0</v>
      </c>
      <c r="AP962" s="2" t="str">
        <f t="shared" si="359"/>
        <v/>
      </c>
    </row>
    <row r="963" spans="1:42" x14ac:dyDescent="0.25">
      <c r="A963" s="49">
        <v>39399</v>
      </c>
      <c r="B963" s="47">
        <v>1481.05</v>
      </c>
      <c r="C963" s="27">
        <f t="shared" si="345"/>
        <v>2.9092955710890767E-2</v>
      </c>
      <c r="D963" s="27">
        <f t="shared" si="346"/>
        <v>-2.5128135611822477E-2</v>
      </c>
      <c r="E963" s="5">
        <f t="shared" si="352"/>
        <v>0</v>
      </c>
      <c r="F963" s="44">
        <v>2319.8560000000002</v>
      </c>
      <c r="G963" s="45">
        <v>2319.8560000000002</v>
      </c>
      <c r="H963" s="48">
        <v>1481.05</v>
      </c>
      <c r="I963" s="42">
        <v>24.1</v>
      </c>
      <c r="J963" s="16">
        <f t="shared" si="344"/>
        <v>0.24100000000000002</v>
      </c>
      <c r="K963" s="16">
        <f t="shared" si="353"/>
        <v>4.4234040512041967E-2</v>
      </c>
      <c r="L963" s="51">
        <f>VLOOKUP(A963,LIBOR!$A$3:B3058,2,1)</f>
        <v>4.6224999999999996</v>
      </c>
      <c r="M963">
        <v>75053.210000000006</v>
      </c>
      <c r="N963" s="2">
        <v>68580.53</v>
      </c>
      <c r="O963" s="16">
        <f t="shared" si="347"/>
        <v>8.2241556699821038E-4</v>
      </c>
      <c r="P963" s="16">
        <f t="shared" si="363"/>
        <v>0.19676595948795805</v>
      </c>
      <c r="Q963" s="2">
        <f t="shared" si="349"/>
        <v>26.725999999999999</v>
      </c>
      <c r="R963" s="2">
        <f t="shared" si="350"/>
        <v>22.361499999999999</v>
      </c>
      <c r="S963" s="16">
        <f t="shared" si="364"/>
        <v>1</v>
      </c>
      <c r="T963" s="16">
        <f t="shared" si="365"/>
        <v>1</v>
      </c>
      <c r="U963" s="16">
        <f>VLOOKUP(P963,Table!$D$6:$G$15,MATCH(VALUE(T963)&amp;"E",Table!$D$5:$G$5,0),1)*IF(Y963=1,0,1)</f>
        <v>0.85</v>
      </c>
      <c r="V963" s="16">
        <f t="shared" si="366"/>
        <v>0.15000000000000002</v>
      </c>
      <c r="W963" s="16">
        <f t="shared" si="355"/>
        <v>121959.93059085694</v>
      </c>
      <c r="X963" s="16">
        <f t="shared" si="367"/>
        <v>-1.6717738062126619E-2</v>
      </c>
      <c r="Y963" s="16">
        <f t="shared" si="356"/>
        <v>0</v>
      </c>
      <c r="Z963" s="16">
        <f t="shared" si="368"/>
        <v>0</v>
      </c>
      <c r="AA963" s="16">
        <f t="shared" si="354"/>
        <v>0</v>
      </c>
      <c r="AB963" s="2">
        <f t="shared" si="357"/>
        <v>134582.22756275983</v>
      </c>
      <c r="AE963" s="16" t="str">
        <f t="shared" si="351"/>
        <v/>
      </c>
      <c r="AF963" s="16" t="str">
        <f t="shared" si="348"/>
        <v/>
      </c>
      <c r="AG963" s="16">
        <f t="shared" si="360"/>
        <v>72.401435650600732</v>
      </c>
      <c r="AH963" s="24">
        <f t="shared" si="358"/>
        <v>74.497654568737289</v>
      </c>
      <c r="AL963" s="2">
        <f t="shared" si="361"/>
        <v>75.908467286577746</v>
      </c>
      <c r="AM963" s="27">
        <f t="shared" si="362"/>
        <v>-1.8585709450754773E-2</v>
      </c>
      <c r="AN963" s="35">
        <v>0</v>
      </c>
      <c r="AP963" s="2" t="str">
        <f t="shared" si="359"/>
        <v/>
      </c>
    </row>
    <row r="964" spans="1:42" x14ac:dyDescent="0.25">
      <c r="A964" s="49">
        <v>39400</v>
      </c>
      <c r="B964" s="47">
        <v>1470.58</v>
      </c>
      <c r="C964" s="27">
        <f t="shared" si="345"/>
        <v>-7.0693089362277028E-3</v>
      </c>
      <c r="D964" s="27">
        <f t="shared" si="346"/>
        <v>-2.8276615489776225E-3</v>
      </c>
      <c r="E964" s="5">
        <f t="shared" si="352"/>
        <v>0</v>
      </c>
      <c r="F964" s="44">
        <v>2304.0569999999998</v>
      </c>
      <c r="G964" s="45">
        <v>2304.0569999999998</v>
      </c>
      <c r="H964" s="48">
        <v>1470.58</v>
      </c>
      <c r="I964" s="42">
        <v>25.94</v>
      </c>
      <c r="J964" s="16">
        <f t="shared" si="344"/>
        <v>0.25940000000000002</v>
      </c>
      <c r="K964" s="16">
        <f t="shared" si="353"/>
        <v>4.0586008804655571E-2</v>
      </c>
      <c r="L964" s="51">
        <f>VLOOKUP(A964,LIBOR!$A$3:B3059,2,1)</f>
        <v>4.7743799999999998</v>
      </c>
      <c r="M964">
        <v>76253.440000000002</v>
      </c>
      <c r="N964" s="2">
        <v>69670.69</v>
      </c>
      <c r="O964" s="16">
        <f t="shared" si="347"/>
        <v>5.0330722656771562E-5</v>
      </c>
      <c r="P964" s="16">
        <f t="shared" si="363"/>
        <v>0.21881399119534445</v>
      </c>
      <c r="Q964" s="2">
        <f t="shared" si="349"/>
        <v>27.268000000000001</v>
      </c>
      <c r="R964" s="2">
        <f t="shared" si="350"/>
        <v>22.5655</v>
      </c>
      <c r="S964" s="16">
        <f t="shared" si="364"/>
        <v>1</v>
      </c>
      <c r="T964" s="16">
        <f t="shared" si="365"/>
        <v>1</v>
      </c>
      <c r="U964" s="16">
        <f>VLOOKUP(P964,Table!$D$6:$G$15,MATCH(VALUE(T964)&amp;"E",Table!$D$5:$G$5,0),1)*IF(Y964=1,0,1)</f>
        <v>0.75</v>
      </c>
      <c r="V964" s="16">
        <f t="shared" si="366"/>
        <v>0.25</v>
      </c>
      <c r="W964" s="16">
        <f t="shared" si="355"/>
        <v>121517.88632527911</v>
      </c>
      <c r="X964" s="16">
        <f t="shared" si="367"/>
        <v>-6.567008071597713E-3</v>
      </c>
      <c r="Y964" s="16">
        <f t="shared" si="356"/>
        <v>0</v>
      </c>
      <c r="Z964" s="16">
        <f t="shared" si="368"/>
        <v>0</v>
      </c>
      <c r="AA964" s="16">
        <f t="shared" si="354"/>
        <v>0</v>
      </c>
      <c r="AB964" s="2">
        <f t="shared" si="357"/>
        <v>134125.99006091172</v>
      </c>
      <c r="AE964" s="16" t="str">
        <f t="shared" si="351"/>
        <v/>
      </c>
      <c r="AF964" s="16" t="str">
        <f t="shared" si="348"/>
        <v/>
      </c>
      <c r="AG964" s="16">
        <f t="shared" si="360"/>
        <v>72.155992766130396</v>
      </c>
      <c r="AH964" s="24">
        <f t="shared" si="358"/>
        <v>74.243173036865002</v>
      </c>
      <c r="AL964" s="2">
        <f t="shared" si="361"/>
        <v>75.908467286577746</v>
      </c>
      <c r="AM964" s="27">
        <f t="shared" si="362"/>
        <v>-2.1938188310742013E-2</v>
      </c>
      <c r="AN964" s="35">
        <v>0</v>
      </c>
      <c r="AP964" s="2" t="str">
        <f t="shared" si="359"/>
        <v/>
      </c>
    </row>
    <row r="965" spans="1:42" x14ac:dyDescent="0.25">
      <c r="A965" s="49">
        <v>39401</v>
      </c>
      <c r="B965" s="47">
        <v>1451.15</v>
      </c>
      <c r="C965" s="27">
        <f t="shared" si="345"/>
        <v>-1.3212473989854256E-2</v>
      </c>
      <c r="D965" s="27">
        <f t="shared" si="346"/>
        <v>-1.5464106479860074E-2</v>
      </c>
      <c r="E965" s="5">
        <f t="shared" si="352"/>
        <v>0</v>
      </c>
      <c r="F965" s="44">
        <v>2273.7260000000001</v>
      </c>
      <c r="G965" s="45">
        <v>2273.7260000000001</v>
      </c>
      <c r="H965" s="48">
        <v>1451.15</v>
      </c>
      <c r="I965" s="42">
        <v>28.06</v>
      </c>
      <c r="J965" s="16">
        <f t="shared" si="344"/>
        <v>0.28059999999999996</v>
      </c>
      <c r="K965" s="16">
        <f t="shared" si="353"/>
        <v>6.2323493404986885E-2</v>
      </c>
      <c r="L965" s="51">
        <f>VLOOKUP(A965,LIBOR!$A$3:B3060,2,1)</f>
        <v>4.9550000000000001</v>
      </c>
      <c r="M965">
        <v>81232.02</v>
      </c>
      <c r="N965" s="2">
        <v>74212.820000000007</v>
      </c>
      <c r="O965" s="16">
        <f t="shared" si="347"/>
        <v>1.7690423809326591E-4</v>
      </c>
      <c r="P965" s="16">
        <f t="shared" si="363"/>
        <v>0.21827650659501308</v>
      </c>
      <c r="Q965" s="2">
        <f t="shared" si="349"/>
        <v>27.157999999999998</v>
      </c>
      <c r="R965" s="2">
        <f t="shared" si="350"/>
        <v>22.935499999999998</v>
      </c>
      <c r="S965" s="16">
        <f t="shared" si="364"/>
        <v>1</v>
      </c>
      <c r="T965" s="16">
        <f t="shared" si="365"/>
        <v>1</v>
      </c>
      <c r="U965" s="16">
        <f>VLOOKUP(P965,Table!$D$6:$G$15,MATCH(VALUE(T965)&amp;"E",Table!$D$5:$G$5,0),1)*IF(Y965=1,0,1)</f>
        <v>0.75</v>
      </c>
      <c r="V965" s="16">
        <f t="shared" si="366"/>
        <v>0.25</v>
      </c>
      <c r="W965" s="16">
        <f t="shared" si="355"/>
        <v>122294.28996186116</v>
      </c>
      <c r="X965" s="16">
        <f t="shared" si="367"/>
        <v>-1.6746273659241639E-3</v>
      </c>
      <c r="Y965" s="16">
        <f t="shared" si="356"/>
        <v>0</v>
      </c>
      <c r="Z965" s="16">
        <f t="shared" si="368"/>
        <v>0</v>
      </c>
      <c r="AA965" s="16">
        <f t="shared" si="354"/>
        <v>0</v>
      </c>
      <c r="AB965" s="2">
        <f t="shared" si="357"/>
        <v>134991.015325991</v>
      </c>
      <c r="AE965" s="16" t="str">
        <f t="shared" si="351"/>
        <v/>
      </c>
      <c r="AF965" s="16" t="str">
        <f t="shared" si="348"/>
        <v/>
      </c>
      <c r="AG965" s="16">
        <f t="shared" si="360"/>
        <v>72.62135191644299</v>
      </c>
      <c r="AH965" s="24">
        <f t="shared" si="358"/>
        <v>74.720048321317265</v>
      </c>
      <c r="AL965" s="2">
        <f t="shared" si="361"/>
        <v>75.908467286577746</v>
      </c>
      <c r="AM965" s="27">
        <f t="shared" si="362"/>
        <v>-1.5655947323687025E-2</v>
      </c>
      <c r="AN965" s="35">
        <v>0</v>
      </c>
      <c r="AP965" s="2" t="str">
        <f t="shared" si="359"/>
        <v/>
      </c>
    </row>
    <row r="966" spans="1:42" x14ac:dyDescent="0.25">
      <c r="A966" s="49">
        <v>39402</v>
      </c>
      <c r="B966" s="47">
        <v>1458.74</v>
      </c>
      <c r="C966" s="27">
        <f t="shared" si="345"/>
        <v>5.2303345622437547E-3</v>
      </c>
      <c r="D966" s="27">
        <f t="shared" si="346"/>
        <v>4.0532016443628471E-3</v>
      </c>
      <c r="E966" s="5">
        <f t="shared" si="352"/>
        <v>0</v>
      </c>
      <c r="F966" s="44">
        <v>2285.672</v>
      </c>
      <c r="G966" s="45">
        <v>2285.672</v>
      </c>
      <c r="H966" s="48">
        <v>1458.74</v>
      </c>
      <c r="I966" s="42">
        <v>25.49</v>
      </c>
      <c r="J966" s="16">
        <f t="shared" ref="J966:J1029" si="369">I966/100</f>
        <v>0.25489999999999996</v>
      </c>
      <c r="K966" s="16">
        <f t="shared" si="353"/>
        <v>3.3150591678895558E-2</v>
      </c>
      <c r="L966" s="51">
        <f>VLOOKUP(A966,LIBOR!$A$3:B3061,2,1)</f>
        <v>4.7424999999999997</v>
      </c>
      <c r="M966">
        <v>80070.429999999993</v>
      </c>
      <c r="N966" s="2">
        <v>73144.5</v>
      </c>
      <c r="O966" s="16">
        <f t="shared" si="347"/>
        <v>2.7213999272361565E-5</v>
      </c>
      <c r="P966" s="16">
        <f t="shared" si="363"/>
        <v>0.2217494083211044</v>
      </c>
      <c r="Q966" s="2">
        <f t="shared" si="349"/>
        <v>27.538</v>
      </c>
      <c r="R966" s="2">
        <f t="shared" si="350"/>
        <v>23.413499999999999</v>
      </c>
      <c r="S966" s="16">
        <f t="shared" si="364"/>
        <v>1</v>
      </c>
      <c r="T966" s="16">
        <f t="shared" si="365"/>
        <v>1</v>
      </c>
      <c r="U966" s="16">
        <f>VLOOKUP(P966,Table!$D$6:$G$15,MATCH(VALUE(T966)&amp;"E",Table!$D$5:$G$5,0),1)*IF(Y966=1,0,1)</f>
        <v>0.75</v>
      </c>
      <c r="V966" s="16">
        <f t="shared" si="366"/>
        <v>0.25</v>
      </c>
      <c r="W966" s="16">
        <f t="shared" si="355"/>
        <v>122333.90252536409</v>
      </c>
      <c r="X966" s="16">
        <f t="shared" si="367"/>
        <v>5.8422993252913447E-3</v>
      </c>
      <c r="Y966" s="16">
        <f t="shared" si="356"/>
        <v>0</v>
      </c>
      <c r="Z966" s="16">
        <f t="shared" si="368"/>
        <v>0</v>
      </c>
      <c r="AA966" s="16">
        <f t="shared" si="354"/>
        <v>0</v>
      </c>
      <c r="AB966" s="2">
        <f t="shared" si="357"/>
        <v>135040.35916302676</v>
      </c>
      <c r="AE966" s="16" t="str">
        <f t="shared" si="351"/>
        <v/>
      </c>
      <c r="AF966" s="16" t="str">
        <f t="shared" si="348"/>
        <v/>
      </c>
      <c r="AG966" s="16">
        <f t="shared" si="360"/>
        <v>72.647897506500428</v>
      </c>
      <c r="AH966" s="24">
        <f t="shared" si="358"/>
        <v>74.745415577491656</v>
      </c>
      <c r="AL966" s="2">
        <f t="shared" si="361"/>
        <v>75.908467286577746</v>
      </c>
      <c r="AM966" s="27">
        <f t="shared" si="362"/>
        <v>-1.5321765155594691E-2</v>
      </c>
      <c r="AN966" s="35">
        <v>0</v>
      </c>
      <c r="AP966" s="2" t="str">
        <f t="shared" si="359"/>
        <v/>
      </c>
    </row>
    <row r="967" spans="1:42" x14ac:dyDescent="0.25">
      <c r="A967" s="49">
        <v>39405</v>
      </c>
      <c r="B967" s="47">
        <v>1433.27</v>
      </c>
      <c r="C967" s="27">
        <f t="shared" ref="C967:C1030" si="370">B967/B966-1</f>
        <v>-1.7460273935039794E-2</v>
      </c>
      <c r="D967" s="27">
        <f t="shared" si="346"/>
        <v>-3.418766587987232E-3</v>
      </c>
      <c r="E967" s="5">
        <f t="shared" si="352"/>
        <v>0</v>
      </c>
      <c r="F967" s="44">
        <v>2245.8139999999999</v>
      </c>
      <c r="G967" s="45">
        <v>2245.8139999999999</v>
      </c>
      <c r="H967" s="48">
        <v>1433.27</v>
      </c>
      <c r="I967" s="42">
        <v>26.01</v>
      </c>
      <c r="J967" s="16">
        <f t="shared" si="369"/>
        <v>0.2601</v>
      </c>
      <c r="K967" s="16">
        <f t="shared" si="353"/>
        <v>3.7728581787502408E-2</v>
      </c>
      <c r="L967" s="51">
        <f>VLOOKUP(A967,LIBOR!$A$3:B3062,2,1)</f>
        <v>4.6487499999999997</v>
      </c>
      <c r="M967">
        <v>81299.759999999995</v>
      </c>
      <c r="N967" s="2">
        <v>74246.490000000005</v>
      </c>
      <c r="O967" s="16">
        <f t="shared" si="347"/>
        <v>3.1027069487835616E-4</v>
      </c>
      <c r="P967" s="16">
        <f t="shared" si="363"/>
        <v>0.22237141821249759</v>
      </c>
      <c r="Q967" s="2">
        <f t="shared" si="349"/>
        <v>26.936</v>
      </c>
      <c r="R967" s="2">
        <f t="shared" si="350"/>
        <v>23.540000000000003</v>
      </c>
      <c r="S967" s="16">
        <f t="shared" si="364"/>
        <v>1</v>
      </c>
      <c r="T967" s="16">
        <f t="shared" si="365"/>
        <v>1</v>
      </c>
      <c r="U967" s="16">
        <f>VLOOKUP(P967,Table!$D$6:$G$15,MATCH(VALUE(T967)&amp;"E",Table!$D$5:$G$5,0),1)*IF(Y967=1,0,1)</f>
        <v>0.75</v>
      </c>
      <c r="V967" s="16">
        <f t="shared" si="366"/>
        <v>0.25</v>
      </c>
      <c r="W967" s="16">
        <f t="shared" si="355"/>
        <v>121192.68347590847</v>
      </c>
      <c r="X967" s="16">
        <f t="shared" si="367"/>
        <v>9.7374123400584267E-3</v>
      </c>
      <c r="Y967" s="16">
        <f t="shared" si="356"/>
        <v>0</v>
      </c>
      <c r="Z967" s="16">
        <f t="shared" si="368"/>
        <v>0</v>
      </c>
      <c r="AA967" s="16">
        <f t="shared" si="354"/>
        <v>0</v>
      </c>
      <c r="AB967" s="2">
        <f t="shared" si="357"/>
        <v>133792.53613382464</v>
      </c>
      <c r="AE967" s="16" t="str">
        <f t="shared" si="351"/>
        <v/>
      </c>
      <c r="AF967" s="16" t="str">
        <f t="shared" si="348"/>
        <v/>
      </c>
      <c r="AG967" s="16">
        <f t="shared" si="360"/>
        <v>71.976603975488061</v>
      </c>
      <c r="AH967" s="24">
        <f t="shared" si="358"/>
        <v>74.048957995231774</v>
      </c>
      <c r="AL967" s="2">
        <f t="shared" si="361"/>
        <v>75.908467286577746</v>
      </c>
      <c r="AM967" s="27">
        <f t="shared" si="362"/>
        <v>-2.4496730836703007E-2</v>
      </c>
      <c r="AN967" s="35">
        <v>0</v>
      </c>
      <c r="AP967" s="2" t="str">
        <f t="shared" si="359"/>
        <v/>
      </c>
    </row>
    <row r="968" spans="1:42" x14ac:dyDescent="0.25">
      <c r="A968" s="49">
        <v>39406</v>
      </c>
      <c r="B968" s="47">
        <v>1439.7</v>
      </c>
      <c r="C968" s="27">
        <f t="shared" si="370"/>
        <v>4.4862447410467521E-3</v>
      </c>
      <c r="D968" s="27">
        <f t="shared" si="346"/>
        <v>-2.8025477557831247E-2</v>
      </c>
      <c r="E968" s="5">
        <f t="shared" si="352"/>
        <v>0</v>
      </c>
      <c r="F968" s="44">
        <v>2256.0149999999999</v>
      </c>
      <c r="G968" s="45">
        <v>2256.0149999999999</v>
      </c>
      <c r="H968" s="48">
        <v>1439.7</v>
      </c>
      <c r="I968" s="42">
        <v>24.88</v>
      </c>
      <c r="J968" s="16">
        <f t="shared" si="369"/>
        <v>0.24879999999999999</v>
      </c>
      <c r="K968" s="16">
        <f t="shared" si="353"/>
        <v>1.8590174201230381E-2</v>
      </c>
      <c r="L968" s="51">
        <f>VLOOKUP(A968,LIBOR!$A$3:B3063,2,1)</f>
        <v>4.6462500000000002</v>
      </c>
      <c r="M968">
        <v>79093.67</v>
      </c>
      <c r="N968" s="2">
        <v>72224.77</v>
      </c>
      <c r="O968" s="16">
        <f t="shared" si="347"/>
        <v>2.0036469764340365E-5</v>
      </c>
      <c r="P968" s="16">
        <f t="shared" si="363"/>
        <v>0.23020982579876961</v>
      </c>
      <c r="Q968" s="2">
        <f t="shared" si="349"/>
        <v>25.919999999999998</v>
      </c>
      <c r="R968" s="2">
        <f t="shared" si="350"/>
        <v>23.758500000000002</v>
      </c>
      <c r="S968" s="16">
        <f t="shared" si="364"/>
        <v>1</v>
      </c>
      <c r="T968" s="16">
        <f t="shared" si="365"/>
        <v>1</v>
      </c>
      <c r="U968" s="16">
        <f>VLOOKUP(P968,Table!$D$6:$G$15,MATCH(VALUE(T968)&amp;"E",Table!$D$5:$G$5,0),1)*IF(Y968=1,0,1)</f>
        <v>0.75</v>
      </c>
      <c r="V968" s="16">
        <f t="shared" si="366"/>
        <v>0.25</v>
      </c>
      <c r="W968" s="16">
        <f t="shared" si="355"/>
        <v>120775.4441776804</v>
      </c>
      <c r="X968" s="16">
        <f t="shared" si="367"/>
        <v>6.6330039375008809E-3</v>
      </c>
      <c r="Y968" s="16">
        <f t="shared" si="356"/>
        <v>0</v>
      </c>
      <c r="Z968" s="16">
        <f t="shared" si="368"/>
        <v>0</v>
      </c>
      <c r="AA968" s="16">
        <f t="shared" si="354"/>
        <v>0</v>
      </c>
      <c r="AB968" s="2">
        <f t="shared" si="357"/>
        <v>133340.69955906746</v>
      </c>
      <c r="AE968" s="16" t="str">
        <f t="shared" si="351"/>
        <v/>
      </c>
      <c r="AF968" s="16" t="str">
        <f t="shared" si="348"/>
        <v/>
      </c>
      <c r="AG968" s="16">
        <f t="shared" si="360"/>
        <v>71.733528665439309</v>
      </c>
      <c r="AH968" s="24">
        <f t="shared" si="358"/>
        <v>73.796963255697278</v>
      </c>
      <c r="AL968" s="2">
        <f t="shared" si="361"/>
        <v>75.908467286577746</v>
      </c>
      <c r="AM968" s="27">
        <f t="shared" si="362"/>
        <v>-2.7816449288969203E-2</v>
      </c>
      <c r="AN968" s="35">
        <v>0</v>
      </c>
      <c r="AP968" s="2" t="str">
        <f t="shared" si="359"/>
        <v/>
      </c>
    </row>
    <row r="969" spans="1:42" x14ac:dyDescent="0.25">
      <c r="A969" s="49">
        <v>39407</v>
      </c>
      <c r="B969" s="47">
        <v>1416.77</v>
      </c>
      <c r="C969" s="27">
        <f t="shared" si="370"/>
        <v>-1.5926929221365627E-2</v>
      </c>
      <c r="D969" s="27">
        <f t="shared" si="346"/>
        <v>-3.688309784296917E-2</v>
      </c>
      <c r="E969" s="5">
        <f t="shared" si="352"/>
        <v>0</v>
      </c>
      <c r="F969" s="44">
        <v>2220.2069999999999</v>
      </c>
      <c r="G969" s="45">
        <v>2220.2069999999999</v>
      </c>
      <c r="H969" s="48">
        <v>1416.77</v>
      </c>
      <c r="I969" s="42">
        <v>26.84</v>
      </c>
      <c r="J969" s="16">
        <f t="shared" si="369"/>
        <v>0.26839999999999997</v>
      </c>
      <c r="K969" s="16">
        <f t="shared" si="353"/>
        <v>5.506237213762788E-2</v>
      </c>
      <c r="L969" s="51">
        <f>VLOOKUP(A969,LIBOR!$A$3:B3064,2,1)</f>
        <v>4.6537499999999996</v>
      </c>
      <c r="M969">
        <v>81004.47</v>
      </c>
      <c r="N969" s="2">
        <v>73962.8</v>
      </c>
      <c r="O969" s="16">
        <f t="shared" si="347"/>
        <v>2.5776706334809131E-4</v>
      </c>
      <c r="P969" s="16">
        <f t="shared" si="363"/>
        <v>0.21333762786237209</v>
      </c>
      <c r="Q969" s="2">
        <f t="shared" si="349"/>
        <v>26.076000000000001</v>
      </c>
      <c r="R969" s="2">
        <f t="shared" si="350"/>
        <v>23.982000000000003</v>
      </c>
      <c r="S969" s="16">
        <f t="shared" si="364"/>
        <v>1</v>
      </c>
      <c r="T969" s="16">
        <f t="shared" si="365"/>
        <v>1</v>
      </c>
      <c r="U969" s="16">
        <f>VLOOKUP(P969,Table!$D$6:$G$15,MATCH(VALUE(T969)&amp;"E",Table!$D$5:$G$5,0),1)*IF(Y969=1,0,1)</f>
        <v>0.75</v>
      </c>
      <c r="V969" s="16">
        <f t="shared" si="366"/>
        <v>0.25</v>
      </c>
      <c r="W969" s="16">
        <f t="shared" si="355"/>
        <v>120059.34827755416</v>
      </c>
      <c r="X969" s="16">
        <f t="shared" si="367"/>
        <v>-9.7120948449058719E-3</v>
      </c>
      <c r="Y969" s="16">
        <f t="shared" si="356"/>
        <v>0</v>
      </c>
      <c r="Z969" s="16">
        <f t="shared" si="368"/>
        <v>0</v>
      </c>
      <c r="AA969" s="16">
        <f t="shared" si="354"/>
        <v>0</v>
      </c>
      <c r="AB969" s="2">
        <f t="shared" si="357"/>
        <v>132558.72276718289</v>
      </c>
      <c r="AE969" s="16" t="str">
        <f t="shared" si="351"/>
        <v/>
      </c>
      <c r="AF969" s="16" t="str">
        <f t="shared" si="348"/>
        <v/>
      </c>
      <c r="AG969" s="16">
        <f t="shared" si="360"/>
        <v>71.312847247073776</v>
      </c>
      <c r="AH969" s="24">
        <f t="shared" si="358"/>
        <v>73.3622713424853</v>
      </c>
      <c r="AL969" s="2">
        <f t="shared" si="361"/>
        <v>75.908467286577746</v>
      </c>
      <c r="AM969" s="27">
        <f t="shared" si="362"/>
        <v>-3.3542976628414545E-2</v>
      </c>
      <c r="AN969" s="35">
        <v>0</v>
      </c>
      <c r="AP969" s="2" t="str">
        <f t="shared" si="359"/>
        <v/>
      </c>
    </row>
    <row r="970" spans="1:42" x14ac:dyDescent="0.25">
      <c r="A970" s="49">
        <v>39409</v>
      </c>
      <c r="B970" s="47">
        <v>1440.7</v>
      </c>
      <c r="C970" s="27">
        <f t="shared" si="370"/>
        <v>1.6890532690556626E-2</v>
      </c>
      <c r="D970" s="27">
        <f t="shared" si="346"/>
        <v>-6.7800911625582883E-3</v>
      </c>
      <c r="E970" s="5">
        <f t="shared" si="352"/>
        <v>0</v>
      </c>
      <c r="F970" s="44">
        <v>2257.9540000000002</v>
      </c>
      <c r="G970" s="45">
        <v>2257.9540000000002</v>
      </c>
      <c r="H970" s="48">
        <v>1440.7</v>
      </c>
      <c r="I970" s="42">
        <v>25.61</v>
      </c>
      <c r="J970" s="16">
        <f t="shared" si="369"/>
        <v>0.25609999999999999</v>
      </c>
      <c r="K970" s="16">
        <f t="shared" si="353"/>
        <v>3.6325322693238959E-2</v>
      </c>
      <c r="L970" s="51">
        <f>VLOOKUP(A970,LIBOR!$A$3:B3065,2,1)</f>
        <v>4.6725000000000003</v>
      </c>
      <c r="M970">
        <v>78179.259999999995</v>
      </c>
      <c r="N970" s="2">
        <v>71369.19</v>
      </c>
      <c r="O970" s="16">
        <f t="shared" si="347"/>
        <v>2.8054487259973528E-4</v>
      </c>
      <c r="P970" s="16">
        <f t="shared" si="363"/>
        <v>0.21977467730676103</v>
      </c>
      <c r="Q970" s="2">
        <f t="shared" si="349"/>
        <v>26.256</v>
      </c>
      <c r="R970" s="2">
        <f t="shared" si="350"/>
        <v>24.283999999999999</v>
      </c>
      <c r="S970" s="16">
        <f t="shared" si="364"/>
        <v>1</v>
      </c>
      <c r="T970" s="16">
        <f t="shared" si="365"/>
        <v>1</v>
      </c>
      <c r="U970" s="16">
        <f>VLOOKUP(P970,Table!$D$6:$G$15,MATCH(VALUE(T970)&amp;"E",Table!$D$5:$G$5,0),1)*IF(Y970=1,0,1)</f>
        <v>0.75</v>
      </c>
      <c r="V970" s="16">
        <f t="shared" si="366"/>
        <v>0.25</v>
      </c>
      <c r="W970" s="16">
        <f t="shared" si="355"/>
        <v>120527.73540202378</v>
      </c>
      <c r="X970" s="16">
        <f t="shared" si="367"/>
        <v>-1.2002661433895612E-2</v>
      </c>
      <c r="Y970" s="16">
        <f t="shared" si="356"/>
        <v>0</v>
      </c>
      <c r="Z970" s="16">
        <f t="shared" si="368"/>
        <v>0</v>
      </c>
      <c r="AA970" s="16">
        <f t="shared" si="354"/>
        <v>0</v>
      </c>
      <c r="AB970" s="2">
        <f t="shared" si="357"/>
        <v>133093.18271960059</v>
      </c>
      <c r="AE970" s="16" t="str">
        <f t="shared" si="351"/>
        <v/>
      </c>
      <c r="AF970" s="16" t="str">
        <f t="shared" si="348"/>
        <v/>
      </c>
      <c r="AG970" s="16">
        <f t="shared" si="360"/>
        <v>71.600371599683768</v>
      </c>
      <c r="AH970" s="24">
        <f t="shared" si="358"/>
        <v>73.654224507823471</v>
      </c>
      <c r="AL970" s="2">
        <f t="shared" si="361"/>
        <v>75.908467286577746</v>
      </c>
      <c r="AM970" s="27">
        <f t="shared" si="362"/>
        <v>-2.9696855427785329E-2</v>
      </c>
      <c r="AN970" s="35">
        <v>0</v>
      </c>
      <c r="AP970" s="2" t="str">
        <f t="shared" si="359"/>
        <v/>
      </c>
    </row>
    <row r="971" spans="1:42" x14ac:dyDescent="0.25">
      <c r="A971" s="49">
        <v>39412</v>
      </c>
      <c r="B971" s="47">
        <v>1407.22</v>
      </c>
      <c r="C971" s="27">
        <f t="shared" si="370"/>
        <v>-2.3238703408065553E-2</v>
      </c>
      <c r="D971" s="27">
        <f t="shared" ref="D971:D1034" si="371">SUM(C967:C971)</f>
        <v>-3.5249129132867596E-2</v>
      </c>
      <c r="E971" s="5">
        <f t="shared" si="352"/>
        <v>0</v>
      </c>
      <c r="F971" s="44">
        <v>2205.4859999999999</v>
      </c>
      <c r="G971" s="45">
        <v>2205.4859999999999</v>
      </c>
      <c r="H971" s="48">
        <v>1407.22</v>
      </c>
      <c r="I971" s="42">
        <v>28.91</v>
      </c>
      <c r="J971" s="16">
        <f t="shared" si="369"/>
        <v>0.28910000000000002</v>
      </c>
      <c r="K971" s="16">
        <f t="shared" si="353"/>
        <v>6.4078759389236295E-2</v>
      </c>
      <c r="L971" s="51">
        <f>VLOOKUP(A971,LIBOR!$A$3:B3066,2,1)</f>
        <v>4.67875</v>
      </c>
      <c r="M971">
        <v>82463.63</v>
      </c>
      <c r="N971" s="2">
        <v>75260.100000000006</v>
      </c>
      <c r="O971" s="16">
        <f t="shared" si="347"/>
        <v>5.5286021081133471E-4</v>
      </c>
      <c r="P971" s="16">
        <f t="shared" si="363"/>
        <v>0.22502124061076373</v>
      </c>
      <c r="Q971" s="2">
        <f t="shared" si="349"/>
        <v>25.765999999999998</v>
      </c>
      <c r="R971" s="2">
        <f t="shared" si="350"/>
        <v>24.506</v>
      </c>
      <c r="S971" s="16">
        <f t="shared" si="364"/>
        <v>1</v>
      </c>
      <c r="T971" s="16">
        <f t="shared" si="365"/>
        <v>1</v>
      </c>
      <c r="U971" s="16">
        <f>VLOOKUP(P971,Table!$D$6:$G$15,MATCH(VALUE(T971)&amp;"E",Table!$D$5:$G$5,0),1)*IF(Y971=1,0,1)</f>
        <v>0.75</v>
      </c>
      <c r="V971" s="16">
        <f t="shared" si="366"/>
        <v>0.25</v>
      </c>
      <c r="W971" s="16">
        <f t="shared" si="355"/>
        <v>120069.78884980956</v>
      </c>
      <c r="X971" s="16">
        <f t="shared" si="367"/>
        <v>-1.4445110727477894E-2</v>
      </c>
      <c r="Y971" s="16">
        <f t="shared" si="356"/>
        <v>0</v>
      </c>
      <c r="Z971" s="16">
        <f t="shared" si="368"/>
        <v>0</v>
      </c>
      <c r="AA971" s="16">
        <f t="shared" si="354"/>
        <v>0</v>
      </c>
      <c r="AB971" s="2">
        <f t="shared" si="357"/>
        <v>132597.11038898578</v>
      </c>
      <c r="AE971" s="16" t="str">
        <f t="shared" si="351"/>
        <v/>
      </c>
      <c r="AF971" s="16" t="str">
        <f t="shared" si="348"/>
        <v/>
      </c>
      <c r="AG971" s="16">
        <f t="shared" si="360"/>
        <v>71.3334987029166</v>
      </c>
      <c r="AH971" s="24">
        <f t="shared" si="358"/>
        <v>73.373966877595464</v>
      </c>
      <c r="AL971" s="2">
        <f t="shared" si="361"/>
        <v>75.908467286577746</v>
      </c>
      <c r="AM971" s="27">
        <f t="shared" si="362"/>
        <v>-3.3388902445016688E-2</v>
      </c>
      <c r="AN971" s="35">
        <v>0</v>
      </c>
      <c r="AP971" s="2" t="str">
        <f t="shared" si="359"/>
        <v/>
      </c>
    </row>
    <row r="972" spans="1:42" x14ac:dyDescent="0.25">
      <c r="A972" s="49">
        <v>39413</v>
      </c>
      <c r="B972" s="47">
        <v>1428.23</v>
      </c>
      <c r="C972" s="27">
        <f t="shared" si="370"/>
        <v>1.4930145961541186E-2</v>
      </c>
      <c r="D972" s="27">
        <f t="shared" si="371"/>
        <v>-2.8587092362866162E-3</v>
      </c>
      <c r="E972" s="5">
        <f t="shared" si="352"/>
        <v>0</v>
      </c>
      <c r="F972" s="44">
        <v>2238.5189999999998</v>
      </c>
      <c r="G972" s="45">
        <v>2238.5189999999998</v>
      </c>
      <c r="H972" s="48">
        <v>1428.23</v>
      </c>
      <c r="I972" s="42">
        <v>26.28</v>
      </c>
      <c r="J972" s="16">
        <f t="shared" si="369"/>
        <v>0.26280000000000003</v>
      </c>
      <c r="K972" s="16">
        <f t="shared" si="353"/>
        <v>2.4265144423100016E-2</v>
      </c>
      <c r="L972" s="51">
        <f>VLOOKUP(A972,LIBOR!$A$3:B3067,2,1)</f>
        <v>4.7675000000000001</v>
      </c>
      <c r="M972">
        <v>80554.320000000007</v>
      </c>
      <c r="N972" s="2">
        <v>73510.91</v>
      </c>
      <c r="O972" s="16">
        <f t="shared" si="347"/>
        <v>2.1962612859602982E-4</v>
      </c>
      <c r="P972" s="16">
        <f t="shared" si="363"/>
        <v>0.23853485557690002</v>
      </c>
      <c r="Q972" s="2">
        <f t="shared" si="349"/>
        <v>26.45</v>
      </c>
      <c r="R972" s="2">
        <f t="shared" si="350"/>
        <v>24.973500000000001</v>
      </c>
      <c r="S972" s="16">
        <f t="shared" si="364"/>
        <v>1</v>
      </c>
      <c r="T972" s="16">
        <f t="shared" si="365"/>
        <v>1</v>
      </c>
      <c r="U972" s="16">
        <f>VLOOKUP(P972,Table!$D$6:$G$15,MATCH(VALUE(T972)&amp;"E",Table!$D$5:$G$5,0),1)*IF(Y972=1,0,1)</f>
        <v>0.75</v>
      </c>
      <c r="V972" s="16">
        <f t="shared" si="366"/>
        <v>0.25</v>
      </c>
      <c r="W972" s="16">
        <f t="shared" si="355"/>
        <v>120716.62003816818</v>
      </c>
      <c r="X972" s="16">
        <f t="shared" si="367"/>
        <v>-1.8507655104725407E-2</v>
      </c>
      <c r="Y972" s="16">
        <f t="shared" si="356"/>
        <v>0</v>
      </c>
      <c r="Z972" s="16">
        <f t="shared" si="368"/>
        <v>0</v>
      </c>
      <c r="AA972" s="16">
        <f t="shared" si="354"/>
        <v>0</v>
      </c>
      <c r="AB972" s="2">
        <f t="shared" si="357"/>
        <v>133319.08822677427</v>
      </c>
      <c r="AE972" s="16" t="str">
        <f t="shared" si="351"/>
        <v/>
      </c>
      <c r="AF972" s="16" t="str">
        <f t="shared" si="348"/>
        <v/>
      </c>
      <c r="AG972" s="16">
        <f t="shared" si="360"/>
        <v>71.721902379319033</v>
      </c>
      <c r="AH972" s="24">
        <f t="shared" si="358"/>
        <v>73.771560564878826</v>
      </c>
      <c r="AL972" s="2">
        <f t="shared" si="361"/>
        <v>75.908467286577746</v>
      </c>
      <c r="AM972" s="27">
        <f t="shared" si="362"/>
        <v>-2.8151098264590724E-2</v>
      </c>
      <c r="AN972" s="35">
        <v>0</v>
      </c>
      <c r="AP972" s="2" t="str">
        <f t="shared" si="359"/>
        <v/>
      </c>
    </row>
    <row r="973" spans="1:42" x14ac:dyDescent="0.25">
      <c r="A973" s="49">
        <v>39414</v>
      </c>
      <c r="B973" s="47">
        <v>1469.02</v>
      </c>
      <c r="C973" s="27">
        <f t="shared" si="370"/>
        <v>2.855982579836569E-2</v>
      </c>
      <c r="D973" s="27">
        <f t="shared" si="371"/>
        <v>2.1214871821032322E-2</v>
      </c>
      <c r="E973" s="5">
        <f t="shared" si="352"/>
        <v>0</v>
      </c>
      <c r="F973" s="44">
        <v>2303.1689999999999</v>
      </c>
      <c r="G973" s="45">
        <v>2303.1689999999999</v>
      </c>
      <c r="H973" s="48">
        <v>1469.02</v>
      </c>
      <c r="I973" s="42">
        <v>24.11</v>
      </c>
      <c r="J973" s="16">
        <f t="shared" si="369"/>
        <v>0.24109999999999998</v>
      </c>
      <c r="K973" s="16">
        <f t="shared" si="353"/>
        <v>-2.6286717035924612E-3</v>
      </c>
      <c r="L973" s="51">
        <f>VLOOKUP(A973,LIBOR!$A$3:B3068,2,1)</f>
        <v>4.7987500000000001</v>
      </c>
      <c r="M973">
        <v>74378.2</v>
      </c>
      <c r="N973" s="2">
        <v>67868.3</v>
      </c>
      <c r="O973" s="16">
        <f t="shared" si="347"/>
        <v>7.9296287105880183E-4</v>
      </c>
      <c r="P973" s="16">
        <f t="shared" si="363"/>
        <v>0.24372867170359244</v>
      </c>
      <c r="Q973" s="2">
        <f t="shared" si="349"/>
        <v>26.503999999999998</v>
      </c>
      <c r="R973" s="2">
        <f t="shared" si="350"/>
        <v>25.294</v>
      </c>
      <c r="S973" s="16">
        <f t="shared" si="364"/>
        <v>1</v>
      </c>
      <c r="T973" s="16">
        <f t="shared" si="365"/>
        <v>1</v>
      </c>
      <c r="U973" s="16">
        <f>VLOOKUP(P973,Table!$D$6:$G$15,MATCH(VALUE(T973)&amp;"E",Table!$D$5:$G$5,0),1)*IF(Y973=1,0,1)</f>
        <v>0.75</v>
      </c>
      <c r="V973" s="16">
        <f t="shared" si="366"/>
        <v>0.25</v>
      </c>
      <c r="W973" s="16">
        <f t="shared" si="355"/>
        <v>120985.83823144213</v>
      </c>
      <c r="X973" s="16">
        <f t="shared" si="367"/>
        <v>-3.9281532852181167E-3</v>
      </c>
      <c r="Y973" s="16">
        <f t="shared" si="356"/>
        <v>0</v>
      </c>
      <c r="Z973" s="16">
        <f t="shared" si="368"/>
        <v>0</v>
      </c>
      <c r="AA973" s="16">
        <f t="shared" si="354"/>
        <v>0</v>
      </c>
      <c r="AB973" s="2">
        <f t="shared" si="357"/>
        <v>133651.44784624423</v>
      </c>
      <c r="AE973" s="16" t="str">
        <f t="shared" si="351"/>
        <v/>
      </c>
      <c r="AF973" s="16" t="str">
        <f t="shared" si="348"/>
        <v/>
      </c>
      <c r="AG973" s="16">
        <f t="shared" si="360"/>
        <v>71.900702463384292</v>
      </c>
      <c r="AH973" s="24">
        <f t="shared" si="358"/>
        <v>73.953545503560747</v>
      </c>
      <c r="AL973" s="2">
        <f t="shared" si="361"/>
        <v>75.908467286577746</v>
      </c>
      <c r="AM973" s="27">
        <f t="shared" si="362"/>
        <v>-2.5753672190963472E-2</v>
      </c>
      <c r="AN973" s="35">
        <v>0</v>
      </c>
      <c r="AP973" s="2" t="str">
        <f t="shared" si="359"/>
        <v/>
      </c>
    </row>
    <row r="974" spans="1:42" x14ac:dyDescent="0.25">
      <c r="A974" s="49">
        <v>39415</v>
      </c>
      <c r="B974" s="47">
        <v>1469.72</v>
      </c>
      <c r="C974" s="27">
        <f t="shared" si="370"/>
        <v>4.7650814828936738E-4</v>
      </c>
      <c r="D974" s="27">
        <f t="shared" si="371"/>
        <v>3.7618309190687316E-2</v>
      </c>
      <c r="E974" s="5">
        <f t="shared" si="352"/>
        <v>0</v>
      </c>
      <c r="F974" s="44">
        <v>2304.4259999999999</v>
      </c>
      <c r="G974" s="45">
        <v>2304.4259999999999</v>
      </c>
      <c r="H974" s="48">
        <v>1469.72</v>
      </c>
      <c r="I974" s="42">
        <v>23.97</v>
      </c>
      <c r="J974" s="16">
        <f t="shared" si="369"/>
        <v>0.2397</v>
      </c>
      <c r="K974" s="16">
        <f t="shared" si="353"/>
        <v>-1.786328358691322E-2</v>
      </c>
      <c r="L974" s="51">
        <f>VLOOKUP(A974,LIBOR!$A$3:B3069,2,1)</f>
        <v>4.6937499999999996</v>
      </c>
      <c r="M974">
        <v>75141.08</v>
      </c>
      <c r="N974" s="2">
        <v>68558.399999999994</v>
      </c>
      <c r="O974" s="16">
        <f t="shared" si="347"/>
        <v>2.2695186667811234E-7</v>
      </c>
      <c r="P974" s="16">
        <f t="shared" si="363"/>
        <v>0.25756328358691322</v>
      </c>
      <c r="Q974" s="2">
        <f t="shared" si="349"/>
        <v>26.35</v>
      </c>
      <c r="R974" s="2">
        <f t="shared" si="350"/>
        <v>25.446000000000005</v>
      </c>
      <c r="S974" s="16">
        <f t="shared" si="364"/>
        <v>1</v>
      </c>
      <c r="T974" s="16">
        <f t="shared" si="365"/>
        <v>1</v>
      </c>
      <c r="U974" s="16">
        <f>VLOOKUP(P974,Table!$D$6:$G$15,MATCH(VALUE(T974)&amp;"E",Table!$D$5:$G$5,0),1)*IF(Y974=1,0,1)</f>
        <v>0.75</v>
      </c>
      <c r="V974" s="16">
        <f t="shared" si="366"/>
        <v>0.25</v>
      </c>
      <c r="W974" s="16">
        <f t="shared" si="355"/>
        <v>121336.62902647087</v>
      </c>
      <c r="X974" s="16">
        <f t="shared" si="367"/>
        <v>1.7420267438819081E-3</v>
      </c>
      <c r="Y974" s="16">
        <f t="shared" si="356"/>
        <v>0</v>
      </c>
      <c r="Z974" s="16">
        <f t="shared" si="368"/>
        <v>0</v>
      </c>
      <c r="AA974" s="16">
        <f t="shared" si="354"/>
        <v>0</v>
      </c>
      <c r="AB974" s="2">
        <f t="shared" si="357"/>
        <v>134048.86303510223</v>
      </c>
      <c r="AE974" s="16" t="str">
        <f t="shared" si="351"/>
        <v/>
      </c>
      <c r="AF974" s="16" t="str">
        <f t="shared" si="348"/>
        <v/>
      </c>
      <c r="AG974" s="16">
        <f t="shared" si="360"/>
        <v>72.114500605559172</v>
      </c>
      <c r="AH974" s="24">
        <f t="shared" si="358"/>
        <v>74.171517272791746</v>
      </c>
      <c r="AL974" s="2">
        <f t="shared" si="361"/>
        <v>75.908467286577746</v>
      </c>
      <c r="AM974" s="27">
        <f t="shared" si="362"/>
        <v>-2.2882164215336842E-2</v>
      </c>
      <c r="AN974" s="35">
        <v>0</v>
      </c>
      <c r="AP974" s="2" t="str">
        <f t="shared" si="359"/>
        <v/>
      </c>
    </row>
    <row r="975" spans="1:42" x14ac:dyDescent="0.25">
      <c r="A975" s="49">
        <v>39416</v>
      </c>
      <c r="B975" s="47">
        <v>1481.14</v>
      </c>
      <c r="C975" s="27">
        <f t="shared" si="370"/>
        <v>7.7701875187110581E-3</v>
      </c>
      <c r="D975" s="27">
        <f t="shared" si="371"/>
        <v>2.8497964018841748E-2</v>
      </c>
      <c r="E975" s="5">
        <f t="shared" si="352"/>
        <v>0</v>
      </c>
      <c r="F975" s="44">
        <v>2322.3440000000001</v>
      </c>
      <c r="G975" s="45">
        <v>2322.3440000000001</v>
      </c>
      <c r="H975" s="48">
        <v>1481.14</v>
      </c>
      <c r="I975" s="42">
        <v>22.87</v>
      </c>
      <c r="J975" s="16">
        <f t="shared" si="369"/>
        <v>0.22870000000000001</v>
      </c>
      <c r="K975" s="16">
        <f t="shared" si="353"/>
        <v>-2.8562783355262411E-2</v>
      </c>
      <c r="L975" s="51">
        <f>VLOOKUP(A975,LIBOR!$A$3:B3070,2,1)</f>
        <v>4.7162499999999996</v>
      </c>
      <c r="M975">
        <v>73378.3</v>
      </c>
      <c r="N975" s="2">
        <v>66943.98</v>
      </c>
      <c r="O975" s="16">
        <f t="shared" si="347"/>
        <v>5.9910000710811558E-5</v>
      </c>
      <c r="P975" s="16">
        <f t="shared" si="363"/>
        <v>0.25726278335526243</v>
      </c>
      <c r="Q975" s="2">
        <f t="shared" si="349"/>
        <v>25.776</v>
      </c>
      <c r="R975" s="2">
        <f t="shared" si="350"/>
        <v>25.718</v>
      </c>
      <c r="S975" s="16">
        <f t="shared" si="364"/>
        <v>1</v>
      </c>
      <c r="T975" s="16">
        <f t="shared" si="365"/>
        <v>1</v>
      </c>
      <c r="U975" s="16">
        <f>VLOOKUP(P975,Table!$D$6:$G$15,MATCH(VALUE(T975)&amp;"E",Table!$D$5:$G$5,0),1)*IF(Y975=1,0,1)</f>
        <v>0.75</v>
      </c>
      <c r="V975" s="16">
        <f t="shared" si="366"/>
        <v>0.25</v>
      </c>
      <c r="W975" s="16">
        <f t="shared" si="355"/>
        <v>121329.42355441695</v>
      </c>
      <c r="X975" s="16">
        <f t="shared" si="367"/>
        <v>1.0638744647887499E-2</v>
      </c>
      <c r="Y975" s="16">
        <f t="shared" si="356"/>
        <v>0</v>
      </c>
      <c r="Z975" s="16">
        <f t="shared" si="368"/>
        <v>0</v>
      </c>
      <c r="AA975" s="16">
        <f t="shared" si="354"/>
        <v>0</v>
      </c>
      <c r="AB975" s="2">
        <f t="shared" si="357"/>
        <v>134044.39960862667</v>
      </c>
      <c r="AE975" s="16" t="str">
        <f t="shared" si="351"/>
        <v/>
      </c>
      <c r="AF975" s="16" t="str">
        <f t="shared" si="348"/>
        <v/>
      </c>
      <c r="AG975" s="16">
        <f t="shared" si="360"/>
        <v>72.112099408234641</v>
      </c>
      <c r="AH975" s="24">
        <f t="shared" si="358"/>
        <v>74.16711715569464</v>
      </c>
      <c r="AL975" s="2">
        <f t="shared" si="361"/>
        <v>75.908467286577746</v>
      </c>
      <c r="AM975" s="27">
        <f t="shared" si="362"/>
        <v>-2.2940130306003614E-2</v>
      </c>
      <c r="AN975" s="35">
        <v>0</v>
      </c>
      <c r="AP975" s="2" t="str">
        <f t="shared" si="359"/>
        <v/>
      </c>
    </row>
    <row r="976" spans="1:42" x14ac:dyDescent="0.25">
      <c r="A976" s="49">
        <v>39419</v>
      </c>
      <c r="B976" s="47">
        <v>1472.42</v>
      </c>
      <c r="C976" s="27">
        <f t="shared" si="370"/>
        <v>-5.8873570357967919E-3</v>
      </c>
      <c r="D976" s="27">
        <f t="shared" si="371"/>
        <v>4.5849310391110509E-2</v>
      </c>
      <c r="E976" s="5">
        <f t="shared" si="352"/>
        <v>0</v>
      </c>
      <c r="F976" s="44">
        <v>2308.739</v>
      </c>
      <c r="G976" s="45">
        <v>2308.739</v>
      </c>
      <c r="H976" s="48">
        <v>1472.42</v>
      </c>
      <c r="I976" s="42">
        <v>23.61</v>
      </c>
      <c r="J976" s="16">
        <f t="shared" si="369"/>
        <v>0.2361</v>
      </c>
      <c r="K976" s="16">
        <f t="shared" si="353"/>
        <v>-2.1560139550857865E-2</v>
      </c>
      <c r="L976" s="51">
        <f>VLOOKUP(A976,LIBOR!$A$3:B3071,2,1)</f>
        <v>4.7050000000000001</v>
      </c>
      <c r="M976">
        <v>73800.61</v>
      </c>
      <c r="N976" s="2">
        <v>67311.48</v>
      </c>
      <c r="O976" s="16">
        <f t="shared" si="347"/>
        <v>3.4866141583216981E-5</v>
      </c>
      <c r="P976" s="16">
        <f t="shared" si="363"/>
        <v>0.25766013955085787</v>
      </c>
      <c r="Q976" s="2">
        <f t="shared" si="349"/>
        <v>25.228000000000002</v>
      </c>
      <c r="R976" s="2">
        <f t="shared" si="350"/>
        <v>25.701000000000004</v>
      </c>
      <c r="S976" s="16">
        <f t="shared" si="364"/>
        <v>-1</v>
      </c>
      <c r="T976" s="16">
        <f t="shared" si="365"/>
        <v>0</v>
      </c>
      <c r="U976" s="16">
        <f>VLOOKUP(P976,Table!$D$6:$G$15,MATCH(VALUE(T976)&amp;"E",Table!$D$5:$G$5,0),1)*IF(Y976=1,0,1)</f>
        <v>0.85</v>
      </c>
      <c r="V976" s="16">
        <f t="shared" si="366"/>
        <v>0.15000000000000002</v>
      </c>
      <c r="W976" s="16">
        <f t="shared" si="355"/>
        <v>120960.20578948765</v>
      </c>
      <c r="X976" s="16">
        <f t="shared" si="367"/>
        <v>6.6514827456030101E-3</v>
      </c>
      <c r="Y976" s="16">
        <f t="shared" si="356"/>
        <v>0</v>
      </c>
      <c r="Z976" s="16">
        <f t="shared" si="368"/>
        <v>0</v>
      </c>
      <c r="AA976" s="16">
        <f t="shared" si="354"/>
        <v>0</v>
      </c>
      <c r="AB976" s="2">
        <f t="shared" si="357"/>
        <v>133648.30940035669</v>
      </c>
      <c r="AD976" s="2">
        <v>133647.51999999999</v>
      </c>
      <c r="AE976" s="16" t="str">
        <f t="shared" si="351"/>
        <v/>
      </c>
      <c r="AF976" s="16">
        <f t="shared" si="348"/>
        <v>5.9065843998062917E-6</v>
      </c>
      <c r="AG976" s="16">
        <f t="shared" si="360"/>
        <v>71.899014068177252</v>
      </c>
      <c r="AH976" s="24">
        <f t="shared" si="358"/>
        <v>73.942185538252431</v>
      </c>
      <c r="AL976" s="2">
        <f t="shared" si="361"/>
        <v>75.908467286577746</v>
      </c>
      <c r="AM976" s="27">
        <f t="shared" si="362"/>
        <v>-2.5903325658019116E-2</v>
      </c>
      <c r="AN976" s="35">
        <v>0</v>
      </c>
      <c r="AP976" s="2" t="str">
        <f t="shared" si="359"/>
        <v/>
      </c>
    </row>
    <row r="977" spans="1:42" x14ac:dyDescent="0.25">
      <c r="A977" s="49">
        <v>39420</v>
      </c>
      <c r="B977" s="47">
        <v>1462.79</v>
      </c>
      <c r="C977" s="27">
        <f t="shared" si="370"/>
        <v>-6.5402534602899687E-3</v>
      </c>
      <c r="D977" s="27">
        <f t="shared" si="371"/>
        <v>2.4378910969279355E-2</v>
      </c>
      <c r="E977" s="5">
        <f t="shared" si="352"/>
        <v>0</v>
      </c>
      <c r="F977" s="44">
        <v>2293.6550000000002</v>
      </c>
      <c r="G977" s="45">
        <v>2293.6550000000002</v>
      </c>
      <c r="H977" s="48">
        <v>1462.79</v>
      </c>
      <c r="I977" s="42">
        <v>23.79</v>
      </c>
      <c r="J977" s="16">
        <f t="shared" si="369"/>
        <v>0.2379</v>
      </c>
      <c r="K977" s="16">
        <f t="shared" si="353"/>
        <v>-1.7365361850329497E-2</v>
      </c>
      <c r="L977" s="51">
        <f>VLOOKUP(A977,LIBOR!$A$3:B3072,2,1)</f>
        <v>4.7312500000000002</v>
      </c>
      <c r="M977">
        <v>74483.3</v>
      </c>
      <c r="N977" s="2">
        <v>67928.460000000006</v>
      </c>
      <c r="O977" s="16">
        <f t="shared" si="347"/>
        <v>4.3056361363878629E-5</v>
      </c>
      <c r="P977" s="16">
        <f t="shared" si="363"/>
        <v>0.2552653618503295</v>
      </c>
      <c r="Q977" s="2">
        <f t="shared" si="349"/>
        <v>24.167999999999999</v>
      </c>
      <c r="R977" s="2">
        <f t="shared" si="350"/>
        <v>25.731000000000002</v>
      </c>
      <c r="S977" s="16">
        <f t="shared" si="364"/>
        <v>-1</v>
      </c>
      <c r="T977" s="16">
        <f t="shared" si="365"/>
        <v>0</v>
      </c>
      <c r="U977" s="16">
        <f>VLOOKUP(P977,Table!$D$6:$G$15,MATCH(VALUE(T977)&amp;"E",Table!$D$5:$G$5,0),1)*IF(Y977=1,0,1)</f>
        <v>0.85</v>
      </c>
      <c r="V977" s="16">
        <f t="shared" si="366"/>
        <v>0.15000000000000002</v>
      </c>
      <c r="W977" s="16">
        <f t="shared" si="355"/>
        <v>120454.07093436408</v>
      </c>
      <c r="X977" s="16">
        <f t="shared" si="367"/>
        <v>7.4158283129146518E-3</v>
      </c>
      <c r="Y977" s="16">
        <f t="shared" si="356"/>
        <v>0</v>
      </c>
      <c r="Z977" s="16">
        <f t="shared" si="368"/>
        <v>0</v>
      </c>
      <c r="AA977" s="16">
        <f t="shared" si="354"/>
        <v>0</v>
      </c>
      <c r="AB977" s="2">
        <f t="shared" si="357"/>
        <v>133091.55041401979</v>
      </c>
      <c r="AE977" s="16" t="str">
        <f t="shared" si="351"/>
        <v/>
      </c>
      <c r="AF977" s="16" t="str">
        <f t="shared" si="348"/>
        <v/>
      </c>
      <c r="AG977" s="16">
        <f t="shared" si="360"/>
        <v>71.599493465404009</v>
      </c>
      <c r="AH977" s="24">
        <f t="shared" si="358"/>
        <v>73.632236881548309</v>
      </c>
      <c r="AL977" s="2">
        <f t="shared" si="361"/>
        <v>75.908467286577746</v>
      </c>
      <c r="AM977" s="27">
        <f t="shared" si="362"/>
        <v>-2.9986515159579841E-2</v>
      </c>
      <c r="AN977" s="35">
        <v>0</v>
      </c>
      <c r="AP977" s="2" t="str">
        <f t="shared" si="359"/>
        <v/>
      </c>
    </row>
    <row r="978" spans="1:42" x14ac:dyDescent="0.25">
      <c r="A978" s="49">
        <v>39421</v>
      </c>
      <c r="B978" s="47">
        <v>1485.01</v>
      </c>
      <c r="C978" s="27">
        <f t="shared" si="370"/>
        <v>1.5190150329165597E-2</v>
      </c>
      <c r="D978" s="27">
        <f t="shared" si="371"/>
        <v>1.1009235500079262E-2</v>
      </c>
      <c r="E978" s="5">
        <f t="shared" si="352"/>
        <v>0</v>
      </c>
      <c r="F978" s="44">
        <v>2329.7139999999999</v>
      </c>
      <c r="G978" s="45">
        <v>2329.7139999999999</v>
      </c>
      <c r="H978" s="48">
        <v>1485.01</v>
      </c>
      <c r="I978" s="42">
        <v>22.53</v>
      </c>
      <c r="J978" s="16">
        <f t="shared" si="369"/>
        <v>0.2253</v>
      </c>
      <c r="K978" s="16">
        <f t="shared" si="353"/>
        <v>-1.4365319803682802E-2</v>
      </c>
      <c r="L978" s="51">
        <f>VLOOKUP(A978,LIBOR!$A$3:B3073,2,1)</f>
        <v>4.6950000000000003</v>
      </c>
      <c r="M978">
        <v>70971.17</v>
      </c>
      <c r="N978" s="2">
        <v>64719.68</v>
      </c>
      <c r="O978" s="16">
        <f t="shared" si="347"/>
        <v>2.2728382135680516E-4</v>
      </c>
      <c r="P978" s="16">
        <f t="shared" si="363"/>
        <v>0.2396653198036828</v>
      </c>
      <c r="Q978" s="2">
        <f t="shared" si="349"/>
        <v>23.669999999999998</v>
      </c>
      <c r="R978" s="2">
        <f t="shared" si="350"/>
        <v>25.705000000000002</v>
      </c>
      <c r="S978" s="16">
        <f t="shared" si="364"/>
        <v>-1</v>
      </c>
      <c r="T978" s="16">
        <f t="shared" si="365"/>
        <v>0</v>
      </c>
      <c r="U978" s="16">
        <f>VLOOKUP(P978,Table!$D$6:$G$15,MATCH(VALUE(T978)&amp;"E",Table!$D$5:$G$5,0),1)*IF(Y978=1,0,1)</f>
        <v>0.85</v>
      </c>
      <c r="V978" s="16">
        <f t="shared" si="366"/>
        <v>0.15000000000000002</v>
      </c>
      <c r="W978" s="16">
        <f t="shared" si="355"/>
        <v>121155.83419396388</v>
      </c>
      <c r="X978" s="16">
        <f t="shared" si="367"/>
        <v>-2.174920932354607E-3</v>
      </c>
      <c r="Y978" s="16">
        <f t="shared" si="356"/>
        <v>0</v>
      </c>
      <c r="Z978" s="16">
        <f t="shared" si="368"/>
        <v>0</v>
      </c>
      <c r="AA978" s="16">
        <f t="shared" si="354"/>
        <v>0</v>
      </c>
      <c r="AB978" s="2">
        <f t="shared" si="357"/>
        <v>133928.7000587956</v>
      </c>
      <c r="AE978" s="16" t="str">
        <f t="shared" si="351"/>
        <v/>
      </c>
      <c r="AF978" s="16" t="str">
        <f t="shared" si="348"/>
        <v/>
      </c>
      <c r="AG978" s="16">
        <f t="shared" si="360"/>
        <v>72.049856319651568</v>
      </c>
      <c r="AH978" s="24">
        <f t="shared" si="358"/>
        <v>74.093457239769847</v>
      </c>
      <c r="AL978" s="2">
        <f t="shared" si="361"/>
        <v>75.908467286577746</v>
      </c>
      <c r="AM978" s="27">
        <f t="shared" si="362"/>
        <v>-2.391050842794229E-2</v>
      </c>
      <c r="AN978" s="35">
        <v>0</v>
      </c>
      <c r="AP978" s="2" t="str">
        <f t="shared" si="359"/>
        <v/>
      </c>
    </row>
    <row r="979" spans="1:42" x14ac:dyDescent="0.25">
      <c r="A979" s="49">
        <v>39422</v>
      </c>
      <c r="B979" s="47">
        <v>1507.34</v>
      </c>
      <c r="C979" s="27">
        <f t="shared" si="370"/>
        <v>1.5036935778210303E-2</v>
      </c>
      <c r="D979" s="27">
        <f t="shared" si="371"/>
        <v>2.5569663130000198E-2</v>
      </c>
      <c r="E979" s="5">
        <f t="shared" si="352"/>
        <v>0</v>
      </c>
      <c r="F979" s="44">
        <v>2364.973</v>
      </c>
      <c r="G979" s="45">
        <v>2364.973</v>
      </c>
      <c r="H979" s="48">
        <v>1507.34</v>
      </c>
      <c r="I979" s="42">
        <v>20.96</v>
      </c>
      <c r="J979" s="16">
        <f t="shared" si="369"/>
        <v>0.20960000000000001</v>
      </c>
      <c r="K979" s="16">
        <f t="shared" si="353"/>
        <v>-3.542149673543335E-2</v>
      </c>
      <c r="L979" s="51">
        <f>VLOOKUP(A979,LIBOR!$A$3:B3074,2,1)</f>
        <v>4.68438</v>
      </c>
      <c r="M979">
        <v>67387.649999999994</v>
      </c>
      <c r="N979" s="2">
        <v>61446.34</v>
      </c>
      <c r="O979" s="16">
        <f t="shared" si="347"/>
        <v>2.2275567756359867E-4</v>
      </c>
      <c r="P979" s="16">
        <f t="shared" si="363"/>
        <v>0.24502149673543336</v>
      </c>
      <c r="Q979" s="2">
        <f t="shared" si="349"/>
        <v>23.354000000000003</v>
      </c>
      <c r="R979" s="2">
        <f t="shared" si="350"/>
        <v>25.762000000000008</v>
      </c>
      <c r="S979" s="16">
        <f t="shared" si="364"/>
        <v>-1</v>
      </c>
      <c r="T979" s="16">
        <f t="shared" si="365"/>
        <v>0</v>
      </c>
      <c r="U979" s="16">
        <f>VLOOKUP(P979,Table!$D$6:$G$15,MATCH(VALUE(T979)&amp;"E",Table!$D$5:$G$5,0),1)*IF(Y979=1,0,1)</f>
        <v>0.85</v>
      </c>
      <c r="V979" s="16">
        <f t="shared" si="366"/>
        <v>0.15000000000000002</v>
      </c>
      <c r="W979" s="16">
        <f t="shared" si="355"/>
        <v>121785.21644458786</v>
      </c>
      <c r="X979" s="16">
        <f t="shared" si="367"/>
        <v>1.4050897609729773E-3</v>
      </c>
      <c r="Y979" s="16">
        <f t="shared" si="356"/>
        <v>0</v>
      </c>
      <c r="Z979" s="16">
        <f t="shared" si="368"/>
        <v>0</v>
      </c>
      <c r="AA979" s="16">
        <f t="shared" si="354"/>
        <v>0</v>
      </c>
      <c r="AB979" s="2">
        <f t="shared" si="357"/>
        <v>134637.23806681807</v>
      </c>
      <c r="AE979" s="16" t="str">
        <f t="shared" si="351"/>
        <v/>
      </c>
      <c r="AF979" s="16" t="str">
        <f t="shared" si="348"/>
        <v/>
      </c>
      <c r="AG979" s="16">
        <f t="shared" si="360"/>
        <v>72.431029747397972</v>
      </c>
      <c r="AH979" s="24">
        <f t="shared" si="358"/>
        <v>74.483503496246968</v>
      </c>
      <c r="AL979" s="2">
        <f t="shared" si="361"/>
        <v>75.908467286577746</v>
      </c>
      <c r="AM979" s="27">
        <f t="shared" si="362"/>
        <v>-1.8772132296534183E-2</v>
      </c>
      <c r="AN979" s="35">
        <v>0</v>
      </c>
      <c r="AP979" s="2" t="str">
        <f t="shared" si="359"/>
        <v/>
      </c>
    </row>
    <row r="980" spans="1:42" x14ac:dyDescent="0.25">
      <c r="A980" s="49">
        <v>39423</v>
      </c>
      <c r="B980" s="47">
        <v>1504.66</v>
      </c>
      <c r="C980" s="27">
        <f t="shared" si="370"/>
        <v>-1.7779664840048559E-3</v>
      </c>
      <c r="D980" s="27">
        <f t="shared" si="371"/>
        <v>1.6021509127284284E-2</v>
      </c>
      <c r="E980" s="5">
        <f t="shared" si="352"/>
        <v>0</v>
      </c>
      <c r="F980" s="44">
        <v>2360.7869999999998</v>
      </c>
      <c r="G980" s="45">
        <v>2360.7869999999998</v>
      </c>
      <c r="H980" s="48">
        <v>1504.66</v>
      </c>
      <c r="I980" s="42">
        <v>20.85</v>
      </c>
      <c r="J980" s="16">
        <f t="shared" si="369"/>
        <v>0.20850000000000002</v>
      </c>
      <c r="K980" s="16">
        <f t="shared" si="353"/>
        <v>-4.1108675059740002E-2</v>
      </c>
      <c r="L980" s="51">
        <f>VLOOKUP(A980,LIBOR!$A$3:B3075,2,1)</f>
        <v>4.5475000000000003</v>
      </c>
      <c r="M980">
        <v>68347.88</v>
      </c>
      <c r="N980" s="2">
        <v>62316.72</v>
      </c>
      <c r="O980" s="16">
        <f t="shared" si="347"/>
        <v>3.1667944383879782E-6</v>
      </c>
      <c r="P980" s="16">
        <f t="shared" si="363"/>
        <v>0.24960867505974002</v>
      </c>
      <c r="Q980" s="2">
        <f t="shared" si="349"/>
        <v>22.752000000000002</v>
      </c>
      <c r="R980" s="2">
        <f t="shared" si="350"/>
        <v>25.485500000000005</v>
      </c>
      <c r="S980" s="16">
        <f t="shared" si="364"/>
        <v>-1</v>
      </c>
      <c r="T980" s="16">
        <f t="shared" si="365"/>
        <v>0</v>
      </c>
      <c r="U980" s="16">
        <f>VLOOKUP(P980,Table!$D$6:$G$15,MATCH(VALUE(T980)&amp;"E",Table!$D$5:$G$5,0),1)*IF(Y980=1,0,1)</f>
        <v>0.85</v>
      </c>
      <c r="V980" s="16">
        <f t="shared" si="366"/>
        <v>0.15000000000000002</v>
      </c>
      <c r="W980" s="16">
        <f t="shared" si="355"/>
        <v>121859.9268532979</v>
      </c>
      <c r="X980" s="16">
        <f t="shared" si="367"/>
        <v>3.6970486300482719E-3</v>
      </c>
      <c r="Y980" s="16">
        <f t="shared" si="356"/>
        <v>0</v>
      </c>
      <c r="Z980" s="16">
        <f t="shared" si="368"/>
        <v>0</v>
      </c>
      <c r="AA980" s="16">
        <f t="shared" si="354"/>
        <v>0</v>
      </c>
      <c r="AB980" s="2">
        <f t="shared" si="357"/>
        <v>134722.45035523258</v>
      </c>
      <c r="AE980" s="16" t="str">
        <f t="shared" si="351"/>
        <v/>
      </c>
      <c r="AF980" s="16" t="str">
        <f t="shared" si="348"/>
        <v/>
      </c>
      <c r="AG980" s="16">
        <f t="shared" si="360"/>
        <v>72.476871550792154</v>
      </c>
      <c r="AH980" s="24">
        <f t="shared" si="358"/>
        <v>74.528704477388757</v>
      </c>
      <c r="AL980" s="2">
        <f t="shared" si="361"/>
        <v>75.908467286577746</v>
      </c>
      <c r="AM980" s="27">
        <f t="shared" si="362"/>
        <v>-1.8176665377525825E-2</v>
      </c>
      <c r="AN980" s="35">
        <v>0</v>
      </c>
      <c r="AP980" s="2" t="str">
        <f t="shared" si="359"/>
        <v/>
      </c>
    </row>
    <row r="981" spans="1:42" x14ac:dyDescent="0.25">
      <c r="A981" s="49">
        <v>39426</v>
      </c>
      <c r="B981" s="47">
        <v>1515.96</v>
      </c>
      <c r="C981" s="27">
        <f t="shared" si="370"/>
        <v>7.5100022596465976E-3</v>
      </c>
      <c r="D981" s="27">
        <f t="shared" si="371"/>
        <v>2.9418868422727673E-2</v>
      </c>
      <c r="E981" s="5">
        <f t="shared" si="352"/>
        <v>0</v>
      </c>
      <c r="F981" s="44">
        <v>2378.6030000000001</v>
      </c>
      <c r="G981" s="45">
        <v>2378.6030000000001</v>
      </c>
      <c r="H981" s="48">
        <v>1515.96</v>
      </c>
      <c r="I981" s="42">
        <v>20.74</v>
      </c>
      <c r="J981" s="16">
        <f t="shared" si="369"/>
        <v>0.20739999999999997</v>
      </c>
      <c r="K981" s="16">
        <f t="shared" si="353"/>
        <v>-3.8968761084424375E-2</v>
      </c>
      <c r="L981" s="51">
        <f>VLOOKUP(A981,LIBOR!$A$3:B3076,2,1)</f>
        <v>4.5475000000000003</v>
      </c>
      <c r="M981">
        <v>66939.94</v>
      </c>
      <c r="N981" s="2">
        <v>61017.23</v>
      </c>
      <c r="O981" s="16">
        <f t="shared" si="347"/>
        <v>5.5979464928417218E-5</v>
      </c>
      <c r="P981" s="16">
        <f t="shared" si="363"/>
        <v>0.24636876108442435</v>
      </c>
      <c r="Q981" s="2">
        <f t="shared" si="349"/>
        <v>22.348000000000003</v>
      </c>
      <c r="R981" s="2">
        <f t="shared" si="350"/>
        <v>25.220000000000006</v>
      </c>
      <c r="S981" s="16">
        <f t="shared" si="364"/>
        <v>-1</v>
      </c>
      <c r="T981" s="16">
        <f t="shared" si="365"/>
        <v>0</v>
      </c>
      <c r="U981" s="16">
        <f>VLOOKUP(P981,Table!$D$6:$G$15,MATCH(VALUE(T981)&amp;"E",Table!$D$5:$G$5,0),1)*IF(Y981=1,0,1)</f>
        <v>0.85</v>
      </c>
      <c r="V981" s="16">
        <f t="shared" si="366"/>
        <v>0.15000000000000002</v>
      </c>
      <c r="W981" s="16">
        <f t="shared" si="355"/>
        <v>122256.64833711651</v>
      </c>
      <c r="X981" s="16">
        <f t="shared" si="367"/>
        <v>4.3724208303275169E-3</v>
      </c>
      <c r="Y981" s="16">
        <f t="shared" si="356"/>
        <v>0</v>
      </c>
      <c r="Z981" s="16">
        <f t="shared" si="368"/>
        <v>0</v>
      </c>
      <c r="AA981" s="16">
        <f t="shared" si="354"/>
        <v>0</v>
      </c>
      <c r="AB981" s="2">
        <f t="shared" si="357"/>
        <v>135170.36185991162</v>
      </c>
      <c r="AE981" s="16" t="str">
        <f t="shared" si="351"/>
        <v/>
      </c>
      <c r="AF981" s="16" t="str">
        <f t="shared" si="348"/>
        <v/>
      </c>
      <c r="AG981" s="16">
        <f t="shared" si="360"/>
        <v>72.717835284046302</v>
      </c>
      <c r="AH981" s="24">
        <f t="shared" si="358"/>
        <v>74.770651375868979</v>
      </c>
      <c r="AL981" s="2">
        <f t="shared" si="361"/>
        <v>75.908467286577746</v>
      </c>
      <c r="AM981" s="27">
        <f t="shared" si="362"/>
        <v>-1.4989314781092333E-2</v>
      </c>
      <c r="AN981" s="35">
        <v>0</v>
      </c>
      <c r="AP981" s="2" t="str">
        <f t="shared" si="359"/>
        <v/>
      </c>
    </row>
    <row r="982" spans="1:42" x14ac:dyDescent="0.25">
      <c r="A982" s="49">
        <v>39427</v>
      </c>
      <c r="B982" s="47">
        <v>1477.65</v>
      </c>
      <c r="C982" s="27">
        <f t="shared" si="370"/>
        <v>-2.5271115332858307E-2</v>
      </c>
      <c r="D982" s="27">
        <f t="shared" si="371"/>
        <v>1.0688006550159335E-2</v>
      </c>
      <c r="E982" s="5">
        <f t="shared" si="352"/>
        <v>0</v>
      </c>
      <c r="F982" s="44">
        <v>2318.5149999999999</v>
      </c>
      <c r="G982" s="45">
        <v>2318.5149999999999</v>
      </c>
      <c r="H982" s="48">
        <v>1477.65</v>
      </c>
      <c r="I982" s="42">
        <v>23.59</v>
      </c>
      <c r="J982" s="16">
        <f t="shared" si="369"/>
        <v>0.2359</v>
      </c>
      <c r="K982" s="16">
        <f t="shared" si="353"/>
        <v>9.7141006397358232E-3</v>
      </c>
      <c r="L982" s="51">
        <f>VLOOKUP(A982,LIBOR!$A$3:B3077,2,1)</f>
        <v>4.4325000000000001</v>
      </c>
      <c r="M982">
        <v>70517.119999999995</v>
      </c>
      <c r="N982" s="2">
        <v>64272.800000000003</v>
      </c>
      <c r="O982" s="16">
        <f t="shared" si="347"/>
        <v>6.5515079609777599E-4</v>
      </c>
      <c r="P982" s="16">
        <f t="shared" si="363"/>
        <v>0.22618589936026418</v>
      </c>
      <c r="Q982" s="2">
        <f t="shared" si="349"/>
        <v>21.773999999999997</v>
      </c>
      <c r="R982" s="2">
        <f t="shared" si="350"/>
        <v>24.832000000000008</v>
      </c>
      <c r="S982" s="16">
        <f t="shared" si="364"/>
        <v>-1</v>
      </c>
      <c r="T982" s="16">
        <f t="shared" si="365"/>
        <v>0</v>
      </c>
      <c r="U982" s="16">
        <f>VLOOKUP(P982,Table!$D$6:$G$15,MATCH(VALUE(T982)&amp;"E",Table!$D$5:$G$5,0),1)*IF(Y982=1,0,1)</f>
        <v>0.85</v>
      </c>
      <c r="V982" s="16">
        <f t="shared" si="366"/>
        <v>0.15000000000000002</v>
      </c>
      <c r="W982" s="16">
        <f t="shared" si="355"/>
        <v>120608.96998228763</v>
      </c>
      <c r="X982" s="16">
        <f t="shared" si="367"/>
        <v>1.0717926107740805E-2</v>
      </c>
      <c r="Y982" s="16">
        <f t="shared" si="356"/>
        <v>0</v>
      </c>
      <c r="Z982" s="16">
        <f t="shared" si="368"/>
        <v>0</v>
      </c>
      <c r="AA982" s="16">
        <f t="shared" si="354"/>
        <v>0</v>
      </c>
      <c r="AB982" s="2">
        <f t="shared" si="357"/>
        <v>133351.40046495784</v>
      </c>
      <c r="AE982" s="16" t="str">
        <f t="shared" si="351"/>
        <v/>
      </c>
      <c r="AF982" s="16" t="str">
        <f t="shared" si="348"/>
        <v/>
      </c>
      <c r="AG982" s="16">
        <f t="shared" si="360"/>
        <v>71.739285450441727</v>
      </c>
      <c r="AH982" s="24">
        <f t="shared" si="358"/>
        <v>73.762557296123703</v>
      </c>
      <c r="AL982" s="2">
        <f t="shared" si="361"/>
        <v>75.908467286577746</v>
      </c>
      <c r="AM982" s="27">
        <f t="shared" si="362"/>
        <v>-2.826970517468852E-2</v>
      </c>
      <c r="AN982" s="35">
        <v>0</v>
      </c>
      <c r="AP982" s="2" t="str">
        <f t="shared" si="359"/>
        <v/>
      </c>
    </row>
    <row r="983" spans="1:42" x14ac:dyDescent="0.25">
      <c r="A983" s="49">
        <v>39428</v>
      </c>
      <c r="B983" s="47">
        <v>1486.59</v>
      </c>
      <c r="C983" s="27">
        <f t="shared" si="370"/>
        <v>6.0501471931782014E-3</v>
      </c>
      <c r="D983" s="27">
        <f t="shared" si="371"/>
        <v>1.548003414171939E-3</v>
      </c>
      <c r="E983" s="5">
        <f t="shared" si="352"/>
        <v>0</v>
      </c>
      <c r="F983" s="44">
        <v>2332.8510000000001</v>
      </c>
      <c r="G983" s="45">
        <v>2332.8510000000001</v>
      </c>
      <c r="H983" s="48">
        <v>1486.59</v>
      </c>
      <c r="I983" s="42">
        <v>22.47</v>
      </c>
      <c r="J983" s="16">
        <f t="shared" si="369"/>
        <v>0.22469999999999998</v>
      </c>
      <c r="K983" s="16">
        <f t="shared" si="353"/>
        <v>-1.7499737253522801E-2</v>
      </c>
      <c r="L983" s="51">
        <f>VLOOKUP(A983,LIBOR!$A$3:B3078,2,1)</f>
        <v>4.34</v>
      </c>
      <c r="M983">
        <v>69620.639999999999</v>
      </c>
      <c r="N983" s="2">
        <v>63450.33</v>
      </c>
      <c r="O983" s="16">
        <f t="shared" si="347"/>
        <v>3.638404126985263E-5</v>
      </c>
      <c r="P983" s="16">
        <f t="shared" si="363"/>
        <v>0.24219973725352278</v>
      </c>
      <c r="Q983" s="2">
        <f t="shared" si="349"/>
        <v>21.734000000000002</v>
      </c>
      <c r="R983" s="2">
        <f t="shared" si="350"/>
        <v>24.457000000000004</v>
      </c>
      <c r="S983" s="16">
        <f t="shared" si="364"/>
        <v>-1</v>
      </c>
      <c r="T983" s="16">
        <f t="shared" si="365"/>
        <v>0</v>
      </c>
      <c r="U983" s="16">
        <f>VLOOKUP(P983,Table!$D$6:$G$15,MATCH(VALUE(T983)&amp;"E",Table!$D$5:$G$5,0),1)*IF(Y983=1,0,1)</f>
        <v>0.85</v>
      </c>
      <c r="V983" s="16">
        <f t="shared" si="366"/>
        <v>0.15000000000000002</v>
      </c>
      <c r="W983" s="16">
        <f t="shared" si="355"/>
        <v>120997.70992091374</v>
      </c>
      <c r="X983" s="16">
        <f t="shared" si="367"/>
        <v>1.2859594260450358E-3</v>
      </c>
      <c r="Y983" s="16">
        <f t="shared" si="356"/>
        <v>0</v>
      </c>
      <c r="Z983" s="16">
        <f t="shared" si="368"/>
        <v>0</v>
      </c>
      <c r="AA983" s="16">
        <f t="shared" si="354"/>
        <v>0</v>
      </c>
      <c r="AB983" s="2">
        <f t="shared" si="357"/>
        <v>133797.97253741889</v>
      </c>
      <c r="AE983" s="16" t="str">
        <f t="shared" si="351"/>
        <v/>
      </c>
      <c r="AF983" s="16" t="str">
        <f t="shared" si="348"/>
        <v/>
      </c>
      <c r="AG983" s="16">
        <f t="shared" si="360"/>
        <v>71.979528607009826</v>
      </c>
      <c r="AH983" s="24">
        <f t="shared" si="358"/>
        <v>74.007649783195816</v>
      </c>
      <c r="AL983" s="2">
        <f t="shared" si="361"/>
        <v>75.908467286577746</v>
      </c>
      <c r="AM983" s="27">
        <f t="shared" si="362"/>
        <v>-2.5040915346186132E-2</v>
      </c>
      <c r="AN983" s="35">
        <v>0</v>
      </c>
      <c r="AP983" s="2" t="str">
        <f t="shared" si="359"/>
        <v/>
      </c>
    </row>
    <row r="984" spans="1:42" x14ac:dyDescent="0.25">
      <c r="A984" s="49">
        <v>39429</v>
      </c>
      <c r="B984" s="47">
        <v>1488.41</v>
      </c>
      <c r="C984" s="27">
        <f t="shared" si="370"/>
        <v>1.2242783820690661E-3</v>
      </c>
      <c r="D984" s="27">
        <f t="shared" si="371"/>
        <v>-1.2264653981969298E-2</v>
      </c>
      <c r="E984" s="5">
        <f t="shared" si="352"/>
        <v>0</v>
      </c>
      <c r="F984" s="44">
        <v>2335.7910000000002</v>
      </c>
      <c r="G984" s="45">
        <v>2335.7910000000002</v>
      </c>
      <c r="H984" s="48">
        <v>1488.41</v>
      </c>
      <c r="I984" s="42">
        <v>22.56</v>
      </c>
      <c r="J984" s="16">
        <f t="shared" si="369"/>
        <v>0.22559999999999999</v>
      </c>
      <c r="K984" s="16">
        <f t="shared" si="353"/>
        <v>-1.2529279300574347E-2</v>
      </c>
      <c r="L984" s="51">
        <f>VLOOKUP(A984,LIBOR!$A$3:B3079,2,1)</f>
        <v>4.3</v>
      </c>
      <c r="M984">
        <v>69978.350000000006</v>
      </c>
      <c r="N984" s="2">
        <v>63771.03</v>
      </c>
      <c r="O984" s="16">
        <f t="shared" si="347"/>
        <v>1.4970245949670682E-6</v>
      </c>
      <c r="P984" s="16">
        <f t="shared" si="363"/>
        <v>0.23812927930057434</v>
      </c>
      <c r="Q984" s="2">
        <f t="shared" si="349"/>
        <v>21.722000000000001</v>
      </c>
      <c r="R984" s="2">
        <f t="shared" si="350"/>
        <v>24.375500000000006</v>
      </c>
      <c r="S984" s="16">
        <f t="shared" si="364"/>
        <v>-1</v>
      </c>
      <c r="T984" s="16">
        <f t="shared" si="365"/>
        <v>0</v>
      </c>
      <c r="U984" s="16">
        <f>VLOOKUP(P984,Table!$D$6:$G$15,MATCH(VALUE(T984)&amp;"E",Table!$D$5:$G$5,0),1)*IF(Y984=1,0,1)</f>
        <v>0.85</v>
      </c>
      <c r="V984" s="16">
        <f t="shared" si="366"/>
        <v>0.15000000000000002</v>
      </c>
      <c r="W984" s="16">
        <f t="shared" si="355"/>
        <v>121215.35923545771</v>
      </c>
      <c r="X984" s="16">
        <f t="shared" si="367"/>
        <v>-1.3051313137507625E-3</v>
      </c>
      <c r="Y984" s="16">
        <f t="shared" si="356"/>
        <v>0</v>
      </c>
      <c r="Z984" s="16">
        <f t="shared" si="368"/>
        <v>0</v>
      </c>
      <c r="AA984" s="16">
        <f t="shared" si="354"/>
        <v>0</v>
      </c>
      <c r="AB984" s="2">
        <f t="shared" si="357"/>
        <v>134044.41764668538</v>
      </c>
      <c r="AE984" s="16" t="str">
        <f t="shared" si="351"/>
        <v/>
      </c>
      <c r="AF984" s="16" t="str">
        <f t="shared" si="348"/>
        <v/>
      </c>
      <c r="AG984" s="16">
        <f t="shared" si="360"/>
        <v>72.112109112200542</v>
      </c>
      <c r="AH984" s="24">
        <f t="shared" si="358"/>
        <v>74.142036150094896</v>
      </c>
      <c r="AL984" s="2">
        <f t="shared" si="361"/>
        <v>75.908467286577746</v>
      </c>
      <c r="AM984" s="27">
        <f t="shared" si="362"/>
        <v>-2.3270541477461659E-2</v>
      </c>
      <c r="AN984" s="35">
        <v>0</v>
      </c>
      <c r="AP984" s="2" t="str">
        <f t="shared" si="359"/>
        <v/>
      </c>
    </row>
    <row r="985" spans="1:42" x14ac:dyDescent="0.25">
      <c r="A985" s="49">
        <v>39430</v>
      </c>
      <c r="B985" s="47">
        <v>1467.95</v>
      </c>
      <c r="C985" s="27">
        <f t="shared" si="370"/>
        <v>-1.3746212401152924E-2</v>
      </c>
      <c r="D985" s="27">
        <f t="shared" si="371"/>
        <v>-2.4232899899117366E-2</v>
      </c>
      <c r="E985" s="5">
        <f t="shared" si="352"/>
        <v>0</v>
      </c>
      <c r="F985" s="44">
        <v>2303.788</v>
      </c>
      <c r="G985" s="45">
        <v>2303.788</v>
      </c>
      <c r="H985" s="48">
        <v>1467.95</v>
      </c>
      <c r="I985" s="42">
        <v>23.27</v>
      </c>
      <c r="J985" s="16">
        <f t="shared" si="369"/>
        <v>0.23269999999999999</v>
      </c>
      <c r="K985" s="16">
        <f t="shared" si="353"/>
        <v>-3.0295154785579814E-3</v>
      </c>
      <c r="L985" s="51">
        <f>VLOOKUP(A985,LIBOR!$A$3:B3080,2,1)</f>
        <v>4.3025000000000002</v>
      </c>
      <c r="M985">
        <v>72033.78</v>
      </c>
      <c r="N985" s="2">
        <v>65638.8</v>
      </c>
      <c r="O985" s="16">
        <f t="shared" ref="O985:O1048" si="372">LN(B985/B984)^2</f>
        <v>1.9158896109823281E-4</v>
      </c>
      <c r="P985" s="16">
        <f t="shared" si="363"/>
        <v>0.23572951547855797</v>
      </c>
      <c r="Q985" s="2">
        <f t="shared" si="349"/>
        <v>22.042000000000002</v>
      </c>
      <c r="R985" s="2">
        <f t="shared" si="350"/>
        <v>24.206500000000002</v>
      </c>
      <c r="S985" s="16">
        <f t="shared" si="364"/>
        <v>-1</v>
      </c>
      <c r="T985" s="16">
        <f t="shared" si="365"/>
        <v>-1</v>
      </c>
      <c r="U985" s="16">
        <f>VLOOKUP(P985,Table!$D$6:$G$15,MATCH(VALUE(T985)&amp;"E",Table!$D$5:$G$5,0),1)*IF(Y985=1,0,1)</f>
        <v>0.9</v>
      </c>
      <c r="V985" s="16">
        <f t="shared" si="366"/>
        <v>9.9999999999999978E-2</v>
      </c>
      <c r="W985" s="16">
        <f t="shared" si="355"/>
        <v>120331.58085460085</v>
      </c>
      <c r="X985" s="16">
        <f t="shared" si="367"/>
        <v>-4.6791985576462025E-3</v>
      </c>
      <c r="Y985" s="16">
        <f t="shared" si="356"/>
        <v>0</v>
      </c>
      <c r="Z985" s="16">
        <f t="shared" si="368"/>
        <v>0</v>
      </c>
      <c r="AA985" s="16">
        <f t="shared" si="354"/>
        <v>0</v>
      </c>
      <c r="AB985" s="2">
        <f t="shared" si="357"/>
        <v>133073.92082797078</v>
      </c>
      <c r="AE985" s="16" t="str">
        <f t="shared" si="351"/>
        <v/>
      </c>
      <c r="AF985" s="16" t="str">
        <f t="shared" si="348"/>
        <v/>
      </c>
      <c r="AG985" s="16">
        <f t="shared" si="360"/>
        <v>71.590009246254198</v>
      </c>
      <c r="AH985" s="24">
        <f t="shared" si="358"/>
        <v>73.603323628874975</v>
      </c>
      <c r="AL985" s="2">
        <f t="shared" si="361"/>
        <v>75.908467286577746</v>
      </c>
      <c r="AM985" s="27">
        <f t="shared" si="362"/>
        <v>-3.036741143777999E-2</v>
      </c>
      <c r="AN985" s="35">
        <v>0</v>
      </c>
      <c r="AP985" s="2" t="str">
        <f t="shared" si="359"/>
        <v/>
      </c>
    </row>
    <row r="986" spans="1:42" x14ac:dyDescent="0.25">
      <c r="A986" s="49">
        <v>39433</v>
      </c>
      <c r="B986" s="47">
        <v>1445.9</v>
      </c>
      <c r="C986" s="27">
        <f t="shared" si="370"/>
        <v>-1.5020947579958421E-2</v>
      </c>
      <c r="D986" s="27">
        <f t="shared" si="371"/>
        <v>-4.6763849738722385E-2</v>
      </c>
      <c r="E986" s="5">
        <f t="shared" si="352"/>
        <v>0</v>
      </c>
      <c r="F986" s="44">
        <v>2269.2379999999998</v>
      </c>
      <c r="G986" s="45">
        <v>2269.2379999999998</v>
      </c>
      <c r="H986" s="48">
        <v>1445.9</v>
      </c>
      <c r="I986" s="42">
        <v>24.52</v>
      </c>
      <c r="J986" s="16">
        <f t="shared" si="369"/>
        <v>0.2452</v>
      </c>
      <c r="K986" s="16">
        <f t="shared" si="353"/>
        <v>2.5330555927983056E-2</v>
      </c>
      <c r="L986" s="51">
        <f>VLOOKUP(A986,LIBOR!$A$3:B3081,2,1)</f>
        <v>4.4175000000000004</v>
      </c>
      <c r="M986">
        <v>74478.83</v>
      </c>
      <c r="N986" s="2">
        <v>67850.31</v>
      </c>
      <c r="O986" s="16">
        <f t="shared" si="372"/>
        <v>2.290653376997921E-4</v>
      </c>
      <c r="P986" s="16">
        <f t="shared" si="363"/>
        <v>0.21986944407201695</v>
      </c>
      <c r="Q986" s="2">
        <f t="shared" si="349"/>
        <v>22.526</v>
      </c>
      <c r="R986" s="2">
        <f t="shared" si="350"/>
        <v>23.966999999999999</v>
      </c>
      <c r="S986" s="16">
        <f t="shared" si="364"/>
        <v>-1</v>
      </c>
      <c r="T986" s="16">
        <f t="shared" si="365"/>
        <v>-1</v>
      </c>
      <c r="U986" s="16">
        <f>VLOOKUP(P986,Table!$D$6:$G$15,MATCH(VALUE(T986)&amp;"E",Table!$D$5:$G$5,0),1)*IF(Y986=1,0,1)</f>
        <v>0.9</v>
      </c>
      <c r="V986" s="16">
        <f t="shared" si="366"/>
        <v>9.9999999999999978E-2</v>
      </c>
      <c r="W986" s="16">
        <f t="shared" si="355"/>
        <v>119110.25846957721</v>
      </c>
      <c r="X986" s="16">
        <f t="shared" si="367"/>
        <v>-1.2541825997786527E-2</v>
      </c>
      <c r="Y986" s="16">
        <f t="shared" si="356"/>
        <v>0</v>
      </c>
      <c r="Z986" s="16">
        <f t="shared" si="368"/>
        <v>0</v>
      </c>
      <c r="AA986" s="16">
        <f t="shared" si="354"/>
        <v>0</v>
      </c>
      <c r="AB986" s="2">
        <f t="shared" si="357"/>
        <v>131729.47162419674</v>
      </c>
      <c r="AE986" s="16" t="str">
        <f t="shared" si="351"/>
        <v/>
      </c>
      <c r="AF986" s="16" t="str">
        <f t="shared" si="348"/>
        <v/>
      </c>
      <c r="AG986" s="16">
        <f t="shared" si="360"/>
        <v>70.866733563607653</v>
      </c>
      <c r="AH986" s="24">
        <f t="shared" si="358"/>
        <v>72.854018482283891</v>
      </c>
      <c r="AL986" s="2">
        <f t="shared" si="361"/>
        <v>75.908467286577746</v>
      </c>
      <c r="AM986" s="27">
        <f t="shared" si="362"/>
        <v>-4.0238578296705296E-2</v>
      </c>
      <c r="AN986" s="35">
        <v>0</v>
      </c>
      <c r="AP986" s="2" t="str">
        <f t="shared" si="359"/>
        <v/>
      </c>
    </row>
    <row r="987" spans="1:42" x14ac:dyDescent="0.25">
      <c r="A987" s="49">
        <v>39434</v>
      </c>
      <c r="B987" s="47">
        <v>1454.98</v>
      </c>
      <c r="C987" s="27">
        <f t="shared" si="370"/>
        <v>6.2798257140881386E-3</v>
      </c>
      <c r="D987" s="27">
        <f t="shared" si="371"/>
        <v>-1.5212908691775939E-2</v>
      </c>
      <c r="E987" s="5">
        <f t="shared" si="352"/>
        <v>1</v>
      </c>
      <c r="F987" s="44">
        <v>2283.4989999999998</v>
      </c>
      <c r="G987" s="45">
        <v>2283.4989999999998</v>
      </c>
      <c r="H987" s="48">
        <v>1454.98</v>
      </c>
      <c r="I987" s="42">
        <v>22.64</v>
      </c>
      <c r="J987" s="16">
        <f t="shared" si="369"/>
        <v>0.22640000000000002</v>
      </c>
      <c r="K987" s="16">
        <f t="shared" si="353"/>
        <v>1.9230608529046678E-3</v>
      </c>
      <c r="L987" s="51">
        <f>VLOOKUP(A987,LIBOR!$A$3:B3082,2,1)</f>
        <v>4.4000000000000004</v>
      </c>
      <c r="M987">
        <v>71851.210000000006</v>
      </c>
      <c r="N987" s="2">
        <v>65450.87</v>
      </c>
      <c r="O987" s="16">
        <f t="shared" si="372"/>
        <v>3.9189975988613665E-5</v>
      </c>
      <c r="P987" s="16">
        <f t="shared" si="363"/>
        <v>0.22447693914709535</v>
      </c>
      <c r="Q987" s="2">
        <f t="shared" si="349"/>
        <v>23.282</v>
      </c>
      <c r="R987" s="2">
        <f t="shared" si="350"/>
        <v>23.918499999999998</v>
      </c>
      <c r="S987" s="16">
        <f t="shared" si="364"/>
        <v>-1</v>
      </c>
      <c r="T987" s="16">
        <f t="shared" si="365"/>
        <v>-1</v>
      </c>
      <c r="U987" s="16">
        <f>VLOOKUP(P987,Table!$D$6:$G$15,MATCH(VALUE(T987)&amp;"E",Table!$D$5:$G$5,0),1)*IF(Y987=1,0,1)</f>
        <v>0</v>
      </c>
      <c r="V987" s="16">
        <f t="shared" si="366"/>
        <v>0</v>
      </c>
      <c r="W987" s="16">
        <f t="shared" si="355"/>
        <v>119362.23267265</v>
      </c>
      <c r="X987" s="16">
        <f t="shared" si="367"/>
        <v>-2.5735940828864323E-2</v>
      </c>
      <c r="Y987" s="16">
        <f t="shared" si="356"/>
        <v>1</v>
      </c>
      <c r="Z987" s="16">
        <f t="shared" si="368"/>
        <v>20</v>
      </c>
      <c r="AA987" s="16">
        <f t="shared" si="354"/>
        <v>0</v>
      </c>
      <c r="AB987" s="2">
        <f t="shared" si="357"/>
        <v>132009.79594046107</v>
      </c>
      <c r="AE987" s="16" t="str">
        <f t="shared" si="351"/>
        <v/>
      </c>
      <c r="AF987" s="16" t="str">
        <f t="shared" ref="AF987:AF1050" si="373">IF(AD987&gt;0,AB987/AD987-1,"")</f>
        <v/>
      </c>
      <c r="AG987" s="16">
        <f t="shared" si="360"/>
        <v>71.017540124866613</v>
      </c>
      <c r="AH987" s="24">
        <f t="shared" si="358"/>
        <v>73.007153810550733</v>
      </c>
      <c r="AL987" s="2">
        <f t="shared" si="361"/>
        <v>75.908467286577746</v>
      </c>
      <c r="AM987" s="27">
        <f t="shared" si="362"/>
        <v>-3.8221210093383418E-2</v>
      </c>
      <c r="AN987" s="35">
        <v>1</v>
      </c>
      <c r="AP987" s="2" t="str">
        <f t="shared" si="359"/>
        <v/>
      </c>
    </row>
    <row r="988" spans="1:42" x14ac:dyDescent="0.25">
      <c r="A988" s="49">
        <v>39435</v>
      </c>
      <c r="B988" s="47">
        <v>1453</v>
      </c>
      <c r="C988" s="27">
        <f t="shared" si="370"/>
        <v>-1.3608434480198994E-3</v>
      </c>
      <c r="D988" s="27">
        <f t="shared" si="371"/>
        <v>-2.262389933297404E-2</v>
      </c>
      <c r="E988" s="5">
        <f t="shared" si="352"/>
        <v>0</v>
      </c>
      <c r="F988" s="44">
        <v>2280.4690000000001</v>
      </c>
      <c r="G988" s="45">
        <v>2280.4690000000001</v>
      </c>
      <c r="H988" s="48">
        <v>1453</v>
      </c>
      <c r="I988" s="42">
        <v>21.68</v>
      </c>
      <c r="J988" s="16">
        <f t="shared" si="369"/>
        <v>0.21679999999999999</v>
      </c>
      <c r="K988" s="16">
        <f t="shared" si="353"/>
        <v>-4.1353795430506268E-3</v>
      </c>
      <c r="L988" s="51">
        <f>VLOOKUP(A988,LIBOR!$A$3:B3083,2,1)</f>
        <v>4.3449999999999998</v>
      </c>
      <c r="M988">
        <v>71418.570000000007</v>
      </c>
      <c r="N988" s="2">
        <v>65051.29</v>
      </c>
      <c r="O988" s="16">
        <f t="shared" si="372"/>
        <v>1.854418176662019E-6</v>
      </c>
      <c r="P988" s="16">
        <f t="shared" si="363"/>
        <v>0.22093537954305062</v>
      </c>
      <c r="Q988" s="2">
        <f t="shared" ref="Q988:Q1051" si="374">SUM($I983:$I987)/5</f>
        <v>23.091999999999999</v>
      </c>
      <c r="R988" s="2">
        <f t="shared" ref="R988:R1051" si="375">SUM($I968:$I987)/20</f>
        <v>23.749999999999996</v>
      </c>
      <c r="S988" s="16">
        <f t="shared" si="364"/>
        <v>-1</v>
      </c>
      <c r="T988" s="16">
        <f t="shared" si="365"/>
        <v>-1</v>
      </c>
      <c r="U988" s="16">
        <f>VLOOKUP(P988,Table!$D$6:$G$15,MATCH(VALUE(T988)&amp;"E",Table!$D$5:$G$5,0),1)*IF(Y988=1,0,1)</f>
        <v>0.9</v>
      </c>
      <c r="V988" s="16">
        <f t="shared" si="366"/>
        <v>9.9999999999999978E-2</v>
      </c>
      <c r="W988" s="16">
        <f t="shared" si="355"/>
        <v>119362.23267265</v>
      </c>
      <c r="X988" s="16">
        <f t="shared" si="367"/>
        <v>-1.033701979065671E-2</v>
      </c>
      <c r="Y988" s="16">
        <f t="shared" si="356"/>
        <v>0</v>
      </c>
      <c r="Z988" s="16">
        <f t="shared" si="368"/>
        <v>0</v>
      </c>
      <c r="AA988" s="16">
        <f t="shared" si="354"/>
        <v>1.2069444444444466E-2</v>
      </c>
      <c r="AB988" s="2">
        <f t="shared" si="357"/>
        <v>132025.72878944335</v>
      </c>
      <c r="AE988" s="16" t="str">
        <f t="shared" si="351"/>
        <v/>
      </c>
      <c r="AF988" s="16" t="str">
        <f t="shared" si="373"/>
        <v/>
      </c>
      <c r="AG988" s="16">
        <f t="shared" si="360"/>
        <v>71.026111547417813</v>
      </c>
      <c r="AH988" s="24">
        <f t="shared" si="358"/>
        <v>73.014064952883388</v>
      </c>
      <c r="AL988" s="2">
        <f t="shared" si="361"/>
        <v>75.908467286577746</v>
      </c>
      <c r="AM988" s="27">
        <f t="shared" si="362"/>
        <v>-3.813016435659411E-2</v>
      </c>
      <c r="AN988" s="35">
        <v>0</v>
      </c>
      <c r="AP988" s="2" t="str">
        <f t="shared" si="359"/>
        <v/>
      </c>
    </row>
    <row r="989" spans="1:42" x14ac:dyDescent="0.25">
      <c r="A989" s="49">
        <v>39436</v>
      </c>
      <c r="B989" s="47">
        <v>1460.12</v>
      </c>
      <c r="C989" s="27">
        <f t="shared" si="370"/>
        <v>4.9002064693737246E-3</v>
      </c>
      <c r="D989" s="27">
        <f t="shared" si="371"/>
        <v>-1.8947971245669382E-2</v>
      </c>
      <c r="E989" s="5">
        <f t="shared" si="352"/>
        <v>0</v>
      </c>
      <c r="F989" s="44">
        <v>2292.2339999999999</v>
      </c>
      <c r="G989" s="45">
        <v>2292.2339999999999</v>
      </c>
      <c r="H989" s="48">
        <v>1460.12</v>
      </c>
      <c r="I989" s="42">
        <v>20.58</v>
      </c>
      <c r="J989" s="16">
        <f t="shared" si="369"/>
        <v>0.20579999999999998</v>
      </c>
      <c r="K989" s="16">
        <f t="shared" si="353"/>
        <v>-1.4477006197793824E-2</v>
      </c>
      <c r="L989" s="51">
        <f>VLOOKUP(A989,LIBOR!$A$3:B3084,2,1)</f>
        <v>4.3025000000000002</v>
      </c>
      <c r="M989">
        <v>70688.45</v>
      </c>
      <c r="N989" s="2">
        <v>64380.83</v>
      </c>
      <c r="O989" s="16">
        <f t="shared" si="372"/>
        <v>2.3894885755074188E-5</v>
      </c>
      <c r="P989" s="16">
        <f t="shared" si="363"/>
        <v>0.22027700619779381</v>
      </c>
      <c r="Q989" s="2">
        <f t="shared" si="374"/>
        <v>22.933999999999997</v>
      </c>
      <c r="R989" s="2">
        <f t="shared" si="375"/>
        <v>23.589999999999996</v>
      </c>
      <c r="S989" s="16">
        <f t="shared" si="364"/>
        <v>-1</v>
      </c>
      <c r="T989" s="16">
        <f t="shared" si="365"/>
        <v>-1</v>
      </c>
      <c r="U989" s="16">
        <f>VLOOKUP(P989,Table!$D$6:$G$15,MATCH(VALUE(T989)&amp;"E",Table!$D$5:$G$5,0),1)*IF(Y989=1,0,1)</f>
        <v>0.9</v>
      </c>
      <c r="V989" s="16">
        <f t="shared" si="366"/>
        <v>9.9999999999999978E-2</v>
      </c>
      <c r="W989" s="16">
        <f t="shared" si="355"/>
        <v>119765.61998449783</v>
      </c>
      <c r="X989" s="16">
        <f t="shared" si="367"/>
        <v>-1.3516596713546991E-2</v>
      </c>
      <c r="Y989" s="16">
        <f t="shared" si="356"/>
        <v>0</v>
      </c>
      <c r="Z989" s="16">
        <f t="shared" si="368"/>
        <v>0</v>
      </c>
      <c r="AA989" s="16">
        <f t="shared" si="354"/>
        <v>0</v>
      </c>
      <c r="AB989" s="2">
        <f t="shared" si="357"/>
        <v>132503.76922558359</v>
      </c>
      <c r="AE989" s="16" t="str">
        <f t="shared" si="351"/>
        <v/>
      </c>
      <c r="AF989" s="16" t="str">
        <f t="shared" si="373"/>
        <v/>
      </c>
      <c r="AG989" s="16">
        <f t="shared" si="360"/>
        <v>71.283283794469909</v>
      </c>
      <c r="AH989" s="24">
        <f t="shared" si="358"/>
        <v>73.276527959938491</v>
      </c>
      <c r="AL989" s="2">
        <f t="shared" si="361"/>
        <v>75.908467286577746</v>
      </c>
      <c r="AM989" s="27">
        <f t="shared" si="362"/>
        <v>-3.4672539450742446E-2</v>
      </c>
      <c r="AN989" s="35">
        <v>0</v>
      </c>
      <c r="AP989" s="2" t="str">
        <f t="shared" si="359"/>
        <v/>
      </c>
    </row>
    <row r="990" spans="1:42" x14ac:dyDescent="0.25">
      <c r="A990" s="49">
        <v>39437</v>
      </c>
      <c r="B990" s="47">
        <v>1484.46</v>
      </c>
      <c r="C990" s="27">
        <f t="shared" si="370"/>
        <v>1.6669862751006903E-2</v>
      </c>
      <c r="D990" s="27">
        <f t="shared" si="371"/>
        <v>1.1468103906490446E-2</v>
      </c>
      <c r="E990" s="5">
        <f t="shared" si="352"/>
        <v>0</v>
      </c>
      <c r="F990" s="44">
        <v>2330.8119999999999</v>
      </c>
      <c r="G990" s="45">
        <v>2330.8119999999999</v>
      </c>
      <c r="H990" s="48">
        <v>1484.46</v>
      </c>
      <c r="I990" s="42">
        <v>18.47</v>
      </c>
      <c r="J990" s="16">
        <f t="shared" si="369"/>
        <v>0.18469999999999998</v>
      </c>
      <c r="K990" s="16">
        <f t="shared" si="353"/>
        <v>-2.8000857395493461E-2</v>
      </c>
      <c r="L990" s="51">
        <f>VLOOKUP(A990,LIBOR!$A$3:B3085,2,1)</f>
        <v>4.2968799999999998</v>
      </c>
      <c r="M990">
        <v>67648.509999999995</v>
      </c>
      <c r="N990" s="2">
        <v>61606.76</v>
      </c>
      <c r="O990" s="16">
        <f t="shared" si="372"/>
        <v>2.7332175870015899E-4</v>
      </c>
      <c r="P990" s="16">
        <f t="shared" si="363"/>
        <v>0.21270085739549344</v>
      </c>
      <c r="Q990" s="2">
        <f t="shared" si="374"/>
        <v>22.538000000000004</v>
      </c>
      <c r="R990" s="2">
        <f t="shared" si="375"/>
        <v>23.276999999999994</v>
      </c>
      <c r="S990" s="16">
        <f t="shared" si="364"/>
        <v>-1</v>
      </c>
      <c r="T990" s="16">
        <f t="shared" si="365"/>
        <v>-1</v>
      </c>
      <c r="U990" s="16">
        <f>VLOOKUP(P990,Table!$D$6:$G$15,MATCH(VALUE(T990)&amp;"E",Table!$D$5:$G$5,0),1)*IF(Y990=1,0,1)</f>
        <v>0.9</v>
      </c>
      <c r="V990" s="16">
        <f t="shared" si="366"/>
        <v>9.9999999999999978E-2</v>
      </c>
      <c r="W990" s="16">
        <f t="shared" si="355"/>
        <v>121046.39732678907</v>
      </c>
      <c r="X990" s="16">
        <f t="shared" si="367"/>
        <v>-1.1960029323873078E-2</v>
      </c>
      <c r="Y990" s="16">
        <f t="shared" si="356"/>
        <v>0</v>
      </c>
      <c r="Z990" s="16">
        <f t="shared" si="368"/>
        <v>0</v>
      </c>
      <c r="AA990" s="16">
        <f t="shared" si="354"/>
        <v>0</v>
      </c>
      <c r="AB990" s="2">
        <f t="shared" si="357"/>
        <v>133940.95899127013</v>
      </c>
      <c r="AE990" s="16" t="str">
        <f t="shared" si="351"/>
        <v/>
      </c>
      <c r="AF990" s="16" t="str">
        <f t="shared" si="373"/>
        <v/>
      </c>
      <c r="AG990" s="16">
        <f t="shared" si="360"/>
        <v>72.0564512789324</v>
      </c>
      <c r="AH990" s="24">
        <f t="shared" si="358"/>
        <v>74.069387097661988</v>
      </c>
      <c r="AL990" s="2">
        <f t="shared" si="361"/>
        <v>75.908467286577746</v>
      </c>
      <c r="AM990" s="27">
        <f t="shared" si="362"/>
        <v>-2.4227602725433339E-2</v>
      </c>
      <c r="AN990" s="35">
        <v>0</v>
      </c>
      <c r="AP990" s="2" t="str">
        <f t="shared" si="359"/>
        <v/>
      </c>
    </row>
    <row r="991" spans="1:42" x14ac:dyDescent="0.25">
      <c r="A991" s="49">
        <v>39440</v>
      </c>
      <c r="B991" s="47">
        <v>1496.45</v>
      </c>
      <c r="C991" s="27">
        <f t="shared" si="370"/>
        <v>8.07701116904469E-3</v>
      </c>
      <c r="D991" s="27">
        <f t="shared" si="371"/>
        <v>3.4566062655493557E-2</v>
      </c>
      <c r="E991" s="5">
        <f t="shared" si="352"/>
        <v>0</v>
      </c>
      <c r="F991" s="44">
        <v>2349.663</v>
      </c>
      <c r="G991" s="45">
        <v>2349.663</v>
      </c>
      <c r="H991" s="48">
        <v>1496.45</v>
      </c>
      <c r="I991" s="42">
        <v>18.600000000000001</v>
      </c>
      <c r="J991" s="16">
        <f t="shared" si="369"/>
        <v>0.18600000000000003</v>
      </c>
      <c r="K991" s="16">
        <f t="shared" si="353"/>
        <v>-3.3414955260258034E-2</v>
      </c>
      <c r="L991" s="51">
        <f>VLOOKUP(A991,LIBOR!$A$3:B3086,2,1)</f>
        <v>4.3906299999999998</v>
      </c>
      <c r="M991">
        <v>65257.65</v>
      </c>
      <c r="N991" s="2">
        <v>59413.97</v>
      </c>
      <c r="O991" s="16">
        <f t="shared" si="372"/>
        <v>6.4715053392972829E-5</v>
      </c>
      <c r="P991" s="16">
        <f t="shared" si="363"/>
        <v>0.21941495526025806</v>
      </c>
      <c r="Q991" s="2">
        <f t="shared" si="374"/>
        <v>21.577999999999999</v>
      </c>
      <c r="R991" s="2">
        <f t="shared" si="375"/>
        <v>22.919999999999995</v>
      </c>
      <c r="S991" s="16">
        <f t="shared" si="364"/>
        <v>-1</v>
      </c>
      <c r="T991" s="16">
        <f t="shared" si="365"/>
        <v>-1</v>
      </c>
      <c r="U991" s="16">
        <f>VLOOKUP(P991,Table!$D$6:$G$15,MATCH(VALUE(T991)&amp;"E",Table!$D$5:$G$5,0),1)*IF(Y991=1,0,1)</f>
        <v>0.9</v>
      </c>
      <c r="V991" s="16">
        <f t="shared" si="366"/>
        <v>9.9999999999999978E-2</v>
      </c>
      <c r="W991" s="16">
        <f t="shared" si="355"/>
        <v>121495.47663181629</v>
      </c>
      <c r="X991" s="16">
        <f t="shared" si="367"/>
        <v>5.9403896060499228E-3</v>
      </c>
      <c r="Y991" s="16">
        <f t="shared" si="356"/>
        <v>0</v>
      </c>
      <c r="Z991" s="16">
        <f t="shared" si="368"/>
        <v>0</v>
      </c>
      <c r="AA991" s="16">
        <f t="shared" si="354"/>
        <v>0</v>
      </c>
      <c r="AB991" s="2">
        <f t="shared" si="357"/>
        <v>134442.53124670414</v>
      </c>
      <c r="AE991" s="16" t="str">
        <f t="shared" si="351"/>
        <v/>
      </c>
      <c r="AF991" s="16" t="str">
        <f t="shared" si="373"/>
        <v/>
      </c>
      <c r="AG991" s="16">
        <f t="shared" si="360"/>
        <v>72.326282979845487</v>
      </c>
      <c r="AH991" s="24">
        <f t="shared" si="358"/>
        <v>74.340951686008609</v>
      </c>
      <c r="AL991" s="2">
        <f t="shared" si="361"/>
        <v>75.908467286577746</v>
      </c>
      <c r="AM991" s="27">
        <f t="shared" si="362"/>
        <v>-2.0650075763633646E-2</v>
      </c>
      <c r="AN991" s="35">
        <v>0</v>
      </c>
      <c r="AP991" s="2" t="str">
        <f t="shared" si="359"/>
        <v/>
      </c>
    </row>
    <row r="992" spans="1:42" x14ac:dyDescent="0.25">
      <c r="A992" s="49">
        <v>39442</v>
      </c>
      <c r="B992" s="47">
        <v>1497.66</v>
      </c>
      <c r="C992" s="27">
        <f t="shared" si="370"/>
        <v>8.0858030672592562E-4</v>
      </c>
      <c r="D992" s="27">
        <f t="shared" si="371"/>
        <v>2.9094817248131344E-2</v>
      </c>
      <c r="E992" s="5">
        <f t="shared" si="352"/>
        <v>0</v>
      </c>
      <c r="F992" s="44">
        <v>2351.6019999999999</v>
      </c>
      <c r="G992" s="45">
        <v>2351.6019999999999</v>
      </c>
      <c r="H992" s="48">
        <v>1497.66</v>
      </c>
      <c r="I992" s="42">
        <v>18.66</v>
      </c>
      <c r="J992" s="16">
        <f t="shared" si="369"/>
        <v>0.18659999999999999</v>
      </c>
      <c r="K992" s="16">
        <f t="shared" si="353"/>
        <v>-2.7716587245921742E-2</v>
      </c>
      <c r="L992" s="51">
        <f>VLOOKUP(A992,LIBOR!$A$3:B3087,2,1)</f>
        <v>4.3906299999999998</v>
      </c>
      <c r="M992">
        <v>64802.45</v>
      </c>
      <c r="N992" s="2">
        <v>58988.66</v>
      </c>
      <c r="O992" s="16">
        <f t="shared" si="372"/>
        <v>6.5327385246034279E-7</v>
      </c>
      <c r="P992" s="16">
        <f t="shared" si="363"/>
        <v>0.21431658724592173</v>
      </c>
      <c r="Q992" s="2">
        <f t="shared" si="374"/>
        <v>20.393999999999998</v>
      </c>
      <c r="R992" s="2">
        <f t="shared" si="375"/>
        <v>22.404499999999995</v>
      </c>
      <c r="S992" s="16">
        <f t="shared" si="364"/>
        <v>-1</v>
      </c>
      <c r="T992" s="16">
        <f t="shared" si="365"/>
        <v>-1</v>
      </c>
      <c r="U992" s="16">
        <f>VLOOKUP(P992,Table!$D$6:$G$15,MATCH(VALUE(T992)&amp;"E",Table!$D$5:$G$5,0),1)*IF(Y992=1,0,1)</f>
        <v>0.9</v>
      </c>
      <c r="V992" s="16">
        <f t="shared" si="366"/>
        <v>9.9999999999999978E-2</v>
      </c>
      <c r="W992" s="16">
        <f t="shared" si="355"/>
        <v>121496.92006252191</v>
      </c>
      <c r="X992" s="16">
        <f t="shared" si="367"/>
        <v>2.002529582998358E-2</v>
      </c>
      <c r="Y992" s="16">
        <f t="shared" si="356"/>
        <v>0</v>
      </c>
      <c r="Z992" s="16">
        <f t="shared" si="368"/>
        <v>0</v>
      </c>
      <c r="AA992" s="16">
        <f t="shared" si="354"/>
        <v>0</v>
      </c>
      <c r="AB992" s="2">
        <f t="shared" si="357"/>
        <v>134448.60260569226</v>
      </c>
      <c r="AE992" s="16" t="str">
        <f t="shared" si="351"/>
        <v/>
      </c>
      <c r="AF992" s="16" t="str">
        <f t="shared" si="373"/>
        <v/>
      </c>
      <c r="AG992" s="16">
        <f t="shared" si="360"/>
        <v>72.329549199427746</v>
      </c>
      <c r="AH992" s="24">
        <f t="shared" si="358"/>
        <v>74.34043895968459</v>
      </c>
      <c r="AL992" s="2">
        <f t="shared" si="361"/>
        <v>75.908467286577746</v>
      </c>
      <c r="AM992" s="27">
        <f t="shared" si="362"/>
        <v>-2.0656830297644757E-2</v>
      </c>
      <c r="AN992" s="35">
        <v>0</v>
      </c>
      <c r="AP992" s="2" t="str">
        <f t="shared" si="359"/>
        <v/>
      </c>
    </row>
    <row r="993" spans="1:42" x14ac:dyDescent="0.25">
      <c r="A993" s="49">
        <v>39443</v>
      </c>
      <c r="B993" s="47">
        <v>1476.27</v>
      </c>
      <c r="C993" s="27">
        <f t="shared" si="370"/>
        <v>-1.4282280357357569E-2</v>
      </c>
      <c r="D993" s="27">
        <f t="shared" si="371"/>
        <v>1.6173380338793675E-2</v>
      </c>
      <c r="E993" s="5">
        <f t="shared" si="352"/>
        <v>0</v>
      </c>
      <c r="F993" s="44">
        <v>2318.723</v>
      </c>
      <c r="G993" s="45">
        <v>2318.723</v>
      </c>
      <c r="H993" s="48">
        <v>1476.27</v>
      </c>
      <c r="I993" s="42">
        <v>20.260000000000002</v>
      </c>
      <c r="J993" s="16">
        <f t="shared" si="369"/>
        <v>0.2026</v>
      </c>
      <c r="K993" s="16">
        <f t="shared" si="353"/>
        <v>-4.1016413300647148E-3</v>
      </c>
      <c r="L993" s="51">
        <f>VLOOKUP(A993,LIBOR!$A$3:B3088,2,1)</f>
        <v>4.43</v>
      </c>
      <c r="M993">
        <v>66872.87</v>
      </c>
      <c r="N993" s="2">
        <v>60867.94</v>
      </c>
      <c r="O993" s="16">
        <f t="shared" si="372"/>
        <v>2.0693552581823284E-4</v>
      </c>
      <c r="P993" s="16">
        <f t="shared" si="363"/>
        <v>0.20670164133006472</v>
      </c>
      <c r="Q993" s="2">
        <f t="shared" si="374"/>
        <v>19.597999999999999</v>
      </c>
      <c r="R993" s="2">
        <f t="shared" si="375"/>
        <v>22.023499999999999</v>
      </c>
      <c r="S993" s="16">
        <f t="shared" si="364"/>
        <v>-1</v>
      </c>
      <c r="T993" s="16">
        <f t="shared" si="365"/>
        <v>-1</v>
      </c>
      <c r="U993" s="16">
        <f>VLOOKUP(P993,Table!$D$6:$G$15,MATCH(VALUE(T993)&amp;"E",Table!$D$5:$G$5,0),1)*IF(Y993=1,0,1)</f>
        <v>0.9</v>
      </c>
      <c r="V993" s="16">
        <f t="shared" si="366"/>
        <v>9.9999999999999978E-2</v>
      </c>
      <c r="W993" s="16">
        <f t="shared" si="355"/>
        <v>120322.26115197568</v>
      </c>
      <c r="X993" s="16">
        <f t="shared" si="367"/>
        <v>1.7884110761619887E-2</v>
      </c>
      <c r="Y993" s="16">
        <f t="shared" si="356"/>
        <v>0</v>
      </c>
      <c r="Z993" s="16">
        <f t="shared" si="368"/>
        <v>0</v>
      </c>
      <c r="AA993" s="16">
        <f t="shared" si="354"/>
        <v>0</v>
      </c>
      <c r="AB993" s="2">
        <f t="shared" si="357"/>
        <v>133186.3443318787</v>
      </c>
      <c r="AE993" s="16" t="str">
        <f t="shared" si="351"/>
        <v/>
      </c>
      <c r="AF993" s="16" t="str">
        <f t="shared" si="373"/>
        <v/>
      </c>
      <c r="AG993" s="16">
        <f t="shared" si="360"/>
        <v>71.650489914699136</v>
      </c>
      <c r="AH993" s="24">
        <f t="shared" si="358"/>
        <v>73.640583899759193</v>
      </c>
      <c r="AL993" s="2">
        <f t="shared" si="361"/>
        <v>75.908467286577746</v>
      </c>
      <c r="AM993" s="27">
        <f t="shared" si="362"/>
        <v>-2.9876553537256934E-2</v>
      </c>
      <c r="AN993" s="35">
        <v>0</v>
      </c>
      <c r="AP993" s="2" t="str">
        <f t="shared" si="359"/>
        <v/>
      </c>
    </row>
    <row r="994" spans="1:42" x14ac:dyDescent="0.25">
      <c r="A994" s="49">
        <v>39444</v>
      </c>
      <c r="B994" s="47">
        <v>1478.49</v>
      </c>
      <c r="C994" s="27">
        <f t="shared" si="370"/>
        <v>1.5037899571217483E-3</v>
      </c>
      <c r="D994" s="27">
        <f t="shared" si="371"/>
        <v>1.2776963826541698E-2</v>
      </c>
      <c r="E994" s="5">
        <f t="shared" si="352"/>
        <v>0</v>
      </c>
      <c r="F994" s="44">
        <v>2322.1080000000002</v>
      </c>
      <c r="G994" s="45">
        <v>2322.1080000000002</v>
      </c>
      <c r="H994" s="48">
        <v>1478.49</v>
      </c>
      <c r="I994" s="42">
        <v>20.74</v>
      </c>
      <c r="J994" s="16">
        <f t="shared" si="369"/>
        <v>0.20739999999999997</v>
      </c>
      <c r="K994" s="16">
        <f t="shared" si="353"/>
        <v>1.0516383362048298E-2</v>
      </c>
      <c r="L994" s="51">
        <f>VLOOKUP(A994,LIBOR!$A$3:B3089,2,1)</f>
        <v>4.5</v>
      </c>
      <c r="M994">
        <v>67247.490000000005</v>
      </c>
      <c r="N994" s="2">
        <v>61203.35</v>
      </c>
      <c r="O994" s="16">
        <f t="shared" si="372"/>
        <v>2.2579882695423183E-6</v>
      </c>
      <c r="P994" s="16">
        <f t="shared" si="363"/>
        <v>0.19688361663795167</v>
      </c>
      <c r="Q994" s="2">
        <f t="shared" si="374"/>
        <v>19.314</v>
      </c>
      <c r="R994" s="2">
        <f t="shared" si="375"/>
        <v>21.831000000000003</v>
      </c>
      <c r="S994" s="16">
        <f t="shared" si="364"/>
        <v>-1</v>
      </c>
      <c r="T994" s="16">
        <f t="shared" si="365"/>
        <v>-1</v>
      </c>
      <c r="U994" s="16">
        <f>VLOOKUP(P994,Table!$D$6:$G$15,MATCH(VALUE(T994)&amp;"E",Table!$D$5:$G$5,0),1)*IF(Y994=1,0,1)</f>
        <v>0.97499999999999998</v>
      </c>
      <c r="V994" s="16">
        <f t="shared" si="366"/>
        <v>2.5000000000000022E-2</v>
      </c>
      <c r="W994" s="16">
        <f t="shared" si="355"/>
        <v>120551.40965091833</v>
      </c>
      <c r="X994" s="16">
        <f t="shared" si="367"/>
        <v>8.0429835956448148E-3</v>
      </c>
      <c r="Y994" s="16">
        <f t="shared" si="356"/>
        <v>0</v>
      </c>
      <c r="Z994" s="16">
        <f t="shared" si="368"/>
        <v>0</v>
      </c>
      <c r="AA994" s="16">
        <f t="shared" si="354"/>
        <v>0</v>
      </c>
      <c r="AB994" s="2">
        <f t="shared" si="357"/>
        <v>133435.94446839829</v>
      </c>
      <c r="AE994" s="16" t="str">
        <f t="shared" si="351"/>
        <v/>
      </c>
      <c r="AF994" s="16" t="str">
        <f t="shared" si="373"/>
        <v/>
      </c>
      <c r="AG994" s="16">
        <f t="shared" si="360"/>
        <v>71.784767735403037</v>
      </c>
      <c r="AH994" s="24">
        <f t="shared" si="358"/>
        <v>73.776671025278716</v>
      </c>
      <c r="AL994" s="2">
        <f t="shared" si="361"/>
        <v>75.908467286577746</v>
      </c>
      <c r="AM994" s="27">
        <f t="shared" si="362"/>
        <v>-2.8083774281080442E-2</v>
      </c>
      <c r="AN994" s="35">
        <v>0</v>
      </c>
      <c r="AP994" s="2" t="str">
        <f t="shared" si="359"/>
        <v/>
      </c>
    </row>
    <row r="995" spans="1:42" x14ac:dyDescent="0.25">
      <c r="A995" s="49">
        <v>39447</v>
      </c>
      <c r="B995" s="47">
        <v>1468.36</v>
      </c>
      <c r="C995" s="27">
        <f t="shared" si="370"/>
        <v>-6.8515850631387654E-3</v>
      </c>
      <c r="D995" s="27">
        <f t="shared" si="371"/>
        <v>-1.074448398760397E-2</v>
      </c>
      <c r="E995" s="5">
        <f t="shared" si="352"/>
        <v>0</v>
      </c>
      <c r="F995" s="44">
        <v>2306.232</v>
      </c>
      <c r="G995" s="45">
        <v>2306.232</v>
      </c>
      <c r="H995" s="48">
        <v>1468.36</v>
      </c>
      <c r="I995" s="42">
        <v>22.5</v>
      </c>
      <c r="J995" s="16">
        <f t="shared" si="369"/>
        <v>0.22500000000000001</v>
      </c>
      <c r="K995" s="16">
        <f t="shared" si="353"/>
        <v>3.4544479584601828E-2</v>
      </c>
      <c r="L995" s="51">
        <f>VLOOKUP(A995,LIBOR!$A$3:B3090,2,1)</f>
        <v>4.8224999999999998</v>
      </c>
      <c r="M995">
        <v>68346.55</v>
      </c>
      <c r="N995" s="2">
        <v>62186.83</v>
      </c>
      <c r="O995" s="16">
        <f t="shared" si="372"/>
        <v>4.7267892954339797E-5</v>
      </c>
      <c r="P995" s="16">
        <f t="shared" si="363"/>
        <v>0.19045552041539818</v>
      </c>
      <c r="Q995" s="2">
        <f t="shared" si="374"/>
        <v>19.346</v>
      </c>
      <c r="R995" s="2">
        <f t="shared" si="375"/>
        <v>21.669500000000003</v>
      </c>
      <c r="S995" s="16">
        <f t="shared" si="364"/>
        <v>-1</v>
      </c>
      <c r="T995" s="16">
        <f t="shared" si="365"/>
        <v>-1</v>
      </c>
      <c r="U995" s="16">
        <f>VLOOKUP(P995,Table!$D$6:$G$15,MATCH(VALUE(T995)&amp;"E",Table!$D$5:$G$5,0),1)*IF(Y995=1,0,1)</f>
        <v>0.97499999999999998</v>
      </c>
      <c r="V995" s="16">
        <f t="shared" si="366"/>
        <v>2.5000000000000022E-2</v>
      </c>
      <c r="W995" s="16">
        <f t="shared" si="355"/>
        <v>119794.51930008786</v>
      </c>
      <c r="X995" s="16">
        <f t="shared" si="367"/>
        <v>6.5610620687490684E-3</v>
      </c>
      <c r="Y995" s="16">
        <f t="shared" si="356"/>
        <v>0</v>
      </c>
      <c r="Z995" s="16">
        <f t="shared" si="368"/>
        <v>0</v>
      </c>
      <c r="AA995" s="16">
        <f t="shared" si="354"/>
        <v>0</v>
      </c>
      <c r="AB995" s="2">
        <f t="shared" si="357"/>
        <v>132600.98488685573</v>
      </c>
      <c r="AE995" s="16" t="str">
        <f t="shared" si="351"/>
        <v/>
      </c>
      <c r="AF995" s="16" t="str">
        <f t="shared" si="373"/>
        <v/>
      </c>
      <c r="AG995" s="16">
        <f t="shared" si="360"/>
        <v>71.33558307329217</v>
      </c>
      <c r="AH995" s="24">
        <f t="shared" si="358"/>
        <v>73.309297816168211</v>
      </c>
      <c r="AL995" s="2">
        <f t="shared" si="361"/>
        <v>75.908467286577746</v>
      </c>
      <c r="AM995" s="27">
        <f t="shared" si="362"/>
        <v>-3.4240837199318919E-2</v>
      </c>
      <c r="AN995" s="35">
        <v>0</v>
      </c>
      <c r="AP995" s="2" t="str">
        <f t="shared" si="359"/>
        <v/>
      </c>
    </row>
    <row r="996" spans="1:42" x14ac:dyDescent="0.25">
      <c r="A996" s="49">
        <v>39449</v>
      </c>
      <c r="B996" s="47">
        <v>1447.16</v>
      </c>
      <c r="C996" s="27">
        <f t="shared" si="370"/>
        <v>-1.4437876270124383E-2</v>
      </c>
      <c r="D996" s="27">
        <f t="shared" si="371"/>
        <v>-3.3259371426773043E-2</v>
      </c>
      <c r="E996" s="5">
        <f t="shared" si="352"/>
        <v>0</v>
      </c>
      <c r="F996" s="44">
        <v>2273.4059999999999</v>
      </c>
      <c r="G996" s="45">
        <v>2273.4059999999999</v>
      </c>
      <c r="H996" s="48">
        <v>1447.16</v>
      </c>
      <c r="I996" s="42">
        <v>23.17</v>
      </c>
      <c r="J996" s="16">
        <f t="shared" si="369"/>
        <v>0.23170000000000002</v>
      </c>
      <c r="K996" s="16">
        <f t="shared" si="353"/>
        <v>6.5171599314782613E-2</v>
      </c>
      <c r="L996" s="51">
        <f>VLOOKUP(A996,LIBOR!$A$3:B3091,2,1)</f>
        <v>4.4512499999999999</v>
      </c>
      <c r="M996">
        <v>69936.2</v>
      </c>
      <c r="N996" s="2">
        <v>63621.73</v>
      </c>
      <c r="O996" s="16">
        <f t="shared" si="372"/>
        <v>2.1150224039779319E-4</v>
      </c>
      <c r="P996" s="16">
        <f t="shared" si="363"/>
        <v>0.1665284006852174</v>
      </c>
      <c r="Q996" s="2">
        <f t="shared" si="374"/>
        <v>20.152000000000001</v>
      </c>
      <c r="R996" s="2">
        <f t="shared" si="375"/>
        <v>21.651000000000003</v>
      </c>
      <c r="S996" s="16">
        <f t="shared" si="364"/>
        <v>-1</v>
      </c>
      <c r="T996" s="16">
        <f t="shared" si="365"/>
        <v>-1</v>
      </c>
      <c r="U996" s="16">
        <f>VLOOKUP(P996,Table!$D$6:$G$15,MATCH(VALUE(T996)&amp;"E",Table!$D$5:$G$5,0),1)*IF(Y996=1,0,1)</f>
        <v>0.97499999999999998</v>
      </c>
      <c r="V996" s="16">
        <f t="shared" si="366"/>
        <v>2.5000000000000022E-2</v>
      </c>
      <c r="W996" s="16">
        <f t="shared" si="355"/>
        <v>118177.28383447218</v>
      </c>
      <c r="X996" s="16">
        <f t="shared" si="367"/>
        <v>-1.0342133713583501E-2</v>
      </c>
      <c r="Y996" s="16">
        <f t="shared" si="356"/>
        <v>0</v>
      </c>
      <c r="Z996" s="16">
        <f t="shared" si="368"/>
        <v>0</v>
      </c>
      <c r="AA996" s="16">
        <f t="shared" si="354"/>
        <v>0</v>
      </c>
      <c r="AB996" s="2">
        <f t="shared" si="357"/>
        <v>130837.88240530425</v>
      </c>
      <c r="AE996" s="16" t="str">
        <f t="shared" si="351"/>
        <v/>
      </c>
      <c r="AF996" s="16" t="str">
        <f t="shared" si="373"/>
        <v/>
      </c>
      <c r="AG996" s="16">
        <f t="shared" si="360"/>
        <v>70.387083756739131</v>
      </c>
      <c r="AH996" s="24">
        <f t="shared" si="358"/>
        <v>72.330790084770555</v>
      </c>
      <c r="AL996" s="2">
        <f t="shared" si="361"/>
        <v>75.908467286577746</v>
      </c>
      <c r="AM996" s="27">
        <f t="shared" si="362"/>
        <v>-4.713146411322422E-2</v>
      </c>
      <c r="AN996" s="35">
        <v>0</v>
      </c>
      <c r="AP996" s="2" t="str">
        <f t="shared" si="359"/>
        <v/>
      </c>
    </row>
    <row r="997" spans="1:42" x14ac:dyDescent="0.25">
      <c r="A997" s="49">
        <v>39450</v>
      </c>
      <c r="B997" s="47">
        <v>1447.16</v>
      </c>
      <c r="C997" s="27">
        <f t="shared" si="370"/>
        <v>0</v>
      </c>
      <c r="D997" s="27">
        <f t="shared" si="371"/>
        <v>-3.4067951733498969E-2</v>
      </c>
      <c r="E997" s="5">
        <f t="shared" si="352"/>
        <v>1</v>
      </c>
      <c r="F997" s="44">
        <v>2273.4140000000002</v>
      </c>
      <c r="G997" s="45">
        <v>2273.4140000000002</v>
      </c>
      <c r="H997" s="48">
        <v>1447.16</v>
      </c>
      <c r="I997" s="42">
        <v>22.49</v>
      </c>
      <c r="J997" s="16">
        <f t="shared" si="369"/>
        <v>0.22489999999999999</v>
      </c>
      <c r="K997" s="16">
        <f t="shared" si="353"/>
        <v>5.1257347893214344E-2</v>
      </c>
      <c r="L997" s="51">
        <f>VLOOKUP(A997,LIBOR!$A$3:B3092,2,1)</f>
        <v>4.3949999999999996</v>
      </c>
      <c r="M997">
        <v>69349.61</v>
      </c>
      <c r="N997" s="2">
        <v>63082.23</v>
      </c>
      <c r="O997" s="16">
        <f t="shared" si="372"/>
        <v>0</v>
      </c>
      <c r="P997" s="16">
        <f t="shared" si="363"/>
        <v>0.17364265210678564</v>
      </c>
      <c r="Q997" s="2">
        <f t="shared" si="374"/>
        <v>21.065999999999999</v>
      </c>
      <c r="R997" s="2">
        <f t="shared" si="375"/>
        <v>21.629000000000001</v>
      </c>
      <c r="S997" s="16">
        <f t="shared" si="364"/>
        <v>-1</v>
      </c>
      <c r="T997" s="16">
        <f t="shared" si="365"/>
        <v>-1</v>
      </c>
      <c r="U997" s="16">
        <f>VLOOKUP(P997,Table!$D$6:$G$15,MATCH(VALUE(T997)&amp;"E",Table!$D$5:$G$5,0),1)*IF(Y997=1,0,1)</f>
        <v>0</v>
      </c>
      <c r="V997" s="16">
        <f t="shared" si="366"/>
        <v>0</v>
      </c>
      <c r="W997" s="16">
        <f t="shared" si="355"/>
        <v>118152.23082010559</v>
      </c>
      <c r="X997" s="16">
        <f t="shared" si="367"/>
        <v>-2.7311245565130426E-2</v>
      </c>
      <c r="Y997" s="16">
        <f t="shared" si="356"/>
        <v>1</v>
      </c>
      <c r="Z997" s="16">
        <f t="shared" si="368"/>
        <v>20</v>
      </c>
      <c r="AA997" s="16">
        <f t="shared" si="354"/>
        <v>0</v>
      </c>
      <c r="AB997" s="2">
        <f t="shared" si="357"/>
        <v>130810.89623266047</v>
      </c>
      <c r="AE997" s="16" t="str">
        <f t="shared" si="351"/>
        <v/>
      </c>
      <c r="AF997" s="16" t="str">
        <f t="shared" si="373"/>
        <v/>
      </c>
      <c r="AG997" s="16">
        <f t="shared" si="360"/>
        <v>70.372565958382623</v>
      </c>
      <c r="AH997" s="24">
        <f t="shared" si="358"/>
        <v>72.313989190304071</v>
      </c>
      <c r="AL997" s="2">
        <f t="shared" si="361"/>
        <v>75.908467286577746</v>
      </c>
      <c r="AM997" s="27">
        <f t="shared" si="362"/>
        <v>-4.7352795080203847E-2</v>
      </c>
      <c r="AN997" s="35">
        <v>1</v>
      </c>
      <c r="AP997" s="2" t="str">
        <f t="shared" si="359"/>
        <v/>
      </c>
    </row>
    <row r="998" spans="1:42" x14ac:dyDescent="0.25">
      <c r="A998" s="49">
        <v>39451</v>
      </c>
      <c r="B998" s="47">
        <v>1411.63</v>
      </c>
      <c r="C998" s="27">
        <f t="shared" si="370"/>
        <v>-2.4551535421100668E-2</v>
      </c>
      <c r="D998" s="27">
        <f t="shared" si="371"/>
        <v>-4.4337206797242068E-2</v>
      </c>
      <c r="E998" s="5">
        <f t="shared" si="352"/>
        <v>-1</v>
      </c>
      <c r="F998" s="44">
        <v>2217.5920000000001</v>
      </c>
      <c r="G998" s="45">
        <v>2217.5920000000001</v>
      </c>
      <c r="H998" s="48">
        <v>1411.63</v>
      </c>
      <c r="I998" s="42">
        <v>23.94</v>
      </c>
      <c r="J998" s="16">
        <f t="shared" si="369"/>
        <v>0.2394</v>
      </c>
      <c r="K998" s="16">
        <f t="shared" si="353"/>
        <v>6.7744738489161543E-2</v>
      </c>
      <c r="L998" s="51">
        <f>VLOOKUP(A998,LIBOR!$A$3:B3093,2,1)</f>
        <v>4.3375000000000004</v>
      </c>
      <c r="M998">
        <v>72222.600000000006</v>
      </c>
      <c r="N998" s="2">
        <v>65689.75</v>
      </c>
      <c r="O998" s="16">
        <f t="shared" si="372"/>
        <v>6.1791768140850942E-4</v>
      </c>
      <c r="P998" s="16">
        <f t="shared" si="363"/>
        <v>0.17165526151083846</v>
      </c>
      <c r="Q998" s="2">
        <f t="shared" si="374"/>
        <v>21.832000000000001</v>
      </c>
      <c r="R998" s="2">
        <f t="shared" si="375"/>
        <v>21.564000000000004</v>
      </c>
      <c r="S998" s="16">
        <f t="shared" si="364"/>
        <v>1</v>
      </c>
      <c r="T998" s="16">
        <f t="shared" si="365"/>
        <v>0</v>
      </c>
      <c r="U998" s="16">
        <f>VLOOKUP(P998,Table!$D$6:$G$15,MATCH(VALUE(T998)&amp;"E",Table!$D$5:$G$5,0),1)*IF(Y998=1,0,1)</f>
        <v>0</v>
      </c>
      <c r="V998" s="16">
        <f t="shared" si="366"/>
        <v>0</v>
      </c>
      <c r="W998" s="16">
        <f t="shared" si="355"/>
        <v>118152.23082010559</v>
      </c>
      <c r="X998" s="16">
        <f t="shared" si="367"/>
        <v>-2.7529004362375264E-2</v>
      </c>
      <c r="Y998" s="16">
        <f t="shared" si="356"/>
        <v>1</v>
      </c>
      <c r="Z998" s="16">
        <f t="shared" si="368"/>
        <v>20</v>
      </c>
      <c r="AA998" s="16">
        <f t="shared" si="354"/>
        <v>1.2048611111111107E-2</v>
      </c>
      <c r="AB998" s="2">
        <f t="shared" si="357"/>
        <v>130826.65712883849</v>
      </c>
      <c r="AE998" s="16" t="str">
        <f t="shared" si="351"/>
        <v/>
      </c>
      <c r="AF998" s="16" t="str">
        <f t="shared" si="373"/>
        <v/>
      </c>
      <c r="AG998" s="16">
        <f t="shared" si="360"/>
        <v>70.381044875183861</v>
      </c>
      <c r="AH998" s="24">
        <f t="shared" si="358"/>
        <v>72.320819649944085</v>
      </c>
      <c r="AL998" s="2">
        <f t="shared" si="361"/>
        <v>75.908467286577746</v>
      </c>
      <c r="AM998" s="27">
        <f t="shared" si="362"/>
        <v>-4.726281223791795E-2</v>
      </c>
      <c r="AN998" s="35">
        <v>1</v>
      </c>
      <c r="AP998" s="2" t="str">
        <f t="shared" si="359"/>
        <v/>
      </c>
    </row>
    <row r="999" spans="1:42" x14ac:dyDescent="0.25">
      <c r="A999" s="49">
        <v>39454</v>
      </c>
      <c r="B999" s="47">
        <v>1416.18</v>
      </c>
      <c r="C999" s="27">
        <f t="shared" si="370"/>
        <v>3.2232242159773161E-3</v>
      </c>
      <c r="D999" s="27">
        <f t="shared" si="371"/>
        <v>-4.26177725383865E-2</v>
      </c>
      <c r="E999" s="5">
        <f t="shared" si="352"/>
        <v>0</v>
      </c>
      <c r="F999" s="44">
        <v>2224.761</v>
      </c>
      <c r="G999" s="45">
        <v>2224.761</v>
      </c>
      <c r="H999" s="48">
        <v>1416.18</v>
      </c>
      <c r="I999" s="42">
        <v>23.79</v>
      </c>
      <c r="J999" s="16">
        <f t="shared" si="369"/>
        <v>0.2379</v>
      </c>
      <c r="K999" s="16">
        <f t="shared" si="353"/>
        <v>4.7783932373863081E-2</v>
      </c>
      <c r="L999" s="51">
        <f>VLOOKUP(A999,LIBOR!$A$3:B3094,2,1)</f>
        <v>4.3</v>
      </c>
      <c r="M999">
        <v>70751.91</v>
      </c>
      <c r="N999" s="2">
        <v>64333.9</v>
      </c>
      <c r="O999" s="16">
        <f t="shared" si="372"/>
        <v>1.0355786359425539E-5</v>
      </c>
      <c r="P999" s="16">
        <f t="shared" si="363"/>
        <v>0.19011606762613692</v>
      </c>
      <c r="Q999" s="2">
        <f t="shared" si="374"/>
        <v>22.567999999999998</v>
      </c>
      <c r="R999" s="2">
        <f t="shared" si="375"/>
        <v>21.634500000000006</v>
      </c>
      <c r="S999" s="16">
        <f t="shared" si="364"/>
        <v>1</v>
      </c>
      <c r="T999" s="16">
        <f t="shared" si="365"/>
        <v>0</v>
      </c>
      <c r="U999" s="16">
        <f>VLOOKUP(P999,Table!$D$6:$G$15,MATCH(VALUE(T999)&amp;"E",Table!$D$5:$G$5,0),1)*IF(Y999=1,0,1)</f>
        <v>0.9</v>
      </c>
      <c r="V999" s="16">
        <f t="shared" si="366"/>
        <v>9.9999999999999978E-2</v>
      </c>
      <c r="W999" s="16">
        <f t="shared" si="355"/>
        <v>118152.23082010559</v>
      </c>
      <c r="X999" s="16">
        <f t="shared" si="367"/>
        <v>-1.8035152523681264E-2</v>
      </c>
      <c r="Y999" s="16">
        <f t="shared" si="356"/>
        <v>0</v>
      </c>
      <c r="Z999" s="16">
        <f t="shared" si="368"/>
        <v>0</v>
      </c>
      <c r="AA999" s="16">
        <f t="shared" si="354"/>
        <v>3.5833333333333384E-2</v>
      </c>
      <c r="AB999" s="2">
        <f t="shared" si="357"/>
        <v>130873.53668097631</v>
      </c>
      <c r="AD999" s="2">
        <v>130873.58</v>
      </c>
      <c r="AE999" s="16" t="str">
        <f t="shared" si="351"/>
        <v/>
      </c>
      <c r="AF999" s="16">
        <f t="shared" si="373"/>
        <v>-3.3099899687805134E-7</v>
      </c>
      <c r="AG999" s="16">
        <f t="shared" si="360"/>
        <v>70.406264749597455</v>
      </c>
      <c r="AH999" s="24">
        <f t="shared" si="358"/>
        <v>72.341085765739336</v>
      </c>
      <c r="AL999" s="2">
        <f t="shared" si="361"/>
        <v>75.908467286577746</v>
      </c>
      <c r="AM999" s="27">
        <f t="shared" si="362"/>
        <v>-4.6995831273610733E-2</v>
      </c>
      <c r="AN999" s="35">
        <v>0</v>
      </c>
      <c r="AP999" s="2" t="str">
        <f t="shared" si="359"/>
        <v/>
      </c>
    </row>
    <row r="1000" spans="1:42" x14ac:dyDescent="0.25">
      <c r="A1000" s="49">
        <v>39455</v>
      </c>
      <c r="B1000" s="47">
        <v>1390.19</v>
      </c>
      <c r="C1000" s="27">
        <f t="shared" si="370"/>
        <v>-1.8352186868900833E-2</v>
      </c>
      <c r="D1000" s="27">
        <f t="shared" si="371"/>
        <v>-5.4118374344148568E-2</v>
      </c>
      <c r="E1000" s="5">
        <f t="shared" si="352"/>
        <v>0</v>
      </c>
      <c r="F1000" s="44">
        <v>2184.6669999999999</v>
      </c>
      <c r="G1000" s="45">
        <v>2184.6669999999999</v>
      </c>
      <c r="H1000" s="48">
        <v>1390.19</v>
      </c>
      <c r="I1000" s="42">
        <v>25.43</v>
      </c>
      <c r="J1000" s="16">
        <f t="shared" si="369"/>
        <v>0.25429999999999997</v>
      </c>
      <c r="K1000" s="16">
        <f t="shared" si="353"/>
        <v>6.5171607242995894E-2</v>
      </c>
      <c r="L1000" s="51">
        <f>VLOOKUP(A1000,LIBOR!$A$3:B3095,2,1)</f>
        <v>4.2937500000000002</v>
      </c>
      <c r="M1000">
        <v>74212.31</v>
      </c>
      <c r="N1000" s="2">
        <v>67474.69</v>
      </c>
      <c r="O1000" s="16">
        <f t="shared" si="372"/>
        <v>3.4308957761764917E-4</v>
      </c>
      <c r="P1000" s="16">
        <f t="shared" si="363"/>
        <v>0.18912839275700408</v>
      </c>
      <c r="Q1000" s="2">
        <f t="shared" si="374"/>
        <v>23.177999999999997</v>
      </c>
      <c r="R1000" s="2">
        <f t="shared" si="375"/>
        <v>21.776000000000003</v>
      </c>
      <c r="S1000" s="16">
        <f t="shared" si="364"/>
        <v>1</v>
      </c>
      <c r="T1000" s="16">
        <f t="shared" si="365"/>
        <v>0</v>
      </c>
      <c r="U1000" s="16">
        <f>VLOOKUP(P1000,Table!$D$6:$G$15,MATCH(VALUE(T1000)&amp;"E",Table!$D$5:$G$5,0),1)*IF(Y1000=1,0,1)</f>
        <v>0.9</v>
      </c>
      <c r="V1000" s="16">
        <f t="shared" si="366"/>
        <v>9.9999999999999978E-2</v>
      </c>
      <c r="W1000" s="16">
        <f t="shared" si="355"/>
        <v>116777.53502713967</v>
      </c>
      <c r="X1000" s="16">
        <f t="shared" si="367"/>
        <v>-1.9901706979288503E-2</v>
      </c>
      <c r="Y1000" s="16">
        <f t="shared" si="356"/>
        <v>0</v>
      </c>
      <c r="Z1000" s="16">
        <f t="shared" si="368"/>
        <v>0</v>
      </c>
      <c r="AA1000" s="16">
        <f t="shared" si="354"/>
        <v>0</v>
      </c>
      <c r="AB1000" s="2">
        <f t="shared" si="357"/>
        <v>129390.91654453457</v>
      </c>
      <c r="AE1000" s="16" t="str">
        <f t="shared" ref="AE1000:AE1063" si="376">IF(AC1000&gt;0,W1000/AC1000-1,"")</f>
        <v/>
      </c>
      <c r="AF1000" s="16" t="str">
        <f t="shared" si="373"/>
        <v/>
      </c>
      <c r="AG1000" s="16">
        <f t="shared" si="360"/>
        <v>69.608657009356918</v>
      </c>
      <c r="AH1000" s="24">
        <f t="shared" si="358"/>
        <v>71.519697600608865</v>
      </c>
      <c r="AL1000" s="2">
        <f t="shared" si="361"/>
        <v>75.908467286577746</v>
      </c>
      <c r="AM1000" s="27">
        <f t="shared" si="362"/>
        <v>-5.7816602585320731E-2</v>
      </c>
      <c r="AN1000" s="35">
        <v>0</v>
      </c>
      <c r="AP1000" s="2" t="str">
        <f t="shared" si="359"/>
        <v/>
      </c>
    </row>
    <row r="1001" spans="1:42" x14ac:dyDescent="0.25">
      <c r="A1001" s="49">
        <v>39456</v>
      </c>
      <c r="B1001" s="47">
        <v>1409.13</v>
      </c>
      <c r="C1001" s="27">
        <f t="shared" si="370"/>
        <v>1.3624037002136546E-2</v>
      </c>
      <c r="D1001" s="27">
        <f t="shared" si="371"/>
        <v>-2.6056461071887638E-2</v>
      </c>
      <c r="E1001" s="5">
        <f t="shared" si="352"/>
        <v>-1</v>
      </c>
      <c r="F1001" s="44">
        <v>2214.6019999999999</v>
      </c>
      <c r="G1001" s="45">
        <v>2214.6019999999999</v>
      </c>
      <c r="H1001" s="48">
        <v>1409.13</v>
      </c>
      <c r="I1001" s="42">
        <v>24.12</v>
      </c>
      <c r="J1001" s="16">
        <f t="shared" si="369"/>
        <v>0.2412</v>
      </c>
      <c r="K1001" s="16">
        <f t="shared" si="353"/>
        <v>4.859664788525761E-2</v>
      </c>
      <c r="L1001" s="51">
        <f>VLOOKUP(A1001,LIBOR!$A$3:B3096,2,1)</f>
        <v>4.2871899999999998</v>
      </c>
      <c r="M1001">
        <v>73450.240000000005</v>
      </c>
      <c r="N1001" s="2">
        <v>66775.820000000007</v>
      </c>
      <c r="O1001" s="16">
        <f t="shared" si="372"/>
        <v>1.8311676229093276E-4</v>
      </c>
      <c r="P1001" s="16">
        <f t="shared" si="363"/>
        <v>0.19260335211474239</v>
      </c>
      <c r="Q1001" s="2">
        <f t="shared" si="374"/>
        <v>23.763999999999999</v>
      </c>
      <c r="R1001" s="2">
        <f t="shared" si="375"/>
        <v>22.005000000000003</v>
      </c>
      <c r="S1001" s="16">
        <f t="shared" si="364"/>
        <v>1</v>
      </c>
      <c r="T1001" s="16">
        <f t="shared" si="365"/>
        <v>0</v>
      </c>
      <c r="U1001" s="16">
        <f>VLOOKUP(P1001,Table!$D$6:$G$15,MATCH(VALUE(T1001)&amp;"E",Table!$D$5:$G$5,0),1)*IF(Y1001=1,0,1)</f>
        <v>0</v>
      </c>
      <c r="V1001" s="16">
        <f t="shared" si="366"/>
        <v>0</v>
      </c>
      <c r="W1001" s="16">
        <f t="shared" si="355"/>
        <v>118088.46585216868</v>
      </c>
      <c r="X1001" s="16">
        <f t="shared" si="367"/>
        <v>-2.518466028809363E-2</v>
      </c>
      <c r="Y1001" s="16">
        <f t="shared" si="356"/>
        <v>1</v>
      </c>
      <c r="Z1001" s="16">
        <f t="shared" si="368"/>
        <v>20</v>
      </c>
      <c r="AA1001" s="16">
        <f t="shared" si="354"/>
        <v>0</v>
      </c>
      <c r="AB1001" s="2">
        <f t="shared" si="357"/>
        <v>130853.70767077817</v>
      </c>
      <c r="AE1001" s="16" t="str">
        <f t="shared" si="376"/>
        <v/>
      </c>
      <c r="AF1001" s="16" t="str">
        <f t="shared" si="373"/>
        <v/>
      </c>
      <c r="AG1001" s="16">
        <f t="shared" si="360"/>
        <v>70.39559730240272</v>
      </c>
      <c r="AH1001" s="24">
        <f t="shared" si="358"/>
        <v>72.326360087675511</v>
      </c>
      <c r="AL1001" s="2">
        <f t="shared" si="361"/>
        <v>75.908467286577746</v>
      </c>
      <c r="AM1001" s="27">
        <f t="shared" si="362"/>
        <v>-4.7189823835840139E-2</v>
      </c>
      <c r="AN1001" s="35">
        <v>1</v>
      </c>
      <c r="AP1001" s="2" t="str">
        <f t="shared" si="359"/>
        <v/>
      </c>
    </row>
    <row r="1002" spans="1:42" x14ac:dyDescent="0.25">
      <c r="A1002" s="49">
        <v>39457</v>
      </c>
      <c r="B1002" s="47">
        <v>1420.33</v>
      </c>
      <c r="C1002" s="27">
        <f t="shared" si="370"/>
        <v>7.948166599249129E-3</v>
      </c>
      <c r="D1002" s="27">
        <f t="shared" si="371"/>
        <v>-1.8108294472638509E-2</v>
      </c>
      <c r="E1002" s="5">
        <f t="shared" si="352"/>
        <v>0</v>
      </c>
      <c r="F1002" s="44">
        <v>2232.2449999999999</v>
      </c>
      <c r="G1002" s="45">
        <v>2232.2449999999999</v>
      </c>
      <c r="H1002" s="48">
        <v>1420.33</v>
      </c>
      <c r="I1002" s="42">
        <v>23.45</v>
      </c>
      <c r="J1002" s="16">
        <f t="shared" si="369"/>
        <v>0.23449999999999999</v>
      </c>
      <c r="K1002" s="16">
        <f t="shared" si="353"/>
        <v>4.3078983679754185E-2</v>
      </c>
      <c r="L1002" s="51">
        <f>VLOOKUP(A1002,LIBOR!$A$3:B3097,2,1)</f>
        <v>4.2850000000000001</v>
      </c>
      <c r="M1002">
        <v>71080.09</v>
      </c>
      <c r="N1002" s="2">
        <v>64615.12</v>
      </c>
      <c r="O1002" s="16">
        <f t="shared" si="372"/>
        <v>6.2674872017590193E-5</v>
      </c>
      <c r="P1002" s="16">
        <f t="shared" si="363"/>
        <v>0.1914210163202458</v>
      </c>
      <c r="Q1002" s="2">
        <f t="shared" si="374"/>
        <v>23.954000000000001</v>
      </c>
      <c r="R1002" s="2">
        <f t="shared" si="375"/>
        <v>22.174000000000003</v>
      </c>
      <c r="S1002" s="16">
        <f t="shared" si="364"/>
        <v>1</v>
      </c>
      <c r="T1002" s="16">
        <f t="shared" si="365"/>
        <v>0</v>
      </c>
      <c r="U1002" s="16">
        <f>VLOOKUP(P1002,Table!$D$6:$G$15,MATCH(VALUE(T1002)&amp;"E",Table!$D$5:$G$5,0),1)*IF(Y1002=1,0,1)</f>
        <v>0.9</v>
      </c>
      <c r="V1002" s="16">
        <f t="shared" si="366"/>
        <v>9.9999999999999978E-2</v>
      </c>
      <c r="W1002" s="16">
        <f t="shared" si="355"/>
        <v>118088.46585216868</v>
      </c>
      <c r="X1002" s="16">
        <f t="shared" si="367"/>
        <v>-7.5156560907174708E-4</v>
      </c>
      <c r="Y1002" s="16">
        <f t="shared" si="356"/>
        <v>0</v>
      </c>
      <c r="Z1002" s="16">
        <f t="shared" si="368"/>
        <v>0</v>
      </c>
      <c r="AA1002" s="16">
        <f t="shared" si="354"/>
        <v>1.1902777777777818E-2</v>
      </c>
      <c r="AB1002" s="2">
        <f t="shared" si="357"/>
        <v>130869.28289681621</v>
      </c>
      <c r="AE1002" s="16" t="str">
        <f t="shared" si="376"/>
        <v/>
      </c>
      <c r="AF1002" s="16" t="str">
        <f t="shared" si="373"/>
        <v/>
      </c>
      <c r="AG1002" s="16">
        <f t="shared" si="360"/>
        <v>70.403976333914969</v>
      </c>
      <c r="AH1002" s="24">
        <f t="shared" si="358"/>
        <v>72.333086242619245</v>
      </c>
      <c r="AL1002" s="2">
        <f t="shared" si="361"/>
        <v>75.908467286577746</v>
      </c>
      <c r="AM1002" s="27">
        <f t="shared" si="362"/>
        <v>-4.7101215078686032E-2</v>
      </c>
      <c r="AN1002" s="35">
        <v>0</v>
      </c>
      <c r="AP1002" s="2" t="str">
        <f t="shared" si="359"/>
        <v/>
      </c>
    </row>
    <row r="1003" spans="1:42" x14ac:dyDescent="0.25">
      <c r="A1003" s="49">
        <v>39458</v>
      </c>
      <c r="B1003" s="47">
        <v>1401.02</v>
      </c>
      <c r="C1003" s="27">
        <f t="shared" si="370"/>
        <v>-1.3595432047481926E-2</v>
      </c>
      <c r="D1003" s="27">
        <f t="shared" si="371"/>
        <v>-7.1521910990197668E-3</v>
      </c>
      <c r="E1003" s="5">
        <f t="shared" si="352"/>
        <v>0</v>
      </c>
      <c r="F1003" s="44">
        <v>2202.027</v>
      </c>
      <c r="G1003" s="45">
        <v>2202.027</v>
      </c>
      <c r="H1003" s="48">
        <v>1401.02</v>
      </c>
      <c r="I1003" s="42">
        <v>23.68</v>
      </c>
      <c r="J1003" s="16">
        <f t="shared" si="369"/>
        <v>0.23680000000000001</v>
      </c>
      <c r="K1003" s="16">
        <f t="shared" si="353"/>
        <v>4.3606719918576398E-2</v>
      </c>
      <c r="L1003" s="51">
        <f>VLOOKUP(A1003,LIBOR!$A$3:B3098,2,1)</f>
        <v>4.2818800000000001</v>
      </c>
      <c r="M1003">
        <v>74377.23</v>
      </c>
      <c r="N1003" s="2">
        <v>67606.64</v>
      </c>
      <c r="O1003" s="16">
        <f t="shared" si="372"/>
        <v>1.8738040391640459E-4</v>
      </c>
      <c r="P1003" s="16">
        <f t="shared" si="363"/>
        <v>0.19319328008142361</v>
      </c>
      <c r="Q1003" s="2">
        <f t="shared" si="374"/>
        <v>24.146000000000001</v>
      </c>
      <c r="R1003" s="2">
        <f t="shared" si="375"/>
        <v>22.166999999999998</v>
      </c>
      <c r="S1003" s="16">
        <f t="shared" si="364"/>
        <v>1</v>
      </c>
      <c r="T1003" s="16">
        <f t="shared" si="365"/>
        <v>0</v>
      </c>
      <c r="U1003" s="16">
        <f>VLOOKUP(P1003,Table!$D$6:$G$15,MATCH(VALUE(T1003)&amp;"E",Table!$D$5:$G$5,0),1)*IF(Y1003=1,0,1)</f>
        <v>0.9</v>
      </c>
      <c r="V1003" s="16">
        <f t="shared" si="366"/>
        <v>9.9999999999999978E-2</v>
      </c>
      <c r="W1003" s="16">
        <f t="shared" si="355"/>
        <v>117190.26885598055</v>
      </c>
      <c r="X1003" s="16">
        <f t="shared" si="367"/>
        <v>-5.3968484127897565E-4</v>
      </c>
      <c r="Y1003" s="16">
        <f t="shared" si="356"/>
        <v>0</v>
      </c>
      <c r="Z1003" s="16">
        <f t="shared" si="368"/>
        <v>0</v>
      </c>
      <c r="AA1003" s="16">
        <f t="shared" si="354"/>
        <v>0</v>
      </c>
      <c r="AB1003" s="2">
        <f t="shared" si="357"/>
        <v>129881.91165965947</v>
      </c>
      <c r="AE1003" s="16" t="str">
        <f t="shared" si="376"/>
        <v/>
      </c>
      <c r="AF1003" s="16" t="str">
        <f t="shared" si="373"/>
        <v/>
      </c>
      <c r="AG1003" s="16">
        <f t="shared" si="360"/>
        <v>69.872798507653172</v>
      </c>
      <c r="AH1003" s="24">
        <f t="shared" si="358"/>
        <v>71.78548539693135</v>
      </c>
      <c r="AL1003" s="2">
        <f t="shared" si="361"/>
        <v>75.908467286577746</v>
      </c>
      <c r="AM1003" s="27">
        <f t="shared" si="362"/>
        <v>-5.4315177700543948E-2</v>
      </c>
      <c r="AN1003" s="35">
        <v>0</v>
      </c>
      <c r="AP1003" s="2" t="str">
        <f t="shared" si="359"/>
        <v/>
      </c>
    </row>
    <row r="1004" spans="1:42" x14ac:dyDescent="0.25">
      <c r="A1004" s="49">
        <v>39461</v>
      </c>
      <c r="B1004" s="47">
        <v>1416.25</v>
      </c>
      <c r="C1004" s="27">
        <f t="shared" si="370"/>
        <v>1.0870651382564045E-2</v>
      </c>
      <c r="D1004" s="27">
        <f t="shared" si="371"/>
        <v>4.9523606756696203E-4</v>
      </c>
      <c r="E1004" s="5">
        <f t="shared" si="352"/>
        <v>0</v>
      </c>
      <c r="F1004" s="44">
        <v>2225.9760000000001</v>
      </c>
      <c r="G1004" s="45">
        <v>2225.9760000000001</v>
      </c>
      <c r="H1004" s="48">
        <v>1416.25</v>
      </c>
      <c r="I1004" s="42">
        <v>22.9</v>
      </c>
      <c r="J1004" s="16">
        <f t="shared" si="369"/>
        <v>0.22899999999999998</v>
      </c>
      <c r="K1004" s="16">
        <f t="shared" si="353"/>
        <v>3.1949799550908209E-2</v>
      </c>
      <c r="L1004" s="51">
        <f>VLOOKUP(A1004,LIBOR!$A$3:B3099,2,1)</f>
        <v>4.2874999999999996</v>
      </c>
      <c r="M1004">
        <v>71220.679999999993</v>
      </c>
      <c r="N1004" s="2">
        <v>64719.44</v>
      </c>
      <c r="O1004" s="16">
        <f t="shared" si="372"/>
        <v>1.168991405099385E-4</v>
      </c>
      <c r="P1004" s="16">
        <f t="shared" si="363"/>
        <v>0.19705020044909177</v>
      </c>
      <c r="Q1004" s="2">
        <f t="shared" si="374"/>
        <v>24.094000000000001</v>
      </c>
      <c r="R1004" s="2">
        <f t="shared" si="375"/>
        <v>22.227499999999999</v>
      </c>
      <c r="S1004" s="16">
        <f t="shared" si="364"/>
        <v>1</v>
      </c>
      <c r="T1004" s="16">
        <f t="shared" si="365"/>
        <v>0</v>
      </c>
      <c r="U1004" s="16">
        <f>VLOOKUP(P1004,Table!$D$6:$G$15,MATCH(VALUE(T1004)&amp;"E",Table!$D$5:$G$5,0),1)*IF(Y1004=1,0,1)</f>
        <v>0.9</v>
      </c>
      <c r="V1004" s="16">
        <f t="shared" si="366"/>
        <v>9.9999999999999978E-2</v>
      </c>
      <c r="W1004" s="16">
        <f t="shared" si="355"/>
        <v>117836.33878531613</v>
      </c>
      <c r="X1004" s="16">
        <f t="shared" si="367"/>
        <v>-8.1417164741449666E-3</v>
      </c>
      <c r="Y1004" s="16">
        <f t="shared" si="356"/>
        <v>0</v>
      </c>
      <c r="Z1004" s="16">
        <f t="shared" si="368"/>
        <v>0</v>
      </c>
      <c r="AA1004" s="16">
        <f t="shared" si="354"/>
        <v>0</v>
      </c>
      <c r="AB1004" s="2">
        <f t="shared" si="357"/>
        <v>130602.01932018972</v>
      </c>
      <c r="AE1004" s="16" t="str">
        <f t="shared" si="376"/>
        <v/>
      </c>
      <c r="AF1004" s="16" t="str">
        <f t="shared" si="373"/>
        <v/>
      </c>
      <c r="AG1004" s="16">
        <f t="shared" si="360"/>
        <v>70.260196081534701</v>
      </c>
      <c r="AH1004" s="24">
        <f t="shared" si="358"/>
        <v>72.177851432253277</v>
      </c>
      <c r="AL1004" s="2">
        <f t="shared" si="361"/>
        <v>75.908467286577746</v>
      </c>
      <c r="AM1004" s="27">
        <f t="shared" si="362"/>
        <v>-4.9146241357242104E-2</v>
      </c>
      <c r="AN1004" s="35">
        <v>0</v>
      </c>
      <c r="AP1004" s="2" t="str">
        <f t="shared" si="359"/>
        <v/>
      </c>
    </row>
    <row r="1005" spans="1:42" x14ac:dyDescent="0.25">
      <c r="A1005" s="49">
        <v>39462</v>
      </c>
      <c r="B1005" s="47">
        <v>1380.95</v>
      </c>
      <c r="C1005" s="27">
        <f t="shared" si="370"/>
        <v>-2.4924977934686621E-2</v>
      </c>
      <c r="D1005" s="27">
        <f t="shared" si="371"/>
        <v>-6.0775549982188259E-3</v>
      </c>
      <c r="E1005" s="5">
        <f t="shared" si="352"/>
        <v>0</v>
      </c>
      <c r="F1005" s="44">
        <v>2170.5100000000002</v>
      </c>
      <c r="G1005" s="45">
        <v>2170.5100000000002</v>
      </c>
      <c r="H1005" s="48">
        <v>1380.95</v>
      </c>
      <c r="I1005" s="42">
        <v>23.34</v>
      </c>
      <c r="J1005" s="16">
        <f t="shared" si="369"/>
        <v>0.2334</v>
      </c>
      <c r="K1005" s="16">
        <f t="shared" si="353"/>
        <v>5.2669943169067701E-2</v>
      </c>
      <c r="L1005" s="51">
        <f>VLOOKUP(A1005,LIBOR!$A$3:B3100,2,1)</f>
        <v>4.3243799999999997</v>
      </c>
      <c r="M1005">
        <v>71711.03</v>
      </c>
      <c r="N1005" s="2">
        <v>65159.47</v>
      </c>
      <c r="O1005" s="16">
        <f t="shared" si="372"/>
        <v>6.3710127788439263E-4</v>
      </c>
      <c r="P1005" s="16">
        <f t="shared" si="363"/>
        <v>0.1807300568309323</v>
      </c>
      <c r="Q1005" s="2">
        <f t="shared" si="374"/>
        <v>23.916000000000004</v>
      </c>
      <c r="R1005" s="2">
        <f t="shared" si="375"/>
        <v>22.244500000000002</v>
      </c>
      <c r="S1005" s="16">
        <f t="shared" si="364"/>
        <v>1</v>
      </c>
      <c r="T1005" s="16">
        <f t="shared" si="365"/>
        <v>0</v>
      </c>
      <c r="U1005" s="16">
        <f>VLOOKUP(P1005,Table!$D$6:$G$15,MATCH(VALUE(T1005)&amp;"E",Table!$D$5:$G$5,0),1)*IF(Y1005=1,0,1)</f>
        <v>0.9</v>
      </c>
      <c r="V1005" s="16">
        <f t="shared" si="366"/>
        <v>9.9999999999999978E-2</v>
      </c>
      <c r="W1005" s="16">
        <f t="shared" si="355"/>
        <v>115273.0948425183</v>
      </c>
      <c r="X1005" s="16">
        <f t="shared" si="367"/>
        <v>-2.6736019506091724E-3</v>
      </c>
      <c r="Y1005" s="16">
        <f t="shared" si="356"/>
        <v>0</v>
      </c>
      <c r="Z1005" s="16">
        <f t="shared" si="368"/>
        <v>0</v>
      </c>
      <c r="AA1005" s="16">
        <f t="shared" si="354"/>
        <v>0</v>
      </c>
      <c r="AB1005" s="2">
        <f t="shared" si="357"/>
        <v>127763.07693962379</v>
      </c>
      <c r="AE1005" s="16" t="str">
        <f t="shared" si="376"/>
        <v/>
      </c>
      <c r="AF1005" s="16" t="str">
        <f t="shared" si="373"/>
        <v/>
      </c>
      <c r="AG1005" s="16">
        <f t="shared" si="360"/>
        <v>68.732925298425869</v>
      </c>
      <c r="AH1005" s="24">
        <f t="shared" si="358"/>
        <v>70.607058129366933</v>
      </c>
      <c r="AL1005" s="2">
        <f t="shared" si="361"/>
        <v>75.908467286577746</v>
      </c>
      <c r="AM1005" s="27">
        <f t="shared" si="362"/>
        <v>-6.9839496787576616E-2</v>
      </c>
      <c r="AN1005" s="35">
        <v>0</v>
      </c>
      <c r="AP1005" s="2" t="str">
        <f t="shared" si="359"/>
        <v/>
      </c>
    </row>
    <row r="1006" spans="1:42" x14ac:dyDescent="0.25">
      <c r="A1006" s="49">
        <v>39463</v>
      </c>
      <c r="B1006" s="47">
        <v>1373.2</v>
      </c>
      <c r="C1006" s="27">
        <f t="shared" si="370"/>
        <v>-5.6120786415149171E-3</v>
      </c>
      <c r="D1006" s="27">
        <f t="shared" si="371"/>
        <v>-2.5313670641870289E-2</v>
      </c>
      <c r="E1006" s="5">
        <f t="shared" si="352"/>
        <v>0</v>
      </c>
      <c r="F1006" s="44">
        <v>2158.5749999999998</v>
      </c>
      <c r="G1006" s="45">
        <v>2158.5749999999998</v>
      </c>
      <c r="H1006" s="48">
        <v>1373.2</v>
      </c>
      <c r="I1006" s="42">
        <v>24.38</v>
      </c>
      <c r="J1006" s="16">
        <f t="shared" si="369"/>
        <v>0.24379999999999999</v>
      </c>
      <c r="K1006" s="16">
        <f t="shared" si="353"/>
        <v>4.4942522558888393E-2</v>
      </c>
      <c r="L1006" s="51">
        <f>VLOOKUP(A1006,LIBOR!$A$3:B3101,2,1)</f>
        <v>4.2981299999999996</v>
      </c>
      <c r="M1006">
        <v>71006.899999999994</v>
      </c>
      <c r="N1006" s="2">
        <v>64514.07</v>
      </c>
      <c r="O1006" s="16">
        <f t="shared" si="372"/>
        <v>3.1673095451368231E-5</v>
      </c>
      <c r="P1006" s="16">
        <f t="shared" si="363"/>
        <v>0.1988574774411116</v>
      </c>
      <c r="Q1006" s="2">
        <f t="shared" si="374"/>
        <v>23.498000000000001</v>
      </c>
      <c r="R1006" s="2">
        <f t="shared" si="375"/>
        <v>22.247999999999998</v>
      </c>
      <c r="S1006" s="16">
        <f t="shared" si="364"/>
        <v>1</v>
      </c>
      <c r="T1006" s="16">
        <f t="shared" si="365"/>
        <v>0</v>
      </c>
      <c r="U1006" s="16">
        <f>VLOOKUP(P1006,Table!$D$6:$G$15,MATCH(VALUE(T1006)&amp;"E",Table!$D$5:$G$5,0),1)*IF(Y1006=1,0,1)</f>
        <v>0.9</v>
      </c>
      <c r="V1006" s="16">
        <f t="shared" si="366"/>
        <v>9.9999999999999978E-2</v>
      </c>
      <c r="W1006" s="16">
        <f t="shared" si="355"/>
        <v>114576.68814091923</v>
      </c>
      <c r="X1006" s="16">
        <f t="shared" si="367"/>
        <v>-1.2882958903625896E-2</v>
      </c>
      <c r="Y1006" s="16">
        <f t="shared" si="356"/>
        <v>0</v>
      </c>
      <c r="Z1006" s="16">
        <f t="shared" si="368"/>
        <v>0</v>
      </c>
      <c r="AA1006" s="16">
        <f t="shared" si="354"/>
        <v>0</v>
      </c>
      <c r="AB1006" s="2">
        <f t="shared" si="357"/>
        <v>127005.34785110678</v>
      </c>
      <c r="AE1006" s="16" t="str">
        <f t="shared" si="376"/>
        <v/>
      </c>
      <c r="AF1006" s="16" t="str">
        <f t="shared" si="373"/>
        <v/>
      </c>
      <c r="AG1006" s="16">
        <f t="shared" si="360"/>
        <v>68.325288459324881</v>
      </c>
      <c r="AH1006" s="24">
        <f t="shared" si="358"/>
        <v>70.186479484158781</v>
      </c>
      <c r="AL1006" s="2">
        <f t="shared" si="361"/>
        <v>75.908467286577746</v>
      </c>
      <c r="AM1006" s="27">
        <f t="shared" si="362"/>
        <v>-7.5380099308509418E-2</v>
      </c>
      <c r="AN1006" s="35">
        <v>0</v>
      </c>
      <c r="AP1006" s="2" t="str">
        <f t="shared" si="359"/>
        <v/>
      </c>
    </row>
    <row r="1007" spans="1:42" x14ac:dyDescent="0.25">
      <c r="A1007" s="49">
        <v>39464</v>
      </c>
      <c r="B1007" s="47">
        <v>1333.25</v>
      </c>
      <c r="C1007" s="27">
        <f t="shared" si="370"/>
        <v>-2.9092630352461457E-2</v>
      </c>
      <c r="D1007" s="27">
        <f t="shared" si="371"/>
        <v>-6.2354467593580876E-2</v>
      </c>
      <c r="E1007" s="5">
        <f t="shared" si="352"/>
        <v>-1</v>
      </c>
      <c r="F1007" s="44">
        <v>2095.8609999999999</v>
      </c>
      <c r="G1007" s="45">
        <v>2095.8609999999999</v>
      </c>
      <c r="H1007" s="48">
        <v>1333.25</v>
      </c>
      <c r="I1007" s="42">
        <v>28.46</v>
      </c>
      <c r="J1007" s="16">
        <f t="shared" si="369"/>
        <v>0.28460000000000002</v>
      </c>
      <c r="K1007" s="16">
        <f t="shared" si="353"/>
        <v>8.487531572310239E-2</v>
      </c>
      <c r="L1007" s="51">
        <f>VLOOKUP(A1007,LIBOR!$A$3:B3102,2,1)</f>
        <v>4.2906300000000002</v>
      </c>
      <c r="M1007">
        <v>76588.22</v>
      </c>
      <c r="N1007" s="2">
        <v>69579.5</v>
      </c>
      <c r="O1007" s="16">
        <f t="shared" si="372"/>
        <v>8.7167910029262478E-4</v>
      </c>
      <c r="P1007" s="16">
        <f t="shared" si="363"/>
        <v>0.19972468427689763</v>
      </c>
      <c r="Q1007" s="2">
        <f t="shared" si="374"/>
        <v>23.55</v>
      </c>
      <c r="R1007" s="2">
        <f t="shared" si="375"/>
        <v>22.241</v>
      </c>
      <c r="S1007" s="16">
        <f t="shared" si="364"/>
        <v>1</v>
      </c>
      <c r="T1007" s="16">
        <f t="shared" si="365"/>
        <v>1</v>
      </c>
      <c r="U1007" s="16">
        <f>VLOOKUP(P1007,Table!$D$6:$G$15,MATCH(VALUE(T1007)&amp;"E",Table!$D$5:$G$5,0),1)*IF(Y1007=1,0,1)</f>
        <v>0</v>
      </c>
      <c r="V1007" s="16">
        <f t="shared" si="366"/>
        <v>0</v>
      </c>
      <c r="W1007" s="16">
        <f t="shared" si="355"/>
        <v>112476.30264042932</v>
      </c>
      <c r="X1007" s="16">
        <f t="shared" si="367"/>
        <v>-2.9738532767846548E-2</v>
      </c>
      <c r="Y1007" s="16">
        <f t="shared" si="356"/>
        <v>1</v>
      </c>
      <c r="Z1007" s="16">
        <f t="shared" si="368"/>
        <v>20</v>
      </c>
      <c r="AA1007" s="16">
        <f t="shared" si="354"/>
        <v>0</v>
      </c>
      <c r="AB1007" s="2">
        <f t="shared" si="357"/>
        <v>124682.69518275568</v>
      </c>
      <c r="AE1007" s="16" t="str">
        <f t="shared" si="376"/>
        <v/>
      </c>
      <c r="AF1007" s="16" t="str">
        <f t="shared" si="373"/>
        <v/>
      </c>
      <c r="AG1007" s="16">
        <f t="shared" si="360"/>
        <v>67.075766953018274</v>
      </c>
      <c r="AH1007" s="24">
        <f t="shared" si="358"/>
        <v>68.901127462391543</v>
      </c>
      <c r="AL1007" s="2">
        <f t="shared" si="361"/>
        <v>75.908467286577746</v>
      </c>
      <c r="AM1007" s="27">
        <f t="shared" si="362"/>
        <v>-9.2313019544069341E-2</v>
      </c>
      <c r="AN1007" s="35">
        <v>1</v>
      </c>
      <c r="AP1007" s="2" t="str">
        <f t="shared" si="359"/>
        <v/>
      </c>
    </row>
    <row r="1008" spans="1:42" x14ac:dyDescent="0.25">
      <c r="A1008" s="49">
        <v>39465</v>
      </c>
      <c r="B1008" s="47">
        <v>1325.19</v>
      </c>
      <c r="C1008" s="27">
        <f t="shared" si="370"/>
        <v>-6.0453778361146959E-3</v>
      </c>
      <c r="D1008" s="27">
        <f t="shared" si="371"/>
        <v>-5.4804413382213646E-2</v>
      </c>
      <c r="E1008" s="5">
        <f t="shared" ref="E1008:E1071" si="377">IF(Y1008=1,IF(AND(D1008&lt;0,T1008&gt;=0),-1,1),0)</f>
        <v>-1</v>
      </c>
      <c r="F1008" s="44">
        <v>2083.2370000000001</v>
      </c>
      <c r="G1008" s="45">
        <v>2083.2370000000001</v>
      </c>
      <c r="H1008" s="48">
        <v>1325.19</v>
      </c>
      <c r="I1008" s="42">
        <v>27.18</v>
      </c>
      <c r="J1008" s="16">
        <f t="shared" si="369"/>
        <v>0.27179999999999999</v>
      </c>
      <c r="K1008" s="16">
        <f t="shared" ref="K1008:K1071" si="378">J1008-P1008</f>
        <v>5.3442327998083017E-2</v>
      </c>
      <c r="L1008" s="51">
        <f>VLOOKUP(A1008,LIBOR!$A$3:B3103,2,1)</f>
        <v>4.2712500000000002</v>
      </c>
      <c r="M1008">
        <v>77315.91</v>
      </c>
      <c r="N1008" s="2">
        <v>70234.63</v>
      </c>
      <c r="O1008" s="16">
        <f t="shared" si="372"/>
        <v>3.6768762260943335E-5</v>
      </c>
      <c r="P1008" s="16">
        <f t="shared" si="363"/>
        <v>0.21835767200191697</v>
      </c>
      <c r="Q1008" s="2">
        <f t="shared" si="374"/>
        <v>24.552</v>
      </c>
      <c r="R1008" s="2">
        <f t="shared" si="375"/>
        <v>22.531999999999996</v>
      </c>
      <c r="S1008" s="16">
        <f t="shared" si="364"/>
        <v>1</v>
      </c>
      <c r="T1008" s="16">
        <f t="shared" si="365"/>
        <v>1</v>
      </c>
      <c r="U1008" s="16">
        <f>VLOOKUP(P1008,Table!$D$6:$G$15,MATCH(VALUE(T1008)&amp;"E",Table!$D$5:$G$5,0),1)*IF(Y1008=1,0,1)</f>
        <v>0</v>
      </c>
      <c r="V1008" s="16">
        <f t="shared" si="366"/>
        <v>0</v>
      </c>
      <c r="W1008" s="16">
        <f t="shared" si="355"/>
        <v>112476.30264042932</v>
      </c>
      <c r="X1008" s="16">
        <f t="shared" si="367"/>
        <v>-4.7525075131089056E-2</v>
      </c>
      <c r="Y1008" s="16">
        <f t="shared" si="356"/>
        <v>1</v>
      </c>
      <c r="Z1008" s="16">
        <f t="shared" si="368"/>
        <v>20</v>
      </c>
      <c r="AA1008" s="16">
        <f t="shared" ref="AA1008:AA1071" si="379">(1+(A1008-A1007)/360*L1008-1)*Y1007</f>
        <v>1.186458333333329E-2</v>
      </c>
      <c r="AB1008" s="2">
        <f t="shared" si="357"/>
        <v>124697.48826502787</v>
      </c>
      <c r="AE1008" s="16" t="str">
        <f t="shared" si="376"/>
        <v/>
      </c>
      <c r="AF1008" s="16" t="str">
        <f t="shared" si="373"/>
        <v/>
      </c>
      <c r="AG1008" s="16">
        <f t="shared" si="360"/>
        <v>67.083725213284879</v>
      </c>
      <c r="AH1008" s="24">
        <f t="shared" si="358"/>
        <v>68.907508764291165</v>
      </c>
      <c r="AL1008" s="2">
        <f t="shared" si="361"/>
        <v>75.908467286577746</v>
      </c>
      <c r="AM1008" s="27">
        <f t="shared" si="362"/>
        <v>-9.2228953798471736E-2</v>
      </c>
      <c r="AN1008" s="35">
        <v>1</v>
      </c>
      <c r="AP1008" s="2" t="str">
        <f t="shared" si="359"/>
        <v/>
      </c>
    </row>
    <row r="1009" spans="1:42" x14ac:dyDescent="0.25">
      <c r="A1009" s="49">
        <v>39469</v>
      </c>
      <c r="B1009" s="47">
        <v>1310.5</v>
      </c>
      <c r="C1009" s="27">
        <f t="shared" si="370"/>
        <v>-1.1085202876568667E-2</v>
      </c>
      <c r="D1009" s="27">
        <f t="shared" si="371"/>
        <v>-7.6760267641346358E-2</v>
      </c>
      <c r="E1009" s="5">
        <f t="shared" si="377"/>
        <v>-1</v>
      </c>
      <c r="F1009" s="44">
        <v>2060.1489999999999</v>
      </c>
      <c r="G1009" s="45">
        <v>2060.1489999999999</v>
      </c>
      <c r="H1009" s="48">
        <v>1310.5</v>
      </c>
      <c r="I1009" s="42">
        <v>31.01</v>
      </c>
      <c r="J1009" s="16">
        <f t="shared" si="369"/>
        <v>0.31010000000000004</v>
      </c>
      <c r="K1009" s="16">
        <f t="shared" si="378"/>
        <v>9.6845684550162014E-2</v>
      </c>
      <c r="L1009" s="51">
        <f>VLOOKUP(A1009,LIBOR!$A$3:B3104,2,1)</f>
        <v>4.1762499999999996</v>
      </c>
      <c r="M1009">
        <v>78418.73</v>
      </c>
      <c r="N1009" s="2">
        <v>71212.31</v>
      </c>
      <c r="O1009" s="16">
        <f t="shared" si="372"/>
        <v>1.242578741480633E-4</v>
      </c>
      <c r="P1009" s="16">
        <f t="shared" si="363"/>
        <v>0.21325431544983803</v>
      </c>
      <c r="Q1009" s="2">
        <f t="shared" si="374"/>
        <v>25.251999999999999</v>
      </c>
      <c r="R1009" s="2">
        <f t="shared" si="375"/>
        <v>22.806999999999995</v>
      </c>
      <c r="S1009" s="16">
        <f t="shared" si="364"/>
        <v>1</v>
      </c>
      <c r="T1009" s="16">
        <f t="shared" si="365"/>
        <v>1</v>
      </c>
      <c r="U1009" s="16">
        <f>VLOOKUP(P1009,Table!$D$6:$G$15,MATCH(VALUE(T1009)&amp;"E",Table!$D$5:$G$5,0),1)*IF(Y1009=1,0,1)</f>
        <v>0</v>
      </c>
      <c r="V1009" s="16">
        <f t="shared" si="366"/>
        <v>0</v>
      </c>
      <c r="W1009" s="16">
        <f t="shared" ref="W1009:W1072" si="380">W1008*(1+$U1008*($H1009/$H1008-1)+$V1008*($N1009/$N1008-1))</f>
        <v>112476.30264042932</v>
      </c>
      <c r="X1009" s="16">
        <f t="shared" si="367"/>
        <v>-4.0224894622815532E-2</v>
      </c>
      <c r="Y1009" s="16">
        <f t="shared" ref="Y1009:Y1072" si="381">IF(X1009&lt;=-0.02,1,0)</f>
        <v>1</v>
      </c>
      <c r="Z1009" s="16">
        <f t="shared" si="368"/>
        <v>20</v>
      </c>
      <c r="AA1009" s="16">
        <f t="shared" si="379"/>
        <v>4.6402777777777793E-2</v>
      </c>
      <c r="AB1009" s="2">
        <f t="shared" ref="AB1009:AB1072" si="382">AB1008*(1+$U1008*($G1009/$G1008-1)+$V1008*($M1009/$M1008-1)+Y1008*(1+(A1009-A1008)/360*L1009/100-1))</f>
        <v>124755.35136340198</v>
      </c>
      <c r="AE1009" s="16" t="str">
        <f t="shared" si="376"/>
        <v/>
      </c>
      <c r="AF1009" s="16" t="str">
        <f t="shared" si="373"/>
        <v/>
      </c>
      <c r="AG1009" s="16">
        <f t="shared" si="360"/>
        <v>67.114853925220672</v>
      </c>
      <c r="AH1009" s="24">
        <f t="shared" ref="AH1009:AH1072" si="383">AH1008*AB1009/AB1008*(1-AH$1)^(A1009-A1008)</f>
        <v>68.932306781335328</v>
      </c>
      <c r="AL1009" s="2">
        <f t="shared" si="361"/>
        <v>75.908467286577746</v>
      </c>
      <c r="AM1009" s="27">
        <f t="shared" si="362"/>
        <v>-9.1902270650588647E-2</v>
      </c>
      <c r="AN1009" s="35">
        <v>1</v>
      </c>
      <c r="AP1009" s="2" t="str">
        <f t="shared" ref="AP1009:AP1072" si="384">IF(AN1009&lt;&gt;Y1009,"diff","")</f>
        <v/>
      </c>
    </row>
    <row r="1010" spans="1:42" x14ac:dyDescent="0.25">
      <c r="A1010" s="49">
        <v>39470</v>
      </c>
      <c r="B1010" s="47">
        <v>1338.6</v>
      </c>
      <c r="C1010" s="27">
        <f t="shared" si="370"/>
        <v>2.1442197634490512E-2</v>
      </c>
      <c r="D1010" s="27">
        <f t="shared" si="371"/>
        <v>-3.0393092072169225E-2</v>
      </c>
      <c r="E1010" s="5">
        <f t="shared" si="377"/>
        <v>-1</v>
      </c>
      <c r="F1010" s="44">
        <v>2104.3739999999998</v>
      </c>
      <c r="G1010" s="45">
        <v>2104.3739999999998</v>
      </c>
      <c r="H1010" s="48">
        <v>1338.6</v>
      </c>
      <c r="I1010" s="42">
        <v>29.02</v>
      </c>
      <c r="J1010" s="16">
        <f t="shared" si="369"/>
        <v>0.29020000000000001</v>
      </c>
      <c r="K1010" s="16">
        <f t="shared" si="378"/>
        <v>7.4673163703057432E-2</v>
      </c>
      <c r="L1010" s="51">
        <f>VLOOKUP(A1010,LIBOR!$A$3:B3105,2,1)</f>
        <v>3.5637500000000002</v>
      </c>
      <c r="M1010">
        <v>74758.850000000006</v>
      </c>
      <c r="N1010" s="2">
        <v>67884.06</v>
      </c>
      <c r="O1010" s="16">
        <f t="shared" si="372"/>
        <v>4.5009947282791021E-4</v>
      </c>
      <c r="P1010" s="16">
        <f t="shared" si="363"/>
        <v>0.21552683629694258</v>
      </c>
      <c r="Q1010" s="2">
        <f t="shared" si="374"/>
        <v>26.874000000000002</v>
      </c>
      <c r="R1010" s="2">
        <f t="shared" si="375"/>
        <v>23.328499999999998</v>
      </c>
      <c r="S1010" s="16">
        <f t="shared" si="364"/>
        <v>1</v>
      </c>
      <c r="T1010" s="16">
        <f t="shared" si="365"/>
        <v>1</v>
      </c>
      <c r="U1010" s="16">
        <f>VLOOKUP(P1010,Table!$D$6:$G$15,MATCH(VALUE(T1010)&amp;"E",Table!$D$5:$G$5,0),1)*IF(Y1010=1,0,1)</f>
        <v>0</v>
      </c>
      <c r="V1010" s="16">
        <f t="shared" si="366"/>
        <v>0</v>
      </c>
      <c r="W1010" s="16">
        <f t="shared" si="380"/>
        <v>112476.30264042932</v>
      </c>
      <c r="X1010" s="16">
        <f t="shared" si="367"/>
        <v>-4.5487123922376416E-2</v>
      </c>
      <c r="Y1010" s="16">
        <f t="shared" si="381"/>
        <v>1</v>
      </c>
      <c r="Z1010" s="16">
        <f t="shared" si="368"/>
        <v>20</v>
      </c>
      <c r="AA1010" s="16">
        <f t="shared" si="379"/>
        <v>9.8993055555556264E-3</v>
      </c>
      <c r="AB1010" s="2">
        <f t="shared" si="382"/>
        <v>124767.70127683034</v>
      </c>
      <c r="AE1010" s="16" t="str">
        <f t="shared" si="376"/>
        <v/>
      </c>
      <c r="AF1010" s="16" t="str">
        <f t="shared" si="373"/>
        <v/>
      </c>
      <c r="AG1010" s="16">
        <f t="shared" ref="AG1010:AG1073" si="385">AB1010/AG$2</f>
        <v>67.121497829683889</v>
      </c>
      <c r="AH1010" s="24">
        <f t="shared" si="383"/>
        <v>68.937336294871173</v>
      </c>
      <c r="AL1010" s="2">
        <f t="shared" ref="AL1010:AL1073" si="386">IF(AH1010&gt;AL1009,AH1010,AL1009)</f>
        <v>75.908467286577746</v>
      </c>
      <c r="AM1010" s="27">
        <f t="shared" ref="AM1010:AM1073" si="387">AH1010/AL1010-1</f>
        <v>-9.1836013041712627E-2</v>
      </c>
      <c r="AN1010" s="35">
        <v>1</v>
      </c>
      <c r="AP1010" s="2" t="str">
        <f t="shared" si="384"/>
        <v/>
      </c>
    </row>
    <row r="1011" spans="1:42" x14ac:dyDescent="0.25">
      <c r="A1011" s="49">
        <v>39471</v>
      </c>
      <c r="B1011" s="47">
        <v>1352.07</v>
      </c>
      <c r="C1011" s="27">
        <f t="shared" si="370"/>
        <v>1.0062752129090136E-2</v>
      </c>
      <c r="D1011" s="27">
        <f t="shared" si="371"/>
        <v>-1.4718261301564173E-2</v>
      </c>
      <c r="E1011" s="5">
        <f t="shared" si="377"/>
        <v>-1</v>
      </c>
      <c r="F1011" s="44">
        <v>2125.605</v>
      </c>
      <c r="G1011" s="45">
        <v>2125.605</v>
      </c>
      <c r="H1011" s="48">
        <v>1352.07</v>
      </c>
      <c r="I1011" s="42">
        <v>27.78</v>
      </c>
      <c r="J1011" s="16">
        <f t="shared" si="369"/>
        <v>0.27779999999999999</v>
      </c>
      <c r="K1011" s="16">
        <f t="shared" si="378"/>
        <v>5.0673910531073035E-2</v>
      </c>
      <c r="L1011" s="51">
        <f>VLOOKUP(A1011,LIBOR!$A$3:B3106,2,1)</f>
        <v>3.5837500000000002</v>
      </c>
      <c r="M1011">
        <v>74856.05</v>
      </c>
      <c r="N1011" s="2">
        <v>67967.839999999997</v>
      </c>
      <c r="O1011" s="16">
        <f t="shared" si="372"/>
        <v>1.0024935012541872E-4</v>
      </c>
      <c r="P1011" s="16">
        <f t="shared" si="363"/>
        <v>0.22712608946892696</v>
      </c>
      <c r="Q1011" s="2">
        <f t="shared" si="374"/>
        <v>28.01</v>
      </c>
      <c r="R1011" s="2">
        <f t="shared" si="375"/>
        <v>23.855999999999998</v>
      </c>
      <c r="S1011" s="16">
        <f t="shared" si="364"/>
        <v>1</v>
      </c>
      <c r="T1011" s="16">
        <f t="shared" si="365"/>
        <v>1</v>
      </c>
      <c r="U1011" s="16">
        <f>VLOOKUP(P1011,Table!$D$6:$G$15,MATCH(VALUE(T1011)&amp;"E",Table!$D$5:$G$5,0),1)*IF(Y1011=1,0,1)</f>
        <v>0</v>
      </c>
      <c r="V1011" s="16">
        <f t="shared" si="366"/>
        <v>0</v>
      </c>
      <c r="W1011" s="16">
        <f t="shared" si="380"/>
        <v>112476.30264042932</v>
      </c>
      <c r="X1011" s="16">
        <f t="shared" si="367"/>
        <v>-2.4262315555159231E-2</v>
      </c>
      <c r="Y1011" s="16">
        <f t="shared" si="381"/>
        <v>1</v>
      </c>
      <c r="Z1011" s="16">
        <f t="shared" si="368"/>
        <v>20</v>
      </c>
      <c r="AA1011" s="16">
        <f t="shared" si="379"/>
        <v>9.9548611111111018E-3</v>
      </c>
      <c r="AB1011" s="2">
        <f t="shared" si="382"/>
        <v>124780.12172820397</v>
      </c>
      <c r="AE1011" s="16" t="str">
        <f t="shared" si="376"/>
        <v/>
      </c>
      <c r="AF1011" s="16" t="str">
        <f t="shared" si="373"/>
        <v/>
      </c>
      <c r="AG1011" s="16">
        <f t="shared" si="385"/>
        <v>67.128179681568525</v>
      </c>
      <c r="AH1011" s="24">
        <f t="shared" si="383"/>
        <v>68.942404472899184</v>
      </c>
      <c r="AL1011" s="2">
        <f t="shared" si="386"/>
        <v>75.908467286577746</v>
      </c>
      <c r="AM1011" s="27">
        <f t="shared" si="387"/>
        <v>-9.176924607606074E-2</v>
      </c>
      <c r="AN1011" s="35">
        <v>1</v>
      </c>
      <c r="AP1011" s="2" t="str">
        <f t="shared" si="384"/>
        <v/>
      </c>
    </row>
    <row r="1012" spans="1:42" x14ac:dyDescent="0.25">
      <c r="A1012" s="49">
        <v>39472</v>
      </c>
      <c r="B1012" s="47">
        <v>1330.61</v>
      </c>
      <c r="C1012" s="27">
        <f t="shared" si="370"/>
        <v>-1.5871959292048543E-2</v>
      </c>
      <c r="D1012" s="27">
        <f t="shared" si="371"/>
        <v>-1.4975902411512587E-3</v>
      </c>
      <c r="E1012" s="5">
        <f t="shared" si="377"/>
        <v>0</v>
      </c>
      <c r="F1012" s="44">
        <v>2091.884</v>
      </c>
      <c r="G1012" s="45">
        <v>2091.884</v>
      </c>
      <c r="H1012" s="48">
        <v>1330.61</v>
      </c>
      <c r="I1012" s="42">
        <v>29.08</v>
      </c>
      <c r="J1012" s="16">
        <f t="shared" si="369"/>
        <v>0.2908</v>
      </c>
      <c r="K1012" s="16">
        <f t="shared" si="378"/>
        <v>6.17566281242031E-2</v>
      </c>
      <c r="L1012" s="51">
        <f>VLOOKUP(A1012,LIBOR!$A$3:B3107,2,1)</f>
        <v>3.5912500000000001</v>
      </c>
      <c r="M1012">
        <v>75886.990000000005</v>
      </c>
      <c r="N1012" s="2">
        <v>68899.42</v>
      </c>
      <c r="O1012" s="16">
        <f t="shared" si="372"/>
        <v>2.5597656771771961E-4</v>
      </c>
      <c r="P1012" s="16">
        <f t="shared" si="363"/>
        <v>0.2290433718757969</v>
      </c>
      <c r="Q1012" s="2">
        <f t="shared" si="374"/>
        <v>28.689999999999998</v>
      </c>
      <c r="R1012" s="2">
        <f t="shared" si="375"/>
        <v>24.314999999999991</v>
      </c>
      <c r="S1012" s="16">
        <f t="shared" si="364"/>
        <v>1</v>
      </c>
      <c r="T1012" s="16">
        <f t="shared" si="365"/>
        <v>1</v>
      </c>
      <c r="U1012" s="16">
        <f>VLOOKUP(P1012,Table!$D$6:$G$15,MATCH(VALUE(T1012)&amp;"E",Table!$D$5:$G$5,0),1)*IF(Y1012=1,0,1)</f>
        <v>0.75</v>
      </c>
      <c r="V1012" s="16">
        <f t="shared" si="366"/>
        <v>0.25</v>
      </c>
      <c r="W1012" s="16">
        <f t="shared" si="380"/>
        <v>112476.30264042932</v>
      </c>
      <c r="X1012" s="16">
        <f t="shared" si="367"/>
        <v>-1.8331700231260184E-2</v>
      </c>
      <c r="Y1012" s="16">
        <f t="shared" si="381"/>
        <v>0</v>
      </c>
      <c r="Z1012" s="16">
        <f t="shared" si="368"/>
        <v>0</v>
      </c>
      <c r="AA1012" s="16">
        <f t="shared" si="379"/>
        <v>9.9756944444444606E-3</v>
      </c>
      <c r="AB1012" s="2">
        <f t="shared" si="382"/>
        <v>124792.569411875</v>
      </c>
      <c r="AE1012" s="16" t="str">
        <f t="shared" si="376"/>
        <v/>
      </c>
      <c r="AF1012" s="16" t="str">
        <f t="shared" si="373"/>
        <v/>
      </c>
      <c r="AG1012" s="16">
        <f t="shared" si="385"/>
        <v>67.134876183659685</v>
      </c>
      <c r="AH1012" s="24">
        <f t="shared" si="383"/>
        <v>68.947487386159764</v>
      </c>
      <c r="AL1012" s="2">
        <f t="shared" si="386"/>
        <v>75.908467286577746</v>
      </c>
      <c r="AM1012" s="27">
        <f t="shared" si="387"/>
        <v>-9.1702284991977856E-2</v>
      </c>
      <c r="AN1012" s="35">
        <v>0</v>
      </c>
      <c r="AP1012" s="2" t="str">
        <f t="shared" si="384"/>
        <v/>
      </c>
    </row>
    <row r="1013" spans="1:42" x14ac:dyDescent="0.25">
      <c r="A1013" s="49">
        <v>39475</v>
      </c>
      <c r="B1013" s="47">
        <v>1353.96</v>
      </c>
      <c r="C1013" s="27">
        <f t="shared" si="370"/>
        <v>1.7548342489535074E-2</v>
      </c>
      <c r="D1013" s="27">
        <f t="shared" si="371"/>
        <v>2.2096130084498511E-2</v>
      </c>
      <c r="E1013" s="5">
        <f t="shared" si="377"/>
        <v>0</v>
      </c>
      <c r="F1013" s="44">
        <v>2128.6379999999999</v>
      </c>
      <c r="G1013" s="45">
        <v>2128.6379999999999</v>
      </c>
      <c r="H1013" s="48">
        <v>1353.96</v>
      </c>
      <c r="I1013" s="42">
        <v>27.78</v>
      </c>
      <c r="J1013" s="16">
        <f t="shared" si="369"/>
        <v>0.27779999999999999</v>
      </c>
      <c r="K1013" s="16">
        <f t="shared" si="378"/>
        <v>4.9190759325637767E-2</v>
      </c>
      <c r="L1013" s="51">
        <f>VLOOKUP(A1013,LIBOR!$A$3:B3108,2,1)</f>
        <v>3.5950000000000002</v>
      </c>
      <c r="M1013">
        <v>74355.199999999997</v>
      </c>
      <c r="N1013" s="2">
        <v>67495.03</v>
      </c>
      <c r="O1013" s="16">
        <f t="shared" si="372"/>
        <v>3.0262597401339473E-4</v>
      </c>
      <c r="P1013" s="16">
        <f t="shared" si="363"/>
        <v>0.22860924067436222</v>
      </c>
      <c r="Q1013" s="2">
        <f t="shared" si="374"/>
        <v>28.814</v>
      </c>
      <c r="R1013" s="2">
        <f t="shared" si="375"/>
        <v>24.835999999999991</v>
      </c>
      <c r="S1013" s="16">
        <f t="shared" si="364"/>
        <v>1</v>
      </c>
      <c r="T1013" s="16">
        <f t="shared" si="365"/>
        <v>1</v>
      </c>
      <c r="U1013" s="16">
        <f>VLOOKUP(P1013,Table!$D$6:$G$15,MATCH(VALUE(T1013)&amp;"E",Table!$D$5:$G$5,0),1)*IF(Y1013=1,0,1)</f>
        <v>0.75</v>
      </c>
      <c r="V1013" s="16">
        <f t="shared" si="366"/>
        <v>0.25</v>
      </c>
      <c r="W1013" s="16">
        <f t="shared" si="380"/>
        <v>113383.47567638934</v>
      </c>
      <c r="X1013" s="16">
        <f t="shared" si="367"/>
        <v>0</v>
      </c>
      <c r="Y1013" s="16">
        <f t="shared" si="381"/>
        <v>0</v>
      </c>
      <c r="Z1013" s="16">
        <f t="shared" si="368"/>
        <v>0</v>
      </c>
      <c r="AA1013" s="16">
        <f t="shared" si="379"/>
        <v>0</v>
      </c>
      <c r="AB1013" s="2">
        <f t="shared" si="382"/>
        <v>125807.26644494211</v>
      </c>
      <c r="AE1013" s="16" t="str">
        <f t="shared" si="376"/>
        <v/>
      </c>
      <c r="AF1013" s="16" t="str">
        <f t="shared" si="373"/>
        <v/>
      </c>
      <c r="AG1013" s="16">
        <f t="shared" si="385"/>
        <v>67.680754515998956</v>
      </c>
      <c r="AH1013" s="24">
        <f t="shared" si="383"/>
        <v>69.502676981981963</v>
      </c>
      <c r="AL1013" s="2">
        <f t="shared" si="386"/>
        <v>75.908467286577746</v>
      </c>
      <c r="AM1013" s="27">
        <f t="shared" si="387"/>
        <v>-8.4388349990152767E-2</v>
      </c>
      <c r="AN1013" s="35">
        <v>0</v>
      </c>
      <c r="AP1013" s="2" t="str">
        <f t="shared" si="384"/>
        <v/>
      </c>
    </row>
    <row r="1014" spans="1:42" x14ac:dyDescent="0.25">
      <c r="A1014" s="49">
        <v>39476</v>
      </c>
      <c r="B1014" s="47">
        <v>1362.3</v>
      </c>
      <c r="C1014" s="27">
        <f t="shared" si="370"/>
        <v>6.1597092971725775E-3</v>
      </c>
      <c r="D1014" s="27">
        <f t="shared" si="371"/>
        <v>3.9341042258239756E-2</v>
      </c>
      <c r="E1014" s="5">
        <f t="shared" si="377"/>
        <v>0</v>
      </c>
      <c r="F1014" s="44">
        <v>2141.85</v>
      </c>
      <c r="G1014" s="45">
        <v>2141.85</v>
      </c>
      <c r="H1014" s="48">
        <v>1362.3</v>
      </c>
      <c r="I1014" s="42">
        <v>27.32</v>
      </c>
      <c r="J1014" s="16">
        <f t="shared" si="369"/>
        <v>0.2732</v>
      </c>
      <c r="K1014" s="16">
        <f t="shared" si="378"/>
        <v>3.8706191177490024E-2</v>
      </c>
      <c r="L1014" s="51">
        <f>VLOOKUP(A1014,LIBOR!$A$3:B3109,2,1)</f>
        <v>3.5950000000000002</v>
      </c>
      <c r="M1014">
        <v>74399.23</v>
      </c>
      <c r="N1014" s="2">
        <v>67530.600000000006</v>
      </c>
      <c r="O1014" s="16">
        <f t="shared" si="372"/>
        <v>3.7709619102928761E-5</v>
      </c>
      <c r="P1014" s="16">
        <f t="shared" si="363"/>
        <v>0.23449380882250997</v>
      </c>
      <c r="Q1014" s="2">
        <f t="shared" si="374"/>
        <v>28.934000000000005</v>
      </c>
      <c r="R1014" s="2">
        <f t="shared" si="375"/>
        <v>25.211999999999996</v>
      </c>
      <c r="S1014" s="16">
        <f t="shared" si="364"/>
        <v>1</v>
      </c>
      <c r="T1014" s="16">
        <f t="shared" si="365"/>
        <v>1</v>
      </c>
      <c r="U1014" s="16">
        <f>VLOOKUP(P1014,Table!$D$6:$G$15,MATCH(VALUE(T1014)&amp;"E",Table!$D$5:$G$5,0),1)*IF(Y1014=1,0,1)</f>
        <v>0.75</v>
      </c>
      <c r="V1014" s="16">
        <f t="shared" si="366"/>
        <v>0.25</v>
      </c>
      <c r="W1014" s="16">
        <f t="shared" si="380"/>
        <v>113922.22093631809</v>
      </c>
      <c r="X1014" s="16">
        <f t="shared" si="367"/>
        <v>8.0654592537605652E-3</v>
      </c>
      <c r="Y1014" s="16">
        <f t="shared" si="381"/>
        <v>0</v>
      </c>
      <c r="Z1014" s="16">
        <f t="shared" si="368"/>
        <v>0</v>
      </c>
      <c r="AA1014" s="16">
        <f t="shared" si="379"/>
        <v>0</v>
      </c>
      <c r="AB1014" s="2">
        <f t="shared" si="382"/>
        <v>126411.53493977188</v>
      </c>
      <c r="AE1014" s="16" t="str">
        <f t="shared" si="376"/>
        <v/>
      </c>
      <c r="AF1014" s="16" t="str">
        <f t="shared" si="373"/>
        <v/>
      </c>
      <c r="AG1014" s="16">
        <f t="shared" si="385"/>
        <v>68.005833891904672</v>
      </c>
      <c r="AH1014" s="24">
        <f t="shared" si="383"/>
        <v>69.834689623493901</v>
      </c>
      <c r="AL1014" s="2">
        <f t="shared" si="386"/>
        <v>75.908467286577746</v>
      </c>
      <c r="AM1014" s="27">
        <f t="shared" si="387"/>
        <v>-8.0014494827743921E-2</v>
      </c>
      <c r="AN1014" s="35">
        <v>0</v>
      </c>
      <c r="AP1014" s="2" t="str">
        <f t="shared" si="384"/>
        <v/>
      </c>
    </row>
    <row r="1015" spans="1:42" x14ac:dyDescent="0.25">
      <c r="A1015" s="49">
        <v>39477</v>
      </c>
      <c r="B1015" s="47">
        <v>1355.81</v>
      </c>
      <c r="C1015" s="27">
        <f t="shared" si="370"/>
        <v>-4.7640020553475493E-3</v>
      </c>
      <c r="D1015" s="27">
        <f t="shared" si="371"/>
        <v>1.3134842568401695E-2</v>
      </c>
      <c r="E1015" s="5">
        <f t="shared" si="377"/>
        <v>0</v>
      </c>
      <c r="F1015" s="44">
        <v>2131.7849999999999</v>
      </c>
      <c r="G1015" s="45">
        <v>2131.7849999999999</v>
      </c>
      <c r="H1015" s="48">
        <v>1355.81</v>
      </c>
      <c r="I1015" s="42">
        <v>27.62</v>
      </c>
      <c r="J1015" s="16">
        <f t="shared" si="369"/>
        <v>0.2762</v>
      </c>
      <c r="K1015" s="16">
        <f t="shared" si="378"/>
        <v>4.0802867546907706E-2</v>
      </c>
      <c r="L1015" s="51">
        <f>VLOOKUP(A1015,LIBOR!$A$3:B3110,2,1)</f>
        <v>3.4099999999999997</v>
      </c>
      <c r="M1015">
        <v>74582.05</v>
      </c>
      <c r="N1015" s="2">
        <v>67692.149999999994</v>
      </c>
      <c r="O1015" s="16">
        <f t="shared" si="372"/>
        <v>2.2804312243789656E-5</v>
      </c>
      <c r="P1015" s="16">
        <f t="shared" si="363"/>
        <v>0.23539713245309229</v>
      </c>
      <c r="Q1015" s="2">
        <f t="shared" si="374"/>
        <v>28.195999999999998</v>
      </c>
      <c r="R1015" s="2">
        <f t="shared" si="375"/>
        <v>25.541</v>
      </c>
      <c r="S1015" s="16">
        <f t="shared" si="364"/>
        <v>1</v>
      </c>
      <c r="T1015" s="16">
        <f t="shared" si="365"/>
        <v>1</v>
      </c>
      <c r="U1015" s="16">
        <f>VLOOKUP(P1015,Table!$D$6:$G$15,MATCH(VALUE(T1015)&amp;"E",Table!$D$5:$G$5,0),1)*IF(Y1015=1,0,1)</f>
        <v>0.75</v>
      </c>
      <c r="V1015" s="16">
        <f t="shared" si="366"/>
        <v>0.25</v>
      </c>
      <c r="W1015" s="16">
        <f t="shared" si="380"/>
        <v>113583.30924072633</v>
      </c>
      <c r="X1015" s="16">
        <f t="shared" si="367"/>
        <v>1.2855314959197894E-2</v>
      </c>
      <c r="Y1015" s="16">
        <f t="shared" si="381"/>
        <v>0</v>
      </c>
      <c r="Z1015" s="16">
        <f t="shared" si="368"/>
        <v>0</v>
      </c>
      <c r="AA1015" s="16">
        <f t="shared" si="379"/>
        <v>0</v>
      </c>
      <c r="AB1015" s="2">
        <f t="shared" si="382"/>
        <v>126043.66655264626</v>
      </c>
      <c r="AE1015" s="16" t="str">
        <f t="shared" si="376"/>
        <v/>
      </c>
      <c r="AF1015" s="16" t="str">
        <f t="shared" si="373"/>
        <v/>
      </c>
      <c r="AG1015" s="16">
        <f t="shared" si="385"/>
        <v>67.807931094182408</v>
      </c>
      <c r="AH1015" s="24">
        <f t="shared" si="383"/>
        <v>69.629652373254558</v>
      </c>
      <c r="AL1015" s="2">
        <f t="shared" si="386"/>
        <v>75.908467286577746</v>
      </c>
      <c r="AM1015" s="27">
        <f t="shared" si="387"/>
        <v>-8.2715606542531517E-2</v>
      </c>
      <c r="AN1015" s="35">
        <v>0</v>
      </c>
      <c r="AP1015" s="2" t="str">
        <f t="shared" si="384"/>
        <v/>
      </c>
    </row>
    <row r="1016" spans="1:42" x14ac:dyDescent="0.25">
      <c r="A1016" s="49">
        <v>39478</v>
      </c>
      <c r="B1016" s="47">
        <v>1378.55</v>
      </c>
      <c r="C1016" s="27">
        <f t="shared" si="370"/>
        <v>1.6772261600076721E-2</v>
      </c>
      <c r="D1016" s="27">
        <f t="shared" si="371"/>
        <v>1.984435203938828E-2</v>
      </c>
      <c r="E1016" s="5">
        <f t="shared" si="377"/>
        <v>0</v>
      </c>
      <c r="F1016" s="44">
        <v>2167.9009999999998</v>
      </c>
      <c r="G1016" s="45">
        <v>2167.9009999999998</v>
      </c>
      <c r="H1016" s="48">
        <v>1378.55</v>
      </c>
      <c r="I1016" s="42">
        <v>26.2</v>
      </c>
      <c r="J1016" s="16">
        <f t="shared" si="369"/>
        <v>0.26200000000000001</v>
      </c>
      <c r="K1016" s="16">
        <f t="shared" si="378"/>
        <v>3.1126288608578023E-2</v>
      </c>
      <c r="L1016" s="51">
        <f>VLOOKUP(A1016,LIBOR!$A$3:B3111,2,1)</f>
        <v>3.1637499999999998</v>
      </c>
      <c r="M1016">
        <v>73473.31</v>
      </c>
      <c r="N1016" s="2">
        <v>66681.429999999993</v>
      </c>
      <c r="O1016" s="16">
        <f t="shared" si="372"/>
        <v>2.7666202577901857E-4</v>
      </c>
      <c r="P1016" s="16">
        <f t="shared" ref="P1016:P1079" si="388">SQRT(252*SUM(O994:O1015)/22)</f>
        <v>0.23087371139142199</v>
      </c>
      <c r="Q1016" s="2">
        <f t="shared" si="374"/>
        <v>27.916000000000004</v>
      </c>
      <c r="R1016" s="2">
        <f t="shared" si="375"/>
        <v>25.796999999999997</v>
      </c>
      <c r="S1016" s="16">
        <f t="shared" ref="S1016:S1079" si="389">IF(Q1016&gt;=R1016,1,-1)</f>
        <v>1</v>
      </c>
      <c r="T1016" s="16">
        <f t="shared" ref="T1016:T1079" si="390">IF(SUM(S1007:S1016)=-10,-1,IF(SUM(S1007:S1016)&lt;10,0,1))</f>
        <v>1</v>
      </c>
      <c r="U1016" s="16">
        <f>VLOOKUP(P1016,Table!$D$6:$G$15,MATCH(VALUE(T1016)&amp;"E",Table!$D$5:$G$5,0),1)*IF(Y1016=1,0,1)</f>
        <v>0.75</v>
      </c>
      <c r="V1016" s="16">
        <f t="shared" ref="V1016:V1079" si="391">(1-U1016)*IF(Y1016=1,0,1)</f>
        <v>0.25</v>
      </c>
      <c r="W1016" s="16">
        <f t="shared" si="380"/>
        <v>114588.11430602553</v>
      </c>
      <c r="X1016" s="16">
        <f t="shared" ref="X1016:X1079" si="392">W1015/W1010-1</f>
        <v>9.8421318474164465E-3</v>
      </c>
      <c r="Y1016" s="16">
        <f t="shared" si="381"/>
        <v>0</v>
      </c>
      <c r="Z1016" s="16">
        <f t="shared" ref="Z1016:Z1079" si="393">Y1016*20</f>
        <v>0</v>
      </c>
      <c r="AA1016" s="16">
        <f t="shared" si="379"/>
        <v>0</v>
      </c>
      <c r="AB1016" s="2">
        <f t="shared" si="382"/>
        <v>127176.76663779486</v>
      </c>
      <c r="AE1016" s="16" t="str">
        <f t="shared" si="376"/>
        <v/>
      </c>
      <c r="AF1016" s="16" t="str">
        <f t="shared" si="373"/>
        <v/>
      </c>
      <c r="AG1016" s="16">
        <f t="shared" si="385"/>
        <v>68.417506922924872</v>
      </c>
      <c r="AH1016" s="24">
        <f t="shared" si="383"/>
        <v>70.253776436359075</v>
      </c>
      <c r="AL1016" s="2">
        <f t="shared" si="386"/>
        <v>75.908467286577746</v>
      </c>
      <c r="AM1016" s="27">
        <f t="shared" si="387"/>
        <v>-7.4493545349433532E-2</v>
      </c>
      <c r="AN1016" s="35">
        <v>0</v>
      </c>
      <c r="AP1016" s="2" t="str">
        <f t="shared" si="384"/>
        <v/>
      </c>
    </row>
    <row r="1017" spans="1:42" x14ac:dyDescent="0.25">
      <c r="A1017" s="49">
        <v>39479</v>
      </c>
      <c r="B1017" s="47">
        <v>1395.42</v>
      </c>
      <c r="C1017" s="27">
        <f t="shared" si="370"/>
        <v>1.2237495919625863E-2</v>
      </c>
      <c r="D1017" s="27">
        <f t="shared" si="371"/>
        <v>4.7953807251062686E-2</v>
      </c>
      <c r="E1017" s="5">
        <f t="shared" si="377"/>
        <v>0</v>
      </c>
      <c r="F1017" s="44">
        <v>2194.4270000000001</v>
      </c>
      <c r="G1017" s="45">
        <v>2194.4270000000001</v>
      </c>
      <c r="H1017" s="48">
        <v>1395.42</v>
      </c>
      <c r="I1017" s="42">
        <v>24.02</v>
      </c>
      <c r="J1017" s="16">
        <f t="shared" si="369"/>
        <v>0.2402</v>
      </c>
      <c r="K1017" s="16">
        <f t="shared" si="378"/>
        <v>2.6166585549132482E-3</v>
      </c>
      <c r="L1017" s="51">
        <f>VLOOKUP(A1017,LIBOR!$A$3:B3112,2,1)</f>
        <v>3.1512500000000001</v>
      </c>
      <c r="M1017">
        <v>71545.72</v>
      </c>
      <c r="N1017" s="2">
        <v>64927.69</v>
      </c>
      <c r="O1017" s="16">
        <f t="shared" si="372"/>
        <v>1.4794399605295248E-4</v>
      </c>
      <c r="P1017" s="16">
        <f t="shared" si="388"/>
        <v>0.23758334144508675</v>
      </c>
      <c r="Q1017" s="2">
        <f t="shared" si="374"/>
        <v>27.6</v>
      </c>
      <c r="R1017" s="2">
        <f t="shared" si="375"/>
        <v>25.948500000000003</v>
      </c>
      <c r="S1017" s="16">
        <f t="shared" si="389"/>
        <v>1</v>
      </c>
      <c r="T1017" s="16">
        <f t="shared" si="390"/>
        <v>1</v>
      </c>
      <c r="U1017" s="16">
        <f>VLOOKUP(P1017,Table!$D$6:$G$15,MATCH(VALUE(T1017)&amp;"E",Table!$D$5:$G$5,0),1)*IF(Y1017=1,0,1)</f>
        <v>0.75</v>
      </c>
      <c r="V1017" s="16">
        <f t="shared" si="391"/>
        <v>0.25</v>
      </c>
      <c r="W1017" s="16">
        <f t="shared" si="380"/>
        <v>114886.39323944376</v>
      </c>
      <c r="X1017" s="16">
        <f t="shared" si="392"/>
        <v>1.877561420513052E-2</v>
      </c>
      <c r="Y1017" s="16">
        <f t="shared" si="381"/>
        <v>0</v>
      </c>
      <c r="Z1017" s="16">
        <f t="shared" si="393"/>
        <v>0</v>
      </c>
      <c r="AA1017" s="16">
        <f t="shared" si="379"/>
        <v>0</v>
      </c>
      <c r="AB1017" s="2">
        <f t="shared" si="382"/>
        <v>127509.72033148179</v>
      </c>
      <c r="AE1017" s="16" t="str">
        <f t="shared" si="376"/>
        <v/>
      </c>
      <c r="AF1017" s="16" t="str">
        <f t="shared" si="373"/>
        <v/>
      </c>
      <c r="AG1017" s="16">
        <f t="shared" si="385"/>
        <v>68.596626602132602</v>
      </c>
      <c r="AH1017" s="24">
        <f t="shared" si="383"/>
        <v>70.435870230079544</v>
      </c>
      <c r="AL1017" s="2">
        <f t="shared" si="386"/>
        <v>75.908467286577746</v>
      </c>
      <c r="AM1017" s="27">
        <f t="shared" si="387"/>
        <v>-7.2094685245553292E-2</v>
      </c>
      <c r="AN1017" s="35">
        <v>0</v>
      </c>
      <c r="AP1017" s="2" t="str">
        <f t="shared" si="384"/>
        <v/>
      </c>
    </row>
    <row r="1018" spans="1:42" x14ac:dyDescent="0.25">
      <c r="A1018" s="49">
        <v>39482</v>
      </c>
      <c r="B1018" s="47">
        <v>1380.82</v>
      </c>
      <c r="C1018" s="27">
        <f t="shared" si="370"/>
        <v>-1.0462799730547201E-2</v>
      </c>
      <c r="D1018" s="27">
        <f t="shared" si="371"/>
        <v>1.9942665030980411E-2</v>
      </c>
      <c r="E1018" s="5">
        <f t="shared" si="377"/>
        <v>0</v>
      </c>
      <c r="F1018" s="44">
        <v>2171.5140000000001</v>
      </c>
      <c r="G1018" s="45">
        <v>2171.5140000000001</v>
      </c>
      <c r="H1018" s="48">
        <v>1380.82</v>
      </c>
      <c r="I1018" s="42">
        <v>25.99</v>
      </c>
      <c r="J1018" s="16">
        <f t="shared" si="369"/>
        <v>0.25989999999999996</v>
      </c>
      <c r="K1018" s="16">
        <f t="shared" si="378"/>
        <v>1.9901993484649411E-2</v>
      </c>
      <c r="L1018" s="51">
        <f>VLOOKUP(A1018,LIBOR!$A$3:B3113,2,1)</f>
        <v>3.2375000000000003</v>
      </c>
      <c r="M1018">
        <v>74104.490000000005</v>
      </c>
      <c r="N1018" s="2">
        <v>67237.100000000006</v>
      </c>
      <c r="O1018" s="16">
        <f t="shared" si="372"/>
        <v>1.1062663332334224E-4</v>
      </c>
      <c r="P1018" s="16">
        <f t="shared" si="388"/>
        <v>0.23999800651535055</v>
      </c>
      <c r="Q1018" s="2">
        <f t="shared" si="374"/>
        <v>26.588000000000001</v>
      </c>
      <c r="R1018" s="2">
        <f t="shared" si="375"/>
        <v>26.024999999999999</v>
      </c>
      <c r="S1018" s="16">
        <f t="shared" si="389"/>
        <v>1</v>
      </c>
      <c r="T1018" s="16">
        <f t="shared" si="390"/>
        <v>1</v>
      </c>
      <c r="U1018" s="16">
        <f>VLOOKUP(P1018,Table!$D$6:$G$15,MATCH(VALUE(T1018)&amp;"E",Table!$D$5:$G$5,0),1)*IF(Y1018=1,0,1)</f>
        <v>0.75</v>
      </c>
      <c r="V1018" s="16">
        <f t="shared" si="391"/>
        <v>0.25</v>
      </c>
      <c r="W1018" s="16">
        <f t="shared" si="380"/>
        <v>115006.46544698509</v>
      </c>
      <c r="X1018" s="16">
        <f t="shared" si="392"/>
        <v>2.1427541112541304E-2</v>
      </c>
      <c r="Y1018" s="16">
        <f t="shared" si="381"/>
        <v>0</v>
      </c>
      <c r="Z1018" s="16">
        <f t="shared" si="393"/>
        <v>0</v>
      </c>
      <c r="AA1018" s="16">
        <f t="shared" si="379"/>
        <v>0</v>
      </c>
      <c r="AB1018" s="2">
        <f t="shared" si="382"/>
        <v>127651.24890721816</v>
      </c>
      <c r="AD1018" s="2">
        <v>127509.78</v>
      </c>
      <c r="AE1018" s="16" t="str">
        <f t="shared" si="376"/>
        <v/>
      </c>
      <c r="AF1018" s="16">
        <f t="shared" si="373"/>
        <v>1.1094749533577808E-3</v>
      </c>
      <c r="AG1018" s="16">
        <f t="shared" si="385"/>
        <v>68.672764976823416</v>
      </c>
      <c r="AH1018" s="24">
        <f t="shared" si="383"/>
        <v>70.508544312865268</v>
      </c>
      <c r="AL1018" s="2">
        <f t="shared" si="386"/>
        <v>75.908467286577746</v>
      </c>
      <c r="AM1018" s="27">
        <f t="shared" si="387"/>
        <v>-7.1137294253697858E-2</v>
      </c>
      <c r="AN1018" s="35">
        <v>0</v>
      </c>
      <c r="AP1018" s="2" t="str">
        <f t="shared" si="384"/>
        <v/>
      </c>
    </row>
    <row r="1019" spans="1:42" x14ac:dyDescent="0.25">
      <c r="A1019" s="49">
        <v>39483</v>
      </c>
      <c r="B1019" s="47">
        <v>1336.64</v>
      </c>
      <c r="C1019" s="27">
        <f t="shared" si="370"/>
        <v>-3.1995480946104382E-2</v>
      </c>
      <c r="D1019" s="27">
        <f t="shared" si="371"/>
        <v>-1.8212525212296549E-2</v>
      </c>
      <c r="E1019" s="5">
        <f t="shared" si="377"/>
        <v>0</v>
      </c>
      <c r="F1019" s="44">
        <v>2102.2339999999999</v>
      </c>
      <c r="G1019" s="45">
        <v>2102.2339999999999</v>
      </c>
      <c r="H1019" s="48">
        <v>1336.64</v>
      </c>
      <c r="I1019" s="42">
        <v>28.24</v>
      </c>
      <c r="J1019" s="16">
        <f t="shared" si="369"/>
        <v>0.28239999999999998</v>
      </c>
      <c r="K1019" s="16">
        <f t="shared" si="378"/>
        <v>4.4821467920914432E-2</v>
      </c>
      <c r="L1019" s="51">
        <f>VLOOKUP(A1019,LIBOR!$A$3:B3114,2,1)</f>
        <v>3.2774999999999999</v>
      </c>
      <c r="M1019">
        <v>78296.23</v>
      </c>
      <c r="N1019" s="2">
        <v>71036.210000000006</v>
      </c>
      <c r="O1019" s="16">
        <f t="shared" si="372"/>
        <v>1.057454355814378E-3</v>
      </c>
      <c r="P1019" s="16">
        <f t="shared" si="388"/>
        <v>0.23757853207908555</v>
      </c>
      <c r="Q1019" s="2">
        <f t="shared" si="374"/>
        <v>26.23</v>
      </c>
      <c r="R1019" s="2">
        <f t="shared" si="375"/>
        <v>26.127499999999998</v>
      </c>
      <c r="S1019" s="16">
        <f t="shared" si="389"/>
        <v>1</v>
      </c>
      <c r="T1019" s="16">
        <f t="shared" si="390"/>
        <v>1</v>
      </c>
      <c r="U1019" s="16">
        <f>VLOOKUP(P1019,Table!$D$6:$G$15,MATCH(VALUE(T1019)&amp;"E",Table!$D$5:$G$5,0),1)*IF(Y1019=1,0,1)</f>
        <v>0.75</v>
      </c>
      <c r="V1019" s="16">
        <f t="shared" si="391"/>
        <v>0.25</v>
      </c>
      <c r="W1019" s="16">
        <f t="shared" si="380"/>
        <v>113871.25783655149</v>
      </c>
      <c r="X1019" s="16">
        <f t="shared" si="392"/>
        <v>1.4314164924948747E-2</v>
      </c>
      <c r="Y1019" s="16">
        <f t="shared" si="381"/>
        <v>0</v>
      </c>
      <c r="Z1019" s="16">
        <f t="shared" si="393"/>
        <v>0</v>
      </c>
      <c r="AA1019" s="16">
        <f t="shared" si="379"/>
        <v>0</v>
      </c>
      <c r="AB1019" s="2">
        <f t="shared" si="382"/>
        <v>126401.96568987645</v>
      </c>
      <c r="AE1019" s="16" t="str">
        <f t="shared" si="376"/>
        <v/>
      </c>
      <c r="AF1019" s="16" t="str">
        <f t="shared" si="373"/>
        <v/>
      </c>
      <c r="AG1019" s="16">
        <f t="shared" si="385"/>
        <v>68.00068590585127</v>
      </c>
      <c r="AH1019" s="24">
        <f t="shared" si="383"/>
        <v>69.816681844579676</v>
      </c>
      <c r="AL1019" s="2">
        <f t="shared" si="386"/>
        <v>75.908467286577746</v>
      </c>
      <c r="AM1019" s="27">
        <f t="shared" si="387"/>
        <v>-8.025172500189881E-2</v>
      </c>
      <c r="AN1019" s="35">
        <v>0</v>
      </c>
      <c r="AP1019" s="2" t="str">
        <f t="shared" si="384"/>
        <v/>
      </c>
    </row>
    <row r="1020" spans="1:42" x14ac:dyDescent="0.25">
      <c r="A1020" s="49">
        <v>39484</v>
      </c>
      <c r="B1020" s="47">
        <v>1326.45</v>
      </c>
      <c r="C1020" s="27">
        <f t="shared" si="370"/>
        <v>-7.6235934881494494E-3</v>
      </c>
      <c r="D1020" s="27">
        <f t="shared" si="371"/>
        <v>-2.1072116645098449E-2</v>
      </c>
      <c r="E1020" s="5">
        <f t="shared" si="377"/>
        <v>0</v>
      </c>
      <c r="F1020" s="44">
        <v>2087.0500000000002</v>
      </c>
      <c r="G1020" s="45">
        <v>2087.0500000000002</v>
      </c>
      <c r="H1020" s="48">
        <v>1326.45</v>
      </c>
      <c r="I1020" s="42">
        <v>28.97</v>
      </c>
      <c r="J1020" s="16">
        <f t="shared" si="369"/>
        <v>0.28970000000000001</v>
      </c>
      <c r="K1020" s="16">
        <f t="shared" si="378"/>
        <v>2.7867576702891972E-2</v>
      </c>
      <c r="L1020" s="51">
        <f>VLOOKUP(A1020,LIBOR!$A$3:B3115,2,1)</f>
        <v>3.15625</v>
      </c>
      <c r="M1020">
        <v>80392.5</v>
      </c>
      <c r="N1020" s="2">
        <v>72933.69</v>
      </c>
      <c r="O1020" s="16">
        <f t="shared" si="372"/>
        <v>5.8565372619107294E-5</v>
      </c>
      <c r="P1020" s="16">
        <f t="shared" si="388"/>
        <v>0.26183242329710804</v>
      </c>
      <c r="Q1020" s="2">
        <f t="shared" si="374"/>
        <v>26.413999999999998</v>
      </c>
      <c r="R1020" s="2">
        <f t="shared" si="375"/>
        <v>26.35</v>
      </c>
      <c r="S1020" s="16">
        <f t="shared" si="389"/>
        <v>1</v>
      </c>
      <c r="T1020" s="16">
        <f t="shared" si="390"/>
        <v>1</v>
      </c>
      <c r="U1020" s="16">
        <f>VLOOKUP(P1020,Table!$D$6:$G$15,MATCH(VALUE(T1020)&amp;"E",Table!$D$5:$G$5,0),1)*IF(Y1020=1,0,1)</f>
        <v>0.75</v>
      </c>
      <c r="V1020" s="16">
        <f t="shared" si="391"/>
        <v>0.25</v>
      </c>
      <c r="W1020" s="16">
        <f t="shared" si="380"/>
        <v>113980.59323551782</v>
      </c>
      <c r="X1020" s="16">
        <f t="shared" si="392"/>
        <v>-4.4734994935780037E-4</v>
      </c>
      <c r="Y1020" s="16">
        <f t="shared" si="381"/>
        <v>0</v>
      </c>
      <c r="Z1020" s="16">
        <f t="shared" si="393"/>
        <v>0</v>
      </c>
      <c r="AA1020" s="16">
        <f t="shared" si="379"/>
        <v>0</v>
      </c>
      <c r="AB1020" s="2">
        <f t="shared" si="382"/>
        <v>126563.29244386332</v>
      </c>
      <c r="AE1020" s="16" t="str">
        <f t="shared" si="376"/>
        <v/>
      </c>
      <c r="AF1020" s="16" t="str">
        <f t="shared" si="373"/>
        <v/>
      </c>
      <c r="AG1020" s="16">
        <f t="shared" si="385"/>
        <v>68.087475141020192</v>
      </c>
      <c r="AH1020" s="24">
        <f t="shared" si="383"/>
        <v>69.903969368553433</v>
      </c>
      <c r="AL1020" s="2">
        <f t="shared" si="386"/>
        <v>75.908467286577746</v>
      </c>
      <c r="AM1020" s="27">
        <f t="shared" si="387"/>
        <v>-7.9101820029582326E-2</v>
      </c>
      <c r="AN1020" s="35">
        <v>0</v>
      </c>
      <c r="AP1020" s="2" t="str">
        <f t="shared" si="384"/>
        <v/>
      </c>
    </row>
    <row r="1021" spans="1:42" x14ac:dyDescent="0.25">
      <c r="A1021" s="49">
        <v>39485</v>
      </c>
      <c r="B1021" s="47">
        <v>1336.91</v>
      </c>
      <c r="C1021" s="27">
        <f t="shared" si="370"/>
        <v>7.8857099777602802E-3</v>
      </c>
      <c r="D1021" s="27">
        <f t="shared" si="371"/>
        <v>-2.995866826741489E-2</v>
      </c>
      <c r="E1021" s="5">
        <f t="shared" si="377"/>
        <v>0</v>
      </c>
      <c r="F1021" s="44">
        <v>2104.0210000000002</v>
      </c>
      <c r="G1021" s="45">
        <v>2104.0210000000002</v>
      </c>
      <c r="H1021" s="48">
        <v>1336.91</v>
      </c>
      <c r="I1021" s="42">
        <v>27.66</v>
      </c>
      <c r="J1021" s="16">
        <f t="shared" si="369"/>
        <v>0.27660000000000001</v>
      </c>
      <c r="K1021" s="16">
        <f t="shared" si="378"/>
        <v>2.7302804982681728E-2</v>
      </c>
      <c r="L1021" s="51">
        <f>VLOOKUP(A1021,LIBOR!$A$3:B3116,2,1)</f>
        <v>3.0550000000000002</v>
      </c>
      <c r="M1021">
        <v>79182.39</v>
      </c>
      <c r="N1021" s="2">
        <v>71831.33</v>
      </c>
      <c r="O1021" s="16">
        <f t="shared" si="372"/>
        <v>6.1697572968580353E-5</v>
      </c>
      <c r="P1021" s="16">
        <f t="shared" si="388"/>
        <v>0.24929719501731828</v>
      </c>
      <c r="Q1021" s="2">
        <f t="shared" si="374"/>
        <v>26.683999999999997</v>
      </c>
      <c r="R1021" s="2">
        <f t="shared" si="375"/>
        <v>26.527000000000005</v>
      </c>
      <c r="S1021" s="16">
        <f t="shared" si="389"/>
        <v>1</v>
      </c>
      <c r="T1021" s="16">
        <f t="shared" si="390"/>
        <v>1</v>
      </c>
      <c r="U1021" s="16">
        <f>VLOOKUP(P1021,Table!$D$6:$G$15,MATCH(VALUE(T1021)&amp;"E",Table!$D$5:$G$5,0),1)*IF(Y1021=1,0,1)</f>
        <v>0.75</v>
      </c>
      <c r="V1021" s="16">
        <f t="shared" si="391"/>
        <v>0.25</v>
      </c>
      <c r="W1021" s="16">
        <f t="shared" si="380"/>
        <v>114224.015280224</v>
      </c>
      <c r="X1021" s="16">
        <f t="shared" si="392"/>
        <v>3.4977321707496678E-3</v>
      </c>
      <c r="Y1021" s="16">
        <f t="shared" si="381"/>
        <v>0</v>
      </c>
      <c r="Z1021" s="16">
        <f t="shared" si="393"/>
        <v>0</v>
      </c>
      <c r="AA1021" s="16">
        <f t="shared" si="379"/>
        <v>0</v>
      </c>
      <c r="AB1021" s="2">
        <f t="shared" si="382"/>
        <v>126858.88722330591</v>
      </c>
      <c r="AE1021" s="16" t="str">
        <f t="shared" si="376"/>
        <v/>
      </c>
      <c r="AF1021" s="16" t="str">
        <f t="shared" si="373"/>
        <v/>
      </c>
      <c r="AG1021" s="16">
        <f t="shared" si="385"/>
        <v>68.24649677998427</v>
      </c>
      <c r="AH1021" s="24">
        <f t="shared" si="383"/>
        <v>70.065409851192086</v>
      </c>
      <c r="AL1021" s="2">
        <f t="shared" si="386"/>
        <v>75.908467286577746</v>
      </c>
      <c r="AM1021" s="27">
        <f t="shared" si="387"/>
        <v>-7.6975041708144731E-2</v>
      </c>
      <c r="AN1021" s="35">
        <v>0</v>
      </c>
      <c r="AP1021" s="2" t="str">
        <f t="shared" si="384"/>
        <v/>
      </c>
    </row>
    <row r="1022" spans="1:42" x14ac:dyDescent="0.25">
      <c r="A1022" s="49">
        <v>39486</v>
      </c>
      <c r="B1022" s="47">
        <v>1331.29</v>
      </c>
      <c r="C1022" s="27">
        <f t="shared" si="370"/>
        <v>-4.2037235116799687E-3</v>
      </c>
      <c r="D1022" s="27">
        <f t="shared" si="371"/>
        <v>-4.6399887698720721E-2</v>
      </c>
      <c r="E1022" s="5">
        <f t="shared" si="377"/>
        <v>0</v>
      </c>
      <c r="F1022" s="44">
        <v>2095.212</v>
      </c>
      <c r="G1022" s="45">
        <v>2095.212</v>
      </c>
      <c r="H1022" s="48">
        <v>1331.29</v>
      </c>
      <c r="I1022" s="42">
        <v>28.01</v>
      </c>
      <c r="J1022" s="16">
        <f t="shared" si="369"/>
        <v>0.28010000000000002</v>
      </c>
      <c r="K1022" s="16">
        <f t="shared" si="378"/>
        <v>2.9626072670357662E-2</v>
      </c>
      <c r="L1022" s="51">
        <f>VLOOKUP(A1022,LIBOR!$A$3:B3117,2,1)</f>
        <v>3.0550000000000002</v>
      </c>
      <c r="M1022">
        <v>80595.360000000001</v>
      </c>
      <c r="N1022" s="2">
        <v>73108.66</v>
      </c>
      <c r="O1022" s="16">
        <f t="shared" si="372"/>
        <v>1.7745863935440298E-5</v>
      </c>
      <c r="P1022" s="16">
        <f t="shared" si="388"/>
        <v>0.25047392732964235</v>
      </c>
      <c r="Q1022" s="2">
        <f t="shared" si="374"/>
        <v>26.975999999999999</v>
      </c>
      <c r="R1022" s="2">
        <f t="shared" si="375"/>
        <v>26.704000000000001</v>
      </c>
      <c r="S1022" s="16">
        <f t="shared" si="389"/>
        <v>1</v>
      </c>
      <c r="T1022" s="16">
        <f t="shared" si="390"/>
        <v>1</v>
      </c>
      <c r="U1022" s="16">
        <f>VLOOKUP(P1022,Table!$D$6:$G$15,MATCH(VALUE(T1022)&amp;"E",Table!$D$5:$G$5,0),1)*IF(Y1022=1,0,1)</f>
        <v>0.75</v>
      </c>
      <c r="V1022" s="16">
        <f t="shared" si="391"/>
        <v>0.25</v>
      </c>
      <c r="W1022" s="16">
        <f t="shared" si="380"/>
        <v>114371.68356000329</v>
      </c>
      <c r="X1022" s="16">
        <f t="shared" si="392"/>
        <v>-3.1774589188992008E-3</v>
      </c>
      <c r="Y1022" s="16">
        <f t="shared" si="381"/>
        <v>0</v>
      </c>
      <c r="Z1022" s="16">
        <f t="shared" si="393"/>
        <v>0</v>
      </c>
      <c r="AA1022" s="16">
        <f t="shared" si="379"/>
        <v>0</v>
      </c>
      <c r="AB1022" s="2">
        <f t="shared" si="382"/>
        <v>127026.47612724591</v>
      </c>
      <c r="AE1022" s="16" t="str">
        <f t="shared" si="376"/>
        <v/>
      </c>
      <c r="AF1022" s="16" t="str">
        <f t="shared" si="373"/>
        <v/>
      </c>
      <c r="AG1022" s="16">
        <f t="shared" si="385"/>
        <v>68.336654874883592</v>
      </c>
      <c r="AH1022" s="24">
        <f t="shared" si="383"/>
        <v>70.156144820085842</v>
      </c>
      <c r="AL1022" s="2">
        <f t="shared" si="386"/>
        <v>75.908467286577746</v>
      </c>
      <c r="AM1022" s="27">
        <f t="shared" si="387"/>
        <v>-7.5779720920659877E-2</v>
      </c>
      <c r="AN1022" s="35">
        <v>0</v>
      </c>
      <c r="AP1022" s="2" t="str">
        <f t="shared" si="384"/>
        <v/>
      </c>
    </row>
    <row r="1023" spans="1:42" x14ac:dyDescent="0.25">
      <c r="A1023" s="49">
        <v>39489</v>
      </c>
      <c r="B1023" s="47">
        <v>1339.13</v>
      </c>
      <c r="C1023" s="27">
        <f t="shared" si="370"/>
        <v>5.8890249307064213E-3</v>
      </c>
      <c r="D1023" s="27">
        <f t="shared" si="371"/>
        <v>-3.0048063037467099E-2</v>
      </c>
      <c r="E1023" s="5">
        <f t="shared" si="377"/>
        <v>0</v>
      </c>
      <c r="F1023" s="44">
        <v>2107.6529999999998</v>
      </c>
      <c r="G1023" s="45">
        <v>2107.6529999999998</v>
      </c>
      <c r="H1023" s="48">
        <v>1339.13</v>
      </c>
      <c r="I1023" s="42">
        <v>27.6</v>
      </c>
      <c r="J1023" s="16">
        <f t="shared" si="369"/>
        <v>0.27600000000000002</v>
      </c>
      <c r="K1023" s="16">
        <f t="shared" si="378"/>
        <v>3.3079181799477164E-2</v>
      </c>
      <c r="L1023" s="51">
        <f>VLOOKUP(A1023,LIBOR!$A$3:B3118,2,1)</f>
        <v>3.0649999999999999</v>
      </c>
      <c r="M1023">
        <v>78795.98</v>
      </c>
      <c r="N1023" s="2">
        <v>71462.8</v>
      </c>
      <c r="O1023" s="16">
        <f t="shared" si="372"/>
        <v>3.447747627564606E-5</v>
      </c>
      <c r="P1023" s="16">
        <f t="shared" si="388"/>
        <v>0.24292081820052286</v>
      </c>
      <c r="Q1023" s="2">
        <f t="shared" si="374"/>
        <v>27.773999999999994</v>
      </c>
      <c r="R1023" s="2">
        <f t="shared" si="375"/>
        <v>26.932000000000006</v>
      </c>
      <c r="S1023" s="16">
        <f t="shared" si="389"/>
        <v>1</v>
      </c>
      <c r="T1023" s="16">
        <f t="shared" si="390"/>
        <v>1</v>
      </c>
      <c r="U1023" s="16">
        <f>VLOOKUP(P1023,Table!$D$6:$G$15,MATCH(VALUE(T1023)&amp;"E",Table!$D$5:$G$5,0),1)*IF(Y1023=1,0,1)</f>
        <v>0.75</v>
      </c>
      <c r="V1023" s="16">
        <f t="shared" si="391"/>
        <v>0.25</v>
      </c>
      <c r="W1023" s="16">
        <f t="shared" si="380"/>
        <v>114233.13819515034</v>
      </c>
      <c r="X1023" s="16">
        <f t="shared" si="392"/>
        <v>-4.4801622274599495E-3</v>
      </c>
      <c r="Y1023" s="16">
        <f t="shared" si="381"/>
        <v>0</v>
      </c>
      <c r="Z1023" s="16">
        <f t="shared" si="393"/>
        <v>0</v>
      </c>
      <c r="AA1023" s="16">
        <f t="shared" si="379"/>
        <v>0</v>
      </c>
      <c r="AB1023" s="2">
        <f t="shared" si="382"/>
        <v>126883.17034088897</v>
      </c>
      <c r="AE1023" s="16" t="str">
        <f t="shared" si="376"/>
        <v/>
      </c>
      <c r="AF1023" s="16" t="str">
        <f t="shared" si="373"/>
        <v/>
      </c>
      <c r="AG1023" s="16">
        <f t="shared" si="385"/>
        <v>68.259560411096075</v>
      </c>
      <c r="AH1023" s="24">
        <f t="shared" si="383"/>
        <v>70.071526063135295</v>
      </c>
      <c r="AL1023" s="2">
        <f t="shared" si="386"/>
        <v>75.908467286577746</v>
      </c>
      <c r="AM1023" s="27">
        <f t="shared" si="387"/>
        <v>-7.6894468194255716E-2</v>
      </c>
      <c r="AN1023" s="35">
        <v>0</v>
      </c>
      <c r="AP1023" s="2" t="str">
        <f t="shared" si="384"/>
        <v/>
      </c>
    </row>
    <row r="1024" spans="1:42" x14ac:dyDescent="0.25">
      <c r="A1024" s="49">
        <v>39490</v>
      </c>
      <c r="B1024" s="47">
        <v>1348.86</v>
      </c>
      <c r="C1024" s="27">
        <f t="shared" si="370"/>
        <v>7.2659114499711297E-3</v>
      </c>
      <c r="D1024" s="27">
        <f t="shared" si="371"/>
        <v>9.2133293586084131E-3</v>
      </c>
      <c r="E1024" s="5">
        <f t="shared" si="377"/>
        <v>0</v>
      </c>
      <c r="F1024" s="44">
        <v>2123.06</v>
      </c>
      <c r="G1024" s="45">
        <v>2123.06</v>
      </c>
      <c r="H1024" s="48">
        <v>1348.86</v>
      </c>
      <c r="I1024" s="42">
        <v>26.33</v>
      </c>
      <c r="J1024" s="16">
        <f t="shared" si="369"/>
        <v>0.26329999999999998</v>
      </c>
      <c r="K1024" s="16">
        <f t="shared" si="378"/>
        <v>2.3909255698516624E-2</v>
      </c>
      <c r="L1024" s="51">
        <f>VLOOKUP(A1024,LIBOR!$A$3:B3119,2,1)</f>
        <v>3.0862500000000002</v>
      </c>
      <c r="M1024">
        <v>77774.03</v>
      </c>
      <c r="N1024" s="2">
        <v>70531.48</v>
      </c>
      <c r="O1024" s="16">
        <f t="shared" si="372"/>
        <v>5.2412414649602793E-5</v>
      </c>
      <c r="P1024" s="16">
        <f t="shared" si="388"/>
        <v>0.23939074430148335</v>
      </c>
      <c r="Q1024" s="2">
        <f t="shared" si="374"/>
        <v>28.095999999999997</v>
      </c>
      <c r="R1024" s="2">
        <f t="shared" si="375"/>
        <v>27.128000000000004</v>
      </c>
      <c r="S1024" s="16">
        <f t="shared" si="389"/>
        <v>1</v>
      </c>
      <c r="T1024" s="16">
        <f t="shared" si="390"/>
        <v>1</v>
      </c>
      <c r="U1024" s="16">
        <f>VLOOKUP(P1024,Table!$D$6:$G$15,MATCH(VALUE(T1024)&amp;"E",Table!$D$5:$G$5,0),1)*IF(Y1024=1,0,1)</f>
        <v>0.75</v>
      </c>
      <c r="V1024" s="16">
        <f t="shared" si="391"/>
        <v>0.25</v>
      </c>
      <c r="W1024" s="16">
        <f t="shared" si="380"/>
        <v>114483.46582113933</v>
      </c>
      <c r="X1024" s="16">
        <f t="shared" si="392"/>
        <v>-6.7242067550649098E-3</v>
      </c>
      <c r="Y1024" s="16">
        <f t="shared" si="381"/>
        <v>0</v>
      </c>
      <c r="Z1024" s="16">
        <f t="shared" si="393"/>
        <v>0</v>
      </c>
      <c r="AA1024" s="16">
        <f t="shared" si="379"/>
        <v>0</v>
      </c>
      <c r="AB1024" s="2">
        <f t="shared" si="382"/>
        <v>127167.40482785419</v>
      </c>
      <c r="AE1024" s="16" t="str">
        <f t="shared" si="376"/>
        <v/>
      </c>
      <c r="AF1024" s="16" t="str">
        <f t="shared" si="373"/>
        <v/>
      </c>
      <c r="AG1024" s="16">
        <f t="shared" si="385"/>
        <v>68.412470533705672</v>
      </c>
      <c r="AH1024" s="24">
        <f t="shared" si="383"/>
        <v>70.226667354998341</v>
      </c>
      <c r="AL1024" s="2">
        <f t="shared" si="386"/>
        <v>75.908467286577746</v>
      </c>
      <c r="AM1024" s="27">
        <f t="shared" si="387"/>
        <v>-7.4850673906098897E-2</v>
      </c>
      <c r="AN1024" s="35">
        <v>0</v>
      </c>
      <c r="AP1024" s="2" t="str">
        <f t="shared" si="384"/>
        <v/>
      </c>
    </row>
    <row r="1025" spans="1:42" x14ac:dyDescent="0.25">
      <c r="A1025" s="49">
        <v>39491</v>
      </c>
      <c r="B1025" s="47">
        <v>1367.21</v>
      </c>
      <c r="C1025" s="27">
        <f t="shared" si="370"/>
        <v>1.3604080482778169E-2</v>
      </c>
      <c r="D1025" s="27">
        <f t="shared" si="371"/>
        <v>3.0441003329536032E-2</v>
      </c>
      <c r="E1025" s="5">
        <f t="shared" si="377"/>
        <v>0</v>
      </c>
      <c r="F1025" s="44">
        <v>2152.7640000000001</v>
      </c>
      <c r="G1025" s="45">
        <v>2152.7640000000001</v>
      </c>
      <c r="H1025" s="48">
        <v>1367.21</v>
      </c>
      <c r="I1025" s="42">
        <v>24.88</v>
      </c>
      <c r="J1025" s="16">
        <f t="shared" si="369"/>
        <v>0.24879999999999999</v>
      </c>
      <c r="K1025" s="16">
        <f t="shared" si="378"/>
        <v>9.6549045603877837E-3</v>
      </c>
      <c r="L1025" s="51">
        <f>VLOOKUP(A1025,LIBOR!$A$3:B3120,2,1)</f>
        <v>3.09</v>
      </c>
      <c r="M1025">
        <v>75075.320000000007</v>
      </c>
      <c r="N1025" s="2">
        <v>68079.66</v>
      </c>
      <c r="O1025" s="16">
        <f t="shared" si="372"/>
        <v>1.8258429839570082E-4</v>
      </c>
      <c r="P1025" s="16">
        <f t="shared" si="388"/>
        <v>0.23914509543961221</v>
      </c>
      <c r="Q1025" s="2">
        <f t="shared" si="374"/>
        <v>27.713999999999999</v>
      </c>
      <c r="R1025" s="2">
        <f t="shared" si="375"/>
        <v>27.299500000000002</v>
      </c>
      <c r="S1025" s="16">
        <f t="shared" si="389"/>
        <v>1</v>
      </c>
      <c r="T1025" s="16">
        <f t="shared" si="390"/>
        <v>1</v>
      </c>
      <c r="U1025" s="16">
        <f>VLOOKUP(P1025,Table!$D$6:$G$15,MATCH(VALUE(T1025)&amp;"E",Table!$D$5:$G$5,0),1)*IF(Y1025=1,0,1)</f>
        <v>0.75</v>
      </c>
      <c r="V1025" s="16">
        <f t="shared" si="391"/>
        <v>0.25</v>
      </c>
      <c r="W1025" s="16">
        <f t="shared" si="380"/>
        <v>114656.6270695971</v>
      </c>
      <c r="X1025" s="16">
        <f t="shared" si="392"/>
        <v>5.3763170462786114E-3</v>
      </c>
      <c r="Y1025" s="16">
        <f t="shared" si="381"/>
        <v>0</v>
      </c>
      <c r="Z1025" s="16">
        <f t="shared" si="393"/>
        <v>0</v>
      </c>
      <c r="AA1025" s="16">
        <f t="shared" si="379"/>
        <v>0</v>
      </c>
      <c r="AB1025" s="2">
        <f t="shared" si="382"/>
        <v>127398.65894538602</v>
      </c>
      <c r="AE1025" s="16" t="str">
        <f t="shared" si="376"/>
        <v/>
      </c>
      <c r="AF1025" s="16" t="str">
        <f t="shared" si="373"/>
        <v/>
      </c>
      <c r="AG1025" s="16">
        <f t="shared" si="385"/>
        <v>68.536878714582372</v>
      </c>
      <c r="AH1025" s="24">
        <f t="shared" si="383"/>
        <v>70.352543514273407</v>
      </c>
      <c r="AL1025" s="2">
        <f t="shared" si="386"/>
        <v>75.908467286577746</v>
      </c>
      <c r="AM1025" s="27">
        <f t="shared" si="387"/>
        <v>-7.3192411478011032E-2</v>
      </c>
      <c r="AN1025" s="35">
        <v>0</v>
      </c>
      <c r="AP1025" s="2" t="str">
        <f t="shared" si="384"/>
        <v/>
      </c>
    </row>
    <row r="1026" spans="1:42" x14ac:dyDescent="0.25">
      <c r="A1026" s="49">
        <v>39492</v>
      </c>
      <c r="B1026" s="47">
        <v>1348.86</v>
      </c>
      <c r="C1026" s="27">
        <f t="shared" si="370"/>
        <v>-1.3421493406280072E-2</v>
      </c>
      <c r="D1026" s="27">
        <f t="shared" si="371"/>
        <v>9.1337999454956798E-3</v>
      </c>
      <c r="E1026" s="5">
        <f t="shared" si="377"/>
        <v>0</v>
      </c>
      <c r="F1026" s="44">
        <v>2123.9409999999998</v>
      </c>
      <c r="G1026" s="45">
        <v>2123.9409999999998</v>
      </c>
      <c r="H1026" s="48">
        <v>1348.86</v>
      </c>
      <c r="I1026" s="42">
        <v>25.54</v>
      </c>
      <c r="J1026" s="16">
        <f t="shared" si="369"/>
        <v>0.25540000000000002</v>
      </c>
      <c r="K1026" s="16">
        <f t="shared" si="378"/>
        <v>1.6369793824860812E-2</v>
      </c>
      <c r="L1026" s="51">
        <f>VLOOKUP(A1026,LIBOR!$A$3:B3121,2,1)</f>
        <v>3.11625</v>
      </c>
      <c r="M1026">
        <v>76131.77</v>
      </c>
      <c r="N1026" s="2">
        <v>69033.399999999994</v>
      </c>
      <c r="O1026" s="16">
        <f t="shared" si="372"/>
        <v>1.825842983957012E-4</v>
      </c>
      <c r="P1026" s="16">
        <f t="shared" si="388"/>
        <v>0.2390302061751392</v>
      </c>
      <c r="Q1026" s="2">
        <f t="shared" si="374"/>
        <v>26.896000000000004</v>
      </c>
      <c r="R1026" s="2">
        <f t="shared" si="375"/>
        <v>27.3765</v>
      </c>
      <c r="S1026" s="16">
        <f t="shared" si="389"/>
        <v>-1</v>
      </c>
      <c r="T1026" s="16">
        <f t="shared" si="390"/>
        <v>0</v>
      </c>
      <c r="U1026" s="16">
        <f>VLOOKUP(P1026,Table!$D$6:$G$15,MATCH(VALUE(T1026)&amp;"E",Table!$D$5:$G$5,0),1)*IF(Y1026=1,0,1)</f>
        <v>0.85</v>
      </c>
      <c r="V1026" s="16">
        <f t="shared" si="391"/>
        <v>0.15000000000000002</v>
      </c>
      <c r="W1026" s="16">
        <f t="shared" si="380"/>
        <v>113904.04093919261</v>
      </c>
      <c r="X1026" s="16">
        <f t="shared" si="392"/>
        <v>5.9311310363370229E-3</v>
      </c>
      <c r="Y1026" s="16">
        <f t="shared" si="381"/>
        <v>0</v>
      </c>
      <c r="Z1026" s="16">
        <f t="shared" si="393"/>
        <v>0</v>
      </c>
      <c r="AA1026" s="16">
        <f t="shared" si="379"/>
        <v>0</v>
      </c>
      <c r="AB1026" s="2">
        <f t="shared" si="382"/>
        <v>126567.55359676969</v>
      </c>
      <c r="AE1026" s="16" t="str">
        <f t="shared" si="376"/>
        <v/>
      </c>
      <c r="AF1026" s="16" t="str">
        <f t="shared" si="373"/>
        <v/>
      </c>
      <c r="AG1026" s="16">
        <f t="shared" si="385"/>
        <v>68.08976752087996</v>
      </c>
      <c r="AH1026" s="24">
        <f t="shared" si="383"/>
        <v>69.891768395237136</v>
      </c>
      <c r="AL1026" s="2">
        <f t="shared" si="386"/>
        <v>75.908467286577746</v>
      </c>
      <c r="AM1026" s="27">
        <f t="shared" si="387"/>
        <v>-7.926255273506877E-2</v>
      </c>
      <c r="AN1026" s="35">
        <v>0</v>
      </c>
      <c r="AP1026" s="2" t="str">
        <f t="shared" si="384"/>
        <v/>
      </c>
    </row>
    <row r="1027" spans="1:42" x14ac:dyDescent="0.25">
      <c r="A1027" s="49">
        <v>39493</v>
      </c>
      <c r="B1027" s="47">
        <v>1349.99</v>
      </c>
      <c r="C1027" s="27">
        <f t="shared" si="370"/>
        <v>8.3774446569706562E-4</v>
      </c>
      <c r="D1027" s="27">
        <f t="shared" si="371"/>
        <v>1.4175267922872714E-2</v>
      </c>
      <c r="E1027" s="5">
        <f t="shared" si="377"/>
        <v>0</v>
      </c>
      <c r="F1027" s="44">
        <v>2125.8539999999998</v>
      </c>
      <c r="G1027" s="45">
        <v>2125.8539999999998</v>
      </c>
      <c r="H1027" s="48">
        <v>1349.99</v>
      </c>
      <c r="I1027" s="42">
        <v>25.02</v>
      </c>
      <c r="J1027" s="16">
        <f t="shared" si="369"/>
        <v>0.25019999999999998</v>
      </c>
      <c r="K1027" s="16">
        <f t="shared" si="378"/>
        <v>9.6010949924729971E-3</v>
      </c>
      <c r="L1027" s="51">
        <f>VLOOKUP(A1027,LIBOR!$A$3:B3122,2,1)</f>
        <v>3.2012499999999999</v>
      </c>
      <c r="M1027">
        <v>75414.95</v>
      </c>
      <c r="N1027" s="2">
        <v>68379.09</v>
      </c>
      <c r="O1027" s="16">
        <f t="shared" si="372"/>
        <v>7.0122829866857254E-7</v>
      </c>
      <c r="P1027" s="16">
        <f t="shared" si="388"/>
        <v>0.24059890500752698</v>
      </c>
      <c r="Q1027" s="2">
        <f t="shared" si="374"/>
        <v>26.471999999999998</v>
      </c>
      <c r="R1027" s="2">
        <f t="shared" si="375"/>
        <v>27.434499999999996</v>
      </c>
      <c r="S1027" s="16">
        <f t="shared" si="389"/>
        <v>-1</v>
      </c>
      <c r="T1027" s="16">
        <f t="shared" si="390"/>
        <v>0</v>
      </c>
      <c r="U1027" s="16">
        <f>VLOOKUP(P1027,Table!$D$6:$G$15,MATCH(VALUE(T1027)&amp;"E",Table!$D$5:$G$5,0),1)*IF(Y1027=1,0,1)</f>
        <v>0.85</v>
      </c>
      <c r="V1027" s="16">
        <f t="shared" si="391"/>
        <v>0.15000000000000002</v>
      </c>
      <c r="W1027" s="16">
        <f t="shared" si="380"/>
        <v>113823.20984203265</v>
      </c>
      <c r="X1027" s="16">
        <f t="shared" si="392"/>
        <v>-2.801287804901742E-3</v>
      </c>
      <c r="Y1027" s="16">
        <f t="shared" si="381"/>
        <v>0</v>
      </c>
      <c r="Z1027" s="16">
        <f t="shared" si="393"/>
        <v>0</v>
      </c>
      <c r="AA1027" s="16">
        <f t="shared" si="379"/>
        <v>0</v>
      </c>
      <c r="AB1027" s="2">
        <f t="shared" si="382"/>
        <v>126485.69652888011</v>
      </c>
      <c r="AE1027" s="16" t="str">
        <f t="shared" si="376"/>
        <v/>
      </c>
      <c r="AF1027" s="16" t="str">
        <f t="shared" si="373"/>
        <v/>
      </c>
      <c r="AG1027" s="16">
        <f t="shared" si="385"/>
        <v>68.045730731322507</v>
      </c>
      <c r="AH1027" s="24">
        <f t="shared" si="383"/>
        <v>69.844748244370948</v>
      </c>
      <c r="AL1027" s="2">
        <f t="shared" si="386"/>
        <v>75.908467286577746</v>
      </c>
      <c r="AM1027" s="27">
        <f t="shared" si="387"/>
        <v>-7.9881984961103214E-2</v>
      </c>
      <c r="AN1027" s="35">
        <v>0</v>
      </c>
      <c r="AP1027" s="2" t="str">
        <f t="shared" si="384"/>
        <v/>
      </c>
    </row>
    <row r="1028" spans="1:42" x14ac:dyDescent="0.25">
      <c r="A1028" s="49">
        <v>39497</v>
      </c>
      <c r="B1028" s="47">
        <v>1348.78</v>
      </c>
      <c r="C1028" s="27">
        <f t="shared" si="370"/>
        <v>-8.9630293557729779E-4</v>
      </c>
      <c r="D1028" s="27">
        <f t="shared" si="371"/>
        <v>7.389940056588995E-3</v>
      </c>
      <c r="E1028" s="5">
        <f t="shared" si="377"/>
        <v>0</v>
      </c>
      <c r="F1028" s="44">
        <v>2124.1190000000001</v>
      </c>
      <c r="G1028" s="45">
        <v>2124.1190000000001</v>
      </c>
      <c r="H1028" s="48">
        <v>1348.78</v>
      </c>
      <c r="I1028" s="42">
        <v>25.59</v>
      </c>
      <c r="J1028" s="16">
        <f t="shared" si="369"/>
        <v>0.25590000000000002</v>
      </c>
      <c r="K1028" s="16">
        <f t="shared" si="378"/>
        <v>3.0959652806424404E-2</v>
      </c>
      <c r="L1028" s="51">
        <f>VLOOKUP(A1028,LIBOR!$A$3:B3123,2,1)</f>
        <v>3.1606299999999998</v>
      </c>
      <c r="M1028">
        <v>74503.17</v>
      </c>
      <c r="N1028" s="2">
        <v>67535.23</v>
      </c>
      <c r="O1028" s="16">
        <f t="shared" si="372"/>
        <v>8.040795973976906E-7</v>
      </c>
      <c r="P1028" s="16">
        <f t="shared" si="388"/>
        <v>0.22494034719357561</v>
      </c>
      <c r="Q1028" s="2">
        <f t="shared" si="374"/>
        <v>25.874000000000002</v>
      </c>
      <c r="R1028" s="2">
        <f t="shared" si="375"/>
        <v>27.262499999999999</v>
      </c>
      <c r="S1028" s="16">
        <f t="shared" si="389"/>
        <v>-1</v>
      </c>
      <c r="T1028" s="16">
        <f t="shared" si="390"/>
        <v>0</v>
      </c>
      <c r="U1028" s="16">
        <f>VLOOKUP(P1028,Table!$D$6:$G$15,MATCH(VALUE(T1028)&amp;"E",Table!$D$5:$G$5,0),1)*IF(Y1028=1,0,1)</f>
        <v>0.85</v>
      </c>
      <c r="V1028" s="16">
        <f t="shared" si="391"/>
        <v>0.15000000000000002</v>
      </c>
      <c r="W1028" s="16">
        <f t="shared" si="380"/>
        <v>113525.79052702848</v>
      </c>
      <c r="X1028" s="16">
        <f t="shared" si="392"/>
        <v>-4.795537679419537E-3</v>
      </c>
      <c r="Y1028" s="16">
        <f t="shared" si="381"/>
        <v>0</v>
      </c>
      <c r="Z1028" s="16">
        <f t="shared" si="393"/>
        <v>0</v>
      </c>
      <c r="AA1028" s="16">
        <f t="shared" si="379"/>
        <v>0</v>
      </c>
      <c r="AB1028" s="2">
        <f t="shared" si="382"/>
        <v>126168.56557376619</v>
      </c>
      <c r="AE1028" s="16" t="str">
        <f t="shared" si="376"/>
        <v/>
      </c>
      <c r="AF1028" s="16" t="str">
        <f t="shared" si="373"/>
        <v/>
      </c>
      <c r="AG1028" s="16">
        <f t="shared" si="385"/>
        <v>67.875123238377071</v>
      </c>
      <c r="AH1028" s="24">
        <f t="shared" si="383"/>
        <v>69.662377175745021</v>
      </c>
      <c r="AL1028" s="2">
        <f t="shared" si="386"/>
        <v>75.908467286577746</v>
      </c>
      <c r="AM1028" s="27">
        <f t="shared" si="387"/>
        <v>-8.2284497818297608E-2</v>
      </c>
      <c r="AN1028" s="35">
        <v>0</v>
      </c>
      <c r="AP1028" s="2" t="str">
        <f t="shared" si="384"/>
        <v/>
      </c>
    </row>
    <row r="1029" spans="1:42" x14ac:dyDescent="0.25">
      <c r="A1029" s="49">
        <v>39498</v>
      </c>
      <c r="B1029" s="47">
        <v>1360.03</v>
      </c>
      <c r="C1029" s="27">
        <f t="shared" si="370"/>
        <v>8.340871009356654E-3</v>
      </c>
      <c r="D1029" s="27">
        <f t="shared" si="371"/>
        <v>8.4648996159745193E-3</v>
      </c>
      <c r="E1029" s="5">
        <f t="shared" si="377"/>
        <v>0</v>
      </c>
      <c r="F1029" s="44">
        <v>2141.9540000000002</v>
      </c>
      <c r="G1029" s="45">
        <v>2141.9540000000002</v>
      </c>
      <c r="H1029" s="48">
        <v>1360.03</v>
      </c>
      <c r="I1029" s="42">
        <v>24.4</v>
      </c>
      <c r="J1029" s="16">
        <f t="shared" si="369"/>
        <v>0.24399999999999999</v>
      </c>
      <c r="K1029" s="16">
        <f t="shared" si="378"/>
        <v>1.984699589269398E-2</v>
      </c>
      <c r="L1029" s="51">
        <f>VLOOKUP(A1029,LIBOR!$A$3:B3124,2,1)</f>
        <v>3.1512500000000001</v>
      </c>
      <c r="M1029">
        <v>74024.34</v>
      </c>
      <c r="N1029" s="2">
        <v>67097.05</v>
      </c>
      <c r="O1029" s="16">
        <f t="shared" si="372"/>
        <v>6.8994257003109031E-5</v>
      </c>
      <c r="P1029" s="16">
        <f t="shared" si="388"/>
        <v>0.22415300410730601</v>
      </c>
      <c r="Q1029" s="2">
        <f t="shared" si="374"/>
        <v>25.472000000000001</v>
      </c>
      <c r="R1029" s="2">
        <f t="shared" si="375"/>
        <v>27.183000000000003</v>
      </c>
      <c r="S1029" s="16">
        <f t="shared" si="389"/>
        <v>-1</v>
      </c>
      <c r="T1029" s="16">
        <f t="shared" si="390"/>
        <v>0</v>
      </c>
      <c r="U1029" s="16">
        <f>VLOOKUP(P1029,Table!$D$6:$G$15,MATCH(VALUE(T1029)&amp;"E",Table!$D$5:$G$5,0),1)*IF(Y1029=1,0,1)</f>
        <v>0.85</v>
      </c>
      <c r="V1029" s="16">
        <f t="shared" si="391"/>
        <v>0.15000000000000002</v>
      </c>
      <c r="W1029" s="16">
        <f t="shared" si="380"/>
        <v>114220.17272496951</v>
      </c>
      <c r="X1029" s="16">
        <f t="shared" si="392"/>
        <v>-6.1921407333961342E-3</v>
      </c>
      <c r="Y1029" s="16">
        <f t="shared" si="381"/>
        <v>0</v>
      </c>
      <c r="Z1029" s="16">
        <f t="shared" si="393"/>
        <v>0</v>
      </c>
      <c r="AA1029" s="16">
        <f t="shared" si="379"/>
        <v>0</v>
      </c>
      <c r="AB1029" s="2">
        <f t="shared" si="382"/>
        <v>126947.39311092427</v>
      </c>
      <c r="AE1029" s="16" t="str">
        <f t="shared" si="376"/>
        <v/>
      </c>
      <c r="AF1029" s="16" t="str">
        <f t="shared" si="373"/>
        <v/>
      </c>
      <c r="AG1029" s="16">
        <f t="shared" si="385"/>
        <v>68.294110446685622</v>
      </c>
      <c r="AH1029" s="24">
        <f t="shared" si="383"/>
        <v>70.090572623870244</v>
      </c>
      <c r="AL1029" s="2">
        <f t="shared" si="386"/>
        <v>75.908467286577746</v>
      </c>
      <c r="AM1029" s="27">
        <f t="shared" si="387"/>
        <v>-7.6643553356744332E-2</v>
      </c>
      <c r="AN1029" s="35">
        <v>0</v>
      </c>
      <c r="AP1029" s="2" t="str">
        <f t="shared" si="384"/>
        <v/>
      </c>
    </row>
    <row r="1030" spans="1:42" x14ac:dyDescent="0.25">
      <c r="A1030" s="49">
        <v>39499</v>
      </c>
      <c r="B1030" s="47">
        <v>1342.53</v>
      </c>
      <c r="C1030" s="27">
        <f t="shared" si="370"/>
        <v>-1.2867363219928984E-2</v>
      </c>
      <c r="D1030" s="27">
        <f t="shared" si="371"/>
        <v>-1.8006544086732634E-2</v>
      </c>
      <c r="E1030" s="5">
        <f t="shared" si="377"/>
        <v>0</v>
      </c>
      <c r="F1030" s="44">
        <v>2115.1260000000002</v>
      </c>
      <c r="G1030" s="45">
        <v>2115.1260000000002</v>
      </c>
      <c r="H1030" s="48">
        <v>1342.53</v>
      </c>
      <c r="I1030" s="42">
        <v>25.12</v>
      </c>
      <c r="J1030" s="16">
        <f t="shared" ref="J1030:J1093" si="394">I1030/100</f>
        <v>0.25120000000000003</v>
      </c>
      <c r="K1030" s="16">
        <f t="shared" si="378"/>
        <v>4.8591561806534095E-2</v>
      </c>
      <c r="L1030" s="51">
        <f>VLOOKUP(A1030,LIBOR!$A$3:B3125,2,1)</f>
        <v>3.1143800000000001</v>
      </c>
      <c r="M1030">
        <v>73961</v>
      </c>
      <c r="N1030" s="2">
        <v>67035.520000000004</v>
      </c>
      <c r="O1030" s="16">
        <f t="shared" si="372"/>
        <v>1.6772489928225181E-4</v>
      </c>
      <c r="P1030" s="16">
        <f t="shared" si="388"/>
        <v>0.20260843819346594</v>
      </c>
      <c r="Q1030" s="2">
        <f t="shared" si="374"/>
        <v>25.086000000000002</v>
      </c>
      <c r="R1030" s="2">
        <f t="shared" si="375"/>
        <v>26.852499999999999</v>
      </c>
      <c r="S1030" s="16">
        <f t="shared" si="389"/>
        <v>-1</v>
      </c>
      <c r="T1030" s="16">
        <f t="shared" si="390"/>
        <v>0</v>
      </c>
      <c r="U1030" s="16">
        <f>VLOOKUP(P1030,Table!$D$6:$G$15,MATCH(VALUE(T1030)&amp;"E",Table!$D$5:$G$5,0),1)*IF(Y1030=1,0,1)</f>
        <v>0.85</v>
      </c>
      <c r="V1030" s="16">
        <f t="shared" si="391"/>
        <v>0.15000000000000002</v>
      </c>
      <c r="W1030" s="16">
        <f t="shared" si="380"/>
        <v>112955.20564613136</v>
      </c>
      <c r="X1030" s="16">
        <f t="shared" si="392"/>
        <v>-2.2998351271192874E-3</v>
      </c>
      <c r="Y1030" s="16">
        <f t="shared" si="381"/>
        <v>0</v>
      </c>
      <c r="Z1030" s="16">
        <f t="shared" si="393"/>
        <v>0</v>
      </c>
      <c r="AA1030" s="16">
        <f t="shared" si="379"/>
        <v>0</v>
      </c>
      <c r="AB1030" s="2">
        <f t="shared" si="382"/>
        <v>125579.5844529774</v>
      </c>
      <c r="AE1030" s="16" t="str">
        <f t="shared" si="376"/>
        <v/>
      </c>
      <c r="AF1030" s="16" t="str">
        <f t="shared" si="373"/>
        <v/>
      </c>
      <c r="AG1030" s="16">
        <f t="shared" si="385"/>
        <v>67.558268037742792</v>
      </c>
      <c r="AH1030" s="24">
        <f t="shared" si="383"/>
        <v>69.333569416170022</v>
      </c>
      <c r="AL1030" s="2">
        <f t="shared" si="386"/>
        <v>75.908467286577746</v>
      </c>
      <c r="AM1030" s="27">
        <f t="shared" si="387"/>
        <v>-8.6616132632285514E-2</v>
      </c>
      <c r="AN1030" s="35">
        <v>0</v>
      </c>
      <c r="AP1030" s="2" t="str">
        <f t="shared" si="384"/>
        <v/>
      </c>
    </row>
    <row r="1031" spans="1:42" x14ac:dyDescent="0.25">
      <c r="A1031" s="49">
        <v>39500</v>
      </c>
      <c r="B1031" s="47">
        <v>1353.11</v>
      </c>
      <c r="C1031" s="27">
        <f t="shared" ref="C1031:C1094" si="395">B1031/B1030-1</f>
        <v>7.8806432630926793E-3</v>
      </c>
      <c r="D1031" s="27">
        <f t="shared" si="371"/>
        <v>3.2955925826401167E-3</v>
      </c>
      <c r="E1031" s="5">
        <f t="shared" si="377"/>
        <v>0</v>
      </c>
      <c r="F1031" s="44">
        <v>2132.0210000000002</v>
      </c>
      <c r="G1031" s="45">
        <v>2132.0210000000002</v>
      </c>
      <c r="H1031" s="48">
        <v>1353.11</v>
      </c>
      <c r="I1031" s="42">
        <v>24.06</v>
      </c>
      <c r="J1031" s="16">
        <f t="shared" si="394"/>
        <v>0.24059999999999998</v>
      </c>
      <c r="K1031" s="16">
        <f t="shared" si="378"/>
        <v>3.4322947831665535E-2</v>
      </c>
      <c r="L1031" s="51">
        <f>VLOOKUP(A1031,LIBOR!$A$3:B3126,2,1)</f>
        <v>3.0612499999999998</v>
      </c>
      <c r="M1031">
        <v>72336.45</v>
      </c>
      <c r="N1031" s="2">
        <v>65558.98</v>
      </c>
      <c r="O1031" s="16">
        <f t="shared" si="372"/>
        <v>6.1618624939909411E-5</v>
      </c>
      <c r="P1031" s="16">
        <f t="shared" si="388"/>
        <v>0.20627705216833445</v>
      </c>
      <c r="Q1031" s="2">
        <f t="shared" si="374"/>
        <v>25.134000000000004</v>
      </c>
      <c r="R1031" s="2">
        <f t="shared" si="375"/>
        <v>26.657499999999999</v>
      </c>
      <c r="S1031" s="16">
        <f t="shared" si="389"/>
        <v>-1</v>
      </c>
      <c r="T1031" s="16">
        <f t="shared" si="390"/>
        <v>0</v>
      </c>
      <c r="U1031" s="16">
        <f>VLOOKUP(P1031,Table!$D$6:$G$15,MATCH(VALUE(T1031)&amp;"E",Table!$D$5:$G$5,0),1)*IF(Y1031=1,0,1)</f>
        <v>0.85</v>
      </c>
      <c r="V1031" s="16">
        <f t="shared" si="391"/>
        <v>0.15000000000000002</v>
      </c>
      <c r="W1031" s="16">
        <f t="shared" si="380"/>
        <v>113338.64471840985</v>
      </c>
      <c r="X1031" s="16">
        <f t="shared" si="392"/>
        <v>-1.4839276777547039E-2</v>
      </c>
      <c r="Y1031" s="16">
        <f t="shared" si="381"/>
        <v>0</v>
      </c>
      <c r="Z1031" s="16">
        <f t="shared" si="393"/>
        <v>0</v>
      </c>
      <c r="AA1031" s="16">
        <f t="shared" si="379"/>
        <v>0</v>
      </c>
      <c r="AB1031" s="2">
        <f t="shared" si="382"/>
        <v>126018.46062009285</v>
      </c>
      <c r="AE1031" s="16" t="str">
        <f t="shared" si="376"/>
        <v/>
      </c>
      <c r="AF1031" s="16" t="str">
        <f t="shared" si="373"/>
        <v/>
      </c>
      <c r="AG1031" s="16">
        <f t="shared" si="385"/>
        <v>67.794371014691762</v>
      </c>
      <c r="AH1031" s="24">
        <f t="shared" si="383"/>
        <v>69.574065846375177</v>
      </c>
      <c r="AL1031" s="2">
        <f t="shared" si="386"/>
        <v>75.908467286577746</v>
      </c>
      <c r="AM1031" s="27">
        <f t="shared" si="387"/>
        <v>-8.344789015813292E-2</v>
      </c>
      <c r="AN1031" s="35">
        <v>0</v>
      </c>
      <c r="AP1031" s="2" t="str">
        <f t="shared" si="384"/>
        <v/>
      </c>
    </row>
    <row r="1032" spans="1:42" x14ac:dyDescent="0.25">
      <c r="A1032" s="49">
        <v>39503</v>
      </c>
      <c r="B1032" s="47">
        <v>1371.8</v>
      </c>
      <c r="C1032" s="27">
        <f t="shared" si="395"/>
        <v>1.3812624250800098E-2</v>
      </c>
      <c r="D1032" s="27">
        <f t="shared" si="371"/>
        <v>1.627047236774315E-2</v>
      </c>
      <c r="E1032" s="5">
        <f t="shared" si="377"/>
        <v>0</v>
      </c>
      <c r="F1032" s="44">
        <v>2161.511</v>
      </c>
      <c r="G1032" s="45">
        <v>2161.511</v>
      </c>
      <c r="H1032" s="48">
        <v>1371.8</v>
      </c>
      <c r="I1032" s="42">
        <v>23.03</v>
      </c>
      <c r="J1032" s="16">
        <f t="shared" si="394"/>
        <v>0.2303</v>
      </c>
      <c r="K1032" s="16">
        <f t="shared" si="378"/>
        <v>2.5769517861115948E-2</v>
      </c>
      <c r="L1032" s="51">
        <f>VLOOKUP(A1032,LIBOR!$A$3:B3127,2,1)</f>
        <v>3.07375</v>
      </c>
      <c r="M1032">
        <v>70429.5</v>
      </c>
      <c r="N1032" s="2">
        <v>63818.64</v>
      </c>
      <c r="O1032" s="16">
        <f t="shared" si="372"/>
        <v>1.8818625076847848E-4</v>
      </c>
      <c r="P1032" s="16">
        <f t="shared" si="388"/>
        <v>0.20453048213888406</v>
      </c>
      <c r="Q1032" s="2">
        <f t="shared" si="374"/>
        <v>24.838000000000001</v>
      </c>
      <c r="R1032" s="2">
        <f t="shared" si="375"/>
        <v>26.471499999999999</v>
      </c>
      <c r="S1032" s="16">
        <f t="shared" si="389"/>
        <v>-1</v>
      </c>
      <c r="T1032" s="16">
        <f t="shared" si="390"/>
        <v>0</v>
      </c>
      <c r="U1032" s="16">
        <f>VLOOKUP(P1032,Table!$D$6:$G$15,MATCH(VALUE(T1032)&amp;"E",Table!$D$5:$G$5,0),1)*IF(Y1032=1,0,1)</f>
        <v>0.85</v>
      </c>
      <c r="V1032" s="16">
        <f t="shared" si="391"/>
        <v>0.15000000000000002</v>
      </c>
      <c r="W1032" s="16">
        <f t="shared" si="380"/>
        <v>114218.01712999643</v>
      </c>
      <c r="X1032" s="16">
        <f t="shared" si="392"/>
        <v>-4.9637942264453283E-3</v>
      </c>
      <c r="Y1032" s="16">
        <f t="shared" si="381"/>
        <v>0</v>
      </c>
      <c r="Z1032" s="16">
        <f t="shared" si="393"/>
        <v>0</v>
      </c>
      <c r="AA1032" s="16">
        <f t="shared" si="379"/>
        <v>0</v>
      </c>
      <c r="AB1032" s="2">
        <f t="shared" si="382"/>
        <v>127001.76000216443</v>
      </c>
      <c r="AE1032" s="16" t="str">
        <f t="shared" si="376"/>
        <v/>
      </c>
      <c r="AF1032" s="16" t="str">
        <f t="shared" si="373"/>
        <v/>
      </c>
      <c r="AG1032" s="16">
        <f t="shared" si="385"/>
        <v>68.32335829797276</v>
      </c>
      <c r="AH1032" s="24">
        <f t="shared" si="383"/>
        <v>70.111465026482975</v>
      </c>
      <c r="AL1032" s="2">
        <f t="shared" si="386"/>
        <v>75.908467286577746</v>
      </c>
      <c r="AM1032" s="27">
        <f t="shared" si="387"/>
        <v>-7.6368321839634934E-2</v>
      </c>
      <c r="AN1032" s="35">
        <v>0</v>
      </c>
      <c r="AP1032" s="2" t="str">
        <f t="shared" si="384"/>
        <v/>
      </c>
    </row>
    <row r="1033" spans="1:42" x14ac:dyDescent="0.25">
      <c r="A1033" s="49">
        <v>39504</v>
      </c>
      <c r="B1033" s="47">
        <v>1381.29</v>
      </c>
      <c r="C1033" s="27">
        <f t="shared" si="395"/>
        <v>6.9179180638576643E-3</v>
      </c>
      <c r="D1033" s="27">
        <f t="shared" si="371"/>
        <v>2.4084693367178112E-2</v>
      </c>
      <c r="E1033" s="5">
        <f t="shared" si="377"/>
        <v>0</v>
      </c>
      <c r="F1033" s="44">
        <v>2176.4760000000001</v>
      </c>
      <c r="G1033" s="45">
        <v>2176.4760000000001</v>
      </c>
      <c r="H1033" s="48">
        <v>1381.29</v>
      </c>
      <c r="I1033" s="42">
        <v>21.9</v>
      </c>
      <c r="J1033" s="16">
        <f t="shared" si="394"/>
        <v>0.21899999999999997</v>
      </c>
      <c r="K1033" s="16">
        <f t="shared" si="378"/>
        <v>2.194005679302008E-2</v>
      </c>
      <c r="L1033" s="51">
        <f>VLOOKUP(A1033,LIBOR!$A$3:B3128,2,1)</f>
        <v>3.07375</v>
      </c>
      <c r="M1033">
        <v>69303.360000000001</v>
      </c>
      <c r="N1033" s="2">
        <v>62794.37</v>
      </c>
      <c r="O1033" s="16">
        <f t="shared" si="372"/>
        <v>4.7528601815287833E-5</v>
      </c>
      <c r="P1033" s="16">
        <f t="shared" si="388"/>
        <v>0.19705994320697989</v>
      </c>
      <c r="Q1033" s="2">
        <f t="shared" si="374"/>
        <v>24.44</v>
      </c>
      <c r="R1033" s="2">
        <f t="shared" si="375"/>
        <v>26.169</v>
      </c>
      <c r="S1033" s="16">
        <f t="shared" si="389"/>
        <v>-1</v>
      </c>
      <c r="T1033" s="16">
        <f t="shared" si="390"/>
        <v>0</v>
      </c>
      <c r="U1033" s="16">
        <f>VLOOKUP(P1033,Table!$D$6:$G$15,MATCH(VALUE(T1033)&amp;"E",Table!$D$5:$G$5,0),1)*IF(Y1033=1,0,1)</f>
        <v>0.9</v>
      </c>
      <c r="V1033" s="16">
        <f t="shared" si="391"/>
        <v>9.9999999999999978E-2</v>
      </c>
      <c r="W1033" s="16">
        <f t="shared" si="380"/>
        <v>114614.67065198958</v>
      </c>
      <c r="X1033" s="16">
        <f t="shared" si="392"/>
        <v>3.4686008988122907E-3</v>
      </c>
      <c r="Y1033" s="16">
        <f t="shared" si="381"/>
        <v>0</v>
      </c>
      <c r="Z1033" s="16">
        <f t="shared" si="393"/>
        <v>0</v>
      </c>
      <c r="AA1033" s="16">
        <f t="shared" si="379"/>
        <v>0</v>
      </c>
      <c r="AB1033" s="2">
        <f t="shared" si="382"/>
        <v>127444.54489949239</v>
      </c>
      <c r="AE1033" s="16" t="str">
        <f t="shared" si="376"/>
        <v/>
      </c>
      <c r="AF1033" s="16" t="str">
        <f t="shared" si="373"/>
        <v/>
      </c>
      <c r="AG1033" s="16">
        <f t="shared" si="385"/>
        <v>68.56156406133033</v>
      </c>
      <c r="AH1033" s="24">
        <f t="shared" si="383"/>
        <v>70.35407374798244</v>
      </c>
      <c r="AL1033" s="2">
        <f t="shared" si="386"/>
        <v>75.908467286577746</v>
      </c>
      <c r="AM1033" s="27">
        <f t="shared" si="387"/>
        <v>-7.3172252544973282E-2</v>
      </c>
      <c r="AN1033" s="35">
        <v>0</v>
      </c>
      <c r="AP1033" s="2" t="str">
        <f t="shared" si="384"/>
        <v/>
      </c>
    </row>
    <row r="1034" spans="1:42" x14ac:dyDescent="0.25">
      <c r="A1034" s="49">
        <v>39505</v>
      </c>
      <c r="B1034" s="47">
        <v>1380.02</v>
      </c>
      <c r="C1034" s="27">
        <f t="shared" si="395"/>
        <v>-9.194303875362797E-4</v>
      </c>
      <c r="D1034" s="27">
        <f t="shared" si="371"/>
        <v>1.4824391970285178E-2</v>
      </c>
      <c r="E1034" s="5">
        <f t="shared" si="377"/>
        <v>0</v>
      </c>
      <c r="F1034" s="44">
        <v>2175.0010000000002</v>
      </c>
      <c r="G1034" s="45">
        <v>2175.0010000000002</v>
      </c>
      <c r="H1034" s="48">
        <v>1380.02</v>
      </c>
      <c r="I1034" s="42">
        <v>22.69</v>
      </c>
      <c r="J1034" s="16">
        <f t="shared" si="394"/>
        <v>0.22690000000000002</v>
      </c>
      <c r="K1034" s="16">
        <f t="shared" si="378"/>
        <v>3.1378315758016001E-2</v>
      </c>
      <c r="L1034" s="51">
        <f>VLOOKUP(A1034,LIBOR!$A$3:B3129,2,1)</f>
        <v>3.07375</v>
      </c>
      <c r="M1034">
        <v>69884.679999999993</v>
      </c>
      <c r="N1034" s="2">
        <v>63317.31</v>
      </c>
      <c r="O1034" s="16">
        <f t="shared" si="372"/>
        <v>8.4613013567716746E-7</v>
      </c>
      <c r="P1034" s="16">
        <f t="shared" si="388"/>
        <v>0.19552168424198402</v>
      </c>
      <c r="Q1034" s="2">
        <f t="shared" si="374"/>
        <v>23.701999999999998</v>
      </c>
      <c r="R1034" s="2">
        <f t="shared" si="375"/>
        <v>25.874999999999993</v>
      </c>
      <c r="S1034" s="16">
        <f t="shared" si="389"/>
        <v>-1</v>
      </c>
      <c r="T1034" s="16">
        <f t="shared" si="390"/>
        <v>0</v>
      </c>
      <c r="U1034" s="16">
        <f>VLOOKUP(P1034,Table!$D$6:$G$15,MATCH(VALUE(T1034)&amp;"E",Table!$D$5:$G$5,0),1)*IF(Y1034=1,0,1)</f>
        <v>0.9</v>
      </c>
      <c r="V1034" s="16">
        <f t="shared" si="391"/>
        <v>9.9999999999999978E-2</v>
      </c>
      <c r="W1034" s="16">
        <f t="shared" si="380"/>
        <v>114615.2774582969</v>
      </c>
      <c r="X1034" s="16">
        <f t="shared" si="392"/>
        <v>9.5914780236818764E-3</v>
      </c>
      <c r="Y1034" s="16">
        <f t="shared" si="381"/>
        <v>0</v>
      </c>
      <c r="Z1034" s="16">
        <f t="shared" si="393"/>
        <v>0</v>
      </c>
      <c r="AA1034" s="16">
        <f t="shared" si="379"/>
        <v>0</v>
      </c>
      <c r="AB1034" s="2">
        <f t="shared" si="382"/>
        <v>127473.71364400366</v>
      </c>
      <c r="AE1034" s="16" t="str">
        <f t="shared" si="376"/>
        <v/>
      </c>
      <c r="AF1034" s="16" t="str">
        <f t="shared" si="373"/>
        <v/>
      </c>
      <c r="AG1034" s="16">
        <f t="shared" si="385"/>
        <v>68.577256021680412</v>
      </c>
      <c r="AH1034" s="24">
        <f t="shared" si="383"/>
        <v>70.368344414693865</v>
      </c>
      <c r="AL1034" s="2">
        <f t="shared" si="386"/>
        <v>75.908467286577746</v>
      </c>
      <c r="AM1034" s="27">
        <f t="shared" si="387"/>
        <v>-7.2984254193517284E-2</v>
      </c>
      <c r="AN1034" s="35">
        <v>0</v>
      </c>
      <c r="AP1034" s="2" t="str">
        <f t="shared" si="384"/>
        <v/>
      </c>
    </row>
    <row r="1035" spans="1:42" x14ac:dyDescent="0.25">
      <c r="A1035" s="49">
        <v>39506</v>
      </c>
      <c r="B1035" s="47">
        <v>1367.68</v>
      </c>
      <c r="C1035" s="27">
        <f t="shared" si="395"/>
        <v>-8.9418993927623536E-3</v>
      </c>
      <c r="D1035" s="27">
        <f t="shared" ref="D1035:D1098" si="396">SUM(C1031:C1035)</f>
        <v>1.8749855797451809E-2</v>
      </c>
      <c r="E1035" s="5">
        <f t="shared" si="377"/>
        <v>0</v>
      </c>
      <c r="F1035" s="44">
        <v>2155.8049999999998</v>
      </c>
      <c r="G1035" s="45">
        <v>2155.8049999999998</v>
      </c>
      <c r="H1035" s="48">
        <v>1367.68</v>
      </c>
      <c r="I1035" s="42">
        <v>23.53</v>
      </c>
      <c r="J1035" s="16">
        <f t="shared" si="394"/>
        <v>0.23530000000000001</v>
      </c>
      <c r="K1035" s="16">
        <f t="shared" si="378"/>
        <v>4.7400224016364179E-2</v>
      </c>
      <c r="L1035" s="51">
        <f>VLOOKUP(A1035,LIBOR!$A$3:B3130,2,1)</f>
        <v>3.0862500000000002</v>
      </c>
      <c r="M1035">
        <v>71872.87</v>
      </c>
      <c r="N1035" s="2">
        <v>65114.85</v>
      </c>
      <c r="O1035" s="16">
        <f t="shared" si="372"/>
        <v>8.067844572629725E-5</v>
      </c>
      <c r="P1035" s="16">
        <f t="shared" si="388"/>
        <v>0.18789977598363583</v>
      </c>
      <c r="Q1035" s="2">
        <f t="shared" si="374"/>
        <v>23.360000000000003</v>
      </c>
      <c r="R1035" s="2">
        <f t="shared" si="375"/>
        <v>25.6435</v>
      </c>
      <c r="S1035" s="16">
        <f t="shared" si="389"/>
        <v>-1</v>
      </c>
      <c r="T1035" s="16">
        <f t="shared" si="390"/>
        <v>-1</v>
      </c>
      <c r="U1035" s="16">
        <f>VLOOKUP(P1035,Table!$D$6:$G$15,MATCH(VALUE(T1035)&amp;"E",Table!$D$5:$G$5,0),1)*IF(Y1035=1,0,1)</f>
        <v>0.97499999999999998</v>
      </c>
      <c r="V1035" s="16">
        <f t="shared" si="391"/>
        <v>2.5000000000000022E-2</v>
      </c>
      <c r="W1035" s="16">
        <f t="shared" si="380"/>
        <v>114018.27282242864</v>
      </c>
      <c r="X1035" s="16">
        <f t="shared" si="392"/>
        <v>3.4591502000156371E-3</v>
      </c>
      <c r="Y1035" s="16">
        <f t="shared" si="381"/>
        <v>0</v>
      </c>
      <c r="Z1035" s="16">
        <f t="shared" si="393"/>
        <v>0</v>
      </c>
      <c r="AA1035" s="16">
        <f t="shared" si="379"/>
        <v>0</v>
      </c>
      <c r="AB1035" s="2">
        <f t="shared" si="382"/>
        <v>126823.82582275844</v>
      </c>
      <c r="AE1035" s="16" t="str">
        <f t="shared" si="376"/>
        <v/>
      </c>
      <c r="AF1035" s="16" t="str">
        <f t="shared" si="373"/>
        <v/>
      </c>
      <c r="AG1035" s="16">
        <f t="shared" si="385"/>
        <v>68.227634737190584</v>
      </c>
      <c r="AH1035" s="24">
        <f t="shared" si="383"/>
        <v>70.00776961715296</v>
      </c>
      <c r="AL1035" s="2">
        <f t="shared" si="386"/>
        <v>75.908467286577746</v>
      </c>
      <c r="AM1035" s="27">
        <f t="shared" si="387"/>
        <v>-7.7734380370872769E-2</v>
      </c>
      <c r="AN1035" s="35">
        <v>0</v>
      </c>
      <c r="AP1035" s="2" t="str">
        <f t="shared" si="384"/>
        <v/>
      </c>
    </row>
    <row r="1036" spans="1:42" x14ac:dyDescent="0.25">
      <c r="A1036" s="49">
        <v>39507</v>
      </c>
      <c r="B1036" s="47">
        <v>1330.63</v>
      </c>
      <c r="C1036" s="27">
        <f t="shared" si="395"/>
        <v>-2.708967009826857E-2</v>
      </c>
      <c r="D1036" s="27">
        <f t="shared" si="396"/>
        <v>-1.6220457563909441E-2</v>
      </c>
      <c r="E1036" s="5">
        <f t="shared" si="377"/>
        <v>0</v>
      </c>
      <c r="F1036" s="44">
        <v>2097.4749999999999</v>
      </c>
      <c r="G1036" s="45">
        <v>2097.4749999999999</v>
      </c>
      <c r="H1036" s="48">
        <v>1330.63</v>
      </c>
      <c r="I1036" s="42">
        <v>26.54</v>
      </c>
      <c r="J1036" s="16">
        <f t="shared" si="394"/>
        <v>0.26539999999999997</v>
      </c>
      <c r="K1036" s="16">
        <f t="shared" si="378"/>
        <v>8.4391663828949665E-2</v>
      </c>
      <c r="L1036" s="51">
        <f>VLOOKUP(A1036,LIBOR!$A$3:B3131,2,1)</f>
        <v>3.1625000000000001</v>
      </c>
      <c r="M1036">
        <v>75998.899999999994</v>
      </c>
      <c r="N1036" s="2">
        <v>68849</v>
      </c>
      <c r="O1036" s="16">
        <f t="shared" si="372"/>
        <v>7.5423611048669188E-4</v>
      </c>
      <c r="P1036" s="16">
        <f t="shared" si="388"/>
        <v>0.1810083361710503</v>
      </c>
      <c r="Q1036" s="2">
        <f t="shared" si="374"/>
        <v>23.042000000000002</v>
      </c>
      <c r="R1036" s="2">
        <f t="shared" si="375"/>
        <v>25.439</v>
      </c>
      <c r="S1036" s="16">
        <f t="shared" si="389"/>
        <v>-1</v>
      </c>
      <c r="T1036" s="16">
        <f t="shared" si="390"/>
        <v>-1</v>
      </c>
      <c r="U1036" s="16">
        <f>VLOOKUP(P1036,Table!$D$6:$G$15,MATCH(VALUE(T1036)&amp;"E",Table!$D$5:$G$5,0),1)*IF(Y1036=1,0,1)</f>
        <v>0.97499999999999998</v>
      </c>
      <c r="V1036" s="16">
        <f t="shared" si="391"/>
        <v>2.5000000000000022E-2</v>
      </c>
      <c r="W1036" s="16">
        <f t="shared" si="380"/>
        <v>111170.23888940232</v>
      </c>
      <c r="X1036" s="16">
        <f t="shared" si="392"/>
        <v>9.4114049035303182E-3</v>
      </c>
      <c r="Y1036" s="16">
        <f t="shared" si="381"/>
        <v>0</v>
      </c>
      <c r="Z1036" s="16">
        <f t="shared" si="393"/>
        <v>0</v>
      </c>
      <c r="AA1036" s="16">
        <f t="shared" si="379"/>
        <v>0</v>
      </c>
      <c r="AB1036" s="2">
        <f t="shared" si="382"/>
        <v>123660.13379134619</v>
      </c>
      <c r="AE1036" s="16" t="str">
        <f t="shared" si="376"/>
        <v/>
      </c>
      <c r="AF1036" s="16" t="str">
        <f t="shared" si="373"/>
        <v/>
      </c>
      <c r="AG1036" s="16">
        <f t="shared" si="385"/>
        <v>66.525657818107447</v>
      </c>
      <c r="AH1036" s="24">
        <f t="shared" si="383"/>
        <v>68.259609560923366</v>
      </c>
      <c r="AL1036" s="2">
        <f t="shared" si="386"/>
        <v>75.908467286577746</v>
      </c>
      <c r="AM1036" s="27">
        <f t="shared" si="387"/>
        <v>-0.10076422300528864</v>
      </c>
      <c r="AN1036" s="35">
        <v>0</v>
      </c>
      <c r="AP1036" s="2" t="str">
        <f t="shared" si="384"/>
        <v/>
      </c>
    </row>
    <row r="1037" spans="1:42" x14ac:dyDescent="0.25">
      <c r="A1037" s="49">
        <v>39510</v>
      </c>
      <c r="B1037" s="47">
        <v>1331.34</v>
      </c>
      <c r="C1037" s="27">
        <f t="shared" si="395"/>
        <v>5.3358183717477914E-4</v>
      </c>
      <c r="D1037" s="27">
        <f t="shared" si="396"/>
        <v>-2.949949997753476E-2</v>
      </c>
      <c r="E1037" s="5">
        <f t="shared" si="377"/>
        <v>0</v>
      </c>
      <c r="F1037" s="44">
        <v>2098.6390000000001</v>
      </c>
      <c r="G1037" s="45">
        <v>2098.6390000000001</v>
      </c>
      <c r="H1037" s="48">
        <v>1331.34</v>
      </c>
      <c r="I1037" s="42">
        <v>26.28</v>
      </c>
      <c r="J1037" s="16">
        <f t="shared" si="394"/>
        <v>0.26280000000000003</v>
      </c>
      <c r="K1037" s="16">
        <f t="shared" si="378"/>
        <v>6.0385813174191699E-2</v>
      </c>
      <c r="L1037" s="51">
        <f>VLOOKUP(A1037,LIBOR!$A$3:B3132,2,1)</f>
        <v>3.1524999999999999</v>
      </c>
      <c r="M1037">
        <v>75975.34</v>
      </c>
      <c r="N1037" s="2">
        <v>68815.23</v>
      </c>
      <c r="O1037" s="16">
        <f t="shared" si="372"/>
        <v>2.84557735372231E-7</v>
      </c>
      <c r="P1037" s="16">
        <f t="shared" si="388"/>
        <v>0.20241418682580833</v>
      </c>
      <c r="Q1037" s="2">
        <f t="shared" si="374"/>
        <v>23.538</v>
      </c>
      <c r="R1037" s="2">
        <f t="shared" si="375"/>
        <v>25.455999999999996</v>
      </c>
      <c r="S1037" s="16">
        <f t="shared" si="389"/>
        <v>-1</v>
      </c>
      <c r="T1037" s="16">
        <f t="shared" si="390"/>
        <v>-1</v>
      </c>
      <c r="U1037" s="16">
        <f>VLOOKUP(P1037,Table!$D$6:$G$15,MATCH(VALUE(T1037)&amp;"E",Table!$D$5:$G$5,0),1)*IF(Y1037=1,0,1)</f>
        <v>0.9</v>
      </c>
      <c r="V1037" s="16">
        <f t="shared" si="391"/>
        <v>9.9999999999999978E-2</v>
      </c>
      <c r="W1037" s="16">
        <f t="shared" si="380"/>
        <v>111226.71114168569</v>
      </c>
      <c r="X1037" s="16">
        <f t="shared" si="392"/>
        <v>-1.9132095980104125E-2</v>
      </c>
      <c r="Y1037" s="16">
        <f t="shared" si="381"/>
        <v>0</v>
      </c>
      <c r="Z1037" s="16">
        <f t="shared" si="393"/>
        <v>0</v>
      </c>
      <c r="AA1037" s="16">
        <f t="shared" si="379"/>
        <v>0</v>
      </c>
      <c r="AB1037" s="2">
        <f t="shared" si="382"/>
        <v>123726.08533209968</v>
      </c>
      <c r="AE1037" s="16" t="str">
        <f t="shared" si="376"/>
        <v/>
      </c>
      <c r="AF1037" s="16" t="str">
        <f t="shared" si="373"/>
        <v/>
      </c>
      <c r="AG1037" s="16">
        <f t="shared" si="385"/>
        <v>66.561137883494936</v>
      </c>
      <c r="AH1037" s="24">
        <f t="shared" si="383"/>
        <v>68.290681829435087</v>
      </c>
      <c r="AL1037" s="2">
        <f t="shared" si="386"/>
        <v>75.908467286577746</v>
      </c>
      <c r="AM1037" s="27">
        <f t="shared" si="387"/>
        <v>-0.10035488436860651</v>
      </c>
      <c r="AN1037" s="35">
        <v>0</v>
      </c>
      <c r="AP1037" s="2" t="str">
        <f t="shared" si="384"/>
        <v/>
      </c>
    </row>
    <row r="1038" spans="1:42" x14ac:dyDescent="0.25">
      <c r="A1038" s="49">
        <v>39511</v>
      </c>
      <c r="B1038" s="47">
        <v>1326.75</v>
      </c>
      <c r="C1038" s="27">
        <f t="shared" si="395"/>
        <v>-3.4476542430933454E-3</v>
      </c>
      <c r="D1038" s="27">
        <f t="shared" si="396"/>
        <v>-3.986507228448577E-2</v>
      </c>
      <c r="E1038" s="5">
        <f t="shared" si="377"/>
        <v>1</v>
      </c>
      <c r="F1038" s="44">
        <v>2091.422</v>
      </c>
      <c r="G1038" s="45">
        <v>2091.422</v>
      </c>
      <c r="H1038" s="48">
        <v>1326.75</v>
      </c>
      <c r="I1038" s="42">
        <v>25.52</v>
      </c>
      <c r="J1038" s="16">
        <f t="shared" si="394"/>
        <v>0.25519999999999998</v>
      </c>
      <c r="K1038" s="16">
        <f t="shared" si="378"/>
        <v>5.3424011644815916E-2</v>
      </c>
      <c r="L1038" s="51">
        <f>VLOOKUP(A1038,LIBOR!$A$3:B3133,2,1)</f>
        <v>3.16</v>
      </c>
      <c r="M1038">
        <v>74675.73</v>
      </c>
      <c r="N1038" s="2">
        <v>67634.67</v>
      </c>
      <c r="O1038" s="16">
        <f t="shared" si="372"/>
        <v>1.1927429618824246E-5</v>
      </c>
      <c r="P1038" s="16">
        <f t="shared" si="388"/>
        <v>0.20177598835518407</v>
      </c>
      <c r="Q1038" s="2">
        <f t="shared" si="374"/>
        <v>24.187999999999999</v>
      </c>
      <c r="R1038" s="2">
        <f t="shared" si="375"/>
        <v>25.568999999999999</v>
      </c>
      <c r="S1038" s="16">
        <f t="shared" si="389"/>
        <v>-1</v>
      </c>
      <c r="T1038" s="16">
        <f t="shared" si="390"/>
        <v>-1</v>
      </c>
      <c r="U1038" s="16">
        <f>VLOOKUP(P1038,Table!$D$6:$G$15,MATCH(VALUE(T1038)&amp;"E",Table!$D$5:$G$5,0),1)*IF(Y1038=1,0,1)</f>
        <v>0</v>
      </c>
      <c r="V1038" s="16">
        <f t="shared" si="391"/>
        <v>0</v>
      </c>
      <c r="W1038" s="16">
        <f t="shared" si="380"/>
        <v>110690.77198703258</v>
      </c>
      <c r="X1038" s="16">
        <f t="shared" si="392"/>
        <v>-2.6189440715874146E-2</v>
      </c>
      <c r="Y1038" s="16">
        <f t="shared" si="381"/>
        <v>1</v>
      </c>
      <c r="Z1038" s="16">
        <f t="shared" si="393"/>
        <v>20</v>
      </c>
      <c r="AA1038" s="16">
        <f t="shared" si="379"/>
        <v>0</v>
      </c>
      <c r="AB1038" s="2">
        <f t="shared" si="382"/>
        <v>123131.51046701858</v>
      </c>
      <c r="AD1038" s="2">
        <v>122995.05</v>
      </c>
      <c r="AE1038" s="16" t="str">
        <f t="shared" si="376"/>
        <v/>
      </c>
      <c r="AF1038" s="16">
        <f t="shared" si="373"/>
        <v>1.1094793409862636E-3</v>
      </c>
      <c r="AG1038" s="16">
        <f t="shared" si="385"/>
        <v>66.241273406489171</v>
      </c>
      <c r="AH1038" s="24">
        <f t="shared" si="383"/>
        <v>67.96073701378306</v>
      </c>
      <c r="AL1038" s="2">
        <f t="shared" si="386"/>
        <v>75.908467286577746</v>
      </c>
      <c r="AM1038" s="27">
        <f t="shared" si="387"/>
        <v>-0.1047014984875082</v>
      </c>
      <c r="AN1038" s="35">
        <v>1</v>
      </c>
      <c r="AP1038" s="2" t="str">
        <f t="shared" si="384"/>
        <v/>
      </c>
    </row>
    <row r="1039" spans="1:42" x14ac:dyDescent="0.25">
      <c r="A1039" s="49">
        <v>39512</v>
      </c>
      <c r="B1039" s="47">
        <v>1333.7</v>
      </c>
      <c r="C1039" s="27">
        <f t="shared" si="395"/>
        <v>5.238364424345221E-3</v>
      </c>
      <c r="D1039" s="27">
        <f t="shared" si="396"/>
        <v>-3.3707277472604269E-2</v>
      </c>
      <c r="E1039" s="5">
        <f t="shared" si="377"/>
        <v>1</v>
      </c>
      <c r="F1039" s="44">
        <v>2103.422</v>
      </c>
      <c r="G1039" s="45">
        <v>2103.422</v>
      </c>
      <c r="H1039" s="48">
        <v>1333.7</v>
      </c>
      <c r="I1039" s="42">
        <v>24.6</v>
      </c>
      <c r="J1039" s="16">
        <f t="shared" si="394"/>
        <v>0.24600000000000002</v>
      </c>
      <c r="K1039" s="16">
        <f t="shared" si="378"/>
        <v>5.1883707506032162E-2</v>
      </c>
      <c r="L1039" s="51">
        <f>VLOOKUP(A1039,LIBOR!$A$3:B3134,2,1)</f>
        <v>3.1524999999999999</v>
      </c>
      <c r="M1039">
        <v>72828.06</v>
      </c>
      <c r="N1039" s="2">
        <v>65957.84</v>
      </c>
      <c r="O1039" s="16">
        <f t="shared" si="372"/>
        <v>2.7297405662513204E-5</v>
      </c>
      <c r="P1039" s="16">
        <f t="shared" si="388"/>
        <v>0.19411629249396786</v>
      </c>
      <c r="Q1039" s="2">
        <f t="shared" si="374"/>
        <v>24.911999999999999</v>
      </c>
      <c r="R1039" s="2">
        <f t="shared" si="375"/>
        <v>25.545499999999997</v>
      </c>
      <c r="S1039" s="16">
        <f t="shared" si="389"/>
        <v>-1</v>
      </c>
      <c r="T1039" s="16">
        <f t="shared" si="390"/>
        <v>-1</v>
      </c>
      <c r="U1039" s="16">
        <f>VLOOKUP(P1039,Table!$D$6:$G$15,MATCH(VALUE(T1039)&amp;"E",Table!$D$5:$G$5,0),1)*IF(Y1039=1,0,1)</f>
        <v>0</v>
      </c>
      <c r="V1039" s="16">
        <f t="shared" si="391"/>
        <v>0</v>
      </c>
      <c r="W1039" s="16">
        <f t="shared" si="380"/>
        <v>110690.77198703258</v>
      </c>
      <c r="X1039" s="16">
        <f t="shared" si="392"/>
        <v>-3.4235570740078547E-2</v>
      </c>
      <c r="Y1039" s="16">
        <f t="shared" si="381"/>
        <v>1</v>
      </c>
      <c r="Z1039" s="16">
        <f t="shared" si="393"/>
        <v>20</v>
      </c>
      <c r="AA1039" s="16">
        <f t="shared" si="379"/>
        <v>8.7569444444444144E-3</v>
      </c>
      <c r="AB1039" s="2">
        <f t="shared" si="382"/>
        <v>123142.29302498378</v>
      </c>
      <c r="AE1039" s="16" t="str">
        <f t="shared" si="376"/>
        <v/>
      </c>
      <c r="AF1039" s="16" t="str">
        <f t="shared" si="373"/>
        <v/>
      </c>
      <c r="AG1039" s="16">
        <f t="shared" si="385"/>
        <v>66.247074118000668</v>
      </c>
      <c r="AH1039" s="24">
        <f t="shared" si="383"/>
        <v>67.964919301770593</v>
      </c>
      <c r="AL1039" s="2">
        <f t="shared" si="386"/>
        <v>75.908467286577746</v>
      </c>
      <c r="AM1039" s="27">
        <f t="shared" si="387"/>
        <v>-0.10464640202545283</v>
      </c>
      <c r="AN1039" s="35">
        <v>1</v>
      </c>
      <c r="AP1039" s="2" t="str">
        <f t="shared" si="384"/>
        <v/>
      </c>
    </row>
    <row r="1040" spans="1:42" x14ac:dyDescent="0.25">
      <c r="A1040" s="49">
        <v>39513</v>
      </c>
      <c r="B1040" s="47">
        <v>1304.3399999999999</v>
      </c>
      <c r="C1040" s="27">
        <f t="shared" si="395"/>
        <v>-2.2013946164804787E-2</v>
      </c>
      <c r="D1040" s="27">
        <f t="shared" si="396"/>
        <v>-4.6779324244646703E-2</v>
      </c>
      <c r="E1040" s="5">
        <f t="shared" si="377"/>
        <v>1</v>
      </c>
      <c r="F1040" s="44">
        <v>2057.442</v>
      </c>
      <c r="G1040" s="45">
        <v>2057.442</v>
      </c>
      <c r="H1040" s="48">
        <v>1304.3399999999999</v>
      </c>
      <c r="I1040" s="42">
        <v>27.55</v>
      </c>
      <c r="J1040" s="16">
        <f t="shared" si="394"/>
        <v>0.27550000000000002</v>
      </c>
      <c r="K1040" s="16">
        <f t="shared" si="378"/>
        <v>8.49765548336886E-2</v>
      </c>
      <c r="L1040" s="51">
        <f>VLOOKUP(A1040,LIBOR!$A$3:B3135,2,1)</f>
        <v>3.1156299999999999</v>
      </c>
      <c r="M1040">
        <v>77892.12</v>
      </c>
      <c r="N1040" s="2">
        <v>70540.899999999994</v>
      </c>
      <c r="O1040" s="16">
        <f t="shared" si="372"/>
        <v>4.9550176483448294E-4</v>
      </c>
      <c r="P1040" s="16">
        <f t="shared" si="388"/>
        <v>0.19052344516631142</v>
      </c>
      <c r="Q1040" s="2">
        <f t="shared" si="374"/>
        <v>25.294</v>
      </c>
      <c r="R1040" s="2">
        <f t="shared" si="375"/>
        <v>25.363500000000005</v>
      </c>
      <c r="S1040" s="16">
        <f t="shared" si="389"/>
        <v>-1</v>
      </c>
      <c r="T1040" s="16">
        <f t="shared" si="390"/>
        <v>-1</v>
      </c>
      <c r="U1040" s="16">
        <f>VLOOKUP(P1040,Table!$D$6:$G$15,MATCH(VALUE(T1040)&amp;"E",Table!$D$5:$G$5,0),1)*IF(Y1040=1,0,1)</f>
        <v>0</v>
      </c>
      <c r="V1040" s="16">
        <f t="shared" si="391"/>
        <v>0</v>
      </c>
      <c r="W1040" s="16">
        <f t="shared" si="380"/>
        <v>110690.77198703258</v>
      </c>
      <c r="X1040" s="16">
        <f t="shared" si="392"/>
        <v>-3.4240683775269454E-2</v>
      </c>
      <c r="Y1040" s="16">
        <f t="shared" si="381"/>
        <v>1</v>
      </c>
      <c r="Z1040" s="16">
        <f t="shared" si="393"/>
        <v>20</v>
      </c>
      <c r="AA1040" s="16">
        <f t="shared" si="379"/>
        <v>8.6545277777778651E-3</v>
      </c>
      <c r="AB1040" s="2">
        <f t="shared" si="382"/>
        <v>123152.95040893983</v>
      </c>
      <c r="AE1040" s="16" t="str">
        <f t="shared" si="376"/>
        <v/>
      </c>
      <c r="AF1040" s="16" t="str">
        <f t="shared" si="373"/>
        <v/>
      </c>
      <c r="AG1040" s="16">
        <f t="shared" si="385"/>
        <v>66.252807489432172</v>
      </c>
      <c r="AH1040" s="24">
        <f t="shared" si="383"/>
        <v>67.96903224154201</v>
      </c>
      <c r="AL1040" s="2">
        <f t="shared" si="386"/>
        <v>75.908467286577746</v>
      </c>
      <c r="AM1040" s="27">
        <f t="shared" si="387"/>
        <v>-0.1045922191402171</v>
      </c>
      <c r="AN1040" s="35">
        <v>1</v>
      </c>
      <c r="AP1040" s="2" t="str">
        <f t="shared" si="384"/>
        <v/>
      </c>
    </row>
    <row r="1041" spans="1:42" x14ac:dyDescent="0.25">
      <c r="A1041" s="49">
        <v>39514</v>
      </c>
      <c r="B1041" s="47">
        <v>1293.3699999999999</v>
      </c>
      <c r="C1041" s="27">
        <f t="shared" si="395"/>
        <v>-8.4103837956360783E-3</v>
      </c>
      <c r="D1041" s="27">
        <f t="shared" si="396"/>
        <v>-2.8100037942014211E-2</v>
      </c>
      <c r="E1041" s="5">
        <f t="shared" si="377"/>
        <v>-1</v>
      </c>
      <c r="F1041" s="44">
        <v>2040.174</v>
      </c>
      <c r="G1041" s="45">
        <v>2040.174</v>
      </c>
      <c r="H1041" s="48">
        <v>1293.3699999999999</v>
      </c>
      <c r="I1041" s="42">
        <v>27.49</v>
      </c>
      <c r="J1041" s="16">
        <f t="shared" si="394"/>
        <v>0.27489999999999998</v>
      </c>
      <c r="K1041" s="16">
        <f t="shared" si="378"/>
        <v>7.3138376180555575E-2</v>
      </c>
      <c r="L1041" s="51">
        <f>VLOOKUP(A1041,LIBOR!$A$3:B3136,2,1)</f>
        <v>3.09375</v>
      </c>
      <c r="M1041">
        <v>77846.37</v>
      </c>
      <c r="N1041" s="2">
        <v>70495.95</v>
      </c>
      <c r="O1041" s="16">
        <f t="shared" si="372"/>
        <v>7.1334082117666892E-5</v>
      </c>
      <c r="P1041" s="16">
        <f t="shared" si="388"/>
        <v>0.2017616238194444</v>
      </c>
      <c r="Q1041" s="2">
        <f t="shared" si="374"/>
        <v>26.098000000000003</v>
      </c>
      <c r="R1041" s="2">
        <f t="shared" si="375"/>
        <v>25.292500000000004</v>
      </c>
      <c r="S1041" s="16">
        <f t="shared" si="389"/>
        <v>1</v>
      </c>
      <c r="T1041" s="16">
        <f t="shared" si="390"/>
        <v>0</v>
      </c>
      <c r="U1041" s="16">
        <f>VLOOKUP(P1041,Table!$D$6:$G$15,MATCH(VALUE(T1041)&amp;"E",Table!$D$5:$G$5,0),1)*IF(Y1041=1,0,1)</f>
        <v>0</v>
      </c>
      <c r="V1041" s="16">
        <f t="shared" si="391"/>
        <v>0</v>
      </c>
      <c r="W1041" s="16">
        <f t="shared" si="380"/>
        <v>110690.77198703258</v>
      </c>
      <c r="X1041" s="16">
        <f t="shared" si="392"/>
        <v>-2.9183925988585102E-2</v>
      </c>
      <c r="Y1041" s="16">
        <f t="shared" si="381"/>
        <v>1</v>
      </c>
      <c r="Z1041" s="16">
        <f t="shared" si="393"/>
        <v>20</v>
      </c>
      <c r="AA1041" s="16">
        <f t="shared" si="379"/>
        <v>8.5937499999999556E-3</v>
      </c>
      <c r="AB1041" s="2">
        <f t="shared" si="382"/>
        <v>123163.53386561559</v>
      </c>
      <c r="AE1041" s="16" t="str">
        <f t="shared" si="376"/>
        <v/>
      </c>
      <c r="AF1041" s="16" t="str">
        <f t="shared" si="373"/>
        <v/>
      </c>
      <c r="AG1041" s="16">
        <f t="shared" si="385"/>
        <v>66.258501090075796</v>
      </c>
      <c r="AH1041" s="24">
        <f t="shared" si="383"/>
        <v>67.97310412121837</v>
      </c>
      <c r="AL1041" s="2">
        <f t="shared" si="386"/>
        <v>75.908467286577746</v>
      </c>
      <c r="AM1041" s="27">
        <f t="shared" si="387"/>
        <v>-0.10453857717085691</v>
      </c>
      <c r="AN1041" s="35">
        <v>1</v>
      </c>
      <c r="AP1041" s="2" t="str">
        <f t="shared" si="384"/>
        <v/>
      </c>
    </row>
    <row r="1042" spans="1:42" x14ac:dyDescent="0.25">
      <c r="A1042" s="49">
        <v>39517</v>
      </c>
      <c r="B1042" s="47">
        <v>1273.3699999999999</v>
      </c>
      <c r="C1042" s="27">
        <f t="shared" si="395"/>
        <v>-1.5463479128169033E-2</v>
      </c>
      <c r="D1042" s="27">
        <f t="shared" si="396"/>
        <v>-4.4097098907358023E-2</v>
      </c>
      <c r="E1042" s="5">
        <f t="shared" si="377"/>
        <v>0</v>
      </c>
      <c r="F1042" s="44">
        <v>2008.712</v>
      </c>
      <c r="G1042" s="45">
        <v>2008.712</v>
      </c>
      <c r="H1042" s="48">
        <v>1273.3699999999999</v>
      </c>
      <c r="I1042" s="42">
        <v>29.38</v>
      </c>
      <c r="J1042" s="16">
        <f t="shared" si="394"/>
        <v>0.29380000000000001</v>
      </c>
      <c r="K1042" s="16">
        <f t="shared" si="378"/>
        <v>0.12230016516756873</v>
      </c>
      <c r="L1042" s="51">
        <f>VLOOKUP(A1042,LIBOR!$A$3:B3137,2,1)</f>
        <v>3.0962499999999999</v>
      </c>
      <c r="M1042">
        <v>80078.05</v>
      </c>
      <c r="N1042" s="2">
        <v>72506.37</v>
      </c>
      <c r="O1042" s="16">
        <f t="shared" si="372"/>
        <v>2.4286996181922596E-4</v>
      </c>
      <c r="P1042" s="16">
        <f t="shared" si="388"/>
        <v>0.17149983483243128</v>
      </c>
      <c r="Q1042" s="2">
        <f t="shared" si="374"/>
        <v>26.288</v>
      </c>
      <c r="R1042" s="2">
        <f t="shared" si="375"/>
        <v>25.284000000000006</v>
      </c>
      <c r="S1042" s="16">
        <f t="shared" si="389"/>
        <v>1</v>
      </c>
      <c r="T1042" s="16">
        <f t="shared" si="390"/>
        <v>0</v>
      </c>
      <c r="U1042" s="16">
        <f>VLOOKUP(P1042,Table!$D$6:$G$15,MATCH(VALUE(T1042)&amp;"E",Table!$D$5:$G$5,0),1)*IF(Y1042=1,0,1)</f>
        <v>0.9</v>
      </c>
      <c r="V1042" s="16">
        <f t="shared" si="391"/>
        <v>9.9999999999999978E-2</v>
      </c>
      <c r="W1042" s="16">
        <f t="shared" si="380"/>
        <v>110690.77198703258</v>
      </c>
      <c r="X1042" s="16">
        <f t="shared" si="392"/>
        <v>-4.3129070078434806E-3</v>
      </c>
      <c r="Y1042" s="16">
        <f t="shared" si="381"/>
        <v>0</v>
      </c>
      <c r="Z1042" s="16">
        <f t="shared" si="393"/>
        <v>0</v>
      </c>
      <c r="AA1042" s="16">
        <f t="shared" si="379"/>
        <v>2.5802083333333226E-2</v>
      </c>
      <c r="AB1042" s="2">
        <f t="shared" si="382"/>
        <v>123195.31262325989</v>
      </c>
      <c r="AE1042" s="16" t="str">
        <f t="shared" si="376"/>
        <v/>
      </c>
      <c r="AF1042" s="16" t="str">
        <f t="shared" si="373"/>
        <v/>
      </c>
      <c r="AG1042" s="16">
        <f t="shared" si="385"/>
        <v>66.275597163742489</v>
      </c>
      <c r="AH1042" s="24">
        <f t="shared" si="383"/>
        <v>67.985333877967889</v>
      </c>
      <c r="AL1042" s="2">
        <f t="shared" si="386"/>
        <v>75.908467286577746</v>
      </c>
      <c r="AM1042" s="27">
        <f t="shared" si="387"/>
        <v>-0.10437746527930269</v>
      </c>
      <c r="AN1042" s="35">
        <v>0</v>
      </c>
      <c r="AP1042" s="2" t="str">
        <f t="shared" si="384"/>
        <v/>
      </c>
    </row>
    <row r="1043" spans="1:42" x14ac:dyDescent="0.25">
      <c r="A1043" s="49">
        <v>39518</v>
      </c>
      <c r="B1043" s="47">
        <v>1320.65</v>
      </c>
      <c r="C1043" s="27">
        <f t="shared" si="395"/>
        <v>3.7129820869032715E-2</v>
      </c>
      <c r="D1043" s="27">
        <f t="shared" si="396"/>
        <v>-3.5196237952319631E-3</v>
      </c>
      <c r="E1043" s="5">
        <f t="shared" si="377"/>
        <v>0</v>
      </c>
      <c r="F1043" s="44">
        <v>2083.3629999999998</v>
      </c>
      <c r="G1043" s="45">
        <v>2083.3629999999998</v>
      </c>
      <c r="H1043" s="48">
        <v>1320.65</v>
      </c>
      <c r="I1043" s="42">
        <v>26.36</v>
      </c>
      <c r="J1043" s="16">
        <f t="shared" si="394"/>
        <v>0.2636</v>
      </c>
      <c r="K1043" s="16">
        <f t="shared" si="378"/>
        <v>8.6051925828452613E-2</v>
      </c>
      <c r="L1043" s="51">
        <f>VLOOKUP(A1043,LIBOR!$A$3:B3138,2,1)</f>
        <v>3.0975000000000001</v>
      </c>
      <c r="M1043">
        <v>75599.33</v>
      </c>
      <c r="N1043" s="2">
        <v>68448.259999999995</v>
      </c>
      <c r="O1043" s="16">
        <f t="shared" si="372"/>
        <v>1.3291208908701886E-3</v>
      </c>
      <c r="P1043" s="16">
        <f t="shared" si="388"/>
        <v>0.17754807417154739</v>
      </c>
      <c r="Q1043" s="2">
        <f t="shared" si="374"/>
        <v>26.907999999999998</v>
      </c>
      <c r="R1043" s="2">
        <f t="shared" si="375"/>
        <v>25.352500000000006</v>
      </c>
      <c r="S1043" s="16">
        <f t="shared" si="389"/>
        <v>1</v>
      </c>
      <c r="T1043" s="16">
        <f t="shared" si="390"/>
        <v>0</v>
      </c>
      <c r="U1043" s="16">
        <f>VLOOKUP(P1043,Table!$D$6:$G$15,MATCH(VALUE(T1043)&amp;"E",Table!$D$5:$G$5,0),1)*IF(Y1043=1,0,1)</f>
        <v>0.9</v>
      </c>
      <c r="V1043" s="16">
        <f t="shared" si="391"/>
        <v>9.9999999999999978E-2</v>
      </c>
      <c r="W1043" s="16">
        <f t="shared" si="380"/>
        <v>113770.18233823446</v>
      </c>
      <c r="X1043" s="16">
        <f t="shared" si="392"/>
        <v>-4.8184392863186432E-3</v>
      </c>
      <c r="Y1043" s="16">
        <f t="shared" si="381"/>
        <v>0</v>
      </c>
      <c r="Z1043" s="16">
        <f t="shared" si="393"/>
        <v>0</v>
      </c>
      <c r="AA1043" s="16">
        <f t="shared" si="379"/>
        <v>0</v>
      </c>
      <c r="AB1043" s="2">
        <f t="shared" si="382"/>
        <v>126626.83309818286</v>
      </c>
      <c r="AE1043" s="16" t="str">
        <f t="shared" si="376"/>
        <v/>
      </c>
      <c r="AF1043" s="16" t="str">
        <f t="shared" si="373"/>
        <v/>
      </c>
      <c r="AG1043" s="16">
        <f t="shared" si="385"/>
        <v>68.121658217628635</v>
      </c>
      <c r="AH1043" s="24">
        <f t="shared" si="383"/>
        <v>69.877199699982896</v>
      </c>
      <c r="AL1043" s="2">
        <f t="shared" si="386"/>
        <v>75.908467286577746</v>
      </c>
      <c r="AM1043" s="27">
        <f t="shared" si="387"/>
        <v>-7.9454477243295685E-2</v>
      </c>
      <c r="AN1043" s="35">
        <v>0</v>
      </c>
      <c r="AP1043" s="2" t="str">
        <f t="shared" si="384"/>
        <v/>
      </c>
    </row>
    <row r="1044" spans="1:42" x14ac:dyDescent="0.25">
      <c r="A1044" s="49">
        <v>39519</v>
      </c>
      <c r="B1044" s="47">
        <v>1308.77</v>
      </c>
      <c r="C1044" s="27">
        <f t="shared" si="395"/>
        <v>-8.995570363078853E-3</v>
      </c>
      <c r="D1044" s="27">
        <f t="shared" si="396"/>
        <v>-1.7753558582656037E-2</v>
      </c>
      <c r="E1044" s="5">
        <f t="shared" si="377"/>
        <v>0</v>
      </c>
      <c r="F1044" s="44">
        <v>2065.21</v>
      </c>
      <c r="G1044" s="45">
        <v>2065.21</v>
      </c>
      <c r="H1044" s="48">
        <v>1308.77</v>
      </c>
      <c r="I1044" s="42">
        <v>27.22</v>
      </c>
      <c r="J1044" s="16">
        <f t="shared" si="394"/>
        <v>0.2722</v>
      </c>
      <c r="K1044" s="16">
        <f t="shared" si="378"/>
        <v>5.762815504572813E-2</v>
      </c>
      <c r="L1044" s="51">
        <f>VLOOKUP(A1044,LIBOR!$A$3:B3139,2,1)</f>
        <v>3.0812499999999998</v>
      </c>
      <c r="M1044">
        <v>77827.570000000007</v>
      </c>
      <c r="N1044" s="2">
        <v>70463.02</v>
      </c>
      <c r="O1044" s="16">
        <f t="shared" si="372"/>
        <v>8.1654262196529585E-5</v>
      </c>
      <c r="P1044" s="16">
        <f t="shared" si="388"/>
        <v>0.21457184495427187</v>
      </c>
      <c r="Q1044" s="2">
        <f t="shared" si="374"/>
        <v>27.076000000000001</v>
      </c>
      <c r="R1044" s="2">
        <f t="shared" si="375"/>
        <v>25.290500000000005</v>
      </c>
      <c r="S1044" s="16">
        <f t="shared" si="389"/>
        <v>1</v>
      </c>
      <c r="T1044" s="16">
        <f t="shared" si="390"/>
        <v>0</v>
      </c>
      <c r="U1044" s="16">
        <f>VLOOKUP(P1044,Table!$D$6:$G$15,MATCH(VALUE(T1044)&amp;"E",Table!$D$5:$G$5,0),1)*IF(Y1044=1,0,1)</f>
        <v>0.85</v>
      </c>
      <c r="V1044" s="16">
        <f t="shared" si="391"/>
        <v>0.15000000000000002</v>
      </c>
      <c r="W1044" s="16">
        <f t="shared" si="380"/>
        <v>113183.97754195154</v>
      </c>
      <c r="X1044" s="16">
        <f t="shared" si="392"/>
        <v>2.7819937434013342E-2</v>
      </c>
      <c r="Y1044" s="16">
        <f t="shared" si="381"/>
        <v>0</v>
      </c>
      <c r="Z1044" s="16">
        <f t="shared" si="393"/>
        <v>0</v>
      </c>
      <c r="AA1044" s="16">
        <f t="shared" si="379"/>
        <v>0</v>
      </c>
      <c r="AB1044" s="2">
        <f t="shared" si="382"/>
        <v>126007.05163077595</v>
      </c>
      <c r="AE1044" s="16" t="str">
        <f t="shared" si="376"/>
        <v/>
      </c>
      <c r="AF1044" s="16" t="str">
        <f t="shared" si="373"/>
        <v/>
      </c>
      <c r="AG1044" s="16">
        <f t="shared" si="385"/>
        <v>67.788233300813602</v>
      </c>
      <c r="AH1044" s="24">
        <f t="shared" si="383"/>
        <v>69.533372376388087</v>
      </c>
      <c r="AL1044" s="2">
        <f t="shared" si="386"/>
        <v>75.908467286577746</v>
      </c>
      <c r="AM1044" s="27">
        <f t="shared" si="387"/>
        <v>-8.3983976202835486E-2</v>
      </c>
      <c r="AN1044" s="35">
        <v>0</v>
      </c>
      <c r="AP1044" s="2" t="str">
        <f t="shared" si="384"/>
        <v/>
      </c>
    </row>
    <row r="1045" spans="1:42" x14ac:dyDescent="0.25">
      <c r="A1045" s="49">
        <v>39520</v>
      </c>
      <c r="B1045" s="47">
        <v>1315.48</v>
      </c>
      <c r="C1045" s="27">
        <f t="shared" si="395"/>
        <v>5.1269512595797373E-3</v>
      </c>
      <c r="D1045" s="27">
        <f t="shared" si="396"/>
        <v>9.3873388417284875E-3</v>
      </c>
      <c r="E1045" s="5">
        <f t="shared" si="377"/>
        <v>0</v>
      </c>
      <c r="F1045" s="44">
        <v>2075.8829999999998</v>
      </c>
      <c r="G1045" s="45">
        <v>2075.8829999999998</v>
      </c>
      <c r="H1045" s="48">
        <v>1315.48</v>
      </c>
      <c r="I1045" s="42">
        <v>27.29</v>
      </c>
      <c r="J1045" s="16">
        <f t="shared" si="394"/>
        <v>0.27289999999999998</v>
      </c>
      <c r="K1045" s="16">
        <f t="shared" si="378"/>
        <v>5.662906274792967E-2</v>
      </c>
      <c r="L1045" s="51">
        <f>VLOOKUP(A1045,LIBOR!$A$3:B3140,2,1)</f>
        <v>3.0775000000000001</v>
      </c>
      <c r="M1045">
        <v>78103.7</v>
      </c>
      <c r="N1045" s="2">
        <v>70710.23</v>
      </c>
      <c r="O1045" s="16">
        <f t="shared" si="372"/>
        <v>2.6151494496491827E-5</v>
      </c>
      <c r="P1045" s="16">
        <f t="shared" si="388"/>
        <v>0.21627093725207031</v>
      </c>
      <c r="Q1045" s="2">
        <f t="shared" si="374"/>
        <v>27.6</v>
      </c>
      <c r="R1045" s="2">
        <f t="shared" si="375"/>
        <v>25.335000000000001</v>
      </c>
      <c r="S1045" s="16">
        <f t="shared" si="389"/>
        <v>1</v>
      </c>
      <c r="T1045" s="16">
        <f t="shared" si="390"/>
        <v>0</v>
      </c>
      <c r="U1045" s="16">
        <f>VLOOKUP(P1045,Table!$D$6:$G$15,MATCH(VALUE(T1045)&amp;"E",Table!$D$5:$G$5,0),1)*IF(Y1045=1,0,1)</f>
        <v>0.85</v>
      </c>
      <c r="V1045" s="16">
        <f t="shared" si="391"/>
        <v>0.15000000000000002</v>
      </c>
      <c r="W1045" s="16">
        <f t="shared" si="380"/>
        <v>113736.7865751939</v>
      </c>
      <c r="X1045" s="16">
        <f t="shared" si="392"/>
        <v>2.2524059685942399E-2</v>
      </c>
      <c r="Y1045" s="16">
        <f t="shared" si="381"/>
        <v>0</v>
      </c>
      <c r="Z1045" s="16">
        <f t="shared" si="393"/>
        <v>0</v>
      </c>
      <c r="AA1045" s="16">
        <f t="shared" si="379"/>
        <v>0</v>
      </c>
      <c r="AB1045" s="2">
        <f t="shared" si="382"/>
        <v>126627.63554747922</v>
      </c>
      <c r="AE1045" s="16" t="str">
        <f t="shared" si="376"/>
        <v/>
      </c>
      <c r="AF1045" s="16" t="str">
        <f t="shared" si="373"/>
        <v/>
      </c>
      <c r="AG1045" s="16">
        <f t="shared" si="385"/>
        <v>68.122089912675932</v>
      </c>
      <c r="AH1045" s="24">
        <f t="shared" si="383"/>
        <v>69.874005101119209</v>
      </c>
      <c r="AL1045" s="2">
        <f t="shared" si="386"/>
        <v>75.908467286577746</v>
      </c>
      <c r="AM1045" s="27">
        <f t="shared" si="387"/>
        <v>-7.949656212496814E-2</v>
      </c>
      <c r="AN1045" s="35">
        <v>0</v>
      </c>
      <c r="AP1045" s="2" t="str">
        <f t="shared" si="384"/>
        <v/>
      </c>
    </row>
    <row r="1046" spans="1:42" x14ac:dyDescent="0.25">
      <c r="A1046" s="49">
        <v>39521</v>
      </c>
      <c r="B1046" s="47">
        <v>1288.1400000000001</v>
      </c>
      <c r="C1046" s="27">
        <f t="shared" si="395"/>
        <v>-2.0783288229391461E-2</v>
      </c>
      <c r="D1046" s="27">
        <f t="shared" si="396"/>
        <v>-2.9855655920268953E-3</v>
      </c>
      <c r="E1046" s="5">
        <f t="shared" si="377"/>
        <v>0</v>
      </c>
      <c r="F1046" s="44">
        <v>2032.7850000000001</v>
      </c>
      <c r="G1046" s="45">
        <v>2032.7850000000001</v>
      </c>
      <c r="H1046" s="48">
        <v>1288.1400000000001</v>
      </c>
      <c r="I1046" s="42">
        <v>31.16</v>
      </c>
      <c r="J1046" s="16">
        <f t="shared" si="394"/>
        <v>0.31159999999999999</v>
      </c>
      <c r="K1046" s="16">
        <f t="shared" si="378"/>
        <v>9.5549663357943626E-2</v>
      </c>
      <c r="L1046" s="51">
        <f>VLOOKUP(A1046,LIBOR!$A$3:B3141,2,1)</f>
        <v>3.05375</v>
      </c>
      <c r="M1046">
        <v>82771.42</v>
      </c>
      <c r="N1046" s="2">
        <v>74933.3</v>
      </c>
      <c r="O1046" s="16">
        <f t="shared" si="372"/>
        <v>4.4109663093427063E-4</v>
      </c>
      <c r="P1046" s="16">
        <f t="shared" si="388"/>
        <v>0.21605033664205636</v>
      </c>
      <c r="Q1046" s="2">
        <f t="shared" si="374"/>
        <v>27.547999999999995</v>
      </c>
      <c r="R1046" s="2">
        <f t="shared" si="375"/>
        <v>25.455500000000004</v>
      </c>
      <c r="S1046" s="16">
        <f t="shared" si="389"/>
        <v>1</v>
      </c>
      <c r="T1046" s="16">
        <f t="shared" si="390"/>
        <v>0</v>
      </c>
      <c r="U1046" s="16">
        <f>VLOOKUP(P1046,Table!$D$6:$G$15,MATCH(VALUE(T1046)&amp;"E",Table!$D$5:$G$5,0),1)*IF(Y1046=1,0,1)</f>
        <v>0.85</v>
      </c>
      <c r="V1046" s="16">
        <f t="shared" si="391"/>
        <v>0.15000000000000002</v>
      </c>
      <c r="W1046" s="16">
        <f t="shared" si="380"/>
        <v>112746.45149463753</v>
      </c>
      <c r="X1046" s="16">
        <f t="shared" si="392"/>
        <v>2.7518234207619008E-2</v>
      </c>
      <c r="Y1046" s="16">
        <f t="shared" si="381"/>
        <v>0</v>
      </c>
      <c r="Z1046" s="16">
        <f t="shared" si="393"/>
        <v>0</v>
      </c>
      <c r="AA1046" s="16">
        <f t="shared" si="379"/>
        <v>0</v>
      </c>
      <c r="AB1046" s="2">
        <f t="shared" si="382"/>
        <v>125528.17510175944</v>
      </c>
      <c r="AE1046" s="16" t="str">
        <f t="shared" si="376"/>
        <v/>
      </c>
      <c r="AF1046" s="16" t="str">
        <f t="shared" si="373"/>
        <v/>
      </c>
      <c r="AG1046" s="16">
        <f t="shared" si="385"/>
        <v>67.530611259418833</v>
      </c>
      <c r="AH1046" s="24">
        <f t="shared" si="383"/>
        <v>69.265512374944137</v>
      </c>
      <c r="AL1046" s="2">
        <f t="shared" si="386"/>
        <v>75.908467286577746</v>
      </c>
      <c r="AM1046" s="27">
        <f t="shared" si="387"/>
        <v>-8.7512699822464013E-2</v>
      </c>
      <c r="AN1046" s="35">
        <v>0</v>
      </c>
      <c r="AP1046" s="2" t="str">
        <f t="shared" si="384"/>
        <v/>
      </c>
    </row>
    <row r="1047" spans="1:42" x14ac:dyDescent="0.25">
      <c r="A1047" s="49">
        <v>39524</v>
      </c>
      <c r="B1047" s="47">
        <v>1276.5999999999999</v>
      </c>
      <c r="C1047" s="27">
        <f t="shared" si="395"/>
        <v>-8.9586535625011399E-3</v>
      </c>
      <c r="D1047" s="27">
        <f t="shared" si="396"/>
        <v>3.519259973640998E-3</v>
      </c>
      <c r="E1047" s="5">
        <f t="shared" si="377"/>
        <v>0</v>
      </c>
      <c r="F1047" s="44">
        <v>2014.876</v>
      </c>
      <c r="G1047" s="45">
        <v>2014.876</v>
      </c>
      <c r="H1047" s="48">
        <v>1276.5999999999999</v>
      </c>
      <c r="I1047" s="42">
        <v>32.24</v>
      </c>
      <c r="J1047" s="16">
        <f t="shared" si="394"/>
        <v>0.32240000000000002</v>
      </c>
      <c r="K1047" s="16">
        <f t="shared" si="378"/>
        <v>9.6280675337018201E-2</v>
      </c>
      <c r="L1047" s="51">
        <f>VLOOKUP(A1047,LIBOR!$A$3:B3142,2,1)</f>
        <v>3.8624999999999998</v>
      </c>
      <c r="M1047">
        <v>83258.600000000006</v>
      </c>
      <c r="N1047" s="2">
        <v>75365.460000000006</v>
      </c>
      <c r="O1047" s="16">
        <f t="shared" si="372"/>
        <v>8.0982425529671888E-5</v>
      </c>
      <c r="P1047" s="16">
        <f t="shared" si="388"/>
        <v>0.22611932466298182</v>
      </c>
      <c r="Q1047" s="2">
        <f t="shared" si="374"/>
        <v>28.282</v>
      </c>
      <c r="R1047" s="2">
        <f t="shared" si="375"/>
        <v>25.736499999999999</v>
      </c>
      <c r="S1047" s="16">
        <f t="shared" si="389"/>
        <v>1</v>
      </c>
      <c r="T1047" s="16">
        <f t="shared" si="390"/>
        <v>0</v>
      </c>
      <c r="U1047" s="16">
        <f>VLOOKUP(P1047,Table!$D$6:$G$15,MATCH(VALUE(T1047)&amp;"E",Table!$D$5:$G$5,0),1)*IF(Y1047=1,0,1)</f>
        <v>0.85</v>
      </c>
      <c r="V1047" s="16">
        <f t="shared" si="391"/>
        <v>0.15000000000000002</v>
      </c>
      <c r="W1047" s="16">
        <f t="shared" si="380"/>
        <v>111985.43930995073</v>
      </c>
      <c r="X1047" s="16">
        <f t="shared" si="392"/>
        <v>1.8571372036738198E-2</v>
      </c>
      <c r="Y1047" s="16">
        <f t="shared" si="381"/>
        <v>0</v>
      </c>
      <c r="Z1047" s="16">
        <f t="shared" si="393"/>
        <v>0</v>
      </c>
      <c r="AA1047" s="16">
        <f t="shared" si="379"/>
        <v>0</v>
      </c>
      <c r="AB1047" s="2">
        <f t="shared" si="382"/>
        <v>124698.97471090102</v>
      </c>
      <c r="AE1047" s="16" t="str">
        <f t="shared" si="376"/>
        <v/>
      </c>
      <c r="AF1047" s="16" t="str">
        <f t="shared" si="373"/>
        <v/>
      </c>
      <c r="AG1047" s="16">
        <f t="shared" si="385"/>
        <v>67.084524879163368</v>
      </c>
      <c r="AH1047" s="24">
        <f t="shared" si="383"/>
        <v>68.802593236308923</v>
      </c>
      <c r="AL1047" s="2">
        <f t="shared" si="386"/>
        <v>75.908467286577746</v>
      </c>
      <c r="AM1047" s="27">
        <f t="shared" si="387"/>
        <v>-9.3611085881130651E-2</v>
      </c>
      <c r="AN1047" s="35">
        <v>0</v>
      </c>
      <c r="AP1047" s="2" t="str">
        <f t="shared" si="384"/>
        <v/>
      </c>
    </row>
    <row r="1048" spans="1:42" x14ac:dyDescent="0.25">
      <c r="A1048" s="49">
        <v>39525</v>
      </c>
      <c r="B1048" s="47">
        <v>1330.74</v>
      </c>
      <c r="C1048" s="27">
        <f t="shared" si="395"/>
        <v>4.2409525301582374E-2</v>
      </c>
      <c r="D1048" s="27">
        <f t="shared" si="396"/>
        <v>8.7989644061906569E-3</v>
      </c>
      <c r="E1048" s="5">
        <f t="shared" si="377"/>
        <v>0</v>
      </c>
      <c r="F1048" s="44">
        <v>2100.377</v>
      </c>
      <c r="G1048" s="45">
        <v>2100.377</v>
      </c>
      <c r="H1048" s="48">
        <v>1330.74</v>
      </c>
      <c r="I1048" s="42">
        <v>25.79</v>
      </c>
      <c r="J1048" s="16">
        <f t="shared" si="394"/>
        <v>0.25790000000000002</v>
      </c>
      <c r="K1048" s="16">
        <f t="shared" si="378"/>
        <v>3.4368915550807344E-2</v>
      </c>
      <c r="L1048" s="51">
        <f>VLOOKUP(A1048,LIBOR!$A$3:B3143,2,1)</f>
        <v>3.3812500000000001</v>
      </c>
      <c r="M1048">
        <v>76142.14</v>
      </c>
      <c r="N1048" s="2">
        <v>68921.350000000006</v>
      </c>
      <c r="O1048" s="16">
        <f t="shared" si="372"/>
        <v>1.7251466423253003E-3</v>
      </c>
      <c r="P1048" s="16">
        <f t="shared" si="388"/>
        <v>0.22353108444919267</v>
      </c>
      <c r="Q1048" s="2">
        <f t="shared" si="374"/>
        <v>28.854000000000003</v>
      </c>
      <c r="R1048" s="2">
        <f t="shared" si="375"/>
        <v>26.097500000000004</v>
      </c>
      <c r="S1048" s="16">
        <f t="shared" si="389"/>
        <v>1</v>
      </c>
      <c r="T1048" s="16">
        <f t="shared" si="390"/>
        <v>0</v>
      </c>
      <c r="U1048" s="16">
        <f>VLOOKUP(P1048,Table!$D$6:$G$15,MATCH(VALUE(T1048)&amp;"E",Table!$D$5:$G$5,0),1)*IF(Y1048=1,0,1)</f>
        <v>0.85</v>
      </c>
      <c r="V1048" s="16">
        <f t="shared" si="391"/>
        <v>0.15000000000000002</v>
      </c>
      <c r="W1048" s="16">
        <f t="shared" si="380"/>
        <v>114586.00702927633</v>
      </c>
      <c r="X1048" s="16">
        <f t="shared" si="392"/>
        <v>1.169625344260683E-2</v>
      </c>
      <c r="Y1048" s="16">
        <f t="shared" si="381"/>
        <v>0</v>
      </c>
      <c r="Z1048" s="16">
        <f t="shared" si="393"/>
        <v>0</v>
      </c>
      <c r="AA1048" s="16">
        <f t="shared" si="379"/>
        <v>0</v>
      </c>
      <c r="AB1048" s="2">
        <f t="shared" si="382"/>
        <v>127598.04045043587</v>
      </c>
      <c r="AE1048" s="16" t="str">
        <f t="shared" si="376"/>
        <v/>
      </c>
      <c r="AF1048" s="16" t="str">
        <f t="shared" si="373"/>
        <v/>
      </c>
      <c r="AG1048" s="16">
        <f t="shared" si="385"/>
        <v>68.644140330541688</v>
      </c>
      <c r="AH1048" s="24">
        <f t="shared" si="383"/>
        <v>70.400318837532652</v>
      </c>
      <c r="AL1048" s="2">
        <f t="shared" si="386"/>
        <v>75.908467286577746</v>
      </c>
      <c r="AM1048" s="27">
        <f t="shared" si="387"/>
        <v>-7.2563030791415462E-2</v>
      </c>
      <c r="AN1048" s="35">
        <v>0</v>
      </c>
      <c r="AP1048" s="2" t="str">
        <f t="shared" si="384"/>
        <v/>
      </c>
    </row>
    <row r="1049" spans="1:42" x14ac:dyDescent="0.25">
      <c r="A1049" s="49">
        <v>39526</v>
      </c>
      <c r="B1049" s="47">
        <v>1298.42</v>
      </c>
      <c r="C1049" s="27">
        <f t="shared" si="395"/>
        <v>-2.4287238679231105E-2</v>
      </c>
      <c r="D1049" s="27">
        <f t="shared" si="396"/>
        <v>-6.4927039099615946E-3</v>
      </c>
      <c r="E1049" s="5">
        <f t="shared" si="377"/>
        <v>0</v>
      </c>
      <c r="F1049" s="44">
        <v>2049.395</v>
      </c>
      <c r="G1049" s="45">
        <v>2049.395</v>
      </c>
      <c r="H1049" s="48">
        <v>1298.42</v>
      </c>
      <c r="I1049" s="42">
        <v>29.84</v>
      </c>
      <c r="J1049" s="16">
        <f t="shared" si="394"/>
        <v>0.2984</v>
      </c>
      <c r="K1049" s="16">
        <f t="shared" si="378"/>
        <v>3.8331747035429409E-2</v>
      </c>
      <c r="L1049" s="51">
        <f>VLOOKUP(A1049,LIBOR!$A$3:B3144,2,1)</f>
        <v>2.6475</v>
      </c>
      <c r="M1049">
        <v>79660.960000000006</v>
      </c>
      <c r="N1049" s="2">
        <v>72104.36</v>
      </c>
      <c r="O1049" s="16">
        <f t="shared" ref="O1049:O1112" si="397">LN(B1049/B1048)^2</f>
        <v>6.0452242826037055E-4</v>
      </c>
      <c r="P1049" s="16">
        <f t="shared" si="388"/>
        <v>0.26006825296457059</v>
      </c>
      <c r="Q1049" s="2">
        <f t="shared" si="374"/>
        <v>28.74</v>
      </c>
      <c r="R1049" s="2">
        <f t="shared" si="375"/>
        <v>26.107500000000005</v>
      </c>
      <c r="S1049" s="16">
        <f t="shared" si="389"/>
        <v>1</v>
      </c>
      <c r="T1049" s="16">
        <f t="shared" si="390"/>
        <v>0</v>
      </c>
      <c r="U1049" s="16">
        <f>VLOOKUP(P1049,Table!$D$6:$G$15,MATCH(VALUE(T1049)&amp;"E",Table!$D$5:$G$5,0),1)*IF(Y1049=1,0,1)</f>
        <v>0.85</v>
      </c>
      <c r="V1049" s="16">
        <f t="shared" si="391"/>
        <v>0.15000000000000002</v>
      </c>
      <c r="W1049" s="16">
        <f t="shared" si="380"/>
        <v>113014.26863077549</v>
      </c>
      <c r="X1049" s="16">
        <f t="shared" si="392"/>
        <v>7.1708128990815023E-3</v>
      </c>
      <c r="Y1049" s="16">
        <f t="shared" si="381"/>
        <v>0</v>
      </c>
      <c r="Z1049" s="16">
        <f t="shared" si="393"/>
        <v>0</v>
      </c>
      <c r="AA1049" s="16">
        <f t="shared" si="379"/>
        <v>0</v>
      </c>
      <c r="AB1049" s="2">
        <f t="shared" si="382"/>
        <v>125849.97372854405</v>
      </c>
      <c r="AE1049" s="16" t="str">
        <f t="shared" si="376"/>
        <v/>
      </c>
      <c r="AF1049" s="16" t="str">
        <f t="shared" si="373"/>
        <v/>
      </c>
      <c r="AG1049" s="16">
        <f t="shared" si="385"/>
        <v>67.703729827832575</v>
      </c>
      <c r="AH1049" s="24">
        <f t="shared" si="383"/>
        <v>69.434041818647472</v>
      </c>
      <c r="AL1049" s="2">
        <f t="shared" si="386"/>
        <v>75.908467286577746</v>
      </c>
      <c r="AM1049" s="27">
        <f t="shared" si="387"/>
        <v>-8.5292533222773859E-2</v>
      </c>
      <c r="AN1049" s="35">
        <v>0</v>
      </c>
      <c r="AP1049" s="2" t="str">
        <f t="shared" si="384"/>
        <v/>
      </c>
    </row>
    <row r="1050" spans="1:42" x14ac:dyDescent="0.25">
      <c r="A1050" s="49">
        <v>39527</v>
      </c>
      <c r="B1050" s="47">
        <v>1329.51</v>
      </c>
      <c r="C1050" s="27">
        <f t="shared" si="395"/>
        <v>2.3944486375748975E-2</v>
      </c>
      <c r="D1050" s="27">
        <f t="shared" si="396"/>
        <v>1.2324831206207643E-2</v>
      </c>
      <c r="E1050" s="5">
        <f t="shared" si="377"/>
        <v>0</v>
      </c>
      <c r="F1050" s="44">
        <v>2098.4630000000002</v>
      </c>
      <c r="G1050" s="45">
        <v>2098.4630000000002</v>
      </c>
      <c r="H1050" s="48">
        <v>1329.51</v>
      </c>
      <c r="I1050" s="42">
        <v>26.62</v>
      </c>
      <c r="J1050" s="16">
        <f t="shared" si="394"/>
        <v>0.26619999999999999</v>
      </c>
      <c r="K1050" s="16">
        <f t="shared" si="378"/>
        <v>-6.8421095388463971E-3</v>
      </c>
      <c r="L1050" s="51">
        <f>VLOOKUP(A1050,LIBOR!$A$3:B3145,2,1)</f>
        <v>2.7487499999999998</v>
      </c>
      <c r="M1050">
        <v>78463.679999999993</v>
      </c>
      <c r="N1050" s="2">
        <v>71018.45</v>
      </c>
      <c r="O1050" s="16">
        <f t="shared" si="397"/>
        <v>5.5990503871976326E-4</v>
      </c>
      <c r="P1050" s="16">
        <f t="shared" si="388"/>
        <v>0.27304210953884639</v>
      </c>
      <c r="Q1050" s="2">
        <f t="shared" si="374"/>
        <v>29.263999999999999</v>
      </c>
      <c r="R1050" s="2">
        <f t="shared" si="375"/>
        <v>26.3795</v>
      </c>
      <c r="S1050" s="16">
        <f t="shared" si="389"/>
        <v>1</v>
      </c>
      <c r="T1050" s="16">
        <f t="shared" si="390"/>
        <v>1</v>
      </c>
      <c r="U1050" s="16">
        <f>VLOOKUP(P1050,Table!$D$6:$G$15,MATCH(VALUE(T1050)&amp;"E",Table!$D$5:$G$5,0),1)*IF(Y1050=1,0,1)</f>
        <v>0.75</v>
      </c>
      <c r="V1050" s="16">
        <f t="shared" si="391"/>
        <v>0.25</v>
      </c>
      <c r="W1050" s="16">
        <f t="shared" si="380"/>
        <v>115059.12340964828</v>
      </c>
      <c r="X1050" s="16">
        <f t="shared" si="392"/>
        <v>-1.4994075562784204E-3</v>
      </c>
      <c r="Y1050" s="16">
        <f t="shared" si="381"/>
        <v>0</v>
      </c>
      <c r="Z1050" s="16">
        <f t="shared" si="393"/>
        <v>0</v>
      </c>
      <c r="AA1050" s="16">
        <f t="shared" si="379"/>
        <v>0</v>
      </c>
      <c r="AB1050" s="2">
        <f t="shared" si="382"/>
        <v>128127.45805298882</v>
      </c>
      <c r="AE1050" s="16" t="str">
        <f t="shared" si="376"/>
        <v/>
      </c>
      <c r="AF1050" s="16" t="str">
        <f t="shared" si="373"/>
        <v/>
      </c>
      <c r="AG1050" s="16">
        <f t="shared" si="385"/>
        <v>68.928952041401942</v>
      </c>
      <c r="AH1050" s="24">
        <f t="shared" si="383"/>
        <v>70.688737285163228</v>
      </c>
      <c r="AL1050" s="2">
        <f t="shared" si="386"/>
        <v>75.908467286577746</v>
      </c>
      <c r="AM1050" s="27">
        <f t="shared" si="387"/>
        <v>-6.8763475116793482E-2</v>
      </c>
      <c r="AN1050" s="35">
        <v>0</v>
      </c>
      <c r="AP1050" s="2" t="str">
        <f t="shared" si="384"/>
        <v/>
      </c>
    </row>
    <row r="1051" spans="1:42" x14ac:dyDescent="0.25">
      <c r="A1051" s="49">
        <v>39531</v>
      </c>
      <c r="B1051" s="47">
        <v>1349.88</v>
      </c>
      <c r="C1051" s="27">
        <f t="shared" si="395"/>
        <v>1.5321434212604679E-2</v>
      </c>
      <c r="D1051" s="27">
        <f t="shared" si="396"/>
        <v>4.8429553648203783E-2</v>
      </c>
      <c r="E1051" s="5">
        <f t="shared" si="377"/>
        <v>0</v>
      </c>
      <c r="F1051" s="44">
        <v>2130.623</v>
      </c>
      <c r="G1051" s="45">
        <v>2130.623</v>
      </c>
      <c r="H1051" s="48">
        <v>1349.88</v>
      </c>
      <c r="I1051" s="42">
        <v>25.73</v>
      </c>
      <c r="J1051" s="16">
        <f t="shared" si="394"/>
        <v>0.25730000000000003</v>
      </c>
      <c r="K1051" s="16">
        <f t="shared" si="378"/>
        <v>-2.7228102182140279E-2</v>
      </c>
      <c r="L1051" s="51">
        <f>VLOOKUP(A1051,LIBOR!$A$3:B3146,2,1)</f>
        <v>2.7487499999999998</v>
      </c>
      <c r="M1051">
        <v>76663.5</v>
      </c>
      <c r="N1051" s="2">
        <v>69380.399999999994</v>
      </c>
      <c r="O1051" s="16">
        <f t="shared" si="397"/>
        <v>2.3119951544741505E-4</v>
      </c>
      <c r="P1051" s="16">
        <f t="shared" si="388"/>
        <v>0.28452810218214031</v>
      </c>
      <c r="Q1051" s="2">
        <f t="shared" si="374"/>
        <v>29.130000000000003</v>
      </c>
      <c r="R1051" s="2">
        <f t="shared" si="375"/>
        <v>26.454500000000003</v>
      </c>
      <c r="S1051" s="16">
        <f t="shared" si="389"/>
        <v>1</v>
      </c>
      <c r="T1051" s="16">
        <f t="shared" si="390"/>
        <v>1</v>
      </c>
      <c r="U1051" s="16">
        <f>VLOOKUP(P1051,Table!$D$6:$G$15,MATCH(VALUE(T1051)&amp;"E",Table!$D$5:$G$5,0),1)*IF(Y1051=1,0,1)</f>
        <v>0.75</v>
      </c>
      <c r="V1051" s="16">
        <f t="shared" si="391"/>
        <v>0.25</v>
      </c>
      <c r="W1051" s="16">
        <f t="shared" si="380"/>
        <v>115717.81300383709</v>
      </c>
      <c r="X1051" s="16">
        <f t="shared" si="392"/>
        <v>1.1626289736787587E-2</v>
      </c>
      <c r="Y1051" s="16">
        <f t="shared" si="381"/>
        <v>0</v>
      </c>
      <c r="Z1051" s="16">
        <f t="shared" si="393"/>
        <v>0</v>
      </c>
      <c r="AA1051" s="16">
        <f t="shared" si="379"/>
        <v>0</v>
      </c>
      <c r="AB1051" s="2">
        <f t="shared" si="382"/>
        <v>128865.26923134697</v>
      </c>
      <c r="AE1051" s="16" t="str">
        <f t="shared" si="376"/>
        <v/>
      </c>
      <c r="AF1051" s="16" t="str">
        <f t="shared" ref="AF1051:AF1114" si="398">IF(AD1051&gt;0,AB1051/AD1051-1,"")</f>
        <v/>
      </c>
      <c r="AG1051" s="16">
        <f t="shared" si="385"/>
        <v>69.325873607641299</v>
      </c>
      <c r="AH1051" s="24">
        <f t="shared" si="383"/>
        <v>71.088390961783361</v>
      </c>
      <c r="AL1051" s="2">
        <f t="shared" si="386"/>
        <v>75.908467286577746</v>
      </c>
      <c r="AM1051" s="27">
        <f t="shared" si="387"/>
        <v>-6.3498533129342727E-2</v>
      </c>
      <c r="AN1051" s="35">
        <v>0</v>
      </c>
      <c r="AP1051" s="2" t="str">
        <f t="shared" si="384"/>
        <v/>
      </c>
    </row>
    <row r="1052" spans="1:42" x14ac:dyDescent="0.25">
      <c r="A1052" s="49">
        <v>39532</v>
      </c>
      <c r="B1052" s="47">
        <v>1352.99</v>
      </c>
      <c r="C1052" s="27">
        <f t="shared" si="395"/>
        <v>2.3039084955698286E-3</v>
      </c>
      <c r="D1052" s="27">
        <f t="shared" si="396"/>
        <v>5.9692115706274751E-2</v>
      </c>
      <c r="E1052" s="5">
        <f t="shared" si="377"/>
        <v>0</v>
      </c>
      <c r="F1052" s="44">
        <v>2135.5419999999999</v>
      </c>
      <c r="G1052" s="45">
        <v>2135.5419999999999</v>
      </c>
      <c r="H1052" s="48">
        <v>1352.99</v>
      </c>
      <c r="I1052" s="42">
        <v>25.72</v>
      </c>
      <c r="J1052" s="16">
        <f t="shared" si="394"/>
        <v>0.25719999999999998</v>
      </c>
      <c r="K1052" s="16">
        <f t="shared" si="378"/>
        <v>-3.0574613955413166E-2</v>
      </c>
      <c r="L1052" s="51">
        <f>VLOOKUP(A1052,LIBOR!$A$3:B3147,2,1)</f>
        <v>2.8737499999999998</v>
      </c>
      <c r="M1052">
        <v>76666.06</v>
      </c>
      <c r="N1052" s="2">
        <v>69380.399999999994</v>
      </c>
      <c r="O1052" s="16">
        <f t="shared" si="397"/>
        <v>5.2957909955915524E-6</v>
      </c>
      <c r="P1052" s="16">
        <f t="shared" si="388"/>
        <v>0.28777461395541315</v>
      </c>
      <c r="Q1052" s="2">
        <f t="shared" ref="Q1052:Q1115" si="399">SUM($I1047:$I1051)/5</f>
        <v>28.044</v>
      </c>
      <c r="R1052" s="2">
        <f t="shared" ref="R1052:R1115" si="400">SUM($I1032:$I1051)/20</f>
        <v>26.538000000000004</v>
      </c>
      <c r="S1052" s="16">
        <f t="shared" si="389"/>
        <v>1</v>
      </c>
      <c r="T1052" s="16">
        <f t="shared" si="390"/>
        <v>1</v>
      </c>
      <c r="U1052" s="16">
        <f>VLOOKUP(P1052,Table!$D$6:$G$15,MATCH(VALUE(T1052)&amp;"E",Table!$D$5:$G$5,0),1)*IF(Y1052=1,0,1)</f>
        <v>0.75</v>
      </c>
      <c r="V1052" s="16">
        <f t="shared" si="391"/>
        <v>0.25</v>
      </c>
      <c r="W1052" s="16">
        <f t="shared" si="380"/>
        <v>115917.76544318831</v>
      </c>
      <c r="X1052" s="16">
        <f t="shared" si="392"/>
        <v>2.6354368317666133E-2</v>
      </c>
      <c r="Y1052" s="16">
        <f t="shared" si="381"/>
        <v>0</v>
      </c>
      <c r="Z1052" s="16">
        <f t="shared" si="393"/>
        <v>0</v>
      </c>
      <c r="AA1052" s="16">
        <f t="shared" si="379"/>
        <v>0</v>
      </c>
      <c r="AB1052" s="2">
        <f t="shared" si="382"/>
        <v>129089.47984764006</v>
      </c>
      <c r="AE1052" s="16" t="str">
        <f t="shared" si="376"/>
        <v/>
      </c>
      <c r="AF1052" s="16" t="str">
        <f t="shared" si="398"/>
        <v/>
      </c>
      <c r="AG1052" s="16">
        <f t="shared" si="385"/>
        <v>69.446492583873919</v>
      </c>
      <c r="AH1052" s="24">
        <f t="shared" si="383"/>
        <v>71.210223048703071</v>
      </c>
      <c r="AL1052" s="2">
        <f t="shared" si="386"/>
        <v>75.908467286577746</v>
      </c>
      <c r="AM1052" s="27">
        <f t="shared" si="387"/>
        <v>-6.1893546343616213E-2</v>
      </c>
      <c r="AN1052" s="35">
        <v>0</v>
      </c>
      <c r="AP1052" s="2" t="str">
        <f t="shared" si="384"/>
        <v/>
      </c>
    </row>
    <row r="1053" spans="1:42" x14ac:dyDescent="0.25">
      <c r="A1053" s="49">
        <v>39533</v>
      </c>
      <c r="B1053" s="47">
        <v>1341.13</v>
      </c>
      <c r="C1053" s="27">
        <f t="shared" si="395"/>
        <v>-8.7657706265381607E-3</v>
      </c>
      <c r="D1053" s="27">
        <f t="shared" si="396"/>
        <v>8.5168197781542165E-3</v>
      </c>
      <c r="E1053" s="5">
        <f t="shared" si="377"/>
        <v>0</v>
      </c>
      <c r="F1053" s="44">
        <v>2116.9250000000002</v>
      </c>
      <c r="G1053" s="45">
        <v>2116.9250000000002</v>
      </c>
      <c r="H1053" s="48">
        <v>1341.13</v>
      </c>
      <c r="I1053" s="42">
        <v>26.08</v>
      </c>
      <c r="J1053" s="16">
        <f t="shared" si="394"/>
        <v>0.26079999999999998</v>
      </c>
      <c r="K1053" s="16">
        <f t="shared" si="378"/>
        <v>-2.3723596267824942E-2</v>
      </c>
      <c r="L1053" s="51">
        <f>VLOOKUP(A1053,LIBOR!$A$3:B3148,2,1)</f>
        <v>2.9474999999999998</v>
      </c>
      <c r="M1053">
        <v>78399.56</v>
      </c>
      <c r="N1053" s="2">
        <v>70946.850000000006</v>
      </c>
      <c r="O1053" s="16">
        <f t="shared" si="397"/>
        <v>7.7517741052797803E-5</v>
      </c>
      <c r="P1053" s="16">
        <f t="shared" si="388"/>
        <v>0.28452359626782492</v>
      </c>
      <c r="Q1053" s="2">
        <f t="shared" si="399"/>
        <v>26.74</v>
      </c>
      <c r="R1053" s="2">
        <f t="shared" si="400"/>
        <v>26.672500000000007</v>
      </c>
      <c r="S1053" s="16">
        <f t="shared" si="389"/>
        <v>1</v>
      </c>
      <c r="T1053" s="16">
        <f t="shared" si="390"/>
        <v>1</v>
      </c>
      <c r="U1053" s="16">
        <f>VLOOKUP(P1053,Table!$D$6:$G$15,MATCH(VALUE(T1053)&amp;"E",Table!$D$5:$G$5,0),1)*IF(Y1053=1,0,1)</f>
        <v>0.75</v>
      </c>
      <c r="V1053" s="16">
        <f t="shared" si="391"/>
        <v>0.25</v>
      </c>
      <c r="W1053" s="16">
        <f t="shared" si="380"/>
        <v>115809.97322853425</v>
      </c>
      <c r="X1053" s="16">
        <f t="shared" si="392"/>
        <v>3.5114619877980591E-2</v>
      </c>
      <c r="Y1053" s="16">
        <f t="shared" si="381"/>
        <v>0</v>
      </c>
      <c r="Z1053" s="16">
        <f t="shared" si="393"/>
        <v>0</v>
      </c>
      <c r="AA1053" s="16">
        <f t="shared" si="379"/>
        <v>0</v>
      </c>
      <c r="AB1053" s="2">
        <f t="shared" si="382"/>
        <v>128975.17010787617</v>
      </c>
      <c r="AE1053" s="16" t="str">
        <f t="shared" si="376"/>
        <v/>
      </c>
      <c r="AF1053" s="16" t="str">
        <f t="shared" si="398"/>
        <v/>
      </c>
      <c r="AG1053" s="16">
        <f t="shared" si="385"/>
        <v>69.384997173836268</v>
      </c>
      <c r="AH1053" s="24">
        <f t="shared" si="383"/>
        <v>71.14531406605343</v>
      </c>
      <c r="AL1053" s="2">
        <f t="shared" si="386"/>
        <v>75.908467286577746</v>
      </c>
      <c r="AM1053" s="27">
        <f t="shared" si="387"/>
        <v>-6.2748641762742419E-2</v>
      </c>
      <c r="AN1053" s="35">
        <v>0</v>
      </c>
      <c r="AP1053" s="2" t="str">
        <f t="shared" si="384"/>
        <v/>
      </c>
    </row>
    <row r="1054" spans="1:42" x14ac:dyDescent="0.25">
      <c r="A1054" s="49">
        <v>39534</v>
      </c>
      <c r="B1054" s="47">
        <v>1325.76</v>
      </c>
      <c r="C1054" s="27">
        <f t="shared" si="395"/>
        <v>-1.1460484815044136E-2</v>
      </c>
      <c r="D1054" s="27">
        <f t="shared" si="396"/>
        <v>2.1343573642341185E-2</v>
      </c>
      <c r="E1054" s="5">
        <f t="shared" si="377"/>
        <v>0</v>
      </c>
      <c r="F1054" s="44">
        <v>2093.1109999999999</v>
      </c>
      <c r="G1054" s="45">
        <v>2093.1109999999999</v>
      </c>
      <c r="H1054" s="48">
        <v>1325.76</v>
      </c>
      <c r="I1054" s="42">
        <v>25.88</v>
      </c>
      <c r="J1054" s="16">
        <f t="shared" si="394"/>
        <v>0.25879999999999997</v>
      </c>
      <c r="K1054" s="16">
        <f t="shared" si="378"/>
        <v>-2.6043455219491474E-2</v>
      </c>
      <c r="L1054" s="51">
        <f>VLOOKUP(A1054,LIBOR!$A$3:B3149,2,1)</f>
        <v>3.0775000000000001</v>
      </c>
      <c r="M1054">
        <v>77841.41</v>
      </c>
      <c r="N1054" s="2">
        <v>70439.39</v>
      </c>
      <c r="O1054" s="16">
        <f t="shared" si="397"/>
        <v>1.3286394318294539E-4</v>
      </c>
      <c r="P1054" s="16">
        <f t="shared" si="388"/>
        <v>0.28484345521949145</v>
      </c>
      <c r="Q1054" s="2">
        <f t="shared" si="399"/>
        <v>26.798000000000002</v>
      </c>
      <c r="R1054" s="2">
        <f t="shared" si="400"/>
        <v>26.881500000000006</v>
      </c>
      <c r="S1054" s="16">
        <f t="shared" si="389"/>
        <v>-1</v>
      </c>
      <c r="T1054" s="16">
        <f t="shared" si="390"/>
        <v>0</v>
      </c>
      <c r="U1054" s="16">
        <f>VLOOKUP(P1054,Table!$D$6:$G$15,MATCH(VALUE(T1054)&amp;"E",Table!$D$5:$G$5,0),1)*IF(Y1054=1,0,1)</f>
        <v>0.85</v>
      </c>
      <c r="V1054" s="16">
        <f t="shared" si="391"/>
        <v>0.15000000000000002</v>
      </c>
      <c r="W1054" s="16">
        <f t="shared" si="380"/>
        <v>114607.45652594764</v>
      </c>
      <c r="X1054" s="16">
        <f t="shared" si="392"/>
        <v>1.0681637583768833E-2</v>
      </c>
      <c r="Y1054" s="16">
        <f t="shared" si="381"/>
        <v>0</v>
      </c>
      <c r="Z1054" s="16">
        <f t="shared" si="393"/>
        <v>0</v>
      </c>
      <c r="AA1054" s="16">
        <f t="shared" si="379"/>
        <v>0</v>
      </c>
      <c r="AB1054" s="2">
        <f t="shared" si="382"/>
        <v>127657.45313040653</v>
      </c>
      <c r="AE1054" s="16" t="str">
        <f t="shared" si="376"/>
        <v/>
      </c>
      <c r="AF1054" s="16" t="str">
        <f t="shared" si="398"/>
        <v/>
      </c>
      <c r="AG1054" s="16">
        <f t="shared" si="385"/>
        <v>68.676102673591188</v>
      </c>
      <c r="AH1054" s="24">
        <f t="shared" si="383"/>
        <v>70.41660190439211</v>
      </c>
      <c r="AL1054" s="2">
        <f t="shared" si="386"/>
        <v>75.908467286577746</v>
      </c>
      <c r="AM1054" s="27">
        <f t="shared" si="387"/>
        <v>-7.23485215615296E-2</v>
      </c>
      <c r="AN1054" s="35">
        <v>0</v>
      </c>
      <c r="AP1054" s="2" t="str">
        <f t="shared" si="384"/>
        <v/>
      </c>
    </row>
    <row r="1055" spans="1:42" x14ac:dyDescent="0.25">
      <c r="A1055" s="49">
        <v>39535</v>
      </c>
      <c r="B1055" s="47">
        <v>1315.22</v>
      </c>
      <c r="C1055" s="27">
        <f t="shared" si="395"/>
        <v>-7.9501568911416465E-3</v>
      </c>
      <c r="D1055" s="27">
        <f t="shared" si="396"/>
        <v>-1.0551069624549436E-2</v>
      </c>
      <c r="E1055" s="5">
        <f t="shared" si="377"/>
        <v>0</v>
      </c>
      <c r="F1055" s="44">
        <v>2076.556</v>
      </c>
      <c r="G1055" s="45">
        <v>2076.556</v>
      </c>
      <c r="H1055" s="48">
        <v>1315.22</v>
      </c>
      <c r="I1055" s="42">
        <v>25.71</v>
      </c>
      <c r="J1055" s="16">
        <f t="shared" si="394"/>
        <v>0.2571</v>
      </c>
      <c r="K1055" s="16">
        <f t="shared" si="378"/>
        <v>-2.6628923612820266E-2</v>
      </c>
      <c r="L1055" s="51">
        <f>VLOOKUP(A1055,LIBOR!$A$3:B3150,2,1)</f>
        <v>2.86625</v>
      </c>
      <c r="M1055">
        <v>77884.08</v>
      </c>
      <c r="N1055" s="2">
        <v>70475.649999999994</v>
      </c>
      <c r="O1055" s="16">
        <f t="shared" si="397"/>
        <v>6.3711172842625588E-5</v>
      </c>
      <c r="P1055" s="16">
        <f t="shared" si="388"/>
        <v>0.28372892361282026</v>
      </c>
      <c r="Q1055" s="2">
        <f t="shared" si="399"/>
        <v>26.006</v>
      </c>
      <c r="R1055" s="2">
        <f t="shared" si="400"/>
        <v>27.041000000000007</v>
      </c>
      <c r="S1055" s="16">
        <f t="shared" si="389"/>
        <v>-1</v>
      </c>
      <c r="T1055" s="16">
        <f t="shared" si="390"/>
        <v>0</v>
      </c>
      <c r="U1055" s="16">
        <f>VLOOKUP(P1055,Table!$D$6:$G$15,MATCH(VALUE(T1055)&amp;"E",Table!$D$5:$G$5,0),1)*IF(Y1055=1,0,1)</f>
        <v>0.85</v>
      </c>
      <c r="V1055" s="16">
        <f t="shared" si="391"/>
        <v>0.15000000000000002</v>
      </c>
      <c r="W1055" s="16">
        <f t="shared" si="380"/>
        <v>113841.8308060789</v>
      </c>
      <c r="X1055" s="16">
        <f t="shared" si="392"/>
        <v>1.4097227849849459E-2</v>
      </c>
      <c r="Y1055" s="16">
        <f t="shared" si="381"/>
        <v>0</v>
      </c>
      <c r="Z1055" s="16">
        <f t="shared" si="393"/>
        <v>0</v>
      </c>
      <c r="AA1055" s="16">
        <f t="shared" si="379"/>
        <v>0</v>
      </c>
      <c r="AB1055" s="2">
        <f t="shared" si="382"/>
        <v>126809.7230387223</v>
      </c>
      <c r="AE1055" s="16" t="str">
        <f t="shared" si="376"/>
        <v/>
      </c>
      <c r="AF1055" s="16" t="str">
        <f t="shared" si="398"/>
        <v/>
      </c>
      <c r="AG1055" s="16">
        <f t="shared" si="385"/>
        <v>68.220047837869785</v>
      </c>
      <c r="AH1055" s="24">
        <f t="shared" si="383"/>
        <v>69.947168410166</v>
      </c>
      <c r="AL1055" s="2">
        <f t="shared" si="386"/>
        <v>75.908467286577746</v>
      </c>
      <c r="AM1055" s="27">
        <f t="shared" si="387"/>
        <v>-7.8532726183312529E-2</v>
      </c>
      <c r="AN1055" s="35">
        <v>0</v>
      </c>
      <c r="AP1055" s="2" t="str">
        <f t="shared" si="384"/>
        <v/>
      </c>
    </row>
    <row r="1056" spans="1:42" x14ac:dyDescent="0.25">
      <c r="A1056" s="49">
        <v>39538</v>
      </c>
      <c r="B1056" s="47">
        <v>1322.7</v>
      </c>
      <c r="C1056" s="27">
        <f t="shared" si="395"/>
        <v>5.6872614467542437E-3</v>
      </c>
      <c r="D1056" s="27">
        <f t="shared" si="396"/>
        <v>-2.0185242390399871E-2</v>
      </c>
      <c r="E1056" s="5">
        <f t="shared" si="377"/>
        <v>0</v>
      </c>
      <c r="F1056" s="44">
        <v>2088.4180000000001</v>
      </c>
      <c r="G1056" s="45">
        <v>2088.4180000000001</v>
      </c>
      <c r="H1056" s="48">
        <v>1322.7</v>
      </c>
      <c r="I1056" s="42">
        <v>25.61</v>
      </c>
      <c r="J1056" s="16">
        <f t="shared" si="394"/>
        <v>0.25609999999999999</v>
      </c>
      <c r="K1056" s="16">
        <f t="shared" si="378"/>
        <v>-2.7955392643571608E-2</v>
      </c>
      <c r="L1056" s="51">
        <f>VLOOKUP(A1056,LIBOR!$A$3:B3151,2,1)</f>
        <v>3.1812499999999999</v>
      </c>
      <c r="M1056">
        <v>76487.8</v>
      </c>
      <c r="N1056" s="2">
        <v>69205.13</v>
      </c>
      <c r="O1056" s="16">
        <f t="shared" si="397"/>
        <v>3.2161942697437743E-5</v>
      </c>
      <c r="P1056" s="16">
        <f t="shared" si="388"/>
        <v>0.2840553926435716</v>
      </c>
      <c r="Q1056" s="2">
        <f t="shared" si="399"/>
        <v>25.824000000000002</v>
      </c>
      <c r="R1056" s="2">
        <f t="shared" si="400"/>
        <v>27.150000000000006</v>
      </c>
      <c r="S1056" s="16">
        <f t="shared" si="389"/>
        <v>-1</v>
      </c>
      <c r="T1056" s="16">
        <f t="shared" si="390"/>
        <v>0</v>
      </c>
      <c r="U1056" s="16">
        <f>VLOOKUP(P1056,Table!$D$6:$G$15,MATCH(VALUE(T1056)&amp;"E",Table!$D$5:$G$5,0),1)*IF(Y1056=1,0,1)</f>
        <v>0.85</v>
      </c>
      <c r="V1056" s="16">
        <f t="shared" si="391"/>
        <v>0.15000000000000002</v>
      </c>
      <c r="W1056" s="16">
        <f t="shared" si="380"/>
        <v>114084.31438319384</v>
      </c>
      <c r="X1056" s="16">
        <f t="shared" si="392"/>
        <v>-1.0579713867933993E-2</v>
      </c>
      <c r="Y1056" s="16">
        <f t="shared" si="381"/>
        <v>0</v>
      </c>
      <c r="Z1056" s="16">
        <f t="shared" si="393"/>
        <v>0</v>
      </c>
      <c r="AA1056" s="16">
        <f t="shared" si="379"/>
        <v>0</v>
      </c>
      <c r="AB1056" s="2">
        <f t="shared" si="382"/>
        <v>127084.43616113119</v>
      </c>
      <c r="AE1056" s="16" t="str">
        <f t="shared" si="376"/>
        <v/>
      </c>
      <c r="AF1056" s="16" t="str">
        <f t="shared" si="398"/>
        <v/>
      </c>
      <c r="AG1056" s="16">
        <f t="shared" si="385"/>
        <v>68.36783573538537</v>
      </c>
      <c r="AH1056" s="24">
        <f t="shared" si="383"/>
        <v>70.093224522554621</v>
      </c>
      <c r="AL1056" s="2">
        <f t="shared" si="386"/>
        <v>75.908467286577746</v>
      </c>
      <c r="AM1056" s="27">
        <f t="shared" si="387"/>
        <v>-7.6608617877486629E-2</v>
      </c>
      <c r="AN1056" s="35">
        <v>0</v>
      </c>
      <c r="AP1056" s="2" t="str">
        <f t="shared" si="384"/>
        <v/>
      </c>
    </row>
    <row r="1057" spans="1:42" x14ac:dyDescent="0.25">
      <c r="A1057" s="49">
        <v>39539</v>
      </c>
      <c r="B1057" s="47">
        <v>1370.18</v>
      </c>
      <c r="C1057" s="27">
        <f t="shared" si="395"/>
        <v>3.5896272775383764E-2</v>
      </c>
      <c r="D1057" s="27">
        <f t="shared" si="396"/>
        <v>1.3407121889414064E-2</v>
      </c>
      <c r="E1057" s="5">
        <f t="shared" si="377"/>
        <v>0</v>
      </c>
      <c r="F1057" s="44">
        <v>2163.3829999999998</v>
      </c>
      <c r="G1057" s="45">
        <v>2163.3829999999998</v>
      </c>
      <c r="H1057" s="48">
        <v>1370.18</v>
      </c>
      <c r="I1057" s="42">
        <v>22.68</v>
      </c>
      <c r="J1057" s="16">
        <f t="shared" si="394"/>
        <v>0.2268</v>
      </c>
      <c r="K1057" s="16">
        <f t="shared" si="378"/>
        <v>-5.7886098164853073E-2</v>
      </c>
      <c r="L1057" s="51">
        <f>VLOOKUP(A1057,LIBOR!$A$3:B3152,2,1)</f>
        <v>3.0375000000000001</v>
      </c>
      <c r="M1057">
        <v>71297.81</v>
      </c>
      <c r="N1057" s="2">
        <v>64506.52</v>
      </c>
      <c r="O1057" s="16">
        <f t="shared" si="397"/>
        <v>1.2437624190244261E-3</v>
      </c>
      <c r="P1057" s="16">
        <f t="shared" si="388"/>
        <v>0.28468609816485307</v>
      </c>
      <c r="Q1057" s="2">
        <f t="shared" si="399"/>
        <v>25.8</v>
      </c>
      <c r="R1057" s="2">
        <f t="shared" si="400"/>
        <v>27.103500000000004</v>
      </c>
      <c r="S1057" s="16">
        <f t="shared" si="389"/>
        <v>-1</v>
      </c>
      <c r="T1057" s="16">
        <f t="shared" si="390"/>
        <v>0</v>
      </c>
      <c r="U1057" s="16">
        <f>VLOOKUP(P1057,Table!$D$6:$G$15,MATCH(VALUE(T1057)&amp;"E",Table!$D$5:$G$5,0),1)*IF(Y1057=1,0,1)</f>
        <v>0.85</v>
      </c>
      <c r="V1057" s="16">
        <f t="shared" si="391"/>
        <v>0.15000000000000002</v>
      </c>
      <c r="W1057" s="16">
        <f t="shared" si="380"/>
        <v>116403.39050091745</v>
      </c>
      <c r="X1057" s="16">
        <f t="shared" si="392"/>
        <v>-1.4116224444970182E-2</v>
      </c>
      <c r="Y1057" s="16">
        <f t="shared" si="381"/>
        <v>0</v>
      </c>
      <c r="Z1057" s="16">
        <f t="shared" si="393"/>
        <v>0</v>
      </c>
      <c r="AA1057" s="16">
        <f t="shared" si="379"/>
        <v>0</v>
      </c>
      <c r="AB1057" s="2">
        <f t="shared" si="382"/>
        <v>129668.46673255987</v>
      </c>
      <c r="AD1057" s="2">
        <v>129524.97</v>
      </c>
      <c r="AE1057" s="16" t="str">
        <f t="shared" si="376"/>
        <v/>
      </c>
      <c r="AF1057" s="16">
        <f t="shared" si="398"/>
        <v>1.1078692591850459E-3</v>
      </c>
      <c r="AG1057" s="16">
        <f t="shared" si="385"/>
        <v>69.757971168009519</v>
      </c>
      <c r="AH1057" s="24">
        <f t="shared" si="383"/>
        <v>71.516581155083202</v>
      </c>
      <c r="AL1057" s="2">
        <f t="shared" si="386"/>
        <v>75.908467286577746</v>
      </c>
      <c r="AM1057" s="27">
        <f t="shared" si="387"/>
        <v>-5.7857657893602643E-2</v>
      </c>
      <c r="AN1057" s="35">
        <v>0</v>
      </c>
      <c r="AP1057" s="2" t="str">
        <f t="shared" si="384"/>
        <v/>
      </c>
    </row>
    <row r="1058" spans="1:42" x14ac:dyDescent="0.25">
      <c r="A1058" s="49">
        <v>39540</v>
      </c>
      <c r="B1058" s="47">
        <v>1367.53</v>
      </c>
      <c r="C1058" s="27">
        <f t="shared" si="395"/>
        <v>-1.9340524602607934E-3</v>
      </c>
      <c r="D1058" s="27">
        <f t="shared" si="396"/>
        <v>2.0238840055691432E-2</v>
      </c>
      <c r="E1058" s="5">
        <f t="shared" si="377"/>
        <v>0</v>
      </c>
      <c r="F1058" s="44">
        <v>2159.6329999999998</v>
      </c>
      <c r="G1058" s="45">
        <v>2159.6329999999998</v>
      </c>
      <c r="H1058" s="48">
        <v>1367.53</v>
      </c>
      <c r="I1058" s="42">
        <v>23.43</v>
      </c>
      <c r="J1058" s="16">
        <f t="shared" si="394"/>
        <v>0.23430000000000001</v>
      </c>
      <c r="K1058" s="16">
        <f t="shared" si="378"/>
        <v>-7.2895007654624921E-2</v>
      </c>
      <c r="L1058" s="51">
        <f>VLOOKUP(A1058,LIBOR!$A$3:B3153,2,1)</f>
        <v>3.0137499999999999</v>
      </c>
      <c r="M1058">
        <v>72533.94</v>
      </c>
      <c r="N1058" s="2">
        <v>65622.320000000007</v>
      </c>
      <c r="O1058" s="16">
        <f t="shared" si="397"/>
        <v>3.7478062046108276E-6</v>
      </c>
      <c r="P1058" s="16">
        <f t="shared" si="388"/>
        <v>0.30719500765462493</v>
      </c>
      <c r="Q1058" s="2">
        <f t="shared" si="399"/>
        <v>25.191999999999997</v>
      </c>
      <c r="R1058" s="2">
        <f t="shared" si="400"/>
        <v>26.923499999999997</v>
      </c>
      <c r="S1058" s="16">
        <f t="shared" si="389"/>
        <v>-1</v>
      </c>
      <c r="T1058" s="16">
        <f t="shared" si="390"/>
        <v>0</v>
      </c>
      <c r="U1058" s="16">
        <f>VLOOKUP(P1058,Table!$D$6:$G$15,MATCH(VALUE(T1058)&amp;"E",Table!$D$5:$G$5,0),1)*IF(Y1058=1,0,1)</f>
        <v>0.85</v>
      </c>
      <c r="V1058" s="16">
        <f t="shared" si="391"/>
        <v>0.15000000000000002</v>
      </c>
      <c r="W1058" s="16">
        <f t="shared" si="380"/>
        <v>116514.0525097256</v>
      </c>
      <c r="X1058" s="16">
        <f t="shared" si="392"/>
        <v>4.189392849943685E-3</v>
      </c>
      <c r="Y1058" s="16">
        <f t="shared" si="381"/>
        <v>0</v>
      </c>
      <c r="Z1058" s="16">
        <f t="shared" si="393"/>
        <v>0</v>
      </c>
      <c r="AA1058" s="16">
        <f t="shared" si="379"/>
        <v>0</v>
      </c>
      <c r="AB1058" s="2">
        <f t="shared" si="382"/>
        <v>129814.63512992245</v>
      </c>
      <c r="AE1058" s="16" t="str">
        <f t="shared" si="376"/>
        <v/>
      </c>
      <c r="AF1058" s="16" t="str">
        <f t="shared" si="398"/>
        <v/>
      </c>
      <c r="AG1058" s="16">
        <f t="shared" si="385"/>
        <v>69.836605635631642</v>
      </c>
      <c r="AH1058" s="24">
        <f t="shared" si="383"/>
        <v>71.595334521920321</v>
      </c>
      <c r="AL1058" s="2">
        <f t="shared" si="386"/>
        <v>75.908467286577746</v>
      </c>
      <c r="AM1058" s="27">
        <f t="shared" si="387"/>
        <v>-5.6820179867076326E-2</v>
      </c>
      <c r="AN1058" s="35">
        <v>0</v>
      </c>
      <c r="AP1058" s="2" t="str">
        <f t="shared" si="384"/>
        <v/>
      </c>
    </row>
    <row r="1059" spans="1:42" x14ac:dyDescent="0.25">
      <c r="A1059" s="49">
        <v>39541</v>
      </c>
      <c r="B1059" s="47">
        <v>1369.31</v>
      </c>
      <c r="C1059" s="27">
        <f t="shared" si="395"/>
        <v>1.3016167835440129E-3</v>
      </c>
      <c r="D1059" s="27">
        <f t="shared" si="396"/>
        <v>3.3000941654279581E-2</v>
      </c>
      <c r="E1059" s="5">
        <f t="shared" si="377"/>
        <v>0</v>
      </c>
      <c r="F1059" s="44">
        <v>2162.4580000000001</v>
      </c>
      <c r="G1059" s="45">
        <v>2162.4580000000001</v>
      </c>
      <c r="H1059" s="48">
        <v>1369.31</v>
      </c>
      <c r="I1059" s="42">
        <v>23.21</v>
      </c>
      <c r="J1059" s="16">
        <f t="shared" si="394"/>
        <v>0.2321</v>
      </c>
      <c r="K1059" s="16">
        <f t="shared" si="378"/>
        <v>-6.0769032732075096E-2</v>
      </c>
      <c r="L1059" s="51">
        <f>VLOOKUP(A1059,LIBOR!$A$3:B3154,2,1)</f>
        <v>2.8374999999999999</v>
      </c>
      <c r="M1059">
        <v>71886.89</v>
      </c>
      <c r="N1059" s="2">
        <v>65034.3</v>
      </c>
      <c r="O1059" s="16">
        <f t="shared" si="397"/>
        <v>1.6920036719426637E-6</v>
      </c>
      <c r="P1059" s="16">
        <f t="shared" si="388"/>
        <v>0.2928690327320751</v>
      </c>
      <c r="Q1059" s="2">
        <f t="shared" si="399"/>
        <v>24.661999999999999</v>
      </c>
      <c r="R1059" s="2">
        <f t="shared" si="400"/>
        <v>26.818999999999996</v>
      </c>
      <c r="S1059" s="16">
        <f t="shared" si="389"/>
        <v>-1</v>
      </c>
      <c r="T1059" s="16">
        <f t="shared" si="390"/>
        <v>0</v>
      </c>
      <c r="U1059" s="16">
        <f>VLOOKUP(P1059,Table!$D$6:$G$15,MATCH(VALUE(T1059)&amp;"E",Table!$D$5:$G$5,0),1)*IF(Y1059=1,0,1)</f>
        <v>0.85</v>
      </c>
      <c r="V1059" s="16">
        <f t="shared" si="391"/>
        <v>0.15000000000000002</v>
      </c>
      <c r="W1059" s="16">
        <f t="shared" si="380"/>
        <v>116486.35405060585</v>
      </c>
      <c r="X1059" s="16">
        <f t="shared" si="392"/>
        <v>6.0796083580985094E-3</v>
      </c>
      <c r="Y1059" s="16">
        <f t="shared" si="381"/>
        <v>0</v>
      </c>
      <c r="Z1059" s="16">
        <f t="shared" si="393"/>
        <v>0</v>
      </c>
      <c r="AA1059" s="16">
        <f t="shared" si="379"/>
        <v>0</v>
      </c>
      <c r="AB1059" s="2">
        <f t="shared" si="382"/>
        <v>129785.26859396673</v>
      </c>
      <c r="AE1059" s="16" t="str">
        <f t="shared" si="376"/>
        <v/>
      </c>
      <c r="AF1059" s="16" t="str">
        <f t="shared" si="398"/>
        <v/>
      </c>
      <c r="AG1059" s="16">
        <f t="shared" si="385"/>
        <v>69.820807269073271</v>
      </c>
      <c r="AH1059" s="24">
        <f t="shared" si="383"/>
        <v>71.577275278817396</v>
      </c>
      <c r="AL1059" s="2">
        <f t="shared" si="386"/>
        <v>75.908467286577746</v>
      </c>
      <c r="AM1059" s="27">
        <f t="shared" si="387"/>
        <v>-5.7058088018149156E-2</v>
      </c>
      <c r="AN1059" s="35">
        <v>0</v>
      </c>
      <c r="AP1059" s="2" t="str">
        <f t="shared" si="384"/>
        <v/>
      </c>
    </row>
    <row r="1060" spans="1:42" x14ac:dyDescent="0.25">
      <c r="A1060" s="49">
        <v>39542</v>
      </c>
      <c r="B1060" s="47">
        <v>1370.4</v>
      </c>
      <c r="C1060" s="27">
        <f t="shared" si="395"/>
        <v>7.9602135382073058E-4</v>
      </c>
      <c r="D1060" s="27">
        <f t="shared" si="396"/>
        <v>4.1747119899241958E-2</v>
      </c>
      <c r="E1060" s="5">
        <f t="shared" si="377"/>
        <v>0</v>
      </c>
      <c r="F1060" s="44">
        <v>2164.2109999999998</v>
      </c>
      <c r="G1060" s="45">
        <v>2164.2109999999998</v>
      </c>
      <c r="H1060" s="48">
        <v>1370.4</v>
      </c>
      <c r="I1060" s="42">
        <v>22.45</v>
      </c>
      <c r="J1060" s="16">
        <f t="shared" si="394"/>
        <v>0.22450000000000001</v>
      </c>
      <c r="K1060" s="16">
        <f t="shared" si="378"/>
        <v>-6.839655509561135E-2</v>
      </c>
      <c r="L1060" s="51">
        <f>VLOOKUP(A1060,LIBOR!$A$3:B3155,2,1)</f>
        <v>2.6524999999999999</v>
      </c>
      <c r="M1060">
        <v>71526.12</v>
      </c>
      <c r="N1060" s="2">
        <v>64705.31</v>
      </c>
      <c r="O1060" s="16">
        <f t="shared" si="397"/>
        <v>6.3314596459793961E-7</v>
      </c>
      <c r="P1060" s="16">
        <f t="shared" si="388"/>
        <v>0.29289655509561136</v>
      </c>
      <c r="Q1060" s="2">
        <f t="shared" si="399"/>
        <v>24.128000000000004</v>
      </c>
      <c r="R1060" s="2">
        <f t="shared" si="400"/>
        <v>26.749500000000001</v>
      </c>
      <c r="S1060" s="16">
        <f t="shared" si="389"/>
        <v>-1</v>
      </c>
      <c r="T1060" s="16">
        <f t="shared" si="390"/>
        <v>0</v>
      </c>
      <c r="U1060" s="16">
        <f>VLOOKUP(P1060,Table!$D$6:$G$15,MATCH(VALUE(T1060)&amp;"E",Table!$D$5:$G$5,0),1)*IF(Y1060=1,0,1)</f>
        <v>0.85</v>
      </c>
      <c r="V1060" s="16">
        <f t="shared" si="391"/>
        <v>0.15000000000000002</v>
      </c>
      <c r="W1060" s="16">
        <f t="shared" si="380"/>
        <v>116476.78013911555</v>
      </c>
      <c r="X1060" s="16">
        <f t="shared" si="392"/>
        <v>1.6394199658665398E-2</v>
      </c>
      <c r="Y1060" s="16">
        <f t="shared" si="381"/>
        <v>0</v>
      </c>
      <c r="Z1060" s="16">
        <f t="shared" si="393"/>
        <v>0</v>
      </c>
      <c r="AA1060" s="16">
        <f t="shared" si="379"/>
        <v>0</v>
      </c>
      <c r="AB1060" s="2">
        <f t="shared" si="382"/>
        <v>129776.99699871396</v>
      </c>
      <c r="AE1060" s="16" t="str">
        <f t="shared" si="376"/>
        <v/>
      </c>
      <c r="AF1060" s="16" t="str">
        <f t="shared" si="398"/>
        <v/>
      </c>
      <c r="AG1060" s="16">
        <f t="shared" si="385"/>
        <v>69.816357384550869</v>
      </c>
      <c r="AH1060" s="24">
        <f t="shared" si="383"/>
        <v>71.570850597998856</v>
      </c>
      <c r="AL1060" s="2">
        <f t="shared" si="386"/>
        <v>75.908467286577746</v>
      </c>
      <c r="AM1060" s="27">
        <f t="shared" si="387"/>
        <v>-5.7142725227253721E-2</v>
      </c>
      <c r="AN1060" s="35">
        <v>0</v>
      </c>
      <c r="AP1060" s="2" t="str">
        <f t="shared" si="384"/>
        <v/>
      </c>
    </row>
    <row r="1061" spans="1:42" x14ac:dyDescent="0.25">
      <c r="A1061" s="49">
        <v>39545</v>
      </c>
      <c r="B1061" s="47">
        <v>1372.54</v>
      </c>
      <c r="C1061" s="27">
        <f t="shared" si="395"/>
        <v>1.5615878575596653E-3</v>
      </c>
      <c r="D1061" s="27">
        <f t="shared" si="396"/>
        <v>3.7621446310047379E-2</v>
      </c>
      <c r="E1061" s="5">
        <f t="shared" si="377"/>
        <v>0</v>
      </c>
      <c r="F1061" s="44">
        <v>2167.605</v>
      </c>
      <c r="G1061" s="45">
        <v>2167.605</v>
      </c>
      <c r="H1061" s="48">
        <v>1372.54</v>
      </c>
      <c r="I1061" s="42">
        <v>22.42</v>
      </c>
      <c r="J1061" s="16">
        <f t="shared" si="394"/>
        <v>0.22420000000000001</v>
      </c>
      <c r="K1061" s="16">
        <f t="shared" si="378"/>
        <v>-6.8475624371731103E-2</v>
      </c>
      <c r="L1061" s="51">
        <f>VLOOKUP(A1061,LIBOR!$A$3:B3156,2,1)</f>
        <v>2.6749999999999998</v>
      </c>
      <c r="M1061">
        <v>69248.62</v>
      </c>
      <c r="N1061" s="2">
        <v>62637.21</v>
      </c>
      <c r="O1061" s="16">
        <f t="shared" si="397"/>
        <v>2.4347540597282242E-6</v>
      </c>
      <c r="P1061" s="16">
        <f t="shared" si="388"/>
        <v>0.29267562437173111</v>
      </c>
      <c r="Q1061" s="2">
        <f t="shared" si="399"/>
        <v>23.476000000000003</v>
      </c>
      <c r="R1061" s="2">
        <f t="shared" si="400"/>
        <v>26.494499999999999</v>
      </c>
      <c r="S1061" s="16">
        <f t="shared" si="389"/>
        <v>-1</v>
      </c>
      <c r="T1061" s="16">
        <f t="shared" si="390"/>
        <v>0</v>
      </c>
      <c r="U1061" s="16">
        <f>VLOOKUP(P1061,Table!$D$6:$G$15,MATCH(VALUE(T1061)&amp;"E",Table!$D$5:$G$5,0),1)*IF(Y1061=1,0,1)</f>
        <v>0.85</v>
      </c>
      <c r="V1061" s="16">
        <f t="shared" si="391"/>
        <v>0.15000000000000002</v>
      </c>
      <c r="W1061" s="16">
        <f t="shared" si="380"/>
        <v>116072.96393092009</v>
      </c>
      <c r="X1061" s="16">
        <f t="shared" si="392"/>
        <v>2.3145704126324995E-2</v>
      </c>
      <c r="Y1061" s="16">
        <f t="shared" si="381"/>
        <v>0</v>
      </c>
      <c r="Z1061" s="16">
        <f t="shared" si="393"/>
        <v>0</v>
      </c>
      <c r="AA1061" s="16">
        <f t="shared" si="379"/>
        <v>0</v>
      </c>
      <c r="AB1061" s="2">
        <f t="shared" si="382"/>
        <v>129330.1457164341</v>
      </c>
      <c r="AE1061" s="16" t="str">
        <f t="shared" si="376"/>
        <v/>
      </c>
      <c r="AF1061" s="16" t="str">
        <f t="shared" si="398"/>
        <v/>
      </c>
      <c r="AG1061" s="16">
        <f t="shared" si="385"/>
        <v>69.575964020989645</v>
      </c>
      <c r="AH1061" s="24">
        <f t="shared" si="383"/>
        <v>71.318847099352311</v>
      </c>
      <c r="AL1061" s="2">
        <f t="shared" si="386"/>
        <v>75.908467286577746</v>
      </c>
      <c r="AM1061" s="27">
        <f t="shared" si="387"/>
        <v>-6.0462559069967892E-2</v>
      </c>
      <c r="AN1061" s="35">
        <v>0</v>
      </c>
      <c r="AP1061" s="2" t="str">
        <f t="shared" si="384"/>
        <v/>
      </c>
    </row>
    <row r="1062" spans="1:42" x14ac:dyDescent="0.25">
      <c r="A1062" s="49">
        <v>39546</v>
      </c>
      <c r="B1062" s="47">
        <v>1365.54</v>
      </c>
      <c r="C1062" s="27">
        <f t="shared" si="395"/>
        <v>-5.1000335145059417E-3</v>
      </c>
      <c r="D1062" s="27">
        <f t="shared" si="396"/>
        <v>-3.3748599798423262E-3</v>
      </c>
      <c r="E1062" s="5">
        <f t="shared" si="377"/>
        <v>0</v>
      </c>
      <c r="F1062" s="44">
        <v>2157.279</v>
      </c>
      <c r="G1062" s="45">
        <v>2157.279</v>
      </c>
      <c r="H1062" s="48">
        <v>1365.54</v>
      </c>
      <c r="I1062" s="42">
        <v>22.36</v>
      </c>
      <c r="J1062" s="16">
        <f t="shared" si="394"/>
        <v>0.22359999999999999</v>
      </c>
      <c r="K1062" s="16">
        <f t="shared" si="378"/>
        <v>-6.8588690281602166E-2</v>
      </c>
      <c r="L1062" s="51">
        <f>VLOOKUP(A1062,LIBOR!$A$3:B3157,2,1)</f>
        <v>2.63625</v>
      </c>
      <c r="M1062">
        <v>68883.360000000001</v>
      </c>
      <c r="N1062" s="2">
        <v>62304.3</v>
      </c>
      <c r="O1062" s="16">
        <f t="shared" si="397"/>
        <v>2.6143618512725371E-5</v>
      </c>
      <c r="P1062" s="16">
        <f t="shared" si="388"/>
        <v>0.29218869028160216</v>
      </c>
      <c r="Q1062" s="2">
        <f t="shared" si="399"/>
        <v>22.838000000000001</v>
      </c>
      <c r="R1062" s="2">
        <f t="shared" si="400"/>
        <v>26.240999999999996</v>
      </c>
      <c r="S1062" s="16">
        <f t="shared" si="389"/>
        <v>-1</v>
      </c>
      <c r="T1062" s="16">
        <f t="shared" si="390"/>
        <v>0</v>
      </c>
      <c r="U1062" s="16">
        <f>VLOOKUP(P1062,Table!$D$6:$G$15,MATCH(VALUE(T1062)&amp;"E",Table!$D$5:$G$5,0),1)*IF(Y1062=1,0,1)</f>
        <v>0.85</v>
      </c>
      <c r="V1062" s="16">
        <f t="shared" si="391"/>
        <v>0.15000000000000002</v>
      </c>
      <c r="W1062" s="16">
        <f t="shared" si="380"/>
        <v>115477.2470373187</v>
      </c>
      <c r="X1062" s="16">
        <f t="shared" si="392"/>
        <v>1.7431402015939179E-2</v>
      </c>
      <c r="Y1062" s="16">
        <f t="shared" si="381"/>
        <v>0</v>
      </c>
      <c r="Z1062" s="16">
        <f t="shared" si="393"/>
        <v>0</v>
      </c>
      <c r="AA1062" s="16">
        <f t="shared" si="379"/>
        <v>0</v>
      </c>
      <c r="AB1062" s="2">
        <f t="shared" si="382"/>
        <v>128704.13500942293</v>
      </c>
      <c r="AE1062" s="16" t="str">
        <f t="shared" si="376"/>
        <v/>
      </c>
      <c r="AF1062" s="16" t="str">
        <f t="shared" si="398"/>
        <v/>
      </c>
      <c r="AG1062" s="16">
        <f t="shared" si="385"/>
        <v>69.239187949281956</v>
      </c>
      <c r="AH1062" s="24">
        <f t="shared" si="383"/>
        <v>70.971787502989841</v>
      </c>
      <c r="AL1062" s="2">
        <f t="shared" si="386"/>
        <v>75.908467286577746</v>
      </c>
      <c r="AM1062" s="27">
        <f t="shared" si="387"/>
        <v>-6.5034639218183976E-2</v>
      </c>
      <c r="AN1062" s="35">
        <v>0</v>
      </c>
      <c r="AP1062" s="2" t="str">
        <f t="shared" si="384"/>
        <v/>
      </c>
    </row>
    <row r="1063" spans="1:42" x14ac:dyDescent="0.25">
      <c r="A1063" s="49">
        <v>39547</v>
      </c>
      <c r="B1063" s="47">
        <v>1354.49</v>
      </c>
      <c r="C1063" s="27">
        <f t="shared" si="395"/>
        <v>-8.0920368498909045E-3</v>
      </c>
      <c r="D1063" s="27">
        <f t="shared" si="396"/>
        <v>-9.5328443694724374E-3</v>
      </c>
      <c r="E1063" s="5">
        <f t="shared" si="377"/>
        <v>0</v>
      </c>
      <c r="F1063" s="44">
        <v>2139.9929999999999</v>
      </c>
      <c r="G1063" s="45">
        <v>2139.9929999999999</v>
      </c>
      <c r="H1063" s="48">
        <v>1354.49</v>
      </c>
      <c r="I1063" s="42">
        <v>22.81</v>
      </c>
      <c r="J1063" s="16">
        <f t="shared" si="394"/>
        <v>0.2281</v>
      </c>
      <c r="K1063" s="16">
        <f t="shared" si="378"/>
        <v>-5.4739082354214735E-2</v>
      </c>
      <c r="L1063" s="51">
        <f>VLOOKUP(A1063,LIBOR!$A$3:B3158,2,1)</f>
        <v>2.5612499999999998</v>
      </c>
      <c r="M1063">
        <v>70609.440000000002</v>
      </c>
      <c r="N1063" s="2">
        <v>63863.01</v>
      </c>
      <c r="O1063" s="16">
        <f t="shared" si="397"/>
        <v>6.6014895118006811E-5</v>
      </c>
      <c r="P1063" s="16">
        <f t="shared" si="388"/>
        <v>0.28283908235421473</v>
      </c>
      <c r="Q1063" s="2">
        <f t="shared" si="399"/>
        <v>22.774000000000001</v>
      </c>
      <c r="R1063" s="2">
        <f t="shared" si="400"/>
        <v>25.889999999999997</v>
      </c>
      <c r="S1063" s="16">
        <f t="shared" si="389"/>
        <v>-1</v>
      </c>
      <c r="T1063" s="16">
        <f t="shared" si="390"/>
        <v>-1</v>
      </c>
      <c r="U1063" s="16">
        <f>VLOOKUP(P1063,Table!$D$6:$G$15,MATCH(VALUE(T1063)&amp;"E",Table!$D$5:$G$5,0),1)*IF(Y1063=1,0,1)</f>
        <v>0.9</v>
      </c>
      <c r="V1063" s="16">
        <f t="shared" si="391"/>
        <v>9.9999999999999978E-2</v>
      </c>
      <c r="W1063" s="16">
        <f t="shared" si="380"/>
        <v>115116.31400865894</v>
      </c>
      <c r="X1063" s="16">
        <f t="shared" si="392"/>
        <v>-7.956327213608505E-3</v>
      </c>
      <c r="Y1063" s="16">
        <f t="shared" si="381"/>
        <v>0</v>
      </c>
      <c r="Z1063" s="16">
        <f t="shared" si="393"/>
        <v>0</v>
      </c>
      <c r="AA1063" s="16">
        <f t="shared" si="379"/>
        <v>0</v>
      </c>
      <c r="AB1063" s="2">
        <f t="shared" si="382"/>
        <v>128311.29918549016</v>
      </c>
      <c r="AE1063" s="16" t="str">
        <f t="shared" si="376"/>
        <v/>
      </c>
      <c r="AF1063" s="16" t="str">
        <f t="shared" si="398"/>
        <v/>
      </c>
      <c r="AG1063" s="16">
        <f t="shared" si="385"/>
        <v>69.027853376041563</v>
      </c>
      <c r="AH1063" s="24">
        <f t="shared" si="383"/>
        <v>70.753323048455513</v>
      </c>
      <c r="AL1063" s="2">
        <f t="shared" si="386"/>
        <v>75.908467286577746</v>
      </c>
      <c r="AM1063" s="27">
        <f t="shared" si="387"/>
        <v>-6.7912637712206458E-2</v>
      </c>
      <c r="AN1063" s="35">
        <v>0</v>
      </c>
      <c r="AP1063" s="2" t="str">
        <f t="shared" si="384"/>
        <v/>
      </c>
    </row>
    <row r="1064" spans="1:42" x14ac:dyDescent="0.25">
      <c r="A1064" s="49">
        <v>39548</v>
      </c>
      <c r="B1064" s="47">
        <v>1360.55</v>
      </c>
      <c r="C1064" s="27">
        <f t="shared" si="395"/>
        <v>4.4740086674688317E-3</v>
      </c>
      <c r="D1064" s="27">
        <f t="shared" si="396"/>
        <v>-6.3604524855476186E-3</v>
      </c>
      <c r="E1064" s="5">
        <f t="shared" si="377"/>
        <v>0</v>
      </c>
      <c r="F1064" s="44">
        <v>2149.6689999999999</v>
      </c>
      <c r="G1064" s="45">
        <v>2149.6689999999999</v>
      </c>
      <c r="H1064" s="48">
        <v>1360.55</v>
      </c>
      <c r="I1064" s="42">
        <v>21.98</v>
      </c>
      <c r="J1064" s="16">
        <f t="shared" si="394"/>
        <v>0.2198</v>
      </c>
      <c r="K1064" s="16">
        <f t="shared" si="378"/>
        <v>-6.2931352413745312E-2</v>
      </c>
      <c r="L1064" s="51">
        <f>VLOOKUP(A1064,LIBOR!$A$3:B3159,2,1)</f>
        <v>2.4325000000000001</v>
      </c>
      <c r="M1064">
        <v>69385.34</v>
      </c>
      <c r="N1064" s="2">
        <v>62753.29</v>
      </c>
      <c r="O1064" s="16">
        <f t="shared" si="397"/>
        <v>1.9927564221143908E-5</v>
      </c>
      <c r="P1064" s="16">
        <f t="shared" si="388"/>
        <v>0.28273135241374531</v>
      </c>
      <c r="Q1064" s="2">
        <f t="shared" si="399"/>
        <v>22.65</v>
      </c>
      <c r="R1064" s="2">
        <f t="shared" si="400"/>
        <v>25.712499999999999</v>
      </c>
      <c r="S1064" s="16">
        <f t="shared" si="389"/>
        <v>-1</v>
      </c>
      <c r="T1064" s="16">
        <f t="shared" si="390"/>
        <v>-1</v>
      </c>
      <c r="U1064" s="16">
        <f>VLOOKUP(P1064,Table!$D$6:$G$15,MATCH(VALUE(T1064)&amp;"E",Table!$D$5:$G$5,0),1)*IF(Y1064=1,0,1)</f>
        <v>0.9</v>
      </c>
      <c r="V1064" s="16">
        <f t="shared" si="391"/>
        <v>9.9999999999999978E-2</v>
      </c>
      <c r="W1064" s="16">
        <f t="shared" si="380"/>
        <v>115379.80959926307</v>
      </c>
      <c r="X1064" s="16">
        <f t="shared" si="392"/>
        <v>-1.1996308350445406E-2</v>
      </c>
      <c r="Y1064" s="16">
        <f t="shared" si="381"/>
        <v>0</v>
      </c>
      <c r="Z1064" s="16">
        <f t="shared" si="393"/>
        <v>0</v>
      </c>
      <c r="AA1064" s="16">
        <f t="shared" si="379"/>
        <v>0</v>
      </c>
      <c r="AB1064" s="2">
        <f t="shared" si="382"/>
        <v>128611.00079085388</v>
      </c>
      <c r="AE1064" s="16" t="str">
        <f t="shared" ref="AE1064:AE1127" si="401">IF(AC1064&gt;0,W1064/AC1064-1,"")</f>
        <v/>
      </c>
      <c r="AF1064" s="16" t="str">
        <f t="shared" si="398"/>
        <v/>
      </c>
      <c r="AG1064" s="16">
        <f t="shared" si="385"/>
        <v>69.189084371308027</v>
      </c>
      <c r="AH1064" s="24">
        <f t="shared" si="383"/>
        <v>70.916738463014156</v>
      </c>
      <c r="AL1064" s="2">
        <f t="shared" si="386"/>
        <v>75.908467286577746</v>
      </c>
      <c r="AM1064" s="27">
        <f t="shared" si="387"/>
        <v>-6.5759842109817335E-2</v>
      </c>
      <c r="AN1064" s="35">
        <v>0</v>
      </c>
      <c r="AP1064" s="2" t="str">
        <f t="shared" si="384"/>
        <v/>
      </c>
    </row>
    <row r="1065" spans="1:42" x14ac:dyDescent="0.25">
      <c r="A1065" s="49">
        <v>39549</v>
      </c>
      <c r="B1065" s="47">
        <v>1332.83</v>
      </c>
      <c r="C1065" s="27">
        <f t="shared" si="395"/>
        <v>-2.0374113410018047E-2</v>
      </c>
      <c r="D1065" s="27">
        <f t="shared" si="396"/>
        <v>-2.7530587249386396E-2</v>
      </c>
      <c r="E1065" s="5">
        <f t="shared" si="377"/>
        <v>0</v>
      </c>
      <c r="F1065" s="44">
        <v>2106.0129999999999</v>
      </c>
      <c r="G1065" s="45">
        <v>2106.0129999999999</v>
      </c>
      <c r="H1065" s="48">
        <v>1332.83</v>
      </c>
      <c r="I1065" s="42">
        <v>23.46</v>
      </c>
      <c r="J1065" s="16">
        <f t="shared" si="394"/>
        <v>0.2346</v>
      </c>
      <c r="K1065" s="16">
        <f t="shared" si="378"/>
        <v>-4.3578564613941523E-2</v>
      </c>
      <c r="L1065" s="51">
        <f>VLOOKUP(A1065,LIBOR!$A$3:B3160,2,1)</f>
        <v>2.4075000000000002</v>
      </c>
      <c r="M1065">
        <v>71446.22</v>
      </c>
      <c r="N1065" s="2">
        <v>64614.66</v>
      </c>
      <c r="O1065" s="16">
        <f t="shared" si="397"/>
        <v>4.2372281684232628E-4</v>
      </c>
      <c r="P1065" s="16">
        <f t="shared" si="388"/>
        <v>0.27817856461394153</v>
      </c>
      <c r="Q1065" s="2">
        <f t="shared" si="399"/>
        <v>22.404000000000003</v>
      </c>
      <c r="R1065" s="2">
        <f t="shared" si="400"/>
        <v>25.450499999999998</v>
      </c>
      <c r="S1065" s="16">
        <f t="shared" si="389"/>
        <v>-1</v>
      </c>
      <c r="T1065" s="16">
        <f t="shared" si="390"/>
        <v>-1</v>
      </c>
      <c r="U1065" s="16">
        <f>VLOOKUP(P1065,Table!$D$6:$G$15,MATCH(VALUE(T1065)&amp;"E",Table!$D$5:$G$5,0),1)*IF(Y1065=1,0,1)</f>
        <v>0.9</v>
      </c>
      <c r="V1065" s="16">
        <f t="shared" si="391"/>
        <v>9.9999999999999978E-2</v>
      </c>
      <c r="W1065" s="16">
        <f t="shared" si="380"/>
        <v>113606.36067139247</v>
      </c>
      <c r="X1065" s="16">
        <f t="shared" si="392"/>
        <v>-9.4993483173321236E-3</v>
      </c>
      <c r="Y1065" s="16">
        <f t="shared" si="381"/>
        <v>0</v>
      </c>
      <c r="Z1065" s="16">
        <f t="shared" si="393"/>
        <v>0</v>
      </c>
      <c r="AA1065" s="16">
        <f t="shared" si="379"/>
        <v>0</v>
      </c>
      <c r="AB1065" s="2">
        <f t="shared" si="382"/>
        <v>126642.32347281145</v>
      </c>
      <c r="AE1065" s="16" t="str">
        <f t="shared" si="401"/>
        <v/>
      </c>
      <c r="AF1065" s="16" t="str">
        <f t="shared" si="398"/>
        <v/>
      </c>
      <c r="AG1065" s="16">
        <f t="shared" si="385"/>
        <v>68.129991601480171</v>
      </c>
      <c r="AH1065" s="24">
        <f t="shared" si="383"/>
        <v>69.829382581697388</v>
      </c>
      <c r="AL1065" s="2">
        <f t="shared" si="386"/>
        <v>75.908467286577746</v>
      </c>
      <c r="AM1065" s="27">
        <f t="shared" si="387"/>
        <v>-8.0084408527575035E-2</v>
      </c>
      <c r="AN1065" s="35">
        <v>0</v>
      </c>
      <c r="AP1065" s="2" t="str">
        <f t="shared" si="384"/>
        <v/>
      </c>
    </row>
    <row r="1066" spans="1:42" x14ac:dyDescent="0.25">
      <c r="A1066" s="49">
        <v>39552</v>
      </c>
      <c r="B1066" s="47">
        <v>1328.32</v>
      </c>
      <c r="C1066" s="27">
        <f t="shared" si="395"/>
        <v>-3.383777375959407E-3</v>
      </c>
      <c r="D1066" s="27">
        <f t="shared" si="396"/>
        <v>-3.2475952482905468E-2</v>
      </c>
      <c r="E1066" s="5">
        <f t="shared" si="377"/>
        <v>1</v>
      </c>
      <c r="F1066" s="44">
        <v>2098.915</v>
      </c>
      <c r="G1066" s="45">
        <v>2098.915</v>
      </c>
      <c r="H1066" s="48">
        <v>1328.32</v>
      </c>
      <c r="I1066" s="42">
        <v>23.82</v>
      </c>
      <c r="J1066" s="16">
        <f t="shared" si="394"/>
        <v>0.2382</v>
      </c>
      <c r="K1066" s="16">
        <f t="shared" si="378"/>
        <v>-2.0667515183467572E-2</v>
      </c>
      <c r="L1066" s="51">
        <f>VLOOKUP(A1066,LIBOR!$A$3:B3161,2,1)</f>
        <v>2.4037500000000001</v>
      </c>
      <c r="M1066">
        <v>71176.63</v>
      </c>
      <c r="N1066" s="2">
        <v>64363.03</v>
      </c>
      <c r="O1066" s="16">
        <f t="shared" si="397"/>
        <v>1.1488813956609203E-5</v>
      </c>
      <c r="P1066" s="16">
        <f t="shared" si="388"/>
        <v>0.25886751518346757</v>
      </c>
      <c r="Q1066" s="2">
        <f t="shared" si="399"/>
        <v>22.606000000000002</v>
      </c>
      <c r="R1066" s="2">
        <f t="shared" si="400"/>
        <v>25.259</v>
      </c>
      <c r="S1066" s="16">
        <f t="shared" si="389"/>
        <v>-1</v>
      </c>
      <c r="T1066" s="16">
        <f t="shared" si="390"/>
        <v>-1</v>
      </c>
      <c r="U1066" s="16">
        <f>VLOOKUP(P1066,Table!$D$6:$G$15,MATCH(VALUE(T1066)&amp;"E",Table!$D$5:$G$5,0),1)*IF(Y1066=1,0,1)</f>
        <v>0</v>
      </c>
      <c r="V1066" s="16">
        <f t="shared" si="391"/>
        <v>0</v>
      </c>
      <c r="W1066" s="16">
        <f t="shared" si="380"/>
        <v>113216.14197805065</v>
      </c>
      <c r="X1066" s="16">
        <f t="shared" si="392"/>
        <v>-2.464370550331807E-2</v>
      </c>
      <c r="Y1066" s="16">
        <f t="shared" si="381"/>
        <v>1</v>
      </c>
      <c r="Z1066" s="16">
        <f t="shared" si="393"/>
        <v>20</v>
      </c>
      <c r="AA1066" s="16">
        <f t="shared" si="379"/>
        <v>0</v>
      </c>
      <c r="AB1066" s="2">
        <f t="shared" si="382"/>
        <v>126210.39116434184</v>
      </c>
      <c r="AE1066" s="16" t="str">
        <f t="shared" si="401"/>
        <v/>
      </c>
      <c r="AF1066" s="16" t="str">
        <f t="shared" si="398"/>
        <v/>
      </c>
      <c r="AG1066" s="16">
        <f t="shared" si="385"/>
        <v>67.897624224275816</v>
      </c>
      <c r="AH1066" s="24">
        <f t="shared" si="383"/>
        <v>69.585785487607495</v>
      </c>
      <c r="AL1066" s="2">
        <f t="shared" si="386"/>
        <v>75.908467286577746</v>
      </c>
      <c r="AM1066" s="27">
        <f t="shared" si="387"/>
        <v>-8.3293498406445066E-2</v>
      </c>
      <c r="AN1066" s="35">
        <v>1</v>
      </c>
      <c r="AP1066" s="2" t="str">
        <f t="shared" si="384"/>
        <v/>
      </c>
    </row>
    <row r="1067" spans="1:42" x14ac:dyDescent="0.25">
      <c r="A1067" s="49">
        <v>39553</v>
      </c>
      <c r="B1067" s="47">
        <v>1334.43</v>
      </c>
      <c r="C1067" s="27">
        <f t="shared" si="395"/>
        <v>4.5997952300651512E-3</v>
      </c>
      <c r="D1067" s="27">
        <f t="shared" si="396"/>
        <v>-2.2776123738334375E-2</v>
      </c>
      <c r="E1067" s="5">
        <f t="shared" si="377"/>
        <v>1</v>
      </c>
      <c r="F1067" s="44">
        <v>2108.5909999999999</v>
      </c>
      <c r="G1067" s="45">
        <v>2108.5909999999999</v>
      </c>
      <c r="H1067" s="48">
        <v>1334.43</v>
      </c>
      <c r="I1067" s="42">
        <v>22.78</v>
      </c>
      <c r="J1067" s="16">
        <f t="shared" si="394"/>
        <v>0.2278</v>
      </c>
      <c r="K1067" s="16">
        <f t="shared" si="378"/>
        <v>-2.9510468308345472E-2</v>
      </c>
      <c r="L1067" s="51">
        <f>VLOOKUP(A1067,LIBOR!$A$3:B3162,2,1)</f>
        <v>2.67</v>
      </c>
      <c r="M1067">
        <v>69755.740000000005</v>
      </c>
      <c r="N1067" s="2">
        <v>63076.26</v>
      </c>
      <c r="O1067" s="16">
        <f t="shared" si="397"/>
        <v>2.1061201808338931E-5</v>
      </c>
      <c r="P1067" s="16">
        <f t="shared" si="388"/>
        <v>0.25731046830834547</v>
      </c>
      <c r="Q1067" s="2">
        <f t="shared" si="399"/>
        <v>22.886000000000003</v>
      </c>
      <c r="R1067" s="2">
        <f t="shared" si="400"/>
        <v>24.891999999999999</v>
      </c>
      <c r="S1067" s="16">
        <f t="shared" si="389"/>
        <v>-1</v>
      </c>
      <c r="T1067" s="16">
        <f t="shared" si="390"/>
        <v>-1</v>
      </c>
      <c r="U1067" s="16">
        <f>VLOOKUP(P1067,Table!$D$6:$G$15,MATCH(VALUE(T1067)&amp;"E",Table!$D$5:$G$5,0),1)*IF(Y1067=1,0,1)</f>
        <v>0</v>
      </c>
      <c r="V1067" s="16">
        <f t="shared" si="391"/>
        <v>0</v>
      </c>
      <c r="W1067" s="16">
        <f t="shared" si="380"/>
        <v>113216.14197805065</v>
      </c>
      <c r="X1067" s="16">
        <f t="shared" si="392"/>
        <v>-2.4612294337289842E-2</v>
      </c>
      <c r="Y1067" s="16">
        <f t="shared" si="381"/>
        <v>1</v>
      </c>
      <c r="Z1067" s="16">
        <f t="shared" si="393"/>
        <v>20</v>
      </c>
      <c r="AA1067" s="16">
        <f t="shared" si="379"/>
        <v>7.416666666666627E-3</v>
      </c>
      <c r="AB1067" s="2">
        <f t="shared" si="382"/>
        <v>126219.75176835319</v>
      </c>
      <c r="AE1067" s="16" t="str">
        <f t="shared" si="401"/>
        <v/>
      </c>
      <c r="AF1067" s="16" t="str">
        <f t="shared" si="398"/>
        <v/>
      </c>
      <c r="AG1067" s="16">
        <f t="shared" si="385"/>
        <v>67.902659964739115</v>
      </c>
      <c r="AH1067" s="24">
        <f t="shared" si="383"/>
        <v>69.589135162155941</v>
      </c>
      <c r="AL1067" s="2">
        <f t="shared" si="386"/>
        <v>75.908467286577746</v>
      </c>
      <c r="AM1067" s="27">
        <f t="shared" si="387"/>
        <v>-8.3249370594776884E-2</v>
      </c>
      <c r="AN1067" s="35">
        <v>1</v>
      </c>
      <c r="AP1067" s="2" t="str">
        <f t="shared" si="384"/>
        <v/>
      </c>
    </row>
    <row r="1068" spans="1:42" x14ac:dyDescent="0.25">
      <c r="A1068" s="49">
        <v>39554</v>
      </c>
      <c r="B1068" s="47">
        <v>1364.71</v>
      </c>
      <c r="C1068" s="27">
        <f t="shared" si="395"/>
        <v>2.2691336375830762E-2</v>
      </c>
      <c r="D1068" s="27">
        <f t="shared" si="396"/>
        <v>8.0072494873872913E-3</v>
      </c>
      <c r="E1068" s="5">
        <f t="shared" si="377"/>
        <v>0</v>
      </c>
      <c r="F1068" s="44">
        <v>2156.6729999999998</v>
      </c>
      <c r="G1068" s="45">
        <v>2156.6729999999998</v>
      </c>
      <c r="H1068" s="48">
        <v>1364.71</v>
      </c>
      <c r="I1068" s="42">
        <v>20.53</v>
      </c>
      <c r="J1068" s="16">
        <f t="shared" si="394"/>
        <v>0.20530000000000001</v>
      </c>
      <c r="K1068" s="16">
        <f t="shared" si="378"/>
        <v>-5.18971425037352E-2</v>
      </c>
      <c r="L1068" s="51">
        <f>VLOOKUP(A1068,LIBOR!$A$3:B3163,2,1)</f>
        <v>2.68</v>
      </c>
      <c r="M1068">
        <v>65614.17</v>
      </c>
      <c r="N1068" s="2">
        <v>59329.41</v>
      </c>
      <c r="O1068" s="16">
        <f t="shared" si="397"/>
        <v>5.0345116521231662E-4</v>
      </c>
      <c r="P1068" s="16">
        <f t="shared" si="388"/>
        <v>0.25719714250373521</v>
      </c>
      <c r="Q1068" s="2">
        <f t="shared" si="399"/>
        <v>22.97</v>
      </c>
      <c r="R1068" s="2">
        <f t="shared" si="400"/>
        <v>24.419</v>
      </c>
      <c r="S1068" s="16">
        <f t="shared" si="389"/>
        <v>-1</v>
      </c>
      <c r="T1068" s="16">
        <f t="shared" si="390"/>
        <v>-1</v>
      </c>
      <c r="U1068" s="16">
        <f>VLOOKUP(P1068,Table!$D$6:$G$15,MATCH(VALUE(T1068)&amp;"E",Table!$D$5:$G$5,0),1)*IF(Y1068=1,0,1)</f>
        <v>0.9</v>
      </c>
      <c r="V1068" s="16">
        <f t="shared" si="391"/>
        <v>9.9999999999999978E-2</v>
      </c>
      <c r="W1068" s="16">
        <f t="shared" si="380"/>
        <v>113216.14197805065</v>
      </c>
      <c r="X1068" s="16">
        <f t="shared" si="392"/>
        <v>-1.9580524452036174E-2</v>
      </c>
      <c r="Y1068" s="16">
        <f t="shared" si="381"/>
        <v>0</v>
      </c>
      <c r="Z1068" s="16">
        <f t="shared" si="393"/>
        <v>0</v>
      </c>
      <c r="AA1068" s="16">
        <f t="shared" si="379"/>
        <v>7.4444444444443647E-3</v>
      </c>
      <c r="AB1068" s="2">
        <f t="shared" si="382"/>
        <v>126229.14812765151</v>
      </c>
      <c r="AE1068" s="16" t="str">
        <f t="shared" si="401"/>
        <v/>
      </c>
      <c r="AF1068" s="16" t="str">
        <f t="shared" si="398"/>
        <v/>
      </c>
      <c r="AG1068" s="16">
        <f t="shared" si="385"/>
        <v>67.907714940536493</v>
      </c>
      <c r="AH1068" s="24">
        <f t="shared" si="383"/>
        <v>69.592504327761034</v>
      </c>
      <c r="AL1068" s="2">
        <f t="shared" si="386"/>
        <v>75.908467286577746</v>
      </c>
      <c r="AM1068" s="27">
        <f t="shared" si="387"/>
        <v>-8.3204986012588189E-2</v>
      </c>
      <c r="AN1068" s="35">
        <v>0</v>
      </c>
      <c r="AP1068" s="2" t="str">
        <f t="shared" si="384"/>
        <v/>
      </c>
    </row>
    <row r="1069" spans="1:42" x14ac:dyDescent="0.25">
      <c r="A1069" s="49">
        <v>39555</v>
      </c>
      <c r="B1069" s="47">
        <v>1365.56</v>
      </c>
      <c r="C1069" s="27">
        <f t="shared" si="395"/>
        <v>6.2284294831860265E-4</v>
      </c>
      <c r="D1069" s="27">
        <f t="shared" si="396"/>
        <v>4.1560837682370622E-3</v>
      </c>
      <c r="E1069" s="5">
        <f t="shared" si="377"/>
        <v>0</v>
      </c>
      <c r="F1069" s="44">
        <v>2158.0770000000002</v>
      </c>
      <c r="G1069" s="45">
        <v>2158.0770000000002</v>
      </c>
      <c r="H1069" s="48">
        <v>1365.56</v>
      </c>
      <c r="I1069" s="42">
        <v>20.37</v>
      </c>
      <c r="J1069" s="16">
        <f t="shared" si="394"/>
        <v>0.20370000000000002</v>
      </c>
      <c r="K1069" s="16">
        <f t="shared" si="378"/>
        <v>-5.4881926977257162E-2</v>
      </c>
      <c r="L1069" s="51">
        <f>VLOOKUP(A1069,LIBOR!$A$3:B3164,2,1)</f>
        <v>2.6625000000000001</v>
      </c>
      <c r="M1069">
        <v>65844.62</v>
      </c>
      <c r="N1069" s="2">
        <v>59536.04</v>
      </c>
      <c r="O1069" s="16">
        <f t="shared" si="397"/>
        <v>3.8769185459923579E-7</v>
      </c>
      <c r="P1069" s="16">
        <f t="shared" si="388"/>
        <v>0.25858192697725718</v>
      </c>
      <c r="Q1069" s="2">
        <f t="shared" si="399"/>
        <v>22.513999999999999</v>
      </c>
      <c r="R1069" s="2">
        <f t="shared" si="400"/>
        <v>24.155999999999999</v>
      </c>
      <c r="S1069" s="16">
        <f t="shared" si="389"/>
        <v>-1</v>
      </c>
      <c r="T1069" s="16">
        <f t="shared" si="390"/>
        <v>-1</v>
      </c>
      <c r="U1069" s="16">
        <f>VLOOKUP(P1069,Table!$D$6:$G$15,MATCH(VALUE(T1069)&amp;"E",Table!$D$5:$G$5,0),1)*IF(Y1069=1,0,1)</f>
        <v>0.9</v>
      </c>
      <c r="V1069" s="16">
        <f t="shared" si="391"/>
        <v>9.9999999999999978E-2</v>
      </c>
      <c r="W1069" s="16">
        <f t="shared" si="380"/>
        <v>113319.03671290046</v>
      </c>
      <c r="X1069" s="16">
        <f t="shared" si="392"/>
        <v>-1.6506539902462092E-2</v>
      </c>
      <c r="Y1069" s="16">
        <f t="shared" si="381"/>
        <v>0</v>
      </c>
      <c r="Z1069" s="16">
        <f t="shared" si="393"/>
        <v>0</v>
      </c>
      <c r="AA1069" s="16">
        <f t="shared" si="379"/>
        <v>0</v>
      </c>
      <c r="AB1069" s="2">
        <f t="shared" si="382"/>
        <v>126347.44027962009</v>
      </c>
      <c r="AE1069" s="16" t="str">
        <f t="shared" si="401"/>
        <v/>
      </c>
      <c r="AF1069" s="16" t="str">
        <f t="shared" si="398"/>
        <v/>
      </c>
      <c r="AG1069" s="16">
        <f t="shared" si="385"/>
        <v>67.971352775812562</v>
      </c>
      <c r="AH1069" s="24">
        <f t="shared" si="383"/>
        <v>69.65590800759685</v>
      </c>
      <c r="AL1069" s="2">
        <f t="shared" si="386"/>
        <v>75.908467286577746</v>
      </c>
      <c r="AM1069" s="27">
        <f t="shared" si="387"/>
        <v>-8.2369721092846793E-2</v>
      </c>
      <c r="AN1069" s="35">
        <v>0</v>
      </c>
      <c r="AP1069" s="2" t="str">
        <f t="shared" si="384"/>
        <v/>
      </c>
    </row>
    <row r="1070" spans="1:42" x14ac:dyDescent="0.25">
      <c r="A1070" s="49">
        <v>39556</v>
      </c>
      <c r="B1070" s="47">
        <v>1390.33</v>
      </c>
      <c r="C1070" s="27">
        <f t="shared" si="395"/>
        <v>1.8139078473300208E-2</v>
      </c>
      <c r="D1070" s="27">
        <f t="shared" si="396"/>
        <v>4.2669275651555316E-2</v>
      </c>
      <c r="E1070" s="5">
        <f t="shared" si="377"/>
        <v>0</v>
      </c>
      <c r="F1070" s="44">
        <v>2197.2350000000001</v>
      </c>
      <c r="G1070" s="45">
        <v>2197.2350000000001</v>
      </c>
      <c r="H1070" s="48">
        <v>1390.33</v>
      </c>
      <c r="I1070" s="42">
        <v>20.13</v>
      </c>
      <c r="J1070" s="16">
        <f t="shared" si="394"/>
        <v>0.20129999999999998</v>
      </c>
      <c r="K1070" s="16">
        <f t="shared" si="378"/>
        <v>-5.5490648036476353E-2</v>
      </c>
      <c r="L1070" s="51">
        <f>VLOOKUP(A1070,LIBOR!$A$3:B3165,2,1)</f>
        <v>2.63</v>
      </c>
      <c r="M1070">
        <v>63505.2</v>
      </c>
      <c r="N1070" s="2">
        <v>57419.01</v>
      </c>
      <c r="O1070" s="16">
        <f t="shared" si="397"/>
        <v>3.2315556332835932E-4</v>
      </c>
      <c r="P1070" s="16">
        <f t="shared" si="388"/>
        <v>0.25679064803647633</v>
      </c>
      <c r="Q1070" s="2">
        <f t="shared" si="399"/>
        <v>22.192</v>
      </c>
      <c r="R1070" s="2">
        <f t="shared" si="400"/>
        <v>23.682500000000005</v>
      </c>
      <c r="S1070" s="16">
        <f t="shared" si="389"/>
        <v>-1</v>
      </c>
      <c r="T1070" s="16">
        <f t="shared" si="390"/>
        <v>-1</v>
      </c>
      <c r="U1070" s="16">
        <f>VLOOKUP(P1070,Table!$D$6:$G$15,MATCH(VALUE(T1070)&amp;"E",Table!$D$5:$G$5,0),1)*IF(Y1070=1,0,1)</f>
        <v>0.9</v>
      </c>
      <c r="V1070" s="16">
        <f t="shared" si="391"/>
        <v>9.9999999999999978E-2</v>
      </c>
      <c r="W1070" s="16">
        <f t="shared" si="380"/>
        <v>114766.04045262822</v>
      </c>
      <c r="X1070" s="16">
        <f t="shared" si="392"/>
        <v>-1.7860775585607946E-2</v>
      </c>
      <c r="Y1070" s="16">
        <f t="shared" si="381"/>
        <v>0</v>
      </c>
      <c r="Z1070" s="16">
        <f t="shared" si="393"/>
        <v>0</v>
      </c>
      <c r="AA1070" s="16">
        <f t="shared" si="379"/>
        <v>0</v>
      </c>
      <c r="AB1070" s="2">
        <f t="shared" si="382"/>
        <v>127961.83606324918</v>
      </c>
      <c r="AE1070" s="16" t="str">
        <f t="shared" si="401"/>
        <v/>
      </c>
      <c r="AF1070" s="16" t="str">
        <f t="shared" si="398"/>
        <v/>
      </c>
      <c r="AG1070" s="16">
        <f t="shared" si="385"/>
        <v>68.83985209076495</v>
      </c>
      <c r="AH1070" s="24">
        <f t="shared" si="383"/>
        <v>70.544095484914223</v>
      </c>
      <c r="AL1070" s="2">
        <f t="shared" si="386"/>
        <v>75.908467286577746</v>
      </c>
      <c r="AM1070" s="27">
        <f t="shared" si="387"/>
        <v>-7.0668951612622766E-2</v>
      </c>
      <c r="AN1070" s="35">
        <v>0</v>
      </c>
      <c r="AP1070" s="2" t="str">
        <f t="shared" si="384"/>
        <v/>
      </c>
    </row>
    <row r="1071" spans="1:42" x14ac:dyDescent="0.25">
      <c r="A1071" s="49">
        <v>39559</v>
      </c>
      <c r="B1071" s="47">
        <v>1388.17</v>
      </c>
      <c r="C1071" s="27">
        <f t="shared" si="395"/>
        <v>-1.5535879970941524E-3</v>
      </c>
      <c r="D1071" s="27">
        <f t="shared" si="396"/>
        <v>4.4499465030420571E-2</v>
      </c>
      <c r="E1071" s="5">
        <f t="shared" si="377"/>
        <v>0</v>
      </c>
      <c r="F1071" s="44">
        <v>2193.8719999999998</v>
      </c>
      <c r="G1071" s="45">
        <v>2193.8719999999998</v>
      </c>
      <c r="H1071" s="48">
        <v>1388.17</v>
      </c>
      <c r="I1071" s="42">
        <v>20.5</v>
      </c>
      <c r="J1071" s="16">
        <f t="shared" si="394"/>
        <v>0.20499999999999999</v>
      </c>
      <c r="K1071" s="16">
        <f t="shared" si="378"/>
        <v>-1.8343382211687159E-2</v>
      </c>
      <c r="L1071" s="51">
        <f>VLOOKUP(A1071,LIBOR!$A$3:B3166,2,1)</f>
        <v>2.6412499999999999</v>
      </c>
      <c r="M1071">
        <v>62668.14</v>
      </c>
      <c r="N1071" s="2">
        <v>56657.09</v>
      </c>
      <c r="O1071" s="16">
        <f t="shared" si="397"/>
        <v>2.4173908078333586E-6</v>
      </c>
      <c r="P1071" s="16">
        <f t="shared" si="388"/>
        <v>0.22334338221168715</v>
      </c>
      <c r="Q1071" s="2">
        <f t="shared" si="399"/>
        <v>21.526</v>
      </c>
      <c r="R1071" s="2">
        <f t="shared" si="400"/>
        <v>23.357999999999997</v>
      </c>
      <c r="S1071" s="16">
        <f t="shared" si="389"/>
        <v>-1</v>
      </c>
      <c r="T1071" s="16">
        <f t="shared" si="390"/>
        <v>-1</v>
      </c>
      <c r="U1071" s="16">
        <f>VLOOKUP(P1071,Table!$D$6:$G$15,MATCH(VALUE(T1071)&amp;"E",Table!$D$5:$G$5,0),1)*IF(Y1071=1,0,1)</f>
        <v>0.9</v>
      </c>
      <c r="V1071" s="16">
        <f t="shared" si="391"/>
        <v>9.9999999999999978E-2</v>
      </c>
      <c r="W1071" s="16">
        <f t="shared" si="380"/>
        <v>114453.28273706479</v>
      </c>
      <c r="X1071" s="16">
        <f t="shared" si="392"/>
        <v>1.0207877220802297E-2</v>
      </c>
      <c r="Y1071" s="16">
        <f t="shared" si="381"/>
        <v>0</v>
      </c>
      <c r="Z1071" s="16">
        <f t="shared" si="393"/>
        <v>0</v>
      </c>
      <c r="AA1071" s="16">
        <f t="shared" si="379"/>
        <v>0</v>
      </c>
      <c r="AB1071" s="2">
        <f t="shared" si="382"/>
        <v>127616.90203749172</v>
      </c>
      <c r="AE1071" s="16" t="str">
        <f t="shared" si="401"/>
        <v/>
      </c>
      <c r="AF1071" s="16" t="str">
        <f t="shared" si="398"/>
        <v/>
      </c>
      <c r="AG1071" s="16">
        <f t="shared" si="385"/>
        <v>68.654287331421543</v>
      </c>
      <c r="AH1071" s="24">
        <f t="shared" si="383"/>
        <v>70.348443519133824</v>
      </c>
      <c r="AL1071" s="2">
        <f t="shared" si="386"/>
        <v>75.908467286577746</v>
      </c>
      <c r="AM1071" s="27">
        <f t="shared" si="387"/>
        <v>-7.3246423833761898E-2</v>
      </c>
      <c r="AN1071" s="35">
        <v>0</v>
      </c>
      <c r="AP1071" s="2" t="str">
        <f t="shared" si="384"/>
        <v/>
      </c>
    </row>
    <row r="1072" spans="1:42" x14ac:dyDescent="0.25">
      <c r="A1072" s="49">
        <v>39560</v>
      </c>
      <c r="B1072" s="47">
        <v>1375.94</v>
      </c>
      <c r="C1072" s="27">
        <f t="shared" si="395"/>
        <v>-8.8101601388879125E-3</v>
      </c>
      <c r="D1072" s="27">
        <f t="shared" si="396"/>
        <v>3.1089509661467507E-2</v>
      </c>
      <c r="E1072" s="5">
        <f t="shared" ref="E1072:E1135" si="402">IF(Y1072=1,IF(AND(D1072&lt;0,T1072&gt;=0),-1,1),0)</f>
        <v>0</v>
      </c>
      <c r="F1072" s="44">
        <v>2174.59</v>
      </c>
      <c r="G1072" s="45">
        <v>2174.59</v>
      </c>
      <c r="H1072" s="48">
        <v>1375.94</v>
      </c>
      <c r="I1072" s="42">
        <v>20.87</v>
      </c>
      <c r="J1072" s="16">
        <f t="shared" si="394"/>
        <v>0.2087</v>
      </c>
      <c r="K1072" s="16">
        <f t="shared" ref="K1072:K1135" si="403">J1072-P1072</f>
        <v>1.3707284104704509E-3</v>
      </c>
      <c r="L1072" s="51">
        <f>VLOOKUP(A1072,LIBOR!$A$3:B3167,2,1)</f>
        <v>2.625</v>
      </c>
      <c r="M1072">
        <v>63187.7</v>
      </c>
      <c r="N1072" s="2">
        <v>57124.73</v>
      </c>
      <c r="O1072" s="16">
        <f t="shared" si="397"/>
        <v>7.8308324032460826E-5</v>
      </c>
      <c r="P1072" s="16">
        <f t="shared" si="388"/>
        <v>0.20732927158952955</v>
      </c>
      <c r="Q1072" s="2">
        <f t="shared" si="399"/>
        <v>20.862000000000002</v>
      </c>
      <c r="R1072" s="2">
        <f t="shared" si="400"/>
        <v>23.096499999999999</v>
      </c>
      <c r="S1072" s="16">
        <f t="shared" si="389"/>
        <v>-1</v>
      </c>
      <c r="T1072" s="16">
        <f t="shared" si="390"/>
        <v>-1</v>
      </c>
      <c r="U1072" s="16">
        <f>VLOOKUP(P1072,Table!$D$6:$G$15,MATCH(VALUE(T1072)&amp;"E",Table!$D$5:$G$5,0),1)*IF(Y1072=1,0,1)</f>
        <v>0.9</v>
      </c>
      <c r="V1072" s="16">
        <f t="shared" si="391"/>
        <v>9.9999999999999978E-2</v>
      </c>
      <c r="W1072" s="16">
        <f t="shared" si="380"/>
        <v>113640.23436274059</v>
      </c>
      <c r="X1072" s="16">
        <f t="shared" si="392"/>
        <v>1.0927247099216553E-2</v>
      </c>
      <c r="Y1072" s="16">
        <f t="shared" si="381"/>
        <v>0</v>
      </c>
      <c r="Z1072" s="16">
        <f t="shared" si="393"/>
        <v>0</v>
      </c>
      <c r="AA1072" s="16">
        <f t="shared" ref="AA1072:AA1135" si="404">(1+(A1072-A1071)/360*L1072-1)*Y1071</f>
        <v>0</v>
      </c>
      <c r="AB1072" s="2">
        <f t="shared" si="382"/>
        <v>126713.2392776031</v>
      </c>
      <c r="AE1072" s="16" t="str">
        <f t="shared" si="401"/>
        <v/>
      </c>
      <c r="AF1072" s="16" t="str">
        <f t="shared" si="398"/>
        <v/>
      </c>
      <c r="AG1072" s="16">
        <f t="shared" si="385"/>
        <v>68.168142300649123</v>
      </c>
      <c r="AH1072" s="24">
        <f t="shared" si="383"/>
        <v>69.848484047581707</v>
      </c>
      <c r="AL1072" s="2">
        <f t="shared" si="386"/>
        <v>75.908467286577746</v>
      </c>
      <c r="AM1072" s="27">
        <f t="shared" si="387"/>
        <v>-7.9832770382752494E-2</v>
      </c>
      <c r="AN1072" s="35">
        <v>0</v>
      </c>
      <c r="AP1072" s="2" t="str">
        <f t="shared" si="384"/>
        <v/>
      </c>
    </row>
    <row r="1073" spans="1:42" x14ac:dyDescent="0.25">
      <c r="A1073" s="49">
        <v>39561</v>
      </c>
      <c r="B1073" s="47">
        <v>1379.93</v>
      </c>
      <c r="C1073" s="27">
        <f t="shared" si="395"/>
        <v>2.8998357486518245E-3</v>
      </c>
      <c r="D1073" s="27">
        <f t="shared" si="396"/>
        <v>1.129800903428857E-2</v>
      </c>
      <c r="E1073" s="5">
        <f t="shared" si="402"/>
        <v>0</v>
      </c>
      <c r="F1073" s="44">
        <v>2180.91</v>
      </c>
      <c r="G1073" s="45">
        <v>2180.91</v>
      </c>
      <c r="H1073" s="48">
        <v>1379.93</v>
      </c>
      <c r="I1073" s="42">
        <v>20.260000000000002</v>
      </c>
      <c r="J1073" s="16">
        <f t="shared" si="394"/>
        <v>0.2026</v>
      </c>
      <c r="K1073" s="16">
        <f t="shared" si="403"/>
        <v>9.0310061019600596E-3</v>
      </c>
      <c r="L1073" s="51">
        <f>VLOOKUP(A1073,LIBOR!$A$3:B3168,2,1)</f>
        <v>2.5012500000000002</v>
      </c>
      <c r="M1073">
        <v>62524.11</v>
      </c>
      <c r="N1073" s="2">
        <v>56522.71</v>
      </c>
      <c r="O1073" s="16">
        <f t="shared" si="397"/>
        <v>8.384727161963938E-6</v>
      </c>
      <c r="P1073" s="16">
        <f t="shared" si="388"/>
        <v>0.19356899389803994</v>
      </c>
      <c r="Q1073" s="2">
        <f t="shared" si="399"/>
        <v>20.48</v>
      </c>
      <c r="R1073" s="2">
        <f t="shared" si="400"/>
        <v>22.853999999999996</v>
      </c>
      <c r="S1073" s="16">
        <f t="shared" si="389"/>
        <v>-1</v>
      </c>
      <c r="T1073" s="16">
        <f t="shared" si="390"/>
        <v>-1</v>
      </c>
      <c r="U1073" s="16">
        <f>VLOOKUP(P1073,Table!$D$6:$G$15,MATCH(VALUE(T1073)&amp;"E",Table!$D$5:$G$5,0),1)*IF(Y1073=1,0,1)</f>
        <v>0.97499999999999998</v>
      </c>
      <c r="V1073" s="16">
        <f t="shared" si="391"/>
        <v>2.5000000000000022E-2</v>
      </c>
      <c r="W1073" s="16">
        <f t="shared" ref="W1073:W1136" si="405">W1072*(1+$U1072*($H1073/$H1072-1)+$V1072*($N1073/$N1072-1))</f>
        <v>113817.05661962605</v>
      </c>
      <c r="X1073" s="16">
        <f t="shared" si="392"/>
        <v>3.745865009003424E-3</v>
      </c>
      <c r="Y1073" s="16">
        <f t="shared" ref="Y1073:Y1136" si="406">IF(X1073&lt;=-0.02,1,0)</f>
        <v>0</v>
      </c>
      <c r="Z1073" s="16">
        <f t="shared" si="393"/>
        <v>0</v>
      </c>
      <c r="AA1073" s="16">
        <f t="shared" si="404"/>
        <v>0</v>
      </c>
      <c r="AB1073" s="2">
        <f t="shared" ref="AB1073:AB1136" si="407">AB1072*(1+$U1072*($G1073/$G1072-1)+$V1072*($M1073/$M1072-1)+Y1072*(1+(A1073-A1072)/360*L1073/100-1))</f>
        <v>126911.60592871843</v>
      </c>
      <c r="AE1073" s="16" t="str">
        <f t="shared" si="401"/>
        <v/>
      </c>
      <c r="AF1073" s="16" t="str">
        <f t="shared" si="398"/>
        <v/>
      </c>
      <c r="AG1073" s="16">
        <f t="shared" si="385"/>
        <v>68.274857953867553</v>
      </c>
      <c r="AH1073" s="24">
        <f t="shared" ref="AH1073:AH1136" si="408">AH1072*AB1073/AB1072*(1-AH$1)^(A1073-A1072)</f>
        <v>69.956009416777903</v>
      </c>
      <c r="AL1073" s="2">
        <f t="shared" si="386"/>
        <v>75.908467286577746</v>
      </c>
      <c r="AM1073" s="27">
        <f t="shared" si="387"/>
        <v>-7.8416256875896151E-2</v>
      </c>
      <c r="AN1073" s="35">
        <v>0</v>
      </c>
      <c r="AP1073" s="2" t="str">
        <f t="shared" ref="AP1073:AP1136" si="409">IF(AN1073&lt;&gt;Y1073,"diff","")</f>
        <v/>
      </c>
    </row>
    <row r="1074" spans="1:42" x14ac:dyDescent="0.25">
      <c r="A1074" s="49">
        <v>39562</v>
      </c>
      <c r="B1074" s="47">
        <v>1388.82</v>
      </c>
      <c r="C1074" s="27">
        <f t="shared" si="395"/>
        <v>6.4423557716695168E-3</v>
      </c>
      <c r="D1074" s="27">
        <f t="shared" si="396"/>
        <v>1.7117521857639484E-2</v>
      </c>
      <c r="E1074" s="5">
        <f t="shared" si="402"/>
        <v>0</v>
      </c>
      <c r="F1074" s="44">
        <v>2194.9639999999999</v>
      </c>
      <c r="G1074" s="45">
        <v>2194.9639999999999</v>
      </c>
      <c r="H1074" s="48">
        <v>1388.82</v>
      </c>
      <c r="I1074" s="42">
        <v>20.059999999999999</v>
      </c>
      <c r="J1074" s="16">
        <f t="shared" si="394"/>
        <v>0.2006</v>
      </c>
      <c r="K1074" s="16">
        <f t="shared" si="403"/>
        <v>1.3739856367552788E-2</v>
      </c>
      <c r="L1074" s="51">
        <f>VLOOKUP(A1074,LIBOR!$A$3:B3169,2,1)</f>
        <v>2.4175</v>
      </c>
      <c r="M1074">
        <v>60919.519999999997</v>
      </c>
      <c r="N1074" s="2">
        <v>55070.06</v>
      </c>
      <c r="O1074" s="16">
        <f t="shared" si="397"/>
        <v>4.1238134526297051E-5</v>
      </c>
      <c r="P1074" s="16">
        <f t="shared" si="388"/>
        <v>0.18686014363244721</v>
      </c>
      <c r="Q1074" s="2">
        <f t="shared" si="399"/>
        <v>20.426000000000002</v>
      </c>
      <c r="R1074" s="2">
        <f t="shared" si="400"/>
        <v>22.562999999999999</v>
      </c>
      <c r="S1074" s="16">
        <f t="shared" si="389"/>
        <v>-1</v>
      </c>
      <c r="T1074" s="16">
        <f t="shared" si="390"/>
        <v>-1</v>
      </c>
      <c r="U1074" s="16">
        <f>VLOOKUP(P1074,Table!$D$6:$G$15,MATCH(VALUE(T1074)&amp;"E",Table!$D$5:$G$5,0),1)*IF(Y1074=1,0,1)</f>
        <v>0.97499999999999998</v>
      </c>
      <c r="V1074" s="16">
        <f t="shared" si="391"/>
        <v>2.5000000000000022E-2</v>
      </c>
      <c r="W1074" s="16">
        <f t="shared" si="405"/>
        <v>114458.84705985393</v>
      </c>
      <c r="X1074" s="16">
        <f t="shared" si="392"/>
        <v>5.3076763708472807E-3</v>
      </c>
      <c r="Y1074" s="16">
        <f t="shared" si="406"/>
        <v>0</v>
      </c>
      <c r="Z1074" s="16">
        <f t="shared" si="393"/>
        <v>0</v>
      </c>
      <c r="AA1074" s="16">
        <f t="shared" si="404"/>
        <v>0</v>
      </c>
      <c r="AB1074" s="2">
        <f t="shared" si="407"/>
        <v>127627.56608359804</v>
      </c>
      <c r="AE1074" s="16" t="str">
        <f t="shared" si="401"/>
        <v/>
      </c>
      <c r="AF1074" s="16" t="str">
        <f t="shared" si="398"/>
        <v/>
      </c>
      <c r="AG1074" s="16">
        <f t="shared" ref="AG1074:AG1137" si="410">AB1074/AG$2</f>
        <v>68.66002428690166</v>
      </c>
      <c r="AH1074" s="24">
        <f t="shared" si="408"/>
        <v>70.348828766631797</v>
      </c>
      <c r="AL1074" s="2">
        <f t="shared" ref="AL1074:AL1137" si="411">IF(AH1074&gt;AL1073,AH1074,AL1073)</f>
        <v>75.908467286577746</v>
      </c>
      <c r="AM1074" s="27">
        <f t="shared" ref="AM1074:AM1137" si="412">AH1074/AL1074-1</f>
        <v>-7.3241348675327722E-2</v>
      </c>
      <c r="AN1074" s="35">
        <v>0</v>
      </c>
      <c r="AP1074" s="2" t="str">
        <f t="shared" si="409"/>
        <v/>
      </c>
    </row>
    <row r="1075" spans="1:42" x14ac:dyDescent="0.25">
      <c r="A1075" s="49">
        <v>39563</v>
      </c>
      <c r="B1075" s="47">
        <v>1397.84</v>
      </c>
      <c r="C1075" s="27">
        <f t="shared" si="395"/>
        <v>6.494722138218112E-3</v>
      </c>
      <c r="D1075" s="27">
        <f t="shared" si="396"/>
        <v>5.4731655225573883E-3</v>
      </c>
      <c r="E1075" s="5">
        <f t="shared" si="402"/>
        <v>0</v>
      </c>
      <c r="F1075" s="44">
        <v>2209.2510000000002</v>
      </c>
      <c r="G1075" s="45">
        <v>2209.2510000000002</v>
      </c>
      <c r="H1075" s="48">
        <v>1397.84</v>
      </c>
      <c r="I1075" s="42">
        <v>19.59</v>
      </c>
      <c r="J1075" s="16">
        <f t="shared" si="394"/>
        <v>0.19589999999999999</v>
      </c>
      <c r="K1075" s="16">
        <f t="shared" si="403"/>
        <v>7.9414500852537373E-3</v>
      </c>
      <c r="L1075" s="51">
        <f>VLOOKUP(A1075,LIBOR!$A$3:B3170,2,1)</f>
        <v>2.3912499999999999</v>
      </c>
      <c r="M1075">
        <v>59396.75</v>
      </c>
      <c r="N1075" s="2">
        <v>53691.49</v>
      </c>
      <c r="O1075" s="16">
        <f t="shared" si="397"/>
        <v>4.1909080504661119E-5</v>
      </c>
      <c r="P1075" s="16">
        <f t="shared" si="388"/>
        <v>0.18795854991474625</v>
      </c>
      <c r="Q1075" s="2">
        <f t="shared" si="399"/>
        <v>20.364000000000001</v>
      </c>
      <c r="R1075" s="2">
        <f t="shared" si="400"/>
        <v>22.271999999999998</v>
      </c>
      <c r="S1075" s="16">
        <f t="shared" si="389"/>
        <v>-1</v>
      </c>
      <c r="T1075" s="16">
        <f t="shared" si="390"/>
        <v>-1</v>
      </c>
      <c r="U1075" s="16">
        <f>VLOOKUP(P1075,Table!$D$6:$G$15,MATCH(VALUE(T1075)&amp;"E",Table!$D$5:$G$5,0),1)*IF(Y1075=1,0,1)</f>
        <v>0.97499999999999998</v>
      </c>
      <c r="V1075" s="16">
        <f t="shared" si="391"/>
        <v>2.5000000000000022E-2</v>
      </c>
      <c r="W1075" s="16">
        <f t="shared" si="405"/>
        <v>115112.0097378792</v>
      </c>
      <c r="X1075" s="16">
        <f t="shared" si="392"/>
        <v>1.0058418956042203E-2</v>
      </c>
      <c r="Y1075" s="16">
        <f t="shared" si="406"/>
        <v>0</v>
      </c>
      <c r="Z1075" s="16">
        <f t="shared" si="393"/>
        <v>0</v>
      </c>
      <c r="AA1075" s="16">
        <f t="shared" si="404"/>
        <v>0</v>
      </c>
      <c r="AB1075" s="2">
        <f t="shared" si="407"/>
        <v>128357.76873243423</v>
      </c>
      <c r="AE1075" s="16" t="str">
        <f t="shared" si="401"/>
        <v/>
      </c>
      <c r="AF1075" s="16" t="str">
        <f t="shared" si="398"/>
        <v/>
      </c>
      <c r="AG1075" s="16">
        <f t="shared" si="410"/>
        <v>69.052852679246087</v>
      </c>
      <c r="AH1075" s="24">
        <f t="shared" si="408"/>
        <v>70.749477936702945</v>
      </c>
      <c r="AL1075" s="2">
        <f t="shared" si="411"/>
        <v>75.908467286577746</v>
      </c>
      <c r="AM1075" s="27">
        <f t="shared" si="412"/>
        <v>-6.7963292295153743E-2</v>
      </c>
      <c r="AN1075" s="35">
        <v>0</v>
      </c>
      <c r="AP1075" s="2" t="str">
        <f t="shared" si="409"/>
        <v/>
      </c>
    </row>
    <row r="1076" spans="1:42" x14ac:dyDescent="0.25">
      <c r="A1076" s="49">
        <v>39566</v>
      </c>
      <c r="B1076" s="47">
        <v>1396.37</v>
      </c>
      <c r="C1076" s="27">
        <f t="shared" si="395"/>
        <v>-1.0516225032908277E-3</v>
      </c>
      <c r="D1076" s="27">
        <f t="shared" si="396"/>
        <v>5.975131016360713E-3</v>
      </c>
      <c r="E1076" s="5">
        <f t="shared" si="402"/>
        <v>0</v>
      </c>
      <c r="F1076" s="44">
        <v>2207.0169999999998</v>
      </c>
      <c r="G1076" s="45">
        <v>2207.0169999999998</v>
      </c>
      <c r="H1076" s="48">
        <v>1396.37</v>
      </c>
      <c r="I1076" s="42">
        <v>19.64</v>
      </c>
      <c r="J1076" s="16">
        <f t="shared" si="394"/>
        <v>0.19640000000000002</v>
      </c>
      <c r="K1076" s="16">
        <f t="shared" si="403"/>
        <v>9.5296292473575628E-3</v>
      </c>
      <c r="L1076" s="51">
        <f>VLOOKUP(A1076,LIBOR!$A$3:B3171,2,1)</f>
        <v>2.4449999999999998</v>
      </c>
      <c r="M1076">
        <v>58941.85</v>
      </c>
      <c r="N1076" s="2">
        <v>53274.37</v>
      </c>
      <c r="O1076" s="16">
        <f t="shared" si="397"/>
        <v>1.1070740113438018E-6</v>
      </c>
      <c r="P1076" s="16">
        <f t="shared" si="388"/>
        <v>0.18687037075264246</v>
      </c>
      <c r="Q1076" s="2">
        <f t="shared" si="399"/>
        <v>20.256000000000004</v>
      </c>
      <c r="R1076" s="2">
        <f t="shared" si="400"/>
        <v>21.965999999999998</v>
      </c>
      <c r="S1076" s="16">
        <f t="shared" si="389"/>
        <v>-1</v>
      </c>
      <c r="T1076" s="16">
        <f t="shared" si="390"/>
        <v>-1</v>
      </c>
      <c r="U1076" s="16">
        <f>VLOOKUP(P1076,Table!$D$6:$G$15,MATCH(VALUE(T1076)&amp;"E",Table!$D$5:$G$5,0),1)*IF(Y1076=1,0,1)</f>
        <v>0.97499999999999998</v>
      </c>
      <c r="V1076" s="16">
        <f t="shared" si="391"/>
        <v>2.5000000000000022E-2</v>
      </c>
      <c r="W1076" s="16">
        <f t="shared" si="405"/>
        <v>114971.62457979299</v>
      </c>
      <c r="X1076" s="16">
        <f t="shared" si="392"/>
        <v>3.0145614842727042E-3</v>
      </c>
      <c r="Y1076" s="16">
        <f t="shared" si="406"/>
        <v>0</v>
      </c>
      <c r="Z1076" s="16">
        <f t="shared" si="393"/>
        <v>0</v>
      </c>
      <c r="AA1076" s="16">
        <f t="shared" si="404"/>
        <v>0</v>
      </c>
      <c r="AB1076" s="2">
        <f t="shared" si="407"/>
        <v>128206.64169680449</v>
      </c>
      <c r="AE1076" s="16" t="str">
        <f t="shared" si="401"/>
        <v/>
      </c>
      <c r="AF1076" s="16" t="str">
        <f t="shared" si="398"/>
        <v/>
      </c>
      <c r="AG1076" s="16">
        <f t="shared" si="410"/>
        <v>68.971550604348351</v>
      </c>
      <c r="AH1076" s="24">
        <f t="shared" si="408"/>
        <v>70.6606606472766</v>
      </c>
      <c r="AL1076" s="2">
        <f t="shared" si="411"/>
        <v>75.908467286577746</v>
      </c>
      <c r="AM1076" s="27">
        <f t="shared" si="412"/>
        <v>-6.9133350031809537E-2</v>
      </c>
      <c r="AN1076" s="35">
        <v>0</v>
      </c>
      <c r="AP1076" s="2" t="str">
        <f t="shared" si="409"/>
        <v/>
      </c>
    </row>
    <row r="1077" spans="1:42" x14ac:dyDescent="0.25">
      <c r="A1077" s="49">
        <v>39567</v>
      </c>
      <c r="B1077" s="47">
        <v>1390.94</v>
      </c>
      <c r="C1077" s="27">
        <f t="shared" si="395"/>
        <v>-3.8886541532686669E-3</v>
      </c>
      <c r="D1077" s="27">
        <f t="shared" si="396"/>
        <v>1.0896637001979959E-2</v>
      </c>
      <c r="E1077" s="5">
        <f t="shared" si="402"/>
        <v>0</v>
      </c>
      <c r="F1077" s="44">
        <v>2198.498</v>
      </c>
      <c r="G1077" s="45">
        <v>2198.498</v>
      </c>
      <c r="H1077" s="48">
        <v>1390.94</v>
      </c>
      <c r="I1077" s="42">
        <v>20.239999999999998</v>
      </c>
      <c r="J1077" s="16">
        <f t="shared" si="394"/>
        <v>0.2024</v>
      </c>
      <c r="K1077" s="16">
        <f t="shared" si="403"/>
        <v>1.961236251224388E-2</v>
      </c>
      <c r="L1077" s="51">
        <f>VLOOKUP(A1077,LIBOR!$A$3:B3172,2,1)</f>
        <v>2.4449999999999998</v>
      </c>
      <c r="M1077">
        <v>59698.2</v>
      </c>
      <c r="N1077" s="2">
        <v>53955.89</v>
      </c>
      <c r="O1077" s="16">
        <f t="shared" si="397"/>
        <v>1.5180644269460666E-5</v>
      </c>
      <c r="P1077" s="16">
        <f t="shared" si="388"/>
        <v>0.18278763748775612</v>
      </c>
      <c r="Q1077" s="2">
        <f t="shared" si="399"/>
        <v>20.084</v>
      </c>
      <c r="R1077" s="2">
        <f t="shared" si="400"/>
        <v>21.667499999999997</v>
      </c>
      <c r="S1077" s="16">
        <f t="shared" si="389"/>
        <v>-1</v>
      </c>
      <c r="T1077" s="16">
        <f t="shared" si="390"/>
        <v>-1</v>
      </c>
      <c r="U1077" s="16">
        <f>VLOOKUP(P1077,Table!$D$6:$G$15,MATCH(VALUE(T1077)&amp;"E",Table!$D$5:$G$5,0),1)*IF(Y1077=1,0,1)</f>
        <v>0.97499999999999998</v>
      </c>
      <c r="V1077" s="16">
        <f t="shared" si="391"/>
        <v>2.5000000000000022E-2</v>
      </c>
      <c r="W1077" s="16">
        <f t="shared" si="405"/>
        <v>114572.48659039897</v>
      </c>
      <c r="X1077" s="16">
        <f t="shared" si="392"/>
        <v>4.5288508143448425E-3</v>
      </c>
      <c r="Y1077" s="16">
        <f t="shared" si="406"/>
        <v>0</v>
      </c>
      <c r="Z1077" s="16">
        <f t="shared" si="393"/>
        <v>0</v>
      </c>
      <c r="AA1077" s="16">
        <f t="shared" si="404"/>
        <v>0</v>
      </c>
      <c r="AB1077" s="2">
        <f t="shared" si="407"/>
        <v>127765.26998565697</v>
      </c>
      <c r="AE1077" s="16" t="str">
        <f t="shared" si="401"/>
        <v/>
      </c>
      <c r="AF1077" s="16" t="str">
        <f t="shared" si="398"/>
        <v/>
      </c>
      <c r="AG1077" s="16">
        <f t="shared" si="410"/>
        <v>68.734105095224635</v>
      </c>
      <c r="AH1077" s="24">
        <f t="shared" si="408"/>
        <v>70.415567327112285</v>
      </c>
      <c r="AL1077" s="2">
        <f t="shared" si="411"/>
        <v>75.908467286577746</v>
      </c>
      <c r="AM1077" s="27">
        <f t="shared" si="412"/>
        <v>-7.2362150835269534E-2</v>
      </c>
      <c r="AN1077" s="35">
        <v>0</v>
      </c>
      <c r="AP1077" s="2" t="str">
        <f t="shared" si="409"/>
        <v/>
      </c>
    </row>
    <row r="1078" spans="1:42" x14ac:dyDescent="0.25">
      <c r="A1078" s="49">
        <v>39568</v>
      </c>
      <c r="B1078" s="47">
        <v>1385.59</v>
      </c>
      <c r="C1078" s="27">
        <f t="shared" si="395"/>
        <v>-3.8463197549859496E-3</v>
      </c>
      <c r="D1078" s="27">
        <f t="shared" si="396"/>
        <v>4.1504814983421845E-3</v>
      </c>
      <c r="E1078" s="5">
        <f t="shared" si="402"/>
        <v>0</v>
      </c>
      <c r="F1078" s="44">
        <v>2190.1309999999999</v>
      </c>
      <c r="G1078" s="45">
        <v>2190.1309999999999</v>
      </c>
      <c r="H1078" s="48">
        <v>1385.59</v>
      </c>
      <c r="I1078" s="42">
        <v>20.79</v>
      </c>
      <c r="J1078" s="16">
        <f t="shared" si="394"/>
        <v>0.2079</v>
      </c>
      <c r="K1078" s="16">
        <f t="shared" si="403"/>
        <v>2.6639344388030783E-2</v>
      </c>
      <c r="L1078" s="51">
        <f>VLOOKUP(A1078,LIBOR!$A$3:B3173,2,1)</f>
        <v>2.6549999999999998</v>
      </c>
      <c r="M1078">
        <v>61051.56</v>
      </c>
      <c r="N1078" s="2">
        <v>55176.94</v>
      </c>
      <c r="O1078" s="16">
        <f t="shared" si="397"/>
        <v>1.485128012035194E-5</v>
      </c>
      <c r="P1078" s="16">
        <f t="shared" si="388"/>
        <v>0.18126065561196922</v>
      </c>
      <c r="Q1078" s="2">
        <f t="shared" si="399"/>
        <v>19.957999999999998</v>
      </c>
      <c r="R1078" s="2">
        <f t="shared" si="400"/>
        <v>21.545499999999997</v>
      </c>
      <c r="S1078" s="16">
        <f t="shared" si="389"/>
        <v>-1</v>
      </c>
      <c r="T1078" s="16">
        <f t="shared" si="390"/>
        <v>-1</v>
      </c>
      <c r="U1078" s="16">
        <f>VLOOKUP(P1078,Table!$D$6:$G$15,MATCH(VALUE(T1078)&amp;"E",Table!$D$5:$G$5,0),1)*IF(Y1078=1,0,1)</f>
        <v>0.97499999999999998</v>
      </c>
      <c r="V1078" s="16">
        <f t="shared" si="391"/>
        <v>2.5000000000000022E-2</v>
      </c>
      <c r="W1078" s="16">
        <f t="shared" si="405"/>
        <v>114207.64211412476</v>
      </c>
      <c r="X1078" s="16">
        <f t="shared" si="392"/>
        <v>8.2035401711917366E-3</v>
      </c>
      <c r="Y1078" s="16">
        <f t="shared" si="406"/>
        <v>0</v>
      </c>
      <c r="Z1078" s="16">
        <f t="shared" si="393"/>
        <v>0</v>
      </c>
      <c r="AA1078" s="16">
        <f t="shared" si="404"/>
        <v>0</v>
      </c>
      <c r="AB1078" s="2">
        <f t="shared" si="407"/>
        <v>127363.59068662114</v>
      </c>
      <c r="AE1078" s="16" t="str">
        <f t="shared" si="401"/>
        <v/>
      </c>
      <c r="AF1078" s="16" t="str">
        <f t="shared" si="398"/>
        <v/>
      </c>
      <c r="AG1078" s="16">
        <f t="shared" si="410"/>
        <v>68.51801298226151</v>
      </c>
      <c r="AH1078" s="24">
        <f t="shared" si="408"/>
        <v>70.192361918441648</v>
      </c>
      <c r="AL1078" s="2">
        <f t="shared" si="411"/>
        <v>75.908467286577746</v>
      </c>
      <c r="AM1078" s="27">
        <f t="shared" si="412"/>
        <v>-7.530260552562662E-2</v>
      </c>
      <c r="AN1078" s="35">
        <v>0</v>
      </c>
      <c r="AP1078" s="2" t="str">
        <f t="shared" si="409"/>
        <v/>
      </c>
    </row>
    <row r="1079" spans="1:42" x14ac:dyDescent="0.25">
      <c r="A1079" s="49">
        <v>39569</v>
      </c>
      <c r="B1079" s="47">
        <v>1409.34</v>
      </c>
      <c r="C1079" s="27">
        <f t="shared" si="395"/>
        <v>1.714071262061645E-2</v>
      </c>
      <c r="D1079" s="27">
        <f t="shared" si="396"/>
        <v>1.4848838347289117E-2</v>
      </c>
      <c r="E1079" s="5">
        <f t="shared" si="402"/>
        <v>0</v>
      </c>
      <c r="F1079" s="44">
        <v>2228.0929999999998</v>
      </c>
      <c r="G1079" s="45">
        <v>2228.0929999999998</v>
      </c>
      <c r="H1079" s="48">
        <v>1409.34</v>
      </c>
      <c r="I1079" s="42">
        <v>18.88</v>
      </c>
      <c r="J1079" s="16">
        <f t="shared" si="394"/>
        <v>0.1888</v>
      </c>
      <c r="K1079" s="16">
        <f t="shared" si="403"/>
        <v>8.0871352074142477E-3</v>
      </c>
      <c r="L1079" s="51">
        <f>VLOOKUP(A1079,LIBOR!$A$3:B3174,2,1)</f>
        <v>2.46</v>
      </c>
      <c r="M1079">
        <v>57395.85</v>
      </c>
      <c r="N1079" s="2">
        <v>51870.81</v>
      </c>
      <c r="O1079" s="16">
        <f t="shared" si="397"/>
        <v>2.8884593212233042E-4</v>
      </c>
      <c r="P1079" s="16">
        <f t="shared" si="388"/>
        <v>0.18071286479258575</v>
      </c>
      <c r="Q1079" s="2">
        <f t="shared" si="399"/>
        <v>20.064</v>
      </c>
      <c r="R1079" s="2">
        <f t="shared" si="400"/>
        <v>21.413499999999999</v>
      </c>
      <c r="S1079" s="16">
        <f t="shared" si="389"/>
        <v>-1</v>
      </c>
      <c r="T1079" s="16">
        <f t="shared" si="390"/>
        <v>-1</v>
      </c>
      <c r="U1079" s="16">
        <f>VLOOKUP(P1079,Table!$D$6:$G$15,MATCH(VALUE(T1079)&amp;"E",Table!$D$5:$G$5,0),1)*IF(Y1079=1,0,1)</f>
        <v>0.97499999999999998</v>
      </c>
      <c r="V1079" s="16">
        <f t="shared" si="391"/>
        <v>2.5000000000000022E-2</v>
      </c>
      <c r="W1079" s="16">
        <f t="shared" si="405"/>
        <v>115945.22316786642</v>
      </c>
      <c r="X1079" s="16">
        <f t="shared" si="392"/>
        <v>3.4316956183819691E-3</v>
      </c>
      <c r="Y1079" s="16">
        <f t="shared" si="406"/>
        <v>0</v>
      </c>
      <c r="Z1079" s="16">
        <f t="shared" si="393"/>
        <v>0</v>
      </c>
      <c r="AA1079" s="16">
        <f t="shared" si="404"/>
        <v>0</v>
      </c>
      <c r="AB1079" s="2">
        <f t="shared" si="407"/>
        <v>129325.35972159516</v>
      </c>
      <c r="AE1079" s="16" t="str">
        <f t="shared" si="401"/>
        <v/>
      </c>
      <c r="AF1079" s="16" t="str">
        <f t="shared" si="398"/>
        <v/>
      </c>
      <c r="AG1079" s="16">
        <f t="shared" si="410"/>
        <v>69.573389291000183</v>
      </c>
      <c r="AH1079" s="24">
        <f t="shared" si="408"/>
        <v>71.271672997028375</v>
      </c>
      <c r="AL1079" s="2">
        <f t="shared" si="411"/>
        <v>75.908467286577746</v>
      </c>
      <c r="AM1079" s="27">
        <f t="shared" si="412"/>
        <v>-6.1084019415700408E-2</v>
      </c>
      <c r="AN1079" s="35">
        <v>0</v>
      </c>
      <c r="AP1079" s="2" t="str">
        <f t="shared" si="409"/>
        <v/>
      </c>
    </row>
    <row r="1080" spans="1:42" x14ac:dyDescent="0.25">
      <c r="A1080" s="49">
        <v>39570</v>
      </c>
      <c r="B1080" s="47">
        <v>1413.9</v>
      </c>
      <c r="C1080" s="27">
        <f t="shared" si="395"/>
        <v>3.2355570692665925E-3</v>
      </c>
      <c r="D1080" s="27">
        <f t="shared" si="396"/>
        <v>1.1589673278337598E-2</v>
      </c>
      <c r="E1080" s="5">
        <f t="shared" si="402"/>
        <v>0</v>
      </c>
      <c r="F1080" s="44">
        <v>2235.299</v>
      </c>
      <c r="G1080" s="45">
        <v>2235.299</v>
      </c>
      <c r="H1080" s="48">
        <v>1413.9</v>
      </c>
      <c r="I1080" s="42">
        <v>18.18</v>
      </c>
      <c r="J1080" s="16">
        <f t="shared" si="394"/>
        <v>0.18179999999999999</v>
      </c>
      <c r="K1080" s="16">
        <f t="shared" si="403"/>
        <v>3.4426307649470689E-2</v>
      </c>
      <c r="L1080" s="51">
        <f>VLOOKUP(A1080,LIBOR!$A$3:B3175,2,1)</f>
        <v>2.4725000000000001</v>
      </c>
      <c r="M1080">
        <v>56672.76</v>
      </c>
      <c r="N1080" s="2">
        <v>51215.27</v>
      </c>
      <c r="O1080" s="16">
        <f t="shared" si="397"/>
        <v>1.0435057221754108E-5</v>
      </c>
      <c r="P1080" s="16">
        <f t="shared" ref="P1080:P1143" si="413">SQRT(252*SUM(O1058:O1079)/22)</f>
        <v>0.1473736923505293</v>
      </c>
      <c r="Q1080" s="2">
        <f t="shared" si="399"/>
        <v>19.827999999999996</v>
      </c>
      <c r="R1080" s="2">
        <f t="shared" si="400"/>
        <v>21.196999999999999</v>
      </c>
      <c r="S1080" s="16">
        <f t="shared" ref="S1080:S1143" si="414">IF(Q1080&gt;=R1080,1,-1)</f>
        <v>-1</v>
      </c>
      <c r="T1080" s="16">
        <f t="shared" ref="T1080:T1143" si="415">IF(SUM(S1071:S1080)=-10,-1,IF(SUM(S1071:S1080)&lt;10,0,1))</f>
        <v>-1</v>
      </c>
      <c r="U1080" s="16">
        <f>VLOOKUP(P1080,Table!$D$6:$G$15,MATCH(VALUE(T1080)&amp;"E",Table!$D$5:$G$5,0),1)*IF(Y1080=1,0,1)</f>
        <v>0.97499999999999998</v>
      </c>
      <c r="V1080" s="16">
        <f t="shared" ref="V1080:V1143" si="416">(1-U1080)*IF(Y1080=1,0,1)</f>
        <v>2.5000000000000022E-2</v>
      </c>
      <c r="W1080" s="16">
        <f t="shared" si="405"/>
        <v>116274.35916064309</v>
      </c>
      <c r="X1080" s="16">
        <f t="shared" ref="X1080:X1143" si="417">W1079/W1074-1</f>
        <v>1.2986118121871559E-2</v>
      </c>
      <c r="Y1080" s="16">
        <f t="shared" si="406"/>
        <v>0</v>
      </c>
      <c r="Z1080" s="16">
        <f t="shared" ref="Z1080:Z1143" si="418">Y1080*20</f>
        <v>0</v>
      </c>
      <c r="AA1080" s="16">
        <f t="shared" si="404"/>
        <v>0</v>
      </c>
      <c r="AB1080" s="2">
        <f t="shared" si="407"/>
        <v>129692.42964622797</v>
      </c>
      <c r="AD1080" s="2">
        <v>129547.91</v>
      </c>
      <c r="AE1080" s="16" t="str">
        <f t="shared" si="401"/>
        <v/>
      </c>
      <c r="AF1080" s="16">
        <f t="shared" si="398"/>
        <v>1.1155691066568885E-3</v>
      </c>
      <c r="AG1080" s="16">
        <f t="shared" si="410"/>
        <v>69.770862538462808</v>
      </c>
      <c r="AH1080" s="24">
        <f t="shared" si="408"/>
        <v>71.472106277401252</v>
      </c>
      <c r="AL1080" s="2">
        <f t="shared" si="411"/>
        <v>75.908467286577746</v>
      </c>
      <c r="AM1080" s="27">
        <f t="shared" si="412"/>
        <v>-5.84435592992264E-2</v>
      </c>
      <c r="AN1080" s="35">
        <v>0</v>
      </c>
      <c r="AP1080" s="2" t="str">
        <f t="shared" si="409"/>
        <v/>
      </c>
    </row>
    <row r="1081" spans="1:42" x14ac:dyDescent="0.25">
      <c r="A1081" s="49">
        <v>39573</v>
      </c>
      <c r="B1081" s="47">
        <v>1407.49</v>
      </c>
      <c r="C1081" s="27">
        <f t="shared" si="395"/>
        <v>-4.5335596576844273E-3</v>
      </c>
      <c r="D1081" s="27">
        <f t="shared" si="396"/>
        <v>8.1077361239439982E-3</v>
      </c>
      <c r="E1081" s="5">
        <f t="shared" si="402"/>
        <v>0</v>
      </c>
      <c r="F1081" s="44">
        <v>2225.3679999999999</v>
      </c>
      <c r="G1081" s="45">
        <v>2225.3679999999999</v>
      </c>
      <c r="H1081" s="48">
        <v>1407.49</v>
      </c>
      <c r="I1081" s="42">
        <v>18.899999999999999</v>
      </c>
      <c r="J1081" s="16">
        <f t="shared" si="394"/>
        <v>0.18899999999999997</v>
      </c>
      <c r="K1081" s="16">
        <f t="shared" si="403"/>
        <v>4.1366654790422452E-2</v>
      </c>
      <c r="L1081" s="51">
        <f>VLOOKUP(A1081,LIBOR!$A$3:B3176,2,1)</f>
        <v>2.4725000000000001</v>
      </c>
      <c r="M1081">
        <v>57246.080000000002</v>
      </c>
      <c r="N1081" s="2">
        <v>51727.31</v>
      </c>
      <c r="O1081" s="16">
        <f t="shared" si="397"/>
        <v>2.0646730993546403E-5</v>
      </c>
      <c r="P1081" s="16">
        <f t="shared" si="413"/>
        <v>0.14763334520957752</v>
      </c>
      <c r="Q1081" s="2">
        <f t="shared" si="399"/>
        <v>19.545999999999999</v>
      </c>
      <c r="R1081" s="2">
        <f t="shared" si="400"/>
        <v>20.983499999999999</v>
      </c>
      <c r="S1081" s="16">
        <f t="shared" si="414"/>
        <v>-1</v>
      </c>
      <c r="T1081" s="16">
        <f t="shared" si="415"/>
        <v>-1</v>
      </c>
      <c r="U1081" s="16">
        <f>VLOOKUP(P1081,Table!$D$6:$G$15,MATCH(VALUE(T1081)&amp;"E",Table!$D$5:$G$5,0),1)*IF(Y1081=1,0,1)</f>
        <v>0.97499999999999998</v>
      </c>
      <c r="V1081" s="16">
        <f t="shared" si="416"/>
        <v>2.5000000000000022E-2</v>
      </c>
      <c r="W1081" s="16">
        <f t="shared" si="405"/>
        <v>115789.46302852879</v>
      </c>
      <c r="X1081" s="16">
        <f t="shared" si="417"/>
        <v>1.0097551292959528E-2</v>
      </c>
      <c r="Y1081" s="16">
        <f t="shared" si="406"/>
        <v>0</v>
      </c>
      <c r="Z1081" s="16">
        <f t="shared" si="418"/>
        <v>0</v>
      </c>
      <c r="AA1081" s="16">
        <f t="shared" si="404"/>
        <v>0</v>
      </c>
      <c r="AB1081" s="2">
        <f t="shared" si="407"/>
        <v>129163.43655429478</v>
      </c>
      <c r="AE1081" s="16" t="str">
        <f t="shared" si="401"/>
        <v/>
      </c>
      <c r="AF1081" s="16" t="str">
        <f t="shared" si="398"/>
        <v/>
      </c>
      <c r="AG1081" s="16">
        <f t="shared" si="410"/>
        <v>69.486279202320944</v>
      </c>
      <c r="AH1081" s="24">
        <f t="shared" si="408"/>
        <v>71.175026069601401</v>
      </c>
      <c r="AL1081" s="2">
        <f t="shared" si="411"/>
        <v>75.908467286577746</v>
      </c>
      <c r="AM1081" s="27">
        <f t="shared" si="412"/>
        <v>-6.235722293148338E-2</v>
      </c>
      <c r="AN1081" s="35">
        <v>0</v>
      </c>
      <c r="AP1081" s="2" t="str">
        <f t="shared" si="409"/>
        <v/>
      </c>
    </row>
    <row r="1082" spans="1:42" x14ac:dyDescent="0.25">
      <c r="A1082" s="49">
        <v>39574</v>
      </c>
      <c r="B1082" s="47">
        <v>1418.26</v>
      </c>
      <c r="C1082" s="27">
        <f t="shared" si="395"/>
        <v>7.6519193742050629E-3</v>
      </c>
      <c r="D1082" s="27">
        <f t="shared" si="396"/>
        <v>1.9648309651417728E-2</v>
      </c>
      <c r="E1082" s="5">
        <f t="shared" si="402"/>
        <v>0</v>
      </c>
      <c r="F1082" s="44">
        <v>2242.473</v>
      </c>
      <c r="G1082" s="45">
        <v>2242.473</v>
      </c>
      <c r="H1082" s="48">
        <v>1418.26</v>
      </c>
      <c r="I1082" s="42">
        <v>18.21</v>
      </c>
      <c r="J1082" s="16">
        <f t="shared" si="394"/>
        <v>0.18210000000000001</v>
      </c>
      <c r="K1082" s="16">
        <f t="shared" si="403"/>
        <v>3.373314924332288E-2</v>
      </c>
      <c r="L1082" s="51">
        <f>VLOOKUP(A1082,LIBOR!$A$3:B3177,2,1)</f>
        <v>2.3650000000000002</v>
      </c>
      <c r="M1082">
        <v>55029.23</v>
      </c>
      <c r="N1082" s="2">
        <v>49721.86</v>
      </c>
      <c r="O1082" s="16">
        <f t="shared" si="397"/>
        <v>5.8106956838765449E-5</v>
      </c>
      <c r="P1082" s="16">
        <f t="shared" si="413"/>
        <v>0.14836685075667713</v>
      </c>
      <c r="Q1082" s="2">
        <f t="shared" si="399"/>
        <v>19.398000000000003</v>
      </c>
      <c r="R1082" s="2">
        <f t="shared" si="400"/>
        <v>20.807499999999997</v>
      </c>
      <c r="S1082" s="16">
        <f t="shared" si="414"/>
        <v>-1</v>
      </c>
      <c r="T1082" s="16">
        <f t="shared" si="415"/>
        <v>-1</v>
      </c>
      <c r="U1082" s="16">
        <f>VLOOKUP(P1082,Table!$D$6:$G$15,MATCH(VALUE(T1082)&amp;"E",Table!$D$5:$G$5,0),1)*IF(Y1082=1,0,1)</f>
        <v>0.97499999999999998</v>
      </c>
      <c r="V1082" s="16">
        <f t="shared" si="416"/>
        <v>2.5000000000000022E-2</v>
      </c>
      <c r="W1082" s="16">
        <f t="shared" si="405"/>
        <v>116541.09643267939</v>
      </c>
      <c r="X1082" s="16">
        <f t="shared" si="417"/>
        <v>7.1133938632674809E-3</v>
      </c>
      <c r="Y1082" s="16">
        <f t="shared" si="406"/>
        <v>0</v>
      </c>
      <c r="Z1082" s="16">
        <f t="shared" si="418"/>
        <v>0</v>
      </c>
      <c r="AA1082" s="16">
        <f t="shared" si="404"/>
        <v>0</v>
      </c>
      <c r="AB1082" s="2">
        <f t="shared" si="407"/>
        <v>130006.36836411584</v>
      </c>
      <c r="AE1082" s="16" t="str">
        <f t="shared" si="401"/>
        <v/>
      </c>
      <c r="AF1082" s="16" t="str">
        <f t="shared" si="398"/>
        <v/>
      </c>
      <c r="AG1082" s="16">
        <f t="shared" si="410"/>
        <v>69.939752697981021</v>
      </c>
      <c r="AH1082" s="24">
        <f t="shared" si="408"/>
        <v>71.637655883791766</v>
      </c>
      <c r="AL1082" s="2">
        <f t="shared" si="411"/>
        <v>75.908467286577746</v>
      </c>
      <c r="AM1082" s="27">
        <f t="shared" si="412"/>
        <v>-5.6262648363882173E-2</v>
      </c>
      <c r="AN1082" s="35">
        <v>0</v>
      </c>
      <c r="AP1082" s="2" t="str">
        <f t="shared" si="409"/>
        <v/>
      </c>
    </row>
    <row r="1083" spans="1:42" x14ac:dyDescent="0.25">
      <c r="A1083" s="49">
        <v>39575</v>
      </c>
      <c r="B1083" s="47">
        <v>1392.57</v>
      </c>
      <c r="C1083" s="27">
        <f t="shared" si="395"/>
        <v>-1.8113745011492988E-2</v>
      </c>
      <c r="D1083" s="27">
        <f t="shared" si="396"/>
        <v>5.3808843949106899E-3</v>
      </c>
      <c r="E1083" s="5">
        <f t="shared" si="402"/>
        <v>0</v>
      </c>
      <c r="F1083" s="44">
        <v>2202.77</v>
      </c>
      <c r="G1083" s="45">
        <v>2202.77</v>
      </c>
      <c r="H1083" s="48">
        <v>1392.57</v>
      </c>
      <c r="I1083" s="42">
        <v>19.73</v>
      </c>
      <c r="J1083" s="16">
        <f t="shared" si="394"/>
        <v>0.1973</v>
      </c>
      <c r="K1083" s="16">
        <f t="shared" si="403"/>
        <v>4.6730883702672255E-2</v>
      </c>
      <c r="L1083" s="51">
        <f>VLOOKUP(A1083,LIBOR!$A$3:B3178,2,1)</f>
        <v>2.2112500000000002</v>
      </c>
      <c r="M1083">
        <v>57609.27</v>
      </c>
      <c r="N1083" s="2">
        <v>52050.84</v>
      </c>
      <c r="O1083" s="16">
        <f t="shared" si="397"/>
        <v>3.3415135445284916E-4</v>
      </c>
      <c r="P1083" s="16">
        <f t="shared" si="413"/>
        <v>0.15056911629732775</v>
      </c>
      <c r="Q1083" s="2">
        <f t="shared" si="399"/>
        <v>18.992000000000001</v>
      </c>
      <c r="R1083" s="2">
        <f t="shared" si="400"/>
        <v>20.599999999999998</v>
      </c>
      <c r="S1083" s="16">
        <f t="shared" si="414"/>
        <v>-1</v>
      </c>
      <c r="T1083" s="16">
        <f t="shared" si="415"/>
        <v>-1</v>
      </c>
      <c r="U1083" s="16">
        <f>VLOOKUP(P1083,Table!$D$6:$G$15,MATCH(VALUE(T1083)&amp;"E",Table!$D$5:$G$5,0),1)*IF(Y1083=1,0,1)</f>
        <v>0.97499999999999998</v>
      </c>
      <c r="V1083" s="16">
        <f t="shared" si="416"/>
        <v>2.5000000000000022E-2</v>
      </c>
      <c r="W1083" s="16">
        <f t="shared" si="405"/>
        <v>114619.34571838338</v>
      </c>
      <c r="X1083" s="16">
        <f t="shared" si="417"/>
        <v>1.7182221498938777E-2</v>
      </c>
      <c r="Y1083" s="16">
        <f t="shared" si="406"/>
        <v>0</v>
      </c>
      <c r="Z1083" s="16">
        <f t="shared" si="418"/>
        <v>0</v>
      </c>
      <c r="AA1083" s="16">
        <f t="shared" si="404"/>
        <v>0</v>
      </c>
      <c r="AB1083" s="2">
        <f t="shared" si="407"/>
        <v>127914.5321956218</v>
      </c>
      <c r="AE1083" s="16" t="str">
        <f t="shared" si="401"/>
        <v/>
      </c>
      <c r="AF1083" s="16" t="str">
        <f t="shared" si="398"/>
        <v/>
      </c>
      <c r="AG1083" s="16">
        <f t="shared" si="410"/>
        <v>68.814403946607484</v>
      </c>
      <c r="AH1083" s="24">
        <f t="shared" si="408"/>
        <v>70.483152889242831</v>
      </c>
      <c r="AL1083" s="2">
        <f t="shared" si="411"/>
        <v>75.908467286577746</v>
      </c>
      <c r="AM1083" s="27">
        <f t="shared" si="412"/>
        <v>-7.1471794797972832E-2</v>
      </c>
      <c r="AN1083" s="35">
        <v>0</v>
      </c>
      <c r="AP1083" s="2" t="str">
        <f t="shared" si="409"/>
        <v/>
      </c>
    </row>
    <row r="1084" spans="1:42" x14ac:dyDescent="0.25">
      <c r="A1084" s="49">
        <v>39576</v>
      </c>
      <c r="B1084" s="47">
        <v>1397.68</v>
      </c>
      <c r="C1084" s="27">
        <f t="shared" si="395"/>
        <v>3.6694744249841094E-3</v>
      </c>
      <c r="D1084" s="27">
        <f t="shared" si="396"/>
        <v>-8.0903538007216502E-3</v>
      </c>
      <c r="E1084" s="5">
        <f t="shared" si="402"/>
        <v>0</v>
      </c>
      <c r="F1084" s="44">
        <v>2210.9520000000002</v>
      </c>
      <c r="G1084" s="45">
        <v>2210.9520000000002</v>
      </c>
      <c r="H1084" s="48">
        <v>1397.68</v>
      </c>
      <c r="I1084" s="42">
        <v>19.399999999999999</v>
      </c>
      <c r="J1084" s="16">
        <f t="shared" si="394"/>
        <v>0.19399999999999998</v>
      </c>
      <c r="K1084" s="16">
        <f t="shared" si="403"/>
        <v>3.1301746598838665E-2</v>
      </c>
      <c r="L1084" s="51">
        <f>VLOOKUP(A1084,LIBOR!$A$3:B3179,2,1)</f>
        <v>2.145</v>
      </c>
      <c r="M1084">
        <v>57653.11</v>
      </c>
      <c r="N1084" s="2">
        <v>52088.12</v>
      </c>
      <c r="O1084" s="16">
        <f t="shared" si="397"/>
        <v>1.3415798572179649E-5</v>
      </c>
      <c r="P1084" s="16">
        <f t="shared" si="413"/>
        <v>0.16269825340116131</v>
      </c>
      <c r="Q1084" s="2">
        <f t="shared" si="399"/>
        <v>18.78</v>
      </c>
      <c r="R1084" s="2">
        <f t="shared" si="400"/>
        <v>20.446000000000002</v>
      </c>
      <c r="S1084" s="16">
        <f t="shared" si="414"/>
        <v>-1</v>
      </c>
      <c r="T1084" s="16">
        <f t="shared" si="415"/>
        <v>-1</v>
      </c>
      <c r="U1084" s="16">
        <f>VLOOKUP(P1084,Table!$D$6:$G$15,MATCH(VALUE(T1084)&amp;"E",Table!$D$5:$G$5,0),1)*IF(Y1084=1,0,1)</f>
        <v>0.97499999999999998</v>
      </c>
      <c r="V1084" s="16">
        <f t="shared" si="416"/>
        <v>2.5000000000000022E-2</v>
      </c>
      <c r="W1084" s="16">
        <f t="shared" si="405"/>
        <v>115031.47598197036</v>
      </c>
      <c r="X1084" s="16">
        <f t="shared" si="417"/>
        <v>3.6048691369288122E-3</v>
      </c>
      <c r="Y1084" s="16">
        <f t="shared" si="406"/>
        <v>0</v>
      </c>
      <c r="Z1084" s="16">
        <f t="shared" si="418"/>
        <v>0</v>
      </c>
      <c r="AA1084" s="16">
        <f t="shared" si="404"/>
        <v>0</v>
      </c>
      <c r="AB1084" s="2">
        <f t="shared" si="407"/>
        <v>128380.21508969778</v>
      </c>
      <c r="AE1084" s="16" t="str">
        <f t="shared" si="401"/>
        <v/>
      </c>
      <c r="AF1084" s="16" t="str">
        <f t="shared" si="398"/>
        <v/>
      </c>
      <c r="AG1084" s="16">
        <f t="shared" si="410"/>
        <v>69.064928185205815</v>
      </c>
      <c r="AH1084" s="24">
        <f t="shared" si="408"/>
        <v>70.737911167705576</v>
      </c>
      <c r="AL1084" s="2">
        <f t="shared" si="411"/>
        <v>75.908467286577746</v>
      </c>
      <c r="AM1084" s="27">
        <f t="shared" si="412"/>
        <v>-6.8115670144566764E-2</v>
      </c>
      <c r="AN1084" s="35">
        <v>0</v>
      </c>
      <c r="AP1084" s="2" t="str">
        <f t="shared" si="409"/>
        <v/>
      </c>
    </row>
    <row r="1085" spans="1:42" x14ac:dyDescent="0.25">
      <c r="A1085" s="49">
        <v>39577</v>
      </c>
      <c r="B1085" s="47">
        <v>1388.28</v>
      </c>
      <c r="C1085" s="27">
        <f t="shared" si="395"/>
        <v>-6.7254307137543101E-3</v>
      </c>
      <c r="D1085" s="27">
        <f t="shared" si="396"/>
        <v>-1.8051341583742553E-2</v>
      </c>
      <c r="E1085" s="5">
        <f t="shared" si="402"/>
        <v>0</v>
      </c>
      <c r="F1085" s="44">
        <v>2196.5369999999998</v>
      </c>
      <c r="G1085" s="45">
        <v>2196.5369999999998</v>
      </c>
      <c r="H1085" s="48">
        <v>1388.28</v>
      </c>
      <c r="I1085" s="42">
        <v>19.41</v>
      </c>
      <c r="J1085" s="16">
        <f t="shared" si="394"/>
        <v>0.19409999999999999</v>
      </c>
      <c r="K1085" s="16">
        <f t="shared" si="403"/>
        <v>3.1850407495913113E-2</v>
      </c>
      <c r="L1085" s="51">
        <f>VLOOKUP(A1085,LIBOR!$A$3:B3180,2,1)</f>
        <v>2.1412499999999999</v>
      </c>
      <c r="M1085">
        <v>58184.86</v>
      </c>
      <c r="N1085" s="2">
        <v>52566.2</v>
      </c>
      <c r="O1085" s="16">
        <f t="shared" si="397"/>
        <v>4.5537505983437665E-5</v>
      </c>
      <c r="P1085" s="16">
        <f t="shared" si="413"/>
        <v>0.16224959250408688</v>
      </c>
      <c r="Q1085" s="2">
        <f t="shared" si="399"/>
        <v>18.883999999999997</v>
      </c>
      <c r="R1085" s="2">
        <f t="shared" si="400"/>
        <v>20.317</v>
      </c>
      <c r="S1085" s="16">
        <f t="shared" si="414"/>
        <v>-1</v>
      </c>
      <c r="T1085" s="16">
        <f t="shared" si="415"/>
        <v>-1</v>
      </c>
      <c r="U1085" s="16">
        <f>VLOOKUP(P1085,Table!$D$6:$G$15,MATCH(VALUE(T1085)&amp;"E",Table!$D$5:$G$5,0),1)*IF(Y1085=1,0,1)</f>
        <v>0.97499999999999998</v>
      </c>
      <c r="V1085" s="16">
        <f t="shared" si="416"/>
        <v>2.5000000000000022E-2</v>
      </c>
      <c r="W1085" s="16">
        <f t="shared" si="405"/>
        <v>114303.57547916223</v>
      </c>
      <c r="X1085" s="16">
        <f t="shared" si="417"/>
        <v>-7.880852362267099E-3</v>
      </c>
      <c r="Y1085" s="16">
        <f t="shared" si="406"/>
        <v>0</v>
      </c>
      <c r="Z1085" s="16">
        <f t="shared" si="418"/>
        <v>0</v>
      </c>
      <c r="AA1085" s="16">
        <f t="shared" si="404"/>
        <v>0</v>
      </c>
      <c r="AB1085" s="2">
        <f t="shared" si="407"/>
        <v>127593.72723004593</v>
      </c>
      <c r="AE1085" s="16" t="str">
        <f t="shared" si="401"/>
        <v/>
      </c>
      <c r="AF1085" s="16" t="str">
        <f t="shared" si="398"/>
        <v/>
      </c>
      <c r="AG1085" s="16">
        <f t="shared" si="410"/>
        <v>68.641819939846982</v>
      </c>
      <c r="AH1085" s="24">
        <f t="shared" si="408"/>
        <v>70.302723984473118</v>
      </c>
      <c r="AL1085" s="2">
        <f t="shared" si="411"/>
        <v>75.908467286577746</v>
      </c>
      <c r="AM1085" s="27">
        <f t="shared" si="412"/>
        <v>-7.3848722052853866E-2</v>
      </c>
      <c r="AN1085" s="35">
        <v>0</v>
      </c>
      <c r="AP1085" s="2" t="str">
        <f t="shared" si="409"/>
        <v/>
      </c>
    </row>
    <row r="1086" spans="1:42" x14ac:dyDescent="0.25">
      <c r="A1086" s="49">
        <v>39580</v>
      </c>
      <c r="B1086" s="47">
        <v>1403.58</v>
      </c>
      <c r="C1086" s="27">
        <f t="shared" si="395"/>
        <v>1.102083153254374E-2</v>
      </c>
      <c r="D1086" s="27">
        <f t="shared" si="396"/>
        <v>-2.4969503935143855E-3</v>
      </c>
      <c r="E1086" s="5">
        <f t="shared" si="402"/>
        <v>0</v>
      </c>
      <c r="F1086" s="44">
        <v>2220.8110000000001</v>
      </c>
      <c r="G1086" s="45">
        <v>2220.8110000000001</v>
      </c>
      <c r="H1086" s="48">
        <v>1403.58</v>
      </c>
      <c r="I1086" s="42">
        <v>17.79</v>
      </c>
      <c r="J1086" s="16">
        <f t="shared" si="394"/>
        <v>0.1779</v>
      </c>
      <c r="K1086" s="16">
        <f t="shared" si="403"/>
        <v>1.637485928466148E-2</v>
      </c>
      <c r="L1086" s="51">
        <f>VLOOKUP(A1086,LIBOR!$A$3:B3181,2,1)</f>
        <v>2.1949999999999998</v>
      </c>
      <c r="M1086">
        <v>56237.599999999999</v>
      </c>
      <c r="N1086" s="2">
        <v>50799.91</v>
      </c>
      <c r="O1086" s="16">
        <f t="shared" si="397"/>
        <v>1.2013354022883189E-4</v>
      </c>
      <c r="P1086" s="16">
        <f t="shared" si="413"/>
        <v>0.16152514071533852</v>
      </c>
      <c r="Q1086" s="2">
        <f t="shared" si="399"/>
        <v>19.130000000000003</v>
      </c>
      <c r="R1086" s="2">
        <f t="shared" si="400"/>
        <v>20.1145</v>
      </c>
      <c r="S1086" s="16">
        <f t="shared" si="414"/>
        <v>-1</v>
      </c>
      <c r="T1086" s="16">
        <f t="shared" si="415"/>
        <v>-1</v>
      </c>
      <c r="U1086" s="16">
        <f>VLOOKUP(P1086,Table!$D$6:$G$15,MATCH(VALUE(T1086)&amp;"E",Table!$D$5:$G$5,0),1)*IF(Y1086=1,0,1)</f>
        <v>0.97499999999999998</v>
      </c>
      <c r="V1086" s="16">
        <f t="shared" si="416"/>
        <v>2.5000000000000022E-2</v>
      </c>
      <c r="W1086" s="16">
        <f t="shared" si="405"/>
        <v>115435.78434298169</v>
      </c>
      <c r="X1086" s="16">
        <f t="shared" si="417"/>
        <v>-1.6949426302647175E-2</v>
      </c>
      <c r="Y1086" s="16">
        <f t="shared" si="406"/>
        <v>0</v>
      </c>
      <c r="Z1086" s="16">
        <f t="shared" si="418"/>
        <v>0</v>
      </c>
      <c r="AA1086" s="16">
        <f t="shared" si="404"/>
        <v>0</v>
      </c>
      <c r="AB1086" s="2">
        <f t="shared" si="407"/>
        <v>128861.76471034613</v>
      </c>
      <c r="AE1086" s="16" t="str">
        <f t="shared" si="401"/>
        <v/>
      </c>
      <c r="AF1086" s="16" t="str">
        <f t="shared" si="398"/>
        <v/>
      </c>
      <c r="AG1086" s="16">
        <f t="shared" si="410"/>
        <v>69.323988274367181</v>
      </c>
      <c r="AH1086" s="24">
        <f t="shared" si="408"/>
        <v>70.995854726302412</v>
      </c>
      <c r="AL1086" s="2">
        <f t="shared" si="411"/>
        <v>75.908467286577746</v>
      </c>
      <c r="AM1086" s="27">
        <f t="shared" si="412"/>
        <v>-6.4717583372204235E-2</v>
      </c>
      <c r="AN1086" s="35">
        <v>0</v>
      </c>
      <c r="AP1086" s="2" t="str">
        <f t="shared" si="409"/>
        <v/>
      </c>
    </row>
    <row r="1087" spans="1:42" x14ac:dyDescent="0.25">
      <c r="A1087" s="49">
        <v>39581</v>
      </c>
      <c r="B1087" s="47">
        <v>1403.04</v>
      </c>
      <c r="C1087" s="27">
        <f t="shared" si="395"/>
        <v>-3.847304749283742E-4</v>
      </c>
      <c r="D1087" s="27">
        <f t="shared" si="396"/>
        <v>-1.0533600242647823E-2</v>
      </c>
      <c r="E1087" s="5">
        <f t="shared" si="402"/>
        <v>0</v>
      </c>
      <c r="F1087" s="44">
        <v>2220.462</v>
      </c>
      <c r="G1087" s="45">
        <v>2220.462</v>
      </c>
      <c r="H1087" s="48">
        <v>1403.04</v>
      </c>
      <c r="I1087" s="42">
        <v>17.98</v>
      </c>
      <c r="J1087" s="16">
        <f t="shared" si="394"/>
        <v>0.17980000000000002</v>
      </c>
      <c r="K1087" s="16">
        <f t="shared" si="403"/>
        <v>1.4760050320817619E-2</v>
      </c>
      <c r="L1087" s="51">
        <f>VLOOKUP(A1087,LIBOR!$A$3:B3182,2,1)</f>
        <v>2.2012499999999999</v>
      </c>
      <c r="M1087">
        <v>55997.45</v>
      </c>
      <c r="N1087" s="2">
        <v>50580.44</v>
      </c>
      <c r="O1087" s="16">
        <f t="shared" si="397"/>
        <v>1.4807450528688756E-7</v>
      </c>
      <c r="P1087" s="16">
        <f t="shared" si="413"/>
        <v>0.1650399496791824</v>
      </c>
      <c r="Q1087" s="2">
        <f t="shared" si="399"/>
        <v>18.907999999999998</v>
      </c>
      <c r="R1087" s="2">
        <f t="shared" si="400"/>
        <v>19.813000000000002</v>
      </c>
      <c r="S1087" s="16">
        <f t="shared" si="414"/>
        <v>-1</v>
      </c>
      <c r="T1087" s="16">
        <f t="shared" si="415"/>
        <v>-1</v>
      </c>
      <c r="U1087" s="16">
        <f>VLOOKUP(P1087,Table!$D$6:$G$15,MATCH(VALUE(T1087)&amp;"E",Table!$D$5:$G$5,0),1)*IF(Y1087=1,0,1)</f>
        <v>0.97499999999999998</v>
      </c>
      <c r="V1087" s="16">
        <f t="shared" si="416"/>
        <v>2.5000000000000022E-2</v>
      </c>
      <c r="W1087" s="16">
        <f t="shared" si="405"/>
        <v>115380.01508832793</v>
      </c>
      <c r="X1087" s="16">
        <f t="shared" si="417"/>
        <v>-3.0544980199100902E-3</v>
      </c>
      <c r="Y1087" s="16">
        <f t="shared" si="406"/>
        <v>0</v>
      </c>
      <c r="Z1087" s="16">
        <f t="shared" si="418"/>
        <v>0</v>
      </c>
      <c r="AA1087" s="16">
        <f t="shared" si="404"/>
        <v>0</v>
      </c>
      <c r="AB1087" s="2">
        <f t="shared" si="407"/>
        <v>128828.26349674778</v>
      </c>
      <c r="AE1087" s="16" t="str">
        <f t="shared" si="401"/>
        <v/>
      </c>
      <c r="AF1087" s="16" t="str">
        <f t="shared" si="398"/>
        <v/>
      </c>
      <c r="AG1087" s="16">
        <f t="shared" si="410"/>
        <v>69.305965568067222</v>
      </c>
      <c r="AH1087" s="24">
        <f t="shared" si="408"/>
        <v>70.975550014721321</v>
      </c>
      <c r="AL1087" s="2">
        <f t="shared" si="411"/>
        <v>75.908467286577746</v>
      </c>
      <c r="AM1087" s="27">
        <f t="shared" si="412"/>
        <v>-6.4985072788166676E-2</v>
      </c>
      <c r="AN1087" s="35">
        <v>0</v>
      </c>
      <c r="AP1087" s="2" t="str">
        <f t="shared" si="409"/>
        <v/>
      </c>
    </row>
    <row r="1088" spans="1:42" x14ac:dyDescent="0.25">
      <c r="A1088" s="49">
        <v>39582</v>
      </c>
      <c r="B1088" s="47">
        <v>1408.66</v>
      </c>
      <c r="C1088" s="27">
        <f t="shared" si="395"/>
        <v>4.0055878663474154E-3</v>
      </c>
      <c r="D1088" s="27">
        <f t="shared" si="396"/>
        <v>1.158573263519258E-2</v>
      </c>
      <c r="E1088" s="5">
        <f t="shared" si="402"/>
        <v>0</v>
      </c>
      <c r="F1088" s="44">
        <v>2229.7440000000001</v>
      </c>
      <c r="G1088" s="45">
        <v>2229.7440000000001</v>
      </c>
      <c r="H1088" s="48">
        <v>1408.66</v>
      </c>
      <c r="I1088" s="42">
        <v>17.66</v>
      </c>
      <c r="J1088" s="16">
        <f t="shared" si="394"/>
        <v>0.17660000000000001</v>
      </c>
      <c r="K1088" s="16">
        <f t="shared" si="403"/>
        <v>2.6979383604363943E-2</v>
      </c>
      <c r="L1088" s="51">
        <f>VLOOKUP(A1088,LIBOR!$A$3:B3183,2,1)</f>
        <v>2.2025000000000001</v>
      </c>
      <c r="M1088">
        <v>54768.33</v>
      </c>
      <c r="N1088" s="2">
        <v>49467.69</v>
      </c>
      <c r="O1088" s="16">
        <f t="shared" si="397"/>
        <v>1.5980700687104203E-5</v>
      </c>
      <c r="P1088" s="16">
        <f t="shared" si="413"/>
        <v>0.14962061639563606</v>
      </c>
      <c r="Q1088" s="2">
        <f t="shared" si="399"/>
        <v>18.861999999999998</v>
      </c>
      <c r="R1088" s="2">
        <f t="shared" si="400"/>
        <v>19.573</v>
      </c>
      <c r="S1088" s="16">
        <f t="shared" si="414"/>
        <v>-1</v>
      </c>
      <c r="T1088" s="16">
        <f t="shared" si="415"/>
        <v>-1</v>
      </c>
      <c r="U1088" s="16">
        <f>VLOOKUP(P1088,Table!$D$6:$G$15,MATCH(VALUE(T1088)&amp;"E",Table!$D$5:$G$5,0),1)*IF(Y1088=1,0,1)</f>
        <v>0.97499999999999998</v>
      </c>
      <c r="V1088" s="16">
        <f t="shared" si="416"/>
        <v>2.5000000000000022E-2</v>
      </c>
      <c r="W1088" s="16">
        <f t="shared" si="405"/>
        <v>115767.16787108537</v>
      </c>
      <c r="X1088" s="16">
        <f t="shared" si="417"/>
        <v>-9.9628489853977875E-3</v>
      </c>
      <c r="Y1088" s="16">
        <f t="shared" si="406"/>
        <v>0</v>
      </c>
      <c r="Z1088" s="16">
        <f t="shared" si="418"/>
        <v>0</v>
      </c>
      <c r="AA1088" s="16">
        <f t="shared" si="404"/>
        <v>0</v>
      </c>
      <c r="AB1088" s="2">
        <f t="shared" si="407"/>
        <v>129282.63647842106</v>
      </c>
      <c r="AE1088" s="16" t="str">
        <f t="shared" si="401"/>
        <v/>
      </c>
      <c r="AF1088" s="16" t="str">
        <f t="shared" si="398"/>
        <v/>
      </c>
      <c r="AG1088" s="16">
        <f t="shared" si="410"/>
        <v>69.550405393367697</v>
      </c>
      <c r="AH1088" s="24">
        <f t="shared" si="408"/>
        <v>71.224024584357892</v>
      </c>
      <c r="AL1088" s="2">
        <f t="shared" si="411"/>
        <v>75.908467286577746</v>
      </c>
      <c r="AM1088" s="27">
        <f t="shared" si="412"/>
        <v>-6.1711728212541117E-2</v>
      </c>
      <c r="AN1088" s="35">
        <v>0</v>
      </c>
      <c r="AP1088" s="2" t="str">
        <f t="shared" si="409"/>
        <v/>
      </c>
    </row>
    <row r="1089" spans="1:42" x14ac:dyDescent="0.25">
      <c r="A1089" s="49">
        <v>39583</v>
      </c>
      <c r="B1089" s="47">
        <v>1423.57</v>
      </c>
      <c r="C1089" s="27">
        <f t="shared" si="395"/>
        <v>1.0584527139267053E-2</v>
      </c>
      <c r="D1089" s="27">
        <f t="shared" si="396"/>
        <v>1.8500785349475524E-2</v>
      </c>
      <c r="E1089" s="5">
        <f t="shared" si="402"/>
        <v>0</v>
      </c>
      <c r="F1089" s="44">
        <v>2253.7629999999999</v>
      </c>
      <c r="G1089" s="45">
        <v>2253.7629999999999</v>
      </c>
      <c r="H1089" s="48">
        <v>1423.57</v>
      </c>
      <c r="I1089" s="42">
        <v>16.3</v>
      </c>
      <c r="J1089" s="16">
        <f t="shared" si="394"/>
        <v>0.16300000000000001</v>
      </c>
      <c r="K1089" s="16">
        <f t="shared" si="403"/>
        <v>1.3207539003656149E-2</v>
      </c>
      <c r="L1089" s="51">
        <f>VLOOKUP(A1089,LIBOR!$A$3:B3184,2,1)</f>
        <v>2.2562500000000001</v>
      </c>
      <c r="M1089">
        <v>53377.55</v>
      </c>
      <c r="N1089" s="2">
        <v>48209.03</v>
      </c>
      <c r="O1089" s="16">
        <f t="shared" si="397"/>
        <v>1.1085780237930719E-4</v>
      </c>
      <c r="P1089" s="16">
        <f t="shared" si="413"/>
        <v>0.14979246099634386</v>
      </c>
      <c r="Q1089" s="2">
        <f t="shared" si="399"/>
        <v>18.448</v>
      </c>
      <c r="R1089" s="2">
        <f t="shared" si="400"/>
        <v>19.429500000000004</v>
      </c>
      <c r="S1089" s="16">
        <f t="shared" si="414"/>
        <v>-1</v>
      </c>
      <c r="T1089" s="16">
        <f t="shared" si="415"/>
        <v>-1</v>
      </c>
      <c r="U1089" s="16">
        <f>VLOOKUP(P1089,Table!$D$6:$G$15,MATCH(VALUE(T1089)&amp;"E",Table!$D$5:$G$5,0),1)*IF(Y1089=1,0,1)</f>
        <v>0.97499999999999998</v>
      </c>
      <c r="V1089" s="16">
        <f t="shared" si="416"/>
        <v>2.5000000000000022E-2</v>
      </c>
      <c r="W1089" s="16">
        <f t="shared" si="405"/>
        <v>116888.23534789459</v>
      </c>
      <c r="X1089" s="16">
        <f t="shared" si="417"/>
        <v>1.0014209604041646E-2</v>
      </c>
      <c r="Y1089" s="16">
        <f t="shared" si="406"/>
        <v>0</v>
      </c>
      <c r="Z1089" s="16">
        <f t="shared" si="418"/>
        <v>0</v>
      </c>
      <c r="AA1089" s="16">
        <f t="shared" si="404"/>
        <v>0</v>
      </c>
      <c r="AB1089" s="2">
        <f t="shared" si="407"/>
        <v>130558.38972665278</v>
      </c>
      <c r="AE1089" s="16" t="str">
        <f t="shared" si="401"/>
        <v/>
      </c>
      <c r="AF1089" s="16" t="str">
        <f t="shared" si="398"/>
        <v/>
      </c>
      <c r="AG1089" s="16">
        <f t="shared" si="410"/>
        <v>70.236724593016987</v>
      </c>
      <c r="AH1089" s="24">
        <f t="shared" si="408"/>
        <v>71.924986888167254</v>
      </c>
      <c r="AL1089" s="2">
        <f t="shared" si="411"/>
        <v>75.908467286577746</v>
      </c>
      <c r="AM1089" s="27">
        <f t="shared" si="412"/>
        <v>-5.2477418406719156E-2</v>
      </c>
      <c r="AN1089" s="35">
        <v>0</v>
      </c>
      <c r="AP1089" s="2" t="str">
        <f t="shared" si="409"/>
        <v/>
      </c>
    </row>
    <row r="1090" spans="1:42" x14ac:dyDescent="0.25">
      <c r="A1090" s="49">
        <v>39584</v>
      </c>
      <c r="B1090" s="47">
        <v>1425.35</v>
      </c>
      <c r="C1090" s="27">
        <f t="shared" si="395"/>
        <v>1.2503775718790688E-3</v>
      </c>
      <c r="D1090" s="27">
        <f t="shared" si="396"/>
        <v>2.6476593635108903E-2</v>
      </c>
      <c r="E1090" s="5">
        <f t="shared" si="402"/>
        <v>0</v>
      </c>
      <c r="F1090" s="44">
        <v>2256.6350000000002</v>
      </c>
      <c r="G1090" s="45">
        <v>2256.6350000000002</v>
      </c>
      <c r="H1090" s="48">
        <v>1425.35</v>
      </c>
      <c r="I1090" s="42">
        <v>16.47</v>
      </c>
      <c r="J1090" s="16">
        <f t="shared" si="394"/>
        <v>0.16469999999999999</v>
      </c>
      <c r="K1090" s="16">
        <f t="shared" si="403"/>
        <v>1.1512661703895977E-2</v>
      </c>
      <c r="L1090" s="51">
        <f>VLOOKUP(A1090,LIBOR!$A$3:B3185,2,1)</f>
        <v>2.1749999999999998</v>
      </c>
      <c r="M1090">
        <v>53912.2</v>
      </c>
      <c r="N1090" s="2">
        <v>48689.5</v>
      </c>
      <c r="O1090" s="16">
        <f t="shared" si="397"/>
        <v>1.5614914149722072E-6</v>
      </c>
      <c r="P1090" s="16">
        <f t="shared" si="413"/>
        <v>0.15318733829610401</v>
      </c>
      <c r="Q1090" s="2">
        <f t="shared" si="399"/>
        <v>17.827999999999999</v>
      </c>
      <c r="R1090" s="2">
        <f t="shared" si="400"/>
        <v>19.226000000000006</v>
      </c>
      <c r="S1090" s="16">
        <f t="shared" si="414"/>
        <v>-1</v>
      </c>
      <c r="T1090" s="16">
        <f t="shared" si="415"/>
        <v>-1</v>
      </c>
      <c r="U1090" s="16">
        <f>VLOOKUP(P1090,Table!$D$6:$G$15,MATCH(VALUE(T1090)&amp;"E",Table!$D$5:$G$5,0),1)*IF(Y1090=1,0,1)</f>
        <v>0.97499999999999998</v>
      </c>
      <c r="V1090" s="16">
        <f t="shared" si="416"/>
        <v>2.5000000000000022E-2</v>
      </c>
      <c r="W1090" s="16">
        <f t="shared" si="405"/>
        <v>117059.85975892324</v>
      </c>
      <c r="X1090" s="16">
        <f t="shared" si="417"/>
        <v>1.6141315670984202E-2</v>
      </c>
      <c r="Y1090" s="16">
        <f t="shared" si="406"/>
        <v>0</v>
      </c>
      <c r="Z1090" s="16">
        <f t="shared" si="418"/>
        <v>0</v>
      </c>
      <c r="AA1090" s="16">
        <f t="shared" si="404"/>
        <v>0</v>
      </c>
      <c r="AB1090" s="2">
        <f t="shared" si="407"/>
        <v>130753.29577426174</v>
      </c>
      <c r="AE1090" s="16" t="str">
        <f t="shared" si="401"/>
        <v/>
      </c>
      <c r="AF1090" s="16" t="str">
        <f t="shared" si="398"/>
        <v/>
      </c>
      <c r="AG1090" s="16">
        <f t="shared" si="410"/>
        <v>70.341578539332403</v>
      </c>
      <c r="AH1090" s="24">
        <f t="shared" si="408"/>
        <v>72.030486367256714</v>
      </c>
      <c r="AL1090" s="2">
        <f t="shared" si="411"/>
        <v>75.908467286577746</v>
      </c>
      <c r="AM1090" s="27">
        <f t="shared" si="412"/>
        <v>-5.108759349178349E-2</v>
      </c>
      <c r="AN1090" s="35">
        <v>0</v>
      </c>
      <c r="AP1090" s="2" t="str">
        <f t="shared" si="409"/>
        <v/>
      </c>
    </row>
    <row r="1091" spans="1:42" x14ac:dyDescent="0.25">
      <c r="A1091" s="49">
        <v>39587</v>
      </c>
      <c r="B1091" s="47">
        <v>1426.63</v>
      </c>
      <c r="C1091" s="27">
        <f t="shared" si="395"/>
        <v>8.9802504647984449E-4</v>
      </c>
      <c r="D1091" s="27">
        <f t="shared" si="396"/>
        <v>1.6353787149045007E-2</v>
      </c>
      <c r="E1091" s="5">
        <f t="shared" si="402"/>
        <v>0</v>
      </c>
      <c r="F1091" s="44">
        <v>2258.7399999999998</v>
      </c>
      <c r="G1091" s="45">
        <v>2258.7399999999998</v>
      </c>
      <c r="H1091" s="48">
        <v>1426.63</v>
      </c>
      <c r="I1091" s="42">
        <v>17.010000000000002</v>
      </c>
      <c r="J1091" s="16">
        <f t="shared" si="394"/>
        <v>0.17010000000000003</v>
      </c>
      <c r="K1091" s="16">
        <f t="shared" si="403"/>
        <v>3.699311613381398E-2</v>
      </c>
      <c r="L1091" s="51">
        <f>VLOOKUP(A1091,LIBOR!$A$3:B3186,2,1)</f>
        <v>2.1524999999999999</v>
      </c>
      <c r="M1091">
        <v>52862.69</v>
      </c>
      <c r="N1091" s="2">
        <v>47734.34</v>
      </c>
      <c r="O1091" s="16">
        <f t="shared" si="397"/>
        <v>8.0572536839569185E-7</v>
      </c>
      <c r="P1091" s="16">
        <f t="shared" si="413"/>
        <v>0.13310688386618605</v>
      </c>
      <c r="Q1091" s="2">
        <f t="shared" si="399"/>
        <v>17.239999999999998</v>
      </c>
      <c r="R1091" s="2">
        <f t="shared" si="400"/>
        <v>19.043000000000006</v>
      </c>
      <c r="S1091" s="16">
        <f t="shared" si="414"/>
        <v>-1</v>
      </c>
      <c r="T1091" s="16">
        <f t="shared" si="415"/>
        <v>-1</v>
      </c>
      <c r="U1091" s="16">
        <f>VLOOKUP(P1091,Table!$D$6:$G$15,MATCH(VALUE(T1091)&amp;"E",Table!$D$5:$G$5,0),1)*IF(Y1091=1,0,1)</f>
        <v>0.97499999999999998</v>
      </c>
      <c r="V1091" s="16">
        <f t="shared" si="416"/>
        <v>2.5000000000000022E-2</v>
      </c>
      <c r="W1091" s="16">
        <f t="shared" si="405"/>
        <v>117104.9442094384</v>
      </c>
      <c r="X1091" s="16">
        <f t="shared" si="417"/>
        <v>2.4113718824687824E-2</v>
      </c>
      <c r="Y1091" s="16">
        <f t="shared" si="406"/>
        <v>0</v>
      </c>
      <c r="Z1091" s="16">
        <f t="shared" si="418"/>
        <v>0</v>
      </c>
      <c r="AA1091" s="16">
        <f t="shared" si="404"/>
        <v>0</v>
      </c>
      <c r="AB1091" s="2">
        <f t="shared" si="407"/>
        <v>130808.5794627586</v>
      </c>
      <c r="AE1091" s="16" t="str">
        <f t="shared" si="401"/>
        <v/>
      </c>
      <c r="AF1091" s="16" t="str">
        <f t="shared" si="398"/>
        <v/>
      </c>
      <c r="AG1091" s="16">
        <f t="shared" si="410"/>
        <v>70.371319601638461</v>
      </c>
      <c r="AH1091" s="24">
        <f t="shared" si="408"/>
        <v>72.05531498541967</v>
      </c>
      <c r="AL1091" s="2">
        <f t="shared" si="411"/>
        <v>75.908467286577746</v>
      </c>
      <c r="AM1091" s="27">
        <f t="shared" si="412"/>
        <v>-5.0760507212077477E-2</v>
      </c>
      <c r="AN1091" s="35">
        <v>0</v>
      </c>
      <c r="AP1091" s="2" t="str">
        <f t="shared" si="409"/>
        <v/>
      </c>
    </row>
    <row r="1092" spans="1:42" x14ac:dyDescent="0.25">
      <c r="A1092" s="49">
        <v>39588</v>
      </c>
      <c r="B1092" s="47">
        <v>1413.4</v>
      </c>
      <c r="C1092" s="27">
        <f t="shared" si="395"/>
        <v>-9.2736028262409009E-3</v>
      </c>
      <c r="D1092" s="27">
        <f t="shared" si="396"/>
        <v>7.4649147977324803E-3</v>
      </c>
      <c r="E1092" s="5">
        <f t="shared" si="402"/>
        <v>0</v>
      </c>
      <c r="F1092" s="44">
        <v>2237.7869999999998</v>
      </c>
      <c r="G1092" s="45">
        <v>2237.7869999999998</v>
      </c>
      <c r="H1092" s="48">
        <v>1413.4</v>
      </c>
      <c r="I1092" s="42">
        <v>17.579999999999998</v>
      </c>
      <c r="J1092" s="16">
        <f t="shared" si="394"/>
        <v>0.17579999999999998</v>
      </c>
      <c r="K1092" s="16">
        <f t="shared" si="403"/>
        <v>4.2675130360808805E-2</v>
      </c>
      <c r="L1092" s="51">
        <f>VLOOKUP(A1092,LIBOR!$A$3:B3187,2,1)</f>
        <v>2.1118800000000002</v>
      </c>
      <c r="M1092">
        <v>55683.66</v>
      </c>
      <c r="N1092" s="2">
        <v>50279.17</v>
      </c>
      <c r="O1092" s="16">
        <f t="shared" si="397"/>
        <v>8.680407379184864E-5</v>
      </c>
      <c r="P1092" s="16">
        <f t="shared" si="413"/>
        <v>0.13312486963919118</v>
      </c>
      <c r="Q1092" s="2">
        <f t="shared" si="399"/>
        <v>17.084</v>
      </c>
      <c r="R1092" s="2">
        <f t="shared" si="400"/>
        <v>18.868500000000004</v>
      </c>
      <c r="S1092" s="16">
        <f t="shared" si="414"/>
        <v>-1</v>
      </c>
      <c r="T1092" s="16">
        <f t="shared" si="415"/>
        <v>-1</v>
      </c>
      <c r="U1092" s="16">
        <f>VLOOKUP(P1092,Table!$D$6:$G$15,MATCH(VALUE(T1092)&amp;"E",Table!$D$5:$G$5,0),1)*IF(Y1092=1,0,1)</f>
        <v>0.97499999999999998</v>
      </c>
      <c r="V1092" s="16">
        <f t="shared" si="416"/>
        <v>2.5000000000000022E-2</v>
      </c>
      <c r="W1092" s="16">
        <f t="shared" si="405"/>
        <v>116202.18759044691</v>
      </c>
      <c r="X1092" s="16">
        <f t="shared" si="417"/>
        <v>1.4459639841813088E-2</v>
      </c>
      <c r="Y1092" s="16">
        <f t="shared" si="406"/>
        <v>0</v>
      </c>
      <c r="Z1092" s="16">
        <f t="shared" si="418"/>
        <v>0</v>
      </c>
      <c r="AA1092" s="16">
        <f t="shared" si="404"/>
        <v>0</v>
      </c>
      <c r="AB1092" s="2">
        <f t="shared" si="407"/>
        <v>129799.99326443062</v>
      </c>
      <c r="AE1092" s="16" t="str">
        <f t="shared" si="401"/>
        <v/>
      </c>
      <c r="AF1092" s="16" t="str">
        <f t="shared" si="398"/>
        <v/>
      </c>
      <c r="AG1092" s="16">
        <f t="shared" si="410"/>
        <v>69.828728725720069</v>
      </c>
      <c r="AH1092" s="24">
        <f t="shared" si="408"/>
        <v>71.497878882872925</v>
      </c>
      <c r="AL1092" s="2">
        <f t="shared" si="411"/>
        <v>75.908467286577746</v>
      </c>
      <c r="AM1092" s="27">
        <f t="shared" si="412"/>
        <v>-5.8104037156401778E-2</v>
      </c>
      <c r="AN1092" s="35">
        <v>0</v>
      </c>
      <c r="AP1092" s="2" t="str">
        <f t="shared" si="409"/>
        <v/>
      </c>
    </row>
    <row r="1093" spans="1:42" x14ac:dyDescent="0.25">
      <c r="A1093" s="49">
        <v>39589</v>
      </c>
      <c r="B1093" s="47">
        <v>1390.71</v>
      </c>
      <c r="C1093" s="27">
        <f t="shared" si="395"/>
        <v>-1.6053488043016872E-2</v>
      </c>
      <c r="D1093" s="27">
        <f t="shared" si="396"/>
        <v>-1.2594161111631808E-2</v>
      </c>
      <c r="E1093" s="5">
        <f t="shared" si="402"/>
        <v>0</v>
      </c>
      <c r="F1093" s="44">
        <v>2202.0210000000002</v>
      </c>
      <c r="G1093" s="45">
        <v>2202.0210000000002</v>
      </c>
      <c r="H1093" s="48">
        <v>1390.71</v>
      </c>
      <c r="I1093" s="42">
        <v>18.59</v>
      </c>
      <c r="J1093" s="16">
        <f t="shared" si="394"/>
        <v>0.18590000000000001</v>
      </c>
      <c r="K1093" s="16">
        <f t="shared" si="403"/>
        <v>6.3364568241238248E-2</v>
      </c>
      <c r="L1093" s="51">
        <f>VLOOKUP(A1093,LIBOR!$A$3:B3188,2,1)</f>
        <v>2.1087500000000001</v>
      </c>
      <c r="M1093">
        <v>59216.91</v>
      </c>
      <c r="N1093" s="2">
        <v>53466.9</v>
      </c>
      <c r="O1093" s="16">
        <f t="shared" si="397"/>
        <v>2.619134784069021E-4</v>
      </c>
      <c r="P1093" s="16">
        <f t="shared" si="413"/>
        <v>0.12253543175876176</v>
      </c>
      <c r="Q1093" s="2">
        <f t="shared" si="399"/>
        <v>17.003999999999998</v>
      </c>
      <c r="R1093" s="2">
        <f t="shared" si="400"/>
        <v>18.704000000000001</v>
      </c>
      <c r="S1093" s="16">
        <f t="shared" si="414"/>
        <v>-1</v>
      </c>
      <c r="T1093" s="16">
        <f t="shared" si="415"/>
        <v>-1</v>
      </c>
      <c r="U1093" s="16">
        <f>VLOOKUP(P1093,Table!$D$6:$G$15,MATCH(VALUE(T1093)&amp;"E",Table!$D$5:$G$5,0),1)*IF(Y1093=1,0,1)</f>
        <v>0.97499999999999998</v>
      </c>
      <c r="V1093" s="16">
        <f t="shared" si="416"/>
        <v>2.5000000000000022E-2</v>
      </c>
      <c r="W1093" s="16">
        <f t="shared" si="405"/>
        <v>114567.55565874153</v>
      </c>
      <c r="X1093" s="16">
        <f t="shared" si="417"/>
        <v>7.1257791177230523E-3</v>
      </c>
      <c r="Y1093" s="16">
        <f t="shared" si="406"/>
        <v>0</v>
      </c>
      <c r="Z1093" s="16">
        <f t="shared" si="418"/>
        <v>0</v>
      </c>
      <c r="AA1093" s="16">
        <f t="shared" si="404"/>
        <v>0</v>
      </c>
      <c r="AB1093" s="2">
        <f t="shared" si="407"/>
        <v>127983.19822317318</v>
      </c>
      <c r="AE1093" s="16" t="str">
        <f t="shared" si="401"/>
        <v/>
      </c>
      <c r="AF1093" s="16" t="str">
        <f t="shared" si="398"/>
        <v/>
      </c>
      <c r="AG1093" s="16">
        <f t="shared" si="410"/>
        <v>68.851344329191249</v>
      </c>
      <c r="AH1093" s="24">
        <f t="shared" si="408"/>
        <v>70.495296733608598</v>
      </c>
      <c r="AL1093" s="2">
        <f t="shared" si="411"/>
        <v>75.908467286577746</v>
      </c>
      <c r="AM1093" s="27">
        <f t="shared" si="412"/>
        <v>-7.1311814695622422E-2</v>
      </c>
      <c r="AN1093" s="35">
        <v>0</v>
      </c>
      <c r="AP1093" s="2" t="str">
        <f t="shared" si="409"/>
        <v/>
      </c>
    </row>
    <row r="1094" spans="1:42" x14ac:dyDescent="0.25">
      <c r="A1094" s="49">
        <v>39590</v>
      </c>
      <c r="B1094" s="47">
        <v>1394.35</v>
      </c>
      <c r="C1094" s="27">
        <f t="shared" si="395"/>
        <v>2.6173681069381338E-3</v>
      </c>
      <c r="D1094" s="27">
        <f t="shared" si="396"/>
        <v>-2.0561320143960726E-2</v>
      </c>
      <c r="E1094" s="5">
        <f t="shared" si="402"/>
        <v>0</v>
      </c>
      <c r="F1094" s="44">
        <v>2208.1979999999999</v>
      </c>
      <c r="G1094" s="45">
        <v>2208.1979999999999</v>
      </c>
      <c r="H1094" s="48">
        <v>1394.35</v>
      </c>
      <c r="I1094" s="42">
        <v>18.05</v>
      </c>
      <c r="J1094" s="16">
        <f t="shared" ref="J1094:J1157" si="419">I1094/100</f>
        <v>0.18049999999999999</v>
      </c>
      <c r="K1094" s="16">
        <f t="shared" si="403"/>
        <v>4.6383104095768735E-2</v>
      </c>
      <c r="L1094" s="51">
        <f>VLOOKUP(A1094,LIBOR!$A$3:B3189,2,1)</f>
        <v>2.1112500000000001</v>
      </c>
      <c r="M1094">
        <v>58156.56</v>
      </c>
      <c r="N1094" s="2">
        <v>52506.75</v>
      </c>
      <c r="O1094" s="16">
        <f t="shared" si="397"/>
        <v>6.8327281417969065E-6</v>
      </c>
      <c r="P1094" s="16">
        <f t="shared" si="413"/>
        <v>0.13411689590423126</v>
      </c>
      <c r="Q1094" s="2">
        <f t="shared" si="399"/>
        <v>17.190000000000001</v>
      </c>
      <c r="R1094" s="2">
        <f t="shared" si="400"/>
        <v>18.6205</v>
      </c>
      <c r="S1094" s="16">
        <f t="shared" si="414"/>
        <v>-1</v>
      </c>
      <c r="T1094" s="16">
        <f t="shared" si="415"/>
        <v>-1</v>
      </c>
      <c r="U1094" s="16">
        <f>VLOOKUP(P1094,Table!$D$6:$G$15,MATCH(VALUE(T1094)&amp;"E",Table!$D$5:$G$5,0),1)*IF(Y1094=1,0,1)</f>
        <v>0.97499999999999998</v>
      </c>
      <c r="V1094" s="16">
        <f t="shared" si="416"/>
        <v>2.5000000000000022E-2</v>
      </c>
      <c r="W1094" s="16">
        <f t="shared" si="405"/>
        <v>114808.48984441457</v>
      </c>
      <c r="X1094" s="16">
        <f t="shared" si="417"/>
        <v>-1.0362283490252477E-2</v>
      </c>
      <c r="Y1094" s="16">
        <f t="shared" si="406"/>
        <v>0</v>
      </c>
      <c r="Z1094" s="16">
        <f t="shared" si="418"/>
        <v>0</v>
      </c>
      <c r="AA1094" s="16">
        <f t="shared" si="404"/>
        <v>0</v>
      </c>
      <c r="AB1094" s="2">
        <f t="shared" si="407"/>
        <v>128275.94270725054</v>
      </c>
      <c r="AE1094" s="16" t="str">
        <f t="shared" si="401"/>
        <v/>
      </c>
      <c r="AF1094" s="16" t="str">
        <f t="shared" si="398"/>
        <v/>
      </c>
      <c r="AG1094" s="16">
        <f t="shared" si="410"/>
        <v>69.008832589787261</v>
      </c>
      <c r="AH1094" s="24">
        <f t="shared" si="408"/>
        <v>70.654706309938163</v>
      </c>
      <c r="AL1094" s="2">
        <f t="shared" si="411"/>
        <v>75.908467286577746</v>
      </c>
      <c r="AM1094" s="27">
        <f t="shared" si="412"/>
        <v>-6.9211791048355953E-2</v>
      </c>
      <c r="AN1094" s="35">
        <v>0</v>
      </c>
      <c r="AP1094" s="2" t="str">
        <f t="shared" si="409"/>
        <v/>
      </c>
    </row>
    <row r="1095" spans="1:42" x14ac:dyDescent="0.25">
      <c r="A1095" s="49">
        <v>39591</v>
      </c>
      <c r="B1095" s="47">
        <v>1375.93</v>
      </c>
      <c r="C1095" s="27">
        <f t="shared" ref="C1095:C1158" si="420">B1095/B1094-1</f>
        <v>-1.3210456485100441E-2</v>
      </c>
      <c r="D1095" s="27">
        <f t="shared" si="396"/>
        <v>-3.5022154200940236E-2</v>
      </c>
      <c r="E1095" s="5">
        <f t="shared" si="402"/>
        <v>0</v>
      </c>
      <c r="F1095" s="44">
        <v>2179.0540000000001</v>
      </c>
      <c r="G1095" s="45">
        <v>2179.0540000000001</v>
      </c>
      <c r="H1095" s="48">
        <v>1375.93</v>
      </c>
      <c r="I1095" s="42">
        <v>19.55</v>
      </c>
      <c r="J1095" s="16">
        <f t="shared" si="419"/>
        <v>0.19550000000000001</v>
      </c>
      <c r="K1095" s="16">
        <f t="shared" si="403"/>
        <v>6.4470914278676017E-2</v>
      </c>
      <c r="L1095" s="51">
        <f>VLOOKUP(A1095,LIBOR!$A$3:B3190,2,1)</f>
        <v>2.1124999999999998</v>
      </c>
      <c r="M1095">
        <v>59504.67</v>
      </c>
      <c r="N1095" s="2">
        <v>53721.18</v>
      </c>
      <c r="O1095" s="16">
        <f t="shared" si="397"/>
        <v>1.7684985596426531E-4</v>
      </c>
      <c r="P1095" s="16">
        <f t="shared" si="413"/>
        <v>0.13102908572132399</v>
      </c>
      <c r="Q1095" s="2">
        <f t="shared" si="399"/>
        <v>17.54</v>
      </c>
      <c r="R1095" s="2">
        <f t="shared" si="400"/>
        <v>18.519999999999996</v>
      </c>
      <c r="S1095" s="16">
        <f t="shared" si="414"/>
        <v>-1</v>
      </c>
      <c r="T1095" s="16">
        <f t="shared" si="415"/>
        <v>-1</v>
      </c>
      <c r="U1095" s="16">
        <f>VLOOKUP(P1095,Table!$D$6:$G$15,MATCH(VALUE(T1095)&amp;"E",Table!$D$5:$G$5,0),1)*IF(Y1095=1,0,1)</f>
        <v>0.97499999999999998</v>
      </c>
      <c r="V1095" s="16">
        <f t="shared" si="416"/>
        <v>2.5000000000000022E-2</v>
      </c>
      <c r="W1095" s="16">
        <f t="shared" si="405"/>
        <v>113396.11931362025</v>
      </c>
      <c r="X1095" s="16">
        <f t="shared" si="417"/>
        <v>-1.7792599035224343E-2</v>
      </c>
      <c r="Y1095" s="16">
        <f t="shared" si="406"/>
        <v>0</v>
      </c>
      <c r="Z1095" s="16">
        <f t="shared" si="418"/>
        <v>0</v>
      </c>
      <c r="AA1095" s="16">
        <f t="shared" si="404"/>
        <v>0</v>
      </c>
      <c r="AB1095" s="2">
        <f t="shared" si="407"/>
        <v>126699.60814292228</v>
      </c>
      <c r="AE1095" s="16" t="str">
        <f t="shared" si="401"/>
        <v/>
      </c>
      <c r="AF1095" s="16" t="str">
        <f t="shared" si="398"/>
        <v/>
      </c>
      <c r="AG1095" s="16">
        <f t="shared" si="410"/>
        <v>68.160809135354484</v>
      </c>
      <c r="AH1095" s="24">
        <f t="shared" si="408"/>
        <v>69.784640975743841</v>
      </c>
      <c r="AL1095" s="2">
        <f t="shared" si="411"/>
        <v>75.908467286577746</v>
      </c>
      <c r="AM1095" s="27">
        <f t="shared" si="412"/>
        <v>-8.0673823747679951E-2</v>
      </c>
      <c r="AN1095" s="35">
        <v>0</v>
      </c>
      <c r="AP1095" s="2" t="str">
        <f t="shared" si="409"/>
        <v/>
      </c>
    </row>
    <row r="1096" spans="1:42" x14ac:dyDescent="0.25">
      <c r="A1096" s="49">
        <v>39595</v>
      </c>
      <c r="B1096" s="47">
        <v>1385.35</v>
      </c>
      <c r="C1096" s="27">
        <f t="shared" si="420"/>
        <v>6.8462785170755325E-3</v>
      </c>
      <c r="D1096" s="27">
        <f t="shared" si="396"/>
        <v>-2.9073900730344548E-2</v>
      </c>
      <c r="E1096" s="5">
        <f t="shared" si="402"/>
        <v>1</v>
      </c>
      <c r="F1096" s="44">
        <v>2193.9780000000001</v>
      </c>
      <c r="G1096" s="45">
        <v>2193.9780000000001</v>
      </c>
      <c r="H1096" s="48">
        <v>1385.35</v>
      </c>
      <c r="I1096" s="42">
        <v>19.64</v>
      </c>
      <c r="J1096" s="16">
        <f t="shared" si="419"/>
        <v>0.19640000000000002</v>
      </c>
      <c r="K1096" s="16">
        <f t="shared" si="403"/>
        <v>5.8203354670462837E-2</v>
      </c>
      <c r="L1096" s="51">
        <f>VLOOKUP(A1096,LIBOR!$A$3:B3191,2,1)</f>
        <v>2.1662499999999998</v>
      </c>
      <c r="M1096">
        <v>57728.21</v>
      </c>
      <c r="N1096" s="2">
        <v>52106.28</v>
      </c>
      <c r="O1096" s="16">
        <f t="shared" si="397"/>
        <v>4.6552635393417261E-5</v>
      </c>
      <c r="P1096" s="16">
        <f t="shared" si="413"/>
        <v>0.13819664532953718</v>
      </c>
      <c r="Q1096" s="2">
        <f t="shared" si="399"/>
        <v>18.155999999999999</v>
      </c>
      <c r="R1096" s="2">
        <f t="shared" si="400"/>
        <v>18.517999999999994</v>
      </c>
      <c r="S1096" s="16">
        <f t="shared" si="414"/>
        <v>-1</v>
      </c>
      <c r="T1096" s="16">
        <f t="shared" si="415"/>
        <v>-1</v>
      </c>
      <c r="U1096" s="16">
        <f>VLOOKUP(P1096,Table!$D$6:$G$15,MATCH(VALUE(T1096)&amp;"E",Table!$D$5:$G$5,0),1)*IF(Y1096=1,0,1)</f>
        <v>0</v>
      </c>
      <c r="V1096" s="16">
        <f t="shared" si="416"/>
        <v>0</v>
      </c>
      <c r="W1096" s="16">
        <f t="shared" si="405"/>
        <v>114067.83282917339</v>
      </c>
      <c r="X1096" s="16">
        <f t="shared" si="417"/>
        <v>-3.1298008154530654E-2</v>
      </c>
      <c r="Y1096" s="16">
        <f t="shared" si="406"/>
        <v>1</v>
      </c>
      <c r="Z1096" s="16">
        <f t="shared" si="418"/>
        <v>20</v>
      </c>
      <c r="AA1096" s="16">
        <f t="shared" si="404"/>
        <v>0</v>
      </c>
      <c r="AB1096" s="2">
        <f t="shared" si="407"/>
        <v>127451.09763976227</v>
      </c>
      <c r="AE1096" s="16" t="str">
        <f t="shared" si="401"/>
        <v/>
      </c>
      <c r="AF1096" s="16" t="str">
        <f t="shared" si="398"/>
        <v/>
      </c>
      <c r="AG1096" s="16">
        <f t="shared" si="410"/>
        <v>68.565089250440181</v>
      </c>
      <c r="AH1096" s="24">
        <f t="shared" si="408"/>
        <v>70.191244417653593</v>
      </c>
      <c r="AL1096" s="2">
        <f t="shared" si="411"/>
        <v>75.908467286577746</v>
      </c>
      <c r="AM1096" s="27">
        <f t="shared" si="412"/>
        <v>-7.5317327213838769E-2</v>
      </c>
      <c r="AN1096" s="35">
        <v>1</v>
      </c>
      <c r="AP1096" s="2" t="str">
        <f t="shared" si="409"/>
        <v/>
      </c>
    </row>
    <row r="1097" spans="1:42" x14ac:dyDescent="0.25">
      <c r="A1097" s="49">
        <v>39596</v>
      </c>
      <c r="B1097" s="47">
        <v>1390.84</v>
      </c>
      <c r="C1097" s="27">
        <f t="shared" si="420"/>
        <v>3.9628974627350377E-3</v>
      </c>
      <c r="D1097" s="27">
        <f t="shared" si="396"/>
        <v>-1.583740044136861E-2</v>
      </c>
      <c r="E1097" s="5">
        <f t="shared" si="402"/>
        <v>-1</v>
      </c>
      <c r="F1097" s="44">
        <v>2203.1019999999999</v>
      </c>
      <c r="G1097" s="45">
        <v>2203.1019999999999</v>
      </c>
      <c r="H1097" s="48">
        <v>1390.84</v>
      </c>
      <c r="I1097" s="42">
        <v>19.07</v>
      </c>
      <c r="J1097" s="16">
        <f t="shared" si="419"/>
        <v>0.19070000000000001</v>
      </c>
      <c r="K1097" s="16">
        <f t="shared" si="403"/>
        <v>5.228328145744629E-2</v>
      </c>
      <c r="L1097" s="51">
        <f>VLOOKUP(A1097,LIBOR!$A$3:B3192,2,1)</f>
        <v>2.42875</v>
      </c>
      <c r="M1097">
        <v>57149.99</v>
      </c>
      <c r="N1097" s="2">
        <v>51581.66</v>
      </c>
      <c r="O1097" s="16">
        <f t="shared" si="397"/>
        <v>1.5642546022620327E-5</v>
      </c>
      <c r="P1097" s="16">
        <f t="shared" si="413"/>
        <v>0.13841671854255372</v>
      </c>
      <c r="Q1097" s="2">
        <f t="shared" si="399"/>
        <v>18.681999999999999</v>
      </c>
      <c r="R1097" s="2">
        <f t="shared" si="400"/>
        <v>18.517999999999997</v>
      </c>
      <c r="S1097" s="16">
        <f t="shared" si="414"/>
        <v>1</v>
      </c>
      <c r="T1097" s="16">
        <f t="shared" si="415"/>
        <v>0</v>
      </c>
      <c r="U1097" s="16">
        <f>VLOOKUP(P1097,Table!$D$6:$G$15,MATCH(VALUE(T1097)&amp;"E",Table!$D$5:$G$5,0),1)*IF(Y1097=1,0,1)</f>
        <v>0</v>
      </c>
      <c r="V1097" s="16">
        <f t="shared" si="416"/>
        <v>0</v>
      </c>
      <c r="W1097" s="16">
        <f t="shared" si="405"/>
        <v>114067.83282917339</v>
      </c>
      <c r="X1097" s="16">
        <f t="shared" si="417"/>
        <v>-2.5934954333211024E-2</v>
      </c>
      <c r="Y1097" s="16">
        <f t="shared" si="406"/>
        <v>1</v>
      </c>
      <c r="Z1097" s="16">
        <f t="shared" si="418"/>
        <v>20</v>
      </c>
      <c r="AA1097" s="16">
        <f t="shared" si="404"/>
        <v>6.7465277777778443E-3</v>
      </c>
      <c r="AB1097" s="2">
        <f t="shared" si="407"/>
        <v>127459.69616346761</v>
      </c>
      <c r="AE1097" s="16" t="str">
        <f t="shared" si="401"/>
        <v/>
      </c>
      <c r="AF1097" s="16" t="str">
        <f t="shared" si="398"/>
        <v/>
      </c>
      <c r="AG1097" s="16">
        <f t="shared" si="410"/>
        <v>68.569715013232326</v>
      </c>
      <c r="AH1097" s="24">
        <f t="shared" si="408"/>
        <v>70.194152870801133</v>
      </c>
      <c r="AL1097" s="2">
        <f t="shared" si="411"/>
        <v>75.908467286577746</v>
      </c>
      <c r="AM1097" s="27">
        <f t="shared" si="412"/>
        <v>-7.5279011947419816E-2</v>
      </c>
      <c r="AN1097" s="35">
        <v>1</v>
      </c>
      <c r="AP1097" s="2" t="str">
        <f t="shared" si="409"/>
        <v/>
      </c>
    </row>
    <row r="1098" spans="1:42" x14ac:dyDescent="0.25">
      <c r="A1098" s="49">
        <v>39597</v>
      </c>
      <c r="B1098" s="47">
        <v>1398.26</v>
      </c>
      <c r="C1098" s="27">
        <f t="shared" si="420"/>
        <v>5.3349055247189359E-3</v>
      </c>
      <c r="D1098" s="27">
        <f t="shared" si="396"/>
        <v>5.5509931263671985E-3</v>
      </c>
      <c r="E1098" s="5">
        <f t="shared" si="402"/>
        <v>0</v>
      </c>
      <c r="F1098" s="44">
        <v>2215.1170000000002</v>
      </c>
      <c r="G1098" s="45">
        <v>2215.1170000000002</v>
      </c>
      <c r="H1098" s="48">
        <v>1398.26</v>
      </c>
      <c r="I1098" s="42">
        <v>18.14</v>
      </c>
      <c r="J1098" s="16">
        <f t="shared" si="419"/>
        <v>0.18140000000000001</v>
      </c>
      <c r="K1098" s="16">
        <f t="shared" si="403"/>
        <v>4.4074413312993221E-2</v>
      </c>
      <c r="L1098" s="51">
        <f>VLOOKUP(A1098,LIBOR!$A$3:B3193,2,1)</f>
        <v>2.5874999999999999</v>
      </c>
      <c r="M1098">
        <v>53717.38</v>
      </c>
      <c r="N1098" s="2">
        <v>48480.82</v>
      </c>
      <c r="O1098" s="16">
        <f t="shared" si="397"/>
        <v>2.8310118007772335E-5</v>
      </c>
      <c r="P1098" s="16">
        <f t="shared" si="413"/>
        <v>0.13732558668700678</v>
      </c>
      <c r="Q1098" s="2">
        <f t="shared" si="399"/>
        <v>18.98</v>
      </c>
      <c r="R1098" s="2">
        <f t="shared" si="400"/>
        <v>18.459499999999998</v>
      </c>
      <c r="S1098" s="16">
        <f t="shared" si="414"/>
        <v>1</v>
      </c>
      <c r="T1098" s="16">
        <f t="shared" si="415"/>
        <v>0</v>
      </c>
      <c r="U1098" s="16">
        <f>VLOOKUP(P1098,Table!$D$6:$G$15,MATCH(VALUE(T1098)&amp;"E",Table!$D$5:$G$5,0),1)*IF(Y1098=1,0,1)</f>
        <v>0.9</v>
      </c>
      <c r="V1098" s="16">
        <f t="shared" si="416"/>
        <v>9.9999999999999978E-2</v>
      </c>
      <c r="W1098" s="16">
        <f t="shared" si="405"/>
        <v>114067.83282917339</v>
      </c>
      <c r="X1098" s="16">
        <f t="shared" si="417"/>
        <v>-1.8367595357120292E-2</v>
      </c>
      <c r="Y1098" s="16">
        <f t="shared" si="406"/>
        <v>0</v>
      </c>
      <c r="Z1098" s="16">
        <f t="shared" si="418"/>
        <v>0</v>
      </c>
      <c r="AA1098" s="16">
        <f t="shared" si="404"/>
        <v>7.1874999999999023E-3</v>
      </c>
      <c r="AB1098" s="2">
        <f t="shared" si="407"/>
        <v>127468.85732912936</v>
      </c>
      <c r="AE1098" s="16" t="str">
        <f t="shared" si="401"/>
        <v/>
      </c>
      <c r="AF1098" s="16" t="str">
        <f t="shared" si="398"/>
        <v/>
      </c>
      <c r="AG1098" s="16">
        <f t="shared" si="410"/>
        <v>68.574643461498894</v>
      </c>
      <c r="AH1098" s="24">
        <f t="shared" si="408"/>
        <v>70.197370973123057</v>
      </c>
      <c r="AL1098" s="2">
        <f t="shared" si="411"/>
        <v>75.908467286577746</v>
      </c>
      <c r="AM1098" s="27">
        <f t="shared" si="412"/>
        <v>-7.5236617436807762E-2</v>
      </c>
      <c r="AN1098" s="35">
        <v>0</v>
      </c>
      <c r="AP1098" s="2" t="str">
        <f t="shared" si="409"/>
        <v/>
      </c>
    </row>
    <row r="1099" spans="1:42" x14ac:dyDescent="0.25">
      <c r="A1099" s="49">
        <v>39598</v>
      </c>
      <c r="B1099" s="47">
        <v>1400.38</v>
      </c>
      <c r="C1099" s="27">
        <f t="shared" si="420"/>
        <v>1.5161700971206837E-3</v>
      </c>
      <c r="D1099" s="27">
        <f t="shared" ref="D1099:D1162" si="421">SUM(C1095:C1099)</f>
        <v>4.4497951165497485E-3</v>
      </c>
      <c r="E1099" s="5">
        <f t="shared" si="402"/>
        <v>0</v>
      </c>
      <c r="F1099" s="44">
        <v>2218.4989999999998</v>
      </c>
      <c r="G1099" s="45">
        <v>2218.4989999999998</v>
      </c>
      <c r="H1099" s="48">
        <v>1400.38</v>
      </c>
      <c r="I1099" s="42">
        <v>17.829999999999998</v>
      </c>
      <c r="J1099" s="16">
        <f t="shared" si="419"/>
        <v>0.17829999999999999</v>
      </c>
      <c r="K1099" s="16">
        <f t="shared" si="403"/>
        <v>3.9844536897637339E-2</v>
      </c>
      <c r="L1099" s="51">
        <f>VLOOKUP(A1099,LIBOR!$A$3:B3194,2,1)</f>
        <v>2.5387499999999998</v>
      </c>
      <c r="M1099">
        <v>52422.559999999998</v>
      </c>
      <c r="N1099" s="2">
        <v>47309.7</v>
      </c>
      <c r="O1099" s="16">
        <f t="shared" si="397"/>
        <v>2.2952912717167377E-6</v>
      </c>
      <c r="P1099" s="16">
        <f t="shared" si="413"/>
        <v>0.13845546310236265</v>
      </c>
      <c r="Q1099" s="2">
        <f t="shared" si="399"/>
        <v>18.89</v>
      </c>
      <c r="R1099" s="2">
        <f t="shared" si="400"/>
        <v>18.326999999999998</v>
      </c>
      <c r="S1099" s="16">
        <f t="shared" si="414"/>
        <v>1</v>
      </c>
      <c r="T1099" s="16">
        <f t="shared" si="415"/>
        <v>0</v>
      </c>
      <c r="U1099" s="16">
        <f>VLOOKUP(P1099,Table!$D$6:$G$15,MATCH(VALUE(T1099)&amp;"E",Table!$D$5:$G$5,0),1)*IF(Y1099=1,0,1)</f>
        <v>0.9</v>
      </c>
      <c r="V1099" s="16">
        <f t="shared" si="416"/>
        <v>9.9999999999999978E-2</v>
      </c>
      <c r="W1099" s="16">
        <f t="shared" si="405"/>
        <v>113947.93811238902</v>
      </c>
      <c r="X1099" s="16">
        <f t="shared" si="417"/>
        <v>-4.3618180268822915E-3</v>
      </c>
      <c r="Y1099" s="16">
        <f t="shared" si="406"/>
        <v>0</v>
      </c>
      <c r="Z1099" s="16">
        <f t="shared" si="418"/>
        <v>0</v>
      </c>
      <c r="AA1099" s="16">
        <f t="shared" si="404"/>
        <v>0</v>
      </c>
      <c r="AB1099" s="2">
        <f t="shared" si="407"/>
        <v>127336.75793573489</v>
      </c>
      <c r="AE1099" s="16" t="str">
        <f t="shared" si="401"/>
        <v/>
      </c>
      <c r="AF1099" s="16" t="str">
        <f t="shared" si="398"/>
        <v/>
      </c>
      <c r="AG1099" s="16">
        <f t="shared" si="410"/>
        <v>68.503577720475448</v>
      </c>
      <c r="AH1099" s="24">
        <f t="shared" si="408"/>
        <v>70.122798394650374</v>
      </c>
      <c r="AL1099" s="2">
        <f t="shared" si="411"/>
        <v>75.908467286577746</v>
      </c>
      <c r="AM1099" s="27">
        <f t="shared" si="412"/>
        <v>-7.6219018756955026E-2</v>
      </c>
      <c r="AN1099" s="35">
        <v>0</v>
      </c>
      <c r="AP1099" s="2" t="str">
        <f t="shared" si="409"/>
        <v/>
      </c>
    </row>
    <row r="1100" spans="1:42" x14ac:dyDescent="0.25">
      <c r="A1100" s="49">
        <v>39601</v>
      </c>
      <c r="B1100" s="47">
        <v>1385.67</v>
      </c>
      <c r="C1100" s="27">
        <f t="shared" si="420"/>
        <v>-1.0504291692254974E-2</v>
      </c>
      <c r="D1100" s="27">
        <f t="shared" si="421"/>
        <v>7.1559599093952153E-3</v>
      </c>
      <c r="E1100" s="5">
        <f t="shared" si="402"/>
        <v>0</v>
      </c>
      <c r="F1100" s="44">
        <v>2195.2689999999998</v>
      </c>
      <c r="G1100" s="45">
        <v>2195.2689999999998</v>
      </c>
      <c r="H1100" s="48">
        <v>1385.67</v>
      </c>
      <c r="I1100" s="42">
        <v>19.829999999999998</v>
      </c>
      <c r="J1100" s="16">
        <f t="shared" si="419"/>
        <v>0.19829999999999998</v>
      </c>
      <c r="K1100" s="16">
        <f t="shared" si="403"/>
        <v>6.0378575263742323E-2</v>
      </c>
      <c r="L1100" s="51">
        <f>VLOOKUP(A1100,LIBOR!$A$3:B3195,2,1)</f>
        <v>2.3137500000000002</v>
      </c>
      <c r="M1100">
        <v>55471.65</v>
      </c>
      <c r="N1100" s="2">
        <v>50054.02</v>
      </c>
      <c r="O1100" s="16">
        <f t="shared" si="397"/>
        <v>1.1151045698864935E-4</v>
      </c>
      <c r="P1100" s="16">
        <f t="shared" si="413"/>
        <v>0.13792142473625765</v>
      </c>
      <c r="Q1100" s="2">
        <f t="shared" si="399"/>
        <v>18.846</v>
      </c>
      <c r="R1100" s="2">
        <f t="shared" si="400"/>
        <v>18.274499999999996</v>
      </c>
      <c r="S1100" s="16">
        <f t="shared" si="414"/>
        <v>1</v>
      </c>
      <c r="T1100" s="16">
        <f t="shared" si="415"/>
        <v>0</v>
      </c>
      <c r="U1100" s="16">
        <f>VLOOKUP(P1100,Table!$D$6:$G$15,MATCH(VALUE(T1100)&amp;"E",Table!$D$5:$G$5,0),1)*IF(Y1100=1,0,1)</f>
        <v>0.9</v>
      </c>
      <c r="V1100" s="16">
        <f t="shared" si="416"/>
        <v>9.9999999999999978E-2</v>
      </c>
      <c r="W1100" s="16">
        <f t="shared" si="405"/>
        <v>113531.67409344169</v>
      </c>
      <c r="X1100" s="16">
        <f t="shared" si="417"/>
        <v>-7.4955409063540701E-3</v>
      </c>
      <c r="Y1100" s="16">
        <f t="shared" si="406"/>
        <v>0</v>
      </c>
      <c r="Z1100" s="16">
        <f t="shared" si="418"/>
        <v>0</v>
      </c>
      <c r="AA1100" s="16">
        <f t="shared" si="404"/>
        <v>0</v>
      </c>
      <c r="AB1100" s="2">
        <f t="shared" si="407"/>
        <v>126877.38173916572</v>
      </c>
      <c r="AE1100" s="16" t="str">
        <f t="shared" si="401"/>
        <v/>
      </c>
      <c r="AF1100" s="16" t="str">
        <f t="shared" si="398"/>
        <v/>
      </c>
      <c r="AG1100" s="16">
        <f t="shared" si="410"/>
        <v>68.256446306932673</v>
      </c>
      <c r="AH1100" s="24">
        <f t="shared" si="408"/>
        <v>69.864370082962964</v>
      </c>
      <c r="AL1100" s="2">
        <f t="shared" si="411"/>
        <v>75.908467286577746</v>
      </c>
      <c r="AM1100" s="27">
        <f t="shared" si="412"/>
        <v>-7.9623491550639081E-2</v>
      </c>
      <c r="AN1100" s="35">
        <v>0</v>
      </c>
      <c r="AP1100" s="2" t="str">
        <f t="shared" si="409"/>
        <v/>
      </c>
    </row>
    <row r="1101" spans="1:42" x14ac:dyDescent="0.25">
      <c r="A1101" s="49">
        <v>39602</v>
      </c>
      <c r="B1101" s="47">
        <v>1377.65</v>
      </c>
      <c r="C1101" s="27">
        <f t="shared" si="420"/>
        <v>-5.787813837349387E-3</v>
      </c>
      <c r="D1101" s="27">
        <f t="shared" si="421"/>
        <v>-5.4781324450297042E-3</v>
      </c>
      <c r="E1101" s="5">
        <f t="shared" si="402"/>
        <v>0</v>
      </c>
      <c r="F1101" s="44">
        <v>2182.6460000000002</v>
      </c>
      <c r="G1101" s="45">
        <v>2182.6460000000002</v>
      </c>
      <c r="H1101" s="48">
        <v>1377.65</v>
      </c>
      <c r="I1101" s="42">
        <v>20.239999999999998</v>
      </c>
      <c r="J1101" s="16">
        <f t="shared" si="419"/>
        <v>0.2024</v>
      </c>
      <c r="K1101" s="16">
        <f t="shared" si="403"/>
        <v>6.0521508549336328E-2</v>
      </c>
      <c r="L1101" s="51">
        <f>VLOOKUP(A1101,LIBOR!$A$3:B3196,2,1)</f>
        <v>2.2999999999999998</v>
      </c>
      <c r="M1101">
        <v>56527.15</v>
      </c>
      <c r="N1101" s="2">
        <v>51003.9</v>
      </c>
      <c r="O1101" s="16">
        <f t="shared" si="397"/>
        <v>3.3693707866391287E-5</v>
      </c>
      <c r="P1101" s="16">
        <f t="shared" si="413"/>
        <v>0.14187849145066367</v>
      </c>
      <c r="Q1101" s="2">
        <f t="shared" si="399"/>
        <v>18.902000000000001</v>
      </c>
      <c r="R1101" s="2">
        <f t="shared" si="400"/>
        <v>18.356999999999996</v>
      </c>
      <c r="S1101" s="16">
        <f t="shared" si="414"/>
        <v>1</v>
      </c>
      <c r="T1101" s="16">
        <f t="shared" si="415"/>
        <v>0</v>
      </c>
      <c r="U1101" s="16">
        <f>VLOOKUP(P1101,Table!$D$6:$G$15,MATCH(VALUE(T1101)&amp;"E",Table!$D$5:$G$5,0),1)*IF(Y1101=1,0,1)</f>
        <v>0.9</v>
      </c>
      <c r="V1101" s="16">
        <f t="shared" si="416"/>
        <v>9.9999999999999978E-2</v>
      </c>
      <c r="W1101" s="16">
        <f t="shared" si="405"/>
        <v>113155.73407939778</v>
      </c>
      <c r="X1101" s="16">
        <f t="shared" si="417"/>
        <v>1.1954093371266961E-3</v>
      </c>
      <c r="Y1101" s="16">
        <f t="shared" si="406"/>
        <v>0</v>
      </c>
      <c r="Z1101" s="16">
        <f t="shared" si="418"/>
        <v>0</v>
      </c>
      <c r="AA1101" s="16">
        <f t="shared" si="404"/>
        <v>0</v>
      </c>
      <c r="AB1101" s="2">
        <f t="shared" si="407"/>
        <v>126462.19966897475</v>
      </c>
      <c r="AD1101" s="2">
        <v>126319.81</v>
      </c>
      <c r="AE1101" s="16" t="str">
        <f t="shared" si="401"/>
        <v/>
      </c>
      <c r="AF1101" s="16">
        <f t="shared" si="398"/>
        <v>1.1272156677146761E-3</v>
      </c>
      <c r="AG1101" s="16">
        <f t="shared" si="410"/>
        <v>68.033090084624661</v>
      </c>
      <c r="AH1101" s="24">
        <f t="shared" si="408"/>
        <v>69.633939798911527</v>
      </c>
      <c r="AL1101" s="2">
        <f t="shared" si="411"/>
        <v>75.908467286577746</v>
      </c>
      <c r="AM1101" s="27">
        <f t="shared" si="412"/>
        <v>-8.265912502195516E-2</v>
      </c>
      <c r="AN1101" s="35">
        <v>0</v>
      </c>
      <c r="AP1101" s="2" t="str">
        <f t="shared" si="409"/>
        <v/>
      </c>
    </row>
    <row r="1102" spans="1:42" x14ac:dyDescent="0.25">
      <c r="A1102" s="49">
        <v>39603</v>
      </c>
      <c r="B1102" s="47">
        <v>1377.2</v>
      </c>
      <c r="C1102" s="27">
        <f t="shared" si="420"/>
        <v>-3.2664319674813314E-4</v>
      </c>
      <c r="D1102" s="27">
        <f t="shared" si="421"/>
        <v>-9.7676731045128751E-3</v>
      </c>
      <c r="E1102" s="5">
        <f t="shared" si="402"/>
        <v>0</v>
      </c>
      <c r="F1102" s="44">
        <v>2183.0100000000002</v>
      </c>
      <c r="G1102" s="45">
        <v>2183.0100000000002</v>
      </c>
      <c r="H1102" s="48">
        <v>1377.2</v>
      </c>
      <c r="I1102" s="42">
        <v>20.8</v>
      </c>
      <c r="J1102" s="16">
        <f t="shared" si="419"/>
        <v>0.20800000000000002</v>
      </c>
      <c r="K1102" s="16">
        <f t="shared" si="403"/>
        <v>7.6825103065609357E-2</v>
      </c>
      <c r="L1102" s="51">
        <f>VLOOKUP(A1102,LIBOR!$A$3:B3197,2,1)</f>
        <v>2.2162500000000001</v>
      </c>
      <c r="M1102">
        <v>56730.879999999997</v>
      </c>
      <c r="N1102" s="2">
        <v>51185.14</v>
      </c>
      <c r="O1102" s="16">
        <f t="shared" si="397"/>
        <v>1.0673063987026209E-7</v>
      </c>
      <c r="P1102" s="16">
        <f t="shared" si="413"/>
        <v>0.13117489693439066</v>
      </c>
      <c r="Q1102" s="2">
        <f t="shared" si="399"/>
        <v>19.021999999999998</v>
      </c>
      <c r="R1102" s="2">
        <f t="shared" si="400"/>
        <v>18.423999999999999</v>
      </c>
      <c r="S1102" s="16">
        <f t="shared" si="414"/>
        <v>1</v>
      </c>
      <c r="T1102" s="16">
        <f t="shared" si="415"/>
        <v>0</v>
      </c>
      <c r="U1102" s="16">
        <f>VLOOKUP(P1102,Table!$D$6:$G$15,MATCH(VALUE(T1102)&amp;"E",Table!$D$5:$G$5,0),1)*IF(Y1102=1,0,1)</f>
        <v>0.9</v>
      </c>
      <c r="V1102" s="16">
        <f t="shared" si="416"/>
        <v>9.9999999999999978E-2</v>
      </c>
      <c r="W1102" s="16">
        <f t="shared" si="405"/>
        <v>113162.67805058077</v>
      </c>
      <c r="X1102" s="16">
        <f t="shared" si="417"/>
        <v>-7.9961083431957514E-3</v>
      </c>
      <c r="Y1102" s="16">
        <f t="shared" si="406"/>
        <v>0</v>
      </c>
      <c r="Z1102" s="16">
        <f t="shared" si="418"/>
        <v>0</v>
      </c>
      <c r="AA1102" s="16">
        <f t="shared" si="404"/>
        <v>0</v>
      </c>
      <c r="AB1102" s="2">
        <f t="shared" si="407"/>
        <v>126526.7591194585</v>
      </c>
      <c r="AD1102" s="2">
        <v>126384.29</v>
      </c>
      <c r="AE1102" s="16" t="str">
        <f t="shared" si="401"/>
        <v/>
      </c>
      <c r="AF1102" s="16">
        <f t="shared" si="398"/>
        <v>1.1272692156478747E-3</v>
      </c>
      <c r="AG1102" s="16">
        <f t="shared" si="410"/>
        <v>68.067821244782181</v>
      </c>
      <c r="AH1102" s="24">
        <f t="shared" si="408"/>
        <v>69.667674883700286</v>
      </c>
      <c r="AL1102" s="2">
        <f t="shared" si="411"/>
        <v>75.908467286577746</v>
      </c>
      <c r="AM1102" s="27">
        <f t="shared" si="412"/>
        <v>-8.2214707080259686E-2</v>
      </c>
      <c r="AN1102" s="35">
        <v>0</v>
      </c>
      <c r="AP1102" s="2" t="str">
        <f t="shared" si="409"/>
        <v/>
      </c>
    </row>
    <row r="1103" spans="1:42" x14ac:dyDescent="0.25">
      <c r="A1103" s="49">
        <v>39604</v>
      </c>
      <c r="B1103" s="47">
        <v>1404.05</v>
      </c>
      <c r="C1103" s="27">
        <f t="shared" si="420"/>
        <v>1.9496079000871358E-2</v>
      </c>
      <c r="D1103" s="27">
        <f t="shared" si="421"/>
        <v>4.3935003716395471E-3</v>
      </c>
      <c r="E1103" s="5">
        <f t="shared" si="402"/>
        <v>0</v>
      </c>
      <c r="F1103" s="44">
        <v>2225.7420000000002</v>
      </c>
      <c r="G1103" s="45">
        <v>2225.7420000000002</v>
      </c>
      <c r="H1103" s="48">
        <v>1404.05</v>
      </c>
      <c r="I1103" s="42">
        <v>18.63</v>
      </c>
      <c r="J1103" s="16">
        <f t="shared" si="419"/>
        <v>0.18629999999999999</v>
      </c>
      <c r="K1103" s="16">
        <f t="shared" si="403"/>
        <v>5.5576829523429794E-2</v>
      </c>
      <c r="L1103" s="51">
        <f>VLOOKUP(A1103,LIBOR!$A$3:B3198,2,1)</f>
        <v>2.125</v>
      </c>
      <c r="M1103">
        <v>53765.65</v>
      </c>
      <c r="N1103" s="2">
        <v>48507.19</v>
      </c>
      <c r="O1103" s="16">
        <f t="shared" si="397"/>
        <v>3.7281682154012807E-4</v>
      </c>
      <c r="P1103" s="16">
        <f t="shared" si="413"/>
        <v>0.1307231704765702</v>
      </c>
      <c r="Q1103" s="2">
        <f t="shared" si="399"/>
        <v>19.367999999999999</v>
      </c>
      <c r="R1103" s="2">
        <f t="shared" si="400"/>
        <v>18.5535</v>
      </c>
      <c r="S1103" s="16">
        <f t="shared" si="414"/>
        <v>1</v>
      </c>
      <c r="T1103" s="16">
        <f t="shared" si="415"/>
        <v>0</v>
      </c>
      <c r="U1103" s="16">
        <f>VLOOKUP(P1103,Table!$D$6:$G$15,MATCH(VALUE(T1103)&amp;"E",Table!$D$5:$G$5,0),1)*IF(Y1103=1,0,1)</f>
        <v>0.9</v>
      </c>
      <c r="V1103" s="16">
        <f t="shared" si="416"/>
        <v>9.9999999999999978E-2</v>
      </c>
      <c r="W1103" s="16">
        <f t="shared" si="405"/>
        <v>114556.22907590865</v>
      </c>
      <c r="X1103" s="16">
        <f t="shared" si="417"/>
        <v>-7.935232537889747E-3</v>
      </c>
      <c r="Y1103" s="16">
        <f t="shared" si="406"/>
        <v>0</v>
      </c>
      <c r="Z1103" s="16">
        <f t="shared" si="418"/>
        <v>0</v>
      </c>
      <c r="AA1103" s="16">
        <f t="shared" si="404"/>
        <v>0</v>
      </c>
      <c r="AB1103" s="2">
        <f t="shared" si="407"/>
        <v>128094.48774394959</v>
      </c>
      <c r="AE1103" s="16" t="str">
        <f t="shared" si="401"/>
        <v/>
      </c>
      <c r="AF1103" s="16" t="str">
        <f t="shared" si="398"/>
        <v/>
      </c>
      <c r="AG1103" s="16">
        <f t="shared" si="410"/>
        <v>68.911214946753461</v>
      </c>
      <c r="AH1103" s="24">
        <f t="shared" si="408"/>
        <v>70.529055821675144</v>
      </c>
      <c r="AL1103" s="2">
        <f t="shared" si="411"/>
        <v>75.908467286577746</v>
      </c>
      <c r="AM1103" s="27">
        <f t="shared" si="412"/>
        <v>-7.0867080540484073E-2</v>
      </c>
      <c r="AN1103" s="35">
        <v>0</v>
      </c>
      <c r="AP1103" s="2" t="str">
        <f t="shared" si="409"/>
        <v/>
      </c>
    </row>
    <row r="1104" spans="1:42" x14ac:dyDescent="0.25">
      <c r="A1104" s="49">
        <v>39605</v>
      </c>
      <c r="B1104" s="47">
        <v>1360.68</v>
      </c>
      <c r="C1104" s="27">
        <f t="shared" si="420"/>
        <v>-3.0889213347102928E-2</v>
      </c>
      <c r="D1104" s="27">
        <f t="shared" si="421"/>
        <v>-2.8011883072584065E-2</v>
      </c>
      <c r="E1104" s="5">
        <f t="shared" si="402"/>
        <v>0</v>
      </c>
      <c r="F1104" s="44">
        <v>2157.2359999999999</v>
      </c>
      <c r="G1104" s="45">
        <v>2157.2359999999999</v>
      </c>
      <c r="H1104" s="48">
        <v>1360.68</v>
      </c>
      <c r="I1104" s="42">
        <v>23.56</v>
      </c>
      <c r="J1104" s="16">
        <f t="shared" si="419"/>
        <v>0.23559999999999998</v>
      </c>
      <c r="K1104" s="16">
        <f t="shared" si="403"/>
        <v>9.026419708363792E-2</v>
      </c>
      <c r="L1104" s="51">
        <f>VLOOKUP(A1104,LIBOR!$A$3:B3199,2,1)</f>
        <v>2.0924999999999998</v>
      </c>
      <c r="M1104">
        <v>59705.55</v>
      </c>
      <c r="N1104" s="2">
        <v>53863.69</v>
      </c>
      <c r="O1104" s="16">
        <f t="shared" si="397"/>
        <v>9.8447488220106431E-4</v>
      </c>
      <c r="P1104" s="16">
        <f t="shared" si="413"/>
        <v>0.14533580291636206</v>
      </c>
      <c r="Q1104" s="2">
        <f t="shared" si="399"/>
        <v>19.465999999999998</v>
      </c>
      <c r="R1104" s="2">
        <f t="shared" si="400"/>
        <v>18.4985</v>
      </c>
      <c r="S1104" s="16">
        <f t="shared" si="414"/>
        <v>1</v>
      </c>
      <c r="T1104" s="16">
        <f t="shared" si="415"/>
        <v>0</v>
      </c>
      <c r="U1104" s="16">
        <f>VLOOKUP(P1104,Table!$D$6:$G$15,MATCH(VALUE(T1104)&amp;"E",Table!$D$5:$G$5,0),1)*IF(Y1104=1,0,1)</f>
        <v>0.9</v>
      </c>
      <c r="V1104" s="16">
        <f t="shared" si="416"/>
        <v>9.9999999999999978E-2</v>
      </c>
      <c r="W1104" s="16">
        <f t="shared" si="405"/>
        <v>112636.54170705868</v>
      </c>
      <c r="X1104" s="16">
        <f t="shared" si="417"/>
        <v>4.2816299268757518E-3</v>
      </c>
      <c r="Y1104" s="16">
        <f t="shared" si="406"/>
        <v>0</v>
      </c>
      <c r="Z1104" s="16">
        <f t="shared" si="418"/>
        <v>0</v>
      </c>
      <c r="AA1104" s="16">
        <f t="shared" si="404"/>
        <v>0</v>
      </c>
      <c r="AB1104" s="2">
        <f t="shared" si="407"/>
        <v>125961.29254741933</v>
      </c>
      <c r="AD1104" s="2">
        <v>125819.46</v>
      </c>
      <c r="AE1104" s="16" t="str">
        <f t="shared" si="401"/>
        <v/>
      </c>
      <c r="AF1104" s="16">
        <f t="shared" si="398"/>
        <v>1.1272703556295394E-3</v>
      </c>
      <c r="AG1104" s="16">
        <f t="shared" si="410"/>
        <v>67.763616206944121</v>
      </c>
      <c r="AH1104" s="24">
        <f t="shared" si="408"/>
        <v>69.352709584215987</v>
      </c>
      <c r="AL1104" s="2">
        <f t="shared" si="411"/>
        <v>75.908467286577746</v>
      </c>
      <c r="AM1104" s="27">
        <f t="shared" si="412"/>
        <v>-8.6363984634438284E-2</v>
      </c>
      <c r="AN1104" s="35">
        <v>0</v>
      </c>
      <c r="AP1104" s="2" t="str">
        <f t="shared" si="409"/>
        <v/>
      </c>
    </row>
    <row r="1105" spans="1:42" x14ac:dyDescent="0.25">
      <c r="A1105" s="49">
        <v>39608</v>
      </c>
      <c r="B1105" s="47">
        <v>1361.76</v>
      </c>
      <c r="C1105" s="27">
        <f t="shared" si="420"/>
        <v>7.9372078666550827E-4</v>
      </c>
      <c r="D1105" s="27">
        <f t="shared" si="421"/>
        <v>-1.6713870593663582E-2</v>
      </c>
      <c r="E1105" s="5">
        <f t="shared" si="402"/>
        <v>0</v>
      </c>
      <c r="F1105" s="44">
        <v>2159.0279999999998</v>
      </c>
      <c r="G1105" s="45">
        <v>2159.0279999999998</v>
      </c>
      <c r="H1105" s="48">
        <v>1361.76</v>
      </c>
      <c r="I1105" s="42">
        <v>23.12</v>
      </c>
      <c r="J1105" s="16">
        <f t="shared" si="419"/>
        <v>0.23120000000000002</v>
      </c>
      <c r="K1105" s="16">
        <f t="shared" si="403"/>
        <v>5.3060674981521672E-2</v>
      </c>
      <c r="L1105" s="51">
        <f>VLOOKUP(A1105,LIBOR!$A$3:B3200,2,1)</f>
        <v>2.1012499999999998</v>
      </c>
      <c r="M1105">
        <v>58638.13</v>
      </c>
      <c r="N1105" s="2">
        <v>52892.52</v>
      </c>
      <c r="O1105" s="16">
        <f t="shared" si="397"/>
        <v>6.294930124478742E-7</v>
      </c>
      <c r="P1105" s="16">
        <f t="shared" si="413"/>
        <v>0.17813932501847834</v>
      </c>
      <c r="Q1105" s="2">
        <f t="shared" si="399"/>
        <v>20.611999999999998</v>
      </c>
      <c r="R1105" s="2">
        <f t="shared" si="400"/>
        <v>18.706499999999998</v>
      </c>
      <c r="S1105" s="16">
        <f t="shared" si="414"/>
        <v>1</v>
      </c>
      <c r="T1105" s="16">
        <f t="shared" si="415"/>
        <v>0</v>
      </c>
      <c r="U1105" s="16">
        <f>VLOOKUP(P1105,Table!$D$6:$G$15,MATCH(VALUE(T1105)&amp;"E",Table!$D$5:$G$5,0),1)*IF(Y1105=1,0,1)</f>
        <v>0.9</v>
      </c>
      <c r="V1105" s="16">
        <f t="shared" si="416"/>
        <v>9.9999999999999978E-2</v>
      </c>
      <c r="W1105" s="16">
        <f t="shared" si="405"/>
        <v>112513.91818664441</v>
      </c>
      <c r="X1105" s="16">
        <f t="shared" si="417"/>
        <v>-1.1508733085076828E-2</v>
      </c>
      <c r="Y1105" s="16">
        <f t="shared" si="406"/>
        <v>0</v>
      </c>
      <c r="Z1105" s="16">
        <f t="shared" si="418"/>
        <v>0</v>
      </c>
      <c r="AA1105" s="16">
        <f t="shared" si="404"/>
        <v>0</v>
      </c>
      <c r="AB1105" s="2">
        <f t="shared" si="407"/>
        <v>125830.26967056598</v>
      </c>
      <c r="AE1105" s="16" t="str">
        <f t="shared" si="401"/>
        <v/>
      </c>
      <c r="AF1105" s="16" t="str">
        <f t="shared" si="398"/>
        <v/>
      </c>
      <c r="AG1105" s="16">
        <f t="shared" si="410"/>
        <v>67.693129601401566</v>
      </c>
      <c r="AH1105" s="24">
        <f t="shared" si="408"/>
        <v>69.275160591766706</v>
      </c>
      <c r="AL1105" s="2">
        <f t="shared" si="411"/>
        <v>75.908467286577746</v>
      </c>
      <c r="AM1105" s="27">
        <f t="shared" si="412"/>
        <v>-8.7385596520718423E-2</v>
      </c>
      <c r="AN1105" s="35">
        <v>0</v>
      </c>
      <c r="AP1105" s="2" t="str">
        <f t="shared" si="409"/>
        <v/>
      </c>
    </row>
    <row r="1106" spans="1:42" x14ac:dyDescent="0.25">
      <c r="A1106" s="49">
        <v>39609</v>
      </c>
      <c r="B1106" s="47">
        <v>1358.44</v>
      </c>
      <c r="C1106" s="27">
        <f t="shared" si="420"/>
        <v>-2.4380213840911047E-3</v>
      </c>
      <c r="D1106" s="27">
        <f t="shared" si="421"/>
        <v>-1.33640781404053E-2</v>
      </c>
      <c r="E1106" s="5">
        <f t="shared" si="402"/>
        <v>0</v>
      </c>
      <c r="F1106" s="44">
        <v>2153.7689999999998</v>
      </c>
      <c r="G1106" s="45">
        <v>2153.7689999999998</v>
      </c>
      <c r="H1106" s="48">
        <v>1358.44</v>
      </c>
      <c r="I1106" s="42">
        <v>23.18</v>
      </c>
      <c r="J1106" s="16">
        <f t="shared" si="419"/>
        <v>0.23180000000000001</v>
      </c>
      <c r="K1106" s="16">
        <f t="shared" si="403"/>
        <v>6.47273277998901E-2</v>
      </c>
      <c r="L1106" s="51">
        <f>VLOOKUP(A1106,LIBOR!$A$3:B3201,2,1)</f>
        <v>2.0962499999999999</v>
      </c>
      <c r="M1106">
        <v>58726.29</v>
      </c>
      <c r="N1106" s="2">
        <v>52969.32</v>
      </c>
      <c r="O1106" s="16">
        <f t="shared" si="397"/>
        <v>5.9584722005235635E-6</v>
      </c>
      <c r="P1106" s="16">
        <f t="shared" si="413"/>
        <v>0.16707267220010991</v>
      </c>
      <c r="Q1106" s="2">
        <f t="shared" si="399"/>
        <v>21.270000000000003</v>
      </c>
      <c r="R1106" s="2">
        <f t="shared" si="400"/>
        <v>18.891999999999999</v>
      </c>
      <c r="S1106" s="16">
        <f t="shared" si="414"/>
        <v>1</v>
      </c>
      <c r="T1106" s="16">
        <f t="shared" si="415"/>
        <v>1</v>
      </c>
      <c r="U1106" s="16">
        <f>VLOOKUP(P1106,Table!$D$6:$G$15,MATCH(VALUE(T1106)&amp;"E",Table!$D$5:$G$5,0),1)*IF(Y1106=1,0,1)</f>
        <v>0.85</v>
      </c>
      <c r="V1106" s="16">
        <f t="shared" si="416"/>
        <v>0.15000000000000002</v>
      </c>
      <c r="W1106" s="16">
        <f t="shared" si="405"/>
        <v>112283.3750158404</v>
      </c>
      <c r="X1106" s="16">
        <f t="shared" si="417"/>
        <v>-8.9645106964565402E-3</v>
      </c>
      <c r="Y1106" s="16">
        <f t="shared" si="406"/>
        <v>0</v>
      </c>
      <c r="Z1106" s="16">
        <f t="shared" si="418"/>
        <v>0</v>
      </c>
      <c r="AA1106" s="16">
        <f t="shared" si="404"/>
        <v>0</v>
      </c>
      <c r="AB1106" s="2">
        <f t="shared" si="407"/>
        <v>125573.33801970867</v>
      </c>
      <c r="AD1106" s="2">
        <v>125431.95</v>
      </c>
      <c r="AE1106" s="16" t="str">
        <f t="shared" si="401"/>
        <v/>
      </c>
      <c r="AF1106" s="16">
        <f t="shared" si="398"/>
        <v>1.1272089743377123E-3</v>
      </c>
      <c r="AG1106" s="16">
        <f t="shared" si="410"/>
        <v>67.554907633144481</v>
      </c>
      <c r="AH1106" s="24">
        <f t="shared" si="408"/>
        <v>69.131908918736059</v>
      </c>
      <c r="AL1106" s="2">
        <f t="shared" si="411"/>
        <v>75.908467286577746</v>
      </c>
      <c r="AM1106" s="27">
        <f t="shared" si="412"/>
        <v>-8.927275981292182E-2</v>
      </c>
      <c r="AN1106" s="35">
        <v>0</v>
      </c>
      <c r="AP1106" s="2" t="str">
        <f t="shared" si="409"/>
        <v/>
      </c>
    </row>
    <row r="1107" spans="1:42" x14ac:dyDescent="0.25">
      <c r="A1107" s="49">
        <v>39610</v>
      </c>
      <c r="B1107" s="47">
        <v>1335.49</v>
      </c>
      <c r="C1107" s="27">
        <f t="shared" si="420"/>
        <v>-1.6894378846323721E-2</v>
      </c>
      <c r="D1107" s="27">
        <f t="shared" si="421"/>
        <v>-2.9931813789980888E-2</v>
      </c>
      <c r="E1107" s="5">
        <f t="shared" si="402"/>
        <v>0</v>
      </c>
      <c r="F1107" s="44">
        <v>2117.837</v>
      </c>
      <c r="G1107" s="45">
        <v>2117.837</v>
      </c>
      <c r="H1107" s="48">
        <v>1335.49</v>
      </c>
      <c r="I1107" s="42">
        <v>24.12</v>
      </c>
      <c r="J1107" s="16">
        <f t="shared" si="419"/>
        <v>0.2412</v>
      </c>
      <c r="K1107" s="16">
        <f t="shared" si="403"/>
        <v>7.4383161784573271E-2</v>
      </c>
      <c r="L1107" s="51">
        <f>VLOOKUP(A1107,LIBOR!$A$3:B3202,2,1)</f>
        <v>2.0950000000000002</v>
      </c>
      <c r="M1107">
        <v>60491.71</v>
      </c>
      <c r="N1107" s="2">
        <v>54558.95</v>
      </c>
      <c r="O1107" s="16">
        <f t="shared" si="397"/>
        <v>2.9031787160056126E-4</v>
      </c>
      <c r="P1107" s="16">
        <f t="shared" si="413"/>
        <v>0.16681683821542673</v>
      </c>
      <c r="Q1107" s="2">
        <f t="shared" si="399"/>
        <v>21.857999999999997</v>
      </c>
      <c r="R1107" s="2">
        <f t="shared" si="400"/>
        <v>19.1615</v>
      </c>
      <c r="S1107" s="16">
        <f t="shared" si="414"/>
        <v>1</v>
      </c>
      <c r="T1107" s="16">
        <f t="shared" si="415"/>
        <v>1</v>
      </c>
      <c r="U1107" s="16">
        <f>VLOOKUP(P1107,Table!$D$6:$G$15,MATCH(VALUE(T1107)&amp;"E",Table!$D$5:$G$5,0),1)*IF(Y1107=1,0,1)</f>
        <v>0.85</v>
      </c>
      <c r="V1107" s="16">
        <f t="shared" si="416"/>
        <v>0.15000000000000002</v>
      </c>
      <c r="W1107" s="16">
        <f t="shared" si="405"/>
        <v>111176.41101824515</v>
      </c>
      <c r="X1107" s="16">
        <f t="shared" si="417"/>
        <v>-7.7093668354912825E-3</v>
      </c>
      <c r="Y1107" s="16">
        <f t="shared" si="406"/>
        <v>0</v>
      </c>
      <c r="Z1107" s="16">
        <f t="shared" si="418"/>
        <v>0</v>
      </c>
      <c r="AA1107" s="16">
        <f t="shared" si="404"/>
        <v>0</v>
      </c>
      <c r="AB1107" s="2">
        <f t="shared" si="407"/>
        <v>124358.85046157771</v>
      </c>
      <c r="AE1107" s="16" t="str">
        <f t="shared" si="401"/>
        <v/>
      </c>
      <c r="AF1107" s="16" t="str">
        <f t="shared" si="398"/>
        <v/>
      </c>
      <c r="AG1107" s="16">
        <f t="shared" si="410"/>
        <v>66.901547643635695</v>
      </c>
      <c r="AH1107" s="24">
        <f t="shared" si="408"/>
        <v>68.461514976830955</v>
      </c>
      <c r="AL1107" s="2">
        <f t="shared" si="411"/>
        <v>75.908467286577746</v>
      </c>
      <c r="AM1107" s="27">
        <f t="shared" si="412"/>
        <v>-9.810436932723543E-2</v>
      </c>
      <c r="AN1107" s="35">
        <v>0</v>
      </c>
      <c r="AP1107" s="2" t="str">
        <f t="shared" si="409"/>
        <v/>
      </c>
    </row>
    <row r="1108" spans="1:42" x14ac:dyDescent="0.25">
      <c r="A1108" s="49">
        <v>39611</v>
      </c>
      <c r="B1108" s="47">
        <v>1339.87</v>
      </c>
      <c r="C1108" s="27">
        <f t="shared" si="420"/>
        <v>3.2796950931865965E-3</v>
      </c>
      <c r="D1108" s="27">
        <f t="shared" si="421"/>
        <v>-4.6148197697665649E-2</v>
      </c>
      <c r="E1108" s="5">
        <f t="shared" si="402"/>
        <v>0</v>
      </c>
      <c r="F1108" s="44">
        <v>2124.9369999999999</v>
      </c>
      <c r="G1108" s="45">
        <v>2124.9369999999999</v>
      </c>
      <c r="H1108" s="48">
        <v>1339.87</v>
      </c>
      <c r="I1108" s="42">
        <v>23.33</v>
      </c>
      <c r="J1108" s="16">
        <f t="shared" si="419"/>
        <v>0.23329999999999998</v>
      </c>
      <c r="K1108" s="16">
        <f t="shared" si="403"/>
        <v>5.8280842944169492E-2</v>
      </c>
      <c r="L1108" s="51">
        <f>VLOOKUP(A1108,LIBOR!$A$3:B3203,2,1)</f>
        <v>2.0962499999999999</v>
      </c>
      <c r="M1108">
        <v>59678.54</v>
      </c>
      <c r="N1108" s="2">
        <v>53822.720000000001</v>
      </c>
      <c r="O1108" s="16">
        <f t="shared" si="397"/>
        <v>1.072122793547322E-5</v>
      </c>
      <c r="P1108" s="16">
        <f t="shared" si="413"/>
        <v>0.17501915705583049</v>
      </c>
      <c r="Q1108" s="2">
        <f t="shared" si="399"/>
        <v>22.522000000000002</v>
      </c>
      <c r="R1108" s="2">
        <f t="shared" si="400"/>
        <v>19.468499999999999</v>
      </c>
      <c r="S1108" s="16">
        <f t="shared" si="414"/>
        <v>1</v>
      </c>
      <c r="T1108" s="16">
        <f t="shared" si="415"/>
        <v>1</v>
      </c>
      <c r="U1108" s="16">
        <f>VLOOKUP(P1108,Table!$D$6:$G$15,MATCH(VALUE(T1108)&amp;"E",Table!$D$5:$G$5,0),1)*IF(Y1108=1,0,1)</f>
        <v>0.85</v>
      </c>
      <c r="V1108" s="16">
        <f t="shared" si="416"/>
        <v>0.15000000000000002</v>
      </c>
      <c r="W1108" s="16">
        <f t="shared" si="405"/>
        <v>111261.30634108681</v>
      </c>
      <c r="X1108" s="16">
        <f t="shared" si="417"/>
        <v>-1.7552315538589491E-2</v>
      </c>
      <c r="Y1108" s="16">
        <f t="shared" si="406"/>
        <v>0</v>
      </c>
      <c r="Z1108" s="16">
        <f t="shared" si="418"/>
        <v>0</v>
      </c>
      <c r="AA1108" s="16">
        <f t="shared" si="404"/>
        <v>0</v>
      </c>
      <c r="AB1108" s="2">
        <f t="shared" si="407"/>
        <v>124462.46690910842</v>
      </c>
      <c r="AD1108" s="2">
        <v>124322.33</v>
      </c>
      <c r="AE1108" s="16" t="str">
        <f t="shared" si="401"/>
        <v/>
      </c>
      <c r="AF1108" s="16">
        <f t="shared" si="398"/>
        <v>1.1272062638176816E-3</v>
      </c>
      <c r="AG1108" s="16">
        <f t="shared" si="410"/>
        <v>66.957290364603367</v>
      </c>
      <c r="AH1108" s="24">
        <f t="shared" si="408"/>
        <v>68.516774111061025</v>
      </c>
      <c r="AL1108" s="2">
        <f t="shared" si="411"/>
        <v>75.908467286577746</v>
      </c>
      <c r="AM1108" s="27">
        <f t="shared" si="412"/>
        <v>-9.7376398704123623E-2</v>
      </c>
      <c r="AN1108" s="35">
        <v>0</v>
      </c>
      <c r="AP1108" s="2" t="str">
        <f t="shared" si="409"/>
        <v/>
      </c>
    </row>
    <row r="1109" spans="1:42" x14ac:dyDescent="0.25">
      <c r="A1109" s="49">
        <v>39612</v>
      </c>
      <c r="B1109" s="47">
        <v>1360.03</v>
      </c>
      <c r="C1109" s="27">
        <f t="shared" si="420"/>
        <v>1.504623582884923E-2</v>
      </c>
      <c r="D1109" s="27">
        <f t="shared" si="421"/>
        <v>-2.1274852171349057E-4</v>
      </c>
      <c r="E1109" s="5">
        <f t="shared" si="402"/>
        <v>-1</v>
      </c>
      <c r="F1109" s="44">
        <v>2156.9609999999998</v>
      </c>
      <c r="G1109" s="45">
        <v>2156.9609999999998</v>
      </c>
      <c r="H1109" s="48">
        <v>1360.03</v>
      </c>
      <c r="I1109" s="42">
        <v>21.22</v>
      </c>
      <c r="J1109" s="16">
        <f t="shared" si="419"/>
        <v>0.2122</v>
      </c>
      <c r="K1109" s="16">
        <f t="shared" si="403"/>
        <v>4.079860843014646E-2</v>
      </c>
      <c r="L1109" s="51">
        <f>VLOOKUP(A1109,LIBOR!$A$3:B3204,2,1)</f>
        <v>2.0987499999999999</v>
      </c>
      <c r="M1109">
        <v>57328.27</v>
      </c>
      <c r="N1109" s="2">
        <v>51700.29</v>
      </c>
      <c r="O1109" s="16">
        <f t="shared" si="397"/>
        <v>2.2302925428939065E-4</v>
      </c>
      <c r="P1109" s="16">
        <f t="shared" si="413"/>
        <v>0.17140139156985354</v>
      </c>
      <c r="Q1109" s="2">
        <f t="shared" si="399"/>
        <v>23.462</v>
      </c>
      <c r="R1109" s="2">
        <f t="shared" si="400"/>
        <v>19.751999999999999</v>
      </c>
      <c r="S1109" s="16">
        <f t="shared" si="414"/>
        <v>1</v>
      </c>
      <c r="T1109" s="16">
        <f t="shared" si="415"/>
        <v>1</v>
      </c>
      <c r="U1109" s="16">
        <f>VLOOKUP(P1109,Table!$D$6:$G$15,MATCH(VALUE(T1109)&amp;"E",Table!$D$5:$G$5,0),1)*IF(Y1109=1,0,1)</f>
        <v>0</v>
      </c>
      <c r="V1109" s="16">
        <f t="shared" si="416"/>
        <v>0</v>
      </c>
      <c r="W1109" s="16">
        <f t="shared" si="405"/>
        <v>112026.14355842437</v>
      </c>
      <c r="X1109" s="16">
        <f t="shared" si="417"/>
        <v>-2.8762492981839638E-2</v>
      </c>
      <c r="Y1109" s="16">
        <f t="shared" si="406"/>
        <v>1</v>
      </c>
      <c r="Z1109" s="16">
        <f t="shared" si="418"/>
        <v>20</v>
      </c>
      <c r="AA1109" s="16">
        <f t="shared" si="404"/>
        <v>0</v>
      </c>
      <c r="AB1109" s="2">
        <f t="shared" si="407"/>
        <v>125321.58841631723</v>
      </c>
      <c r="AE1109" s="16" t="str">
        <f t="shared" si="401"/>
        <v/>
      </c>
      <c r="AF1109" s="16" t="str">
        <f t="shared" si="398"/>
        <v/>
      </c>
      <c r="AG1109" s="16">
        <f t="shared" si="410"/>
        <v>67.419473459999224</v>
      </c>
      <c r="AH1109" s="24">
        <f t="shared" si="408"/>
        <v>68.987926162313201</v>
      </c>
      <c r="AL1109" s="2">
        <f t="shared" si="411"/>
        <v>75.908467286577746</v>
      </c>
      <c r="AM1109" s="27">
        <f t="shared" si="412"/>
        <v>-9.1169554222948257E-2</v>
      </c>
      <c r="AN1109" s="35">
        <v>1</v>
      </c>
      <c r="AP1109" s="2" t="str">
        <f t="shared" si="409"/>
        <v/>
      </c>
    </row>
    <row r="1110" spans="1:42" x14ac:dyDescent="0.25">
      <c r="A1110" s="49">
        <v>39615</v>
      </c>
      <c r="B1110" s="47">
        <v>1360.14</v>
      </c>
      <c r="C1110" s="27">
        <f t="shared" si="420"/>
        <v>8.0880568811059206E-5</v>
      </c>
      <c r="D1110" s="27">
        <f t="shared" si="421"/>
        <v>-9.2558873956793963E-4</v>
      </c>
      <c r="E1110" s="5">
        <f t="shared" si="402"/>
        <v>0</v>
      </c>
      <c r="F1110" s="44">
        <v>2157.14</v>
      </c>
      <c r="G1110" s="45">
        <v>2157.14</v>
      </c>
      <c r="H1110" s="48">
        <v>1360.14</v>
      </c>
      <c r="I1110" s="42">
        <v>20.95</v>
      </c>
      <c r="J1110" s="16">
        <f t="shared" si="419"/>
        <v>0.20949999999999999</v>
      </c>
      <c r="K1110" s="16">
        <f t="shared" si="403"/>
        <v>3.0806296594194454E-2</v>
      </c>
      <c r="L1110" s="51">
        <f>VLOOKUP(A1110,LIBOR!$A$3:B3205,2,1)</f>
        <v>2.3587500000000001</v>
      </c>
      <c r="M1110">
        <v>56552.93</v>
      </c>
      <c r="N1110" s="2">
        <v>50993.08</v>
      </c>
      <c r="O1110" s="16">
        <f t="shared" si="397"/>
        <v>6.5411373567245726E-9</v>
      </c>
      <c r="P1110" s="16">
        <f t="shared" si="413"/>
        <v>0.17869370340580554</v>
      </c>
      <c r="Q1110" s="2">
        <f t="shared" si="399"/>
        <v>22.994</v>
      </c>
      <c r="R1110" s="2">
        <f t="shared" si="400"/>
        <v>19.998000000000001</v>
      </c>
      <c r="S1110" s="16">
        <f t="shared" si="414"/>
        <v>1</v>
      </c>
      <c r="T1110" s="16">
        <f t="shared" si="415"/>
        <v>1</v>
      </c>
      <c r="U1110" s="16">
        <f>VLOOKUP(P1110,Table!$D$6:$G$15,MATCH(VALUE(T1110)&amp;"E",Table!$D$5:$G$5,0),1)*IF(Y1110=1,0,1)</f>
        <v>0.85</v>
      </c>
      <c r="V1110" s="16">
        <f t="shared" si="416"/>
        <v>0.15000000000000002</v>
      </c>
      <c r="W1110" s="16">
        <f t="shared" si="405"/>
        <v>112026.14355842437</v>
      </c>
      <c r="X1110" s="16">
        <f t="shared" si="417"/>
        <v>-5.4191840355132248E-3</v>
      </c>
      <c r="Y1110" s="16">
        <f t="shared" si="406"/>
        <v>0</v>
      </c>
      <c r="Z1110" s="16">
        <f t="shared" si="418"/>
        <v>0</v>
      </c>
      <c r="AA1110" s="16">
        <f t="shared" si="404"/>
        <v>1.9656249999999931E-2</v>
      </c>
      <c r="AB1110" s="2">
        <f t="shared" si="407"/>
        <v>125346.22194104032</v>
      </c>
      <c r="AD1110" s="2">
        <v>125202.37</v>
      </c>
      <c r="AE1110" s="16" t="str">
        <f t="shared" si="401"/>
        <v/>
      </c>
      <c r="AF1110" s="16">
        <f t="shared" si="398"/>
        <v>1.1489554154631154E-3</v>
      </c>
      <c r="AG1110" s="16">
        <f t="shared" si="410"/>
        <v>67.432725600251203</v>
      </c>
      <c r="AH1110" s="24">
        <f t="shared" si="408"/>
        <v>68.996098954468351</v>
      </c>
      <c r="AL1110" s="2">
        <f t="shared" si="411"/>
        <v>75.908467286577746</v>
      </c>
      <c r="AM1110" s="27">
        <f t="shared" si="412"/>
        <v>-9.1061887813029929E-2</v>
      </c>
      <c r="AN1110" s="35">
        <v>0</v>
      </c>
      <c r="AP1110" s="2" t="str">
        <f t="shared" si="409"/>
        <v/>
      </c>
    </row>
    <row r="1111" spans="1:42" x14ac:dyDescent="0.25">
      <c r="A1111" s="49">
        <v>39616</v>
      </c>
      <c r="B1111" s="47">
        <v>1350.93</v>
      </c>
      <c r="C1111" s="27">
        <f t="shared" si="420"/>
        <v>-6.7713617715823293E-3</v>
      </c>
      <c r="D1111" s="27">
        <f t="shared" si="421"/>
        <v>-5.2589291270591643E-3</v>
      </c>
      <c r="E1111" s="5">
        <f t="shared" si="402"/>
        <v>0</v>
      </c>
      <c r="F1111" s="44">
        <v>2142.5520000000001</v>
      </c>
      <c r="G1111" s="45">
        <v>2142.5520000000001</v>
      </c>
      <c r="H1111" s="48">
        <v>1350.93</v>
      </c>
      <c r="I1111" s="42">
        <v>21.13</v>
      </c>
      <c r="J1111" s="16">
        <f t="shared" si="419"/>
        <v>0.21129999999999999</v>
      </c>
      <c r="K1111" s="16">
        <f t="shared" si="403"/>
        <v>3.3119016446139071E-2</v>
      </c>
      <c r="L1111" s="51">
        <f>VLOOKUP(A1111,LIBOR!$A$3:B3206,2,1)</f>
        <v>2.16</v>
      </c>
      <c r="M1111">
        <v>56439.16</v>
      </c>
      <c r="N1111" s="2">
        <v>50887.58</v>
      </c>
      <c r="O1111" s="16">
        <f t="shared" si="397"/>
        <v>4.6163755341031575E-5</v>
      </c>
      <c r="P1111" s="16">
        <f t="shared" si="413"/>
        <v>0.17818098355386092</v>
      </c>
      <c r="Q1111" s="2">
        <f t="shared" si="399"/>
        <v>22.56</v>
      </c>
      <c r="R1111" s="2">
        <f t="shared" si="400"/>
        <v>20.222000000000001</v>
      </c>
      <c r="S1111" s="16">
        <f t="shared" si="414"/>
        <v>1</v>
      </c>
      <c r="T1111" s="16">
        <f t="shared" si="415"/>
        <v>1</v>
      </c>
      <c r="U1111" s="16">
        <f>VLOOKUP(P1111,Table!$D$6:$G$15,MATCH(VALUE(T1111)&amp;"E",Table!$D$5:$G$5,0),1)*IF(Y1111=1,0,1)</f>
        <v>0.85</v>
      </c>
      <c r="V1111" s="16">
        <f t="shared" si="416"/>
        <v>0.15000000000000002</v>
      </c>
      <c r="W1111" s="16">
        <f t="shared" si="405"/>
        <v>111346.5936737947</v>
      </c>
      <c r="X1111" s="16">
        <f t="shared" si="417"/>
        <v>-4.3352381294808895E-3</v>
      </c>
      <c r="Y1111" s="16">
        <f t="shared" si="406"/>
        <v>0</v>
      </c>
      <c r="Z1111" s="16">
        <f t="shared" si="418"/>
        <v>0</v>
      </c>
      <c r="AA1111" s="16">
        <f t="shared" si="404"/>
        <v>0</v>
      </c>
      <c r="AB1111" s="2">
        <f t="shared" si="407"/>
        <v>124587.87468827415</v>
      </c>
      <c r="AE1111" s="16" t="str">
        <f t="shared" si="401"/>
        <v/>
      </c>
      <c r="AF1111" s="16" t="str">
        <f t="shared" si="398"/>
        <v/>
      </c>
      <c r="AG1111" s="16">
        <f t="shared" si="410"/>
        <v>67.024756206251126</v>
      </c>
      <c r="AH1111" s="24">
        <f t="shared" si="408"/>
        <v>68.576886194805098</v>
      </c>
      <c r="AL1111" s="2">
        <f t="shared" si="411"/>
        <v>75.908467286577746</v>
      </c>
      <c r="AM1111" s="27">
        <f t="shared" si="412"/>
        <v>-9.6584496484347193E-2</v>
      </c>
      <c r="AN1111" s="35">
        <v>0</v>
      </c>
      <c r="AP1111" s="2" t="str">
        <f t="shared" si="409"/>
        <v/>
      </c>
    </row>
    <row r="1112" spans="1:42" x14ac:dyDescent="0.25">
      <c r="A1112" s="49">
        <v>39617</v>
      </c>
      <c r="B1112" s="47">
        <v>1337.81</v>
      </c>
      <c r="C1112" s="27">
        <f t="shared" si="420"/>
        <v>-9.7118281480166324E-3</v>
      </c>
      <c r="D1112" s="27">
        <f t="shared" si="421"/>
        <v>1.9236215712479243E-3</v>
      </c>
      <c r="E1112" s="5">
        <f t="shared" si="402"/>
        <v>0</v>
      </c>
      <c r="F1112" s="44">
        <v>2121.7759999999998</v>
      </c>
      <c r="G1112" s="45">
        <v>2121.7759999999998</v>
      </c>
      <c r="H1112" s="48">
        <v>1337.81</v>
      </c>
      <c r="I1112" s="42">
        <v>22.24</v>
      </c>
      <c r="J1112" s="16">
        <f t="shared" si="419"/>
        <v>0.22239999999999999</v>
      </c>
      <c r="K1112" s="16">
        <f t="shared" si="403"/>
        <v>4.6310755587449848E-2</v>
      </c>
      <c r="L1112" s="51">
        <f>VLOOKUP(A1112,LIBOR!$A$3:B3207,2,1)</f>
        <v>2.0912500000000001</v>
      </c>
      <c r="M1112">
        <v>58109.68</v>
      </c>
      <c r="N1112" s="2">
        <v>52390.87</v>
      </c>
      <c r="O1112" s="16">
        <f t="shared" si="397"/>
        <v>9.5243849262841661E-5</v>
      </c>
      <c r="P1112" s="16">
        <f t="shared" si="413"/>
        <v>0.17608924441255014</v>
      </c>
      <c r="Q1112" s="2">
        <f t="shared" si="399"/>
        <v>22.15</v>
      </c>
      <c r="R1112" s="2">
        <f t="shared" si="400"/>
        <v>20.428000000000001</v>
      </c>
      <c r="S1112" s="16">
        <f t="shared" si="414"/>
        <v>1</v>
      </c>
      <c r="T1112" s="16">
        <f t="shared" si="415"/>
        <v>1</v>
      </c>
      <c r="U1112" s="16">
        <f>VLOOKUP(P1112,Table!$D$6:$G$15,MATCH(VALUE(T1112)&amp;"E",Table!$D$5:$G$5,0),1)*IF(Y1112=1,0,1)</f>
        <v>0.85</v>
      </c>
      <c r="V1112" s="16">
        <f t="shared" si="416"/>
        <v>0.15000000000000002</v>
      </c>
      <c r="W1112" s="16">
        <f t="shared" si="405"/>
        <v>110920.82156113278</v>
      </c>
      <c r="X1112" s="16">
        <f t="shared" si="417"/>
        <v>-8.3430101910771937E-3</v>
      </c>
      <c r="Y1112" s="16">
        <f t="shared" si="406"/>
        <v>0</v>
      </c>
      <c r="Z1112" s="16">
        <f t="shared" si="418"/>
        <v>0</v>
      </c>
      <c r="AA1112" s="16">
        <f t="shared" si="404"/>
        <v>0</v>
      </c>
      <c r="AB1112" s="2">
        <f t="shared" si="407"/>
        <v>124114.12547052962</v>
      </c>
      <c r="AD1112" s="2">
        <v>123971.69</v>
      </c>
      <c r="AE1112" s="16" t="str">
        <f t="shared" si="401"/>
        <v/>
      </c>
      <c r="AF1112" s="16">
        <f t="shared" si="398"/>
        <v>1.1489354588101186E-3</v>
      </c>
      <c r="AG1112" s="16">
        <f t="shared" si="410"/>
        <v>66.769892513442528</v>
      </c>
      <c r="AH1112" s="24">
        <f t="shared" si="408"/>
        <v>68.314342389265136</v>
      </c>
      <c r="AL1112" s="2">
        <f t="shared" si="411"/>
        <v>75.908467286577746</v>
      </c>
      <c r="AM1112" s="27">
        <f t="shared" si="412"/>
        <v>-0.10004318581012128</v>
      </c>
      <c r="AN1112" s="35">
        <v>0</v>
      </c>
      <c r="AP1112" s="2" t="str">
        <f t="shared" si="409"/>
        <v/>
      </c>
    </row>
    <row r="1113" spans="1:42" x14ac:dyDescent="0.25">
      <c r="A1113" s="49">
        <v>39618</v>
      </c>
      <c r="B1113" s="47">
        <v>1342.83</v>
      </c>
      <c r="C1113" s="27">
        <f t="shared" si="420"/>
        <v>3.7524013125929123E-3</v>
      </c>
      <c r="D1113" s="27">
        <f t="shared" si="421"/>
        <v>2.3963277906542402E-3</v>
      </c>
      <c r="E1113" s="5">
        <f t="shared" si="402"/>
        <v>0</v>
      </c>
      <c r="F1113" s="44">
        <v>2130.3029999999999</v>
      </c>
      <c r="G1113" s="45">
        <v>2130.3029999999999</v>
      </c>
      <c r="H1113" s="48">
        <v>1342.83</v>
      </c>
      <c r="I1113" s="42">
        <v>21.58</v>
      </c>
      <c r="J1113" s="16">
        <f t="shared" si="419"/>
        <v>0.21579999999999999</v>
      </c>
      <c r="K1113" s="16">
        <f t="shared" si="403"/>
        <v>3.668966857258002E-2</v>
      </c>
      <c r="L1113" s="51">
        <f>VLOOKUP(A1113,LIBOR!$A$3:B3208,2,1)</f>
        <v>2.0787499999999999</v>
      </c>
      <c r="M1113">
        <v>57096.63</v>
      </c>
      <c r="N1113" s="2">
        <v>51474.53</v>
      </c>
      <c r="O1113" s="16">
        <f t="shared" ref="O1113:O1176" si="422">LN(B1113/B1112)^2</f>
        <v>1.4027860986821102E-5</v>
      </c>
      <c r="P1113" s="16">
        <f t="shared" si="413"/>
        <v>0.17911033142741997</v>
      </c>
      <c r="Q1113" s="2">
        <f t="shared" si="399"/>
        <v>21.773999999999997</v>
      </c>
      <c r="R1113" s="2">
        <f t="shared" si="400"/>
        <v>20.660999999999998</v>
      </c>
      <c r="S1113" s="16">
        <f t="shared" si="414"/>
        <v>1</v>
      </c>
      <c r="T1113" s="16">
        <f t="shared" si="415"/>
        <v>1</v>
      </c>
      <c r="U1113" s="16">
        <f>VLOOKUP(P1113,Table!$D$6:$G$15,MATCH(VALUE(T1113)&amp;"E",Table!$D$5:$G$5,0),1)*IF(Y1113=1,0,1)</f>
        <v>0.85</v>
      </c>
      <c r="V1113" s="16">
        <f t="shared" si="416"/>
        <v>0.15000000000000002</v>
      </c>
      <c r="W1113" s="16">
        <f t="shared" si="405"/>
        <v>110983.5997853311</v>
      </c>
      <c r="X1113" s="16">
        <f t="shared" si="417"/>
        <v>-2.2989540206549419E-3</v>
      </c>
      <c r="Y1113" s="16">
        <f t="shared" si="406"/>
        <v>0</v>
      </c>
      <c r="Z1113" s="16">
        <f t="shared" si="418"/>
        <v>0</v>
      </c>
      <c r="AA1113" s="16">
        <f t="shared" si="404"/>
        <v>0</v>
      </c>
      <c r="AB1113" s="2">
        <f t="shared" si="407"/>
        <v>124213.53726455658</v>
      </c>
      <c r="AE1113" s="16" t="str">
        <f t="shared" si="401"/>
        <v/>
      </c>
      <c r="AF1113" s="16" t="str">
        <f t="shared" si="398"/>
        <v/>
      </c>
      <c r="AG1113" s="16">
        <f t="shared" si="410"/>
        <v>66.823373249632581</v>
      </c>
      <c r="AH1113" s="24">
        <f t="shared" si="408"/>
        <v>68.367280716063547</v>
      </c>
      <c r="AL1113" s="2">
        <f t="shared" si="411"/>
        <v>75.908467286577746</v>
      </c>
      <c r="AM1113" s="27">
        <f t="shared" si="412"/>
        <v>-9.9345788949260494E-2</v>
      </c>
      <c r="AN1113" s="35">
        <v>0</v>
      </c>
      <c r="AP1113" s="2" t="str">
        <f t="shared" si="409"/>
        <v/>
      </c>
    </row>
    <row r="1114" spans="1:42" x14ac:dyDescent="0.25">
      <c r="A1114" s="49">
        <v>39619</v>
      </c>
      <c r="B1114" s="47">
        <v>1317.93</v>
      </c>
      <c r="C1114" s="27">
        <f t="shared" si="420"/>
        <v>-1.8542927995352954E-2</v>
      </c>
      <c r="D1114" s="27">
        <f t="shared" si="421"/>
        <v>-3.1192836033547944E-2</v>
      </c>
      <c r="E1114" s="5">
        <f t="shared" si="402"/>
        <v>0</v>
      </c>
      <c r="F1114" s="44">
        <v>2090.8150000000001</v>
      </c>
      <c r="G1114" s="45">
        <v>2090.8150000000001</v>
      </c>
      <c r="H1114" s="48">
        <v>1317.93</v>
      </c>
      <c r="I1114" s="42">
        <v>22.87</v>
      </c>
      <c r="J1114" s="16">
        <f t="shared" si="419"/>
        <v>0.22870000000000001</v>
      </c>
      <c r="K1114" s="16">
        <f t="shared" si="403"/>
        <v>4.9167372387391273E-2</v>
      </c>
      <c r="L1114" s="51">
        <f>VLOOKUP(A1114,LIBOR!$A$3:B3209,2,1)</f>
        <v>2.0674999999999999</v>
      </c>
      <c r="M1114">
        <v>58458.74</v>
      </c>
      <c r="N1114" s="2">
        <v>52699.58</v>
      </c>
      <c r="O1114" s="16">
        <f t="shared" si="422"/>
        <v>3.5032621456929731E-4</v>
      </c>
      <c r="P1114" s="16">
        <f t="shared" si="413"/>
        <v>0.17953262761260874</v>
      </c>
      <c r="Q1114" s="2">
        <f t="shared" si="399"/>
        <v>21.423999999999999</v>
      </c>
      <c r="R1114" s="2">
        <f t="shared" si="400"/>
        <v>20.810500000000001</v>
      </c>
      <c r="S1114" s="16">
        <f t="shared" si="414"/>
        <v>1</v>
      </c>
      <c r="T1114" s="16">
        <f t="shared" si="415"/>
        <v>1</v>
      </c>
      <c r="U1114" s="16">
        <f>VLOOKUP(P1114,Table!$D$6:$G$15,MATCH(VALUE(T1114)&amp;"E",Table!$D$5:$G$5,0),1)*IF(Y1114=1,0,1)</f>
        <v>0.85</v>
      </c>
      <c r="V1114" s="16">
        <f t="shared" si="416"/>
        <v>0.15000000000000002</v>
      </c>
      <c r="W1114" s="16">
        <f t="shared" si="405"/>
        <v>109630.53030197912</v>
      </c>
      <c r="X1114" s="16">
        <f t="shared" si="417"/>
        <v>-2.4959850363823755E-3</v>
      </c>
      <c r="Y1114" s="16">
        <f t="shared" si="406"/>
        <v>0</v>
      </c>
      <c r="Z1114" s="16">
        <f t="shared" si="418"/>
        <v>0</v>
      </c>
      <c r="AA1114" s="16">
        <f t="shared" si="404"/>
        <v>0</v>
      </c>
      <c r="AB1114" s="2">
        <f t="shared" si="407"/>
        <v>122700.93348257129</v>
      </c>
      <c r="AD1114" s="2">
        <v>122560.12</v>
      </c>
      <c r="AE1114" s="16" t="str">
        <f t="shared" si="401"/>
        <v/>
      </c>
      <c r="AF1114" s="16">
        <f t="shared" si="398"/>
        <v>1.1489339482637639E-3</v>
      </c>
      <c r="AG1114" s="16">
        <f t="shared" si="410"/>
        <v>66.009635155312552</v>
      </c>
      <c r="AH1114" s="24">
        <f t="shared" si="408"/>
        <v>67.532984016655504</v>
      </c>
      <c r="AL1114" s="2">
        <f t="shared" si="411"/>
        <v>75.908467286577746</v>
      </c>
      <c r="AM1114" s="27">
        <f t="shared" si="412"/>
        <v>-0.11033661420539853</v>
      </c>
      <c r="AN1114" s="35">
        <v>0</v>
      </c>
      <c r="AP1114" s="2" t="str">
        <f t="shared" si="409"/>
        <v/>
      </c>
    </row>
    <row r="1115" spans="1:42" x14ac:dyDescent="0.25">
      <c r="A1115" s="49">
        <v>39622</v>
      </c>
      <c r="B1115" s="47">
        <v>1318</v>
      </c>
      <c r="C1115" s="27">
        <f t="shared" si="420"/>
        <v>5.3113594803866349E-5</v>
      </c>
      <c r="D1115" s="27">
        <f t="shared" si="421"/>
        <v>-3.1220603007555137E-2</v>
      </c>
      <c r="E1115" s="5">
        <f t="shared" si="402"/>
        <v>-1</v>
      </c>
      <c r="F1115" s="44">
        <v>2090.9360000000001</v>
      </c>
      <c r="G1115" s="45">
        <v>2090.9360000000001</v>
      </c>
      <c r="H1115" s="48">
        <v>1318</v>
      </c>
      <c r="I1115" s="42">
        <v>22.64</v>
      </c>
      <c r="J1115" s="16">
        <f t="shared" si="419"/>
        <v>0.22640000000000002</v>
      </c>
      <c r="K1115" s="16">
        <f t="shared" si="403"/>
        <v>3.8648859611180891E-2</v>
      </c>
      <c r="L1115" s="51">
        <f>VLOOKUP(A1115,LIBOR!$A$3:B3210,2,1)</f>
        <v>2.085</v>
      </c>
      <c r="M1115">
        <v>58492.32</v>
      </c>
      <c r="N1115" s="2">
        <v>52720.83</v>
      </c>
      <c r="O1115" s="16">
        <f t="shared" si="422"/>
        <v>2.8209041239675174E-9</v>
      </c>
      <c r="P1115" s="16">
        <f t="shared" si="413"/>
        <v>0.18775114038881913</v>
      </c>
      <c r="Q1115" s="2">
        <f t="shared" si="399"/>
        <v>21.753999999999998</v>
      </c>
      <c r="R1115" s="2">
        <f t="shared" si="400"/>
        <v>21.051499999999997</v>
      </c>
      <c r="S1115" s="16">
        <f t="shared" si="414"/>
        <v>1</v>
      </c>
      <c r="T1115" s="16">
        <f t="shared" si="415"/>
        <v>1</v>
      </c>
      <c r="U1115" s="16">
        <f>VLOOKUP(P1115,Table!$D$6:$G$15,MATCH(VALUE(T1115)&amp;"E",Table!$D$5:$G$5,0),1)*IF(Y1115=1,0,1)</f>
        <v>0</v>
      </c>
      <c r="V1115" s="16">
        <f t="shared" si="416"/>
        <v>0</v>
      </c>
      <c r="W1115" s="16">
        <f t="shared" si="405"/>
        <v>109642.11067450407</v>
      </c>
      <c r="X1115" s="16">
        <f t="shared" si="417"/>
        <v>-2.1384412426871502E-2</v>
      </c>
      <c r="Y1115" s="16">
        <f t="shared" si="406"/>
        <v>1</v>
      </c>
      <c r="Z1115" s="16">
        <f t="shared" si="418"/>
        <v>20</v>
      </c>
      <c r="AA1115" s="16">
        <f t="shared" si="404"/>
        <v>0</v>
      </c>
      <c r="AB1115" s="2">
        <f t="shared" si="407"/>
        <v>122717.54162804494</v>
      </c>
      <c r="AE1115" s="16" t="str">
        <f t="shared" si="401"/>
        <v/>
      </c>
      <c r="AF1115" s="16" t="str">
        <f t="shared" ref="AF1115:AF1178" si="423">IF(AD1115&gt;0,AB1115/AD1115-1,"")</f>
        <v/>
      </c>
      <c r="AG1115" s="16">
        <f t="shared" si="410"/>
        <v>66.018569868294819</v>
      </c>
      <c r="AH1115" s="24">
        <f t="shared" si="408"/>
        <v>67.536851222145629</v>
      </c>
      <c r="AL1115" s="2">
        <f t="shared" si="411"/>
        <v>75.908467286577746</v>
      </c>
      <c r="AM1115" s="27">
        <f t="shared" si="412"/>
        <v>-0.11028566856483479</v>
      </c>
      <c r="AN1115" s="35">
        <v>1</v>
      </c>
      <c r="AP1115" s="2" t="str">
        <f t="shared" si="409"/>
        <v/>
      </c>
    </row>
    <row r="1116" spans="1:42" x14ac:dyDescent="0.25">
      <c r="A1116" s="49">
        <v>39623</v>
      </c>
      <c r="B1116" s="47">
        <v>1314.29</v>
      </c>
      <c r="C1116" s="27">
        <f t="shared" si="420"/>
        <v>-2.8148710166919777E-3</v>
      </c>
      <c r="D1116" s="27">
        <f t="shared" si="421"/>
        <v>-2.7264112252664785E-2</v>
      </c>
      <c r="E1116" s="5">
        <f t="shared" si="402"/>
        <v>-1</v>
      </c>
      <c r="F1116" s="44">
        <v>2085.0770000000002</v>
      </c>
      <c r="G1116" s="45">
        <v>2085.0770000000002</v>
      </c>
      <c r="H1116" s="48">
        <v>1314.29</v>
      </c>
      <c r="I1116" s="42">
        <v>22.42</v>
      </c>
      <c r="J1116" s="16">
        <f t="shared" si="419"/>
        <v>0.22420000000000001</v>
      </c>
      <c r="K1116" s="16">
        <f t="shared" si="403"/>
        <v>4.4615971796190618E-2</v>
      </c>
      <c r="L1116" s="51">
        <f>VLOOKUP(A1116,LIBOR!$A$3:B3211,2,1)</f>
        <v>2.0918800000000002</v>
      </c>
      <c r="M1116">
        <v>58841.1</v>
      </c>
      <c r="N1116" s="2">
        <v>53032.47</v>
      </c>
      <c r="O1116" s="16">
        <f t="shared" si="422"/>
        <v>7.9458601655127182E-6</v>
      </c>
      <c r="P1116" s="16">
        <f t="shared" si="413"/>
        <v>0.17958402820380939</v>
      </c>
      <c r="Q1116" s="2">
        <f t="shared" ref="Q1116:Q1179" si="424">SUM($I1111:$I1115)/5</f>
        <v>22.091999999999999</v>
      </c>
      <c r="R1116" s="2">
        <f t="shared" ref="R1116:R1179" si="425">SUM($I1096:$I1115)/20</f>
        <v>21.206</v>
      </c>
      <c r="S1116" s="16">
        <f t="shared" si="414"/>
        <v>1</v>
      </c>
      <c r="T1116" s="16">
        <f t="shared" si="415"/>
        <v>1</v>
      </c>
      <c r="U1116" s="16">
        <f>VLOOKUP(P1116,Table!$D$6:$G$15,MATCH(VALUE(T1116)&amp;"E",Table!$D$5:$G$5,0),1)*IF(Y1116=1,0,1)</f>
        <v>0</v>
      </c>
      <c r="V1116" s="16">
        <f t="shared" si="416"/>
        <v>0</v>
      </c>
      <c r="W1116" s="16">
        <f t="shared" si="405"/>
        <v>109642.11067450407</v>
      </c>
      <c r="X1116" s="16">
        <f t="shared" si="417"/>
        <v>-2.1281040373196225E-2</v>
      </c>
      <c r="Y1116" s="16">
        <f t="shared" si="406"/>
        <v>1</v>
      </c>
      <c r="Z1116" s="16">
        <f t="shared" si="418"/>
        <v>20</v>
      </c>
      <c r="AA1116" s="16">
        <f t="shared" si="404"/>
        <v>5.8107777777778313E-3</v>
      </c>
      <c r="AB1116" s="2">
        <f t="shared" si="407"/>
        <v>122724.6724716833</v>
      </c>
      <c r="AD1116" s="2">
        <v>122583.81</v>
      </c>
      <c r="AE1116" s="16" t="str">
        <f t="shared" si="401"/>
        <v/>
      </c>
      <c r="AF1116" s="16">
        <f t="shared" si="423"/>
        <v>1.1491115481179204E-3</v>
      </c>
      <c r="AG1116" s="16">
        <f t="shared" si="410"/>
        <v>66.022406060681931</v>
      </c>
      <c r="AH1116" s="24">
        <f t="shared" si="408"/>
        <v>67.539017727889444</v>
      </c>
      <c r="AL1116" s="2">
        <f t="shared" si="411"/>
        <v>75.908467286577746</v>
      </c>
      <c r="AM1116" s="27">
        <f t="shared" si="412"/>
        <v>-0.11025712753612926</v>
      </c>
      <c r="AN1116" s="35">
        <v>1</v>
      </c>
      <c r="AP1116" s="2" t="str">
        <f t="shared" si="409"/>
        <v/>
      </c>
    </row>
    <row r="1117" spans="1:42" x14ac:dyDescent="0.25">
      <c r="A1117" s="49">
        <v>39624</v>
      </c>
      <c r="B1117" s="47">
        <v>1321.97</v>
      </c>
      <c r="C1117" s="27">
        <f t="shared" si="420"/>
        <v>5.843459206111401E-3</v>
      </c>
      <c r="D1117" s="27">
        <f t="shared" si="421"/>
        <v>-1.1708824898536752E-2</v>
      </c>
      <c r="E1117" s="5">
        <f t="shared" si="402"/>
        <v>0</v>
      </c>
      <c r="F1117" s="44">
        <v>2097.3649999999998</v>
      </c>
      <c r="G1117" s="45">
        <v>2097.3649999999998</v>
      </c>
      <c r="H1117" s="48">
        <v>1321.97</v>
      </c>
      <c r="I1117" s="42">
        <v>21.14</v>
      </c>
      <c r="J1117" s="16">
        <f t="shared" si="419"/>
        <v>0.2114</v>
      </c>
      <c r="K1117" s="16">
        <f t="shared" si="403"/>
        <v>3.1780475428562716E-2</v>
      </c>
      <c r="L1117" s="51">
        <f>VLOOKUP(A1117,LIBOR!$A$3:B3212,2,1)</f>
        <v>2.105</v>
      </c>
      <c r="M1117">
        <v>56352.05</v>
      </c>
      <c r="N1117" s="2">
        <v>50786.39</v>
      </c>
      <c r="O1117" s="16">
        <f t="shared" si="422"/>
        <v>3.3947547785230477E-5</v>
      </c>
      <c r="P1117" s="16">
        <f t="shared" si="413"/>
        <v>0.17961952457143729</v>
      </c>
      <c r="Q1117" s="2">
        <f t="shared" si="424"/>
        <v>22.35</v>
      </c>
      <c r="R1117" s="2">
        <f t="shared" si="425"/>
        <v>21.345000000000002</v>
      </c>
      <c r="S1117" s="16">
        <f t="shared" si="414"/>
        <v>1</v>
      </c>
      <c r="T1117" s="16">
        <f t="shared" si="415"/>
        <v>1</v>
      </c>
      <c r="U1117" s="16">
        <f>VLOOKUP(P1117,Table!$D$6:$G$15,MATCH(VALUE(T1117)&amp;"E",Table!$D$5:$G$5,0),1)*IF(Y1117=1,0,1)</f>
        <v>0.85</v>
      </c>
      <c r="V1117" s="16">
        <f t="shared" si="416"/>
        <v>0.15000000000000002</v>
      </c>
      <c r="W1117" s="16">
        <f t="shared" si="405"/>
        <v>109642.11067450407</v>
      </c>
      <c r="X1117" s="16">
        <f t="shared" si="417"/>
        <v>-1.5307904292825913E-2</v>
      </c>
      <c r="Y1117" s="16">
        <f t="shared" si="406"/>
        <v>0</v>
      </c>
      <c r="Z1117" s="16">
        <f t="shared" si="418"/>
        <v>0</v>
      </c>
      <c r="AA1117" s="16">
        <f t="shared" si="404"/>
        <v>5.8472222222221149E-3</v>
      </c>
      <c r="AB1117" s="2">
        <f t="shared" si="407"/>
        <v>122731.84845600423</v>
      </c>
      <c r="AE1117" s="16" t="str">
        <f t="shared" si="401"/>
        <v/>
      </c>
      <c r="AF1117" s="16" t="str">
        <f t="shared" si="423"/>
        <v/>
      </c>
      <c r="AG1117" s="16">
        <f t="shared" si="410"/>
        <v>66.026266537480765</v>
      </c>
      <c r="AH1117" s="24">
        <f t="shared" si="408"/>
        <v>67.541208916711469</v>
      </c>
      <c r="AL1117" s="2">
        <f t="shared" si="411"/>
        <v>75.908467286577746</v>
      </c>
      <c r="AM1117" s="27">
        <f t="shared" si="412"/>
        <v>-0.11022826133845265</v>
      </c>
      <c r="AN1117" s="35">
        <v>0</v>
      </c>
      <c r="AP1117" s="2" t="str">
        <f t="shared" si="409"/>
        <v/>
      </c>
    </row>
    <row r="1118" spans="1:42" x14ac:dyDescent="0.25">
      <c r="A1118" s="49">
        <v>39625</v>
      </c>
      <c r="B1118" s="47">
        <v>1283.1500000000001</v>
      </c>
      <c r="C1118" s="27">
        <f t="shared" si="420"/>
        <v>-2.9365265475010727E-2</v>
      </c>
      <c r="D1118" s="27">
        <f t="shared" si="421"/>
        <v>-4.4826491686140391E-2</v>
      </c>
      <c r="E1118" s="5">
        <f t="shared" si="402"/>
        <v>0</v>
      </c>
      <c r="F1118" s="44">
        <v>2036.4010000000001</v>
      </c>
      <c r="G1118" s="45">
        <v>2036.4010000000001</v>
      </c>
      <c r="H1118" s="48">
        <v>1283.1500000000001</v>
      </c>
      <c r="I1118" s="42">
        <v>23.93</v>
      </c>
      <c r="J1118" s="16">
        <f t="shared" si="419"/>
        <v>0.23929999999999998</v>
      </c>
      <c r="K1118" s="16">
        <f t="shared" si="403"/>
        <v>6.4296306831332944E-2</v>
      </c>
      <c r="L1118" s="51">
        <f>VLOOKUP(A1118,LIBOR!$A$3:B3213,2,1)</f>
        <v>2.1974999999999998</v>
      </c>
      <c r="M1118">
        <v>61124.39</v>
      </c>
      <c r="N1118" s="2">
        <v>55084.76</v>
      </c>
      <c r="O1118" s="16">
        <f t="shared" si="422"/>
        <v>8.8834136309000854E-4</v>
      </c>
      <c r="P1118" s="16">
        <f t="shared" si="413"/>
        <v>0.17500369316866704</v>
      </c>
      <c r="Q1118" s="2">
        <f t="shared" si="424"/>
        <v>22.130000000000003</v>
      </c>
      <c r="R1118" s="2">
        <f t="shared" si="425"/>
        <v>21.448499999999999</v>
      </c>
      <c r="S1118" s="16">
        <f t="shared" si="414"/>
        <v>1</v>
      </c>
      <c r="T1118" s="16">
        <f t="shared" si="415"/>
        <v>1</v>
      </c>
      <c r="U1118" s="16">
        <f>VLOOKUP(P1118,Table!$D$6:$G$15,MATCH(VALUE(T1118)&amp;"E",Table!$D$5:$G$5,0),1)*IF(Y1118=1,0,1)</f>
        <v>0.85</v>
      </c>
      <c r="V1118" s="16">
        <f t="shared" si="416"/>
        <v>0.15000000000000002</v>
      </c>
      <c r="W1118" s="16">
        <f t="shared" si="405"/>
        <v>108297.34613314942</v>
      </c>
      <c r="X1118" s="16">
        <f t="shared" si="417"/>
        <v>-1.1528141142769566E-2</v>
      </c>
      <c r="Y1118" s="16">
        <f t="shared" si="406"/>
        <v>0</v>
      </c>
      <c r="Z1118" s="16">
        <f t="shared" si="418"/>
        <v>0</v>
      </c>
      <c r="AA1118" s="16">
        <f t="shared" si="404"/>
        <v>0</v>
      </c>
      <c r="AB1118" s="2">
        <f t="shared" si="407"/>
        <v>121258.61063714854</v>
      </c>
      <c r="AD1118" s="2">
        <v>121119.39</v>
      </c>
      <c r="AE1118" s="16" t="str">
        <f t="shared" si="401"/>
        <v/>
      </c>
      <c r="AF1118" s="16">
        <f t="shared" si="423"/>
        <v>1.1494496227939521E-3</v>
      </c>
      <c r="AG1118" s="16">
        <f t="shared" si="410"/>
        <v>65.233706218993163</v>
      </c>
      <c r="AH1118" s="24">
        <f t="shared" si="408"/>
        <v>66.728726845219157</v>
      </c>
      <c r="AL1118" s="2">
        <f t="shared" si="411"/>
        <v>75.908467286577746</v>
      </c>
      <c r="AM1118" s="27">
        <f t="shared" si="412"/>
        <v>-0.12093170590182323</v>
      </c>
      <c r="AN1118" s="35">
        <v>0</v>
      </c>
      <c r="AP1118" s="2" t="str">
        <f t="shared" si="409"/>
        <v/>
      </c>
    </row>
    <row r="1119" spans="1:42" x14ac:dyDescent="0.25">
      <c r="A1119" s="49">
        <v>39626</v>
      </c>
      <c r="B1119" s="47">
        <v>1278.3800000000001</v>
      </c>
      <c r="C1119" s="27">
        <f t="shared" si="420"/>
        <v>-3.7174141760510926E-3</v>
      </c>
      <c r="D1119" s="27">
        <f t="shared" si="421"/>
        <v>-3.000097786683853E-2</v>
      </c>
      <c r="E1119" s="5">
        <f t="shared" si="402"/>
        <v>-1</v>
      </c>
      <c r="F1119" s="44">
        <v>2028.8910000000001</v>
      </c>
      <c r="G1119" s="45">
        <v>2028.8910000000001</v>
      </c>
      <c r="H1119" s="48">
        <v>1278.3800000000001</v>
      </c>
      <c r="I1119" s="42">
        <v>23.44</v>
      </c>
      <c r="J1119" s="16">
        <f t="shared" si="419"/>
        <v>0.23440000000000003</v>
      </c>
      <c r="K1119" s="16">
        <f t="shared" si="403"/>
        <v>3.3729623842487538E-2</v>
      </c>
      <c r="L1119" s="51">
        <f>VLOOKUP(A1119,LIBOR!$A$3:B3214,2,1)</f>
        <v>2.4975000000000001</v>
      </c>
      <c r="M1119">
        <v>60795.97</v>
      </c>
      <c r="N1119" s="2">
        <v>54785.94</v>
      </c>
      <c r="O1119" s="16">
        <f t="shared" si="422"/>
        <v>1.3870715376811409E-5</v>
      </c>
      <c r="P1119" s="16">
        <f t="shared" si="413"/>
        <v>0.20067037615751249</v>
      </c>
      <c r="Q1119" s="2">
        <f t="shared" si="424"/>
        <v>22.6</v>
      </c>
      <c r="R1119" s="2">
        <f t="shared" si="425"/>
        <v>21.738</v>
      </c>
      <c r="S1119" s="16">
        <f t="shared" si="414"/>
        <v>1</v>
      </c>
      <c r="T1119" s="16">
        <f t="shared" si="415"/>
        <v>1</v>
      </c>
      <c r="U1119" s="16">
        <f>VLOOKUP(P1119,Table!$D$6:$G$15,MATCH(VALUE(T1119)&amp;"E",Table!$D$5:$G$5,0),1)*IF(Y1119=1,0,1)</f>
        <v>0</v>
      </c>
      <c r="V1119" s="16">
        <f t="shared" si="416"/>
        <v>0</v>
      </c>
      <c r="W1119" s="16">
        <f t="shared" si="405"/>
        <v>107867.02536278238</v>
      </c>
      <c r="X1119" s="16">
        <f t="shared" si="417"/>
        <v>-2.4204059495074426E-2</v>
      </c>
      <c r="Y1119" s="16">
        <f t="shared" si="406"/>
        <v>1</v>
      </c>
      <c r="Z1119" s="16">
        <f t="shared" si="418"/>
        <v>20</v>
      </c>
      <c r="AA1119" s="16">
        <f t="shared" si="404"/>
        <v>0</v>
      </c>
      <c r="AB1119" s="2">
        <f t="shared" si="407"/>
        <v>120780.77366416577</v>
      </c>
      <c r="AE1119" s="16" t="str">
        <f t="shared" si="401"/>
        <v/>
      </c>
      <c r="AF1119" s="16" t="str">
        <f t="shared" si="423"/>
        <v/>
      </c>
      <c r="AG1119" s="16">
        <f t="shared" si="410"/>
        <v>64.976643429370696</v>
      </c>
      <c r="AH1119" s="24">
        <f t="shared" si="408"/>
        <v>66.464042781001467</v>
      </c>
      <c r="AL1119" s="2">
        <f t="shared" si="411"/>
        <v>75.908467286577746</v>
      </c>
      <c r="AM1119" s="27">
        <f t="shared" si="412"/>
        <v>-0.12441859048372927</v>
      </c>
      <c r="AN1119" s="35">
        <v>1</v>
      </c>
      <c r="AP1119" s="2" t="str">
        <f t="shared" si="409"/>
        <v/>
      </c>
    </row>
    <row r="1120" spans="1:42" x14ac:dyDescent="0.25">
      <c r="A1120" s="49">
        <v>39629</v>
      </c>
      <c r="B1120" s="47">
        <v>1280</v>
      </c>
      <c r="C1120" s="27">
        <f t="shared" si="420"/>
        <v>1.2672288364961037E-3</v>
      </c>
      <c r="D1120" s="27">
        <f t="shared" si="421"/>
        <v>-2.8786862625146292E-2</v>
      </c>
      <c r="E1120" s="5">
        <f t="shared" si="402"/>
        <v>0</v>
      </c>
      <c r="F1120" s="44">
        <v>2031.471</v>
      </c>
      <c r="G1120" s="45">
        <v>2031.471</v>
      </c>
      <c r="H1120" s="48">
        <v>1280</v>
      </c>
      <c r="I1120" s="42">
        <v>23.95</v>
      </c>
      <c r="J1120" s="16">
        <f t="shared" si="419"/>
        <v>0.23949999999999999</v>
      </c>
      <c r="K1120" s="16">
        <f t="shared" si="403"/>
        <v>3.8880199500330059E-2</v>
      </c>
      <c r="L1120" s="51">
        <f>VLOOKUP(A1120,LIBOR!$A$3:B3215,2,1)</f>
        <v>3.6062500000000006</v>
      </c>
      <c r="M1120">
        <v>60023.62</v>
      </c>
      <c r="N1120" s="2">
        <v>54081.45</v>
      </c>
      <c r="O1120" s="16">
        <f t="shared" si="422"/>
        <v>1.6038362818326918E-6</v>
      </c>
      <c r="P1120" s="16">
        <f t="shared" si="413"/>
        <v>0.20061980049966993</v>
      </c>
      <c r="Q1120" s="2">
        <f t="shared" si="424"/>
        <v>22.713999999999999</v>
      </c>
      <c r="R1120" s="2">
        <f t="shared" si="425"/>
        <v>22.0185</v>
      </c>
      <c r="S1120" s="16">
        <f t="shared" si="414"/>
        <v>1</v>
      </c>
      <c r="T1120" s="16">
        <f t="shared" si="415"/>
        <v>1</v>
      </c>
      <c r="U1120" s="16">
        <f>VLOOKUP(P1120,Table!$D$6:$G$15,MATCH(VALUE(T1120)&amp;"E",Table!$D$5:$G$5,0),1)*IF(Y1120=1,0,1)</f>
        <v>0.75</v>
      </c>
      <c r="V1120" s="16">
        <f t="shared" si="416"/>
        <v>0.25</v>
      </c>
      <c r="W1120" s="16">
        <f t="shared" si="405"/>
        <v>107867.02536278238</v>
      </c>
      <c r="X1120" s="16">
        <f t="shared" si="417"/>
        <v>-1.6085892628076581E-2</v>
      </c>
      <c r="Y1120" s="16">
        <f t="shared" si="406"/>
        <v>0</v>
      </c>
      <c r="Z1120" s="16">
        <f t="shared" si="418"/>
        <v>0</v>
      </c>
      <c r="AA1120" s="16">
        <f t="shared" si="404"/>
        <v>3.0052083333333313E-2</v>
      </c>
      <c r="AB1120" s="2">
        <f t="shared" si="407"/>
        <v>120817.07080291797</v>
      </c>
      <c r="AD1120" s="2">
        <v>120667.21</v>
      </c>
      <c r="AE1120" s="16" t="str">
        <f t="shared" si="401"/>
        <v/>
      </c>
      <c r="AF1120" s="16">
        <f t="shared" si="423"/>
        <v>1.2419347635364009E-3</v>
      </c>
      <c r="AG1120" s="16">
        <f t="shared" si="410"/>
        <v>64.996170264401286</v>
      </c>
      <c r="AH1120" s="24">
        <f t="shared" si="408"/>
        <v>66.478825527902075</v>
      </c>
      <c r="AL1120" s="2">
        <f t="shared" si="411"/>
        <v>75.908467286577746</v>
      </c>
      <c r="AM1120" s="27">
        <f t="shared" si="412"/>
        <v>-0.12422384611028814</v>
      </c>
      <c r="AN1120" s="35">
        <v>0</v>
      </c>
      <c r="AP1120" s="2" t="str">
        <f t="shared" si="409"/>
        <v/>
      </c>
    </row>
    <row r="1121" spans="1:42" x14ac:dyDescent="0.25">
      <c r="A1121" s="49">
        <v>39630</v>
      </c>
      <c r="B1121" s="47">
        <v>1284.9100000000001</v>
      </c>
      <c r="C1121" s="27">
        <f t="shared" si="420"/>
        <v>3.8359375000001084E-3</v>
      </c>
      <c r="D1121" s="27">
        <f t="shared" si="421"/>
        <v>-2.2136054108454206E-2</v>
      </c>
      <c r="E1121" s="5">
        <f t="shared" si="402"/>
        <v>0</v>
      </c>
      <c r="F1121" s="44">
        <v>2039.6559999999999</v>
      </c>
      <c r="G1121" s="45">
        <v>2039.6559999999999</v>
      </c>
      <c r="H1121" s="48">
        <v>1284.9100000000001</v>
      </c>
      <c r="I1121" s="42">
        <v>23.65</v>
      </c>
      <c r="J1121" s="16">
        <f t="shared" si="419"/>
        <v>0.23649999999999999</v>
      </c>
      <c r="K1121" s="16">
        <f t="shared" si="403"/>
        <v>3.6644061798064897E-2</v>
      </c>
      <c r="L1121" s="51">
        <f>VLOOKUP(A1121,LIBOR!$A$3:B3216,2,1)</f>
        <v>2.5412499999999998</v>
      </c>
      <c r="M1121">
        <v>59873.22</v>
      </c>
      <c r="N1121" s="2">
        <v>53943.07</v>
      </c>
      <c r="O1121" s="16">
        <f t="shared" si="422"/>
        <v>1.4658170703368725E-5</v>
      </c>
      <c r="P1121" s="16">
        <f t="shared" si="413"/>
        <v>0.19985593820193509</v>
      </c>
      <c r="Q1121" s="2">
        <f t="shared" si="424"/>
        <v>22.976000000000003</v>
      </c>
      <c r="R1121" s="2">
        <f t="shared" si="425"/>
        <v>22.224499999999999</v>
      </c>
      <c r="S1121" s="16">
        <f t="shared" si="414"/>
        <v>1</v>
      </c>
      <c r="T1121" s="16">
        <f t="shared" si="415"/>
        <v>1</v>
      </c>
      <c r="U1121" s="16">
        <f>VLOOKUP(P1121,Table!$D$6:$G$15,MATCH(VALUE(T1121)&amp;"E",Table!$D$5:$G$5,0),1)*IF(Y1121=1,0,1)</f>
        <v>0.85</v>
      </c>
      <c r="V1121" s="16">
        <f t="shared" si="416"/>
        <v>0.15000000000000002</v>
      </c>
      <c r="W1121" s="16">
        <f t="shared" si="405"/>
        <v>108108.35300454641</v>
      </c>
      <c r="X1121" s="16">
        <f t="shared" si="417"/>
        <v>-1.6189813391967678E-2</v>
      </c>
      <c r="Y1121" s="16">
        <f t="shared" si="406"/>
        <v>0</v>
      </c>
      <c r="Z1121" s="16">
        <f t="shared" si="418"/>
        <v>0</v>
      </c>
      <c r="AA1121" s="16">
        <f t="shared" si="404"/>
        <v>0</v>
      </c>
      <c r="AB1121" s="2">
        <f t="shared" si="407"/>
        <v>121106.47661908346</v>
      </c>
      <c r="AE1121" s="16" t="str">
        <f t="shared" si="401"/>
        <v/>
      </c>
      <c r="AF1121" s="16" t="str">
        <f t="shared" si="423"/>
        <v/>
      </c>
      <c r="AG1121" s="16">
        <f t="shared" si="410"/>
        <v>65.151862415998679</v>
      </c>
      <c r="AH1121" s="24">
        <f t="shared" si="408"/>
        <v>66.63633482383851</v>
      </c>
      <c r="AL1121" s="2">
        <f t="shared" si="411"/>
        <v>75.908467286577746</v>
      </c>
      <c r="AM1121" s="27">
        <f t="shared" si="412"/>
        <v>-0.12214885630260575</v>
      </c>
      <c r="AN1121" s="35">
        <v>0</v>
      </c>
      <c r="AP1121" s="2" t="str">
        <f t="shared" si="409"/>
        <v/>
      </c>
    </row>
    <row r="1122" spans="1:42" x14ac:dyDescent="0.25">
      <c r="A1122" s="49">
        <v>39631</v>
      </c>
      <c r="B1122" s="47">
        <v>1261.52</v>
      </c>
      <c r="C1122" s="27">
        <f t="shared" si="420"/>
        <v>-1.820360959133327E-2</v>
      </c>
      <c r="D1122" s="27">
        <f t="shared" si="421"/>
        <v>-4.6183122905898877E-2</v>
      </c>
      <c r="E1122" s="5">
        <f t="shared" si="402"/>
        <v>0</v>
      </c>
      <c r="F1122" s="44">
        <v>2002.643</v>
      </c>
      <c r="G1122" s="45">
        <v>2002.643</v>
      </c>
      <c r="H1122" s="48">
        <v>1261.52</v>
      </c>
      <c r="I1122" s="42">
        <v>25.92</v>
      </c>
      <c r="J1122" s="16">
        <f t="shared" si="419"/>
        <v>0.25920000000000004</v>
      </c>
      <c r="K1122" s="16">
        <f t="shared" si="403"/>
        <v>5.89900921558211E-2</v>
      </c>
      <c r="L1122" s="51">
        <f>VLOOKUP(A1122,LIBOR!$A$3:B3217,2,1)</f>
        <v>2.4437500000000001</v>
      </c>
      <c r="M1122">
        <v>62971.81</v>
      </c>
      <c r="N1122" s="2">
        <v>56731.9</v>
      </c>
      <c r="O1122" s="16">
        <f t="shared" si="422"/>
        <v>3.3750590811318284E-4</v>
      </c>
      <c r="P1122" s="16">
        <f t="shared" si="413"/>
        <v>0.20020990784417894</v>
      </c>
      <c r="Q1122" s="2">
        <f t="shared" si="424"/>
        <v>23.222000000000001</v>
      </c>
      <c r="R1122" s="2">
        <f t="shared" si="425"/>
        <v>22.395</v>
      </c>
      <c r="S1122" s="16">
        <f t="shared" si="414"/>
        <v>1</v>
      </c>
      <c r="T1122" s="16">
        <f t="shared" si="415"/>
        <v>1</v>
      </c>
      <c r="U1122" s="16">
        <f>VLOOKUP(P1122,Table!$D$6:$G$15,MATCH(VALUE(T1122)&amp;"E",Table!$D$5:$G$5,0),1)*IF(Y1122=1,0,1)</f>
        <v>0.75</v>
      </c>
      <c r="V1122" s="16">
        <f t="shared" si="416"/>
        <v>0.25</v>
      </c>
      <c r="W1122" s="16">
        <f t="shared" si="405"/>
        <v>107273.95733597846</v>
      </c>
      <c r="X1122" s="16">
        <f t="shared" si="417"/>
        <v>-1.3988764540578291E-2</v>
      </c>
      <c r="Y1122" s="16">
        <f t="shared" si="406"/>
        <v>0</v>
      </c>
      <c r="Z1122" s="16">
        <f t="shared" si="418"/>
        <v>0</v>
      </c>
      <c r="AA1122" s="16">
        <f t="shared" si="404"/>
        <v>0</v>
      </c>
      <c r="AB1122" s="2">
        <f t="shared" si="407"/>
        <v>120178.58224175595</v>
      </c>
      <c r="AD1122" s="2">
        <v>120029.5</v>
      </c>
      <c r="AE1122" s="16" t="str">
        <f t="shared" si="401"/>
        <v/>
      </c>
      <c r="AF1122" s="16">
        <f t="shared" si="423"/>
        <v>1.2420466781579709E-3</v>
      </c>
      <c r="AG1122" s="16">
        <f t="shared" si="410"/>
        <v>64.652681459736797</v>
      </c>
      <c r="AH1122" s="24">
        <f t="shared" si="408"/>
        <v>66.124059045436951</v>
      </c>
      <c r="AL1122" s="2">
        <f t="shared" si="411"/>
        <v>75.908467286577746</v>
      </c>
      <c r="AM1122" s="27">
        <f t="shared" si="412"/>
        <v>-0.12889745493347471</v>
      </c>
      <c r="AN1122" s="35">
        <v>0</v>
      </c>
      <c r="AP1122" s="2" t="str">
        <f t="shared" si="409"/>
        <v/>
      </c>
    </row>
    <row r="1123" spans="1:42" x14ac:dyDescent="0.25">
      <c r="A1123" s="49">
        <v>39632</v>
      </c>
      <c r="B1123" s="47">
        <v>1262.9000000000001</v>
      </c>
      <c r="C1123" s="27">
        <f t="shared" si="420"/>
        <v>1.0939184475871055E-3</v>
      </c>
      <c r="D1123" s="27">
        <f t="shared" si="421"/>
        <v>-1.5723938983301045E-2</v>
      </c>
      <c r="E1123" s="5">
        <f t="shared" si="402"/>
        <v>-1</v>
      </c>
      <c r="F1123" s="44">
        <v>2004.867</v>
      </c>
      <c r="G1123" s="45">
        <v>2004.867</v>
      </c>
      <c r="H1123" s="48">
        <v>1262.9000000000001</v>
      </c>
      <c r="I1123" s="42">
        <v>24.78</v>
      </c>
      <c r="J1123" s="16">
        <f t="shared" si="419"/>
        <v>0.24780000000000002</v>
      </c>
      <c r="K1123" s="16">
        <f t="shared" si="403"/>
        <v>4.1226327024954379E-2</v>
      </c>
      <c r="L1123" s="51">
        <f>VLOOKUP(A1123,LIBOR!$A$3:B3218,2,1)</f>
        <v>2.4424999999999999</v>
      </c>
      <c r="M1123">
        <v>62451.57</v>
      </c>
      <c r="N1123" s="2">
        <v>56260.21</v>
      </c>
      <c r="O1123" s="16">
        <f t="shared" si="422"/>
        <v>1.1953498355329445E-6</v>
      </c>
      <c r="P1123" s="16">
        <f t="shared" si="413"/>
        <v>0.20657367297504564</v>
      </c>
      <c r="Q1123" s="2">
        <f t="shared" si="424"/>
        <v>24.178000000000001</v>
      </c>
      <c r="R1123" s="2">
        <f t="shared" si="425"/>
        <v>22.651</v>
      </c>
      <c r="S1123" s="16">
        <f t="shared" si="414"/>
        <v>1</v>
      </c>
      <c r="T1123" s="16">
        <f t="shared" si="415"/>
        <v>1</v>
      </c>
      <c r="U1123" s="16">
        <f>VLOOKUP(P1123,Table!$D$6:$G$15,MATCH(VALUE(T1123)&amp;"E",Table!$D$5:$G$5,0),1)*IF(Y1123=1,0,1)</f>
        <v>0</v>
      </c>
      <c r="V1123" s="16">
        <f t="shared" si="416"/>
        <v>0</v>
      </c>
      <c r="W1123" s="16">
        <f t="shared" si="405"/>
        <v>107138.99021697075</v>
      </c>
      <c r="X1123" s="16">
        <f t="shared" si="417"/>
        <v>-2.1598939713555754E-2</v>
      </c>
      <c r="Y1123" s="16">
        <f t="shared" si="406"/>
        <v>1</v>
      </c>
      <c r="Z1123" s="16">
        <f t="shared" si="418"/>
        <v>20</v>
      </c>
      <c r="AA1123" s="16">
        <f t="shared" si="404"/>
        <v>0</v>
      </c>
      <c r="AB1123" s="2">
        <f t="shared" si="407"/>
        <v>120030.46582965938</v>
      </c>
      <c r="AD1123" s="2">
        <v>119881.57</v>
      </c>
      <c r="AE1123" s="16" t="str">
        <f t="shared" si="401"/>
        <v/>
      </c>
      <c r="AF1123" s="16">
        <f t="shared" si="423"/>
        <v>1.2420243550312904E-3</v>
      </c>
      <c r="AG1123" s="16">
        <f t="shared" si="410"/>
        <v>64.572999015231218</v>
      </c>
      <c r="AH1123" s="24">
        <f t="shared" si="408"/>
        <v>66.040844257213138</v>
      </c>
      <c r="AL1123" s="2">
        <f t="shared" si="411"/>
        <v>75.908467286577746</v>
      </c>
      <c r="AM1123" s="27">
        <f t="shared" si="412"/>
        <v>-0.12999370665872234</v>
      </c>
      <c r="AN1123" s="35">
        <v>1</v>
      </c>
      <c r="AP1123" s="2" t="str">
        <f t="shared" si="409"/>
        <v/>
      </c>
    </row>
    <row r="1124" spans="1:42" x14ac:dyDescent="0.25">
      <c r="A1124" s="49">
        <v>39636</v>
      </c>
      <c r="B1124" s="47">
        <v>1252.31</v>
      </c>
      <c r="C1124" s="27">
        <f t="shared" si="420"/>
        <v>-8.3854620318316586E-3</v>
      </c>
      <c r="D1124" s="27">
        <f t="shared" si="421"/>
        <v>-2.0391986839081611E-2</v>
      </c>
      <c r="E1124" s="5">
        <f t="shared" si="402"/>
        <v>0</v>
      </c>
      <c r="F1124" s="44">
        <v>1988.0889999999999</v>
      </c>
      <c r="G1124" s="45">
        <v>1988.0889999999999</v>
      </c>
      <c r="H1124" s="48">
        <v>1252.31</v>
      </c>
      <c r="I1124" s="42">
        <v>25.78</v>
      </c>
      <c r="J1124" s="16">
        <f t="shared" si="419"/>
        <v>0.25780000000000003</v>
      </c>
      <c r="K1124" s="16">
        <f t="shared" si="403"/>
        <v>5.2129320399969176E-2</v>
      </c>
      <c r="L1124" s="51">
        <f>VLOOKUP(A1124,LIBOR!$A$3:B3219,2,1)</f>
        <v>2.39</v>
      </c>
      <c r="M1124">
        <v>63031.32</v>
      </c>
      <c r="N1124" s="2">
        <v>56770.58</v>
      </c>
      <c r="O1124" s="16">
        <f t="shared" si="422"/>
        <v>7.0910172538437541E-5</v>
      </c>
      <c r="P1124" s="16">
        <f t="shared" si="413"/>
        <v>0.20567067960003085</v>
      </c>
      <c r="Q1124" s="2">
        <f t="shared" si="424"/>
        <v>24.347999999999999</v>
      </c>
      <c r="R1124" s="2">
        <f t="shared" si="425"/>
        <v>22.958499999999997</v>
      </c>
      <c r="S1124" s="16">
        <f t="shared" si="414"/>
        <v>1</v>
      </c>
      <c r="T1124" s="16">
        <f t="shared" si="415"/>
        <v>1</v>
      </c>
      <c r="U1124" s="16">
        <f>VLOOKUP(P1124,Table!$D$6:$G$15,MATCH(VALUE(T1124)&amp;"E",Table!$D$5:$G$5,0),1)*IF(Y1124=1,0,1)</f>
        <v>0.75</v>
      </c>
      <c r="V1124" s="16">
        <f t="shared" si="416"/>
        <v>0.25</v>
      </c>
      <c r="W1124" s="16">
        <f t="shared" si="405"/>
        <v>107138.99021697075</v>
      </c>
      <c r="X1124" s="16">
        <f t="shared" si="417"/>
        <v>-1.0696069271674435E-2</v>
      </c>
      <c r="Y1124" s="16">
        <f t="shared" si="406"/>
        <v>0</v>
      </c>
      <c r="Z1124" s="16">
        <f t="shared" si="418"/>
        <v>0</v>
      </c>
      <c r="AA1124" s="16">
        <f t="shared" si="404"/>
        <v>2.6555555555555665E-2</v>
      </c>
      <c r="AB1124" s="2">
        <f t="shared" si="407"/>
        <v>120062.34058669637</v>
      </c>
      <c r="AE1124" s="16" t="str">
        <f t="shared" si="401"/>
        <v/>
      </c>
      <c r="AF1124" s="16" t="str">
        <f t="shared" si="423"/>
        <v/>
      </c>
      <c r="AG1124" s="16">
        <f t="shared" si="410"/>
        <v>64.590146733858589</v>
      </c>
      <c r="AH1124" s="24">
        <f t="shared" si="408"/>
        <v>66.05150472781348</v>
      </c>
      <c r="AL1124" s="2">
        <f t="shared" si="411"/>
        <v>75.908467286577746</v>
      </c>
      <c r="AM1124" s="27">
        <f t="shared" si="412"/>
        <v>-0.12985326816771581</v>
      </c>
      <c r="AN1124" s="35">
        <v>0</v>
      </c>
      <c r="AP1124" s="2" t="str">
        <f t="shared" si="409"/>
        <v/>
      </c>
    </row>
    <row r="1125" spans="1:42" x14ac:dyDescent="0.25">
      <c r="A1125" s="49">
        <v>39637</v>
      </c>
      <c r="B1125" s="47">
        <v>1273.7</v>
      </c>
      <c r="C1125" s="27">
        <f t="shared" si="420"/>
        <v>1.7080435355463219E-2</v>
      </c>
      <c r="D1125" s="27">
        <f t="shared" si="421"/>
        <v>-4.578780320114495E-3</v>
      </c>
      <c r="E1125" s="5">
        <f t="shared" si="402"/>
        <v>0</v>
      </c>
      <c r="F1125" s="44">
        <v>2022.826</v>
      </c>
      <c r="G1125" s="45">
        <v>2022.826</v>
      </c>
      <c r="H1125" s="48">
        <v>1273.7</v>
      </c>
      <c r="I1125" s="42">
        <v>23.15</v>
      </c>
      <c r="J1125" s="16">
        <f t="shared" si="419"/>
        <v>0.23149999999999998</v>
      </c>
      <c r="K1125" s="16">
        <f t="shared" si="403"/>
        <v>2.3867031301134767E-2</v>
      </c>
      <c r="L1125" s="51">
        <f>VLOOKUP(A1125,LIBOR!$A$3:B3220,2,1)</f>
        <v>2.36625</v>
      </c>
      <c r="M1125">
        <v>59407.82</v>
      </c>
      <c r="N1125" s="2">
        <v>53504.05</v>
      </c>
      <c r="O1125" s="16">
        <f t="shared" si="422"/>
        <v>2.8683503135338136E-4</v>
      </c>
      <c r="P1125" s="16">
        <f t="shared" si="413"/>
        <v>0.20763296869886522</v>
      </c>
      <c r="Q1125" s="2">
        <f t="shared" si="424"/>
        <v>24.815999999999999</v>
      </c>
      <c r="R1125" s="2">
        <f t="shared" si="425"/>
        <v>23.069499999999998</v>
      </c>
      <c r="S1125" s="16">
        <f t="shared" si="414"/>
        <v>1</v>
      </c>
      <c r="T1125" s="16">
        <f t="shared" si="415"/>
        <v>1</v>
      </c>
      <c r="U1125" s="16">
        <f>VLOOKUP(P1125,Table!$D$6:$G$15,MATCH(VALUE(T1125)&amp;"E",Table!$D$5:$G$5,0),1)*IF(Y1125=1,0,1)</f>
        <v>0.75</v>
      </c>
      <c r="V1125" s="16">
        <f t="shared" si="416"/>
        <v>0.25</v>
      </c>
      <c r="W1125" s="16">
        <f t="shared" si="405"/>
        <v>106970.3044902893</v>
      </c>
      <c r="X1125" s="16">
        <f t="shared" si="417"/>
        <v>-6.7493763118346983E-3</v>
      </c>
      <c r="Y1125" s="16">
        <f t="shared" si="406"/>
        <v>0</v>
      </c>
      <c r="Z1125" s="16">
        <f t="shared" si="418"/>
        <v>0</v>
      </c>
      <c r="AA1125" s="16">
        <f t="shared" si="404"/>
        <v>0</v>
      </c>
      <c r="AB1125" s="2">
        <f t="shared" si="407"/>
        <v>119910.17297099602</v>
      </c>
      <c r="AE1125" s="16" t="str">
        <f t="shared" si="401"/>
        <v/>
      </c>
      <c r="AF1125" s="16" t="str">
        <f t="shared" si="423"/>
        <v/>
      </c>
      <c r="AG1125" s="16">
        <f t="shared" si="410"/>
        <v>64.50828485628567</v>
      </c>
      <c r="AH1125" s="24">
        <f t="shared" si="408"/>
        <v>65.966073747856825</v>
      </c>
      <c r="AL1125" s="2">
        <f t="shared" si="411"/>
        <v>75.908467286577746</v>
      </c>
      <c r="AM1125" s="27">
        <f t="shared" si="412"/>
        <v>-0.13097871547300954</v>
      </c>
      <c r="AN1125" s="35">
        <v>0</v>
      </c>
      <c r="AP1125" s="2" t="str">
        <f t="shared" si="409"/>
        <v/>
      </c>
    </row>
    <row r="1126" spans="1:42" x14ac:dyDescent="0.25">
      <c r="A1126" s="49">
        <v>39638</v>
      </c>
      <c r="B1126" s="47">
        <v>1244.69</v>
      </c>
      <c r="C1126" s="27">
        <f t="shared" si="420"/>
        <v>-2.2776163931852111E-2</v>
      </c>
      <c r="D1126" s="27">
        <f t="shared" si="421"/>
        <v>-3.1190881751966715E-2</v>
      </c>
      <c r="E1126" s="5">
        <f t="shared" si="402"/>
        <v>0</v>
      </c>
      <c r="F1126" s="44">
        <v>1976.9649999999999</v>
      </c>
      <c r="G1126" s="45">
        <v>1976.9649999999999</v>
      </c>
      <c r="H1126" s="48">
        <v>1244.69</v>
      </c>
      <c r="I1126" s="42">
        <v>25.23</v>
      </c>
      <c r="J1126" s="16">
        <f t="shared" si="419"/>
        <v>0.25230000000000002</v>
      </c>
      <c r="K1126" s="16">
        <f t="shared" si="403"/>
        <v>4.7052424212253724E-2</v>
      </c>
      <c r="L1126" s="51">
        <f>VLOOKUP(A1126,LIBOR!$A$3:B3221,2,1)</f>
        <v>2.3275000000000001</v>
      </c>
      <c r="M1126">
        <v>62537.56</v>
      </c>
      <c r="N1126" s="2">
        <v>56319.99</v>
      </c>
      <c r="O1126" s="16">
        <f t="shared" si="422"/>
        <v>5.3082075755189338E-4</v>
      </c>
      <c r="P1126" s="16">
        <f t="shared" si="413"/>
        <v>0.2052475757877463</v>
      </c>
      <c r="Q1126" s="2">
        <f t="shared" si="424"/>
        <v>24.655999999999999</v>
      </c>
      <c r="R1126" s="2">
        <f t="shared" si="425"/>
        <v>23.070999999999998</v>
      </c>
      <c r="S1126" s="16">
        <f t="shared" si="414"/>
        <v>1</v>
      </c>
      <c r="T1126" s="16">
        <f t="shared" si="415"/>
        <v>1</v>
      </c>
      <c r="U1126" s="16">
        <f>VLOOKUP(P1126,Table!$D$6:$G$15,MATCH(VALUE(T1126)&amp;"E",Table!$D$5:$G$5,0),1)*IF(Y1126=1,0,1)</f>
        <v>0.75</v>
      </c>
      <c r="V1126" s="16">
        <f t="shared" si="416"/>
        <v>0.25</v>
      </c>
      <c r="W1126" s="16">
        <f t="shared" si="405"/>
        <v>106550.49729882857</v>
      </c>
      <c r="X1126" s="16">
        <f t="shared" si="417"/>
        <v>-8.3132066493647461E-3</v>
      </c>
      <c r="Y1126" s="16">
        <f t="shared" si="406"/>
        <v>0</v>
      </c>
      <c r="Z1126" s="16">
        <f t="shared" si="418"/>
        <v>0</v>
      </c>
      <c r="AA1126" s="16">
        <f t="shared" si="404"/>
        <v>0</v>
      </c>
      <c r="AB1126" s="2">
        <f t="shared" si="407"/>
        <v>119450.52873734009</v>
      </c>
      <c r="AE1126" s="16" t="str">
        <f t="shared" si="401"/>
        <v/>
      </c>
      <c r="AF1126" s="16" t="str">
        <f t="shared" si="423"/>
        <v/>
      </c>
      <c r="AG1126" s="16">
        <f t="shared" si="410"/>
        <v>64.261009246363912</v>
      </c>
      <c r="AH1126" s="24">
        <f t="shared" si="408"/>
        <v>65.711499742311005</v>
      </c>
      <c r="AL1126" s="2">
        <f t="shared" si="411"/>
        <v>75.908467286577746</v>
      </c>
      <c r="AM1126" s="27">
        <f t="shared" si="412"/>
        <v>-0.13433241255906359</v>
      </c>
      <c r="AN1126" s="35">
        <v>0</v>
      </c>
      <c r="AP1126" s="2" t="str">
        <f t="shared" si="409"/>
        <v/>
      </c>
    </row>
    <row r="1127" spans="1:42" x14ac:dyDescent="0.25">
      <c r="A1127" s="49">
        <v>39639</v>
      </c>
      <c r="B1127" s="47">
        <v>1253.3900000000001</v>
      </c>
      <c r="C1127" s="27">
        <f t="shared" si="420"/>
        <v>6.9896922125187722E-3</v>
      </c>
      <c r="D1127" s="27">
        <f t="shared" si="421"/>
        <v>-5.997579948114673E-3</v>
      </c>
      <c r="E1127" s="5">
        <f t="shared" si="402"/>
        <v>0</v>
      </c>
      <c r="F1127" s="44">
        <v>1990.7829999999999</v>
      </c>
      <c r="G1127" s="45">
        <v>1990.7829999999999</v>
      </c>
      <c r="H1127" s="48">
        <v>1253.3900000000001</v>
      </c>
      <c r="I1127" s="42">
        <v>25.59</v>
      </c>
      <c r="J1127" s="16">
        <f t="shared" si="419"/>
        <v>0.25590000000000002</v>
      </c>
      <c r="K1127" s="16">
        <f t="shared" si="403"/>
        <v>6.3727771061189264E-2</v>
      </c>
      <c r="L1127" s="51">
        <f>VLOOKUP(A1127,LIBOR!$A$3:B3222,2,1)</f>
        <v>2.1775000000000002</v>
      </c>
      <c r="M1127">
        <v>62952.67</v>
      </c>
      <c r="N1127" s="2">
        <v>56690.9</v>
      </c>
      <c r="O1127" s="16">
        <f t="shared" si="422"/>
        <v>4.8516484407025804E-5</v>
      </c>
      <c r="P1127" s="16">
        <f t="shared" si="413"/>
        <v>0.19217222893881075</v>
      </c>
      <c r="Q1127" s="2">
        <f t="shared" si="424"/>
        <v>24.972000000000001</v>
      </c>
      <c r="R1127" s="2">
        <f t="shared" si="425"/>
        <v>23.173499999999997</v>
      </c>
      <c r="S1127" s="16">
        <f t="shared" si="414"/>
        <v>1</v>
      </c>
      <c r="T1127" s="16">
        <f t="shared" si="415"/>
        <v>1</v>
      </c>
      <c r="U1127" s="16">
        <f>VLOOKUP(P1127,Table!$D$6:$G$15,MATCH(VALUE(T1127)&amp;"E",Table!$D$5:$G$5,0),1)*IF(Y1127=1,0,1)</f>
        <v>0.85</v>
      </c>
      <c r="V1127" s="16">
        <f t="shared" si="416"/>
        <v>0.15000000000000002</v>
      </c>
      <c r="W1127" s="16">
        <f t="shared" si="405"/>
        <v>107284.49271514358</v>
      </c>
      <c r="X1127" s="16">
        <f t="shared" si="417"/>
        <v>-1.441013263473101E-2</v>
      </c>
      <c r="Y1127" s="16">
        <f t="shared" si="406"/>
        <v>0</v>
      </c>
      <c r="Z1127" s="16">
        <f t="shared" si="418"/>
        <v>0</v>
      </c>
      <c r="AA1127" s="16">
        <f t="shared" si="404"/>
        <v>0</v>
      </c>
      <c r="AB1127" s="2">
        <f t="shared" si="407"/>
        <v>120274.92479510575</v>
      </c>
      <c r="AE1127" s="16" t="str">
        <f t="shared" si="401"/>
        <v/>
      </c>
      <c r="AF1127" s="16" t="str">
        <f t="shared" si="423"/>
        <v/>
      </c>
      <c r="AG1127" s="16">
        <f t="shared" si="410"/>
        <v>64.704511031167527</v>
      </c>
      <c r="AH1127" s="24">
        <f t="shared" si="408"/>
        <v>66.163290084197286</v>
      </c>
      <c r="AL1127" s="2">
        <f t="shared" si="411"/>
        <v>75.908467286577746</v>
      </c>
      <c r="AM1127" s="27">
        <f t="shared" si="412"/>
        <v>-0.12838063460811855</v>
      </c>
      <c r="AN1127" s="35">
        <v>0</v>
      </c>
      <c r="AP1127" s="2" t="str">
        <f t="shared" si="409"/>
        <v/>
      </c>
    </row>
    <row r="1128" spans="1:42" x14ac:dyDescent="0.25">
      <c r="A1128" s="49">
        <v>39640</v>
      </c>
      <c r="B1128" s="47">
        <v>1239.49</v>
      </c>
      <c r="C1128" s="27">
        <f t="shared" si="420"/>
        <v>-1.1089924125771033E-2</v>
      </c>
      <c r="D1128" s="27">
        <f t="shared" si="421"/>
        <v>-1.8181422521472812E-2</v>
      </c>
      <c r="E1128" s="5">
        <f t="shared" si="402"/>
        <v>0</v>
      </c>
      <c r="F1128" s="44">
        <v>1968.8630000000001</v>
      </c>
      <c r="G1128" s="45">
        <v>1968.8630000000001</v>
      </c>
      <c r="H1128" s="48">
        <v>1239.49</v>
      </c>
      <c r="I1128" s="42">
        <v>27.49</v>
      </c>
      <c r="J1128" s="16">
        <f t="shared" si="419"/>
        <v>0.27489999999999998</v>
      </c>
      <c r="K1128" s="16">
        <f t="shared" si="403"/>
        <v>8.130586451309707E-2</v>
      </c>
      <c r="L1128" s="51">
        <f>VLOOKUP(A1128,LIBOR!$A$3:B3223,2,1)</f>
        <v>2.145</v>
      </c>
      <c r="M1128">
        <v>64396.480000000003</v>
      </c>
      <c r="N1128" s="2">
        <v>57988.15</v>
      </c>
      <c r="O1128" s="16">
        <f t="shared" si="422"/>
        <v>1.2436433355268541E-4</v>
      </c>
      <c r="P1128" s="16">
        <f t="shared" si="413"/>
        <v>0.19359413548690291</v>
      </c>
      <c r="Q1128" s="2">
        <f t="shared" si="424"/>
        <v>24.906000000000002</v>
      </c>
      <c r="R1128" s="2">
        <f t="shared" si="425"/>
        <v>23.246999999999993</v>
      </c>
      <c r="S1128" s="16">
        <f t="shared" si="414"/>
        <v>1</v>
      </c>
      <c r="T1128" s="16">
        <f t="shared" si="415"/>
        <v>1</v>
      </c>
      <c r="U1128" s="16">
        <f>VLOOKUP(P1128,Table!$D$6:$G$15,MATCH(VALUE(T1128)&amp;"E",Table!$D$5:$G$5,0),1)*IF(Y1128=1,0,1)</f>
        <v>0.85</v>
      </c>
      <c r="V1128" s="16">
        <f t="shared" si="416"/>
        <v>0.15000000000000002</v>
      </c>
      <c r="W1128" s="16">
        <f t="shared" si="405"/>
        <v>106641.42878816478</v>
      </c>
      <c r="X1128" s="16">
        <f t="shared" si="417"/>
        <v>9.82100355646498E-5</v>
      </c>
      <c r="Y1128" s="16">
        <f t="shared" si="406"/>
        <v>0</v>
      </c>
      <c r="Z1128" s="16">
        <f t="shared" si="418"/>
        <v>0</v>
      </c>
      <c r="AA1128" s="16">
        <f t="shared" si="404"/>
        <v>0</v>
      </c>
      <c r="AB1128" s="2">
        <f t="shared" si="407"/>
        <v>119563.02904220573</v>
      </c>
      <c r="AE1128" s="16" t="str">
        <f t="shared" ref="AE1128:AE1191" si="426">IF(AC1128&gt;0,W1128/AC1128-1,"")</f>
        <v/>
      </c>
      <c r="AF1128" s="16" t="str">
        <f t="shared" si="423"/>
        <v/>
      </c>
      <c r="AG1128" s="16">
        <f t="shared" si="410"/>
        <v>64.321531231554005</v>
      </c>
      <c r="AH1128" s="24">
        <f t="shared" si="408"/>
        <v>65.769964045638588</v>
      </c>
      <c r="AL1128" s="2">
        <f t="shared" si="411"/>
        <v>75.908467286577746</v>
      </c>
      <c r="AM1128" s="27">
        <f t="shared" si="412"/>
        <v>-0.13356221780454614</v>
      </c>
      <c r="AN1128" s="35">
        <v>0</v>
      </c>
      <c r="AP1128" s="2" t="str">
        <f t="shared" si="409"/>
        <v/>
      </c>
    </row>
    <row r="1129" spans="1:42" x14ac:dyDescent="0.25">
      <c r="A1129" s="49">
        <v>39643</v>
      </c>
      <c r="B1129" s="47">
        <v>1228.3</v>
      </c>
      <c r="C1129" s="27">
        <f t="shared" si="420"/>
        <v>-9.0279066390209772E-3</v>
      </c>
      <c r="D1129" s="27">
        <f t="shared" si="421"/>
        <v>-1.8823867128662131E-2</v>
      </c>
      <c r="E1129" s="5">
        <f t="shared" si="402"/>
        <v>0</v>
      </c>
      <c r="F1129" s="44">
        <v>1951.0840000000001</v>
      </c>
      <c r="G1129" s="45">
        <v>1951.0840000000001</v>
      </c>
      <c r="H1129" s="48">
        <v>1228.3</v>
      </c>
      <c r="I1129" s="42">
        <v>28.48</v>
      </c>
      <c r="J1129" s="16">
        <f t="shared" si="419"/>
        <v>0.2848</v>
      </c>
      <c r="K1129" s="16">
        <f t="shared" si="403"/>
        <v>8.7734085606200607E-2</v>
      </c>
      <c r="L1129" s="51">
        <f>VLOOKUP(A1129,LIBOR!$A$3:B3224,2,1)</f>
        <v>2.2025000000000001</v>
      </c>
      <c r="M1129">
        <v>66089.84</v>
      </c>
      <c r="N1129" s="2">
        <v>59503.96</v>
      </c>
      <c r="O1129" s="16">
        <f t="shared" si="422"/>
        <v>8.2245040227741625E-5</v>
      </c>
      <c r="P1129" s="16">
        <f t="shared" si="413"/>
        <v>0.19706591439379939</v>
      </c>
      <c r="Q1129" s="2">
        <f t="shared" si="424"/>
        <v>25.448</v>
      </c>
      <c r="R1129" s="2">
        <f t="shared" si="425"/>
        <v>23.454999999999998</v>
      </c>
      <c r="S1129" s="16">
        <f t="shared" si="414"/>
        <v>1</v>
      </c>
      <c r="T1129" s="16">
        <f t="shared" si="415"/>
        <v>1</v>
      </c>
      <c r="U1129" s="16">
        <f>VLOOKUP(P1129,Table!$D$6:$G$15,MATCH(VALUE(T1129)&amp;"E",Table!$D$5:$G$5,0),1)*IF(Y1129=1,0,1)</f>
        <v>0.85</v>
      </c>
      <c r="V1129" s="16">
        <f t="shared" si="416"/>
        <v>0.15000000000000002</v>
      </c>
      <c r="W1129" s="16">
        <f t="shared" si="405"/>
        <v>106241.2332304539</v>
      </c>
      <c r="X1129" s="16">
        <f t="shared" si="417"/>
        <v>-4.6440742795722523E-3</v>
      </c>
      <c r="Y1129" s="16">
        <f t="shared" si="406"/>
        <v>0</v>
      </c>
      <c r="Z1129" s="16">
        <f t="shared" si="418"/>
        <v>0</v>
      </c>
      <c r="AA1129" s="16">
        <f t="shared" si="404"/>
        <v>0</v>
      </c>
      <c r="AB1129" s="2">
        <f t="shared" si="407"/>
        <v>119116.91605876839</v>
      </c>
      <c r="AE1129" s="16" t="str">
        <f t="shared" si="426"/>
        <v/>
      </c>
      <c r="AF1129" s="16" t="str">
        <f t="shared" si="423"/>
        <v/>
      </c>
      <c r="AG1129" s="16">
        <f t="shared" si="410"/>
        <v>64.08153505190856</v>
      </c>
      <c r="AH1129" s="24">
        <f t="shared" si="408"/>
        <v>65.519447312261875</v>
      </c>
      <c r="AL1129" s="2">
        <f t="shared" si="411"/>
        <v>75.908467286577746</v>
      </c>
      <c r="AM1129" s="27">
        <f t="shared" si="412"/>
        <v>-0.13686246535704816</v>
      </c>
      <c r="AN1129" s="35">
        <v>0</v>
      </c>
      <c r="AP1129" s="2" t="str">
        <f t="shared" si="409"/>
        <v/>
      </c>
    </row>
    <row r="1130" spans="1:42" x14ac:dyDescent="0.25">
      <c r="A1130" s="49">
        <v>39644</v>
      </c>
      <c r="B1130" s="47">
        <v>1214.9100000000001</v>
      </c>
      <c r="C1130" s="27">
        <f t="shared" si="420"/>
        <v>-1.0901245624033162E-2</v>
      </c>
      <c r="D1130" s="27">
        <f t="shared" si="421"/>
        <v>-4.6805548108158512E-2</v>
      </c>
      <c r="E1130" s="5">
        <f t="shared" si="402"/>
        <v>0</v>
      </c>
      <c r="F1130" s="44">
        <v>1929.847</v>
      </c>
      <c r="G1130" s="45">
        <v>1929.847</v>
      </c>
      <c r="H1130" s="48">
        <v>1214.9100000000001</v>
      </c>
      <c r="I1130" s="42">
        <v>28.54</v>
      </c>
      <c r="J1130" s="16">
        <f t="shared" si="419"/>
        <v>0.28539999999999999</v>
      </c>
      <c r="K1130" s="16">
        <f t="shared" si="403"/>
        <v>9.447699219044256E-2</v>
      </c>
      <c r="L1130" s="51">
        <f>VLOOKUP(A1130,LIBOR!$A$3:B3225,2,1)</f>
        <v>2.3087499999999999</v>
      </c>
      <c r="M1130">
        <v>66700.12</v>
      </c>
      <c r="N1130" s="2">
        <v>60050.76</v>
      </c>
      <c r="O1130" s="16">
        <f t="shared" si="422"/>
        <v>1.2014570418010535E-4</v>
      </c>
      <c r="P1130" s="16">
        <f t="shared" si="413"/>
        <v>0.19092300780955743</v>
      </c>
      <c r="Q1130" s="2">
        <f t="shared" si="424"/>
        <v>25.988</v>
      </c>
      <c r="R1130" s="2">
        <f t="shared" si="425"/>
        <v>23.817999999999998</v>
      </c>
      <c r="S1130" s="16">
        <f t="shared" si="414"/>
        <v>1</v>
      </c>
      <c r="T1130" s="16">
        <f t="shared" si="415"/>
        <v>1</v>
      </c>
      <c r="U1130" s="16">
        <f>VLOOKUP(P1130,Table!$D$6:$G$15,MATCH(VALUE(T1130)&amp;"E",Table!$D$5:$G$5,0),1)*IF(Y1130=1,0,1)</f>
        <v>0.85</v>
      </c>
      <c r="V1130" s="16">
        <f t="shared" si="416"/>
        <v>0.15000000000000002</v>
      </c>
      <c r="W1130" s="16">
        <f t="shared" si="405"/>
        <v>105403.23817284613</v>
      </c>
      <c r="X1130" s="16">
        <f t="shared" si="417"/>
        <v>-8.3793676298308251E-3</v>
      </c>
      <c r="Y1130" s="16">
        <f t="shared" si="406"/>
        <v>0</v>
      </c>
      <c r="Z1130" s="16">
        <f t="shared" si="418"/>
        <v>0</v>
      </c>
      <c r="AA1130" s="16">
        <f t="shared" si="404"/>
        <v>0</v>
      </c>
      <c r="AB1130" s="2">
        <f t="shared" si="407"/>
        <v>118179.83565496687</v>
      </c>
      <c r="AE1130" s="16" t="str">
        <f t="shared" si="426"/>
        <v/>
      </c>
      <c r="AF1130" s="16" t="str">
        <f t="shared" si="423"/>
        <v/>
      </c>
      <c r="AG1130" s="16">
        <f t="shared" si="410"/>
        <v>63.577412272965582</v>
      </c>
      <c r="AH1130" s="24">
        <f t="shared" si="408"/>
        <v>65.00232074168855</v>
      </c>
      <c r="AL1130" s="2">
        <f t="shared" si="411"/>
        <v>75.908467286577746</v>
      </c>
      <c r="AM1130" s="27">
        <f t="shared" si="412"/>
        <v>-0.14367496716427097</v>
      </c>
      <c r="AN1130" s="35">
        <v>0</v>
      </c>
      <c r="AP1130" s="2" t="str">
        <f t="shared" si="409"/>
        <v/>
      </c>
    </row>
    <row r="1131" spans="1:42" x14ac:dyDescent="0.25">
      <c r="A1131" s="49">
        <v>39645</v>
      </c>
      <c r="B1131" s="47">
        <v>1245.3599999999999</v>
      </c>
      <c r="C1131" s="27">
        <f t="shared" si="420"/>
        <v>2.5063584956910301E-2</v>
      </c>
      <c r="D1131" s="27">
        <f t="shared" si="421"/>
        <v>1.0342007806039E-3</v>
      </c>
      <c r="E1131" s="5">
        <f t="shared" si="402"/>
        <v>0</v>
      </c>
      <c r="F1131" s="44">
        <v>1978.4690000000001</v>
      </c>
      <c r="G1131" s="45">
        <v>1978.4690000000001</v>
      </c>
      <c r="H1131" s="48">
        <v>1245.3599999999999</v>
      </c>
      <c r="I1131" s="42">
        <v>25.1</v>
      </c>
      <c r="J1131" s="16">
        <f t="shared" si="419"/>
        <v>0.251</v>
      </c>
      <c r="K1131" s="16">
        <f t="shared" si="403"/>
        <v>5.6822239821259918E-2</v>
      </c>
      <c r="L1131" s="51">
        <f>VLOOKUP(A1131,LIBOR!$A$3:B3226,2,1)</f>
        <v>2.1937500000000001</v>
      </c>
      <c r="M1131">
        <v>63128.06</v>
      </c>
      <c r="N1131" s="2">
        <v>56832.11</v>
      </c>
      <c r="O1131" s="16">
        <f t="shared" si="422"/>
        <v>6.1279243772051275E-4</v>
      </c>
      <c r="P1131" s="16">
        <f t="shared" si="413"/>
        <v>0.19417776017874008</v>
      </c>
      <c r="Q1131" s="2">
        <f t="shared" si="424"/>
        <v>27.066000000000003</v>
      </c>
      <c r="R1131" s="2">
        <f t="shared" si="425"/>
        <v>24.197499999999998</v>
      </c>
      <c r="S1131" s="16">
        <f t="shared" si="414"/>
        <v>1</v>
      </c>
      <c r="T1131" s="16">
        <f t="shared" si="415"/>
        <v>1</v>
      </c>
      <c r="U1131" s="16">
        <f>VLOOKUP(P1131,Table!$D$6:$G$15,MATCH(VALUE(T1131)&amp;"E",Table!$D$5:$G$5,0),1)*IF(Y1131=1,0,1)</f>
        <v>0.85</v>
      </c>
      <c r="V1131" s="16">
        <f t="shared" si="416"/>
        <v>0.15000000000000002</v>
      </c>
      <c r="W1131" s="16">
        <f t="shared" si="405"/>
        <v>106801.33032416619</v>
      </c>
      <c r="X1131" s="16">
        <f t="shared" si="417"/>
        <v>-1.4649545263147545E-2</v>
      </c>
      <c r="Y1131" s="16">
        <f t="shared" si="406"/>
        <v>0</v>
      </c>
      <c r="Z1131" s="16">
        <f t="shared" si="418"/>
        <v>0</v>
      </c>
      <c r="AA1131" s="16">
        <f t="shared" si="404"/>
        <v>0</v>
      </c>
      <c r="AB1131" s="2">
        <f t="shared" si="407"/>
        <v>119761.36878679643</v>
      </c>
      <c r="AE1131" s="16" t="str">
        <f t="shared" si="426"/>
        <v/>
      </c>
      <c r="AF1131" s="16" t="str">
        <f t="shared" si="423"/>
        <v/>
      </c>
      <c r="AG1131" s="16">
        <f t="shared" si="410"/>
        <v>64.428232409822471</v>
      </c>
      <c r="AH1131" s="24">
        <f t="shared" si="408"/>
        <v>65.870495131247623</v>
      </c>
      <c r="AL1131" s="2">
        <f t="shared" si="411"/>
        <v>75.908467286577746</v>
      </c>
      <c r="AM1131" s="27">
        <f t="shared" si="412"/>
        <v>-0.13223784531748872</v>
      </c>
      <c r="AN1131" s="35">
        <v>0</v>
      </c>
      <c r="AP1131" s="2" t="str">
        <f t="shared" si="409"/>
        <v/>
      </c>
    </row>
    <row r="1132" spans="1:42" x14ac:dyDescent="0.25">
      <c r="A1132" s="49">
        <v>39646</v>
      </c>
      <c r="B1132" s="47">
        <v>1260.32</v>
      </c>
      <c r="C1132" s="27">
        <f t="shared" si="420"/>
        <v>1.2012590736815154E-2</v>
      </c>
      <c r="D1132" s="27">
        <f t="shared" si="421"/>
        <v>6.0570993049002819E-3</v>
      </c>
      <c r="E1132" s="5">
        <f t="shared" si="402"/>
        <v>0</v>
      </c>
      <c r="F1132" s="44">
        <v>2002.3040000000001</v>
      </c>
      <c r="G1132" s="45">
        <v>2002.3040000000001</v>
      </c>
      <c r="H1132" s="48">
        <v>1260.32</v>
      </c>
      <c r="I1132" s="42">
        <v>25.01</v>
      </c>
      <c r="J1132" s="16">
        <f t="shared" si="419"/>
        <v>0.25009999999999999</v>
      </c>
      <c r="K1132" s="16">
        <f t="shared" si="403"/>
        <v>4.4747710874330798E-2</v>
      </c>
      <c r="L1132" s="51">
        <f>VLOOKUP(A1132,LIBOR!$A$3:B3227,2,1)</f>
        <v>2.1112500000000001</v>
      </c>
      <c r="M1132">
        <v>61928.13</v>
      </c>
      <c r="N1132" s="2">
        <v>55749.3</v>
      </c>
      <c r="O1132" s="16">
        <f t="shared" si="422"/>
        <v>1.4258777301540354E-4</v>
      </c>
      <c r="P1132" s="16">
        <f t="shared" si="413"/>
        <v>0.20535228912566919</v>
      </c>
      <c r="Q1132" s="2">
        <f t="shared" si="424"/>
        <v>27.04</v>
      </c>
      <c r="R1132" s="2">
        <f t="shared" si="425"/>
        <v>24.395999999999997</v>
      </c>
      <c r="S1132" s="16">
        <f t="shared" si="414"/>
        <v>1</v>
      </c>
      <c r="T1132" s="16">
        <f t="shared" si="415"/>
        <v>1</v>
      </c>
      <c r="U1132" s="16">
        <f>VLOOKUP(P1132,Table!$D$6:$G$15,MATCH(VALUE(T1132)&amp;"E",Table!$D$5:$G$5,0),1)*IF(Y1132=1,0,1)</f>
        <v>0.75</v>
      </c>
      <c r="V1132" s="16">
        <f t="shared" si="416"/>
        <v>0.25</v>
      </c>
      <c r="W1132" s="16">
        <f t="shared" si="405"/>
        <v>107586.61746950932</v>
      </c>
      <c r="X1132" s="16">
        <f t="shared" si="417"/>
        <v>2.3541234597350691E-3</v>
      </c>
      <c r="Y1132" s="16">
        <f t="shared" si="406"/>
        <v>0</v>
      </c>
      <c r="Z1132" s="16">
        <f t="shared" si="418"/>
        <v>0</v>
      </c>
      <c r="AA1132" s="16">
        <f t="shared" si="404"/>
        <v>0</v>
      </c>
      <c r="AB1132" s="2">
        <f t="shared" si="407"/>
        <v>120646.27767931203</v>
      </c>
      <c r="AE1132" s="16" t="str">
        <f t="shared" si="426"/>
        <v/>
      </c>
      <c r="AF1132" s="16" t="str">
        <f t="shared" si="423"/>
        <v/>
      </c>
      <c r="AG1132" s="16">
        <f t="shared" si="410"/>
        <v>64.904288389860653</v>
      </c>
      <c r="AH1132" s="24">
        <f t="shared" si="408"/>
        <v>66.355480790449519</v>
      </c>
      <c r="AL1132" s="2">
        <f t="shared" si="411"/>
        <v>75.908467286577746</v>
      </c>
      <c r="AM1132" s="27">
        <f t="shared" si="412"/>
        <v>-0.12584876019249303</v>
      </c>
      <c r="AN1132" s="35">
        <v>0</v>
      </c>
      <c r="AP1132" s="2" t="str">
        <f t="shared" si="409"/>
        <v/>
      </c>
    </row>
    <row r="1133" spans="1:42" x14ac:dyDescent="0.25">
      <c r="A1133" s="49">
        <v>39647</v>
      </c>
      <c r="B1133" s="47">
        <v>1260.68</v>
      </c>
      <c r="C1133" s="27">
        <f t="shared" si="420"/>
        <v>2.8564174178002943E-4</v>
      </c>
      <c r="D1133" s="27">
        <f t="shared" si="421"/>
        <v>1.7432665172451345E-2</v>
      </c>
      <c r="E1133" s="5">
        <f t="shared" si="402"/>
        <v>0</v>
      </c>
      <c r="F1133" s="44">
        <v>2002.884</v>
      </c>
      <c r="G1133" s="45">
        <v>2002.884</v>
      </c>
      <c r="H1133" s="48">
        <v>1260.68</v>
      </c>
      <c r="I1133" s="42">
        <v>24.05</v>
      </c>
      <c r="J1133" s="16">
        <f t="shared" si="419"/>
        <v>0.24050000000000002</v>
      </c>
      <c r="K1133" s="16">
        <f t="shared" si="403"/>
        <v>3.1208896866912667E-2</v>
      </c>
      <c r="L1133" s="51">
        <f>VLOOKUP(A1133,LIBOR!$A$3:B3228,2,1)</f>
        <v>2.1025</v>
      </c>
      <c r="M1133">
        <v>61421.760000000002</v>
      </c>
      <c r="N1133" s="2">
        <v>55290.96</v>
      </c>
      <c r="O1133" s="16">
        <f t="shared" si="422"/>
        <v>8.1567904894099751E-8</v>
      </c>
      <c r="P1133" s="16">
        <f t="shared" si="413"/>
        <v>0.20929110313308735</v>
      </c>
      <c r="Q1133" s="2">
        <f t="shared" si="424"/>
        <v>26.923999999999996</v>
      </c>
      <c r="R1133" s="2">
        <f t="shared" si="425"/>
        <v>24.534500000000001</v>
      </c>
      <c r="S1133" s="16">
        <f t="shared" si="414"/>
        <v>1</v>
      </c>
      <c r="T1133" s="16">
        <f t="shared" si="415"/>
        <v>1</v>
      </c>
      <c r="U1133" s="16">
        <f>VLOOKUP(P1133,Table!$D$6:$G$15,MATCH(VALUE(T1133)&amp;"E",Table!$D$5:$G$5,0),1)*IF(Y1133=1,0,1)</f>
        <v>0.75</v>
      </c>
      <c r="V1133" s="16">
        <f t="shared" si="416"/>
        <v>0.25</v>
      </c>
      <c r="W1133" s="16">
        <f t="shared" si="405"/>
        <v>107388.5364318608</v>
      </c>
      <c r="X1133" s="16">
        <f t="shared" si="417"/>
        <v>2.816108336998191E-3</v>
      </c>
      <c r="Y1133" s="16">
        <f t="shared" si="406"/>
        <v>0</v>
      </c>
      <c r="Z1133" s="16">
        <f t="shared" si="418"/>
        <v>0</v>
      </c>
      <c r="AA1133" s="16">
        <f t="shared" si="404"/>
        <v>0</v>
      </c>
      <c r="AB1133" s="2">
        <f t="shared" si="407"/>
        <v>120425.86484524902</v>
      </c>
      <c r="AE1133" s="16" t="str">
        <f t="shared" si="426"/>
        <v/>
      </c>
      <c r="AF1133" s="16" t="str">
        <f t="shared" si="423"/>
        <v/>
      </c>
      <c r="AG1133" s="16">
        <f t="shared" si="410"/>
        <v>64.785712513157037</v>
      </c>
      <c r="AH1133" s="24">
        <f t="shared" si="408"/>
        <v>66.232529775205833</v>
      </c>
      <c r="AL1133" s="2">
        <f t="shared" si="411"/>
        <v>75.908467286577746</v>
      </c>
      <c r="AM1133" s="27">
        <f t="shared" si="412"/>
        <v>-0.12746848747244865</v>
      </c>
      <c r="AN1133" s="35">
        <v>0</v>
      </c>
      <c r="AP1133" s="2" t="str">
        <f t="shared" si="409"/>
        <v/>
      </c>
    </row>
    <row r="1134" spans="1:42" x14ac:dyDescent="0.25">
      <c r="A1134" s="49">
        <v>39650</v>
      </c>
      <c r="B1134" s="47">
        <v>1260</v>
      </c>
      <c r="C1134" s="27">
        <f t="shared" si="420"/>
        <v>-5.3939143954062629E-4</v>
      </c>
      <c r="D1134" s="27">
        <f t="shared" si="421"/>
        <v>2.5921180371931696E-2</v>
      </c>
      <c r="E1134" s="5">
        <f t="shared" si="402"/>
        <v>0</v>
      </c>
      <c r="F1134" s="44">
        <v>2001.855</v>
      </c>
      <c r="G1134" s="45">
        <v>2001.855</v>
      </c>
      <c r="H1134" s="48">
        <v>1260</v>
      </c>
      <c r="I1134" s="42">
        <v>23.05</v>
      </c>
      <c r="J1134" s="16">
        <f t="shared" si="419"/>
        <v>0.23050000000000001</v>
      </c>
      <c r="K1134" s="16">
        <f t="shared" si="403"/>
        <v>2.2473762856623114E-2</v>
      </c>
      <c r="L1134" s="51">
        <f>VLOOKUP(A1134,LIBOR!$A$3:B3229,2,1)</f>
        <v>2.1062500000000002</v>
      </c>
      <c r="M1134">
        <v>59856.88</v>
      </c>
      <c r="N1134" s="2">
        <v>53874.85</v>
      </c>
      <c r="O1134" s="16">
        <f t="shared" si="422"/>
        <v>2.911001349127317E-7</v>
      </c>
      <c r="P1134" s="16">
        <f t="shared" si="413"/>
        <v>0.2080262371433769</v>
      </c>
      <c r="Q1134" s="2">
        <f t="shared" si="424"/>
        <v>26.236000000000001</v>
      </c>
      <c r="R1134" s="2">
        <f t="shared" si="425"/>
        <v>24.658000000000001</v>
      </c>
      <c r="S1134" s="16">
        <f t="shared" si="414"/>
        <v>1</v>
      </c>
      <c r="T1134" s="16">
        <f t="shared" si="415"/>
        <v>1</v>
      </c>
      <c r="U1134" s="16">
        <f>VLOOKUP(P1134,Table!$D$6:$G$15,MATCH(VALUE(T1134)&amp;"E",Table!$D$5:$G$5,0),1)*IF(Y1134=1,0,1)</f>
        <v>0.75</v>
      </c>
      <c r="V1134" s="16">
        <f t="shared" si="416"/>
        <v>0.25</v>
      </c>
      <c r="W1134" s="16">
        <f t="shared" si="405"/>
        <v>106657.48529405257</v>
      </c>
      <c r="X1134" s="16">
        <f t="shared" si="417"/>
        <v>7.0057917657884161E-3</v>
      </c>
      <c r="Y1134" s="16">
        <f t="shared" si="406"/>
        <v>0</v>
      </c>
      <c r="Z1134" s="16">
        <f t="shared" si="418"/>
        <v>0</v>
      </c>
      <c r="AA1134" s="16">
        <f t="shared" si="404"/>
        <v>0</v>
      </c>
      <c r="AB1134" s="2">
        <f t="shared" si="407"/>
        <v>119612.42144920156</v>
      </c>
      <c r="AE1134" s="16" t="str">
        <f t="shared" si="426"/>
        <v/>
      </c>
      <c r="AF1134" s="16" t="str">
        <f t="shared" si="423"/>
        <v/>
      </c>
      <c r="AG1134" s="16">
        <f t="shared" si="410"/>
        <v>64.348102950877561</v>
      </c>
      <c r="AH1134" s="24">
        <f t="shared" si="408"/>
        <v>65.780010847845006</v>
      </c>
      <c r="AL1134" s="2">
        <f t="shared" si="411"/>
        <v>75.908467286577746</v>
      </c>
      <c r="AM1134" s="27">
        <f t="shared" si="412"/>
        <v>-0.13342986363424669</v>
      </c>
      <c r="AN1134" s="35">
        <v>0</v>
      </c>
      <c r="AP1134" s="2" t="str">
        <f t="shared" si="409"/>
        <v/>
      </c>
    </row>
    <row r="1135" spans="1:42" x14ac:dyDescent="0.25">
      <c r="A1135" s="49">
        <v>39651</v>
      </c>
      <c r="B1135" s="47">
        <v>1277</v>
      </c>
      <c r="C1135" s="27">
        <f t="shared" si="420"/>
        <v>1.3492063492063444E-2</v>
      </c>
      <c r="D1135" s="27">
        <f t="shared" si="421"/>
        <v>5.0314489488028302E-2</v>
      </c>
      <c r="E1135" s="5">
        <f t="shared" si="402"/>
        <v>0</v>
      </c>
      <c r="F1135" s="44">
        <v>2028.905</v>
      </c>
      <c r="G1135" s="45">
        <v>2028.905</v>
      </c>
      <c r="H1135" s="48">
        <v>1277</v>
      </c>
      <c r="I1135" s="42">
        <v>21.18</v>
      </c>
      <c r="J1135" s="16">
        <f t="shared" si="419"/>
        <v>0.21179999999999999</v>
      </c>
      <c r="K1135" s="16">
        <f t="shared" si="403"/>
        <v>6.4045892452497533E-3</v>
      </c>
      <c r="L1135" s="51">
        <f>VLOOKUP(A1135,LIBOR!$A$3:B3230,2,1)</f>
        <v>2.1</v>
      </c>
      <c r="M1135">
        <v>57575.24</v>
      </c>
      <c r="N1135" s="2">
        <v>51818.96</v>
      </c>
      <c r="O1135" s="16">
        <f t="shared" si="422"/>
        <v>1.796097465770761E-4</v>
      </c>
      <c r="P1135" s="16">
        <f t="shared" si="413"/>
        <v>0.20539541075475024</v>
      </c>
      <c r="Q1135" s="2">
        <f t="shared" si="424"/>
        <v>25.15</v>
      </c>
      <c r="R1135" s="2">
        <f t="shared" si="425"/>
        <v>24.667000000000002</v>
      </c>
      <c r="S1135" s="16">
        <f t="shared" si="414"/>
        <v>1</v>
      </c>
      <c r="T1135" s="16">
        <f t="shared" si="415"/>
        <v>1</v>
      </c>
      <c r="U1135" s="16">
        <f>VLOOKUP(P1135,Table!$D$6:$G$15,MATCH(VALUE(T1135)&amp;"E",Table!$D$5:$G$5,0),1)*IF(Y1135=1,0,1)</f>
        <v>0.75</v>
      </c>
      <c r="V1135" s="16">
        <f t="shared" si="416"/>
        <v>0.25</v>
      </c>
      <c r="W1135" s="16">
        <f t="shared" si="405"/>
        <v>106719.23232534253</v>
      </c>
      <c r="X1135" s="16">
        <f t="shared" si="417"/>
        <v>3.9179897572889644E-3</v>
      </c>
      <c r="Y1135" s="16">
        <f t="shared" si="406"/>
        <v>0</v>
      </c>
      <c r="Z1135" s="16">
        <f t="shared" si="418"/>
        <v>0</v>
      </c>
      <c r="AA1135" s="16">
        <f t="shared" si="404"/>
        <v>0</v>
      </c>
      <c r="AB1135" s="2">
        <f t="shared" si="407"/>
        <v>119684.76135142405</v>
      </c>
      <c r="AE1135" s="16" t="str">
        <f t="shared" si="426"/>
        <v/>
      </c>
      <c r="AF1135" s="16" t="str">
        <f t="shared" si="423"/>
        <v/>
      </c>
      <c r="AG1135" s="16">
        <f t="shared" si="410"/>
        <v>64.387019774224768</v>
      </c>
      <c r="AH1135" s="24">
        <f t="shared" si="408"/>
        <v>65.818080550936259</v>
      </c>
      <c r="AL1135" s="2">
        <f t="shared" si="411"/>
        <v>75.908467286577746</v>
      </c>
      <c r="AM1135" s="27">
        <f t="shared" si="412"/>
        <v>-0.13292834246734531</v>
      </c>
      <c r="AN1135" s="35">
        <v>0</v>
      </c>
      <c r="AP1135" s="2" t="str">
        <f t="shared" si="409"/>
        <v/>
      </c>
    </row>
    <row r="1136" spans="1:42" x14ac:dyDescent="0.25">
      <c r="A1136" s="49">
        <v>39652</v>
      </c>
      <c r="B1136" s="47">
        <v>1282.19</v>
      </c>
      <c r="C1136" s="27">
        <f t="shared" si="420"/>
        <v>4.0642129992169984E-3</v>
      </c>
      <c r="D1136" s="27">
        <f t="shared" si="421"/>
        <v>2.9315117530335E-2</v>
      </c>
      <c r="E1136" s="5">
        <f t="shared" ref="E1136:E1199" si="427">IF(Y1136=1,IF(AND(D1136&lt;0,T1136&gt;=0),-1,1),0)</f>
        <v>0</v>
      </c>
      <c r="F1136" s="44">
        <v>2037.1510000000001</v>
      </c>
      <c r="G1136" s="45">
        <v>2037.1510000000001</v>
      </c>
      <c r="H1136" s="48">
        <v>1282.19</v>
      </c>
      <c r="I1136" s="42">
        <v>21.31</v>
      </c>
      <c r="J1136" s="16">
        <f t="shared" si="419"/>
        <v>0.21309999999999998</v>
      </c>
      <c r="K1136" s="16">
        <f t="shared" ref="K1136:K1199" si="428">J1136-P1136</f>
        <v>3.1382415913424055E-3</v>
      </c>
      <c r="L1136" s="51">
        <f>VLOOKUP(A1136,LIBOR!$A$3:B3231,2,1)</f>
        <v>2.0981299999999998</v>
      </c>
      <c r="M1136">
        <v>57516.33</v>
      </c>
      <c r="N1136" s="2">
        <v>51763.75</v>
      </c>
      <c r="O1136" s="16">
        <f t="shared" si="422"/>
        <v>1.6450944515983427E-5</v>
      </c>
      <c r="P1136" s="16">
        <f t="shared" si="413"/>
        <v>0.20996175840865758</v>
      </c>
      <c r="Q1136" s="2">
        <f t="shared" si="424"/>
        <v>23.677999999999997</v>
      </c>
      <c r="R1136" s="2">
        <f t="shared" si="425"/>
        <v>24.594000000000001</v>
      </c>
      <c r="S1136" s="16">
        <f t="shared" si="414"/>
        <v>-1</v>
      </c>
      <c r="T1136" s="16">
        <f t="shared" si="415"/>
        <v>0</v>
      </c>
      <c r="U1136" s="16">
        <f>VLOOKUP(P1136,Table!$D$6:$G$15,MATCH(VALUE(T1136)&amp;"E",Table!$D$5:$G$5,0),1)*IF(Y1136=1,0,1)</f>
        <v>0.85</v>
      </c>
      <c r="V1136" s="16">
        <f t="shared" si="416"/>
        <v>0.15000000000000002</v>
      </c>
      <c r="W1136" s="16">
        <f t="shared" si="405"/>
        <v>107016.10385534601</v>
      </c>
      <c r="X1136" s="16">
        <f t="shared" si="417"/>
        <v>1.2485329438725046E-2</v>
      </c>
      <c r="Y1136" s="16">
        <f t="shared" si="406"/>
        <v>0</v>
      </c>
      <c r="Z1136" s="16">
        <f t="shared" si="418"/>
        <v>0</v>
      </c>
      <c r="AA1136" s="16">
        <f t="shared" ref="AA1136:AA1199" si="429">(1+(A1136-A1135)/360*L1136-1)*Y1135</f>
        <v>0</v>
      </c>
      <c r="AB1136" s="2">
        <f t="shared" si="407"/>
        <v>120018.96910625472</v>
      </c>
      <c r="AE1136" s="16" t="str">
        <f t="shared" si="426"/>
        <v/>
      </c>
      <c r="AF1136" s="16" t="str">
        <f t="shared" si="423"/>
        <v/>
      </c>
      <c r="AG1136" s="16">
        <f t="shared" si="410"/>
        <v>64.566814102892863</v>
      </c>
      <c r="AH1136" s="24">
        <f t="shared" si="408"/>
        <v>66.000153117127113</v>
      </c>
      <c r="AL1136" s="2">
        <f t="shared" si="411"/>
        <v>75.908467286577746</v>
      </c>
      <c r="AM1136" s="27">
        <f t="shared" si="412"/>
        <v>-0.13052976200986521</v>
      </c>
      <c r="AN1136" s="35">
        <v>0</v>
      </c>
      <c r="AP1136" s="2" t="str">
        <f t="shared" si="409"/>
        <v/>
      </c>
    </row>
    <row r="1137" spans="1:42" x14ac:dyDescent="0.25">
      <c r="A1137" s="49">
        <v>39653</v>
      </c>
      <c r="B1137" s="47">
        <v>1252.54</v>
      </c>
      <c r="C1137" s="27">
        <f t="shared" si="420"/>
        <v>-2.3124497929324139E-2</v>
      </c>
      <c r="D1137" s="27">
        <f t="shared" si="421"/>
        <v>-5.8219711358042936E-3</v>
      </c>
      <c r="E1137" s="5">
        <f t="shared" si="427"/>
        <v>0</v>
      </c>
      <c r="F1137" s="44">
        <v>1990.086</v>
      </c>
      <c r="G1137" s="45">
        <v>1990.086</v>
      </c>
      <c r="H1137" s="48">
        <v>1252.54</v>
      </c>
      <c r="I1137" s="42">
        <v>23.44</v>
      </c>
      <c r="J1137" s="16">
        <f t="shared" si="419"/>
        <v>0.23440000000000003</v>
      </c>
      <c r="K1137" s="16">
        <f t="shared" si="428"/>
        <v>3.3752172857314133E-2</v>
      </c>
      <c r="L1137" s="51">
        <f>VLOOKUP(A1137,LIBOR!$A$3:B3232,2,1)</f>
        <v>2.0975000000000001</v>
      </c>
      <c r="M1137">
        <v>60269.66</v>
      </c>
      <c r="N1137" s="2">
        <v>54239.51</v>
      </c>
      <c r="O1137" s="16">
        <f t="shared" si="422"/>
        <v>5.4737580370237593E-4</v>
      </c>
      <c r="P1137" s="16">
        <f t="shared" si="413"/>
        <v>0.20064782714268589</v>
      </c>
      <c r="Q1137" s="2">
        <f t="shared" si="424"/>
        <v>22.919999999999998</v>
      </c>
      <c r="R1137" s="2">
        <f t="shared" si="425"/>
        <v>24.538500000000006</v>
      </c>
      <c r="S1137" s="16">
        <f t="shared" si="414"/>
        <v>-1</v>
      </c>
      <c r="T1137" s="16">
        <f t="shared" si="415"/>
        <v>0</v>
      </c>
      <c r="U1137" s="16">
        <f>VLOOKUP(P1137,Table!$D$6:$G$15,MATCH(VALUE(T1137)&amp;"E",Table!$D$5:$G$5,0),1)*IF(Y1137=1,0,1)</f>
        <v>0.85</v>
      </c>
      <c r="V1137" s="16">
        <f t="shared" si="416"/>
        <v>0.15000000000000002</v>
      </c>
      <c r="W1137" s="16">
        <f t="shared" ref="W1137:W1200" si="430">W1136*(1+$U1136*($H1137/$H1136-1)+$V1136*($N1137/$N1136-1))</f>
        <v>105680.37020993633</v>
      </c>
      <c r="X1137" s="16">
        <f t="shared" si="417"/>
        <v>2.0109630706652837E-3</v>
      </c>
      <c r="Y1137" s="16">
        <f t="shared" ref="Y1137:Y1200" si="431">IF(X1137&lt;=-0.02,1,0)</f>
        <v>0</v>
      </c>
      <c r="Z1137" s="16">
        <f t="shared" si="418"/>
        <v>0</v>
      </c>
      <c r="AA1137" s="16">
        <f t="shared" si="429"/>
        <v>0</v>
      </c>
      <c r="AB1137" s="2">
        <f t="shared" ref="AB1137:AB1200" si="432">AB1136*(1+$U1136*($G1137/$G1136-1)+$V1136*($M1137/$M1136-1)+Y1136*(1+(A1137-A1136)/360*L1137/100-1))</f>
        <v>118523.85901791866</v>
      </c>
      <c r="AE1137" s="16" t="str">
        <f t="shared" si="426"/>
        <v/>
      </c>
      <c r="AF1137" s="16" t="str">
        <f t="shared" si="423"/>
        <v/>
      </c>
      <c r="AG1137" s="16">
        <f t="shared" si="410"/>
        <v>63.762487121451365</v>
      </c>
      <c r="AH1137" s="24">
        <f t="shared" ref="AH1137:AH1200" si="433">AH1136*AB1137/AB1136*(1-AH$1)^(A1137-A1136)</f>
        <v>65.176274215108421</v>
      </c>
      <c r="AL1137" s="2">
        <f t="shared" si="411"/>
        <v>75.908467286577746</v>
      </c>
      <c r="AM1137" s="27">
        <f t="shared" si="412"/>
        <v>-0.14138334569386057</v>
      </c>
      <c r="AN1137" s="35">
        <v>0</v>
      </c>
      <c r="AP1137" s="2" t="str">
        <f t="shared" ref="AP1137:AP1200" si="434">IF(AN1137&lt;&gt;Y1137,"diff","")</f>
        <v/>
      </c>
    </row>
    <row r="1138" spans="1:42" x14ac:dyDescent="0.25">
      <c r="A1138" s="49">
        <v>39654</v>
      </c>
      <c r="B1138" s="47">
        <v>1257.76</v>
      </c>
      <c r="C1138" s="27">
        <f t="shared" si="420"/>
        <v>4.167531575837824E-3</v>
      </c>
      <c r="D1138" s="27">
        <f t="shared" si="421"/>
        <v>-1.9400813017464991E-3</v>
      </c>
      <c r="E1138" s="5">
        <f t="shared" si="427"/>
        <v>0</v>
      </c>
      <c r="F1138" s="44">
        <v>1998.4059999999999</v>
      </c>
      <c r="G1138" s="45">
        <v>1998.4059999999999</v>
      </c>
      <c r="H1138" s="48">
        <v>1257.76</v>
      </c>
      <c r="I1138" s="42">
        <v>22.91</v>
      </c>
      <c r="J1138" s="16">
        <f t="shared" si="419"/>
        <v>0.2291</v>
      </c>
      <c r="K1138" s="16">
        <f t="shared" si="428"/>
        <v>1.339311728845119E-2</v>
      </c>
      <c r="L1138" s="51">
        <f>VLOOKUP(A1138,LIBOR!$A$3:B3233,2,1)</f>
        <v>2.1037499999999998</v>
      </c>
      <c r="M1138">
        <v>60023.96</v>
      </c>
      <c r="N1138" s="2">
        <v>54016.09</v>
      </c>
      <c r="O1138" s="16">
        <f t="shared" si="422"/>
        <v>1.7296211892577813E-5</v>
      </c>
      <c r="P1138" s="16">
        <f t="shared" si="413"/>
        <v>0.21570688271154881</v>
      </c>
      <c r="Q1138" s="2">
        <f t="shared" si="424"/>
        <v>22.606000000000002</v>
      </c>
      <c r="R1138" s="2">
        <f t="shared" si="425"/>
        <v>24.653500000000005</v>
      </c>
      <c r="S1138" s="16">
        <f t="shared" si="414"/>
        <v>-1</v>
      </c>
      <c r="T1138" s="16">
        <f t="shared" si="415"/>
        <v>0</v>
      </c>
      <c r="U1138" s="16">
        <f>VLOOKUP(P1138,Table!$D$6:$G$15,MATCH(VALUE(T1138)&amp;"E",Table!$D$5:$G$5,0),1)*IF(Y1138=1,0,1)</f>
        <v>0.85</v>
      </c>
      <c r="V1138" s="16">
        <f t="shared" si="416"/>
        <v>0.15000000000000002</v>
      </c>
      <c r="W1138" s="16">
        <f t="shared" si="430"/>
        <v>105989.43575126091</v>
      </c>
      <c r="X1138" s="16">
        <f t="shared" si="417"/>
        <v>-1.7718256270239485E-2</v>
      </c>
      <c r="Y1138" s="16">
        <f t="shared" si="431"/>
        <v>0</v>
      </c>
      <c r="Z1138" s="16">
        <f t="shared" si="418"/>
        <v>0</v>
      </c>
      <c r="AA1138" s="16">
        <f t="shared" si="429"/>
        <v>0</v>
      </c>
      <c r="AB1138" s="2">
        <f t="shared" si="432"/>
        <v>118872.56967112242</v>
      </c>
      <c r="AE1138" s="16" t="str">
        <f t="shared" si="426"/>
        <v/>
      </c>
      <c r="AF1138" s="16" t="str">
        <f t="shared" si="423"/>
        <v/>
      </c>
      <c r="AG1138" s="16">
        <f t="shared" ref="AG1138:AG1201" si="435">AB1138/AG$2</f>
        <v>63.950083599647847</v>
      </c>
      <c r="AH1138" s="24">
        <f t="shared" si="433"/>
        <v>65.366328855798372</v>
      </c>
      <c r="AL1138" s="2">
        <f t="shared" ref="AL1138:AL1201" si="436">IF(AH1138&gt;AL1137,AH1138,AL1137)</f>
        <v>75.908467286577746</v>
      </c>
      <c r="AM1138" s="27">
        <f t="shared" ref="AM1138:AM1201" si="437">AH1138/AL1138-1</f>
        <v>-0.1388796112952666</v>
      </c>
      <c r="AN1138" s="35">
        <v>0</v>
      </c>
      <c r="AP1138" s="2" t="str">
        <f t="shared" si="434"/>
        <v/>
      </c>
    </row>
    <row r="1139" spans="1:42" x14ac:dyDescent="0.25">
      <c r="A1139" s="49">
        <v>39657</v>
      </c>
      <c r="B1139" s="47">
        <v>1234.3699999999999</v>
      </c>
      <c r="C1139" s="27">
        <f t="shared" si="420"/>
        <v>-1.8596552601450322E-2</v>
      </c>
      <c r="D1139" s="27">
        <f t="shared" si="421"/>
        <v>-1.9997242463656195E-2</v>
      </c>
      <c r="E1139" s="5">
        <f t="shared" si="427"/>
        <v>0</v>
      </c>
      <c r="F1139" s="44">
        <v>1961.23</v>
      </c>
      <c r="G1139" s="45">
        <v>1961.23</v>
      </c>
      <c r="H1139" s="48">
        <v>1234.3699999999999</v>
      </c>
      <c r="I1139" s="42">
        <v>24.23</v>
      </c>
      <c r="J1139" s="16">
        <f t="shared" si="419"/>
        <v>0.24230000000000002</v>
      </c>
      <c r="K1139" s="16">
        <f t="shared" si="428"/>
        <v>2.6344997098915274E-2</v>
      </c>
      <c r="L1139" s="51">
        <f>VLOOKUP(A1139,LIBOR!$A$3:B3234,2,1)</f>
        <v>2.2574999999999998</v>
      </c>
      <c r="M1139">
        <v>61919.040000000001</v>
      </c>
      <c r="N1139" s="2">
        <v>55714.63</v>
      </c>
      <c r="O1139" s="16">
        <f t="shared" si="422"/>
        <v>3.5237456579232138E-4</v>
      </c>
      <c r="P1139" s="16">
        <f t="shared" si="413"/>
        <v>0.21595500290108474</v>
      </c>
      <c r="Q1139" s="2">
        <f t="shared" si="424"/>
        <v>22.378</v>
      </c>
      <c r="R1139" s="2">
        <f t="shared" si="425"/>
        <v>24.602500000000003</v>
      </c>
      <c r="S1139" s="16">
        <f t="shared" si="414"/>
        <v>-1</v>
      </c>
      <c r="T1139" s="16">
        <f t="shared" si="415"/>
        <v>0</v>
      </c>
      <c r="U1139" s="16">
        <f>VLOOKUP(P1139,Table!$D$6:$G$15,MATCH(VALUE(T1139)&amp;"E",Table!$D$5:$G$5,0),1)*IF(Y1139=1,0,1)</f>
        <v>0.85</v>
      </c>
      <c r="V1139" s="16">
        <f t="shared" si="416"/>
        <v>0.15000000000000002</v>
      </c>
      <c r="W1139" s="16">
        <f t="shared" si="430"/>
        <v>104813.98021477752</v>
      </c>
      <c r="X1139" s="16">
        <f t="shared" si="417"/>
        <v>-1.3028398813197728E-2</v>
      </c>
      <c r="Y1139" s="16">
        <f t="shared" si="431"/>
        <v>0</v>
      </c>
      <c r="Z1139" s="16">
        <f t="shared" si="418"/>
        <v>0</v>
      </c>
      <c r="AA1139" s="16">
        <f t="shared" si="429"/>
        <v>0</v>
      </c>
      <c r="AB1139" s="2">
        <f t="shared" si="432"/>
        <v>117555.86652061238</v>
      </c>
      <c r="AE1139" s="16" t="str">
        <f t="shared" si="426"/>
        <v/>
      </c>
      <c r="AF1139" s="16" t="str">
        <f t="shared" si="423"/>
        <v/>
      </c>
      <c r="AG1139" s="16">
        <f t="shared" si="435"/>
        <v>63.241734509660169</v>
      </c>
      <c r="AH1139" s="24">
        <f t="shared" si="433"/>
        <v>64.637245312080495</v>
      </c>
      <c r="AL1139" s="2">
        <f t="shared" si="436"/>
        <v>75.908467286577746</v>
      </c>
      <c r="AM1139" s="27">
        <f t="shared" si="437"/>
        <v>-0.14848438359247762</v>
      </c>
      <c r="AN1139" s="35">
        <v>0</v>
      </c>
      <c r="AP1139" s="2" t="str">
        <f t="shared" si="434"/>
        <v/>
      </c>
    </row>
    <row r="1140" spans="1:42" x14ac:dyDescent="0.25">
      <c r="A1140" s="49">
        <v>39658</v>
      </c>
      <c r="B1140" s="47">
        <v>1263.2</v>
      </c>
      <c r="C1140" s="27">
        <f t="shared" si="420"/>
        <v>2.3356043973849161E-2</v>
      </c>
      <c r="D1140" s="27">
        <f t="shared" si="421"/>
        <v>-1.0133261981870478E-2</v>
      </c>
      <c r="E1140" s="5">
        <f t="shared" si="427"/>
        <v>0</v>
      </c>
      <c r="F1140" s="44">
        <v>2007.213</v>
      </c>
      <c r="G1140" s="45">
        <v>2007.213</v>
      </c>
      <c r="H1140" s="48">
        <v>1263.2</v>
      </c>
      <c r="I1140" s="42">
        <v>22.03</v>
      </c>
      <c r="J1140" s="16">
        <f t="shared" si="419"/>
        <v>0.22030000000000002</v>
      </c>
      <c r="K1140" s="16">
        <f t="shared" si="428"/>
        <v>-3.940941912321444E-3</v>
      </c>
      <c r="L1140" s="51">
        <f>VLOOKUP(A1140,LIBOR!$A$3:B3235,2,1)</f>
        <v>2.4162499999999998</v>
      </c>
      <c r="M1140">
        <v>58206.78</v>
      </c>
      <c r="N1140" s="2">
        <v>52371.72</v>
      </c>
      <c r="O1140" s="16">
        <f t="shared" si="422"/>
        <v>5.3303106289328346E-4</v>
      </c>
      <c r="P1140" s="16">
        <f t="shared" si="413"/>
        <v>0.22424094191232147</v>
      </c>
      <c r="Q1140" s="2">
        <f t="shared" si="424"/>
        <v>22.613999999999997</v>
      </c>
      <c r="R1140" s="2">
        <f t="shared" si="425"/>
        <v>24.642000000000003</v>
      </c>
      <c r="S1140" s="16">
        <f t="shared" si="414"/>
        <v>-1</v>
      </c>
      <c r="T1140" s="16">
        <f t="shared" si="415"/>
        <v>0</v>
      </c>
      <c r="U1140" s="16">
        <f>VLOOKUP(P1140,Table!$D$6:$G$15,MATCH(VALUE(T1140)&amp;"E",Table!$D$5:$G$5,0),1)*IF(Y1140=1,0,1)</f>
        <v>0.85</v>
      </c>
      <c r="V1140" s="16">
        <f t="shared" si="416"/>
        <v>0.15000000000000002</v>
      </c>
      <c r="W1140" s="16">
        <f t="shared" si="430"/>
        <v>105951.47924765979</v>
      </c>
      <c r="X1140" s="16">
        <f t="shared" si="417"/>
        <v>-1.7284347874812034E-2</v>
      </c>
      <c r="Y1140" s="16">
        <f t="shared" si="431"/>
        <v>0</v>
      </c>
      <c r="Z1140" s="16">
        <f t="shared" si="418"/>
        <v>0</v>
      </c>
      <c r="AA1140" s="16">
        <f t="shared" si="429"/>
        <v>0</v>
      </c>
      <c r="AB1140" s="2">
        <f t="shared" si="432"/>
        <v>118841.46726714924</v>
      </c>
      <c r="AE1140" s="16" t="str">
        <f t="shared" si="426"/>
        <v/>
      </c>
      <c r="AF1140" s="16" t="str">
        <f t="shared" si="423"/>
        <v/>
      </c>
      <c r="AG1140" s="16">
        <f t="shared" si="435"/>
        <v>63.933351385145066</v>
      </c>
      <c r="AH1140" s="24">
        <f t="shared" si="433"/>
        <v>65.342422872457533</v>
      </c>
      <c r="AL1140" s="2">
        <f t="shared" si="436"/>
        <v>75.908467286577746</v>
      </c>
      <c r="AM1140" s="27">
        <f t="shared" si="437"/>
        <v>-0.13919454300440759</v>
      </c>
      <c r="AN1140" s="35">
        <v>0</v>
      </c>
      <c r="AP1140" s="2" t="str">
        <f t="shared" si="434"/>
        <v/>
      </c>
    </row>
    <row r="1141" spans="1:42" x14ac:dyDescent="0.25">
      <c r="A1141" s="49">
        <v>39659</v>
      </c>
      <c r="B1141" s="47">
        <v>1284.26</v>
      </c>
      <c r="C1141" s="27">
        <f t="shared" si="420"/>
        <v>1.6671944268524364E-2</v>
      </c>
      <c r="D1141" s="27">
        <f t="shared" si="421"/>
        <v>2.4744692874368868E-3</v>
      </c>
      <c r="E1141" s="5">
        <f t="shared" si="427"/>
        <v>0</v>
      </c>
      <c r="F1141" s="44">
        <v>2040.807</v>
      </c>
      <c r="G1141" s="45">
        <v>2040.807</v>
      </c>
      <c r="H1141" s="48">
        <v>1284.26</v>
      </c>
      <c r="I1141" s="42">
        <v>21.21</v>
      </c>
      <c r="J1141" s="16">
        <f t="shared" si="419"/>
        <v>0.21210000000000001</v>
      </c>
      <c r="K1141" s="16">
        <f t="shared" si="428"/>
        <v>-2.8746079090587184E-3</v>
      </c>
      <c r="L1141" s="51">
        <f>VLOOKUP(A1141,LIBOR!$A$3:B3236,2,1)</f>
        <v>2.35</v>
      </c>
      <c r="M1141">
        <v>55600.89</v>
      </c>
      <c r="N1141" s="2">
        <v>50024.59</v>
      </c>
      <c r="O1141" s="16">
        <f t="shared" si="422"/>
        <v>2.7338945947907032E-4</v>
      </c>
      <c r="P1141" s="16">
        <f t="shared" si="413"/>
        <v>0.21497460790905873</v>
      </c>
      <c r="Q1141" s="2">
        <f t="shared" si="424"/>
        <v>22.783999999999999</v>
      </c>
      <c r="R1141" s="2">
        <f t="shared" si="425"/>
        <v>24.546000000000003</v>
      </c>
      <c r="S1141" s="16">
        <f t="shared" si="414"/>
        <v>-1</v>
      </c>
      <c r="T1141" s="16">
        <f t="shared" si="415"/>
        <v>0</v>
      </c>
      <c r="U1141" s="16">
        <f>VLOOKUP(P1141,Table!$D$6:$G$15,MATCH(VALUE(T1141)&amp;"E",Table!$D$5:$G$5,0),1)*IF(Y1141=1,0,1)</f>
        <v>0.85</v>
      </c>
      <c r="V1141" s="16">
        <f t="shared" si="416"/>
        <v>0.15000000000000002</v>
      </c>
      <c r="W1141" s="16">
        <f t="shared" si="430"/>
        <v>106740.6737733007</v>
      </c>
      <c r="X1141" s="16">
        <f t="shared" si="417"/>
        <v>-7.1941398092348896E-3</v>
      </c>
      <c r="Y1141" s="16">
        <f t="shared" si="431"/>
        <v>0</v>
      </c>
      <c r="Z1141" s="16">
        <f t="shared" si="418"/>
        <v>0</v>
      </c>
      <c r="AA1141" s="16">
        <f t="shared" si="429"/>
        <v>0</v>
      </c>
      <c r="AB1141" s="2">
        <f t="shared" si="432"/>
        <v>119734.05158505804</v>
      </c>
      <c r="AE1141" s="16" t="str">
        <f t="shared" si="426"/>
        <v/>
      </c>
      <c r="AF1141" s="16" t="str">
        <f t="shared" si="423"/>
        <v/>
      </c>
      <c r="AG1141" s="16">
        <f t="shared" si="435"/>
        <v>64.413536527166684</v>
      </c>
      <c r="AH1141" s="24">
        <f t="shared" si="433"/>
        <v>65.831477681351501</v>
      </c>
      <c r="AL1141" s="2">
        <f t="shared" si="436"/>
        <v>75.908467286577746</v>
      </c>
      <c r="AM1141" s="27">
        <f t="shared" si="437"/>
        <v>-0.13275185187421212</v>
      </c>
      <c r="AN1141" s="35">
        <v>0</v>
      </c>
      <c r="AP1141" s="2" t="str">
        <f t="shared" si="434"/>
        <v/>
      </c>
    </row>
    <row r="1142" spans="1:42" x14ac:dyDescent="0.25">
      <c r="A1142" s="49">
        <v>39660</v>
      </c>
      <c r="B1142" s="47">
        <v>1267.3800000000001</v>
      </c>
      <c r="C1142" s="27">
        <f t="shared" si="420"/>
        <v>-1.3143755937271129E-2</v>
      </c>
      <c r="D1142" s="27">
        <f t="shared" si="421"/>
        <v>1.2455211279489897E-2</v>
      </c>
      <c r="E1142" s="5">
        <f t="shared" si="427"/>
        <v>0</v>
      </c>
      <c r="F1142" s="44">
        <v>2014.394</v>
      </c>
      <c r="G1142" s="45">
        <v>2014.394</v>
      </c>
      <c r="H1142" s="48">
        <v>1267.3800000000001</v>
      </c>
      <c r="I1142" s="42">
        <v>22.94</v>
      </c>
      <c r="J1142" s="16">
        <f t="shared" si="419"/>
        <v>0.22940000000000002</v>
      </c>
      <c r="K1142" s="16">
        <f t="shared" si="428"/>
        <v>7.6191367672147625E-3</v>
      </c>
      <c r="L1142" s="51">
        <f>VLOOKUP(A1142,LIBOR!$A$3:B3237,2,1)</f>
        <v>2.3224999999999998</v>
      </c>
      <c r="M1142">
        <v>58259.72</v>
      </c>
      <c r="N1142" s="2">
        <v>52414.400000000001</v>
      </c>
      <c r="O1142" s="16">
        <f t="shared" si="422"/>
        <v>1.7505670252529674E-4</v>
      </c>
      <c r="P1142" s="16">
        <f t="shared" si="413"/>
        <v>0.22178086323278526</v>
      </c>
      <c r="Q1142" s="2">
        <f t="shared" si="424"/>
        <v>22.763999999999999</v>
      </c>
      <c r="R1142" s="2">
        <f t="shared" si="425"/>
        <v>24.424000000000003</v>
      </c>
      <c r="S1142" s="16">
        <f t="shared" si="414"/>
        <v>-1</v>
      </c>
      <c r="T1142" s="16">
        <f t="shared" si="415"/>
        <v>0</v>
      </c>
      <c r="U1142" s="16">
        <f>VLOOKUP(P1142,Table!$D$6:$G$15,MATCH(VALUE(T1142)&amp;"E",Table!$D$5:$G$5,0),1)*IF(Y1142=1,0,1)</f>
        <v>0.85</v>
      </c>
      <c r="V1142" s="16">
        <f t="shared" si="416"/>
        <v>0.15000000000000002</v>
      </c>
      <c r="W1142" s="16">
        <f t="shared" si="430"/>
        <v>106313.04002743409</v>
      </c>
      <c r="X1142" s="16">
        <f t="shared" si="417"/>
        <v>-2.5737255620669197E-3</v>
      </c>
      <c r="Y1142" s="16">
        <f t="shared" si="431"/>
        <v>0</v>
      </c>
      <c r="Z1142" s="16">
        <f t="shared" si="418"/>
        <v>0</v>
      </c>
      <c r="AA1142" s="16">
        <f t="shared" si="429"/>
        <v>0</v>
      </c>
      <c r="AB1142" s="2">
        <f t="shared" si="432"/>
        <v>119275.70040693421</v>
      </c>
      <c r="AE1142" s="16" t="str">
        <f t="shared" si="426"/>
        <v/>
      </c>
      <c r="AF1142" s="16" t="str">
        <f t="shared" si="423"/>
        <v/>
      </c>
      <c r="AG1142" s="16">
        <f t="shared" si="435"/>
        <v>64.166956544584394</v>
      </c>
      <c r="AH1142" s="24">
        <f t="shared" si="433"/>
        <v>65.577762847831082</v>
      </c>
      <c r="AL1142" s="2">
        <f t="shared" si="436"/>
        <v>75.908467286577746</v>
      </c>
      <c r="AM1142" s="27">
        <f t="shared" si="437"/>
        <v>-0.13609423043341251</v>
      </c>
      <c r="AN1142" s="35">
        <v>0</v>
      </c>
      <c r="AP1142" s="2" t="str">
        <f t="shared" si="434"/>
        <v/>
      </c>
    </row>
    <row r="1143" spans="1:42" x14ac:dyDescent="0.25">
      <c r="A1143" s="49">
        <v>39661</v>
      </c>
      <c r="B1143" s="47">
        <v>1260.31</v>
      </c>
      <c r="C1143" s="27">
        <f t="shared" si="420"/>
        <v>-5.5784374063029274E-3</v>
      </c>
      <c r="D1143" s="27">
        <f t="shared" si="421"/>
        <v>2.7092422973491459E-3</v>
      </c>
      <c r="E1143" s="5">
        <f t="shared" si="427"/>
        <v>0</v>
      </c>
      <c r="F1143" s="44">
        <v>2003.162</v>
      </c>
      <c r="G1143" s="45">
        <v>2003.162</v>
      </c>
      <c r="H1143" s="48">
        <v>1260.31</v>
      </c>
      <c r="I1143" s="42">
        <v>22.57</v>
      </c>
      <c r="J1143" s="16">
        <f t="shared" si="419"/>
        <v>0.22570000000000001</v>
      </c>
      <c r="K1143" s="16">
        <f t="shared" si="428"/>
        <v>-5.1577097295041341E-4</v>
      </c>
      <c r="L1143" s="51">
        <f>VLOOKUP(A1143,LIBOR!$A$3:B3238,2,1)</f>
        <v>2.2075</v>
      </c>
      <c r="M1143">
        <v>58623.48</v>
      </c>
      <c r="N1143" s="2">
        <v>52739.19</v>
      </c>
      <c r="O1143" s="16">
        <f t="shared" si="422"/>
        <v>3.1293451303843946E-5</v>
      </c>
      <c r="P1143" s="16">
        <f t="shared" si="413"/>
        <v>0.22621577097295043</v>
      </c>
      <c r="Q1143" s="2">
        <f t="shared" si="424"/>
        <v>22.663999999999998</v>
      </c>
      <c r="R1143" s="2">
        <f t="shared" si="425"/>
        <v>24.274999999999999</v>
      </c>
      <c r="S1143" s="16">
        <f t="shared" si="414"/>
        <v>-1</v>
      </c>
      <c r="T1143" s="16">
        <f t="shared" si="415"/>
        <v>0</v>
      </c>
      <c r="U1143" s="16">
        <f>VLOOKUP(P1143,Table!$D$6:$G$15,MATCH(VALUE(T1143)&amp;"E",Table!$D$5:$G$5,0),1)*IF(Y1143=1,0,1)</f>
        <v>0.85</v>
      </c>
      <c r="V1143" s="16">
        <f t="shared" si="416"/>
        <v>0.15000000000000002</v>
      </c>
      <c r="W1143" s="16">
        <f t="shared" si="430"/>
        <v>105907.75506577104</v>
      </c>
      <c r="X1143" s="16">
        <f t="shared" si="417"/>
        <v>5.9866351361275161E-3</v>
      </c>
      <c r="Y1143" s="16">
        <f t="shared" si="431"/>
        <v>0</v>
      </c>
      <c r="Z1143" s="16">
        <f t="shared" si="418"/>
        <v>0</v>
      </c>
      <c r="AA1143" s="16">
        <f t="shared" si="429"/>
        <v>0</v>
      </c>
      <c r="AB1143" s="2">
        <f t="shared" si="432"/>
        <v>118822.10384691783</v>
      </c>
      <c r="AE1143" s="16" t="str">
        <f t="shared" si="426"/>
        <v/>
      </c>
      <c r="AF1143" s="16" t="str">
        <f t="shared" si="423"/>
        <v/>
      </c>
      <c r="AG1143" s="16">
        <f t="shared" si="435"/>
        <v>63.922934412196639</v>
      </c>
      <c r="AH1143" s="24">
        <f t="shared" si="433"/>
        <v>65.326675197098766</v>
      </c>
      <c r="AL1143" s="2">
        <f t="shared" si="436"/>
        <v>75.908467286577746</v>
      </c>
      <c r="AM1143" s="27">
        <f t="shared" si="437"/>
        <v>-0.13940199911466356</v>
      </c>
      <c r="AN1143" s="35">
        <v>0</v>
      </c>
      <c r="AP1143" s="2" t="str">
        <f t="shared" si="434"/>
        <v/>
      </c>
    </row>
    <row r="1144" spans="1:42" x14ac:dyDescent="0.25">
      <c r="A1144" s="49">
        <v>39664</v>
      </c>
      <c r="B1144" s="47">
        <v>1249.01</v>
      </c>
      <c r="C1144" s="27">
        <f t="shared" si="420"/>
        <v>-8.9660480358007E-3</v>
      </c>
      <c r="D1144" s="27">
        <f t="shared" si="421"/>
        <v>1.2339746862998768E-2</v>
      </c>
      <c r="E1144" s="5">
        <f t="shared" si="427"/>
        <v>0</v>
      </c>
      <c r="F1144" s="44">
        <v>1985.2329999999999</v>
      </c>
      <c r="G1144" s="45">
        <v>1985.2329999999999</v>
      </c>
      <c r="H1144" s="48">
        <v>1249.01</v>
      </c>
      <c r="I1144" s="42">
        <v>23.49</v>
      </c>
      <c r="J1144" s="16">
        <f t="shared" si="419"/>
        <v>0.2349</v>
      </c>
      <c r="K1144" s="16">
        <f t="shared" si="428"/>
        <v>8.2634526059982283E-3</v>
      </c>
      <c r="L1144" s="51">
        <f>VLOOKUP(A1144,LIBOR!$A$3:B3239,2,1)</f>
        <v>2.2012499999999999</v>
      </c>
      <c r="M1144">
        <v>58384</v>
      </c>
      <c r="N1144" s="2">
        <v>52516.28</v>
      </c>
      <c r="O1144" s="16">
        <f t="shared" si="422"/>
        <v>8.1116770831388086E-5</v>
      </c>
      <c r="P1144" s="16">
        <f t="shared" ref="P1144:P1207" si="438">SQRT(252*SUM(O1122:O1143)/22)</f>
        <v>0.22663654739400177</v>
      </c>
      <c r="Q1144" s="2">
        <f t="shared" si="424"/>
        <v>22.595999999999997</v>
      </c>
      <c r="R1144" s="2">
        <f t="shared" si="425"/>
        <v>24.1645</v>
      </c>
      <c r="S1144" s="16">
        <f t="shared" ref="S1144:S1207" si="439">IF(Q1144&gt;=R1144,1,-1)</f>
        <v>-1</v>
      </c>
      <c r="T1144" s="16">
        <f t="shared" ref="T1144:T1207" si="440">IF(SUM(S1135:S1144)=-10,-1,IF(SUM(S1135:S1144)&lt;10,0,1))</f>
        <v>0</v>
      </c>
      <c r="U1144" s="16">
        <f>VLOOKUP(P1144,Table!$D$6:$G$15,MATCH(VALUE(T1144)&amp;"E",Table!$D$5:$G$5,0),1)*IF(Y1144=1,0,1)</f>
        <v>0.85</v>
      </c>
      <c r="V1144" s="16">
        <f t="shared" ref="V1144:V1207" si="441">(1-U1144)*IF(Y1144=1,0,1)</f>
        <v>0.15000000000000002</v>
      </c>
      <c r="W1144" s="16">
        <f t="shared" si="430"/>
        <v>105033.47192678075</v>
      </c>
      <c r="X1144" s="16">
        <f t="shared" ref="X1144:X1207" si="442">W1143/W1138-1</f>
        <v>-7.7064930963088862E-4</v>
      </c>
      <c r="Y1144" s="16">
        <f t="shared" si="431"/>
        <v>0</v>
      </c>
      <c r="Z1144" s="16">
        <f t="shared" ref="Z1144:Z1207" si="443">Y1144*20</f>
        <v>0</v>
      </c>
      <c r="AA1144" s="16">
        <f t="shared" si="429"/>
        <v>0</v>
      </c>
      <c r="AB1144" s="2">
        <f t="shared" si="432"/>
        <v>117845.32021126148</v>
      </c>
      <c r="AD1144" s="2">
        <v>117699.82</v>
      </c>
      <c r="AE1144" s="16" t="str">
        <f t="shared" si="426"/>
        <v/>
      </c>
      <c r="AF1144" s="16">
        <f t="shared" si="423"/>
        <v>1.2361973982752961E-3</v>
      </c>
      <c r="AG1144" s="16">
        <f t="shared" si="435"/>
        <v>63.397452416376986</v>
      </c>
      <c r="AH1144" s="24">
        <f t="shared" si="433"/>
        <v>64.784594886506909</v>
      </c>
      <c r="AL1144" s="2">
        <f t="shared" si="436"/>
        <v>75.908467286577746</v>
      </c>
      <c r="AM1144" s="27">
        <f t="shared" si="437"/>
        <v>-0.14654323552700399</v>
      </c>
      <c r="AN1144" s="35">
        <v>0</v>
      </c>
      <c r="AP1144" s="2" t="str">
        <f t="shared" si="434"/>
        <v/>
      </c>
    </row>
    <row r="1145" spans="1:42" x14ac:dyDescent="0.25">
      <c r="A1145" s="49">
        <v>39665</v>
      </c>
      <c r="B1145" s="47">
        <v>1284.8800000000001</v>
      </c>
      <c r="C1145" s="27">
        <f t="shared" si="420"/>
        <v>2.8718745246235189E-2</v>
      </c>
      <c r="D1145" s="27">
        <f t="shared" si="421"/>
        <v>1.7702448135384796E-2</v>
      </c>
      <c r="E1145" s="5">
        <f t="shared" si="427"/>
        <v>0</v>
      </c>
      <c r="F1145" s="44">
        <v>2042.444</v>
      </c>
      <c r="G1145" s="45">
        <v>2042.444</v>
      </c>
      <c r="H1145" s="48">
        <v>1284.8800000000001</v>
      </c>
      <c r="I1145" s="42">
        <v>21.14</v>
      </c>
      <c r="J1145" s="16">
        <f t="shared" si="419"/>
        <v>0.2114</v>
      </c>
      <c r="K1145" s="16">
        <f t="shared" si="428"/>
        <v>-8.6620448592342192E-3</v>
      </c>
      <c r="L1145" s="51">
        <f>VLOOKUP(A1145,LIBOR!$A$3:B3240,2,1)</f>
        <v>2.21875</v>
      </c>
      <c r="M1145">
        <v>55613.97</v>
      </c>
      <c r="N1145" s="2">
        <v>50022.14</v>
      </c>
      <c r="O1145" s="16">
        <f t="shared" si="422"/>
        <v>8.0168776365260245E-4</v>
      </c>
      <c r="P1145" s="16">
        <f t="shared" si="438"/>
        <v>0.22006204485923422</v>
      </c>
      <c r="Q1145" s="2">
        <f t="shared" si="424"/>
        <v>22.448</v>
      </c>
      <c r="R1145" s="2">
        <f t="shared" si="425"/>
        <v>24.050000000000004</v>
      </c>
      <c r="S1145" s="16">
        <f t="shared" si="439"/>
        <v>-1</v>
      </c>
      <c r="T1145" s="16">
        <f t="shared" si="440"/>
        <v>-1</v>
      </c>
      <c r="U1145" s="16">
        <f>VLOOKUP(P1145,Table!$D$6:$G$15,MATCH(VALUE(T1145)&amp;"E",Table!$D$5:$G$5,0),1)*IF(Y1145=1,0,1)</f>
        <v>0.9</v>
      </c>
      <c r="V1145" s="16">
        <f t="shared" si="441"/>
        <v>9.9999999999999978E-2</v>
      </c>
      <c r="W1145" s="16">
        <f t="shared" si="430"/>
        <v>106849.18852450472</v>
      </c>
      <c r="X1145" s="16">
        <f t="shared" si="442"/>
        <v>2.0941072131166472E-3</v>
      </c>
      <c r="Y1145" s="16">
        <f t="shared" si="431"/>
        <v>0</v>
      </c>
      <c r="Z1145" s="16">
        <f t="shared" si="443"/>
        <v>0</v>
      </c>
      <c r="AA1145" s="16">
        <f t="shared" si="429"/>
        <v>0</v>
      </c>
      <c r="AB1145" s="2">
        <f t="shared" si="432"/>
        <v>119893.32868573333</v>
      </c>
      <c r="AE1145" s="16" t="str">
        <f t="shared" si="426"/>
        <v/>
      </c>
      <c r="AF1145" s="16" t="str">
        <f t="shared" si="423"/>
        <v/>
      </c>
      <c r="AG1145" s="16">
        <f t="shared" si="435"/>
        <v>64.499223106769307</v>
      </c>
      <c r="AH1145" s="24">
        <f t="shared" si="433"/>
        <v>65.908756949499661</v>
      </c>
      <c r="AL1145" s="2">
        <f t="shared" si="436"/>
        <v>75.908467286577746</v>
      </c>
      <c r="AM1145" s="27">
        <f t="shared" si="437"/>
        <v>-0.13173379327138979</v>
      </c>
      <c r="AN1145" s="35">
        <v>0</v>
      </c>
      <c r="AP1145" s="2" t="str">
        <f t="shared" si="434"/>
        <v/>
      </c>
    </row>
    <row r="1146" spans="1:42" x14ac:dyDescent="0.25">
      <c r="A1146" s="49">
        <v>39666</v>
      </c>
      <c r="B1146" s="47">
        <v>1289.19</v>
      </c>
      <c r="C1146" s="27">
        <f t="shared" si="420"/>
        <v>3.3543988543676129E-3</v>
      </c>
      <c r="D1146" s="27">
        <f t="shared" si="421"/>
        <v>4.3849027212280456E-3</v>
      </c>
      <c r="E1146" s="5">
        <f t="shared" si="427"/>
        <v>0</v>
      </c>
      <c r="F1146" s="44">
        <v>2050.2289999999998</v>
      </c>
      <c r="G1146" s="45">
        <v>2050.2289999999998</v>
      </c>
      <c r="H1146" s="48">
        <v>1289.19</v>
      </c>
      <c r="I1146" s="42">
        <v>20.23</v>
      </c>
      <c r="J1146" s="16">
        <f t="shared" si="419"/>
        <v>0.20230000000000001</v>
      </c>
      <c r="K1146" s="16">
        <f t="shared" si="428"/>
        <v>-3.7692875576992996E-2</v>
      </c>
      <c r="L1146" s="51">
        <f>VLOOKUP(A1146,LIBOR!$A$3:B3241,2,1)</f>
        <v>2.1924999999999999</v>
      </c>
      <c r="M1146">
        <v>54038.41</v>
      </c>
      <c r="N1146" s="2">
        <v>48602.62</v>
      </c>
      <c r="O1146" s="16">
        <f t="shared" si="422"/>
        <v>1.1214363710079838E-5</v>
      </c>
      <c r="P1146" s="16">
        <f t="shared" si="438"/>
        <v>0.239992875576993</v>
      </c>
      <c r="Q1146" s="2">
        <f t="shared" si="424"/>
        <v>22.27</v>
      </c>
      <c r="R1146" s="2">
        <f t="shared" si="425"/>
        <v>23.949500000000004</v>
      </c>
      <c r="S1146" s="16">
        <f t="shared" si="439"/>
        <v>-1</v>
      </c>
      <c r="T1146" s="16">
        <f t="shared" si="440"/>
        <v>-1</v>
      </c>
      <c r="U1146" s="16">
        <f>VLOOKUP(P1146,Table!$D$6:$G$15,MATCH(VALUE(T1146)&amp;"E",Table!$D$5:$G$5,0),1)*IF(Y1146=1,0,1)</f>
        <v>0.9</v>
      </c>
      <c r="V1146" s="16">
        <f t="shared" si="441"/>
        <v>9.9999999999999978E-2</v>
      </c>
      <c r="W1146" s="16">
        <f t="shared" si="430"/>
        <v>106868.54698387366</v>
      </c>
      <c r="X1146" s="16">
        <f t="shared" si="442"/>
        <v>8.472833821852932E-3</v>
      </c>
      <c r="Y1146" s="16">
        <f t="shared" si="431"/>
        <v>0</v>
      </c>
      <c r="Z1146" s="16">
        <f t="shared" si="443"/>
        <v>0</v>
      </c>
      <c r="AA1146" s="16">
        <f t="shared" si="429"/>
        <v>0</v>
      </c>
      <c r="AB1146" s="2">
        <f t="shared" si="432"/>
        <v>119964.95533752929</v>
      </c>
      <c r="AE1146" s="16" t="str">
        <f t="shared" si="426"/>
        <v/>
      </c>
      <c r="AF1146" s="16" t="str">
        <f t="shared" si="423"/>
        <v/>
      </c>
      <c r="AG1146" s="16">
        <f t="shared" si="435"/>
        <v>64.537756221540761</v>
      </c>
      <c r="AH1146" s="24">
        <f t="shared" si="433"/>
        <v>65.946415689502942</v>
      </c>
      <c r="AL1146" s="2">
        <f t="shared" si="436"/>
        <v>75.908467286577746</v>
      </c>
      <c r="AM1146" s="27">
        <f t="shared" si="437"/>
        <v>-0.13123768603395725</v>
      </c>
      <c r="AN1146" s="35">
        <v>0</v>
      </c>
      <c r="AP1146" s="2" t="str">
        <f t="shared" si="434"/>
        <v/>
      </c>
    </row>
    <row r="1147" spans="1:42" x14ac:dyDescent="0.25">
      <c r="A1147" s="49">
        <v>39667</v>
      </c>
      <c r="B1147" s="47">
        <v>1266.07</v>
      </c>
      <c r="C1147" s="27">
        <f t="shared" si="420"/>
        <v>-1.7933741341462528E-2</v>
      </c>
      <c r="D1147" s="27">
        <f t="shared" si="421"/>
        <v>-4.0508268296335359E-4</v>
      </c>
      <c r="E1147" s="5">
        <f t="shared" si="427"/>
        <v>0</v>
      </c>
      <c r="F1147" s="44">
        <v>2013.655</v>
      </c>
      <c r="G1147" s="45">
        <v>2013.655</v>
      </c>
      <c r="H1147" s="48">
        <v>1266.07</v>
      </c>
      <c r="I1147" s="42">
        <v>21.15</v>
      </c>
      <c r="J1147" s="16">
        <f t="shared" si="419"/>
        <v>0.21149999999999999</v>
      </c>
      <c r="K1147" s="16">
        <f t="shared" si="428"/>
        <v>-2.7064020698938956E-2</v>
      </c>
      <c r="L1147" s="51">
        <f>VLOOKUP(A1147,LIBOR!$A$3:B3242,2,1)</f>
        <v>2.1937500000000001</v>
      </c>
      <c r="M1147">
        <v>56310.97</v>
      </c>
      <c r="N1147" s="2">
        <v>50644.26</v>
      </c>
      <c r="O1147" s="16">
        <f t="shared" si="422"/>
        <v>3.2748330241214269E-4</v>
      </c>
      <c r="P1147" s="16">
        <f t="shared" si="438"/>
        <v>0.23856402069893895</v>
      </c>
      <c r="Q1147" s="2">
        <f t="shared" si="424"/>
        <v>22.074000000000002</v>
      </c>
      <c r="R1147" s="2">
        <f t="shared" si="425"/>
        <v>23.699500000000004</v>
      </c>
      <c r="S1147" s="16">
        <f t="shared" si="439"/>
        <v>-1</v>
      </c>
      <c r="T1147" s="16">
        <f t="shared" si="440"/>
        <v>-1</v>
      </c>
      <c r="U1147" s="16">
        <f>VLOOKUP(P1147,Table!$D$6:$G$15,MATCH(VALUE(T1147)&amp;"E",Table!$D$5:$G$5,0),1)*IF(Y1147=1,0,1)</f>
        <v>0.9</v>
      </c>
      <c r="V1147" s="16">
        <f t="shared" si="441"/>
        <v>9.9999999999999978E-2</v>
      </c>
      <c r="W1147" s="16">
        <f t="shared" si="430"/>
        <v>105592.56984232961</v>
      </c>
      <c r="X1147" s="16">
        <f t="shared" si="442"/>
        <v>1.1979801705630511E-3</v>
      </c>
      <c r="Y1147" s="16">
        <f t="shared" si="431"/>
        <v>0</v>
      </c>
      <c r="Z1147" s="16">
        <f t="shared" si="443"/>
        <v>0</v>
      </c>
      <c r="AA1147" s="16">
        <f t="shared" si="429"/>
        <v>0</v>
      </c>
      <c r="AB1147" s="2">
        <f t="shared" si="432"/>
        <v>118543.4148290071</v>
      </c>
      <c r="AE1147" s="16" t="str">
        <f t="shared" si="426"/>
        <v/>
      </c>
      <c r="AF1147" s="16" t="str">
        <f t="shared" si="423"/>
        <v/>
      </c>
      <c r="AG1147" s="16">
        <f t="shared" si="435"/>
        <v>63.77300759524465</v>
      </c>
      <c r="AH1147" s="24">
        <f t="shared" si="433"/>
        <v>65.163278892971917</v>
      </c>
      <c r="AL1147" s="2">
        <f t="shared" si="436"/>
        <v>75.908467286577746</v>
      </c>
      <c r="AM1147" s="27">
        <f t="shared" si="437"/>
        <v>-0.14155454296079317</v>
      </c>
      <c r="AN1147" s="35">
        <v>0</v>
      </c>
      <c r="AP1147" s="2" t="str">
        <f t="shared" si="434"/>
        <v/>
      </c>
    </row>
    <row r="1148" spans="1:42" x14ac:dyDescent="0.25">
      <c r="A1148" s="49">
        <v>39668</v>
      </c>
      <c r="B1148" s="47">
        <v>1296.32</v>
      </c>
      <c r="C1148" s="27">
        <f t="shared" si="420"/>
        <v>2.3892833729572516E-2</v>
      </c>
      <c r="D1148" s="27">
        <f t="shared" si="421"/>
        <v>2.906618845291209E-2</v>
      </c>
      <c r="E1148" s="5">
        <f t="shared" si="427"/>
        <v>0</v>
      </c>
      <c r="F1148" s="44">
        <v>2061.7730000000001</v>
      </c>
      <c r="G1148" s="45">
        <v>2061.7730000000001</v>
      </c>
      <c r="H1148" s="48">
        <v>1296.32</v>
      </c>
      <c r="I1148" s="42">
        <v>20.66</v>
      </c>
      <c r="J1148" s="16">
        <f t="shared" si="419"/>
        <v>0.20660000000000001</v>
      </c>
      <c r="K1148" s="16">
        <f t="shared" si="428"/>
        <v>-3.2937887275760691E-2</v>
      </c>
      <c r="L1148" s="51">
        <f>VLOOKUP(A1148,LIBOR!$A$3:B3243,2,1)</f>
        <v>2.1587499999999999</v>
      </c>
      <c r="M1148">
        <v>54705.26</v>
      </c>
      <c r="N1148" s="2">
        <v>49197.72</v>
      </c>
      <c r="O1148" s="16">
        <f t="shared" si="422"/>
        <v>5.5752024337665785E-4</v>
      </c>
      <c r="P1148" s="16">
        <f t="shared" si="438"/>
        <v>0.2395378872757607</v>
      </c>
      <c r="Q1148" s="2">
        <f t="shared" si="424"/>
        <v>21.716000000000001</v>
      </c>
      <c r="R1148" s="2">
        <f t="shared" si="425"/>
        <v>23.477499999999999</v>
      </c>
      <c r="S1148" s="16">
        <f t="shared" si="439"/>
        <v>-1</v>
      </c>
      <c r="T1148" s="16">
        <f t="shared" si="440"/>
        <v>-1</v>
      </c>
      <c r="U1148" s="16">
        <f>VLOOKUP(P1148,Table!$D$6:$G$15,MATCH(VALUE(T1148)&amp;"E",Table!$D$5:$G$5,0),1)*IF(Y1148=1,0,1)</f>
        <v>0.9</v>
      </c>
      <c r="V1148" s="16">
        <f t="shared" si="441"/>
        <v>9.9999999999999978E-2</v>
      </c>
      <c r="W1148" s="16">
        <f t="shared" si="430"/>
        <v>107561.58342962326</v>
      </c>
      <c r="X1148" s="16">
        <f t="shared" si="442"/>
        <v>-6.7768750185166482E-3</v>
      </c>
      <c r="Y1148" s="16">
        <f t="shared" si="431"/>
        <v>0</v>
      </c>
      <c r="Z1148" s="16">
        <f t="shared" si="443"/>
        <v>0</v>
      </c>
      <c r="AA1148" s="16">
        <f t="shared" si="429"/>
        <v>0</v>
      </c>
      <c r="AB1148" s="2">
        <f t="shared" si="432"/>
        <v>120754.81392343783</v>
      </c>
      <c r="AE1148" s="16" t="str">
        <f t="shared" si="426"/>
        <v/>
      </c>
      <c r="AF1148" s="16" t="str">
        <f t="shared" si="423"/>
        <v/>
      </c>
      <c r="AG1148" s="16">
        <f t="shared" si="435"/>
        <v>64.962677822381877</v>
      </c>
      <c r="AH1148" s="24">
        <f t="shared" si="433"/>
        <v>66.377156629567963</v>
      </c>
      <c r="AL1148" s="2">
        <f t="shared" si="436"/>
        <v>75.908467286577746</v>
      </c>
      <c r="AM1148" s="27">
        <f t="shared" si="437"/>
        <v>-0.12556320787015973</v>
      </c>
      <c r="AN1148" s="35">
        <v>0</v>
      </c>
      <c r="AP1148" s="2" t="str">
        <f t="shared" si="434"/>
        <v/>
      </c>
    </row>
    <row r="1149" spans="1:42" x14ac:dyDescent="0.25">
      <c r="A1149" s="49">
        <v>39671</v>
      </c>
      <c r="B1149" s="47">
        <v>1305.32</v>
      </c>
      <c r="C1149" s="27">
        <f t="shared" si="420"/>
        <v>6.9427301900766292E-3</v>
      </c>
      <c r="D1149" s="27">
        <f t="shared" si="421"/>
        <v>4.4974966678789419E-2</v>
      </c>
      <c r="E1149" s="5">
        <f t="shared" si="427"/>
        <v>0</v>
      </c>
      <c r="F1149" s="44">
        <v>2076.5909999999999</v>
      </c>
      <c r="G1149" s="45">
        <v>2076.5909999999999</v>
      </c>
      <c r="H1149" s="48">
        <v>1305.32</v>
      </c>
      <c r="I1149" s="42">
        <v>20.12</v>
      </c>
      <c r="J1149" s="16">
        <f t="shared" si="419"/>
        <v>0.20120000000000002</v>
      </c>
      <c r="K1149" s="16">
        <f t="shared" si="428"/>
        <v>-3.8975414883638315E-2</v>
      </c>
      <c r="L1149" s="51">
        <f>VLOOKUP(A1149,LIBOR!$A$3:B3244,2,1)</f>
        <v>2.1812499999999999</v>
      </c>
      <c r="M1149">
        <v>53926.98</v>
      </c>
      <c r="N1149" s="2">
        <v>48490.77</v>
      </c>
      <c r="O1149" s="16">
        <f t="shared" si="422"/>
        <v>4.7868968877582232E-5</v>
      </c>
      <c r="P1149" s="16">
        <f t="shared" si="438"/>
        <v>0.24017541488363833</v>
      </c>
      <c r="Q1149" s="2">
        <f t="shared" si="424"/>
        <v>21.333999999999996</v>
      </c>
      <c r="R1149" s="2">
        <f t="shared" si="425"/>
        <v>23.136000000000003</v>
      </c>
      <c r="S1149" s="16">
        <f t="shared" si="439"/>
        <v>-1</v>
      </c>
      <c r="T1149" s="16">
        <f t="shared" si="440"/>
        <v>-1</v>
      </c>
      <c r="U1149" s="16">
        <f>VLOOKUP(P1149,Table!$D$6:$G$15,MATCH(VALUE(T1149)&amp;"E",Table!$D$5:$G$5,0),1)*IF(Y1149=1,0,1)</f>
        <v>0.9</v>
      </c>
      <c r="V1149" s="16">
        <f t="shared" si="441"/>
        <v>9.9999999999999978E-2</v>
      </c>
      <c r="W1149" s="16">
        <f t="shared" si="430"/>
        <v>108079.11602448764</v>
      </c>
      <c r="X1149" s="16">
        <f t="shared" si="442"/>
        <v>1.5615743746292932E-2</v>
      </c>
      <c r="Y1149" s="16">
        <f t="shared" si="431"/>
        <v>0</v>
      </c>
      <c r="Z1149" s="16">
        <f t="shared" si="443"/>
        <v>0</v>
      </c>
      <c r="AA1149" s="16">
        <f t="shared" si="429"/>
        <v>0</v>
      </c>
      <c r="AB1149" s="2">
        <f t="shared" si="432"/>
        <v>121364.09897670001</v>
      </c>
      <c r="AE1149" s="16" t="str">
        <f t="shared" si="426"/>
        <v/>
      </c>
      <c r="AF1149" s="16" t="str">
        <f t="shared" si="423"/>
        <v/>
      </c>
      <c r="AG1149" s="16">
        <f t="shared" si="435"/>
        <v>65.290455964975507</v>
      </c>
      <c r="AH1149" s="24">
        <f t="shared" si="433"/>
        <v>66.706862830691776</v>
      </c>
      <c r="AL1149" s="2">
        <f t="shared" si="436"/>
        <v>75.908467286577746</v>
      </c>
      <c r="AM1149" s="27">
        <f t="shared" si="437"/>
        <v>-0.1212197372020053</v>
      </c>
      <c r="AN1149" s="35">
        <v>0</v>
      </c>
      <c r="AP1149" s="2" t="str">
        <f t="shared" si="434"/>
        <v/>
      </c>
    </row>
    <row r="1150" spans="1:42" x14ac:dyDescent="0.25">
      <c r="A1150" s="49">
        <v>39672</v>
      </c>
      <c r="B1150" s="47">
        <v>1289.5899999999999</v>
      </c>
      <c r="C1150" s="27">
        <f t="shared" si="420"/>
        <v>-1.2050684889528984E-2</v>
      </c>
      <c r="D1150" s="27">
        <f t="shared" si="421"/>
        <v>4.2055365430252456E-3</v>
      </c>
      <c r="E1150" s="5">
        <f t="shared" si="427"/>
        <v>0</v>
      </c>
      <c r="F1150" s="44">
        <v>2051.6619999999998</v>
      </c>
      <c r="G1150" s="45">
        <v>2051.6619999999998</v>
      </c>
      <c r="H1150" s="48">
        <v>1289.5899999999999</v>
      </c>
      <c r="I1150" s="42">
        <v>21.17</v>
      </c>
      <c r="J1150" s="16">
        <f t="shared" si="419"/>
        <v>0.21170000000000003</v>
      </c>
      <c r="K1150" s="16">
        <f t="shared" si="428"/>
        <v>-2.8459973597731836E-2</v>
      </c>
      <c r="L1150" s="51">
        <f>VLOOKUP(A1150,LIBOR!$A$3:B3245,2,1)</f>
        <v>2.1775000000000002</v>
      </c>
      <c r="M1150">
        <v>56027.61</v>
      </c>
      <c r="N1150" s="2">
        <v>50377.120000000003</v>
      </c>
      <c r="O1150" s="16">
        <f t="shared" si="422"/>
        <v>1.4698854010482601E-4</v>
      </c>
      <c r="P1150" s="16">
        <f t="shared" si="438"/>
        <v>0.24015997359773186</v>
      </c>
      <c r="Q1150" s="2">
        <f t="shared" si="424"/>
        <v>20.660000000000004</v>
      </c>
      <c r="R1150" s="2">
        <f t="shared" si="425"/>
        <v>22.718</v>
      </c>
      <c r="S1150" s="16">
        <f t="shared" si="439"/>
        <v>-1</v>
      </c>
      <c r="T1150" s="16">
        <f t="shared" si="440"/>
        <v>-1</v>
      </c>
      <c r="U1150" s="16">
        <f>VLOOKUP(P1150,Table!$D$6:$G$15,MATCH(VALUE(T1150)&amp;"E",Table!$D$5:$G$5,0),1)*IF(Y1150=1,0,1)</f>
        <v>0.9</v>
      </c>
      <c r="V1150" s="16">
        <f t="shared" si="441"/>
        <v>9.9999999999999978E-2</v>
      </c>
      <c r="W1150" s="16">
        <f t="shared" si="430"/>
        <v>107327.37231325495</v>
      </c>
      <c r="X1150" s="16">
        <f t="shared" si="442"/>
        <v>2.8996890627684957E-2</v>
      </c>
      <c r="Y1150" s="16">
        <f t="shared" si="431"/>
        <v>0</v>
      </c>
      <c r="Z1150" s="16">
        <f t="shared" si="443"/>
        <v>0</v>
      </c>
      <c r="AA1150" s="16">
        <f t="shared" si="429"/>
        <v>0</v>
      </c>
      <c r="AB1150" s="2">
        <f t="shared" si="432"/>
        <v>120525.5979054187</v>
      </c>
      <c r="AE1150" s="16" t="str">
        <f t="shared" si="426"/>
        <v/>
      </c>
      <c r="AF1150" s="16" t="str">
        <f t="shared" si="423"/>
        <v/>
      </c>
      <c r="AG1150" s="16">
        <f t="shared" si="435"/>
        <v>64.839366081454131</v>
      </c>
      <c r="AH1150" s="24">
        <f t="shared" si="433"/>
        <v>66.24426282222764</v>
      </c>
      <c r="AL1150" s="2">
        <f t="shared" si="436"/>
        <v>75.908467286577746</v>
      </c>
      <c r="AM1150" s="27">
        <f t="shared" si="437"/>
        <v>-0.12731391911609502</v>
      </c>
      <c r="AN1150" s="35">
        <v>0</v>
      </c>
      <c r="AP1150" s="2" t="str">
        <f t="shared" si="434"/>
        <v/>
      </c>
    </row>
    <row r="1151" spans="1:42" x14ac:dyDescent="0.25">
      <c r="A1151" s="49">
        <v>39673</v>
      </c>
      <c r="B1151" s="47">
        <v>1285.83</v>
      </c>
      <c r="C1151" s="27">
        <f t="shared" si="420"/>
        <v>-2.9156553633324922E-3</v>
      </c>
      <c r="D1151" s="27">
        <f t="shared" si="421"/>
        <v>-2.0645176746748595E-3</v>
      </c>
      <c r="E1151" s="5">
        <f t="shared" si="427"/>
        <v>0</v>
      </c>
      <c r="F1151" s="44">
        <v>2046.347</v>
      </c>
      <c r="G1151" s="45">
        <v>2046.347</v>
      </c>
      <c r="H1151" s="48">
        <v>1285.83</v>
      </c>
      <c r="I1151" s="42">
        <v>21.55</v>
      </c>
      <c r="J1151" s="16">
        <f t="shared" si="419"/>
        <v>0.2155</v>
      </c>
      <c r="K1151" s="16">
        <f t="shared" si="428"/>
        <v>-2.5198905109241804E-2</v>
      </c>
      <c r="L1151" s="51">
        <f>VLOOKUP(A1151,LIBOR!$A$3:B3246,2,1)</f>
        <v>2.1837499999999999</v>
      </c>
      <c r="M1151">
        <v>57089.36</v>
      </c>
      <c r="N1151" s="2">
        <v>51329.17</v>
      </c>
      <c r="O1151" s="16">
        <f t="shared" si="422"/>
        <v>8.5258987401996042E-6</v>
      </c>
      <c r="P1151" s="16">
        <f t="shared" si="438"/>
        <v>0.2406989051092418</v>
      </c>
      <c r="Q1151" s="2">
        <f t="shared" si="424"/>
        <v>20.666</v>
      </c>
      <c r="R1151" s="2">
        <f t="shared" si="425"/>
        <v>22.349499999999999</v>
      </c>
      <c r="S1151" s="16">
        <f t="shared" si="439"/>
        <v>-1</v>
      </c>
      <c r="T1151" s="16">
        <f t="shared" si="440"/>
        <v>-1</v>
      </c>
      <c r="U1151" s="16">
        <f>VLOOKUP(P1151,Table!$D$6:$G$15,MATCH(VALUE(T1151)&amp;"E",Table!$D$5:$G$5,0),1)*IF(Y1151=1,0,1)</f>
        <v>0.9</v>
      </c>
      <c r="V1151" s="16">
        <f t="shared" si="441"/>
        <v>9.9999999999999978E-2</v>
      </c>
      <c r="W1151" s="16">
        <f t="shared" si="430"/>
        <v>107248.56785538541</v>
      </c>
      <c r="X1151" s="16">
        <f t="shared" si="442"/>
        <v>4.4753151180045858E-3</v>
      </c>
      <c r="Y1151" s="16">
        <f t="shared" si="431"/>
        <v>0</v>
      </c>
      <c r="Z1151" s="16">
        <f t="shared" si="443"/>
        <v>0</v>
      </c>
      <c r="AA1151" s="16">
        <f t="shared" si="429"/>
        <v>0</v>
      </c>
      <c r="AB1151" s="2">
        <f t="shared" si="432"/>
        <v>120472.99130502927</v>
      </c>
      <c r="AE1151" s="16" t="str">
        <f t="shared" si="426"/>
        <v/>
      </c>
      <c r="AF1151" s="16" t="str">
        <f t="shared" si="423"/>
        <v/>
      </c>
      <c r="AG1151" s="16">
        <f t="shared" si="435"/>
        <v>64.811065216905604</v>
      </c>
      <c r="AH1151" s="24">
        <f t="shared" si="433"/>
        <v>66.213625339972225</v>
      </c>
      <c r="AL1151" s="2">
        <f t="shared" si="436"/>
        <v>75.908467286577746</v>
      </c>
      <c r="AM1151" s="27">
        <f t="shared" si="437"/>
        <v>-0.12771752998258445</v>
      </c>
      <c r="AN1151" s="35">
        <v>0</v>
      </c>
      <c r="AP1151" s="2" t="str">
        <f t="shared" si="434"/>
        <v/>
      </c>
    </row>
    <row r="1152" spans="1:42" x14ac:dyDescent="0.25">
      <c r="A1152" s="49">
        <v>39674</v>
      </c>
      <c r="B1152" s="47">
        <v>1292.93</v>
      </c>
      <c r="C1152" s="27">
        <f t="shared" si="420"/>
        <v>5.5217252669483852E-3</v>
      </c>
      <c r="D1152" s="27">
        <f t="shared" si="421"/>
        <v>2.1390948933736054E-2</v>
      </c>
      <c r="E1152" s="5">
        <f t="shared" si="427"/>
        <v>0</v>
      </c>
      <c r="F1152" s="44">
        <v>2057.7220000000002</v>
      </c>
      <c r="G1152" s="45">
        <v>2057.7220000000002</v>
      </c>
      <c r="H1152" s="48">
        <v>1292.93</v>
      </c>
      <c r="I1152" s="42">
        <v>20.34</v>
      </c>
      <c r="J1152" s="16">
        <f t="shared" si="419"/>
        <v>0.2034</v>
      </c>
      <c r="K1152" s="16">
        <f t="shared" si="428"/>
        <v>-3.5538367918902192E-2</v>
      </c>
      <c r="L1152" s="51">
        <f>VLOOKUP(A1152,LIBOR!$A$3:B3247,2,1)</f>
        <v>2.1749999999999998</v>
      </c>
      <c r="M1152">
        <v>55162.97</v>
      </c>
      <c r="N1152" s="2">
        <v>49594.47</v>
      </c>
      <c r="O1152" s="16">
        <f t="shared" si="422"/>
        <v>3.0321943440917644E-5</v>
      </c>
      <c r="P1152" s="16">
        <f t="shared" si="438"/>
        <v>0.23893836791890219</v>
      </c>
      <c r="Q1152" s="2">
        <f t="shared" si="424"/>
        <v>20.93</v>
      </c>
      <c r="R1152" s="2">
        <f t="shared" si="425"/>
        <v>22.172000000000004</v>
      </c>
      <c r="S1152" s="16">
        <f t="shared" si="439"/>
        <v>-1</v>
      </c>
      <c r="T1152" s="16">
        <f t="shared" si="440"/>
        <v>-1</v>
      </c>
      <c r="U1152" s="16">
        <f>VLOOKUP(P1152,Table!$D$6:$G$15,MATCH(VALUE(T1152)&amp;"E",Table!$D$5:$G$5,0),1)*IF(Y1152=1,0,1)</f>
        <v>0.9</v>
      </c>
      <c r="V1152" s="16">
        <f t="shared" si="441"/>
        <v>9.9999999999999978E-2</v>
      </c>
      <c r="W1152" s="16">
        <f t="shared" si="430"/>
        <v>107419.09232008173</v>
      </c>
      <c r="X1152" s="16">
        <f t="shared" si="442"/>
        <v>3.5559655505477128E-3</v>
      </c>
      <c r="Y1152" s="16">
        <f t="shared" si="431"/>
        <v>0</v>
      </c>
      <c r="Z1152" s="16">
        <f t="shared" si="443"/>
        <v>0</v>
      </c>
      <c r="AA1152" s="16">
        <f t="shared" si="429"/>
        <v>0</v>
      </c>
      <c r="AB1152" s="2">
        <f t="shared" si="432"/>
        <v>120669.17863865875</v>
      </c>
      <c r="AE1152" s="16" t="str">
        <f t="shared" si="426"/>
        <v/>
      </c>
      <c r="AF1152" s="16" t="str">
        <f t="shared" si="423"/>
        <v/>
      </c>
      <c r="AG1152" s="16">
        <f t="shared" si="435"/>
        <v>64.916608458895809</v>
      </c>
      <c r="AH1152" s="24">
        <f t="shared" si="433"/>
        <v>66.319726442185754</v>
      </c>
      <c r="AL1152" s="2">
        <f t="shared" si="436"/>
        <v>75.908467286577746</v>
      </c>
      <c r="AM1152" s="27">
        <f t="shared" si="437"/>
        <v>-0.12631977942844708</v>
      </c>
      <c r="AN1152" s="35">
        <v>0</v>
      </c>
      <c r="AP1152" s="2" t="str">
        <f t="shared" si="434"/>
        <v/>
      </c>
    </row>
    <row r="1153" spans="1:42" x14ac:dyDescent="0.25">
      <c r="A1153" s="49">
        <v>39675</v>
      </c>
      <c r="B1153" s="47">
        <v>1298.2</v>
      </c>
      <c r="C1153" s="27">
        <f t="shared" si="420"/>
        <v>4.0760133959301115E-3</v>
      </c>
      <c r="D1153" s="27">
        <f t="shared" si="421"/>
        <v>1.5741286000936494E-3</v>
      </c>
      <c r="E1153" s="5">
        <f t="shared" si="427"/>
        <v>0</v>
      </c>
      <c r="F1153" s="44">
        <v>2066.3560000000002</v>
      </c>
      <c r="G1153" s="45">
        <v>2066.3560000000002</v>
      </c>
      <c r="H1153" s="48">
        <v>1298.2</v>
      </c>
      <c r="I1153" s="42">
        <v>19.579999999999998</v>
      </c>
      <c r="J1153" s="16">
        <f t="shared" si="419"/>
        <v>0.19579999999999997</v>
      </c>
      <c r="K1153" s="16">
        <f t="shared" si="428"/>
        <v>-4.097553360400949E-2</v>
      </c>
      <c r="L1153" s="51">
        <f>VLOOKUP(A1153,LIBOR!$A$3:B3248,2,1)</f>
        <v>2.2524999999999999</v>
      </c>
      <c r="M1153">
        <v>54471.41</v>
      </c>
      <c r="N1153" s="2">
        <v>48970.14</v>
      </c>
      <c r="O1153" s="16">
        <f t="shared" si="422"/>
        <v>1.6546418870491237E-5</v>
      </c>
      <c r="P1153" s="16">
        <f t="shared" si="438"/>
        <v>0.23677553360400946</v>
      </c>
      <c r="Q1153" s="2">
        <f t="shared" si="424"/>
        <v>20.768000000000001</v>
      </c>
      <c r="R1153" s="2">
        <f t="shared" si="425"/>
        <v>21.938499999999998</v>
      </c>
      <c r="S1153" s="16">
        <f t="shared" si="439"/>
        <v>-1</v>
      </c>
      <c r="T1153" s="16">
        <f t="shared" si="440"/>
        <v>-1</v>
      </c>
      <c r="U1153" s="16">
        <f>VLOOKUP(P1153,Table!$D$6:$G$15,MATCH(VALUE(T1153)&amp;"E",Table!$D$5:$G$5,0),1)*IF(Y1153=1,0,1)</f>
        <v>0.9</v>
      </c>
      <c r="V1153" s="16">
        <f t="shared" si="441"/>
        <v>9.9999999999999978E-2</v>
      </c>
      <c r="W1153" s="16">
        <f t="shared" si="430"/>
        <v>107677.92311999333</v>
      </c>
      <c r="X1153" s="16">
        <f t="shared" si="442"/>
        <v>1.7297831471281278E-2</v>
      </c>
      <c r="Y1153" s="16">
        <f t="shared" si="431"/>
        <v>0</v>
      </c>
      <c r="Z1153" s="16">
        <f t="shared" si="443"/>
        <v>0</v>
      </c>
      <c r="AA1153" s="16">
        <f t="shared" si="429"/>
        <v>0</v>
      </c>
      <c r="AB1153" s="2">
        <f t="shared" si="432"/>
        <v>120973.58411161702</v>
      </c>
      <c r="AE1153" s="16" t="str">
        <f t="shared" si="426"/>
        <v/>
      </c>
      <c r="AF1153" s="16" t="str">
        <f t="shared" si="423"/>
        <v/>
      </c>
      <c r="AG1153" s="16">
        <f t="shared" si="435"/>
        <v>65.080370002014874</v>
      </c>
      <c r="AH1153" s="24">
        <f t="shared" si="433"/>
        <v>66.485297069274836</v>
      </c>
      <c r="AL1153" s="2">
        <f t="shared" si="436"/>
        <v>75.908467286577746</v>
      </c>
      <c r="AM1153" s="27">
        <f t="shared" si="437"/>
        <v>-0.12413859157144558</v>
      </c>
      <c r="AN1153" s="35">
        <v>0</v>
      </c>
      <c r="AP1153" s="2" t="str">
        <f t="shared" si="434"/>
        <v/>
      </c>
    </row>
    <row r="1154" spans="1:42" x14ac:dyDescent="0.25">
      <c r="A1154" s="49">
        <v>39678</v>
      </c>
      <c r="B1154" s="47">
        <v>1278.5999999999999</v>
      </c>
      <c r="C1154" s="27">
        <f t="shared" si="420"/>
        <v>-1.5097827761516025E-2</v>
      </c>
      <c r="D1154" s="27">
        <f t="shared" si="421"/>
        <v>-2.0466429351499005E-2</v>
      </c>
      <c r="E1154" s="5">
        <f t="shared" si="427"/>
        <v>0</v>
      </c>
      <c r="F1154" s="44">
        <v>2035.299</v>
      </c>
      <c r="G1154" s="45">
        <v>2035.299</v>
      </c>
      <c r="H1154" s="48">
        <v>1278.5999999999999</v>
      </c>
      <c r="I1154" s="42">
        <v>20.98</v>
      </c>
      <c r="J1154" s="16">
        <f t="shared" si="419"/>
        <v>0.20980000000000001</v>
      </c>
      <c r="K1154" s="16">
        <f t="shared" si="428"/>
        <v>-1.208493907531008E-2</v>
      </c>
      <c r="L1154" s="51">
        <f>VLOOKUP(A1154,LIBOR!$A$3:B3249,2,1)</f>
        <v>2.1912500000000001</v>
      </c>
      <c r="M1154">
        <v>55243.19</v>
      </c>
      <c r="N1154" s="2">
        <v>49656.33</v>
      </c>
      <c r="O1154" s="16">
        <f t="shared" si="422"/>
        <v>2.3143416007746553E-4</v>
      </c>
      <c r="P1154" s="16">
        <f t="shared" si="438"/>
        <v>0.22188493907531009</v>
      </c>
      <c r="Q1154" s="2">
        <f t="shared" si="424"/>
        <v>20.552</v>
      </c>
      <c r="R1154" s="2">
        <f t="shared" si="425"/>
        <v>21.715</v>
      </c>
      <c r="S1154" s="16">
        <f t="shared" si="439"/>
        <v>-1</v>
      </c>
      <c r="T1154" s="16">
        <f t="shared" si="440"/>
        <v>-1</v>
      </c>
      <c r="U1154" s="16">
        <f>VLOOKUP(P1154,Table!$D$6:$G$15,MATCH(VALUE(T1154)&amp;"E",Table!$D$5:$G$5,0),1)*IF(Y1154=1,0,1)</f>
        <v>0.9</v>
      </c>
      <c r="V1154" s="16">
        <f t="shared" si="441"/>
        <v>9.9999999999999978E-2</v>
      </c>
      <c r="W1154" s="16">
        <f t="shared" si="430"/>
        <v>106365.67344786569</v>
      </c>
      <c r="X1154" s="16">
        <f t="shared" si="442"/>
        <v>1.0816100568673548E-3</v>
      </c>
      <c r="Y1154" s="16">
        <f t="shared" si="431"/>
        <v>0</v>
      </c>
      <c r="Z1154" s="16">
        <f t="shared" si="443"/>
        <v>0</v>
      </c>
      <c r="AA1154" s="16">
        <f t="shared" si="429"/>
        <v>0</v>
      </c>
      <c r="AB1154" s="2">
        <f t="shared" si="432"/>
        <v>119508.59369134939</v>
      </c>
      <c r="AE1154" s="16" t="str">
        <f t="shared" si="426"/>
        <v/>
      </c>
      <c r="AF1154" s="16" t="str">
        <f t="shared" si="423"/>
        <v/>
      </c>
      <c r="AG1154" s="16">
        <f t="shared" si="435"/>
        <v>64.292246550927771</v>
      </c>
      <c r="AH1154" s="24">
        <f t="shared" si="433"/>
        <v>65.675031630359314</v>
      </c>
      <c r="AL1154" s="2">
        <f t="shared" si="436"/>
        <v>75.908467286577746</v>
      </c>
      <c r="AM1154" s="27">
        <f t="shared" si="437"/>
        <v>-0.13481283474719719</v>
      </c>
      <c r="AN1154" s="35">
        <v>0</v>
      </c>
      <c r="AP1154" s="2" t="str">
        <f t="shared" si="434"/>
        <v/>
      </c>
    </row>
    <row r="1155" spans="1:42" x14ac:dyDescent="0.25">
      <c r="A1155" s="49">
        <v>39679</v>
      </c>
      <c r="B1155" s="47">
        <v>1266.69</v>
      </c>
      <c r="C1155" s="27">
        <f t="shared" si="420"/>
        <v>-9.3148756452369197E-3</v>
      </c>
      <c r="D1155" s="27">
        <f t="shared" si="421"/>
        <v>-1.773062010720694E-2</v>
      </c>
      <c r="E1155" s="5">
        <f t="shared" si="427"/>
        <v>0</v>
      </c>
      <c r="F1155" s="44">
        <v>2016.5170000000001</v>
      </c>
      <c r="G1155" s="45">
        <v>2016.5170000000001</v>
      </c>
      <c r="H1155" s="48">
        <v>1266.69</v>
      </c>
      <c r="I1155" s="42">
        <v>21.28</v>
      </c>
      <c r="J1155" s="16">
        <f t="shared" si="419"/>
        <v>0.21280000000000002</v>
      </c>
      <c r="K1155" s="16">
        <f t="shared" si="428"/>
        <v>-1.1366503223672109E-2</v>
      </c>
      <c r="L1155" s="51">
        <f>VLOOKUP(A1155,LIBOR!$A$3:B3250,2,1)</f>
        <v>2.1687500000000002</v>
      </c>
      <c r="M1155">
        <v>57004</v>
      </c>
      <c r="N1155" s="2">
        <v>51236.51</v>
      </c>
      <c r="O1155" s="16">
        <f t="shared" si="422"/>
        <v>8.7582091309357173E-5</v>
      </c>
      <c r="P1155" s="16">
        <f t="shared" si="438"/>
        <v>0.22416650322367213</v>
      </c>
      <c r="Q1155" s="2">
        <f t="shared" si="424"/>
        <v>20.724</v>
      </c>
      <c r="R1155" s="2">
        <f t="shared" si="425"/>
        <v>21.611499999999999</v>
      </c>
      <c r="S1155" s="16">
        <f t="shared" si="439"/>
        <v>-1</v>
      </c>
      <c r="T1155" s="16">
        <f t="shared" si="440"/>
        <v>-1</v>
      </c>
      <c r="U1155" s="16">
        <f>VLOOKUP(P1155,Table!$D$6:$G$15,MATCH(VALUE(T1155)&amp;"E",Table!$D$5:$G$5,0),1)*IF(Y1155=1,0,1)</f>
        <v>0.9</v>
      </c>
      <c r="V1155" s="16">
        <f t="shared" si="441"/>
        <v>9.9999999999999978E-2</v>
      </c>
      <c r="W1155" s="16">
        <f t="shared" si="430"/>
        <v>105812.44905932675</v>
      </c>
      <c r="X1155" s="16">
        <f t="shared" si="442"/>
        <v>-1.5853595399815568E-2</v>
      </c>
      <c r="Y1155" s="16">
        <f t="shared" si="431"/>
        <v>0</v>
      </c>
      <c r="Z1155" s="16">
        <f t="shared" si="443"/>
        <v>0</v>
      </c>
      <c r="AA1155" s="16">
        <f t="shared" si="429"/>
        <v>0</v>
      </c>
      <c r="AB1155" s="2">
        <f t="shared" si="432"/>
        <v>118896.95635238165</v>
      </c>
      <c r="AE1155" s="16" t="str">
        <f t="shared" si="426"/>
        <v/>
      </c>
      <c r="AF1155" s="16" t="str">
        <f t="shared" si="423"/>
        <v/>
      </c>
      <c r="AG1155" s="16">
        <f t="shared" si="435"/>
        <v>63.963202945091126</v>
      </c>
      <c r="AH1155" s="24">
        <f t="shared" si="433"/>
        <v>65.337210417132823</v>
      </c>
      <c r="AL1155" s="2">
        <f t="shared" si="436"/>
        <v>75.908467286577746</v>
      </c>
      <c r="AM1155" s="27">
        <f t="shared" si="437"/>
        <v>-0.13926321064467273</v>
      </c>
      <c r="AN1155" s="35">
        <v>0</v>
      </c>
      <c r="AP1155" s="2" t="str">
        <f t="shared" si="434"/>
        <v/>
      </c>
    </row>
    <row r="1156" spans="1:42" x14ac:dyDescent="0.25">
      <c r="A1156" s="49">
        <v>39680</v>
      </c>
      <c r="B1156" s="47">
        <v>1274.54</v>
      </c>
      <c r="C1156" s="27">
        <f t="shared" si="420"/>
        <v>6.1972542611057335E-3</v>
      </c>
      <c r="D1156" s="27">
        <f t="shared" si="421"/>
        <v>-8.6177104827687145E-3</v>
      </c>
      <c r="E1156" s="5">
        <f t="shared" si="427"/>
        <v>0</v>
      </c>
      <c r="F1156" s="44">
        <v>2029.1510000000001</v>
      </c>
      <c r="G1156" s="45">
        <v>2029.1510000000001</v>
      </c>
      <c r="H1156" s="48">
        <v>1274.54</v>
      </c>
      <c r="I1156" s="42">
        <v>20.420000000000002</v>
      </c>
      <c r="J1156" s="16">
        <f t="shared" si="419"/>
        <v>0.20420000000000002</v>
      </c>
      <c r="K1156" s="16">
        <f t="shared" si="428"/>
        <v>-2.2191033148756895E-2</v>
      </c>
      <c r="L1156" s="51">
        <f>VLOOKUP(A1156,LIBOR!$A$3:B3251,2,1)</f>
        <v>2.0962499999999999</v>
      </c>
      <c r="M1156">
        <v>55813.66</v>
      </c>
      <c r="N1156" s="2">
        <v>50163.96</v>
      </c>
      <c r="O1156" s="16">
        <f t="shared" si="422"/>
        <v>3.8169293400161276E-5</v>
      </c>
      <c r="P1156" s="16">
        <f t="shared" si="438"/>
        <v>0.22639103314875691</v>
      </c>
      <c r="Q1156" s="2">
        <f t="shared" si="424"/>
        <v>20.746000000000002</v>
      </c>
      <c r="R1156" s="2">
        <f t="shared" si="425"/>
        <v>21.616500000000002</v>
      </c>
      <c r="S1156" s="16">
        <f t="shared" si="439"/>
        <v>-1</v>
      </c>
      <c r="T1156" s="16">
        <f t="shared" si="440"/>
        <v>-1</v>
      </c>
      <c r="U1156" s="16">
        <f>VLOOKUP(P1156,Table!$D$6:$G$15,MATCH(VALUE(T1156)&amp;"E",Table!$D$5:$G$5,0),1)*IF(Y1156=1,0,1)</f>
        <v>0.9</v>
      </c>
      <c r="V1156" s="16">
        <f t="shared" si="441"/>
        <v>9.9999999999999978E-2</v>
      </c>
      <c r="W1156" s="16">
        <f t="shared" si="430"/>
        <v>106181.1205130364</v>
      </c>
      <c r="X1156" s="16">
        <f t="shared" si="442"/>
        <v>-1.411497571660103E-2</v>
      </c>
      <c r="Y1156" s="16">
        <f t="shared" si="431"/>
        <v>0</v>
      </c>
      <c r="Z1156" s="16">
        <f t="shared" si="443"/>
        <v>0</v>
      </c>
      <c r="AA1156" s="16">
        <f t="shared" si="429"/>
        <v>0</v>
      </c>
      <c r="AB1156" s="2">
        <f t="shared" si="432"/>
        <v>119319.10751925143</v>
      </c>
      <c r="AE1156" s="16" t="str">
        <f t="shared" si="426"/>
        <v/>
      </c>
      <c r="AF1156" s="16" t="str">
        <f t="shared" si="423"/>
        <v/>
      </c>
      <c r="AG1156" s="16">
        <f t="shared" si="435"/>
        <v>64.190308344492365</v>
      </c>
      <c r="AH1156" s="24">
        <f t="shared" si="433"/>
        <v>65.567487721536892</v>
      </c>
      <c r="AL1156" s="2">
        <f t="shared" si="436"/>
        <v>75.908467286577746</v>
      </c>
      <c r="AM1156" s="27">
        <f t="shared" si="437"/>
        <v>-0.13622959249065703</v>
      </c>
      <c r="AN1156" s="35">
        <v>0</v>
      </c>
      <c r="AP1156" s="2" t="str">
        <f t="shared" si="434"/>
        <v/>
      </c>
    </row>
    <row r="1157" spans="1:42" x14ac:dyDescent="0.25">
      <c r="A1157" s="49">
        <v>39681</v>
      </c>
      <c r="B1157" s="47">
        <v>1277.72</v>
      </c>
      <c r="C1157" s="27">
        <f t="shared" si="420"/>
        <v>2.4950178103473331E-3</v>
      </c>
      <c r="D1157" s="27">
        <f t="shared" si="421"/>
        <v>-1.1644417939369767E-2</v>
      </c>
      <c r="E1157" s="5">
        <f t="shared" si="427"/>
        <v>0</v>
      </c>
      <c r="F1157" s="44">
        <v>2034.347</v>
      </c>
      <c r="G1157" s="45">
        <v>2034.347</v>
      </c>
      <c r="H1157" s="48">
        <v>1277.72</v>
      </c>
      <c r="I1157" s="42">
        <v>19.82</v>
      </c>
      <c r="J1157" s="16">
        <f t="shared" si="419"/>
        <v>0.19820000000000002</v>
      </c>
      <c r="K1157" s="16">
        <f t="shared" si="428"/>
        <v>-2.9147261643184041E-2</v>
      </c>
      <c r="L1157" s="51">
        <f>VLOOKUP(A1157,LIBOR!$A$3:B3252,2,1)</f>
        <v>2.1</v>
      </c>
      <c r="M1157">
        <v>55216.94</v>
      </c>
      <c r="N1157" s="2">
        <v>49625.05</v>
      </c>
      <c r="O1157" s="16">
        <f t="shared" si="422"/>
        <v>6.2096175462799593E-6</v>
      </c>
      <c r="P1157" s="16">
        <f t="shared" si="438"/>
        <v>0.22734726164318406</v>
      </c>
      <c r="Q1157" s="2">
        <f t="shared" si="424"/>
        <v>20.520000000000003</v>
      </c>
      <c r="R1157" s="2">
        <f t="shared" si="425"/>
        <v>21.571999999999999</v>
      </c>
      <c r="S1157" s="16">
        <f t="shared" si="439"/>
        <v>-1</v>
      </c>
      <c r="T1157" s="16">
        <f t="shared" si="440"/>
        <v>-1</v>
      </c>
      <c r="U1157" s="16">
        <f>VLOOKUP(P1157,Table!$D$6:$G$15,MATCH(VALUE(T1157)&amp;"E",Table!$D$5:$G$5,0),1)*IF(Y1157=1,0,1)</f>
        <v>0.9</v>
      </c>
      <c r="V1157" s="16">
        <f t="shared" si="441"/>
        <v>9.9999999999999978E-2</v>
      </c>
      <c r="W1157" s="16">
        <f t="shared" si="430"/>
        <v>106305.48184444301</v>
      </c>
      <c r="X1157" s="16">
        <f t="shared" si="442"/>
        <v>-9.9530218789342095E-3</v>
      </c>
      <c r="Y1157" s="16">
        <f t="shared" si="431"/>
        <v>0</v>
      </c>
      <c r="Z1157" s="16">
        <f t="shared" si="443"/>
        <v>0</v>
      </c>
      <c r="AA1157" s="16">
        <f t="shared" si="429"/>
        <v>0</v>
      </c>
      <c r="AB1157" s="2">
        <f t="shared" si="432"/>
        <v>119466.52391573005</v>
      </c>
      <c r="AE1157" s="16" t="str">
        <f t="shared" si="426"/>
        <v/>
      </c>
      <c r="AF1157" s="16" t="str">
        <f t="shared" si="423"/>
        <v/>
      </c>
      <c r="AG1157" s="16">
        <f t="shared" si="435"/>
        <v>64.269614200375258</v>
      </c>
      <c r="AH1157" s="24">
        <f t="shared" si="433"/>
        <v>65.646786395830745</v>
      </c>
      <c r="AL1157" s="2">
        <f t="shared" si="436"/>
        <v>75.908467286577746</v>
      </c>
      <c r="AM1157" s="27">
        <f t="shared" si="437"/>
        <v>-0.13518493071406656</v>
      </c>
      <c r="AN1157" s="35">
        <v>0</v>
      </c>
      <c r="AP1157" s="2" t="str">
        <f t="shared" si="434"/>
        <v/>
      </c>
    </row>
    <row r="1158" spans="1:42" x14ac:dyDescent="0.25">
      <c r="A1158" s="49">
        <v>39682</v>
      </c>
      <c r="B1158" s="47">
        <v>1292.2</v>
      </c>
      <c r="C1158" s="27">
        <f t="shared" si="420"/>
        <v>1.1332686347556686E-2</v>
      </c>
      <c r="D1158" s="27">
        <f t="shared" si="421"/>
        <v>-4.3877449877431918E-3</v>
      </c>
      <c r="E1158" s="5">
        <f t="shared" si="427"/>
        <v>0</v>
      </c>
      <c r="F1158" s="44">
        <v>2057.6379999999999</v>
      </c>
      <c r="G1158" s="45">
        <v>2057.6379999999999</v>
      </c>
      <c r="H1158" s="48">
        <v>1292.2</v>
      </c>
      <c r="I1158" s="42">
        <v>18.809999999999999</v>
      </c>
      <c r="J1158" s="16">
        <f t="shared" ref="J1158:J1221" si="444">I1158/100</f>
        <v>0.18809999999999999</v>
      </c>
      <c r="K1158" s="16">
        <f t="shared" si="428"/>
        <v>-3.4836218943551378E-2</v>
      </c>
      <c r="L1158" s="51">
        <f>VLOOKUP(A1158,LIBOR!$A$3:B3253,2,1)</f>
        <v>2.0975000000000001</v>
      </c>
      <c r="M1158">
        <v>53804.6</v>
      </c>
      <c r="N1158" s="2">
        <v>48353.18</v>
      </c>
      <c r="O1158" s="16">
        <f t="shared" si="422"/>
        <v>1.2698929095626452E-4</v>
      </c>
      <c r="P1158" s="16">
        <f t="shared" si="438"/>
        <v>0.22293621894355137</v>
      </c>
      <c r="Q1158" s="2">
        <f t="shared" si="424"/>
        <v>20.416000000000004</v>
      </c>
      <c r="R1158" s="2">
        <f t="shared" si="425"/>
        <v>21.390999999999998</v>
      </c>
      <c r="S1158" s="16">
        <f t="shared" si="439"/>
        <v>-1</v>
      </c>
      <c r="T1158" s="16">
        <f t="shared" si="440"/>
        <v>-1</v>
      </c>
      <c r="U1158" s="16">
        <f>VLOOKUP(P1158,Table!$D$6:$G$15,MATCH(VALUE(T1158)&amp;"E",Table!$D$5:$G$5,0),1)*IF(Y1158=1,0,1)</f>
        <v>0.9</v>
      </c>
      <c r="V1158" s="16">
        <f t="shared" si="441"/>
        <v>9.9999999999999978E-2</v>
      </c>
      <c r="W1158" s="16">
        <f t="shared" si="430"/>
        <v>107117.27920006322</v>
      </c>
      <c r="X1158" s="16">
        <f t="shared" si="442"/>
        <v>-1.0366969703304196E-2</v>
      </c>
      <c r="Y1158" s="16">
        <f t="shared" si="431"/>
        <v>0</v>
      </c>
      <c r="Z1158" s="16">
        <f t="shared" si="443"/>
        <v>0</v>
      </c>
      <c r="AA1158" s="16">
        <f t="shared" si="429"/>
        <v>0</v>
      </c>
      <c r="AB1158" s="2">
        <f t="shared" si="432"/>
        <v>120391.93458878381</v>
      </c>
      <c r="AE1158" s="16" t="str">
        <f t="shared" si="426"/>
        <v/>
      </c>
      <c r="AF1158" s="16" t="str">
        <f t="shared" si="423"/>
        <v/>
      </c>
      <c r="AG1158" s="16">
        <f t="shared" si="435"/>
        <v>64.767458993917813</v>
      </c>
      <c r="AH1158" s="24">
        <f t="shared" si="433"/>
        <v>66.153577179842927</v>
      </c>
      <c r="AL1158" s="2">
        <f t="shared" si="436"/>
        <v>75.908467286577746</v>
      </c>
      <c r="AM1158" s="27">
        <f t="shared" si="437"/>
        <v>-0.12850859008794258</v>
      </c>
      <c r="AN1158" s="35">
        <v>0</v>
      </c>
      <c r="AP1158" s="2" t="str">
        <f t="shared" si="434"/>
        <v/>
      </c>
    </row>
    <row r="1159" spans="1:42" x14ac:dyDescent="0.25">
      <c r="A1159" s="49">
        <v>39685</v>
      </c>
      <c r="B1159" s="47">
        <v>1266.8399999999999</v>
      </c>
      <c r="C1159" s="27">
        <f t="shared" ref="C1159:C1222" si="445">B1159/B1158-1</f>
        <v>-1.9625444977557804E-2</v>
      </c>
      <c r="D1159" s="27">
        <f t="shared" si="421"/>
        <v>-8.9153622037849711E-3</v>
      </c>
      <c r="E1159" s="5">
        <f t="shared" si="427"/>
        <v>0</v>
      </c>
      <c r="F1159" s="44">
        <v>2017.2670000000001</v>
      </c>
      <c r="G1159" s="45">
        <v>2017.2670000000001</v>
      </c>
      <c r="H1159" s="48">
        <v>1266.8399999999999</v>
      </c>
      <c r="I1159" s="42">
        <v>20.97</v>
      </c>
      <c r="J1159" s="16">
        <f t="shared" si="444"/>
        <v>0.2097</v>
      </c>
      <c r="K1159" s="16">
        <f t="shared" si="428"/>
        <v>-1.6058109999657733E-2</v>
      </c>
      <c r="L1159" s="51">
        <f>VLOOKUP(A1159,LIBOR!$A$3:B3254,2,1)</f>
        <v>2.0975000000000001</v>
      </c>
      <c r="M1159">
        <v>56201.78</v>
      </c>
      <c r="N1159" s="2">
        <v>50500.01</v>
      </c>
      <c r="O1159" s="16">
        <f t="shared" si="422"/>
        <v>3.9285544443600184E-4</v>
      </c>
      <c r="P1159" s="16">
        <f t="shared" si="438"/>
        <v>0.22575810999965773</v>
      </c>
      <c r="Q1159" s="2">
        <f t="shared" si="424"/>
        <v>20.262</v>
      </c>
      <c r="R1159" s="2">
        <f t="shared" si="425"/>
        <v>21.186</v>
      </c>
      <c r="S1159" s="16">
        <f t="shared" si="439"/>
        <v>-1</v>
      </c>
      <c r="T1159" s="16">
        <f t="shared" si="440"/>
        <v>-1</v>
      </c>
      <c r="U1159" s="16">
        <f>VLOOKUP(P1159,Table!$D$6:$G$15,MATCH(VALUE(T1159)&amp;"E",Table!$D$5:$G$5,0),1)*IF(Y1159=1,0,1)</f>
        <v>0.9</v>
      </c>
      <c r="V1159" s="16">
        <f t="shared" si="441"/>
        <v>9.9999999999999978E-2</v>
      </c>
      <c r="W1159" s="16">
        <f t="shared" si="430"/>
        <v>105700.86673691908</v>
      </c>
      <c r="X1159" s="16">
        <f t="shared" si="442"/>
        <v>-5.2066747173916683E-3</v>
      </c>
      <c r="Y1159" s="16">
        <f t="shared" si="431"/>
        <v>0</v>
      </c>
      <c r="Z1159" s="16">
        <f t="shared" si="443"/>
        <v>0</v>
      </c>
      <c r="AA1159" s="16">
        <f t="shared" si="429"/>
        <v>0</v>
      </c>
      <c r="AB1159" s="2">
        <f t="shared" si="432"/>
        <v>118802.43378652637</v>
      </c>
      <c r="AE1159" s="16" t="str">
        <f t="shared" si="426"/>
        <v/>
      </c>
      <c r="AF1159" s="16" t="str">
        <f t="shared" si="423"/>
        <v/>
      </c>
      <c r="AG1159" s="16">
        <f t="shared" si="435"/>
        <v>63.91235247550658</v>
      </c>
      <c r="AH1159" s="24">
        <f t="shared" si="433"/>
        <v>65.275073047345359</v>
      </c>
      <c r="AL1159" s="2">
        <f t="shared" si="436"/>
        <v>75.908467286577746</v>
      </c>
      <c r="AM1159" s="27">
        <f t="shared" si="437"/>
        <v>-0.14008179349858385</v>
      </c>
      <c r="AN1159" s="35">
        <v>0</v>
      </c>
      <c r="AP1159" s="2" t="str">
        <f t="shared" si="434"/>
        <v/>
      </c>
    </row>
    <row r="1160" spans="1:42" x14ac:dyDescent="0.25">
      <c r="A1160" s="49">
        <v>39686</v>
      </c>
      <c r="B1160" s="47">
        <v>1271.51</v>
      </c>
      <c r="C1160" s="27">
        <f t="shared" si="445"/>
        <v>3.6863376590572372E-3</v>
      </c>
      <c r="D1160" s="27">
        <f t="shared" si="421"/>
        <v>4.0858511005091858E-3</v>
      </c>
      <c r="E1160" s="5">
        <f t="shared" si="427"/>
        <v>0</v>
      </c>
      <c r="F1160" s="44">
        <v>2024.7239999999999</v>
      </c>
      <c r="G1160" s="45">
        <v>2024.7239999999999</v>
      </c>
      <c r="H1160" s="48">
        <v>1271.51</v>
      </c>
      <c r="I1160" s="42">
        <v>20.49</v>
      </c>
      <c r="J1160" s="16">
        <f t="shared" si="444"/>
        <v>0.20489999999999997</v>
      </c>
      <c r="K1160" s="16">
        <f t="shared" si="428"/>
        <v>-1.6903434941274553E-2</v>
      </c>
      <c r="L1160" s="51">
        <f>VLOOKUP(A1160,LIBOR!$A$3:B3255,2,1)</f>
        <v>2.14</v>
      </c>
      <c r="M1160">
        <v>55628.69</v>
      </c>
      <c r="N1160" s="2">
        <v>49982.66</v>
      </c>
      <c r="O1160" s="16">
        <f t="shared" si="422"/>
        <v>1.3539160088819729E-5</v>
      </c>
      <c r="P1160" s="16">
        <f t="shared" si="438"/>
        <v>0.22180343494127452</v>
      </c>
      <c r="Q1160" s="2">
        <f t="shared" si="424"/>
        <v>20.259999999999998</v>
      </c>
      <c r="R1160" s="2">
        <f t="shared" si="425"/>
        <v>21.022999999999996</v>
      </c>
      <c r="S1160" s="16">
        <f t="shared" si="439"/>
        <v>-1</v>
      </c>
      <c r="T1160" s="16">
        <f t="shared" si="440"/>
        <v>-1</v>
      </c>
      <c r="U1160" s="16">
        <f>VLOOKUP(P1160,Table!$D$6:$G$15,MATCH(VALUE(T1160)&amp;"E",Table!$D$5:$G$5,0),1)*IF(Y1160=1,0,1)</f>
        <v>0.9</v>
      </c>
      <c r="V1160" s="16">
        <f t="shared" si="441"/>
        <v>9.9999999999999978E-2</v>
      </c>
      <c r="W1160" s="16">
        <f t="shared" si="430"/>
        <v>105943.26510691697</v>
      </c>
      <c r="X1160" s="16">
        <f t="shared" si="442"/>
        <v>-6.2501998003374748E-3</v>
      </c>
      <c r="Y1160" s="16">
        <f t="shared" si="431"/>
        <v>0</v>
      </c>
      <c r="Z1160" s="16">
        <f t="shared" si="443"/>
        <v>0</v>
      </c>
      <c r="AA1160" s="16">
        <f t="shared" si="429"/>
        <v>0</v>
      </c>
      <c r="AB1160" s="2">
        <f t="shared" si="432"/>
        <v>119076.53787158354</v>
      </c>
      <c r="AE1160" s="16" t="str">
        <f t="shared" si="426"/>
        <v/>
      </c>
      <c r="AF1160" s="16" t="str">
        <f t="shared" si="423"/>
        <v/>
      </c>
      <c r="AG1160" s="16">
        <f t="shared" si="435"/>
        <v>64.059812728135995</v>
      </c>
      <c r="AH1160" s="24">
        <f t="shared" si="433"/>
        <v>65.423974544452463</v>
      </c>
      <c r="AL1160" s="2">
        <f t="shared" si="436"/>
        <v>75.908467286577746</v>
      </c>
      <c r="AM1160" s="27">
        <f t="shared" si="437"/>
        <v>-0.13812020077474507</v>
      </c>
      <c r="AN1160" s="35">
        <v>0</v>
      </c>
      <c r="AP1160" s="2" t="str">
        <f t="shared" si="434"/>
        <v/>
      </c>
    </row>
    <row r="1161" spans="1:42" x14ac:dyDescent="0.25">
      <c r="A1161" s="49">
        <v>39687</v>
      </c>
      <c r="B1161" s="47">
        <v>1281.6600000000001</v>
      </c>
      <c r="C1161" s="27">
        <f t="shared" si="445"/>
        <v>7.9826348200171537E-3</v>
      </c>
      <c r="D1161" s="27">
        <f t="shared" si="421"/>
        <v>5.871231659420606E-3</v>
      </c>
      <c r="E1161" s="5">
        <f t="shared" si="427"/>
        <v>0</v>
      </c>
      <c r="F1161" s="44">
        <v>2041.2370000000001</v>
      </c>
      <c r="G1161" s="45">
        <v>2041.2370000000001</v>
      </c>
      <c r="H1161" s="48">
        <v>1281.6600000000001</v>
      </c>
      <c r="I1161" s="42">
        <v>19.760000000000002</v>
      </c>
      <c r="J1161" s="16">
        <f t="shared" si="444"/>
        <v>0.19760000000000003</v>
      </c>
      <c r="K1161" s="16">
        <f t="shared" si="428"/>
        <v>-2.4106401421084306E-2</v>
      </c>
      <c r="L1161" s="51">
        <f>VLOOKUP(A1161,LIBOR!$A$3:B3256,2,1)</f>
        <v>2.15</v>
      </c>
      <c r="M1161">
        <v>54349.99</v>
      </c>
      <c r="N1161" s="2">
        <v>48831.360000000001</v>
      </c>
      <c r="O1161" s="16">
        <f t="shared" si="422"/>
        <v>6.3217480908699624E-5</v>
      </c>
      <c r="P1161" s="16">
        <f t="shared" si="438"/>
        <v>0.22170640142108433</v>
      </c>
      <c r="Q1161" s="2">
        <f t="shared" si="424"/>
        <v>20.101999999999997</v>
      </c>
      <c r="R1161" s="2">
        <f t="shared" si="425"/>
        <v>20.945999999999998</v>
      </c>
      <c r="S1161" s="16">
        <f t="shared" si="439"/>
        <v>-1</v>
      </c>
      <c r="T1161" s="16">
        <f t="shared" si="440"/>
        <v>-1</v>
      </c>
      <c r="U1161" s="16">
        <f>VLOOKUP(P1161,Table!$D$6:$G$15,MATCH(VALUE(T1161)&amp;"E",Table!$D$5:$G$5,0),1)*IF(Y1161=1,0,1)</f>
        <v>0.9</v>
      </c>
      <c r="V1161" s="16">
        <f t="shared" si="441"/>
        <v>9.9999999999999978E-2</v>
      </c>
      <c r="W1161" s="16">
        <f t="shared" si="430"/>
        <v>106460.37127250931</v>
      </c>
      <c r="X1161" s="16">
        <f t="shared" si="442"/>
        <v>1.2363011040115168E-3</v>
      </c>
      <c r="Y1161" s="16">
        <f t="shared" si="431"/>
        <v>0</v>
      </c>
      <c r="Z1161" s="16">
        <f t="shared" si="443"/>
        <v>0</v>
      </c>
      <c r="AA1161" s="16">
        <f t="shared" si="429"/>
        <v>0</v>
      </c>
      <c r="AB1161" s="2">
        <f t="shared" si="432"/>
        <v>119676.85955910572</v>
      </c>
      <c r="AE1161" s="16" t="str">
        <f t="shared" si="426"/>
        <v/>
      </c>
      <c r="AF1161" s="16" t="str">
        <f t="shared" si="423"/>
        <v/>
      </c>
      <c r="AG1161" s="16">
        <f t="shared" si="435"/>
        <v>64.382768833231879</v>
      </c>
      <c r="AH1161" s="24">
        <f t="shared" si="433"/>
        <v>65.752096640180611</v>
      </c>
      <c r="AL1161" s="2">
        <f t="shared" si="436"/>
        <v>75.908467286577746</v>
      </c>
      <c r="AM1161" s="27">
        <f t="shared" si="437"/>
        <v>-0.13379759873234853</v>
      </c>
      <c r="AN1161" s="35">
        <v>0</v>
      </c>
      <c r="AP1161" s="2" t="str">
        <f t="shared" si="434"/>
        <v/>
      </c>
    </row>
    <row r="1162" spans="1:42" x14ac:dyDescent="0.25">
      <c r="A1162" s="49">
        <v>39688</v>
      </c>
      <c r="B1162" s="47">
        <v>1300.68</v>
      </c>
      <c r="C1162" s="27">
        <f t="shared" si="445"/>
        <v>1.484012920743405E-2</v>
      </c>
      <c r="D1162" s="27">
        <f t="shared" si="421"/>
        <v>1.8216343056507323E-2</v>
      </c>
      <c r="E1162" s="5">
        <f t="shared" si="427"/>
        <v>0</v>
      </c>
      <c r="F1162" s="44">
        <v>2071.8620000000001</v>
      </c>
      <c r="G1162" s="45">
        <v>2071.8620000000001</v>
      </c>
      <c r="H1162" s="48">
        <v>1300.68</v>
      </c>
      <c r="I1162" s="42">
        <v>19.43</v>
      </c>
      <c r="J1162" s="16">
        <f t="shared" si="444"/>
        <v>0.1943</v>
      </c>
      <c r="K1162" s="16">
        <f t="shared" si="428"/>
        <v>-1.9806434884110102E-2</v>
      </c>
      <c r="L1162" s="51">
        <f>VLOOKUP(A1162,LIBOR!$A$3:B3257,2,1)</f>
        <v>2.1637499999999998</v>
      </c>
      <c r="M1162">
        <v>53010.09</v>
      </c>
      <c r="N1162" s="2">
        <v>47625.19</v>
      </c>
      <c r="O1162" s="16">
        <f t="shared" si="422"/>
        <v>2.1700506909716726E-4</v>
      </c>
      <c r="P1162" s="16">
        <f t="shared" si="438"/>
        <v>0.2141064348841101</v>
      </c>
      <c r="Q1162" s="2">
        <f t="shared" si="424"/>
        <v>19.97</v>
      </c>
      <c r="R1162" s="2">
        <f t="shared" si="425"/>
        <v>20.8735</v>
      </c>
      <c r="S1162" s="16">
        <f t="shared" si="439"/>
        <v>-1</v>
      </c>
      <c r="T1162" s="16">
        <f t="shared" si="440"/>
        <v>-1</v>
      </c>
      <c r="U1162" s="16">
        <f>VLOOKUP(P1162,Table!$D$6:$G$15,MATCH(VALUE(T1162)&amp;"E",Table!$D$5:$G$5,0),1)*IF(Y1162=1,0,1)</f>
        <v>0.9</v>
      </c>
      <c r="V1162" s="16">
        <f t="shared" si="441"/>
        <v>9.9999999999999978E-2</v>
      </c>
      <c r="W1162" s="16">
        <f t="shared" si="430"/>
        <v>107619.30353458154</v>
      </c>
      <c r="X1162" s="16">
        <f t="shared" si="442"/>
        <v>2.6299473778732541E-3</v>
      </c>
      <c r="Y1162" s="16">
        <f t="shared" si="431"/>
        <v>0</v>
      </c>
      <c r="Z1162" s="16">
        <f t="shared" si="443"/>
        <v>0</v>
      </c>
      <c r="AA1162" s="16">
        <f t="shared" si="429"/>
        <v>0</v>
      </c>
      <c r="AB1162" s="2">
        <f t="shared" si="432"/>
        <v>120997.79574699396</v>
      </c>
      <c r="AE1162" s="16" t="str">
        <f t="shared" si="426"/>
        <v/>
      </c>
      <c r="AF1162" s="16" t="str">
        <f t="shared" si="423"/>
        <v/>
      </c>
      <c r="AG1162" s="16">
        <f t="shared" si="435"/>
        <v>65.093395177719614</v>
      </c>
      <c r="AH1162" s="24">
        <f t="shared" si="433"/>
        <v>66.476106727880762</v>
      </c>
      <c r="AL1162" s="2">
        <f t="shared" si="436"/>
        <v>75.908467286577746</v>
      </c>
      <c r="AM1162" s="27">
        <f t="shared" si="437"/>
        <v>-0.12425966293176405</v>
      </c>
      <c r="AN1162" s="35">
        <v>0</v>
      </c>
      <c r="AP1162" s="2" t="str">
        <f t="shared" si="434"/>
        <v/>
      </c>
    </row>
    <row r="1163" spans="1:42" x14ac:dyDescent="0.25">
      <c r="A1163" s="49">
        <v>39689</v>
      </c>
      <c r="B1163" s="47">
        <v>1282.83</v>
      </c>
      <c r="C1163" s="27">
        <f t="shared" si="445"/>
        <v>-1.3723590737153013E-2</v>
      </c>
      <c r="D1163" s="27">
        <f t="shared" ref="D1163:D1226" si="446">SUM(C1159:C1163)</f>
        <v>-6.8399340282023768E-3</v>
      </c>
      <c r="E1163" s="5">
        <f t="shared" si="427"/>
        <v>0</v>
      </c>
      <c r="F1163" s="44">
        <v>2043.5319999999999</v>
      </c>
      <c r="G1163" s="45">
        <v>2043.5319999999999</v>
      </c>
      <c r="H1163" s="48">
        <v>1282.83</v>
      </c>
      <c r="I1163" s="42">
        <v>20.65</v>
      </c>
      <c r="J1163" s="16">
        <f t="shared" si="444"/>
        <v>0.20649999999999999</v>
      </c>
      <c r="K1163" s="16">
        <f t="shared" si="428"/>
        <v>1.0209710261697424E-3</v>
      </c>
      <c r="L1163" s="51">
        <f>VLOOKUP(A1163,LIBOR!$A$3:B3258,2,1)</f>
        <v>2.2487499999999998</v>
      </c>
      <c r="M1163">
        <v>54186.76</v>
      </c>
      <c r="N1163" s="2">
        <v>48680.06</v>
      </c>
      <c r="O1163" s="16">
        <f t="shared" si="422"/>
        <v>1.9095452755236132E-4</v>
      </c>
      <c r="P1163" s="16">
        <f t="shared" si="438"/>
        <v>0.20547902897383025</v>
      </c>
      <c r="Q1163" s="2">
        <f t="shared" si="424"/>
        <v>19.892000000000003</v>
      </c>
      <c r="R1163" s="2">
        <f t="shared" si="425"/>
        <v>20.698000000000004</v>
      </c>
      <c r="S1163" s="16">
        <f t="shared" si="439"/>
        <v>-1</v>
      </c>
      <c r="T1163" s="16">
        <f t="shared" si="440"/>
        <v>-1</v>
      </c>
      <c r="U1163" s="16">
        <f>VLOOKUP(P1163,Table!$D$6:$G$15,MATCH(VALUE(T1163)&amp;"E",Table!$D$5:$G$5,0),1)*IF(Y1163=1,0,1)</f>
        <v>0.9</v>
      </c>
      <c r="V1163" s="16">
        <f t="shared" si="441"/>
        <v>9.9999999999999978E-2</v>
      </c>
      <c r="W1163" s="16">
        <f t="shared" si="430"/>
        <v>106528.44302467612</v>
      </c>
      <c r="X1163" s="16">
        <f t="shared" si="442"/>
        <v>1.2358927003040643E-2</v>
      </c>
      <c r="Y1163" s="16">
        <f t="shared" si="431"/>
        <v>0</v>
      </c>
      <c r="Z1163" s="16">
        <f t="shared" si="443"/>
        <v>0</v>
      </c>
      <c r="AA1163" s="16">
        <f t="shared" si="429"/>
        <v>0</v>
      </c>
      <c r="AB1163" s="2">
        <f t="shared" si="432"/>
        <v>119777.33792033375</v>
      </c>
      <c r="AE1163" s="16" t="str">
        <f t="shared" si="426"/>
        <v/>
      </c>
      <c r="AF1163" s="16" t="str">
        <f t="shared" si="423"/>
        <v/>
      </c>
      <c r="AG1163" s="16">
        <f t="shared" si="435"/>
        <v>64.436823352439006</v>
      </c>
      <c r="AH1163" s="24">
        <f t="shared" si="433"/>
        <v>65.803875279411599</v>
      </c>
      <c r="AL1163" s="2">
        <f t="shared" si="436"/>
        <v>75.908467286577746</v>
      </c>
      <c r="AM1163" s="27">
        <f t="shared" si="437"/>
        <v>-0.13311547931824541</v>
      </c>
      <c r="AN1163" s="35">
        <v>0</v>
      </c>
      <c r="AP1163" s="2" t="str">
        <f t="shared" si="434"/>
        <v/>
      </c>
    </row>
    <row r="1164" spans="1:42" x14ac:dyDescent="0.25">
      <c r="A1164" s="49">
        <v>39693</v>
      </c>
      <c r="B1164" s="47">
        <v>1277.58</v>
      </c>
      <c r="C1164" s="27">
        <f t="shared" si="445"/>
        <v>-4.0925142068707343E-3</v>
      </c>
      <c r="D1164" s="27">
        <f t="shared" si="446"/>
        <v>8.6929967424846932E-3</v>
      </c>
      <c r="E1164" s="5">
        <f t="shared" si="427"/>
        <v>0</v>
      </c>
      <c r="F1164" s="44">
        <v>2035.2370000000001</v>
      </c>
      <c r="G1164" s="45">
        <v>2035.2370000000001</v>
      </c>
      <c r="H1164" s="48">
        <v>1277.58</v>
      </c>
      <c r="I1164" s="42">
        <v>21.99</v>
      </c>
      <c r="J1164" s="16">
        <f t="shared" si="444"/>
        <v>0.21989999999999998</v>
      </c>
      <c r="K1164" s="16">
        <f t="shared" si="428"/>
        <v>1.6731654352280245E-2</v>
      </c>
      <c r="L1164" s="51">
        <f>VLOOKUP(A1164,LIBOR!$A$3:B3259,2,1)</f>
        <v>2.1712500000000001</v>
      </c>
      <c r="M1164">
        <v>54938.17</v>
      </c>
      <c r="N1164" s="2">
        <v>49345.84</v>
      </c>
      <c r="O1164" s="16">
        <f t="shared" si="422"/>
        <v>1.6817474815533254E-5</v>
      </c>
      <c r="P1164" s="16">
        <f t="shared" si="438"/>
        <v>0.20316834564771974</v>
      </c>
      <c r="Q1164" s="2">
        <f t="shared" si="424"/>
        <v>20.260000000000002</v>
      </c>
      <c r="R1164" s="2">
        <f t="shared" si="425"/>
        <v>20.602</v>
      </c>
      <c r="S1164" s="16">
        <f t="shared" si="439"/>
        <v>-1</v>
      </c>
      <c r="T1164" s="16">
        <f t="shared" si="440"/>
        <v>-1</v>
      </c>
      <c r="U1164" s="16">
        <f>VLOOKUP(P1164,Table!$D$6:$G$15,MATCH(VALUE(T1164)&amp;"E",Table!$D$5:$G$5,0),1)*IF(Y1164=1,0,1)</f>
        <v>0.9</v>
      </c>
      <c r="V1164" s="16">
        <f t="shared" si="441"/>
        <v>9.9999999999999978E-2</v>
      </c>
      <c r="W1164" s="16">
        <f t="shared" si="430"/>
        <v>106281.76596663709</v>
      </c>
      <c r="X1164" s="16">
        <f t="shared" si="442"/>
        <v>-5.4971166163334528E-3</v>
      </c>
      <c r="Y1164" s="16">
        <f t="shared" si="431"/>
        <v>0</v>
      </c>
      <c r="Z1164" s="16">
        <f t="shared" si="443"/>
        <v>0</v>
      </c>
      <c r="AA1164" s="16">
        <f t="shared" si="429"/>
        <v>0</v>
      </c>
      <c r="AB1164" s="2">
        <f t="shared" si="432"/>
        <v>119505.85903174564</v>
      </c>
      <c r="AE1164" s="16" t="str">
        <f t="shared" si="426"/>
        <v/>
      </c>
      <c r="AF1164" s="16" t="str">
        <f t="shared" si="423"/>
        <v/>
      </c>
      <c r="AG1164" s="16">
        <f t="shared" si="435"/>
        <v>64.290775381331954</v>
      </c>
      <c r="AH1164" s="24">
        <f t="shared" si="433"/>
        <v>65.647893824583747</v>
      </c>
      <c r="AL1164" s="2">
        <f t="shared" si="436"/>
        <v>75.908467286577746</v>
      </c>
      <c r="AM1164" s="27">
        <f t="shared" si="437"/>
        <v>-0.13517034171243625</v>
      </c>
      <c r="AN1164" s="35">
        <v>0</v>
      </c>
      <c r="AP1164" s="2" t="str">
        <f t="shared" si="434"/>
        <v/>
      </c>
    </row>
    <row r="1165" spans="1:42" x14ac:dyDescent="0.25">
      <c r="A1165" s="49">
        <v>39694</v>
      </c>
      <c r="B1165" s="47">
        <v>1274.98</v>
      </c>
      <c r="C1165" s="27">
        <f t="shared" si="445"/>
        <v>-2.0350976064120729E-3</v>
      </c>
      <c r="D1165" s="27">
        <f t="shared" si="446"/>
        <v>2.9715614770153831E-3</v>
      </c>
      <c r="E1165" s="5">
        <f t="shared" si="427"/>
        <v>0</v>
      </c>
      <c r="F1165" s="44">
        <v>2032.127</v>
      </c>
      <c r="G1165" s="45">
        <v>2032.127</v>
      </c>
      <c r="H1165" s="48">
        <v>1274.98</v>
      </c>
      <c r="I1165" s="42">
        <v>21.43</v>
      </c>
      <c r="J1165" s="16">
        <f t="shared" si="444"/>
        <v>0.21429999999999999</v>
      </c>
      <c r="K1165" s="16">
        <f t="shared" si="428"/>
        <v>1.5642459879475851E-2</v>
      </c>
      <c r="L1165" s="51">
        <f>VLOOKUP(A1165,LIBOR!$A$3:B3260,2,1)</f>
        <v>2.1625000000000001</v>
      </c>
      <c r="M1165">
        <v>54274.34</v>
      </c>
      <c r="N1165" s="2">
        <v>48747.27</v>
      </c>
      <c r="O1165" s="16">
        <f t="shared" si="422"/>
        <v>4.1500666259473333E-6</v>
      </c>
      <c r="P1165" s="16">
        <f t="shared" si="438"/>
        <v>0.19865754012052414</v>
      </c>
      <c r="Q1165" s="2">
        <f t="shared" si="424"/>
        <v>20.463999999999999</v>
      </c>
      <c r="R1165" s="2">
        <f t="shared" si="425"/>
        <v>20.527000000000001</v>
      </c>
      <c r="S1165" s="16">
        <f t="shared" si="439"/>
        <v>-1</v>
      </c>
      <c r="T1165" s="16">
        <f t="shared" si="440"/>
        <v>-1</v>
      </c>
      <c r="U1165" s="16">
        <f>VLOOKUP(P1165,Table!$D$6:$G$15,MATCH(VALUE(T1165)&amp;"E",Table!$D$5:$G$5,0),1)*IF(Y1165=1,0,1)</f>
        <v>0.97499999999999998</v>
      </c>
      <c r="V1165" s="16">
        <f t="shared" si="441"/>
        <v>2.5000000000000022E-2</v>
      </c>
      <c r="W1165" s="16">
        <f t="shared" si="430"/>
        <v>105958.18072528391</v>
      </c>
      <c r="X1165" s="16">
        <f t="shared" si="442"/>
        <v>5.4956903159917303E-3</v>
      </c>
      <c r="Y1165" s="16">
        <f t="shared" si="431"/>
        <v>0</v>
      </c>
      <c r="Z1165" s="16">
        <f t="shared" si="443"/>
        <v>0</v>
      </c>
      <c r="AA1165" s="16">
        <f t="shared" si="429"/>
        <v>0</v>
      </c>
      <c r="AB1165" s="2">
        <f t="shared" si="432"/>
        <v>119197.10467204417</v>
      </c>
      <c r="AD1165" s="2">
        <v>119049.94</v>
      </c>
      <c r="AE1165" s="16" t="str">
        <f t="shared" si="426"/>
        <v/>
      </c>
      <c r="AF1165" s="16">
        <f t="shared" si="423"/>
        <v>1.2361591450122944E-3</v>
      </c>
      <c r="AG1165" s="16">
        <f t="shared" si="435"/>
        <v>64.124674260027916</v>
      </c>
      <c r="AH1165" s="24">
        <f t="shared" si="433"/>
        <v>65.476582233798794</v>
      </c>
      <c r="AL1165" s="2">
        <f t="shared" si="436"/>
        <v>75.908467286577746</v>
      </c>
      <c r="AM1165" s="27">
        <f t="shared" si="437"/>
        <v>-0.13742715965262986</v>
      </c>
      <c r="AN1165" s="35">
        <v>0</v>
      </c>
      <c r="AP1165" s="2" t="str">
        <f t="shared" si="434"/>
        <v/>
      </c>
    </row>
    <row r="1166" spans="1:42" x14ac:dyDescent="0.25">
      <c r="A1166" s="49">
        <v>39695</v>
      </c>
      <c r="B1166" s="47">
        <v>1236.83</v>
      </c>
      <c r="C1166" s="27">
        <f t="shared" si="445"/>
        <v>-2.9922037992752948E-2</v>
      </c>
      <c r="D1166" s="27">
        <f t="shared" si="446"/>
        <v>-3.4933111335754718E-2</v>
      </c>
      <c r="E1166" s="5">
        <f t="shared" si="427"/>
        <v>0</v>
      </c>
      <c r="F1166" s="44">
        <v>1971.3689999999999</v>
      </c>
      <c r="G1166" s="45">
        <v>1971.3689999999999</v>
      </c>
      <c r="H1166" s="48">
        <v>1236.83</v>
      </c>
      <c r="I1166" s="42">
        <v>24.03</v>
      </c>
      <c r="J1166" s="16">
        <f t="shared" si="444"/>
        <v>0.24030000000000001</v>
      </c>
      <c r="K1166" s="16">
        <f t="shared" si="428"/>
        <v>4.2426547730236241E-2</v>
      </c>
      <c r="L1166" s="51">
        <f>VLOOKUP(A1166,LIBOR!$A$3:B3261,2,1)</f>
        <v>2.1475</v>
      </c>
      <c r="M1166">
        <v>58274.54</v>
      </c>
      <c r="N1166" s="2">
        <v>52337.82</v>
      </c>
      <c r="O1166" s="16">
        <f t="shared" si="422"/>
        <v>9.2287376852666228E-4</v>
      </c>
      <c r="P1166" s="16">
        <f t="shared" si="438"/>
        <v>0.19787345226976377</v>
      </c>
      <c r="Q1166" s="2">
        <f t="shared" si="424"/>
        <v>20.651999999999997</v>
      </c>
      <c r="R1166" s="2">
        <f t="shared" si="425"/>
        <v>20.541500000000003</v>
      </c>
      <c r="S1166" s="16">
        <f t="shared" si="439"/>
        <v>1</v>
      </c>
      <c r="T1166" s="16">
        <f t="shared" si="440"/>
        <v>0</v>
      </c>
      <c r="U1166" s="16">
        <f>VLOOKUP(P1166,Table!$D$6:$G$15,MATCH(VALUE(T1166)&amp;"E",Table!$D$5:$G$5,0),1)*IF(Y1166=1,0,1)</f>
        <v>0.9</v>
      </c>
      <c r="V1166" s="16">
        <f t="shared" si="441"/>
        <v>9.9999999999999978E-2</v>
      </c>
      <c r="W1166" s="16">
        <f t="shared" si="430"/>
        <v>103062.07067324621</v>
      </c>
      <c r="X1166" s="16">
        <f t="shared" si="442"/>
        <v>1.4078873585665619E-4</v>
      </c>
      <c r="Y1166" s="16">
        <f t="shared" si="431"/>
        <v>0</v>
      </c>
      <c r="Z1166" s="16">
        <f t="shared" si="443"/>
        <v>0</v>
      </c>
      <c r="AA1166" s="16">
        <f t="shared" si="429"/>
        <v>0</v>
      </c>
      <c r="AB1166" s="2">
        <f t="shared" si="432"/>
        <v>115941.99022841013</v>
      </c>
      <c r="AE1166" s="16" t="str">
        <f t="shared" si="426"/>
        <v/>
      </c>
      <c r="AF1166" s="16" t="str">
        <f t="shared" si="423"/>
        <v/>
      </c>
      <c r="AG1166" s="16">
        <f t="shared" si="435"/>
        <v>62.373514666416582</v>
      </c>
      <c r="AH1166" s="24">
        <f t="shared" si="433"/>
        <v>63.686846184936044</v>
      </c>
      <c r="AL1166" s="2">
        <f t="shared" si="436"/>
        <v>75.908467286577746</v>
      </c>
      <c r="AM1166" s="27">
        <f t="shared" si="437"/>
        <v>-0.16100471447409592</v>
      </c>
      <c r="AN1166" s="35">
        <v>0</v>
      </c>
      <c r="AP1166" s="2" t="str">
        <f t="shared" si="434"/>
        <v/>
      </c>
    </row>
    <row r="1167" spans="1:42" x14ac:dyDescent="0.25">
      <c r="A1167" s="49">
        <v>39696</v>
      </c>
      <c r="B1167" s="47">
        <v>1242.31</v>
      </c>
      <c r="C1167" s="27">
        <f t="shared" si="445"/>
        <v>4.4306816619907874E-3</v>
      </c>
      <c r="D1167" s="27">
        <f t="shared" si="446"/>
        <v>-4.5342558881197981E-2</v>
      </c>
      <c r="E1167" s="5">
        <f t="shared" si="427"/>
        <v>-1</v>
      </c>
      <c r="F1167" s="44">
        <v>1980.183</v>
      </c>
      <c r="G1167" s="45">
        <v>1980.183</v>
      </c>
      <c r="H1167" s="48">
        <v>1242.31</v>
      </c>
      <c r="I1167" s="42">
        <v>23.06</v>
      </c>
      <c r="J1167" s="16">
        <f t="shared" si="444"/>
        <v>0.2306</v>
      </c>
      <c r="K1167" s="16">
        <f t="shared" si="428"/>
        <v>9.7021799452590429E-3</v>
      </c>
      <c r="L1167" s="51">
        <f>VLOOKUP(A1167,LIBOR!$A$3:B3262,2,1)</f>
        <v>2.1437499999999998</v>
      </c>
      <c r="M1167">
        <v>57101.98</v>
      </c>
      <c r="N1167" s="2">
        <v>51282.26</v>
      </c>
      <c r="O1167" s="16">
        <f t="shared" si="422"/>
        <v>1.9544313386245785E-5</v>
      </c>
      <c r="P1167" s="16">
        <f t="shared" si="438"/>
        <v>0.22089782005474096</v>
      </c>
      <c r="Q1167" s="2">
        <f t="shared" si="424"/>
        <v>21.506</v>
      </c>
      <c r="R1167" s="2">
        <f t="shared" si="425"/>
        <v>20.7315</v>
      </c>
      <c r="S1167" s="16">
        <f t="shared" si="439"/>
        <v>1</v>
      </c>
      <c r="T1167" s="16">
        <f t="shared" si="440"/>
        <v>0</v>
      </c>
      <c r="U1167" s="16">
        <f>VLOOKUP(P1167,Table!$D$6:$G$15,MATCH(VALUE(T1167)&amp;"E",Table!$D$5:$G$5,0),1)*IF(Y1167=1,0,1)</f>
        <v>0</v>
      </c>
      <c r="V1167" s="16">
        <f t="shared" si="441"/>
        <v>0</v>
      </c>
      <c r="W1167" s="16">
        <f t="shared" si="430"/>
        <v>103265.18465722412</v>
      </c>
      <c r="X1167" s="16">
        <f t="shared" si="442"/>
        <v>-3.1920803568910916E-2</v>
      </c>
      <c r="Y1167" s="16">
        <f t="shared" si="431"/>
        <v>1</v>
      </c>
      <c r="Z1167" s="16">
        <f t="shared" si="443"/>
        <v>20</v>
      </c>
      <c r="AA1167" s="16">
        <f t="shared" si="429"/>
        <v>0</v>
      </c>
      <c r="AB1167" s="2">
        <f t="shared" si="432"/>
        <v>116175.23923397549</v>
      </c>
      <c r="AE1167" s="16" t="str">
        <f t="shared" si="426"/>
        <v/>
      </c>
      <c r="AF1167" s="16" t="str">
        <f t="shared" si="423"/>
        <v/>
      </c>
      <c r="AG1167" s="16">
        <f t="shared" si="435"/>
        <v>62.49899604068743</v>
      </c>
      <c r="AH1167" s="24">
        <f t="shared" si="433"/>
        <v>63.813308746982514</v>
      </c>
      <c r="AL1167" s="2">
        <f t="shared" si="436"/>
        <v>75.908467286577746</v>
      </c>
      <c r="AM1167" s="27">
        <f t="shared" si="437"/>
        <v>-0.15933872691609352</v>
      </c>
      <c r="AN1167" s="35">
        <v>1</v>
      </c>
      <c r="AP1167" s="2" t="str">
        <f t="shared" si="434"/>
        <v/>
      </c>
    </row>
    <row r="1168" spans="1:42" x14ac:dyDescent="0.25">
      <c r="A1168" s="49">
        <v>39699</v>
      </c>
      <c r="B1168" s="47">
        <v>1267.79</v>
      </c>
      <c r="C1168" s="27">
        <f t="shared" si="445"/>
        <v>2.0510178618863284E-2</v>
      </c>
      <c r="D1168" s="27">
        <f t="shared" si="446"/>
        <v>-1.1108789525181684E-2</v>
      </c>
      <c r="E1168" s="5">
        <f t="shared" si="427"/>
        <v>-1</v>
      </c>
      <c r="F1168" s="44">
        <v>2021.1289999999999</v>
      </c>
      <c r="G1168" s="45">
        <v>2021.1289999999999</v>
      </c>
      <c r="H1168" s="48">
        <v>1267.79</v>
      </c>
      <c r="I1168" s="42">
        <v>22.64</v>
      </c>
      <c r="J1168" s="16">
        <f t="shared" si="444"/>
        <v>0.22640000000000002</v>
      </c>
      <c r="K1168" s="16">
        <f t="shared" si="428"/>
        <v>2.6808544266329587E-2</v>
      </c>
      <c r="L1168" s="51">
        <f>VLOOKUP(A1168,LIBOR!$A$3:B3263,2,1)</f>
        <v>2.1462500000000002</v>
      </c>
      <c r="M1168">
        <v>55240.59</v>
      </c>
      <c r="N1168" s="2">
        <v>49603.360000000001</v>
      </c>
      <c r="O1168" s="16">
        <f t="shared" si="422"/>
        <v>4.1219870826173589E-4</v>
      </c>
      <c r="P1168" s="16">
        <f t="shared" si="438"/>
        <v>0.19959145573367043</v>
      </c>
      <c r="Q1168" s="2">
        <f t="shared" si="424"/>
        <v>22.231999999999999</v>
      </c>
      <c r="R1168" s="2">
        <f t="shared" si="425"/>
        <v>20.827000000000002</v>
      </c>
      <c r="S1168" s="16">
        <f t="shared" si="439"/>
        <v>1</v>
      </c>
      <c r="T1168" s="16">
        <f t="shared" si="440"/>
        <v>0</v>
      </c>
      <c r="U1168" s="16">
        <f>VLOOKUP(P1168,Table!$D$6:$G$15,MATCH(VALUE(T1168)&amp;"E",Table!$D$5:$G$5,0),1)*IF(Y1168=1,0,1)</f>
        <v>0</v>
      </c>
      <c r="V1168" s="16">
        <f t="shared" si="441"/>
        <v>0</v>
      </c>
      <c r="W1168" s="16">
        <f t="shared" si="430"/>
        <v>103265.18465722412</v>
      </c>
      <c r="X1168" s="16">
        <f t="shared" si="442"/>
        <v>-4.0458530527084369E-2</v>
      </c>
      <c r="Y1168" s="16">
        <f t="shared" si="431"/>
        <v>1</v>
      </c>
      <c r="Z1168" s="16">
        <f t="shared" si="443"/>
        <v>20</v>
      </c>
      <c r="AA1168" s="16">
        <f t="shared" si="429"/>
        <v>1.7885416666666654E-2</v>
      </c>
      <c r="AB1168" s="2">
        <f t="shared" si="432"/>
        <v>116196.01765957598</v>
      </c>
      <c r="AE1168" s="16" t="str">
        <f t="shared" si="426"/>
        <v/>
      </c>
      <c r="AF1168" s="16" t="str">
        <f t="shared" si="423"/>
        <v/>
      </c>
      <c r="AG1168" s="16">
        <f t="shared" si="435"/>
        <v>62.510174246541794</v>
      </c>
      <c r="AH1168" s="24">
        <f t="shared" si="433"/>
        <v>63.81973857866366</v>
      </c>
      <c r="AL1168" s="2">
        <f t="shared" si="436"/>
        <v>75.908467286577746</v>
      </c>
      <c r="AM1168" s="27">
        <f t="shared" si="437"/>
        <v>-0.15925402185075643</v>
      </c>
      <c r="AN1168" s="35">
        <v>1</v>
      </c>
      <c r="AP1168" s="2" t="str">
        <f t="shared" si="434"/>
        <v/>
      </c>
    </row>
    <row r="1169" spans="1:42" x14ac:dyDescent="0.25">
      <c r="A1169" s="49">
        <v>39700</v>
      </c>
      <c r="B1169" s="47">
        <v>1224.51</v>
      </c>
      <c r="C1169" s="27">
        <f t="shared" si="445"/>
        <v>-3.4138145907445239E-2</v>
      </c>
      <c r="D1169" s="27">
        <f t="shared" si="446"/>
        <v>-4.1154421225756188E-2</v>
      </c>
      <c r="E1169" s="5">
        <f t="shared" si="427"/>
        <v>-1</v>
      </c>
      <c r="F1169" s="44">
        <v>1952.1379999999999</v>
      </c>
      <c r="G1169" s="45">
        <v>1952.1379999999999</v>
      </c>
      <c r="H1169" s="48">
        <v>1224.51</v>
      </c>
      <c r="I1169" s="42">
        <v>25.47</v>
      </c>
      <c r="J1169" s="16">
        <f t="shared" si="444"/>
        <v>0.25469999999999998</v>
      </c>
      <c r="K1169" s="16">
        <f t="shared" si="428"/>
        <v>4.3916123474508156E-2</v>
      </c>
      <c r="L1169" s="51">
        <f>VLOOKUP(A1169,LIBOR!$A$3:B3264,2,1)</f>
        <v>2.1349999999999998</v>
      </c>
      <c r="M1169">
        <v>59112.480000000003</v>
      </c>
      <c r="N1169" s="2">
        <v>53077.79</v>
      </c>
      <c r="O1169" s="16">
        <f t="shared" si="422"/>
        <v>1.2064829325435043E-3</v>
      </c>
      <c r="P1169" s="16">
        <f t="shared" si="438"/>
        <v>0.21078387652549183</v>
      </c>
      <c r="Q1169" s="2">
        <f t="shared" si="424"/>
        <v>22.630000000000003</v>
      </c>
      <c r="R1169" s="2">
        <f t="shared" si="425"/>
        <v>20.926000000000002</v>
      </c>
      <c r="S1169" s="16">
        <f t="shared" si="439"/>
        <v>1</v>
      </c>
      <c r="T1169" s="16">
        <f t="shared" si="440"/>
        <v>0</v>
      </c>
      <c r="U1169" s="16">
        <f>VLOOKUP(P1169,Table!$D$6:$G$15,MATCH(VALUE(T1169)&amp;"E",Table!$D$5:$G$5,0),1)*IF(Y1169=1,0,1)</f>
        <v>0</v>
      </c>
      <c r="V1169" s="16">
        <f t="shared" si="441"/>
        <v>0</v>
      </c>
      <c r="W1169" s="16">
        <f t="shared" si="430"/>
        <v>103265.18465722412</v>
      </c>
      <c r="X1169" s="16">
        <f t="shared" si="442"/>
        <v>-3.0632742531457979E-2</v>
      </c>
      <c r="Y1169" s="16">
        <f t="shared" si="431"/>
        <v>1</v>
      </c>
      <c r="Z1169" s="16">
        <f t="shared" si="443"/>
        <v>20</v>
      </c>
      <c r="AA1169" s="16">
        <f t="shared" si="429"/>
        <v>5.93055555555555E-3</v>
      </c>
      <c r="AB1169" s="2">
        <f t="shared" si="432"/>
        <v>116202.90872895662</v>
      </c>
      <c r="AE1169" s="16" t="str">
        <f t="shared" si="426"/>
        <v/>
      </c>
      <c r="AF1169" s="16" t="str">
        <f t="shared" si="423"/>
        <v/>
      </c>
      <c r="AG1169" s="16">
        <f t="shared" si="435"/>
        <v>62.513881447153359</v>
      </c>
      <c r="AH1169" s="24">
        <f t="shared" si="433"/>
        <v>63.821862283516253</v>
      </c>
      <c r="AL1169" s="2">
        <f t="shared" si="436"/>
        <v>75.908467286577746</v>
      </c>
      <c r="AM1169" s="27">
        <f t="shared" si="437"/>
        <v>-0.15922604467075918</v>
      </c>
      <c r="AN1169" s="35">
        <v>1</v>
      </c>
      <c r="AP1169" s="2" t="str">
        <f t="shared" si="434"/>
        <v/>
      </c>
    </row>
    <row r="1170" spans="1:42" x14ac:dyDescent="0.25">
      <c r="A1170" s="49">
        <v>39701</v>
      </c>
      <c r="B1170" s="47">
        <v>1232.04</v>
      </c>
      <c r="C1170" s="27">
        <f t="shared" si="445"/>
        <v>6.1493985349241331E-3</v>
      </c>
      <c r="D1170" s="27">
        <f t="shared" si="446"/>
        <v>-3.2969925084419982E-2</v>
      </c>
      <c r="E1170" s="5">
        <f t="shared" si="427"/>
        <v>-1</v>
      </c>
      <c r="F1170" s="44">
        <v>1964.248</v>
      </c>
      <c r="G1170" s="45">
        <v>1964.248</v>
      </c>
      <c r="H1170" s="48">
        <v>1232.04</v>
      </c>
      <c r="I1170" s="42">
        <v>24.52</v>
      </c>
      <c r="J1170" s="16">
        <f t="shared" si="444"/>
        <v>0.2452</v>
      </c>
      <c r="K1170" s="16">
        <f t="shared" si="428"/>
        <v>1.1751110902231743E-2</v>
      </c>
      <c r="L1170" s="51">
        <f>VLOOKUP(A1170,LIBOR!$A$3:B3265,2,1)</f>
        <v>2.13</v>
      </c>
      <c r="M1170">
        <v>58007.79</v>
      </c>
      <c r="N1170" s="2">
        <v>52083.38</v>
      </c>
      <c r="O1170" s="16">
        <f t="shared" si="422"/>
        <v>3.758386573617737E-5</v>
      </c>
      <c r="P1170" s="16">
        <f t="shared" si="438"/>
        <v>0.23344888909776826</v>
      </c>
      <c r="Q1170" s="2">
        <f t="shared" si="424"/>
        <v>23.326000000000001</v>
      </c>
      <c r="R1170" s="2">
        <f t="shared" si="425"/>
        <v>21.193499999999993</v>
      </c>
      <c r="S1170" s="16">
        <f t="shared" si="439"/>
        <v>1</v>
      </c>
      <c r="T1170" s="16">
        <f t="shared" si="440"/>
        <v>0</v>
      </c>
      <c r="U1170" s="16">
        <f>VLOOKUP(P1170,Table!$D$6:$G$15,MATCH(VALUE(T1170)&amp;"E",Table!$D$5:$G$5,0),1)*IF(Y1170=1,0,1)</f>
        <v>0</v>
      </c>
      <c r="V1170" s="16">
        <f t="shared" si="441"/>
        <v>0</v>
      </c>
      <c r="W1170" s="16">
        <f t="shared" si="430"/>
        <v>103265.18465722412</v>
      </c>
      <c r="X1170" s="16">
        <f t="shared" si="442"/>
        <v>-2.8382867766422959E-2</v>
      </c>
      <c r="Y1170" s="16">
        <f t="shared" si="431"/>
        <v>1</v>
      </c>
      <c r="Z1170" s="16">
        <f t="shared" si="443"/>
        <v>20</v>
      </c>
      <c r="AA1170" s="16">
        <f t="shared" si="429"/>
        <v>5.9166666666665702E-3</v>
      </c>
      <c r="AB1170" s="2">
        <f t="shared" si="432"/>
        <v>116209.7840677231</v>
      </c>
      <c r="AE1170" s="16" t="str">
        <f t="shared" si="426"/>
        <v/>
      </c>
      <c r="AF1170" s="16" t="str">
        <f t="shared" si="423"/>
        <v/>
      </c>
      <c r="AG1170" s="16">
        <f t="shared" si="435"/>
        <v>62.517580185138989</v>
      </c>
      <c r="AH1170" s="24">
        <f t="shared" si="433"/>
        <v>63.823977195121728</v>
      </c>
      <c r="AL1170" s="2">
        <f t="shared" si="436"/>
        <v>75.908467286577746</v>
      </c>
      <c r="AM1170" s="27">
        <f t="shared" si="437"/>
        <v>-0.15919818333089719</v>
      </c>
      <c r="AN1170" s="35">
        <v>1</v>
      </c>
      <c r="AP1170" s="2" t="str">
        <f t="shared" si="434"/>
        <v/>
      </c>
    </row>
    <row r="1171" spans="1:42" x14ac:dyDescent="0.25">
      <c r="A1171" s="49">
        <v>39702</v>
      </c>
      <c r="B1171" s="47">
        <v>1249.05</v>
      </c>
      <c r="C1171" s="27">
        <f t="shared" si="445"/>
        <v>1.3806369923054396E-2</v>
      </c>
      <c r="D1171" s="27">
        <f t="shared" si="446"/>
        <v>1.0758482831387362E-2</v>
      </c>
      <c r="E1171" s="5">
        <f t="shared" si="427"/>
        <v>1</v>
      </c>
      <c r="F1171" s="44">
        <v>1992.001</v>
      </c>
      <c r="G1171" s="45">
        <v>1992.001</v>
      </c>
      <c r="H1171" s="48">
        <v>1249.05</v>
      </c>
      <c r="I1171" s="42">
        <v>24.39</v>
      </c>
      <c r="J1171" s="16">
        <f t="shared" si="444"/>
        <v>0.24390000000000001</v>
      </c>
      <c r="K1171" s="16">
        <f t="shared" si="428"/>
        <v>2.3575809431130551E-2</v>
      </c>
      <c r="L1171" s="51">
        <f>VLOOKUP(A1171,LIBOR!$A$3:B3266,2,1)</f>
        <v>2.1387499999999999</v>
      </c>
      <c r="M1171">
        <v>58473.05</v>
      </c>
      <c r="N1171" s="2">
        <v>52498.68</v>
      </c>
      <c r="O1171" s="16">
        <f t="shared" si="422"/>
        <v>1.8801703121005151E-4</v>
      </c>
      <c r="P1171" s="16">
        <f t="shared" si="438"/>
        <v>0.22032419056886945</v>
      </c>
      <c r="Q1171" s="2">
        <f t="shared" si="424"/>
        <v>23.943999999999999</v>
      </c>
      <c r="R1171" s="2">
        <f t="shared" si="425"/>
        <v>21.360999999999997</v>
      </c>
      <c r="S1171" s="16">
        <f t="shared" si="439"/>
        <v>1</v>
      </c>
      <c r="T1171" s="16">
        <f t="shared" si="440"/>
        <v>0</v>
      </c>
      <c r="U1171" s="16">
        <f>VLOOKUP(P1171,Table!$D$6:$G$15,MATCH(VALUE(T1171)&amp;"E",Table!$D$5:$G$5,0),1)*IF(Y1171=1,0,1)</f>
        <v>0</v>
      </c>
      <c r="V1171" s="16">
        <f t="shared" si="441"/>
        <v>0</v>
      </c>
      <c r="W1171" s="16">
        <f t="shared" si="430"/>
        <v>103265.18465722412</v>
      </c>
      <c r="X1171" s="16">
        <f t="shared" si="442"/>
        <v>-2.5415650303036719E-2</v>
      </c>
      <c r="Y1171" s="16">
        <f t="shared" si="431"/>
        <v>1</v>
      </c>
      <c r="Z1171" s="16">
        <f t="shared" si="443"/>
        <v>20</v>
      </c>
      <c r="AA1171" s="16">
        <f t="shared" si="429"/>
        <v>5.9409722222221184E-3</v>
      </c>
      <c r="AB1171" s="2">
        <f t="shared" si="432"/>
        <v>116216.68805871406</v>
      </c>
      <c r="AE1171" s="16" t="str">
        <f t="shared" si="426"/>
        <v/>
      </c>
      <c r="AF1171" s="16" t="str">
        <f t="shared" si="423"/>
        <v/>
      </c>
      <c r="AG1171" s="16">
        <f t="shared" si="435"/>
        <v>62.521294337211792</v>
      </c>
      <c r="AH1171" s="24">
        <f t="shared" si="433"/>
        <v>63.82610768917904</v>
      </c>
      <c r="AL1171" s="2">
        <f t="shared" si="436"/>
        <v>75.908467286577746</v>
      </c>
      <c r="AM1171" s="27">
        <f t="shared" si="437"/>
        <v>-0.15917011671154013</v>
      </c>
      <c r="AN1171" s="35">
        <v>1</v>
      </c>
      <c r="AP1171" s="2" t="str">
        <f t="shared" si="434"/>
        <v/>
      </c>
    </row>
    <row r="1172" spans="1:42" x14ac:dyDescent="0.25">
      <c r="A1172" s="49">
        <v>39703</v>
      </c>
      <c r="B1172" s="47">
        <v>1251.7</v>
      </c>
      <c r="C1172" s="27">
        <f t="shared" si="445"/>
        <v>2.1216124254435087E-3</v>
      </c>
      <c r="D1172" s="27">
        <f t="shared" si="446"/>
        <v>8.4494135948400828E-3</v>
      </c>
      <c r="E1172" s="5">
        <f t="shared" si="427"/>
        <v>0</v>
      </c>
      <c r="F1172" s="44">
        <v>1996.2550000000001</v>
      </c>
      <c r="G1172" s="45">
        <v>1996.2550000000001</v>
      </c>
      <c r="H1172" s="48">
        <v>1251.7</v>
      </c>
      <c r="I1172" s="42">
        <v>25.66</v>
      </c>
      <c r="J1172" s="16">
        <f t="shared" si="444"/>
        <v>0.25659999999999999</v>
      </c>
      <c r="K1172" s="16">
        <f t="shared" si="428"/>
        <v>3.2662327197540891E-2</v>
      </c>
      <c r="L1172" s="51">
        <f>VLOOKUP(A1172,LIBOR!$A$3:B3267,2,1)</f>
        <v>2.1462500000000002</v>
      </c>
      <c r="M1172">
        <v>58959.15</v>
      </c>
      <c r="N1172" s="2">
        <v>52932.65</v>
      </c>
      <c r="O1172" s="16">
        <f t="shared" si="422"/>
        <v>4.4917079355747366E-6</v>
      </c>
      <c r="P1172" s="16">
        <f t="shared" si="438"/>
        <v>0.2239376728024591</v>
      </c>
      <c r="Q1172" s="2">
        <f t="shared" si="424"/>
        <v>24.015999999999998</v>
      </c>
      <c r="R1172" s="2">
        <f t="shared" si="425"/>
        <v>21.502999999999997</v>
      </c>
      <c r="S1172" s="16">
        <f t="shared" si="439"/>
        <v>1</v>
      </c>
      <c r="T1172" s="16">
        <f t="shared" si="440"/>
        <v>0</v>
      </c>
      <c r="U1172" s="16">
        <f>VLOOKUP(P1172,Table!$D$6:$G$15,MATCH(VALUE(T1172)&amp;"E",Table!$D$5:$G$5,0),1)*IF(Y1172=1,0,1)</f>
        <v>0.85</v>
      </c>
      <c r="V1172" s="16">
        <f t="shared" si="441"/>
        <v>0.15000000000000002</v>
      </c>
      <c r="W1172" s="16">
        <f t="shared" si="430"/>
        <v>103265.18465722412</v>
      </c>
      <c r="X1172" s="16">
        <f t="shared" si="442"/>
        <v>1.97079277226897E-3</v>
      </c>
      <c r="Y1172" s="16">
        <f t="shared" si="431"/>
        <v>0</v>
      </c>
      <c r="Z1172" s="16">
        <f t="shared" si="443"/>
        <v>0</v>
      </c>
      <c r="AA1172" s="16">
        <f t="shared" si="429"/>
        <v>5.9618055555554772E-3</v>
      </c>
      <c r="AB1172" s="2">
        <f t="shared" si="432"/>
        <v>116223.61667167924</v>
      </c>
      <c r="AE1172" s="16" t="str">
        <f t="shared" si="426"/>
        <v/>
      </c>
      <c r="AF1172" s="16" t="str">
        <f t="shared" si="423"/>
        <v/>
      </c>
      <c r="AG1172" s="16">
        <f t="shared" si="435"/>
        <v>62.525021735210991</v>
      </c>
      <c r="AH1172" s="24">
        <f t="shared" si="433"/>
        <v>63.828251551113595</v>
      </c>
      <c r="AL1172" s="2">
        <f t="shared" si="436"/>
        <v>75.908467286577746</v>
      </c>
      <c r="AM1172" s="27">
        <f t="shared" si="437"/>
        <v>-0.15914187398696422</v>
      </c>
      <c r="AN1172" s="35">
        <v>0</v>
      </c>
      <c r="AP1172" s="2" t="str">
        <f t="shared" si="434"/>
        <v/>
      </c>
    </row>
    <row r="1173" spans="1:42" x14ac:dyDescent="0.25">
      <c r="A1173" s="49">
        <v>39706</v>
      </c>
      <c r="B1173" s="47">
        <v>1192.7</v>
      </c>
      <c r="C1173" s="27">
        <f t="shared" si="445"/>
        <v>-4.7135895182551679E-2</v>
      </c>
      <c r="D1173" s="27">
        <f t="shared" si="446"/>
        <v>-5.919666020657488E-2</v>
      </c>
      <c r="E1173" s="5">
        <f t="shared" si="427"/>
        <v>0</v>
      </c>
      <c r="F1173" s="44">
        <v>1902.174</v>
      </c>
      <c r="G1173" s="45">
        <v>1902.174</v>
      </c>
      <c r="H1173" s="48">
        <v>1192.7</v>
      </c>
      <c r="I1173" s="42">
        <v>31.7</v>
      </c>
      <c r="J1173" s="16">
        <f t="shared" si="444"/>
        <v>0.317</v>
      </c>
      <c r="K1173" s="16">
        <f t="shared" si="428"/>
        <v>9.6736873583048805E-2</v>
      </c>
      <c r="L1173" s="51">
        <f>VLOOKUP(A1173,LIBOR!$A$3:B3268,2,1)</f>
        <v>3.1062500000000002</v>
      </c>
      <c r="M1173">
        <v>62507.17</v>
      </c>
      <c r="N1173" s="2">
        <v>56110.54</v>
      </c>
      <c r="O1173" s="16">
        <f t="shared" si="422"/>
        <v>2.3312464231744572E-3</v>
      </c>
      <c r="P1173" s="16">
        <f t="shared" si="438"/>
        <v>0.2202631264169512</v>
      </c>
      <c r="Q1173" s="2">
        <f t="shared" si="424"/>
        <v>24.535999999999998</v>
      </c>
      <c r="R1173" s="2">
        <f t="shared" si="425"/>
        <v>21.768999999999998</v>
      </c>
      <c r="S1173" s="16">
        <f t="shared" si="439"/>
        <v>1</v>
      </c>
      <c r="T1173" s="16">
        <f t="shared" si="440"/>
        <v>0</v>
      </c>
      <c r="U1173" s="16">
        <f>VLOOKUP(P1173,Table!$D$6:$G$15,MATCH(VALUE(T1173)&amp;"E",Table!$D$5:$G$5,0),1)*IF(Y1173=1,0,1)</f>
        <v>0.85</v>
      </c>
      <c r="V1173" s="16">
        <f t="shared" si="441"/>
        <v>0.15000000000000002</v>
      </c>
      <c r="W1173" s="16">
        <f t="shared" si="430"/>
        <v>100057.76400917495</v>
      </c>
      <c r="X1173" s="16">
        <f t="shared" si="442"/>
        <v>0</v>
      </c>
      <c r="Y1173" s="16">
        <f t="shared" si="431"/>
        <v>0</v>
      </c>
      <c r="Z1173" s="16">
        <f t="shared" si="443"/>
        <v>0</v>
      </c>
      <c r="AA1173" s="16">
        <f t="shared" si="429"/>
        <v>0</v>
      </c>
      <c r="AB1173" s="2">
        <f t="shared" si="432"/>
        <v>112616.87280801478</v>
      </c>
      <c r="AE1173" s="16" t="str">
        <f t="shared" si="426"/>
        <v/>
      </c>
      <c r="AF1173" s="16" t="str">
        <f t="shared" si="423"/>
        <v/>
      </c>
      <c r="AG1173" s="16">
        <f t="shared" si="435"/>
        <v>60.584695449323611</v>
      </c>
      <c r="AH1173" s="24">
        <f t="shared" si="433"/>
        <v>61.84265333805174</v>
      </c>
      <c r="AL1173" s="2">
        <f t="shared" si="436"/>
        <v>75.908467286577746</v>
      </c>
      <c r="AM1173" s="27">
        <f t="shared" si="437"/>
        <v>-0.18529967013328363</v>
      </c>
      <c r="AN1173" s="35">
        <v>0</v>
      </c>
      <c r="AP1173" s="2" t="str">
        <f t="shared" si="434"/>
        <v/>
      </c>
    </row>
    <row r="1174" spans="1:42" x14ac:dyDescent="0.25">
      <c r="A1174" s="49">
        <v>39707</v>
      </c>
      <c r="B1174" s="47">
        <v>1213.5999999999999</v>
      </c>
      <c r="C1174" s="27">
        <f t="shared" si="445"/>
        <v>1.7523266538106652E-2</v>
      </c>
      <c r="D1174" s="27">
        <f t="shared" si="446"/>
        <v>-7.5352477610229895E-3</v>
      </c>
      <c r="E1174" s="5">
        <f t="shared" si="427"/>
        <v>-1</v>
      </c>
      <c r="F1174" s="44">
        <v>1935.49</v>
      </c>
      <c r="G1174" s="45">
        <v>1935.49</v>
      </c>
      <c r="H1174" s="48">
        <v>1213.5999999999999</v>
      </c>
      <c r="I1174" s="42">
        <v>30.3</v>
      </c>
      <c r="J1174" s="16">
        <f t="shared" si="444"/>
        <v>0.30299999999999999</v>
      </c>
      <c r="K1174" s="16">
        <f t="shared" si="428"/>
        <v>2.8916887269011649E-2</v>
      </c>
      <c r="L1174" s="51">
        <f>VLOOKUP(A1174,LIBOR!$A$3:B3269,2,1)</f>
        <v>6.4375</v>
      </c>
      <c r="M1174">
        <v>61335.03</v>
      </c>
      <c r="N1174" s="2">
        <v>55056.71</v>
      </c>
      <c r="O1174" s="16">
        <f t="shared" si="422"/>
        <v>3.0176916684591189E-4</v>
      </c>
      <c r="P1174" s="16">
        <f t="shared" si="438"/>
        <v>0.27408311273098834</v>
      </c>
      <c r="Q1174" s="2">
        <f t="shared" si="424"/>
        <v>26.347999999999995</v>
      </c>
      <c r="R1174" s="2">
        <f t="shared" si="425"/>
        <v>22.375</v>
      </c>
      <c r="S1174" s="16">
        <f t="shared" si="439"/>
        <v>1</v>
      </c>
      <c r="T1174" s="16">
        <f t="shared" si="440"/>
        <v>0</v>
      </c>
      <c r="U1174" s="16">
        <f>VLOOKUP(P1174,Table!$D$6:$G$15,MATCH(VALUE(T1174)&amp;"E",Table!$D$5:$G$5,0),1)*IF(Y1174=1,0,1)</f>
        <v>0</v>
      </c>
      <c r="V1174" s="16">
        <f t="shared" si="441"/>
        <v>0</v>
      </c>
      <c r="W1174" s="16">
        <f t="shared" si="430"/>
        <v>101266.21951617516</v>
      </c>
      <c r="X1174" s="16">
        <f t="shared" si="442"/>
        <v>-3.1060038857198657E-2</v>
      </c>
      <c r="Y1174" s="16">
        <f t="shared" si="431"/>
        <v>1</v>
      </c>
      <c r="Z1174" s="16">
        <f t="shared" si="443"/>
        <v>20</v>
      </c>
      <c r="AA1174" s="16">
        <f t="shared" si="429"/>
        <v>0</v>
      </c>
      <c r="AB1174" s="2">
        <f t="shared" si="432"/>
        <v>113976.68534949604</v>
      </c>
      <c r="AE1174" s="16" t="str">
        <f t="shared" si="426"/>
        <v/>
      </c>
      <c r="AF1174" s="16" t="str">
        <f t="shared" si="423"/>
        <v/>
      </c>
      <c r="AG1174" s="16">
        <f t="shared" si="435"/>
        <v>61.316236173547566</v>
      </c>
      <c r="AH1174" s="24">
        <f t="shared" si="433"/>
        <v>62.587754460696623</v>
      </c>
      <c r="AL1174" s="2">
        <f t="shared" si="436"/>
        <v>75.908467286577746</v>
      </c>
      <c r="AM1174" s="27">
        <f t="shared" si="437"/>
        <v>-0.17548388608073651</v>
      </c>
      <c r="AN1174" s="35">
        <v>1</v>
      </c>
      <c r="AP1174" s="2" t="str">
        <f t="shared" si="434"/>
        <v/>
      </c>
    </row>
    <row r="1175" spans="1:42" x14ac:dyDescent="0.25">
      <c r="A1175" s="49">
        <v>39708</v>
      </c>
      <c r="B1175" s="47">
        <v>1156.3900000000001</v>
      </c>
      <c r="C1175" s="27">
        <f t="shared" si="445"/>
        <v>-4.7140738299274676E-2</v>
      </c>
      <c r="D1175" s="27">
        <f t="shared" si="446"/>
        <v>-6.0825384595221799E-2</v>
      </c>
      <c r="E1175" s="5">
        <f t="shared" si="427"/>
        <v>0</v>
      </c>
      <c r="F1175" s="44">
        <v>1844.306</v>
      </c>
      <c r="G1175" s="45">
        <v>1844.306</v>
      </c>
      <c r="H1175" s="48">
        <v>1156.3900000000001</v>
      </c>
      <c r="I1175" s="42">
        <v>36.22</v>
      </c>
      <c r="J1175" s="16">
        <f t="shared" si="444"/>
        <v>0.36219999999999997</v>
      </c>
      <c r="K1175" s="16">
        <f t="shared" si="428"/>
        <v>8.250220372103334E-2</v>
      </c>
      <c r="L1175" s="51">
        <f>VLOOKUP(A1175,LIBOR!$A$3:B3270,2,1)</f>
        <v>5.03125</v>
      </c>
      <c r="M1175">
        <v>64845.86</v>
      </c>
      <c r="N1175" s="2">
        <v>58206.559999999998</v>
      </c>
      <c r="O1175" s="16">
        <f t="shared" si="422"/>
        <v>2.331737265514684E-3</v>
      </c>
      <c r="P1175" s="16">
        <f t="shared" si="438"/>
        <v>0.27969779627896663</v>
      </c>
      <c r="Q1175" s="2">
        <f t="shared" si="424"/>
        <v>27.314</v>
      </c>
      <c r="R1175" s="2">
        <f t="shared" si="425"/>
        <v>22.841000000000001</v>
      </c>
      <c r="S1175" s="16">
        <f t="shared" si="439"/>
        <v>1</v>
      </c>
      <c r="T1175" s="16">
        <f t="shared" si="440"/>
        <v>1</v>
      </c>
      <c r="U1175" s="16">
        <f>VLOOKUP(P1175,Table!$D$6:$G$15,MATCH(VALUE(T1175)&amp;"E",Table!$D$5:$G$5,0),1)*IF(Y1175=1,0,1)</f>
        <v>0.75</v>
      </c>
      <c r="V1175" s="16">
        <f t="shared" si="441"/>
        <v>0.25</v>
      </c>
      <c r="W1175" s="16">
        <f t="shared" si="430"/>
        <v>101266.21951617516</v>
      </c>
      <c r="X1175" s="16">
        <f t="shared" si="442"/>
        <v>-1.9357590340677522E-2</v>
      </c>
      <c r="Y1175" s="16">
        <f t="shared" si="431"/>
        <v>0</v>
      </c>
      <c r="Z1175" s="16">
        <f t="shared" si="443"/>
        <v>0</v>
      </c>
      <c r="AA1175" s="16">
        <f t="shared" si="429"/>
        <v>1.3975694444444464E-2</v>
      </c>
      <c r="AB1175" s="2">
        <f t="shared" si="432"/>
        <v>113992.61438277838</v>
      </c>
      <c r="AE1175" s="16" t="str">
        <f t="shared" si="426"/>
        <v/>
      </c>
      <c r="AF1175" s="16" t="str">
        <f t="shared" si="423"/>
        <v/>
      </c>
      <c r="AG1175" s="16">
        <f t="shared" si="435"/>
        <v>61.324805543360014</v>
      </c>
      <c r="AH1175" s="24">
        <f t="shared" si="433"/>
        <v>62.594872310007148</v>
      </c>
      <c r="AL1175" s="2">
        <f t="shared" si="436"/>
        <v>75.908467286577746</v>
      </c>
      <c r="AM1175" s="27">
        <f t="shared" si="437"/>
        <v>-0.1753901172356398</v>
      </c>
      <c r="AN1175" s="35">
        <v>0</v>
      </c>
      <c r="AP1175" s="2" t="str">
        <f t="shared" si="434"/>
        <v/>
      </c>
    </row>
    <row r="1176" spans="1:42" x14ac:dyDescent="0.25">
      <c r="A1176" s="49">
        <v>39709</v>
      </c>
      <c r="B1176" s="47">
        <v>1206.51</v>
      </c>
      <c r="C1176" s="27">
        <f t="shared" si="445"/>
        <v>4.3341779157550553E-2</v>
      </c>
      <c r="D1176" s="27">
        <f t="shared" si="446"/>
        <v>-3.1289975360725641E-2</v>
      </c>
      <c r="E1176" s="5">
        <f t="shared" si="427"/>
        <v>0</v>
      </c>
      <c r="F1176" s="44">
        <v>1924.8489999999999</v>
      </c>
      <c r="G1176" s="45">
        <v>1924.8489999999999</v>
      </c>
      <c r="H1176" s="48">
        <v>1206.51</v>
      </c>
      <c r="I1176" s="42">
        <v>33.1</v>
      </c>
      <c r="J1176" s="16">
        <f t="shared" si="444"/>
        <v>0.33100000000000002</v>
      </c>
      <c r="K1176" s="16">
        <f t="shared" si="428"/>
        <v>7.3484651169659632E-3</v>
      </c>
      <c r="L1176" s="51">
        <f>VLOOKUP(A1176,LIBOR!$A$3:B3271,2,1)</f>
        <v>3.84375</v>
      </c>
      <c r="M1176">
        <v>61713.62</v>
      </c>
      <c r="N1176" s="2">
        <v>55393.32</v>
      </c>
      <c r="O1176" s="16">
        <f t="shared" si="422"/>
        <v>1.8002039935710629E-3</v>
      </c>
      <c r="P1176" s="16">
        <f t="shared" si="438"/>
        <v>0.32365153488303405</v>
      </c>
      <c r="Q1176" s="2">
        <f t="shared" si="424"/>
        <v>29.653999999999996</v>
      </c>
      <c r="R1176" s="2">
        <f t="shared" si="425"/>
        <v>23.588000000000001</v>
      </c>
      <c r="S1176" s="16">
        <f t="shared" si="439"/>
        <v>1</v>
      </c>
      <c r="T1176" s="16">
        <f t="shared" si="440"/>
        <v>1</v>
      </c>
      <c r="U1176" s="16">
        <f>VLOOKUP(P1176,Table!$D$6:$G$15,MATCH(VALUE(T1176)&amp;"E",Table!$D$5:$G$5,0),1)*IF(Y1176=1,0,1)</f>
        <v>0.75</v>
      </c>
      <c r="V1176" s="16">
        <f t="shared" si="441"/>
        <v>0.25</v>
      </c>
      <c r="W1176" s="16">
        <f t="shared" si="430"/>
        <v>103334.4131417797</v>
      </c>
      <c r="X1176" s="16">
        <f t="shared" si="442"/>
        <v>-1.9357590340677522E-2</v>
      </c>
      <c r="Y1176" s="16">
        <f t="shared" si="431"/>
        <v>0</v>
      </c>
      <c r="Z1176" s="16">
        <f t="shared" si="443"/>
        <v>0</v>
      </c>
      <c r="AA1176" s="16">
        <f t="shared" si="429"/>
        <v>0</v>
      </c>
      <c r="AB1176" s="2">
        <f t="shared" si="432"/>
        <v>116349.71536919317</v>
      </c>
      <c r="AE1176" s="16" t="str">
        <f t="shared" si="426"/>
        <v/>
      </c>
      <c r="AF1176" s="16" t="str">
        <f t="shared" si="423"/>
        <v/>
      </c>
      <c r="AG1176" s="16">
        <f t="shared" si="435"/>
        <v>62.592859271407391</v>
      </c>
      <c r="AH1176" s="24">
        <f t="shared" si="433"/>
        <v>63.887525182720829</v>
      </c>
      <c r="AL1176" s="2">
        <f t="shared" si="436"/>
        <v>75.908467286577746</v>
      </c>
      <c r="AM1176" s="27">
        <f t="shared" si="437"/>
        <v>-0.15836101733518315</v>
      </c>
      <c r="AN1176" s="35">
        <v>0</v>
      </c>
      <c r="AP1176" s="2" t="str">
        <f t="shared" si="434"/>
        <v/>
      </c>
    </row>
    <row r="1177" spans="1:42" x14ac:dyDescent="0.25">
      <c r="A1177" s="49">
        <v>39710</v>
      </c>
      <c r="B1177" s="47">
        <v>1255.08</v>
      </c>
      <c r="C1177" s="27">
        <f t="shared" si="445"/>
        <v>4.0256607902130925E-2</v>
      </c>
      <c r="D1177" s="27">
        <f t="shared" si="446"/>
        <v>6.8450201159617752E-3</v>
      </c>
      <c r="E1177" s="5">
        <f t="shared" si="427"/>
        <v>0</v>
      </c>
      <c r="F1177" s="44">
        <v>2002.3219999999999</v>
      </c>
      <c r="G1177" s="45">
        <v>2002.3219999999999</v>
      </c>
      <c r="H1177" s="48">
        <v>1255.08</v>
      </c>
      <c r="I1177" s="42">
        <v>32.07</v>
      </c>
      <c r="J1177" s="16">
        <f t="shared" si="444"/>
        <v>0.32069999999999999</v>
      </c>
      <c r="K1177" s="16">
        <f t="shared" si="428"/>
        <v>-2.9613946907079247E-2</v>
      </c>
      <c r="L1177" s="51">
        <f>VLOOKUP(A1177,LIBOR!$A$3:B3272,2,1)</f>
        <v>3.25</v>
      </c>
      <c r="M1177">
        <v>60312.55</v>
      </c>
      <c r="N1177" s="2">
        <v>54134.12</v>
      </c>
      <c r="O1177" s="16">
        <f t="shared" ref="O1177:O1240" si="447">LN(B1177/B1176)^2</f>
        <v>1.5576773271646475E-3</v>
      </c>
      <c r="P1177" s="16">
        <f t="shared" si="438"/>
        <v>0.35031394690707923</v>
      </c>
      <c r="Q1177" s="2">
        <f t="shared" si="424"/>
        <v>31.395999999999997</v>
      </c>
      <c r="R1177" s="2">
        <f t="shared" si="425"/>
        <v>24.222000000000001</v>
      </c>
      <c r="S1177" s="16">
        <f t="shared" si="439"/>
        <v>1</v>
      </c>
      <c r="T1177" s="16">
        <f t="shared" si="440"/>
        <v>1</v>
      </c>
      <c r="U1177" s="16">
        <f>VLOOKUP(P1177,Table!$D$6:$G$15,MATCH(VALUE(T1177)&amp;"E",Table!$D$5:$G$5,0),1)*IF(Y1177=1,0,1)</f>
        <v>0.6</v>
      </c>
      <c r="V1177" s="16">
        <f t="shared" si="441"/>
        <v>0.4</v>
      </c>
      <c r="W1177" s="16">
        <f t="shared" si="430"/>
        <v>105867.08382953941</v>
      </c>
      <c r="X1177" s="16">
        <f t="shared" si="442"/>
        <v>6.7039520420530962E-4</v>
      </c>
      <c r="Y1177" s="16">
        <f t="shared" si="431"/>
        <v>0</v>
      </c>
      <c r="Z1177" s="16">
        <f t="shared" si="443"/>
        <v>0</v>
      </c>
      <c r="AA1177" s="16">
        <f t="shared" si="429"/>
        <v>0</v>
      </c>
      <c r="AB1177" s="2">
        <f t="shared" si="432"/>
        <v>119201.55877378961</v>
      </c>
      <c r="AE1177" s="16" t="str">
        <f t="shared" si="426"/>
        <v/>
      </c>
      <c r="AF1177" s="16" t="str">
        <f t="shared" si="423"/>
        <v/>
      </c>
      <c r="AG1177" s="16">
        <f t="shared" si="435"/>
        <v>64.127070440911126</v>
      </c>
      <c r="AH1177" s="24">
        <f t="shared" si="433"/>
        <v>65.451766275188518</v>
      </c>
      <c r="AL1177" s="2">
        <f t="shared" si="436"/>
        <v>75.908467286577746</v>
      </c>
      <c r="AM1177" s="27">
        <f t="shared" si="437"/>
        <v>-0.13775407915841553</v>
      </c>
      <c r="AN1177" s="35">
        <v>0</v>
      </c>
      <c r="AP1177" s="2" t="str">
        <f t="shared" si="434"/>
        <v/>
      </c>
    </row>
    <row r="1178" spans="1:42" x14ac:dyDescent="0.25">
      <c r="A1178" s="49">
        <v>39713</v>
      </c>
      <c r="B1178" s="47">
        <v>1207.0899999999999</v>
      </c>
      <c r="C1178" s="27">
        <f t="shared" si="445"/>
        <v>-3.8236606431462539E-2</v>
      </c>
      <c r="D1178" s="27">
        <f t="shared" si="446"/>
        <v>1.5744308867050916E-2</v>
      </c>
      <c r="E1178" s="5">
        <f t="shared" si="427"/>
        <v>0</v>
      </c>
      <c r="F1178" s="44">
        <v>1925.855</v>
      </c>
      <c r="G1178" s="45">
        <v>1925.855</v>
      </c>
      <c r="H1178" s="48">
        <v>1207.0899999999999</v>
      </c>
      <c r="I1178" s="42">
        <v>33.85</v>
      </c>
      <c r="J1178" s="16">
        <f t="shared" si="444"/>
        <v>0.33850000000000002</v>
      </c>
      <c r="K1178" s="16">
        <f t="shared" si="428"/>
        <v>-3.5076142304659275E-2</v>
      </c>
      <c r="L1178" s="51">
        <f>VLOOKUP(A1178,LIBOR!$A$3:B3273,2,1)</f>
        <v>2.96875</v>
      </c>
      <c r="M1178">
        <v>64530.98</v>
      </c>
      <c r="N1178" s="2">
        <v>57915.67</v>
      </c>
      <c r="O1178" s="16">
        <f t="shared" si="447"/>
        <v>1.5199714474818577E-3</v>
      </c>
      <c r="P1178" s="16">
        <f t="shared" si="438"/>
        <v>0.3735761423046593</v>
      </c>
      <c r="Q1178" s="2">
        <f t="shared" si="424"/>
        <v>32.677999999999997</v>
      </c>
      <c r="R1178" s="2">
        <f t="shared" si="425"/>
        <v>24.834499999999998</v>
      </c>
      <c r="S1178" s="16">
        <f t="shared" si="439"/>
        <v>1</v>
      </c>
      <c r="T1178" s="16">
        <f t="shared" si="440"/>
        <v>1</v>
      </c>
      <c r="U1178" s="16">
        <f>VLOOKUP(P1178,Table!$D$6:$G$15,MATCH(VALUE(T1178)&amp;"E",Table!$D$5:$G$5,0),1)*IF(Y1178=1,0,1)</f>
        <v>0.6</v>
      </c>
      <c r="V1178" s="16">
        <f t="shared" si="441"/>
        <v>0.4</v>
      </c>
      <c r="W1178" s="16">
        <f t="shared" si="430"/>
        <v>106396.43171675633</v>
      </c>
      <c r="X1178" s="16">
        <f t="shared" si="442"/>
        <v>2.519628644399341E-2</v>
      </c>
      <c r="Y1178" s="16">
        <f t="shared" si="431"/>
        <v>0</v>
      </c>
      <c r="Z1178" s="16">
        <f t="shared" si="443"/>
        <v>0</v>
      </c>
      <c r="AA1178" s="16">
        <f t="shared" si="429"/>
        <v>0</v>
      </c>
      <c r="AB1178" s="2">
        <f t="shared" si="432"/>
        <v>119805.15156651672</v>
      </c>
      <c r="AE1178" s="16" t="str">
        <f t="shared" si="426"/>
        <v/>
      </c>
      <c r="AF1178" s="16" t="str">
        <f t="shared" si="423"/>
        <v/>
      </c>
      <c r="AG1178" s="16">
        <f t="shared" si="435"/>
        <v>64.451786308178356</v>
      </c>
      <c r="AH1178" s="24">
        <f t="shared" si="433"/>
        <v>65.77805355232411</v>
      </c>
      <c r="AL1178" s="2">
        <f t="shared" si="436"/>
        <v>75.908467286577746</v>
      </c>
      <c r="AM1178" s="27">
        <f t="shared" si="437"/>
        <v>-0.13345564857749292</v>
      </c>
      <c r="AN1178" s="35">
        <v>0</v>
      </c>
      <c r="AP1178" s="2" t="str">
        <f t="shared" si="434"/>
        <v/>
      </c>
    </row>
    <row r="1179" spans="1:42" x14ac:dyDescent="0.25">
      <c r="A1179" s="49">
        <v>39714</v>
      </c>
      <c r="B1179" s="47">
        <v>1188.22</v>
      </c>
      <c r="C1179" s="27">
        <f t="shared" si="445"/>
        <v>-1.5632637168727981E-2</v>
      </c>
      <c r="D1179" s="27">
        <f t="shared" si="446"/>
        <v>-1.7411594839783717E-2</v>
      </c>
      <c r="E1179" s="5">
        <f t="shared" si="427"/>
        <v>0</v>
      </c>
      <c r="F1179" s="44">
        <v>1895.7809999999999</v>
      </c>
      <c r="G1179" s="45">
        <v>1895.7809999999999</v>
      </c>
      <c r="H1179" s="48">
        <v>1188.22</v>
      </c>
      <c r="I1179" s="42">
        <v>35.72</v>
      </c>
      <c r="J1179" s="16">
        <f t="shared" si="444"/>
        <v>0.35719999999999996</v>
      </c>
      <c r="K1179" s="16">
        <f t="shared" si="428"/>
        <v>-3.8441888868966045E-2</v>
      </c>
      <c r="L1179" s="51">
        <f>VLOOKUP(A1179,LIBOR!$A$3:B3274,2,1)</f>
        <v>2.95</v>
      </c>
      <c r="M1179">
        <v>70152.83</v>
      </c>
      <c r="N1179" s="2">
        <v>62958.92</v>
      </c>
      <c r="O1179" s="16">
        <f t="shared" si="447"/>
        <v>2.482551722417363E-4</v>
      </c>
      <c r="P1179" s="16">
        <f t="shared" si="438"/>
        <v>0.39564188886896601</v>
      </c>
      <c r="Q1179" s="2">
        <f t="shared" si="424"/>
        <v>33.107999999999997</v>
      </c>
      <c r="R1179" s="2">
        <f t="shared" si="425"/>
        <v>25.586500000000004</v>
      </c>
      <c r="S1179" s="16">
        <f t="shared" si="439"/>
        <v>1</v>
      </c>
      <c r="T1179" s="16">
        <f t="shared" si="440"/>
        <v>1</v>
      </c>
      <c r="U1179" s="16">
        <f>VLOOKUP(P1179,Table!$D$6:$G$15,MATCH(VALUE(T1179)&amp;"E",Table!$D$5:$G$5,0),1)*IF(Y1179=1,0,1)</f>
        <v>0.6</v>
      </c>
      <c r="V1179" s="16">
        <f t="shared" si="441"/>
        <v>0.4</v>
      </c>
      <c r="W1179" s="16">
        <f t="shared" si="430"/>
        <v>109104.44393651337</v>
      </c>
      <c r="X1179" s="16">
        <f t="shared" si="442"/>
        <v>6.335008352775251E-2</v>
      </c>
      <c r="Y1179" s="16">
        <f t="shared" si="431"/>
        <v>0</v>
      </c>
      <c r="Z1179" s="16">
        <f t="shared" si="443"/>
        <v>0</v>
      </c>
      <c r="AA1179" s="16">
        <f t="shared" si="429"/>
        <v>0</v>
      </c>
      <c r="AB1179" s="2">
        <f t="shared" si="432"/>
        <v>122857.53472505469</v>
      </c>
      <c r="AE1179" s="16" t="str">
        <f t="shared" si="426"/>
        <v/>
      </c>
      <c r="AF1179" s="16" t="str">
        <f t="shared" ref="AF1179:AF1242" si="448">IF(AD1179&gt;0,AB1179/AD1179-1,"")</f>
        <v/>
      </c>
      <c r="AG1179" s="16">
        <f t="shared" si="435"/>
        <v>66.093882198817454</v>
      </c>
      <c r="AH1179" s="24">
        <f t="shared" si="433"/>
        <v>67.452184291017076</v>
      </c>
      <c r="AL1179" s="2">
        <f t="shared" si="436"/>
        <v>75.908467286577746</v>
      </c>
      <c r="AM1179" s="27">
        <f t="shared" si="437"/>
        <v>-0.11140105047353421</v>
      </c>
      <c r="AN1179" s="35">
        <v>0</v>
      </c>
      <c r="AP1179" s="2" t="str">
        <f t="shared" si="434"/>
        <v/>
      </c>
    </row>
    <row r="1180" spans="1:42" x14ac:dyDescent="0.25">
      <c r="A1180" s="49">
        <v>39715</v>
      </c>
      <c r="B1180" s="47">
        <v>1185.8699999999999</v>
      </c>
      <c r="C1180" s="27">
        <f t="shared" si="445"/>
        <v>-1.9777482284426551E-3</v>
      </c>
      <c r="D1180" s="27">
        <f t="shared" si="446"/>
        <v>2.7751395231048304E-2</v>
      </c>
      <c r="E1180" s="5">
        <f t="shared" si="427"/>
        <v>0</v>
      </c>
      <c r="F1180" s="44">
        <v>1892.0509999999999</v>
      </c>
      <c r="G1180" s="45">
        <v>1892.0509999999999</v>
      </c>
      <c r="H1180" s="48">
        <v>1185.8699999999999</v>
      </c>
      <c r="I1180" s="42">
        <v>35.19</v>
      </c>
      <c r="J1180" s="16">
        <f t="shared" si="444"/>
        <v>0.35189999999999999</v>
      </c>
      <c r="K1180" s="16">
        <f t="shared" si="428"/>
        <v>-4.7230337153332691E-2</v>
      </c>
      <c r="L1180" s="51">
        <f>VLOOKUP(A1180,LIBOR!$A$3:B3275,2,1)</f>
        <v>2.6875</v>
      </c>
      <c r="M1180">
        <v>69345.75</v>
      </c>
      <c r="N1180" s="2">
        <v>62232.12</v>
      </c>
      <c r="O1180" s="16">
        <f t="shared" si="447"/>
        <v>3.9192380437016877E-6</v>
      </c>
      <c r="P1180" s="16">
        <f t="shared" si="438"/>
        <v>0.39913033715333268</v>
      </c>
      <c r="Q1180" s="2">
        <f t="shared" ref="Q1180:Q1243" si="449">SUM($I1175:$I1179)/5</f>
        <v>34.191999999999993</v>
      </c>
      <c r="R1180" s="2">
        <f t="shared" ref="R1180:R1243" si="450">SUM($I1160:$I1179)/20</f>
        <v>26.324000000000002</v>
      </c>
      <c r="S1180" s="16">
        <f t="shared" si="439"/>
        <v>1</v>
      </c>
      <c r="T1180" s="16">
        <f t="shared" si="440"/>
        <v>1</v>
      </c>
      <c r="U1180" s="16">
        <f>VLOOKUP(P1180,Table!$D$6:$G$15,MATCH(VALUE(T1180)&amp;"E",Table!$D$5:$G$5,0),1)*IF(Y1180=1,0,1)</f>
        <v>0.6</v>
      </c>
      <c r="V1180" s="16">
        <f t="shared" si="441"/>
        <v>0.4</v>
      </c>
      <c r="W1180" s="16">
        <f t="shared" si="430"/>
        <v>108471.17303969648</v>
      </c>
      <c r="X1180" s="16">
        <f t="shared" si="442"/>
        <v>7.7402162910665595E-2</v>
      </c>
      <c r="Y1180" s="16">
        <f t="shared" si="431"/>
        <v>0</v>
      </c>
      <c r="Z1180" s="16">
        <f t="shared" si="443"/>
        <v>0</v>
      </c>
      <c r="AA1180" s="16">
        <f t="shared" si="429"/>
        <v>0</v>
      </c>
      <c r="AB1180" s="2">
        <f t="shared" si="432"/>
        <v>122147.12888296504</v>
      </c>
      <c r="AE1180" s="16" t="str">
        <f t="shared" si="426"/>
        <v/>
      </c>
      <c r="AF1180" s="16" t="str">
        <f t="shared" si="448"/>
        <v/>
      </c>
      <c r="AG1180" s="16">
        <f t="shared" si="435"/>
        <v>65.711703929120745</v>
      </c>
      <c r="AH1180" s="24">
        <f t="shared" si="433"/>
        <v>67.060406383580428</v>
      </c>
      <c r="AL1180" s="2">
        <f t="shared" si="436"/>
        <v>75.908467286577746</v>
      </c>
      <c r="AM1180" s="27">
        <f t="shared" si="437"/>
        <v>-0.11656223896068374</v>
      </c>
      <c r="AN1180" s="35">
        <v>0</v>
      </c>
      <c r="AP1180" s="2" t="str">
        <f t="shared" si="434"/>
        <v/>
      </c>
    </row>
    <row r="1181" spans="1:42" x14ac:dyDescent="0.25">
      <c r="A1181" s="49">
        <v>39716</v>
      </c>
      <c r="B1181" s="47">
        <v>1209.18</v>
      </c>
      <c r="C1181" s="27">
        <f t="shared" si="445"/>
        <v>1.9656454754737096E-2</v>
      </c>
      <c r="D1181" s="27">
        <f t="shared" si="446"/>
        <v>4.0660708282348468E-3</v>
      </c>
      <c r="E1181" s="5">
        <f t="shared" si="427"/>
        <v>0</v>
      </c>
      <c r="F1181" s="44">
        <v>1929.2439999999999</v>
      </c>
      <c r="G1181" s="45">
        <v>1929.2439999999999</v>
      </c>
      <c r="H1181" s="48">
        <v>1209.18</v>
      </c>
      <c r="I1181" s="42">
        <v>32.82</v>
      </c>
      <c r="J1181" s="16">
        <f t="shared" si="444"/>
        <v>0.32819999999999999</v>
      </c>
      <c r="K1181" s="16">
        <f t="shared" si="428"/>
        <v>-6.9160434015457461E-2</v>
      </c>
      <c r="L1181" s="51">
        <f>VLOOKUP(A1181,LIBOR!$A$3:B3276,2,1)</f>
        <v>2.5625</v>
      </c>
      <c r="M1181">
        <v>67238.87</v>
      </c>
      <c r="N1181" s="2">
        <v>60338.91</v>
      </c>
      <c r="O1181" s="16">
        <f t="shared" si="447"/>
        <v>3.789158707470288E-4</v>
      </c>
      <c r="P1181" s="16">
        <f t="shared" si="438"/>
        <v>0.39736043401545745</v>
      </c>
      <c r="Q1181" s="2">
        <f t="shared" si="449"/>
        <v>33.986000000000004</v>
      </c>
      <c r="R1181" s="2">
        <f t="shared" si="450"/>
        <v>27.059000000000005</v>
      </c>
      <c r="S1181" s="16">
        <f t="shared" si="439"/>
        <v>1</v>
      </c>
      <c r="T1181" s="16">
        <f t="shared" si="440"/>
        <v>1</v>
      </c>
      <c r="U1181" s="16">
        <f>VLOOKUP(P1181,Table!$D$6:$G$15,MATCH(VALUE(T1181)&amp;"E",Table!$D$5:$G$5,0),1)*IF(Y1181=1,0,1)</f>
        <v>0.6</v>
      </c>
      <c r="V1181" s="16">
        <f t="shared" si="441"/>
        <v>0.4</v>
      </c>
      <c r="W1181" s="16">
        <f t="shared" si="430"/>
        <v>108430.51509699364</v>
      </c>
      <c r="X1181" s="16">
        <f t="shared" si="442"/>
        <v>7.11486373041752E-2</v>
      </c>
      <c r="Y1181" s="16">
        <f t="shared" si="431"/>
        <v>0</v>
      </c>
      <c r="Z1181" s="16">
        <f t="shared" si="443"/>
        <v>0</v>
      </c>
      <c r="AA1181" s="16">
        <f t="shared" si="429"/>
        <v>0</v>
      </c>
      <c r="AB1181" s="2">
        <f t="shared" si="432"/>
        <v>122103.35157988423</v>
      </c>
      <c r="AE1181" s="16" t="str">
        <f t="shared" si="426"/>
        <v/>
      </c>
      <c r="AF1181" s="16" t="str">
        <f t="shared" si="448"/>
        <v/>
      </c>
      <c r="AG1181" s="16">
        <f t="shared" si="435"/>
        <v>65.688152977042137</v>
      </c>
      <c r="AH1181" s="24">
        <f t="shared" si="433"/>
        <v>67.034627276772184</v>
      </c>
      <c r="AL1181" s="2">
        <f t="shared" si="436"/>
        <v>75.908467286577746</v>
      </c>
      <c r="AM1181" s="27">
        <f t="shared" si="437"/>
        <v>-0.11690184675056203</v>
      </c>
      <c r="AN1181" s="35">
        <v>0</v>
      </c>
      <c r="AP1181" s="2" t="str">
        <f t="shared" si="434"/>
        <v/>
      </c>
    </row>
    <row r="1182" spans="1:42" x14ac:dyDescent="0.25">
      <c r="A1182" s="49">
        <v>39717</v>
      </c>
      <c r="B1182" s="47">
        <v>1213.27</v>
      </c>
      <c r="C1182" s="27">
        <f t="shared" si="445"/>
        <v>3.3824575332042084E-3</v>
      </c>
      <c r="D1182" s="27">
        <f t="shared" si="446"/>
        <v>-3.280807954069187E-2</v>
      </c>
      <c r="E1182" s="5">
        <f t="shared" si="427"/>
        <v>0</v>
      </c>
      <c r="F1182" s="44">
        <v>1935.787</v>
      </c>
      <c r="G1182" s="45">
        <v>1935.787</v>
      </c>
      <c r="H1182" s="48">
        <v>1213.27</v>
      </c>
      <c r="I1182" s="42">
        <v>34.74</v>
      </c>
      <c r="J1182" s="16">
        <f t="shared" si="444"/>
        <v>0.34740000000000004</v>
      </c>
      <c r="K1182" s="16">
        <f t="shared" si="428"/>
        <v>-4.9759468023255593E-2</v>
      </c>
      <c r="L1182" s="51">
        <f>VLOOKUP(A1182,LIBOR!$A$3:B3277,2,1)</f>
        <v>2.3125</v>
      </c>
      <c r="M1182">
        <v>69020.09</v>
      </c>
      <c r="N1182" s="2">
        <v>61934.96</v>
      </c>
      <c r="O1182" s="16">
        <f t="shared" si="447"/>
        <v>1.1402439824161765E-5</v>
      </c>
      <c r="P1182" s="16">
        <f t="shared" si="438"/>
        <v>0.39715946802325564</v>
      </c>
      <c r="Q1182" s="2">
        <f t="shared" si="449"/>
        <v>33.929999999999993</v>
      </c>
      <c r="R1182" s="2">
        <f t="shared" si="450"/>
        <v>27.712000000000007</v>
      </c>
      <c r="S1182" s="16">
        <f t="shared" si="439"/>
        <v>1</v>
      </c>
      <c r="T1182" s="16">
        <f t="shared" si="440"/>
        <v>1</v>
      </c>
      <c r="U1182" s="16">
        <f>VLOOKUP(P1182,Table!$D$6:$G$15,MATCH(VALUE(T1182)&amp;"E",Table!$D$5:$G$5,0),1)*IF(Y1182=1,0,1)</f>
        <v>0.6</v>
      </c>
      <c r="V1182" s="16">
        <f t="shared" si="441"/>
        <v>0.4</v>
      </c>
      <c r="W1182" s="16">
        <f t="shared" si="430"/>
        <v>109797.82861010463</v>
      </c>
      <c r="X1182" s="16">
        <f t="shared" si="442"/>
        <v>4.9316600349022632E-2</v>
      </c>
      <c r="Y1182" s="16">
        <f t="shared" si="431"/>
        <v>0</v>
      </c>
      <c r="Z1182" s="16">
        <f t="shared" si="443"/>
        <v>0</v>
      </c>
      <c r="AA1182" s="16">
        <f t="shared" si="429"/>
        <v>0</v>
      </c>
      <c r="AB1182" s="2">
        <f t="shared" si="432"/>
        <v>123645.67090345506</v>
      </c>
      <c r="AE1182" s="16" t="str">
        <f t="shared" si="426"/>
        <v/>
      </c>
      <c r="AF1182" s="16" t="str">
        <f t="shared" si="448"/>
        <v/>
      </c>
      <c r="AG1182" s="16">
        <f t="shared" si="435"/>
        <v>66.517877193087813</v>
      </c>
      <c r="AH1182" s="24">
        <f t="shared" si="433"/>
        <v>67.879592386255354</v>
      </c>
      <c r="AL1182" s="2">
        <f t="shared" si="436"/>
        <v>75.908467286577746</v>
      </c>
      <c r="AM1182" s="27">
        <f t="shared" si="437"/>
        <v>-0.10577047841067488</v>
      </c>
      <c r="AN1182" s="35">
        <v>0</v>
      </c>
      <c r="AP1182" s="2" t="str">
        <f t="shared" si="434"/>
        <v/>
      </c>
    </row>
    <row r="1183" spans="1:42" x14ac:dyDescent="0.25">
      <c r="A1183" s="49">
        <v>39720</v>
      </c>
      <c r="B1183" s="47">
        <v>1106.42</v>
      </c>
      <c r="C1183" s="27">
        <f t="shared" si="445"/>
        <v>-8.806778375794333E-2</v>
      </c>
      <c r="D1183" s="27">
        <f t="shared" si="446"/>
        <v>-8.2639256867172661E-2</v>
      </c>
      <c r="E1183" s="5">
        <f t="shared" si="427"/>
        <v>0</v>
      </c>
      <c r="F1183" s="44">
        <v>1765.7239999999999</v>
      </c>
      <c r="G1183" s="45">
        <v>1765.7239999999999</v>
      </c>
      <c r="H1183" s="48">
        <v>1106.42</v>
      </c>
      <c r="I1183" s="42">
        <v>46.72</v>
      </c>
      <c r="J1183" s="16">
        <f t="shared" si="444"/>
        <v>0.4672</v>
      </c>
      <c r="K1183" s="16">
        <f t="shared" si="428"/>
        <v>7.0071345932932905E-2</v>
      </c>
      <c r="L1183" s="51">
        <f>VLOOKUP(A1183,LIBOR!$A$3:B3278,2,1)</f>
        <v>2.5687500000000001</v>
      </c>
      <c r="M1183">
        <v>78691.759999999995</v>
      </c>
      <c r="N1183" s="2">
        <v>70606.460000000006</v>
      </c>
      <c r="O1183" s="16">
        <f t="shared" si="447"/>
        <v>8.4989252919555214E-3</v>
      </c>
      <c r="P1183" s="16">
        <f t="shared" si="438"/>
        <v>0.3971286540670671</v>
      </c>
      <c r="Q1183" s="2">
        <f t="shared" si="449"/>
        <v>34.463999999999999</v>
      </c>
      <c r="R1183" s="2">
        <f t="shared" si="450"/>
        <v>28.477500000000003</v>
      </c>
      <c r="S1183" s="16">
        <f t="shared" si="439"/>
        <v>1</v>
      </c>
      <c r="T1183" s="16">
        <f t="shared" si="440"/>
        <v>1</v>
      </c>
      <c r="U1183" s="16">
        <f>VLOOKUP(P1183,Table!$D$6:$G$15,MATCH(VALUE(T1183)&amp;"E",Table!$D$5:$G$5,0),1)*IF(Y1183=1,0,1)</f>
        <v>0.6</v>
      </c>
      <c r="V1183" s="16">
        <f t="shared" si="441"/>
        <v>0.4</v>
      </c>
      <c r="W1183" s="16">
        <f t="shared" si="430"/>
        <v>110145.14559723432</v>
      </c>
      <c r="X1183" s="16">
        <f t="shared" si="442"/>
        <v>3.7129055022373736E-2</v>
      </c>
      <c r="Y1183" s="16">
        <f t="shared" si="431"/>
        <v>0</v>
      </c>
      <c r="Z1183" s="16">
        <f t="shared" si="443"/>
        <v>0</v>
      </c>
      <c r="AA1183" s="16">
        <f t="shared" si="429"/>
        <v>0</v>
      </c>
      <c r="AB1183" s="2">
        <f t="shared" si="432"/>
        <v>124058.65458661623</v>
      </c>
      <c r="AE1183" s="16" t="str">
        <f t="shared" si="426"/>
        <v/>
      </c>
      <c r="AF1183" s="16" t="str">
        <f t="shared" si="448"/>
        <v/>
      </c>
      <c r="AG1183" s="16">
        <f t="shared" si="435"/>
        <v>66.740050745291796</v>
      </c>
      <c r="AH1183" s="24">
        <f t="shared" si="433"/>
        <v>68.100996393990457</v>
      </c>
      <c r="AL1183" s="2">
        <f t="shared" si="436"/>
        <v>75.908467286577746</v>
      </c>
      <c r="AM1183" s="27">
        <f t="shared" si="437"/>
        <v>-0.10285375494556748</v>
      </c>
      <c r="AN1183" s="35">
        <v>0</v>
      </c>
      <c r="AP1183" s="2" t="str">
        <f t="shared" si="434"/>
        <v/>
      </c>
    </row>
    <row r="1184" spans="1:42" x14ac:dyDescent="0.25">
      <c r="A1184" s="49">
        <v>39721</v>
      </c>
      <c r="B1184" s="47">
        <v>1166.3599999999999</v>
      </c>
      <c r="C1184" s="27">
        <f t="shared" si="445"/>
        <v>5.4174725691870984E-2</v>
      </c>
      <c r="D1184" s="27">
        <f t="shared" si="446"/>
        <v>-1.2831894006573696E-2</v>
      </c>
      <c r="E1184" s="5">
        <f t="shared" si="427"/>
        <v>0</v>
      </c>
      <c r="F1184" s="44">
        <v>1861.4380000000001</v>
      </c>
      <c r="G1184" s="45">
        <v>1861.4380000000001</v>
      </c>
      <c r="H1184" s="48">
        <v>1166.3599999999999</v>
      </c>
      <c r="I1184" s="42">
        <v>39.39</v>
      </c>
      <c r="J1184" s="16">
        <f t="shared" si="444"/>
        <v>0.39390000000000003</v>
      </c>
      <c r="K1184" s="16">
        <f t="shared" si="428"/>
        <v>-0.11041970657909073</v>
      </c>
      <c r="L1184" s="51">
        <f>VLOOKUP(A1184,LIBOR!$A$3:B3279,2,1)</f>
        <v>6.8750000000000009</v>
      </c>
      <c r="M1184">
        <v>74016</v>
      </c>
      <c r="N1184" s="2">
        <v>66408.960000000006</v>
      </c>
      <c r="O1184" s="16">
        <f t="shared" si="447"/>
        <v>2.7834287520965943E-3</v>
      </c>
      <c r="P1184" s="16">
        <f t="shared" si="438"/>
        <v>0.50431970657909075</v>
      </c>
      <c r="Q1184" s="2">
        <f t="shared" si="449"/>
        <v>37.037999999999997</v>
      </c>
      <c r="R1184" s="2">
        <f t="shared" si="450"/>
        <v>29.780999999999999</v>
      </c>
      <c r="S1184" s="16">
        <f t="shared" si="439"/>
        <v>1</v>
      </c>
      <c r="T1184" s="16">
        <f t="shared" si="440"/>
        <v>1</v>
      </c>
      <c r="U1184" s="16">
        <f>VLOOKUP(P1184,Table!$D$6:$G$15,MATCH(VALUE(T1184)&amp;"E",Table!$D$5:$G$5,0),1)*IF(Y1184=1,0,1)</f>
        <v>0.6</v>
      </c>
      <c r="V1184" s="16">
        <f t="shared" si="441"/>
        <v>0.4</v>
      </c>
      <c r="W1184" s="16">
        <f t="shared" si="430"/>
        <v>111106.17758938755</v>
      </c>
      <c r="X1184" s="16">
        <f t="shared" si="442"/>
        <v>3.5233454919405993E-2</v>
      </c>
      <c r="Y1184" s="16">
        <f t="shared" si="431"/>
        <v>0</v>
      </c>
      <c r="Z1184" s="16">
        <f t="shared" si="443"/>
        <v>0</v>
      </c>
      <c r="AA1184" s="16">
        <f t="shared" si="429"/>
        <v>0</v>
      </c>
      <c r="AB1184" s="2">
        <f t="shared" si="432"/>
        <v>125144.97747004802</v>
      </c>
      <c r="AE1184" s="16" t="str">
        <f t="shared" si="426"/>
        <v/>
      </c>
      <c r="AF1184" s="16" t="str">
        <f t="shared" si="448"/>
        <v/>
      </c>
      <c r="AG1184" s="16">
        <f t="shared" si="435"/>
        <v>67.324461761255122</v>
      </c>
      <c r="AH1184" s="24">
        <f t="shared" si="433"/>
        <v>68.695536553891742</v>
      </c>
      <c r="AL1184" s="2">
        <f t="shared" si="436"/>
        <v>75.908467286577746</v>
      </c>
      <c r="AM1184" s="27">
        <f t="shared" si="437"/>
        <v>-9.5021425020412775E-2</v>
      </c>
      <c r="AN1184" s="35">
        <v>0</v>
      </c>
      <c r="AP1184" s="2" t="str">
        <f t="shared" si="434"/>
        <v/>
      </c>
    </row>
    <row r="1185" spans="1:42" x14ac:dyDescent="0.25">
      <c r="A1185" s="49">
        <v>39722</v>
      </c>
      <c r="B1185" s="47">
        <v>1161.06</v>
      </c>
      <c r="C1185" s="27">
        <f t="shared" si="445"/>
        <v>-4.5440515792721792E-3</v>
      </c>
      <c r="D1185" s="27">
        <f t="shared" si="446"/>
        <v>-1.539819735740322E-2</v>
      </c>
      <c r="E1185" s="5">
        <f t="shared" si="427"/>
        <v>0</v>
      </c>
      <c r="F1185" s="44">
        <v>1853.2639999999999</v>
      </c>
      <c r="G1185" s="45">
        <v>1853.2639999999999</v>
      </c>
      <c r="H1185" s="48">
        <v>1161.06</v>
      </c>
      <c r="I1185" s="42">
        <v>39.81</v>
      </c>
      <c r="J1185" s="16">
        <f t="shared" si="444"/>
        <v>0.39810000000000001</v>
      </c>
      <c r="K1185" s="16">
        <f t="shared" si="428"/>
        <v>-0.13456836134367789</v>
      </c>
      <c r="L1185" s="51">
        <f>VLOOKUP(A1185,LIBOR!$A$3:B3280,2,1)</f>
        <v>3.7937499999999997</v>
      </c>
      <c r="M1185">
        <v>76456.87</v>
      </c>
      <c r="N1185" s="2">
        <v>68596.94</v>
      </c>
      <c r="O1185" s="16">
        <f t="shared" si="447"/>
        <v>2.0742624619440821E-5</v>
      </c>
      <c r="P1185" s="16">
        <f t="shared" si="438"/>
        <v>0.5326683613436779</v>
      </c>
      <c r="Q1185" s="2">
        <f t="shared" si="449"/>
        <v>37.772000000000006</v>
      </c>
      <c r="R1185" s="2">
        <f t="shared" si="450"/>
        <v>30.651000000000003</v>
      </c>
      <c r="S1185" s="16">
        <f t="shared" si="439"/>
        <v>1</v>
      </c>
      <c r="T1185" s="16">
        <f t="shared" si="440"/>
        <v>1</v>
      </c>
      <c r="U1185" s="16">
        <f>VLOOKUP(P1185,Table!$D$6:$G$15,MATCH(VALUE(T1185)&amp;"E",Table!$D$5:$G$5,0),1)*IF(Y1185=1,0,1)</f>
        <v>0.6</v>
      </c>
      <c r="V1185" s="16">
        <f t="shared" si="441"/>
        <v>0.4</v>
      </c>
      <c r="W1185" s="16">
        <f t="shared" si="430"/>
        <v>112267.50303502702</v>
      </c>
      <c r="X1185" s="16">
        <f t="shared" si="442"/>
        <v>1.8346948856079237E-2</v>
      </c>
      <c r="Y1185" s="16">
        <f t="shared" si="431"/>
        <v>0</v>
      </c>
      <c r="Z1185" s="16">
        <f t="shared" si="443"/>
        <v>0</v>
      </c>
      <c r="AA1185" s="16">
        <f t="shared" si="429"/>
        <v>0</v>
      </c>
      <c r="AB1185" s="2">
        <f t="shared" si="432"/>
        <v>126466.04571422777</v>
      </c>
      <c r="AE1185" s="16" t="str">
        <f t="shared" si="426"/>
        <v/>
      </c>
      <c r="AF1185" s="16" t="str">
        <f t="shared" si="448"/>
        <v/>
      </c>
      <c r="AG1185" s="16">
        <f t="shared" si="435"/>
        <v>68.035159148296287</v>
      </c>
      <c r="AH1185" s="24">
        <f t="shared" si="433"/>
        <v>69.41890058092585</v>
      </c>
      <c r="AL1185" s="2">
        <f t="shared" si="436"/>
        <v>75.908467286577746</v>
      </c>
      <c r="AM1185" s="27">
        <f t="shared" si="437"/>
        <v>-8.5492000268583834E-2</v>
      </c>
      <c r="AN1185" s="35">
        <v>0</v>
      </c>
      <c r="AP1185" s="2" t="str">
        <f t="shared" si="434"/>
        <v/>
      </c>
    </row>
    <row r="1186" spans="1:42" x14ac:dyDescent="0.25">
      <c r="A1186" s="49">
        <v>39723</v>
      </c>
      <c r="B1186" s="47">
        <v>1114.28</v>
      </c>
      <c r="C1186" s="27">
        <f t="shared" si="445"/>
        <v>-4.0290768780252506E-2</v>
      </c>
      <c r="D1186" s="27">
        <f t="shared" si="446"/>
        <v>-7.5345420892392823E-2</v>
      </c>
      <c r="E1186" s="5">
        <f t="shared" si="427"/>
        <v>0</v>
      </c>
      <c r="F1186" s="44">
        <v>1778.8969999999999</v>
      </c>
      <c r="G1186" s="45">
        <v>1778.8969999999999</v>
      </c>
      <c r="H1186" s="48">
        <v>1114.28</v>
      </c>
      <c r="I1186" s="42">
        <v>45.26</v>
      </c>
      <c r="J1186" s="16">
        <f t="shared" si="444"/>
        <v>0.4526</v>
      </c>
      <c r="K1186" s="16">
        <f t="shared" si="428"/>
        <v>-7.8235080978555249E-2</v>
      </c>
      <c r="L1186" s="51">
        <f>VLOOKUP(A1186,LIBOR!$A$3:B3281,2,1)</f>
        <v>2.6812499999999999</v>
      </c>
      <c r="M1186">
        <v>81557.14</v>
      </c>
      <c r="N1186" s="2">
        <v>73170.789999999994</v>
      </c>
      <c r="O1186" s="16">
        <f t="shared" si="447"/>
        <v>1.6912594188334773E-3</v>
      </c>
      <c r="P1186" s="16">
        <f t="shared" si="438"/>
        <v>0.53083508097855525</v>
      </c>
      <c r="Q1186" s="2">
        <f t="shared" si="449"/>
        <v>38.696000000000005</v>
      </c>
      <c r="R1186" s="2">
        <f t="shared" si="450"/>
        <v>31.570000000000004</v>
      </c>
      <c r="S1186" s="16">
        <f t="shared" si="439"/>
        <v>1</v>
      </c>
      <c r="T1186" s="16">
        <f t="shared" si="440"/>
        <v>1</v>
      </c>
      <c r="U1186" s="16">
        <f>VLOOKUP(P1186,Table!$D$6:$G$15,MATCH(VALUE(T1186)&amp;"E",Table!$D$5:$G$5,0),1)*IF(Y1186=1,0,1)</f>
        <v>0.6</v>
      </c>
      <c r="V1186" s="16">
        <f t="shared" si="441"/>
        <v>0.4</v>
      </c>
      <c r="W1186" s="16">
        <f t="shared" si="430"/>
        <v>112547.76849675379</v>
      </c>
      <c r="X1186" s="16">
        <f t="shared" si="442"/>
        <v>3.4998515171779543E-2</v>
      </c>
      <c r="Y1186" s="16">
        <f t="shared" si="431"/>
        <v>0</v>
      </c>
      <c r="Z1186" s="16">
        <f t="shared" si="443"/>
        <v>0</v>
      </c>
      <c r="AA1186" s="16">
        <f t="shared" si="429"/>
        <v>0</v>
      </c>
      <c r="AB1186" s="2">
        <f t="shared" si="432"/>
        <v>126795.68881379438</v>
      </c>
      <c r="AD1186" s="2">
        <v>126644.06</v>
      </c>
      <c r="AE1186" s="16" t="str">
        <f t="shared" si="426"/>
        <v/>
      </c>
      <c r="AF1186" s="16">
        <f t="shared" si="448"/>
        <v>1.1972832661426569E-3</v>
      </c>
      <c r="AG1186" s="16">
        <f t="shared" si="435"/>
        <v>68.212497821412001</v>
      </c>
      <c r="AH1186" s="24">
        <f t="shared" si="433"/>
        <v>69.598034575562025</v>
      </c>
      <c r="AL1186" s="2">
        <f t="shared" si="436"/>
        <v>75.908467286577746</v>
      </c>
      <c r="AM1186" s="27">
        <f t="shared" si="437"/>
        <v>-8.3132131850217728E-2</v>
      </c>
      <c r="AN1186" s="35">
        <v>0</v>
      </c>
      <c r="AP1186" s="2" t="str">
        <f t="shared" si="434"/>
        <v/>
      </c>
    </row>
    <row r="1187" spans="1:42" x14ac:dyDescent="0.25">
      <c r="A1187" s="49">
        <v>39724</v>
      </c>
      <c r="B1187" s="47">
        <v>1099.23</v>
      </c>
      <c r="C1187" s="27">
        <f t="shared" si="445"/>
        <v>-1.3506479520407733E-2</v>
      </c>
      <c r="D1187" s="27">
        <f t="shared" si="446"/>
        <v>-9.2234357946004764E-2</v>
      </c>
      <c r="E1187" s="5">
        <f t="shared" si="427"/>
        <v>0</v>
      </c>
      <c r="F1187" s="44">
        <v>1754.9069999999999</v>
      </c>
      <c r="G1187" s="45">
        <v>1754.9069999999999</v>
      </c>
      <c r="H1187" s="48">
        <v>1099.23</v>
      </c>
      <c r="I1187" s="42">
        <v>45.14</v>
      </c>
      <c r="J1187" s="16">
        <f t="shared" si="444"/>
        <v>0.45140000000000002</v>
      </c>
      <c r="K1187" s="16">
        <f t="shared" si="428"/>
        <v>-9.7203549529403133E-2</v>
      </c>
      <c r="L1187" s="51">
        <f>VLOOKUP(A1187,LIBOR!$A$3:B3282,2,1)</f>
        <v>1.9962500000000001</v>
      </c>
      <c r="M1187">
        <v>84288</v>
      </c>
      <c r="N1187" s="2">
        <v>75618.600000000006</v>
      </c>
      <c r="O1187" s="16">
        <f t="shared" si="447"/>
        <v>1.849197932963214E-4</v>
      </c>
      <c r="P1187" s="16">
        <f t="shared" si="438"/>
        <v>0.54860354952940316</v>
      </c>
      <c r="Q1187" s="2">
        <f t="shared" si="449"/>
        <v>41.184000000000005</v>
      </c>
      <c r="R1187" s="2">
        <f t="shared" si="450"/>
        <v>32.631500000000003</v>
      </c>
      <c r="S1187" s="16">
        <f t="shared" si="439"/>
        <v>1</v>
      </c>
      <c r="T1187" s="16">
        <f t="shared" si="440"/>
        <v>1</v>
      </c>
      <c r="U1187" s="16">
        <f>VLOOKUP(P1187,Table!$D$6:$G$15,MATCH(VALUE(T1187)&amp;"E",Table!$D$5:$G$5,0),1)*IF(Y1187=1,0,1)</f>
        <v>0.6</v>
      </c>
      <c r="V1187" s="16">
        <f t="shared" si="441"/>
        <v>0.4</v>
      </c>
      <c r="W1187" s="16">
        <f t="shared" si="430"/>
        <v>113141.73517629503</v>
      </c>
      <c r="X1187" s="16">
        <f t="shared" si="442"/>
        <v>3.7971353323159818E-2</v>
      </c>
      <c r="Y1187" s="16">
        <f t="shared" si="431"/>
        <v>0</v>
      </c>
      <c r="Z1187" s="16">
        <f t="shared" si="443"/>
        <v>0</v>
      </c>
      <c r="AA1187" s="16">
        <f t="shared" si="429"/>
        <v>0</v>
      </c>
      <c r="AB1187" s="2">
        <f t="shared" si="432"/>
        <v>127467.96877094803</v>
      </c>
      <c r="AE1187" s="16" t="str">
        <f t="shared" si="426"/>
        <v/>
      </c>
      <c r="AF1187" s="16" t="str">
        <f t="shared" si="448"/>
        <v/>
      </c>
      <c r="AG1187" s="16">
        <f t="shared" si="435"/>
        <v>68.57416544230459</v>
      </c>
      <c r="AH1187" s="24">
        <f t="shared" si="433"/>
        <v>69.965227352856871</v>
      </c>
      <c r="AL1187" s="2">
        <f t="shared" si="436"/>
        <v>75.908467286577746</v>
      </c>
      <c r="AM1187" s="27">
        <f t="shared" si="437"/>
        <v>-7.8294821989796204E-2</v>
      </c>
      <c r="AN1187" s="35">
        <v>0</v>
      </c>
      <c r="AP1187" s="2" t="str">
        <f t="shared" si="434"/>
        <v/>
      </c>
    </row>
    <row r="1188" spans="1:42" x14ac:dyDescent="0.25">
      <c r="A1188" s="49">
        <v>39727</v>
      </c>
      <c r="B1188" s="47">
        <v>1056.8900000000001</v>
      </c>
      <c r="C1188" s="27">
        <f t="shared" si="445"/>
        <v>-3.8517871601029707E-2</v>
      </c>
      <c r="D1188" s="27">
        <f t="shared" si="446"/>
        <v>-4.2684445789091141E-2</v>
      </c>
      <c r="E1188" s="5">
        <f t="shared" si="427"/>
        <v>0</v>
      </c>
      <c r="F1188" s="44">
        <v>1687.335</v>
      </c>
      <c r="G1188" s="45">
        <v>1687.335</v>
      </c>
      <c r="H1188" s="48">
        <v>1056.8900000000001</v>
      </c>
      <c r="I1188" s="42">
        <v>52.05</v>
      </c>
      <c r="J1188" s="16">
        <f t="shared" si="444"/>
        <v>0.52049999999999996</v>
      </c>
      <c r="K1188" s="16">
        <f t="shared" si="428"/>
        <v>-2.9987501772031022E-2</v>
      </c>
      <c r="L1188" s="51">
        <f>VLOOKUP(A1188,LIBOR!$A$3:B3283,2,1)</f>
        <v>2.3687499999999999</v>
      </c>
      <c r="M1188">
        <v>87331.01</v>
      </c>
      <c r="N1188" s="2">
        <v>78341.679999999993</v>
      </c>
      <c r="O1188" s="16">
        <f t="shared" si="447"/>
        <v>1.5428635133347942E-3</v>
      </c>
      <c r="P1188" s="16">
        <f t="shared" si="438"/>
        <v>0.55048750177203098</v>
      </c>
      <c r="Q1188" s="2">
        <f t="shared" si="449"/>
        <v>43.263999999999996</v>
      </c>
      <c r="R1188" s="2">
        <f t="shared" si="450"/>
        <v>33.735499999999995</v>
      </c>
      <c r="S1188" s="16">
        <f t="shared" si="439"/>
        <v>1</v>
      </c>
      <c r="T1188" s="16">
        <f t="shared" si="440"/>
        <v>1</v>
      </c>
      <c r="U1188" s="16">
        <f>VLOOKUP(P1188,Table!$D$6:$G$15,MATCH(VALUE(T1188)&amp;"E",Table!$D$5:$G$5,0),1)*IF(Y1188=1,0,1)</f>
        <v>0.6</v>
      </c>
      <c r="V1188" s="16">
        <f t="shared" si="441"/>
        <v>0.4</v>
      </c>
      <c r="W1188" s="16">
        <f t="shared" si="430"/>
        <v>112156.67387916624</v>
      </c>
      <c r="X1188" s="16">
        <f t="shared" si="442"/>
        <v>3.0455124737163164E-2</v>
      </c>
      <c r="Y1188" s="16">
        <f t="shared" si="431"/>
        <v>0</v>
      </c>
      <c r="Z1188" s="16">
        <f t="shared" si="443"/>
        <v>0</v>
      </c>
      <c r="AA1188" s="16">
        <f t="shared" si="429"/>
        <v>0</v>
      </c>
      <c r="AB1188" s="2">
        <f t="shared" si="432"/>
        <v>126363.87297245683</v>
      </c>
      <c r="AE1188" s="16" t="str">
        <f t="shared" si="426"/>
        <v/>
      </c>
      <c r="AF1188" s="16" t="str">
        <f t="shared" si="448"/>
        <v/>
      </c>
      <c r="AG1188" s="16">
        <f t="shared" si="435"/>
        <v>67.980193100233777</v>
      </c>
      <c r="AH1188" s="24">
        <f t="shared" si="433"/>
        <v>69.353790401105698</v>
      </c>
      <c r="AL1188" s="2">
        <f t="shared" si="436"/>
        <v>75.908467286577746</v>
      </c>
      <c r="AM1188" s="27">
        <f t="shared" si="437"/>
        <v>-8.6349746211132561E-2</v>
      </c>
      <c r="AN1188" s="35">
        <v>0</v>
      </c>
      <c r="AP1188" s="2" t="str">
        <f t="shared" si="434"/>
        <v/>
      </c>
    </row>
    <row r="1189" spans="1:42" x14ac:dyDescent="0.25">
      <c r="A1189" s="49">
        <v>39728</v>
      </c>
      <c r="B1189" s="47">
        <v>996.23</v>
      </c>
      <c r="C1189" s="27">
        <f t="shared" si="445"/>
        <v>-5.7394809298980998E-2</v>
      </c>
      <c r="D1189" s="27">
        <f t="shared" si="446"/>
        <v>-0.15425398077994312</v>
      </c>
      <c r="E1189" s="5">
        <f t="shared" si="427"/>
        <v>0</v>
      </c>
      <c r="F1189" s="44">
        <v>1590.5129999999999</v>
      </c>
      <c r="G1189" s="45">
        <v>1590.5129999999999</v>
      </c>
      <c r="H1189" s="48">
        <v>996.23</v>
      </c>
      <c r="I1189" s="42">
        <v>53.68</v>
      </c>
      <c r="J1189" s="16">
        <f t="shared" si="444"/>
        <v>0.53679999999999994</v>
      </c>
      <c r="K1189" s="16">
        <f t="shared" si="428"/>
        <v>-2.0100521027291429E-2</v>
      </c>
      <c r="L1189" s="51">
        <f>VLOOKUP(A1189,LIBOR!$A$3:B3284,2,1)</f>
        <v>3.9375</v>
      </c>
      <c r="M1189">
        <v>95714.880000000005</v>
      </c>
      <c r="N1189" s="2">
        <v>85861.56</v>
      </c>
      <c r="O1189" s="16">
        <f t="shared" si="447"/>
        <v>3.4937270223147046E-3</v>
      </c>
      <c r="P1189" s="16">
        <f t="shared" si="438"/>
        <v>0.55690052102729137</v>
      </c>
      <c r="Q1189" s="2">
        <f t="shared" si="449"/>
        <v>44.330000000000005</v>
      </c>
      <c r="R1189" s="2">
        <f t="shared" si="450"/>
        <v>35.206000000000003</v>
      </c>
      <c r="S1189" s="16">
        <f t="shared" si="439"/>
        <v>1</v>
      </c>
      <c r="T1189" s="16">
        <f t="shared" si="440"/>
        <v>1</v>
      </c>
      <c r="U1189" s="16">
        <f>VLOOKUP(P1189,Table!$D$6:$G$15,MATCH(VALUE(T1189)&amp;"E",Table!$D$5:$G$5,0),1)*IF(Y1189=1,0,1)</f>
        <v>0.6</v>
      </c>
      <c r="V1189" s="16">
        <f t="shared" si="441"/>
        <v>0.4</v>
      </c>
      <c r="W1189" s="16">
        <f t="shared" si="430"/>
        <v>112600.6360361882</v>
      </c>
      <c r="X1189" s="16">
        <f t="shared" si="442"/>
        <v>1.8262523246257434E-2</v>
      </c>
      <c r="Y1189" s="16">
        <f t="shared" si="431"/>
        <v>0</v>
      </c>
      <c r="Z1189" s="16">
        <f t="shared" si="443"/>
        <v>0</v>
      </c>
      <c r="AA1189" s="16">
        <f t="shared" si="429"/>
        <v>0</v>
      </c>
      <c r="AB1189" s="2">
        <f t="shared" si="432"/>
        <v>126865.72200920054</v>
      </c>
      <c r="AE1189" s="16" t="str">
        <f t="shared" si="426"/>
        <v/>
      </c>
      <c r="AF1189" s="16" t="str">
        <f t="shared" si="448"/>
        <v/>
      </c>
      <c r="AG1189" s="16">
        <f t="shared" si="435"/>
        <v>68.250173701670718</v>
      </c>
      <c r="AH1189" s="24">
        <f t="shared" si="433"/>
        <v>69.627413921419802</v>
      </c>
      <c r="AL1189" s="2">
        <f t="shared" si="436"/>
        <v>75.908467286577746</v>
      </c>
      <c r="AM1189" s="27">
        <f t="shared" si="437"/>
        <v>-8.2745095371838273E-2</v>
      </c>
      <c r="AN1189" s="35">
        <v>0</v>
      </c>
      <c r="AP1189" s="2" t="str">
        <f t="shared" si="434"/>
        <v/>
      </c>
    </row>
    <row r="1190" spans="1:42" x14ac:dyDescent="0.25">
      <c r="A1190" s="49">
        <v>39729</v>
      </c>
      <c r="B1190" s="47">
        <v>984.94</v>
      </c>
      <c r="C1190" s="27">
        <f t="shared" si="445"/>
        <v>-1.1332724370878178E-2</v>
      </c>
      <c r="D1190" s="27">
        <f t="shared" si="446"/>
        <v>-0.16104265357154912</v>
      </c>
      <c r="E1190" s="5">
        <f t="shared" si="427"/>
        <v>0</v>
      </c>
      <c r="F1190" s="44">
        <v>1573.3420000000001</v>
      </c>
      <c r="G1190" s="45">
        <v>1573.3420000000001</v>
      </c>
      <c r="H1190" s="48">
        <v>984.94</v>
      </c>
      <c r="I1190" s="42">
        <v>57.53</v>
      </c>
      <c r="J1190" s="16">
        <f t="shared" si="444"/>
        <v>0.57530000000000003</v>
      </c>
      <c r="K1190" s="16">
        <f t="shared" si="428"/>
        <v>-1.6251666447898216E-2</v>
      </c>
      <c r="L1190" s="51">
        <f>VLOOKUP(A1190,LIBOR!$A$3:B3285,2,1)</f>
        <v>5.375</v>
      </c>
      <c r="M1190">
        <v>101188.6</v>
      </c>
      <c r="N1190" s="2">
        <v>90770.7</v>
      </c>
      <c r="O1190" s="16">
        <f t="shared" si="447"/>
        <v>1.299013880246525E-4</v>
      </c>
      <c r="P1190" s="16">
        <f t="shared" si="438"/>
        <v>0.59155166644789825</v>
      </c>
      <c r="Q1190" s="2">
        <f t="shared" si="449"/>
        <v>47.188000000000002</v>
      </c>
      <c r="R1190" s="2">
        <f t="shared" si="450"/>
        <v>36.616499999999995</v>
      </c>
      <c r="S1190" s="16">
        <f t="shared" si="439"/>
        <v>1</v>
      </c>
      <c r="T1190" s="16">
        <f t="shared" si="440"/>
        <v>1</v>
      </c>
      <c r="U1190" s="16">
        <f>VLOOKUP(P1190,Table!$D$6:$G$15,MATCH(VALUE(T1190)&amp;"E",Table!$D$5:$G$5,0),1)*IF(Y1190=1,0,1)</f>
        <v>0.6</v>
      </c>
      <c r="V1190" s="16">
        <f t="shared" si="441"/>
        <v>0.4</v>
      </c>
      <c r="W1190" s="16">
        <f t="shared" si="430"/>
        <v>114410.17218290968</v>
      </c>
      <c r="X1190" s="16">
        <f t="shared" si="442"/>
        <v>1.3450723256124286E-2</v>
      </c>
      <c r="Y1190" s="16">
        <f t="shared" si="431"/>
        <v>0</v>
      </c>
      <c r="Z1190" s="16">
        <f t="shared" si="443"/>
        <v>0</v>
      </c>
      <c r="AA1190" s="16">
        <f t="shared" si="429"/>
        <v>0</v>
      </c>
      <c r="AB1190" s="2">
        <f t="shared" si="432"/>
        <v>128946.01194832695</v>
      </c>
      <c r="AE1190" s="16" t="str">
        <f t="shared" si="426"/>
        <v/>
      </c>
      <c r="AF1190" s="16" t="str">
        <f t="shared" si="448"/>
        <v/>
      </c>
      <c r="AG1190" s="16">
        <f t="shared" si="435"/>
        <v>69.369310907896661</v>
      </c>
      <c r="AH1190" s="24">
        <f t="shared" si="433"/>
        <v>70.767292588323514</v>
      </c>
      <c r="AL1190" s="2">
        <f t="shared" si="436"/>
        <v>75.908467286577746</v>
      </c>
      <c r="AM1190" s="27">
        <f t="shared" si="437"/>
        <v>-6.7728606333793073E-2</v>
      </c>
      <c r="AN1190" s="35">
        <v>0</v>
      </c>
      <c r="AP1190" s="2" t="str">
        <f t="shared" si="434"/>
        <v/>
      </c>
    </row>
    <row r="1191" spans="1:42" x14ac:dyDescent="0.25">
      <c r="A1191" s="49">
        <v>39730</v>
      </c>
      <c r="B1191" s="47">
        <v>909.92</v>
      </c>
      <c r="C1191" s="27">
        <f t="shared" si="445"/>
        <v>-7.6167076167076297E-2</v>
      </c>
      <c r="D1191" s="27">
        <f t="shared" si="446"/>
        <v>-0.19691896095837291</v>
      </c>
      <c r="E1191" s="5">
        <f t="shared" si="427"/>
        <v>0</v>
      </c>
      <c r="F1191" s="44">
        <v>1453.519</v>
      </c>
      <c r="G1191" s="45">
        <v>1453.519</v>
      </c>
      <c r="H1191" s="48">
        <v>909.92</v>
      </c>
      <c r="I1191" s="42">
        <v>63.92</v>
      </c>
      <c r="J1191" s="16">
        <f t="shared" si="444"/>
        <v>0.63919999999999999</v>
      </c>
      <c r="K1191" s="16">
        <f t="shared" si="428"/>
        <v>5.0387817219333164E-2</v>
      </c>
      <c r="L1191" s="51">
        <f>VLOOKUP(A1191,LIBOR!$A$3:B3286,2,1)</f>
        <v>5.09375</v>
      </c>
      <c r="M1191">
        <v>111274.76</v>
      </c>
      <c r="N1191" s="2">
        <v>99817.27</v>
      </c>
      <c r="O1191" s="16">
        <f t="shared" si="447"/>
        <v>6.2764488391680757E-3</v>
      </c>
      <c r="P1191" s="16">
        <f t="shared" si="438"/>
        <v>0.58881218278066683</v>
      </c>
      <c r="Q1191" s="2">
        <f t="shared" si="449"/>
        <v>50.731999999999999</v>
      </c>
      <c r="R1191" s="2">
        <f t="shared" si="450"/>
        <v>38.266999999999996</v>
      </c>
      <c r="S1191" s="16">
        <f t="shared" si="439"/>
        <v>1</v>
      </c>
      <c r="T1191" s="16">
        <f t="shared" si="440"/>
        <v>1</v>
      </c>
      <c r="U1191" s="16">
        <f>VLOOKUP(P1191,Table!$D$6:$G$15,MATCH(VALUE(T1191)&amp;"E",Table!$D$5:$G$5,0),1)*IF(Y1191=1,0,1)</f>
        <v>0.6</v>
      </c>
      <c r="V1191" s="16">
        <f t="shared" si="441"/>
        <v>0.4</v>
      </c>
      <c r="W1191" s="16">
        <f t="shared" si="430"/>
        <v>113742.62883695912</v>
      </c>
      <c r="X1191" s="16">
        <f t="shared" si="442"/>
        <v>1.9085390606880637E-2</v>
      </c>
      <c r="Y1191" s="16">
        <f t="shared" si="431"/>
        <v>0</v>
      </c>
      <c r="Z1191" s="16">
        <f t="shared" si="443"/>
        <v>0</v>
      </c>
      <c r="AA1191" s="16">
        <f t="shared" si="429"/>
        <v>0</v>
      </c>
      <c r="AB1191" s="2">
        <f t="shared" si="432"/>
        <v>128195.00152590009</v>
      </c>
      <c r="AE1191" s="16" t="str">
        <f t="shared" si="426"/>
        <v/>
      </c>
      <c r="AF1191" s="16" t="str">
        <f t="shared" si="448"/>
        <v/>
      </c>
      <c r="AG1191" s="16">
        <f t="shared" si="435"/>
        <v>68.965288521308423</v>
      </c>
      <c r="AH1191" s="24">
        <f t="shared" si="433"/>
        <v>70.353296882793842</v>
      </c>
      <c r="AL1191" s="2">
        <f t="shared" si="436"/>
        <v>75.908467286577746</v>
      </c>
      <c r="AM1191" s="27">
        <f t="shared" si="437"/>
        <v>-7.3182486781236622E-2</v>
      </c>
      <c r="AN1191" s="35">
        <v>0</v>
      </c>
      <c r="AP1191" s="2" t="str">
        <f t="shared" si="434"/>
        <v/>
      </c>
    </row>
    <row r="1192" spans="1:42" x14ac:dyDescent="0.25">
      <c r="A1192" s="49">
        <v>39731</v>
      </c>
      <c r="B1192" s="47">
        <v>899.22</v>
      </c>
      <c r="C1192" s="27">
        <f t="shared" si="445"/>
        <v>-1.1759275540706771E-2</v>
      </c>
      <c r="D1192" s="27">
        <f t="shared" si="446"/>
        <v>-0.19517175697867195</v>
      </c>
      <c r="E1192" s="5">
        <f t="shared" si="427"/>
        <v>0</v>
      </c>
      <c r="F1192" s="44">
        <v>1436.5619999999999</v>
      </c>
      <c r="G1192" s="45">
        <v>1436.5619999999999</v>
      </c>
      <c r="H1192" s="48">
        <v>899.22</v>
      </c>
      <c r="I1192" s="42">
        <v>69.95</v>
      </c>
      <c r="J1192" s="16">
        <f t="shared" si="444"/>
        <v>0.69950000000000001</v>
      </c>
      <c r="K1192" s="16">
        <f t="shared" si="428"/>
        <v>6.3281530037550437E-2</v>
      </c>
      <c r="L1192" s="51">
        <f>VLOOKUP(A1192,LIBOR!$A$3:B3287,2,1)</f>
        <v>2.46875</v>
      </c>
      <c r="M1192">
        <v>116108.78</v>
      </c>
      <c r="N1192" s="2">
        <v>104152.27</v>
      </c>
      <c r="O1192" s="16">
        <f t="shared" si="447"/>
        <v>1.39924357931759E-4</v>
      </c>
      <c r="P1192" s="16">
        <f t="shared" si="438"/>
        <v>0.63621846996244957</v>
      </c>
      <c r="Q1192" s="2">
        <f t="shared" si="449"/>
        <v>54.463999999999999</v>
      </c>
      <c r="R1192" s="2">
        <f t="shared" si="450"/>
        <v>40.243499999999997</v>
      </c>
      <c r="S1192" s="16">
        <f t="shared" si="439"/>
        <v>1</v>
      </c>
      <c r="T1192" s="16">
        <f t="shared" si="440"/>
        <v>1</v>
      </c>
      <c r="U1192" s="16">
        <f>VLOOKUP(P1192,Table!$D$6:$G$15,MATCH(VALUE(T1192)&amp;"E",Table!$D$5:$G$5,0),1)*IF(Y1192=1,0,1)</f>
        <v>0.6</v>
      </c>
      <c r="V1192" s="16">
        <f t="shared" si="441"/>
        <v>0.4</v>
      </c>
      <c r="W1192" s="16">
        <f t="shared" si="430"/>
        <v>114916.01804931147</v>
      </c>
      <c r="X1192" s="16">
        <f t="shared" si="442"/>
        <v>1.0616472953346889E-2</v>
      </c>
      <c r="Y1192" s="16">
        <f t="shared" si="431"/>
        <v>0</v>
      </c>
      <c r="Z1192" s="16">
        <f t="shared" si="443"/>
        <v>0</v>
      </c>
      <c r="AA1192" s="16">
        <f t="shared" si="429"/>
        <v>0</v>
      </c>
      <c r="AB1192" s="2">
        <f t="shared" si="432"/>
        <v>129525.30368774015</v>
      </c>
      <c r="AE1192" s="16" t="str">
        <f t="shared" ref="AE1192:AE1255" si="451">IF(AC1192&gt;0,W1192/AC1192-1,"")</f>
        <v/>
      </c>
      <c r="AF1192" s="16" t="str">
        <f t="shared" si="448"/>
        <v/>
      </c>
      <c r="AG1192" s="16">
        <f t="shared" si="435"/>
        <v>69.680953495135682</v>
      </c>
      <c r="AH1192" s="24">
        <f t="shared" si="433"/>
        <v>71.08151534942985</v>
      </c>
      <c r="AL1192" s="2">
        <f t="shared" si="436"/>
        <v>75.908467286577746</v>
      </c>
      <c r="AM1192" s="27">
        <f t="shared" si="437"/>
        <v>-6.3589110802681259E-2</v>
      </c>
      <c r="AN1192" s="35">
        <v>0</v>
      </c>
      <c r="AP1192" s="2" t="str">
        <f t="shared" si="434"/>
        <v/>
      </c>
    </row>
    <row r="1193" spans="1:42" x14ac:dyDescent="0.25">
      <c r="A1193" s="49">
        <v>39734</v>
      </c>
      <c r="B1193" s="47">
        <v>1003.35</v>
      </c>
      <c r="C1193" s="27">
        <f t="shared" si="445"/>
        <v>0.11580036031227059</v>
      </c>
      <c r="D1193" s="27">
        <f t="shared" si="446"/>
        <v>-4.0853525065371654E-2</v>
      </c>
      <c r="E1193" s="5">
        <f t="shared" si="427"/>
        <v>0</v>
      </c>
      <c r="F1193" s="44">
        <v>1602.9280000000001</v>
      </c>
      <c r="G1193" s="45">
        <v>1602.9280000000001</v>
      </c>
      <c r="H1193" s="48">
        <v>1003.35</v>
      </c>
      <c r="I1193" s="42">
        <v>54.99</v>
      </c>
      <c r="J1193" s="16">
        <f t="shared" si="444"/>
        <v>0.54990000000000006</v>
      </c>
      <c r="K1193" s="16">
        <f t="shared" si="428"/>
        <v>-8.7239078491544997E-2</v>
      </c>
      <c r="L1193" s="51">
        <f>VLOOKUP(A1193,LIBOR!$A$3:B3288,2,1)</f>
        <v>2.46875</v>
      </c>
      <c r="M1193">
        <v>107264.15</v>
      </c>
      <c r="N1193" s="2">
        <v>96214.44</v>
      </c>
      <c r="O1193" s="16">
        <f t="shared" si="447"/>
        <v>1.2006014275264869E-2</v>
      </c>
      <c r="P1193" s="16">
        <f t="shared" si="438"/>
        <v>0.63713907849154505</v>
      </c>
      <c r="Q1193" s="2">
        <f t="shared" si="449"/>
        <v>59.426000000000002</v>
      </c>
      <c r="R1193" s="2">
        <f t="shared" si="450"/>
        <v>42.457999999999991</v>
      </c>
      <c r="S1193" s="16">
        <f t="shared" si="439"/>
        <v>1</v>
      </c>
      <c r="T1193" s="16">
        <f t="shared" si="440"/>
        <v>1</v>
      </c>
      <c r="U1193" s="16">
        <f>VLOOKUP(P1193,Table!$D$6:$G$15,MATCH(VALUE(T1193)&amp;"E",Table!$D$5:$G$5,0),1)*IF(Y1193=1,0,1)</f>
        <v>0.6</v>
      </c>
      <c r="V1193" s="16">
        <f t="shared" si="441"/>
        <v>0.4</v>
      </c>
      <c r="W1193" s="16">
        <f t="shared" si="430"/>
        <v>119397.13779510287</v>
      </c>
      <c r="X1193" s="16">
        <f t="shared" si="442"/>
        <v>1.5681948577611848E-2</v>
      </c>
      <c r="Y1193" s="16">
        <f t="shared" si="431"/>
        <v>0</v>
      </c>
      <c r="Z1193" s="16">
        <f t="shared" si="443"/>
        <v>0</v>
      </c>
      <c r="AA1193" s="16">
        <f t="shared" si="429"/>
        <v>0</v>
      </c>
      <c r="AB1193" s="2">
        <f t="shared" si="432"/>
        <v>134578.72198195499</v>
      </c>
      <c r="AE1193" s="16" t="str">
        <f t="shared" si="451"/>
        <v/>
      </c>
      <c r="AF1193" s="16" t="str">
        <f t="shared" si="448"/>
        <v/>
      </c>
      <c r="AG1193" s="16">
        <f t="shared" si="435"/>
        <v>72.399549747182007</v>
      </c>
      <c r="AH1193" s="24">
        <f t="shared" si="433"/>
        <v>73.848987807632582</v>
      </c>
      <c r="AL1193" s="2">
        <f t="shared" si="436"/>
        <v>75.908467286577746</v>
      </c>
      <c r="AM1193" s="27">
        <f t="shared" si="437"/>
        <v>-2.7131090279691739E-2</v>
      </c>
      <c r="AN1193" s="35">
        <v>0</v>
      </c>
      <c r="AP1193" s="2" t="str">
        <f t="shared" si="434"/>
        <v/>
      </c>
    </row>
    <row r="1194" spans="1:42" x14ac:dyDescent="0.25">
      <c r="A1194" s="49">
        <v>39735</v>
      </c>
      <c r="B1194" s="47">
        <v>998.01</v>
      </c>
      <c r="C1194" s="27">
        <f t="shared" si="445"/>
        <v>-5.3221707280610708E-3</v>
      </c>
      <c r="D1194" s="27">
        <f t="shared" si="446"/>
        <v>1.1219113505548273E-2</v>
      </c>
      <c r="E1194" s="5">
        <f t="shared" si="427"/>
        <v>0</v>
      </c>
      <c r="F1194" s="44">
        <v>1594.414</v>
      </c>
      <c r="G1194" s="45">
        <v>1594.414</v>
      </c>
      <c r="H1194" s="48">
        <v>998.01</v>
      </c>
      <c r="I1194" s="42">
        <v>55.13</v>
      </c>
      <c r="J1194" s="16">
        <f t="shared" si="444"/>
        <v>0.55130000000000001</v>
      </c>
      <c r="K1194" s="16">
        <f t="shared" si="428"/>
        <v>-0.18444179706930752</v>
      </c>
      <c r="L1194" s="51">
        <f>VLOOKUP(A1194,LIBOR!$A$3:B3289,2,1)</f>
        <v>2.1812499999999999</v>
      </c>
      <c r="M1194">
        <v>110083.84</v>
      </c>
      <c r="N1194" s="2">
        <v>98742.43</v>
      </c>
      <c r="O1194" s="16">
        <f t="shared" si="447"/>
        <v>2.8476993460987561E-5</v>
      </c>
      <c r="P1194" s="16">
        <f t="shared" si="438"/>
        <v>0.73574179706930753</v>
      </c>
      <c r="Q1194" s="2">
        <f t="shared" si="449"/>
        <v>60.013999999999996</v>
      </c>
      <c r="R1194" s="2">
        <f t="shared" si="450"/>
        <v>43.622499999999995</v>
      </c>
      <c r="S1194" s="16">
        <f t="shared" si="439"/>
        <v>1</v>
      </c>
      <c r="T1194" s="16">
        <f t="shared" si="440"/>
        <v>1</v>
      </c>
      <c r="U1194" s="16">
        <f>VLOOKUP(P1194,Table!$D$6:$G$15,MATCH(VALUE(T1194)&amp;"E",Table!$D$5:$G$5,0),1)*IF(Y1194=1,0,1)</f>
        <v>0.6</v>
      </c>
      <c r="V1194" s="16">
        <f t="shared" si="441"/>
        <v>0.4</v>
      </c>
      <c r="W1194" s="16">
        <f t="shared" si="430"/>
        <v>120270.70849755645</v>
      </c>
      <c r="X1194" s="16">
        <f t="shared" si="442"/>
        <v>6.4556692575755692E-2</v>
      </c>
      <c r="Y1194" s="16">
        <f t="shared" si="431"/>
        <v>0</v>
      </c>
      <c r="Z1194" s="16">
        <f t="shared" si="443"/>
        <v>0</v>
      </c>
      <c r="AA1194" s="16">
        <f t="shared" si="429"/>
        <v>0</v>
      </c>
      <c r="AB1194" s="2">
        <f t="shared" si="432"/>
        <v>135564.91769820001</v>
      </c>
      <c r="AE1194" s="16" t="str">
        <f t="shared" si="451"/>
        <v/>
      </c>
      <c r="AF1194" s="16" t="str">
        <f t="shared" si="448"/>
        <v/>
      </c>
      <c r="AG1194" s="16">
        <f t="shared" si="435"/>
        <v>72.930095176409026</v>
      </c>
      <c r="AH1194" s="24">
        <f t="shared" si="433"/>
        <v>74.388218567460797</v>
      </c>
      <c r="AL1194" s="2">
        <f t="shared" si="436"/>
        <v>75.908467286577746</v>
      </c>
      <c r="AM1194" s="27">
        <f t="shared" si="437"/>
        <v>-2.0027393167847074E-2</v>
      </c>
      <c r="AN1194" s="35">
        <v>0</v>
      </c>
      <c r="AP1194" s="2" t="str">
        <f t="shared" si="434"/>
        <v/>
      </c>
    </row>
    <row r="1195" spans="1:42" x14ac:dyDescent="0.25">
      <c r="A1195" s="49">
        <v>39736</v>
      </c>
      <c r="B1195" s="47">
        <v>907.84</v>
      </c>
      <c r="C1195" s="27">
        <f t="shared" si="445"/>
        <v>-9.0349796094227441E-2</v>
      </c>
      <c r="D1195" s="27">
        <f t="shared" si="446"/>
        <v>-6.7797958217800991E-2</v>
      </c>
      <c r="E1195" s="5">
        <f t="shared" si="427"/>
        <v>0</v>
      </c>
      <c r="F1195" s="44">
        <v>1450.5039999999999</v>
      </c>
      <c r="G1195" s="45">
        <v>1450.5039999999999</v>
      </c>
      <c r="H1195" s="48">
        <v>907.84</v>
      </c>
      <c r="I1195" s="42">
        <v>69.25</v>
      </c>
      <c r="J1195" s="16">
        <f t="shared" si="444"/>
        <v>0.6925</v>
      </c>
      <c r="K1195" s="16">
        <f t="shared" si="428"/>
        <v>-4.342848327678217E-2</v>
      </c>
      <c r="L1195" s="51">
        <f>VLOOKUP(A1195,LIBOR!$A$3:B3290,2,1)</f>
        <v>2.1437499999999998</v>
      </c>
      <c r="M1195">
        <v>125528.14</v>
      </c>
      <c r="N1195" s="2">
        <v>112594.2</v>
      </c>
      <c r="O1195" s="16">
        <f t="shared" si="447"/>
        <v>8.9671704261284901E-3</v>
      </c>
      <c r="P1195" s="16">
        <f t="shared" si="438"/>
        <v>0.73592848327678217</v>
      </c>
      <c r="Q1195" s="2">
        <f t="shared" si="449"/>
        <v>60.304000000000009</v>
      </c>
      <c r="R1195" s="2">
        <f t="shared" si="450"/>
        <v>44.86399999999999</v>
      </c>
      <c r="S1195" s="16">
        <f t="shared" si="439"/>
        <v>1</v>
      </c>
      <c r="T1195" s="16">
        <f t="shared" si="440"/>
        <v>1</v>
      </c>
      <c r="U1195" s="16">
        <f>VLOOKUP(P1195,Table!$D$6:$G$15,MATCH(VALUE(T1195)&amp;"E",Table!$D$5:$G$5,0),1)*IF(Y1195=1,0,1)</f>
        <v>0.6</v>
      </c>
      <c r="V1195" s="16">
        <f t="shared" si="441"/>
        <v>0.4</v>
      </c>
      <c r="W1195" s="16">
        <f t="shared" si="430"/>
        <v>120499.56673247281</v>
      </c>
      <c r="X1195" s="16">
        <f t="shared" si="442"/>
        <v>6.8117487887929817E-2</v>
      </c>
      <c r="Y1195" s="16">
        <f t="shared" si="431"/>
        <v>0</v>
      </c>
      <c r="Z1195" s="16">
        <f t="shared" si="443"/>
        <v>0</v>
      </c>
      <c r="AA1195" s="16">
        <f t="shared" si="429"/>
        <v>0</v>
      </c>
      <c r="AB1195" s="2">
        <f t="shared" si="432"/>
        <v>135831.03146718981</v>
      </c>
      <c r="AE1195" s="16" t="str">
        <f t="shared" si="451"/>
        <v/>
      </c>
      <c r="AF1195" s="16" t="str">
        <f t="shared" si="448"/>
        <v/>
      </c>
      <c r="AG1195" s="16">
        <f t="shared" si="435"/>
        <v>73.073256864769917</v>
      </c>
      <c r="AH1195" s="24">
        <f t="shared" si="433"/>
        <v>74.532302617929133</v>
      </c>
      <c r="AL1195" s="2">
        <f t="shared" si="436"/>
        <v>75.908467286577746</v>
      </c>
      <c r="AM1195" s="27">
        <f t="shared" si="437"/>
        <v>-1.8129264334282635E-2</v>
      </c>
      <c r="AN1195" s="35">
        <v>0</v>
      </c>
      <c r="AP1195" s="2" t="str">
        <f t="shared" si="434"/>
        <v/>
      </c>
    </row>
    <row r="1196" spans="1:42" x14ac:dyDescent="0.25">
      <c r="A1196" s="49">
        <v>39737</v>
      </c>
      <c r="B1196" s="47">
        <v>946.43</v>
      </c>
      <c r="C1196" s="27">
        <f t="shared" si="445"/>
        <v>4.2507490306661788E-2</v>
      </c>
      <c r="D1196" s="27">
        <f t="shared" si="446"/>
        <v>5.0876608255937095E-2</v>
      </c>
      <c r="E1196" s="5">
        <f t="shared" si="427"/>
        <v>0</v>
      </c>
      <c r="F1196" s="44">
        <v>1512.2059999999999</v>
      </c>
      <c r="G1196" s="45">
        <v>1512.2059999999999</v>
      </c>
      <c r="H1196" s="48">
        <v>946.43</v>
      </c>
      <c r="I1196" s="42">
        <v>67.61</v>
      </c>
      <c r="J1196" s="16">
        <f t="shared" si="444"/>
        <v>0.67610000000000003</v>
      </c>
      <c r="K1196" s="16">
        <f t="shared" si="428"/>
        <v>-0.1097767241894948</v>
      </c>
      <c r="L1196" s="51">
        <f>VLOOKUP(A1196,LIBOR!$A$3:B3291,2,1)</f>
        <v>1.9375</v>
      </c>
      <c r="M1196">
        <v>128250.69</v>
      </c>
      <c r="N1196" s="2">
        <v>115034.66</v>
      </c>
      <c r="O1196" s="16">
        <f t="shared" si="447"/>
        <v>1.7329619525494819E-3</v>
      </c>
      <c r="P1196" s="16">
        <f t="shared" si="438"/>
        <v>0.78587672418949484</v>
      </c>
      <c r="Q1196" s="2">
        <f t="shared" si="449"/>
        <v>62.648000000000003</v>
      </c>
      <c r="R1196" s="2">
        <f t="shared" si="450"/>
        <v>46.515499999999996</v>
      </c>
      <c r="S1196" s="16">
        <f t="shared" si="439"/>
        <v>1</v>
      </c>
      <c r="T1196" s="16">
        <f t="shared" si="440"/>
        <v>1</v>
      </c>
      <c r="U1196" s="16">
        <f>VLOOKUP(P1196,Table!$D$6:$G$15,MATCH(VALUE(T1196)&amp;"E",Table!$D$5:$G$5,0),1)*IF(Y1196=1,0,1)</f>
        <v>0.6</v>
      </c>
      <c r="V1196" s="16">
        <f t="shared" si="441"/>
        <v>0.4</v>
      </c>
      <c r="W1196" s="16">
        <f t="shared" si="430"/>
        <v>124617.57021933717</v>
      </c>
      <c r="X1196" s="16">
        <f t="shared" si="442"/>
        <v>5.3224240759186303E-2</v>
      </c>
      <c r="Y1196" s="16">
        <f t="shared" si="431"/>
        <v>0</v>
      </c>
      <c r="Z1196" s="16">
        <f t="shared" si="443"/>
        <v>0</v>
      </c>
      <c r="AA1196" s="16">
        <f t="shared" si="429"/>
        <v>0</v>
      </c>
      <c r="AB1196" s="2">
        <f t="shared" si="432"/>
        <v>140476.24839644562</v>
      </c>
      <c r="AE1196" s="16" t="str">
        <f t="shared" si="451"/>
        <v/>
      </c>
      <c r="AF1196" s="16" t="str">
        <f t="shared" si="448"/>
        <v/>
      </c>
      <c r="AG1196" s="16">
        <f t="shared" si="435"/>
        <v>75.572252316675019</v>
      </c>
      <c r="AH1196" s="24">
        <f t="shared" si="433"/>
        <v>77.07918901668485</v>
      </c>
      <c r="AL1196" s="2">
        <f t="shared" si="436"/>
        <v>77.07918901668485</v>
      </c>
      <c r="AM1196" s="27">
        <f t="shared" si="437"/>
        <v>0</v>
      </c>
      <c r="AN1196" s="35">
        <v>0</v>
      </c>
      <c r="AP1196" s="2" t="str">
        <f t="shared" si="434"/>
        <v/>
      </c>
    </row>
    <row r="1197" spans="1:42" x14ac:dyDescent="0.25">
      <c r="A1197" s="49">
        <v>39738</v>
      </c>
      <c r="B1197" s="47">
        <v>940.55</v>
      </c>
      <c r="C1197" s="27">
        <f t="shared" si="445"/>
        <v>-6.2128208108365168E-3</v>
      </c>
      <c r="D1197" s="27">
        <f t="shared" si="446"/>
        <v>5.6423062985807348E-2</v>
      </c>
      <c r="E1197" s="5">
        <f t="shared" si="427"/>
        <v>0</v>
      </c>
      <c r="F1197" s="44">
        <v>1502.838</v>
      </c>
      <c r="G1197" s="45">
        <v>1502.838</v>
      </c>
      <c r="H1197" s="48">
        <v>940.55</v>
      </c>
      <c r="I1197" s="42">
        <v>70.33</v>
      </c>
      <c r="J1197" s="16">
        <f t="shared" si="444"/>
        <v>0.70330000000000004</v>
      </c>
      <c r="K1197" s="16">
        <f t="shared" si="428"/>
        <v>-9.2938587636187231E-2</v>
      </c>
      <c r="L1197" s="51">
        <f>VLOOKUP(A1197,LIBOR!$A$3:B3292,2,1)</f>
        <v>1.6687500000000002</v>
      </c>
      <c r="M1197">
        <v>138649.07</v>
      </c>
      <c r="N1197" s="2">
        <v>124359.9</v>
      </c>
      <c r="O1197" s="16">
        <f t="shared" si="447"/>
        <v>3.8840325476622176E-5</v>
      </c>
      <c r="P1197" s="16">
        <f t="shared" si="438"/>
        <v>0.79623858763618727</v>
      </c>
      <c r="Q1197" s="2">
        <f t="shared" si="449"/>
        <v>63.386000000000003</v>
      </c>
      <c r="R1197" s="2">
        <f t="shared" si="450"/>
        <v>48.241</v>
      </c>
      <c r="S1197" s="16">
        <f t="shared" si="439"/>
        <v>1</v>
      </c>
      <c r="T1197" s="16">
        <f t="shared" si="440"/>
        <v>1</v>
      </c>
      <c r="U1197" s="16">
        <f>VLOOKUP(P1197,Table!$D$6:$G$15,MATCH(VALUE(T1197)&amp;"E",Table!$D$5:$G$5,0),1)*IF(Y1197=1,0,1)</f>
        <v>0.6</v>
      </c>
      <c r="V1197" s="16">
        <f t="shared" si="441"/>
        <v>0.4</v>
      </c>
      <c r="W1197" s="16">
        <f t="shared" si="430"/>
        <v>128193.86419600148</v>
      </c>
      <c r="X1197" s="16">
        <f t="shared" si="442"/>
        <v>9.5610075954604579E-2</v>
      </c>
      <c r="Y1197" s="16">
        <f t="shared" si="431"/>
        <v>0</v>
      </c>
      <c r="Z1197" s="16">
        <f t="shared" si="443"/>
        <v>0</v>
      </c>
      <c r="AA1197" s="16">
        <f t="shared" si="429"/>
        <v>0</v>
      </c>
      <c r="AB1197" s="2">
        <f t="shared" si="432"/>
        <v>144509.9488759049</v>
      </c>
      <c r="AE1197" s="16" t="str">
        <f t="shared" si="451"/>
        <v/>
      </c>
      <c r="AF1197" s="16" t="str">
        <f t="shared" si="448"/>
        <v/>
      </c>
      <c r="AG1197" s="16">
        <f t="shared" si="435"/>
        <v>77.742269197701745</v>
      </c>
      <c r="AH1197" s="24">
        <f t="shared" si="433"/>
        <v>79.290413003781282</v>
      </c>
      <c r="AL1197" s="2">
        <f t="shared" si="436"/>
        <v>79.290413003781282</v>
      </c>
      <c r="AM1197" s="27">
        <f t="shared" si="437"/>
        <v>0</v>
      </c>
      <c r="AN1197" s="35">
        <v>0</v>
      </c>
      <c r="AP1197" s="2" t="str">
        <f t="shared" si="434"/>
        <v/>
      </c>
    </row>
    <row r="1198" spans="1:42" x14ac:dyDescent="0.25">
      <c r="A1198" s="49">
        <v>39741</v>
      </c>
      <c r="B1198" s="47">
        <v>985.4</v>
      </c>
      <c r="C1198" s="27">
        <f t="shared" si="445"/>
        <v>4.7684865238424301E-2</v>
      </c>
      <c r="D1198" s="27">
        <f t="shared" si="446"/>
        <v>-1.169243208803894E-2</v>
      </c>
      <c r="E1198" s="5">
        <f t="shared" si="427"/>
        <v>0</v>
      </c>
      <c r="F1198" s="44">
        <v>1574.5</v>
      </c>
      <c r="G1198" s="45">
        <v>1574.5</v>
      </c>
      <c r="H1198" s="48">
        <v>985.4</v>
      </c>
      <c r="I1198" s="42">
        <v>52.97</v>
      </c>
      <c r="J1198" s="16">
        <f t="shared" si="444"/>
        <v>0.52969999999999995</v>
      </c>
      <c r="K1198" s="16">
        <f t="shared" si="428"/>
        <v>-0.24987154656812371</v>
      </c>
      <c r="L1198" s="51">
        <f>VLOOKUP(A1198,LIBOR!$A$3:B3293,2,1)</f>
        <v>1.5125</v>
      </c>
      <c r="M1198">
        <v>130892.97</v>
      </c>
      <c r="N1198" s="2">
        <v>117397.96</v>
      </c>
      <c r="O1198" s="16">
        <f t="shared" si="447"/>
        <v>2.1699609424819725E-3</v>
      </c>
      <c r="P1198" s="16">
        <f t="shared" si="438"/>
        <v>0.77957154656812366</v>
      </c>
      <c r="Q1198" s="2">
        <f t="shared" si="449"/>
        <v>63.462000000000003</v>
      </c>
      <c r="R1198" s="2">
        <f t="shared" si="450"/>
        <v>50.154000000000003</v>
      </c>
      <c r="S1198" s="16">
        <f t="shared" si="439"/>
        <v>1</v>
      </c>
      <c r="T1198" s="16">
        <f t="shared" si="440"/>
        <v>1</v>
      </c>
      <c r="U1198" s="16">
        <f>VLOOKUP(P1198,Table!$D$6:$G$15,MATCH(VALUE(T1198)&amp;"E",Table!$D$5:$G$5,0),1)*IF(Y1198=1,0,1)</f>
        <v>0.6</v>
      </c>
      <c r="V1198" s="16">
        <f t="shared" si="441"/>
        <v>0.4</v>
      </c>
      <c r="W1198" s="16">
        <f t="shared" si="430"/>
        <v>128990.97898877242</v>
      </c>
      <c r="X1198" s="16">
        <f t="shared" si="442"/>
        <v>0.11554391086708526</v>
      </c>
      <c r="Y1198" s="16">
        <f t="shared" si="431"/>
        <v>0</v>
      </c>
      <c r="Z1198" s="16">
        <f t="shared" si="443"/>
        <v>0</v>
      </c>
      <c r="AA1198" s="16">
        <f t="shared" si="429"/>
        <v>0</v>
      </c>
      <c r="AB1198" s="2">
        <f t="shared" si="432"/>
        <v>145410.89090811933</v>
      </c>
      <c r="AE1198" s="16" t="str">
        <f t="shared" si="451"/>
        <v/>
      </c>
      <c r="AF1198" s="16" t="str">
        <f t="shared" si="448"/>
        <v/>
      </c>
      <c r="AG1198" s="16">
        <f t="shared" si="435"/>
        <v>78.226950553862807</v>
      </c>
      <c r="AH1198" s="24">
        <f t="shared" si="433"/>
        <v>79.778516600610246</v>
      </c>
      <c r="AL1198" s="2">
        <f t="shared" si="436"/>
        <v>79.778516600610246</v>
      </c>
      <c r="AM1198" s="27">
        <f t="shared" si="437"/>
        <v>0</v>
      </c>
      <c r="AN1198" s="35">
        <v>0</v>
      </c>
      <c r="AP1198" s="2" t="str">
        <f t="shared" si="434"/>
        <v/>
      </c>
    </row>
    <row r="1199" spans="1:42" x14ac:dyDescent="0.25">
      <c r="A1199" s="49">
        <v>39742</v>
      </c>
      <c r="B1199" s="47">
        <v>955.05</v>
      </c>
      <c r="C1199" s="27">
        <f t="shared" si="445"/>
        <v>-3.0799675258778136E-2</v>
      </c>
      <c r="D1199" s="27">
        <f t="shared" si="446"/>
        <v>-3.7169936618756005E-2</v>
      </c>
      <c r="E1199" s="5">
        <f t="shared" si="427"/>
        <v>0</v>
      </c>
      <c r="F1199" s="44">
        <v>1526.02</v>
      </c>
      <c r="G1199" s="45">
        <v>1526.02</v>
      </c>
      <c r="H1199" s="48">
        <v>955.05</v>
      </c>
      <c r="I1199" s="42">
        <v>53.11</v>
      </c>
      <c r="J1199" s="16">
        <f t="shared" si="444"/>
        <v>0.53110000000000002</v>
      </c>
      <c r="K1199" s="16">
        <f t="shared" si="428"/>
        <v>-0.25118332079691574</v>
      </c>
      <c r="L1199" s="51">
        <f>VLOOKUP(A1199,LIBOR!$A$3:B3294,2,1)</f>
        <v>1.28125</v>
      </c>
      <c r="M1199">
        <v>127489.83</v>
      </c>
      <c r="N1199" s="2">
        <v>114341.6</v>
      </c>
      <c r="O1199" s="16">
        <f t="shared" si="447"/>
        <v>9.786858391104959E-4</v>
      </c>
      <c r="P1199" s="16">
        <f t="shared" si="438"/>
        <v>0.78228332079691576</v>
      </c>
      <c r="Q1199" s="2">
        <f t="shared" si="449"/>
        <v>63.057999999999993</v>
      </c>
      <c r="R1199" s="2">
        <f t="shared" si="450"/>
        <v>51.11</v>
      </c>
      <c r="S1199" s="16">
        <f t="shared" si="439"/>
        <v>1</v>
      </c>
      <c r="T1199" s="16">
        <f t="shared" si="440"/>
        <v>1</v>
      </c>
      <c r="U1199" s="16">
        <f>VLOOKUP(P1199,Table!$D$6:$G$15,MATCH(VALUE(T1199)&amp;"E",Table!$D$5:$G$5,0),1)*IF(Y1199=1,0,1)</f>
        <v>0.6</v>
      </c>
      <c r="V1199" s="16">
        <f t="shared" si="441"/>
        <v>0.4</v>
      </c>
      <c r="W1199" s="16">
        <f t="shared" si="430"/>
        <v>125263.98091811374</v>
      </c>
      <c r="X1199" s="16">
        <f t="shared" si="442"/>
        <v>8.0352354929424719E-2</v>
      </c>
      <c r="Y1199" s="16">
        <f t="shared" si="431"/>
        <v>0</v>
      </c>
      <c r="Z1199" s="16">
        <f t="shared" si="443"/>
        <v>0</v>
      </c>
      <c r="AA1199" s="16">
        <f t="shared" si="429"/>
        <v>0</v>
      </c>
      <c r="AB1199" s="2">
        <f t="shared" si="432"/>
        <v>141212.26771097595</v>
      </c>
      <c r="AE1199" s="16" t="str">
        <f t="shared" si="451"/>
        <v/>
      </c>
      <c r="AF1199" s="16" t="str">
        <f t="shared" si="448"/>
        <v/>
      </c>
      <c r="AG1199" s="16">
        <f t="shared" si="435"/>
        <v>75.968209910806223</v>
      </c>
      <c r="AH1199" s="24">
        <f t="shared" si="433"/>
        <v>77.472959256692704</v>
      </c>
      <c r="AL1199" s="2">
        <f t="shared" si="436"/>
        <v>79.778516600610246</v>
      </c>
      <c r="AM1199" s="27">
        <f t="shared" si="437"/>
        <v>-2.8899476226910803E-2</v>
      </c>
      <c r="AN1199" s="35">
        <v>0</v>
      </c>
      <c r="AP1199" s="2" t="str">
        <f t="shared" si="434"/>
        <v/>
      </c>
    </row>
    <row r="1200" spans="1:42" x14ac:dyDescent="0.25">
      <c r="A1200" s="49">
        <v>39743</v>
      </c>
      <c r="B1200" s="47">
        <v>896.78</v>
      </c>
      <c r="C1200" s="27">
        <f t="shared" si="445"/>
        <v>-6.1012512433903932E-2</v>
      </c>
      <c r="D1200" s="27">
        <f t="shared" si="446"/>
        <v>-7.8326529584324955E-3</v>
      </c>
      <c r="E1200" s="5">
        <f t="shared" ref="E1200:E1263" si="452">IF(Y1200=1,IF(AND(D1200&lt;0,T1200&gt;=0),-1,1),0)</f>
        <v>0</v>
      </c>
      <c r="F1200" s="44">
        <v>1433.221</v>
      </c>
      <c r="G1200" s="45">
        <v>1433.221</v>
      </c>
      <c r="H1200" s="48">
        <v>896.78</v>
      </c>
      <c r="I1200" s="42">
        <v>69.650000000000006</v>
      </c>
      <c r="J1200" s="16">
        <f t="shared" si="444"/>
        <v>0.69650000000000001</v>
      </c>
      <c r="K1200" s="16">
        <f t="shared" ref="K1200:K1263" si="453">J1200-P1200</f>
        <v>-8.1532846144260818E-2</v>
      </c>
      <c r="L1200" s="51">
        <f>VLOOKUP(A1200,LIBOR!$A$3:B3295,2,1)</f>
        <v>1.1187499999999999</v>
      </c>
      <c r="M1200">
        <v>140679.85999999999</v>
      </c>
      <c r="N1200" s="2">
        <v>126167.34</v>
      </c>
      <c r="O1200" s="16">
        <f t="shared" si="447"/>
        <v>3.9630959646884635E-3</v>
      </c>
      <c r="P1200" s="16">
        <f t="shared" si="438"/>
        <v>0.77803284614426083</v>
      </c>
      <c r="Q1200" s="2">
        <f t="shared" si="449"/>
        <v>62.653999999999996</v>
      </c>
      <c r="R1200" s="2">
        <f t="shared" si="450"/>
        <v>51.979500000000009</v>
      </c>
      <c r="S1200" s="16">
        <f t="shared" si="439"/>
        <v>1</v>
      </c>
      <c r="T1200" s="16">
        <f t="shared" si="440"/>
        <v>1</v>
      </c>
      <c r="U1200" s="16">
        <f>VLOOKUP(P1200,Table!$D$6:$G$15,MATCH(VALUE(T1200)&amp;"E",Table!$D$5:$G$5,0),1)*IF(Y1200=1,0,1)</f>
        <v>0.6</v>
      </c>
      <c r="V1200" s="16">
        <f t="shared" si="441"/>
        <v>0.4</v>
      </c>
      <c r="W1200" s="16">
        <f t="shared" si="430"/>
        <v>125860.53217310233</v>
      </c>
      <c r="X1200" s="16">
        <f t="shared" si="442"/>
        <v>4.1516945255699822E-2</v>
      </c>
      <c r="Y1200" s="16">
        <f t="shared" si="431"/>
        <v>0</v>
      </c>
      <c r="Z1200" s="16">
        <f t="shared" si="443"/>
        <v>0</v>
      </c>
      <c r="AA1200" s="16">
        <f t="shared" ref="AA1200:AA1263" si="454">(1+(A1200-A1199)/360*L1200-1)*Y1199</f>
        <v>0</v>
      </c>
      <c r="AB1200" s="2">
        <f t="shared" si="432"/>
        <v>141903.79964546012</v>
      </c>
      <c r="AE1200" s="16" t="str">
        <f t="shared" si="451"/>
        <v/>
      </c>
      <c r="AF1200" s="16" t="str">
        <f t="shared" si="448"/>
        <v/>
      </c>
      <c r="AG1200" s="16">
        <f t="shared" si="435"/>
        <v>76.340234551515508</v>
      </c>
      <c r="AH1200" s="24">
        <f t="shared" si="433"/>
        <v>77.850326525569841</v>
      </c>
      <c r="AL1200" s="2">
        <f t="shared" si="436"/>
        <v>79.778516600610246</v>
      </c>
      <c r="AM1200" s="27">
        <f t="shared" si="437"/>
        <v>-2.4169289643393266E-2</v>
      </c>
      <c r="AN1200" s="35">
        <v>0</v>
      </c>
      <c r="AP1200" s="2" t="str">
        <f t="shared" si="434"/>
        <v/>
      </c>
    </row>
    <row r="1201" spans="1:42" x14ac:dyDescent="0.25">
      <c r="A1201" s="49">
        <v>39744</v>
      </c>
      <c r="B1201" s="47">
        <v>908.11</v>
      </c>
      <c r="C1201" s="27">
        <f t="shared" si="445"/>
        <v>1.2634090858404612E-2</v>
      </c>
      <c r="D1201" s="27">
        <f t="shared" si="446"/>
        <v>-3.7706052406689672E-2</v>
      </c>
      <c r="E1201" s="5">
        <f t="shared" si="452"/>
        <v>0</v>
      </c>
      <c r="F1201" s="44">
        <v>1451.373</v>
      </c>
      <c r="G1201" s="45">
        <v>1451.373</v>
      </c>
      <c r="H1201" s="48">
        <v>908.11</v>
      </c>
      <c r="I1201" s="42">
        <v>67.8</v>
      </c>
      <c r="J1201" s="16">
        <f t="shared" si="444"/>
        <v>0.67799999999999994</v>
      </c>
      <c r="K1201" s="16">
        <f t="shared" si="453"/>
        <v>-0.11781404267127416</v>
      </c>
      <c r="L1201" s="51">
        <f>VLOOKUP(A1201,LIBOR!$A$3:B3296,2,1)</f>
        <v>1.20625</v>
      </c>
      <c r="M1201">
        <v>145463.26999999999</v>
      </c>
      <c r="N1201" s="2">
        <v>130452.9</v>
      </c>
      <c r="O1201" s="16">
        <f t="shared" si="447"/>
        <v>1.5762668527059679E-4</v>
      </c>
      <c r="P1201" s="16">
        <f t="shared" si="438"/>
        <v>0.79581404267127409</v>
      </c>
      <c r="Q1201" s="2">
        <f t="shared" si="449"/>
        <v>62.733999999999995</v>
      </c>
      <c r="R1201" s="2">
        <f t="shared" si="450"/>
        <v>53.702500000000008</v>
      </c>
      <c r="S1201" s="16">
        <f t="shared" si="439"/>
        <v>1</v>
      </c>
      <c r="T1201" s="16">
        <f t="shared" si="440"/>
        <v>1</v>
      </c>
      <c r="U1201" s="16">
        <f>VLOOKUP(P1201,Table!$D$6:$G$15,MATCH(VALUE(T1201)&amp;"E",Table!$D$5:$G$5,0),1)*IF(Y1201=1,0,1)</f>
        <v>0.6</v>
      </c>
      <c r="V1201" s="16">
        <f t="shared" si="441"/>
        <v>0.4</v>
      </c>
      <c r="W1201" s="16">
        <f t="shared" ref="W1201:W1264" si="455">W1200*(1+$U1200*($H1201/$H1200-1)+$V1200*($N1201/$N1200-1))</f>
        <v>128524.66764286203</v>
      </c>
      <c r="X1201" s="16">
        <f t="shared" si="442"/>
        <v>4.4489499721867665E-2</v>
      </c>
      <c r="Y1201" s="16">
        <f t="shared" ref="Y1201:Y1264" si="456">IF(X1201&lt;=-0.02,1,0)</f>
        <v>0</v>
      </c>
      <c r="Z1201" s="16">
        <f t="shared" si="443"/>
        <v>0</v>
      </c>
      <c r="AA1201" s="16">
        <f t="shared" si="454"/>
        <v>0</v>
      </c>
      <c r="AB1201" s="2">
        <f t="shared" ref="AB1201:AB1264" si="457">AB1200*(1+$U1200*($G1201/$G1200-1)+$V1200*($M1201/$M1200-1)+Y1200*(1+(A1201-A1200)/360*L1201/100-1))</f>
        <v>144912.15243400817</v>
      </c>
      <c r="AE1201" s="16" t="str">
        <f t="shared" si="451"/>
        <v/>
      </c>
      <c r="AF1201" s="16" t="str">
        <f t="shared" si="448"/>
        <v/>
      </c>
      <c r="AG1201" s="16">
        <f t="shared" si="435"/>
        <v>77.958643347229597</v>
      </c>
      <c r="AH1201" s="24">
        <f t="shared" ref="AH1201:AH1264" si="458">AH1200*AB1201/AB1200*(1-AH$1)^(A1201-A1200)</f>
        <v>79.498679990931109</v>
      </c>
      <c r="AL1201" s="2">
        <f t="shared" si="436"/>
        <v>79.778516600610246</v>
      </c>
      <c r="AM1201" s="27">
        <f t="shared" si="437"/>
        <v>-3.5076687509754123E-3</v>
      </c>
      <c r="AN1201" s="35">
        <v>0</v>
      </c>
      <c r="AP1201" s="2" t="str">
        <f t="shared" ref="AP1201:AP1264" si="459">IF(AN1201&lt;&gt;Y1201,"diff","")</f>
        <v/>
      </c>
    </row>
    <row r="1202" spans="1:42" x14ac:dyDescent="0.25">
      <c r="A1202" s="49">
        <v>39745</v>
      </c>
      <c r="B1202" s="47">
        <v>876.77</v>
      </c>
      <c r="C1202" s="27">
        <f t="shared" si="445"/>
        <v>-3.4511237625397873E-2</v>
      </c>
      <c r="D1202" s="27">
        <f t="shared" si="446"/>
        <v>-6.6004469221251028E-2</v>
      </c>
      <c r="E1202" s="5">
        <f t="shared" si="452"/>
        <v>0</v>
      </c>
      <c r="F1202" s="44">
        <v>1401.2909999999999</v>
      </c>
      <c r="G1202" s="45">
        <v>1401.2909999999999</v>
      </c>
      <c r="H1202" s="48">
        <v>876.77</v>
      </c>
      <c r="I1202" s="42">
        <v>79.13</v>
      </c>
      <c r="J1202" s="16">
        <f t="shared" si="444"/>
        <v>0.7913</v>
      </c>
      <c r="K1202" s="16">
        <f t="shared" si="453"/>
        <v>-3.8615448380969752E-3</v>
      </c>
      <c r="L1202" s="51">
        <f>VLOOKUP(A1202,LIBOR!$A$3:B3297,2,1)</f>
        <v>1.28125</v>
      </c>
      <c r="M1202">
        <v>161969.12</v>
      </c>
      <c r="N1202" s="2">
        <v>145250.97</v>
      </c>
      <c r="O1202" s="16">
        <f t="shared" si="447"/>
        <v>1.2334717416740085E-3</v>
      </c>
      <c r="P1202" s="16">
        <f t="shared" si="438"/>
        <v>0.79516154483809698</v>
      </c>
      <c r="Q1202" s="2">
        <f t="shared" si="449"/>
        <v>62.772000000000006</v>
      </c>
      <c r="R1202" s="2">
        <f t="shared" si="450"/>
        <v>55.45150000000001</v>
      </c>
      <c r="S1202" s="16">
        <f t="shared" si="439"/>
        <v>1</v>
      </c>
      <c r="T1202" s="16">
        <f t="shared" si="440"/>
        <v>1</v>
      </c>
      <c r="U1202" s="16">
        <f>VLOOKUP(P1202,Table!$D$6:$G$15,MATCH(VALUE(T1202)&amp;"E",Table!$D$5:$G$5,0),1)*IF(Y1202=1,0,1)</f>
        <v>0.6</v>
      </c>
      <c r="V1202" s="16">
        <f t="shared" si="441"/>
        <v>0.4</v>
      </c>
      <c r="W1202" s="16">
        <f t="shared" si="455"/>
        <v>131695.07596143309</v>
      </c>
      <c r="X1202" s="16">
        <f t="shared" si="442"/>
        <v>3.1352701040856745E-2</v>
      </c>
      <c r="Y1202" s="16">
        <f t="shared" si="456"/>
        <v>0</v>
      </c>
      <c r="Z1202" s="16">
        <f t="shared" si="443"/>
        <v>0</v>
      </c>
      <c r="AA1202" s="16">
        <f t="shared" si="454"/>
        <v>0</v>
      </c>
      <c r="AB1202" s="2">
        <f t="shared" si="457"/>
        <v>148489.21955981909</v>
      </c>
      <c r="AE1202" s="16" t="str">
        <f t="shared" si="451"/>
        <v/>
      </c>
      <c r="AF1202" s="16" t="str">
        <f t="shared" si="448"/>
        <v/>
      </c>
      <c r="AG1202" s="16">
        <f t="shared" ref="AG1202:AG1265" si="460">AB1202/AG$2</f>
        <v>79.883004386702709</v>
      </c>
      <c r="AH1202" s="24">
        <f t="shared" si="458"/>
        <v>81.458935666060086</v>
      </c>
      <c r="AL1202" s="2">
        <f t="shared" ref="AL1202:AL1265" si="461">IF(AH1202&gt;AL1201,AH1202,AL1201)</f>
        <v>81.458935666060086</v>
      </c>
      <c r="AM1202" s="27">
        <f t="shared" ref="AM1202:AM1265" si="462">AH1202/AL1202-1</f>
        <v>0</v>
      </c>
      <c r="AN1202" s="35">
        <v>0</v>
      </c>
      <c r="AP1202" s="2" t="str">
        <f t="shared" si="459"/>
        <v/>
      </c>
    </row>
    <row r="1203" spans="1:42" x14ac:dyDescent="0.25">
      <c r="A1203" s="49">
        <v>39748</v>
      </c>
      <c r="B1203" s="47">
        <v>848.92</v>
      </c>
      <c r="C1203" s="27">
        <f t="shared" si="445"/>
        <v>-3.1764316753538635E-2</v>
      </c>
      <c r="D1203" s="27">
        <f t="shared" si="446"/>
        <v>-0.14545365121321396</v>
      </c>
      <c r="E1203" s="5">
        <f t="shared" si="452"/>
        <v>0</v>
      </c>
      <c r="F1203" s="44">
        <v>1356.78</v>
      </c>
      <c r="G1203" s="45">
        <v>1356.78</v>
      </c>
      <c r="H1203" s="48">
        <v>848.92</v>
      </c>
      <c r="I1203" s="42">
        <v>80.06</v>
      </c>
      <c r="J1203" s="16">
        <f t="shared" si="444"/>
        <v>0.80059999999999998</v>
      </c>
      <c r="K1203" s="16">
        <f t="shared" si="453"/>
        <v>-3.3688099863653509E-3</v>
      </c>
      <c r="L1203" s="51">
        <f>VLOOKUP(A1203,LIBOR!$A$3:B3298,2,1)</f>
        <v>1.26875</v>
      </c>
      <c r="M1203">
        <v>171430.04</v>
      </c>
      <c r="N1203" s="2">
        <v>153720.20000000001</v>
      </c>
      <c r="O1203" s="16">
        <f t="shared" si="447"/>
        <v>1.0419820607341424E-3</v>
      </c>
      <c r="P1203" s="16">
        <f t="shared" si="438"/>
        <v>0.80396880998636533</v>
      </c>
      <c r="Q1203" s="2">
        <f t="shared" si="449"/>
        <v>64.532000000000011</v>
      </c>
      <c r="R1203" s="2">
        <f t="shared" si="450"/>
        <v>57.671000000000006</v>
      </c>
      <c r="S1203" s="16">
        <f t="shared" si="439"/>
        <v>1</v>
      </c>
      <c r="T1203" s="16">
        <f t="shared" si="440"/>
        <v>1</v>
      </c>
      <c r="U1203" s="16">
        <f>VLOOKUP(P1203,Table!$D$6:$G$15,MATCH(VALUE(T1203)&amp;"E",Table!$D$5:$G$5,0),1)*IF(Y1203=1,0,1)</f>
        <v>0.6</v>
      </c>
      <c r="V1203" s="16">
        <f t="shared" si="441"/>
        <v>0.4</v>
      </c>
      <c r="W1203" s="16">
        <f t="shared" si="455"/>
        <v>132256.68104166989</v>
      </c>
      <c r="X1203" s="16">
        <f t="shared" si="442"/>
        <v>2.7311851369722806E-2</v>
      </c>
      <c r="Y1203" s="16">
        <f t="shared" si="456"/>
        <v>0</v>
      </c>
      <c r="Z1203" s="16">
        <f t="shared" si="443"/>
        <v>0</v>
      </c>
      <c r="AA1203" s="16">
        <f t="shared" si="454"/>
        <v>0</v>
      </c>
      <c r="AB1203" s="2">
        <f t="shared" si="457"/>
        <v>149128.64114747496</v>
      </c>
      <c r="AE1203" s="16" t="str">
        <f t="shared" si="451"/>
        <v/>
      </c>
      <c r="AF1203" s="16" t="str">
        <f t="shared" si="448"/>
        <v/>
      </c>
      <c r="AG1203" s="16">
        <f t="shared" si="460"/>
        <v>80.226995133257134</v>
      </c>
      <c r="AH1203" s="24">
        <f t="shared" si="458"/>
        <v>81.803324943929638</v>
      </c>
      <c r="AL1203" s="2">
        <f t="shared" si="461"/>
        <v>81.803324943929638</v>
      </c>
      <c r="AM1203" s="27">
        <f t="shared" si="462"/>
        <v>0</v>
      </c>
      <c r="AN1203" s="35">
        <v>0</v>
      </c>
      <c r="AP1203" s="2" t="str">
        <f t="shared" si="459"/>
        <v/>
      </c>
    </row>
    <row r="1204" spans="1:42" x14ac:dyDescent="0.25">
      <c r="A1204" s="49">
        <v>39749</v>
      </c>
      <c r="B1204" s="47">
        <v>940.51</v>
      </c>
      <c r="C1204" s="27">
        <f t="shared" si="445"/>
        <v>0.10789002497290689</v>
      </c>
      <c r="D1204" s="27">
        <f t="shared" si="446"/>
        <v>-6.7639509815289323E-3</v>
      </c>
      <c r="E1204" s="5">
        <f t="shared" si="452"/>
        <v>0</v>
      </c>
      <c r="F1204" s="44">
        <v>1503.1579999999999</v>
      </c>
      <c r="G1204" s="45">
        <v>1503.1579999999999</v>
      </c>
      <c r="H1204" s="48">
        <v>940.51</v>
      </c>
      <c r="I1204" s="42">
        <v>66.959999999999994</v>
      </c>
      <c r="J1204" s="16">
        <f t="shared" si="444"/>
        <v>0.66959999999999997</v>
      </c>
      <c r="K1204" s="16">
        <f t="shared" si="453"/>
        <v>-0.13907853269607207</v>
      </c>
      <c r="L1204" s="51">
        <f>VLOOKUP(A1204,LIBOR!$A$3:B3299,2,1)</f>
        <v>1.2350000000000001</v>
      </c>
      <c r="M1204">
        <v>156560.93</v>
      </c>
      <c r="N1204" s="2">
        <v>140383.32</v>
      </c>
      <c r="O1204" s="16">
        <f t="shared" si="447"/>
        <v>1.0497504052565755E-2</v>
      </c>
      <c r="P1204" s="16">
        <f t="shared" si="438"/>
        <v>0.80867853269607204</v>
      </c>
      <c r="Q1204" s="2">
        <f t="shared" si="449"/>
        <v>69.95</v>
      </c>
      <c r="R1204" s="2">
        <f t="shared" si="450"/>
        <v>59.338000000000008</v>
      </c>
      <c r="S1204" s="16">
        <f t="shared" si="439"/>
        <v>1</v>
      </c>
      <c r="T1204" s="16">
        <f t="shared" si="440"/>
        <v>1</v>
      </c>
      <c r="U1204" s="16">
        <f>VLOOKUP(P1204,Table!$D$6:$G$15,MATCH(VALUE(T1204)&amp;"E",Table!$D$5:$G$5,0),1)*IF(Y1204=1,0,1)</f>
        <v>0.6</v>
      </c>
      <c r="V1204" s="16">
        <f t="shared" si="441"/>
        <v>0.4</v>
      </c>
      <c r="W1204" s="16">
        <f t="shared" si="455"/>
        <v>136228.31142372324</v>
      </c>
      <c r="X1204" s="16">
        <f t="shared" si="442"/>
        <v>2.5317290236100298E-2</v>
      </c>
      <c r="Y1204" s="16">
        <f t="shared" si="456"/>
        <v>0</v>
      </c>
      <c r="Z1204" s="16">
        <f t="shared" si="443"/>
        <v>0</v>
      </c>
      <c r="AA1204" s="16">
        <f t="shared" si="454"/>
        <v>0</v>
      </c>
      <c r="AB1204" s="2">
        <f t="shared" si="457"/>
        <v>153608.09250638413</v>
      </c>
      <c r="AE1204" s="16" t="str">
        <f t="shared" si="451"/>
        <v/>
      </c>
      <c r="AF1204" s="16" t="str">
        <f t="shared" si="448"/>
        <v/>
      </c>
      <c r="AG1204" s="16">
        <f t="shared" si="460"/>
        <v>82.636813392215714</v>
      </c>
      <c r="AH1204" s="24">
        <f t="shared" si="458"/>
        <v>84.258299126162882</v>
      </c>
      <c r="AL1204" s="2">
        <f t="shared" si="461"/>
        <v>84.258299126162882</v>
      </c>
      <c r="AM1204" s="27">
        <f t="shared" si="462"/>
        <v>0</v>
      </c>
      <c r="AN1204" s="35">
        <v>0</v>
      </c>
      <c r="AP1204" s="2" t="str">
        <f t="shared" si="459"/>
        <v/>
      </c>
    </row>
    <row r="1205" spans="1:42" x14ac:dyDescent="0.25">
      <c r="A1205" s="49">
        <v>39750</v>
      </c>
      <c r="B1205" s="47">
        <v>930.09</v>
      </c>
      <c r="C1205" s="27">
        <f t="shared" si="445"/>
        <v>-1.1079095384419091E-2</v>
      </c>
      <c r="D1205" s="27">
        <f t="shared" si="446"/>
        <v>4.3169466067955908E-2</v>
      </c>
      <c r="E1205" s="5">
        <f t="shared" si="452"/>
        <v>0</v>
      </c>
      <c r="F1205" s="44">
        <v>1486.7280000000001</v>
      </c>
      <c r="G1205" s="45">
        <v>1486.7280000000001</v>
      </c>
      <c r="H1205" s="48">
        <v>930.09</v>
      </c>
      <c r="I1205" s="42">
        <v>69.959999999999994</v>
      </c>
      <c r="J1205" s="16">
        <f t="shared" si="444"/>
        <v>0.69959999999999989</v>
      </c>
      <c r="K1205" s="16">
        <f t="shared" si="453"/>
        <v>-0.18021503556577356</v>
      </c>
      <c r="L1205" s="51">
        <f>VLOOKUP(A1205,LIBOR!$A$3:B3300,2,1)</f>
        <v>1.1399999999999999</v>
      </c>
      <c r="M1205">
        <v>163875.68</v>
      </c>
      <c r="N1205" s="2">
        <v>146938.72</v>
      </c>
      <c r="O1205" s="16">
        <f t="shared" si="447"/>
        <v>1.2412022474526458E-4</v>
      </c>
      <c r="P1205" s="16">
        <f t="shared" si="438"/>
        <v>0.87981503556577345</v>
      </c>
      <c r="Q1205" s="2">
        <f t="shared" si="449"/>
        <v>72.72</v>
      </c>
      <c r="R1205" s="2">
        <f t="shared" si="450"/>
        <v>60.716499999999996</v>
      </c>
      <c r="S1205" s="16">
        <f t="shared" si="439"/>
        <v>1</v>
      </c>
      <c r="T1205" s="16">
        <f t="shared" si="440"/>
        <v>1</v>
      </c>
      <c r="U1205" s="16">
        <f>VLOOKUP(P1205,Table!$D$6:$G$15,MATCH(VALUE(T1205)&amp;"E",Table!$D$5:$G$5,0),1)*IF(Y1205=1,0,1)</f>
        <v>0.6</v>
      </c>
      <c r="V1205" s="16">
        <f t="shared" si="441"/>
        <v>0.4</v>
      </c>
      <c r="W1205" s="16">
        <f t="shared" si="455"/>
        <v>137867.28992160416</v>
      </c>
      <c r="X1205" s="16">
        <f t="shared" si="442"/>
        <v>8.7529794480801115E-2</v>
      </c>
      <c r="Y1205" s="16">
        <f t="shared" si="456"/>
        <v>0</v>
      </c>
      <c r="Z1205" s="16">
        <f t="shared" si="443"/>
        <v>0</v>
      </c>
      <c r="AA1205" s="16">
        <f t="shared" si="454"/>
        <v>0</v>
      </c>
      <c r="AB1205" s="2">
        <f t="shared" si="457"/>
        <v>155471.41670522161</v>
      </c>
      <c r="AE1205" s="16" t="str">
        <f t="shared" si="451"/>
        <v/>
      </c>
      <c r="AF1205" s="16" t="str">
        <f t="shared" si="448"/>
        <v/>
      </c>
      <c r="AG1205" s="16">
        <f t="shared" si="460"/>
        <v>83.639229160786854</v>
      </c>
      <c r="AH1205" s="24">
        <f t="shared" si="458"/>
        <v>85.278164502885829</v>
      </c>
      <c r="AL1205" s="2">
        <f t="shared" si="461"/>
        <v>85.278164502885829</v>
      </c>
      <c r="AM1205" s="27">
        <f t="shared" si="462"/>
        <v>0</v>
      </c>
      <c r="AN1205" s="35">
        <v>0</v>
      </c>
      <c r="AP1205" s="2" t="str">
        <f t="shared" si="459"/>
        <v/>
      </c>
    </row>
    <row r="1206" spans="1:42" x14ac:dyDescent="0.25">
      <c r="A1206" s="49">
        <v>39751</v>
      </c>
      <c r="B1206" s="47">
        <v>954.09</v>
      </c>
      <c r="C1206" s="27">
        <f t="shared" si="445"/>
        <v>2.5803954456020461E-2</v>
      </c>
      <c r="D1206" s="27">
        <f t="shared" si="446"/>
        <v>5.6339329665571758E-2</v>
      </c>
      <c r="E1206" s="5">
        <f t="shared" si="452"/>
        <v>0</v>
      </c>
      <c r="F1206" s="44">
        <v>1525.365</v>
      </c>
      <c r="G1206" s="45">
        <v>1525.365</v>
      </c>
      <c r="H1206" s="48">
        <v>954.09</v>
      </c>
      <c r="I1206" s="42">
        <v>62.9</v>
      </c>
      <c r="J1206" s="16">
        <f t="shared" si="444"/>
        <v>0.629</v>
      </c>
      <c r="K1206" s="16">
        <f t="shared" si="453"/>
        <v>-0.19449554430627347</v>
      </c>
      <c r="L1206" s="51">
        <f>VLOOKUP(A1206,LIBOR!$A$3:B3301,2,1)</f>
        <v>0.73124999999999996</v>
      </c>
      <c r="M1206">
        <v>161654.79</v>
      </c>
      <c r="N1206" s="2">
        <v>144943.69</v>
      </c>
      <c r="O1206" s="16">
        <f t="shared" si="447"/>
        <v>6.4905974427503603E-4</v>
      </c>
      <c r="P1206" s="16">
        <f t="shared" si="438"/>
        <v>0.82349554430627347</v>
      </c>
      <c r="Q1206" s="2">
        <f t="shared" si="449"/>
        <v>72.781999999999996</v>
      </c>
      <c r="R1206" s="2">
        <f t="shared" si="450"/>
        <v>62.224000000000004</v>
      </c>
      <c r="S1206" s="16">
        <f t="shared" si="439"/>
        <v>1</v>
      </c>
      <c r="T1206" s="16">
        <f t="shared" si="440"/>
        <v>1</v>
      </c>
      <c r="U1206" s="16">
        <f>VLOOKUP(P1206,Table!$D$6:$G$15,MATCH(VALUE(T1206)&amp;"E",Table!$D$5:$G$5,0),1)*IF(Y1206=1,0,1)</f>
        <v>0.6</v>
      </c>
      <c r="V1206" s="16">
        <f t="shared" si="441"/>
        <v>0.4</v>
      </c>
      <c r="W1206" s="16">
        <f t="shared" si="455"/>
        <v>139253.05686796724</v>
      </c>
      <c r="X1206" s="16">
        <f t="shared" si="442"/>
        <v>9.5397322267701368E-2</v>
      </c>
      <c r="Y1206" s="16">
        <f t="shared" si="456"/>
        <v>0</v>
      </c>
      <c r="Z1206" s="16">
        <f t="shared" si="443"/>
        <v>0</v>
      </c>
      <c r="AA1206" s="16">
        <f t="shared" si="454"/>
        <v>0</v>
      </c>
      <c r="AB1206" s="2">
        <f t="shared" si="457"/>
        <v>157052.84872655143</v>
      </c>
      <c r="AE1206" s="16" t="str">
        <f t="shared" si="451"/>
        <v/>
      </c>
      <c r="AF1206" s="16" t="str">
        <f t="shared" si="448"/>
        <v/>
      </c>
      <c r="AG1206" s="16">
        <f t="shared" si="460"/>
        <v>84.489994903051866</v>
      </c>
      <c r="AH1206" s="24">
        <f t="shared" si="458"/>
        <v>86.143359104787038</v>
      </c>
      <c r="AL1206" s="2">
        <f t="shared" si="461"/>
        <v>86.143359104787038</v>
      </c>
      <c r="AM1206" s="27">
        <f t="shared" si="462"/>
        <v>0</v>
      </c>
      <c r="AN1206" s="35">
        <v>0</v>
      </c>
      <c r="AP1206" s="2" t="str">
        <f t="shared" si="459"/>
        <v/>
      </c>
    </row>
    <row r="1207" spans="1:42" x14ac:dyDescent="0.25">
      <c r="A1207" s="49">
        <v>39752</v>
      </c>
      <c r="B1207" s="47">
        <v>968.75</v>
      </c>
      <c r="C1207" s="27">
        <f t="shared" si="445"/>
        <v>1.536542674171204E-2</v>
      </c>
      <c r="D1207" s="27">
        <f t="shared" si="446"/>
        <v>0.10621599403268167</v>
      </c>
      <c r="E1207" s="5">
        <f t="shared" si="452"/>
        <v>0</v>
      </c>
      <c r="F1207" s="44">
        <v>1548.8140000000001</v>
      </c>
      <c r="G1207" s="45">
        <v>1548.8140000000001</v>
      </c>
      <c r="H1207" s="48">
        <v>968.75</v>
      </c>
      <c r="I1207" s="42">
        <v>59.89</v>
      </c>
      <c r="J1207" s="16">
        <f t="shared" si="444"/>
        <v>0.59889999999999999</v>
      </c>
      <c r="K1207" s="16">
        <f t="shared" si="453"/>
        <v>-0.20961511097531171</v>
      </c>
      <c r="L1207" s="51">
        <f>VLOOKUP(A1207,LIBOR!$A$3:B3302,2,1)</f>
        <v>0.40625</v>
      </c>
      <c r="M1207">
        <v>160827.95000000001</v>
      </c>
      <c r="N1207" s="2">
        <v>144198.70000000001</v>
      </c>
      <c r="O1207" s="16">
        <f t="shared" si="447"/>
        <v>2.3251901044644255E-4</v>
      </c>
      <c r="P1207" s="16">
        <f t="shared" si="438"/>
        <v>0.8085151109753117</v>
      </c>
      <c r="Q1207" s="2">
        <f t="shared" si="449"/>
        <v>71.801999999999992</v>
      </c>
      <c r="R1207" s="2">
        <f t="shared" si="450"/>
        <v>63.106000000000009</v>
      </c>
      <c r="S1207" s="16">
        <f t="shared" si="439"/>
        <v>1</v>
      </c>
      <c r="T1207" s="16">
        <f t="shared" si="440"/>
        <v>1</v>
      </c>
      <c r="U1207" s="16">
        <f>VLOOKUP(P1207,Table!$D$6:$G$15,MATCH(VALUE(T1207)&amp;"E",Table!$D$5:$G$5,0),1)*IF(Y1207=1,0,1)</f>
        <v>0.6</v>
      </c>
      <c r="V1207" s="16">
        <f t="shared" si="441"/>
        <v>0.4</v>
      </c>
      <c r="W1207" s="16">
        <f t="shared" si="455"/>
        <v>140250.57007301919</v>
      </c>
      <c r="X1207" s="16">
        <f t="shared" si="442"/>
        <v>8.3473386252332027E-2</v>
      </c>
      <c r="Y1207" s="16">
        <f t="shared" si="456"/>
        <v>0</v>
      </c>
      <c r="Z1207" s="16">
        <f t="shared" si="443"/>
        <v>0</v>
      </c>
      <c r="AA1207" s="16">
        <f t="shared" si="454"/>
        <v>0</v>
      </c>
      <c r="AB1207" s="2">
        <f t="shared" si="457"/>
        <v>158180.12514482328</v>
      </c>
      <c r="AE1207" s="16" t="str">
        <f t="shared" si="451"/>
        <v/>
      </c>
      <c r="AF1207" s="16" t="str">
        <f t="shared" si="448"/>
        <v/>
      </c>
      <c r="AG1207" s="16">
        <f t="shared" si="460"/>
        <v>85.096437763569156</v>
      </c>
      <c r="AH1207" s="24">
        <f t="shared" si="458"/>
        <v>86.759411118004209</v>
      </c>
      <c r="AL1207" s="2">
        <f t="shared" si="461"/>
        <v>86.759411118004209</v>
      </c>
      <c r="AM1207" s="27">
        <f t="shared" si="462"/>
        <v>0</v>
      </c>
      <c r="AN1207" s="35">
        <v>0</v>
      </c>
      <c r="AP1207" s="2" t="str">
        <f t="shared" si="459"/>
        <v/>
      </c>
    </row>
    <row r="1208" spans="1:42" x14ac:dyDescent="0.25">
      <c r="A1208" s="49">
        <v>39755</v>
      </c>
      <c r="B1208" s="47">
        <v>966.3</v>
      </c>
      <c r="C1208" s="27">
        <f t="shared" si="445"/>
        <v>-2.5290322580645563E-3</v>
      </c>
      <c r="D1208" s="27">
        <f t="shared" si="446"/>
        <v>0.13545127852815575</v>
      </c>
      <c r="E1208" s="5">
        <f t="shared" si="452"/>
        <v>0</v>
      </c>
      <c r="F1208" s="44">
        <v>1544.913</v>
      </c>
      <c r="G1208" s="45">
        <v>1544.913</v>
      </c>
      <c r="H1208" s="48">
        <v>966.3</v>
      </c>
      <c r="I1208" s="42">
        <v>53.68</v>
      </c>
      <c r="J1208" s="16">
        <f t="shared" si="444"/>
        <v>0.53679999999999994</v>
      </c>
      <c r="K1208" s="16">
        <f t="shared" si="453"/>
        <v>-0.27321388069160601</v>
      </c>
      <c r="L1208" s="51">
        <f>VLOOKUP(A1208,LIBOR!$A$3:B3303,2,1)</f>
        <v>0.38750000000000001</v>
      </c>
      <c r="M1208">
        <v>155594.74</v>
      </c>
      <c r="N1208" s="2">
        <v>139495.76</v>
      </c>
      <c r="O1208" s="16">
        <f t="shared" si="447"/>
        <v>6.4122174493933192E-6</v>
      </c>
      <c r="P1208" s="16">
        <f t="shared" ref="P1208:P1271" si="463">SQRT(252*SUM(O1186:O1207)/22)</f>
        <v>0.81001388069160596</v>
      </c>
      <c r="Q1208" s="2">
        <f t="shared" si="449"/>
        <v>67.953999999999979</v>
      </c>
      <c r="R1208" s="2">
        <f t="shared" si="450"/>
        <v>63.84350000000002</v>
      </c>
      <c r="S1208" s="16">
        <f t="shared" ref="S1208:S1271" si="464">IF(Q1208&gt;=R1208,1,-1)</f>
        <v>1</v>
      </c>
      <c r="T1208" s="16">
        <f t="shared" ref="T1208:T1271" si="465">IF(SUM(S1199:S1208)=-10,-1,IF(SUM(S1199:S1208)&lt;10,0,1))</f>
        <v>1</v>
      </c>
      <c r="U1208" s="16">
        <f>VLOOKUP(P1208,Table!$D$6:$G$15,MATCH(VALUE(T1208)&amp;"E",Table!$D$5:$G$5,0),1)*IF(Y1208=1,0,1)</f>
        <v>0.6</v>
      </c>
      <c r="V1208" s="16">
        <f t="shared" ref="V1208:V1271" si="466">(1-U1208)*IF(Y1208=1,0,1)</f>
        <v>0.4</v>
      </c>
      <c r="W1208" s="16">
        <f t="shared" si="455"/>
        <v>138208.08134472245</v>
      </c>
      <c r="X1208" s="16">
        <f t="shared" ref="X1208:X1271" si="467">W1207/W1202-1</f>
        <v>6.496441912597839E-2</v>
      </c>
      <c r="Y1208" s="16">
        <f t="shared" si="456"/>
        <v>0</v>
      </c>
      <c r="Z1208" s="16">
        <f t="shared" ref="Z1208:Z1271" si="468">Y1208*20</f>
        <v>0</v>
      </c>
      <c r="AA1208" s="16">
        <f t="shared" si="454"/>
        <v>0</v>
      </c>
      <c r="AB1208" s="2">
        <f t="shared" si="457"/>
        <v>155882.25926499628</v>
      </c>
      <c r="AD1208" s="2">
        <v>155695.84</v>
      </c>
      <c r="AE1208" s="16" t="str">
        <f t="shared" si="451"/>
        <v/>
      </c>
      <c r="AF1208" s="16">
        <f t="shared" si="448"/>
        <v>1.1973297744902744E-3</v>
      </c>
      <c r="AG1208" s="16">
        <f t="shared" si="460"/>
        <v>83.860250849108823</v>
      </c>
      <c r="AH1208" s="24">
        <f t="shared" si="458"/>
        <v>85.492390585484799</v>
      </c>
      <c r="AL1208" s="2">
        <f t="shared" si="461"/>
        <v>86.759411118004209</v>
      </c>
      <c r="AM1208" s="27">
        <f t="shared" si="462"/>
        <v>-1.4603839700987553E-2</v>
      </c>
      <c r="AN1208" s="35">
        <v>0</v>
      </c>
      <c r="AP1208" s="2" t="str">
        <f t="shared" si="459"/>
        <v/>
      </c>
    </row>
    <row r="1209" spans="1:42" x14ac:dyDescent="0.25">
      <c r="A1209" s="49">
        <v>39756</v>
      </c>
      <c r="B1209" s="47">
        <v>1005.75</v>
      </c>
      <c r="C1209" s="27">
        <f t="shared" si="445"/>
        <v>4.0825830487426273E-2</v>
      </c>
      <c r="D1209" s="27">
        <f t="shared" si="446"/>
        <v>6.8387084042675128E-2</v>
      </c>
      <c r="E1209" s="5">
        <f t="shared" si="452"/>
        <v>0</v>
      </c>
      <c r="F1209" s="44">
        <v>1607.9970000000001</v>
      </c>
      <c r="G1209" s="45">
        <v>1607.9970000000001</v>
      </c>
      <c r="H1209" s="48">
        <v>1005.75</v>
      </c>
      <c r="I1209" s="42">
        <v>47.73</v>
      </c>
      <c r="J1209" s="16">
        <f t="shared" si="444"/>
        <v>0.47729999999999995</v>
      </c>
      <c r="K1209" s="16">
        <f t="shared" si="453"/>
        <v>-0.32071211022192991</v>
      </c>
      <c r="L1209" s="51">
        <f>VLOOKUP(A1209,LIBOR!$A$3:B3304,2,1)</f>
        <v>0.375</v>
      </c>
      <c r="M1209">
        <v>141781.29999999999</v>
      </c>
      <c r="N1209" s="2">
        <v>127109.5</v>
      </c>
      <c r="O1209" s="16">
        <f t="shared" si="447"/>
        <v>1.601157475230864E-3</v>
      </c>
      <c r="P1209" s="16">
        <f t="shared" si="463"/>
        <v>0.79801211022192986</v>
      </c>
      <c r="Q1209" s="2">
        <f t="shared" si="449"/>
        <v>62.677999999999997</v>
      </c>
      <c r="R1209" s="2">
        <f t="shared" si="450"/>
        <v>63.925000000000011</v>
      </c>
      <c r="S1209" s="16">
        <f t="shared" si="464"/>
        <v>-1</v>
      </c>
      <c r="T1209" s="16">
        <f t="shared" si="465"/>
        <v>0</v>
      </c>
      <c r="U1209" s="16">
        <f>VLOOKUP(P1209,Table!$D$6:$G$15,MATCH(VALUE(T1209)&amp;"E",Table!$D$5:$G$5,0),1)*IF(Y1209=1,0,1)</f>
        <v>0.6</v>
      </c>
      <c r="V1209" s="16">
        <f t="shared" si="466"/>
        <v>0.4</v>
      </c>
      <c r="W1209" s="16">
        <f t="shared" si="455"/>
        <v>136684.78795357657</v>
      </c>
      <c r="X1209" s="16">
        <f t="shared" si="467"/>
        <v>4.4998863242133424E-2</v>
      </c>
      <c r="Y1209" s="16">
        <f t="shared" si="456"/>
        <v>0</v>
      </c>
      <c r="Z1209" s="16">
        <f t="shared" si="468"/>
        <v>0</v>
      </c>
      <c r="AA1209" s="16">
        <f t="shared" si="454"/>
        <v>0</v>
      </c>
      <c r="AB1209" s="2">
        <f t="shared" si="457"/>
        <v>154165.7916041417</v>
      </c>
      <c r="AE1209" s="16" t="str">
        <f t="shared" si="451"/>
        <v/>
      </c>
      <c r="AF1209" s="16" t="str">
        <f t="shared" si="448"/>
        <v/>
      </c>
      <c r="AG1209" s="16">
        <f t="shared" si="460"/>
        <v>82.936839748369351</v>
      </c>
      <c r="AH1209" s="24">
        <f t="shared" si="458"/>
        <v>84.548806847781378</v>
      </c>
      <c r="AL1209" s="2">
        <f t="shared" si="461"/>
        <v>86.759411118004209</v>
      </c>
      <c r="AM1209" s="27">
        <f t="shared" si="462"/>
        <v>-2.5479705794868912E-2</v>
      </c>
      <c r="AN1209" s="35">
        <v>0</v>
      </c>
      <c r="AP1209" s="2" t="str">
        <f t="shared" si="459"/>
        <v/>
      </c>
    </row>
    <row r="1210" spans="1:42" x14ac:dyDescent="0.25">
      <c r="A1210" s="49">
        <v>39757</v>
      </c>
      <c r="B1210" s="47">
        <v>952.77</v>
      </c>
      <c r="C1210" s="27">
        <f t="shared" si="445"/>
        <v>-5.2677106636838222E-2</v>
      </c>
      <c r="D1210" s="27">
        <f t="shared" si="446"/>
        <v>2.6789072790255997E-2</v>
      </c>
      <c r="E1210" s="5">
        <f t="shared" si="452"/>
        <v>0</v>
      </c>
      <c r="F1210" s="44">
        <v>1524.2139999999999</v>
      </c>
      <c r="G1210" s="45">
        <v>1524.2139999999999</v>
      </c>
      <c r="H1210" s="48">
        <v>952.77</v>
      </c>
      <c r="I1210" s="42">
        <v>54.56</v>
      </c>
      <c r="J1210" s="16">
        <f t="shared" si="444"/>
        <v>0.54559999999999997</v>
      </c>
      <c r="K1210" s="16">
        <f t="shared" si="453"/>
        <v>-0.26251242223035831</v>
      </c>
      <c r="L1210" s="51">
        <f>VLOOKUP(A1210,LIBOR!$A$3:B3305,2,1)</f>
        <v>0.32250000000000001</v>
      </c>
      <c r="M1210">
        <v>151033.14000000001</v>
      </c>
      <c r="N1210" s="2">
        <v>135402.07</v>
      </c>
      <c r="O1210" s="16">
        <f t="shared" si="447"/>
        <v>2.9284634678521482E-3</v>
      </c>
      <c r="P1210" s="16">
        <f t="shared" si="463"/>
        <v>0.80811242223035828</v>
      </c>
      <c r="Q1210" s="2">
        <f t="shared" si="449"/>
        <v>58.832000000000008</v>
      </c>
      <c r="R1210" s="2">
        <f t="shared" si="450"/>
        <v>63.627500000000019</v>
      </c>
      <c r="S1210" s="16">
        <f t="shared" si="464"/>
        <v>-1</v>
      </c>
      <c r="T1210" s="16">
        <f t="shared" si="465"/>
        <v>0</v>
      </c>
      <c r="U1210" s="16">
        <f>VLOOKUP(P1210,Table!$D$6:$G$15,MATCH(VALUE(T1210)&amp;"E",Table!$D$5:$G$5,0),1)*IF(Y1210=1,0,1)</f>
        <v>0.6</v>
      </c>
      <c r="V1210" s="16">
        <f t="shared" si="466"/>
        <v>0.4</v>
      </c>
      <c r="W1210" s="16">
        <f t="shared" si="455"/>
        <v>135931.59555709374</v>
      </c>
      <c r="X1210" s="16">
        <f t="shared" si="467"/>
        <v>3.3508198485519003E-3</v>
      </c>
      <c r="Y1210" s="16">
        <f t="shared" si="456"/>
        <v>0</v>
      </c>
      <c r="Z1210" s="16">
        <f t="shared" si="468"/>
        <v>0</v>
      </c>
      <c r="AA1210" s="16">
        <f t="shared" si="454"/>
        <v>0</v>
      </c>
      <c r="AB1210" s="2">
        <f t="shared" si="457"/>
        <v>153370.19586482452</v>
      </c>
      <c r="AE1210" s="16" t="str">
        <f t="shared" si="451"/>
        <v/>
      </c>
      <c r="AF1210" s="16" t="str">
        <f t="shared" si="448"/>
        <v/>
      </c>
      <c r="AG1210" s="16">
        <f t="shared" si="460"/>
        <v>82.508831721104357</v>
      </c>
      <c r="AH1210" s="24">
        <f t="shared" si="458"/>
        <v>84.110290793082598</v>
      </c>
      <c r="AL1210" s="2">
        <f t="shared" si="461"/>
        <v>86.759411118004209</v>
      </c>
      <c r="AM1210" s="27">
        <f t="shared" si="462"/>
        <v>-3.0534097578399422E-2</v>
      </c>
      <c r="AN1210" s="35">
        <v>0</v>
      </c>
      <c r="AP1210" s="2" t="str">
        <f t="shared" si="459"/>
        <v/>
      </c>
    </row>
    <row r="1211" spans="1:42" x14ac:dyDescent="0.25">
      <c r="A1211" s="49">
        <v>39758</v>
      </c>
      <c r="B1211" s="47">
        <v>904.88</v>
      </c>
      <c r="C1211" s="27">
        <f t="shared" si="445"/>
        <v>-5.0263967169411283E-2</v>
      </c>
      <c r="D1211" s="27">
        <f t="shared" si="446"/>
        <v>-4.9278848835175748E-2</v>
      </c>
      <c r="E1211" s="5">
        <f t="shared" si="452"/>
        <v>0</v>
      </c>
      <c r="F1211" s="44">
        <v>1448.009</v>
      </c>
      <c r="G1211" s="45">
        <v>1448.009</v>
      </c>
      <c r="H1211" s="48">
        <v>904.88</v>
      </c>
      <c r="I1211" s="42">
        <v>63.68</v>
      </c>
      <c r="J1211" s="16">
        <f t="shared" si="444"/>
        <v>0.63680000000000003</v>
      </c>
      <c r="K1211" s="16">
        <f t="shared" si="453"/>
        <v>-0.18107352605635296</v>
      </c>
      <c r="L1211" s="51">
        <f>VLOOKUP(A1211,LIBOR!$A$3:B3306,2,1)</f>
        <v>0.32750000000000001</v>
      </c>
      <c r="M1211">
        <v>168799.12</v>
      </c>
      <c r="N1211" s="2">
        <v>151327.38</v>
      </c>
      <c r="O1211" s="16">
        <f t="shared" si="447"/>
        <v>2.6595879656138321E-3</v>
      </c>
      <c r="P1211" s="16">
        <f t="shared" si="463"/>
        <v>0.817873526056353</v>
      </c>
      <c r="Q1211" s="2">
        <f t="shared" si="449"/>
        <v>55.751999999999995</v>
      </c>
      <c r="R1211" s="2">
        <f t="shared" si="450"/>
        <v>63.479000000000006</v>
      </c>
      <c r="S1211" s="16">
        <f t="shared" si="464"/>
        <v>-1</v>
      </c>
      <c r="T1211" s="16">
        <f t="shared" si="465"/>
        <v>0</v>
      </c>
      <c r="U1211" s="16">
        <f>VLOOKUP(P1211,Table!$D$6:$G$15,MATCH(VALUE(T1211)&amp;"E",Table!$D$5:$G$5,0),1)*IF(Y1211=1,0,1)</f>
        <v>0.6</v>
      </c>
      <c r="V1211" s="16">
        <f t="shared" si="466"/>
        <v>0.4</v>
      </c>
      <c r="W1211" s="16">
        <f t="shared" si="455"/>
        <v>138227.15485565073</v>
      </c>
      <c r="X1211" s="16">
        <f t="shared" si="467"/>
        <v>-1.4040272827667177E-2</v>
      </c>
      <c r="Y1211" s="16">
        <f t="shared" si="456"/>
        <v>0</v>
      </c>
      <c r="Z1211" s="16">
        <f t="shared" si="468"/>
        <v>0</v>
      </c>
      <c r="AA1211" s="16">
        <f t="shared" si="454"/>
        <v>0</v>
      </c>
      <c r="AB1211" s="2">
        <f t="shared" si="457"/>
        <v>155985.78897162512</v>
      </c>
      <c r="AE1211" s="16" t="str">
        <f t="shared" si="451"/>
        <v/>
      </c>
      <c r="AF1211" s="16" t="str">
        <f t="shared" si="448"/>
        <v/>
      </c>
      <c r="AG1211" s="16">
        <f t="shared" si="460"/>
        <v>83.915946905922269</v>
      </c>
      <c r="AH1211" s="24">
        <f t="shared" si="458"/>
        <v>85.542490940292623</v>
      </c>
      <c r="AL1211" s="2">
        <f t="shared" si="461"/>
        <v>86.759411118004209</v>
      </c>
      <c r="AM1211" s="27">
        <f t="shared" si="462"/>
        <v>-1.4026376643525351E-2</v>
      </c>
      <c r="AN1211" s="35">
        <v>0</v>
      </c>
      <c r="AP1211" s="2" t="str">
        <f t="shared" si="459"/>
        <v/>
      </c>
    </row>
    <row r="1212" spans="1:42" x14ac:dyDescent="0.25">
      <c r="A1212" s="49">
        <v>39759</v>
      </c>
      <c r="B1212" s="47">
        <v>930.99</v>
      </c>
      <c r="C1212" s="27">
        <f t="shared" si="445"/>
        <v>2.8854654760852361E-2</v>
      </c>
      <c r="D1212" s="27">
        <f t="shared" si="446"/>
        <v>-3.5789620816035428E-2</v>
      </c>
      <c r="E1212" s="5">
        <f t="shared" si="452"/>
        <v>0</v>
      </c>
      <c r="F1212" s="44">
        <v>1490.307</v>
      </c>
      <c r="G1212" s="45">
        <v>1490.307</v>
      </c>
      <c r="H1212" s="48">
        <v>930.99</v>
      </c>
      <c r="I1212" s="42">
        <v>56.1</v>
      </c>
      <c r="J1212" s="16">
        <f t="shared" si="444"/>
        <v>0.56100000000000005</v>
      </c>
      <c r="K1212" s="16">
        <f t="shared" si="453"/>
        <v>-0.25101134282931059</v>
      </c>
      <c r="L1212" s="51">
        <f>VLOOKUP(A1212,LIBOR!$A$3:B3307,2,1)</f>
        <v>0.33124999999999999</v>
      </c>
      <c r="M1212">
        <v>164349.22</v>
      </c>
      <c r="N1212" s="2">
        <v>147335.84</v>
      </c>
      <c r="O1212" s="16">
        <f t="shared" si="447"/>
        <v>8.0918617255909791E-4</v>
      </c>
      <c r="P1212" s="16">
        <f t="shared" si="463"/>
        <v>0.81201134282931065</v>
      </c>
      <c r="Q1212" s="2">
        <f t="shared" si="449"/>
        <v>55.907999999999994</v>
      </c>
      <c r="R1212" s="2">
        <f t="shared" si="450"/>
        <v>63.467000000000006</v>
      </c>
      <c r="S1212" s="16">
        <f t="shared" si="464"/>
        <v>-1</v>
      </c>
      <c r="T1212" s="16">
        <f t="shared" si="465"/>
        <v>0</v>
      </c>
      <c r="U1212" s="16">
        <f>VLOOKUP(P1212,Table!$D$6:$G$15,MATCH(VALUE(T1212)&amp;"E",Table!$D$5:$G$5,0),1)*IF(Y1212=1,0,1)</f>
        <v>0.6</v>
      </c>
      <c r="V1212" s="16">
        <f t="shared" si="466"/>
        <v>0.4</v>
      </c>
      <c r="W1212" s="16">
        <f t="shared" si="455"/>
        <v>139161.85403799286</v>
      </c>
      <c r="X1212" s="16">
        <f t="shared" si="467"/>
        <v>-7.3671776791889299E-3</v>
      </c>
      <c r="Y1212" s="16">
        <f t="shared" si="456"/>
        <v>0</v>
      </c>
      <c r="Z1212" s="16">
        <f t="shared" si="468"/>
        <v>0</v>
      </c>
      <c r="AA1212" s="16">
        <f t="shared" si="454"/>
        <v>0</v>
      </c>
      <c r="AB1212" s="2">
        <f t="shared" si="457"/>
        <v>157074.85756315532</v>
      </c>
      <c r="AE1212" s="16" t="str">
        <f t="shared" si="451"/>
        <v/>
      </c>
      <c r="AF1212" s="16" t="str">
        <f t="shared" si="448"/>
        <v/>
      </c>
      <c r="AG1212" s="16">
        <f t="shared" si="460"/>
        <v>84.501835035259361</v>
      </c>
      <c r="AH1212" s="24">
        <f t="shared" si="458"/>
        <v>86.137493354754881</v>
      </c>
      <c r="AL1212" s="2">
        <f t="shared" si="461"/>
        <v>86.759411118004209</v>
      </c>
      <c r="AM1212" s="27">
        <f t="shared" si="462"/>
        <v>-7.1683031873446268E-3</v>
      </c>
      <c r="AN1212" s="35">
        <v>0</v>
      </c>
      <c r="AP1212" s="2" t="str">
        <f t="shared" si="459"/>
        <v/>
      </c>
    </row>
    <row r="1213" spans="1:42" x14ac:dyDescent="0.25">
      <c r="A1213" s="49">
        <v>39762</v>
      </c>
      <c r="B1213" s="47">
        <v>919.21</v>
      </c>
      <c r="C1213" s="27">
        <f t="shared" si="445"/>
        <v>-1.2653197134233407E-2</v>
      </c>
      <c r="D1213" s="27">
        <f t="shared" si="446"/>
        <v>-4.5913785692204279E-2</v>
      </c>
      <c r="E1213" s="5">
        <f t="shared" si="452"/>
        <v>0</v>
      </c>
      <c r="F1213" s="44">
        <v>1471.6420000000001</v>
      </c>
      <c r="G1213" s="45">
        <v>1471.6420000000001</v>
      </c>
      <c r="H1213" s="48">
        <v>919.21</v>
      </c>
      <c r="I1213" s="42">
        <v>59.98</v>
      </c>
      <c r="J1213" s="16">
        <f t="shared" si="444"/>
        <v>0.5998</v>
      </c>
      <c r="K1213" s="16">
        <f t="shared" si="453"/>
        <v>-0.21698841772180577</v>
      </c>
      <c r="L1213" s="51">
        <f>VLOOKUP(A1213,LIBOR!$A$3:B3308,2,1)</f>
        <v>0.35</v>
      </c>
      <c r="M1213">
        <v>167667.17000000001</v>
      </c>
      <c r="N1213" s="2">
        <v>150303.81</v>
      </c>
      <c r="O1213" s="16">
        <f t="shared" si="447"/>
        <v>1.6215298802162772E-4</v>
      </c>
      <c r="P1213" s="16">
        <f t="shared" si="463"/>
        <v>0.81678841772180577</v>
      </c>
      <c r="Q1213" s="2">
        <f t="shared" si="449"/>
        <v>55.15</v>
      </c>
      <c r="R1213" s="2">
        <f t="shared" si="450"/>
        <v>62.774500000000003</v>
      </c>
      <c r="S1213" s="16">
        <f t="shared" si="464"/>
        <v>-1</v>
      </c>
      <c r="T1213" s="16">
        <f t="shared" si="465"/>
        <v>0</v>
      </c>
      <c r="U1213" s="16">
        <f>VLOOKUP(P1213,Table!$D$6:$G$15,MATCH(VALUE(T1213)&amp;"E",Table!$D$5:$G$5,0),1)*IF(Y1213=1,0,1)</f>
        <v>0.6</v>
      </c>
      <c r="V1213" s="16">
        <f t="shared" si="466"/>
        <v>0.4</v>
      </c>
      <c r="W1213" s="16">
        <f t="shared" si="455"/>
        <v>139226.67308756919</v>
      </c>
      <c r="X1213" s="16">
        <f t="shared" si="467"/>
        <v>-7.7626496238804021E-3</v>
      </c>
      <c r="Y1213" s="16">
        <f t="shared" si="456"/>
        <v>0</v>
      </c>
      <c r="Z1213" s="16">
        <f t="shared" si="468"/>
        <v>0</v>
      </c>
      <c r="AA1213" s="16">
        <f t="shared" si="454"/>
        <v>0</v>
      </c>
      <c r="AB1213" s="2">
        <f t="shared" si="457"/>
        <v>157162.94613137058</v>
      </c>
      <c r="AE1213" s="16" t="str">
        <f t="shared" si="451"/>
        <v/>
      </c>
      <c r="AF1213" s="16" t="str">
        <f t="shared" si="448"/>
        <v/>
      </c>
      <c r="AG1213" s="16">
        <f t="shared" si="460"/>
        <v>84.549224195913695</v>
      </c>
      <c r="AH1213" s="24">
        <f t="shared" si="458"/>
        <v>86.179070401886875</v>
      </c>
      <c r="AL1213" s="2">
        <f t="shared" si="461"/>
        <v>86.759411118004209</v>
      </c>
      <c r="AM1213" s="27">
        <f t="shared" si="462"/>
        <v>-6.6890808574990857E-3</v>
      </c>
      <c r="AN1213" s="35">
        <v>0</v>
      </c>
      <c r="AP1213" s="2" t="str">
        <f t="shared" si="459"/>
        <v/>
      </c>
    </row>
    <row r="1214" spans="1:42" x14ac:dyDescent="0.25">
      <c r="A1214" s="49">
        <v>39763</v>
      </c>
      <c r="B1214" s="47">
        <v>898.95</v>
      </c>
      <c r="C1214" s="27">
        <f t="shared" si="445"/>
        <v>-2.2040665353945221E-2</v>
      </c>
      <c r="D1214" s="27">
        <f t="shared" si="446"/>
        <v>-0.10878028153357577</v>
      </c>
      <c r="E1214" s="5">
        <f t="shared" si="452"/>
        <v>0</v>
      </c>
      <c r="F1214" s="44">
        <v>1439.2159999999999</v>
      </c>
      <c r="G1214" s="45">
        <v>1439.2159999999999</v>
      </c>
      <c r="H1214" s="48">
        <v>898.95</v>
      </c>
      <c r="I1214" s="42">
        <v>61.44</v>
      </c>
      <c r="J1214" s="16">
        <f t="shared" si="444"/>
        <v>0.61439999999999995</v>
      </c>
      <c r="K1214" s="16">
        <f t="shared" si="453"/>
        <v>-0.15832688550030116</v>
      </c>
      <c r="L1214" s="51">
        <f>VLOOKUP(A1214,LIBOR!$A$3:B3309,2,1)</f>
        <v>0.35</v>
      </c>
      <c r="M1214">
        <v>172583.16</v>
      </c>
      <c r="N1214" s="2">
        <v>154709.22</v>
      </c>
      <c r="O1214" s="16">
        <f t="shared" si="447"/>
        <v>4.9671883490034563E-4</v>
      </c>
      <c r="P1214" s="16">
        <f t="shared" si="463"/>
        <v>0.77272688550030111</v>
      </c>
      <c r="Q1214" s="2">
        <f t="shared" si="449"/>
        <v>56.410000000000004</v>
      </c>
      <c r="R1214" s="2">
        <f t="shared" si="450"/>
        <v>63.023999999999987</v>
      </c>
      <c r="S1214" s="16">
        <f t="shared" si="464"/>
        <v>-1</v>
      </c>
      <c r="T1214" s="16">
        <f t="shared" si="465"/>
        <v>0</v>
      </c>
      <c r="U1214" s="16">
        <f>VLOOKUP(P1214,Table!$D$6:$G$15,MATCH(VALUE(T1214)&amp;"E",Table!$D$5:$G$5,0),1)*IF(Y1214=1,0,1)</f>
        <v>0.6</v>
      </c>
      <c r="V1214" s="16">
        <f t="shared" si="466"/>
        <v>0.4</v>
      </c>
      <c r="W1214" s="16">
        <f t="shared" si="455"/>
        <v>139017.77947139574</v>
      </c>
      <c r="X1214" s="16">
        <f t="shared" si="467"/>
        <v>7.3699868555887615E-3</v>
      </c>
      <c r="Y1214" s="16">
        <f t="shared" si="456"/>
        <v>0</v>
      </c>
      <c r="Z1214" s="16">
        <f t="shared" si="468"/>
        <v>0</v>
      </c>
      <c r="AA1214" s="16">
        <f t="shared" si="454"/>
        <v>0</v>
      </c>
      <c r="AB1214" s="2">
        <f t="shared" si="457"/>
        <v>156928.4021083258</v>
      </c>
      <c r="AE1214" s="16" t="str">
        <f t="shared" si="451"/>
        <v/>
      </c>
      <c r="AF1214" s="16" t="str">
        <f t="shared" si="448"/>
        <v/>
      </c>
      <c r="AG1214" s="16">
        <f t="shared" si="460"/>
        <v>84.423046138831154</v>
      </c>
      <c r="AH1214" s="24">
        <f t="shared" si="458"/>
        <v>86.048220354603572</v>
      </c>
      <c r="AL1214" s="2">
        <f t="shared" si="461"/>
        <v>86.759411118004209</v>
      </c>
      <c r="AM1214" s="27">
        <f t="shared" si="462"/>
        <v>-8.197275134029236E-3</v>
      </c>
      <c r="AN1214" s="35">
        <v>0</v>
      </c>
      <c r="AP1214" s="2" t="str">
        <f t="shared" si="459"/>
        <v/>
      </c>
    </row>
    <row r="1215" spans="1:42" x14ac:dyDescent="0.25">
      <c r="A1215" s="49">
        <v>39764</v>
      </c>
      <c r="B1215" s="47">
        <v>852.3</v>
      </c>
      <c r="C1215" s="27">
        <f t="shared" si="445"/>
        <v>-5.1893876188887078E-2</v>
      </c>
      <c r="D1215" s="27">
        <f t="shared" si="446"/>
        <v>-0.10799705108562463</v>
      </c>
      <c r="E1215" s="5">
        <f t="shared" si="452"/>
        <v>0</v>
      </c>
      <c r="F1215" s="44">
        <v>1365.1489999999999</v>
      </c>
      <c r="G1215" s="45">
        <v>1365.1489999999999</v>
      </c>
      <c r="H1215" s="48">
        <v>852.3</v>
      </c>
      <c r="I1215" s="42">
        <v>66.459999999999994</v>
      </c>
      <c r="J1215" s="16">
        <f t="shared" si="444"/>
        <v>0.66459999999999997</v>
      </c>
      <c r="K1215" s="16">
        <f t="shared" si="453"/>
        <v>-0.11076685390166319</v>
      </c>
      <c r="L1215" s="51">
        <f>VLOOKUP(A1215,LIBOR!$A$3:B3310,2,1)</f>
        <v>0.38250000000000001</v>
      </c>
      <c r="M1215">
        <v>185913.84</v>
      </c>
      <c r="N1215" s="2">
        <v>166657.76</v>
      </c>
      <c r="O1215" s="16">
        <f t="shared" si="447"/>
        <v>2.8397002600852091E-3</v>
      </c>
      <c r="P1215" s="16">
        <f t="shared" si="463"/>
        <v>0.77536685390166316</v>
      </c>
      <c r="Q1215" s="2">
        <f t="shared" si="449"/>
        <v>59.152000000000001</v>
      </c>
      <c r="R1215" s="2">
        <f t="shared" si="450"/>
        <v>63.339500000000001</v>
      </c>
      <c r="S1215" s="16">
        <f t="shared" si="464"/>
        <v>-1</v>
      </c>
      <c r="T1215" s="16">
        <f t="shared" si="465"/>
        <v>0</v>
      </c>
      <c r="U1215" s="16">
        <f>VLOOKUP(P1215,Table!$D$6:$G$15,MATCH(VALUE(T1215)&amp;"E",Table!$D$5:$G$5,0),1)*IF(Y1215=1,0,1)</f>
        <v>0.6</v>
      </c>
      <c r="V1215" s="16">
        <f t="shared" si="466"/>
        <v>0.4</v>
      </c>
      <c r="W1215" s="16">
        <f t="shared" si="455"/>
        <v>138983.93855363716</v>
      </c>
      <c r="X1215" s="16">
        <f t="shared" si="467"/>
        <v>1.7068406460940988E-2</v>
      </c>
      <c r="Y1215" s="16">
        <f t="shared" si="456"/>
        <v>0</v>
      </c>
      <c r="Z1215" s="16">
        <f t="shared" si="468"/>
        <v>0</v>
      </c>
      <c r="AA1215" s="16">
        <f t="shared" si="454"/>
        <v>0</v>
      </c>
      <c r="AB1215" s="2">
        <f t="shared" si="457"/>
        <v>156931.34693145836</v>
      </c>
      <c r="AE1215" s="16" t="str">
        <f t="shared" si="451"/>
        <v/>
      </c>
      <c r="AF1215" s="16" t="str">
        <f t="shared" si="448"/>
        <v/>
      </c>
      <c r="AG1215" s="16">
        <f t="shared" si="460"/>
        <v>84.424630370467057</v>
      </c>
      <c r="AH1215" s="24">
        <f t="shared" si="458"/>
        <v>86.04759543003037</v>
      </c>
      <c r="AL1215" s="2">
        <f t="shared" si="461"/>
        <v>86.759411118004209</v>
      </c>
      <c r="AM1215" s="27">
        <f t="shared" si="462"/>
        <v>-8.2044780940903062E-3</v>
      </c>
      <c r="AN1215" s="35">
        <v>0</v>
      </c>
      <c r="AP1215" s="2" t="str">
        <f t="shared" si="459"/>
        <v/>
      </c>
    </row>
    <row r="1216" spans="1:42" x14ac:dyDescent="0.25">
      <c r="A1216" s="49">
        <v>39765</v>
      </c>
      <c r="B1216" s="47">
        <v>911.29</v>
      </c>
      <c r="C1216" s="27">
        <f t="shared" si="445"/>
        <v>6.9212718526340478E-2</v>
      </c>
      <c r="D1216" s="27">
        <f t="shared" si="446"/>
        <v>1.1479634610127132E-2</v>
      </c>
      <c r="E1216" s="5">
        <f t="shared" si="452"/>
        <v>0</v>
      </c>
      <c r="F1216" s="44">
        <v>1459.817</v>
      </c>
      <c r="G1216" s="45">
        <v>1459.817</v>
      </c>
      <c r="H1216" s="48">
        <v>911.29</v>
      </c>
      <c r="I1216" s="42">
        <v>59.83</v>
      </c>
      <c r="J1216" s="16">
        <f t="shared" si="444"/>
        <v>0.59829999999999994</v>
      </c>
      <c r="K1216" s="16">
        <f t="shared" si="453"/>
        <v>-0.10611308732295044</v>
      </c>
      <c r="L1216" s="51">
        <f>VLOOKUP(A1216,LIBOR!$A$3:B3311,2,1)</f>
        <v>0.4</v>
      </c>
      <c r="M1216">
        <v>173493.96</v>
      </c>
      <c r="N1216" s="2">
        <v>155522.63</v>
      </c>
      <c r="O1216" s="16">
        <f t="shared" si="447"/>
        <v>4.4786344682329832E-3</v>
      </c>
      <c r="P1216" s="16">
        <f t="shared" si="463"/>
        <v>0.70441308732295038</v>
      </c>
      <c r="Q1216" s="2">
        <f t="shared" si="449"/>
        <v>61.531999999999996</v>
      </c>
      <c r="R1216" s="2">
        <f t="shared" si="450"/>
        <v>63.2</v>
      </c>
      <c r="S1216" s="16">
        <f t="shared" si="464"/>
        <v>-1</v>
      </c>
      <c r="T1216" s="16">
        <f t="shared" si="465"/>
        <v>0</v>
      </c>
      <c r="U1216" s="16">
        <f>VLOOKUP(P1216,Table!$D$6:$G$15,MATCH(VALUE(T1216)&amp;"E",Table!$D$5:$G$5,0),1)*IF(Y1216=1,0,1)</f>
        <v>0.6</v>
      </c>
      <c r="V1216" s="16">
        <f t="shared" si="466"/>
        <v>0.4</v>
      </c>
      <c r="W1216" s="16">
        <f t="shared" si="455"/>
        <v>141041.16364788284</v>
      </c>
      <c r="X1216" s="16">
        <f t="shared" si="467"/>
        <v>2.2454992778050409E-2</v>
      </c>
      <c r="Y1216" s="16">
        <f t="shared" si="456"/>
        <v>0</v>
      </c>
      <c r="Z1216" s="16">
        <f t="shared" si="468"/>
        <v>0</v>
      </c>
      <c r="AA1216" s="16">
        <f t="shared" si="454"/>
        <v>0</v>
      </c>
      <c r="AB1216" s="2">
        <f t="shared" si="457"/>
        <v>159267.4219889059</v>
      </c>
      <c r="AE1216" s="16" t="str">
        <f t="shared" si="451"/>
        <v/>
      </c>
      <c r="AF1216" s="16" t="str">
        <f t="shared" si="448"/>
        <v/>
      </c>
      <c r="AG1216" s="16">
        <f t="shared" si="460"/>
        <v>85.681372742842242</v>
      </c>
      <c r="AH1216" s="24">
        <f t="shared" si="458"/>
        <v>87.32622427536333</v>
      </c>
      <c r="AL1216" s="2">
        <f t="shared" si="461"/>
        <v>87.32622427536333</v>
      </c>
      <c r="AM1216" s="27">
        <f t="shared" si="462"/>
        <v>0</v>
      </c>
      <c r="AN1216" s="35">
        <v>0</v>
      </c>
      <c r="AP1216" s="2" t="str">
        <f t="shared" si="459"/>
        <v/>
      </c>
    </row>
    <row r="1217" spans="1:42" x14ac:dyDescent="0.25">
      <c r="A1217" s="49">
        <v>39766</v>
      </c>
      <c r="B1217" s="47">
        <v>873.29</v>
      </c>
      <c r="C1217" s="27">
        <f t="shared" si="445"/>
        <v>-4.1699129805001678E-2</v>
      </c>
      <c r="D1217" s="27">
        <f t="shared" si="446"/>
        <v>-5.9074149955726907E-2</v>
      </c>
      <c r="E1217" s="5">
        <f t="shared" si="452"/>
        <v>0</v>
      </c>
      <c r="F1217" s="44">
        <v>1399.1959999999999</v>
      </c>
      <c r="G1217" s="45">
        <v>1399.1959999999999</v>
      </c>
      <c r="H1217" s="48">
        <v>873.29</v>
      </c>
      <c r="I1217" s="42">
        <v>66.31</v>
      </c>
      <c r="J1217" s="16">
        <f t="shared" si="444"/>
        <v>0.66310000000000002</v>
      </c>
      <c r="K1217" s="16">
        <f t="shared" si="453"/>
        <v>-7.6610976440468548E-2</v>
      </c>
      <c r="L1217" s="51">
        <f>VLOOKUP(A1217,LIBOR!$A$3:B3312,2,1)</f>
        <v>0.41250000000000003</v>
      </c>
      <c r="M1217">
        <v>186620.88</v>
      </c>
      <c r="N1217" s="2">
        <v>167288.26</v>
      </c>
      <c r="O1217" s="16">
        <f t="shared" si="447"/>
        <v>1.8142053538932072E-3</v>
      </c>
      <c r="P1217" s="16">
        <f t="shared" si="463"/>
        <v>0.73971097644046857</v>
      </c>
      <c r="Q1217" s="2">
        <f t="shared" si="449"/>
        <v>60.761999999999986</v>
      </c>
      <c r="R1217" s="2">
        <f t="shared" si="450"/>
        <v>62.811</v>
      </c>
      <c r="S1217" s="16">
        <f t="shared" si="464"/>
        <v>-1</v>
      </c>
      <c r="T1217" s="16">
        <f t="shared" si="465"/>
        <v>0</v>
      </c>
      <c r="U1217" s="16">
        <f>VLOOKUP(P1217,Table!$D$6:$G$15,MATCH(VALUE(T1217)&amp;"E",Table!$D$5:$G$5,0),1)*IF(Y1217=1,0,1)</f>
        <v>0.6</v>
      </c>
      <c r="V1217" s="16">
        <f t="shared" si="466"/>
        <v>0.4</v>
      </c>
      <c r="W1217" s="16">
        <f t="shared" si="455"/>
        <v>141780.417424721</v>
      </c>
      <c r="X1217" s="16">
        <f t="shared" si="467"/>
        <v>2.0357858014011354E-2</v>
      </c>
      <c r="Y1217" s="16">
        <f t="shared" si="456"/>
        <v>0</v>
      </c>
      <c r="Z1217" s="16">
        <f t="shared" si="468"/>
        <v>0</v>
      </c>
      <c r="AA1217" s="16">
        <f t="shared" si="454"/>
        <v>0</v>
      </c>
      <c r="AB1217" s="2">
        <f t="shared" si="457"/>
        <v>160119.34077985611</v>
      </c>
      <c r="AE1217" s="16" t="str">
        <f t="shared" si="451"/>
        <v/>
      </c>
      <c r="AF1217" s="16" t="str">
        <f t="shared" si="448"/>
        <v/>
      </c>
      <c r="AG1217" s="16">
        <f t="shared" si="460"/>
        <v>86.139680980412138</v>
      </c>
      <c r="AH1217" s="24">
        <f t="shared" si="458"/>
        <v>87.791045764522622</v>
      </c>
      <c r="AL1217" s="2">
        <f t="shared" si="461"/>
        <v>87.791045764522622</v>
      </c>
      <c r="AM1217" s="27">
        <f t="shared" si="462"/>
        <v>0</v>
      </c>
      <c r="AN1217" s="35">
        <v>0</v>
      </c>
      <c r="AP1217" s="2" t="str">
        <f t="shared" si="459"/>
        <v/>
      </c>
    </row>
    <row r="1218" spans="1:42" x14ac:dyDescent="0.25">
      <c r="A1218" s="49">
        <v>39769</v>
      </c>
      <c r="B1218" s="47">
        <v>850.75</v>
      </c>
      <c r="C1218" s="27">
        <f t="shared" si="445"/>
        <v>-2.5810440976078874E-2</v>
      </c>
      <c r="D1218" s="27">
        <f t="shared" si="446"/>
        <v>-7.2231393797572374E-2</v>
      </c>
      <c r="E1218" s="5">
        <f t="shared" si="452"/>
        <v>0</v>
      </c>
      <c r="F1218" s="44">
        <v>1363.1369999999999</v>
      </c>
      <c r="G1218" s="45">
        <v>1363.1369999999999</v>
      </c>
      <c r="H1218" s="48">
        <v>850.75</v>
      </c>
      <c r="I1218" s="42">
        <v>69.150000000000006</v>
      </c>
      <c r="J1218" s="16">
        <f t="shared" si="444"/>
        <v>0.6915</v>
      </c>
      <c r="K1218" s="16">
        <f t="shared" si="453"/>
        <v>9.4161597634668803E-3</v>
      </c>
      <c r="L1218" s="51">
        <f>VLOOKUP(A1218,LIBOR!$A$3:B3313,2,1)</f>
        <v>0.4</v>
      </c>
      <c r="M1218">
        <v>196809.34</v>
      </c>
      <c r="N1218" s="2">
        <v>176416.31</v>
      </c>
      <c r="O1218" s="16">
        <f t="shared" si="447"/>
        <v>6.8378982096436818E-4</v>
      </c>
      <c r="P1218" s="16">
        <f t="shared" si="463"/>
        <v>0.68208384023653312</v>
      </c>
      <c r="Q1218" s="2">
        <f t="shared" si="449"/>
        <v>62.803999999999995</v>
      </c>
      <c r="R1218" s="2">
        <f t="shared" si="450"/>
        <v>62.609999999999992</v>
      </c>
      <c r="S1218" s="16">
        <f t="shared" si="464"/>
        <v>1</v>
      </c>
      <c r="T1218" s="16">
        <f t="shared" si="465"/>
        <v>0</v>
      </c>
      <c r="U1218" s="16">
        <f>VLOOKUP(P1218,Table!$D$6:$G$15,MATCH(VALUE(T1218)&amp;"E",Table!$D$5:$G$5,0),1)*IF(Y1218=1,0,1)</f>
        <v>0.6</v>
      </c>
      <c r="V1218" s="16">
        <f t="shared" si="466"/>
        <v>0.4</v>
      </c>
      <c r="W1218" s="16">
        <f t="shared" si="455"/>
        <v>142679.25626339787</v>
      </c>
      <c r="X1218" s="16">
        <f t="shared" si="467"/>
        <v>1.8816675049566634E-2</v>
      </c>
      <c r="Y1218" s="16">
        <f t="shared" si="456"/>
        <v>0</v>
      </c>
      <c r="Z1218" s="16">
        <f t="shared" si="468"/>
        <v>0</v>
      </c>
      <c r="AA1218" s="16">
        <f t="shared" si="454"/>
        <v>0</v>
      </c>
      <c r="AB1218" s="2">
        <f t="shared" si="457"/>
        <v>161140.10695845829</v>
      </c>
      <c r="AE1218" s="16" t="str">
        <f t="shared" si="451"/>
        <v/>
      </c>
      <c r="AF1218" s="16" t="str">
        <f t="shared" si="448"/>
        <v/>
      </c>
      <c r="AG1218" s="16">
        <f t="shared" si="460"/>
        <v>86.688824341558487</v>
      </c>
      <c r="AH1218" s="24">
        <f t="shared" si="458"/>
        <v>88.343818193616556</v>
      </c>
      <c r="AL1218" s="2">
        <f t="shared" si="461"/>
        <v>88.343818193616556</v>
      </c>
      <c r="AM1218" s="27">
        <f t="shared" si="462"/>
        <v>0</v>
      </c>
      <c r="AN1218" s="35">
        <v>0</v>
      </c>
      <c r="AP1218" s="2" t="str">
        <f t="shared" si="459"/>
        <v/>
      </c>
    </row>
    <row r="1219" spans="1:42" x14ac:dyDescent="0.25">
      <c r="A1219" s="49">
        <v>39770</v>
      </c>
      <c r="B1219" s="47">
        <v>859.12</v>
      </c>
      <c r="C1219" s="27">
        <f t="shared" si="445"/>
        <v>9.8383779018513806E-3</v>
      </c>
      <c r="D1219" s="27">
        <f t="shared" si="446"/>
        <v>-4.0352350541775772E-2</v>
      </c>
      <c r="E1219" s="5">
        <f t="shared" si="452"/>
        <v>0</v>
      </c>
      <c r="F1219" s="44">
        <v>1376.8150000000001</v>
      </c>
      <c r="G1219" s="45">
        <v>1376.8150000000001</v>
      </c>
      <c r="H1219" s="48">
        <v>859.12</v>
      </c>
      <c r="I1219" s="42">
        <v>67.64</v>
      </c>
      <c r="J1219" s="16">
        <f t="shared" si="444"/>
        <v>0.6764</v>
      </c>
      <c r="K1219" s="16">
        <f t="shared" si="453"/>
        <v>3.1834113445120549E-3</v>
      </c>
      <c r="L1219" s="51">
        <f>VLOOKUP(A1219,LIBOR!$A$3:B3314,2,1)</f>
        <v>0.4</v>
      </c>
      <c r="M1219">
        <v>200073.87</v>
      </c>
      <c r="N1219" s="2">
        <v>179341.84</v>
      </c>
      <c r="O1219" s="16">
        <f t="shared" si="447"/>
        <v>9.5849899075679137E-5</v>
      </c>
      <c r="P1219" s="16">
        <f t="shared" si="463"/>
        <v>0.67321658865548795</v>
      </c>
      <c r="Q1219" s="2">
        <f t="shared" si="449"/>
        <v>64.638000000000005</v>
      </c>
      <c r="R1219" s="2">
        <f t="shared" si="450"/>
        <v>63.418999999999997</v>
      </c>
      <c r="S1219" s="16">
        <f t="shared" si="464"/>
        <v>1</v>
      </c>
      <c r="T1219" s="16">
        <f t="shared" si="465"/>
        <v>0</v>
      </c>
      <c r="U1219" s="16">
        <f>VLOOKUP(P1219,Table!$D$6:$G$15,MATCH(VALUE(T1219)&amp;"E",Table!$D$5:$G$5,0),1)*IF(Y1219=1,0,1)</f>
        <v>0.6</v>
      </c>
      <c r="V1219" s="16">
        <f t="shared" si="466"/>
        <v>0.4</v>
      </c>
      <c r="W1219" s="16">
        <f t="shared" si="455"/>
        <v>144467.92170144137</v>
      </c>
      <c r="X1219" s="16">
        <f t="shared" si="467"/>
        <v>2.4798288282426473E-2</v>
      </c>
      <c r="Y1219" s="16">
        <f t="shared" si="456"/>
        <v>0</v>
      </c>
      <c r="Z1219" s="16">
        <f t="shared" si="468"/>
        <v>0</v>
      </c>
      <c r="AA1219" s="16">
        <f t="shared" si="454"/>
        <v>0</v>
      </c>
      <c r="AB1219" s="2">
        <f t="shared" si="457"/>
        <v>163179.4048509353</v>
      </c>
      <c r="AE1219" s="16" t="str">
        <f t="shared" si="451"/>
        <v/>
      </c>
      <c r="AF1219" s="16" t="str">
        <f t="shared" si="448"/>
        <v/>
      </c>
      <c r="AG1219" s="16">
        <f t="shared" si="460"/>
        <v>87.785908984965261</v>
      </c>
      <c r="AH1219" s="24">
        <f t="shared" si="458"/>
        <v>89.459519042459078</v>
      </c>
      <c r="AL1219" s="2">
        <f t="shared" si="461"/>
        <v>89.459519042459078</v>
      </c>
      <c r="AM1219" s="27">
        <f t="shared" si="462"/>
        <v>0</v>
      </c>
      <c r="AN1219" s="35">
        <v>0</v>
      </c>
      <c r="AP1219" s="2" t="str">
        <f t="shared" si="459"/>
        <v/>
      </c>
    </row>
    <row r="1220" spans="1:42" x14ac:dyDescent="0.25">
      <c r="A1220" s="49">
        <v>39771</v>
      </c>
      <c r="B1220" s="47">
        <v>806.58</v>
      </c>
      <c r="C1220" s="27">
        <f t="shared" si="445"/>
        <v>-6.1155601080175037E-2</v>
      </c>
      <c r="D1220" s="27">
        <f t="shared" si="446"/>
        <v>-4.9614075433063731E-2</v>
      </c>
      <c r="E1220" s="5">
        <f t="shared" si="452"/>
        <v>0</v>
      </c>
      <c r="F1220" s="44">
        <v>1292.7560000000001</v>
      </c>
      <c r="G1220" s="45">
        <v>1292.7560000000001</v>
      </c>
      <c r="H1220" s="48">
        <v>806.58</v>
      </c>
      <c r="I1220" s="42">
        <v>74.260000000000005</v>
      </c>
      <c r="J1220" s="16">
        <f t="shared" si="444"/>
        <v>0.74260000000000004</v>
      </c>
      <c r="K1220" s="16">
        <f t="shared" si="453"/>
        <v>6.8898586914746707E-2</v>
      </c>
      <c r="L1220" s="51">
        <f>VLOOKUP(A1220,LIBOR!$A$3:B3315,2,1)</f>
        <v>0.43750000000000006</v>
      </c>
      <c r="M1220">
        <v>219666.51</v>
      </c>
      <c r="N1220" s="2">
        <v>196903.5</v>
      </c>
      <c r="O1220" s="16">
        <f t="shared" si="447"/>
        <v>3.9823070148969145E-3</v>
      </c>
      <c r="P1220" s="16">
        <f t="shared" si="463"/>
        <v>0.67370141308525333</v>
      </c>
      <c r="Q1220" s="2">
        <f t="shared" si="449"/>
        <v>65.878</v>
      </c>
      <c r="R1220" s="2">
        <f t="shared" si="450"/>
        <v>64.145499999999998</v>
      </c>
      <c r="S1220" s="16">
        <f t="shared" si="464"/>
        <v>1</v>
      </c>
      <c r="T1220" s="16">
        <f t="shared" si="465"/>
        <v>0</v>
      </c>
      <c r="U1220" s="16">
        <f>VLOOKUP(P1220,Table!$D$6:$G$15,MATCH(VALUE(T1220)&amp;"E",Table!$D$5:$G$5,0),1)*IF(Y1220=1,0,1)</f>
        <v>0.6</v>
      </c>
      <c r="V1220" s="16">
        <f t="shared" si="466"/>
        <v>0.4</v>
      </c>
      <c r="W1220" s="16">
        <f t="shared" si="455"/>
        <v>144825.59107885967</v>
      </c>
      <c r="X1220" s="16">
        <f t="shared" si="467"/>
        <v>3.9204641670794738E-2</v>
      </c>
      <c r="Y1220" s="16">
        <f t="shared" si="456"/>
        <v>0</v>
      </c>
      <c r="Z1220" s="16">
        <f t="shared" si="468"/>
        <v>0</v>
      </c>
      <c r="AA1220" s="16">
        <f t="shared" si="454"/>
        <v>0</v>
      </c>
      <c r="AB1220" s="2">
        <f t="shared" si="457"/>
        <v>163593.69704530734</v>
      </c>
      <c r="AE1220" s="16" t="str">
        <f t="shared" si="451"/>
        <v/>
      </c>
      <c r="AF1220" s="16" t="str">
        <f t="shared" si="448"/>
        <v/>
      </c>
      <c r="AG1220" s="16">
        <f t="shared" si="460"/>
        <v>88.008786479227169</v>
      </c>
      <c r="AH1220" s="24">
        <f t="shared" si="458"/>
        <v>89.684311314351149</v>
      </c>
      <c r="AL1220" s="2">
        <f t="shared" si="461"/>
        <v>89.684311314351149</v>
      </c>
      <c r="AM1220" s="27">
        <f t="shared" si="462"/>
        <v>0</v>
      </c>
      <c r="AN1220" s="35">
        <v>0</v>
      </c>
      <c r="AP1220" s="2" t="str">
        <f t="shared" si="459"/>
        <v/>
      </c>
    </row>
    <row r="1221" spans="1:42" x14ac:dyDescent="0.25">
      <c r="A1221" s="49">
        <v>39772</v>
      </c>
      <c r="B1221" s="47">
        <v>752.44</v>
      </c>
      <c r="C1221" s="27">
        <f t="shared" si="445"/>
        <v>-6.7122914032086034E-2</v>
      </c>
      <c r="D1221" s="27">
        <f t="shared" si="446"/>
        <v>-0.18594970799149024</v>
      </c>
      <c r="E1221" s="5">
        <f t="shared" si="452"/>
        <v>0</v>
      </c>
      <c r="F1221" s="44">
        <v>1206.039</v>
      </c>
      <c r="G1221" s="45">
        <v>1206.039</v>
      </c>
      <c r="H1221" s="48">
        <v>752.44</v>
      </c>
      <c r="I1221" s="42">
        <v>80.86</v>
      </c>
      <c r="J1221" s="16">
        <f t="shared" si="444"/>
        <v>0.80859999999999999</v>
      </c>
      <c r="K1221" s="16">
        <f t="shared" si="453"/>
        <v>0.11966372249756585</v>
      </c>
      <c r="L1221" s="51">
        <f>VLOOKUP(A1221,LIBOR!$A$3:B3316,2,1)</f>
        <v>0.44374999999999998</v>
      </c>
      <c r="M1221">
        <v>231276.37</v>
      </c>
      <c r="N1221" s="2">
        <v>207309.46</v>
      </c>
      <c r="O1221" s="16">
        <f t="shared" si="447"/>
        <v>4.827724348486973E-3</v>
      </c>
      <c r="P1221" s="16">
        <f t="shared" si="463"/>
        <v>0.68893627750243414</v>
      </c>
      <c r="Q1221" s="2">
        <f t="shared" si="449"/>
        <v>67.438000000000002</v>
      </c>
      <c r="R1221" s="2">
        <f t="shared" si="450"/>
        <v>64.376000000000005</v>
      </c>
      <c r="S1221" s="16">
        <f t="shared" si="464"/>
        <v>1</v>
      </c>
      <c r="T1221" s="16">
        <f t="shared" si="465"/>
        <v>0</v>
      </c>
      <c r="U1221" s="16">
        <f>VLOOKUP(P1221,Table!$D$6:$G$15,MATCH(VALUE(T1221)&amp;"E",Table!$D$5:$G$5,0),1)*IF(Y1221=1,0,1)</f>
        <v>0.6</v>
      </c>
      <c r="V1221" s="16">
        <f t="shared" si="466"/>
        <v>0.4</v>
      </c>
      <c r="W1221" s="16">
        <f t="shared" si="455"/>
        <v>142054.41992141277</v>
      </c>
      <c r="X1221" s="16">
        <f t="shared" si="467"/>
        <v>4.2031133856291536E-2</v>
      </c>
      <c r="Y1221" s="16">
        <f t="shared" si="456"/>
        <v>0</v>
      </c>
      <c r="Z1221" s="16">
        <f t="shared" si="468"/>
        <v>0</v>
      </c>
      <c r="AA1221" s="16">
        <f t="shared" si="454"/>
        <v>0</v>
      </c>
      <c r="AB1221" s="2">
        <f t="shared" si="457"/>
        <v>160467.9745762643</v>
      </c>
      <c r="AE1221" s="16" t="str">
        <f t="shared" si="451"/>
        <v/>
      </c>
      <c r="AF1221" s="16" t="str">
        <f t="shared" si="448"/>
        <v/>
      </c>
      <c r="AG1221" s="16">
        <f t="shared" si="460"/>
        <v>86.327236111824291</v>
      </c>
      <c r="AH1221" s="24">
        <f t="shared" si="458"/>
        <v>87.96845768241549</v>
      </c>
      <c r="AL1221" s="2">
        <f t="shared" si="461"/>
        <v>89.684311314351149</v>
      </c>
      <c r="AM1221" s="27">
        <f t="shared" si="462"/>
        <v>-1.9132149277719779E-2</v>
      </c>
      <c r="AN1221" s="35">
        <v>0</v>
      </c>
      <c r="AP1221" s="2" t="str">
        <f t="shared" si="459"/>
        <v/>
      </c>
    </row>
    <row r="1222" spans="1:42" x14ac:dyDescent="0.25">
      <c r="A1222" s="49">
        <v>39773</v>
      </c>
      <c r="B1222" s="47">
        <v>800.03</v>
      </c>
      <c r="C1222" s="27">
        <f t="shared" si="445"/>
        <v>6.3247567912391611E-2</v>
      </c>
      <c r="D1222" s="27">
        <f t="shared" si="446"/>
        <v>-8.1003010274096954E-2</v>
      </c>
      <c r="E1222" s="5">
        <f t="shared" si="452"/>
        <v>0</v>
      </c>
      <c r="F1222" s="44">
        <v>1282.5899999999999</v>
      </c>
      <c r="G1222" s="45">
        <v>1282.5899999999999</v>
      </c>
      <c r="H1222" s="48">
        <v>800.03</v>
      </c>
      <c r="I1222" s="42">
        <v>72.67</v>
      </c>
      <c r="J1222" s="16">
        <f t="shared" ref="J1222:J1285" si="469">I1222/100</f>
        <v>0.72670000000000001</v>
      </c>
      <c r="K1222" s="16">
        <f t="shared" si="453"/>
        <v>6.4762979317747327E-3</v>
      </c>
      <c r="L1222" s="51">
        <f>VLOOKUP(A1222,LIBOR!$A$3:B3317,2,1)</f>
        <v>0.7</v>
      </c>
      <c r="M1222">
        <v>219320.3</v>
      </c>
      <c r="N1222" s="2">
        <v>196591.52</v>
      </c>
      <c r="O1222" s="16">
        <f t="shared" si="447"/>
        <v>3.761119627118475E-3</v>
      </c>
      <c r="P1222" s="16">
        <f t="shared" si="463"/>
        <v>0.72022370206822528</v>
      </c>
      <c r="Q1222" s="2">
        <f t="shared" si="449"/>
        <v>71.644000000000005</v>
      </c>
      <c r="R1222" s="2">
        <f t="shared" si="450"/>
        <v>65.029000000000011</v>
      </c>
      <c r="S1222" s="16">
        <f t="shared" si="464"/>
        <v>1</v>
      </c>
      <c r="T1222" s="16">
        <f t="shared" si="465"/>
        <v>0</v>
      </c>
      <c r="U1222" s="16">
        <f>VLOOKUP(P1222,Table!$D$6:$G$15,MATCH(VALUE(T1222)&amp;"E",Table!$D$5:$G$5,0),1)*IF(Y1222=1,0,1)</f>
        <v>0.6</v>
      </c>
      <c r="V1222" s="16">
        <f t="shared" si="466"/>
        <v>0.4</v>
      </c>
      <c r="W1222" s="16">
        <f t="shared" si="455"/>
        <v>144507.48124490152</v>
      </c>
      <c r="X1222" s="16">
        <f t="shared" si="467"/>
        <v>7.1841173691644666E-3</v>
      </c>
      <c r="Y1222" s="16">
        <f t="shared" si="456"/>
        <v>0</v>
      </c>
      <c r="Z1222" s="16">
        <f t="shared" si="468"/>
        <v>0</v>
      </c>
      <c r="AA1222" s="16">
        <f t="shared" si="454"/>
        <v>0</v>
      </c>
      <c r="AB1222" s="2">
        <f t="shared" si="457"/>
        <v>163260.98888996564</v>
      </c>
      <c r="AE1222" s="16" t="str">
        <f t="shared" si="451"/>
        <v/>
      </c>
      <c r="AF1222" s="16" t="str">
        <f t="shared" si="448"/>
        <v/>
      </c>
      <c r="AG1222" s="16">
        <f t="shared" si="460"/>
        <v>87.829798892711182</v>
      </c>
      <c r="AH1222" s="24">
        <f t="shared" si="458"/>
        <v>89.497257191366558</v>
      </c>
      <c r="AL1222" s="2">
        <f t="shared" si="461"/>
        <v>89.684311314351149</v>
      </c>
      <c r="AM1222" s="27">
        <f t="shared" si="462"/>
        <v>-2.0856950367712512E-3</v>
      </c>
      <c r="AN1222" s="35">
        <v>0</v>
      </c>
      <c r="AP1222" s="2" t="str">
        <f t="shared" si="459"/>
        <v/>
      </c>
    </row>
    <row r="1223" spans="1:42" x14ac:dyDescent="0.25">
      <c r="A1223" s="49">
        <v>39776</v>
      </c>
      <c r="B1223" s="47">
        <v>851.81</v>
      </c>
      <c r="C1223" s="27">
        <f t="shared" ref="C1223:C1286" si="470">B1223/B1222-1</f>
        <v>6.4722572903516129E-2</v>
      </c>
      <c r="D1223" s="27">
        <f t="shared" si="446"/>
        <v>9.5300036054980497E-3</v>
      </c>
      <c r="E1223" s="5">
        <f t="shared" si="452"/>
        <v>0</v>
      </c>
      <c r="F1223" s="44">
        <v>1365.634</v>
      </c>
      <c r="G1223" s="45">
        <v>1365.634</v>
      </c>
      <c r="H1223" s="48">
        <v>851.81</v>
      </c>
      <c r="I1223" s="42">
        <v>64.7</v>
      </c>
      <c r="J1223" s="16">
        <f t="shared" si="469"/>
        <v>0.64700000000000002</v>
      </c>
      <c r="K1223" s="16">
        <f t="shared" si="453"/>
        <v>-7.1615776254196684E-2</v>
      </c>
      <c r="L1223" s="51">
        <f>VLOOKUP(A1223,LIBOR!$A$3:B3318,2,1)</f>
        <v>0.80625000000000002</v>
      </c>
      <c r="M1223">
        <v>205421.2</v>
      </c>
      <c r="N1223" s="2">
        <v>184130.36</v>
      </c>
      <c r="O1223" s="16">
        <f t="shared" si="447"/>
        <v>3.9330796993136208E-3</v>
      </c>
      <c r="P1223" s="16">
        <f t="shared" si="463"/>
        <v>0.7186157762541967</v>
      </c>
      <c r="Q1223" s="2">
        <f t="shared" si="449"/>
        <v>72.916000000000011</v>
      </c>
      <c r="R1223" s="2">
        <f t="shared" si="450"/>
        <v>64.706000000000003</v>
      </c>
      <c r="S1223" s="16">
        <f t="shared" si="464"/>
        <v>1</v>
      </c>
      <c r="T1223" s="16">
        <f t="shared" si="465"/>
        <v>0</v>
      </c>
      <c r="U1223" s="16">
        <f>VLOOKUP(P1223,Table!$D$6:$G$15,MATCH(VALUE(T1223)&amp;"E",Table!$D$5:$G$5,0),1)*IF(Y1223=1,0,1)</f>
        <v>0.6</v>
      </c>
      <c r="V1223" s="16">
        <f t="shared" si="466"/>
        <v>0.4</v>
      </c>
      <c r="W1223" s="16">
        <f t="shared" si="455"/>
        <v>146455.31544165101</v>
      </c>
      <c r="X1223" s="16">
        <f t="shared" si="467"/>
        <v>1.9234418050916302E-2</v>
      </c>
      <c r="Y1223" s="16">
        <f t="shared" si="456"/>
        <v>0</v>
      </c>
      <c r="Z1223" s="16">
        <f t="shared" si="468"/>
        <v>0</v>
      </c>
      <c r="AA1223" s="16">
        <f t="shared" si="454"/>
        <v>0</v>
      </c>
      <c r="AB1223" s="2">
        <f t="shared" si="457"/>
        <v>165464.82594240445</v>
      </c>
      <c r="AE1223" s="16" t="str">
        <f t="shared" si="451"/>
        <v/>
      </c>
      <c r="AF1223" s="16" t="str">
        <f t="shared" si="448"/>
        <v/>
      </c>
      <c r="AG1223" s="16">
        <f t="shared" si="460"/>
        <v>89.01540095493111</v>
      </c>
      <c r="AH1223" s="24">
        <f t="shared" si="458"/>
        <v>90.698285748271019</v>
      </c>
      <c r="AL1223" s="2">
        <f t="shared" si="461"/>
        <v>90.698285748271019</v>
      </c>
      <c r="AM1223" s="27">
        <f t="shared" si="462"/>
        <v>0</v>
      </c>
      <c r="AN1223" s="35">
        <v>0</v>
      </c>
      <c r="AP1223" s="2" t="str">
        <f t="shared" si="459"/>
        <v/>
      </c>
    </row>
    <row r="1224" spans="1:42" x14ac:dyDescent="0.25">
      <c r="A1224" s="49">
        <v>39777</v>
      </c>
      <c r="B1224" s="47">
        <v>857.39</v>
      </c>
      <c r="C1224" s="27">
        <f t="shared" si="470"/>
        <v>6.5507566241298498E-3</v>
      </c>
      <c r="D1224" s="27">
        <f t="shared" si="446"/>
        <v>6.2423823277765189E-3</v>
      </c>
      <c r="E1224" s="5">
        <f t="shared" si="452"/>
        <v>0</v>
      </c>
      <c r="F1224" s="44">
        <v>1374.789</v>
      </c>
      <c r="G1224" s="45">
        <v>1374.789</v>
      </c>
      <c r="H1224" s="48">
        <v>857.39</v>
      </c>
      <c r="I1224" s="42">
        <v>60.9</v>
      </c>
      <c r="J1224" s="16">
        <f t="shared" si="469"/>
        <v>0.60899999999999999</v>
      </c>
      <c r="K1224" s="16">
        <f t="shared" si="453"/>
        <v>-0.13910074992762711</v>
      </c>
      <c r="L1224" s="51">
        <f>VLOOKUP(A1224,LIBOR!$A$3:B3319,2,1)</f>
        <v>0.93124999999999991</v>
      </c>
      <c r="M1224">
        <v>200163.78</v>
      </c>
      <c r="N1224" s="2">
        <v>179417.08</v>
      </c>
      <c r="O1224" s="16">
        <f t="shared" si="447"/>
        <v>4.2632981605241949E-5</v>
      </c>
      <c r="P1224" s="16">
        <f t="shared" si="463"/>
        <v>0.7481007499276271</v>
      </c>
      <c r="Q1224" s="2">
        <f t="shared" si="449"/>
        <v>72.025999999999996</v>
      </c>
      <c r="R1224" s="2">
        <f t="shared" si="450"/>
        <v>63.938000000000009</v>
      </c>
      <c r="S1224" s="16">
        <f t="shared" si="464"/>
        <v>1</v>
      </c>
      <c r="T1224" s="16">
        <f t="shared" si="465"/>
        <v>0</v>
      </c>
      <c r="U1224" s="16">
        <f>VLOOKUP(P1224,Table!$D$6:$G$15,MATCH(VALUE(T1224)&amp;"E",Table!$D$5:$G$5,0),1)*IF(Y1224=1,0,1)</f>
        <v>0.6</v>
      </c>
      <c r="V1224" s="16">
        <f t="shared" si="466"/>
        <v>0.4</v>
      </c>
      <c r="W1224" s="16">
        <f t="shared" si="455"/>
        <v>145531.39435407254</v>
      </c>
      <c r="X1224" s="16">
        <f t="shared" si="467"/>
        <v>2.6465369088287227E-2</v>
      </c>
      <c r="Y1224" s="16">
        <f t="shared" si="456"/>
        <v>0</v>
      </c>
      <c r="Z1224" s="16">
        <f t="shared" si="468"/>
        <v>0</v>
      </c>
      <c r="AA1224" s="16">
        <f t="shared" si="454"/>
        <v>0</v>
      </c>
      <c r="AB1224" s="2">
        <f t="shared" si="457"/>
        <v>164436.45561282095</v>
      </c>
      <c r="AE1224" s="16" t="str">
        <f t="shared" si="451"/>
        <v/>
      </c>
      <c r="AF1224" s="16" t="str">
        <f t="shared" si="448"/>
        <v/>
      </c>
      <c r="AG1224" s="16">
        <f t="shared" si="460"/>
        <v>88.462166775420997</v>
      </c>
      <c r="AH1224" s="24">
        <f t="shared" si="458"/>
        <v>90.132246405465793</v>
      </c>
      <c r="AL1224" s="2">
        <f t="shared" si="461"/>
        <v>90.698285748271019</v>
      </c>
      <c r="AM1224" s="27">
        <f t="shared" si="462"/>
        <v>-6.2409045345822589E-3</v>
      </c>
      <c r="AN1224" s="35">
        <v>0</v>
      </c>
      <c r="AP1224" s="2" t="str">
        <f t="shared" si="459"/>
        <v/>
      </c>
    </row>
    <row r="1225" spans="1:42" x14ac:dyDescent="0.25">
      <c r="A1225" s="49">
        <v>39778</v>
      </c>
      <c r="B1225" s="47">
        <v>887.68</v>
      </c>
      <c r="C1225" s="27">
        <f t="shared" si="470"/>
        <v>3.5328147050933678E-2</v>
      </c>
      <c r="D1225" s="27">
        <f t="shared" si="446"/>
        <v>0.10272613045888523</v>
      </c>
      <c r="E1225" s="5">
        <f t="shared" si="452"/>
        <v>0</v>
      </c>
      <c r="F1225" s="44">
        <v>1423.904</v>
      </c>
      <c r="G1225" s="45">
        <v>1423.904</v>
      </c>
      <c r="H1225" s="48">
        <v>887.68</v>
      </c>
      <c r="I1225" s="42">
        <v>54.92</v>
      </c>
      <c r="J1225" s="16">
        <f t="shared" si="469"/>
        <v>0.54920000000000002</v>
      </c>
      <c r="K1225" s="16">
        <f t="shared" si="453"/>
        <v>-0.18972774703352135</v>
      </c>
      <c r="L1225" s="51">
        <f>VLOOKUP(A1225,LIBOR!$A$3:B3320,2,1)</f>
        <v>0.98750000000000004</v>
      </c>
      <c r="M1225">
        <v>187969.26</v>
      </c>
      <c r="N1225" s="2">
        <v>168485.76000000001</v>
      </c>
      <c r="O1225" s="16">
        <f t="shared" si="447"/>
        <v>1.2053691565691506E-3</v>
      </c>
      <c r="P1225" s="16">
        <f t="shared" si="463"/>
        <v>0.73892774703352138</v>
      </c>
      <c r="Q1225" s="2">
        <f t="shared" si="449"/>
        <v>70.677999999999997</v>
      </c>
      <c r="R1225" s="2">
        <f t="shared" si="450"/>
        <v>63.635000000000012</v>
      </c>
      <c r="S1225" s="16">
        <f t="shared" si="464"/>
        <v>1</v>
      </c>
      <c r="T1225" s="16">
        <f t="shared" si="465"/>
        <v>0</v>
      </c>
      <c r="U1225" s="16">
        <f>VLOOKUP(P1225,Table!$D$6:$G$15,MATCH(VALUE(T1225)&amp;"E",Table!$D$5:$G$5,0),1)*IF(Y1225=1,0,1)</f>
        <v>0.6</v>
      </c>
      <c r="V1225" s="16">
        <f t="shared" si="466"/>
        <v>0.4</v>
      </c>
      <c r="W1225" s="16">
        <f t="shared" si="455"/>
        <v>145069.49847614137</v>
      </c>
      <c r="X1225" s="16">
        <f t="shared" si="467"/>
        <v>7.3613065108595332E-3</v>
      </c>
      <c r="Y1225" s="16">
        <f t="shared" si="456"/>
        <v>0</v>
      </c>
      <c r="Z1225" s="16">
        <f t="shared" si="468"/>
        <v>0</v>
      </c>
      <c r="AA1225" s="16">
        <f t="shared" si="454"/>
        <v>0</v>
      </c>
      <c r="AB1225" s="2">
        <f t="shared" si="457"/>
        <v>163954.03279204556</v>
      </c>
      <c r="AE1225" s="16" t="str">
        <f t="shared" si="451"/>
        <v/>
      </c>
      <c r="AF1225" s="16" t="str">
        <f t="shared" si="448"/>
        <v/>
      </c>
      <c r="AG1225" s="16">
        <f t="shared" si="460"/>
        <v>88.202636929264571</v>
      </c>
      <c r="AH1225" s="24">
        <f t="shared" si="458"/>
        <v>89.865477862980043</v>
      </c>
      <c r="AL1225" s="2">
        <f t="shared" si="461"/>
        <v>90.698285748271019</v>
      </c>
      <c r="AM1225" s="27">
        <f t="shared" si="462"/>
        <v>-9.1821788958877937E-3</v>
      </c>
      <c r="AN1225" s="35">
        <v>0</v>
      </c>
      <c r="AP1225" s="2" t="str">
        <f t="shared" si="459"/>
        <v/>
      </c>
    </row>
    <row r="1226" spans="1:42" x14ac:dyDescent="0.25">
      <c r="A1226" s="49">
        <v>39780</v>
      </c>
      <c r="B1226" s="47">
        <v>896.24</v>
      </c>
      <c r="C1226" s="27">
        <f t="shared" si="470"/>
        <v>9.643114635904837E-3</v>
      </c>
      <c r="D1226" s="27">
        <f t="shared" si="446"/>
        <v>0.17949215912687611</v>
      </c>
      <c r="E1226" s="5">
        <f t="shared" si="452"/>
        <v>0</v>
      </c>
      <c r="F1226" s="44">
        <v>1437.6790000000001</v>
      </c>
      <c r="G1226" s="45">
        <v>1437.6790000000001</v>
      </c>
      <c r="H1226" s="48">
        <v>896.24</v>
      </c>
      <c r="I1226" s="42">
        <v>55.28</v>
      </c>
      <c r="J1226" s="16">
        <f t="shared" si="469"/>
        <v>0.55279999999999996</v>
      </c>
      <c r="K1226" s="16">
        <f t="shared" si="453"/>
        <v>-0.18739304255846945</v>
      </c>
      <c r="L1226" s="51">
        <f>VLOOKUP(A1226,LIBOR!$A$3:B3321,2,1)</f>
        <v>1.1625000000000001</v>
      </c>
      <c r="M1226">
        <v>187761.44</v>
      </c>
      <c r="N1226" s="2">
        <v>168298.07</v>
      </c>
      <c r="O1226" s="16">
        <f t="shared" si="447"/>
        <v>9.2100807537448358E-5</v>
      </c>
      <c r="P1226" s="16">
        <f t="shared" si="463"/>
        <v>0.74019304255846941</v>
      </c>
      <c r="Q1226" s="2">
        <f t="shared" si="449"/>
        <v>66.81</v>
      </c>
      <c r="R1226" s="2">
        <f t="shared" si="450"/>
        <v>62.883000000000017</v>
      </c>
      <c r="S1226" s="16">
        <f t="shared" si="464"/>
        <v>1</v>
      </c>
      <c r="T1226" s="16">
        <f t="shared" si="465"/>
        <v>0</v>
      </c>
      <c r="U1226" s="16">
        <f>VLOOKUP(P1226,Table!$D$6:$G$15,MATCH(VALUE(T1226)&amp;"E",Table!$D$5:$G$5,0),1)*IF(Y1226=1,0,1)</f>
        <v>0.6</v>
      </c>
      <c r="V1226" s="16">
        <f t="shared" si="466"/>
        <v>0.4</v>
      </c>
      <c r="W1226" s="16">
        <f t="shared" si="455"/>
        <v>145844.20967029064</v>
      </c>
      <c r="X1226" s="16">
        <f t="shared" si="467"/>
        <v>1.6841457056362419E-3</v>
      </c>
      <c r="Y1226" s="16">
        <f t="shared" si="456"/>
        <v>0</v>
      </c>
      <c r="Z1226" s="16">
        <f t="shared" si="468"/>
        <v>0</v>
      </c>
      <c r="AA1226" s="16">
        <f t="shared" si="454"/>
        <v>0</v>
      </c>
      <c r="AB1226" s="2">
        <f t="shared" si="457"/>
        <v>164833.19068445315</v>
      </c>
      <c r="AE1226" s="16" t="str">
        <f t="shared" si="451"/>
        <v/>
      </c>
      <c r="AF1226" s="16" t="str">
        <f t="shared" si="448"/>
        <v/>
      </c>
      <c r="AG1226" s="16">
        <f t="shared" si="460"/>
        <v>88.675599033745883</v>
      </c>
      <c r="AH1226" s="24">
        <f t="shared" si="458"/>
        <v>90.342653537528349</v>
      </c>
      <c r="AL1226" s="2">
        <f t="shared" si="461"/>
        <v>90.698285748271019</v>
      </c>
      <c r="AM1226" s="27">
        <f t="shared" si="462"/>
        <v>-3.921046663767247E-3</v>
      </c>
      <c r="AN1226" s="35">
        <v>0</v>
      </c>
      <c r="AP1226" s="2" t="str">
        <f t="shared" si="459"/>
        <v/>
      </c>
    </row>
    <row r="1227" spans="1:42" x14ac:dyDescent="0.25">
      <c r="A1227" s="49">
        <v>39783</v>
      </c>
      <c r="B1227" s="47">
        <v>816.21</v>
      </c>
      <c r="C1227" s="27">
        <f t="shared" si="470"/>
        <v>-8.9295278050522175E-2</v>
      </c>
      <c r="D1227" s="27">
        <f t="shared" ref="D1227:D1290" si="471">SUM(C1223:C1227)</f>
        <v>2.6949313163962318E-2</v>
      </c>
      <c r="E1227" s="5">
        <f t="shared" si="452"/>
        <v>0</v>
      </c>
      <c r="F1227" s="44">
        <v>1309.3920000000001</v>
      </c>
      <c r="G1227" s="45">
        <v>1309.3920000000001</v>
      </c>
      <c r="H1227" s="48">
        <v>816.21</v>
      </c>
      <c r="I1227" s="42">
        <v>68.510000000000005</v>
      </c>
      <c r="J1227" s="16">
        <f t="shared" si="469"/>
        <v>0.68510000000000004</v>
      </c>
      <c r="K1227" s="16">
        <f t="shared" si="453"/>
        <v>3.0350753487327409E-2</v>
      </c>
      <c r="L1227" s="51">
        <f>VLOOKUP(A1227,LIBOR!$A$3:B3322,2,1)</f>
        <v>1.0874999999999999</v>
      </c>
      <c r="M1227">
        <v>211729.51</v>
      </c>
      <c r="N1227" s="2">
        <v>189779.5</v>
      </c>
      <c r="O1227" s="16">
        <f t="shared" si="447"/>
        <v>8.7490879546361158E-3</v>
      </c>
      <c r="P1227" s="16">
        <f t="shared" si="463"/>
        <v>0.65474924651267263</v>
      </c>
      <c r="Q1227" s="2">
        <f t="shared" si="449"/>
        <v>61.694000000000003</v>
      </c>
      <c r="R1227" s="2">
        <f t="shared" si="450"/>
        <v>62.50200000000001</v>
      </c>
      <c r="S1227" s="16">
        <f t="shared" si="464"/>
        <v>-1</v>
      </c>
      <c r="T1227" s="16">
        <f t="shared" si="465"/>
        <v>0</v>
      </c>
      <c r="U1227" s="16">
        <f>VLOOKUP(P1227,Table!$D$6:$G$15,MATCH(VALUE(T1227)&amp;"E",Table!$D$5:$G$5,0),1)*IF(Y1227=1,0,1)</f>
        <v>0.6</v>
      </c>
      <c r="V1227" s="16">
        <f t="shared" si="466"/>
        <v>0.4</v>
      </c>
      <c r="W1227" s="16">
        <f t="shared" si="455"/>
        <v>145476.46506403107</v>
      </c>
      <c r="X1227" s="16">
        <f t="shared" si="467"/>
        <v>2.667843598935149E-2</v>
      </c>
      <c r="Y1227" s="16">
        <f t="shared" si="456"/>
        <v>0</v>
      </c>
      <c r="Z1227" s="16">
        <f t="shared" si="468"/>
        <v>0</v>
      </c>
      <c r="AA1227" s="16">
        <f t="shared" si="454"/>
        <v>0</v>
      </c>
      <c r="AB1227" s="2">
        <f t="shared" si="457"/>
        <v>164424.64748463593</v>
      </c>
      <c r="AE1227" s="16" t="str">
        <f t="shared" si="451"/>
        <v/>
      </c>
      <c r="AF1227" s="16" t="str">
        <f t="shared" si="448"/>
        <v/>
      </c>
      <c r="AG1227" s="16">
        <f t="shared" si="460"/>
        <v>88.45581433610991</v>
      </c>
      <c r="AH1227" s="24">
        <f t="shared" si="458"/>
        <v>90.111700518106645</v>
      </c>
      <c r="AL1227" s="2">
        <f t="shared" si="461"/>
        <v>90.698285748271019</v>
      </c>
      <c r="AM1227" s="27">
        <f t="shared" si="462"/>
        <v>-6.4674345862767435E-3</v>
      </c>
      <c r="AN1227" s="35">
        <v>0</v>
      </c>
      <c r="AP1227" s="2" t="str">
        <f t="shared" si="459"/>
        <v/>
      </c>
    </row>
    <row r="1228" spans="1:42" x14ac:dyDescent="0.25">
      <c r="A1228" s="49">
        <v>39784</v>
      </c>
      <c r="B1228" s="47">
        <v>848.81</v>
      </c>
      <c r="C1228" s="27">
        <f t="shared" si="470"/>
        <v>3.9940701535144063E-2</v>
      </c>
      <c r="D1228" s="27">
        <f t="shared" si="471"/>
        <v>2.1674417955902525E-3</v>
      </c>
      <c r="E1228" s="5">
        <f t="shared" si="452"/>
        <v>0</v>
      </c>
      <c r="F1228" s="44">
        <v>1361.789</v>
      </c>
      <c r="G1228" s="45">
        <v>1361.789</v>
      </c>
      <c r="H1228" s="48">
        <v>848.81</v>
      </c>
      <c r="I1228" s="42">
        <v>62.98</v>
      </c>
      <c r="J1228" s="16">
        <f t="shared" si="469"/>
        <v>0.62979999999999992</v>
      </c>
      <c r="K1228" s="16">
        <f t="shared" si="453"/>
        <v>-9.6486211293409618E-2</v>
      </c>
      <c r="L1228" s="51">
        <f>VLOOKUP(A1228,LIBOR!$A$3:B3323,2,1)</f>
        <v>1.0037499999999999</v>
      </c>
      <c r="M1228">
        <v>204963.69</v>
      </c>
      <c r="N1228" s="2">
        <v>183714.83</v>
      </c>
      <c r="O1228" s="16">
        <f t="shared" si="447"/>
        <v>1.5337949099483081E-3</v>
      </c>
      <c r="P1228" s="16">
        <f t="shared" si="463"/>
        <v>0.72628621129340953</v>
      </c>
      <c r="Q1228" s="2">
        <f t="shared" si="449"/>
        <v>60.862000000000002</v>
      </c>
      <c r="R1228" s="2">
        <f t="shared" si="450"/>
        <v>62.933000000000007</v>
      </c>
      <c r="S1228" s="16">
        <f t="shared" si="464"/>
        <v>-1</v>
      </c>
      <c r="T1228" s="16">
        <f t="shared" si="465"/>
        <v>0</v>
      </c>
      <c r="U1228" s="16">
        <f>VLOOKUP(P1228,Table!$D$6:$G$15,MATCH(VALUE(T1228)&amp;"E",Table!$D$5:$G$5,0),1)*IF(Y1228=1,0,1)</f>
        <v>0.6</v>
      </c>
      <c r="V1228" s="16">
        <f t="shared" si="466"/>
        <v>0.4</v>
      </c>
      <c r="W1228" s="16">
        <f t="shared" si="455"/>
        <v>147103.16254525093</v>
      </c>
      <c r="X1228" s="16">
        <f t="shared" si="467"/>
        <v>6.7054232125698388E-3</v>
      </c>
      <c r="Y1228" s="16">
        <f t="shared" si="456"/>
        <v>0</v>
      </c>
      <c r="Z1228" s="16">
        <f t="shared" si="468"/>
        <v>0</v>
      </c>
      <c r="AA1228" s="16">
        <f t="shared" si="454"/>
        <v>0</v>
      </c>
      <c r="AB1228" s="2">
        <f t="shared" si="457"/>
        <v>166270.76842382905</v>
      </c>
      <c r="AE1228" s="16" t="str">
        <f t="shared" si="451"/>
        <v/>
      </c>
      <c r="AF1228" s="16" t="str">
        <f t="shared" si="448"/>
        <v/>
      </c>
      <c r="AG1228" s="16">
        <f t="shared" si="460"/>
        <v>89.448975237090593</v>
      </c>
      <c r="AH1228" s="24">
        <f t="shared" si="458"/>
        <v>91.121081610030913</v>
      </c>
      <c r="AL1228" s="2">
        <f t="shared" si="461"/>
        <v>91.121081610030913</v>
      </c>
      <c r="AM1228" s="27">
        <f t="shared" si="462"/>
        <v>0</v>
      </c>
      <c r="AN1228" s="35">
        <v>0</v>
      </c>
      <c r="AP1228" s="2" t="str">
        <f t="shared" si="459"/>
        <v/>
      </c>
    </row>
    <row r="1229" spans="1:42" x14ac:dyDescent="0.25">
      <c r="A1229" s="49">
        <v>39785</v>
      </c>
      <c r="B1229" s="47">
        <v>870.74</v>
      </c>
      <c r="C1229" s="27">
        <f t="shared" si="470"/>
        <v>2.583617063889454E-2</v>
      </c>
      <c r="D1229" s="27">
        <f t="shared" si="471"/>
        <v>2.1452855810354943E-2</v>
      </c>
      <c r="E1229" s="5">
        <f t="shared" si="452"/>
        <v>0</v>
      </c>
      <c r="F1229" s="44">
        <v>1397.7159999999999</v>
      </c>
      <c r="G1229" s="45">
        <v>1397.7159999999999</v>
      </c>
      <c r="H1229" s="48">
        <v>870.74</v>
      </c>
      <c r="I1229" s="42">
        <v>60.72</v>
      </c>
      <c r="J1229" s="16">
        <f t="shared" si="469"/>
        <v>0.60719999999999996</v>
      </c>
      <c r="K1229" s="16">
        <f t="shared" si="453"/>
        <v>-0.12602977291253958</v>
      </c>
      <c r="L1229" s="51">
        <f>VLOOKUP(A1229,LIBOR!$A$3:B3324,2,1)</f>
        <v>0.88124999999999987</v>
      </c>
      <c r="M1229">
        <v>204429.2</v>
      </c>
      <c r="N1229" s="2">
        <v>183235.5</v>
      </c>
      <c r="O1229" s="16">
        <f t="shared" si="447"/>
        <v>6.5066093410523593E-4</v>
      </c>
      <c r="P1229" s="16">
        <f t="shared" si="463"/>
        <v>0.73322977291253955</v>
      </c>
      <c r="Q1229" s="2">
        <f t="shared" si="449"/>
        <v>60.518000000000008</v>
      </c>
      <c r="R1229" s="2">
        <f t="shared" si="450"/>
        <v>63.398000000000003</v>
      </c>
      <c r="S1229" s="16">
        <f t="shared" si="464"/>
        <v>-1</v>
      </c>
      <c r="T1229" s="16">
        <f t="shared" si="465"/>
        <v>0</v>
      </c>
      <c r="U1229" s="16">
        <f>VLOOKUP(P1229,Table!$D$6:$G$15,MATCH(VALUE(T1229)&amp;"E",Table!$D$5:$G$5,0),1)*IF(Y1229=1,0,1)</f>
        <v>0.6</v>
      </c>
      <c r="V1229" s="16">
        <f t="shared" si="466"/>
        <v>0.4</v>
      </c>
      <c r="W1229" s="16">
        <f t="shared" si="455"/>
        <v>149229.98936236501</v>
      </c>
      <c r="X1229" s="16">
        <f t="shared" si="467"/>
        <v>4.4235137635413313E-3</v>
      </c>
      <c r="Y1229" s="16">
        <f t="shared" si="456"/>
        <v>0</v>
      </c>
      <c r="Z1229" s="16">
        <f t="shared" si="468"/>
        <v>0</v>
      </c>
      <c r="AA1229" s="16">
        <f t="shared" si="454"/>
        <v>0</v>
      </c>
      <c r="AB1229" s="2">
        <f t="shared" si="457"/>
        <v>168729.28665405145</v>
      </c>
      <c r="AD1229" s="2">
        <v>168527.5</v>
      </c>
      <c r="AE1229" s="16" t="str">
        <f t="shared" si="451"/>
        <v/>
      </c>
      <c r="AF1229" s="16">
        <f t="shared" si="448"/>
        <v>1.1973514948684372E-3</v>
      </c>
      <c r="AG1229" s="16">
        <f t="shared" si="460"/>
        <v>90.77158857664368</v>
      </c>
      <c r="AH1229" s="24">
        <f t="shared" si="458"/>
        <v>92.466012390803996</v>
      </c>
      <c r="AL1229" s="2">
        <f t="shared" si="461"/>
        <v>92.466012390803996</v>
      </c>
      <c r="AM1229" s="27">
        <f t="shared" si="462"/>
        <v>0</v>
      </c>
      <c r="AN1229" s="35">
        <v>0</v>
      </c>
      <c r="AP1229" s="2" t="str">
        <f t="shared" si="459"/>
        <v/>
      </c>
    </row>
    <row r="1230" spans="1:42" x14ac:dyDescent="0.25">
      <c r="A1230" s="49">
        <v>39786</v>
      </c>
      <c r="B1230" s="47">
        <v>845.22</v>
      </c>
      <c r="C1230" s="27">
        <f t="shared" si="470"/>
        <v>-2.93084043457289E-2</v>
      </c>
      <c r="D1230" s="27">
        <f t="shared" si="471"/>
        <v>-4.3183695586307635E-2</v>
      </c>
      <c r="E1230" s="5">
        <f t="shared" si="452"/>
        <v>0</v>
      </c>
      <c r="F1230" s="44">
        <v>1356.8119999999999</v>
      </c>
      <c r="G1230" s="45">
        <v>1356.8119999999999</v>
      </c>
      <c r="H1230" s="48">
        <v>845.22</v>
      </c>
      <c r="I1230" s="42">
        <v>63.64</v>
      </c>
      <c r="J1230" s="16">
        <f t="shared" si="469"/>
        <v>0.63639999999999997</v>
      </c>
      <c r="K1230" s="16">
        <f t="shared" si="453"/>
        <v>-0.10008864591137812</v>
      </c>
      <c r="L1230" s="51">
        <f>VLOOKUP(A1230,LIBOR!$A$3:B3325,2,1)</f>
        <v>0.51875000000000004</v>
      </c>
      <c r="M1230">
        <v>213765.16</v>
      </c>
      <c r="N1230" s="2">
        <v>191603.32</v>
      </c>
      <c r="O1230" s="16">
        <f t="shared" si="447"/>
        <v>8.8485285389209244E-4</v>
      </c>
      <c r="P1230" s="16">
        <f t="shared" si="463"/>
        <v>0.73648864591137808</v>
      </c>
      <c r="Q1230" s="2">
        <f t="shared" si="449"/>
        <v>60.481999999999992</v>
      </c>
      <c r="R1230" s="2">
        <f t="shared" si="450"/>
        <v>64.047499999999999</v>
      </c>
      <c r="S1230" s="16">
        <f t="shared" si="464"/>
        <v>-1</v>
      </c>
      <c r="T1230" s="16">
        <f t="shared" si="465"/>
        <v>0</v>
      </c>
      <c r="U1230" s="16">
        <f>VLOOKUP(P1230,Table!$D$6:$G$15,MATCH(VALUE(T1230)&amp;"E",Table!$D$5:$G$5,0),1)*IF(Y1230=1,0,1)</f>
        <v>0.6</v>
      </c>
      <c r="V1230" s="16">
        <f t="shared" si="466"/>
        <v>0.4</v>
      </c>
      <c r="W1230" s="16">
        <f t="shared" si="455"/>
        <v>149331.72945118163</v>
      </c>
      <c r="X1230" s="16">
        <f t="shared" si="467"/>
        <v>2.5414413327848218E-2</v>
      </c>
      <c r="Y1230" s="16">
        <f t="shared" si="456"/>
        <v>0</v>
      </c>
      <c r="Z1230" s="16">
        <f t="shared" si="468"/>
        <v>0</v>
      </c>
      <c r="AA1230" s="16">
        <f t="shared" si="454"/>
        <v>0</v>
      </c>
      <c r="AB1230" s="2">
        <f t="shared" si="457"/>
        <v>168848.8210525079</v>
      </c>
      <c r="AE1230" s="16" t="str">
        <f t="shared" si="451"/>
        <v/>
      </c>
      <c r="AF1230" s="16" t="str">
        <f t="shared" si="448"/>
        <v/>
      </c>
      <c r="AG1230" s="16">
        <f t="shared" si="460"/>
        <v>90.835894705429098</v>
      </c>
      <c r="AH1230" s="24">
        <f t="shared" si="458"/>
        <v>92.529110560813095</v>
      </c>
      <c r="AL1230" s="2">
        <f t="shared" si="461"/>
        <v>92.529110560813095</v>
      </c>
      <c r="AM1230" s="27">
        <f t="shared" si="462"/>
        <v>0</v>
      </c>
      <c r="AN1230" s="35">
        <v>0</v>
      </c>
      <c r="AP1230" s="2" t="str">
        <f t="shared" si="459"/>
        <v/>
      </c>
    </row>
    <row r="1231" spans="1:42" x14ac:dyDescent="0.25">
      <c r="A1231" s="49">
        <v>39787</v>
      </c>
      <c r="B1231" s="47">
        <v>876.07</v>
      </c>
      <c r="C1231" s="27">
        <f t="shared" si="470"/>
        <v>3.649937294432215E-2</v>
      </c>
      <c r="D1231" s="27">
        <f t="shared" si="471"/>
        <v>-1.6327437277890322E-2</v>
      </c>
      <c r="E1231" s="5">
        <f t="shared" si="452"/>
        <v>0</v>
      </c>
      <c r="F1231" s="44">
        <v>1406.3630000000001</v>
      </c>
      <c r="G1231" s="45">
        <v>1406.3630000000001</v>
      </c>
      <c r="H1231" s="48">
        <v>876.07</v>
      </c>
      <c r="I1231" s="42">
        <v>59.93</v>
      </c>
      <c r="J1231" s="16">
        <f t="shared" si="469"/>
        <v>0.59929999999999994</v>
      </c>
      <c r="K1231" s="16">
        <f t="shared" si="453"/>
        <v>-0.14398841223015713</v>
      </c>
      <c r="L1231" s="51">
        <f>VLOOKUP(A1231,LIBOR!$A$3:B3326,2,1)</f>
        <v>0.28375</v>
      </c>
      <c r="M1231">
        <v>208615.16</v>
      </c>
      <c r="N1231" s="2">
        <v>186986.97</v>
      </c>
      <c r="O1231" s="16">
        <f t="shared" si="447"/>
        <v>1.2851542367268531E-3</v>
      </c>
      <c r="P1231" s="16">
        <f t="shared" si="463"/>
        <v>0.74328841223015707</v>
      </c>
      <c r="Q1231" s="2">
        <f t="shared" si="449"/>
        <v>62.225999999999999</v>
      </c>
      <c r="R1231" s="2">
        <f t="shared" si="450"/>
        <v>64.501499999999993</v>
      </c>
      <c r="S1231" s="16">
        <f t="shared" si="464"/>
        <v>-1</v>
      </c>
      <c r="T1231" s="16">
        <f t="shared" si="465"/>
        <v>0</v>
      </c>
      <c r="U1231" s="16">
        <f>VLOOKUP(P1231,Table!$D$6:$G$15,MATCH(VALUE(T1231)&amp;"E",Table!$D$5:$G$5,0),1)*IF(Y1231=1,0,1)</f>
        <v>0.6</v>
      </c>
      <c r="V1231" s="16">
        <f t="shared" si="466"/>
        <v>0.4</v>
      </c>
      <c r="W1231" s="16">
        <f t="shared" si="455"/>
        <v>151162.88243431086</v>
      </c>
      <c r="X1231" s="16">
        <f t="shared" si="467"/>
        <v>2.9380614256009574E-2</v>
      </c>
      <c r="Y1231" s="16">
        <f t="shared" si="456"/>
        <v>0</v>
      </c>
      <c r="Z1231" s="16">
        <f t="shared" si="468"/>
        <v>0</v>
      </c>
      <c r="AA1231" s="16">
        <f t="shared" si="454"/>
        <v>0</v>
      </c>
      <c r="AB1231" s="2">
        <f t="shared" si="457"/>
        <v>170921.50051026876</v>
      </c>
      <c r="AE1231" s="16" t="str">
        <f t="shared" si="451"/>
        <v/>
      </c>
      <c r="AF1231" s="16" t="str">
        <f t="shared" si="448"/>
        <v/>
      </c>
      <c r="AG1231" s="16">
        <f t="shared" si="460"/>
        <v>91.950937687723425</v>
      </c>
      <c r="AH1231" s="24">
        <f t="shared" si="458"/>
        <v>93.662500516650297</v>
      </c>
      <c r="AL1231" s="2">
        <f t="shared" si="461"/>
        <v>93.662500516650297</v>
      </c>
      <c r="AM1231" s="27">
        <f t="shared" si="462"/>
        <v>0</v>
      </c>
      <c r="AN1231" s="35">
        <v>0</v>
      </c>
      <c r="AP1231" s="2" t="str">
        <f t="shared" si="459"/>
        <v/>
      </c>
    </row>
    <row r="1232" spans="1:42" x14ac:dyDescent="0.25">
      <c r="A1232" s="49">
        <v>39790</v>
      </c>
      <c r="B1232" s="47">
        <v>909.7</v>
      </c>
      <c r="C1232" s="27">
        <f t="shared" si="470"/>
        <v>3.8387343477119362E-2</v>
      </c>
      <c r="D1232" s="27">
        <f t="shared" si="471"/>
        <v>0.11135518424975122</v>
      </c>
      <c r="E1232" s="5">
        <f t="shared" si="452"/>
        <v>0</v>
      </c>
      <c r="F1232" s="44">
        <v>1460.6030000000001</v>
      </c>
      <c r="G1232" s="45">
        <v>1460.6030000000001</v>
      </c>
      <c r="H1232" s="48">
        <v>909.7</v>
      </c>
      <c r="I1232" s="42">
        <v>58.49</v>
      </c>
      <c r="J1232" s="16">
        <f t="shared" si="469"/>
        <v>0.58489999999999998</v>
      </c>
      <c r="K1232" s="16">
        <f t="shared" si="453"/>
        <v>-0.15594950583529454</v>
      </c>
      <c r="L1232" s="51">
        <f>VLOOKUP(A1232,LIBOR!$A$3:B3327,2,1)</f>
        <v>0.18625</v>
      </c>
      <c r="M1232">
        <v>199733.16</v>
      </c>
      <c r="N1232" s="2">
        <v>179025.04</v>
      </c>
      <c r="O1232" s="16">
        <f t="shared" si="447"/>
        <v>1.4189444005433404E-3</v>
      </c>
      <c r="P1232" s="16">
        <f t="shared" si="463"/>
        <v>0.74084950583529452</v>
      </c>
      <c r="Q1232" s="2">
        <f t="shared" si="449"/>
        <v>63.156000000000006</v>
      </c>
      <c r="R1232" s="2">
        <f t="shared" si="450"/>
        <v>64.314000000000007</v>
      </c>
      <c r="S1232" s="16">
        <f t="shared" si="464"/>
        <v>-1</v>
      </c>
      <c r="T1232" s="16">
        <f t="shared" si="465"/>
        <v>0</v>
      </c>
      <c r="U1232" s="16">
        <f>VLOOKUP(P1232,Table!$D$6:$G$15,MATCH(VALUE(T1232)&amp;"E",Table!$D$5:$G$5,0),1)*IF(Y1232=1,0,1)</f>
        <v>0.6</v>
      </c>
      <c r="V1232" s="16">
        <f t="shared" si="466"/>
        <v>0.4</v>
      </c>
      <c r="W1232" s="16">
        <f t="shared" si="455"/>
        <v>152069.91308899471</v>
      </c>
      <c r="X1232" s="16">
        <f t="shared" si="467"/>
        <v>3.6468179134736323E-2</v>
      </c>
      <c r="Y1232" s="16">
        <f t="shared" si="456"/>
        <v>0</v>
      </c>
      <c r="Z1232" s="16">
        <f t="shared" si="468"/>
        <v>0</v>
      </c>
      <c r="AA1232" s="16">
        <f t="shared" si="454"/>
        <v>0</v>
      </c>
      <c r="AB1232" s="2">
        <f t="shared" si="457"/>
        <v>171965.85458718397</v>
      </c>
      <c r="AE1232" s="16" t="str">
        <f t="shared" si="451"/>
        <v/>
      </c>
      <c r="AF1232" s="16" t="str">
        <f t="shared" si="448"/>
        <v/>
      </c>
      <c r="AG1232" s="16">
        <f t="shared" si="460"/>
        <v>92.512770671658544</v>
      </c>
      <c r="AH1232" s="24">
        <f t="shared" si="458"/>
        <v>94.227433519339755</v>
      </c>
      <c r="AL1232" s="2">
        <f t="shared" si="461"/>
        <v>94.227433519339755</v>
      </c>
      <c r="AM1232" s="27">
        <f t="shared" si="462"/>
        <v>0</v>
      </c>
      <c r="AN1232" s="35">
        <v>0</v>
      </c>
      <c r="AP1232" s="2" t="str">
        <f t="shared" si="459"/>
        <v/>
      </c>
    </row>
    <row r="1233" spans="1:42" x14ac:dyDescent="0.25">
      <c r="A1233" s="49">
        <v>39791</v>
      </c>
      <c r="B1233" s="47">
        <v>888.67</v>
      </c>
      <c r="C1233" s="27">
        <f t="shared" si="470"/>
        <v>-2.3117511267450874E-2</v>
      </c>
      <c r="D1233" s="27">
        <f t="shared" si="471"/>
        <v>4.8296971447156278E-2</v>
      </c>
      <c r="E1233" s="5">
        <f t="shared" si="452"/>
        <v>0</v>
      </c>
      <c r="F1233" s="44">
        <v>1426.88</v>
      </c>
      <c r="G1233" s="45">
        <v>1426.88</v>
      </c>
      <c r="H1233" s="48">
        <v>888.67</v>
      </c>
      <c r="I1233" s="42">
        <v>58.91</v>
      </c>
      <c r="J1233" s="16">
        <f t="shared" si="469"/>
        <v>0.58909999999999996</v>
      </c>
      <c r="K1233" s="16">
        <f t="shared" si="453"/>
        <v>-0.13998650757328412</v>
      </c>
      <c r="L1233" s="51">
        <f>VLOOKUP(A1233,LIBOR!$A$3:B3328,2,1)</f>
        <v>0.14000000000000001</v>
      </c>
      <c r="M1233">
        <v>202812.73</v>
      </c>
      <c r="N1233" s="2">
        <v>181785.3</v>
      </c>
      <c r="O1233" s="16">
        <f t="shared" si="447"/>
        <v>5.4704119644052775E-4</v>
      </c>
      <c r="P1233" s="16">
        <f t="shared" si="463"/>
        <v>0.72908650757328408</v>
      </c>
      <c r="Q1233" s="2">
        <f t="shared" si="449"/>
        <v>61.152000000000001</v>
      </c>
      <c r="R1233" s="2">
        <f t="shared" si="450"/>
        <v>64.433500000000009</v>
      </c>
      <c r="S1233" s="16">
        <f t="shared" si="464"/>
        <v>-1</v>
      </c>
      <c r="T1233" s="16">
        <f t="shared" si="465"/>
        <v>0</v>
      </c>
      <c r="U1233" s="16">
        <f>VLOOKUP(P1233,Table!$D$6:$G$15,MATCH(VALUE(T1233)&amp;"E",Table!$D$5:$G$5,0),1)*IF(Y1233=1,0,1)</f>
        <v>0.6</v>
      </c>
      <c r="V1233" s="16">
        <f t="shared" si="466"/>
        <v>0.4</v>
      </c>
      <c r="W1233" s="16">
        <f t="shared" si="455"/>
        <v>150898.48954498462</v>
      </c>
      <c r="X1233" s="16">
        <f t="shared" si="467"/>
        <v>4.5323125098355677E-2</v>
      </c>
      <c r="Y1233" s="16">
        <f t="shared" si="456"/>
        <v>0</v>
      </c>
      <c r="Z1233" s="16">
        <f t="shared" si="468"/>
        <v>0</v>
      </c>
      <c r="AA1233" s="16">
        <f t="shared" si="454"/>
        <v>0</v>
      </c>
      <c r="AB1233" s="2">
        <f t="shared" si="457"/>
        <v>170644.18055271148</v>
      </c>
      <c r="AE1233" s="16" t="str">
        <f t="shared" si="451"/>
        <v/>
      </c>
      <c r="AF1233" s="16" t="str">
        <f t="shared" si="448"/>
        <v/>
      </c>
      <c r="AG1233" s="16">
        <f t="shared" si="460"/>
        <v>91.801747386557196</v>
      </c>
      <c r="AH1233" s="24">
        <f t="shared" si="458"/>
        <v>93.500798243455478</v>
      </c>
      <c r="AL1233" s="2">
        <f t="shared" si="461"/>
        <v>94.227433519339755</v>
      </c>
      <c r="AM1233" s="27">
        <f t="shared" si="462"/>
        <v>-7.7115044817085421E-3</v>
      </c>
      <c r="AN1233" s="35">
        <v>0</v>
      </c>
      <c r="AP1233" s="2" t="str">
        <f t="shared" si="459"/>
        <v/>
      </c>
    </row>
    <row r="1234" spans="1:42" x14ac:dyDescent="0.25">
      <c r="A1234" s="49">
        <v>39792</v>
      </c>
      <c r="B1234" s="47">
        <v>899.24</v>
      </c>
      <c r="C1234" s="27">
        <f t="shared" si="470"/>
        <v>1.1894178941564526E-2</v>
      </c>
      <c r="D1234" s="27">
        <f t="shared" si="471"/>
        <v>3.4354979749826264E-2</v>
      </c>
      <c r="E1234" s="5">
        <f t="shared" si="452"/>
        <v>0</v>
      </c>
      <c r="F1234" s="44">
        <v>1444</v>
      </c>
      <c r="G1234" s="45">
        <v>1444</v>
      </c>
      <c r="H1234" s="48">
        <v>899.24</v>
      </c>
      <c r="I1234" s="42">
        <v>55.73</v>
      </c>
      <c r="J1234" s="16">
        <f t="shared" si="469"/>
        <v>0.55730000000000002</v>
      </c>
      <c r="K1234" s="16">
        <f t="shared" si="453"/>
        <v>-0.15499830305361495</v>
      </c>
      <c r="L1234" s="51">
        <f>VLOOKUP(A1234,LIBOR!$A$3:B3329,2,1)</f>
        <v>0.125</v>
      </c>
      <c r="M1234">
        <v>199195.08</v>
      </c>
      <c r="N1234" s="2">
        <v>178542.7</v>
      </c>
      <c r="O1234" s="16">
        <f t="shared" si="447"/>
        <v>1.3980695553418893E-4</v>
      </c>
      <c r="P1234" s="16">
        <f t="shared" si="463"/>
        <v>0.71229830305361497</v>
      </c>
      <c r="Q1234" s="2">
        <f t="shared" si="449"/>
        <v>60.338000000000001</v>
      </c>
      <c r="R1234" s="2">
        <f t="shared" si="450"/>
        <v>64.38000000000001</v>
      </c>
      <c r="S1234" s="16">
        <f t="shared" si="464"/>
        <v>-1</v>
      </c>
      <c r="T1234" s="16">
        <f t="shared" si="465"/>
        <v>0</v>
      </c>
      <c r="U1234" s="16">
        <f>VLOOKUP(P1234,Table!$D$6:$G$15,MATCH(VALUE(T1234)&amp;"E",Table!$D$5:$G$5,0),1)*IF(Y1234=1,0,1)</f>
        <v>0.6</v>
      </c>
      <c r="V1234" s="16">
        <f t="shared" si="466"/>
        <v>0.4</v>
      </c>
      <c r="W1234" s="16">
        <f t="shared" si="455"/>
        <v>150898.71543976906</v>
      </c>
      <c r="X1234" s="16">
        <f t="shared" si="467"/>
        <v>2.5800444627192887E-2</v>
      </c>
      <c r="Y1234" s="16">
        <f t="shared" si="456"/>
        <v>0</v>
      </c>
      <c r="Z1234" s="16">
        <f t="shared" si="468"/>
        <v>0</v>
      </c>
      <c r="AA1234" s="16">
        <f t="shared" si="454"/>
        <v>0</v>
      </c>
      <c r="AB1234" s="2">
        <f t="shared" si="457"/>
        <v>170655.09615856592</v>
      </c>
      <c r="AE1234" s="16" t="str">
        <f t="shared" si="451"/>
        <v/>
      </c>
      <c r="AF1234" s="16" t="str">
        <f t="shared" si="448"/>
        <v/>
      </c>
      <c r="AG1234" s="16">
        <f t="shared" si="460"/>
        <v>91.807619674073678</v>
      </c>
      <c r="AH1234" s="24">
        <f t="shared" si="458"/>
        <v>93.504345476164147</v>
      </c>
      <c r="AL1234" s="2">
        <f t="shared" si="461"/>
        <v>94.227433519339755</v>
      </c>
      <c r="AM1234" s="27">
        <f t="shared" si="462"/>
        <v>-7.6738590468686807E-3</v>
      </c>
      <c r="AN1234" s="35">
        <v>0</v>
      </c>
      <c r="AP1234" s="2" t="str">
        <f t="shared" si="459"/>
        <v/>
      </c>
    </row>
    <row r="1235" spans="1:42" x14ac:dyDescent="0.25">
      <c r="A1235" s="49">
        <v>39793</v>
      </c>
      <c r="B1235" s="47">
        <v>873.59</v>
      </c>
      <c r="C1235" s="27">
        <f t="shared" si="470"/>
        <v>-2.8524087006805754E-2</v>
      </c>
      <c r="D1235" s="27">
        <f t="shared" si="471"/>
        <v>3.513929708874941E-2</v>
      </c>
      <c r="E1235" s="5">
        <f t="shared" si="452"/>
        <v>0</v>
      </c>
      <c r="F1235" s="44">
        <v>1403.1959999999999</v>
      </c>
      <c r="G1235" s="45">
        <v>1403.1959999999999</v>
      </c>
      <c r="H1235" s="48">
        <v>873.59</v>
      </c>
      <c r="I1235" s="42">
        <v>55.78</v>
      </c>
      <c r="J1235" s="16">
        <f t="shared" si="469"/>
        <v>0.55779999999999996</v>
      </c>
      <c r="K1235" s="16">
        <f t="shared" si="453"/>
        <v>-0.14909563435157791</v>
      </c>
      <c r="L1235" s="51">
        <f>VLOOKUP(A1235,LIBOR!$A$3:B3330,2,1)</f>
        <v>0.11499999999999999</v>
      </c>
      <c r="M1235">
        <v>201575.53</v>
      </c>
      <c r="N1235" s="2">
        <v>180676.32</v>
      </c>
      <c r="O1235" s="16">
        <f t="shared" si="447"/>
        <v>8.3745438257212617E-4</v>
      </c>
      <c r="P1235" s="16">
        <f t="shared" si="463"/>
        <v>0.70689563435157787</v>
      </c>
      <c r="Q1235" s="2">
        <f t="shared" si="449"/>
        <v>59.339999999999996</v>
      </c>
      <c r="R1235" s="2">
        <f t="shared" si="450"/>
        <v>64.094500000000011</v>
      </c>
      <c r="S1235" s="16">
        <f t="shared" si="464"/>
        <v>-1</v>
      </c>
      <c r="T1235" s="16">
        <f t="shared" si="465"/>
        <v>0</v>
      </c>
      <c r="U1235" s="16">
        <f>VLOOKUP(P1235,Table!$D$6:$G$15,MATCH(VALUE(T1235)&amp;"E",Table!$D$5:$G$5,0),1)*IF(Y1235=1,0,1)</f>
        <v>0.6</v>
      </c>
      <c r="V1235" s="16">
        <f t="shared" si="466"/>
        <v>0.4</v>
      </c>
      <c r="W1235" s="16">
        <f t="shared" si="455"/>
        <v>149037.47418929462</v>
      </c>
      <c r="X1235" s="16">
        <f t="shared" si="467"/>
        <v>1.1182243492305011E-2</v>
      </c>
      <c r="Y1235" s="16">
        <f t="shared" si="456"/>
        <v>0</v>
      </c>
      <c r="Z1235" s="16">
        <f t="shared" si="468"/>
        <v>0</v>
      </c>
      <c r="AA1235" s="16">
        <f t="shared" si="454"/>
        <v>0</v>
      </c>
      <c r="AB1235" s="2">
        <f t="shared" si="457"/>
        <v>168577.46721077233</v>
      </c>
      <c r="AE1235" s="16" t="str">
        <f t="shared" si="451"/>
        <v/>
      </c>
      <c r="AF1235" s="16" t="str">
        <f t="shared" si="448"/>
        <v/>
      </c>
      <c r="AG1235" s="16">
        <f t="shared" si="460"/>
        <v>90.689914005995362</v>
      </c>
      <c r="AH1235" s="24">
        <f t="shared" si="458"/>
        <v>92.363579088212532</v>
      </c>
      <c r="AL1235" s="2">
        <f t="shared" si="461"/>
        <v>94.227433519339755</v>
      </c>
      <c r="AM1235" s="27">
        <f t="shared" si="462"/>
        <v>-1.9780379890583344E-2</v>
      </c>
      <c r="AN1235" s="35">
        <v>0</v>
      </c>
      <c r="AP1235" s="2" t="str">
        <f t="shared" si="459"/>
        <v/>
      </c>
    </row>
    <row r="1236" spans="1:42" x14ac:dyDescent="0.25">
      <c r="A1236" s="49">
        <v>39794</v>
      </c>
      <c r="B1236" s="47">
        <v>879.73</v>
      </c>
      <c r="C1236" s="27">
        <f t="shared" si="470"/>
        <v>7.0284687324717599E-3</v>
      </c>
      <c r="D1236" s="27">
        <f t="shared" si="471"/>
        <v>5.6683928768990199E-3</v>
      </c>
      <c r="E1236" s="5">
        <f t="shared" si="452"/>
        <v>0</v>
      </c>
      <c r="F1236" s="44">
        <v>1413.0709999999999</v>
      </c>
      <c r="G1236" s="45">
        <v>1413.0709999999999</v>
      </c>
      <c r="H1236" s="48">
        <v>879.73</v>
      </c>
      <c r="I1236" s="42">
        <v>54.28</v>
      </c>
      <c r="J1236" s="16">
        <f t="shared" si="469"/>
        <v>0.54280000000000006</v>
      </c>
      <c r="K1236" s="16">
        <f t="shared" si="453"/>
        <v>-0.16954591904826422</v>
      </c>
      <c r="L1236" s="51">
        <f>VLOOKUP(A1236,LIBOR!$A$3:B3331,2,1)</f>
        <v>0.11874999999999999</v>
      </c>
      <c r="M1236">
        <v>198658.35</v>
      </c>
      <c r="N1236" s="2">
        <v>178061.56</v>
      </c>
      <c r="O1236" s="16">
        <f t="shared" si="447"/>
        <v>4.9054393514796949E-5</v>
      </c>
      <c r="P1236" s="16">
        <f t="shared" si="463"/>
        <v>0.71234591904826428</v>
      </c>
      <c r="Q1236" s="2">
        <f t="shared" si="449"/>
        <v>57.767999999999994</v>
      </c>
      <c r="R1236" s="2">
        <f t="shared" si="450"/>
        <v>63.560500000000005</v>
      </c>
      <c r="S1236" s="16">
        <f t="shared" si="464"/>
        <v>-1</v>
      </c>
      <c r="T1236" s="16">
        <f t="shared" si="465"/>
        <v>-1</v>
      </c>
      <c r="U1236" s="16">
        <f>VLOOKUP(P1236,Table!$D$6:$G$15,MATCH(VALUE(T1236)&amp;"E",Table!$D$5:$G$5,0),1)*IF(Y1236=1,0,1)</f>
        <v>0.75</v>
      </c>
      <c r="V1236" s="16">
        <f t="shared" si="466"/>
        <v>0.25</v>
      </c>
      <c r="W1236" s="16">
        <f t="shared" si="455"/>
        <v>148803.22513765225</v>
      </c>
      <c r="X1236" s="16">
        <f t="shared" si="467"/>
        <v>-1.9704805065101638E-3</v>
      </c>
      <c r="Y1236" s="16">
        <f t="shared" si="456"/>
        <v>0</v>
      </c>
      <c r="Z1236" s="16">
        <f t="shared" si="468"/>
        <v>0</v>
      </c>
      <c r="AA1236" s="16">
        <f t="shared" si="454"/>
        <v>0</v>
      </c>
      <c r="AB1236" s="2">
        <f t="shared" si="457"/>
        <v>168313.43195973968</v>
      </c>
      <c r="AE1236" s="16" t="str">
        <f t="shared" si="451"/>
        <v/>
      </c>
      <c r="AF1236" s="16" t="str">
        <f t="shared" si="448"/>
        <v/>
      </c>
      <c r="AG1236" s="16">
        <f t="shared" si="460"/>
        <v>90.547870501564461</v>
      </c>
      <c r="AH1236" s="24">
        <f t="shared" si="458"/>
        <v>92.2165139796587</v>
      </c>
      <c r="AL1236" s="2">
        <f t="shared" si="461"/>
        <v>94.227433519339755</v>
      </c>
      <c r="AM1236" s="27">
        <f t="shared" si="462"/>
        <v>-2.1341126087959572E-2</v>
      </c>
      <c r="AN1236" s="35">
        <v>0</v>
      </c>
      <c r="AP1236" s="2" t="str">
        <f t="shared" si="459"/>
        <v/>
      </c>
    </row>
    <row r="1237" spans="1:42" x14ac:dyDescent="0.25">
      <c r="A1237" s="49">
        <v>39797</v>
      </c>
      <c r="B1237" s="47">
        <v>868.57</v>
      </c>
      <c r="C1237" s="27">
        <f t="shared" si="470"/>
        <v>-1.2685710388414595E-2</v>
      </c>
      <c r="D1237" s="27">
        <f t="shared" si="471"/>
        <v>-4.5404660988634937E-2</v>
      </c>
      <c r="E1237" s="5">
        <f t="shared" si="452"/>
        <v>0</v>
      </c>
      <c r="F1237" s="44">
        <v>1395.211</v>
      </c>
      <c r="G1237" s="45">
        <v>1395.211</v>
      </c>
      <c r="H1237" s="48">
        <v>868.57</v>
      </c>
      <c r="I1237" s="42">
        <v>56.76</v>
      </c>
      <c r="J1237" s="16">
        <f t="shared" si="469"/>
        <v>0.56759999999999999</v>
      </c>
      <c r="K1237" s="16">
        <f t="shared" si="453"/>
        <v>-0.14113755064373568</v>
      </c>
      <c r="L1237" s="51">
        <f>VLOOKUP(A1237,LIBOR!$A$3:B3332,2,1)</f>
        <v>0.11938000000000001</v>
      </c>
      <c r="M1237">
        <v>200328.35</v>
      </c>
      <c r="N1237" s="2">
        <v>179558.34</v>
      </c>
      <c r="O1237" s="16">
        <f t="shared" si="447"/>
        <v>1.6299274095257728E-4</v>
      </c>
      <c r="P1237" s="16">
        <f t="shared" si="463"/>
        <v>0.70873755064373567</v>
      </c>
      <c r="Q1237" s="2">
        <f t="shared" si="449"/>
        <v>56.637999999999998</v>
      </c>
      <c r="R1237" s="2">
        <f t="shared" si="450"/>
        <v>63.282999999999994</v>
      </c>
      <c r="S1237" s="16">
        <f t="shared" si="464"/>
        <v>-1</v>
      </c>
      <c r="T1237" s="16">
        <f t="shared" si="465"/>
        <v>-1</v>
      </c>
      <c r="U1237" s="16">
        <f>VLOOKUP(P1237,Table!$D$6:$G$15,MATCH(VALUE(T1237)&amp;"E",Table!$D$5:$G$5,0),1)*IF(Y1237=1,0,1)</f>
        <v>0.75</v>
      </c>
      <c r="V1237" s="16">
        <f t="shared" si="466"/>
        <v>0.25</v>
      </c>
      <c r="W1237" s="16">
        <f t="shared" si="455"/>
        <v>147700.17800756023</v>
      </c>
      <c r="X1237" s="16">
        <f t="shared" si="467"/>
        <v>-1.5610031104586919E-2</v>
      </c>
      <c r="Y1237" s="16">
        <f t="shared" si="456"/>
        <v>0</v>
      </c>
      <c r="Z1237" s="16">
        <f t="shared" si="468"/>
        <v>0</v>
      </c>
      <c r="AA1237" s="16">
        <f t="shared" si="454"/>
        <v>0</v>
      </c>
      <c r="AB1237" s="2">
        <f t="shared" si="457"/>
        <v>167071.65656293306</v>
      </c>
      <c r="AE1237" s="16" t="str">
        <f t="shared" si="451"/>
        <v/>
      </c>
      <c r="AF1237" s="16" t="str">
        <f t="shared" si="448"/>
        <v/>
      </c>
      <c r="AG1237" s="16">
        <f t="shared" si="460"/>
        <v>89.87983042589795</v>
      </c>
      <c r="AH1237" s="24">
        <f t="shared" si="458"/>
        <v>91.529015901700106</v>
      </c>
      <c r="AL1237" s="2">
        <f t="shared" si="461"/>
        <v>94.227433519339755</v>
      </c>
      <c r="AM1237" s="27">
        <f t="shared" si="462"/>
        <v>-2.863728233758811E-2</v>
      </c>
      <c r="AN1237" s="35">
        <v>0</v>
      </c>
      <c r="AP1237" s="2" t="str">
        <f t="shared" si="459"/>
        <v/>
      </c>
    </row>
    <row r="1238" spans="1:42" x14ac:dyDescent="0.25">
      <c r="A1238" s="49">
        <v>39798</v>
      </c>
      <c r="B1238" s="47">
        <v>913.18</v>
      </c>
      <c r="C1238" s="27">
        <f t="shared" si="470"/>
        <v>5.1360281842568689E-2</v>
      </c>
      <c r="D1238" s="27">
        <f t="shared" si="471"/>
        <v>2.9073132121384626E-2</v>
      </c>
      <c r="E1238" s="5">
        <f t="shared" si="452"/>
        <v>1</v>
      </c>
      <c r="F1238" s="44">
        <v>1466.874</v>
      </c>
      <c r="G1238" s="45">
        <v>1466.874</v>
      </c>
      <c r="H1238" s="48">
        <v>913.18</v>
      </c>
      <c r="I1238" s="42">
        <v>52.37</v>
      </c>
      <c r="J1238" s="16">
        <f t="shared" si="469"/>
        <v>0.52369999999999994</v>
      </c>
      <c r="K1238" s="16">
        <f t="shared" si="453"/>
        <v>-0.16306666178990781</v>
      </c>
      <c r="L1238" s="51">
        <f>VLOOKUP(A1238,LIBOR!$A$3:B3333,2,1)</f>
        <v>0.15937999999999999</v>
      </c>
      <c r="M1238">
        <v>190746.55</v>
      </c>
      <c r="N1238" s="2">
        <v>170969.73</v>
      </c>
      <c r="O1238" s="16">
        <f t="shared" si="447"/>
        <v>2.508490420675098E-3</v>
      </c>
      <c r="P1238" s="16">
        <f t="shared" si="463"/>
        <v>0.68676666178990775</v>
      </c>
      <c r="Q1238" s="2">
        <f t="shared" si="449"/>
        <v>56.291999999999994</v>
      </c>
      <c r="R1238" s="2">
        <f t="shared" si="450"/>
        <v>62.805499999999995</v>
      </c>
      <c r="S1238" s="16">
        <f t="shared" si="464"/>
        <v>-1</v>
      </c>
      <c r="T1238" s="16">
        <f t="shared" si="465"/>
        <v>-1</v>
      </c>
      <c r="U1238" s="16">
        <f>VLOOKUP(P1238,Table!$D$6:$G$15,MATCH(VALUE(T1238)&amp;"E",Table!$D$5:$G$5,0),1)*IF(Y1238=1,0,1)</f>
        <v>0</v>
      </c>
      <c r="V1238" s="16">
        <f t="shared" si="466"/>
        <v>0</v>
      </c>
      <c r="W1238" s="16">
        <f t="shared" si="455"/>
        <v>151623.42639909885</v>
      </c>
      <c r="X1238" s="16">
        <f t="shared" si="467"/>
        <v>-2.8735040302661385E-2</v>
      </c>
      <c r="Y1238" s="16">
        <f t="shared" si="456"/>
        <v>1</v>
      </c>
      <c r="Z1238" s="16">
        <f t="shared" si="468"/>
        <v>20</v>
      </c>
      <c r="AA1238" s="16">
        <f t="shared" si="454"/>
        <v>0</v>
      </c>
      <c r="AB1238" s="2">
        <f t="shared" si="457"/>
        <v>171509.92335914177</v>
      </c>
      <c r="AE1238" s="16" t="str">
        <f t="shared" si="451"/>
        <v/>
      </c>
      <c r="AF1238" s="16" t="str">
        <f t="shared" si="448"/>
        <v/>
      </c>
      <c r="AG1238" s="16">
        <f t="shared" si="460"/>
        <v>92.267492553841663</v>
      </c>
      <c r="AH1238" s="24">
        <f t="shared" si="458"/>
        <v>93.958043176176005</v>
      </c>
      <c r="AL1238" s="2">
        <f t="shared" si="461"/>
        <v>94.227433519339755</v>
      </c>
      <c r="AM1238" s="27">
        <f t="shared" si="462"/>
        <v>-2.8589374994327788E-3</v>
      </c>
      <c r="AN1238" s="35">
        <v>1</v>
      </c>
      <c r="AP1238" s="2" t="str">
        <f t="shared" si="459"/>
        <v/>
      </c>
    </row>
    <row r="1239" spans="1:42" x14ac:dyDescent="0.25">
      <c r="A1239" s="49">
        <v>39799</v>
      </c>
      <c r="B1239" s="47">
        <v>904.42</v>
      </c>
      <c r="C1239" s="27">
        <f t="shared" si="470"/>
        <v>-9.5928513546069683E-3</v>
      </c>
      <c r="D1239" s="27">
        <f t="shared" si="471"/>
        <v>7.5861018252131318E-3</v>
      </c>
      <c r="E1239" s="5">
        <f t="shared" si="452"/>
        <v>0</v>
      </c>
      <c r="F1239" s="44">
        <v>1452.876</v>
      </c>
      <c r="G1239" s="45">
        <v>1452.876</v>
      </c>
      <c r="H1239" s="48">
        <v>904.42</v>
      </c>
      <c r="I1239" s="42">
        <v>49.84</v>
      </c>
      <c r="J1239" s="16">
        <f t="shared" si="469"/>
        <v>0.49840000000000001</v>
      </c>
      <c r="K1239" s="16">
        <f t="shared" si="453"/>
        <v>-0.17173531708252737</v>
      </c>
      <c r="L1239" s="51">
        <f>VLOOKUP(A1239,LIBOR!$A$3:B3334,2,1)</f>
        <v>0.13250000000000001</v>
      </c>
      <c r="M1239">
        <v>190089.7</v>
      </c>
      <c r="N1239" s="2">
        <v>170380.74</v>
      </c>
      <c r="O1239" s="16">
        <f t="shared" si="447"/>
        <v>9.2913388931270392E-5</v>
      </c>
      <c r="P1239" s="16">
        <f t="shared" si="463"/>
        <v>0.67013531708252738</v>
      </c>
      <c r="Q1239" s="2">
        <f t="shared" si="449"/>
        <v>54.983999999999995</v>
      </c>
      <c r="R1239" s="2">
        <f t="shared" si="450"/>
        <v>61.966499999999996</v>
      </c>
      <c r="S1239" s="16">
        <f t="shared" si="464"/>
        <v>-1</v>
      </c>
      <c r="T1239" s="16">
        <f t="shared" si="465"/>
        <v>-1</v>
      </c>
      <c r="U1239" s="16">
        <f>VLOOKUP(P1239,Table!$D$6:$G$15,MATCH(VALUE(T1239)&amp;"E",Table!$D$5:$G$5,0),1)*IF(Y1239=1,0,1)</f>
        <v>0.75</v>
      </c>
      <c r="V1239" s="16">
        <f t="shared" si="466"/>
        <v>0.25</v>
      </c>
      <c r="W1239" s="16">
        <f t="shared" si="455"/>
        <v>151623.42639909885</v>
      </c>
      <c r="X1239" s="16">
        <f t="shared" si="467"/>
        <v>4.8041359214407997E-3</v>
      </c>
      <c r="Y1239" s="16">
        <f t="shared" si="456"/>
        <v>0</v>
      </c>
      <c r="Z1239" s="16">
        <f t="shared" si="468"/>
        <v>0</v>
      </c>
      <c r="AA1239" s="16">
        <f t="shared" si="454"/>
        <v>3.6805555555563529E-4</v>
      </c>
      <c r="AB1239" s="2">
        <f t="shared" si="457"/>
        <v>171510.55461094304</v>
      </c>
      <c r="AE1239" s="16" t="str">
        <f t="shared" si="451"/>
        <v/>
      </c>
      <c r="AF1239" s="16" t="str">
        <f t="shared" si="448"/>
        <v/>
      </c>
      <c r="AG1239" s="16">
        <f t="shared" si="460"/>
        <v>92.267832149473989</v>
      </c>
      <c r="AH1239" s="24">
        <f t="shared" si="458"/>
        <v>93.955943501657529</v>
      </c>
      <c r="AL1239" s="2">
        <f t="shared" si="461"/>
        <v>94.227433519339755</v>
      </c>
      <c r="AM1239" s="27">
        <f t="shared" si="462"/>
        <v>-2.8812205484350928E-3</v>
      </c>
      <c r="AN1239" s="35">
        <v>0</v>
      </c>
      <c r="AP1239" s="2" t="str">
        <f t="shared" si="459"/>
        <v/>
      </c>
    </row>
    <row r="1240" spans="1:42" x14ac:dyDescent="0.25">
      <c r="A1240" s="49">
        <v>39800</v>
      </c>
      <c r="B1240" s="47">
        <v>885.28</v>
      </c>
      <c r="C1240" s="27">
        <f t="shared" si="470"/>
        <v>-2.1162734127949445E-2</v>
      </c>
      <c r="D1240" s="27">
        <f t="shared" si="471"/>
        <v>1.4947454704069441E-2</v>
      </c>
      <c r="E1240" s="5">
        <f t="shared" si="452"/>
        <v>0</v>
      </c>
      <c r="F1240" s="44">
        <v>1422.1859999999999</v>
      </c>
      <c r="G1240" s="45">
        <v>1422.1859999999999</v>
      </c>
      <c r="H1240" s="48">
        <v>885.28</v>
      </c>
      <c r="I1240" s="42">
        <v>47.34</v>
      </c>
      <c r="J1240" s="16">
        <f t="shared" si="469"/>
        <v>0.47340000000000004</v>
      </c>
      <c r="K1240" s="16">
        <f t="shared" si="453"/>
        <v>-0.18185928161919163</v>
      </c>
      <c r="L1240" s="51">
        <f>VLOOKUP(A1240,LIBOR!$A$3:B3335,2,1)</f>
        <v>0.11250000000000002</v>
      </c>
      <c r="M1240">
        <v>183777.53</v>
      </c>
      <c r="N1240" s="2">
        <v>164722.79</v>
      </c>
      <c r="O1240" s="16">
        <f t="shared" si="447"/>
        <v>4.5752675757661134E-4</v>
      </c>
      <c r="P1240" s="16">
        <f t="shared" si="463"/>
        <v>0.65525928161919167</v>
      </c>
      <c r="Q1240" s="2">
        <f t="shared" si="449"/>
        <v>53.805999999999997</v>
      </c>
      <c r="R1240" s="2">
        <f t="shared" si="450"/>
        <v>61.076499999999989</v>
      </c>
      <c r="S1240" s="16">
        <f t="shared" si="464"/>
        <v>-1</v>
      </c>
      <c r="T1240" s="16">
        <f t="shared" si="465"/>
        <v>-1</v>
      </c>
      <c r="U1240" s="16">
        <f>VLOOKUP(P1240,Table!$D$6:$G$15,MATCH(VALUE(T1240)&amp;"E",Table!$D$5:$G$5,0),1)*IF(Y1240=1,0,1)</f>
        <v>0.75</v>
      </c>
      <c r="V1240" s="16">
        <f t="shared" si="466"/>
        <v>0.25</v>
      </c>
      <c r="W1240" s="16">
        <f t="shared" si="455"/>
        <v>147958.0859456771</v>
      </c>
      <c r="X1240" s="16">
        <f t="shared" si="467"/>
        <v>4.8026317335951862E-3</v>
      </c>
      <c r="Y1240" s="16">
        <f t="shared" si="456"/>
        <v>0</v>
      </c>
      <c r="Z1240" s="16">
        <f t="shared" si="468"/>
        <v>0</v>
      </c>
      <c r="AA1240" s="16">
        <f t="shared" si="454"/>
        <v>0</v>
      </c>
      <c r="AB1240" s="2">
        <f t="shared" si="457"/>
        <v>167369.55535369751</v>
      </c>
      <c r="AE1240" s="16" t="str">
        <f t="shared" si="451"/>
        <v/>
      </c>
      <c r="AF1240" s="16" t="str">
        <f t="shared" si="448"/>
        <v/>
      </c>
      <c r="AG1240" s="16">
        <f t="shared" si="460"/>
        <v>90.040091557850658</v>
      </c>
      <c r="AH1240" s="24">
        <f t="shared" si="458"/>
        <v>91.685058287355517</v>
      </c>
      <c r="AL1240" s="2">
        <f t="shared" si="461"/>
        <v>94.227433519339755</v>
      </c>
      <c r="AM1240" s="27">
        <f t="shared" si="462"/>
        <v>-2.6981263704507263E-2</v>
      </c>
      <c r="AN1240" s="35">
        <v>0</v>
      </c>
      <c r="AP1240" s="2" t="str">
        <f t="shared" si="459"/>
        <v/>
      </c>
    </row>
    <row r="1241" spans="1:42" x14ac:dyDescent="0.25">
      <c r="A1241" s="49">
        <v>39801</v>
      </c>
      <c r="B1241" s="47">
        <v>887.88</v>
      </c>
      <c r="C1241" s="27">
        <f t="shared" si="470"/>
        <v>2.9369239110790257E-3</v>
      </c>
      <c r="D1241" s="27">
        <f t="shared" si="471"/>
        <v>1.0855909882676706E-2</v>
      </c>
      <c r="E1241" s="5">
        <f t="shared" si="452"/>
        <v>0</v>
      </c>
      <c r="F1241" s="44">
        <v>1426.3879999999999</v>
      </c>
      <c r="G1241" s="45">
        <v>1426.3879999999999</v>
      </c>
      <c r="H1241" s="48">
        <v>887.88</v>
      </c>
      <c r="I1241" s="42">
        <v>44.93</v>
      </c>
      <c r="J1241" s="16">
        <f t="shared" si="469"/>
        <v>0.44929999999999998</v>
      </c>
      <c r="K1241" s="16">
        <f t="shared" si="453"/>
        <v>-0.20397864315607278</v>
      </c>
      <c r="L1241" s="51">
        <f>VLOOKUP(A1241,LIBOR!$A$3:B3336,2,1)</f>
        <v>0.11</v>
      </c>
      <c r="M1241">
        <v>173124.59</v>
      </c>
      <c r="N1241" s="2">
        <v>155174.16</v>
      </c>
      <c r="O1241" s="16">
        <f t="shared" ref="O1241:O1304" si="472">LN(B1241/B1240)^2</f>
        <v>8.6002575755460334E-6</v>
      </c>
      <c r="P1241" s="16">
        <f t="shared" si="463"/>
        <v>0.65327864315607276</v>
      </c>
      <c r="Q1241" s="2">
        <f t="shared" si="449"/>
        <v>52.118000000000009</v>
      </c>
      <c r="R1241" s="2">
        <f t="shared" si="450"/>
        <v>59.730499999999985</v>
      </c>
      <c r="S1241" s="16">
        <f t="shared" si="464"/>
        <v>-1</v>
      </c>
      <c r="T1241" s="16">
        <f t="shared" si="465"/>
        <v>-1</v>
      </c>
      <c r="U1241" s="16">
        <f>VLOOKUP(P1241,Table!$D$6:$G$15,MATCH(VALUE(T1241)&amp;"E",Table!$D$5:$G$5,0),1)*IF(Y1241=1,0,1)</f>
        <v>0.75</v>
      </c>
      <c r="V1241" s="16">
        <f t="shared" si="466"/>
        <v>0.25</v>
      </c>
      <c r="W1241" s="16">
        <f t="shared" si="455"/>
        <v>146139.78824072002</v>
      </c>
      <c r="X1241" s="16">
        <f t="shared" si="467"/>
        <v>-7.242394904294791E-3</v>
      </c>
      <c r="Y1241" s="16">
        <f t="shared" si="456"/>
        <v>0</v>
      </c>
      <c r="Z1241" s="16">
        <f t="shared" si="468"/>
        <v>0</v>
      </c>
      <c r="AA1241" s="16">
        <f t="shared" si="454"/>
        <v>0</v>
      </c>
      <c r="AB1241" s="2">
        <f t="shared" si="457"/>
        <v>165314.98194710852</v>
      </c>
      <c r="AE1241" s="16" t="str">
        <f t="shared" si="451"/>
        <v/>
      </c>
      <c r="AF1241" s="16" t="str">
        <f t="shared" si="448"/>
        <v/>
      </c>
      <c r="AG1241" s="16">
        <f t="shared" si="460"/>
        <v>88.934789119479149</v>
      </c>
      <c r="AH1241" s="24">
        <f t="shared" si="458"/>
        <v>90.55720575076127</v>
      </c>
      <c r="AL1241" s="2">
        <f t="shared" si="461"/>
        <v>94.227433519339755</v>
      </c>
      <c r="AM1241" s="27">
        <f t="shared" si="462"/>
        <v>-3.8950734743562587E-2</v>
      </c>
      <c r="AN1241" s="35">
        <v>0</v>
      </c>
      <c r="AP1241" s="2" t="str">
        <f t="shared" si="459"/>
        <v/>
      </c>
    </row>
    <row r="1242" spans="1:42" x14ac:dyDescent="0.25">
      <c r="A1242" s="49">
        <v>39804</v>
      </c>
      <c r="B1242" s="47">
        <v>871.63</v>
      </c>
      <c r="C1242" s="27">
        <f t="shared" si="470"/>
        <v>-1.8302022795873341E-2</v>
      </c>
      <c r="D1242" s="27">
        <f t="shared" si="471"/>
        <v>5.2395974752179608E-3</v>
      </c>
      <c r="E1242" s="5">
        <f t="shared" si="452"/>
        <v>0</v>
      </c>
      <c r="F1242" s="44">
        <v>1400.4169999999999</v>
      </c>
      <c r="G1242" s="45">
        <v>1400.4169999999999</v>
      </c>
      <c r="H1242" s="48">
        <v>871.63</v>
      </c>
      <c r="I1242" s="42">
        <v>44.56</v>
      </c>
      <c r="J1242" s="16">
        <f t="shared" si="469"/>
        <v>0.4456</v>
      </c>
      <c r="K1242" s="16">
        <f t="shared" si="453"/>
        <v>-0.20691328003296872</v>
      </c>
      <c r="L1242" s="51">
        <f>VLOOKUP(A1242,LIBOR!$A$3:B3337,2,1)</f>
        <v>0.11375</v>
      </c>
      <c r="M1242">
        <v>166851.62</v>
      </c>
      <c r="N1242" s="2">
        <v>149550.96</v>
      </c>
      <c r="O1242" s="16">
        <f t="shared" si="472"/>
        <v>3.4119914906689472E-4</v>
      </c>
      <c r="P1242" s="16">
        <f t="shared" si="463"/>
        <v>0.65251328003296871</v>
      </c>
      <c r="Q1242" s="2">
        <f t="shared" si="449"/>
        <v>50.248000000000005</v>
      </c>
      <c r="R1242" s="2">
        <f t="shared" si="450"/>
        <v>57.93399999999999</v>
      </c>
      <c r="S1242" s="16">
        <f t="shared" si="464"/>
        <v>-1</v>
      </c>
      <c r="T1242" s="16">
        <f t="shared" si="465"/>
        <v>-1</v>
      </c>
      <c r="U1242" s="16">
        <f>VLOOKUP(P1242,Table!$D$6:$G$15,MATCH(VALUE(T1242)&amp;"E",Table!$D$5:$G$5,0),1)*IF(Y1242=1,0,1)</f>
        <v>0.75</v>
      </c>
      <c r="V1242" s="16">
        <f t="shared" si="466"/>
        <v>0.25</v>
      </c>
      <c r="W1242" s="16">
        <f t="shared" si="455"/>
        <v>142809.84481223594</v>
      </c>
      <c r="X1242" s="16">
        <f t="shared" si="467"/>
        <v>-1.7899053561966638E-2</v>
      </c>
      <c r="Y1242" s="16">
        <f t="shared" si="456"/>
        <v>0</v>
      </c>
      <c r="Z1242" s="16">
        <f t="shared" si="468"/>
        <v>0</v>
      </c>
      <c r="AA1242" s="16">
        <f t="shared" si="454"/>
        <v>0</v>
      </c>
      <c r="AB1242" s="2">
        <f t="shared" si="457"/>
        <v>161559.99956412561</v>
      </c>
      <c r="AE1242" s="16" t="str">
        <f t="shared" si="451"/>
        <v/>
      </c>
      <c r="AF1242" s="16" t="str">
        <f t="shared" si="448"/>
        <v/>
      </c>
      <c r="AG1242" s="16">
        <f t="shared" si="460"/>
        <v>86.914714698851085</v>
      </c>
      <c r="AH1242" s="24">
        <f t="shared" si="458"/>
        <v>88.493369467316853</v>
      </c>
      <c r="AL1242" s="2">
        <f t="shared" si="461"/>
        <v>94.227433519339755</v>
      </c>
      <c r="AM1242" s="27">
        <f t="shared" si="462"/>
        <v>-6.0853446155317514E-2</v>
      </c>
      <c r="AN1242" s="35">
        <v>0</v>
      </c>
      <c r="AP1242" s="2" t="str">
        <f t="shared" si="459"/>
        <v/>
      </c>
    </row>
    <row r="1243" spans="1:42" x14ac:dyDescent="0.25">
      <c r="A1243" s="49">
        <v>39805</v>
      </c>
      <c r="B1243" s="47">
        <v>863.16</v>
      </c>
      <c r="C1243" s="27">
        <f t="shared" si="470"/>
        <v>-9.7174259720294032E-3</v>
      </c>
      <c r="D1243" s="27">
        <f t="shared" si="471"/>
        <v>-5.5838110339380131E-2</v>
      </c>
      <c r="E1243" s="5">
        <f t="shared" si="452"/>
        <v>1</v>
      </c>
      <c r="F1243" s="44">
        <v>1387.079</v>
      </c>
      <c r="G1243" s="45">
        <v>1387.079</v>
      </c>
      <c r="H1243" s="48">
        <v>863.16</v>
      </c>
      <c r="I1243" s="42">
        <v>45.02</v>
      </c>
      <c r="J1243" s="16">
        <f t="shared" si="469"/>
        <v>0.45020000000000004</v>
      </c>
      <c r="K1243" s="16">
        <f t="shared" si="453"/>
        <v>-0.16953086502556125</v>
      </c>
      <c r="L1243" s="51">
        <f>VLOOKUP(A1243,LIBOR!$A$3:B3338,2,1)</f>
        <v>0.11749999999999998</v>
      </c>
      <c r="M1243">
        <v>169376.98</v>
      </c>
      <c r="N1243" s="2">
        <v>151814.29999999999</v>
      </c>
      <c r="O1243" s="16">
        <f t="shared" si="472"/>
        <v>9.5354214702707662E-5</v>
      </c>
      <c r="P1243" s="16">
        <f t="shared" si="463"/>
        <v>0.61973086502556129</v>
      </c>
      <c r="Q1243" s="2">
        <f t="shared" si="449"/>
        <v>47.808000000000007</v>
      </c>
      <c r="R1243" s="2">
        <f t="shared" si="450"/>
        <v>56.528499999999994</v>
      </c>
      <c r="S1243" s="16">
        <f t="shared" si="464"/>
        <v>-1</v>
      </c>
      <c r="T1243" s="16">
        <f t="shared" si="465"/>
        <v>-1</v>
      </c>
      <c r="U1243" s="16">
        <f>VLOOKUP(P1243,Table!$D$6:$G$15,MATCH(VALUE(T1243)&amp;"E",Table!$D$5:$G$5,0),1)*IF(Y1243=1,0,1)</f>
        <v>0</v>
      </c>
      <c r="V1243" s="16">
        <f t="shared" si="466"/>
        <v>0</v>
      </c>
      <c r="W1243" s="16">
        <f t="shared" si="455"/>
        <v>142309.36632853828</v>
      </c>
      <c r="X1243" s="16">
        <f t="shared" si="467"/>
        <v>-3.3109866631805707E-2</v>
      </c>
      <c r="Y1243" s="16">
        <f t="shared" si="456"/>
        <v>1</v>
      </c>
      <c r="Z1243" s="16">
        <f t="shared" si="468"/>
        <v>20</v>
      </c>
      <c r="AA1243" s="16">
        <f t="shared" si="454"/>
        <v>0</v>
      </c>
      <c r="AB1243" s="2">
        <f t="shared" si="457"/>
        <v>161017.25676195923</v>
      </c>
      <c r="AE1243" s="16" t="str">
        <f t="shared" si="451"/>
        <v/>
      </c>
      <c r="AF1243" s="16" t="str">
        <f t="shared" ref="AF1243:AF1306" si="473">IF(AD1243&gt;0,AB1243/AD1243-1,"")</f>
        <v/>
      </c>
      <c r="AG1243" s="16">
        <f t="shared" si="460"/>
        <v>86.622734407117903</v>
      </c>
      <c r="AH1243" s="24">
        <f t="shared" si="458"/>
        <v>88.193790346369241</v>
      </c>
      <c r="AL1243" s="2">
        <f t="shared" si="461"/>
        <v>94.227433519339755</v>
      </c>
      <c r="AM1243" s="27">
        <f t="shared" si="462"/>
        <v>-6.4032765699090555E-2</v>
      </c>
      <c r="AN1243" s="35">
        <v>1</v>
      </c>
      <c r="AP1243" s="2" t="str">
        <f t="shared" si="459"/>
        <v/>
      </c>
    </row>
    <row r="1244" spans="1:42" x14ac:dyDescent="0.25">
      <c r="A1244" s="49">
        <v>39806</v>
      </c>
      <c r="B1244" s="47">
        <v>868.15</v>
      </c>
      <c r="C1244" s="27">
        <f t="shared" si="470"/>
        <v>5.7810834607721073E-3</v>
      </c>
      <c r="D1244" s="27">
        <f t="shared" si="471"/>
        <v>-4.0464175524001056E-2</v>
      </c>
      <c r="E1244" s="5">
        <f t="shared" si="452"/>
        <v>1</v>
      </c>
      <c r="F1244" s="44">
        <v>1395.7550000000001</v>
      </c>
      <c r="G1244" s="45">
        <v>1395.7550000000001</v>
      </c>
      <c r="H1244" s="48">
        <v>868.15</v>
      </c>
      <c r="I1244" s="42">
        <v>44.21</v>
      </c>
      <c r="J1244" s="16">
        <f t="shared" si="469"/>
        <v>0.44209999999999999</v>
      </c>
      <c r="K1244" s="16">
        <f t="shared" si="453"/>
        <v>-0.13223369765334608</v>
      </c>
      <c r="L1244" s="51">
        <f>VLOOKUP(A1244,LIBOR!$A$3:B3339,2,1)</f>
        <v>0.14749999999999999</v>
      </c>
      <c r="M1244">
        <v>167705.46</v>
      </c>
      <c r="N1244" s="2">
        <v>150315.93</v>
      </c>
      <c r="O1244" s="16">
        <f t="shared" si="472"/>
        <v>3.3228735343656945E-5</v>
      </c>
      <c r="P1244" s="16">
        <f t="shared" si="463"/>
        <v>0.57433369765334608</v>
      </c>
      <c r="Q1244" s="2">
        <f t="shared" ref="Q1244:Q1307" si="474">SUM($I1239:$I1243)/5</f>
        <v>46.338000000000008</v>
      </c>
      <c r="R1244" s="2">
        <f t="shared" ref="R1244:R1307" si="475">SUM($I1224:$I1243)/20</f>
        <v>55.544499999999992</v>
      </c>
      <c r="S1244" s="16">
        <f t="shared" si="464"/>
        <v>-1</v>
      </c>
      <c r="T1244" s="16">
        <f t="shared" si="465"/>
        <v>-1</v>
      </c>
      <c r="U1244" s="16">
        <f>VLOOKUP(P1244,Table!$D$6:$G$15,MATCH(VALUE(T1244)&amp;"E",Table!$D$5:$G$5,0),1)*IF(Y1244=1,0,1)</f>
        <v>0</v>
      </c>
      <c r="V1244" s="16">
        <f t="shared" si="466"/>
        <v>0</v>
      </c>
      <c r="W1244" s="16">
        <f t="shared" si="455"/>
        <v>142309.36632853828</v>
      </c>
      <c r="X1244" s="16">
        <f t="shared" si="467"/>
        <v>-6.1428898500449192E-2</v>
      </c>
      <c r="Y1244" s="16">
        <f t="shared" si="456"/>
        <v>1</v>
      </c>
      <c r="Z1244" s="16">
        <f t="shared" si="468"/>
        <v>20</v>
      </c>
      <c r="AA1244" s="16">
        <f t="shared" si="454"/>
        <v>4.0972222222213084E-4</v>
      </c>
      <c r="AB1244" s="2">
        <f t="shared" si="457"/>
        <v>161017.91648544179</v>
      </c>
      <c r="AE1244" s="16" t="str">
        <f t="shared" si="451"/>
        <v/>
      </c>
      <c r="AF1244" s="16" t="str">
        <f t="shared" si="473"/>
        <v/>
      </c>
      <c r="AG1244" s="16">
        <f t="shared" si="460"/>
        <v>86.62308931971026</v>
      </c>
      <c r="AH1244" s="24">
        <f t="shared" si="458"/>
        <v>88.191856231704676</v>
      </c>
      <c r="AL1244" s="2">
        <f t="shared" si="461"/>
        <v>94.227433519339755</v>
      </c>
      <c r="AM1244" s="27">
        <f t="shared" si="462"/>
        <v>-6.4053291724180395E-2</v>
      </c>
      <c r="AN1244" s="35">
        <v>1</v>
      </c>
      <c r="AP1244" s="2" t="str">
        <f t="shared" si="459"/>
        <v/>
      </c>
    </row>
    <row r="1245" spans="1:42" x14ac:dyDescent="0.25">
      <c r="A1245" s="49">
        <v>39808</v>
      </c>
      <c r="B1245" s="47">
        <v>872.8</v>
      </c>
      <c r="C1245" s="27">
        <f t="shared" si="470"/>
        <v>5.3562172435639432E-3</v>
      </c>
      <c r="D1245" s="27">
        <f t="shared" si="471"/>
        <v>-1.3945224152487667E-2</v>
      </c>
      <c r="E1245" s="5">
        <f t="shared" si="452"/>
        <v>1</v>
      </c>
      <c r="F1245" s="44">
        <v>1403.223</v>
      </c>
      <c r="G1245" s="45">
        <v>1403.223</v>
      </c>
      <c r="H1245" s="48">
        <v>872.8</v>
      </c>
      <c r="I1245" s="42">
        <v>43.38</v>
      </c>
      <c r="J1245" s="16">
        <f t="shared" si="469"/>
        <v>0.43380000000000002</v>
      </c>
      <c r="K1245" s="16">
        <f t="shared" si="453"/>
        <v>-0.10207116043947034</v>
      </c>
      <c r="L1245" s="51">
        <f>VLOOKUP(A1245,LIBOR!$A$3:B3340,2,1)</f>
        <v>0.14749999999999999</v>
      </c>
      <c r="M1245">
        <v>165851.39000000001</v>
      </c>
      <c r="N1245" s="2">
        <v>148653.78</v>
      </c>
      <c r="O1245" s="16">
        <f t="shared" si="472"/>
        <v>2.8536149123400686E-5</v>
      </c>
      <c r="P1245" s="16">
        <f t="shared" si="463"/>
        <v>0.53587116043947036</v>
      </c>
      <c r="Q1245" s="2">
        <f t="shared" si="474"/>
        <v>45.212000000000003</v>
      </c>
      <c r="R1245" s="2">
        <f t="shared" si="475"/>
        <v>54.71</v>
      </c>
      <c r="S1245" s="16">
        <f t="shared" si="464"/>
        <v>-1</v>
      </c>
      <c r="T1245" s="16">
        <f t="shared" si="465"/>
        <v>-1</v>
      </c>
      <c r="U1245" s="16">
        <f>VLOOKUP(P1245,Table!$D$6:$G$15,MATCH(VALUE(T1245)&amp;"E",Table!$D$5:$G$5,0),1)*IF(Y1245=1,0,1)</f>
        <v>0</v>
      </c>
      <c r="V1245" s="16">
        <f t="shared" si="466"/>
        <v>0</v>
      </c>
      <c r="W1245" s="16">
        <f t="shared" si="455"/>
        <v>142309.36632853828</v>
      </c>
      <c r="X1245" s="16">
        <f t="shared" si="467"/>
        <v>-6.1428898500449192E-2</v>
      </c>
      <c r="Y1245" s="16">
        <f t="shared" si="456"/>
        <v>1</v>
      </c>
      <c r="Z1245" s="16">
        <f t="shared" si="468"/>
        <v>20</v>
      </c>
      <c r="AA1245" s="16">
        <f t="shared" si="454"/>
        <v>8.1944444444448372E-4</v>
      </c>
      <c r="AB1245" s="2">
        <f t="shared" si="457"/>
        <v>161019.23593781301</v>
      </c>
      <c r="AE1245" s="16" t="str">
        <f t="shared" si="451"/>
        <v/>
      </c>
      <c r="AF1245" s="16" t="str">
        <f t="shared" si="473"/>
        <v/>
      </c>
      <c r="AG1245" s="16">
        <f t="shared" si="460"/>
        <v>86.623799147803297</v>
      </c>
      <c r="AH1245" s="24">
        <f t="shared" si="458"/>
        <v>88.187988128141257</v>
      </c>
      <c r="AL1245" s="2">
        <f t="shared" si="461"/>
        <v>94.227433519339755</v>
      </c>
      <c r="AM1245" s="27">
        <f t="shared" si="462"/>
        <v>-6.4094342439656171E-2</v>
      </c>
      <c r="AN1245" s="35">
        <v>1</v>
      </c>
      <c r="AP1245" s="2" t="str">
        <f t="shared" si="459"/>
        <v/>
      </c>
    </row>
    <row r="1246" spans="1:42" x14ac:dyDescent="0.25">
      <c r="A1246" s="49">
        <v>39811</v>
      </c>
      <c r="B1246" s="47">
        <v>869.42</v>
      </c>
      <c r="C1246" s="27">
        <f t="shared" si="470"/>
        <v>-3.8725939505040996E-3</v>
      </c>
      <c r="D1246" s="27">
        <f t="shared" si="471"/>
        <v>-2.0754742014070793E-2</v>
      </c>
      <c r="E1246" s="5">
        <f t="shared" si="452"/>
        <v>1</v>
      </c>
      <c r="F1246" s="44">
        <v>1398.251</v>
      </c>
      <c r="G1246" s="45">
        <v>1398.251</v>
      </c>
      <c r="H1246" s="48">
        <v>869.42</v>
      </c>
      <c r="I1246" s="42">
        <v>43.9</v>
      </c>
      <c r="J1246" s="16">
        <f t="shared" si="469"/>
        <v>0.439</v>
      </c>
      <c r="K1246" s="16">
        <f t="shared" si="453"/>
        <v>-5.3374988211056851E-2</v>
      </c>
      <c r="L1246" s="51">
        <f>VLOOKUP(A1246,LIBOR!$A$3:B3341,2,1)</f>
        <v>0.13750000000000001</v>
      </c>
      <c r="M1246">
        <v>170114.7</v>
      </c>
      <c r="N1246" s="2">
        <v>152474.51999999999</v>
      </c>
      <c r="O1246" s="16">
        <f t="shared" si="472"/>
        <v>1.5055268030090631E-5</v>
      </c>
      <c r="P1246" s="16">
        <f t="shared" si="463"/>
        <v>0.49237498821105685</v>
      </c>
      <c r="Q1246" s="2">
        <f t="shared" si="474"/>
        <v>44.42</v>
      </c>
      <c r="R1246" s="2">
        <f t="shared" si="475"/>
        <v>54.133000000000003</v>
      </c>
      <c r="S1246" s="16">
        <f t="shared" si="464"/>
        <v>-1</v>
      </c>
      <c r="T1246" s="16">
        <f t="shared" si="465"/>
        <v>-1</v>
      </c>
      <c r="U1246" s="16">
        <f>VLOOKUP(P1246,Table!$D$6:$G$15,MATCH(VALUE(T1246)&amp;"E",Table!$D$5:$G$5,0),1)*IF(Y1246=1,0,1)</f>
        <v>0</v>
      </c>
      <c r="V1246" s="16">
        <f t="shared" si="466"/>
        <v>0</v>
      </c>
      <c r="W1246" s="16">
        <f t="shared" si="455"/>
        <v>142309.36632853828</v>
      </c>
      <c r="X1246" s="16">
        <f t="shared" si="467"/>
        <v>-3.8177836520626229E-2</v>
      </c>
      <c r="Y1246" s="16">
        <f t="shared" si="456"/>
        <v>1</v>
      </c>
      <c r="Z1246" s="16">
        <f t="shared" si="468"/>
        <v>20</v>
      </c>
      <c r="AA1246" s="16">
        <f t="shared" si="454"/>
        <v>1.1458333333334014E-3</v>
      </c>
      <c r="AB1246" s="2">
        <f t="shared" si="457"/>
        <v>161021.08094989145</v>
      </c>
      <c r="AE1246" s="16" t="str">
        <f t="shared" si="451"/>
        <v/>
      </c>
      <c r="AF1246" s="16" t="str">
        <f t="shared" si="473"/>
        <v/>
      </c>
      <c r="AG1246" s="16">
        <f t="shared" si="460"/>
        <v>86.62479171216853</v>
      </c>
      <c r="AH1246" s="24">
        <f t="shared" si="458"/>
        <v>88.182112804425202</v>
      </c>
      <c r="AL1246" s="2">
        <f t="shared" si="461"/>
        <v>94.227433519339755</v>
      </c>
      <c r="AM1246" s="27">
        <f t="shared" si="462"/>
        <v>-6.4156695021028831E-2</v>
      </c>
      <c r="AN1246" s="35">
        <v>1</v>
      </c>
      <c r="AP1246" s="2" t="str">
        <f t="shared" si="459"/>
        <v/>
      </c>
    </row>
    <row r="1247" spans="1:42" x14ac:dyDescent="0.25">
      <c r="A1247" s="49">
        <v>39812</v>
      </c>
      <c r="B1247" s="47">
        <v>890.64</v>
      </c>
      <c r="C1247" s="27">
        <f t="shared" si="470"/>
        <v>2.4407075981689008E-2</v>
      </c>
      <c r="D1247" s="27">
        <f t="shared" si="471"/>
        <v>2.1954356763491556E-2</v>
      </c>
      <c r="E1247" s="5">
        <f t="shared" si="452"/>
        <v>1</v>
      </c>
      <c r="F1247" s="44">
        <v>1432.652</v>
      </c>
      <c r="G1247" s="45">
        <v>1432.652</v>
      </c>
      <c r="H1247" s="48">
        <v>890.64</v>
      </c>
      <c r="I1247" s="42">
        <v>41.63</v>
      </c>
      <c r="J1247" s="16">
        <f t="shared" si="469"/>
        <v>0.4163</v>
      </c>
      <c r="K1247" s="16">
        <f t="shared" si="453"/>
        <v>-7.5754101539819874E-2</v>
      </c>
      <c r="L1247" s="51">
        <f>VLOOKUP(A1247,LIBOR!$A$3:B3342,2,1)</f>
        <v>0.13875000000000001</v>
      </c>
      <c r="M1247">
        <v>162850.25</v>
      </c>
      <c r="N1247" s="2">
        <v>145963.15</v>
      </c>
      <c r="O1247" s="16">
        <f t="shared" si="472"/>
        <v>5.8148416452672856E-4</v>
      </c>
      <c r="P1247" s="16">
        <f t="shared" si="463"/>
        <v>0.49205410153981988</v>
      </c>
      <c r="Q1247" s="2">
        <f t="shared" si="474"/>
        <v>44.214000000000006</v>
      </c>
      <c r="R1247" s="2">
        <f t="shared" si="475"/>
        <v>53.564000000000007</v>
      </c>
      <c r="S1247" s="16">
        <f t="shared" si="464"/>
        <v>-1</v>
      </c>
      <c r="T1247" s="16">
        <f t="shared" si="465"/>
        <v>-1</v>
      </c>
      <c r="U1247" s="16">
        <f>VLOOKUP(P1247,Table!$D$6:$G$15,MATCH(VALUE(T1247)&amp;"E",Table!$D$5:$G$5,0),1)*IF(Y1247=1,0,1)</f>
        <v>0</v>
      </c>
      <c r="V1247" s="16">
        <f t="shared" si="466"/>
        <v>0</v>
      </c>
      <c r="W1247" s="16">
        <f t="shared" si="455"/>
        <v>142309.36632853828</v>
      </c>
      <c r="X1247" s="16">
        <f t="shared" si="467"/>
        <v>-2.6210671017753984E-2</v>
      </c>
      <c r="Y1247" s="16">
        <f t="shared" si="456"/>
        <v>1</v>
      </c>
      <c r="Z1247" s="16">
        <f t="shared" si="468"/>
        <v>20</v>
      </c>
      <c r="AA1247" s="16">
        <f t="shared" si="454"/>
        <v>3.8541666666658259E-4</v>
      </c>
      <c r="AB1247" s="2">
        <f t="shared" si="457"/>
        <v>161021.70155197429</v>
      </c>
      <c r="AE1247" s="16" t="str">
        <f t="shared" si="451"/>
        <v/>
      </c>
      <c r="AF1247" s="16" t="str">
        <f t="shared" si="473"/>
        <v/>
      </c>
      <c r="AG1247" s="16">
        <f t="shared" si="460"/>
        <v>86.625125578553266</v>
      </c>
      <c r="AH1247" s="24">
        <f t="shared" si="458"/>
        <v>88.180157513257868</v>
      </c>
      <c r="AL1247" s="2">
        <f t="shared" si="461"/>
        <v>94.227433519339755</v>
      </c>
      <c r="AM1247" s="27">
        <f t="shared" si="462"/>
        <v>-6.417744578430773E-2</v>
      </c>
      <c r="AN1247" s="35">
        <v>1</v>
      </c>
      <c r="AP1247" s="2" t="str">
        <f t="shared" si="459"/>
        <v/>
      </c>
    </row>
    <row r="1248" spans="1:42" x14ac:dyDescent="0.25">
      <c r="A1248" s="49">
        <v>39813</v>
      </c>
      <c r="B1248" s="47">
        <v>903.25</v>
      </c>
      <c r="C1248" s="27">
        <f t="shared" si="470"/>
        <v>1.4158358034671803E-2</v>
      </c>
      <c r="D1248" s="27">
        <f t="shared" si="471"/>
        <v>4.5830140770192762E-2</v>
      </c>
      <c r="E1248" s="5">
        <f t="shared" si="452"/>
        <v>0</v>
      </c>
      <c r="F1248" s="44">
        <v>1452.9760000000001</v>
      </c>
      <c r="G1248" s="45">
        <v>1452.9760000000001</v>
      </c>
      <c r="H1248" s="48">
        <v>903.25</v>
      </c>
      <c r="I1248" s="42">
        <v>40</v>
      </c>
      <c r="J1248" s="16">
        <f t="shared" si="469"/>
        <v>0.4</v>
      </c>
      <c r="K1248" s="16">
        <f t="shared" si="453"/>
        <v>-8.4737990921281758E-2</v>
      </c>
      <c r="L1248" s="51">
        <f>VLOOKUP(A1248,LIBOR!$A$3:B3343,2,1)</f>
        <v>0.13500000000000001</v>
      </c>
      <c r="M1248">
        <v>154796.53</v>
      </c>
      <c r="N1248" s="2">
        <v>138744.37</v>
      </c>
      <c r="O1248" s="16">
        <f t="shared" si="472"/>
        <v>1.9765729763217556E-4</v>
      </c>
      <c r="P1248" s="16">
        <f t="shared" si="463"/>
        <v>0.48473799092128178</v>
      </c>
      <c r="Q1248" s="2">
        <f t="shared" si="474"/>
        <v>43.628</v>
      </c>
      <c r="R1248" s="2">
        <f t="shared" si="475"/>
        <v>52.220000000000006</v>
      </c>
      <c r="S1248" s="16">
        <f t="shared" si="464"/>
        <v>-1</v>
      </c>
      <c r="T1248" s="16">
        <f t="shared" si="465"/>
        <v>-1</v>
      </c>
      <c r="U1248" s="16">
        <f>VLOOKUP(P1248,Table!$D$6:$G$15,MATCH(VALUE(T1248)&amp;"E",Table!$D$5:$G$5,0),1)*IF(Y1248=1,0,1)</f>
        <v>0.75</v>
      </c>
      <c r="V1248" s="16">
        <f t="shared" si="466"/>
        <v>0.25</v>
      </c>
      <c r="W1248" s="16">
        <f t="shared" si="455"/>
        <v>142309.36632853828</v>
      </c>
      <c r="X1248" s="16">
        <f t="shared" si="467"/>
        <v>-3.5045096810775167E-3</v>
      </c>
      <c r="Y1248" s="16">
        <f t="shared" si="456"/>
        <v>0</v>
      </c>
      <c r="Z1248" s="16">
        <f t="shared" si="468"/>
        <v>0</v>
      </c>
      <c r="AA1248" s="16">
        <f t="shared" si="454"/>
        <v>3.7500000000001421E-4</v>
      </c>
      <c r="AB1248" s="2">
        <f t="shared" si="457"/>
        <v>161022.30538335512</v>
      </c>
      <c r="AE1248" s="16" t="str">
        <f t="shared" si="451"/>
        <v/>
      </c>
      <c r="AF1248" s="16" t="str">
        <f t="shared" si="473"/>
        <v/>
      </c>
      <c r="AG1248" s="16">
        <f t="shared" si="460"/>
        <v>86.625450422774193</v>
      </c>
      <c r="AH1248" s="24">
        <f t="shared" si="458"/>
        <v>88.178193080251859</v>
      </c>
      <c r="AL1248" s="2">
        <f t="shared" si="461"/>
        <v>94.227433519339755</v>
      </c>
      <c r="AM1248" s="27">
        <f t="shared" si="462"/>
        <v>-6.4198293566451792E-2</v>
      </c>
      <c r="AN1248" s="35">
        <v>0</v>
      </c>
      <c r="AP1248" s="2" t="str">
        <f t="shared" si="459"/>
        <v/>
      </c>
    </row>
    <row r="1249" spans="1:42" x14ac:dyDescent="0.25">
      <c r="A1249" s="49">
        <v>39815</v>
      </c>
      <c r="B1249" s="47">
        <v>931.8</v>
      </c>
      <c r="C1249" s="27">
        <f t="shared" si="470"/>
        <v>3.1608081926376874E-2</v>
      </c>
      <c r="D1249" s="27">
        <f t="shared" si="471"/>
        <v>7.1657139235797529E-2</v>
      </c>
      <c r="E1249" s="5">
        <f t="shared" si="452"/>
        <v>0</v>
      </c>
      <c r="F1249" s="44">
        <v>1499.1659999999999</v>
      </c>
      <c r="G1249" s="45">
        <v>1499.1659999999999</v>
      </c>
      <c r="H1249" s="48">
        <v>931.8</v>
      </c>
      <c r="I1249" s="42">
        <v>39.19</v>
      </c>
      <c r="J1249" s="16">
        <f t="shared" si="469"/>
        <v>0.39189999999999997</v>
      </c>
      <c r="K1249" s="16">
        <f t="shared" si="453"/>
        <v>-9.4083560890914353E-2</v>
      </c>
      <c r="L1249" s="51">
        <f>VLOOKUP(A1249,LIBOR!$A$3:B3344,2,1)</f>
        <v>0.12374999999999999</v>
      </c>
      <c r="M1249">
        <v>143330.54999999999</v>
      </c>
      <c r="N1249" s="2">
        <v>128467.01</v>
      </c>
      <c r="O1249" s="16">
        <f t="shared" si="472"/>
        <v>9.683815404222917E-4</v>
      </c>
      <c r="P1249" s="16">
        <f t="shared" si="463"/>
        <v>0.48598356089091432</v>
      </c>
      <c r="Q1249" s="2">
        <f t="shared" si="474"/>
        <v>42.624000000000002</v>
      </c>
      <c r="R1249" s="2">
        <f t="shared" si="475"/>
        <v>51.070999999999998</v>
      </c>
      <c r="S1249" s="16">
        <f t="shared" si="464"/>
        <v>-1</v>
      </c>
      <c r="T1249" s="16">
        <f t="shared" si="465"/>
        <v>-1</v>
      </c>
      <c r="U1249" s="16">
        <f>VLOOKUP(P1249,Table!$D$6:$G$15,MATCH(VALUE(T1249)&amp;"E",Table!$D$5:$G$5,0),1)*IF(Y1249=1,0,1)</f>
        <v>0.75</v>
      </c>
      <c r="V1249" s="16">
        <f t="shared" si="466"/>
        <v>0.25</v>
      </c>
      <c r="W1249" s="16">
        <f t="shared" si="455"/>
        <v>143047.60246512049</v>
      </c>
      <c r="X1249" s="16">
        <f t="shared" si="467"/>
        <v>0</v>
      </c>
      <c r="Y1249" s="16">
        <f t="shared" si="456"/>
        <v>0</v>
      </c>
      <c r="Z1249" s="16">
        <f t="shared" si="468"/>
        <v>0</v>
      </c>
      <c r="AA1249" s="16">
        <f t="shared" si="454"/>
        <v>0</v>
      </c>
      <c r="AB1249" s="2">
        <f t="shared" si="457"/>
        <v>161879.68798573376</v>
      </c>
      <c r="AE1249" s="16" t="str">
        <f t="shared" si="451"/>
        <v/>
      </c>
      <c r="AF1249" s="16" t="str">
        <f t="shared" si="473"/>
        <v/>
      </c>
      <c r="AG1249" s="16">
        <f t="shared" si="460"/>
        <v>87.086698036506206</v>
      </c>
      <c r="AH1249" s="24">
        <f t="shared" si="458"/>
        <v>88.64309398053804</v>
      </c>
      <c r="AL1249" s="2">
        <f t="shared" si="461"/>
        <v>94.227433519339755</v>
      </c>
      <c r="AM1249" s="27">
        <f t="shared" si="462"/>
        <v>-5.9264476705242708E-2</v>
      </c>
      <c r="AN1249" s="35">
        <v>0</v>
      </c>
      <c r="AP1249" s="2" t="str">
        <f t="shared" si="459"/>
        <v/>
      </c>
    </row>
    <row r="1250" spans="1:42" x14ac:dyDescent="0.25">
      <c r="A1250" s="49">
        <v>39818</v>
      </c>
      <c r="B1250" s="47">
        <v>927.45</v>
      </c>
      <c r="C1250" s="27">
        <f t="shared" si="470"/>
        <v>-4.6683837733417777E-3</v>
      </c>
      <c r="D1250" s="27">
        <f t="shared" si="471"/>
        <v>6.1632538218891808E-2</v>
      </c>
      <c r="E1250" s="5">
        <f t="shared" si="452"/>
        <v>0</v>
      </c>
      <c r="F1250" s="44">
        <v>1492.2070000000001</v>
      </c>
      <c r="G1250" s="45">
        <v>1492.2070000000001</v>
      </c>
      <c r="H1250" s="48">
        <v>927.45</v>
      </c>
      <c r="I1250" s="42">
        <v>39.08</v>
      </c>
      <c r="J1250" s="16">
        <f t="shared" si="469"/>
        <v>0.39079999999999998</v>
      </c>
      <c r="K1250" s="16">
        <f t="shared" si="453"/>
        <v>7.3217526819449597E-3</v>
      </c>
      <c r="L1250" s="51">
        <f>VLOOKUP(A1250,LIBOR!$A$3:B3345,2,1)</f>
        <v>0.11749999999999998</v>
      </c>
      <c r="M1250">
        <v>146084.35</v>
      </c>
      <c r="N1250" s="2">
        <v>130934.7</v>
      </c>
      <c r="O1250" s="16">
        <f t="shared" si="472"/>
        <v>2.1895986155304961E-5</v>
      </c>
      <c r="P1250" s="16">
        <f t="shared" si="463"/>
        <v>0.38347824731805502</v>
      </c>
      <c r="Q1250" s="2">
        <f t="shared" si="474"/>
        <v>41.62</v>
      </c>
      <c r="R1250" s="2">
        <f t="shared" si="475"/>
        <v>49.994499999999995</v>
      </c>
      <c r="S1250" s="16">
        <f t="shared" si="464"/>
        <v>-1</v>
      </c>
      <c r="T1250" s="16">
        <f t="shared" si="465"/>
        <v>-1</v>
      </c>
      <c r="U1250" s="16">
        <f>VLOOKUP(P1250,Table!$D$6:$G$15,MATCH(VALUE(T1250)&amp;"E",Table!$D$5:$G$5,0),1)*IF(Y1250=1,0,1)</f>
        <v>0.85</v>
      </c>
      <c r="V1250" s="16">
        <f t="shared" si="466"/>
        <v>0.15000000000000002</v>
      </c>
      <c r="W1250" s="16">
        <f t="shared" si="455"/>
        <v>143233.69285512908</v>
      </c>
      <c r="X1250" s="16">
        <f t="shared" si="467"/>
        <v>5.187544260986332E-3</v>
      </c>
      <c r="Y1250" s="16">
        <f t="shared" si="456"/>
        <v>0</v>
      </c>
      <c r="Z1250" s="16">
        <f t="shared" si="468"/>
        <v>0</v>
      </c>
      <c r="AA1250" s="16">
        <f t="shared" si="454"/>
        <v>0</v>
      </c>
      <c r="AB1250" s="2">
        <f t="shared" si="457"/>
        <v>162093.66009251229</v>
      </c>
      <c r="AD1250" s="2">
        <v>161899.94</v>
      </c>
      <c r="AE1250" s="16" t="str">
        <f t="shared" si="451"/>
        <v/>
      </c>
      <c r="AF1250" s="16">
        <f t="shared" si="473"/>
        <v>1.1965420895911905E-3</v>
      </c>
      <c r="AG1250" s="16">
        <f t="shared" si="460"/>
        <v>87.20180898392104</v>
      </c>
      <c r="AH1250" s="24">
        <f t="shared" si="458"/>
        <v>88.753331752213569</v>
      </c>
      <c r="AL1250" s="2">
        <f t="shared" si="461"/>
        <v>94.227433519339755</v>
      </c>
      <c r="AM1250" s="27">
        <f t="shared" si="462"/>
        <v>-5.8094565061062031E-2</v>
      </c>
      <c r="AN1250" s="35">
        <v>0</v>
      </c>
      <c r="AP1250" s="2" t="str">
        <f t="shared" si="459"/>
        <v/>
      </c>
    </row>
    <row r="1251" spans="1:42" x14ac:dyDescent="0.25">
      <c r="A1251" s="49">
        <v>39819</v>
      </c>
      <c r="B1251" s="47">
        <v>934.7</v>
      </c>
      <c r="C1251" s="27">
        <f t="shared" si="470"/>
        <v>7.817132999083487E-3</v>
      </c>
      <c r="D1251" s="27">
        <f t="shared" si="471"/>
        <v>7.3322265168479395E-2</v>
      </c>
      <c r="E1251" s="5">
        <f t="shared" si="452"/>
        <v>0</v>
      </c>
      <c r="F1251" s="44">
        <v>1503.866</v>
      </c>
      <c r="G1251" s="45">
        <v>1503.866</v>
      </c>
      <c r="H1251" s="48">
        <v>934.7</v>
      </c>
      <c r="I1251" s="42">
        <v>38.56</v>
      </c>
      <c r="J1251" s="16">
        <f t="shared" si="469"/>
        <v>0.3856</v>
      </c>
      <c r="K1251" s="16">
        <f t="shared" si="453"/>
        <v>2.54091461171424E-2</v>
      </c>
      <c r="L1251" s="51">
        <f>VLOOKUP(A1251,LIBOR!$A$3:B3346,2,1)</f>
        <v>0.12374999999999999</v>
      </c>
      <c r="M1251">
        <v>144159.31</v>
      </c>
      <c r="N1251" s="2">
        <v>129208.75</v>
      </c>
      <c r="O1251" s="16">
        <f t="shared" si="472"/>
        <v>6.0633281140750478E-5</v>
      </c>
      <c r="P1251" s="16">
        <f t="shared" si="463"/>
        <v>0.3601908538828576</v>
      </c>
      <c r="Q1251" s="2">
        <f t="shared" si="474"/>
        <v>40.760000000000005</v>
      </c>
      <c r="R1251" s="2">
        <f t="shared" si="475"/>
        <v>48.766500000000001</v>
      </c>
      <c r="S1251" s="16">
        <f t="shared" si="464"/>
        <v>-1</v>
      </c>
      <c r="T1251" s="16">
        <f t="shared" si="465"/>
        <v>-1</v>
      </c>
      <c r="U1251" s="16">
        <f>VLOOKUP(P1251,Table!$D$6:$G$15,MATCH(VALUE(T1251)&amp;"E",Table!$D$5:$G$5,0),1)*IF(Y1251=1,0,1)</f>
        <v>0.85</v>
      </c>
      <c r="V1251" s="16">
        <f t="shared" si="466"/>
        <v>0.15000000000000002</v>
      </c>
      <c r="W1251" s="16">
        <f t="shared" si="455"/>
        <v>143902.20729932527</v>
      </c>
      <c r="X1251" s="16">
        <f t="shared" si="467"/>
        <v>6.4951910786874567E-3</v>
      </c>
      <c r="Y1251" s="16">
        <f t="shared" si="456"/>
        <v>0</v>
      </c>
      <c r="Z1251" s="16">
        <f t="shared" si="468"/>
        <v>0</v>
      </c>
      <c r="AA1251" s="16">
        <f t="shared" si="454"/>
        <v>0</v>
      </c>
      <c r="AB1251" s="2">
        <f t="shared" si="457"/>
        <v>162849.76727566757</v>
      </c>
      <c r="AE1251" s="16" t="str">
        <f t="shared" si="451"/>
        <v/>
      </c>
      <c r="AF1251" s="16" t="str">
        <f t="shared" si="473"/>
        <v/>
      </c>
      <c r="AG1251" s="16">
        <f t="shared" si="460"/>
        <v>87.608573283766248</v>
      </c>
      <c r="AH1251" s="24">
        <f t="shared" si="458"/>
        <v>89.165012540336903</v>
      </c>
      <c r="AL1251" s="2">
        <f t="shared" si="461"/>
        <v>94.227433519339755</v>
      </c>
      <c r="AM1251" s="27">
        <f t="shared" si="462"/>
        <v>-5.3725553057367481E-2</v>
      </c>
      <c r="AN1251" s="35">
        <v>0</v>
      </c>
      <c r="AP1251" s="2" t="str">
        <f t="shared" si="459"/>
        <v/>
      </c>
    </row>
    <row r="1252" spans="1:42" x14ac:dyDescent="0.25">
      <c r="A1252" s="49">
        <v>39820</v>
      </c>
      <c r="B1252" s="47">
        <v>906.65</v>
      </c>
      <c r="C1252" s="27">
        <f t="shared" si="470"/>
        <v>-3.0009628757890261E-2</v>
      </c>
      <c r="D1252" s="27">
        <f t="shared" si="471"/>
        <v>1.8905560428900126E-2</v>
      </c>
      <c r="E1252" s="5">
        <f t="shared" si="452"/>
        <v>0</v>
      </c>
      <c r="F1252" s="44">
        <v>1459.578</v>
      </c>
      <c r="G1252" s="45">
        <v>1459.578</v>
      </c>
      <c r="H1252" s="48">
        <v>906.65</v>
      </c>
      <c r="I1252" s="42">
        <v>43.39</v>
      </c>
      <c r="J1252" s="16">
        <f t="shared" si="469"/>
        <v>0.43390000000000001</v>
      </c>
      <c r="K1252" s="16">
        <f t="shared" si="453"/>
        <v>8.3216449415514204E-2</v>
      </c>
      <c r="L1252" s="51">
        <f>VLOOKUP(A1252,LIBOR!$A$3:B3347,2,1)</f>
        <v>0.1075</v>
      </c>
      <c r="M1252">
        <v>156465.95000000001</v>
      </c>
      <c r="N1252" s="2">
        <v>140238.54999999999</v>
      </c>
      <c r="O1252" s="16">
        <f t="shared" si="472"/>
        <v>9.2836813210318522E-4</v>
      </c>
      <c r="P1252" s="16">
        <f t="shared" si="463"/>
        <v>0.3506835505844858</v>
      </c>
      <c r="Q1252" s="2">
        <f t="shared" si="474"/>
        <v>39.691999999999993</v>
      </c>
      <c r="R1252" s="2">
        <f t="shared" si="475"/>
        <v>47.698</v>
      </c>
      <c r="S1252" s="16">
        <f t="shared" si="464"/>
        <v>-1</v>
      </c>
      <c r="T1252" s="16">
        <f t="shared" si="465"/>
        <v>-1</v>
      </c>
      <c r="U1252" s="16">
        <f>VLOOKUP(P1252,Table!$D$6:$G$15,MATCH(VALUE(T1252)&amp;"E",Table!$D$5:$G$5,0),1)*IF(Y1252=1,0,1)</f>
        <v>0.85</v>
      </c>
      <c r="V1252" s="16">
        <f t="shared" si="466"/>
        <v>0.15000000000000002</v>
      </c>
      <c r="W1252" s="16">
        <f t="shared" si="455"/>
        <v>142074.13751084835</v>
      </c>
      <c r="X1252" s="16">
        <f t="shared" si="467"/>
        <v>1.1192804886150043E-2</v>
      </c>
      <c r="Y1252" s="16">
        <f t="shared" si="456"/>
        <v>0</v>
      </c>
      <c r="Z1252" s="16">
        <f t="shared" si="468"/>
        <v>0</v>
      </c>
      <c r="AA1252" s="16">
        <f t="shared" si="454"/>
        <v>0</v>
      </c>
      <c r="AB1252" s="2">
        <f t="shared" si="457"/>
        <v>160858.6410320251</v>
      </c>
      <c r="AE1252" s="16" t="str">
        <f t="shared" si="451"/>
        <v/>
      </c>
      <c r="AF1252" s="16" t="str">
        <f t="shared" si="473"/>
        <v/>
      </c>
      <c r="AG1252" s="16">
        <f t="shared" si="460"/>
        <v>86.537403626286206</v>
      </c>
      <c r="AH1252" s="24">
        <f t="shared" si="458"/>
        <v>88.072520303784543</v>
      </c>
      <c r="AL1252" s="2">
        <f t="shared" si="461"/>
        <v>94.227433519339755</v>
      </c>
      <c r="AM1252" s="27">
        <f t="shared" si="462"/>
        <v>-6.5319758648546222E-2</v>
      </c>
      <c r="AN1252" s="35">
        <v>0</v>
      </c>
      <c r="AP1252" s="2" t="str">
        <f t="shared" si="459"/>
        <v/>
      </c>
    </row>
    <row r="1253" spans="1:42" x14ac:dyDescent="0.25">
      <c r="A1253" s="49">
        <v>39821</v>
      </c>
      <c r="B1253" s="47">
        <v>909.73</v>
      </c>
      <c r="C1253" s="27">
        <f t="shared" si="470"/>
        <v>3.3971212706116471E-3</v>
      </c>
      <c r="D1253" s="27">
        <f t="shared" si="471"/>
        <v>8.1443236648399697E-3</v>
      </c>
      <c r="E1253" s="5">
        <f t="shared" si="452"/>
        <v>0</v>
      </c>
      <c r="F1253" s="44">
        <v>1464.6010000000001</v>
      </c>
      <c r="G1253" s="45">
        <v>1464.6010000000001</v>
      </c>
      <c r="H1253" s="48">
        <v>909.73</v>
      </c>
      <c r="I1253" s="42">
        <v>42.56</v>
      </c>
      <c r="J1253" s="16">
        <f t="shared" si="469"/>
        <v>0.42560000000000003</v>
      </c>
      <c r="K1253" s="16">
        <f t="shared" si="453"/>
        <v>7.4206487847630065E-2</v>
      </c>
      <c r="L1253" s="51">
        <f>VLOOKUP(A1253,LIBOR!$A$3:B3348,2,1)</f>
        <v>0.10249999999999998</v>
      </c>
      <c r="M1253">
        <v>156247.62</v>
      </c>
      <c r="N1253" s="2">
        <v>140042.28</v>
      </c>
      <c r="O1253" s="16">
        <f t="shared" si="472"/>
        <v>1.1501350384336841E-5</v>
      </c>
      <c r="P1253" s="16">
        <f t="shared" si="463"/>
        <v>0.35139351215236997</v>
      </c>
      <c r="Q1253" s="2">
        <f t="shared" si="474"/>
        <v>40.043999999999997</v>
      </c>
      <c r="R1253" s="2">
        <f t="shared" si="475"/>
        <v>46.942999999999998</v>
      </c>
      <c r="S1253" s="16">
        <f t="shared" si="464"/>
        <v>-1</v>
      </c>
      <c r="T1253" s="16">
        <f t="shared" si="465"/>
        <v>-1</v>
      </c>
      <c r="U1253" s="16">
        <f>VLOOKUP(P1253,Table!$D$6:$G$15,MATCH(VALUE(T1253)&amp;"E",Table!$D$5:$G$5,0),1)*IF(Y1253=1,0,1)</f>
        <v>0.85</v>
      </c>
      <c r="V1253" s="16">
        <f t="shared" si="466"/>
        <v>0.15000000000000002</v>
      </c>
      <c r="W1253" s="16">
        <f t="shared" si="455"/>
        <v>142454.55827642753</v>
      </c>
      <c r="X1253" s="16">
        <f t="shared" si="467"/>
        <v>-1.6529398152674846E-3</v>
      </c>
      <c r="Y1253" s="16">
        <f t="shared" si="456"/>
        <v>0</v>
      </c>
      <c r="Z1253" s="16">
        <f t="shared" si="468"/>
        <v>0</v>
      </c>
      <c r="AA1253" s="16">
        <f t="shared" si="454"/>
        <v>0</v>
      </c>
      <c r="AB1253" s="2">
        <f t="shared" si="457"/>
        <v>161295.51497170754</v>
      </c>
      <c r="AE1253" s="16" t="str">
        <f t="shared" si="451"/>
        <v/>
      </c>
      <c r="AF1253" s="16" t="str">
        <f t="shared" si="473"/>
        <v/>
      </c>
      <c r="AG1253" s="16">
        <f t="shared" si="460"/>
        <v>86.772429461451495</v>
      </c>
      <c r="AH1253" s="24">
        <f t="shared" si="458"/>
        <v>88.309416818734647</v>
      </c>
      <c r="AL1253" s="2">
        <f t="shared" si="461"/>
        <v>94.227433519339755</v>
      </c>
      <c r="AM1253" s="27">
        <f t="shared" si="462"/>
        <v>-6.280566581907876E-2</v>
      </c>
      <c r="AN1253" s="35">
        <v>0</v>
      </c>
      <c r="AP1253" s="2" t="str">
        <f t="shared" si="459"/>
        <v/>
      </c>
    </row>
    <row r="1254" spans="1:42" x14ac:dyDescent="0.25">
      <c r="A1254" s="49">
        <v>39822</v>
      </c>
      <c r="B1254" s="47">
        <v>890.35</v>
      </c>
      <c r="C1254" s="27">
        <f t="shared" si="470"/>
        <v>-2.1303023974146185E-2</v>
      </c>
      <c r="D1254" s="27">
        <f t="shared" si="471"/>
        <v>-4.4766782235683089E-2</v>
      </c>
      <c r="E1254" s="5">
        <f t="shared" si="452"/>
        <v>0</v>
      </c>
      <c r="F1254" s="44">
        <v>1433.412</v>
      </c>
      <c r="G1254" s="45">
        <v>1433.412</v>
      </c>
      <c r="H1254" s="48">
        <v>890.35</v>
      </c>
      <c r="I1254" s="42">
        <v>42.82</v>
      </c>
      <c r="J1254" s="16">
        <f t="shared" si="469"/>
        <v>0.42820000000000003</v>
      </c>
      <c r="K1254" s="16">
        <f t="shared" si="453"/>
        <v>9.8217749715451552E-2</v>
      </c>
      <c r="L1254" s="51">
        <f>VLOOKUP(A1254,LIBOR!$A$3:B3349,2,1)</f>
        <v>0.10249999999999998</v>
      </c>
      <c r="M1254">
        <v>161642.99</v>
      </c>
      <c r="N1254" s="2">
        <v>144877.48000000001</v>
      </c>
      <c r="O1254" s="16">
        <f t="shared" si="472"/>
        <v>4.6367906148866961E-4</v>
      </c>
      <c r="P1254" s="16">
        <f t="shared" si="463"/>
        <v>0.32998225028454847</v>
      </c>
      <c r="Q1254" s="2">
        <f t="shared" si="474"/>
        <v>40.555999999999997</v>
      </c>
      <c r="R1254" s="2">
        <f t="shared" si="475"/>
        <v>46.125500000000009</v>
      </c>
      <c r="S1254" s="16">
        <f t="shared" si="464"/>
        <v>-1</v>
      </c>
      <c r="T1254" s="16">
        <f t="shared" si="465"/>
        <v>-1</v>
      </c>
      <c r="U1254" s="16">
        <f>VLOOKUP(P1254,Table!$D$6:$G$15,MATCH(VALUE(T1254)&amp;"E",Table!$D$5:$G$5,0),1)*IF(Y1254=1,0,1)</f>
        <v>0.9</v>
      </c>
      <c r="V1254" s="16">
        <f t="shared" si="466"/>
        <v>9.9999999999999978E-2</v>
      </c>
      <c r="W1254" s="16">
        <f t="shared" si="455"/>
        <v>140612.82554373489</v>
      </c>
      <c r="X1254" s="16">
        <f t="shared" si="467"/>
        <v>1.0202557402585466E-3</v>
      </c>
      <c r="Y1254" s="16">
        <f t="shared" si="456"/>
        <v>0</v>
      </c>
      <c r="Z1254" s="16">
        <f t="shared" si="468"/>
        <v>0</v>
      </c>
      <c r="AA1254" s="16">
        <f t="shared" si="454"/>
        <v>0</v>
      </c>
      <c r="AB1254" s="2">
        <f t="shared" si="457"/>
        <v>159211.36681321237</v>
      </c>
      <c r="AE1254" s="16" t="str">
        <f t="shared" si="451"/>
        <v/>
      </c>
      <c r="AF1254" s="16" t="str">
        <f t="shared" si="473"/>
        <v/>
      </c>
      <c r="AG1254" s="16">
        <f t="shared" si="460"/>
        <v>85.651216642223645</v>
      </c>
      <c r="AH1254" s="24">
        <f t="shared" si="458"/>
        <v>87.166075355635485</v>
      </c>
      <c r="AL1254" s="2">
        <f t="shared" si="461"/>
        <v>94.227433519339755</v>
      </c>
      <c r="AM1254" s="27">
        <f t="shared" si="462"/>
        <v>-7.493951495829454E-2</v>
      </c>
      <c r="AN1254" s="35">
        <v>0</v>
      </c>
      <c r="AP1254" s="2" t="str">
        <f t="shared" si="459"/>
        <v/>
      </c>
    </row>
    <row r="1255" spans="1:42" x14ac:dyDescent="0.25">
      <c r="A1255" s="49">
        <v>39825</v>
      </c>
      <c r="B1255" s="47">
        <v>870.26</v>
      </c>
      <c r="C1255" s="27">
        <f t="shared" si="470"/>
        <v>-2.2564160161734237E-2</v>
      </c>
      <c r="D1255" s="27">
        <f t="shared" si="471"/>
        <v>-6.2662558624075548E-2</v>
      </c>
      <c r="E1255" s="5">
        <f t="shared" si="452"/>
        <v>0</v>
      </c>
      <c r="F1255" s="44">
        <v>1401.069</v>
      </c>
      <c r="G1255" s="45">
        <v>1401.069</v>
      </c>
      <c r="H1255" s="48">
        <v>870.26</v>
      </c>
      <c r="I1255" s="42">
        <v>45.84</v>
      </c>
      <c r="J1255" s="16">
        <f t="shared" si="469"/>
        <v>0.45840000000000003</v>
      </c>
      <c r="K1255" s="16">
        <f t="shared" si="453"/>
        <v>0.14543649532972558</v>
      </c>
      <c r="L1255" s="51">
        <f>VLOOKUP(A1255,LIBOR!$A$3:B3350,2,1)</f>
        <v>0.10375</v>
      </c>
      <c r="M1255">
        <v>174656.8</v>
      </c>
      <c r="N1255" s="2">
        <v>156539.69</v>
      </c>
      <c r="O1255" s="16">
        <f t="shared" si="472"/>
        <v>5.2087226990206481E-4</v>
      </c>
      <c r="P1255" s="16">
        <f t="shared" si="463"/>
        <v>0.31296350467027445</v>
      </c>
      <c r="Q1255" s="2">
        <f t="shared" si="474"/>
        <v>41.281999999999996</v>
      </c>
      <c r="R1255" s="2">
        <f t="shared" si="475"/>
        <v>45.480000000000011</v>
      </c>
      <c r="S1255" s="16">
        <f t="shared" si="464"/>
        <v>-1</v>
      </c>
      <c r="T1255" s="16">
        <f t="shared" si="465"/>
        <v>-1</v>
      </c>
      <c r="U1255" s="16">
        <f>VLOOKUP(P1255,Table!$D$6:$G$15,MATCH(VALUE(T1255)&amp;"E",Table!$D$5:$G$5,0),1)*IF(Y1255=1,0,1)</f>
        <v>0.9</v>
      </c>
      <c r="V1255" s="16">
        <f t="shared" si="466"/>
        <v>9.9999999999999978E-2</v>
      </c>
      <c r="W1255" s="16">
        <f t="shared" si="455"/>
        <v>138889.18804797679</v>
      </c>
      <c r="X1255" s="16">
        <f t="shared" si="467"/>
        <v>-1.7020746097294981E-2</v>
      </c>
      <c r="Y1255" s="16">
        <f t="shared" si="456"/>
        <v>0</v>
      </c>
      <c r="Z1255" s="16">
        <f t="shared" si="468"/>
        <v>0</v>
      </c>
      <c r="AA1255" s="16">
        <f t="shared" si="454"/>
        <v>0</v>
      </c>
      <c r="AB1255" s="2">
        <f t="shared" si="457"/>
        <v>157260.02098193992</v>
      </c>
      <c r="AE1255" s="16" t="str">
        <f t="shared" si="451"/>
        <v/>
      </c>
      <c r="AF1255" s="16" t="str">
        <f t="shared" si="473"/>
        <v/>
      </c>
      <c r="AG1255" s="16">
        <f t="shared" si="460"/>
        <v>84.601447722556614</v>
      </c>
      <c r="AH1255" s="24">
        <f t="shared" si="458"/>
        <v>86.091017314021698</v>
      </c>
      <c r="AL1255" s="2">
        <f t="shared" si="461"/>
        <v>94.227433519339755</v>
      </c>
      <c r="AM1255" s="27">
        <f t="shared" si="462"/>
        <v>-8.6348698053503647E-2</v>
      </c>
      <c r="AN1255" s="35">
        <v>0</v>
      </c>
      <c r="AP1255" s="2" t="str">
        <f t="shared" si="459"/>
        <v/>
      </c>
    </row>
    <row r="1256" spans="1:42" x14ac:dyDescent="0.25">
      <c r="A1256" s="49">
        <v>39826</v>
      </c>
      <c r="B1256" s="47">
        <v>871.79</v>
      </c>
      <c r="C1256" s="27">
        <f t="shared" si="470"/>
        <v>1.7580952818696538E-3</v>
      </c>
      <c r="D1256" s="27">
        <f t="shared" si="471"/>
        <v>-6.8721596341289382E-2</v>
      </c>
      <c r="E1256" s="5">
        <f t="shared" si="452"/>
        <v>1</v>
      </c>
      <c r="F1256" s="44">
        <v>1403.627</v>
      </c>
      <c r="G1256" s="45">
        <v>1403.627</v>
      </c>
      <c r="H1256" s="48">
        <v>871.79</v>
      </c>
      <c r="I1256" s="42">
        <v>43.27</v>
      </c>
      <c r="J1256" s="16">
        <f t="shared" si="469"/>
        <v>0.43270000000000003</v>
      </c>
      <c r="K1256" s="16">
        <f t="shared" si="453"/>
        <v>0.12021575704210397</v>
      </c>
      <c r="L1256" s="51">
        <f>VLOOKUP(A1256,LIBOR!$A$3:B3351,2,1)</f>
        <v>0.10375</v>
      </c>
      <c r="M1256">
        <v>170894.5</v>
      </c>
      <c r="N1256" s="2">
        <v>153167.13</v>
      </c>
      <c r="O1256" s="16">
        <f t="shared" si="472"/>
        <v>3.0854736686925698E-6</v>
      </c>
      <c r="P1256" s="16">
        <f t="shared" si="463"/>
        <v>0.31248424295789606</v>
      </c>
      <c r="Q1256" s="2">
        <f t="shared" si="474"/>
        <v>42.634</v>
      </c>
      <c r="R1256" s="2">
        <f t="shared" si="475"/>
        <v>44.983000000000018</v>
      </c>
      <c r="S1256" s="16">
        <f t="shared" si="464"/>
        <v>-1</v>
      </c>
      <c r="T1256" s="16">
        <f t="shared" si="465"/>
        <v>-1</v>
      </c>
      <c r="U1256" s="16">
        <f>VLOOKUP(P1256,Table!$D$6:$G$15,MATCH(VALUE(T1256)&amp;"E",Table!$D$5:$G$5,0),1)*IF(Y1256=1,0,1)</f>
        <v>0</v>
      </c>
      <c r="V1256" s="16">
        <f t="shared" si="466"/>
        <v>0</v>
      </c>
      <c r="W1256" s="16">
        <f t="shared" si="455"/>
        <v>138809.72145005746</v>
      </c>
      <c r="X1256" s="16">
        <f t="shared" si="467"/>
        <v>-3.0331584144426493E-2</v>
      </c>
      <c r="Y1256" s="16">
        <f t="shared" si="456"/>
        <v>1</v>
      </c>
      <c r="Z1256" s="16">
        <f t="shared" si="468"/>
        <v>20</v>
      </c>
      <c r="AA1256" s="16">
        <f t="shared" si="454"/>
        <v>0</v>
      </c>
      <c r="AB1256" s="2">
        <f t="shared" si="457"/>
        <v>157179.67112217285</v>
      </c>
      <c r="AE1256" s="16" t="str">
        <f t="shared" ref="AE1256:AE1319" si="476">IF(AC1256&gt;0,W1256/AC1256-1,"")</f>
        <v/>
      </c>
      <c r="AF1256" s="16" t="str">
        <f t="shared" si="473"/>
        <v/>
      </c>
      <c r="AG1256" s="16">
        <f t="shared" si="460"/>
        <v>84.558221768381145</v>
      </c>
      <c r="AH1256" s="24">
        <f t="shared" si="458"/>
        <v>86.044790704368637</v>
      </c>
      <c r="AL1256" s="2">
        <f t="shared" si="461"/>
        <v>94.227433519339755</v>
      </c>
      <c r="AM1256" s="27">
        <f t="shared" si="462"/>
        <v>-8.6839283522368915E-2</v>
      </c>
      <c r="AN1256" s="35">
        <v>1</v>
      </c>
      <c r="AP1256" s="2" t="str">
        <f t="shared" si="459"/>
        <v/>
      </c>
    </row>
    <row r="1257" spans="1:42" x14ac:dyDescent="0.25">
      <c r="A1257" s="49">
        <v>39827</v>
      </c>
      <c r="B1257" s="47">
        <v>842.62</v>
      </c>
      <c r="C1257" s="27">
        <f t="shared" si="470"/>
        <v>-3.345989286410711E-2</v>
      </c>
      <c r="D1257" s="27">
        <f t="shared" si="471"/>
        <v>-7.2171860447506231E-2</v>
      </c>
      <c r="E1257" s="5">
        <f t="shared" si="452"/>
        <v>1</v>
      </c>
      <c r="F1257" s="44">
        <v>1356.789</v>
      </c>
      <c r="G1257" s="45">
        <v>1356.789</v>
      </c>
      <c r="H1257" s="48">
        <v>842.62</v>
      </c>
      <c r="I1257" s="42">
        <v>49.14</v>
      </c>
      <c r="J1257" s="16">
        <f t="shared" si="469"/>
        <v>0.4914</v>
      </c>
      <c r="K1257" s="16">
        <f t="shared" si="453"/>
        <v>0.18143174409574087</v>
      </c>
      <c r="L1257" s="51">
        <f>VLOOKUP(A1257,LIBOR!$A$3:B3352,2,1)</f>
        <v>0.105</v>
      </c>
      <c r="M1257">
        <v>185502.94</v>
      </c>
      <c r="N1257" s="2">
        <v>166259.69</v>
      </c>
      <c r="O1257" s="16">
        <f t="shared" si="472"/>
        <v>1.1582099603666958E-3</v>
      </c>
      <c r="P1257" s="16">
        <f t="shared" si="463"/>
        <v>0.30996825590425914</v>
      </c>
      <c r="Q1257" s="2">
        <f t="shared" si="474"/>
        <v>43.576000000000008</v>
      </c>
      <c r="R1257" s="2">
        <f t="shared" si="475"/>
        <v>44.432500000000005</v>
      </c>
      <c r="S1257" s="16">
        <f t="shared" si="464"/>
        <v>-1</v>
      </c>
      <c r="T1257" s="16">
        <f t="shared" si="465"/>
        <v>-1</v>
      </c>
      <c r="U1257" s="16">
        <f>VLOOKUP(P1257,Table!$D$6:$G$15,MATCH(VALUE(T1257)&amp;"E",Table!$D$5:$G$5,0),1)*IF(Y1257=1,0,1)</f>
        <v>0</v>
      </c>
      <c r="V1257" s="16">
        <f t="shared" si="466"/>
        <v>0</v>
      </c>
      <c r="W1257" s="16">
        <f t="shared" si="455"/>
        <v>138809.72145005746</v>
      </c>
      <c r="X1257" s="16">
        <f t="shared" si="467"/>
        <v>-3.5388517972313793E-2</v>
      </c>
      <c r="Y1257" s="16">
        <f t="shared" si="456"/>
        <v>1</v>
      </c>
      <c r="Z1257" s="16">
        <f t="shared" si="468"/>
        <v>20</v>
      </c>
      <c r="AA1257" s="16">
        <f t="shared" si="454"/>
        <v>2.9166666666657903E-4</v>
      </c>
      <c r="AB1257" s="2">
        <f t="shared" si="457"/>
        <v>157180.12956288029</v>
      </c>
      <c r="AE1257" s="16" t="str">
        <f t="shared" si="476"/>
        <v/>
      </c>
      <c r="AF1257" s="16" t="str">
        <f t="shared" si="473"/>
        <v/>
      </c>
      <c r="AG1257" s="16">
        <f t="shared" si="460"/>
        <v>84.558468396527971</v>
      </c>
      <c r="AH1257" s="24">
        <f t="shared" si="458"/>
        <v>86.042802139859745</v>
      </c>
      <c r="AL1257" s="2">
        <f t="shared" si="461"/>
        <v>94.227433519339755</v>
      </c>
      <c r="AM1257" s="27">
        <f t="shared" si="462"/>
        <v>-8.6860387402997175E-2</v>
      </c>
      <c r="AN1257" s="35">
        <v>1</v>
      </c>
      <c r="AP1257" s="2" t="str">
        <f t="shared" si="459"/>
        <v/>
      </c>
    </row>
    <row r="1258" spans="1:42" x14ac:dyDescent="0.25">
      <c r="A1258" s="49">
        <v>39828</v>
      </c>
      <c r="B1258" s="47">
        <v>843.74</v>
      </c>
      <c r="C1258" s="27">
        <f t="shared" si="470"/>
        <v>1.3291875341197024E-3</v>
      </c>
      <c r="D1258" s="27">
        <f t="shared" si="471"/>
        <v>-7.4239794183998176E-2</v>
      </c>
      <c r="E1258" s="5">
        <f t="shared" si="452"/>
        <v>-1</v>
      </c>
      <c r="F1258" s="44">
        <v>1358.64</v>
      </c>
      <c r="G1258" s="45">
        <v>1358.64</v>
      </c>
      <c r="H1258" s="48">
        <v>843.74</v>
      </c>
      <c r="I1258" s="42">
        <v>51</v>
      </c>
      <c r="J1258" s="16">
        <f t="shared" si="469"/>
        <v>0.51</v>
      </c>
      <c r="K1258" s="16">
        <f t="shared" si="453"/>
        <v>0.19416075447472469</v>
      </c>
      <c r="L1258" s="51">
        <f>VLOOKUP(A1258,LIBOR!$A$3:B3353,2,1)</f>
        <v>0.11749999999999998</v>
      </c>
      <c r="M1258">
        <v>184246.94</v>
      </c>
      <c r="N1258" s="2">
        <v>165133.42000000001</v>
      </c>
      <c r="O1258" s="16">
        <f t="shared" si="472"/>
        <v>1.76439403053985E-6</v>
      </c>
      <c r="P1258" s="16">
        <f t="shared" si="463"/>
        <v>0.31583924552527531</v>
      </c>
      <c r="Q1258" s="2">
        <f t="shared" si="474"/>
        <v>44.725999999999999</v>
      </c>
      <c r="R1258" s="2">
        <f t="shared" si="475"/>
        <v>44.051500000000004</v>
      </c>
      <c r="S1258" s="16">
        <f t="shared" si="464"/>
        <v>1</v>
      </c>
      <c r="T1258" s="16">
        <f t="shared" si="465"/>
        <v>0</v>
      </c>
      <c r="U1258" s="16">
        <f>VLOOKUP(P1258,Table!$D$6:$G$15,MATCH(VALUE(T1258)&amp;"E",Table!$D$5:$G$5,0),1)*IF(Y1258=1,0,1)</f>
        <v>0</v>
      </c>
      <c r="V1258" s="16">
        <f t="shared" si="466"/>
        <v>0</v>
      </c>
      <c r="W1258" s="16">
        <f t="shared" si="455"/>
        <v>138809.72145005746</v>
      </c>
      <c r="X1258" s="16">
        <f t="shared" si="467"/>
        <v>-2.297684939696798E-2</v>
      </c>
      <c r="Y1258" s="16">
        <f t="shared" si="456"/>
        <v>1</v>
      </c>
      <c r="Z1258" s="16">
        <f t="shared" si="468"/>
        <v>20</v>
      </c>
      <c r="AA1258" s="16">
        <f t="shared" si="454"/>
        <v>3.2638888888891771E-4</v>
      </c>
      <c r="AB1258" s="2">
        <f t="shared" si="457"/>
        <v>157180.64258135873</v>
      </c>
      <c r="AE1258" s="16" t="str">
        <f t="shared" si="476"/>
        <v/>
      </c>
      <c r="AF1258" s="16" t="str">
        <f t="shared" si="473"/>
        <v/>
      </c>
      <c r="AG1258" s="16">
        <f t="shared" si="460"/>
        <v>84.558744385973441</v>
      </c>
      <c r="AH1258" s="24">
        <f t="shared" si="458"/>
        <v>86.040843496503541</v>
      </c>
      <c r="AL1258" s="2">
        <f t="shared" si="461"/>
        <v>94.227433519339755</v>
      </c>
      <c r="AM1258" s="27">
        <f t="shared" si="462"/>
        <v>-8.6881173741784612E-2</v>
      </c>
      <c r="AN1258" s="35">
        <v>1</v>
      </c>
      <c r="AP1258" s="2" t="str">
        <f t="shared" si="459"/>
        <v/>
      </c>
    </row>
    <row r="1259" spans="1:42" x14ac:dyDescent="0.25">
      <c r="A1259" s="49">
        <v>39829</v>
      </c>
      <c r="B1259" s="47">
        <v>850.12</v>
      </c>
      <c r="C1259" s="27">
        <f t="shared" si="470"/>
        <v>7.5615711001020269E-3</v>
      </c>
      <c r="D1259" s="27">
        <f t="shared" si="471"/>
        <v>-4.5375199109749964E-2</v>
      </c>
      <c r="E1259" s="5">
        <f t="shared" si="452"/>
        <v>-1</v>
      </c>
      <c r="F1259" s="44">
        <v>1368.9190000000001</v>
      </c>
      <c r="G1259" s="45">
        <v>1368.9190000000001</v>
      </c>
      <c r="H1259" s="48">
        <v>850.12</v>
      </c>
      <c r="I1259" s="42">
        <v>46.11</v>
      </c>
      <c r="J1259" s="16">
        <f t="shared" si="469"/>
        <v>0.46110000000000001</v>
      </c>
      <c r="K1259" s="16">
        <f t="shared" si="453"/>
        <v>0.14611945525899966</v>
      </c>
      <c r="L1259" s="51">
        <f>VLOOKUP(A1259,LIBOR!$A$3:B3354,2,1)</f>
        <v>0.13625000000000001</v>
      </c>
      <c r="M1259">
        <v>178375.63</v>
      </c>
      <c r="N1259" s="2">
        <v>159870.64000000001</v>
      </c>
      <c r="O1259" s="16">
        <f t="shared" si="472"/>
        <v>5.6747983201258091E-5</v>
      </c>
      <c r="P1259" s="16">
        <f t="shared" si="463"/>
        <v>0.31498054474100035</v>
      </c>
      <c r="Q1259" s="2">
        <f t="shared" si="474"/>
        <v>46.414000000000001</v>
      </c>
      <c r="R1259" s="2">
        <f t="shared" si="475"/>
        <v>43.983000000000011</v>
      </c>
      <c r="S1259" s="16">
        <f t="shared" si="464"/>
        <v>1</v>
      </c>
      <c r="T1259" s="16">
        <f t="shared" si="465"/>
        <v>0</v>
      </c>
      <c r="U1259" s="16">
        <f>VLOOKUP(P1259,Table!$D$6:$G$15,MATCH(VALUE(T1259)&amp;"E",Table!$D$5:$G$5,0),1)*IF(Y1259=1,0,1)</f>
        <v>0</v>
      </c>
      <c r="V1259" s="16">
        <f t="shared" si="466"/>
        <v>0</v>
      </c>
      <c r="W1259" s="16">
        <f t="shared" si="455"/>
        <v>138809.72145005746</v>
      </c>
      <c r="X1259" s="16">
        <f t="shared" si="467"/>
        <v>-2.5585961379329114E-2</v>
      </c>
      <c r="Y1259" s="16">
        <f t="shared" si="456"/>
        <v>1</v>
      </c>
      <c r="Z1259" s="16">
        <f t="shared" si="468"/>
        <v>20</v>
      </c>
      <c r="AA1259" s="16">
        <f t="shared" si="454"/>
        <v>3.7847222222220367E-4</v>
      </c>
      <c r="AB1259" s="2">
        <f t="shared" si="457"/>
        <v>157181.23746642962</v>
      </c>
      <c r="AE1259" s="16" t="str">
        <f t="shared" si="476"/>
        <v/>
      </c>
      <c r="AF1259" s="16" t="str">
        <f t="shared" si="473"/>
        <v/>
      </c>
      <c r="AG1259" s="16">
        <f t="shared" si="460"/>
        <v>84.559064417332408</v>
      </c>
      <c r="AH1259" s="24">
        <f t="shared" si="458"/>
        <v>86.038929709506078</v>
      </c>
      <c r="AL1259" s="2">
        <f t="shared" si="461"/>
        <v>94.227433519339755</v>
      </c>
      <c r="AM1259" s="27">
        <f t="shared" si="462"/>
        <v>-8.690148403705622E-2</v>
      </c>
      <c r="AN1259" s="35">
        <v>1</v>
      </c>
      <c r="AP1259" s="2" t="str">
        <f t="shared" si="459"/>
        <v/>
      </c>
    </row>
    <row r="1260" spans="1:42" x14ac:dyDescent="0.25">
      <c r="A1260" s="49">
        <v>39833</v>
      </c>
      <c r="B1260" s="47">
        <v>805.22</v>
      </c>
      <c r="C1260" s="27">
        <f t="shared" si="470"/>
        <v>-5.28160730249847E-2</v>
      </c>
      <c r="D1260" s="27">
        <f t="shared" si="471"/>
        <v>-7.5627111973000427E-2</v>
      </c>
      <c r="E1260" s="5">
        <f t="shared" si="452"/>
        <v>0</v>
      </c>
      <c r="F1260" s="44">
        <v>1296.633</v>
      </c>
      <c r="G1260" s="45">
        <v>1296.633</v>
      </c>
      <c r="H1260" s="48">
        <v>805.22</v>
      </c>
      <c r="I1260" s="42">
        <v>56.65</v>
      </c>
      <c r="J1260" s="16">
        <f t="shared" si="469"/>
        <v>0.5665</v>
      </c>
      <c r="K1260" s="16">
        <f t="shared" si="453"/>
        <v>0.25345725825637216</v>
      </c>
      <c r="L1260" s="51">
        <f>VLOOKUP(A1260,LIBOR!$A$3:B3355,2,1)</f>
        <v>0.14124999999999999</v>
      </c>
      <c r="M1260">
        <v>201239.49</v>
      </c>
      <c r="N1260" s="2">
        <v>180360.43</v>
      </c>
      <c r="O1260" s="16">
        <f t="shared" si="472"/>
        <v>2.9443629058686716E-3</v>
      </c>
      <c r="P1260" s="16">
        <f t="shared" si="463"/>
        <v>0.31304274174362784</v>
      </c>
      <c r="Q1260" s="2">
        <f t="shared" si="474"/>
        <v>47.072000000000003</v>
      </c>
      <c r="R1260" s="2">
        <f t="shared" si="475"/>
        <v>43.796500000000002</v>
      </c>
      <c r="S1260" s="16">
        <f t="shared" si="464"/>
        <v>1</v>
      </c>
      <c r="T1260" s="16">
        <f t="shared" si="465"/>
        <v>0</v>
      </c>
      <c r="U1260" s="16">
        <f>VLOOKUP(P1260,Table!$D$6:$G$15,MATCH(VALUE(T1260)&amp;"E",Table!$D$5:$G$5,0),1)*IF(Y1260=1,0,1)</f>
        <v>0.85</v>
      </c>
      <c r="V1260" s="16">
        <f t="shared" si="466"/>
        <v>0.15000000000000002</v>
      </c>
      <c r="W1260" s="16">
        <f t="shared" si="455"/>
        <v>138809.72145005746</v>
      </c>
      <c r="X1260" s="16">
        <f t="shared" si="467"/>
        <v>-1.2823183708207342E-2</v>
      </c>
      <c r="Y1260" s="16">
        <f t="shared" si="456"/>
        <v>0</v>
      </c>
      <c r="Z1260" s="16">
        <f t="shared" si="468"/>
        <v>0</v>
      </c>
      <c r="AA1260" s="16">
        <f t="shared" si="454"/>
        <v>1.5694444444445121E-3</v>
      </c>
      <c r="AB1260" s="2">
        <f t="shared" si="457"/>
        <v>157183.70433862877</v>
      </c>
      <c r="AE1260" s="16" t="str">
        <f t="shared" si="476"/>
        <v/>
      </c>
      <c r="AF1260" s="16" t="str">
        <f t="shared" si="473"/>
        <v/>
      </c>
      <c r="AG1260" s="16">
        <f t="shared" si="460"/>
        <v>84.560391524871193</v>
      </c>
      <c r="AH1260" s="24">
        <f t="shared" si="458"/>
        <v>86.031322774221394</v>
      </c>
      <c r="AL1260" s="2">
        <f t="shared" si="461"/>
        <v>94.227433519339755</v>
      </c>
      <c r="AM1260" s="27">
        <f t="shared" si="462"/>
        <v>-8.698221355499558E-2</v>
      </c>
      <c r="AN1260" s="35">
        <v>0</v>
      </c>
      <c r="AP1260" s="2" t="str">
        <f t="shared" si="459"/>
        <v/>
      </c>
    </row>
    <row r="1261" spans="1:42" x14ac:dyDescent="0.25">
      <c r="A1261" s="49">
        <v>39834</v>
      </c>
      <c r="B1261" s="47">
        <v>840.24</v>
      </c>
      <c r="C1261" s="27">
        <f t="shared" si="470"/>
        <v>4.3491219790864566E-2</v>
      </c>
      <c r="D1261" s="27">
        <f t="shared" si="471"/>
        <v>-3.3893987464005515E-2</v>
      </c>
      <c r="E1261" s="5">
        <f t="shared" si="452"/>
        <v>0</v>
      </c>
      <c r="F1261" s="44">
        <v>1353.328</v>
      </c>
      <c r="G1261" s="45">
        <v>1353.328</v>
      </c>
      <c r="H1261" s="48">
        <v>840.24</v>
      </c>
      <c r="I1261" s="42">
        <v>46.42</v>
      </c>
      <c r="J1261" s="16">
        <f t="shared" si="469"/>
        <v>0.4642</v>
      </c>
      <c r="K1261" s="16">
        <f t="shared" si="453"/>
        <v>0.14328181828945374</v>
      </c>
      <c r="L1261" s="51">
        <f>VLOOKUP(A1261,LIBOR!$A$3:B3356,2,1)</f>
        <v>0.1875</v>
      </c>
      <c r="M1261">
        <v>188244.02</v>
      </c>
      <c r="N1261" s="2">
        <v>168712.56</v>
      </c>
      <c r="O1261" s="16">
        <f t="shared" si="472"/>
        <v>1.8123780199711963E-3</v>
      </c>
      <c r="P1261" s="16">
        <f t="shared" si="463"/>
        <v>0.32091818171054626</v>
      </c>
      <c r="Q1261" s="2">
        <f t="shared" si="474"/>
        <v>49.233999999999995</v>
      </c>
      <c r="R1261" s="2">
        <f t="shared" si="475"/>
        <v>44.262</v>
      </c>
      <c r="S1261" s="16">
        <f t="shared" si="464"/>
        <v>1</v>
      </c>
      <c r="T1261" s="16">
        <f t="shared" si="465"/>
        <v>0</v>
      </c>
      <c r="U1261" s="16">
        <f>VLOOKUP(P1261,Table!$D$6:$G$15,MATCH(VALUE(T1261)&amp;"E",Table!$D$5:$G$5,0),1)*IF(Y1261=1,0,1)</f>
        <v>0.85</v>
      </c>
      <c r="V1261" s="16">
        <f t="shared" si="466"/>
        <v>0.15000000000000002</v>
      </c>
      <c r="W1261" s="16">
        <f t="shared" si="455"/>
        <v>142596.50283703418</v>
      </c>
      <c r="X1261" s="16">
        <f t="shared" si="467"/>
        <v>-5.7215827262147023E-4</v>
      </c>
      <c r="Y1261" s="16">
        <f t="shared" si="456"/>
        <v>0</v>
      </c>
      <c r="Z1261" s="16">
        <f t="shared" si="468"/>
        <v>0</v>
      </c>
      <c r="AA1261" s="16">
        <f t="shared" si="454"/>
        <v>0</v>
      </c>
      <c r="AB1261" s="2">
        <f t="shared" si="457"/>
        <v>161503.0335245303</v>
      </c>
      <c r="AE1261" s="16" t="str">
        <f t="shared" si="476"/>
        <v/>
      </c>
      <c r="AF1261" s="16" t="str">
        <f t="shared" si="473"/>
        <v/>
      </c>
      <c r="AG1261" s="16">
        <f t="shared" si="460"/>
        <v>86.884068579190838</v>
      </c>
      <c r="AH1261" s="24">
        <f t="shared" si="458"/>
        <v>88.393119577181224</v>
      </c>
      <c r="AL1261" s="2">
        <f t="shared" si="461"/>
        <v>94.227433519339755</v>
      </c>
      <c r="AM1261" s="27">
        <f t="shared" si="462"/>
        <v>-6.1917360202334959E-2</v>
      </c>
      <c r="AN1261" s="35">
        <v>0</v>
      </c>
      <c r="AP1261" s="2" t="str">
        <f t="shared" si="459"/>
        <v/>
      </c>
    </row>
    <row r="1262" spans="1:42" x14ac:dyDescent="0.25">
      <c r="A1262" s="49">
        <v>39835</v>
      </c>
      <c r="B1262" s="47">
        <v>827.5</v>
      </c>
      <c r="C1262" s="27">
        <f t="shared" si="470"/>
        <v>-1.5162334571074965E-2</v>
      </c>
      <c r="D1262" s="27">
        <f t="shared" si="471"/>
        <v>-1.5596429170973369E-2</v>
      </c>
      <c r="E1262" s="5">
        <f t="shared" si="452"/>
        <v>0</v>
      </c>
      <c r="F1262" s="44">
        <v>1332.84</v>
      </c>
      <c r="G1262" s="45">
        <v>1332.84</v>
      </c>
      <c r="H1262" s="48">
        <v>827.5</v>
      </c>
      <c r="I1262" s="42">
        <v>47.29</v>
      </c>
      <c r="J1262" s="16">
        <f t="shared" si="469"/>
        <v>0.47289999999999999</v>
      </c>
      <c r="K1262" s="16">
        <f t="shared" si="453"/>
        <v>0.12263700577118736</v>
      </c>
      <c r="L1262" s="51">
        <f>VLOOKUP(A1262,LIBOR!$A$3:B3357,2,1)</f>
        <v>0.21</v>
      </c>
      <c r="M1262">
        <v>186180.82</v>
      </c>
      <c r="N1262" s="2">
        <v>166862.76999999999</v>
      </c>
      <c r="O1262" s="16">
        <f t="shared" si="472"/>
        <v>2.3343128079207778E-4</v>
      </c>
      <c r="P1262" s="16">
        <f t="shared" si="463"/>
        <v>0.35026299422881263</v>
      </c>
      <c r="Q1262" s="2">
        <f t="shared" si="474"/>
        <v>49.863999999999997</v>
      </c>
      <c r="R1262" s="2">
        <f t="shared" si="475"/>
        <v>44.336500000000001</v>
      </c>
      <c r="S1262" s="16">
        <f t="shared" si="464"/>
        <v>1</v>
      </c>
      <c r="T1262" s="16">
        <f t="shared" si="465"/>
        <v>0</v>
      </c>
      <c r="U1262" s="16">
        <f>VLOOKUP(P1262,Table!$D$6:$G$15,MATCH(VALUE(T1262)&amp;"E",Table!$D$5:$G$5,0),1)*IF(Y1262=1,0,1)</f>
        <v>0.75</v>
      </c>
      <c r="V1262" s="16">
        <f t="shared" si="466"/>
        <v>0.25</v>
      </c>
      <c r="W1262" s="16">
        <f t="shared" si="455"/>
        <v>140524.20389457938</v>
      </c>
      <c r="X1262" s="16">
        <f t="shared" si="467"/>
        <v>2.7280375952192681E-2</v>
      </c>
      <c r="Y1262" s="16">
        <f t="shared" si="456"/>
        <v>0</v>
      </c>
      <c r="Z1262" s="16">
        <f t="shared" si="468"/>
        <v>0</v>
      </c>
      <c r="AA1262" s="16">
        <f t="shared" si="454"/>
        <v>0</v>
      </c>
      <c r="AB1262" s="2">
        <f t="shared" si="457"/>
        <v>159159.27472187721</v>
      </c>
      <c r="AE1262" s="16" t="str">
        <f t="shared" si="476"/>
        <v/>
      </c>
      <c r="AF1262" s="16" t="str">
        <f t="shared" si="473"/>
        <v/>
      </c>
      <c r="AG1262" s="16">
        <f t="shared" si="460"/>
        <v>85.623192569008268</v>
      </c>
      <c r="AH1262" s="24">
        <f t="shared" si="458"/>
        <v>87.108076713159718</v>
      </c>
      <c r="AL1262" s="2">
        <f t="shared" si="461"/>
        <v>94.227433519339755</v>
      </c>
      <c r="AM1262" s="27">
        <f t="shared" si="462"/>
        <v>-7.5555032544941558E-2</v>
      </c>
      <c r="AN1262" s="35">
        <v>0</v>
      </c>
      <c r="AP1262" s="2" t="str">
        <f t="shared" si="459"/>
        <v/>
      </c>
    </row>
    <row r="1263" spans="1:42" x14ac:dyDescent="0.25">
      <c r="A1263" s="49">
        <v>39836</v>
      </c>
      <c r="B1263" s="47">
        <v>831.95</v>
      </c>
      <c r="C1263" s="27">
        <f t="shared" si="470"/>
        <v>5.3776435045318483E-3</v>
      </c>
      <c r="D1263" s="27">
        <f t="shared" si="471"/>
        <v>-1.1547973200561223E-2</v>
      </c>
      <c r="E1263" s="5">
        <f t="shared" si="452"/>
        <v>0</v>
      </c>
      <c r="F1263" s="44">
        <v>1340.018</v>
      </c>
      <c r="G1263" s="45">
        <v>1340.018</v>
      </c>
      <c r="H1263" s="48">
        <v>831.95</v>
      </c>
      <c r="I1263" s="42">
        <v>47.27</v>
      </c>
      <c r="J1263" s="16">
        <f t="shared" si="469"/>
        <v>0.47270000000000001</v>
      </c>
      <c r="K1263" s="16">
        <f t="shared" si="453"/>
        <v>0.12612063924528527</v>
      </c>
      <c r="L1263" s="51">
        <f>VLOOKUP(A1263,LIBOR!$A$3:B3358,2,1)</f>
        <v>0.23625000000000002</v>
      </c>
      <c r="M1263">
        <v>184854.36</v>
      </c>
      <c r="N1263" s="2">
        <v>165673.29</v>
      </c>
      <c r="O1263" s="16">
        <f t="shared" si="472"/>
        <v>2.8764296211572792E-5</v>
      </c>
      <c r="P1263" s="16">
        <f t="shared" si="463"/>
        <v>0.34657936075471474</v>
      </c>
      <c r="Q1263" s="2">
        <f t="shared" si="474"/>
        <v>49.494</v>
      </c>
      <c r="R1263" s="2">
        <f t="shared" si="475"/>
        <v>44.472999999999992</v>
      </c>
      <c r="S1263" s="16">
        <f t="shared" si="464"/>
        <v>1</v>
      </c>
      <c r="T1263" s="16">
        <f t="shared" si="465"/>
        <v>0</v>
      </c>
      <c r="U1263" s="16">
        <f>VLOOKUP(P1263,Table!$D$6:$G$15,MATCH(VALUE(T1263)&amp;"E",Table!$D$5:$G$5,0),1)*IF(Y1263=1,0,1)</f>
        <v>0.85</v>
      </c>
      <c r="V1263" s="16">
        <f t="shared" si="466"/>
        <v>0.15000000000000002</v>
      </c>
      <c r="W1263" s="16">
        <f t="shared" si="455"/>
        <v>140840.53926636602</v>
      </c>
      <c r="X1263" s="16">
        <f t="shared" si="467"/>
        <v>1.2351313918159246E-2</v>
      </c>
      <c r="Y1263" s="16">
        <f t="shared" si="456"/>
        <v>0</v>
      </c>
      <c r="Z1263" s="16">
        <f t="shared" si="468"/>
        <v>0</v>
      </c>
      <c r="AA1263" s="16">
        <f t="shared" si="454"/>
        <v>0</v>
      </c>
      <c r="AB1263" s="2">
        <f t="shared" si="457"/>
        <v>159518.65233285353</v>
      </c>
      <c r="AE1263" s="16" t="str">
        <f t="shared" si="476"/>
        <v/>
      </c>
      <c r="AF1263" s="16" t="str">
        <f t="shared" si="473"/>
        <v/>
      </c>
      <c r="AG1263" s="16">
        <f t="shared" si="460"/>
        <v>85.816527569079014</v>
      </c>
      <c r="AH1263" s="24">
        <f t="shared" si="458"/>
        <v>87.30249222822782</v>
      </c>
      <c r="AL1263" s="2">
        <f t="shared" si="461"/>
        <v>94.227433519339755</v>
      </c>
      <c r="AM1263" s="27">
        <f t="shared" si="462"/>
        <v>-7.349177444900501E-2</v>
      </c>
      <c r="AN1263" s="35">
        <v>0</v>
      </c>
      <c r="AP1263" s="2" t="str">
        <f t="shared" si="459"/>
        <v/>
      </c>
    </row>
    <row r="1264" spans="1:42" x14ac:dyDescent="0.25">
      <c r="A1264" s="49">
        <v>39839</v>
      </c>
      <c r="B1264" s="47">
        <v>836.57</v>
      </c>
      <c r="C1264" s="27">
        <f t="shared" si="470"/>
        <v>5.5532183424484849E-3</v>
      </c>
      <c r="D1264" s="27">
        <f t="shared" si="471"/>
        <v>-1.3556325958214765E-2</v>
      </c>
      <c r="E1264" s="5">
        <f t="shared" ref="E1264:E1327" si="477">IF(Y1264=1,IF(AND(D1264&lt;0,T1264&gt;=0),-1,1),0)</f>
        <v>0</v>
      </c>
      <c r="F1264" s="44">
        <v>1347.4680000000001</v>
      </c>
      <c r="G1264" s="45">
        <v>1347.4680000000001</v>
      </c>
      <c r="H1264" s="48">
        <v>836.57</v>
      </c>
      <c r="I1264" s="42">
        <v>45.69</v>
      </c>
      <c r="J1264" s="16">
        <f t="shared" si="469"/>
        <v>0.45689999999999997</v>
      </c>
      <c r="K1264" s="16">
        <f t="shared" ref="K1264:K1327" si="478">J1264-P1264</f>
        <v>0.10998758569597089</v>
      </c>
      <c r="L1264" s="51">
        <f>VLOOKUP(A1264,LIBOR!$A$3:B3359,2,1)</f>
        <v>0.23250000000000001</v>
      </c>
      <c r="M1264">
        <v>175758.29</v>
      </c>
      <c r="N1264" s="2">
        <v>157519.12</v>
      </c>
      <c r="O1264" s="16">
        <f t="shared" si="472"/>
        <v>3.0667849880685463E-5</v>
      </c>
      <c r="P1264" s="16">
        <f t="shared" si="463"/>
        <v>0.34691241430402908</v>
      </c>
      <c r="Q1264" s="2">
        <f t="shared" si="474"/>
        <v>48.748000000000005</v>
      </c>
      <c r="R1264" s="2">
        <f t="shared" si="475"/>
        <v>44.585499999999989</v>
      </c>
      <c r="S1264" s="16">
        <f t="shared" si="464"/>
        <v>1</v>
      </c>
      <c r="T1264" s="16">
        <f t="shared" si="465"/>
        <v>0</v>
      </c>
      <c r="U1264" s="16">
        <f>VLOOKUP(P1264,Table!$D$6:$G$15,MATCH(VALUE(T1264)&amp;"E",Table!$D$5:$G$5,0),1)*IF(Y1264=1,0,1)</f>
        <v>0.85</v>
      </c>
      <c r="V1264" s="16">
        <f t="shared" si="466"/>
        <v>0.15000000000000002</v>
      </c>
      <c r="W1264" s="16">
        <f t="shared" si="455"/>
        <v>140465.54843558266</v>
      </c>
      <c r="X1264" s="16">
        <f t="shared" si="467"/>
        <v>1.463022758848509E-2</v>
      </c>
      <c r="Y1264" s="16">
        <f t="shared" si="456"/>
        <v>0</v>
      </c>
      <c r="Z1264" s="16">
        <f t="shared" si="468"/>
        <v>0</v>
      </c>
      <c r="AA1264" s="16">
        <f t="shared" ref="AA1264:AA1327" si="479">(1+(A1264-A1263)/360*L1264-1)*Y1263</f>
        <v>0</v>
      </c>
      <c r="AB1264" s="2">
        <f t="shared" si="457"/>
        <v>159095.07930531027</v>
      </c>
      <c r="AE1264" s="16" t="str">
        <f t="shared" si="476"/>
        <v/>
      </c>
      <c r="AF1264" s="16" t="str">
        <f t="shared" si="473"/>
        <v/>
      </c>
      <c r="AG1264" s="16">
        <f t="shared" si="460"/>
        <v>85.588657248811785</v>
      </c>
      <c r="AH1264" s="24">
        <f t="shared" si="458"/>
        <v>87.063877704370739</v>
      </c>
      <c r="AL1264" s="2">
        <f t="shared" si="461"/>
        <v>94.227433519339755</v>
      </c>
      <c r="AM1264" s="27">
        <f t="shared" si="462"/>
        <v>-7.6024099855152349E-2</v>
      </c>
      <c r="AN1264" s="35">
        <v>0</v>
      </c>
      <c r="AP1264" s="2" t="str">
        <f t="shared" si="459"/>
        <v/>
      </c>
    </row>
    <row r="1265" spans="1:42" x14ac:dyDescent="0.25">
      <c r="A1265" s="49">
        <v>39840</v>
      </c>
      <c r="B1265" s="47">
        <v>845.71</v>
      </c>
      <c r="C1265" s="27">
        <f t="shared" si="470"/>
        <v>1.0925565105131652E-2</v>
      </c>
      <c r="D1265" s="27">
        <f t="shared" si="471"/>
        <v>5.0185312171901586E-2</v>
      </c>
      <c r="E1265" s="5">
        <f t="shared" si="477"/>
        <v>0</v>
      </c>
      <c r="F1265" s="44">
        <v>1362.184</v>
      </c>
      <c r="G1265" s="45">
        <v>1362.184</v>
      </c>
      <c r="H1265" s="48">
        <v>845.71</v>
      </c>
      <c r="I1265" s="42">
        <v>42.25</v>
      </c>
      <c r="J1265" s="16">
        <f t="shared" si="469"/>
        <v>0.42249999999999999</v>
      </c>
      <c r="K1265" s="16">
        <f t="shared" si="478"/>
        <v>8.075268352675713E-2</v>
      </c>
      <c r="L1265" s="51">
        <f>VLOOKUP(A1265,LIBOR!$A$3:B3360,2,1)</f>
        <v>0.22</v>
      </c>
      <c r="M1265">
        <v>167061.07</v>
      </c>
      <c r="N1265" s="2">
        <v>149723.79</v>
      </c>
      <c r="O1265" s="16">
        <f t="shared" si="472"/>
        <v>1.180767431799341E-4</v>
      </c>
      <c r="P1265" s="16">
        <f t="shared" si="463"/>
        <v>0.34174731647324286</v>
      </c>
      <c r="Q1265" s="2">
        <f t="shared" si="474"/>
        <v>48.664000000000001</v>
      </c>
      <c r="R1265" s="2">
        <f t="shared" si="475"/>
        <v>44.659499999999994</v>
      </c>
      <c r="S1265" s="16">
        <f t="shared" si="464"/>
        <v>1</v>
      </c>
      <c r="T1265" s="16">
        <f t="shared" si="465"/>
        <v>0</v>
      </c>
      <c r="U1265" s="16">
        <f>VLOOKUP(P1265,Table!$D$6:$G$15,MATCH(VALUE(T1265)&amp;"E",Table!$D$5:$G$5,0),1)*IF(Y1265=1,0,1)</f>
        <v>0.85</v>
      </c>
      <c r="V1265" s="16">
        <f t="shared" si="466"/>
        <v>0.15000000000000002</v>
      </c>
      <c r="W1265" s="16">
        <f t="shared" ref="W1265:W1328" si="480">W1264*(1+$U1264*($H1265/$H1264-1)+$V1264*($N1265/$N1264-1))</f>
        <v>140727.30706464071</v>
      </c>
      <c r="X1265" s="16">
        <f t="shared" si="467"/>
        <v>1.1928753751738963E-2</v>
      </c>
      <c r="Y1265" s="16">
        <f t="shared" ref="Y1265:Y1328" si="481">IF(X1265&lt;=-0.02,1,0)</f>
        <v>0</v>
      </c>
      <c r="Z1265" s="16">
        <f t="shared" si="468"/>
        <v>0</v>
      </c>
      <c r="AA1265" s="16">
        <f t="shared" si="479"/>
        <v>0</v>
      </c>
      <c r="AB1265" s="2">
        <f t="shared" ref="AB1265:AB1328" si="482">AB1264*(1+$U1264*($G1265/$G1264-1)+$V1264*($M1265/$M1264-1)+Y1264*(1+(A1265-A1264)/360*L1265/100-1))</f>
        <v>159391.06666978623</v>
      </c>
      <c r="AE1265" s="16" t="str">
        <f t="shared" si="476"/>
        <v/>
      </c>
      <c r="AF1265" s="16" t="str">
        <f t="shared" si="473"/>
        <v/>
      </c>
      <c r="AG1265" s="16">
        <f t="shared" si="460"/>
        <v>85.747890087430875</v>
      </c>
      <c r="AH1265" s="24">
        <f t="shared" ref="AH1265:AH1328" si="483">AH1264*AB1265/AB1264*(1-AH$1)^(A1265-A1264)</f>
        <v>87.223584844928538</v>
      </c>
      <c r="AL1265" s="2">
        <f t="shared" si="461"/>
        <v>94.227433519339755</v>
      </c>
      <c r="AM1265" s="27">
        <f t="shared" si="462"/>
        <v>-7.4329188568780347E-2</v>
      </c>
      <c r="AN1265" s="35">
        <v>0</v>
      </c>
      <c r="AP1265" s="2" t="str">
        <f t="shared" ref="AP1265:AP1328" si="484">IF(AN1265&lt;&gt;Y1265,"diff","")</f>
        <v/>
      </c>
    </row>
    <row r="1266" spans="1:42" x14ac:dyDescent="0.25">
      <c r="A1266" s="49">
        <v>39841</v>
      </c>
      <c r="B1266" s="47">
        <v>874.09</v>
      </c>
      <c r="C1266" s="27">
        <f t="shared" si="470"/>
        <v>3.3557602487850335E-2</v>
      </c>
      <c r="D1266" s="27">
        <f t="shared" si="471"/>
        <v>4.0251694868887355E-2</v>
      </c>
      <c r="E1266" s="5">
        <f t="shared" si="477"/>
        <v>0</v>
      </c>
      <c r="F1266" s="44">
        <v>1408.0719999999999</v>
      </c>
      <c r="G1266" s="45">
        <v>1408.0719999999999</v>
      </c>
      <c r="H1266" s="48">
        <v>874.09</v>
      </c>
      <c r="I1266" s="42">
        <v>39.659999999999997</v>
      </c>
      <c r="J1266" s="16">
        <f t="shared" si="469"/>
        <v>0.39659999999999995</v>
      </c>
      <c r="K1266" s="16">
        <f t="shared" si="478"/>
        <v>5.4472093286812573E-2</v>
      </c>
      <c r="L1266" s="51">
        <f>VLOOKUP(A1266,LIBOR!$A$3:B3361,2,1)</f>
        <v>0.22375</v>
      </c>
      <c r="M1266">
        <v>156504.82999999999</v>
      </c>
      <c r="N1266" s="2">
        <v>140262.43</v>
      </c>
      <c r="O1266" s="16">
        <f t="shared" si="472"/>
        <v>1.0894510867451531E-3</v>
      </c>
      <c r="P1266" s="16">
        <f t="shared" si="463"/>
        <v>0.34212790671318738</v>
      </c>
      <c r="Q1266" s="2">
        <f t="shared" si="474"/>
        <v>45.784000000000006</v>
      </c>
      <c r="R1266" s="2">
        <f t="shared" si="475"/>
        <v>44.602999999999994</v>
      </c>
      <c r="S1266" s="16">
        <f t="shared" si="464"/>
        <v>1</v>
      </c>
      <c r="T1266" s="16">
        <f t="shared" si="465"/>
        <v>0</v>
      </c>
      <c r="U1266" s="16">
        <f>VLOOKUP(P1266,Table!$D$6:$G$15,MATCH(VALUE(T1266)&amp;"E",Table!$D$5:$G$5,0),1)*IF(Y1266=1,0,1)</f>
        <v>0.85</v>
      </c>
      <c r="V1266" s="16">
        <f t="shared" si="466"/>
        <v>0.15000000000000002</v>
      </c>
      <c r="W1266" s="16">
        <f t="shared" si="480"/>
        <v>143407.47943084754</v>
      </c>
      <c r="X1266" s="16">
        <f t="shared" si="467"/>
        <v>1.3814490761536291E-2</v>
      </c>
      <c r="Y1266" s="16">
        <f t="shared" si="481"/>
        <v>0</v>
      </c>
      <c r="Z1266" s="16">
        <f t="shared" si="468"/>
        <v>0</v>
      </c>
      <c r="AA1266" s="16">
        <f t="shared" si="479"/>
        <v>0</v>
      </c>
      <c r="AB1266" s="2">
        <f t="shared" si="482"/>
        <v>162444.33492733655</v>
      </c>
      <c r="AE1266" s="16" t="str">
        <f t="shared" si="476"/>
        <v/>
      </c>
      <c r="AF1266" s="16" t="str">
        <f t="shared" si="473"/>
        <v/>
      </c>
      <c r="AG1266" s="16">
        <f t="shared" ref="AG1266:AG1329" si="485">AB1266/AG$2</f>
        <v>87.390462136329106</v>
      </c>
      <c r="AH1266" s="24">
        <f t="shared" si="483"/>
        <v>88.892111361967281</v>
      </c>
      <c r="AL1266" s="2">
        <f t="shared" ref="AL1266:AL1329" si="486">IF(AH1266&gt;AL1265,AH1266,AL1265)</f>
        <v>94.227433519339755</v>
      </c>
      <c r="AM1266" s="27">
        <f t="shared" ref="AM1266:AM1329" si="487">AH1266/AL1266-1</f>
        <v>-5.6621749718752779E-2</v>
      </c>
      <c r="AN1266" s="35">
        <v>0</v>
      </c>
      <c r="AP1266" s="2" t="str">
        <f t="shared" si="484"/>
        <v/>
      </c>
    </row>
    <row r="1267" spans="1:42" x14ac:dyDescent="0.25">
      <c r="A1267" s="49">
        <v>39842</v>
      </c>
      <c r="B1267" s="47">
        <v>845.14</v>
      </c>
      <c r="C1267" s="27">
        <f t="shared" si="470"/>
        <v>-3.3120159251335712E-2</v>
      </c>
      <c r="D1267" s="27">
        <f t="shared" si="471"/>
        <v>2.2293870188626608E-2</v>
      </c>
      <c r="E1267" s="5">
        <f t="shared" si="477"/>
        <v>0</v>
      </c>
      <c r="F1267" s="44">
        <v>1361.5350000000001</v>
      </c>
      <c r="G1267" s="45">
        <v>1361.5350000000001</v>
      </c>
      <c r="H1267" s="48">
        <v>845.14</v>
      </c>
      <c r="I1267" s="42">
        <v>42.63</v>
      </c>
      <c r="J1267" s="16">
        <f t="shared" si="469"/>
        <v>0.42630000000000001</v>
      </c>
      <c r="K1267" s="16">
        <f t="shared" si="478"/>
        <v>6.6925471845620754E-2</v>
      </c>
      <c r="L1267" s="51">
        <f>VLOOKUP(A1267,LIBOR!$A$3:B3362,2,1)</f>
        <v>0.22125</v>
      </c>
      <c r="M1267">
        <v>159399.09</v>
      </c>
      <c r="N1267" s="2">
        <v>142855.73000000001</v>
      </c>
      <c r="O1267" s="16">
        <f t="shared" si="472"/>
        <v>1.134413201537931E-3</v>
      </c>
      <c r="P1267" s="16">
        <f t="shared" si="463"/>
        <v>0.35937452815437926</v>
      </c>
      <c r="Q1267" s="2">
        <f t="shared" si="474"/>
        <v>44.432000000000002</v>
      </c>
      <c r="R1267" s="2">
        <f t="shared" si="475"/>
        <v>44.390999999999991</v>
      </c>
      <c r="S1267" s="16">
        <f t="shared" si="464"/>
        <v>1</v>
      </c>
      <c r="T1267" s="16">
        <f t="shared" si="465"/>
        <v>1</v>
      </c>
      <c r="U1267" s="16">
        <f>VLOOKUP(P1267,Table!$D$6:$G$15,MATCH(VALUE(T1267)&amp;"E",Table!$D$5:$G$5,0),1)*IF(Y1267=1,0,1)</f>
        <v>0.6</v>
      </c>
      <c r="V1267" s="16">
        <f t="shared" si="466"/>
        <v>0.4</v>
      </c>
      <c r="W1267" s="16">
        <f t="shared" si="480"/>
        <v>139767.96994000129</v>
      </c>
      <c r="X1267" s="16">
        <f t="shared" si="467"/>
        <v>5.6872123627056403E-3</v>
      </c>
      <c r="Y1267" s="16">
        <f t="shared" si="481"/>
        <v>0</v>
      </c>
      <c r="Z1267" s="16">
        <f t="shared" si="468"/>
        <v>0</v>
      </c>
      <c r="AA1267" s="16">
        <f t="shared" si="479"/>
        <v>0</v>
      </c>
      <c r="AB1267" s="2">
        <f t="shared" si="482"/>
        <v>158331.46081742406</v>
      </c>
      <c r="AE1267" s="16" t="str">
        <f t="shared" si="476"/>
        <v/>
      </c>
      <c r="AF1267" s="16" t="str">
        <f t="shared" si="473"/>
        <v/>
      </c>
      <c r="AG1267" s="16">
        <f t="shared" si="485"/>
        <v>85.177852079262038</v>
      </c>
      <c r="AH1267" s="24">
        <f t="shared" si="483"/>
        <v>86.639226495133911</v>
      </c>
      <c r="AL1267" s="2">
        <f t="shared" si="486"/>
        <v>94.227433519339755</v>
      </c>
      <c r="AM1267" s="27">
        <f t="shared" si="487"/>
        <v>-8.0530762016864155E-2</v>
      </c>
      <c r="AN1267" s="35">
        <v>0</v>
      </c>
      <c r="AP1267" s="2" t="str">
        <f t="shared" si="484"/>
        <v/>
      </c>
    </row>
    <row r="1268" spans="1:42" x14ac:dyDescent="0.25">
      <c r="A1268" s="49">
        <v>39843</v>
      </c>
      <c r="B1268" s="47">
        <v>825.88</v>
      </c>
      <c r="C1268" s="27">
        <f t="shared" si="470"/>
        <v>-2.2789123695482361E-2</v>
      </c>
      <c r="D1268" s="27">
        <f t="shared" si="471"/>
        <v>-5.8728970113876011E-3</v>
      </c>
      <c r="E1268" s="5">
        <f t="shared" si="477"/>
        <v>0</v>
      </c>
      <c r="F1268" s="44">
        <v>1330.51</v>
      </c>
      <c r="G1268" s="45">
        <v>1330.51</v>
      </c>
      <c r="H1268" s="48">
        <v>825.88</v>
      </c>
      <c r="I1268" s="42">
        <v>44.84</v>
      </c>
      <c r="J1268" s="16">
        <f t="shared" si="469"/>
        <v>0.44840000000000002</v>
      </c>
      <c r="K1268" s="16">
        <f t="shared" si="478"/>
        <v>7.1813528588447917E-2</v>
      </c>
      <c r="L1268" s="51">
        <f>VLOOKUP(A1268,LIBOR!$A$3:B3363,2,1)</f>
        <v>0.30499999999999999</v>
      </c>
      <c r="M1268">
        <v>165015.24</v>
      </c>
      <c r="N1268" s="2">
        <v>147888.41</v>
      </c>
      <c r="O1268" s="16">
        <f t="shared" si="472"/>
        <v>5.3143203001004542E-4</v>
      </c>
      <c r="P1268" s="16">
        <f t="shared" si="463"/>
        <v>0.3765864714115521</v>
      </c>
      <c r="Q1268" s="2">
        <f t="shared" si="474"/>
        <v>43.5</v>
      </c>
      <c r="R1268" s="2">
        <f t="shared" si="475"/>
        <v>44.440999999999988</v>
      </c>
      <c r="S1268" s="16">
        <f t="shared" si="464"/>
        <v>-1</v>
      </c>
      <c r="T1268" s="16">
        <f t="shared" si="465"/>
        <v>0</v>
      </c>
      <c r="U1268" s="16">
        <f>VLOOKUP(P1268,Table!$D$6:$G$15,MATCH(VALUE(T1268)&amp;"E",Table!$D$5:$G$5,0),1)*IF(Y1268=1,0,1)</f>
        <v>0.75</v>
      </c>
      <c r="V1268" s="16">
        <f t="shared" si="466"/>
        <v>0.25</v>
      </c>
      <c r="W1268" s="16">
        <f t="shared" si="480"/>
        <v>139826.41659305742</v>
      </c>
      <c r="X1268" s="16">
        <f t="shared" si="467"/>
        <v>-5.381521002214007E-3</v>
      </c>
      <c r="Y1268" s="16">
        <f t="shared" si="481"/>
        <v>0</v>
      </c>
      <c r="Z1268" s="16">
        <f t="shared" si="468"/>
        <v>0</v>
      </c>
      <c r="AA1268" s="16">
        <f t="shared" si="479"/>
        <v>0</v>
      </c>
      <c r="AB1268" s="2">
        <f t="shared" si="482"/>
        <v>158398.1557906883</v>
      </c>
      <c r="AE1268" s="16" t="str">
        <f t="shared" si="476"/>
        <v/>
      </c>
      <c r="AF1268" s="16" t="str">
        <f t="shared" si="473"/>
        <v/>
      </c>
      <c r="AG1268" s="16">
        <f t="shared" si="485"/>
        <v>85.213732090333764</v>
      </c>
      <c r="AH1268" s="24">
        <f t="shared" si="483"/>
        <v>86.673466146839985</v>
      </c>
      <c r="AL1268" s="2">
        <f t="shared" si="486"/>
        <v>94.227433519339755</v>
      </c>
      <c r="AM1268" s="27">
        <f t="shared" si="487"/>
        <v>-8.0167389584577364E-2</v>
      </c>
      <c r="AN1268" s="35">
        <v>0</v>
      </c>
      <c r="AP1268" s="2" t="str">
        <f t="shared" si="484"/>
        <v/>
      </c>
    </row>
    <row r="1269" spans="1:42" x14ac:dyDescent="0.25">
      <c r="A1269" s="49">
        <v>39846</v>
      </c>
      <c r="B1269" s="47">
        <v>825.44</v>
      </c>
      <c r="C1269" s="27">
        <f t="shared" si="470"/>
        <v>-5.3276505061261581E-4</v>
      </c>
      <c r="D1269" s="27">
        <f t="shared" si="471"/>
        <v>-1.1958880404448702E-2</v>
      </c>
      <c r="E1269" s="5">
        <f t="shared" si="477"/>
        <v>0</v>
      </c>
      <c r="F1269" s="44">
        <v>1329.8130000000001</v>
      </c>
      <c r="G1269" s="45">
        <v>1329.8130000000001</v>
      </c>
      <c r="H1269" s="48">
        <v>825.44</v>
      </c>
      <c r="I1269" s="42">
        <v>45.52</v>
      </c>
      <c r="J1269" s="16">
        <f t="shared" si="469"/>
        <v>0.45520000000000005</v>
      </c>
      <c r="K1269" s="16">
        <f t="shared" si="478"/>
        <v>7.0840491802304839E-2</v>
      </c>
      <c r="L1269" s="51">
        <f>VLOOKUP(A1269,LIBOR!$A$3:B3364,2,1)</f>
        <v>0.28499999999999998</v>
      </c>
      <c r="M1269">
        <v>165992.73000000001</v>
      </c>
      <c r="N1269" s="2">
        <v>148762.6</v>
      </c>
      <c r="O1269" s="16">
        <f t="shared" si="472"/>
        <v>2.8398989232634742E-7</v>
      </c>
      <c r="P1269" s="16">
        <f t="shared" si="463"/>
        <v>0.38435950819769521</v>
      </c>
      <c r="Q1269" s="2">
        <f t="shared" si="474"/>
        <v>43.013999999999996</v>
      </c>
      <c r="R1269" s="2">
        <f t="shared" si="475"/>
        <v>44.683</v>
      </c>
      <c r="S1269" s="16">
        <f t="shared" si="464"/>
        <v>-1</v>
      </c>
      <c r="T1269" s="16">
        <f t="shared" si="465"/>
        <v>0</v>
      </c>
      <c r="U1269" s="16">
        <f>VLOOKUP(P1269,Table!$D$6:$G$15,MATCH(VALUE(T1269)&amp;"E",Table!$D$5:$G$5,0),1)*IF(Y1269=1,0,1)</f>
        <v>0.75</v>
      </c>
      <c r="V1269" s="16">
        <f t="shared" si="466"/>
        <v>0.25</v>
      </c>
      <c r="W1269" s="16">
        <f t="shared" si="480"/>
        <v>139977.17921687398</v>
      </c>
      <c r="X1269" s="16">
        <f t="shared" si="467"/>
        <v>-7.200502629364558E-3</v>
      </c>
      <c r="Y1269" s="16">
        <f t="shared" si="481"/>
        <v>0</v>
      </c>
      <c r="Z1269" s="16">
        <f t="shared" si="468"/>
        <v>0</v>
      </c>
      <c r="AA1269" s="16">
        <f t="shared" si="479"/>
        <v>0</v>
      </c>
      <c r="AB1269" s="2">
        <f t="shared" si="482"/>
        <v>158570.49523636152</v>
      </c>
      <c r="AE1269" s="16" t="str">
        <f t="shared" si="476"/>
        <v/>
      </c>
      <c r="AF1269" s="16" t="str">
        <f t="shared" si="473"/>
        <v/>
      </c>
      <c r="AG1269" s="16">
        <f t="shared" si="485"/>
        <v>85.306445842453456</v>
      </c>
      <c r="AH1269" s="24">
        <f t="shared" si="483"/>
        <v>86.760993269192824</v>
      </c>
      <c r="AL1269" s="2">
        <f t="shared" si="486"/>
        <v>94.227433519339755</v>
      </c>
      <c r="AM1269" s="27">
        <f t="shared" si="487"/>
        <v>-7.9238497444743428E-2</v>
      </c>
      <c r="AN1269" s="35">
        <v>0</v>
      </c>
      <c r="AP1269" s="2" t="str">
        <f t="shared" si="484"/>
        <v/>
      </c>
    </row>
    <row r="1270" spans="1:42" x14ac:dyDescent="0.25">
      <c r="A1270" s="49">
        <v>39847</v>
      </c>
      <c r="B1270" s="47">
        <v>838.51</v>
      </c>
      <c r="C1270" s="27">
        <f t="shared" si="470"/>
        <v>1.5833979453382385E-2</v>
      </c>
      <c r="D1270" s="27">
        <f t="shared" si="471"/>
        <v>-7.0504660561979682E-3</v>
      </c>
      <c r="E1270" s="5">
        <f t="shared" si="477"/>
        <v>0</v>
      </c>
      <c r="F1270" s="44">
        <v>1350.885</v>
      </c>
      <c r="G1270" s="45">
        <v>1350.885</v>
      </c>
      <c r="H1270" s="48">
        <v>838.51</v>
      </c>
      <c r="I1270" s="42">
        <v>43.06</v>
      </c>
      <c r="J1270" s="16">
        <f t="shared" si="469"/>
        <v>0.43060000000000004</v>
      </c>
      <c r="K1270" s="16">
        <f t="shared" si="478"/>
        <v>5.5000681944928798E-2</v>
      </c>
      <c r="L1270" s="51">
        <f>VLOOKUP(A1270,LIBOR!$A$3:B3365,2,1)</f>
        <v>0.31125000000000003</v>
      </c>
      <c r="M1270">
        <v>159198.66</v>
      </c>
      <c r="N1270" s="2">
        <v>142672.64000000001</v>
      </c>
      <c r="O1270" s="16">
        <f t="shared" si="472"/>
        <v>2.4680189288336034E-4</v>
      </c>
      <c r="P1270" s="16">
        <f t="shared" si="463"/>
        <v>0.37559931805507124</v>
      </c>
      <c r="Q1270" s="2">
        <f t="shared" si="474"/>
        <v>42.980000000000004</v>
      </c>
      <c r="R1270" s="2">
        <f t="shared" si="475"/>
        <v>44.999499999999998</v>
      </c>
      <c r="S1270" s="16">
        <f t="shared" si="464"/>
        <v>-1</v>
      </c>
      <c r="T1270" s="16">
        <f t="shared" si="465"/>
        <v>0</v>
      </c>
      <c r="U1270" s="16">
        <f>VLOOKUP(P1270,Table!$D$6:$G$15,MATCH(VALUE(T1270)&amp;"E",Table!$D$5:$G$5,0),1)*IF(Y1270=1,0,1)</f>
        <v>0.75</v>
      </c>
      <c r="V1270" s="16">
        <f t="shared" si="466"/>
        <v>0.25</v>
      </c>
      <c r="W1270" s="16">
        <f t="shared" si="480"/>
        <v>140206.8992104934</v>
      </c>
      <c r="X1270" s="16">
        <f t="shared" si="467"/>
        <v>-3.4767900324872425E-3</v>
      </c>
      <c r="Y1270" s="16">
        <f t="shared" si="481"/>
        <v>0</v>
      </c>
      <c r="Z1270" s="16">
        <f t="shared" si="468"/>
        <v>0</v>
      </c>
      <c r="AA1270" s="16">
        <f t="shared" si="479"/>
        <v>0</v>
      </c>
      <c r="AB1270" s="2">
        <f t="shared" si="482"/>
        <v>158832.43727648357</v>
      </c>
      <c r="AE1270" s="16" t="str">
        <f t="shared" si="476"/>
        <v/>
      </c>
      <c r="AF1270" s="16" t="str">
        <f t="shared" si="473"/>
        <v/>
      </c>
      <c r="AG1270" s="16">
        <f t="shared" si="485"/>
        <v>85.447363258560571</v>
      </c>
      <c r="AH1270" s="24">
        <f t="shared" si="483"/>
        <v>86.902051553958842</v>
      </c>
      <c r="AL1270" s="2">
        <f t="shared" si="486"/>
        <v>94.227433519339755</v>
      </c>
      <c r="AM1270" s="27">
        <f t="shared" si="487"/>
        <v>-7.774149938910746E-2</v>
      </c>
      <c r="AN1270" s="35">
        <v>0</v>
      </c>
      <c r="AP1270" s="2" t="str">
        <f t="shared" si="484"/>
        <v/>
      </c>
    </row>
    <row r="1271" spans="1:42" x14ac:dyDescent="0.25">
      <c r="A1271" s="49">
        <v>39848</v>
      </c>
      <c r="B1271" s="47">
        <v>832.23</v>
      </c>
      <c r="C1271" s="27">
        <f t="shared" si="470"/>
        <v>-7.4894753789459534E-3</v>
      </c>
      <c r="D1271" s="27">
        <f t="shared" si="471"/>
        <v>-4.8097543922994257E-2</v>
      </c>
      <c r="E1271" s="5">
        <f t="shared" si="477"/>
        <v>0</v>
      </c>
      <c r="F1271" s="44">
        <v>1341.7650000000001</v>
      </c>
      <c r="G1271" s="45">
        <v>1341.7650000000001</v>
      </c>
      <c r="H1271" s="48">
        <v>832.23</v>
      </c>
      <c r="I1271" s="42">
        <v>43.85</v>
      </c>
      <c r="J1271" s="16">
        <f t="shared" si="469"/>
        <v>0.4385</v>
      </c>
      <c r="K1271" s="16">
        <f t="shared" si="478"/>
        <v>6.2152053647712147E-2</v>
      </c>
      <c r="L1271" s="51">
        <f>VLOOKUP(A1271,LIBOR!$A$3:B3366,2,1)</f>
        <v>0.31874999999999998</v>
      </c>
      <c r="M1271">
        <v>160576.64000000001</v>
      </c>
      <c r="N1271" s="2">
        <v>143906.51</v>
      </c>
      <c r="O1271" s="16">
        <f t="shared" si="472"/>
        <v>5.6515246830013321E-5</v>
      </c>
      <c r="P1271" s="16">
        <f t="shared" si="463"/>
        <v>0.37634794635228785</v>
      </c>
      <c r="Q1271" s="2">
        <f t="shared" si="474"/>
        <v>43.142000000000003</v>
      </c>
      <c r="R1271" s="2">
        <f t="shared" si="475"/>
        <v>45.198500000000003</v>
      </c>
      <c r="S1271" s="16">
        <f t="shared" si="464"/>
        <v>-1</v>
      </c>
      <c r="T1271" s="16">
        <f t="shared" si="465"/>
        <v>0</v>
      </c>
      <c r="U1271" s="16">
        <f>VLOOKUP(P1271,Table!$D$6:$G$15,MATCH(VALUE(T1271)&amp;"E",Table!$D$5:$G$5,0),1)*IF(Y1271=1,0,1)</f>
        <v>0.75</v>
      </c>
      <c r="V1271" s="16">
        <f t="shared" si="466"/>
        <v>0.25</v>
      </c>
      <c r="W1271" s="16">
        <f t="shared" si="480"/>
        <v>139722.47852930671</v>
      </c>
      <c r="X1271" s="16">
        <f t="shared" si="467"/>
        <v>-3.697987725355012E-3</v>
      </c>
      <c r="Y1271" s="16">
        <f t="shared" si="481"/>
        <v>0</v>
      </c>
      <c r="Z1271" s="16">
        <f t="shared" si="468"/>
        <v>0</v>
      </c>
      <c r="AA1271" s="16">
        <f t="shared" si="479"/>
        <v>0</v>
      </c>
      <c r="AB1271" s="2">
        <f t="shared" si="482"/>
        <v>158371.91599343217</v>
      </c>
      <c r="AE1271" s="16" t="str">
        <f t="shared" si="476"/>
        <v/>
      </c>
      <c r="AF1271" s="16" t="str">
        <f t="shared" si="473"/>
        <v/>
      </c>
      <c r="AG1271" s="16">
        <f t="shared" si="485"/>
        <v>85.199615820846105</v>
      </c>
      <c r="AH1271" s="24">
        <f t="shared" si="483"/>
        <v>86.647831093751535</v>
      </c>
      <c r="AL1271" s="2">
        <f t="shared" si="486"/>
        <v>94.227433519339755</v>
      </c>
      <c r="AM1271" s="27">
        <f t="shared" si="487"/>
        <v>-8.0439444676507543E-2</v>
      </c>
      <c r="AN1271" s="35">
        <v>0</v>
      </c>
      <c r="AP1271" s="2" t="str">
        <f t="shared" si="484"/>
        <v/>
      </c>
    </row>
    <row r="1272" spans="1:42" x14ac:dyDescent="0.25">
      <c r="A1272" s="49">
        <v>39849</v>
      </c>
      <c r="B1272" s="47">
        <v>845.85</v>
      </c>
      <c r="C1272" s="27">
        <f t="shared" si="470"/>
        <v>1.6365668144623591E-2</v>
      </c>
      <c r="D1272" s="27">
        <f t="shared" si="471"/>
        <v>1.3882834729650462E-3</v>
      </c>
      <c r="E1272" s="5">
        <f t="shared" si="477"/>
        <v>1</v>
      </c>
      <c r="F1272" s="44">
        <v>1363.816</v>
      </c>
      <c r="G1272" s="45">
        <v>1363.816</v>
      </c>
      <c r="H1272" s="48">
        <v>845.85</v>
      </c>
      <c r="I1272" s="42">
        <v>43.73</v>
      </c>
      <c r="J1272" s="16">
        <f t="shared" si="469"/>
        <v>0.43729999999999997</v>
      </c>
      <c r="K1272" s="16">
        <f t="shared" si="478"/>
        <v>7.5094584779349438E-2</v>
      </c>
      <c r="L1272" s="51">
        <f>VLOOKUP(A1272,LIBOR!$A$3:B3367,2,1)</f>
        <v>0.31624999999999998</v>
      </c>
      <c r="M1272">
        <v>158455.76999999999</v>
      </c>
      <c r="N1272" s="2">
        <v>142004.74</v>
      </c>
      <c r="O1272" s="16">
        <f t="shared" si="472"/>
        <v>2.6351658729665043E-4</v>
      </c>
      <c r="P1272" s="16">
        <f t="shared" ref="P1272:P1335" si="488">SQRT(252*SUM(O1250:O1271)/22)</f>
        <v>0.36220541522065053</v>
      </c>
      <c r="Q1272" s="2">
        <f t="shared" si="474"/>
        <v>43.980000000000004</v>
      </c>
      <c r="R1272" s="2">
        <f t="shared" si="475"/>
        <v>45.463000000000008</v>
      </c>
      <c r="S1272" s="16">
        <f t="shared" ref="S1272:S1335" si="489">IF(Q1272&gt;=R1272,1,-1)</f>
        <v>-1</v>
      </c>
      <c r="T1272" s="16">
        <f t="shared" ref="T1272:T1335" si="490">IF(SUM(S1263:S1272)=-10,-1,IF(SUM(S1263:S1272)&lt;10,0,1))</f>
        <v>0</v>
      </c>
      <c r="U1272" s="16">
        <f>VLOOKUP(P1272,Table!$D$6:$G$15,MATCH(VALUE(T1272)&amp;"E",Table!$D$5:$G$5,0),1)*IF(Y1272=1,0,1)</f>
        <v>0</v>
      </c>
      <c r="V1272" s="16">
        <f t="shared" ref="V1272:V1335" si="491">(1-U1272)*IF(Y1272=1,0,1)</f>
        <v>0</v>
      </c>
      <c r="W1272" s="16">
        <f t="shared" si="480"/>
        <v>140975.84814075285</v>
      </c>
      <c r="X1272" s="16">
        <f t="shared" ref="X1272:X1335" si="492">W1271/W1266-1</f>
        <v>-2.569601610854455E-2</v>
      </c>
      <c r="Y1272" s="16">
        <f t="shared" si="481"/>
        <v>1</v>
      </c>
      <c r="Z1272" s="16">
        <f t="shared" ref="Z1272:Z1335" si="493">Y1272*20</f>
        <v>20</v>
      </c>
      <c r="AA1272" s="16">
        <f t="shared" si="479"/>
        <v>0</v>
      </c>
      <c r="AB1272" s="2">
        <f t="shared" si="482"/>
        <v>159801.0298712402</v>
      </c>
      <c r="AE1272" s="16" t="str">
        <f t="shared" si="476"/>
        <v/>
      </c>
      <c r="AF1272" s="16" t="str">
        <f t="shared" si="473"/>
        <v/>
      </c>
      <c r="AG1272" s="16">
        <f t="shared" si="485"/>
        <v>85.968438705823601</v>
      </c>
      <c r="AH1272" s="24">
        <f t="shared" si="483"/>
        <v>87.427446791654873</v>
      </c>
      <c r="AL1272" s="2">
        <f t="shared" si="486"/>
        <v>94.227433519339755</v>
      </c>
      <c r="AM1272" s="27">
        <f t="shared" si="487"/>
        <v>-7.2165679077836886E-2</v>
      </c>
      <c r="AN1272" s="35">
        <v>1</v>
      </c>
      <c r="AP1272" s="2" t="str">
        <f t="shared" si="484"/>
        <v/>
      </c>
    </row>
    <row r="1273" spans="1:42" x14ac:dyDescent="0.25">
      <c r="A1273" s="49">
        <v>39850</v>
      </c>
      <c r="B1273" s="47">
        <v>868.6</v>
      </c>
      <c r="C1273" s="27">
        <f t="shared" si="470"/>
        <v>2.6896021753265886E-2</v>
      </c>
      <c r="D1273" s="27">
        <f t="shared" si="471"/>
        <v>5.1073428921713293E-2</v>
      </c>
      <c r="E1273" s="5">
        <f t="shared" si="477"/>
        <v>0</v>
      </c>
      <c r="F1273" s="44">
        <v>1401.0609999999999</v>
      </c>
      <c r="G1273" s="45">
        <v>1401.0609999999999</v>
      </c>
      <c r="H1273" s="48">
        <v>868.6</v>
      </c>
      <c r="I1273" s="42">
        <v>43.37</v>
      </c>
      <c r="J1273" s="16">
        <f t="shared" si="469"/>
        <v>0.43369999999999997</v>
      </c>
      <c r="K1273" s="16">
        <f t="shared" si="478"/>
        <v>6.7693965932674738E-2</v>
      </c>
      <c r="L1273" s="51">
        <f>VLOOKUP(A1273,LIBOR!$A$3:B3368,2,1)</f>
        <v>0.31</v>
      </c>
      <c r="M1273">
        <v>156578.59</v>
      </c>
      <c r="N1273" s="2">
        <v>140321.39000000001</v>
      </c>
      <c r="O1273" s="16">
        <f t="shared" si="472"/>
        <v>7.0440775746765218E-4</v>
      </c>
      <c r="P1273" s="16">
        <f t="shared" si="488"/>
        <v>0.36600603406732524</v>
      </c>
      <c r="Q1273" s="2">
        <f t="shared" si="474"/>
        <v>44.2</v>
      </c>
      <c r="R1273" s="2">
        <f t="shared" si="475"/>
        <v>45.480000000000004</v>
      </c>
      <c r="S1273" s="16">
        <f t="shared" si="489"/>
        <v>-1</v>
      </c>
      <c r="T1273" s="16">
        <f t="shared" si="490"/>
        <v>0</v>
      </c>
      <c r="U1273" s="16">
        <f>VLOOKUP(P1273,Table!$D$6:$G$15,MATCH(VALUE(T1273)&amp;"E",Table!$D$5:$G$5,0),1)*IF(Y1273=1,0,1)</f>
        <v>0.75</v>
      </c>
      <c r="V1273" s="16">
        <f t="shared" si="491"/>
        <v>0.25</v>
      </c>
      <c r="W1273" s="16">
        <f t="shared" si="480"/>
        <v>140975.84814075285</v>
      </c>
      <c r="X1273" s="16">
        <f t="shared" si="492"/>
        <v>8.6420243584426348E-3</v>
      </c>
      <c r="Y1273" s="16">
        <f t="shared" si="481"/>
        <v>0</v>
      </c>
      <c r="Z1273" s="16">
        <f t="shared" si="493"/>
        <v>0</v>
      </c>
      <c r="AA1273" s="16">
        <f t="shared" si="479"/>
        <v>8.6111111111120131E-4</v>
      </c>
      <c r="AB1273" s="2">
        <f t="shared" si="482"/>
        <v>159802.40593566408</v>
      </c>
      <c r="AE1273" s="16" t="str">
        <f t="shared" si="476"/>
        <v/>
      </c>
      <c r="AF1273" s="16" t="str">
        <f t="shared" si="473"/>
        <v/>
      </c>
      <c r="AG1273" s="16">
        <f t="shared" si="485"/>
        <v>85.969178989601346</v>
      </c>
      <c r="AH1273" s="24">
        <f t="shared" si="483"/>
        <v>87.425924110629595</v>
      </c>
      <c r="AL1273" s="2">
        <f t="shared" si="486"/>
        <v>94.227433519339755</v>
      </c>
      <c r="AM1273" s="27">
        <f t="shared" si="487"/>
        <v>-7.2181838713819779E-2</v>
      </c>
      <c r="AN1273" s="35">
        <v>0</v>
      </c>
      <c r="AP1273" s="2" t="str">
        <f t="shared" si="484"/>
        <v/>
      </c>
    </row>
    <row r="1274" spans="1:42" x14ac:dyDescent="0.25">
      <c r="A1274" s="49">
        <v>39853</v>
      </c>
      <c r="B1274" s="47">
        <v>869.89</v>
      </c>
      <c r="C1274" s="27">
        <f t="shared" si="470"/>
        <v>1.4851485148514865E-3</v>
      </c>
      <c r="D1274" s="27">
        <f t="shared" si="471"/>
        <v>5.3091342487177395E-2</v>
      </c>
      <c r="E1274" s="5">
        <f t="shared" si="477"/>
        <v>0</v>
      </c>
      <c r="F1274" s="44">
        <v>1403.194</v>
      </c>
      <c r="G1274" s="45">
        <v>1403.194</v>
      </c>
      <c r="H1274" s="48">
        <v>869.89</v>
      </c>
      <c r="I1274" s="42">
        <v>43.64</v>
      </c>
      <c r="J1274" s="16">
        <f t="shared" si="469"/>
        <v>0.43640000000000001</v>
      </c>
      <c r="K1274" s="16">
        <f t="shared" si="478"/>
        <v>6.0455109124682105E-2</v>
      </c>
      <c r="L1274" s="51">
        <f>VLOOKUP(A1274,LIBOR!$A$3:B3369,2,1)</f>
        <v>0.3075</v>
      </c>
      <c r="M1274">
        <v>157509.21</v>
      </c>
      <c r="N1274" s="2">
        <v>141152.23000000001</v>
      </c>
      <c r="O1274" s="16">
        <f t="shared" si="472"/>
        <v>2.2023948229528929E-6</v>
      </c>
      <c r="P1274" s="16">
        <f t="shared" si="488"/>
        <v>0.37594489087531791</v>
      </c>
      <c r="Q1274" s="2">
        <f t="shared" si="474"/>
        <v>43.905999999999999</v>
      </c>
      <c r="R1274" s="2">
        <f t="shared" si="475"/>
        <v>45.520500000000006</v>
      </c>
      <c r="S1274" s="16">
        <f t="shared" si="489"/>
        <v>-1</v>
      </c>
      <c r="T1274" s="16">
        <f t="shared" si="490"/>
        <v>0</v>
      </c>
      <c r="U1274" s="16">
        <f>VLOOKUP(P1274,Table!$D$6:$G$15,MATCH(VALUE(T1274)&amp;"E",Table!$D$5:$G$5,0),1)*IF(Y1274=1,0,1)</f>
        <v>0.75</v>
      </c>
      <c r="V1274" s="16">
        <f t="shared" si="491"/>
        <v>0.25</v>
      </c>
      <c r="W1274" s="16">
        <f t="shared" si="480"/>
        <v>141341.55445259789</v>
      </c>
      <c r="X1274" s="16">
        <f t="shared" si="492"/>
        <v>8.2204176843110321E-3</v>
      </c>
      <c r="Y1274" s="16">
        <f t="shared" si="481"/>
        <v>0</v>
      </c>
      <c r="Z1274" s="16">
        <f t="shared" si="493"/>
        <v>0</v>
      </c>
      <c r="AA1274" s="16">
        <f t="shared" si="479"/>
        <v>0</v>
      </c>
      <c r="AB1274" s="2">
        <f t="shared" si="482"/>
        <v>160222.31560110344</v>
      </c>
      <c r="AE1274" s="16" t="str">
        <f t="shared" si="476"/>
        <v/>
      </c>
      <c r="AF1274" s="16" t="str">
        <f t="shared" si="473"/>
        <v/>
      </c>
      <c r="AG1274" s="16">
        <f t="shared" si="485"/>
        <v>86.195078524569254</v>
      </c>
      <c r="AH1274" s="24">
        <f t="shared" si="483"/>
        <v>87.648807339088378</v>
      </c>
      <c r="AL1274" s="2">
        <f t="shared" si="486"/>
        <v>94.227433519339755</v>
      </c>
      <c r="AM1274" s="27">
        <f t="shared" si="487"/>
        <v>-6.9816463576938492E-2</v>
      </c>
      <c r="AN1274" s="35">
        <v>0</v>
      </c>
      <c r="AP1274" s="2" t="str">
        <f t="shared" si="484"/>
        <v/>
      </c>
    </row>
    <row r="1275" spans="1:42" x14ac:dyDescent="0.25">
      <c r="A1275" s="49">
        <v>39854</v>
      </c>
      <c r="B1275" s="47">
        <v>827.16</v>
      </c>
      <c r="C1275" s="27">
        <f t="shared" si="470"/>
        <v>-4.9121153249261473E-2</v>
      </c>
      <c r="D1275" s="27">
        <f t="shared" si="471"/>
        <v>-1.1863790215466463E-2</v>
      </c>
      <c r="E1275" s="5">
        <f t="shared" si="477"/>
        <v>0</v>
      </c>
      <c r="F1275" s="44">
        <v>1334.3030000000001</v>
      </c>
      <c r="G1275" s="45">
        <v>1334.3030000000001</v>
      </c>
      <c r="H1275" s="48">
        <v>827.16</v>
      </c>
      <c r="I1275" s="42">
        <v>46.67</v>
      </c>
      <c r="J1275" s="16">
        <f t="shared" si="469"/>
        <v>0.4667</v>
      </c>
      <c r="K1275" s="16">
        <f t="shared" si="478"/>
        <v>0.10513983427493606</v>
      </c>
      <c r="L1275" s="51">
        <f>VLOOKUP(A1275,LIBOR!$A$3:B3370,2,1)</f>
        <v>0.30499999999999999</v>
      </c>
      <c r="M1275">
        <v>167432.06</v>
      </c>
      <c r="N1275" s="2">
        <v>150043.28</v>
      </c>
      <c r="O1275" s="16">
        <f t="shared" si="472"/>
        <v>2.5369978996083314E-3</v>
      </c>
      <c r="P1275" s="16">
        <f t="shared" si="488"/>
        <v>0.36156016572506394</v>
      </c>
      <c r="Q1275" s="2">
        <f t="shared" si="474"/>
        <v>43.529999999999994</v>
      </c>
      <c r="R1275" s="2">
        <f t="shared" si="475"/>
        <v>45.561500000000009</v>
      </c>
      <c r="S1275" s="16">
        <f t="shared" si="489"/>
        <v>-1</v>
      </c>
      <c r="T1275" s="16">
        <f t="shared" si="490"/>
        <v>0</v>
      </c>
      <c r="U1275" s="16">
        <f>VLOOKUP(P1275,Table!$D$6:$G$15,MATCH(VALUE(T1275)&amp;"E",Table!$D$5:$G$5,0),1)*IF(Y1275=1,0,1)</f>
        <v>0.75</v>
      </c>
      <c r="V1275" s="16">
        <f t="shared" si="491"/>
        <v>0.25</v>
      </c>
      <c r="W1275" s="16">
        <f t="shared" si="480"/>
        <v>138360.15317860359</v>
      </c>
      <c r="X1275" s="16">
        <f t="shared" si="492"/>
        <v>9.7471262341271014E-3</v>
      </c>
      <c r="Y1275" s="16">
        <f t="shared" si="481"/>
        <v>0</v>
      </c>
      <c r="Z1275" s="16">
        <f t="shared" si="493"/>
        <v>0</v>
      </c>
      <c r="AA1275" s="16">
        <f t="shared" si="479"/>
        <v>0</v>
      </c>
      <c r="AB1275" s="2">
        <f t="shared" si="482"/>
        <v>156846.07062652108</v>
      </c>
      <c r="AE1275" s="16" t="str">
        <f t="shared" si="476"/>
        <v/>
      </c>
      <c r="AF1275" s="16" t="str">
        <f t="shared" si="473"/>
        <v/>
      </c>
      <c r="AG1275" s="16">
        <f t="shared" si="485"/>
        <v>84.378754127992465</v>
      </c>
      <c r="AH1275" s="24">
        <f t="shared" si="483"/>
        <v>85.799616404091807</v>
      </c>
      <c r="AL1275" s="2">
        <f t="shared" si="486"/>
        <v>94.227433519339755</v>
      </c>
      <c r="AM1275" s="27">
        <f t="shared" si="487"/>
        <v>-8.9441225346737041E-2</v>
      </c>
      <c r="AN1275" s="35">
        <v>0</v>
      </c>
      <c r="AP1275" s="2" t="str">
        <f t="shared" si="484"/>
        <v/>
      </c>
    </row>
    <row r="1276" spans="1:42" x14ac:dyDescent="0.25">
      <c r="A1276" s="49">
        <v>39855</v>
      </c>
      <c r="B1276" s="47">
        <v>833.74</v>
      </c>
      <c r="C1276" s="27">
        <f t="shared" si="470"/>
        <v>7.954930122346493E-3</v>
      </c>
      <c r="D1276" s="27">
        <f t="shared" si="471"/>
        <v>3.5806152858259832E-3</v>
      </c>
      <c r="E1276" s="5">
        <f t="shared" si="477"/>
        <v>0</v>
      </c>
      <c r="F1276" s="44">
        <v>1345.5</v>
      </c>
      <c r="G1276" s="45">
        <v>1345.5</v>
      </c>
      <c r="H1276" s="48">
        <v>833.74</v>
      </c>
      <c r="I1276" s="42">
        <v>44.53</v>
      </c>
      <c r="J1276" s="16">
        <f t="shared" si="469"/>
        <v>0.44530000000000003</v>
      </c>
      <c r="K1276" s="16">
        <f t="shared" si="478"/>
        <v>4.5732523273578185E-2</v>
      </c>
      <c r="L1276" s="51">
        <f>VLOOKUP(A1276,LIBOR!$A$3:B3371,2,1)</f>
        <v>0.30125000000000002</v>
      </c>
      <c r="M1276">
        <v>164494.1</v>
      </c>
      <c r="N1276" s="2">
        <v>147409.03</v>
      </c>
      <c r="O1276" s="16">
        <f t="shared" si="472"/>
        <v>6.2781162421616772E-5</v>
      </c>
      <c r="P1276" s="16">
        <f t="shared" si="488"/>
        <v>0.39956747672642184</v>
      </c>
      <c r="Q1276" s="2">
        <f t="shared" si="474"/>
        <v>44.251999999999995</v>
      </c>
      <c r="R1276" s="2">
        <f t="shared" si="475"/>
        <v>45.602999999999994</v>
      </c>
      <c r="S1276" s="16">
        <f t="shared" si="489"/>
        <v>-1</v>
      </c>
      <c r="T1276" s="16">
        <f t="shared" si="490"/>
        <v>0</v>
      </c>
      <c r="U1276" s="16">
        <f>VLOOKUP(P1276,Table!$D$6:$G$15,MATCH(VALUE(T1276)&amp;"E",Table!$D$5:$G$5,0),1)*IF(Y1276=1,0,1)</f>
        <v>0.75</v>
      </c>
      <c r="V1276" s="16">
        <f t="shared" si="491"/>
        <v>0.25</v>
      </c>
      <c r="W1276" s="16">
        <f t="shared" si="480"/>
        <v>138578.3536903082</v>
      </c>
      <c r="X1276" s="16">
        <f t="shared" si="492"/>
        <v>-1.3171577449389793E-2</v>
      </c>
      <c r="Y1276" s="16">
        <f t="shared" si="481"/>
        <v>0</v>
      </c>
      <c r="Z1276" s="16">
        <f t="shared" si="493"/>
        <v>0</v>
      </c>
      <c r="AA1276" s="16">
        <f t="shared" si="479"/>
        <v>0</v>
      </c>
      <c r="AB1276" s="2">
        <f t="shared" si="482"/>
        <v>157145.16684802118</v>
      </c>
      <c r="AE1276" s="16" t="str">
        <f t="shared" si="476"/>
        <v/>
      </c>
      <c r="AF1276" s="16" t="str">
        <f t="shared" si="473"/>
        <v/>
      </c>
      <c r="AG1276" s="16">
        <f t="shared" si="485"/>
        <v>84.539659443846148</v>
      </c>
      <c r="AH1276" s="24">
        <f t="shared" si="483"/>
        <v>85.96099382147608</v>
      </c>
      <c r="AL1276" s="2">
        <f t="shared" si="486"/>
        <v>94.227433519339755</v>
      </c>
      <c r="AM1276" s="27">
        <f t="shared" si="487"/>
        <v>-8.7728588046145028E-2</v>
      </c>
      <c r="AN1276" s="35">
        <v>0</v>
      </c>
      <c r="AP1276" s="2" t="str">
        <f t="shared" si="484"/>
        <v/>
      </c>
    </row>
    <row r="1277" spans="1:42" x14ac:dyDescent="0.25">
      <c r="A1277" s="49">
        <v>39856</v>
      </c>
      <c r="B1277" s="47">
        <v>835.19</v>
      </c>
      <c r="C1277" s="27">
        <f t="shared" si="470"/>
        <v>1.7391512941684617E-3</v>
      </c>
      <c r="D1277" s="27">
        <f t="shared" si="471"/>
        <v>-1.1045901564629146E-2</v>
      </c>
      <c r="E1277" s="5">
        <f t="shared" si="477"/>
        <v>0</v>
      </c>
      <c r="F1277" s="44">
        <v>1348.1510000000001</v>
      </c>
      <c r="G1277" s="45">
        <v>1348.1510000000001</v>
      </c>
      <c r="H1277" s="48">
        <v>835.19</v>
      </c>
      <c r="I1277" s="42">
        <v>41.25</v>
      </c>
      <c r="J1277" s="16">
        <f t="shared" si="469"/>
        <v>0.41249999999999998</v>
      </c>
      <c r="K1277" s="16">
        <f t="shared" si="478"/>
        <v>1.8720791242066326E-2</v>
      </c>
      <c r="L1277" s="51">
        <f>VLOOKUP(A1277,LIBOR!$A$3:B3372,2,1)</f>
        <v>0.29749999999999999</v>
      </c>
      <c r="M1277">
        <v>161293.20000000001</v>
      </c>
      <c r="N1277" s="2">
        <v>144539.20000000001</v>
      </c>
      <c r="O1277" s="16">
        <f t="shared" si="472"/>
        <v>3.0193952777525786E-6</v>
      </c>
      <c r="P1277" s="16">
        <f t="shared" si="488"/>
        <v>0.39377920875793365</v>
      </c>
      <c r="Q1277" s="2">
        <f t="shared" si="474"/>
        <v>44.388000000000005</v>
      </c>
      <c r="R1277" s="2">
        <f t="shared" si="475"/>
        <v>45.665999999999997</v>
      </c>
      <c r="S1277" s="16">
        <f t="shared" si="489"/>
        <v>-1</v>
      </c>
      <c r="T1277" s="16">
        <f t="shared" si="490"/>
        <v>-1</v>
      </c>
      <c r="U1277" s="16">
        <f>VLOOKUP(P1277,Table!$D$6:$G$15,MATCH(VALUE(T1277)&amp;"E",Table!$D$5:$G$5,0),1)*IF(Y1277=1,0,1)</f>
        <v>0.85</v>
      </c>
      <c r="V1277" s="16">
        <f t="shared" si="491"/>
        <v>0.15000000000000002</v>
      </c>
      <c r="W1277" s="16">
        <f t="shared" si="480"/>
        <v>138084.63269767034</v>
      </c>
      <c r="X1277" s="16">
        <f t="shared" si="492"/>
        <v>-8.1885524150542288E-3</v>
      </c>
      <c r="Y1277" s="16">
        <f t="shared" si="481"/>
        <v>0</v>
      </c>
      <c r="Z1277" s="16">
        <f t="shared" si="493"/>
        <v>0</v>
      </c>
      <c r="AA1277" s="16">
        <f t="shared" si="479"/>
        <v>0</v>
      </c>
      <c r="AB1277" s="2">
        <f t="shared" si="482"/>
        <v>156612.90663067382</v>
      </c>
      <c r="AE1277" s="16" t="str">
        <f t="shared" si="476"/>
        <v/>
      </c>
      <c r="AF1277" s="16" t="str">
        <f t="shared" si="473"/>
        <v/>
      </c>
      <c r="AG1277" s="16">
        <f t="shared" si="485"/>
        <v>84.253318486547911</v>
      </c>
      <c r="AH1277" s="24">
        <f t="shared" si="483"/>
        <v>85.667608955453645</v>
      </c>
      <c r="AL1277" s="2">
        <f t="shared" si="486"/>
        <v>94.227433519339755</v>
      </c>
      <c r="AM1277" s="27">
        <f t="shared" si="487"/>
        <v>-9.084217031263242E-2</v>
      </c>
      <c r="AN1277" s="35">
        <v>0</v>
      </c>
      <c r="AP1277" s="2" t="str">
        <f t="shared" si="484"/>
        <v/>
      </c>
    </row>
    <row r="1278" spans="1:42" x14ac:dyDescent="0.25">
      <c r="A1278" s="49">
        <v>39857</v>
      </c>
      <c r="B1278" s="47">
        <v>826.84</v>
      </c>
      <c r="C1278" s="27">
        <f t="shared" si="470"/>
        <v>-9.9977250685473473E-3</v>
      </c>
      <c r="D1278" s="27">
        <f t="shared" si="471"/>
        <v>-4.7939648386442379E-2</v>
      </c>
      <c r="E1278" s="5">
        <f t="shared" si="477"/>
        <v>1</v>
      </c>
      <c r="F1278" s="44">
        <v>1334.8330000000001</v>
      </c>
      <c r="G1278" s="45">
        <v>1334.8330000000001</v>
      </c>
      <c r="H1278" s="48">
        <v>826.84</v>
      </c>
      <c r="I1278" s="42">
        <v>42.93</v>
      </c>
      <c r="J1278" s="16">
        <f t="shared" si="469"/>
        <v>0.42930000000000001</v>
      </c>
      <c r="K1278" s="16">
        <f t="shared" si="478"/>
        <v>4.3126080685304324E-2</v>
      </c>
      <c r="L1278" s="51">
        <f>VLOOKUP(A1278,LIBOR!$A$3:B3373,2,1)</f>
        <v>0.3</v>
      </c>
      <c r="M1278">
        <v>164317.82999999999</v>
      </c>
      <c r="N1278" s="2">
        <v>147248.28</v>
      </c>
      <c r="O1278" s="16">
        <f t="shared" si="472"/>
        <v>1.0096306655588385E-4</v>
      </c>
      <c r="P1278" s="16">
        <f t="shared" si="488"/>
        <v>0.38617391931469569</v>
      </c>
      <c r="Q1278" s="2">
        <f t="shared" si="474"/>
        <v>43.892000000000003</v>
      </c>
      <c r="R1278" s="2">
        <f t="shared" si="475"/>
        <v>45.271500000000003</v>
      </c>
      <c r="S1278" s="16">
        <f t="shared" si="489"/>
        <v>-1</v>
      </c>
      <c r="T1278" s="16">
        <f t="shared" si="490"/>
        <v>-1</v>
      </c>
      <c r="U1278" s="16">
        <f>VLOOKUP(P1278,Table!$D$6:$G$15,MATCH(VALUE(T1278)&amp;"E",Table!$D$5:$G$5,0),1)*IF(Y1278=1,0,1)</f>
        <v>0</v>
      </c>
      <c r="V1278" s="16">
        <f t="shared" si="491"/>
        <v>0</v>
      </c>
      <c r="W1278" s="16">
        <f t="shared" si="480"/>
        <v>137299.39576169377</v>
      </c>
      <c r="X1278" s="16">
        <f t="shared" si="492"/>
        <v>-2.0508586975804932E-2</v>
      </c>
      <c r="Y1278" s="16">
        <f t="shared" si="481"/>
        <v>1</v>
      </c>
      <c r="Z1278" s="16">
        <f t="shared" si="493"/>
        <v>20</v>
      </c>
      <c r="AA1278" s="16">
        <f t="shared" si="479"/>
        <v>0</v>
      </c>
      <c r="AB1278" s="2">
        <f t="shared" si="482"/>
        <v>155738.37196248511</v>
      </c>
      <c r="AE1278" s="16" t="str">
        <f t="shared" si="476"/>
        <v/>
      </c>
      <c r="AF1278" s="16" t="str">
        <f t="shared" si="473"/>
        <v/>
      </c>
      <c r="AG1278" s="16">
        <f t="shared" si="485"/>
        <v>83.782843546061756</v>
      </c>
      <c r="AH1278" s="24">
        <f t="shared" si="483"/>
        <v>85.187019288859332</v>
      </c>
      <c r="AL1278" s="2">
        <f t="shared" si="486"/>
        <v>94.227433519339755</v>
      </c>
      <c r="AM1278" s="27">
        <f t="shared" si="487"/>
        <v>-9.5942486098010038E-2</v>
      </c>
      <c r="AN1278" s="35">
        <v>1</v>
      </c>
      <c r="AP1278" s="2" t="str">
        <f t="shared" si="484"/>
        <v/>
      </c>
    </row>
    <row r="1279" spans="1:42" x14ac:dyDescent="0.25">
      <c r="A1279" s="49">
        <v>39861</v>
      </c>
      <c r="B1279" s="47">
        <v>789.17</v>
      </c>
      <c r="C1279" s="27">
        <f t="shared" si="470"/>
        <v>-4.555899569445121E-2</v>
      </c>
      <c r="D1279" s="27">
        <f t="shared" si="471"/>
        <v>-9.4983792595745076E-2</v>
      </c>
      <c r="E1279" s="5">
        <f t="shared" si="477"/>
        <v>1</v>
      </c>
      <c r="F1279" s="44">
        <v>1274.2560000000001</v>
      </c>
      <c r="G1279" s="45">
        <v>1274.2560000000001</v>
      </c>
      <c r="H1279" s="48">
        <v>789.17</v>
      </c>
      <c r="I1279" s="42">
        <v>48.66</v>
      </c>
      <c r="J1279" s="16">
        <f t="shared" si="469"/>
        <v>0.48659999999999998</v>
      </c>
      <c r="K1279" s="16">
        <f t="shared" si="478"/>
        <v>9.8977194562057613E-2</v>
      </c>
      <c r="L1279" s="51">
        <f>VLOOKUP(A1279,LIBOR!$A$3:B3374,2,1)</f>
        <v>0.3125</v>
      </c>
      <c r="M1279">
        <v>171460.32</v>
      </c>
      <c r="N1279" s="2">
        <v>153643.23000000001</v>
      </c>
      <c r="O1279" s="16">
        <f t="shared" si="472"/>
        <v>2.1743052047034578E-3</v>
      </c>
      <c r="P1279" s="16">
        <f t="shared" si="488"/>
        <v>0.38762280543794236</v>
      </c>
      <c r="Q1279" s="2">
        <f t="shared" si="474"/>
        <v>43.804000000000002</v>
      </c>
      <c r="R1279" s="2">
        <f t="shared" si="475"/>
        <v>44.868000000000002</v>
      </c>
      <c r="S1279" s="16">
        <f t="shared" si="489"/>
        <v>-1</v>
      </c>
      <c r="T1279" s="16">
        <f t="shared" si="490"/>
        <v>-1</v>
      </c>
      <c r="U1279" s="16">
        <f>VLOOKUP(P1279,Table!$D$6:$G$15,MATCH(VALUE(T1279)&amp;"E",Table!$D$5:$G$5,0),1)*IF(Y1279=1,0,1)</f>
        <v>0</v>
      </c>
      <c r="V1279" s="16">
        <f t="shared" si="491"/>
        <v>0</v>
      </c>
      <c r="W1279" s="16">
        <f t="shared" si="480"/>
        <v>137299.39576169377</v>
      </c>
      <c r="X1279" s="16">
        <f t="shared" si="492"/>
        <v>-2.6078597345188137E-2</v>
      </c>
      <c r="Y1279" s="16">
        <f t="shared" si="481"/>
        <v>1</v>
      </c>
      <c r="Z1279" s="16">
        <f t="shared" si="493"/>
        <v>20</v>
      </c>
      <c r="AA1279" s="16">
        <f t="shared" si="479"/>
        <v>3.4722222222223209E-3</v>
      </c>
      <c r="AB1279" s="2">
        <f t="shared" si="482"/>
        <v>155743.7795448449</v>
      </c>
      <c r="AC1279" s="12">
        <v>137206.484</v>
      </c>
      <c r="AD1279" s="2">
        <v>155557.23000000001</v>
      </c>
      <c r="AE1279" s="16">
        <f t="shared" si="476"/>
        <v>6.7716742667767171E-4</v>
      </c>
      <c r="AF1279" s="16">
        <f t="shared" si="473"/>
        <v>1.199234165103702E-3</v>
      </c>
      <c r="AG1279" s="16">
        <f t="shared" si="485"/>
        <v>83.785752672573764</v>
      </c>
      <c r="AH1279" s="24">
        <f t="shared" si="483"/>
        <v>85.18110842421288</v>
      </c>
      <c r="AL1279" s="2">
        <f t="shared" si="486"/>
        <v>94.227433519339755</v>
      </c>
      <c r="AM1279" s="27">
        <f t="shared" si="487"/>
        <v>-9.6005215861792115E-2</v>
      </c>
      <c r="AN1279" s="35">
        <v>1</v>
      </c>
      <c r="AP1279" s="2" t="str">
        <f t="shared" si="484"/>
        <v/>
      </c>
    </row>
    <row r="1280" spans="1:42" x14ac:dyDescent="0.25">
      <c r="A1280" s="49">
        <v>39862</v>
      </c>
      <c r="B1280" s="47">
        <v>788.42</v>
      </c>
      <c r="C1280" s="27">
        <f t="shared" si="470"/>
        <v>-9.503655739574457E-4</v>
      </c>
      <c r="D1280" s="27">
        <f t="shared" si="471"/>
        <v>-4.6813004920441048E-2</v>
      </c>
      <c r="E1280" s="5">
        <f t="shared" si="477"/>
        <v>1</v>
      </c>
      <c r="F1280" s="44">
        <v>1273.2940000000001</v>
      </c>
      <c r="G1280" s="45">
        <v>1273.2940000000001</v>
      </c>
      <c r="H1280" s="48">
        <v>788.42</v>
      </c>
      <c r="I1280" s="42">
        <v>48.46</v>
      </c>
      <c r="J1280" s="16">
        <f t="shared" si="469"/>
        <v>0.48460000000000003</v>
      </c>
      <c r="K1280" s="16">
        <f t="shared" si="478"/>
        <v>8.2244002830846541E-2</v>
      </c>
      <c r="L1280" s="51">
        <f>VLOOKUP(A1280,LIBOR!$A$3:B3375,2,1)</f>
        <v>0.30437999999999998</v>
      </c>
      <c r="M1280">
        <v>174575.79</v>
      </c>
      <c r="N1280" s="2">
        <v>156433.57</v>
      </c>
      <c r="O1280" s="16">
        <f t="shared" si="472"/>
        <v>9.0405383776316112E-7</v>
      </c>
      <c r="P1280" s="16">
        <f t="shared" si="488"/>
        <v>0.40235599716915349</v>
      </c>
      <c r="Q1280" s="2">
        <f t="shared" si="474"/>
        <v>44.808</v>
      </c>
      <c r="R1280" s="2">
        <f t="shared" si="475"/>
        <v>44.995499999999993</v>
      </c>
      <c r="S1280" s="16">
        <f t="shared" si="489"/>
        <v>-1</v>
      </c>
      <c r="T1280" s="16">
        <f t="shared" si="490"/>
        <v>-1</v>
      </c>
      <c r="U1280" s="16">
        <f>VLOOKUP(P1280,Table!$D$6:$G$15,MATCH(VALUE(T1280)&amp;"E",Table!$D$5:$G$5,0),1)*IF(Y1280=1,0,1)</f>
        <v>0</v>
      </c>
      <c r="V1280" s="16">
        <f t="shared" si="491"/>
        <v>0</v>
      </c>
      <c r="W1280" s="16">
        <f t="shared" si="480"/>
        <v>137299.39576169377</v>
      </c>
      <c r="X1280" s="16">
        <f t="shared" si="492"/>
        <v>-2.8598515889817433E-2</v>
      </c>
      <c r="Y1280" s="16">
        <f t="shared" si="481"/>
        <v>1</v>
      </c>
      <c r="Z1280" s="16">
        <f t="shared" si="493"/>
        <v>20</v>
      </c>
      <c r="AA1280" s="16">
        <f t="shared" si="479"/>
        <v>8.4550000000005454E-4</v>
      </c>
      <c r="AB1280" s="2">
        <f t="shared" si="482"/>
        <v>155745.09635850094</v>
      </c>
      <c r="AC1280" s="12">
        <v>137206.484</v>
      </c>
      <c r="AE1280" s="16">
        <f t="shared" si="476"/>
        <v>6.7716742667767171E-4</v>
      </c>
      <c r="AF1280" s="16" t="str">
        <f t="shared" si="473"/>
        <v/>
      </c>
      <c r="AG1280" s="16">
        <f t="shared" si="485"/>
        <v>83.786461081112606</v>
      </c>
      <c r="AH1280" s="24">
        <f t="shared" si="483"/>
        <v>85.179611569191479</v>
      </c>
      <c r="AL1280" s="2">
        <f t="shared" si="486"/>
        <v>94.227433519339755</v>
      </c>
      <c r="AM1280" s="27">
        <f t="shared" si="487"/>
        <v>-9.6021101416194798E-2</v>
      </c>
      <c r="AN1280" s="35">
        <v>1</v>
      </c>
      <c r="AP1280" s="2" t="str">
        <f t="shared" si="484"/>
        <v/>
      </c>
    </row>
    <row r="1281" spans="1:42" x14ac:dyDescent="0.25">
      <c r="A1281" s="49">
        <v>39863</v>
      </c>
      <c r="B1281" s="47">
        <v>778.94</v>
      </c>
      <c r="C1281" s="27">
        <f t="shared" si="470"/>
        <v>-1.2024048096192286E-2</v>
      </c>
      <c r="D1281" s="27">
        <f t="shared" si="471"/>
        <v>-6.6791983138979827E-2</v>
      </c>
      <c r="E1281" s="5">
        <f t="shared" si="477"/>
        <v>0</v>
      </c>
      <c r="F1281" s="44">
        <v>1258.817</v>
      </c>
      <c r="G1281" s="45">
        <v>1258.817</v>
      </c>
      <c r="H1281" s="48">
        <v>778.94</v>
      </c>
      <c r="I1281" s="42">
        <v>47.08</v>
      </c>
      <c r="J1281" s="16">
        <f t="shared" si="469"/>
        <v>0.4708</v>
      </c>
      <c r="K1281" s="16">
        <f t="shared" si="478"/>
        <v>6.8456249393457957E-2</v>
      </c>
      <c r="L1281" s="51">
        <f>VLOOKUP(A1281,LIBOR!$A$3:B3376,2,1)</f>
        <v>0.29375000000000001</v>
      </c>
      <c r="M1281">
        <v>173572.6</v>
      </c>
      <c r="N1281" s="2">
        <v>155533.22</v>
      </c>
      <c r="O1281" s="16">
        <f t="shared" si="472"/>
        <v>1.4633551482952522E-4</v>
      </c>
      <c r="P1281" s="16">
        <f t="shared" si="488"/>
        <v>0.40234375060654204</v>
      </c>
      <c r="Q1281" s="2">
        <f t="shared" si="474"/>
        <v>45.166000000000004</v>
      </c>
      <c r="R1281" s="2">
        <f t="shared" si="475"/>
        <v>44.585999999999999</v>
      </c>
      <c r="S1281" s="16">
        <f t="shared" si="489"/>
        <v>1</v>
      </c>
      <c r="T1281" s="16">
        <f t="shared" si="490"/>
        <v>0</v>
      </c>
      <c r="U1281" s="16">
        <f>VLOOKUP(P1281,Table!$D$6:$G$15,MATCH(VALUE(T1281)&amp;"E",Table!$D$5:$G$5,0),1)*IF(Y1281=1,0,1)</f>
        <v>0.75</v>
      </c>
      <c r="V1281" s="16">
        <f t="shared" si="491"/>
        <v>0.25</v>
      </c>
      <c r="W1281" s="16">
        <f t="shared" si="480"/>
        <v>137299.39576169377</v>
      </c>
      <c r="X1281" s="16">
        <f t="shared" si="492"/>
        <v>-7.6666395095742468E-3</v>
      </c>
      <c r="Y1281" s="16">
        <f t="shared" si="481"/>
        <v>0</v>
      </c>
      <c r="Z1281" s="16">
        <f t="shared" si="493"/>
        <v>0</v>
      </c>
      <c r="AA1281" s="16">
        <f t="shared" si="479"/>
        <v>8.1597222222229426E-4</v>
      </c>
      <c r="AB1281" s="2">
        <f t="shared" si="482"/>
        <v>155746.36719522468</v>
      </c>
      <c r="AC1281" s="12">
        <v>137206.484</v>
      </c>
      <c r="AD1281" s="2">
        <v>155559.91</v>
      </c>
      <c r="AE1281" s="16">
        <f t="shared" si="476"/>
        <v>6.7716742667767171E-4</v>
      </c>
      <c r="AF1281" s="16">
        <f t="shared" si="473"/>
        <v>1.1986198450788521E-3</v>
      </c>
      <c r="AG1281" s="16">
        <f t="shared" si="485"/>
        <v>83.787144755360998</v>
      </c>
      <c r="AH1281" s="24">
        <f t="shared" si="483"/>
        <v>85.178089589481942</v>
      </c>
      <c r="AL1281" s="2">
        <f t="shared" si="486"/>
        <v>94.227433519339755</v>
      </c>
      <c r="AM1281" s="27">
        <f t="shared" si="487"/>
        <v>-9.6037253609379869E-2</v>
      </c>
      <c r="AN1281" s="35">
        <v>0</v>
      </c>
      <c r="AP1281" s="2" t="str">
        <f t="shared" si="484"/>
        <v/>
      </c>
    </row>
    <row r="1282" spans="1:42" x14ac:dyDescent="0.25">
      <c r="A1282" s="49">
        <v>39864</v>
      </c>
      <c r="B1282" s="47">
        <v>770.05</v>
      </c>
      <c r="C1282" s="27">
        <f t="shared" si="470"/>
        <v>-1.1412945798136009E-2</v>
      </c>
      <c r="D1282" s="27">
        <f t="shared" si="471"/>
        <v>-7.9944080231284298E-2</v>
      </c>
      <c r="E1282" s="5">
        <f t="shared" si="477"/>
        <v>0</v>
      </c>
      <c r="F1282" s="44">
        <v>1244.7170000000001</v>
      </c>
      <c r="G1282" s="45">
        <v>1244.7170000000001</v>
      </c>
      <c r="H1282" s="48">
        <v>770.05</v>
      </c>
      <c r="I1282" s="42">
        <v>49.3</v>
      </c>
      <c r="J1282" s="16">
        <f t="shared" si="469"/>
        <v>0.49299999999999999</v>
      </c>
      <c r="K1282" s="16">
        <f t="shared" si="478"/>
        <v>8.9383005678234762E-2</v>
      </c>
      <c r="L1282" s="51">
        <f>VLOOKUP(A1282,LIBOR!$A$3:B3377,2,1)</f>
        <v>0.27812999999999999</v>
      </c>
      <c r="M1282">
        <v>181741.83</v>
      </c>
      <c r="N1282" s="2">
        <v>162852.01999999999</v>
      </c>
      <c r="O1282" s="16">
        <f t="shared" si="472"/>
        <v>1.3175764447754973E-4</v>
      </c>
      <c r="P1282" s="16">
        <f t="shared" si="488"/>
        <v>0.40361699432176523</v>
      </c>
      <c r="Q1282" s="2">
        <f t="shared" si="474"/>
        <v>45.676000000000002</v>
      </c>
      <c r="R1282" s="2">
        <f t="shared" si="475"/>
        <v>44.618999999999993</v>
      </c>
      <c r="S1282" s="16">
        <f t="shared" si="489"/>
        <v>1</v>
      </c>
      <c r="T1282" s="16">
        <f t="shared" si="490"/>
        <v>0</v>
      </c>
      <c r="U1282" s="16">
        <f>VLOOKUP(P1282,Table!$D$6:$G$15,MATCH(VALUE(T1282)&amp;"E",Table!$D$5:$G$5,0),1)*IF(Y1282=1,0,1)</f>
        <v>0.75</v>
      </c>
      <c r="V1282" s="16">
        <f t="shared" si="491"/>
        <v>0.25</v>
      </c>
      <c r="W1282" s="16">
        <f t="shared" si="480"/>
        <v>137739.34928781816</v>
      </c>
      <c r="X1282" s="16">
        <f t="shared" si="492"/>
        <v>-9.2291320726223258E-3</v>
      </c>
      <c r="Y1282" s="16">
        <f t="shared" si="481"/>
        <v>0</v>
      </c>
      <c r="Z1282" s="16">
        <f t="shared" si="493"/>
        <v>0</v>
      </c>
      <c r="AA1282" s="16">
        <f t="shared" si="479"/>
        <v>0</v>
      </c>
      <c r="AB1282" s="2">
        <f t="shared" si="482"/>
        <v>156270.54043098708</v>
      </c>
      <c r="AC1282" s="12">
        <v>137667.109</v>
      </c>
      <c r="AE1282" s="16">
        <f t="shared" si="476"/>
        <v>5.2474616735187496E-4</v>
      </c>
      <c r="AF1282" s="16" t="str">
        <f t="shared" si="473"/>
        <v/>
      </c>
      <c r="AG1282" s="16">
        <f t="shared" si="485"/>
        <v>84.069135145073645</v>
      </c>
      <c r="AH1282" s="24">
        <f t="shared" si="483"/>
        <v>85.462536857661618</v>
      </c>
      <c r="AL1282" s="2">
        <f t="shared" si="486"/>
        <v>94.227433519339755</v>
      </c>
      <c r="AM1282" s="27">
        <f t="shared" si="487"/>
        <v>-9.3018522677678406E-2</v>
      </c>
      <c r="AN1282" s="35">
        <v>0</v>
      </c>
      <c r="AP1282" s="2" t="str">
        <f t="shared" si="484"/>
        <v/>
      </c>
    </row>
    <row r="1283" spans="1:42" x14ac:dyDescent="0.25">
      <c r="A1283" s="49">
        <v>39867</v>
      </c>
      <c r="B1283" s="47">
        <v>743.33</v>
      </c>
      <c r="C1283" s="27">
        <f t="shared" si="470"/>
        <v>-3.4699045516524807E-2</v>
      </c>
      <c r="D1283" s="27">
        <f t="shared" si="471"/>
        <v>-0.10464540067926176</v>
      </c>
      <c r="E1283" s="5">
        <f t="shared" si="477"/>
        <v>0</v>
      </c>
      <c r="F1283" s="44">
        <v>1201.5609999999999</v>
      </c>
      <c r="G1283" s="45">
        <v>1201.5609999999999</v>
      </c>
      <c r="H1283" s="48">
        <v>743.33</v>
      </c>
      <c r="I1283" s="42">
        <v>52.62</v>
      </c>
      <c r="J1283" s="16">
        <f t="shared" si="469"/>
        <v>0.5262</v>
      </c>
      <c r="K1283" s="16">
        <f t="shared" si="478"/>
        <v>0.16468988493675929</v>
      </c>
      <c r="L1283" s="51">
        <f>VLOOKUP(A1283,LIBOR!$A$3:B3378,2,1)</f>
        <v>0.26500000000000001</v>
      </c>
      <c r="M1283">
        <v>190832.38</v>
      </c>
      <c r="N1283" s="2">
        <v>170993.31</v>
      </c>
      <c r="O1283" s="16">
        <f t="shared" si="472"/>
        <v>1.2471743929555062E-3</v>
      </c>
      <c r="P1283" s="16">
        <f t="shared" si="488"/>
        <v>0.36151011506324071</v>
      </c>
      <c r="Q1283" s="2">
        <f t="shared" si="474"/>
        <v>47.286000000000001</v>
      </c>
      <c r="R1283" s="2">
        <f t="shared" si="475"/>
        <v>44.719499999999996</v>
      </c>
      <c r="S1283" s="16">
        <f t="shared" si="489"/>
        <v>1</v>
      </c>
      <c r="T1283" s="16">
        <f t="shared" si="490"/>
        <v>0</v>
      </c>
      <c r="U1283" s="16">
        <f>VLOOKUP(P1283,Table!$D$6:$G$15,MATCH(VALUE(T1283)&amp;"E",Table!$D$5:$G$5,0),1)*IF(Y1283=1,0,1)</f>
        <v>0.75</v>
      </c>
      <c r="V1283" s="16">
        <f t="shared" si="491"/>
        <v>0.25</v>
      </c>
      <c r="W1283" s="16">
        <f t="shared" si="480"/>
        <v>135876.24598198963</v>
      </c>
      <c r="X1283" s="16">
        <f t="shared" si="492"/>
        <v>-2.5005201745234018E-3</v>
      </c>
      <c r="Y1283" s="16">
        <f t="shared" si="481"/>
        <v>0</v>
      </c>
      <c r="Z1283" s="16">
        <f t="shared" si="493"/>
        <v>0</v>
      </c>
      <c r="AA1283" s="16">
        <f t="shared" si="479"/>
        <v>0</v>
      </c>
      <c r="AB1283" s="2">
        <f t="shared" si="482"/>
        <v>154161.08444813688</v>
      </c>
      <c r="AC1283" s="12">
        <v>135805.45300000001</v>
      </c>
      <c r="AD1283" s="2">
        <v>153976.51999999999</v>
      </c>
      <c r="AE1283" s="16">
        <f t="shared" si="476"/>
        <v>5.2128232280646003E-4</v>
      </c>
      <c r="AF1283" s="16">
        <f t="shared" si="473"/>
        <v>1.1986531981427184E-3</v>
      </c>
      <c r="AG1283" s="16">
        <f t="shared" si="485"/>
        <v>82.93430743144495</v>
      </c>
      <c r="AH1283" s="24">
        <f t="shared" si="483"/>
        <v>84.302317118998047</v>
      </c>
      <c r="AL1283" s="2">
        <f t="shared" si="486"/>
        <v>94.227433519339755</v>
      </c>
      <c r="AM1283" s="27">
        <f t="shared" si="487"/>
        <v>-0.10533149455147395</v>
      </c>
      <c r="AN1283" s="35">
        <v>0</v>
      </c>
      <c r="AP1283" s="2" t="str">
        <f t="shared" si="484"/>
        <v/>
      </c>
    </row>
    <row r="1284" spans="1:42" x14ac:dyDescent="0.25">
      <c r="A1284" s="49">
        <v>39868</v>
      </c>
      <c r="B1284" s="47">
        <v>773.14</v>
      </c>
      <c r="C1284" s="27">
        <f t="shared" si="470"/>
        <v>4.0103318848963454E-2</v>
      </c>
      <c r="D1284" s="27">
        <f t="shared" si="471"/>
        <v>-1.8983086135847094E-2</v>
      </c>
      <c r="E1284" s="5">
        <f t="shared" si="477"/>
        <v>0</v>
      </c>
      <c r="F1284" s="44">
        <v>1249.76</v>
      </c>
      <c r="G1284" s="45">
        <v>1249.76</v>
      </c>
      <c r="H1284" s="48">
        <v>773.14</v>
      </c>
      <c r="I1284" s="42">
        <v>45.49</v>
      </c>
      <c r="J1284" s="16">
        <f t="shared" si="469"/>
        <v>0.45490000000000003</v>
      </c>
      <c r="K1284" s="16">
        <f t="shared" si="478"/>
        <v>0.10245793007032733</v>
      </c>
      <c r="L1284" s="51">
        <f>VLOOKUP(A1284,LIBOR!$A$3:B3379,2,1)</f>
        <v>0.26624999999999999</v>
      </c>
      <c r="M1284">
        <v>174192.07</v>
      </c>
      <c r="N1284" s="2">
        <v>156081.51</v>
      </c>
      <c r="O1284" s="16">
        <f t="shared" si="472"/>
        <v>1.5460665888386513E-3</v>
      </c>
      <c r="P1284" s="16">
        <f t="shared" si="488"/>
        <v>0.3524420699296727</v>
      </c>
      <c r="Q1284" s="2">
        <f t="shared" si="474"/>
        <v>49.224000000000004</v>
      </c>
      <c r="R1284" s="2">
        <f t="shared" si="475"/>
        <v>44.986999999999995</v>
      </c>
      <c r="S1284" s="16">
        <f t="shared" si="489"/>
        <v>1</v>
      </c>
      <c r="T1284" s="16">
        <f t="shared" si="490"/>
        <v>0</v>
      </c>
      <c r="U1284" s="16">
        <f>VLOOKUP(P1284,Table!$D$6:$G$15,MATCH(VALUE(T1284)&amp;"E",Table!$D$5:$G$5,0),1)*IF(Y1284=1,0,1)</f>
        <v>0.75</v>
      </c>
      <c r="V1284" s="16">
        <f t="shared" si="491"/>
        <v>0.25</v>
      </c>
      <c r="W1284" s="16">
        <f t="shared" si="480"/>
        <v>137000.7250474063</v>
      </c>
      <c r="X1284" s="16">
        <f t="shared" si="492"/>
        <v>-1.0365302569679602E-2</v>
      </c>
      <c r="Y1284" s="16">
        <f t="shared" si="481"/>
        <v>0</v>
      </c>
      <c r="Z1284" s="16">
        <f t="shared" si="493"/>
        <v>0</v>
      </c>
      <c r="AA1284" s="16">
        <f t="shared" si="479"/>
        <v>0</v>
      </c>
      <c r="AB1284" s="2">
        <f t="shared" si="482"/>
        <v>155438.40113848922</v>
      </c>
      <c r="AC1284" s="12">
        <v>136929.641</v>
      </c>
      <c r="AE1284" s="16">
        <f t="shared" si="476"/>
        <v>5.1912826826372438E-4</v>
      </c>
      <c r="AF1284" s="16" t="str">
        <f t="shared" si="473"/>
        <v/>
      </c>
      <c r="AG1284" s="16">
        <f t="shared" si="485"/>
        <v>83.621467718778263</v>
      </c>
      <c r="AH1284" s="24">
        <f t="shared" si="483"/>
        <v>84.998599834023125</v>
      </c>
      <c r="AL1284" s="2">
        <f t="shared" si="486"/>
        <v>94.227433519339755</v>
      </c>
      <c r="AM1284" s="27">
        <f t="shared" si="487"/>
        <v>-9.7942110281741379E-2</v>
      </c>
      <c r="AN1284" s="35">
        <v>0</v>
      </c>
      <c r="AP1284" s="2" t="str">
        <f t="shared" si="484"/>
        <v/>
      </c>
    </row>
    <row r="1285" spans="1:42" x14ac:dyDescent="0.25">
      <c r="A1285" s="49">
        <v>39869</v>
      </c>
      <c r="B1285" s="47">
        <v>764.9</v>
      </c>
      <c r="C1285" s="27">
        <f t="shared" si="470"/>
        <v>-1.0657836873011362E-2</v>
      </c>
      <c r="D1285" s="27">
        <f t="shared" si="471"/>
        <v>-2.869055743490101E-2</v>
      </c>
      <c r="E1285" s="5">
        <f t="shared" si="477"/>
        <v>0</v>
      </c>
      <c r="F1285" s="44">
        <v>1236.742</v>
      </c>
      <c r="G1285" s="45">
        <v>1236.742</v>
      </c>
      <c r="H1285" s="48">
        <v>764.9</v>
      </c>
      <c r="I1285" s="42">
        <v>44.67</v>
      </c>
      <c r="J1285" s="16">
        <f t="shared" si="469"/>
        <v>0.44670000000000004</v>
      </c>
      <c r="K1285" s="16">
        <f t="shared" si="478"/>
        <v>7.353642533391197E-2</v>
      </c>
      <c r="L1285" s="51">
        <f>VLOOKUP(A1285,LIBOR!$A$3:B3380,2,1)</f>
        <v>0.27</v>
      </c>
      <c r="M1285">
        <v>170462.24</v>
      </c>
      <c r="N1285" s="2">
        <v>152738.16</v>
      </c>
      <c r="O1285" s="16">
        <f t="shared" si="472"/>
        <v>1.1481204811098049E-4</v>
      </c>
      <c r="P1285" s="16">
        <f t="shared" si="488"/>
        <v>0.37316357466608807</v>
      </c>
      <c r="Q1285" s="2">
        <f t="shared" si="474"/>
        <v>48.589999999999996</v>
      </c>
      <c r="R1285" s="2">
        <f t="shared" si="475"/>
        <v>44.977000000000004</v>
      </c>
      <c r="S1285" s="16">
        <f t="shared" si="489"/>
        <v>1</v>
      </c>
      <c r="T1285" s="16">
        <f t="shared" si="490"/>
        <v>0</v>
      </c>
      <c r="U1285" s="16">
        <f>VLOOKUP(P1285,Table!$D$6:$G$15,MATCH(VALUE(T1285)&amp;"E",Table!$D$5:$G$5,0),1)*IF(Y1285=1,0,1)</f>
        <v>0.75</v>
      </c>
      <c r="V1285" s="16">
        <f t="shared" si="491"/>
        <v>0.25</v>
      </c>
      <c r="W1285" s="16">
        <f t="shared" si="480"/>
        <v>135171.96918547901</v>
      </c>
      <c r="X1285" s="16">
        <f t="shared" si="492"/>
        <v>-2.1753243168372016E-3</v>
      </c>
      <c r="Y1285" s="16">
        <f t="shared" si="481"/>
        <v>0</v>
      </c>
      <c r="Z1285" s="16">
        <f t="shared" si="493"/>
        <v>0</v>
      </c>
      <c r="AA1285" s="16">
        <f t="shared" si="479"/>
        <v>0</v>
      </c>
      <c r="AB1285" s="2">
        <f t="shared" si="482"/>
        <v>153392.00140389157</v>
      </c>
      <c r="AC1285" s="12">
        <v>135125.875</v>
      </c>
      <c r="AD1285" s="2">
        <v>153208.34</v>
      </c>
      <c r="AE1285" s="16">
        <f t="shared" si="476"/>
        <v>3.4112034781652589E-4</v>
      </c>
      <c r="AF1285" s="16">
        <f t="shared" si="473"/>
        <v>1.1987689697021686E-3</v>
      </c>
      <c r="AG1285" s="16">
        <f t="shared" si="485"/>
        <v>82.520562484981426</v>
      </c>
      <c r="AH1285" s="24">
        <f t="shared" si="483"/>
        <v>83.877381018001088</v>
      </c>
      <c r="AL1285" s="2">
        <f t="shared" si="486"/>
        <v>94.227433519339755</v>
      </c>
      <c r="AM1285" s="27">
        <f t="shared" si="487"/>
        <v>-0.10984118016134192</v>
      </c>
      <c r="AN1285" s="35">
        <v>0</v>
      </c>
      <c r="AP1285" s="2" t="str">
        <f t="shared" si="484"/>
        <v/>
      </c>
    </row>
    <row r="1286" spans="1:42" x14ac:dyDescent="0.25">
      <c r="A1286" s="49">
        <v>39870</v>
      </c>
      <c r="B1286" s="47">
        <v>752.83</v>
      </c>
      <c r="C1286" s="27">
        <f t="shared" si="470"/>
        <v>-1.5779840502026299E-2</v>
      </c>
      <c r="D1286" s="27">
        <f t="shared" si="471"/>
        <v>-3.2446349840735023E-2</v>
      </c>
      <c r="E1286" s="5">
        <f t="shared" si="477"/>
        <v>0</v>
      </c>
      <c r="F1286" s="44">
        <v>1217.491</v>
      </c>
      <c r="G1286" s="45">
        <v>1217.491</v>
      </c>
      <c r="H1286" s="48">
        <v>752.83</v>
      </c>
      <c r="I1286" s="42">
        <v>44.66</v>
      </c>
      <c r="J1286" s="16">
        <f t="shared" ref="J1286:J1349" si="494">I1286/100</f>
        <v>0.44659999999999994</v>
      </c>
      <c r="K1286" s="16">
        <f t="shared" si="478"/>
        <v>7.2118102783370386E-2</v>
      </c>
      <c r="L1286" s="51">
        <f>VLOOKUP(A1286,LIBOR!$A$3:B3381,2,1)</f>
        <v>0.28438000000000002</v>
      </c>
      <c r="M1286">
        <v>172565.47</v>
      </c>
      <c r="N1286" s="2">
        <v>154621.43</v>
      </c>
      <c r="O1286" s="16">
        <f t="shared" si="472"/>
        <v>2.5299026271101893E-4</v>
      </c>
      <c r="P1286" s="16">
        <f t="shared" si="488"/>
        <v>0.37448189721662956</v>
      </c>
      <c r="Q1286" s="2">
        <f t="shared" si="474"/>
        <v>47.832000000000008</v>
      </c>
      <c r="R1286" s="2">
        <f t="shared" si="475"/>
        <v>45.097999999999999</v>
      </c>
      <c r="S1286" s="16">
        <f t="shared" si="489"/>
        <v>1</v>
      </c>
      <c r="T1286" s="16">
        <f t="shared" si="490"/>
        <v>0</v>
      </c>
      <c r="U1286" s="16">
        <f>VLOOKUP(P1286,Table!$D$6:$G$15,MATCH(VALUE(T1286)&amp;"E",Table!$D$5:$G$5,0),1)*IF(Y1286=1,0,1)</f>
        <v>0.75</v>
      </c>
      <c r="V1286" s="16">
        <f t="shared" si="491"/>
        <v>0.25</v>
      </c>
      <c r="W1286" s="16">
        <f t="shared" si="480"/>
        <v>133988.89457269941</v>
      </c>
      <c r="X1286" s="16">
        <f t="shared" si="492"/>
        <v>-1.5494799262680381E-2</v>
      </c>
      <c r="Y1286" s="16">
        <f t="shared" si="481"/>
        <v>0</v>
      </c>
      <c r="Z1286" s="16">
        <f t="shared" si="493"/>
        <v>0</v>
      </c>
      <c r="AA1286" s="16">
        <f t="shared" si="479"/>
        <v>0</v>
      </c>
      <c r="AB1286" s="2">
        <f t="shared" si="482"/>
        <v>152074.39087627019</v>
      </c>
      <c r="AC1286" s="12">
        <v>133964.125</v>
      </c>
      <c r="AD1286" s="2">
        <v>151892.31</v>
      </c>
      <c r="AE1286" s="16">
        <f t="shared" si="476"/>
        <v>1.8489705881630236E-4</v>
      </c>
      <c r="AF1286" s="16">
        <f t="shared" si="473"/>
        <v>1.1987498002379304E-3</v>
      </c>
      <c r="AG1286" s="16">
        <f t="shared" si="485"/>
        <v>81.81172525174685</v>
      </c>
      <c r="AH1286" s="24">
        <f t="shared" si="483"/>
        <v>83.154724592927252</v>
      </c>
      <c r="AL1286" s="2">
        <f t="shared" si="486"/>
        <v>94.227433519339755</v>
      </c>
      <c r="AM1286" s="27">
        <f t="shared" si="487"/>
        <v>-0.11751045860906184</v>
      </c>
      <c r="AN1286" s="35">
        <v>0</v>
      </c>
      <c r="AP1286" s="2" t="str">
        <f t="shared" si="484"/>
        <v/>
      </c>
    </row>
    <row r="1287" spans="1:42" x14ac:dyDescent="0.25">
      <c r="A1287" s="49">
        <v>39871</v>
      </c>
      <c r="B1287" s="47">
        <v>735.09</v>
      </c>
      <c r="C1287" s="27">
        <f t="shared" ref="C1287:C1350" si="495">B1287/B1286-1</f>
        <v>-2.3564416933437804E-2</v>
      </c>
      <c r="D1287" s="27">
        <f t="shared" si="471"/>
        <v>-4.4597820976036817E-2</v>
      </c>
      <c r="E1287" s="5">
        <f t="shared" si="477"/>
        <v>-1</v>
      </c>
      <c r="F1287" s="44">
        <v>1188.8399999999999</v>
      </c>
      <c r="G1287" s="45">
        <v>1188.8399999999999</v>
      </c>
      <c r="H1287" s="48">
        <v>735.09</v>
      </c>
      <c r="I1287" s="42">
        <v>46.35</v>
      </c>
      <c r="J1287" s="16">
        <f t="shared" si="494"/>
        <v>0.46350000000000002</v>
      </c>
      <c r="K1287" s="16">
        <f t="shared" si="478"/>
        <v>8.5633233101539419E-2</v>
      </c>
      <c r="L1287" s="51">
        <f>VLOOKUP(A1287,LIBOR!$A$3:B3382,2,1)</f>
        <v>0.36249999999999999</v>
      </c>
      <c r="M1287">
        <v>173922.67</v>
      </c>
      <c r="N1287" s="2">
        <v>155836.22</v>
      </c>
      <c r="O1287" s="16">
        <f t="shared" si="472"/>
        <v>5.6865546701046919E-4</v>
      </c>
      <c r="P1287" s="16">
        <f t="shared" si="488"/>
        <v>0.3778667668984606</v>
      </c>
      <c r="Q1287" s="2">
        <f t="shared" si="474"/>
        <v>47.347999999999999</v>
      </c>
      <c r="R1287" s="2">
        <f t="shared" si="475"/>
        <v>45.347999999999999</v>
      </c>
      <c r="S1287" s="16">
        <f t="shared" si="489"/>
        <v>1</v>
      </c>
      <c r="T1287" s="16">
        <f t="shared" si="490"/>
        <v>0</v>
      </c>
      <c r="U1287" s="16">
        <f>VLOOKUP(P1287,Table!$D$6:$G$15,MATCH(VALUE(T1287)&amp;"E",Table!$D$5:$G$5,0),1)*IF(Y1287=1,0,1)</f>
        <v>0</v>
      </c>
      <c r="V1287" s="16">
        <f t="shared" si="491"/>
        <v>0</v>
      </c>
      <c r="W1287" s="16">
        <f t="shared" si="480"/>
        <v>131884.03933724729</v>
      </c>
      <c r="X1287" s="16">
        <f t="shared" si="492"/>
        <v>-2.4111549585697278E-2</v>
      </c>
      <c r="Y1287" s="16">
        <f t="shared" si="481"/>
        <v>1</v>
      </c>
      <c r="Z1287" s="16">
        <f t="shared" si="493"/>
        <v>20</v>
      </c>
      <c r="AA1287" s="16">
        <f t="shared" si="479"/>
        <v>0</v>
      </c>
      <c r="AB1287" s="2">
        <f t="shared" si="482"/>
        <v>149689.3463328855</v>
      </c>
      <c r="AC1287" s="12">
        <v>131862.04699999999</v>
      </c>
      <c r="AD1287" s="2">
        <v>149510.12</v>
      </c>
      <c r="AE1287" s="16">
        <f t="shared" si="476"/>
        <v>1.6678292008687201E-4</v>
      </c>
      <c r="AF1287" s="16">
        <f t="shared" si="473"/>
        <v>1.198757200419065E-3</v>
      </c>
      <c r="AG1287" s="16">
        <f t="shared" si="485"/>
        <v>80.528638679627534</v>
      </c>
      <c r="AH1287" s="24">
        <f t="shared" si="483"/>
        <v>81.848444858305513</v>
      </c>
      <c r="AL1287" s="2">
        <f t="shared" si="486"/>
        <v>94.227433519339755</v>
      </c>
      <c r="AM1287" s="27">
        <f t="shared" si="487"/>
        <v>-0.13137350980161755</v>
      </c>
      <c r="AN1287" s="35">
        <v>1</v>
      </c>
      <c r="AP1287" s="2" t="str">
        <f t="shared" si="484"/>
        <v/>
      </c>
    </row>
    <row r="1288" spans="1:42" x14ac:dyDescent="0.25">
      <c r="A1288" s="49">
        <v>39874</v>
      </c>
      <c r="B1288" s="47">
        <v>700.82</v>
      </c>
      <c r="C1288" s="27">
        <f t="shared" si="495"/>
        <v>-4.6620141751350097E-2</v>
      </c>
      <c r="D1288" s="27">
        <f t="shared" si="471"/>
        <v>-5.6518917210862107E-2</v>
      </c>
      <c r="E1288" s="5">
        <f t="shared" si="477"/>
        <v>-1</v>
      </c>
      <c r="F1288" s="44">
        <v>1133.431</v>
      </c>
      <c r="G1288" s="45">
        <v>1133.431</v>
      </c>
      <c r="H1288" s="48">
        <v>700.82</v>
      </c>
      <c r="I1288" s="42">
        <v>52.65</v>
      </c>
      <c r="J1288" s="16">
        <f t="shared" si="494"/>
        <v>0.52649999999999997</v>
      </c>
      <c r="K1288" s="16">
        <f t="shared" si="478"/>
        <v>0.14186449981929183</v>
      </c>
      <c r="L1288" s="51">
        <f>VLOOKUP(A1288,LIBOR!$A$3:B3383,2,1)</f>
        <v>0.31</v>
      </c>
      <c r="M1288">
        <v>185330.5</v>
      </c>
      <c r="N1288" s="2">
        <v>166053.82999999999</v>
      </c>
      <c r="O1288" s="16">
        <f t="shared" si="472"/>
        <v>2.2792854510503861E-3</v>
      </c>
      <c r="P1288" s="16">
        <f t="shared" si="488"/>
        <v>0.38463550018070813</v>
      </c>
      <c r="Q1288" s="2">
        <f t="shared" si="474"/>
        <v>46.757999999999996</v>
      </c>
      <c r="R1288" s="2">
        <f t="shared" si="475"/>
        <v>45.534000000000006</v>
      </c>
      <c r="S1288" s="16">
        <f t="shared" si="489"/>
        <v>1</v>
      </c>
      <c r="T1288" s="16">
        <f t="shared" si="490"/>
        <v>0</v>
      </c>
      <c r="U1288" s="16">
        <f>VLOOKUP(P1288,Table!$D$6:$G$15,MATCH(VALUE(T1288)&amp;"E",Table!$D$5:$G$5,0),1)*IF(Y1288=1,0,1)</f>
        <v>0</v>
      </c>
      <c r="V1288" s="16">
        <f t="shared" si="491"/>
        <v>0</v>
      </c>
      <c r="W1288" s="16">
        <f t="shared" si="480"/>
        <v>131884.03933724729</v>
      </c>
      <c r="X1288" s="16">
        <f t="shared" si="492"/>
        <v>-4.2510074142543597E-2</v>
      </c>
      <c r="Y1288" s="16">
        <f t="shared" si="481"/>
        <v>1</v>
      </c>
      <c r="Z1288" s="16">
        <f t="shared" si="493"/>
        <v>20</v>
      </c>
      <c r="AA1288" s="16">
        <f t="shared" si="479"/>
        <v>2.5833333333333819E-3</v>
      </c>
      <c r="AB1288" s="2">
        <f t="shared" si="482"/>
        <v>149693.21330766578</v>
      </c>
      <c r="AC1288" s="12">
        <v>131862.04699999999</v>
      </c>
      <c r="AD1288" s="2">
        <v>149514.66</v>
      </c>
      <c r="AE1288" s="16">
        <f t="shared" si="476"/>
        <v>1.6678292008687201E-4</v>
      </c>
      <c r="AF1288" s="16">
        <f t="shared" si="473"/>
        <v>1.1942194007314999E-3</v>
      </c>
      <c r="AG1288" s="16">
        <f t="shared" si="485"/>
        <v>80.530719002793433</v>
      </c>
      <c r="AH1288" s="24">
        <f t="shared" si="483"/>
        <v>81.844168371739059</v>
      </c>
      <c r="AL1288" s="2">
        <f t="shared" si="486"/>
        <v>94.227433519339755</v>
      </c>
      <c r="AM1288" s="27">
        <f t="shared" si="487"/>
        <v>-0.13141889453095512</v>
      </c>
      <c r="AN1288" s="35">
        <v>1</v>
      </c>
      <c r="AP1288" s="2" t="str">
        <f t="shared" si="484"/>
        <v/>
      </c>
    </row>
    <row r="1289" spans="1:42" x14ac:dyDescent="0.25">
      <c r="A1289" s="49">
        <v>39875</v>
      </c>
      <c r="B1289" s="47">
        <v>696.33</v>
      </c>
      <c r="C1289" s="27">
        <f t="shared" si="495"/>
        <v>-6.4067806284067164E-3</v>
      </c>
      <c r="D1289" s="27">
        <f t="shared" si="471"/>
        <v>-0.10302901668823228</v>
      </c>
      <c r="E1289" s="5">
        <f t="shared" si="477"/>
        <v>-1</v>
      </c>
      <c r="F1289" s="44">
        <v>1126.1759999999999</v>
      </c>
      <c r="G1289" s="45">
        <v>1126.1759999999999</v>
      </c>
      <c r="H1289" s="48">
        <v>696.33</v>
      </c>
      <c r="I1289" s="42">
        <v>50.93</v>
      </c>
      <c r="J1289" s="16">
        <f t="shared" si="494"/>
        <v>0.50929999999999997</v>
      </c>
      <c r="K1289" s="16">
        <f t="shared" si="478"/>
        <v>0.10733796222954334</v>
      </c>
      <c r="L1289" s="51">
        <f>VLOOKUP(A1289,LIBOR!$A$3:B3384,2,1)</f>
        <v>0.3175</v>
      </c>
      <c r="M1289">
        <v>187163.97</v>
      </c>
      <c r="N1289" s="2">
        <v>167695.31</v>
      </c>
      <c r="O1289" s="16">
        <f t="shared" si="472"/>
        <v>4.1311369594847983E-5</v>
      </c>
      <c r="P1289" s="16">
        <f t="shared" si="488"/>
        <v>0.40196203777045664</v>
      </c>
      <c r="Q1289" s="2">
        <f t="shared" si="474"/>
        <v>46.763999999999996</v>
      </c>
      <c r="R1289" s="2">
        <f t="shared" si="475"/>
        <v>45.924500000000002</v>
      </c>
      <c r="S1289" s="16">
        <f t="shared" si="489"/>
        <v>1</v>
      </c>
      <c r="T1289" s="16">
        <f t="shared" si="490"/>
        <v>0</v>
      </c>
      <c r="U1289" s="16">
        <f>VLOOKUP(P1289,Table!$D$6:$G$15,MATCH(VALUE(T1289)&amp;"E",Table!$D$5:$G$5,0),1)*IF(Y1289=1,0,1)</f>
        <v>0</v>
      </c>
      <c r="V1289" s="16">
        <f t="shared" si="491"/>
        <v>0</v>
      </c>
      <c r="W1289" s="16">
        <f t="shared" si="480"/>
        <v>131884.03933724729</v>
      </c>
      <c r="X1289" s="16">
        <f t="shared" si="492"/>
        <v>-2.9381196219326777E-2</v>
      </c>
      <c r="Y1289" s="16">
        <f t="shared" si="481"/>
        <v>1</v>
      </c>
      <c r="Z1289" s="16">
        <f t="shared" si="493"/>
        <v>20</v>
      </c>
      <c r="AA1289" s="16">
        <f t="shared" si="479"/>
        <v>8.8194444444433806E-4</v>
      </c>
      <c r="AB1289" s="2">
        <f t="shared" si="482"/>
        <v>149694.53351864425</v>
      </c>
      <c r="AC1289" s="12">
        <v>131862.04699999999</v>
      </c>
      <c r="AD1289" s="2">
        <v>149515.94</v>
      </c>
      <c r="AE1289" s="16">
        <f t="shared" si="476"/>
        <v>1.6678292008687201E-4</v>
      </c>
      <c r="AF1289" s="16">
        <f t="shared" si="473"/>
        <v>1.1944781181474351E-3</v>
      </c>
      <c r="AG1289" s="16">
        <f t="shared" si="485"/>
        <v>80.531429238995742</v>
      </c>
      <c r="AH1289" s="24">
        <f t="shared" si="483"/>
        <v>81.842759982364356</v>
      </c>
      <c r="AL1289" s="2">
        <f t="shared" si="486"/>
        <v>94.227433519339755</v>
      </c>
      <c r="AM1289" s="27">
        <f t="shared" si="487"/>
        <v>-0.13143384123301527</v>
      </c>
      <c r="AN1289" s="35">
        <v>1</v>
      </c>
      <c r="AP1289" s="2" t="str">
        <f t="shared" si="484"/>
        <v/>
      </c>
    </row>
    <row r="1290" spans="1:42" x14ac:dyDescent="0.25">
      <c r="A1290" s="49">
        <v>39876</v>
      </c>
      <c r="B1290" s="47">
        <v>712.87</v>
      </c>
      <c r="C1290" s="27">
        <f t="shared" si="495"/>
        <v>2.3753105567762445E-2</v>
      </c>
      <c r="D1290" s="27">
        <f t="shared" si="471"/>
        <v>-6.8618074247458472E-2</v>
      </c>
      <c r="E1290" s="5">
        <f t="shared" si="477"/>
        <v>-1</v>
      </c>
      <c r="F1290" s="44">
        <v>1153.3489999999999</v>
      </c>
      <c r="G1290" s="45">
        <v>1153.3489999999999</v>
      </c>
      <c r="H1290" s="48">
        <v>712.87</v>
      </c>
      <c r="I1290" s="42">
        <v>47.56</v>
      </c>
      <c r="J1290" s="16">
        <f t="shared" si="494"/>
        <v>0.47560000000000002</v>
      </c>
      <c r="K1290" s="16">
        <f t="shared" si="478"/>
        <v>8.9526826640157431E-2</v>
      </c>
      <c r="L1290" s="51">
        <f>VLOOKUP(A1290,LIBOR!$A$3:B3385,2,1)</f>
        <v>0.3125</v>
      </c>
      <c r="M1290">
        <v>173049.16</v>
      </c>
      <c r="N1290" s="2">
        <v>155047.4</v>
      </c>
      <c r="O1290" s="16">
        <f t="shared" si="472"/>
        <v>5.5109392166850931E-4</v>
      </c>
      <c r="P1290" s="16">
        <f t="shared" si="488"/>
        <v>0.38607317335984259</v>
      </c>
      <c r="Q1290" s="2">
        <f t="shared" si="474"/>
        <v>47.852000000000004</v>
      </c>
      <c r="R1290" s="2">
        <f t="shared" si="475"/>
        <v>46.194999999999993</v>
      </c>
      <c r="S1290" s="16">
        <f t="shared" si="489"/>
        <v>1</v>
      </c>
      <c r="T1290" s="16">
        <f t="shared" si="490"/>
        <v>1</v>
      </c>
      <c r="U1290" s="16">
        <f>VLOOKUP(P1290,Table!$D$6:$G$15,MATCH(VALUE(T1290)&amp;"E",Table!$D$5:$G$5,0),1)*IF(Y1290=1,0,1)</f>
        <v>0</v>
      </c>
      <c r="V1290" s="16">
        <f t="shared" si="491"/>
        <v>0</v>
      </c>
      <c r="W1290" s="16">
        <f t="shared" si="480"/>
        <v>131884.03933724729</v>
      </c>
      <c r="X1290" s="16">
        <f t="shared" si="492"/>
        <v>-3.7347873220294869E-2</v>
      </c>
      <c r="Y1290" s="16">
        <f t="shared" si="481"/>
        <v>1</v>
      </c>
      <c r="Z1290" s="16">
        <f t="shared" si="493"/>
        <v>20</v>
      </c>
      <c r="AA1290" s="16">
        <f t="shared" si="479"/>
        <v>8.6805555555558023E-4</v>
      </c>
      <c r="AB1290" s="2">
        <f t="shared" si="482"/>
        <v>149695.8329503588</v>
      </c>
      <c r="AC1290" s="12">
        <v>131862.04699999999</v>
      </c>
      <c r="AD1290" s="2">
        <v>149517.25</v>
      </c>
      <c r="AE1290" s="16">
        <f t="shared" si="476"/>
        <v>1.6678292008687201E-4</v>
      </c>
      <c r="AF1290" s="16">
        <f t="shared" si="473"/>
        <v>1.1943969699736989E-3</v>
      </c>
      <c r="AG1290" s="16">
        <f t="shared" si="485"/>
        <v>80.532128296541217</v>
      </c>
      <c r="AH1290" s="24">
        <f t="shared" si="483"/>
        <v>81.841340250471333</v>
      </c>
      <c r="AL1290" s="2">
        <f t="shared" si="486"/>
        <v>94.227433519339755</v>
      </c>
      <c r="AM1290" s="27">
        <f t="shared" si="487"/>
        <v>-0.13144890830891864</v>
      </c>
      <c r="AN1290" s="35">
        <v>1</v>
      </c>
      <c r="AP1290" s="2" t="str">
        <f t="shared" si="484"/>
        <v/>
      </c>
    </row>
    <row r="1291" spans="1:42" x14ac:dyDescent="0.25">
      <c r="A1291" s="49">
        <v>39877</v>
      </c>
      <c r="B1291" s="47">
        <v>682.55</v>
      </c>
      <c r="C1291" s="27">
        <f t="shared" si="495"/>
        <v>-4.2532299016651121E-2</v>
      </c>
      <c r="D1291" s="27">
        <f t="shared" ref="D1291:D1354" si="496">SUM(C1287:C1291)</f>
        <v>-9.5370532762083293E-2</v>
      </c>
      <c r="E1291" s="5">
        <f t="shared" si="477"/>
        <v>-1</v>
      </c>
      <c r="F1291" s="44">
        <v>1104.376</v>
      </c>
      <c r="G1291" s="45">
        <v>1104.376</v>
      </c>
      <c r="H1291" s="48">
        <v>682.55</v>
      </c>
      <c r="I1291" s="42">
        <v>50.17</v>
      </c>
      <c r="J1291" s="16">
        <f t="shared" si="494"/>
        <v>0.50170000000000003</v>
      </c>
      <c r="K1291" s="16">
        <f t="shared" si="478"/>
        <v>0.11533525882935014</v>
      </c>
      <c r="L1291" s="51">
        <f>VLOOKUP(A1291,LIBOR!$A$3:B3386,2,1)</f>
        <v>0.32</v>
      </c>
      <c r="M1291">
        <v>181053.52</v>
      </c>
      <c r="N1291" s="2">
        <v>162217.89000000001</v>
      </c>
      <c r="O1291" s="16">
        <f t="shared" si="472"/>
        <v>1.8890576776557937E-3</v>
      </c>
      <c r="P1291" s="16">
        <f t="shared" si="488"/>
        <v>0.38636474117064989</v>
      </c>
      <c r="Q1291" s="2">
        <f t="shared" si="474"/>
        <v>48.43</v>
      </c>
      <c r="R1291" s="2">
        <f t="shared" si="475"/>
        <v>46.419999999999995</v>
      </c>
      <c r="S1291" s="16">
        <f t="shared" si="489"/>
        <v>1</v>
      </c>
      <c r="T1291" s="16">
        <f t="shared" si="490"/>
        <v>1</v>
      </c>
      <c r="U1291" s="16">
        <f>VLOOKUP(P1291,Table!$D$6:$G$15,MATCH(VALUE(T1291)&amp;"E",Table!$D$5:$G$5,0),1)*IF(Y1291=1,0,1)</f>
        <v>0</v>
      </c>
      <c r="V1291" s="16">
        <f t="shared" si="491"/>
        <v>0</v>
      </c>
      <c r="W1291" s="16">
        <f t="shared" si="480"/>
        <v>131884.03933724729</v>
      </c>
      <c r="X1291" s="16">
        <f t="shared" si="492"/>
        <v>-2.4324050822401855E-2</v>
      </c>
      <c r="Y1291" s="16">
        <f t="shared" si="481"/>
        <v>1</v>
      </c>
      <c r="Z1291" s="16">
        <f t="shared" si="493"/>
        <v>20</v>
      </c>
      <c r="AA1291" s="16">
        <f t="shared" si="479"/>
        <v>8.8888888888893902E-4</v>
      </c>
      <c r="AB1291" s="2">
        <f t="shared" si="482"/>
        <v>149697.16357998503</v>
      </c>
      <c r="AC1291" s="12">
        <v>131862.04699999999</v>
      </c>
      <c r="AD1291" s="2">
        <v>149518.54999999999</v>
      </c>
      <c r="AE1291" s="16">
        <f t="shared" si="476"/>
        <v>1.6678292008687201E-4</v>
      </c>
      <c r="AF1291" s="16">
        <f t="shared" si="473"/>
        <v>1.194591440226267E-3</v>
      </c>
      <c r="AG1291" s="16">
        <f t="shared" si="485"/>
        <v>80.532844137681636</v>
      </c>
      <c r="AH1291" s="24">
        <f t="shared" si="483"/>
        <v>81.839937593041952</v>
      </c>
      <c r="AL1291" s="2">
        <f t="shared" si="486"/>
        <v>94.227433519339755</v>
      </c>
      <c r="AM1291" s="27">
        <f t="shared" si="487"/>
        <v>-0.13146379418001786</v>
      </c>
      <c r="AN1291" s="35">
        <v>1</v>
      </c>
      <c r="AP1291" s="2" t="str">
        <f t="shared" si="484"/>
        <v/>
      </c>
    </row>
    <row r="1292" spans="1:42" x14ac:dyDescent="0.25">
      <c r="A1292" s="49">
        <v>39878</v>
      </c>
      <c r="B1292" s="47">
        <v>683.38</v>
      </c>
      <c r="C1292" s="27">
        <f t="shared" si="495"/>
        <v>1.2160281298074782E-3</v>
      </c>
      <c r="D1292" s="27">
        <f t="shared" si="496"/>
        <v>-7.0590087698838011E-2</v>
      </c>
      <c r="E1292" s="5">
        <f t="shared" si="477"/>
        <v>0</v>
      </c>
      <c r="F1292" s="44">
        <v>1105.998</v>
      </c>
      <c r="G1292" s="45">
        <v>1105.998</v>
      </c>
      <c r="H1292" s="48">
        <v>683.38</v>
      </c>
      <c r="I1292" s="42">
        <v>49.33</v>
      </c>
      <c r="J1292" s="16">
        <f t="shared" si="494"/>
        <v>0.49329999999999996</v>
      </c>
      <c r="K1292" s="16">
        <f t="shared" si="478"/>
        <v>7.9884038431388804E-2</v>
      </c>
      <c r="L1292" s="51">
        <f>VLOOKUP(A1292,LIBOR!$A$3:B3387,2,1)</f>
        <v>0.32250000000000001</v>
      </c>
      <c r="M1292">
        <v>179228.91</v>
      </c>
      <c r="N1292" s="2">
        <v>160581.84</v>
      </c>
      <c r="O1292" s="16">
        <f t="shared" si="472"/>
        <v>1.4769282441949509E-6</v>
      </c>
      <c r="P1292" s="16">
        <f t="shared" si="488"/>
        <v>0.41341596156861116</v>
      </c>
      <c r="Q1292" s="2">
        <f t="shared" si="474"/>
        <v>49.532000000000004</v>
      </c>
      <c r="R1292" s="2">
        <f t="shared" si="475"/>
        <v>46.735999999999997</v>
      </c>
      <c r="S1292" s="16">
        <f t="shared" si="489"/>
        <v>1</v>
      </c>
      <c r="T1292" s="16">
        <f t="shared" si="490"/>
        <v>1</v>
      </c>
      <c r="U1292" s="16">
        <f>VLOOKUP(P1292,Table!$D$6:$G$15,MATCH(VALUE(T1292)&amp;"E",Table!$D$5:$G$5,0),1)*IF(Y1292=1,0,1)</f>
        <v>0.6</v>
      </c>
      <c r="V1292" s="16">
        <f t="shared" si="491"/>
        <v>0.4</v>
      </c>
      <c r="W1292" s="16">
        <f t="shared" si="480"/>
        <v>131884.03933724729</v>
      </c>
      <c r="X1292" s="16">
        <f t="shared" si="492"/>
        <v>-1.5709176810247305E-2</v>
      </c>
      <c r="Y1292" s="16">
        <f t="shared" si="481"/>
        <v>0</v>
      </c>
      <c r="Z1292" s="16">
        <f t="shared" si="493"/>
        <v>0</v>
      </c>
      <c r="AA1292" s="16">
        <f t="shared" si="479"/>
        <v>8.9583333333331794E-4</v>
      </c>
      <c r="AB1292" s="2">
        <f t="shared" si="482"/>
        <v>149698.50461707544</v>
      </c>
      <c r="AC1292" s="12">
        <v>131862.04699999999</v>
      </c>
      <c r="AD1292" s="2">
        <v>149519.88</v>
      </c>
      <c r="AE1292" s="16">
        <f t="shared" si="476"/>
        <v>1.6678292008687201E-4</v>
      </c>
      <c r="AF1292" s="16">
        <f t="shared" si="473"/>
        <v>1.1946546310459549E-3</v>
      </c>
      <c r="AG1292" s="16">
        <f t="shared" si="485"/>
        <v>80.533565577743701</v>
      </c>
      <c r="AH1292" s="24">
        <f t="shared" si="483"/>
        <v>81.838540642833422</v>
      </c>
      <c r="AL1292" s="2">
        <f t="shared" si="486"/>
        <v>94.227433519339755</v>
      </c>
      <c r="AM1292" s="27">
        <f t="shared" si="487"/>
        <v>-0.13147861948254769</v>
      </c>
      <c r="AN1292" s="35">
        <v>0</v>
      </c>
      <c r="AP1292" s="2" t="str">
        <f t="shared" si="484"/>
        <v/>
      </c>
    </row>
    <row r="1293" spans="1:42" x14ac:dyDescent="0.25">
      <c r="A1293" s="49">
        <v>39881</v>
      </c>
      <c r="B1293" s="47">
        <v>676.53</v>
      </c>
      <c r="C1293" s="27">
        <f t="shared" si="495"/>
        <v>-1.0023705698147478E-2</v>
      </c>
      <c r="D1293" s="27">
        <f t="shared" si="496"/>
        <v>-3.3993651645635392E-2</v>
      </c>
      <c r="E1293" s="5">
        <f t="shared" si="477"/>
        <v>0</v>
      </c>
      <c r="F1293" s="44">
        <v>1095.0360000000001</v>
      </c>
      <c r="G1293" s="45">
        <v>1095.0360000000001</v>
      </c>
      <c r="H1293" s="48">
        <v>676.53</v>
      </c>
      <c r="I1293" s="42">
        <v>49.68</v>
      </c>
      <c r="J1293" s="16">
        <f t="shared" si="494"/>
        <v>0.49680000000000002</v>
      </c>
      <c r="K1293" s="16">
        <f t="shared" si="478"/>
        <v>8.6796742304277197E-2</v>
      </c>
      <c r="L1293" s="51">
        <f>VLOOKUP(A1293,LIBOR!$A$3:B3388,2,1)</f>
        <v>0.32874999999999999</v>
      </c>
      <c r="M1293">
        <v>181730.95</v>
      </c>
      <c r="N1293" s="2">
        <v>162819.82</v>
      </c>
      <c r="O1293" s="16">
        <f t="shared" si="472"/>
        <v>1.0149114350672016E-4</v>
      </c>
      <c r="P1293" s="16">
        <f t="shared" si="488"/>
        <v>0.41000325769572282</v>
      </c>
      <c r="Q1293" s="2">
        <f t="shared" si="474"/>
        <v>50.128</v>
      </c>
      <c r="R1293" s="2">
        <f t="shared" si="475"/>
        <v>47.015999999999984</v>
      </c>
      <c r="S1293" s="16">
        <f t="shared" si="489"/>
        <v>1</v>
      </c>
      <c r="T1293" s="16">
        <f t="shared" si="490"/>
        <v>1</v>
      </c>
      <c r="U1293" s="16">
        <f>VLOOKUP(P1293,Table!$D$6:$G$15,MATCH(VALUE(T1293)&amp;"E",Table!$D$5:$G$5,0),1)*IF(Y1293=1,0,1)</f>
        <v>0.6</v>
      </c>
      <c r="V1293" s="16">
        <f t="shared" si="491"/>
        <v>0.4</v>
      </c>
      <c r="W1293" s="16">
        <f t="shared" si="480"/>
        <v>131826.07027033585</v>
      </c>
      <c r="X1293" s="16">
        <f t="shared" si="492"/>
        <v>0</v>
      </c>
      <c r="Y1293" s="16">
        <f t="shared" si="481"/>
        <v>0</v>
      </c>
      <c r="Z1293" s="16">
        <f t="shared" si="493"/>
        <v>0</v>
      </c>
      <c r="AA1293" s="16">
        <f t="shared" si="479"/>
        <v>0</v>
      </c>
      <c r="AB1293" s="2">
        <f t="shared" si="482"/>
        <v>149644.18855949937</v>
      </c>
      <c r="AC1293" s="12">
        <v>131810.82800000001</v>
      </c>
      <c r="AD1293" s="2">
        <v>149465.62</v>
      </c>
      <c r="AE1293" s="16">
        <f t="shared" si="476"/>
        <v>1.1563746747600412E-4</v>
      </c>
      <c r="AF1293" s="16">
        <f t="shared" si="473"/>
        <v>1.1947132691743079E-3</v>
      </c>
      <c r="AG1293" s="16">
        <f t="shared" si="485"/>
        <v>80.504345073531468</v>
      </c>
      <c r="AH1293" s="24">
        <f t="shared" si="483"/>
        <v>81.802458998447804</v>
      </c>
      <c r="AL1293" s="2">
        <f t="shared" si="486"/>
        <v>94.227433519339755</v>
      </c>
      <c r="AM1293" s="27">
        <f t="shared" si="487"/>
        <v>-0.13186154028425046</v>
      </c>
      <c r="AN1293" s="35">
        <v>0</v>
      </c>
      <c r="AP1293" s="2" t="str">
        <f t="shared" si="484"/>
        <v/>
      </c>
    </row>
    <row r="1294" spans="1:42" x14ac:dyDescent="0.25">
      <c r="A1294" s="49">
        <v>39882</v>
      </c>
      <c r="B1294" s="47">
        <v>719.6</v>
      </c>
      <c r="C1294" s="27">
        <f t="shared" si="495"/>
        <v>6.3663104370833556E-2</v>
      </c>
      <c r="D1294" s="27">
        <f t="shared" si="496"/>
        <v>3.6076233353604881E-2</v>
      </c>
      <c r="E1294" s="5">
        <f t="shared" si="477"/>
        <v>0</v>
      </c>
      <c r="F1294" s="44">
        <v>1164.8309999999999</v>
      </c>
      <c r="G1294" s="45">
        <v>1164.8309999999999</v>
      </c>
      <c r="H1294" s="48">
        <v>719.6</v>
      </c>
      <c r="I1294" s="42">
        <v>44.37</v>
      </c>
      <c r="J1294" s="16">
        <f t="shared" si="494"/>
        <v>0.44369999999999998</v>
      </c>
      <c r="K1294" s="16">
        <f t="shared" si="478"/>
        <v>3.306896150686861E-2</v>
      </c>
      <c r="L1294" s="51">
        <f>VLOOKUP(A1294,LIBOR!$A$3:B3389,2,1)</f>
        <v>0.33</v>
      </c>
      <c r="M1294">
        <v>167846.47</v>
      </c>
      <c r="N1294" s="2">
        <v>150379.09</v>
      </c>
      <c r="O1294" s="16">
        <f t="shared" si="472"/>
        <v>3.8091991086136871E-3</v>
      </c>
      <c r="P1294" s="16">
        <f t="shared" si="488"/>
        <v>0.41063103849313137</v>
      </c>
      <c r="Q1294" s="2">
        <f t="shared" si="474"/>
        <v>49.534000000000006</v>
      </c>
      <c r="R1294" s="2">
        <f t="shared" si="475"/>
        <v>47.331499999999991</v>
      </c>
      <c r="S1294" s="16">
        <f t="shared" si="489"/>
        <v>1</v>
      </c>
      <c r="T1294" s="16">
        <f t="shared" si="490"/>
        <v>1</v>
      </c>
      <c r="U1294" s="16">
        <f>VLOOKUP(P1294,Table!$D$6:$G$15,MATCH(VALUE(T1294)&amp;"E",Table!$D$5:$G$5,0),1)*IF(Y1294=1,0,1)</f>
        <v>0.6</v>
      </c>
      <c r="V1294" s="16">
        <f t="shared" si="491"/>
        <v>0.4</v>
      </c>
      <c r="W1294" s="16">
        <f t="shared" si="480"/>
        <v>132832.52004605572</v>
      </c>
      <c r="X1294" s="16">
        <f t="shared" si="492"/>
        <v>-4.3954573428861554E-4</v>
      </c>
      <c r="Y1294" s="16">
        <f t="shared" si="481"/>
        <v>0</v>
      </c>
      <c r="Z1294" s="16">
        <f t="shared" si="493"/>
        <v>0</v>
      </c>
      <c r="AA1294" s="16">
        <f t="shared" si="479"/>
        <v>0</v>
      </c>
      <c r="AB1294" s="2">
        <f t="shared" si="482"/>
        <v>150793.76421764796</v>
      </c>
      <c r="AE1294" s="16" t="str">
        <f t="shared" si="476"/>
        <v/>
      </c>
      <c r="AF1294" s="16" t="str">
        <f t="shared" si="473"/>
        <v/>
      </c>
      <c r="AG1294" s="16">
        <f t="shared" si="485"/>
        <v>81.122784295011357</v>
      </c>
      <c r="AH1294" s="24">
        <f t="shared" si="483"/>
        <v>82.428724948174448</v>
      </c>
      <c r="AL1294" s="2">
        <f t="shared" si="486"/>
        <v>94.227433519339755</v>
      </c>
      <c r="AM1294" s="27">
        <f t="shared" si="487"/>
        <v>-0.1252152173787443</v>
      </c>
      <c r="AN1294" s="35">
        <v>0</v>
      </c>
      <c r="AP1294" s="2" t="str">
        <f t="shared" si="484"/>
        <v/>
      </c>
    </row>
    <row r="1295" spans="1:42" x14ac:dyDescent="0.25">
      <c r="A1295" s="49">
        <v>39883</v>
      </c>
      <c r="B1295" s="47">
        <v>721.36</v>
      </c>
      <c r="C1295" s="27">
        <f t="shared" si="495"/>
        <v>2.4458032240133321E-3</v>
      </c>
      <c r="D1295" s="27">
        <f t="shared" si="496"/>
        <v>1.4768931009855768E-2</v>
      </c>
      <c r="E1295" s="5">
        <f t="shared" si="477"/>
        <v>0</v>
      </c>
      <c r="F1295" s="44">
        <v>1168.0740000000001</v>
      </c>
      <c r="G1295" s="45">
        <v>1168.0740000000001</v>
      </c>
      <c r="H1295" s="48">
        <v>721.36</v>
      </c>
      <c r="I1295" s="42">
        <v>43.61</v>
      </c>
      <c r="J1295" s="16">
        <f t="shared" si="494"/>
        <v>0.43609999999999999</v>
      </c>
      <c r="K1295" s="16">
        <f t="shared" si="478"/>
        <v>-2.131887956419215E-2</v>
      </c>
      <c r="L1295" s="51">
        <f>VLOOKUP(A1295,LIBOR!$A$3:B3390,2,1)</f>
        <v>0.32938000000000001</v>
      </c>
      <c r="M1295">
        <v>167347.9</v>
      </c>
      <c r="N1295" s="2">
        <v>149931.4</v>
      </c>
      <c r="O1295" s="16">
        <f t="shared" si="472"/>
        <v>5.9673554586717156E-6</v>
      </c>
      <c r="P1295" s="16">
        <f t="shared" si="488"/>
        <v>0.45741887956419214</v>
      </c>
      <c r="Q1295" s="2">
        <f t="shared" si="474"/>
        <v>48.222000000000001</v>
      </c>
      <c r="R1295" s="2">
        <f t="shared" si="475"/>
        <v>47.367999999999995</v>
      </c>
      <c r="S1295" s="16">
        <f t="shared" si="489"/>
        <v>1</v>
      </c>
      <c r="T1295" s="16">
        <f t="shared" si="490"/>
        <v>1</v>
      </c>
      <c r="U1295" s="16">
        <f>VLOOKUP(P1295,Table!$D$6:$G$15,MATCH(VALUE(T1295)&amp;"E",Table!$D$5:$G$5,0),1)*IF(Y1295=1,0,1)</f>
        <v>0.6</v>
      </c>
      <c r="V1295" s="16">
        <f t="shared" si="491"/>
        <v>0.4</v>
      </c>
      <c r="W1295" s="16">
        <f t="shared" si="480"/>
        <v>132869.26835938761</v>
      </c>
      <c r="X1295" s="16">
        <f t="shared" si="492"/>
        <v>7.1917778191721293E-3</v>
      </c>
      <c r="Y1295" s="16">
        <f t="shared" si="481"/>
        <v>0</v>
      </c>
      <c r="Z1295" s="16">
        <f t="shared" si="493"/>
        <v>0</v>
      </c>
      <c r="AA1295" s="16">
        <f t="shared" si="479"/>
        <v>0</v>
      </c>
      <c r="AB1295" s="2">
        <f t="shared" si="482"/>
        <v>150866.49199997055</v>
      </c>
      <c r="AE1295" s="16" t="str">
        <f t="shared" si="476"/>
        <v/>
      </c>
      <c r="AF1295" s="16" t="str">
        <f t="shared" si="473"/>
        <v/>
      </c>
      <c r="AG1295" s="16">
        <f t="shared" si="485"/>
        <v>81.161909786892409</v>
      </c>
      <c r="AH1295" s="24">
        <f t="shared" si="483"/>
        <v>82.466333854900029</v>
      </c>
      <c r="AL1295" s="2">
        <f t="shared" si="486"/>
        <v>94.227433519339755</v>
      </c>
      <c r="AM1295" s="27">
        <f t="shared" si="487"/>
        <v>-0.1248160883213042</v>
      </c>
      <c r="AN1295" s="35">
        <v>0</v>
      </c>
      <c r="AP1295" s="2" t="str">
        <f t="shared" si="484"/>
        <v/>
      </c>
    </row>
    <row r="1296" spans="1:42" x14ac:dyDescent="0.25">
      <c r="A1296" s="49">
        <v>39884</v>
      </c>
      <c r="B1296" s="47">
        <v>750.74</v>
      </c>
      <c r="C1296" s="27">
        <f t="shared" si="495"/>
        <v>4.0728623710768463E-2</v>
      </c>
      <c r="D1296" s="27">
        <f t="shared" si="496"/>
        <v>9.8029853737275352E-2</v>
      </c>
      <c r="E1296" s="5">
        <f t="shared" si="477"/>
        <v>0</v>
      </c>
      <c r="F1296" s="44">
        <v>1215.8689999999999</v>
      </c>
      <c r="G1296" s="45">
        <v>1215.8689999999999</v>
      </c>
      <c r="H1296" s="48">
        <v>750.74</v>
      </c>
      <c r="I1296" s="42">
        <v>41.18</v>
      </c>
      <c r="J1296" s="16">
        <f t="shared" si="494"/>
        <v>0.4118</v>
      </c>
      <c r="K1296" s="16">
        <f t="shared" si="478"/>
        <v>-3.6788579936736732E-2</v>
      </c>
      <c r="L1296" s="51">
        <f>VLOOKUP(A1296,LIBOR!$A$3:B3391,2,1)</f>
        <v>0.32750000000000001</v>
      </c>
      <c r="M1296">
        <v>164507.18</v>
      </c>
      <c r="N1296" s="2">
        <v>147385.32999999999</v>
      </c>
      <c r="O1296" s="16">
        <f t="shared" si="472"/>
        <v>1.5936916359090357E-3</v>
      </c>
      <c r="P1296" s="16">
        <f t="shared" si="488"/>
        <v>0.44858857993673673</v>
      </c>
      <c r="Q1296" s="2">
        <f t="shared" si="474"/>
        <v>47.432000000000002</v>
      </c>
      <c r="R1296" s="2">
        <f t="shared" si="475"/>
        <v>47.215000000000003</v>
      </c>
      <c r="S1296" s="16">
        <f t="shared" si="489"/>
        <v>1</v>
      </c>
      <c r="T1296" s="16">
        <f t="shared" si="490"/>
        <v>1</v>
      </c>
      <c r="U1296" s="16">
        <f>VLOOKUP(P1296,Table!$D$6:$G$15,MATCH(VALUE(T1296)&amp;"E",Table!$D$5:$G$5,0),1)*IF(Y1296=1,0,1)</f>
        <v>0.6</v>
      </c>
      <c r="V1296" s="16">
        <f t="shared" si="491"/>
        <v>0.4</v>
      </c>
      <c r="W1296" s="16">
        <f t="shared" si="480"/>
        <v>135213.68650706334</v>
      </c>
      <c r="X1296" s="16">
        <f t="shared" si="492"/>
        <v>7.4704189156729051E-3</v>
      </c>
      <c r="Y1296" s="16">
        <f t="shared" si="481"/>
        <v>0</v>
      </c>
      <c r="Z1296" s="16">
        <f t="shared" si="493"/>
        <v>0</v>
      </c>
      <c r="AA1296" s="16">
        <f t="shared" si="479"/>
        <v>0</v>
      </c>
      <c r="AB1296" s="2">
        <f t="shared" si="482"/>
        <v>153545.98589093445</v>
      </c>
      <c r="AE1296" s="16" t="str">
        <f t="shared" si="476"/>
        <v/>
      </c>
      <c r="AF1296" s="16" t="str">
        <f t="shared" si="473"/>
        <v/>
      </c>
      <c r="AG1296" s="16">
        <f t="shared" si="485"/>
        <v>82.603401787998806</v>
      </c>
      <c r="AH1296" s="24">
        <f t="shared" si="483"/>
        <v>83.92880882994065</v>
      </c>
      <c r="AL1296" s="2">
        <f t="shared" si="486"/>
        <v>94.227433519339755</v>
      </c>
      <c r="AM1296" s="27">
        <f t="shared" si="487"/>
        <v>-0.10929539630605944</v>
      </c>
      <c r="AN1296" s="35">
        <v>0</v>
      </c>
      <c r="AP1296" s="2" t="str">
        <f t="shared" si="484"/>
        <v/>
      </c>
    </row>
    <row r="1297" spans="1:42" x14ac:dyDescent="0.25">
      <c r="A1297" s="49">
        <v>39885</v>
      </c>
      <c r="B1297" s="47">
        <v>756.55</v>
      </c>
      <c r="C1297" s="27">
        <f t="shared" si="495"/>
        <v>7.7390308229212668E-3</v>
      </c>
      <c r="D1297" s="27">
        <f t="shared" si="496"/>
        <v>0.10455285643038914</v>
      </c>
      <c r="E1297" s="5">
        <f t="shared" si="477"/>
        <v>0</v>
      </c>
      <c r="F1297" s="44">
        <v>1225.316</v>
      </c>
      <c r="G1297" s="45">
        <v>1225.316</v>
      </c>
      <c r="H1297" s="48">
        <v>756.55</v>
      </c>
      <c r="I1297" s="42">
        <v>42.36</v>
      </c>
      <c r="J1297" s="16">
        <f t="shared" si="494"/>
        <v>0.42359999999999998</v>
      </c>
      <c r="K1297" s="16">
        <f t="shared" si="478"/>
        <v>-4.4867181243359533E-2</v>
      </c>
      <c r="L1297" s="51">
        <f>VLOOKUP(A1297,LIBOR!$A$3:B3392,2,1)</f>
        <v>0.32624999999999998</v>
      </c>
      <c r="M1297">
        <v>166809.78</v>
      </c>
      <c r="N1297" s="2">
        <v>149447.29</v>
      </c>
      <c r="O1297" s="16">
        <f t="shared" si="472"/>
        <v>5.9432352640211434E-5</v>
      </c>
      <c r="P1297" s="16">
        <f t="shared" si="488"/>
        <v>0.46846718124335951</v>
      </c>
      <c r="Q1297" s="2">
        <f t="shared" si="474"/>
        <v>45.634</v>
      </c>
      <c r="R1297" s="2">
        <f t="shared" si="475"/>
        <v>47.047499999999992</v>
      </c>
      <c r="S1297" s="16">
        <f t="shared" si="489"/>
        <v>-1</v>
      </c>
      <c r="T1297" s="16">
        <f t="shared" si="490"/>
        <v>0</v>
      </c>
      <c r="U1297" s="16">
        <f>VLOOKUP(P1297,Table!$D$6:$G$15,MATCH(VALUE(T1297)&amp;"E",Table!$D$5:$G$5,0),1)*IF(Y1297=1,0,1)</f>
        <v>0.6</v>
      </c>
      <c r="V1297" s="16">
        <f t="shared" si="491"/>
        <v>0.4</v>
      </c>
      <c r="W1297" s="16">
        <f t="shared" si="480"/>
        <v>136598.21042659797</v>
      </c>
      <c r="X1297" s="16">
        <f t="shared" si="492"/>
        <v>2.5246778810752435E-2</v>
      </c>
      <c r="Y1297" s="16">
        <f t="shared" si="481"/>
        <v>0</v>
      </c>
      <c r="Z1297" s="16">
        <f t="shared" si="493"/>
        <v>0</v>
      </c>
      <c r="AA1297" s="16">
        <f t="shared" si="479"/>
        <v>0</v>
      </c>
      <c r="AB1297" s="2">
        <f t="shared" si="482"/>
        <v>155121.46503741687</v>
      </c>
      <c r="AE1297" s="16" t="str">
        <f t="shared" si="476"/>
        <v/>
      </c>
      <c r="AF1297" s="16" t="str">
        <f t="shared" si="473"/>
        <v/>
      </c>
      <c r="AG1297" s="16">
        <f t="shared" si="485"/>
        <v>83.450965051801361</v>
      </c>
      <c r="AH1297" s="24">
        <f t="shared" si="483"/>
        <v>84.7877647478808</v>
      </c>
      <c r="AL1297" s="2">
        <f t="shared" si="486"/>
        <v>94.227433519339755</v>
      </c>
      <c r="AM1297" s="27">
        <f t="shared" si="487"/>
        <v>-0.10017962305554573</v>
      </c>
      <c r="AN1297" s="35">
        <v>0</v>
      </c>
      <c r="AP1297" s="2" t="str">
        <f t="shared" si="484"/>
        <v/>
      </c>
    </row>
    <row r="1298" spans="1:42" x14ac:dyDescent="0.25">
      <c r="A1298" s="49">
        <v>39888</v>
      </c>
      <c r="B1298" s="47">
        <v>753.89</v>
      </c>
      <c r="C1298" s="27">
        <f t="shared" si="495"/>
        <v>-3.5159606106668351E-3</v>
      </c>
      <c r="D1298" s="27">
        <f t="shared" si="496"/>
        <v>0.11106060151786978</v>
      </c>
      <c r="E1298" s="5">
        <f t="shared" si="477"/>
        <v>0</v>
      </c>
      <c r="F1298" s="44">
        <v>1221.0329999999999</v>
      </c>
      <c r="G1298" s="45">
        <v>1221.0329999999999</v>
      </c>
      <c r="H1298" s="48">
        <v>753.89</v>
      </c>
      <c r="I1298" s="42">
        <v>43.74</v>
      </c>
      <c r="J1298" s="16">
        <f t="shared" si="494"/>
        <v>0.43740000000000001</v>
      </c>
      <c r="K1298" s="16">
        <f t="shared" si="478"/>
        <v>2.7059956148400843E-4</v>
      </c>
      <c r="L1298" s="51">
        <f>VLOOKUP(A1298,LIBOR!$A$3:B3393,2,1)</f>
        <v>0.32562999999999998</v>
      </c>
      <c r="M1298">
        <v>172580.37</v>
      </c>
      <c r="N1298" s="2">
        <v>154614.26</v>
      </c>
      <c r="O1298" s="16">
        <f t="shared" si="472"/>
        <v>1.2405583779893869E-5</v>
      </c>
      <c r="P1298" s="16">
        <f t="shared" si="488"/>
        <v>0.437129400438516</v>
      </c>
      <c r="Q1298" s="2">
        <f t="shared" si="474"/>
        <v>44.239999999999995</v>
      </c>
      <c r="R1298" s="2">
        <f t="shared" si="475"/>
        <v>47.102999999999994</v>
      </c>
      <c r="S1298" s="16">
        <f t="shared" si="489"/>
        <v>-1</v>
      </c>
      <c r="T1298" s="16">
        <f t="shared" si="490"/>
        <v>0</v>
      </c>
      <c r="U1298" s="16">
        <f>VLOOKUP(P1298,Table!$D$6:$G$15,MATCH(VALUE(T1298)&amp;"E",Table!$D$5:$G$5,0),1)*IF(Y1298=1,0,1)</f>
        <v>0.75</v>
      </c>
      <c r="V1298" s="16">
        <f t="shared" si="491"/>
        <v>0.25</v>
      </c>
      <c r="W1298" s="16">
        <f t="shared" si="480"/>
        <v>138199.13714792774</v>
      </c>
      <c r="X1298" s="16">
        <f t="shared" si="492"/>
        <v>3.5744818804767098E-2</v>
      </c>
      <c r="Y1298" s="16">
        <f t="shared" si="481"/>
        <v>0</v>
      </c>
      <c r="Z1298" s="16">
        <f t="shared" si="493"/>
        <v>0</v>
      </c>
      <c r="AA1298" s="16">
        <f t="shared" si="479"/>
        <v>0</v>
      </c>
      <c r="AB1298" s="2">
        <f t="shared" si="482"/>
        <v>156942.63432734163</v>
      </c>
      <c r="AE1298" s="16" t="str">
        <f t="shared" si="476"/>
        <v/>
      </c>
      <c r="AF1298" s="16" t="str">
        <f t="shared" si="473"/>
        <v/>
      </c>
      <c r="AG1298" s="16">
        <f t="shared" si="485"/>
        <v>84.430702670513682</v>
      </c>
      <c r="AH1298" s="24">
        <f t="shared" si="483"/>
        <v>85.776498802403282</v>
      </c>
      <c r="AL1298" s="2">
        <f t="shared" si="486"/>
        <v>94.227433519339755</v>
      </c>
      <c r="AM1298" s="27">
        <f t="shared" si="487"/>
        <v>-8.9686563682135678E-2</v>
      </c>
      <c r="AN1298" s="35">
        <v>0</v>
      </c>
      <c r="AP1298" s="2" t="str">
        <f t="shared" si="484"/>
        <v/>
      </c>
    </row>
    <row r="1299" spans="1:42" x14ac:dyDescent="0.25">
      <c r="A1299" s="49">
        <v>39889</v>
      </c>
      <c r="B1299" s="47">
        <v>778.12</v>
      </c>
      <c r="C1299" s="27">
        <f t="shared" si="495"/>
        <v>3.2139967369244848E-2</v>
      </c>
      <c r="D1299" s="27">
        <f t="shared" si="496"/>
        <v>7.9537464516281076E-2</v>
      </c>
      <c r="E1299" s="5">
        <f t="shared" si="477"/>
        <v>0</v>
      </c>
      <c r="F1299" s="44">
        <v>1260.2909999999999</v>
      </c>
      <c r="G1299" s="45">
        <v>1260.2909999999999</v>
      </c>
      <c r="H1299" s="48">
        <v>778.12</v>
      </c>
      <c r="I1299" s="42">
        <v>40.799999999999997</v>
      </c>
      <c r="J1299" s="16">
        <f t="shared" si="494"/>
        <v>0.40799999999999997</v>
      </c>
      <c r="K1299" s="16">
        <f t="shared" si="478"/>
        <v>-2.8468880187792811E-2</v>
      </c>
      <c r="L1299" s="51">
        <f>VLOOKUP(A1299,LIBOR!$A$3:B3394,2,1)</f>
        <v>0.31374999999999997</v>
      </c>
      <c r="M1299">
        <v>165142.93</v>
      </c>
      <c r="N1299" s="2">
        <v>147950.01</v>
      </c>
      <c r="O1299" s="16">
        <f t="shared" si="472"/>
        <v>1.0007279974956662E-3</v>
      </c>
      <c r="P1299" s="16">
        <f t="shared" si="488"/>
        <v>0.43646888018779278</v>
      </c>
      <c r="Q1299" s="2">
        <f t="shared" si="474"/>
        <v>43.052</v>
      </c>
      <c r="R1299" s="2">
        <f t="shared" si="475"/>
        <v>47.143500000000003</v>
      </c>
      <c r="S1299" s="16">
        <f t="shared" si="489"/>
        <v>-1</v>
      </c>
      <c r="T1299" s="16">
        <f t="shared" si="490"/>
        <v>0</v>
      </c>
      <c r="U1299" s="16">
        <f>VLOOKUP(P1299,Table!$D$6:$G$15,MATCH(VALUE(T1299)&amp;"E",Table!$D$5:$G$5,0),1)*IF(Y1299=1,0,1)</f>
        <v>0.75</v>
      </c>
      <c r="V1299" s="16">
        <f t="shared" si="491"/>
        <v>0.25</v>
      </c>
      <c r="W1299" s="16">
        <f t="shared" si="480"/>
        <v>140041.2443791824</v>
      </c>
      <c r="X1299" s="16">
        <f t="shared" si="492"/>
        <v>4.8344510797618589E-2</v>
      </c>
      <c r="Y1299" s="16">
        <f t="shared" si="481"/>
        <v>0</v>
      </c>
      <c r="Z1299" s="16">
        <f t="shared" si="493"/>
        <v>0</v>
      </c>
      <c r="AA1299" s="16">
        <f t="shared" si="479"/>
        <v>0</v>
      </c>
      <c r="AB1299" s="2">
        <f t="shared" si="482"/>
        <v>159036.20513087502</v>
      </c>
      <c r="AE1299" s="16" t="str">
        <f t="shared" si="476"/>
        <v/>
      </c>
      <c r="AF1299" s="16" t="str">
        <f t="shared" si="473"/>
        <v/>
      </c>
      <c r="AG1299" s="16">
        <f t="shared" si="485"/>
        <v>85.556984606524253</v>
      </c>
      <c r="AH1299" s="24">
        <f t="shared" si="483"/>
        <v>86.918470961582599</v>
      </c>
      <c r="AL1299" s="2">
        <f t="shared" si="486"/>
        <v>94.227433519339755</v>
      </c>
      <c r="AM1299" s="27">
        <f t="shared" si="487"/>
        <v>-7.7567246445877425E-2</v>
      </c>
      <c r="AN1299" s="35">
        <v>0</v>
      </c>
      <c r="AP1299" s="2" t="str">
        <f t="shared" si="484"/>
        <v/>
      </c>
    </row>
    <row r="1300" spans="1:42" x14ac:dyDescent="0.25">
      <c r="A1300" s="49">
        <v>39890</v>
      </c>
      <c r="B1300" s="47">
        <v>794.35</v>
      </c>
      <c r="C1300" s="27">
        <f t="shared" si="495"/>
        <v>2.085796535238793E-2</v>
      </c>
      <c r="D1300" s="27">
        <f t="shared" si="496"/>
        <v>9.7949626644655674E-2</v>
      </c>
      <c r="E1300" s="5">
        <f t="shared" si="477"/>
        <v>0</v>
      </c>
      <c r="F1300" s="44">
        <v>1286.6220000000001</v>
      </c>
      <c r="G1300" s="45">
        <v>1286.6220000000001</v>
      </c>
      <c r="H1300" s="48">
        <v>794.35</v>
      </c>
      <c r="I1300" s="42">
        <v>40.06</v>
      </c>
      <c r="J1300" s="16">
        <f t="shared" si="494"/>
        <v>0.40060000000000001</v>
      </c>
      <c r="K1300" s="16">
        <f t="shared" si="478"/>
        <v>-4.8769983317624277E-2</v>
      </c>
      <c r="L1300" s="51">
        <f>VLOOKUP(A1300,LIBOR!$A$3:B3395,2,1)</f>
        <v>0.30937999999999999</v>
      </c>
      <c r="M1300">
        <v>163744.56</v>
      </c>
      <c r="N1300" s="2">
        <v>146696.20000000001</v>
      </c>
      <c r="O1300" s="16">
        <f t="shared" si="472"/>
        <v>4.261506339099396E-4</v>
      </c>
      <c r="P1300" s="16">
        <f t="shared" si="488"/>
        <v>0.44936998331762429</v>
      </c>
      <c r="Q1300" s="2">
        <f t="shared" si="474"/>
        <v>42.338000000000001</v>
      </c>
      <c r="R1300" s="2">
        <f t="shared" si="475"/>
        <v>46.750499999999995</v>
      </c>
      <c r="S1300" s="16">
        <f t="shared" si="489"/>
        <v>-1</v>
      </c>
      <c r="T1300" s="16">
        <f t="shared" si="490"/>
        <v>0</v>
      </c>
      <c r="U1300" s="16">
        <f>VLOOKUP(P1300,Table!$D$6:$G$15,MATCH(VALUE(T1300)&amp;"E",Table!$D$5:$G$5,0),1)*IF(Y1300=1,0,1)</f>
        <v>0.75</v>
      </c>
      <c r="V1300" s="16">
        <f t="shared" si="491"/>
        <v>0.25</v>
      </c>
      <c r="W1300" s="16">
        <f t="shared" si="480"/>
        <v>141935.27925722426</v>
      </c>
      <c r="X1300" s="16">
        <f t="shared" si="492"/>
        <v>5.4269273297135934E-2</v>
      </c>
      <c r="Y1300" s="16">
        <f t="shared" si="481"/>
        <v>0</v>
      </c>
      <c r="Z1300" s="16">
        <f t="shared" si="493"/>
        <v>0</v>
      </c>
      <c r="AA1300" s="16">
        <f t="shared" si="479"/>
        <v>0</v>
      </c>
      <c r="AB1300" s="2">
        <f t="shared" si="482"/>
        <v>161191.57299093704</v>
      </c>
      <c r="AE1300" s="16" t="str">
        <f t="shared" si="476"/>
        <v/>
      </c>
      <c r="AF1300" s="16" t="str">
        <f t="shared" si="473"/>
        <v/>
      </c>
      <c r="AG1300" s="16">
        <f t="shared" si="485"/>
        <v>86.716511612799138</v>
      </c>
      <c r="AH1300" s="24">
        <f t="shared" si="483"/>
        <v>88.094156844561226</v>
      </c>
      <c r="AL1300" s="2">
        <f t="shared" si="486"/>
        <v>94.227433519339755</v>
      </c>
      <c r="AM1300" s="27">
        <f t="shared" si="487"/>
        <v>-6.5090138250658236E-2</v>
      </c>
      <c r="AN1300" s="35">
        <v>0</v>
      </c>
      <c r="AP1300" s="2" t="str">
        <f t="shared" si="484"/>
        <v/>
      </c>
    </row>
    <row r="1301" spans="1:42" x14ac:dyDescent="0.25">
      <c r="A1301" s="49">
        <v>39891</v>
      </c>
      <c r="B1301" s="47">
        <v>784.04</v>
      </c>
      <c r="C1301" s="27">
        <f t="shared" si="495"/>
        <v>-1.2979165355322064E-2</v>
      </c>
      <c r="D1301" s="27">
        <f t="shared" si="496"/>
        <v>4.4241837578565146E-2</v>
      </c>
      <c r="E1301" s="5">
        <f t="shared" si="477"/>
        <v>0</v>
      </c>
      <c r="F1301" s="44">
        <v>1269.925</v>
      </c>
      <c r="G1301" s="45">
        <v>1269.925</v>
      </c>
      <c r="H1301" s="48">
        <v>784.04</v>
      </c>
      <c r="I1301" s="42">
        <v>43.68</v>
      </c>
      <c r="J1301" s="16">
        <f t="shared" si="494"/>
        <v>0.43680000000000002</v>
      </c>
      <c r="K1301" s="16">
        <f t="shared" si="478"/>
        <v>-1.6695598301011083E-2</v>
      </c>
      <c r="L1301" s="51">
        <f>VLOOKUP(A1301,LIBOR!$A$3:B3396,2,1)</f>
        <v>0.29625000000000001</v>
      </c>
      <c r="M1301">
        <v>174693.64</v>
      </c>
      <c r="N1301" s="2">
        <v>156504.29</v>
      </c>
      <c r="O1301" s="16">
        <f t="shared" si="472"/>
        <v>1.7067151118074685E-4</v>
      </c>
      <c r="P1301" s="16">
        <f t="shared" si="488"/>
        <v>0.4534955983010111</v>
      </c>
      <c r="Q1301" s="2">
        <f t="shared" si="474"/>
        <v>41.628</v>
      </c>
      <c r="R1301" s="2">
        <f t="shared" si="475"/>
        <v>46.330499999999994</v>
      </c>
      <c r="S1301" s="16">
        <f t="shared" si="489"/>
        <v>-1</v>
      </c>
      <c r="T1301" s="16">
        <f t="shared" si="490"/>
        <v>0</v>
      </c>
      <c r="U1301" s="16">
        <f>VLOOKUP(P1301,Table!$D$6:$G$15,MATCH(VALUE(T1301)&amp;"E",Table!$D$5:$G$5,0),1)*IF(Y1301=1,0,1)</f>
        <v>0.6</v>
      </c>
      <c r="V1301" s="16">
        <f t="shared" si="491"/>
        <v>0.4</v>
      </c>
      <c r="W1301" s="16">
        <f t="shared" si="480"/>
        <v>142926.07201807635</v>
      </c>
      <c r="X1301" s="16">
        <f t="shared" si="492"/>
        <v>6.823256430760738E-2</v>
      </c>
      <c r="Y1301" s="16">
        <f t="shared" si="481"/>
        <v>0</v>
      </c>
      <c r="Z1301" s="16">
        <f t="shared" si="493"/>
        <v>0</v>
      </c>
      <c r="AA1301" s="16">
        <f t="shared" si="479"/>
        <v>0</v>
      </c>
      <c r="AB1301" s="2">
        <f t="shared" si="482"/>
        <v>162317.28059692547</v>
      </c>
      <c r="AE1301" s="16" t="str">
        <f t="shared" si="476"/>
        <v/>
      </c>
      <c r="AF1301" s="16" t="str">
        <f t="shared" si="473"/>
        <v/>
      </c>
      <c r="AG1301" s="16">
        <f t="shared" si="485"/>
        <v>87.322110496636569</v>
      </c>
      <c r="AH1301" s="24">
        <f t="shared" si="483"/>
        <v>88.707067864086042</v>
      </c>
      <c r="AL1301" s="2">
        <f t="shared" si="486"/>
        <v>94.227433519339755</v>
      </c>
      <c r="AM1301" s="27">
        <f t="shared" si="487"/>
        <v>-5.8585546152232659E-2</v>
      </c>
      <c r="AN1301" s="35">
        <v>0</v>
      </c>
      <c r="AP1301" s="2" t="str">
        <f t="shared" si="484"/>
        <v/>
      </c>
    </row>
    <row r="1302" spans="1:42" x14ac:dyDescent="0.25">
      <c r="A1302" s="49">
        <v>39892</v>
      </c>
      <c r="B1302" s="47">
        <v>768.54</v>
      </c>
      <c r="C1302" s="27">
        <f t="shared" si="495"/>
        <v>-1.9769399520432662E-2</v>
      </c>
      <c r="D1302" s="27">
        <f t="shared" si="496"/>
        <v>1.6733407235211217E-2</v>
      </c>
      <c r="E1302" s="5">
        <f t="shared" si="477"/>
        <v>0</v>
      </c>
      <c r="F1302" s="44">
        <v>1244.855</v>
      </c>
      <c r="G1302" s="45">
        <v>1244.855</v>
      </c>
      <c r="H1302" s="48">
        <v>768.54</v>
      </c>
      <c r="I1302" s="42">
        <v>45.89</v>
      </c>
      <c r="J1302" s="16">
        <f t="shared" si="494"/>
        <v>0.45890000000000003</v>
      </c>
      <c r="K1302" s="16">
        <f t="shared" si="478"/>
        <v>3.1456969337810614E-2</v>
      </c>
      <c r="L1302" s="51">
        <f>VLOOKUP(A1302,LIBOR!$A$3:B3397,2,1)</f>
        <v>0.28125</v>
      </c>
      <c r="M1302">
        <v>187966.07</v>
      </c>
      <c r="N1302" s="2">
        <v>168393.69</v>
      </c>
      <c r="O1302" s="16">
        <f t="shared" si="472"/>
        <v>3.9869819634902722E-4</v>
      </c>
      <c r="P1302" s="16">
        <f t="shared" si="488"/>
        <v>0.42744303066218942</v>
      </c>
      <c r="Q1302" s="2">
        <f t="shared" si="474"/>
        <v>42.128</v>
      </c>
      <c r="R1302" s="2">
        <f t="shared" si="475"/>
        <v>46.160499999999999</v>
      </c>
      <c r="S1302" s="16">
        <f t="shared" si="489"/>
        <v>-1</v>
      </c>
      <c r="T1302" s="16">
        <f t="shared" si="490"/>
        <v>0</v>
      </c>
      <c r="U1302" s="16">
        <f>VLOOKUP(P1302,Table!$D$6:$G$15,MATCH(VALUE(T1302)&amp;"E",Table!$D$5:$G$5,0),1)*IF(Y1302=1,0,1)</f>
        <v>0.75</v>
      </c>
      <c r="V1302" s="16">
        <f t="shared" si="491"/>
        <v>0.25</v>
      </c>
      <c r="W1302" s="16">
        <f t="shared" si="480"/>
        <v>145573.88757176491</v>
      </c>
      <c r="X1302" s="16">
        <f t="shared" si="492"/>
        <v>5.7038497435021984E-2</v>
      </c>
      <c r="Y1302" s="16">
        <f t="shared" si="481"/>
        <v>0</v>
      </c>
      <c r="Z1302" s="16">
        <f t="shared" si="493"/>
        <v>0</v>
      </c>
      <c r="AA1302" s="16">
        <f t="shared" si="479"/>
        <v>0</v>
      </c>
      <c r="AB1302" s="2">
        <f t="shared" si="482"/>
        <v>165327.51799902931</v>
      </c>
      <c r="AE1302" s="16" t="str">
        <f t="shared" si="476"/>
        <v/>
      </c>
      <c r="AF1302" s="16" t="str">
        <f t="shared" si="473"/>
        <v/>
      </c>
      <c r="AG1302" s="16">
        <f t="shared" si="485"/>
        <v>88.941533161191728</v>
      </c>
      <c r="AH1302" s="24">
        <f t="shared" si="483"/>
        <v>90.349823472305758</v>
      </c>
      <c r="AL1302" s="2">
        <f t="shared" si="486"/>
        <v>94.227433519339755</v>
      </c>
      <c r="AM1302" s="27">
        <f t="shared" si="487"/>
        <v>-4.1151604179457291E-2</v>
      </c>
      <c r="AN1302" s="35">
        <v>0</v>
      </c>
      <c r="AP1302" s="2" t="str">
        <f t="shared" si="484"/>
        <v/>
      </c>
    </row>
    <row r="1303" spans="1:42" x14ac:dyDescent="0.25">
      <c r="A1303" s="49">
        <v>39895</v>
      </c>
      <c r="B1303" s="47">
        <v>822.92</v>
      </c>
      <c r="C1303" s="27">
        <f t="shared" si="495"/>
        <v>7.0757540271163544E-2</v>
      </c>
      <c r="D1303" s="27">
        <f t="shared" si="496"/>
        <v>9.1006908117041596E-2</v>
      </c>
      <c r="E1303" s="5">
        <f t="shared" si="477"/>
        <v>0</v>
      </c>
      <c r="F1303" s="44">
        <v>1333.2070000000001</v>
      </c>
      <c r="G1303" s="45">
        <v>1333.2070000000001</v>
      </c>
      <c r="H1303" s="48">
        <v>822.92</v>
      </c>
      <c r="I1303" s="42">
        <v>43.23</v>
      </c>
      <c r="J1303" s="16">
        <f t="shared" si="494"/>
        <v>0.43229999999999996</v>
      </c>
      <c r="K1303" s="16">
        <f t="shared" si="478"/>
        <v>-4.4021716108688658E-4</v>
      </c>
      <c r="L1303" s="51">
        <f>VLOOKUP(A1303,LIBOR!$A$3:B3398,2,1)</f>
        <v>0.28875000000000001</v>
      </c>
      <c r="M1303">
        <v>173694.62</v>
      </c>
      <c r="N1303" s="2">
        <v>155604.78</v>
      </c>
      <c r="O1303" s="16">
        <f t="shared" si="472"/>
        <v>4.6739618507141267E-3</v>
      </c>
      <c r="P1303" s="16">
        <f t="shared" si="488"/>
        <v>0.43274021716108685</v>
      </c>
      <c r="Q1303" s="2">
        <f t="shared" si="474"/>
        <v>42.834000000000003</v>
      </c>
      <c r="R1303" s="2">
        <f t="shared" si="475"/>
        <v>45.989999999999995</v>
      </c>
      <c r="S1303" s="16">
        <f t="shared" si="489"/>
        <v>-1</v>
      </c>
      <c r="T1303" s="16">
        <f t="shared" si="490"/>
        <v>0</v>
      </c>
      <c r="U1303" s="16">
        <f>VLOOKUP(P1303,Table!$D$6:$G$15,MATCH(VALUE(T1303)&amp;"E",Table!$D$5:$G$5,0),1)*IF(Y1303=1,0,1)</f>
        <v>0.75</v>
      </c>
      <c r="V1303" s="16">
        <f t="shared" si="491"/>
        <v>0.25</v>
      </c>
      <c r="W1303" s="16">
        <f t="shared" si="480"/>
        <v>150535.26871558992</v>
      </c>
      <c r="X1303" s="16">
        <f t="shared" si="492"/>
        <v>6.570859982085997E-2</v>
      </c>
      <c r="Y1303" s="16">
        <f t="shared" si="481"/>
        <v>0</v>
      </c>
      <c r="Z1303" s="16">
        <f t="shared" si="493"/>
        <v>0</v>
      </c>
      <c r="AA1303" s="16">
        <f t="shared" si="479"/>
        <v>0</v>
      </c>
      <c r="AB1303" s="2">
        <f t="shared" si="482"/>
        <v>170989.80001527278</v>
      </c>
      <c r="AE1303" s="16" t="str">
        <f t="shared" si="476"/>
        <v/>
      </c>
      <c r="AF1303" s="16" t="str">
        <f t="shared" si="473"/>
        <v/>
      </c>
      <c r="AG1303" s="16">
        <f t="shared" si="485"/>
        <v>91.98768089153323</v>
      </c>
      <c r="AH1303" s="24">
        <f t="shared" si="483"/>
        <v>93.436907427569864</v>
      </c>
      <c r="AL1303" s="2">
        <f t="shared" si="486"/>
        <v>94.227433519339755</v>
      </c>
      <c r="AM1303" s="27">
        <f t="shared" si="487"/>
        <v>-8.3895534691352802E-3</v>
      </c>
      <c r="AN1303" s="35">
        <v>0</v>
      </c>
      <c r="AP1303" s="2" t="str">
        <f t="shared" si="484"/>
        <v/>
      </c>
    </row>
    <row r="1304" spans="1:42" x14ac:dyDescent="0.25">
      <c r="A1304" s="49">
        <v>39896</v>
      </c>
      <c r="B1304" s="47">
        <v>806.12</v>
      </c>
      <c r="C1304" s="27">
        <f t="shared" si="495"/>
        <v>-2.0415107179312608E-2</v>
      </c>
      <c r="D1304" s="27">
        <f t="shared" si="496"/>
        <v>3.8451833568484139E-2</v>
      </c>
      <c r="E1304" s="5">
        <f t="shared" si="477"/>
        <v>0</v>
      </c>
      <c r="F1304" s="44">
        <v>1306.028</v>
      </c>
      <c r="G1304" s="45">
        <v>1306.028</v>
      </c>
      <c r="H1304" s="48">
        <v>806.12</v>
      </c>
      <c r="I1304" s="42">
        <v>42.93</v>
      </c>
      <c r="J1304" s="16">
        <f t="shared" si="494"/>
        <v>0.42930000000000001</v>
      </c>
      <c r="K1304" s="16">
        <f t="shared" si="478"/>
        <v>-5.9705109599288098E-2</v>
      </c>
      <c r="L1304" s="51">
        <f>VLOOKUP(A1304,LIBOR!$A$3:B3399,2,1)</f>
        <v>0.28563</v>
      </c>
      <c r="M1304">
        <v>176193</v>
      </c>
      <c r="N1304" s="2">
        <v>157841.99</v>
      </c>
      <c r="O1304" s="16">
        <f t="shared" si="472"/>
        <v>4.2544737892092672E-4</v>
      </c>
      <c r="P1304" s="16">
        <f t="shared" si="488"/>
        <v>0.48900510959928811</v>
      </c>
      <c r="Q1304" s="2">
        <f t="shared" si="474"/>
        <v>42.731999999999999</v>
      </c>
      <c r="R1304" s="2">
        <f t="shared" si="475"/>
        <v>45.520499999999991</v>
      </c>
      <c r="S1304" s="16">
        <f t="shared" si="489"/>
        <v>-1</v>
      </c>
      <c r="T1304" s="16">
        <f t="shared" si="490"/>
        <v>0</v>
      </c>
      <c r="U1304" s="16">
        <f>VLOOKUP(P1304,Table!$D$6:$G$15,MATCH(VALUE(T1304)&amp;"E",Table!$D$5:$G$5,0),1)*IF(Y1304=1,0,1)</f>
        <v>0.6</v>
      </c>
      <c r="V1304" s="16">
        <f t="shared" si="491"/>
        <v>0.4</v>
      </c>
      <c r="W1304" s="16">
        <f t="shared" si="480"/>
        <v>148771.45423861145</v>
      </c>
      <c r="X1304" s="16">
        <f t="shared" si="492"/>
        <v>8.9263448544238289E-2</v>
      </c>
      <c r="Y1304" s="16">
        <f t="shared" si="481"/>
        <v>0</v>
      </c>
      <c r="Z1304" s="16">
        <f t="shared" si="493"/>
        <v>0</v>
      </c>
      <c r="AA1304" s="16">
        <f t="shared" si="479"/>
        <v>0</v>
      </c>
      <c r="AB1304" s="2">
        <f t="shared" si="482"/>
        <v>168990.29681666932</v>
      </c>
      <c r="AE1304" s="16" t="str">
        <f t="shared" si="476"/>
        <v/>
      </c>
      <c r="AF1304" s="16" t="str">
        <f t="shared" si="473"/>
        <v/>
      </c>
      <c r="AG1304" s="16">
        <f t="shared" si="485"/>
        <v>90.912004668984835</v>
      </c>
      <c r="AH1304" s="24">
        <f t="shared" si="483"/>
        <v>92.341880905216641</v>
      </c>
      <c r="AL1304" s="2">
        <f t="shared" si="486"/>
        <v>94.227433519339755</v>
      </c>
      <c r="AM1304" s="27">
        <f t="shared" si="487"/>
        <v>-2.0010654473955447E-2</v>
      </c>
      <c r="AN1304" s="35">
        <v>0</v>
      </c>
      <c r="AP1304" s="2" t="str">
        <f t="shared" si="484"/>
        <v/>
      </c>
    </row>
    <row r="1305" spans="1:42" x14ac:dyDescent="0.25">
      <c r="A1305" s="49">
        <v>39897</v>
      </c>
      <c r="B1305" s="47">
        <v>813.88</v>
      </c>
      <c r="C1305" s="27">
        <f t="shared" si="495"/>
        <v>9.6263583585569634E-3</v>
      </c>
      <c r="D1305" s="27">
        <f t="shared" si="496"/>
        <v>2.7220226574653172E-2</v>
      </c>
      <c r="E1305" s="5">
        <f t="shared" si="477"/>
        <v>0</v>
      </c>
      <c r="F1305" s="44">
        <v>1318.6110000000001</v>
      </c>
      <c r="G1305" s="45">
        <v>1318.6110000000001</v>
      </c>
      <c r="H1305" s="48">
        <v>813.88</v>
      </c>
      <c r="I1305" s="42">
        <v>42.25</v>
      </c>
      <c r="J1305" s="16">
        <f t="shared" si="494"/>
        <v>0.42249999999999999</v>
      </c>
      <c r="K1305" s="16">
        <f t="shared" si="478"/>
        <v>-6.9932817374032175E-2</v>
      </c>
      <c r="L1305" s="51">
        <f>VLOOKUP(A1305,LIBOR!$A$3:B3400,2,1)</f>
        <v>0.28749999999999998</v>
      </c>
      <c r="M1305">
        <v>171614.89</v>
      </c>
      <c r="N1305" s="2">
        <v>153739.72</v>
      </c>
      <c r="O1305" s="16">
        <f t="shared" ref="O1305:O1368" si="497">LN(B1305/B1304)^2</f>
        <v>9.1782534912526176E-5</v>
      </c>
      <c r="P1305" s="16">
        <f t="shared" si="488"/>
        <v>0.49243281737403216</v>
      </c>
      <c r="Q1305" s="2">
        <f t="shared" si="474"/>
        <v>43.158000000000001</v>
      </c>
      <c r="R1305" s="2">
        <f t="shared" si="475"/>
        <v>45.392499999999991</v>
      </c>
      <c r="S1305" s="16">
        <f t="shared" si="489"/>
        <v>-1</v>
      </c>
      <c r="T1305" s="16">
        <f t="shared" si="490"/>
        <v>0</v>
      </c>
      <c r="U1305" s="16">
        <f>VLOOKUP(P1305,Table!$D$6:$G$15,MATCH(VALUE(T1305)&amp;"E",Table!$D$5:$G$5,0),1)*IF(Y1305=1,0,1)</f>
        <v>0.6</v>
      </c>
      <c r="V1305" s="16">
        <f t="shared" si="491"/>
        <v>0.4</v>
      </c>
      <c r="W1305" s="16">
        <f t="shared" si="480"/>
        <v>148084.11893182973</v>
      </c>
      <c r="X1305" s="16">
        <f t="shared" si="492"/>
        <v>6.234027623883942E-2</v>
      </c>
      <c r="Y1305" s="16">
        <f t="shared" si="481"/>
        <v>0</v>
      </c>
      <c r="Z1305" s="16">
        <f t="shared" si="493"/>
        <v>0</v>
      </c>
      <c r="AA1305" s="16">
        <f t="shared" si="479"/>
        <v>0</v>
      </c>
      <c r="AB1305" s="2">
        <f t="shared" si="482"/>
        <v>168210.80127296867</v>
      </c>
      <c r="AE1305" s="16" t="str">
        <f t="shared" si="476"/>
        <v/>
      </c>
      <c r="AF1305" s="16" t="str">
        <f t="shared" si="473"/>
        <v/>
      </c>
      <c r="AG1305" s="16">
        <f t="shared" si="485"/>
        <v>90.492658092031689</v>
      </c>
      <c r="AH1305" s="24">
        <f t="shared" si="483"/>
        <v>91.913546456249648</v>
      </c>
      <c r="AL1305" s="2">
        <f t="shared" si="486"/>
        <v>94.227433519339755</v>
      </c>
      <c r="AM1305" s="27">
        <f t="shared" si="487"/>
        <v>-2.4556405461422126E-2</v>
      </c>
      <c r="AN1305" s="35">
        <v>0</v>
      </c>
      <c r="AP1305" s="2" t="str">
        <f t="shared" si="484"/>
        <v/>
      </c>
    </row>
    <row r="1306" spans="1:42" x14ac:dyDescent="0.25">
      <c r="A1306" s="49">
        <v>39898</v>
      </c>
      <c r="B1306" s="47">
        <v>832.86</v>
      </c>
      <c r="C1306" s="27">
        <f t="shared" si="495"/>
        <v>2.3320391212463765E-2</v>
      </c>
      <c r="D1306" s="27">
        <f t="shared" si="496"/>
        <v>6.3519783142439001E-2</v>
      </c>
      <c r="E1306" s="5">
        <f t="shared" si="477"/>
        <v>0</v>
      </c>
      <c r="F1306" s="44">
        <v>1349.373</v>
      </c>
      <c r="G1306" s="45">
        <v>1349.373</v>
      </c>
      <c r="H1306" s="48">
        <v>832.86</v>
      </c>
      <c r="I1306" s="42">
        <v>40.36</v>
      </c>
      <c r="J1306" s="16">
        <f t="shared" si="494"/>
        <v>0.40360000000000001</v>
      </c>
      <c r="K1306" s="16">
        <f t="shared" si="478"/>
        <v>-7.5206423381267706E-2</v>
      </c>
      <c r="L1306" s="51">
        <f>VLOOKUP(A1306,LIBOR!$A$3:B3401,2,1)</f>
        <v>0.29063</v>
      </c>
      <c r="M1306">
        <v>166730.66</v>
      </c>
      <c r="N1306" s="2">
        <v>149363.26</v>
      </c>
      <c r="O1306" s="16">
        <f t="shared" si="497"/>
        <v>5.3142355753676204E-4</v>
      </c>
      <c r="P1306" s="16">
        <f t="shared" si="488"/>
        <v>0.47880642338126772</v>
      </c>
      <c r="Q1306" s="2">
        <f t="shared" si="474"/>
        <v>43.595999999999997</v>
      </c>
      <c r="R1306" s="2">
        <f t="shared" si="475"/>
        <v>45.271499999999996</v>
      </c>
      <c r="S1306" s="16">
        <f t="shared" si="489"/>
        <v>-1</v>
      </c>
      <c r="T1306" s="16">
        <f t="shared" si="490"/>
        <v>-1</v>
      </c>
      <c r="U1306" s="16">
        <f>VLOOKUP(P1306,Table!$D$6:$G$15,MATCH(VALUE(T1306)&amp;"E",Table!$D$5:$G$5,0),1)*IF(Y1306=1,0,1)</f>
        <v>0.75</v>
      </c>
      <c r="V1306" s="16">
        <f t="shared" si="491"/>
        <v>0.25</v>
      </c>
      <c r="W1306" s="16">
        <f t="shared" si="480"/>
        <v>148469.96116630628</v>
      </c>
      <c r="X1306" s="16">
        <f t="shared" si="492"/>
        <v>4.3321432886760602E-2</v>
      </c>
      <c r="Y1306" s="16">
        <f t="shared" si="481"/>
        <v>0</v>
      </c>
      <c r="Z1306" s="16">
        <f t="shared" si="493"/>
        <v>0</v>
      </c>
      <c r="AA1306" s="16">
        <f t="shared" si="479"/>
        <v>0</v>
      </c>
      <c r="AB1306" s="2">
        <f t="shared" si="482"/>
        <v>168650.38533550786</v>
      </c>
      <c r="AE1306" s="16" t="str">
        <f t="shared" si="476"/>
        <v/>
      </c>
      <c r="AF1306" s="16" t="str">
        <f t="shared" si="473"/>
        <v/>
      </c>
      <c r="AG1306" s="16">
        <f t="shared" si="485"/>
        <v>90.729141896716229</v>
      </c>
      <c r="AH1306" s="24">
        <f t="shared" si="483"/>
        <v>92.151344936063566</v>
      </c>
      <c r="AL1306" s="2">
        <f t="shared" si="486"/>
        <v>94.227433519339755</v>
      </c>
      <c r="AM1306" s="27">
        <f t="shared" si="487"/>
        <v>-2.2032740421080055E-2</v>
      </c>
      <c r="AN1306" s="35">
        <v>0</v>
      </c>
      <c r="AP1306" s="2" t="str">
        <f t="shared" si="484"/>
        <v/>
      </c>
    </row>
    <row r="1307" spans="1:42" x14ac:dyDescent="0.25">
      <c r="A1307" s="49">
        <v>39899</v>
      </c>
      <c r="B1307" s="47">
        <v>815.94</v>
      </c>
      <c r="C1307" s="27">
        <f t="shared" si="495"/>
        <v>-2.0315539226280488E-2</v>
      </c>
      <c r="D1307" s="27">
        <f t="shared" si="496"/>
        <v>6.2973643436591176E-2</v>
      </c>
      <c r="E1307" s="5">
        <f t="shared" si="477"/>
        <v>0</v>
      </c>
      <c r="F1307" s="44">
        <v>1322.1869999999999</v>
      </c>
      <c r="G1307" s="45">
        <v>1322.1869999999999</v>
      </c>
      <c r="H1307" s="48">
        <v>815.94</v>
      </c>
      <c r="I1307" s="42">
        <v>41.04</v>
      </c>
      <c r="J1307" s="16">
        <f t="shared" si="494"/>
        <v>0.41039999999999999</v>
      </c>
      <c r="K1307" s="16">
        <f t="shared" si="478"/>
        <v>-5.6111860887776976E-2</v>
      </c>
      <c r="L1307" s="51">
        <f>VLOOKUP(A1307,LIBOR!$A$3:B3402,2,1)</f>
        <v>0.27875</v>
      </c>
      <c r="M1307">
        <v>172296.16</v>
      </c>
      <c r="N1307" s="2">
        <v>154348.09</v>
      </c>
      <c r="O1307" s="16">
        <f t="shared" si="497"/>
        <v>4.2126486857913112E-4</v>
      </c>
      <c r="P1307" s="16">
        <f t="shared" si="488"/>
        <v>0.46651186088777696</v>
      </c>
      <c r="Q1307" s="2">
        <f t="shared" si="474"/>
        <v>42.932000000000002</v>
      </c>
      <c r="R1307" s="2">
        <f t="shared" si="475"/>
        <v>45.056499999999993</v>
      </c>
      <c r="S1307" s="16">
        <f t="shared" si="489"/>
        <v>-1</v>
      </c>
      <c r="T1307" s="16">
        <f t="shared" si="490"/>
        <v>-1</v>
      </c>
      <c r="U1307" s="16">
        <f>VLOOKUP(P1307,Table!$D$6:$G$15,MATCH(VALUE(T1307)&amp;"E",Table!$D$5:$G$5,0),1)*IF(Y1307=1,0,1)</f>
        <v>0.75</v>
      </c>
      <c r="V1307" s="16">
        <f t="shared" si="491"/>
        <v>0.25</v>
      </c>
      <c r="W1307" s="16">
        <f t="shared" si="480"/>
        <v>147446.52996655364</v>
      </c>
      <c r="X1307" s="16">
        <f t="shared" si="492"/>
        <v>3.8788508422233692E-2</v>
      </c>
      <c r="Y1307" s="16">
        <f t="shared" si="481"/>
        <v>0</v>
      </c>
      <c r="Z1307" s="16">
        <f t="shared" si="493"/>
        <v>0</v>
      </c>
      <c r="AA1307" s="16">
        <f t="shared" si="479"/>
        <v>0</v>
      </c>
      <c r="AB1307" s="2">
        <f t="shared" si="482"/>
        <v>167509.4139702165</v>
      </c>
      <c r="AE1307" s="16" t="str">
        <f t="shared" si="476"/>
        <v/>
      </c>
      <c r="AF1307" s="16" t="str">
        <f t="shared" ref="AF1307:AF1370" si="498">IF(AD1307&gt;0,AB1307/AD1307-1,"")</f>
        <v/>
      </c>
      <c r="AG1307" s="16">
        <f t="shared" si="485"/>
        <v>90.115331541669164</v>
      </c>
      <c r="AH1307" s="24">
        <f t="shared" si="483"/>
        <v>91.525530709741446</v>
      </c>
      <c r="AL1307" s="2">
        <f t="shared" si="486"/>
        <v>94.227433519339755</v>
      </c>
      <c r="AM1307" s="27">
        <f t="shared" si="487"/>
        <v>-2.8674269357487625E-2</v>
      </c>
      <c r="AN1307" s="35">
        <v>0</v>
      </c>
      <c r="AP1307" s="2" t="str">
        <f t="shared" si="484"/>
        <v/>
      </c>
    </row>
    <row r="1308" spans="1:42" x14ac:dyDescent="0.25">
      <c r="A1308" s="49">
        <v>39902</v>
      </c>
      <c r="B1308" s="47">
        <v>787.53</v>
      </c>
      <c r="C1308" s="27">
        <f t="shared" si="495"/>
        <v>-3.4818736671814232E-2</v>
      </c>
      <c r="D1308" s="27">
        <f t="shared" si="496"/>
        <v>-4.26026335063866E-2</v>
      </c>
      <c r="E1308" s="5">
        <f t="shared" si="477"/>
        <v>0</v>
      </c>
      <c r="F1308" s="44">
        <v>1276.2249999999999</v>
      </c>
      <c r="G1308" s="45">
        <v>1276.2249999999999</v>
      </c>
      <c r="H1308" s="48">
        <v>787.53</v>
      </c>
      <c r="I1308" s="42">
        <v>45.54</v>
      </c>
      <c r="J1308" s="16">
        <f t="shared" si="494"/>
        <v>0.45539999999999997</v>
      </c>
      <c r="K1308" s="16">
        <f t="shared" si="478"/>
        <v>-1.4859071268915225E-2</v>
      </c>
      <c r="L1308" s="51">
        <f>VLOOKUP(A1308,LIBOR!$A$3:B3403,2,1)</f>
        <v>0.28625</v>
      </c>
      <c r="M1308">
        <v>184495.46</v>
      </c>
      <c r="N1308" s="2">
        <v>165273.69</v>
      </c>
      <c r="O1308" s="16">
        <f t="shared" si="497"/>
        <v>1.2559480696979933E-3</v>
      </c>
      <c r="P1308" s="16">
        <f t="shared" si="488"/>
        <v>0.4702590712689152</v>
      </c>
      <c r="Q1308" s="2">
        <f t="shared" ref="Q1308:Q1371" si="499">SUM($I1303:$I1307)/5</f>
        <v>41.961999999999996</v>
      </c>
      <c r="R1308" s="2">
        <f t="shared" ref="R1308:R1371" si="500">SUM($I1288:$I1307)/20</f>
        <v>44.790999999999997</v>
      </c>
      <c r="S1308" s="16">
        <f t="shared" si="489"/>
        <v>-1</v>
      </c>
      <c r="T1308" s="16">
        <f t="shared" si="490"/>
        <v>-1</v>
      </c>
      <c r="U1308" s="16">
        <f>VLOOKUP(P1308,Table!$D$6:$G$15,MATCH(VALUE(T1308)&amp;"E",Table!$D$5:$G$5,0),1)*IF(Y1308=1,0,1)</f>
        <v>0.75</v>
      </c>
      <c r="V1308" s="16">
        <f t="shared" si="491"/>
        <v>0.25</v>
      </c>
      <c r="W1308" s="16">
        <f t="shared" si="480"/>
        <v>146205.37102223054</v>
      </c>
      <c r="X1308" s="16">
        <f t="shared" si="492"/>
        <v>1.2863861960583867E-2</v>
      </c>
      <c r="Y1308" s="16">
        <f t="shared" si="481"/>
        <v>0</v>
      </c>
      <c r="Z1308" s="16">
        <f t="shared" si="493"/>
        <v>0</v>
      </c>
      <c r="AA1308" s="16">
        <f t="shared" si="479"/>
        <v>0</v>
      </c>
      <c r="AB1308" s="2">
        <f t="shared" si="482"/>
        <v>166107.27392037291</v>
      </c>
      <c r="AE1308" s="16" t="str">
        <f t="shared" si="476"/>
        <v/>
      </c>
      <c r="AF1308" s="16" t="str">
        <f t="shared" si="498"/>
        <v/>
      </c>
      <c r="AG1308" s="16">
        <f t="shared" si="485"/>
        <v>89.361019813959516</v>
      </c>
      <c r="AH1308" s="24">
        <f t="shared" si="483"/>
        <v>90.75232837925445</v>
      </c>
      <c r="AL1308" s="2">
        <f t="shared" si="486"/>
        <v>94.227433519339755</v>
      </c>
      <c r="AM1308" s="27">
        <f t="shared" si="487"/>
        <v>-3.6879972321139931E-2</v>
      </c>
      <c r="AN1308" s="35">
        <v>0</v>
      </c>
      <c r="AP1308" s="2" t="str">
        <f t="shared" si="484"/>
        <v/>
      </c>
    </row>
    <row r="1309" spans="1:42" x14ac:dyDescent="0.25">
      <c r="A1309" s="49">
        <v>39903</v>
      </c>
      <c r="B1309" s="47">
        <v>797.87</v>
      </c>
      <c r="C1309" s="27">
        <f t="shared" si="495"/>
        <v>1.3129658552690104E-2</v>
      </c>
      <c r="D1309" s="27">
        <f t="shared" si="496"/>
        <v>-9.0578677743838876E-3</v>
      </c>
      <c r="E1309" s="5">
        <f t="shared" si="477"/>
        <v>1</v>
      </c>
      <c r="F1309" s="44">
        <v>1292.9770000000001</v>
      </c>
      <c r="G1309" s="45">
        <v>1292.9770000000001</v>
      </c>
      <c r="H1309" s="48">
        <v>797.87</v>
      </c>
      <c r="I1309" s="42">
        <v>44.14</v>
      </c>
      <c r="J1309" s="16">
        <f t="shared" si="494"/>
        <v>0.44140000000000001</v>
      </c>
      <c r="K1309" s="16">
        <f t="shared" si="478"/>
        <v>-4.0919416880376203E-2</v>
      </c>
      <c r="L1309" s="51">
        <f>VLOOKUP(A1309,LIBOR!$A$3:B3404,2,1)</f>
        <v>0.51</v>
      </c>
      <c r="M1309">
        <v>181514.32</v>
      </c>
      <c r="N1309" s="2">
        <v>162602.25</v>
      </c>
      <c r="O1309" s="16">
        <f t="shared" si="497"/>
        <v>1.701514588360635E-4</v>
      </c>
      <c r="P1309" s="16">
        <f t="shared" si="488"/>
        <v>0.48231941688037622</v>
      </c>
      <c r="Q1309" s="2">
        <f t="shared" si="499"/>
        <v>42.423999999999999</v>
      </c>
      <c r="R1309" s="2">
        <f t="shared" si="500"/>
        <v>44.435499999999998</v>
      </c>
      <c r="S1309" s="16">
        <f t="shared" si="489"/>
        <v>-1</v>
      </c>
      <c r="T1309" s="16">
        <f t="shared" si="490"/>
        <v>-1</v>
      </c>
      <c r="U1309" s="16">
        <f>VLOOKUP(P1309,Table!$D$6:$G$15,MATCH(VALUE(T1309)&amp;"E",Table!$D$5:$G$5,0),1)*IF(Y1309=1,0,1)</f>
        <v>0</v>
      </c>
      <c r="V1309" s="16">
        <f t="shared" si="491"/>
        <v>0</v>
      </c>
      <c r="W1309" s="16">
        <f t="shared" si="480"/>
        <v>147054.28478233065</v>
      </c>
      <c r="X1309" s="16">
        <f t="shared" si="492"/>
        <v>-2.8763343834991684E-2</v>
      </c>
      <c r="Y1309" s="16">
        <f t="shared" si="481"/>
        <v>1</v>
      </c>
      <c r="Z1309" s="16">
        <f t="shared" si="493"/>
        <v>20</v>
      </c>
      <c r="AA1309" s="16">
        <f t="shared" si="479"/>
        <v>0</v>
      </c>
      <c r="AB1309" s="2">
        <f t="shared" si="482"/>
        <v>167071.53902977027</v>
      </c>
      <c r="AE1309" s="16" t="str">
        <f t="shared" si="476"/>
        <v/>
      </c>
      <c r="AF1309" s="16" t="str">
        <f t="shared" si="498"/>
        <v/>
      </c>
      <c r="AG1309" s="16">
        <f t="shared" si="485"/>
        <v>89.879767196377415</v>
      </c>
      <c r="AH1309" s="24">
        <f t="shared" si="483"/>
        <v>91.27677665286285</v>
      </c>
      <c r="AL1309" s="2">
        <f t="shared" si="486"/>
        <v>94.227433519339755</v>
      </c>
      <c r="AM1309" s="27">
        <f t="shared" si="487"/>
        <v>-3.1314201780432649E-2</v>
      </c>
      <c r="AN1309" s="35">
        <v>1</v>
      </c>
      <c r="AP1309" s="2" t="str">
        <f t="shared" si="484"/>
        <v/>
      </c>
    </row>
    <row r="1310" spans="1:42" x14ac:dyDescent="0.25">
      <c r="A1310" s="49">
        <v>39904</v>
      </c>
      <c r="B1310" s="47">
        <v>811.08</v>
      </c>
      <c r="C1310" s="27">
        <f t="shared" si="495"/>
        <v>1.6556581899306977E-2</v>
      </c>
      <c r="D1310" s="27">
        <f t="shared" si="496"/>
        <v>-2.1276442336338741E-3</v>
      </c>
      <c r="E1310" s="5">
        <f t="shared" si="477"/>
        <v>0</v>
      </c>
      <c r="F1310" s="44">
        <v>1314.6310000000001</v>
      </c>
      <c r="G1310" s="45">
        <v>1314.6310000000001</v>
      </c>
      <c r="H1310" s="48">
        <v>811.08</v>
      </c>
      <c r="I1310" s="42">
        <v>42.28</v>
      </c>
      <c r="J1310" s="16">
        <f t="shared" si="494"/>
        <v>0.42280000000000001</v>
      </c>
      <c r="K1310" s="16">
        <f t="shared" si="478"/>
        <v>-5.4763961814932094E-2</v>
      </c>
      <c r="L1310" s="51">
        <f>VLOOKUP(A1310,LIBOR!$A$3:B3405,2,1)</f>
        <v>0.29625000000000001</v>
      </c>
      <c r="M1310">
        <v>177304.78</v>
      </c>
      <c r="N1310" s="2">
        <v>158830.42000000001</v>
      </c>
      <c r="O1310" s="16">
        <f t="shared" si="497"/>
        <v>2.6964976612594036E-4</v>
      </c>
      <c r="P1310" s="16">
        <f t="shared" si="488"/>
        <v>0.4775639618149321</v>
      </c>
      <c r="Q1310" s="2">
        <f t="shared" si="499"/>
        <v>42.665999999999997</v>
      </c>
      <c r="R1310" s="2">
        <f t="shared" si="500"/>
        <v>44.095999999999997</v>
      </c>
      <c r="S1310" s="16">
        <f t="shared" si="489"/>
        <v>-1</v>
      </c>
      <c r="T1310" s="16">
        <f t="shared" si="490"/>
        <v>-1</v>
      </c>
      <c r="U1310" s="16">
        <f>VLOOKUP(P1310,Table!$D$6:$G$15,MATCH(VALUE(T1310)&amp;"E",Table!$D$5:$G$5,0),1)*IF(Y1310=1,0,1)</f>
        <v>0.75</v>
      </c>
      <c r="V1310" s="16">
        <f t="shared" si="491"/>
        <v>0.25</v>
      </c>
      <c r="W1310" s="16">
        <f t="shared" si="480"/>
        <v>147054.28478233065</v>
      </c>
      <c r="X1310" s="16">
        <f t="shared" si="492"/>
        <v>-1.1542331592233168E-2</v>
      </c>
      <c r="Y1310" s="16">
        <f t="shared" si="481"/>
        <v>0</v>
      </c>
      <c r="Z1310" s="16">
        <f t="shared" si="493"/>
        <v>0</v>
      </c>
      <c r="AA1310" s="16">
        <f t="shared" si="479"/>
        <v>8.2291666666667318E-4</v>
      </c>
      <c r="AB1310" s="2">
        <f t="shared" si="482"/>
        <v>167072.91388931021</v>
      </c>
      <c r="AE1310" s="16" t="str">
        <f t="shared" si="476"/>
        <v/>
      </c>
      <c r="AF1310" s="16" t="str">
        <f t="shared" si="498"/>
        <v/>
      </c>
      <c r="AG1310" s="16">
        <f t="shared" si="485"/>
        <v>89.88050683196164</v>
      </c>
      <c r="AH1310" s="24">
        <f t="shared" si="483"/>
        <v>91.275152068194132</v>
      </c>
      <c r="AL1310" s="2">
        <f t="shared" si="486"/>
        <v>94.227433519339755</v>
      </c>
      <c r="AM1310" s="27">
        <f t="shared" si="487"/>
        <v>-3.1331442881118887E-2</v>
      </c>
      <c r="AN1310" s="35">
        <v>0</v>
      </c>
      <c r="AP1310" s="2" t="str">
        <f t="shared" si="484"/>
        <v/>
      </c>
    </row>
    <row r="1311" spans="1:42" x14ac:dyDescent="0.25">
      <c r="A1311" s="49">
        <v>39905</v>
      </c>
      <c r="B1311" s="47">
        <v>834.38</v>
      </c>
      <c r="C1311" s="27">
        <f t="shared" si="495"/>
        <v>2.8727129259752404E-2</v>
      </c>
      <c r="D1311" s="27">
        <f t="shared" si="496"/>
        <v>3.2790938136547654E-3</v>
      </c>
      <c r="E1311" s="5">
        <f t="shared" si="477"/>
        <v>0</v>
      </c>
      <c r="F1311" s="44">
        <v>1352.4739999999999</v>
      </c>
      <c r="G1311" s="45">
        <v>1352.4739999999999</v>
      </c>
      <c r="H1311" s="48">
        <v>834.38</v>
      </c>
      <c r="I1311" s="42">
        <v>42.04</v>
      </c>
      <c r="J1311" s="16">
        <f t="shared" si="494"/>
        <v>0.4204</v>
      </c>
      <c r="K1311" s="16">
        <f t="shared" si="478"/>
        <v>-3.2422122167557355E-2</v>
      </c>
      <c r="L1311" s="51">
        <f>VLOOKUP(A1311,LIBOR!$A$3:B3406,2,1)</f>
        <v>0.28999999999999998</v>
      </c>
      <c r="M1311">
        <v>174328.99</v>
      </c>
      <c r="N1311" s="2">
        <v>156163.82999999999</v>
      </c>
      <c r="O1311" s="16">
        <f t="shared" si="497"/>
        <v>8.0214934544446713E-4</v>
      </c>
      <c r="P1311" s="16">
        <f t="shared" si="488"/>
        <v>0.45282212216755735</v>
      </c>
      <c r="Q1311" s="2">
        <f t="shared" si="499"/>
        <v>42.671999999999997</v>
      </c>
      <c r="R1311" s="2">
        <f t="shared" si="500"/>
        <v>43.832000000000001</v>
      </c>
      <c r="S1311" s="16">
        <f t="shared" si="489"/>
        <v>-1</v>
      </c>
      <c r="T1311" s="16">
        <f t="shared" si="490"/>
        <v>-1</v>
      </c>
      <c r="U1311" s="16">
        <f>VLOOKUP(P1311,Table!$D$6:$G$15,MATCH(VALUE(T1311)&amp;"E",Table!$D$5:$G$5,0),1)*IF(Y1311=1,0,1)</f>
        <v>0.75</v>
      </c>
      <c r="V1311" s="16">
        <f t="shared" si="491"/>
        <v>0.25</v>
      </c>
      <c r="W1311" s="16">
        <f t="shared" si="480"/>
        <v>149605.39999318725</v>
      </c>
      <c r="X1311" s="16">
        <f t="shared" si="492"/>
        <v>-6.9543861754221004E-3</v>
      </c>
      <c r="Y1311" s="16">
        <f t="shared" si="481"/>
        <v>0</v>
      </c>
      <c r="Z1311" s="16">
        <f t="shared" si="493"/>
        <v>0</v>
      </c>
      <c r="AA1311" s="16">
        <f t="shared" si="479"/>
        <v>0</v>
      </c>
      <c r="AB1311" s="2">
        <f t="shared" si="482"/>
        <v>169978.92167938617</v>
      </c>
      <c r="AE1311" s="16" t="str">
        <f t="shared" si="476"/>
        <v/>
      </c>
      <c r="AF1311" s="16" t="str">
        <f t="shared" si="498"/>
        <v/>
      </c>
      <c r="AG1311" s="16">
        <f t="shared" si="485"/>
        <v>91.443856910375317</v>
      </c>
      <c r="AH1311" s="24">
        <f t="shared" si="483"/>
        <v>92.860343141784469</v>
      </c>
      <c r="AL1311" s="2">
        <f t="shared" si="486"/>
        <v>94.227433519339755</v>
      </c>
      <c r="AM1311" s="27">
        <f t="shared" si="487"/>
        <v>-1.450841147312687E-2</v>
      </c>
      <c r="AN1311" s="35">
        <v>0</v>
      </c>
      <c r="AP1311" s="2" t="str">
        <f t="shared" si="484"/>
        <v/>
      </c>
    </row>
    <row r="1312" spans="1:42" x14ac:dyDescent="0.25">
      <c r="A1312" s="49">
        <v>39906</v>
      </c>
      <c r="B1312" s="47">
        <v>842.5</v>
      </c>
      <c r="C1312" s="27">
        <f t="shared" si="495"/>
        <v>9.7317768882283495E-3</v>
      </c>
      <c r="D1312" s="27">
        <f t="shared" si="496"/>
        <v>3.3326409928163603E-2</v>
      </c>
      <c r="E1312" s="5">
        <f t="shared" si="477"/>
        <v>0</v>
      </c>
      <c r="F1312" s="44">
        <v>1365.663</v>
      </c>
      <c r="G1312" s="45">
        <v>1365.663</v>
      </c>
      <c r="H1312" s="48">
        <v>842.5</v>
      </c>
      <c r="I1312" s="42">
        <v>39.700000000000003</v>
      </c>
      <c r="J1312" s="16">
        <f t="shared" si="494"/>
        <v>0.39700000000000002</v>
      </c>
      <c r="K1312" s="16">
        <f t="shared" si="478"/>
        <v>-6.5345030796529646E-2</v>
      </c>
      <c r="L1312" s="51">
        <f>VLOOKUP(A1312,LIBOR!$A$3:B3407,2,1)</f>
        <v>0.27188000000000001</v>
      </c>
      <c r="M1312">
        <v>170641.85</v>
      </c>
      <c r="N1312" s="2">
        <v>152860.04999999999</v>
      </c>
      <c r="O1312" s="16">
        <f t="shared" si="497"/>
        <v>9.379395927149545E-5</v>
      </c>
      <c r="P1312" s="16">
        <f t="shared" si="488"/>
        <v>0.46234503079652967</v>
      </c>
      <c r="Q1312" s="2">
        <f t="shared" si="499"/>
        <v>43.007999999999996</v>
      </c>
      <c r="R1312" s="2">
        <f t="shared" si="500"/>
        <v>43.425499999999992</v>
      </c>
      <c r="S1312" s="16">
        <f t="shared" si="489"/>
        <v>-1</v>
      </c>
      <c r="T1312" s="16">
        <f t="shared" si="490"/>
        <v>-1</v>
      </c>
      <c r="U1312" s="16">
        <f>VLOOKUP(P1312,Table!$D$6:$G$15,MATCH(VALUE(T1312)&amp;"E",Table!$D$5:$G$5,0),1)*IF(Y1312=1,0,1)</f>
        <v>0.75</v>
      </c>
      <c r="V1312" s="16">
        <f t="shared" si="491"/>
        <v>0.25</v>
      </c>
      <c r="W1312" s="16">
        <f t="shared" si="480"/>
        <v>149906.08707914647</v>
      </c>
      <c r="X1312" s="16">
        <f t="shared" si="492"/>
        <v>7.6475996757965348E-3</v>
      </c>
      <c r="Y1312" s="16">
        <f t="shared" si="481"/>
        <v>0</v>
      </c>
      <c r="Z1312" s="16">
        <f t="shared" si="493"/>
        <v>0</v>
      </c>
      <c r="AA1312" s="16">
        <f t="shared" si="479"/>
        <v>0</v>
      </c>
      <c r="AB1312" s="2">
        <f t="shared" si="482"/>
        <v>170323.33323848475</v>
      </c>
      <c r="AD1312" s="2">
        <v>170121.11</v>
      </c>
      <c r="AE1312" s="16" t="str">
        <f t="shared" si="476"/>
        <v/>
      </c>
      <c r="AF1312" s="16">
        <f t="shared" si="498"/>
        <v>1.1887016166585163E-3</v>
      </c>
      <c r="AG1312" s="16">
        <f t="shared" si="485"/>
        <v>91.629140597419138</v>
      </c>
      <c r="AH1312" s="24">
        <f t="shared" si="483"/>
        <v>93.046075105269935</v>
      </c>
      <c r="AL1312" s="2">
        <f t="shared" si="486"/>
        <v>94.227433519339755</v>
      </c>
      <c r="AM1312" s="27">
        <f t="shared" si="487"/>
        <v>-1.2537308615408138E-2</v>
      </c>
      <c r="AN1312" s="35">
        <v>0</v>
      </c>
      <c r="AP1312" s="2" t="str">
        <f t="shared" si="484"/>
        <v/>
      </c>
    </row>
    <row r="1313" spans="1:42" x14ac:dyDescent="0.25">
      <c r="A1313" s="49">
        <v>39909</v>
      </c>
      <c r="B1313" s="47">
        <v>835.48</v>
      </c>
      <c r="C1313" s="27">
        <f t="shared" si="495"/>
        <v>-8.3323442136498116E-3</v>
      </c>
      <c r="D1313" s="27">
        <f t="shared" si="496"/>
        <v>5.9812802386328023E-2</v>
      </c>
      <c r="E1313" s="5">
        <f t="shared" si="477"/>
        <v>0</v>
      </c>
      <c r="F1313" s="44">
        <v>1354.36</v>
      </c>
      <c r="G1313" s="45">
        <v>1354.36</v>
      </c>
      <c r="H1313" s="48">
        <v>835.48</v>
      </c>
      <c r="I1313" s="42">
        <v>40.93</v>
      </c>
      <c r="J1313" s="16">
        <f t="shared" si="494"/>
        <v>0.4093</v>
      </c>
      <c r="K1313" s="16">
        <f t="shared" si="478"/>
        <v>-4.7345118551162746E-2</v>
      </c>
      <c r="L1313" s="51">
        <f>VLOOKUP(A1313,LIBOR!$A$3:B3408,2,1)</f>
        <v>0.28375</v>
      </c>
      <c r="M1313">
        <v>171945.51</v>
      </c>
      <c r="N1313" s="2">
        <v>154025.38</v>
      </c>
      <c r="O1313" s="16">
        <f t="shared" si="497"/>
        <v>7.0010910037751145E-5</v>
      </c>
      <c r="P1313" s="16">
        <f t="shared" si="488"/>
        <v>0.45664511855116274</v>
      </c>
      <c r="Q1313" s="2">
        <f t="shared" si="499"/>
        <v>42.739999999999995</v>
      </c>
      <c r="R1313" s="2">
        <f t="shared" si="500"/>
        <v>42.943999999999996</v>
      </c>
      <c r="S1313" s="16">
        <f t="shared" si="489"/>
        <v>-1</v>
      </c>
      <c r="T1313" s="16">
        <f t="shared" si="490"/>
        <v>-1</v>
      </c>
      <c r="U1313" s="16">
        <f>VLOOKUP(P1313,Table!$D$6:$G$15,MATCH(VALUE(T1313)&amp;"E",Table!$D$5:$G$5,0),1)*IF(Y1313=1,0,1)</f>
        <v>0.75</v>
      </c>
      <c r="V1313" s="16">
        <f t="shared" si="491"/>
        <v>0.25</v>
      </c>
      <c r="W1313" s="16">
        <f t="shared" si="480"/>
        <v>149254.98785030982</v>
      </c>
      <c r="X1313" s="16">
        <f t="shared" si="492"/>
        <v>1.6681010486653935E-2</v>
      </c>
      <c r="Y1313" s="16">
        <f t="shared" si="481"/>
        <v>0</v>
      </c>
      <c r="Z1313" s="16">
        <f t="shared" si="493"/>
        <v>0</v>
      </c>
      <c r="AA1313" s="16">
        <f t="shared" si="479"/>
        <v>0</v>
      </c>
      <c r="AB1313" s="2">
        <f t="shared" si="482"/>
        <v>169591.37065584006</v>
      </c>
      <c r="AE1313" s="16" t="str">
        <f t="shared" si="476"/>
        <v/>
      </c>
      <c r="AF1313" s="16" t="str">
        <f t="shared" si="498"/>
        <v/>
      </c>
      <c r="AG1313" s="16">
        <f t="shared" si="485"/>
        <v>91.23536541041473</v>
      </c>
      <c r="AH1313" s="24">
        <f t="shared" si="483"/>
        <v>92.638976827465896</v>
      </c>
      <c r="AL1313" s="2">
        <f t="shared" si="486"/>
        <v>94.227433519339755</v>
      </c>
      <c r="AM1313" s="27">
        <f t="shared" si="487"/>
        <v>-1.6857688175788366E-2</v>
      </c>
      <c r="AN1313" s="35">
        <v>0</v>
      </c>
      <c r="AP1313" s="2" t="str">
        <f t="shared" si="484"/>
        <v/>
      </c>
    </row>
    <row r="1314" spans="1:42" x14ac:dyDescent="0.25">
      <c r="A1314" s="49">
        <v>39910</v>
      </c>
      <c r="B1314" s="47">
        <v>815.55</v>
      </c>
      <c r="C1314" s="27">
        <f t="shared" si="495"/>
        <v>-2.38545506774549E-2</v>
      </c>
      <c r="D1314" s="27">
        <f t="shared" si="496"/>
        <v>2.2828593156183019E-2</v>
      </c>
      <c r="E1314" s="5">
        <f t="shared" si="477"/>
        <v>0</v>
      </c>
      <c r="F1314" s="44">
        <v>1322.912</v>
      </c>
      <c r="G1314" s="45">
        <v>1322.912</v>
      </c>
      <c r="H1314" s="48">
        <v>815.55</v>
      </c>
      <c r="I1314" s="42">
        <v>40.39</v>
      </c>
      <c r="J1314" s="16">
        <f t="shared" si="494"/>
        <v>0.40389999999999998</v>
      </c>
      <c r="K1314" s="16">
        <f t="shared" si="478"/>
        <v>-2.9330204871475585E-2</v>
      </c>
      <c r="L1314" s="51">
        <f>VLOOKUP(A1314,LIBOR!$A$3:B3409,2,1)</f>
        <v>0.27750000000000002</v>
      </c>
      <c r="M1314">
        <v>172526.89</v>
      </c>
      <c r="N1314" s="2">
        <v>154545.31</v>
      </c>
      <c r="O1314" s="16">
        <f t="shared" si="497"/>
        <v>5.8291717418895424E-4</v>
      </c>
      <c r="P1314" s="16">
        <f t="shared" si="488"/>
        <v>0.43323020487147557</v>
      </c>
      <c r="Q1314" s="2">
        <f t="shared" si="499"/>
        <v>41.818000000000005</v>
      </c>
      <c r="R1314" s="2">
        <f t="shared" si="500"/>
        <v>42.506499999999996</v>
      </c>
      <c r="S1314" s="16">
        <f t="shared" si="489"/>
        <v>-1</v>
      </c>
      <c r="T1314" s="16">
        <f t="shared" si="490"/>
        <v>-1</v>
      </c>
      <c r="U1314" s="16">
        <f>VLOOKUP(P1314,Table!$D$6:$G$15,MATCH(VALUE(T1314)&amp;"E",Table!$D$5:$G$5,0),1)*IF(Y1314=1,0,1)</f>
        <v>0.85</v>
      </c>
      <c r="V1314" s="16">
        <f t="shared" si="491"/>
        <v>0.15000000000000002</v>
      </c>
      <c r="W1314" s="16">
        <f t="shared" si="480"/>
        <v>146710.63659779847</v>
      </c>
      <c r="X1314" s="16">
        <f t="shared" si="492"/>
        <v>2.0858445943245041E-2</v>
      </c>
      <c r="Y1314" s="16">
        <f t="shared" si="481"/>
        <v>0</v>
      </c>
      <c r="Z1314" s="16">
        <f t="shared" si="493"/>
        <v>0</v>
      </c>
      <c r="AA1314" s="16">
        <f t="shared" si="479"/>
        <v>0</v>
      </c>
      <c r="AB1314" s="2">
        <f t="shared" si="482"/>
        <v>166781.31445352637</v>
      </c>
      <c r="AE1314" s="16" t="str">
        <f t="shared" si="476"/>
        <v/>
      </c>
      <c r="AF1314" s="16" t="str">
        <f t="shared" si="498"/>
        <v/>
      </c>
      <c r="AG1314" s="16">
        <f t="shared" si="485"/>
        <v>89.723634574992857</v>
      </c>
      <c r="AH1314" s="24">
        <f t="shared" si="483"/>
        <v>91.101617553758686</v>
      </c>
      <c r="AL1314" s="2">
        <f t="shared" si="486"/>
        <v>94.227433519339755</v>
      </c>
      <c r="AM1314" s="27">
        <f t="shared" si="487"/>
        <v>-3.3173098840047599E-2</v>
      </c>
      <c r="AN1314" s="35">
        <v>0</v>
      </c>
      <c r="AP1314" s="2" t="str">
        <f t="shared" si="484"/>
        <v/>
      </c>
    </row>
    <row r="1315" spans="1:42" x14ac:dyDescent="0.25">
      <c r="A1315" s="49">
        <v>39911</v>
      </c>
      <c r="B1315" s="47">
        <v>825.16</v>
      </c>
      <c r="C1315" s="27">
        <f t="shared" si="495"/>
        <v>1.1783459015388464E-2</v>
      </c>
      <c r="D1315" s="27">
        <f t="shared" si="496"/>
        <v>1.8055470272264507E-2</v>
      </c>
      <c r="E1315" s="5">
        <f t="shared" si="477"/>
        <v>0</v>
      </c>
      <c r="F1315" s="44">
        <v>1338.5319999999999</v>
      </c>
      <c r="G1315" s="45">
        <v>1338.5319999999999</v>
      </c>
      <c r="H1315" s="48">
        <v>825.16</v>
      </c>
      <c r="I1315" s="42">
        <v>38.85</v>
      </c>
      <c r="J1315" s="16">
        <f t="shared" si="494"/>
        <v>0.38850000000000001</v>
      </c>
      <c r="K1315" s="16">
        <f t="shared" si="478"/>
        <v>-5.234979770808218E-2</v>
      </c>
      <c r="L1315" s="51">
        <f>VLOOKUP(A1315,LIBOR!$A$3:B3410,2,1)</f>
        <v>0.26</v>
      </c>
      <c r="M1315">
        <v>168726.61</v>
      </c>
      <c r="N1315" s="2">
        <v>151140.25</v>
      </c>
      <c r="O1315" s="16">
        <f t="shared" si="497"/>
        <v>1.3723125957642413E-4</v>
      </c>
      <c r="P1315" s="16">
        <f t="shared" si="488"/>
        <v>0.44084979770808219</v>
      </c>
      <c r="Q1315" s="2">
        <f t="shared" si="499"/>
        <v>41.067999999999998</v>
      </c>
      <c r="R1315" s="2">
        <f t="shared" si="500"/>
        <v>42.30749999999999</v>
      </c>
      <c r="S1315" s="16">
        <f t="shared" si="489"/>
        <v>-1</v>
      </c>
      <c r="T1315" s="16">
        <f t="shared" si="490"/>
        <v>-1</v>
      </c>
      <c r="U1315" s="16">
        <f>VLOOKUP(P1315,Table!$D$6:$G$15,MATCH(VALUE(T1315)&amp;"E",Table!$D$5:$G$5,0),1)*IF(Y1315=1,0,1)</f>
        <v>0.85</v>
      </c>
      <c r="V1315" s="16">
        <f t="shared" si="491"/>
        <v>0.15000000000000002</v>
      </c>
      <c r="W1315" s="16">
        <f t="shared" si="480"/>
        <v>147695.21547915787</v>
      </c>
      <c r="X1315" s="16">
        <f t="shared" si="492"/>
        <v>-2.3368797790614959E-3</v>
      </c>
      <c r="Y1315" s="16">
        <f t="shared" si="481"/>
        <v>0</v>
      </c>
      <c r="Z1315" s="16">
        <f t="shared" si="493"/>
        <v>0</v>
      </c>
      <c r="AA1315" s="16">
        <f t="shared" si="479"/>
        <v>0</v>
      </c>
      <c r="AB1315" s="2">
        <f t="shared" si="482"/>
        <v>167904.10571447312</v>
      </c>
      <c r="AE1315" s="16" t="str">
        <f t="shared" si="476"/>
        <v/>
      </c>
      <c r="AF1315" s="16" t="str">
        <f t="shared" si="498"/>
        <v/>
      </c>
      <c r="AG1315" s="16">
        <f t="shared" si="485"/>
        <v>90.327664547602609</v>
      </c>
      <c r="AH1315" s="24">
        <f t="shared" si="483"/>
        <v>91.71253716772982</v>
      </c>
      <c r="AL1315" s="2">
        <f t="shared" si="486"/>
        <v>94.227433519339755</v>
      </c>
      <c r="AM1315" s="27">
        <f t="shared" si="487"/>
        <v>-2.668964077318059E-2</v>
      </c>
      <c r="AN1315" s="35">
        <v>0</v>
      </c>
      <c r="AP1315" s="2" t="str">
        <f t="shared" si="484"/>
        <v/>
      </c>
    </row>
    <row r="1316" spans="1:42" x14ac:dyDescent="0.25">
      <c r="A1316" s="49">
        <v>39912</v>
      </c>
      <c r="B1316" s="47">
        <v>856.56</v>
      </c>
      <c r="C1316" s="27">
        <f t="shared" si="495"/>
        <v>3.8053226041010246E-2</v>
      </c>
      <c r="D1316" s="27">
        <f t="shared" si="496"/>
        <v>2.7381567053522349E-2</v>
      </c>
      <c r="E1316" s="5">
        <f t="shared" si="477"/>
        <v>0</v>
      </c>
      <c r="F1316" s="44">
        <v>1389.4870000000001</v>
      </c>
      <c r="G1316" s="45">
        <v>1389.4870000000001</v>
      </c>
      <c r="H1316" s="48">
        <v>856.56</v>
      </c>
      <c r="I1316" s="42">
        <v>36.53</v>
      </c>
      <c r="J1316" s="16">
        <f t="shared" si="494"/>
        <v>0.36530000000000001</v>
      </c>
      <c r="K1316" s="16">
        <f t="shared" si="478"/>
        <v>-7.6013868945139951E-2</v>
      </c>
      <c r="L1316" s="51">
        <f>VLOOKUP(A1316,LIBOR!$A$3:B3411,2,1)</f>
        <v>0.26124999999999998</v>
      </c>
      <c r="M1316">
        <v>161584.66</v>
      </c>
      <c r="N1316" s="2">
        <v>144741.85999999999</v>
      </c>
      <c r="O1316" s="16">
        <f t="shared" si="497"/>
        <v>1.3948029597511487E-3</v>
      </c>
      <c r="P1316" s="16">
        <f t="shared" si="488"/>
        <v>0.44131386894513996</v>
      </c>
      <c r="Q1316" s="2">
        <f t="shared" si="499"/>
        <v>40.381999999999998</v>
      </c>
      <c r="R1316" s="2">
        <f t="shared" si="500"/>
        <v>42.069499999999998</v>
      </c>
      <c r="S1316" s="16">
        <f t="shared" si="489"/>
        <v>-1</v>
      </c>
      <c r="T1316" s="16">
        <f t="shared" si="490"/>
        <v>-1</v>
      </c>
      <c r="U1316" s="16">
        <f>VLOOKUP(P1316,Table!$D$6:$G$15,MATCH(VALUE(T1316)&amp;"E",Table!$D$5:$G$5,0),1)*IF(Y1316=1,0,1)</f>
        <v>0.85</v>
      </c>
      <c r="V1316" s="16">
        <f t="shared" si="491"/>
        <v>0.15000000000000002</v>
      </c>
      <c r="W1316" s="16">
        <f t="shared" si="480"/>
        <v>151534.57086348953</v>
      </c>
      <c r="X1316" s="16">
        <f t="shared" si="492"/>
        <v>4.3584632557691627E-3</v>
      </c>
      <c r="Y1316" s="16">
        <f t="shared" si="481"/>
        <v>0</v>
      </c>
      <c r="Z1316" s="16">
        <f t="shared" si="493"/>
        <v>0</v>
      </c>
      <c r="AA1316" s="16">
        <f t="shared" si="479"/>
        <v>0</v>
      </c>
      <c r="AB1316" s="2">
        <f t="shared" si="482"/>
        <v>172271.01781459042</v>
      </c>
      <c r="AE1316" s="16" t="str">
        <f t="shared" si="476"/>
        <v/>
      </c>
      <c r="AF1316" s="16" t="str">
        <f t="shared" si="498"/>
        <v/>
      </c>
      <c r="AG1316" s="16">
        <f t="shared" si="485"/>
        <v>92.676939865259484</v>
      </c>
      <c r="AH1316" s="24">
        <f t="shared" si="483"/>
        <v>94.095381643223163</v>
      </c>
      <c r="AL1316" s="2">
        <f t="shared" si="486"/>
        <v>94.227433519339755</v>
      </c>
      <c r="AM1316" s="27">
        <f t="shared" si="487"/>
        <v>-1.4014164578671773E-3</v>
      </c>
      <c r="AN1316" s="35">
        <v>0</v>
      </c>
      <c r="AP1316" s="2" t="str">
        <f t="shared" si="484"/>
        <v/>
      </c>
    </row>
    <row r="1317" spans="1:42" x14ac:dyDescent="0.25">
      <c r="A1317" s="49">
        <v>39916</v>
      </c>
      <c r="B1317" s="47">
        <v>858.73</v>
      </c>
      <c r="C1317" s="27">
        <f t="shared" si="495"/>
        <v>2.5333893714394318E-3</v>
      </c>
      <c r="D1317" s="27">
        <f t="shared" si="496"/>
        <v>2.0183179536733431E-2</v>
      </c>
      <c r="E1317" s="5">
        <f t="shared" si="477"/>
        <v>0</v>
      </c>
      <c r="F1317" s="44">
        <v>1393.125</v>
      </c>
      <c r="G1317" s="45">
        <v>1393.125</v>
      </c>
      <c r="H1317" s="48">
        <v>858.73</v>
      </c>
      <c r="I1317" s="42">
        <v>37.81</v>
      </c>
      <c r="J1317" s="16">
        <f t="shared" si="494"/>
        <v>0.37810000000000005</v>
      </c>
      <c r="K1317" s="16">
        <f t="shared" si="478"/>
        <v>-3.0681262401914211E-2</v>
      </c>
      <c r="L1317" s="51">
        <f>VLOOKUP(A1317,LIBOR!$A$3:B3412,2,1)</f>
        <v>0.26124999999999998</v>
      </c>
      <c r="M1317">
        <v>160325.37</v>
      </c>
      <c r="N1317" s="2">
        <v>143610.60999999999</v>
      </c>
      <c r="O1317" s="16">
        <f t="shared" si="497"/>
        <v>6.401839930136402E-6</v>
      </c>
      <c r="P1317" s="16">
        <f t="shared" si="488"/>
        <v>0.40878126240191426</v>
      </c>
      <c r="Q1317" s="2">
        <f t="shared" si="499"/>
        <v>39.28</v>
      </c>
      <c r="R1317" s="2">
        <f t="shared" si="500"/>
        <v>41.837000000000003</v>
      </c>
      <c r="S1317" s="16">
        <f t="shared" si="489"/>
        <v>-1</v>
      </c>
      <c r="T1317" s="16">
        <f t="shared" si="490"/>
        <v>-1</v>
      </c>
      <c r="U1317" s="16">
        <f>VLOOKUP(P1317,Table!$D$6:$G$15,MATCH(VALUE(T1317)&amp;"E",Table!$D$5:$G$5,0),1)*IF(Y1317=1,0,1)</f>
        <v>0.85</v>
      </c>
      <c r="V1317" s="16">
        <f t="shared" si="491"/>
        <v>0.15000000000000002</v>
      </c>
      <c r="W1317" s="16">
        <f t="shared" si="480"/>
        <v>151683.23161853157</v>
      </c>
      <c r="X1317" s="16">
        <f t="shared" si="492"/>
        <v>1.2895061745031411E-2</v>
      </c>
      <c r="Y1317" s="16">
        <f t="shared" si="481"/>
        <v>0</v>
      </c>
      <c r="Z1317" s="16">
        <f t="shared" si="493"/>
        <v>0</v>
      </c>
      <c r="AA1317" s="16">
        <f t="shared" si="479"/>
        <v>0</v>
      </c>
      <c r="AB1317" s="2">
        <f t="shared" si="482"/>
        <v>172453.02063273665</v>
      </c>
      <c r="AE1317" s="16" t="str">
        <f t="shared" si="476"/>
        <v/>
      </c>
      <c r="AF1317" s="16" t="str">
        <f t="shared" si="498"/>
        <v/>
      </c>
      <c r="AG1317" s="16">
        <f t="shared" si="485"/>
        <v>92.774852238719774</v>
      </c>
      <c r="AH1317" s="24">
        <f t="shared" si="483"/>
        <v>94.184986389677832</v>
      </c>
      <c r="AL1317" s="2">
        <f t="shared" si="486"/>
        <v>94.227433519339755</v>
      </c>
      <c r="AM1317" s="27">
        <f t="shared" si="487"/>
        <v>-4.504752817363622E-4</v>
      </c>
      <c r="AN1317" s="35">
        <v>0</v>
      </c>
      <c r="AP1317" s="2" t="str">
        <f t="shared" si="484"/>
        <v/>
      </c>
    </row>
    <row r="1318" spans="1:42" x14ac:dyDescent="0.25">
      <c r="A1318" s="49">
        <v>39917</v>
      </c>
      <c r="B1318" s="47">
        <v>841.5</v>
      </c>
      <c r="C1318" s="27">
        <f t="shared" si="495"/>
        <v>-2.0064513875141188E-2</v>
      </c>
      <c r="D1318" s="27">
        <f t="shared" si="496"/>
        <v>8.4510098752420548E-3</v>
      </c>
      <c r="E1318" s="5">
        <f t="shared" si="477"/>
        <v>0</v>
      </c>
      <c r="F1318" s="44">
        <v>1365.204</v>
      </c>
      <c r="G1318" s="45">
        <v>1365.204</v>
      </c>
      <c r="H1318" s="48">
        <v>841.5</v>
      </c>
      <c r="I1318" s="42">
        <v>37.67</v>
      </c>
      <c r="J1318" s="16">
        <f t="shared" si="494"/>
        <v>0.37670000000000003</v>
      </c>
      <c r="K1318" s="16">
        <f t="shared" si="478"/>
        <v>-3.2087349746821758E-2</v>
      </c>
      <c r="L1318" s="51">
        <f>VLOOKUP(A1318,LIBOR!$A$3:B3413,2,1)</f>
        <v>0.26750000000000002</v>
      </c>
      <c r="M1318">
        <v>160112.87</v>
      </c>
      <c r="N1318" s="2">
        <v>143419.54999999999</v>
      </c>
      <c r="O1318" s="16">
        <f t="shared" si="497"/>
        <v>4.1081371248625473E-4</v>
      </c>
      <c r="P1318" s="16">
        <f t="shared" si="488"/>
        <v>0.40878734974682179</v>
      </c>
      <c r="Q1318" s="2">
        <f t="shared" si="499"/>
        <v>38.902000000000001</v>
      </c>
      <c r="R1318" s="2">
        <f t="shared" si="500"/>
        <v>41.609500000000004</v>
      </c>
      <c r="S1318" s="16">
        <f t="shared" si="489"/>
        <v>-1</v>
      </c>
      <c r="T1318" s="16">
        <f t="shared" si="490"/>
        <v>-1</v>
      </c>
      <c r="U1318" s="16">
        <f>VLOOKUP(P1318,Table!$D$6:$G$15,MATCH(VALUE(T1318)&amp;"E",Table!$D$5:$G$5,0),1)*IF(Y1318=1,0,1)</f>
        <v>0.85</v>
      </c>
      <c r="V1318" s="16">
        <f t="shared" si="491"/>
        <v>0.15000000000000002</v>
      </c>
      <c r="W1318" s="16">
        <f t="shared" si="480"/>
        <v>149066.02888279298</v>
      </c>
      <c r="X1318" s="16">
        <f t="shared" si="492"/>
        <v>1.1855052546644096E-2</v>
      </c>
      <c r="Y1318" s="16">
        <f t="shared" si="481"/>
        <v>0</v>
      </c>
      <c r="Z1318" s="16">
        <f t="shared" si="493"/>
        <v>0</v>
      </c>
      <c r="AA1318" s="16">
        <f t="shared" si="479"/>
        <v>0</v>
      </c>
      <c r="AB1318" s="2">
        <f t="shared" si="482"/>
        <v>169480.87774070134</v>
      </c>
      <c r="AE1318" s="16" t="str">
        <f t="shared" si="476"/>
        <v/>
      </c>
      <c r="AF1318" s="16" t="str">
        <f t="shared" si="498"/>
        <v/>
      </c>
      <c r="AG1318" s="16">
        <f t="shared" si="485"/>
        <v>91.175923344176582</v>
      </c>
      <c r="AH1318" s="24">
        <f t="shared" si="483"/>
        <v>92.559345385858819</v>
      </c>
      <c r="AL1318" s="2">
        <f t="shared" si="486"/>
        <v>94.227433519339755</v>
      </c>
      <c r="AM1318" s="27">
        <f t="shared" si="487"/>
        <v>-1.770278645166079E-2</v>
      </c>
      <c r="AN1318" s="35">
        <v>0</v>
      </c>
      <c r="AP1318" s="2" t="str">
        <f t="shared" si="484"/>
        <v/>
      </c>
    </row>
    <row r="1319" spans="1:42" x14ac:dyDescent="0.25">
      <c r="A1319" s="49">
        <v>39918</v>
      </c>
      <c r="B1319" s="47">
        <v>852.06</v>
      </c>
      <c r="C1319" s="27">
        <f t="shared" si="495"/>
        <v>1.2549019607843048E-2</v>
      </c>
      <c r="D1319" s="27">
        <f t="shared" si="496"/>
        <v>4.4854580160540003E-2</v>
      </c>
      <c r="E1319" s="5">
        <f t="shared" si="477"/>
        <v>0</v>
      </c>
      <c r="F1319" s="44">
        <v>1382.3579999999999</v>
      </c>
      <c r="G1319" s="45">
        <v>1382.3579999999999</v>
      </c>
      <c r="H1319" s="48">
        <v>852.06</v>
      </c>
      <c r="I1319" s="42">
        <v>36.17</v>
      </c>
      <c r="J1319" s="16">
        <f t="shared" si="494"/>
        <v>0.36170000000000002</v>
      </c>
      <c r="K1319" s="16">
        <f t="shared" si="478"/>
        <v>-3.0164477047876614E-2</v>
      </c>
      <c r="L1319" s="51">
        <f>VLOOKUP(A1319,LIBOR!$A$3:B3414,2,1)</f>
        <v>0.26250000000000001</v>
      </c>
      <c r="M1319">
        <v>156879.07</v>
      </c>
      <c r="N1319" s="2">
        <v>140522.19</v>
      </c>
      <c r="O1319" s="16">
        <f t="shared" si="497"/>
        <v>1.5552417622861358E-4</v>
      </c>
      <c r="P1319" s="16">
        <f t="shared" si="488"/>
        <v>0.39186447704787664</v>
      </c>
      <c r="Q1319" s="2">
        <f t="shared" si="499"/>
        <v>38.25</v>
      </c>
      <c r="R1319" s="2">
        <f t="shared" si="500"/>
        <v>41.305999999999997</v>
      </c>
      <c r="S1319" s="16">
        <f t="shared" si="489"/>
        <v>-1</v>
      </c>
      <c r="T1319" s="16">
        <f t="shared" si="490"/>
        <v>-1</v>
      </c>
      <c r="U1319" s="16">
        <f>VLOOKUP(P1319,Table!$D$6:$G$15,MATCH(VALUE(T1319)&amp;"E",Table!$D$5:$G$5,0),1)*IF(Y1319=1,0,1)</f>
        <v>0.85</v>
      </c>
      <c r="V1319" s="16">
        <f t="shared" si="491"/>
        <v>0.15000000000000002</v>
      </c>
      <c r="W1319" s="16">
        <f t="shared" si="480"/>
        <v>150204.3520095803</v>
      </c>
      <c r="X1319" s="16">
        <f t="shared" si="492"/>
        <v>-1.2660144242975235E-3</v>
      </c>
      <c r="Y1319" s="16">
        <f t="shared" si="481"/>
        <v>0</v>
      </c>
      <c r="Z1319" s="16">
        <f t="shared" si="493"/>
        <v>0</v>
      </c>
      <c r="AA1319" s="16">
        <f t="shared" si="479"/>
        <v>0</v>
      </c>
      <c r="AB1319" s="2">
        <f t="shared" si="482"/>
        <v>170777.54737732082</v>
      </c>
      <c r="AE1319" s="16" t="str">
        <f t="shared" si="476"/>
        <v/>
      </c>
      <c r="AF1319" s="16" t="str">
        <f t="shared" si="498"/>
        <v/>
      </c>
      <c r="AG1319" s="16">
        <f t="shared" si="485"/>
        <v>91.873494969761495</v>
      </c>
      <c r="AH1319" s="24">
        <f t="shared" si="483"/>
        <v>93.265073830057361</v>
      </c>
      <c r="AL1319" s="2">
        <f t="shared" si="486"/>
        <v>94.227433519339755</v>
      </c>
      <c r="AM1319" s="27">
        <f t="shared" si="487"/>
        <v>-1.0213158242125653E-2</v>
      </c>
      <c r="AN1319" s="35">
        <v>0</v>
      </c>
      <c r="AP1319" s="2" t="str">
        <f t="shared" si="484"/>
        <v/>
      </c>
    </row>
    <row r="1320" spans="1:42" x14ac:dyDescent="0.25">
      <c r="A1320" s="49">
        <v>39919</v>
      </c>
      <c r="B1320" s="47">
        <v>865.3</v>
      </c>
      <c r="C1320" s="27">
        <f t="shared" si="495"/>
        <v>1.5538811820763776E-2</v>
      </c>
      <c r="D1320" s="27">
        <f t="shared" si="496"/>
        <v>4.8609932965915315E-2</v>
      </c>
      <c r="E1320" s="5">
        <f t="shared" si="477"/>
        <v>0</v>
      </c>
      <c r="F1320" s="44">
        <v>1403.885</v>
      </c>
      <c r="G1320" s="45">
        <v>1403.885</v>
      </c>
      <c r="H1320" s="48">
        <v>865.3</v>
      </c>
      <c r="I1320" s="42">
        <v>35.79</v>
      </c>
      <c r="J1320" s="16">
        <f t="shared" si="494"/>
        <v>0.3579</v>
      </c>
      <c r="K1320" s="16">
        <f t="shared" si="478"/>
        <v>-3.5366393851685884E-2</v>
      </c>
      <c r="L1320" s="51">
        <f>VLOOKUP(A1320,LIBOR!$A$3:B3415,2,1)</f>
        <v>0.25</v>
      </c>
      <c r="M1320">
        <v>151041.37</v>
      </c>
      <c r="N1320" s="2">
        <v>135292.45000000001</v>
      </c>
      <c r="O1320" s="16">
        <f t="shared" si="497"/>
        <v>2.3775545170418594E-4</v>
      </c>
      <c r="P1320" s="16">
        <f t="shared" si="488"/>
        <v>0.39326639385168588</v>
      </c>
      <c r="Q1320" s="2">
        <f t="shared" si="499"/>
        <v>37.406000000000006</v>
      </c>
      <c r="R1320" s="2">
        <f t="shared" si="500"/>
        <v>41.074499999999986</v>
      </c>
      <c r="S1320" s="16">
        <f t="shared" si="489"/>
        <v>-1</v>
      </c>
      <c r="T1320" s="16">
        <f t="shared" si="490"/>
        <v>-1</v>
      </c>
      <c r="U1320" s="16">
        <f>VLOOKUP(P1320,Table!$D$6:$G$15,MATCH(VALUE(T1320)&amp;"E",Table!$D$5:$G$5,0),1)*IF(Y1320=1,0,1)</f>
        <v>0.85</v>
      </c>
      <c r="V1320" s="16">
        <f t="shared" si="491"/>
        <v>0.15000000000000002</v>
      </c>
      <c r="W1320" s="16">
        <f t="shared" si="480"/>
        <v>151349.73821088235</v>
      </c>
      <c r="X1320" s="16">
        <f t="shared" si="492"/>
        <v>2.3813647686361739E-2</v>
      </c>
      <c r="Y1320" s="16">
        <f t="shared" si="481"/>
        <v>0</v>
      </c>
      <c r="Z1320" s="16">
        <f t="shared" si="493"/>
        <v>0</v>
      </c>
      <c r="AA1320" s="16">
        <f t="shared" si="479"/>
        <v>0</v>
      </c>
      <c r="AB1320" s="2">
        <f t="shared" si="482"/>
        <v>172084.85748194426</v>
      </c>
      <c r="AE1320" s="16" t="str">
        <f t="shared" ref="AE1320:AE1383" si="501">IF(AC1320&gt;0,W1320/AC1320-1,"")</f>
        <v/>
      </c>
      <c r="AF1320" s="16" t="str">
        <f t="shared" si="498"/>
        <v/>
      </c>
      <c r="AG1320" s="16">
        <f t="shared" si="485"/>
        <v>92.576790866473672</v>
      </c>
      <c r="AH1320" s="24">
        <f t="shared" si="483"/>
        <v>93.976576298617303</v>
      </c>
      <c r="AL1320" s="2">
        <f t="shared" si="486"/>
        <v>94.227433519339755</v>
      </c>
      <c r="AM1320" s="27">
        <f t="shared" si="487"/>
        <v>-2.6622525028335842E-3</v>
      </c>
      <c r="AN1320" s="35">
        <v>0</v>
      </c>
      <c r="AP1320" s="2" t="str">
        <f t="shared" si="484"/>
        <v/>
      </c>
    </row>
    <row r="1321" spans="1:42" x14ac:dyDescent="0.25">
      <c r="A1321" s="49">
        <v>39920</v>
      </c>
      <c r="B1321" s="47">
        <v>869.6</v>
      </c>
      <c r="C1321" s="27">
        <f t="shared" si="495"/>
        <v>4.9693747833121638E-3</v>
      </c>
      <c r="D1321" s="27">
        <f t="shared" si="496"/>
        <v>1.5526081708217232E-2</v>
      </c>
      <c r="E1321" s="5">
        <f t="shared" si="477"/>
        <v>0</v>
      </c>
      <c r="F1321" s="44">
        <v>1410.8520000000001</v>
      </c>
      <c r="G1321" s="45">
        <v>1410.8520000000001</v>
      </c>
      <c r="H1321" s="48">
        <v>869.6</v>
      </c>
      <c r="I1321" s="42">
        <v>33.94</v>
      </c>
      <c r="J1321" s="16">
        <f t="shared" si="494"/>
        <v>0.33939999999999998</v>
      </c>
      <c r="K1321" s="16">
        <f t="shared" si="478"/>
        <v>-5.7134660324194064E-2</v>
      </c>
      <c r="L1321" s="51">
        <f>VLOOKUP(A1321,LIBOR!$A$3:B3416,2,1)</f>
        <v>0.23499999999999996</v>
      </c>
      <c r="M1321">
        <v>147977.79999999999</v>
      </c>
      <c r="N1321" s="2">
        <v>132547.64000000001</v>
      </c>
      <c r="O1321" s="16">
        <f t="shared" si="497"/>
        <v>2.4572525083005757E-5</v>
      </c>
      <c r="P1321" s="16">
        <f t="shared" si="488"/>
        <v>0.39653466032419404</v>
      </c>
      <c r="Q1321" s="2">
        <f t="shared" si="499"/>
        <v>36.793999999999997</v>
      </c>
      <c r="R1321" s="2">
        <f t="shared" si="500"/>
        <v>40.86099999999999</v>
      </c>
      <c r="S1321" s="16">
        <f t="shared" si="489"/>
        <v>-1</v>
      </c>
      <c r="T1321" s="16">
        <f t="shared" si="490"/>
        <v>-1</v>
      </c>
      <c r="U1321" s="16">
        <f>VLOOKUP(P1321,Table!$D$6:$G$15,MATCH(VALUE(T1321)&amp;"E",Table!$D$5:$G$5,0),1)*IF(Y1321=1,0,1)</f>
        <v>0.85</v>
      </c>
      <c r="V1321" s="16">
        <f t="shared" si="491"/>
        <v>0.15000000000000002</v>
      </c>
      <c r="W1321" s="16">
        <f t="shared" si="480"/>
        <v>151528.44776547109</v>
      </c>
      <c r="X1321" s="16">
        <f t="shared" si="492"/>
        <v>2.4743677172401002E-2</v>
      </c>
      <c r="Y1321" s="16">
        <f t="shared" si="481"/>
        <v>0</v>
      </c>
      <c r="Z1321" s="16">
        <f t="shared" si="493"/>
        <v>0</v>
      </c>
      <c r="AA1321" s="16">
        <f t="shared" si="479"/>
        <v>0</v>
      </c>
      <c r="AB1321" s="2">
        <f t="shared" si="482"/>
        <v>172287.19670061156</v>
      </c>
      <c r="AE1321" s="16" t="str">
        <f t="shared" si="501"/>
        <v/>
      </c>
      <c r="AF1321" s="16" t="str">
        <f t="shared" si="498"/>
        <v/>
      </c>
      <c r="AG1321" s="16">
        <f t="shared" si="485"/>
        <v>92.685643648785529</v>
      </c>
      <c r="AH1321" s="24">
        <f t="shared" si="483"/>
        <v>94.084626121956546</v>
      </c>
      <c r="AL1321" s="2">
        <f t="shared" si="486"/>
        <v>94.227433519339755</v>
      </c>
      <c r="AM1321" s="27">
        <f t="shared" si="487"/>
        <v>-1.5155607241907898E-3</v>
      </c>
      <c r="AN1321" s="35">
        <v>0</v>
      </c>
      <c r="AP1321" s="2" t="str">
        <f t="shared" si="484"/>
        <v/>
      </c>
    </row>
    <row r="1322" spans="1:42" x14ac:dyDescent="0.25">
      <c r="A1322" s="49">
        <v>39923</v>
      </c>
      <c r="B1322" s="47">
        <v>832.39</v>
      </c>
      <c r="C1322" s="27">
        <f t="shared" si="495"/>
        <v>-4.2789788408463703E-2</v>
      </c>
      <c r="D1322" s="27">
        <f t="shared" si="496"/>
        <v>-2.9797096071685902E-2</v>
      </c>
      <c r="E1322" s="5">
        <f t="shared" si="477"/>
        <v>0</v>
      </c>
      <c r="F1322" s="44">
        <v>1350.521</v>
      </c>
      <c r="G1322" s="45">
        <v>1350.521</v>
      </c>
      <c r="H1322" s="48">
        <v>832.39</v>
      </c>
      <c r="I1322" s="42">
        <v>39.18</v>
      </c>
      <c r="J1322" s="16">
        <f t="shared" si="494"/>
        <v>0.39179999999999998</v>
      </c>
      <c r="K1322" s="16">
        <f t="shared" si="478"/>
        <v>9.6242294323594102E-3</v>
      </c>
      <c r="L1322" s="51">
        <f>VLOOKUP(A1322,LIBOR!$A$3:B3417,2,1)</f>
        <v>0.2225</v>
      </c>
      <c r="M1322">
        <v>159412.06</v>
      </c>
      <c r="N1322" s="2">
        <v>142787.62</v>
      </c>
      <c r="O1322" s="16">
        <f t="shared" si="497"/>
        <v>1.9125101111824153E-3</v>
      </c>
      <c r="P1322" s="16">
        <f t="shared" si="488"/>
        <v>0.38217577056764057</v>
      </c>
      <c r="Q1322" s="2">
        <f t="shared" si="499"/>
        <v>36.275999999999996</v>
      </c>
      <c r="R1322" s="2">
        <f t="shared" si="500"/>
        <v>40.374000000000002</v>
      </c>
      <c r="S1322" s="16">
        <f t="shared" si="489"/>
        <v>-1</v>
      </c>
      <c r="T1322" s="16">
        <f t="shared" si="490"/>
        <v>-1</v>
      </c>
      <c r="U1322" s="16">
        <f>VLOOKUP(P1322,Table!$D$6:$G$15,MATCH(VALUE(T1322)&amp;"E",Table!$D$5:$G$5,0),1)*IF(Y1322=1,0,1)</f>
        <v>0.85</v>
      </c>
      <c r="V1322" s="16">
        <f t="shared" si="491"/>
        <v>0.15000000000000002</v>
      </c>
      <c r="W1322" s="16">
        <f t="shared" si="480"/>
        <v>147773.10968527605</v>
      </c>
      <c r="X1322" s="16">
        <f t="shared" si="492"/>
        <v>-4.0407268015130171E-5</v>
      </c>
      <c r="Y1322" s="16">
        <f t="shared" si="481"/>
        <v>0</v>
      </c>
      <c r="Z1322" s="16">
        <f t="shared" si="493"/>
        <v>0</v>
      </c>
      <c r="AA1322" s="16">
        <f t="shared" si="479"/>
        <v>0</v>
      </c>
      <c r="AB1322" s="2">
        <f t="shared" si="482"/>
        <v>168021.83556778054</v>
      </c>
      <c r="AE1322" s="16" t="str">
        <f t="shared" si="501"/>
        <v/>
      </c>
      <c r="AF1322" s="16" t="str">
        <f t="shared" si="498"/>
        <v/>
      </c>
      <c r="AG1322" s="16">
        <f t="shared" si="485"/>
        <v>90.390999882087371</v>
      </c>
      <c r="AH1322" s="24">
        <f t="shared" si="483"/>
        <v>91.748183092334614</v>
      </c>
      <c r="AL1322" s="2">
        <f t="shared" si="486"/>
        <v>94.227433519339755</v>
      </c>
      <c r="AM1322" s="27">
        <f t="shared" si="487"/>
        <v>-2.6311344100190204E-2</v>
      </c>
      <c r="AN1322" s="35">
        <v>0</v>
      </c>
      <c r="AP1322" s="2" t="str">
        <f t="shared" si="484"/>
        <v/>
      </c>
    </row>
    <row r="1323" spans="1:42" x14ac:dyDescent="0.25">
      <c r="A1323" s="49">
        <v>39924</v>
      </c>
      <c r="B1323" s="47">
        <v>850.08</v>
      </c>
      <c r="C1323" s="27">
        <f t="shared" si="495"/>
        <v>2.1252057328896345E-2</v>
      </c>
      <c r="D1323" s="27">
        <f t="shared" si="496"/>
        <v>1.1519475132351631E-2</v>
      </c>
      <c r="E1323" s="5">
        <f t="shared" si="477"/>
        <v>1</v>
      </c>
      <c r="F1323" s="44">
        <v>1379.2170000000001</v>
      </c>
      <c r="G1323" s="45">
        <v>1379.2170000000001</v>
      </c>
      <c r="H1323" s="48">
        <v>850.08</v>
      </c>
      <c r="I1323" s="42">
        <v>37.14</v>
      </c>
      <c r="J1323" s="16">
        <f t="shared" si="494"/>
        <v>0.37140000000000001</v>
      </c>
      <c r="K1323" s="16">
        <f t="shared" si="478"/>
        <v>-3.2436466658450513E-2</v>
      </c>
      <c r="L1323" s="51">
        <f>VLOOKUP(A1323,LIBOR!$A$3:B3418,2,1)</f>
        <v>0.21250000000000002</v>
      </c>
      <c r="M1323">
        <v>153135.19</v>
      </c>
      <c r="N1323" s="2">
        <v>137164.79999999999</v>
      </c>
      <c r="O1323" s="16">
        <f t="shared" si="497"/>
        <v>4.422348951210997E-4</v>
      </c>
      <c r="P1323" s="16">
        <f t="shared" si="488"/>
        <v>0.40383646665845052</v>
      </c>
      <c r="Q1323" s="2">
        <f t="shared" si="499"/>
        <v>36.549999999999997</v>
      </c>
      <c r="R1323" s="2">
        <f t="shared" si="500"/>
        <v>40.038499999999992</v>
      </c>
      <c r="S1323" s="16">
        <f t="shared" si="489"/>
        <v>-1</v>
      </c>
      <c r="T1323" s="16">
        <f t="shared" si="490"/>
        <v>-1</v>
      </c>
      <c r="U1323" s="16">
        <f>VLOOKUP(P1323,Table!$D$6:$G$15,MATCH(VALUE(T1323)&amp;"E",Table!$D$5:$G$5,0),1)*IF(Y1323=1,0,1)</f>
        <v>0</v>
      </c>
      <c r="V1323" s="16">
        <f t="shared" si="491"/>
        <v>0</v>
      </c>
      <c r="W1323" s="16">
        <f t="shared" si="480"/>
        <v>149569.64842611249</v>
      </c>
      <c r="X1323" s="16">
        <f t="shared" si="492"/>
        <v>-2.5778208253692037E-2</v>
      </c>
      <c r="Y1323" s="16">
        <f t="shared" si="481"/>
        <v>1</v>
      </c>
      <c r="Z1323" s="16">
        <f t="shared" si="493"/>
        <v>20</v>
      </c>
      <c r="AA1323" s="16">
        <f t="shared" si="479"/>
        <v>0</v>
      </c>
      <c r="AB1323" s="2">
        <f t="shared" si="482"/>
        <v>170064.07591111001</v>
      </c>
      <c r="AE1323" s="16" t="str">
        <f t="shared" si="501"/>
        <v/>
      </c>
      <c r="AF1323" s="16" t="str">
        <f t="shared" si="498"/>
        <v/>
      </c>
      <c r="AG1323" s="16">
        <f t="shared" si="485"/>
        <v>91.489667480910384</v>
      </c>
      <c r="AH1323" s="24">
        <f t="shared" si="483"/>
        <v>92.86092973628034</v>
      </c>
      <c r="AL1323" s="2">
        <f t="shared" si="486"/>
        <v>94.227433519339755</v>
      </c>
      <c r="AM1323" s="27">
        <f t="shared" si="487"/>
        <v>-1.4502186168308895E-2</v>
      </c>
      <c r="AN1323" s="35">
        <v>1</v>
      </c>
      <c r="AP1323" s="2" t="str">
        <f t="shared" si="484"/>
        <v/>
      </c>
    </row>
    <row r="1324" spans="1:42" x14ac:dyDescent="0.25">
      <c r="A1324" s="49">
        <v>39925</v>
      </c>
      <c r="B1324" s="47">
        <v>843.55</v>
      </c>
      <c r="C1324" s="27">
        <f t="shared" si="495"/>
        <v>-7.681629964238712E-3</v>
      </c>
      <c r="D1324" s="27">
        <f t="shared" si="496"/>
        <v>-8.7111744397301294E-3</v>
      </c>
      <c r="E1324" s="5">
        <f t="shared" si="477"/>
        <v>0</v>
      </c>
      <c r="F1324" s="44">
        <v>1368.9159999999999</v>
      </c>
      <c r="G1324" s="45">
        <v>1368.9159999999999</v>
      </c>
      <c r="H1324" s="48">
        <v>843.55</v>
      </c>
      <c r="I1324" s="42">
        <v>38.1</v>
      </c>
      <c r="J1324" s="16">
        <f t="shared" si="494"/>
        <v>0.38100000000000001</v>
      </c>
      <c r="K1324" s="16">
        <f t="shared" si="478"/>
        <v>-2.6669629636936254E-2</v>
      </c>
      <c r="L1324" s="51">
        <f>VLOOKUP(A1324,LIBOR!$A$3:B3419,2,1)</f>
        <v>0.20625000000000002</v>
      </c>
      <c r="M1324">
        <v>155239.6</v>
      </c>
      <c r="N1324" s="2">
        <v>139049.23000000001</v>
      </c>
      <c r="O1324" s="16">
        <f t="shared" si="497"/>
        <v>5.9463926385909731E-5</v>
      </c>
      <c r="P1324" s="16">
        <f t="shared" si="488"/>
        <v>0.40766962963693626</v>
      </c>
      <c r="Q1324" s="2">
        <f t="shared" si="499"/>
        <v>36.444000000000003</v>
      </c>
      <c r="R1324" s="2">
        <f t="shared" si="500"/>
        <v>39.733999999999995</v>
      </c>
      <c r="S1324" s="16">
        <f t="shared" si="489"/>
        <v>-1</v>
      </c>
      <c r="T1324" s="16">
        <f t="shared" si="490"/>
        <v>-1</v>
      </c>
      <c r="U1324" s="16">
        <f>VLOOKUP(P1324,Table!$D$6:$G$15,MATCH(VALUE(T1324)&amp;"E",Table!$D$5:$G$5,0),1)*IF(Y1324=1,0,1)</f>
        <v>0.85</v>
      </c>
      <c r="V1324" s="16">
        <f t="shared" si="491"/>
        <v>0.15000000000000002</v>
      </c>
      <c r="W1324" s="16">
        <f t="shared" si="480"/>
        <v>149569.64842611249</v>
      </c>
      <c r="X1324" s="16">
        <f t="shared" si="492"/>
        <v>3.378499763453835E-3</v>
      </c>
      <c r="Y1324" s="16">
        <f t="shared" si="481"/>
        <v>0</v>
      </c>
      <c r="Z1324" s="16">
        <f t="shared" si="493"/>
        <v>0</v>
      </c>
      <c r="AA1324" s="16">
        <f t="shared" si="479"/>
        <v>5.7291666666658969E-4</v>
      </c>
      <c r="AB1324" s="2">
        <f t="shared" si="482"/>
        <v>170065.05023654492</v>
      </c>
      <c r="AE1324" s="16" t="str">
        <f t="shared" si="501"/>
        <v/>
      </c>
      <c r="AF1324" s="16" t="str">
        <f t="shared" si="498"/>
        <v/>
      </c>
      <c r="AG1324" s="16">
        <f t="shared" si="485"/>
        <v>91.490191640463664</v>
      </c>
      <c r="AH1324" s="24">
        <f t="shared" si="483"/>
        <v>92.859044809868436</v>
      </c>
      <c r="AL1324" s="2">
        <f t="shared" si="486"/>
        <v>94.227433519339755</v>
      </c>
      <c r="AM1324" s="27">
        <f t="shared" si="487"/>
        <v>-1.4522190177136296E-2</v>
      </c>
      <c r="AN1324" s="35">
        <v>0</v>
      </c>
      <c r="AP1324" s="2" t="str">
        <f t="shared" si="484"/>
        <v/>
      </c>
    </row>
    <row r="1325" spans="1:42" x14ac:dyDescent="0.25">
      <c r="A1325" s="49">
        <v>39926</v>
      </c>
      <c r="B1325" s="47">
        <v>851.92</v>
      </c>
      <c r="C1325" s="27">
        <f t="shared" si="495"/>
        <v>9.9223519649103142E-3</v>
      </c>
      <c r="D1325" s="27">
        <f t="shared" si="496"/>
        <v>-1.4327634295583591E-2</v>
      </c>
      <c r="E1325" s="5">
        <f t="shared" si="477"/>
        <v>0</v>
      </c>
      <c r="F1325" s="44">
        <v>1382.519</v>
      </c>
      <c r="G1325" s="45">
        <v>1382.519</v>
      </c>
      <c r="H1325" s="48">
        <v>851.92</v>
      </c>
      <c r="I1325" s="42">
        <v>37.15</v>
      </c>
      <c r="J1325" s="16">
        <f t="shared" si="494"/>
        <v>0.3715</v>
      </c>
      <c r="K1325" s="16">
        <f t="shared" si="478"/>
        <v>-3.1375604328786222E-2</v>
      </c>
      <c r="L1325" s="51">
        <f>VLOOKUP(A1325,LIBOR!$A$3:B3420,2,1)</f>
        <v>0.20250000000000004</v>
      </c>
      <c r="M1325">
        <v>152609.28</v>
      </c>
      <c r="N1325" s="2">
        <v>136692.71</v>
      </c>
      <c r="O1325" s="16">
        <f t="shared" si="497"/>
        <v>9.7484988345776304E-5</v>
      </c>
      <c r="P1325" s="16">
        <f t="shared" si="488"/>
        <v>0.40287560432878622</v>
      </c>
      <c r="Q1325" s="2">
        <f t="shared" si="499"/>
        <v>36.83</v>
      </c>
      <c r="R1325" s="2">
        <f t="shared" si="500"/>
        <v>39.492499999999993</v>
      </c>
      <c r="S1325" s="16">
        <f t="shared" si="489"/>
        <v>-1</v>
      </c>
      <c r="T1325" s="16">
        <f t="shared" si="490"/>
        <v>-1</v>
      </c>
      <c r="U1325" s="16">
        <f>VLOOKUP(P1325,Table!$D$6:$G$15,MATCH(VALUE(T1325)&amp;"E",Table!$D$5:$G$5,0),1)*IF(Y1325=1,0,1)</f>
        <v>0.85</v>
      </c>
      <c r="V1325" s="16">
        <f t="shared" si="491"/>
        <v>0.15000000000000002</v>
      </c>
      <c r="W1325" s="16">
        <f t="shared" si="480"/>
        <v>150450.89668908092</v>
      </c>
      <c r="X1325" s="16">
        <f t="shared" si="492"/>
        <v>-4.2256004901064514E-3</v>
      </c>
      <c r="Y1325" s="16">
        <f t="shared" si="481"/>
        <v>0</v>
      </c>
      <c r="Z1325" s="16">
        <f t="shared" si="493"/>
        <v>0</v>
      </c>
      <c r="AA1325" s="16">
        <f t="shared" si="479"/>
        <v>0</v>
      </c>
      <c r="AB1325" s="2">
        <f t="shared" si="482"/>
        <v>171069.27730041233</v>
      </c>
      <c r="AE1325" s="16" t="str">
        <f t="shared" si="501"/>
        <v/>
      </c>
      <c r="AF1325" s="16" t="str">
        <f t="shared" si="498"/>
        <v/>
      </c>
      <c r="AG1325" s="16">
        <f t="shared" si="485"/>
        <v>92.030437425214714</v>
      </c>
      <c r="AH1325" s="24">
        <f t="shared" si="483"/>
        <v>93.404942464956633</v>
      </c>
      <c r="AL1325" s="2">
        <f t="shared" si="486"/>
        <v>94.227433519339755</v>
      </c>
      <c r="AM1325" s="27">
        <f t="shared" si="487"/>
        <v>-8.7287854891464622E-3</v>
      </c>
      <c r="AN1325" s="35">
        <v>0</v>
      </c>
      <c r="AP1325" s="2" t="str">
        <f t="shared" si="484"/>
        <v/>
      </c>
    </row>
    <row r="1326" spans="1:42" x14ac:dyDescent="0.25">
      <c r="A1326" s="49">
        <v>39927</v>
      </c>
      <c r="B1326" s="47">
        <v>866.23</v>
      </c>
      <c r="C1326" s="27">
        <f t="shared" si="495"/>
        <v>1.6797351864024757E-2</v>
      </c>
      <c r="D1326" s="27">
        <f t="shared" si="496"/>
        <v>-2.4996572148709983E-3</v>
      </c>
      <c r="E1326" s="5">
        <f t="shared" si="477"/>
        <v>0</v>
      </c>
      <c r="F1326" s="44">
        <v>1405.7370000000001</v>
      </c>
      <c r="G1326" s="45">
        <v>1405.7370000000001</v>
      </c>
      <c r="H1326" s="48">
        <v>866.23</v>
      </c>
      <c r="I1326" s="42">
        <v>36.82</v>
      </c>
      <c r="J1326" s="16">
        <f t="shared" si="494"/>
        <v>0.36820000000000003</v>
      </c>
      <c r="K1326" s="16">
        <f t="shared" si="478"/>
        <v>3.6707480745626964E-2</v>
      </c>
      <c r="L1326" s="51">
        <f>VLOOKUP(A1326,LIBOR!$A$3:B3421,2,1)</f>
        <v>0.20499999999999996</v>
      </c>
      <c r="M1326">
        <v>152893.29999999999</v>
      </c>
      <c r="N1326" s="2">
        <v>136946.6</v>
      </c>
      <c r="O1326" s="16">
        <f t="shared" si="497"/>
        <v>2.7748351710607213E-4</v>
      </c>
      <c r="P1326" s="16">
        <f t="shared" si="488"/>
        <v>0.33149251925437306</v>
      </c>
      <c r="Q1326" s="2">
        <f t="shared" si="499"/>
        <v>37.102000000000004</v>
      </c>
      <c r="R1326" s="2">
        <f t="shared" si="500"/>
        <v>39.23749999999999</v>
      </c>
      <c r="S1326" s="16">
        <f t="shared" si="489"/>
        <v>-1</v>
      </c>
      <c r="T1326" s="16">
        <f t="shared" si="490"/>
        <v>-1</v>
      </c>
      <c r="U1326" s="16">
        <f>VLOOKUP(P1326,Table!$D$6:$G$15,MATCH(VALUE(T1326)&amp;"E",Table!$D$5:$G$5,0),1)*IF(Y1326=1,0,1)</f>
        <v>0.9</v>
      </c>
      <c r="V1326" s="16">
        <f t="shared" si="491"/>
        <v>9.9999999999999978E-2</v>
      </c>
      <c r="W1326" s="16">
        <f t="shared" si="480"/>
        <v>152640.91346403732</v>
      </c>
      <c r="X1326" s="16">
        <f t="shared" si="492"/>
        <v>-5.9388376380871133E-3</v>
      </c>
      <c r="Y1326" s="16">
        <f t="shared" si="481"/>
        <v>0</v>
      </c>
      <c r="Z1326" s="16">
        <f t="shared" si="493"/>
        <v>0</v>
      </c>
      <c r="AA1326" s="16">
        <f t="shared" si="479"/>
        <v>0</v>
      </c>
      <c r="AB1326" s="2">
        <f t="shared" si="482"/>
        <v>173559.02795828521</v>
      </c>
      <c r="AE1326" s="16" t="str">
        <f t="shared" si="501"/>
        <v/>
      </c>
      <c r="AF1326" s="16" t="str">
        <f t="shared" si="498"/>
        <v/>
      </c>
      <c r="AG1326" s="16">
        <f t="shared" si="485"/>
        <v>93.369852928335007</v>
      </c>
      <c r="AH1326" s="24">
        <f t="shared" si="483"/>
        <v>94.761896112174696</v>
      </c>
      <c r="AL1326" s="2">
        <f t="shared" si="486"/>
        <v>94.761896112174696</v>
      </c>
      <c r="AM1326" s="27">
        <f t="shared" si="487"/>
        <v>0</v>
      </c>
      <c r="AN1326" s="35">
        <v>0</v>
      </c>
      <c r="AP1326" s="2" t="str">
        <f t="shared" si="484"/>
        <v/>
      </c>
    </row>
    <row r="1327" spans="1:42" x14ac:dyDescent="0.25">
      <c r="A1327" s="49">
        <v>39930</v>
      </c>
      <c r="B1327" s="47">
        <v>857.51</v>
      </c>
      <c r="C1327" s="27">
        <f t="shared" si="495"/>
        <v>-1.0066610484513405E-2</v>
      </c>
      <c r="D1327" s="27">
        <f t="shared" si="496"/>
        <v>3.0223520709079299E-2</v>
      </c>
      <c r="E1327" s="5">
        <f t="shared" si="477"/>
        <v>0</v>
      </c>
      <c r="F1327" s="44">
        <v>1391.58</v>
      </c>
      <c r="G1327" s="45">
        <v>1391.58</v>
      </c>
      <c r="H1327" s="48">
        <v>857.51</v>
      </c>
      <c r="I1327" s="42">
        <v>38.32</v>
      </c>
      <c r="J1327" s="16">
        <f t="shared" si="494"/>
        <v>0.38319999999999999</v>
      </c>
      <c r="K1327" s="16">
        <f t="shared" si="478"/>
        <v>5.4273820529860295E-2</v>
      </c>
      <c r="L1327" s="51">
        <f>VLOOKUP(A1327,LIBOR!$A$3:B3422,2,1)</f>
        <v>0.20874999999999999</v>
      </c>
      <c r="M1327">
        <v>156548.07</v>
      </c>
      <c r="N1327" s="2">
        <v>140218.63</v>
      </c>
      <c r="O1327" s="16">
        <f t="shared" si="497"/>
        <v>1.0236626349824223E-4</v>
      </c>
      <c r="P1327" s="16">
        <f t="shared" si="488"/>
        <v>0.32892617947013969</v>
      </c>
      <c r="Q1327" s="2">
        <f t="shared" si="499"/>
        <v>37.677999999999997</v>
      </c>
      <c r="R1327" s="2">
        <f t="shared" si="500"/>
        <v>39.060499999999998</v>
      </c>
      <c r="S1327" s="16">
        <f t="shared" si="489"/>
        <v>-1</v>
      </c>
      <c r="T1327" s="16">
        <f t="shared" si="490"/>
        <v>-1</v>
      </c>
      <c r="U1327" s="16">
        <f>VLOOKUP(P1327,Table!$D$6:$G$15,MATCH(VALUE(T1327)&amp;"E",Table!$D$5:$G$5,0),1)*IF(Y1327=1,0,1)</f>
        <v>0.9</v>
      </c>
      <c r="V1327" s="16">
        <f t="shared" si="491"/>
        <v>9.9999999999999978E-2</v>
      </c>
      <c r="W1327" s="16">
        <f t="shared" si="480"/>
        <v>151622.69552692832</v>
      </c>
      <c r="X1327" s="16">
        <f t="shared" si="492"/>
        <v>7.3416293440031755E-3</v>
      </c>
      <c r="Y1327" s="16">
        <f t="shared" si="481"/>
        <v>0</v>
      </c>
      <c r="Z1327" s="16">
        <f t="shared" si="493"/>
        <v>0</v>
      </c>
      <c r="AA1327" s="16">
        <f t="shared" si="479"/>
        <v>0</v>
      </c>
      <c r="AB1327" s="2">
        <f t="shared" si="482"/>
        <v>172400.8024608203</v>
      </c>
      <c r="AE1327" s="16" t="str">
        <f t="shared" si="501"/>
        <v/>
      </c>
      <c r="AF1327" s="16" t="str">
        <f t="shared" si="498"/>
        <v/>
      </c>
      <c r="AG1327" s="16">
        <f t="shared" si="485"/>
        <v>92.746760337714264</v>
      </c>
      <c r="AH1327" s="24">
        <f t="shared" si="483"/>
        <v>94.122164239736833</v>
      </c>
      <c r="AL1327" s="2">
        <f t="shared" si="486"/>
        <v>94.761896112174696</v>
      </c>
      <c r="AM1327" s="27">
        <f t="shared" si="487"/>
        <v>-6.7509399736005449E-3</v>
      </c>
      <c r="AN1327" s="35">
        <v>0</v>
      </c>
      <c r="AP1327" s="2" t="str">
        <f t="shared" si="484"/>
        <v/>
      </c>
    </row>
    <row r="1328" spans="1:42" x14ac:dyDescent="0.25">
      <c r="A1328" s="49">
        <v>39931</v>
      </c>
      <c r="B1328" s="47">
        <v>855.16</v>
      </c>
      <c r="C1328" s="27">
        <f t="shared" si="495"/>
        <v>-2.7404928222412028E-3</v>
      </c>
      <c r="D1328" s="27">
        <f t="shared" si="496"/>
        <v>6.2309705579417507E-3</v>
      </c>
      <c r="E1328" s="5">
        <f t="shared" ref="E1328:E1391" si="502">IF(Y1328=1,IF(AND(D1328&lt;0,T1328&gt;=0),-1,1),0)</f>
        <v>0</v>
      </c>
      <c r="F1328" s="44">
        <v>1387.8240000000001</v>
      </c>
      <c r="G1328" s="45">
        <v>1387.8240000000001</v>
      </c>
      <c r="H1328" s="48">
        <v>855.16</v>
      </c>
      <c r="I1328" s="42">
        <v>37.950000000000003</v>
      </c>
      <c r="J1328" s="16">
        <f t="shared" si="494"/>
        <v>0.3795</v>
      </c>
      <c r="K1328" s="16">
        <f t="shared" ref="K1328:K1391" si="503">J1328-P1328</f>
        <v>5.0389587917692547E-2</v>
      </c>
      <c r="L1328" s="51">
        <f>VLOOKUP(A1328,LIBOR!$A$3:B3423,2,1)</f>
        <v>0.21375</v>
      </c>
      <c r="M1328">
        <v>154685.09</v>
      </c>
      <c r="N1328" s="2">
        <v>138549.45000000001</v>
      </c>
      <c r="O1328" s="16">
        <f t="shared" si="497"/>
        <v>7.5309346678605777E-6</v>
      </c>
      <c r="P1328" s="16">
        <f t="shared" si="488"/>
        <v>0.32911041208230746</v>
      </c>
      <c r="Q1328" s="2">
        <f t="shared" si="499"/>
        <v>37.506</v>
      </c>
      <c r="R1328" s="2">
        <f t="shared" si="500"/>
        <v>38.924500000000002</v>
      </c>
      <c r="S1328" s="16">
        <f t="shared" si="489"/>
        <v>-1</v>
      </c>
      <c r="T1328" s="16">
        <f t="shared" si="490"/>
        <v>-1</v>
      </c>
      <c r="U1328" s="16">
        <f>VLOOKUP(P1328,Table!$D$6:$G$15,MATCH(VALUE(T1328)&amp;"E",Table!$D$5:$G$5,0),1)*IF(Y1328=1,0,1)</f>
        <v>0.9</v>
      </c>
      <c r="V1328" s="16">
        <f t="shared" si="491"/>
        <v>9.9999999999999978E-2</v>
      </c>
      <c r="W1328" s="16">
        <f t="shared" si="480"/>
        <v>151068.23316767582</v>
      </c>
      <c r="X1328" s="16">
        <f t="shared" si="492"/>
        <v>2.605065190717748E-2</v>
      </c>
      <c r="Y1328" s="16">
        <f t="shared" si="481"/>
        <v>0</v>
      </c>
      <c r="Z1328" s="16">
        <f t="shared" si="493"/>
        <v>0</v>
      </c>
      <c r="AA1328" s="16">
        <f t="shared" ref="AA1328:AA1391" si="504">(1+(A1328-A1327)/360*L1328-1)*Y1327</f>
        <v>0</v>
      </c>
      <c r="AB1328" s="2">
        <f t="shared" si="482"/>
        <v>171776.84633080594</v>
      </c>
      <c r="AE1328" s="16" t="str">
        <f t="shared" si="501"/>
        <v/>
      </c>
      <c r="AF1328" s="16" t="str">
        <f t="shared" si="498"/>
        <v/>
      </c>
      <c r="AG1328" s="16">
        <f t="shared" si="485"/>
        <v>92.41108957037639</v>
      </c>
      <c r="AH1328" s="24">
        <f t="shared" si="483"/>
        <v>93.779074696738334</v>
      </c>
      <c r="AL1328" s="2">
        <f t="shared" si="486"/>
        <v>94.761896112174696</v>
      </c>
      <c r="AM1328" s="27">
        <f t="shared" si="487"/>
        <v>-1.0371483220143141E-2</v>
      </c>
      <c r="AN1328" s="35">
        <v>0</v>
      </c>
      <c r="AP1328" s="2" t="str">
        <f t="shared" si="484"/>
        <v/>
      </c>
    </row>
    <row r="1329" spans="1:42" x14ac:dyDescent="0.25">
      <c r="A1329" s="49">
        <v>39932</v>
      </c>
      <c r="B1329" s="47">
        <v>873.64</v>
      </c>
      <c r="C1329" s="27">
        <f t="shared" si="495"/>
        <v>2.1609991112774285E-2</v>
      </c>
      <c r="D1329" s="27">
        <f t="shared" si="496"/>
        <v>3.5522591634954748E-2</v>
      </c>
      <c r="E1329" s="5">
        <f t="shared" si="502"/>
        <v>0</v>
      </c>
      <c r="F1329" s="44">
        <v>1417.99</v>
      </c>
      <c r="G1329" s="45">
        <v>1417.99</v>
      </c>
      <c r="H1329" s="48">
        <v>873.64</v>
      </c>
      <c r="I1329" s="42">
        <v>36.08</v>
      </c>
      <c r="J1329" s="16">
        <f t="shared" si="494"/>
        <v>0.36080000000000001</v>
      </c>
      <c r="K1329" s="16">
        <f t="shared" si="503"/>
        <v>4.0936417391674085E-2</v>
      </c>
      <c r="L1329" s="51">
        <f>VLOOKUP(A1329,LIBOR!$A$3:B3424,2,1)</f>
        <v>0.22750000000000001</v>
      </c>
      <c r="M1329">
        <v>148081.78</v>
      </c>
      <c r="N1329" s="2">
        <v>132634.43</v>
      </c>
      <c r="O1329" s="16">
        <f t="shared" si="497"/>
        <v>4.5709608561250931E-4</v>
      </c>
      <c r="P1329" s="16">
        <f t="shared" si="488"/>
        <v>0.31986358260832592</v>
      </c>
      <c r="Q1329" s="2">
        <f t="shared" si="499"/>
        <v>37.667999999999992</v>
      </c>
      <c r="R1329" s="2">
        <f t="shared" si="500"/>
        <v>38.545000000000009</v>
      </c>
      <c r="S1329" s="16">
        <f t="shared" si="489"/>
        <v>-1</v>
      </c>
      <c r="T1329" s="16">
        <f t="shared" si="490"/>
        <v>-1</v>
      </c>
      <c r="U1329" s="16">
        <f>VLOOKUP(P1329,Table!$D$6:$G$15,MATCH(VALUE(T1329)&amp;"E",Table!$D$5:$G$5,0),1)*IF(Y1329=1,0,1)</f>
        <v>0.9</v>
      </c>
      <c r="V1329" s="16">
        <f t="shared" si="491"/>
        <v>9.9999999999999978E-2</v>
      </c>
      <c r="W1329" s="16">
        <f t="shared" ref="W1329:W1392" si="505">W1328*(1+$U1328*($H1329/$H1328-1)+$V1328*($N1329/$N1328-1))</f>
        <v>153361.410232828</v>
      </c>
      <c r="X1329" s="16">
        <f t="shared" si="492"/>
        <v>1.0019310450566588E-2</v>
      </c>
      <c r="Y1329" s="16">
        <f t="shared" ref="Y1329:Y1392" si="506">IF(X1329&lt;=-0.02,1,0)</f>
        <v>0</v>
      </c>
      <c r="Z1329" s="16">
        <f t="shared" si="493"/>
        <v>0</v>
      </c>
      <c r="AA1329" s="16">
        <f t="shared" si="504"/>
        <v>0</v>
      </c>
      <c r="AB1329" s="2">
        <f t="shared" ref="AB1329:AB1392" si="507">AB1328*(1+$U1328*($G1329/$G1328-1)+$V1328*($M1329/$M1328-1)+Y1328*(1+(A1329-A1328)/360*L1329/100-1))</f>
        <v>174403.94886149696</v>
      </c>
      <c r="AE1329" s="16" t="str">
        <f t="shared" si="501"/>
        <v/>
      </c>
      <c r="AF1329" s="16" t="str">
        <f t="shared" si="498"/>
        <v/>
      </c>
      <c r="AG1329" s="16">
        <f t="shared" si="485"/>
        <v>93.824396500035121</v>
      </c>
      <c r="AH1329" s="24">
        <f t="shared" ref="AH1329:AH1392" si="508">AH1328*AB1329/AB1328*(1-AH$1)^(A1329-A1328)</f>
        <v>95.210825017902806</v>
      </c>
      <c r="AL1329" s="2">
        <f t="shared" si="486"/>
        <v>95.210825017902806</v>
      </c>
      <c r="AM1329" s="27">
        <f t="shared" si="487"/>
        <v>0</v>
      </c>
      <c r="AN1329" s="35">
        <v>0</v>
      </c>
      <c r="AP1329" s="2" t="str">
        <f t="shared" ref="AP1329:AP1392" si="509">IF(AN1329&lt;&gt;Y1329,"diff","")</f>
        <v/>
      </c>
    </row>
    <row r="1330" spans="1:42" x14ac:dyDescent="0.25">
      <c r="A1330" s="49">
        <v>39933</v>
      </c>
      <c r="B1330" s="47">
        <v>872.81</v>
      </c>
      <c r="C1330" s="27">
        <f t="shared" si="495"/>
        <v>-9.5004807472187647E-4</v>
      </c>
      <c r="D1330" s="27">
        <f t="shared" si="496"/>
        <v>2.4650191595322557E-2</v>
      </c>
      <c r="E1330" s="5">
        <f t="shared" si="502"/>
        <v>0</v>
      </c>
      <c r="F1330" s="44">
        <v>1416.7270000000001</v>
      </c>
      <c r="G1330" s="45">
        <v>1416.7270000000001</v>
      </c>
      <c r="H1330" s="48">
        <v>872.81</v>
      </c>
      <c r="I1330" s="42">
        <v>36.5</v>
      </c>
      <c r="J1330" s="16">
        <f t="shared" si="494"/>
        <v>0.36499999999999999</v>
      </c>
      <c r="K1330" s="16">
        <f t="shared" si="503"/>
        <v>4.4495488669451244E-2</v>
      </c>
      <c r="L1330" s="51">
        <f>VLOOKUP(A1330,LIBOR!$A$3:B3425,2,1)</f>
        <v>0.23125000000000004</v>
      </c>
      <c r="M1330">
        <v>149751.09</v>
      </c>
      <c r="N1330" s="2">
        <v>134129.10999999999</v>
      </c>
      <c r="O1330" s="16">
        <f t="shared" si="497"/>
        <v>9.0344959687905484E-7</v>
      </c>
      <c r="P1330" s="16">
        <f t="shared" si="488"/>
        <v>0.32050451133054875</v>
      </c>
      <c r="Q1330" s="2">
        <f t="shared" si="499"/>
        <v>37.263999999999996</v>
      </c>
      <c r="R1330" s="2">
        <f t="shared" si="500"/>
        <v>38.14200000000001</v>
      </c>
      <c r="S1330" s="16">
        <f t="shared" si="489"/>
        <v>-1</v>
      </c>
      <c r="T1330" s="16">
        <f t="shared" si="490"/>
        <v>-1</v>
      </c>
      <c r="U1330" s="16">
        <f>VLOOKUP(P1330,Table!$D$6:$G$15,MATCH(VALUE(T1330)&amp;"E",Table!$D$5:$G$5,0),1)*IF(Y1330=1,0,1)</f>
        <v>0.9</v>
      </c>
      <c r="V1330" s="16">
        <f t="shared" si="491"/>
        <v>9.9999999999999978E-2</v>
      </c>
      <c r="W1330" s="16">
        <f t="shared" si="505"/>
        <v>153403.10517888062</v>
      </c>
      <c r="X1330" s="16">
        <f t="shared" si="492"/>
        <v>2.535114474504252E-2</v>
      </c>
      <c r="Y1330" s="16">
        <f t="shared" si="506"/>
        <v>0</v>
      </c>
      <c r="Z1330" s="16">
        <f t="shared" si="493"/>
        <v>0</v>
      </c>
      <c r="AA1330" s="16">
        <f t="shared" si="504"/>
        <v>0</v>
      </c>
      <c r="AB1330" s="2">
        <f t="shared" si="507"/>
        <v>174460.74553098821</v>
      </c>
      <c r="AE1330" s="16" t="str">
        <f t="shared" si="501"/>
        <v/>
      </c>
      <c r="AF1330" s="16" t="str">
        <f t="shared" si="498"/>
        <v/>
      </c>
      <c r="AG1330" s="16">
        <f t="shared" ref="AG1330:AG1393" si="510">AB1330/AG$2</f>
        <v>93.854951503365115</v>
      </c>
      <c r="AH1330" s="24">
        <f t="shared" si="508"/>
        <v>95.2393526307809</v>
      </c>
      <c r="AL1330" s="2">
        <f t="shared" ref="AL1330:AL1393" si="511">IF(AH1330&gt;AL1329,AH1330,AL1329)</f>
        <v>95.2393526307809</v>
      </c>
      <c r="AM1330" s="27">
        <f t="shared" ref="AM1330:AM1393" si="512">AH1330/AL1330-1</f>
        <v>0</v>
      </c>
      <c r="AN1330" s="35">
        <v>0</v>
      </c>
      <c r="AP1330" s="2" t="str">
        <f t="shared" si="509"/>
        <v/>
      </c>
    </row>
    <row r="1331" spans="1:42" x14ac:dyDescent="0.25">
      <c r="A1331" s="49">
        <v>39934</v>
      </c>
      <c r="B1331" s="47">
        <v>877.52</v>
      </c>
      <c r="C1331" s="27">
        <f t="shared" si="495"/>
        <v>5.3963634697127283E-3</v>
      </c>
      <c r="D1331" s="27">
        <f t="shared" si="496"/>
        <v>1.3249203201010529E-2</v>
      </c>
      <c r="E1331" s="5">
        <f t="shared" si="502"/>
        <v>0</v>
      </c>
      <c r="F1331" s="44">
        <v>1424.4079999999999</v>
      </c>
      <c r="G1331" s="45">
        <v>1424.4079999999999</v>
      </c>
      <c r="H1331" s="48">
        <v>877.52</v>
      </c>
      <c r="I1331" s="42">
        <v>35.299999999999997</v>
      </c>
      <c r="J1331" s="16">
        <f t="shared" si="494"/>
        <v>0.35299999999999998</v>
      </c>
      <c r="K1331" s="16">
        <f t="shared" si="503"/>
        <v>5.576747127071896E-2</v>
      </c>
      <c r="L1331" s="51">
        <f>VLOOKUP(A1331,LIBOR!$A$3:B3426,2,1)</f>
        <v>0.23625000000000002</v>
      </c>
      <c r="M1331">
        <v>147613.16</v>
      </c>
      <c r="N1331" s="2">
        <v>132213.71</v>
      </c>
      <c r="O1331" s="16">
        <f t="shared" si="497"/>
        <v>2.8964366161231065E-5</v>
      </c>
      <c r="P1331" s="16">
        <f t="shared" si="488"/>
        <v>0.29723252872928102</v>
      </c>
      <c r="Q1331" s="2">
        <f t="shared" si="499"/>
        <v>37.134</v>
      </c>
      <c r="R1331" s="2">
        <f t="shared" si="500"/>
        <v>37.853000000000009</v>
      </c>
      <c r="S1331" s="16">
        <f t="shared" si="489"/>
        <v>-1</v>
      </c>
      <c r="T1331" s="16">
        <f t="shared" si="490"/>
        <v>-1</v>
      </c>
      <c r="U1331" s="16">
        <f>VLOOKUP(P1331,Table!$D$6:$G$15,MATCH(VALUE(T1331)&amp;"E",Table!$D$5:$G$5,0),1)*IF(Y1331=1,0,1)</f>
        <v>0.9</v>
      </c>
      <c r="V1331" s="16">
        <f t="shared" si="491"/>
        <v>9.9999999999999978E-2</v>
      </c>
      <c r="W1331" s="16">
        <f t="shared" si="505"/>
        <v>153929.0784136467</v>
      </c>
      <c r="X1331" s="16">
        <f t="shared" si="492"/>
        <v>1.9622405414443378E-2</v>
      </c>
      <c r="Y1331" s="16">
        <f t="shared" si="506"/>
        <v>0</v>
      </c>
      <c r="Z1331" s="16">
        <f t="shared" si="493"/>
        <v>0</v>
      </c>
      <c r="AA1331" s="16">
        <f t="shared" si="504"/>
        <v>0</v>
      </c>
      <c r="AB1331" s="2">
        <f t="shared" si="507"/>
        <v>175062.95446923081</v>
      </c>
      <c r="AD1331" s="2">
        <v>174855.14</v>
      </c>
      <c r="AE1331" s="16" t="str">
        <f t="shared" si="501"/>
        <v/>
      </c>
      <c r="AF1331" s="16">
        <f t="shared" si="498"/>
        <v>1.1884950549969631E-3</v>
      </c>
      <c r="AG1331" s="16">
        <f t="shared" si="510"/>
        <v>94.178922896022115</v>
      </c>
      <c r="AH1331" s="24">
        <f t="shared" si="508"/>
        <v>95.565615352623382</v>
      </c>
      <c r="AL1331" s="2">
        <f t="shared" si="511"/>
        <v>95.565615352623382</v>
      </c>
      <c r="AM1331" s="27">
        <f t="shared" si="512"/>
        <v>0</v>
      </c>
      <c r="AN1331" s="35">
        <v>0</v>
      </c>
      <c r="AP1331" s="2" t="str">
        <f t="shared" si="509"/>
        <v/>
      </c>
    </row>
    <row r="1332" spans="1:42" x14ac:dyDescent="0.25">
      <c r="A1332" s="49">
        <v>39937</v>
      </c>
      <c r="B1332" s="47">
        <v>907.24</v>
      </c>
      <c r="C1332" s="27">
        <f t="shared" si="495"/>
        <v>3.3868173944753499E-2</v>
      </c>
      <c r="D1332" s="27">
        <f t="shared" si="496"/>
        <v>5.7183987630277433E-2</v>
      </c>
      <c r="E1332" s="5">
        <f t="shared" si="502"/>
        <v>0</v>
      </c>
      <c r="F1332" s="44">
        <v>1472.6410000000001</v>
      </c>
      <c r="G1332" s="45">
        <v>1472.6410000000001</v>
      </c>
      <c r="H1332" s="48">
        <v>907.24</v>
      </c>
      <c r="I1332" s="42">
        <v>34.53</v>
      </c>
      <c r="J1332" s="16">
        <f t="shared" si="494"/>
        <v>0.3453</v>
      </c>
      <c r="K1332" s="16">
        <f t="shared" si="503"/>
        <v>5.0800522641951229E-2</v>
      </c>
      <c r="L1332" s="51">
        <f>VLOOKUP(A1332,LIBOR!$A$3:B3427,2,1)</f>
        <v>0.23625000000000002</v>
      </c>
      <c r="M1332">
        <v>140812</v>
      </c>
      <c r="N1332" s="2">
        <v>126120.58</v>
      </c>
      <c r="O1332" s="16">
        <f t="shared" si="497"/>
        <v>1.1093746751188638E-3</v>
      </c>
      <c r="P1332" s="16">
        <f t="shared" si="488"/>
        <v>0.29449947735804877</v>
      </c>
      <c r="Q1332" s="2">
        <f t="shared" si="499"/>
        <v>36.830000000000005</v>
      </c>
      <c r="R1332" s="2">
        <f t="shared" si="500"/>
        <v>37.516000000000005</v>
      </c>
      <c r="S1332" s="16">
        <f t="shared" si="489"/>
        <v>-1</v>
      </c>
      <c r="T1332" s="16">
        <f t="shared" si="490"/>
        <v>-1</v>
      </c>
      <c r="U1332" s="16">
        <f>VLOOKUP(P1332,Table!$D$6:$G$15,MATCH(VALUE(T1332)&amp;"E",Table!$D$5:$G$5,0),1)*IF(Y1332=1,0,1)</f>
        <v>0.9</v>
      </c>
      <c r="V1332" s="16">
        <f t="shared" si="491"/>
        <v>9.9999999999999978E-2</v>
      </c>
      <c r="W1332" s="16">
        <f t="shared" si="505"/>
        <v>157911.65625613483</v>
      </c>
      <c r="X1332" s="16">
        <f t="shared" si="492"/>
        <v>8.4391852772347509E-3</v>
      </c>
      <c r="Y1332" s="16">
        <f t="shared" si="506"/>
        <v>0</v>
      </c>
      <c r="Z1332" s="16">
        <f t="shared" si="493"/>
        <v>0</v>
      </c>
      <c r="AA1332" s="16">
        <f t="shared" si="504"/>
        <v>0</v>
      </c>
      <c r="AB1332" s="2">
        <f t="shared" si="507"/>
        <v>179591.51570015782</v>
      </c>
      <c r="AE1332" s="16" t="str">
        <f t="shared" si="501"/>
        <v/>
      </c>
      <c r="AF1332" s="16" t="str">
        <f t="shared" si="498"/>
        <v/>
      </c>
      <c r="AG1332" s="16">
        <f t="shared" si="510"/>
        <v>96.615160878469453</v>
      </c>
      <c r="AH1332" s="24">
        <f t="shared" si="508"/>
        <v>98.030069753581643</v>
      </c>
      <c r="AL1332" s="2">
        <f t="shared" si="511"/>
        <v>98.030069753581643</v>
      </c>
      <c r="AM1332" s="27">
        <f t="shared" si="512"/>
        <v>0</v>
      </c>
      <c r="AN1332" s="35">
        <v>0</v>
      </c>
      <c r="AP1332" s="2" t="str">
        <f t="shared" si="509"/>
        <v/>
      </c>
    </row>
    <row r="1333" spans="1:42" x14ac:dyDescent="0.25">
      <c r="A1333" s="49">
        <v>39938</v>
      </c>
      <c r="B1333" s="47">
        <v>903.8</v>
      </c>
      <c r="C1333" s="27">
        <f t="shared" si="495"/>
        <v>-3.7917199418016079E-3</v>
      </c>
      <c r="D1333" s="27">
        <f t="shared" si="496"/>
        <v>5.6132760510717028E-2</v>
      </c>
      <c r="E1333" s="5">
        <f t="shared" si="502"/>
        <v>0</v>
      </c>
      <c r="F1333" s="44">
        <v>1467.248</v>
      </c>
      <c r="G1333" s="45">
        <v>1467.248</v>
      </c>
      <c r="H1333" s="48">
        <v>903.8</v>
      </c>
      <c r="I1333" s="42">
        <v>33.36</v>
      </c>
      <c r="J1333" s="16">
        <f t="shared" si="494"/>
        <v>0.33360000000000001</v>
      </c>
      <c r="K1333" s="16">
        <f t="shared" si="503"/>
        <v>2.3199276251589018E-2</v>
      </c>
      <c r="L1333" s="51">
        <f>VLOOKUP(A1333,LIBOR!$A$3:B3428,2,1)</f>
        <v>0.23874999999999999</v>
      </c>
      <c r="M1333">
        <v>140569.79</v>
      </c>
      <c r="N1333" s="2">
        <v>125902.96</v>
      </c>
      <c r="O1333" s="16">
        <f t="shared" si="497"/>
        <v>1.4431844338322376E-5</v>
      </c>
      <c r="P1333" s="16">
        <f t="shared" si="488"/>
        <v>0.31040072374841099</v>
      </c>
      <c r="Q1333" s="2">
        <f t="shared" si="499"/>
        <v>36.071999999999996</v>
      </c>
      <c r="R1333" s="2">
        <f t="shared" si="500"/>
        <v>37.257500000000007</v>
      </c>
      <c r="S1333" s="16">
        <f t="shared" si="489"/>
        <v>-1</v>
      </c>
      <c r="T1333" s="16">
        <f t="shared" si="490"/>
        <v>-1</v>
      </c>
      <c r="U1333" s="16">
        <f>VLOOKUP(P1333,Table!$D$6:$G$15,MATCH(VALUE(T1333)&amp;"E",Table!$D$5:$G$5,0),1)*IF(Y1333=1,0,1)</f>
        <v>0.9</v>
      </c>
      <c r="V1333" s="16">
        <f t="shared" si="491"/>
        <v>9.9999999999999978E-2</v>
      </c>
      <c r="W1333" s="16">
        <f t="shared" si="505"/>
        <v>157345.52763420367</v>
      </c>
      <c r="X1333" s="16">
        <f t="shared" si="492"/>
        <v>4.1477700336026491E-2</v>
      </c>
      <c r="Y1333" s="16">
        <f t="shared" si="506"/>
        <v>0</v>
      </c>
      <c r="Z1333" s="16">
        <f t="shared" si="493"/>
        <v>0</v>
      </c>
      <c r="AA1333" s="16">
        <f t="shared" si="504"/>
        <v>0</v>
      </c>
      <c r="AB1333" s="2">
        <f t="shared" si="507"/>
        <v>178968.70583158103</v>
      </c>
      <c r="AE1333" s="16" t="str">
        <f t="shared" si="501"/>
        <v/>
      </c>
      <c r="AF1333" s="16" t="str">
        <f t="shared" si="498"/>
        <v/>
      </c>
      <c r="AG1333" s="16">
        <f t="shared" si="510"/>
        <v>96.280106767396035</v>
      </c>
      <c r="AH1333" s="24">
        <f t="shared" si="508"/>
        <v>97.687566225679575</v>
      </c>
      <c r="AL1333" s="2">
        <f t="shared" si="511"/>
        <v>98.030069753581643</v>
      </c>
      <c r="AM1333" s="27">
        <f t="shared" si="512"/>
        <v>-3.4938619217860234E-3</v>
      </c>
      <c r="AN1333" s="35">
        <v>0</v>
      </c>
      <c r="AP1333" s="2" t="str">
        <f t="shared" si="509"/>
        <v/>
      </c>
    </row>
    <row r="1334" spans="1:42" x14ac:dyDescent="0.25">
      <c r="A1334" s="49">
        <v>39939</v>
      </c>
      <c r="B1334" s="47">
        <v>919.53</v>
      </c>
      <c r="C1334" s="27">
        <f t="shared" si="495"/>
        <v>1.7404292985173653E-2</v>
      </c>
      <c r="D1334" s="27">
        <f t="shared" si="496"/>
        <v>5.1927062383116396E-2</v>
      </c>
      <c r="E1334" s="5">
        <f t="shared" si="502"/>
        <v>0</v>
      </c>
      <c r="F1334" s="44">
        <v>1493.307</v>
      </c>
      <c r="G1334" s="45">
        <v>1493.307</v>
      </c>
      <c r="H1334" s="48">
        <v>919.53</v>
      </c>
      <c r="I1334" s="42">
        <v>32.450000000000003</v>
      </c>
      <c r="J1334" s="16">
        <f t="shared" si="494"/>
        <v>0.32450000000000001</v>
      </c>
      <c r="K1334" s="16">
        <f t="shared" si="503"/>
        <v>2.8990840443521848E-2</v>
      </c>
      <c r="L1334" s="51">
        <f>VLOOKUP(A1334,LIBOR!$A$3:B3429,2,1)</f>
        <v>0.24249999999999999</v>
      </c>
      <c r="M1334">
        <v>135631.18</v>
      </c>
      <c r="N1334" s="2">
        <v>121478.95</v>
      </c>
      <c r="O1334" s="16">
        <f t="shared" si="497"/>
        <v>2.9772028811382952E-4</v>
      </c>
      <c r="P1334" s="16">
        <f t="shared" si="488"/>
        <v>0.29550915955647816</v>
      </c>
      <c r="Q1334" s="2">
        <f t="shared" si="499"/>
        <v>35.153999999999996</v>
      </c>
      <c r="R1334" s="2">
        <f t="shared" si="500"/>
        <v>36.879000000000005</v>
      </c>
      <c r="S1334" s="16">
        <f t="shared" si="489"/>
        <v>-1</v>
      </c>
      <c r="T1334" s="16">
        <f t="shared" si="490"/>
        <v>-1</v>
      </c>
      <c r="U1334" s="16">
        <f>VLOOKUP(P1334,Table!$D$6:$G$15,MATCH(VALUE(T1334)&amp;"E",Table!$D$5:$G$5,0),1)*IF(Y1334=1,0,1)</f>
        <v>0.9</v>
      </c>
      <c r="V1334" s="16">
        <f t="shared" si="491"/>
        <v>9.9999999999999978E-2</v>
      </c>
      <c r="W1334" s="16">
        <f t="shared" si="505"/>
        <v>159257.28184266743</v>
      </c>
      <c r="X1334" s="16">
        <f t="shared" si="492"/>
        <v>4.1552709890771533E-2</v>
      </c>
      <c r="Y1334" s="16">
        <f t="shared" si="506"/>
        <v>0</v>
      </c>
      <c r="Z1334" s="16">
        <f t="shared" si="493"/>
        <v>0</v>
      </c>
      <c r="AA1334" s="16">
        <f t="shared" si="504"/>
        <v>0</v>
      </c>
      <c r="AB1334" s="2">
        <f t="shared" si="507"/>
        <v>181200.64864863548</v>
      </c>
      <c r="AE1334" s="16" t="str">
        <f t="shared" si="501"/>
        <v/>
      </c>
      <c r="AF1334" s="16" t="str">
        <f t="shared" si="498"/>
        <v/>
      </c>
      <c r="AG1334" s="16">
        <f t="shared" si="510"/>
        <v>97.480828936817929</v>
      </c>
      <c r="AH1334" s="24">
        <f t="shared" si="508"/>
        <v>98.903266749814279</v>
      </c>
      <c r="AL1334" s="2">
        <f t="shared" si="511"/>
        <v>98.903266749814279</v>
      </c>
      <c r="AM1334" s="27">
        <f t="shared" si="512"/>
        <v>0</v>
      </c>
      <c r="AN1334" s="35">
        <v>0</v>
      </c>
      <c r="AP1334" s="2" t="str">
        <f t="shared" si="509"/>
        <v/>
      </c>
    </row>
    <row r="1335" spans="1:42" x14ac:dyDescent="0.25">
      <c r="A1335" s="49">
        <v>39940</v>
      </c>
      <c r="B1335" s="47">
        <v>907.39</v>
      </c>
      <c r="C1335" s="27">
        <f t="shared" si="495"/>
        <v>-1.3202396876665246E-2</v>
      </c>
      <c r="D1335" s="27">
        <f t="shared" si="496"/>
        <v>3.9674713581173027E-2</v>
      </c>
      <c r="E1335" s="5">
        <f t="shared" si="502"/>
        <v>0</v>
      </c>
      <c r="F1335" s="44">
        <v>1473.664</v>
      </c>
      <c r="G1335" s="45">
        <v>1473.664</v>
      </c>
      <c r="H1335" s="48">
        <v>907.39</v>
      </c>
      <c r="I1335" s="42">
        <v>33.44</v>
      </c>
      <c r="J1335" s="16">
        <f t="shared" si="494"/>
        <v>0.33439999999999998</v>
      </c>
      <c r="K1335" s="16">
        <f t="shared" si="503"/>
        <v>3.4964620018142878E-2</v>
      </c>
      <c r="L1335" s="51">
        <f>VLOOKUP(A1335,LIBOR!$A$3:B3430,2,1)</f>
        <v>0.23499999999999996</v>
      </c>
      <c r="M1335">
        <v>137484.56</v>
      </c>
      <c r="N1335" s="2">
        <v>123138.28</v>
      </c>
      <c r="O1335" s="16">
        <f t="shared" si="497"/>
        <v>1.7663269258231685E-4</v>
      </c>
      <c r="P1335" s="16">
        <f t="shared" si="488"/>
        <v>0.2994353799818571</v>
      </c>
      <c r="Q1335" s="2">
        <f t="shared" si="499"/>
        <v>34.427999999999997</v>
      </c>
      <c r="R1335" s="2">
        <f t="shared" si="500"/>
        <v>36.481999999999999</v>
      </c>
      <c r="S1335" s="16">
        <f t="shared" si="489"/>
        <v>-1</v>
      </c>
      <c r="T1335" s="16">
        <f t="shared" si="490"/>
        <v>-1</v>
      </c>
      <c r="U1335" s="16">
        <f>VLOOKUP(P1335,Table!$D$6:$G$15,MATCH(VALUE(T1335)&amp;"E",Table!$D$5:$G$5,0),1)*IF(Y1335=1,0,1)</f>
        <v>0.9</v>
      </c>
      <c r="V1335" s="16">
        <f t="shared" si="491"/>
        <v>9.9999999999999978E-2</v>
      </c>
      <c r="W1335" s="16">
        <f t="shared" si="505"/>
        <v>157582.49773430129</v>
      </c>
      <c r="X1335" s="16">
        <f t="shared" si="492"/>
        <v>3.8444297042447229E-2</v>
      </c>
      <c r="Y1335" s="16">
        <f t="shared" si="506"/>
        <v>0</v>
      </c>
      <c r="Z1335" s="16">
        <f t="shared" si="493"/>
        <v>0</v>
      </c>
      <c r="AA1335" s="16">
        <f t="shared" si="504"/>
        <v>0</v>
      </c>
      <c r="AB1335" s="2">
        <f t="shared" si="507"/>
        <v>179303.09031603357</v>
      </c>
      <c r="AE1335" s="16" t="str">
        <f t="shared" si="501"/>
        <v/>
      </c>
      <c r="AF1335" s="16" t="str">
        <f t="shared" si="498"/>
        <v/>
      </c>
      <c r="AG1335" s="16">
        <f t="shared" si="510"/>
        <v>96.459996171607003</v>
      </c>
      <c r="AH1335" s="24">
        <f t="shared" si="508"/>
        <v>97.86499078118436</v>
      </c>
      <c r="AL1335" s="2">
        <f t="shared" si="511"/>
        <v>98.903266749814279</v>
      </c>
      <c r="AM1335" s="27">
        <f t="shared" si="512"/>
        <v>-1.049789357571318E-2</v>
      </c>
      <c r="AN1335" s="35">
        <v>0</v>
      </c>
      <c r="AP1335" s="2" t="str">
        <f t="shared" si="509"/>
        <v/>
      </c>
    </row>
    <row r="1336" spans="1:42" x14ac:dyDescent="0.25">
      <c r="A1336" s="49">
        <v>39941</v>
      </c>
      <c r="B1336" s="47">
        <v>929.23</v>
      </c>
      <c r="C1336" s="27">
        <f t="shared" si="495"/>
        <v>2.4069033161044251E-2</v>
      </c>
      <c r="D1336" s="27">
        <f t="shared" si="496"/>
        <v>5.8347383272504549E-2</v>
      </c>
      <c r="E1336" s="5">
        <f t="shared" si="502"/>
        <v>0</v>
      </c>
      <c r="F1336" s="44">
        <v>1509.1379999999999</v>
      </c>
      <c r="G1336" s="45">
        <v>1509.1379999999999</v>
      </c>
      <c r="H1336" s="48">
        <v>929.23</v>
      </c>
      <c r="I1336" s="42">
        <v>32.049999999999997</v>
      </c>
      <c r="J1336" s="16">
        <f t="shared" si="494"/>
        <v>0.32049999999999995</v>
      </c>
      <c r="K1336" s="16">
        <f t="shared" si="503"/>
        <v>1.9032172795370061E-2</v>
      </c>
      <c r="L1336" s="51">
        <f>VLOOKUP(A1336,LIBOR!$A$3:B3431,2,1)</f>
        <v>0.23375000000000001</v>
      </c>
      <c r="M1336">
        <v>131833.26</v>
      </c>
      <c r="N1336" s="2">
        <v>118076.02</v>
      </c>
      <c r="O1336" s="16">
        <f t="shared" si="497"/>
        <v>5.656757801064062E-4</v>
      </c>
      <c r="P1336" s="16">
        <f t="shared" ref="P1336:P1399" si="513">SQRT(252*SUM(O1314:O1335)/22)</f>
        <v>0.30146782720462989</v>
      </c>
      <c r="Q1336" s="2">
        <f t="shared" si="499"/>
        <v>33.815999999999995</v>
      </c>
      <c r="R1336" s="2">
        <f t="shared" si="500"/>
        <v>36.211500000000001</v>
      </c>
      <c r="S1336" s="16">
        <f t="shared" ref="S1336:S1399" si="514">IF(Q1336&gt;=R1336,1,-1)</f>
        <v>-1</v>
      </c>
      <c r="T1336" s="16">
        <f t="shared" ref="T1336:T1399" si="515">IF(SUM(S1327:S1336)=-10,-1,IF(SUM(S1327:S1336)&lt;10,0,1))</f>
        <v>-1</v>
      </c>
      <c r="U1336" s="16">
        <f>VLOOKUP(P1336,Table!$D$6:$G$15,MATCH(VALUE(T1336)&amp;"E",Table!$D$5:$G$5,0),1)*IF(Y1336=1,0,1)</f>
        <v>0.9</v>
      </c>
      <c r="V1336" s="16">
        <f t="shared" ref="V1336:V1399" si="516">(1-U1336)*IF(Y1336=1,0,1)</f>
        <v>9.9999999999999978E-2</v>
      </c>
      <c r="W1336" s="16">
        <f t="shared" si="505"/>
        <v>160348.24281501779</v>
      </c>
      <c r="X1336" s="16">
        <f t="shared" ref="X1336:X1399" si="517">W1335/W1330-1</f>
        <v>2.7244510797530097E-2</v>
      </c>
      <c r="Y1336" s="16">
        <f t="shared" si="506"/>
        <v>0</v>
      </c>
      <c r="Z1336" s="16">
        <f t="shared" ref="Z1336:Z1399" si="518">Y1336*20</f>
        <v>0</v>
      </c>
      <c r="AA1336" s="16">
        <f t="shared" si="504"/>
        <v>0</v>
      </c>
      <c r="AB1336" s="2">
        <f t="shared" si="507"/>
        <v>182450.62656544222</v>
      </c>
      <c r="AE1336" s="16" t="str">
        <f t="shared" si="501"/>
        <v/>
      </c>
      <c r="AF1336" s="16" t="str">
        <f t="shared" si="498"/>
        <v/>
      </c>
      <c r="AG1336" s="16">
        <f t="shared" si="510"/>
        <v>98.153281736472707</v>
      </c>
      <c r="AH1336" s="24">
        <f t="shared" si="508"/>
        <v>99.580348126928257</v>
      </c>
      <c r="AL1336" s="2">
        <f t="shared" si="511"/>
        <v>99.580348126928257</v>
      </c>
      <c r="AM1336" s="27">
        <f t="shared" si="512"/>
        <v>0</v>
      </c>
      <c r="AN1336" s="35">
        <v>0</v>
      </c>
      <c r="AP1336" s="2" t="str">
        <f t="shared" si="509"/>
        <v/>
      </c>
    </row>
    <row r="1337" spans="1:42" x14ac:dyDescent="0.25">
      <c r="A1337" s="49">
        <v>39944</v>
      </c>
      <c r="B1337" s="47">
        <v>909.24</v>
      </c>
      <c r="C1337" s="27">
        <f t="shared" si="495"/>
        <v>-2.1512435026850185E-2</v>
      </c>
      <c r="D1337" s="27">
        <f t="shared" si="496"/>
        <v>2.9667743009008651E-3</v>
      </c>
      <c r="E1337" s="5">
        <f t="shared" si="502"/>
        <v>0</v>
      </c>
      <c r="F1337" s="44">
        <v>1477.203</v>
      </c>
      <c r="G1337" s="45">
        <v>1477.203</v>
      </c>
      <c r="H1337" s="48">
        <v>909.24</v>
      </c>
      <c r="I1337" s="42">
        <v>32.869999999999997</v>
      </c>
      <c r="J1337" s="16">
        <f t="shared" si="494"/>
        <v>0.32869999999999999</v>
      </c>
      <c r="K1337" s="16">
        <f t="shared" si="503"/>
        <v>2.7559902192912378E-2</v>
      </c>
      <c r="L1337" s="51">
        <f>VLOOKUP(A1337,LIBOR!$A$3:B3432,2,1)</f>
        <v>0.22625000000000001</v>
      </c>
      <c r="M1337">
        <v>132699.96</v>
      </c>
      <c r="N1337" s="2">
        <v>118850.36</v>
      </c>
      <c r="O1337" s="16">
        <f t="shared" si="497"/>
        <v>4.7294072876405576E-4</v>
      </c>
      <c r="P1337" s="16">
        <f t="shared" si="513"/>
        <v>0.30114009780708761</v>
      </c>
      <c r="Q1337" s="2">
        <f t="shared" si="499"/>
        <v>33.165999999999997</v>
      </c>
      <c r="R1337" s="2">
        <f t="shared" si="500"/>
        <v>35.98749999999999</v>
      </c>
      <c r="S1337" s="16">
        <f t="shared" si="514"/>
        <v>-1</v>
      </c>
      <c r="T1337" s="16">
        <f t="shared" si="515"/>
        <v>-1</v>
      </c>
      <c r="U1337" s="16">
        <f>VLOOKUP(P1337,Table!$D$6:$G$15,MATCH(VALUE(T1337)&amp;"E",Table!$D$5:$G$5,0),1)*IF(Y1337=1,0,1)</f>
        <v>0.9</v>
      </c>
      <c r="V1337" s="16">
        <f t="shared" si="516"/>
        <v>9.9999999999999978E-2</v>
      </c>
      <c r="W1337" s="16">
        <f t="shared" si="505"/>
        <v>157348.86580813088</v>
      </c>
      <c r="X1337" s="16">
        <f t="shared" si="517"/>
        <v>4.1702090777943512E-2</v>
      </c>
      <c r="Y1337" s="16">
        <f t="shared" si="506"/>
        <v>0</v>
      </c>
      <c r="Z1337" s="16">
        <f t="shared" si="518"/>
        <v>0</v>
      </c>
      <c r="AA1337" s="16">
        <f t="shared" si="504"/>
        <v>0</v>
      </c>
      <c r="AB1337" s="2">
        <f t="shared" si="507"/>
        <v>179095.80533505234</v>
      </c>
      <c r="AE1337" s="16" t="str">
        <f t="shared" si="501"/>
        <v/>
      </c>
      <c r="AF1337" s="16" t="str">
        <f t="shared" si="498"/>
        <v/>
      </c>
      <c r="AG1337" s="16">
        <f t="shared" si="510"/>
        <v>96.348482708918553</v>
      </c>
      <c r="AH1337" s="24">
        <f t="shared" si="508"/>
        <v>97.741676553660241</v>
      </c>
      <c r="AL1337" s="2">
        <f t="shared" si="511"/>
        <v>99.580348126928257</v>
      </c>
      <c r="AM1337" s="27">
        <f t="shared" si="512"/>
        <v>-1.8464201098437494E-2</v>
      </c>
      <c r="AN1337" s="35">
        <v>0</v>
      </c>
      <c r="AP1337" s="2" t="str">
        <f t="shared" si="509"/>
        <v/>
      </c>
    </row>
    <row r="1338" spans="1:42" x14ac:dyDescent="0.25">
      <c r="A1338" s="49">
        <v>39945</v>
      </c>
      <c r="B1338" s="47">
        <v>908.35</v>
      </c>
      <c r="C1338" s="27">
        <f t="shared" si="495"/>
        <v>-9.7883947032684215E-4</v>
      </c>
      <c r="D1338" s="27">
        <f t="shared" si="496"/>
        <v>5.7796547723756309E-3</v>
      </c>
      <c r="E1338" s="5">
        <f t="shared" si="502"/>
        <v>0</v>
      </c>
      <c r="F1338" s="44">
        <v>1475.826</v>
      </c>
      <c r="G1338" s="45">
        <v>1475.826</v>
      </c>
      <c r="H1338" s="48">
        <v>908.35</v>
      </c>
      <c r="I1338" s="42">
        <v>31.8</v>
      </c>
      <c r="J1338" s="16">
        <f t="shared" si="494"/>
        <v>0.318</v>
      </c>
      <c r="K1338" s="16">
        <f t="shared" si="503"/>
        <v>1.0541453393155265E-2</v>
      </c>
      <c r="L1338" s="51">
        <f>VLOOKUP(A1338,LIBOR!$A$3:B3433,2,1)</f>
        <v>0.22125</v>
      </c>
      <c r="M1338">
        <v>131755.92000000001</v>
      </c>
      <c r="N1338" s="2">
        <v>118004.22</v>
      </c>
      <c r="O1338" s="16">
        <f t="shared" si="497"/>
        <v>9.5906540316546473E-7</v>
      </c>
      <c r="P1338" s="16">
        <f t="shared" si="513"/>
        <v>0.30745854660684474</v>
      </c>
      <c r="Q1338" s="2">
        <f t="shared" si="499"/>
        <v>32.834000000000003</v>
      </c>
      <c r="R1338" s="2">
        <f t="shared" si="500"/>
        <v>35.74049999999999</v>
      </c>
      <c r="S1338" s="16">
        <f t="shared" si="514"/>
        <v>-1</v>
      </c>
      <c r="T1338" s="16">
        <f t="shared" si="515"/>
        <v>-1</v>
      </c>
      <c r="U1338" s="16">
        <f>VLOOKUP(P1338,Table!$D$6:$G$15,MATCH(VALUE(T1338)&amp;"E",Table!$D$5:$G$5,0),1)*IF(Y1338=1,0,1)</f>
        <v>0.9</v>
      </c>
      <c r="V1338" s="16">
        <f t="shared" si="516"/>
        <v>9.9999999999999978E-2</v>
      </c>
      <c r="W1338" s="16">
        <f t="shared" si="505"/>
        <v>157098.22593486012</v>
      </c>
      <c r="X1338" s="16">
        <f t="shared" si="517"/>
        <v>-3.5639576035545462E-3</v>
      </c>
      <c r="Y1338" s="16">
        <f t="shared" si="506"/>
        <v>0</v>
      </c>
      <c r="Z1338" s="16">
        <f t="shared" si="518"/>
        <v>0</v>
      </c>
      <c r="AA1338" s="16">
        <f t="shared" si="504"/>
        <v>0</v>
      </c>
      <c r="AB1338" s="2">
        <f t="shared" si="507"/>
        <v>178818.14240244648</v>
      </c>
      <c r="AE1338" s="16" t="str">
        <f t="shared" si="501"/>
        <v/>
      </c>
      <c r="AF1338" s="16" t="str">
        <f t="shared" si="498"/>
        <v/>
      </c>
      <c r="AG1338" s="16">
        <f t="shared" si="510"/>
        <v>96.199107896867346</v>
      </c>
      <c r="AH1338" s="24">
        <f t="shared" si="508"/>
        <v>97.587601772523215</v>
      </c>
      <c r="AL1338" s="2">
        <f t="shared" si="511"/>
        <v>99.580348126928257</v>
      </c>
      <c r="AM1338" s="27">
        <f t="shared" si="512"/>
        <v>-2.0011441934959184E-2</v>
      </c>
      <c r="AN1338" s="35">
        <v>0</v>
      </c>
      <c r="AP1338" s="2" t="str">
        <f t="shared" si="509"/>
        <v/>
      </c>
    </row>
    <row r="1339" spans="1:42" x14ac:dyDescent="0.25">
      <c r="A1339" s="49">
        <v>39946</v>
      </c>
      <c r="B1339" s="47">
        <v>883.92</v>
      </c>
      <c r="C1339" s="27">
        <f t="shared" si="495"/>
        <v>-2.6894919359277902E-2</v>
      </c>
      <c r="D1339" s="27">
        <f t="shared" si="496"/>
        <v>-3.8519557572075924E-2</v>
      </c>
      <c r="E1339" s="5">
        <f t="shared" si="502"/>
        <v>0</v>
      </c>
      <c r="F1339" s="44">
        <v>1436.7449999999999</v>
      </c>
      <c r="G1339" s="45">
        <v>1436.7449999999999</v>
      </c>
      <c r="H1339" s="48">
        <v>883.92</v>
      </c>
      <c r="I1339" s="42">
        <v>33.65</v>
      </c>
      <c r="J1339" s="16">
        <f t="shared" si="494"/>
        <v>0.33649999999999997</v>
      </c>
      <c r="K1339" s="16">
        <f t="shared" si="503"/>
        <v>5.6205673198254424E-2</v>
      </c>
      <c r="L1339" s="51">
        <f>VLOOKUP(A1339,LIBOR!$A$3:B3434,2,1)</f>
        <v>0.2225</v>
      </c>
      <c r="M1339">
        <v>136152.51</v>
      </c>
      <c r="N1339" s="2">
        <v>121941.31</v>
      </c>
      <c r="O1339" s="16">
        <f t="shared" si="497"/>
        <v>7.4328240575152868E-4</v>
      </c>
      <c r="P1339" s="16">
        <f t="shared" si="513"/>
        <v>0.28029432680174554</v>
      </c>
      <c r="Q1339" s="2">
        <f t="shared" si="499"/>
        <v>32.522000000000006</v>
      </c>
      <c r="R1339" s="2">
        <f t="shared" si="500"/>
        <v>35.446999999999996</v>
      </c>
      <c r="S1339" s="16">
        <f t="shared" si="514"/>
        <v>-1</v>
      </c>
      <c r="T1339" s="16">
        <f t="shared" si="515"/>
        <v>-1</v>
      </c>
      <c r="U1339" s="16">
        <f>VLOOKUP(P1339,Table!$D$6:$G$15,MATCH(VALUE(T1339)&amp;"E",Table!$D$5:$G$5,0),1)*IF(Y1339=1,0,1)</f>
        <v>0.9</v>
      </c>
      <c r="V1339" s="16">
        <f t="shared" si="516"/>
        <v>9.9999999999999978E-2</v>
      </c>
      <c r="W1339" s="16">
        <f t="shared" si="505"/>
        <v>153819.73837742562</v>
      </c>
      <c r="X1339" s="16">
        <f t="shared" si="517"/>
        <v>-1.5717110175413884E-3</v>
      </c>
      <c r="Y1339" s="16">
        <f t="shared" si="506"/>
        <v>0</v>
      </c>
      <c r="Z1339" s="16">
        <f t="shared" si="518"/>
        <v>0</v>
      </c>
      <c r="AA1339" s="16">
        <f t="shared" si="504"/>
        <v>0</v>
      </c>
      <c r="AB1339" s="2">
        <f t="shared" si="507"/>
        <v>175153.12736239893</v>
      </c>
      <c r="AE1339" s="16" t="str">
        <f t="shared" si="501"/>
        <v/>
      </c>
      <c r="AF1339" s="16" t="str">
        <f t="shared" si="498"/>
        <v/>
      </c>
      <c r="AG1339" s="16">
        <f t="shared" si="510"/>
        <v>94.227433364606057</v>
      </c>
      <c r="AH1339" s="24">
        <f t="shared" si="508"/>
        <v>95.584981099826663</v>
      </c>
      <c r="AL1339" s="2">
        <f t="shared" si="511"/>
        <v>99.580348126928257</v>
      </c>
      <c r="AM1339" s="27">
        <f t="shared" si="512"/>
        <v>-4.0122043176721744E-2</v>
      </c>
      <c r="AN1339" s="35">
        <v>0</v>
      </c>
      <c r="AP1339" s="2" t="str">
        <f t="shared" si="509"/>
        <v/>
      </c>
    </row>
    <row r="1340" spans="1:42" x14ac:dyDescent="0.25">
      <c r="A1340" s="49">
        <v>39947</v>
      </c>
      <c r="B1340" s="47">
        <v>893.07</v>
      </c>
      <c r="C1340" s="27">
        <f t="shared" si="495"/>
        <v>1.0351615530817426E-2</v>
      </c>
      <c r="D1340" s="27">
        <f t="shared" si="496"/>
        <v>-1.4965545164593252E-2</v>
      </c>
      <c r="E1340" s="5">
        <f t="shared" si="502"/>
        <v>1</v>
      </c>
      <c r="F1340" s="44">
        <v>1451.7909999999999</v>
      </c>
      <c r="G1340" s="45">
        <v>1451.7909999999999</v>
      </c>
      <c r="H1340" s="48">
        <v>893.07</v>
      </c>
      <c r="I1340" s="42">
        <v>31.37</v>
      </c>
      <c r="J1340" s="16">
        <f t="shared" si="494"/>
        <v>0.31370000000000003</v>
      </c>
      <c r="K1340" s="16">
        <f t="shared" si="503"/>
        <v>1.87329822284939E-2</v>
      </c>
      <c r="L1340" s="51">
        <f>VLOOKUP(A1340,LIBOR!$A$3:B3435,2,1)</f>
        <v>0.2225</v>
      </c>
      <c r="M1340">
        <v>130421.42</v>
      </c>
      <c r="N1340" s="2">
        <v>116807.78</v>
      </c>
      <c r="O1340" s="16">
        <f t="shared" si="497"/>
        <v>1.0605713436922864E-4</v>
      </c>
      <c r="P1340" s="16">
        <f t="shared" si="513"/>
        <v>0.29496701777150613</v>
      </c>
      <c r="Q1340" s="2">
        <f t="shared" si="499"/>
        <v>32.762</v>
      </c>
      <c r="R1340" s="2">
        <f t="shared" si="500"/>
        <v>35.320999999999991</v>
      </c>
      <c r="S1340" s="16">
        <f t="shared" si="514"/>
        <v>-1</v>
      </c>
      <c r="T1340" s="16">
        <f t="shared" si="515"/>
        <v>-1</v>
      </c>
      <c r="U1340" s="16">
        <f>VLOOKUP(P1340,Table!$D$6:$G$15,MATCH(VALUE(T1340)&amp;"E",Table!$D$5:$G$5,0),1)*IF(Y1340=1,0,1)</f>
        <v>0</v>
      </c>
      <c r="V1340" s="16">
        <f t="shared" si="516"/>
        <v>0</v>
      </c>
      <c r="W1340" s="16">
        <f t="shared" si="505"/>
        <v>154605.23691370949</v>
      </c>
      <c r="X1340" s="16">
        <f t="shared" si="517"/>
        <v>-3.4143138714458621E-2</v>
      </c>
      <c r="Y1340" s="16">
        <f t="shared" si="506"/>
        <v>1</v>
      </c>
      <c r="Z1340" s="16">
        <f t="shared" si="518"/>
        <v>20</v>
      </c>
      <c r="AA1340" s="16">
        <f t="shared" si="504"/>
        <v>0</v>
      </c>
      <c r="AB1340" s="2">
        <f t="shared" si="507"/>
        <v>176066.68020225209</v>
      </c>
      <c r="AE1340" s="16" t="str">
        <f t="shared" si="501"/>
        <v/>
      </c>
      <c r="AF1340" s="16" t="str">
        <f t="shared" si="498"/>
        <v/>
      </c>
      <c r="AG1340" s="16">
        <f t="shared" si="510"/>
        <v>94.718898978943642</v>
      </c>
      <c r="AH1340" s="24">
        <f t="shared" si="508"/>
        <v>96.081026523474506</v>
      </c>
      <c r="AL1340" s="2">
        <f t="shared" si="511"/>
        <v>99.580348126928257</v>
      </c>
      <c r="AM1340" s="27">
        <f t="shared" si="512"/>
        <v>-3.514068457556907E-2</v>
      </c>
      <c r="AN1340" s="35">
        <v>1</v>
      </c>
      <c r="AP1340" s="2" t="str">
        <f t="shared" si="509"/>
        <v/>
      </c>
    </row>
    <row r="1341" spans="1:42" x14ac:dyDescent="0.25">
      <c r="A1341" s="49">
        <v>39948</v>
      </c>
      <c r="B1341" s="47">
        <v>882.88</v>
      </c>
      <c r="C1341" s="27">
        <f t="shared" si="495"/>
        <v>-1.1410079836966958E-2</v>
      </c>
      <c r="D1341" s="27">
        <f t="shared" si="496"/>
        <v>-5.0444658162604461E-2</v>
      </c>
      <c r="E1341" s="5">
        <f t="shared" si="502"/>
        <v>0</v>
      </c>
      <c r="F1341" s="44">
        <v>1435.482</v>
      </c>
      <c r="G1341" s="45">
        <v>1435.482</v>
      </c>
      <c r="H1341" s="48">
        <v>882.88</v>
      </c>
      <c r="I1341" s="42">
        <v>33.119999999999997</v>
      </c>
      <c r="J1341" s="16">
        <f t="shared" si="494"/>
        <v>0.33119999999999999</v>
      </c>
      <c r="K1341" s="16">
        <f t="shared" si="503"/>
        <v>4.221091111185038E-2</v>
      </c>
      <c r="L1341" s="51">
        <f>VLOOKUP(A1341,LIBOR!$A$3:B3436,2,1)</f>
        <v>0.22500000000000003</v>
      </c>
      <c r="M1341">
        <v>133651.24</v>
      </c>
      <c r="N1341" s="2">
        <v>119699.85</v>
      </c>
      <c r="O1341" s="16">
        <f t="shared" si="497"/>
        <v>1.3169109911223038E-4</v>
      </c>
      <c r="P1341" s="16">
        <f t="shared" si="513"/>
        <v>0.28898908888814961</v>
      </c>
      <c r="Q1341" s="2">
        <f t="shared" si="499"/>
        <v>32.347999999999999</v>
      </c>
      <c r="R1341" s="2">
        <f t="shared" si="500"/>
        <v>35.099999999999994</v>
      </c>
      <c r="S1341" s="16">
        <f t="shared" si="514"/>
        <v>-1</v>
      </c>
      <c r="T1341" s="16">
        <f t="shared" si="515"/>
        <v>-1</v>
      </c>
      <c r="U1341" s="16">
        <f>VLOOKUP(P1341,Table!$D$6:$G$15,MATCH(VALUE(T1341)&amp;"E",Table!$D$5:$G$5,0),1)*IF(Y1341=1,0,1)</f>
        <v>0.9</v>
      </c>
      <c r="V1341" s="16">
        <f t="shared" si="516"/>
        <v>9.9999999999999978E-2</v>
      </c>
      <c r="W1341" s="16">
        <f t="shared" si="505"/>
        <v>154605.23691370949</v>
      </c>
      <c r="X1341" s="16">
        <f t="shared" si="517"/>
        <v>-1.8893347062005184E-2</v>
      </c>
      <c r="Y1341" s="16">
        <f t="shared" si="506"/>
        <v>0</v>
      </c>
      <c r="Z1341" s="16">
        <f t="shared" si="518"/>
        <v>0</v>
      </c>
      <c r="AA1341" s="16">
        <f t="shared" si="504"/>
        <v>6.250000000000977E-4</v>
      </c>
      <c r="AB1341" s="2">
        <f t="shared" si="507"/>
        <v>176067.78061900334</v>
      </c>
      <c r="AE1341" s="16" t="str">
        <f t="shared" si="501"/>
        <v/>
      </c>
      <c r="AF1341" s="16" t="str">
        <f t="shared" si="498"/>
        <v/>
      </c>
      <c r="AG1341" s="16">
        <f t="shared" si="510"/>
        <v>94.719490972062246</v>
      </c>
      <c r="AH1341" s="24">
        <f t="shared" si="508"/>
        <v>96.079126275214165</v>
      </c>
      <c r="AL1341" s="2">
        <f t="shared" si="511"/>
        <v>99.580348126928257</v>
      </c>
      <c r="AM1341" s="27">
        <f t="shared" si="512"/>
        <v>-3.5159767138505327E-2</v>
      </c>
      <c r="AN1341" s="35">
        <v>0</v>
      </c>
      <c r="AP1341" s="2" t="str">
        <f t="shared" si="509"/>
        <v/>
      </c>
    </row>
    <row r="1342" spans="1:42" x14ac:dyDescent="0.25">
      <c r="A1342" s="49">
        <v>39951</v>
      </c>
      <c r="B1342" s="47">
        <v>909.71</v>
      </c>
      <c r="C1342" s="27">
        <f t="shared" si="495"/>
        <v>3.0389180862631537E-2</v>
      </c>
      <c r="D1342" s="27">
        <f t="shared" si="496"/>
        <v>1.4569577268772615E-3</v>
      </c>
      <c r="E1342" s="5">
        <f t="shared" si="502"/>
        <v>1</v>
      </c>
      <c r="F1342" s="44">
        <v>1479.24</v>
      </c>
      <c r="G1342" s="45">
        <v>1479.24</v>
      </c>
      <c r="H1342" s="48">
        <v>909.71</v>
      </c>
      <c r="I1342" s="42">
        <v>30.24</v>
      </c>
      <c r="J1342" s="16">
        <f t="shared" si="494"/>
        <v>0.3024</v>
      </c>
      <c r="K1342" s="16">
        <f t="shared" si="503"/>
        <v>1.3883628833212425E-2</v>
      </c>
      <c r="L1342" s="51">
        <f>VLOOKUP(A1342,LIBOR!$A$3:B3437,2,1)</f>
        <v>0.21875000000000003</v>
      </c>
      <c r="M1342">
        <v>123885.98</v>
      </c>
      <c r="N1342" s="2">
        <v>110952.05</v>
      </c>
      <c r="O1342" s="16">
        <f t="shared" si="497"/>
        <v>8.9619860497304926E-4</v>
      </c>
      <c r="P1342" s="16">
        <f t="shared" si="513"/>
        <v>0.28851637116678758</v>
      </c>
      <c r="Q1342" s="2">
        <f t="shared" si="499"/>
        <v>32.561999999999998</v>
      </c>
      <c r="R1342" s="2">
        <f t="shared" si="500"/>
        <v>35.05899999999999</v>
      </c>
      <c r="S1342" s="16">
        <f t="shared" si="514"/>
        <v>-1</v>
      </c>
      <c r="T1342" s="16">
        <f t="shared" si="515"/>
        <v>-1</v>
      </c>
      <c r="U1342" s="16">
        <f>VLOOKUP(P1342,Table!$D$6:$G$15,MATCH(VALUE(T1342)&amp;"E",Table!$D$5:$G$5,0),1)*IF(Y1342=1,0,1)</f>
        <v>0</v>
      </c>
      <c r="V1342" s="16">
        <f t="shared" si="516"/>
        <v>0</v>
      </c>
      <c r="W1342" s="16">
        <f t="shared" si="505"/>
        <v>157703.85826674217</v>
      </c>
      <c r="X1342" s="16">
        <f t="shared" si="517"/>
        <v>-3.5815833092312621E-2</v>
      </c>
      <c r="Y1342" s="16">
        <f t="shared" si="506"/>
        <v>1</v>
      </c>
      <c r="Z1342" s="16">
        <f t="shared" si="518"/>
        <v>20</v>
      </c>
      <c r="AA1342" s="16">
        <f t="shared" si="504"/>
        <v>0</v>
      </c>
      <c r="AB1342" s="2">
        <f t="shared" si="507"/>
        <v>179611.72620553608</v>
      </c>
      <c r="AE1342" s="16" t="str">
        <f t="shared" si="501"/>
        <v/>
      </c>
      <c r="AF1342" s="16" t="str">
        <f t="shared" si="498"/>
        <v/>
      </c>
      <c r="AG1342" s="16">
        <f t="shared" si="510"/>
        <v>96.6260335592915</v>
      </c>
      <c r="AH1342" s="24">
        <f t="shared" si="508"/>
        <v>98.005383139919104</v>
      </c>
      <c r="AL1342" s="2">
        <f t="shared" si="511"/>
        <v>99.580348126928257</v>
      </c>
      <c r="AM1342" s="27">
        <f t="shared" si="512"/>
        <v>-1.5816022103092631E-2</v>
      </c>
      <c r="AN1342" s="35">
        <v>1</v>
      </c>
      <c r="AP1342" s="2" t="str">
        <f t="shared" si="509"/>
        <v/>
      </c>
    </row>
    <row r="1343" spans="1:42" x14ac:dyDescent="0.25">
      <c r="A1343" s="49">
        <v>39952</v>
      </c>
      <c r="B1343" s="47">
        <v>908.13</v>
      </c>
      <c r="C1343" s="27">
        <f t="shared" si="495"/>
        <v>-1.7368172274681015E-3</v>
      </c>
      <c r="D1343" s="27">
        <f t="shared" si="496"/>
        <v>6.9897996973600218E-4</v>
      </c>
      <c r="E1343" s="5">
        <f t="shared" si="502"/>
        <v>0</v>
      </c>
      <c r="F1343" s="44">
        <v>1476.9369999999999</v>
      </c>
      <c r="G1343" s="45">
        <v>1476.9369999999999</v>
      </c>
      <c r="H1343" s="48">
        <v>908.13</v>
      </c>
      <c r="I1343" s="42">
        <v>28.8</v>
      </c>
      <c r="J1343" s="16">
        <f t="shared" si="494"/>
        <v>0.28800000000000003</v>
      </c>
      <c r="K1343" s="16">
        <f t="shared" si="503"/>
        <v>-1.330360678160486E-2</v>
      </c>
      <c r="L1343" s="51">
        <f>VLOOKUP(A1343,LIBOR!$A$3:B3438,2,1)</f>
        <v>0.21875000000000003</v>
      </c>
      <c r="M1343">
        <v>121932.43</v>
      </c>
      <c r="N1343" s="2">
        <v>109201.88</v>
      </c>
      <c r="O1343" s="16">
        <f t="shared" si="497"/>
        <v>3.0217816043692795E-6</v>
      </c>
      <c r="P1343" s="16">
        <f t="shared" si="513"/>
        <v>0.30130360678160489</v>
      </c>
      <c r="Q1343" s="2">
        <f t="shared" si="499"/>
        <v>32.036000000000001</v>
      </c>
      <c r="R1343" s="2">
        <f t="shared" si="500"/>
        <v>34.611999999999995</v>
      </c>
      <c r="S1343" s="16">
        <f t="shared" si="514"/>
        <v>-1</v>
      </c>
      <c r="T1343" s="16">
        <f t="shared" si="515"/>
        <v>-1</v>
      </c>
      <c r="U1343" s="16">
        <f>VLOOKUP(P1343,Table!$D$6:$G$15,MATCH(VALUE(T1343)&amp;"E",Table!$D$5:$G$5,0),1)*IF(Y1343=1,0,1)</f>
        <v>0.9</v>
      </c>
      <c r="V1343" s="16">
        <f t="shared" si="516"/>
        <v>9.9999999999999978E-2</v>
      </c>
      <c r="W1343" s="16">
        <f t="shared" si="505"/>
        <v>157703.85826674217</v>
      </c>
      <c r="X1343" s="16">
        <f t="shared" si="517"/>
        <v>2.2560852713369162E-3</v>
      </c>
      <c r="Y1343" s="16">
        <f t="shared" si="506"/>
        <v>0</v>
      </c>
      <c r="Z1343" s="16">
        <f t="shared" si="518"/>
        <v>0</v>
      </c>
      <c r="AA1343" s="16">
        <f t="shared" si="504"/>
        <v>6.0763888888892836E-4</v>
      </c>
      <c r="AB1343" s="2">
        <f t="shared" si="507"/>
        <v>179612.81759623351</v>
      </c>
      <c r="AE1343" s="16" t="str">
        <f t="shared" si="501"/>
        <v/>
      </c>
      <c r="AF1343" s="16" t="str">
        <f t="shared" si="498"/>
        <v/>
      </c>
      <c r="AG1343" s="16">
        <f t="shared" si="510"/>
        <v>96.626620696648203</v>
      </c>
      <c r="AH1343" s="24">
        <f t="shared" si="508"/>
        <v>98.003427818199839</v>
      </c>
      <c r="AL1343" s="2">
        <f t="shared" si="511"/>
        <v>99.580348126928257</v>
      </c>
      <c r="AM1343" s="27">
        <f t="shared" si="512"/>
        <v>-1.5835657721525842E-2</v>
      </c>
      <c r="AN1343" s="35">
        <v>0</v>
      </c>
      <c r="AP1343" s="2" t="str">
        <f t="shared" si="509"/>
        <v/>
      </c>
    </row>
    <row r="1344" spans="1:42" x14ac:dyDescent="0.25">
      <c r="A1344" s="49">
        <v>39953</v>
      </c>
      <c r="B1344" s="47">
        <v>903.47</v>
      </c>
      <c r="C1344" s="27">
        <f t="shared" si="495"/>
        <v>-5.1314239150781482E-3</v>
      </c>
      <c r="D1344" s="27">
        <f t="shared" si="496"/>
        <v>2.2462475413935756E-2</v>
      </c>
      <c r="E1344" s="5">
        <f t="shared" si="502"/>
        <v>0</v>
      </c>
      <c r="F1344" s="44">
        <v>1469.473</v>
      </c>
      <c r="G1344" s="45">
        <v>1469.473</v>
      </c>
      <c r="H1344" s="48">
        <v>903.47</v>
      </c>
      <c r="I1344" s="42">
        <v>29.03</v>
      </c>
      <c r="J1344" s="16">
        <f t="shared" si="494"/>
        <v>0.2903</v>
      </c>
      <c r="K1344" s="16">
        <f t="shared" si="503"/>
        <v>-1.0593684694193417E-2</v>
      </c>
      <c r="L1344" s="51">
        <f>VLOOKUP(A1344,LIBOR!$A$3:B3439,2,1)</f>
        <v>0.22125</v>
      </c>
      <c r="M1344">
        <v>122334.15</v>
      </c>
      <c r="N1344" s="2">
        <v>109561.1</v>
      </c>
      <c r="O1344" s="16">
        <f t="shared" si="497"/>
        <v>2.6467268091835087E-5</v>
      </c>
      <c r="P1344" s="16">
        <f t="shared" si="513"/>
        <v>0.30089368469419342</v>
      </c>
      <c r="Q1344" s="2">
        <f t="shared" si="499"/>
        <v>31.436</v>
      </c>
      <c r="R1344" s="2">
        <f t="shared" si="500"/>
        <v>34.195</v>
      </c>
      <c r="S1344" s="16">
        <f t="shared" si="514"/>
        <v>-1</v>
      </c>
      <c r="T1344" s="16">
        <f t="shared" si="515"/>
        <v>-1</v>
      </c>
      <c r="U1344" s="16">
        <f>VLOOKUP(P1344,Table!$D$6:$G$15,MATCH(VALUE(T1344)&amp;"E",Table!$D$5:$G$5,0),1)*IF(Y1344=1,0,1)</f>
        <v>0.9</v>
      </c>
      <c r="V1344" s="16">
        <f t="shared" si="516"/>
        <v>9.9999999999999978E-2</v>
      </c>
      <c r="W1344" s="16">
        <f t="shared" si="505"/>
        <v>157027.41419612904</v>
      </c>
      <c r="X1344" s="16">
        <f t="shared" si="517"/>
        <v>3.855118848593353E-3</v>
      </c>
      <c r="Y1344" s="16">
        <f t="shared" si="506"/>
        <v>0</v>
      </c>
      <c r="Z1344" s="16">
        <f t="shared" si="518"/>
        <v>0</v>
      </c>
      <c r="AA1344" s="16">
        <f t="shared" si="504"/>
        <v>0</v>
      </c>
      <c r="AB1344" s="2">
        <f t="shared" si="507"/>
        <v>178855.05429583628</v>
      </c>
      <c r="AE1344" s="16" t="str">
        <f t="shared" si="501"/>
        <v/>
      </c>
      <c r="AF1344" s="16" t="str">
        <f t="shared" si="498"/>
        <v/>
      </c>
      <c r="AG1344" s="16">
        <f t="shared" si="510"/>
        <v>96.218965452522355</v>
      </c>
      <c r="AH1344" s="24">
        <f t="shared" si="508"/>
        <v>97.587423989728151</v>
      </c>
      <c r="AL1344" s="2">
        <f t="shared" si="511"/>
        <v>99.580348126928257</v>
      </c>
      <c r="AM1344" s="27">
        <f t="shared" si="512"/>
        <v>-2.0013227255038957E-2</v>
      </c>
      <c r="AN1344" s="35">
        <v>0</v>
      </c>
      <c r="AP1344" s="2" t="str">
        <f t="shared" si="509"/>
        <v/>
      </c>
    </row>
    <row r="1345" spans="1:42" x14ac:dyDescent="0.25">
      <c r="A1345" s="49">
        <v>39954</v>
      </c>
      <c r="B1345" s="47">
        <v>888.33</v>
      </c>
      <c r="C1345" s="27">
        <f t="shared" si="495"/>
        <v>-1.6757612316955717E-2</v>
      </c>
      <c r="D1345" s="27">
        <f t="shared" si="496"/>
        <v>-4.6467524338373867E-3</v>
      </c>
      <c r="E1345" s="5">
        <f t="shared" si="502"/>
        <v>0</v>
      </c>
      <c r="F1345" s="44">
        <v>1445.279</v>
      </c>
      <c r="G1345" s="45">
        <v>1445.279</v>
      </c>
      <c r="H1345" s="48">
        <v>888.33</v>
      </c>
      <c r="I1345" s="42">
        <v>31.35</v>
      </c>
      <c r="J1345" s="16">
        <f t="shared" si="494"/>
        <v>0.3135</v>
      </c>
      <c r="K1345" s="16">
        <f t="shared" si="503"/>
        <v>5.0948584057431689E-2</v>
      </c>
      <c r="L1345" s="51">
        <f>VLOOKUP(A1345,LIBOR!$A$3:B3440,2,1)</f>
        <v>0.21749999999999997</v>
      </c>
      <c r="M1345">
        <v>129090.14</v>
      </c>
      <c r="N1345" s="2">
        <v>115611.12</v>
      </c>
      <c r="O1345" s="16">
        <f t="shared" si="497"/>
        <v>2.8559680786246296E-4</v>
      </c>
      <c r="P1345" s="16">
        <f t="shared" si="513"/>
        <v>0.26255141594256831</v>
      </c>
      <c r="Q1345" s="2">
        <f t="shared" si="499"/>
        <v>30.512</v>
      </c>
      <c r="R1345" s="2">
        <f t="shared" si="500"/>
        <v>33.741499999999995</v>
      </c>
      <c r="S1345" s="16">
        <f t="shared" si="514"/>
        <v>-1</v>
      </c>
      <c r="T1345" s="16">
        <f t="shared" si="515"/>
        <v>-1</v>
      </c>
      <c r="U1345" s="16">
        <f>VLOOKUP(P1345,Table!$D$6:$G$15,MATCH(VALUE(T1345)&amp;"E",Table!$D$5:$G$5,0),1)*IF(Y1345=1,0,1)</f>
        <v>0.9</v>
      </c>
      <c r="V1345" s="16">
        <f t="shared" si="516"/>
        <v>9.9999999999999978E-2</v>
      </c>
      <c r="W1345" s="16">
        <f t="shared" si="505"/>
        <v>155526.26353457061</v>
      </c>
      <c r="X1345" s="16">
        <f t="shared" si="517"/>
        <v>2.085347337435195E-2</v>
      </c>
      <c r="Y1345" s="16">
        <f t="shared" si="506"/>
        <v>0</v>
      </c>
      <c r="Z1345" s="16">
        <f t="shared" si="518"/>
        <v>0</v>
      </c>
      <c r="AA1345" s="16">
        <f t="shared" si="504"/>
        <v>0</v>
      </c>
      <c r="AB1345" s="2">
        <f t="shared" si="507"/>
        <v>177192.52599172725</v>
      </c>
      <c r="AE1345" s="16" t="str">
        <f t="shared" si="501"/>
        <v/>
      </c>
      <c r="AF1345" s="16" t="str">
        <f t="shared" si="498"/>
        <v/>
      </c>
      <c r="AG1345" s="16">
        <f t="shared" si="510"/>
        <v>95.324572201592403</v>
      </c>
      <c r="AH1345" s="24">
        <f t="shared" si="508"/>
        <v>96.677794039869283</v>
      </c>
      <c r="AL1345" s="2">
        <f t="shared" si="511"/>
        <v>99.580348126928257</v>
      </c>
      <c r="AM1345" s="27">
        <f t="shared" si="512"/>
        <v>-2.9147860412772286E-2</v>
      </c>
      <c r="AN1345" s="35">
        <v>0</v>
      </c>
      <c r="AP1345" s="2" t="str">
        <f t="shared" si="509"/>
        <v/>
      </c>
    </row>
    <row r="1346" spans="1:42" x14ac:dyDescent="0.25">
      <c r="A1346" s="49">
        <v>39955</v>
      </c>
      <c r="B1346" s="47">
        <v>887</v>
      </c>
      <c r="C1346" s="27">
        <f t="shared" si="495"/>
        <v>-1.4971913590670072E-3</v>
      </c>
      <c r="D1346" s="27">
        <f t="shared" si="496"/>
        <v>5.2661360440625637E-3</v>
      </c>
      <c r="E1346" s="5">
        <f t="shared" si="502"/>
        <v>0</v>
      </c>
      <c r="F1346" s="44">
        <v>1443.143</v>
      </c>
      <c r="G1346" s="45">
        <v>1443.143</v>
      </c>
      <c r="H1346" s="48">
        <v>887</v>
      </c>
      <c r="I1346" s="42">
        <v>32.630000000000003</v>
      </c>
      <c r="J1346" s="16">
        <f t="shared" si="494"/>
        <v>0.32630000000000003</v>
      </c>
      <c r="K1346" s="16">
        <f t="shared" si="503"/>
        <v>6.7188001198264902E-2</v>
      </c>
      <c r="L1346" s="51">
        <f>VLOOKUP(A1346,LIBOR!$A$3:B3441,2,1)</f>
        <v>0.22625000000000001</v>
      </c>
      <c r="M1346">
        <v>131143.70000000001</v>
      </c>
      <c r="N1346" s="2">
        <v>117449.66</v>
      </c>
      <c r="O1346" s="16">
        <f t="shared" si="497"/>
        <v>2.2449426550577987E-6</v>
      </c>
      <c r="P1346" s="16">
        <f t="shared" si="513"/>
        <v>0.25911199880173513</v>
      </c>
      <c r="Q1346" s="2">
        <f t="shared" si="499"/>
        <v>30.507999999999999</v>
      </c>
      <c r="R1346" s="2">
        <f t="shared" si="500"/>
        <v>33.451499999999996</v>
      </c>
      <c r="S1346" s="16">
        <f t="shared" si="514"/>
        <v>-1</v>
      </c>
      <c r="T1346" s="16">
        <f t="shared" si="515"/>
        <v>-1</v>
      </c>
      <c r="U1346" s="16">
        <f>VLOOKUP(P1346,Table!$D$6:$G$15,MATCH(VALUE(T1346)&amp;"E",Table!$D$5:$G$5,0),1)*IF(Y1346=1,0,1)</f>
        <v>0.9</v>
      </c>
      <c r="V1346" s="16">
        <f t="shared" si="516"/>
        <v>9.9999999999999978E-2</v>
      </c>
      <c r="W1346" s="16">
        <f t="shared" si="505"/>
        <v>155564.02645102268</v>
      </c>
      <c r="X1346" s="16">
        <f t="shared" si="517"/>
        <v>5.9572795802200762E-3</v>
      </c>
      <c r="Y1346" s="16">
        <f t="shared" si="506"/>
        <v>0</v>
      </c>
      <c r="Z1346" s="16">
        <f t="shared" si="518"/>
        <v>0</v>
      </c>
      <c r="AA1346" s="16">
        <f t="shared" si="504"/>
        <v>0</v>
      </c>
      <c r="AB1346" s="2">
        <f t="shared" si="507"/>
        <v>177238.71504920707</v>
      </c>
      <c r="AE1346" s="16" t="str">
        <f t="shared" si="501"/>
        <v/>
      </c>
      <c r="AF1346" s="16" t="str">
        <f t="shared" si="498"/>
        <v/>
      </c>
      <c r="AG1346" s="16">
        <f t="shared" si="510"/>
        <v>95.349420609390734</v>
      </c>
      <c r="AH1346" s="24">
        <f t="shared" si="508"/>
        <v>96.700478266883579</v>
      </c>
      <c r="AL1346" s="2">
        <f t="shared" si="511"/>
        <v>99.580348126928257</v>
      </c>
      <c r="AM1346" s="27">
        <f t="shared" si="512"/>
        <v>-2.8920062183091622E-2</v>
      </c>
      <c r="AN1346" s="35">
        <v>0</v>
      </c>
      <c r="AP1346" s="2" t="str">
        <f t="shared" si="509"/>
        <v/>
      </c>
    </row>
    <row r="1347" spans="1:42" x14ac:dyDescent="0.25">
      <c r="A1347" s="49">
        <v>39959</v>
      </c>
      <c r="B1347" s="47">
        <v>910.33</v>
      </c>
      <c r="C1347" s="27">
        <f t="shared" si="495"/>
        <v>2.6302142051860322E-2</v>
      </c>
      <c r="D1347" s="27">
        <f t="shared" si="496"/>
        <v>1.1790972332913485E-3</v>
      </c>
      <c r="E1347" s="5">
        <f t="shared" si="502"/>
        <v>0</v>
      </c>
      <c r="F1347" s="44">
        <v>1481.104</v>
      </c>
      <c r="G1347" s="45">
        <v>1481.104</v>
      </c>
      <c r="H1347" s="48">
        <v>910.33</v>
      </c>
      <c r="I1347" s="42">
        <v>30.62</v>
      </c>
      <c r="J1347" s="16">
        <f t="shared" si="494"/>
        <v>0.30620000000000003</v>
      </c>
      <c r="K1347" s="16">
        <f t="shared" si="503"/>
        <v>4.8355840723466381E-2</v>
      </c>
      <c r="L1347" s="51">
        <f>VLOOKUP(A1347,LIBOR!$A$3:B3442,2,1)</f>
        <v>0.23125000000000004</v>
      </c>
      <c r="M1347">
        <v>125095.88</v>
      </c>
      <c r="N1347" s="2">
        <v>112030.94</v>
      </c>
      <c r="O1347" s="16">
        <f t="shared" si="497"/>
        <v>6.7403524868451018E-4</v>
      </c>
      <c r="P1347" s="16">
        <f t="shared" si="513"/>
        <v>0.25784415927653365</v>
      </c>
      <c r="Q1347" s="2">
        <f t="shared" si="499"/>
        <v>30.409999999999997</v>
      </c>
      <c r="R1347" s="2">
        <f t="shared" si="500"/>
        <v>33.241999999999997</v>
      </c>
      <c r="S1347" s="16">
        <f t="shared" si="514"/>
        <v>-1</v>
      </c>
      <c r="T1347" s="16">
        <f t="shared" si="515"/>
        <v>-1</v>
      </c>
      <c r="U1347" s="16">
        <f>VLOOKUP(P1347,Table!$D$6:$G$15,MATCH(VALUE(T1347)&amp;"E",Table!$D$5:$G$5,0),1)*IF(Y1347=1,0,1)</f>
        <v>0.9</v>
      </c>
      <c r="V1347" s="16">
        <f t="shared" si="516"/>
        <v>9.9999999999999978E-2</v>
      </c>
      <c r="W1347" s="16">
        <f t="shared" si="505"/>
        <v>158528.80839186869</v>
      </c>
      <c r="X1347" s="16">
        <f t="shared" si="517"/>
        <v>6.2015333791591853E-3</v>
      </c>
      <c r="Y1347" s="16">
        <f t="shared" si="506"/>
        <v>0</v>
      </c>
      <c r="Z1347" s="16">
        <f t="shared" si="518"/>
        <v>0</v>
      </c>
      <c r="AA1347" s="16">
        <f t="shared" si="504"/>
        <v>0</v>
      </c>
      <c r="AB1347" s="2">
        <f t="shared" si="507"/>
        <v>180617.3024432504</v>
      </c>
      <c r="AE1347" s="16" t="str">
        <f t="shared" si="501"/>
        <v/>
      </c>
      <c r="AF1347" s="16" t="str">
        <f t="shared" si="498"/>
        <v/>
      </c>
      <c r="AG1347" s="16">
        <f t="shared" si="510"/>
        <v>97.167005161449708</v>
      </c>
      <c r="AH1347" s="24">
        <f t="shared" si="508"/>
        <v>98.533558204528674</v>
      </c>
      <c r="AL1347" s="2">
        <f t="shared" si="511"/>
        <v>99.580348126928257</v>
      </c>
      <c r="AM1347" s="27">
        <f t="shared" si="512"/>
        <v>-1.0512013083799565E-2</v>
      </c>
      <c r="AN1347" s="35">
        <v>0</v>
      </c>
      <c r="AP1347" s="2" t="str">
        <f t="shared" si="509"/>
        <v/>
      </c>
    </row>
    <row r="1348" spans="1:42" x14ac:dyDescent="0.25">
      <c r="A1348" s="49">
        <v>39960</v>
      </c>
      <c r="B1348" s="47">
        <v>893.06</v>
      </c>
      <c r="C1348" s="27">
        <f t="shared" si="495"/>
        <v>-1.8971142333000235E-2</v>
      </c>
      <c r="D1348" s="27">
        <f t="shared" si="496"/>
        <v>-1.6055227872240785E-2</v>
      </c>
      <c r="E1348" s="5">
        <f t="shared" si="502"/>
        <v>0</v>
      </c>
      <c r="F1348" s="44">
        <v>1453.2809999999999</v>
      </c>
      <c r="G1348" s="45">
        <v>1453.2809999999999</v>
      </c>
      <c r="H1348" s="48">
        <v>893.06</v>
      </c>
      <c r="I1348" s="42">
        <v>32.36</v>
      </c>
      <c r="J1348" s="16">
        <f t="shared" si="494"/>
        <v>0.3236</v>
      </c>
      <c r="K1348" s="16">
        <f t="shared" si="503"/>
        <v>5.3252572350128535E-2</v>
      </c>
      <c r="L1348" s="51">
        <f>VLOOKUP(A1348,LIBOR!$A$3:B3443,2,1)</f>
        <v>0.26250000000000001</v>
      </c>
      <c r="M1348">
        <v>128847.79</v>
      </c>
      <c r="N1348" s="2">
        <v>115390.46</v>
      </c>
      <c r="O1348" s="16">
        <f t="shared" si="497"/>
        <v>3.6685285672266262E-4</v>
      </c>
      <c r="P1348" s="16">
        <f t="shared" si="513"/>
        <v>0.27034742764987146</v>
      </c>
      <c r="Q1348" s="2">
        <f t="shared" si="499"/>
        <v>30.486000000000001</v>
      </c>
      <c r="R1348" s="2">
        <f t="shared" si="500"/>
        <v>32.856999999999999</v>
      </c>
      <c r="S1348" s="16">
        <f t="shared" si="514"/>
        <v>-1</v>
      </c>
      <c r="T1348" s="16">
        <f t="shared" si="515"/>
        <v>-1</v>
      </c>
      <c r="U1348" s="16">
        <f>VLOOKUP(P1348,Table!$D$6:$G$15,MATCH(VALUE(T1348)&amp;"E",Table!$D$5:$G$5,0),1)*IF(Y1348=1,0,1)</f>
        <v>0.9</v>
      </c>
      <c r="V1348" s="16">
        <f t="shared" si="516"/>
        <v>9.9999999999999978E-2</v>
      </c>
      <c r="W1348" s="16">
        <f t="shared" si="505"/>
        <v>156297.47022132913</v>
      </c>
      <c r="X1348" s="16">
        <f t="shared" si="517"/>
        <v>5.2310078789017389E-3</v>
      </c>
      <c r="Y1348" s="16">
        <f t="shared" si="506"/>
        <v>0</v>
      </c>
      <c r="Z1348" s="16">
        <f t="shared" si="518"/>
        <v>0</v>
      </c>
      <c r="AA1348" s="16">
        <f t="shared" si="504"/>
        <v>0</v>
      </c>
      <c r="AB1348" s="2">
        <f t="shared" si="507"/>
        <v>178105.35775936782</v>
      </c>
      <c r="AE1348" s="16" t="str">
        <f t="shared" si="501"/>
        <v/>
      </c>
      <c r="AF1348" s="16" t="str">
        <f t="shared" si="498"/>
        <v/>
      </c>
      <c r="AG1348" s="16">
        <f t="shared" si="510"/>
        <v>95.815649899454343</v>
      </c>
      <c r="AH1348" s="24">
        <f t="shared" si="508"/>
        <v>97.160668628688811</v>
      </c>
      <c r="AL1348" s="2">
        <f t="shared" si="511"/>
        <v>99.580348126928257</v>
      </c>
      <c r="AM1348" s="27">
        <f t="shared" si="512"/>
        <v>-2.4298765205713502E-2</v>
      </c>
      <c r="AN1348" s="35">
        <v>0</v>
      </c>
      <c r="AP1348" s="2" t="str">
        <f t="shared" si="509"/>
        <v/>
      </c>
    </row>
    <row r="1349" spans="1:42" x14ac:dyDescent="0.25">
      <c r="A1349" s="49">
        <v>39961</v>
      </c>
      <c r="B1349" s="47">
        <v>906.83</v>
      </c>
      <c r="C1349" s="27">
        <f t="shared" si="495"/>
        <v>1.5418896826641104E-2</v>
      </c>
      <c r="D1349" s="27">
        <f t="shared" si="496"/>
        <v>4.4950928694784675E-3</v>
      </c>
      <c r="E1349" s="5">
        <f t="shared" si="502"/>
        <v>0</v>
      </c>
      <c r="F1349" s="44">
        <v>1475.9380000000001</v>
      </c>
      <c r="G1349" s="45">
        <v>1475.9380000000001</v>
      </c>
      <c r="H1349" s="48">
        <v>906.83</v>
      </c>
      <c r="I1349" s="42">
        <v>31.67</v>
      </c>
      <c r="J1349" s="16">
        <f t="shared" si="494"/>
        <v>0.31670000000000004</v>
      </c>
      <c r="K1349" s="16">
        <f t="shared" si="503"/>
        <v>4.4465878700366779E-2</v>
      </c>
      <c r="L1349" s="51">
        <f>VLOOKUP(A1349,LIBOR!$A$3:B3444,2,1)</f>
        <v>0.26124999999999998</v>
      </c>
      <c r="M1349">
        <v>126707.6</v>
      </c>
      <c r="N1349" s="2">
        <v>113473.24</v>
      </c>
      <c r="O1349" s="16">
        <f t="shared" si="497"/>
        <v>2.3412774928704321E-4</v>
      </c>
      <c r="P1349" s="16">
        <f t="shared" si="513"/>
        <v>0.27223412129963326</v>
      </c>
      <c r="Q1349" s="2">
        <f t="shared" si="499"/>
        <v>31.198</v>
      </c>
      <c r="R1349" s="2">
        <f t="shared" si="500"/>
        <v>32.577500000000001</v>
      </c>
      <c r="S1349" s="16">
        <f t="shared" si="514"/>
        <v>-1</v>
      </c>
      <c r="T1349" s="16">
        <f t="shared" si="515"/>
        <v>-1</v>
      </c>
      <c r="U1349" s="16">
        <f>VLOOKUP(P1349,Table!$D$6:$G$15,MATCH(VALUE(T1349)&amp;"E",Table!$D$5:$G$5,0),1)*IF(Y1349=1,0,1)</f>
        <v>0.9</v>
      </c>
      <c r="V1349" s="16">
        <f t="shared" si="516"/>
        <v>9.9999999999999978E-2</v>
      </c>
      <c r="W1349" s="16">
        <f t="shared" si="505"/>
        <v>158206.72206855947</v>
      </c>
      <c r="X1349" s="16">
        <f t="shared" si="517"/>
        <v>-8.917905122107106E-3</v>
      </c>
      <c r="Y1349" s="16">
        <f t="shared" si="506"/>
        <v>0</v>
      </c>
      <c r="Z1349" s="16">
        <f t="shared" si="518"/>
        <v>0</v>
      </c>
      <c r="AA1349" s="16">
        <f t="shared" si="504"/>
        <v>0</v>
      </c>
      <c r="AB1349" s="2">
        <f t="shared" si="507"/>
        <v>180308.55565303122</v>
      </c>
      <c r="AE1349" s="16" t="str">
        <f t="shared" si="501"/>
        <v/>
      </c>
      <c r="AF1349" s="16" t="str">
        <f t="shared" si="498"/>
        <v/>
      </c>
      <c r="AG1349" s="16">
        <f t="shared" si="510"/>
        <v>97.000908112313269</v>
      </c>
      <c r="AH1349" s="24">
        <f t="shared" si="508"/>
        <v>98.360004863104066</v>
      </c>
      <c r="AL1349" s="2">
        <f t="shared" si="511"/>
        <v>99.580348126928257</v>
      </c>
      <c r="AM1349" s="27">
        <f t="shared" si="512"/>
        <v>-1.2254860389408373E-2</v>
      </c>
      <c r="AN1349" s="35">
        <v>0</v>
      </c>
      <c r="AP1349" s="2" t="str">
        <f t="shared" si="509"/>
        <v/>
      </c>
    </row>
    <row r="1350" spans="1:42" x14ac:dyDescent="0.25">
      <c r="A1350" s="49">
        <v>39962</v>
      </c>
      <c r="B1350" s="47">
        <v>919.14</v>
      </c>
      <c r="C1350" s="27">
        <f t="shared" si="495"/>
        <v>1.3574760429187371E-2</v>
      </c>
      <c r="D1350" s="27">
        <f t="shared" si="496"/>
        <v>3.4827465615621556E-2</v>
      </c>
      <c r="E1350" s="5">
        <f t="shared" si="502"/>
        <v>0</v>
      </c>
      <c r="F1350" s="44">
        <v>1495.9690000000001</v>
      </c>
      <c r="G1350" s="45">
        <v>1495.9690000000001</v>
      </c>
      <c r="H1350" s="48">
        <v>919.14</v>
      </c>
      <c r="I1350" s="42">
        <v>28.92</v>
      </c>
      <c r="J1350" s="16">
        <f t="shared" ref="J1350:J1413" si="519">I1350/100</f>
        <v>0.28920000000000001</v>
      </c>
      <c r="K1350" s="16">
        <f t="shared" si="503"/>
        <v>1.4207846061183582E-2</v>
      </c>
      <c r="L1350" s="51">
        <f>VLOOKUP(A1350,LIBOR!$A$3:B3445,2,1)</f>
        <v>0.27124999999999999</v>
      </c>
      <c r="M1350">
        <v>122306.83</v>
      </c>
      <c r="N1350" s="2">
        <v>109531.57</v>
      </c>
      <c r="O1350" s="16">
        <f t="shared" si="497"/>
        <v>1.8180339144610605E-4</v>
      </c>
      <c r="P1350" s="16">
        <f t="shared" si="513"/>
        <v>0.27499215393881643</v>
      </c>
      <c r="Q1350" s="2">
        <f t="shared" si="499"/>
        <v>31.725999999999999</v>
      </c>
      <c r="R1350" s="2">
        <f t="shared" si="500"/>
        <v>32.356999999999999</v>
      </c>
      <c r="S1350" s="16">
        <f t="shared" si="514"/>
        <v>-1</v>
      </c>
      <c r="T1350" s="16">
        <f t="shared" si="515"/>
        <v>-1</v>
      </c>
      <c r="U1350" s="16">
        <f>VLOOKUP(P1350,Table!$D$6:$G$15,MATCH(VALUE(T1350)&amp;"E",Table!$D$5:$G$5,0),1)*IF(Y1350=1,0,1)</f>
        <v>0.9</v>
      </c>
      <c r="V1350" s="16">
        <f t="shared" si="516"/>
        <v>9.9999999999999978E-2</v>
      </c>
      <c r="W1350" s="16">
        <f t="shared" si="505"/>
        <v>159590.02285588268</v>
      </c>
      <c r="X1350" s="16">
        <f t="shared" si="517"/>
        <v>7.5102037339636052E-3</v>
      </c>
      <c r="Y1350" s="16">
        <f t="shared" si="506"/>
        <v>0</v>
      </c>
      <c r="Z1350" s="16">
        <f t="shared" si="518"/>
        <v>0</v>
      </c>
      <c r="AA1350" s="16">
        <f t="shared" si="504"/>
        <v>0</v>
      </c>
      <c r="AB1350" s="2">
        <f t="shared" si="507"/>
        <v>181884.69904537909</v>
      </c>
      <c r="AE1350" s="16" t="str">
        <f t="shared" si="501"/>
        <v/>
      </c>
      <c r="AF1350" s="16" t="str">
        <f t="shared" si="498"/>
        <v/>
      </c>
      <c r="AG1350" s="16">
        <f t="shared" si="510"/>
        <v>97.848828721622397</v>
      </c>
      <c r="AH1350" s="24">
        <f t="shared" si="508"/>
        <v>99.217223403608884</v>
      </c>
      <c r="AL1350" s="2">
        <f t="shared" si="511"/>
        <v>99.580348126928257</v>
      </c>
      <c r="AM1350" s="27">
        <f t="shared" si="512"/>
        <v>-3.6465500487758984E-3</v>
      </c>
      <c r="AN1350" s="35">
        <v>0</v>
      </c>
      <c r="AP1350" s="2" t="str">
        <f t="shared" si="509"/>
        <v/>
      </c>
    </row>
    <row r="1351" spans="1:42" x14ac:dyDescent="0.25">
      <c r="A1351" s="49">
        <v>39965</v>
      </c>
      <c r="B1351" s="47">
        <v>942.87</v>
      </c>
      <c r="C1351" s="27">
        <f t="shared" ref="C1351:C1414" si="520">B1351/B1350-1</f>
        <v>2.5817612115673461E-2</v>
      </c>
      <c r="D1351" s="27">
        <f t="shared" si="496"/>
        <v>6.2142269090362023E-2</v>
      </c>
      <c r="E1351" s="5">
        <f t="shared" si="502"/>
        <v>0</v>
      </c>
      <c r="F1351" s="44">
        <v>1534.653</v>
      </c>
      <c r="G1351" s="45">
        <v>1534.653</v>
      </c>
      <c r="H1351" s="48">
        <v>942.87</v>
      </c>
      <c r="I1351" s="42">
        <v>30.04</v>
      </c>
      <c r="J1351" s="16">
        <f t="shared" si="519"/>
        <v>0.3004</v>
      </c>
      <c r="K1351" s="16">
        <f t="shared" si="503"/>
        <v>2.1801908646969737E-2</v>
      </c>
      <c r="L1351" s="51">
        <f>VLOOKUP(A1351,LIBOR!$A$3:B3446,2,1)</f>
        <v>0.26250000000000001</v>
      </c>
      <c r="M1351">
        <v>119327.82</v>
      </c>
      <c r="N1351" s="2">
        <v>106862.12</v>
      </c>
      <c r="O1351" s="16">
        <f t="shared" si="497"/>
        <v>6.4973831453918633E-4</v>
      </c>
      <c r="P1351" s="16">
        <f t="shared" si="513"/>
        <v>0.27859809135303026</v>
      </c>
      <c r="Q1351" s="2">
        <f t="shared" si="499"/>
        <v>31.24</v>
      </c>
      <c r="R1351" s="2">
        <f t="shared" si="500"/>
        <v>31.977999999999998</v>
      </c>
      <c r="S1351" s="16">
        <f t="shared" si="514"/>
        <v>-1</v>
      </c>
      <c r="T1351" s="16">
        <f t="shared" si="515"/>
        <v>-1</v>
      </c>
      <c r="U1351" s="16">
        <f>VLOOKUP(P1351,Table!$D$6:$G$15,MATCH(VALUE(T1351)&amp;"E",Table!$D$5:$G$5,0),1)*IF(Y1351=1,0,1)</f>
        <v>0.9</v>
      </c>
      <c r="V1351" s="16">
        <f t="shared" si="516"/>
        <v>9.9999999999999978E-2</v>
      </c>
      <c r="W1351" s="16">
        <f t="shared" si="505"/>
        <v>162909.28781304631</v>
      </c>
      <c r="X1351" s="16">
        <f t="shared" si="517"/>
        <v>2.6129087325555078E-2</v>
      </c>
      <c r="Y1351" s="16">
        <f t="shared" si="506"/>
        <v>0</v>
      </c>
      <c r="Z1351" s="16">
        <f t="shared" si="518"/>
        <v>0</v>
      </c>
      <c r="AA1351" s="16">
        <f t="shared" si="504"/>
        <v>0</v>
      </c>
      <c r="AB1351" s="2">
        <f t="shared" si="507"/>
        <v>185674.67715960878</v>
      </c>
      <c r="AE1351" s="16" t="str">
        <f t="shared" si="501"/>
        <v/>
      </c>
      <c r="AF1351" s="16" t="str">
        <f t="shared" si="498"/>
        <v/>
      </c>
      <c r="AG1351" s="16">
        <f t="shared" si="510"/>
        <v>99.887729856815923</v>
      </c>
      <c r="AH1351" s="24">
        <f t="shared" si="508"/>
        <v>101.27672980898254</v>
      </c>
      <c r="AL1351" s="2">
        <f t="shared" si="511"/>
        <v>101.27672980898254</v>
      </c>
      <c r="AM1351" s="27">
        <f t="shared" si="512"/>
        <v>0</v>
      </c>
      <c r="AN1351" s="35">
        <v>0</v>
      </c>
      <c r="AP1351" s="2" t="str">
        <f t="shared" si="509"/>
        <v/>
      </c>
    </row>
    <row r="1352" spans="1:42" x14ac:dyDescent="0.25">
      <c r="A1352" s="49">
        <v>39966</v>
      </c>
      <c r="B1352" s="47">
        <v>944.74</v>
      </c>
      <c r="C1352" s="27">
        <f t="shared" si="520"/>
        <v>1.9833062882474994E-3</v>
      </c>
      <c r="D1352" s="27">
        <f t="shared" si="496"/>
        <v>3.7823433326749201E-2</v>
      </c>
      <c r="E1352" s="5">
        <f t="shared" si="502"/>
        <v>0</v>
      </c>
      <c r="F1352" s="44">
        <v>1537.693</v>
      </c>
      <c r="G1352" s="45">
        <v>1537.693</v>
      </c>
      <c r="H1352" s="48">
        <v>944.74</v>
      </c>
      <c r="I1352" s="42">
        <v>29.63</v>
      </c>
      <c r="J1352" s="16">
        <f t="shared" si="519"/>
        <v>0.29630000000000001</v>
      </c>
      <c r="K1352" s="16">
        <f t="shared" si="503"/>
        <v>1.3769425241697109E-2</v>
      </c>
      <c r="L1352" s="51">
        <f>VLOOKUP(A1352,LIBOR!$A$3:B3447,2,1)</f>
        <v>0.26124999999999998</v>
      </c>
      <c r="M1352">
        <v>119745.84</v>
      </c>
      <c r="N1352" s="2">
        <v>107236.03</v>
      </c>
      <c r="O1352" s="16">
        <f t="shared" si="497"/>
        <v>3.9257166476706657E-6</v>
      </c>
      <c r="P1352" s="16">
        <f t="shared" si="513"/>
        <v>0.2825305747583029</v>
      </c>
      <c r="Q1352" s="2">
        <f t="shared" si="499"/>
        <v>30.722000000000001</v>
      </c>
      <c r="R1352" s="2">
        <f t="shared" si="500"/>
        <v>31.714999999999996</v>
      </c>
      <c r="S1352" s="16">
        <f t="shared" si="514"/>
        <v>-1</v>
      </c>
      <c r="T1352" s="16">
        <f t="shared" si="515"/>
        <v>-1</v>
      </c>
      <c r="U1352" s="16">
        <f>VLOOKUP(P1352,Table!$D$6:$G$15,MATCH(VALUE(T1352)&amp;"E",Table!$D$5:$G$5,0),1)*IF(Y1352=1,0,1)</f>
        <v>0.9</v>
      </c>
      <c r="V1352" s="16">
        <f t="shared" si="516"/>
        <v>9.9999999999999978E-2</v>
      </c>
      <c r="W1352" s="16">
        <f t="shared" si="505"/>
        <v>163257.07880124453</v>
      </c>
      <c r="X1352" s="16">
        <f t="shared" si="517"/>
        <v>4.7216966091683021E-2</v>
      </c>
      <c r="Y1352" s="16">
        <f t="shared" si="506"/>
        <v>0</v>
      </c>
      <c r="Z1352" s="16">
        <f t="shared" si="518"/>
        <v>0</v>
      </c>
      <c r="AA1352" s="16">
        <f t="shared" si="504"/>
        <v>0</v>
      </c>
      <c r="AB1352" s="2">
        <f t="shared" si="507"/>
        <v>186070.74458864387</v>
      </c>
      <c r="AE1352" s="16" t="str">
        <f t="shared" si="501"/>
        <v/>
      </c>
      <c r="AF1352" s="16" t="str">
        <f t="shared" si="498"/>
        <v/>
      </c>
      <c r="AG1352" s="16">
        <f t="shared" si="510"/>
        <v>100.1008029422886</v>
      </c>
      <c r="AH1352" s="24">
        <f t="shared" si="508"/>
        <v>101.49012421344082</v>
      </c>
      <c r="AL1352" s="2">
        <f t="shared" si="511"/>
        <v>101.49012421344082</v>
      </c>
      <c r="AM1352" s="27">
        <f t="shared" si="512"/>
        <v>0</v>
      </c>
      <c r="AN1352" s="35">
        <v>0</v>
      </c>
      <c r="AP1352" s="2" t="str">
        <f t="shared" si="509"/>
        <v/>
      </c>
    </row>
    <row r="1353" spans="1:42" x14ac:dyDescent="0.25">
      <c r="A1353" s="49">
        <v>39967</v>
      </c>
      <c r="B1353" s="47">
        <v>931.76</v>
      </c>
      <c r="C1353" s="27">
        <f t="shared" si="520"/>
        <v>-1.37392298410145E-2</v>
      </c>
      <c r="D1353" s="27">
        <f t="shared" si="496"/>
        <v>4.3055345818734936E-2</v>
      </c>
      <c r="E1353" s="5">
        <f t="shared" si="502"/>
        <v>0</v>
      </c>
      <c r="F1353" s="44">
        <v>1516.876</v>
      </c>
      <c r="G1353" s="45">
        <v>1516.876</v>
      </c>
      <c r="H1353" s="48">
        <v>931.76</v>
      </c>
      <c r="I1353" s="42">
        <v>31.02</v>
      </c>
      <c r="J1353" s="16">
        <f t="shared" si="519"/>
        <v>0.31019999999999998</v>
      </c>
      <c r="K1353" s="16">
        <f t="shared" si="503"/>
        <v>2.7608166486421448E-2</v>
      </c>
      <c r="L1353" s="51">
        <f>VLOOKUP(A1353,LIBOR!$A$3:B3448,2,1)</f>
        <v>0.26124999999999998</v>
      </c>
      <c r="M1353">
        <v>126066.84</v>
      </c>
      <c r="N1353" s="2">
        <v>112896.23</v>
      </c>
      <c r="O1353" s="16">
        <f t="shared" si="497"/>
        <v>1.9139301861085148E-4</v>
      </c>
      <c r="P1353" s="16">
        <f t="shared" si="513"/>
        <v>0.28259183351357853</v>
      </c>
      <c r="Q1353" s="2">
        <f t="shared" si="499"/>
        <v>30.524000000000001</v>
      </c>
      <c r="R1353" s="2">
        <f t="shared" si="500"/>
        <v>31.47</v>
      </c>
      <c r="S1353" s="16">
        <f t="shared" si="514"/>
        <v>-1</v>
      </c>
      <c r="T1353" s="16">
        <f t="shared" si="515"/>
        <v>-1</v>
      </c>
      <c r="U1353" s="16">
        <f>VLOOKUP(P1353,Table!$D$6:$G$15,MATCH(VALUE(T1353)&amp;"E",Table!$D$5:$G$5,0),1)*IF(Y1353=1,0,1)</f>
        <v>0.9</v>
      </c>
      <c r="V1353" s="16">
        <f t="shared" si="516"/>
        <v>9.9999999999999978E-2</v>
      </c>
      <c r="W1353" s="16">
        <f t="shared" si="505"/>
        <v>162100.06877039012</v>
      </c>
      <c r="X1353" s="16">
        <f t="shared" si="517"/>
        <v>2.982593799410882E-2</v>
      </c>
      <c r="Y1353" s="16">
        <f t="shared" si="506"/>
        <v>0</v>
      </c>
      <c r="Z1353" s="16">
        <f t="shared" si="518"/>
        <v>0</v>
      </c>
      <c r="AA1353" s="16">
        <f t="shared" si="504"/>
        <v>0</v>
      </c>
      <c r="AB1353" s="2">
        <f t="shared" si="507"/>
        <v>184785.86073280347</v>
      </c>
      <c r="AE1353" s="16" t="str">
        <f t="shared" si="501"/>
        <v/>
      </c>
      <c r="AF1353" s="16" t="str">
        <f t="shared" si="498"/>
        <v/>
      </c>
      <c r="AG1353" s="16">
        <f t="shared" si="510"/>
        <v>99.409571733741828</v>
      </c>
      <c r="AH1353" s="24">
        <f t="shared" si="508"/>
        <v>100.78667597033332</v>
      </c>
      <c r="AL1353" s="2">
        <f t="shared" si="511"/>
        <v>101.49012421344082</v>
      </c>
      <c r="AM1353" s="27">
        <f t="shared" si="512"/>
        <v>-6.9311989571330113E-3</v>
      </c>
      <c r="AN1353" s="35">
        <v>0</v>
      </c>
      <c r="AP1353" s="2" t="str">
        <f t="shared" si="509"/>
        <v/>
      </c>
    </row>
    <row r="1354" spans="1:42" x14ac:dyDescent="0.25">
      <c r="A1354" s="49">
        <v>39968</v>
      </c>
      <c r="B1354" s="47">
        <v>942.46</v>
      </c>
      <c r="C1354" s="27">
        <f t="shared" si="520"/>
        <v>1.1483643856787129E-2</v>
      </c>
      <c r="D1354" s="27">
        <f t="shared" si="496"/>
        <v>3.9120092848880961E-2</v>
      </c>
      <c r="E1354" s="5">
        <f t="shared" si="502"/>
        <v>0</v>
      </c>
      <c r="F1354" s="44">
        <v>1534.5909999999999</v>
      </c>
      <c r="G1354" s="45">
        <v>1534.5909999999999</v>
      </c>
      <c r="H1354" s="48">
        <v>942.46</v>
      </c>
      <c r="I1354" s="42">
        <v>30.18</v>
      </c>
      <c r="J1354" s="16">
        <f t="shared" si="519"/>
        <v>0.30180000000000001</v>
      </c>
      <c r="K1354" s="16">
        <f t="shared" si="503"/>
        <v>1.5935187980103405E-2</v>
      </c>
      <c r="L1354" s="51">
        <f>VLOOKUP(A1354,LIBOR!$A$3:B3449,2,1)</f>
        <v>0.26062999999999997</v>
      </c>
      <c r="M1354">
        <v>124582.03</v>
      </c>
      <c r="N1354" s="2">
        <v>111566.07</v>
      </c>
      <c r="O1354" s="16">
        <f t="shared" si="497"/>
        <v>1.3037545814790306E-4</v>
      </c>
      <c r="P1354" s="16">
        <f t="shared" si="513"/>
        <v>0.28586481201989661</v>
      </c>
      <c r="Q1354" s="2">
        <f t="shared" si="499"/>
        <v>30.256</v>
      </c>
      <c r="R1354" s="2">
        <f t="shared" si="500"/>
        <v>31.353000000000002</v>
      </c>
      <c r="S1354" s="16">
        <f t="shared" si="514"/>
        <v>-1</v>
      </c>
      <c r="T1354" s="16">
        <f t="shared" si="515"/>
        <v>-1</v>
      </c>
      <c r="U1354" s="16">
        <f>VLOOKUP(P1354,Table!$D$6:$G$15,MATCH(VALUE(T1354)&amp;"E",Table!$D$5:$G$5,0),1)*IF(Y1354=1,0,1)</f>
        <v>0.9</v>
      </c>
      <c r="V1354" s="16">
        <f t="shared" si="516"/>
        <v>9.9999999999999978E-2</v>
      </c>
      <c r="W1354" s="16">
        <f t="shared" si="505"/>
        <v>163584.42959630629</v>
      </c>
      <c r="X1354" s="16">
        <f t="shared" si="517"/>
        <v>3.7125351682558039E-2</v>
      </c>
      <c r="Y1354" s="16">
        <f t="shared" si="506"/>
        <v>0</v>
      </c>
      <c r="Z1354" s="16">
        <f t="shared" si="518"/>
        <v>0</v>
      </c>
      <c r="AA1354" s="16">
        <f t="shared" si="504"/>
        <v>0</v>
      </c>
      <c r="AB1354" s="2">
        <f t="shared" si="507"/>
        <v>186510.45816194057</v>
      </c>
      <c r="AD1354" s="2">
        <v>186289.05</v>
      </c>
      <c r="AE1354" s="16" t="str">
        <f t="shared" si="501"/>
        <v/>
      </c>
      <c r="AF1354" s="16">
        <f t="shared" si="498"/>
        <v>1.1885194644589703E-3</v>
      </c>
      <c r="AG1354" s="16">
        <f t="shared" si="510"/>
        <v>100.33735642010119</v>
      </c>
      <c r="AH1354" s="24">
        <f t="shared" si="508"/>
        <v>101.72466540620286</v>
      </c>
      <c r="AL1354" s="2">
        <f t="shared" si="511"/>
        <v>101.72466540620286</v>
      </c>
      <c r="AM1354" s="27">
        <f t="shared" si="512"/>
        <v>0</v>
      </c>
      <c r="AN1354" s="35">
        <v>0</v>
      </c>
      <c r="AP1354" s="2" t="str">
        <f t="shared" si="509"/>
        <v/>
      </c>
    </row>
    <row r="1355" spans="1:42" x14ac:dyDescent="0.25">
      <c r="A1355" s="49">
        <v>39969</v>
      </c>
      <c r="B1355" s="47">
        <v>940.09</v>
      </c>
      <c r="C1355" s="27">
        <f t="shared" si="520"/>
        <v>-2.5146955838974971E-3</v>
      </c>
      <c r="D1355" s="27">
        <f t="shared" ref="D1355:D1418" si="521">SUM(C1351:C1355)</f>
        <v>2.3030636835796092E-2</v>
      </c>
      <c r="E1355" s="5">
        <f t="shared" si="502"/>
        <v>0</v>
      </c>
      <c r="F1355" s="44">
        <v>1530.817</v>
      </c>
      <c r="G1355" s="45">
        <v>1530.817</v>
      </c>
      <c r="H1355" s="48">
        <v>940.09</v>
      </c>
      <c r="I1355" s="42">
        <v>29.62</v>
      </c>
      <c r="J1355" s="16">
        <f t="shared" si="519"/>
        <v>0.29620000000000002</v>
      </c>
      <c r="K1355" s="16">
        <f t="shared" si="503"/>
        <v>3.0672789114914778E-2</v>
      </c>
      <c r="L1355" s="51">
        <f>VLOOKUP(A1355,LIBOR!$A$3:B3450,2,1)</f>
        <v>0.26062999999999997</v>
      </c>
      <c r="M1355">
        <v>124054.09</v>
      </c>
      <c r="N1355" s="2">
        <v>111092.82</v>
      </c>
      <c r="O1355" s="16">
        <f t="shared" si="497"/>
        <v>6.3396327854189036E-6</v>
      </c>
      <c r="P1355" s="16">
        <f t="shared" si="513"/>
        <v>0.26552721088508524</v>
      </c>
      <c r="Q1355" s="2">
        <f t="shared" si="499"/>
        <v>29.957999999999998</v>
      </c>
      <c r="R1355" s="2">
        <f t="shared" si="500"/>
        <v>31.2395</v>
      </c>
      <c r="S1355" s="16">
        <f t="shared" si="514"/>
        <v>-1</v>
      </c>
      <c r="T1355" s="16">
        <f t="shared" si="515"/>
        <v>-1</v>
      </c>
      <c r="U1355" s="16">
        <f>VLOOKUP(P1355,Table!$D$6:$G$15,MATCH(VALUE(T1355)&amp;"E",Table!$D$5:$G$5,0),1)*IF(Y1355=1,0,1)</f>
        <v>0.9</v>
      </c>
      <c r="V1355" s="16">
        <f t="shared" si="516"/>
        <v>9.9999999999999978E-2</v>
      </c>
      <c r="W1355" s="16">
        <f t="shared" si="505"/>
        <v>163144.81048840773</v>
      </c>
      <c r="X1355" s="16">
        <f t="shared" si="517"/>
        <v>3.3991650022407782E-2</v>
      </c>
      <c r="Y1355" s="16">
        <f t="shared" si="506"/>
        <v>0</v>
      </c>
      <c r="Z1355" s="16">
        <f t="shared" si="518"/>
        <v>0</v>
      </c>
      <c r="AA1355" s="16">
        <f t="shared" si="504"/>
        <v>0</v>
      </c>
      <c r="AB1355" s="2">
        <f t="shared" si="507"/>
        <v>186018.60631120103</v>
      </c>
      <c r="AE1355" s="16" t="str">
        <f t="shared" si="501"/>
        <v/>
      </c>
      <c r="AF1355" s="16" t="str">
        <f t="shared" si="498"/>
        <v/>
      </c>
      <c r="AG1355" s="16">
        <f t="shared" si="510"/>
        <v>100.07275402225234</v>
      </c>
      <c r="AH1355" s="24">
        <f t="shared" si="508"/>
        <v>101.45376385158718</v>
      </c>
      <c r="AL1355" s="2">
        <f t="shared" si="511"/>
        <v>101.72466540620286</v>
      </c>
      <c r="AM1355" s="27">
        <f t="shared" si="512"/>
        <v>-2.6630862193934846E-3</v>
      </c>
      <c r="AN1355" s="35">
        <v>0</v>
      </c>
      <c r="AP1355" s="2" t="str">
        <f t="shared" si="509"/>
        <v/>
      </c>
    </row>
    <row r="1356" spans="1:42" x14ac:dyDescent="0.25">
      <c r="A1356" s="49">
        <v>39972</v>
      </c>
      <c r="B1356" s="47">
        <v>939.14</v>
      </c>
      <c r="C1356" s="27">
        <f t="shared" si="520"/>
        <v>-1.010541543894794E-3</v>
      </c>
      <c r="D1356" s="27">
        <f t="shared" si="521"/>
        <v>-3.7975168237721624E-3</v>
      </c>
      <c r="E1356" s="5">
        <f t="shared" si="502"/>
        <v>0</v>
      </c>
      <c r="F1356" s="44">
        <v>1529.588</v>
      </c>
      <c r="G1356" s="45">
        <v>1529.588</v>
      </c>
      <c r="H1356" s="48">
        <v>939.14</v>
      </c>
      <c r="I1356" s="42">
        <v>29.77</v>
      </c>
      <c r="J1356" s="16">
        <f t="shared" si="519"/>
        <v>0.29770000000000002</v>
      </c>
      <c r="K1356" s="16">
        <f t="shared" si="503"/>
        <v>3.2347390976926738E-2</v>
      </c>
      <c r="L1356" s="51">
        <f>VLOOKUP(A1356,LIBOR!$A$3:B3451,2,1)</f>
        <v>0.26124999999999998</v>
      </c>
      <c r="M1356">
        <v>123125.62</v>
      </c>
      <c r="N1356" s="2">
        <v>110259.97</v>
      </c>
      <c r="O1356" s="16">
        <f t="shared" si="497"/>
        <v>1.0222271279263088E-6</v>
      </c>
      <c r="P1356" s="16">
        <f t="shared" si="513"/>
        <v>0.26535260902307328</v>
      </c>
      <c r="Q1356" s="2">
        <f t="shared" si="499"/>
        <v>30.098000000000003</v>
      </c>
      <c r="R1356" s="2">
        <f t="shared" si="500"/>
        <v>31.048500000000001</v>
      </c>
      <c r="S1356" s="16">
        <f t="shared" si="514"/>
        <v>-1</v>
      </c>
      <c r="T1356" s="16">
        <f t="shared" si="515"/>
        <v>-1</v>
      </c>
      <c r="U1356" s="16">
        <f>VLOOKUP(P1356,Table!$D$6:$G$15,MATCH(VALUE(T1356)&amp;"E",Table!$D$5:$G$5,0),1)*IF(Y1356=1,0,1)</f>
        <v>0.9</v>
      </c>
      <c r="V1356" s="16">
        <f t="shared" si="516"/>
        <v>9.9999999999999978E-2</v>
      </c>
      <c r="W1356" s="16">
        <f t="shared" si="505"/>
        <v>162874.12456642574</v>
      </c>
      <c r="X1356" s="16">
        <f t="shared" si="517"/>
        <v>2.2274497922311731E-2</v>
      </c>
      <c r="Y1356" s="16">
        <f t="shared" si="506"/>
        <v>0</v>
      </c>
      <c r="Z1356" s="16">
        <f t="shared" si="518"/>
        <v>0</v>
      </c>
      <c r="AA1356" s="16">
        <f t="shared" si="504"/>
        <v>0</v>
      </c>
      <c r="AB1356" s="2">
        <f t="shared" si="507"/>
        <v>185744.97387256799</v>
      </c>
      <c r="AE1356" s="16" t="str">
        <f t="shared" si="501"/>
        <v/>
      </c>
      <c r="AF1356" s="16" t="str">
        <f t="shared" si="498"/>
        <v/>
      </c>
      <c r="AG1356" s="16">
        <f t="shared" si="510"/>
        <v>99.925547502072178</v>
      </c>
      <c r="AH1356" s="24">
        <f t="shared" si="508"/>
        <v>101.29661599932123</v>
      </c>
      <c r="AL1356" s="2">
        <f t="shared" si="511"/>
        <v>101.72466540620286</v>
      </c>
      <c r="AM1356" s="27">
        <f t="shared" si="512"/>
        <v>-4.2079215023451688E-3</v>
      </c>
      <c r="AN1356" s="35">
        <v>0</v>
      </c>
      <c r="AP1356" s="2" t="str">
        <f t="shared" si="509"/>
        <v/>
      </c>
    </row>
    <row r="1357" spans="1:42" x14ac:dyDescent="0.25">
      <c r="A1357" s="49">
        <v>39973</v>
      </c>
      <c r="B1357" s="47">
        <v>942.43</v>
      </c>
      <c r="C1357" s="27">
        <f t="shared" si="520"/>
        <v>3.5032050599483888E-3</v>
      </c>
      <c r="D1357" s="27">
        <f t="shared" si="521"/>
        <v>-2.277618052071273E-3</v>
      </c>
      <c r="E1357" s="5">
        <f t="shared" si="502"/>
        <v>0</v>
      </c>
      <c r="F1357" s="44">
        <v>1535.0319999999999</v>
      </c>
      <c r="G1357" s="45">
        <v>1535.0319999999999</v>
      </c>
      <c r="H1357" s="48">
        <v>942.43</v>
      </c>
      <c r="I1357" s="42">
        <v>28.27</v>
      </c>
      <c r="J1357" s="16">
        <f t="shared" si="519"/>
        <v>0.28270000000000001</v>
      </c>
      <c r="K1357" s="16">
        <f t="shared" si="503"/>
        <v>2.3830407947334487E-2</v>
      </c>
      <c r="L1357" s="51">
        <f>VLOOKUP(A1357,LIBOR!$A$3:B3452,2,1)</f>
        <v>0.26874999999999999</v>
      </c>
      <c r="M1357">
        <v>118891.57</v>
      </c>
      <c r="N1357" s="2">
        <v>106467.77</v>
      </c>
      <c r="O1357" s="16">
        <f t="shared" si="497"/>
        <v>1.2229590421760344E-5</v>
      </c>
      <c r="P1357" s="16">
        <f t="shared" si="513"/>
        <v>0.25886959205266552</v>
      </c>
      <c r="Q1357" s="2">
        <f t="shared" si="499"/>
        <v>30.044</v>
      </c>
      <c r="R1357" s="2">
        <f t="shared" si="500"/>
        <v>30.934500000000003</v>
      </c>
      <c r="S1357" s="16">
        <f t="shared" si="514"/>
        <v>-1</v>
      </c>
      <c r="T1357" s="16">
        <f t="shared" si="515"/>
        <v>-1</v>
      </c>
      <c r="U1357" s="16">
        <f>VLOOKUP(P1357,Table!$D$6:$G$15,MATCH(VALUE(T1357)&amp;"E",Table!$D$5:$G$5,0),1)*IF(Y1357=1,0,1)</f>
        <v>0.9</v>
      </c>
      <c r="V1357" s="16">
        <f t="shared" si="516"/>
        <v>9.9999999999999978E-2</v>
      </c>
      <c r="W1357" s="16">
        <f t="shared" si="505"/>
        <v>162827.47063945199</v>
      </c>
      <c r="X1357" s="16">
        <f t="shared" si="517"/>
        <v>-2.1584556100273655E-4</v>
      </c>
      <c r="Y1357" s="16">
        <f t="shared" si="506"/>
        <v>0</v>
      </c>
      <c r="Z1357" s="16">
        <f t="shared" si="518"/>
        <v>0</v>
      </c>
      <c r="AA1357" s="16">
        <f t="shared" si="504"/>
        <v>0</v>
      </c>
      <c r="AB1357" s="2">
        <f t="shared" si="507"/>
        <v>185701.21430474045</v>
      </c>
      <c r="AE1357" s="16" t="str">
        <f t="shared" si="501"/>
        <v/>
      </c>
      <c r="AF1357" s="16" t="str">
        <f t="shared" si="498"/>
        <v/>
      </c>
      <c r="AG1357" s="16">
        <f t="shared" si="510"/>
        <v>99.902006091058709</v>
      </c>
      <c r="AH1357" s="24">
        <f t="shared" si="508"/>
        <v>101.27011571281201</v>
      </c>
      <c r="AL1357" s="2">
        <f t="shared" si="511"/>
        <v>101.72466540620286</v>
      </c>
      <c r="AM1357" s="27">
        <f t="shared" si="512"/>
        <v>-4.4684314426177707E-3</v>
      </c>
      <c r="AN1357" s="35">
        <v>0</v>
      </c>
      <c r="AP1357" s="2" t="str">
        <f t="shared" si="509"/>
        <v/>
      </c>
    </row>
    <row r="1358" spans="1:42" x14ac:dyDescent="0.25">
      <c r="A1358" s="49">
        <v>39974</v>
      </c>
      <c r="B1358" s="47">
        <v>939.15</v>
      </c>
      <c r="C1358" s="27">
        <f t="shared" si="520"/>
        <v>-3.4803645894124768E-3</v>
      </c>
      <c r="D1358" s="27">
        <f t="shared" si="521"/>
        <v>7.9812471995307499E-3</v>
      </c>
      <c r="E1358" s="5">
        <f t="shared" si="502"/>
        <v>0</v>
      </c>
      <c r="F1358" s="44">
        <v>1529.758</v>
      </c>
      <c r="G1358" s="45">
        <v>1529.758</v>
      </c>
      <c r="H1358" s="48">
        <v>939.15</v>
      </c>
      <c r="I1358" s="42">
        <v>28.46</v>
      </c>
      <c r="J1358" s="16">
        <f t="shared" si="519"/>
        <v>0.28460000000000002</v>
      </c>
      <c r="K1358" s="16">
        <f t="shared" si="503"/>
        <v>2.9393607284325496E-2</v>
      </c>
      <c r="L1358" s="51">
        <f>VLOOKUP(A1358,LIBOR!$A$3:B3453,2,1)</f>
        <v>0.26374999999999998</v>
      </c>
      <c r="M1358">
        <v>119611.13</v>
      </c>
      <c r="N1358" s="2">
        <v>107111.58</v>
      </c>
      <c r="O1358" s="16">
        <f t="shared" si="497"/>
        <v>1.2155230037814853E-5</v>
      </c>
      <c r="P1358" s="16">
        <f t="shared" si="513"/>
        <v>0.25520639271567452</v>
      </c>
      <c r="Q1358" s="2">
        <f t="shared" si="499"/>
        <v>29.772000000000002</v>
      </c>
      <c r="R1358" s="2">
        <f t="shared" si="500"/>
        <v>30.704500000000003</v>
      </c>
      <c r="S1358" s="16">
        <f t="shared" si="514"/>
        <v>-1</v>
      </c>
      <c r="T1358" s="16">
        <f t="shared" si="515"/>
        <v>-1</v>
      </c>
      <c r="U1358" s="16">
        <f>VLOOKUP(P1358,Table!$D$6:$G$15,MATCH(VALUE(T1358)&amp;"E",Table!$D$5:$G$5,0),1)*IF(Y1358=1,0,1)</f>
        <v>0.9</v>
      </c>
      <c r="V1358" s="16">
        <f t="shared" si="516"/>
        <v>9.9999999999999978E-2</v>
      </c>
      <c r="W1358" s="16">
        <f t="shared" si="505"/>
        <v>162415.90325169495</v>
      </c>
      <c r="X1358" s="16">
        <f t="shared" si="517"/>
        <v>-2.6314825975513045E-3</v>
      </c>
      <c r="Y1358" s="16">
        <f t="shared" si="506"/>
        <v>0</v>
      </c>
      <c r="Z1358" s="16">
        <f t="shared" si="518"/>
        <v>0</v>
      </c>
      <c r="AA1358" s="16">
        <f t="shared" si="504"/>
        <v>0</v>
      </c>
      <c r="AB1358" s="2">
        <f t="shared" si="507"/>
        <v>185239.38293165813</v>
      </c>
      <c r="AE1358" s="16" t="str">
        <f t="shared" si="501"/>
        <v/>
      </c>
      <c r="AF1358" s="16" t="str">
        <f t="shared" si="498"/>
        <v/>
      </c>
      <c r="AG1358" s="16">
        <f t="shared" si="510"/>
        <v>99.653553861925744</v>
      </c>
      <c r="AH1358" s="24">
        <f t="shared" si="508"/>
        <v>101.01563180823878</v>
      </c>
      <c r="AL1358" s="2">
        <f t="shared" si="511"/>
        <v>101.72466540620286</v>
      </c>
      <c r="AM1358" s="27">
        <f t="shared" si="512"/>
        <v>-6.9701246510155412E-3</v>
      </c>
      <c r="AN1358" s="35">
        <v>0</v>
      </c>
      <c r="AP1358" s="2" t="str">
        <f t="shared" si="509"/>
        <v/>
      </c>
    </row>
    <row r="1359" spans="1:42" x14ac:dyDescent="0.25">
      <c r="A1359" s="49">
        <v>39975</v>
      </c>
      <c r="B1359" s="47">
        <v>944.89</v>
      </c>
      <c r="C1359" s="27">
        <f t="shared" si="520"/>
        <v>6.1119097055848393E-3</v>
      </c>
      <c r="D1359" s="27">
        <f t="shared" si="521"/>
        <v>2.6095130483284601E-3</v>
      </c>
      <c r="E1359" s="5">
        <f t="shared" si="502"/>
        <v>0</v>
      </c>
      <c r="F1359" s="44">
        <v>1539.502</v>
      </c>
      <c r="G1359" s="45">
        <v>1539.502</v>
      </c>
      <c r="H1359" s="48">
        <v>944.89</v>
      </c>
      <c r="I1359" s="42">
        <v>28.11</v>
      </c>
      <c r="J1359" s="16">
        <f t="shared" si="519"/>
        <v>0.28110000000000002</v>
      </c>
      <c r="K1359" s="16">
        <f t="shared" si="503"/>
        <v>3.8633555760469368E-2</v>
      </c>
      <c r="L1359" s="51">
        <f>VLOOKUP(A1359,LIBOR!$A$3:B3454,2,1)</f>
        <v>0.26124999999999998</v>
      </c>
      <c r="M1359">
        <v>116951.01</v>
      </c>
      <c r="N1359" s="2">
        <v>104728.88</v>
      </c>
      <c r="O1359" s="16">
        <f t="shared" si="497"/>
        <v>3.7128399246752697E-5</v>
      </c>
      <c r="P1359" s="16">
        <f t="shared" si="513"/>
        <v>0.24246644423953065</v>
      </c>
      <c r="Q1359" s="2">
        <f t="shared" si="499"/>
        <v>29.259999999999998</v>
      </c>
      <c r="R1359" s="2">
        <f t="shared" si="500"/>
        <v>30.537500000000001</v>
      </c>
      <c r="S1359" s="16">
        <f t="shared" si="514"/>
        <v>-1</v>
      </c>
      <c r="T1359" s="16">
        <f t="shared" si="515"/>
        <v>-1</v>
      </c>
      <c r="U1359" s="16">
        <f>VLOOKUP(P1359,Table!$D$6:$G$15,MATCH(VALUE(T1359)&amp;"E",Table!$D$5:$G$5,0),1)*IF(Y1359=1,0,1)</f>
        <v>0.9</v>
      </c>
      <c r="V1359" s="16">
        <f t="shared" si="516"/>
        <v>9.9999999999999978E-2</v>
      </c>
      <c r="W1359" s="16">
        <f t="shared" si="505"/>
        <v>162948.01283662059</v>
      </c>
      <c r="X1359" s="16">
        <f t="shared" si="517"/>
        <v>1.9483920253742237E-3</v>
      </c>
      <c r="Y1359" s="16">
        <f t="shared" si="506"/>
        <v>0</v>
      </c>
      <c r="Z1359" s="16">
        <f t="shared" si="518"/>
        <v>0</v>
      </c>
      <c r="AA1359" s="16">
        <f t="shared" si="504"/>
        <v>0</v>
      </c>
      <c r="AB1359" s="2">
        <f t="shared" si="507"/>
        <v>185889.33194768624</v>
      </c>
      <c r="AE1359" s="16" t="str">
        <f t="shared" si="501"/>
        <v/>
      </c>
      <c r="AF1359" s="16" t="str">
        <f t="shared" si="498"/>
        <v/>
      </c>
      <c r="AG1359" s="16">
        <f t="shared" si="510"/>
        <v>100.00320806747963</v>
      </c>
      <c r="AH1359" s="24">
        <f t="shared" si="508"/>
        <v>101.36742673473566</v>
      </c>
      <c r="AL1359" s="2">
        <f t="shared" si="511"/>
        <v>101.72466540620286</v>
      </c>
      <c r="AM1359" s="27">
        <f t="shared" si="512"/>
        <v>-3.511819577294184E-3</v>
      </c>
      <c r="AN1359" s="35">
        <v>0</v>
      </c>
      <c r="AP1359" s="2" t="str">
        <f t="shared" si="509"/>
        <v/>
      </c>
    </row>
    <row r="1360" spans="1:42" x14ac:dyDescent="0.25">
      <c r="A1360" s="49">
        <v>39976</v>
      </c>
      <c r="B1360" s="47">
        <v>946.21</v>
      </c>
      <c r="C1360" s="27">
        <f t="shared" si="520"/>
        <v>1.3969880091864173E-3</v>
      </c>
      <c r="D1360" s="27">
        <f t="shared" si="521"/>
        <v>6.5211966414123745E-3</v>
      </c>
      <c r="E1360" s="5">
        <f t="shared" si="502"/>
        <v>0</v>
      </c>
      <c r="F1360" s="44">
        <v>1541.6980000000001</v>
      </c>
      <c r="G1360" s="45">
        <v>1541.6980000000001</v>
      </c>
      <c r="H1360" s="48">
        <v>946.21</v>
      </c>
      <c r="I1360" s="42">
        <v>28.15</v>
      </c>
      <c r="J1360" s="16">
        <f t="shared" si="519"/>
        <v>0.28149999999999997</v>
      </c>
      <c r="K1360" s="16">
        <f t="shared" si="503"/>
        <v>4.9556161012942329E-2</v>
      </c>
      <c r="L1360" s="51">
        <f>VLOOKUP(A1360,LIBOR!$A$3:B3455,2,1)</f>
        <v>0.26</v>
      </c>
      <c r="M1360">
        <v>114985.12</v>
      </c>
      <c r="N1360" s="2">
        <v>102967.89</v>
      </c>
      <c r="O1360" s="16">
        <f t="shared" si="497"/>
        <v>1.9488526570726345E-6</v>
      </c>
      <c r="P1360" s="16">
        <f t="shared" si="513"/>
        <v>0.23194383898705764</v>
      </c>
      <c r="Q1360" s="2">
        <f t="shared" si="499"/>
        <v>28.846000000000004</v>
      </c>
      <c r="R1360" s="2">
        <f t="shared" si="500"/>
        <v>30.2605</v>
      </c>
      <c r="S1360" s="16">
        <f t="shared" si="514"/>
        <v>-1</v>
      </c>
      <c r="T1360" s="16">
        <f t="shared" si="515"/>
        <v>-1</v>
      </c>
      <c r="U1360" s="16">
        <f>VLOOKUP(P1360,Table!$D$6:$G$15,MATCH(VALUE(T1360)&amp;"E",Table!$D$5:$G$5,0),1)*IF(Y1360=1,0,1)</f>
        <v>0.9</v>
      </c>
      <c r="V1360" s="16">
        <f t="shared" si="516"/>
        <v>9.9999999999999978E-2</v>
      </c>
      <c r="W1360" s="16">
        <f t="shared" si="505"/>
        <v>162878.89259466782</v>
      </c>
      <c r="X1360" s="16">
        <f t="shared" si="517"/>
        <v>-3.890448261220536E-3</v>
      </c>
      <c r="Y1360" s="16">
        <f t="shared" si="506"/>
        <v>0</v>
      </c>
      <c r="Z1360" s="16">
        <f t="shared" si="518"/>
        <v>0</v>
      </c>
      <c r="AA1360" s="16">
        <f t="shared" si="504"/>
        <v>0</v>
      </c>
      <c r="AB1360" s="2">
        <f t="shared" si="507"/>
        <v>185815.50415245589</v>
      </c>
      <c r="AE1360" s="16" t="str">
        <f t="shared" si="501"/>
        <v/>
      </c>
      <c r="AF1360" s="16" t="str">
        <f t="shared" si="498"/>
        <v/>
      </c>
      <c r="AG1360" s="16">
        <f t="shared" si="510"/>
        <v>99.963490799736363</v>
      </c>
      <c r="AH1360" s="24">
        <f t="shared" si="508"/>
        <v>101.32453037154765</v>
      </c>
      <c r="AL1360" s="2">
        <f t="shared" si="511"/>
        <v>101.72466540620286</v>
      </c>
      <c r="AM1360" s="27">
        <f t="shared" si="512"/>
        <v>-3.9335104525279885E-3</v>
      </c>
      <c r="AN1360" s="35">
        <v>0</v>
      </c>
      <c r="AP1360" s="2" t="str">
        <f t="shared" si="509"/>
        <v/>
      </c>
    </row>
    <row r="1361" spans="1:42" x14ac:dyDescent="0.25">
      <c r="A1361" s="49">
        <v>39979</v>
      </c>
      <c r="B1361" s="47">
        <v>923.72</v>
      </c>
      <c r="C1361" s="27">
        <f t="shared" si="520"/>
        <v>-2.376850804789632E-2</v>
      </c>
      <c r="D1361" s="27">
        <f t="shared" si="521"/>
        <v>-1.6236769862589151E-2</v>
      </c>
      <c r="E1361" s="5">
        <f t="shared" si="502"/>
        <v>0</v>
      </c>
      <c r="F1361" s="44">
        <v>1505.0619999999999</v>
      </c>
      <c r="G1361" s="45">
        <v>1505.0619999999999</v>
      </c>
      <c r="H1361" s="48">
        <v>923.72</v>
      </c>
      <c r="I1361" s="42">
        <v>30.81</v>
      </c>
      <c r="J1361" s="16">
        <f t="shared" si="519"/>
        <v>0.30809999999999998</v>
      </c>
      <c r="K1361" s="16">
        <f t="shared" si="503"/>
        <v>7.6131721980904621E-2</v>
      </c>
      <c r="L1361" s="51">
        <f>VLOOKUP(A1361,LIBOR!$A$3:B3456,2,1)</f>
        <v>0.26124999999999998</v>
      </c>
      <c r="M1361">
        <v>120575.15</v>
      </c>
      <c r="N1361" s="2">
        <v>107972.07</v>
      </c>
      <c r="O1361" s="16">
        <f t="shared" si="497"/>
        <v>5.7866882743387419E-4</v>
      </c>
      <c r="P1361" s="16">
        <f t="shared" si="513"/>
        <v>0.23196827801909536</v>
      </c>
      <c r="Q1361" s="2">
        <f t="shared" si="499"/>
        <v>28.552</v>
      </c>
      <c r="R1361" s="2">
        <f t="shared" si="500"/>
        <v>30.099499999999999</v>
      </c>
      <c r="S1361" s="16">
        <f t="shared" si="514"/>
        <v>-1</v>
      </c>
      <c r="T1361" s="16">
        <f t="shared" si="515"/>
        <v>-1</v>
      </c>
      <c r="U1361" s="16">
        <f>VLOOKUP(P1361,Table!$D$6:$G$15,MATCH(VALUE(T1361)&amp;"E",Table!$D$5:$G$5,0),1)*IF(Y1361=1,0,1)</f>
        <v>0.9</v>
      </c>
      <c r="V1361" s="16">
        <f t="shared" si="516"/>
        <v>9.9999999999999978E-2</v>
      </c>
      <c r="W1361" s="16">
        <f t="shared" si="505"/>
        <v>160186.2251654749</v>
      </c>
      <c r="X1361" s="16">
        <f t="shared" si="517"/>
        <v>-1.6299500605861938E-3</v>
      </c>
      <c r="Y1361" s="16">
        <f t="shared" si="506"/>
        <v>0</v>
      </c>
      <c r="Z1361" s="16">
        <f t="shared" si="518"/>
        <v>0</v>
      </c>
      <c r="AA1361" s="16">
        <f t="shared" si="504"/>
        <v>0</v>
      </c>
      <c r="AB1361" s="2">
        <f t="shared" si="507"/>
        <v>182744.80198649238</v>
      </c>
      <c r="AE1361" s="16" t="str">
        <f t="shared" si="501"/>
        <v/>
      </c>
      <c r="AF1361" s="16" t="str">
        <f t="shared" si="498"/>
        <v/>
      </c>
      <c r="AG1361" s="16">
        <f t="shared" si="510"/>
        <v>98.311539800727303</v>
      </c>
      <c r="AH1361" s="24">
        <f t="shared" si="508"/>
        <v>99.642306759390763</v>
      </c>
      <c r="AL1361" s="2">
        <f t="shared" si="511"/>
        <v>101.72466540620286</v>
      </c>
      <c r="AM1361" s="27">
        <f t="shared" si="512"/>
        <v>-2.0470538177706499E-2</v>
      </c>
      <c r="AN1361" s="35">
        <v>0</v>
      </c>
      <c r="AP1361" s="2" t="str">
        <f t="shared" si="509"/>
        <v/>
      </c>
    </row>
    <row r="1362" spans="1:42" x14ac:dyDescent="0.25">
      <c r="A1362" s="49">
        <v>39980</v>
      </c>
      <c r="B1362" s="47">
        <v>911.97</v>
      </c>
      <c r="C1362" s="27">
        <f t="shared" si="520"/>
        <v>-1.2720304854284881E-2</v>
      </c>
      <c r="D1362" s="27">
        <f t="shared" si="521"/>
        <v>-3.246027977682242E-2</v>
      </c>
      <c r="E1362" s="5">
        <f t="shared" si="502"/>
        <v>0</v>
      </c>
      <c r="F1362" s="44">
        <v>1485.9190000000001</v>
      </c>
      <c r="G1362" s="45">
        <v>1485.9190000000001</v>
      </c>
      <c r="H1362" s="48">
        <v>911.97</v>
      </c>
      <c r="I1362" s="42">
        <v>32.68</v>
      </c>
      <c r="J1362" s="16">
        <f t="shared" si="519"/>
        <v>0.32679999999999998</v>
      </c>
      <c r="K1362" s="16">
        <f t="shared" si="503"/>
        <v>9.8932257017652042E-2</v>
      </c>
      <c r="L1362" s="51">
        <f>VLOOKUP(A1362,LIBOR!$A$3:B3457,2,1)</f>
        <v>0.26124999999999998</v>
      </c>
      <c r="M1362">
        <v>124743.59</v>
      </c>
      <c r="N1362" s="2">
        <v>111704.33</v>
      </c>
      <c r="O1362" s="16">
        <f t="shared" si="497"/>
        <v>1.6388865946511384E-4</v>
      </c>
      <c r="P1362" s="16">
        <f t="shared" si="513"/>
        <v>0.22786774298234794</v>
      </c>
      <c r="Q1362" s="2">
        <f t="shared" si="499"/>
        <v>28.76</v>
      </c>
      <c r="R1362" s="2">
        <f t="shared" si="500"/>
        <v>29.983999999999998</v>
      </c>
      <c r="S1362" s="16">
        <f t="shared" si="514"/>
        <v>-1</v>
      </c>
      <c r="T1362" s="16">
        <f t="shared" si="515"/>
        <v>-1</v>
      </c>
      <c r="U1362" s="16">
        <f>VLOOKUP(P1362,Table!$D$6:$G$15,MATCH(VALUE(T1362)&amp;"E",Table!$D$5:$G$5,0),1)*IF(Y1362=1,0,1)</f>
        <v>0.9</v>
      </c>
      <c r="V1362" s="16">
        <f t="shared" si="516"/>
        <v>9.9999999999999978E-2</v>
      </c>
      <c r="W1362" s="16">
        <f t="shared" si="505"/>
        <v>158906.08346994789</v>
      </c>
      <c r="X1362" s="16">
        <f t="shared" si="517"/>
        <v>-1.6502924624191118E-2</v>
      </c>
      <c r="Y1362" s="16">
        <f t="shared" si="506"/>
        <v>0</v>
      </c>
      <c r="Z1362" s="16">
        <f t="shared" si="518"/>
        <v>0</v>
      </c>
      <c r="AA1362" s="16">
        <f t="shared" si="504"/>
        <v>0</v>
      </c>
      <c r="AB1362" s="2">
        <f t="shared" si="507"/>
        <v>181284.6638266042</v>
      </c>
      <c r="AE1362" s="16" t="str">
        <f t="shared" si="501"/>
        <v/>
      </c>
      <c r="AF1362" s="16" t="str">
        <f t="shared" si="498"/>
        <v/>
      </c>
      <c r="AG1362" s="16">
        <f t="shared" si="510"/>
        <v>97.526026728618035</v>
      </c>
      <c r="AH1362" s="24">
        <f t="shared" si="508"/>
        <v>98.843588098613779</v>
      </c>
      <c r="AL1362" s="2">
        <f t="shared" si="511"/>
        <v>101.72466540620286</v>
      </c>
      <c r="AM1362" s="27">
        <f t="shared" si="512"/>
        <v>-2.8322308027109E-2</v>
      </c>
      <c r="AN1362" s="35">
        <v>0</v>
      </c>
      <c r="AP1362" s="2" t="str">
        <f t="shared" si="509"/>
        <v/>
      </c>
    </row>
    <row r="1363" spans="1:42" x14ac:dyDescent="0.25">
      <c r="A1363" s="49">
        <v>39981</v>
      </c>
      <c r="B1363" s="47">
        <v>910.71</v>
      </c>
      <c r="C1363" s="27">
        <f t="shared" si="520"/>
        <v>-1.3816243955393492E-3</v>
      </c>
      <c r="D1363" s="27">
        <f t="shared" si="521"/>
        <v>-3.0361539582949293E-2</v>
      </c>
      <c r="E1363" s="5">
        <f t="shared" si="502"/>
        <v>1</v>
      </c>
      <c r="F1363" s="44">
        <v>1483.895</v>
      </c>
      <c r="G1363" s="45">
        <v>1483.895</v>
      </c>
      <c r="H1363" s="48">
        <v>910.71</v>
      </c>
      <c r="I1363" s="42">
        <v>31.54</v>
      </c>
      <c r="J1363" s="16">
        <f t="shared" si="519"/>
        <v>0.31540000000000001</v>
      </c>
      <c r="K1363" s="16">
        <f t="shared" si="503"/>
        <v>8.6083314770194125E-2</v>
      </c>
      <c r="L1363" s="51">
        <f>VLOOKUP(A1363,LIBOR!$A$3:B3458,2,1)</f>
        <v>0.26124999999999998</v>
      </c>
      <c r="M1363">
        <v>125706.67</v>
      </c>
      <c r="N1363" s="2">
        <v>112566.25</v>
      </c>
      <c r="O1363" s="16">
        <f t="shared" si="497"/>
        <v>1.9115266781669098E-6</v>
      </c>
      <c r="P1363" s="16">
        <f t="shared" si="513"/>
        <v>0.22931668522980589</v>
      </c>
      <c r="Q1363" s="2">
        <f t="shared" si="499"/>
        <v>29.642000000000003</v>
      </c>
      <c r="R1363" s="2">
        <f t="shared" si="500"/>
        <v>30.105999999999995</v>
      </c>
      <c r="S1363" s="16">
        <f t="shared" si="514"/>
        <v>-1</v>
      </c>
      <c r="T1363" s="16">
        <f t="shared" si="515"/>
        <v>-1</v>
      </c>
      <c r="U1363" s="16">
        <f>VLOOKUP(P1363,Table!$D$6:$G$15,MATCH(VALUE(T1363)&amp;"E",Table!$D$5:$G$5,0),1)*IF(Y1363=1,0,1)</f>
        <v>0</v>
      </c>
      <c r="V1363" s="16">
        <f t="shared" si="516"/>
        <v>0</v>
      </c>
      <c r="W1363" s="16">
        <f t="shared" si="505"/>
        <v>158831.10307032755</v>
      </c>
      <c r="X1363" s="16">
        <f t="shared" si="517"/>
        <v>-2.4083081031131437E-2</v>
      </c>
      <c r="Y1363" s="16">
        <f t="shared" si="506"/>
        <v>1</v>
      </c>
      <c r="Z1363" s="16">
        <f t="shared" si="518"/>
        <v>20</v>
      </c>
      <c r="AA1363" s="16">
        <f t="shared" si="504"/>
        <v>0</v>
      </c>
      <c r="AB1363" s="2">
        <f t="shared" si="507"/>
        <v>181202.38591086544</v>
      </c>
      <c r="AE1363" s="16" t="str">
        <f t="shared" si="501"/>
        <v/>
      </c>
      <c r="AF1363" s="16" t="str">
        <f t="shared" si="498"/>
        <v/>
      </c>
      <c r="AG1363" s="16">
        <f t="shared" si="510"/>
        <v>97.481763534809275</v>
      </c>
      <c r="AH1363" s="24">
        <f t="shared" si="508"/>
        <v>98.796155442264293</v>
      </c>
      <c r="AL1363" s="2">
        <f t="shared" si="511"/>
        <v>101.72466540620286</v>
      </c>
      <c r="AM1363" s="27">
        <f t="shared" si="512"/>
        <v>-2.8788592739475316E-2</v>
      </c>
      <c r="AN1363" s="35">
        <v>1</v>
      </c>
      <c r="AP1363" s="2" t="str">
        <f t="shared" si="509"/>
        <v/>
      </c>
    </row>
    <row r="1364" spans="1:42" x14ac:dyDescent="0.25">
      <c r="A1364" s="49">
        <v>39982</v>
      </c>
      <c r="B1364" s="47">
        <v>918.37</v>
      </c>
      <c r="C1364" s="27">
        <f t="shared" si="520"/>
        <v>8.4110199734273028E-3</v>
      </c>
      <c r="D1364" s="27">
        <f t="shared" si="521"/>
        <v>-2.8062429315106829E-2</v>
      </c>
      <c r="E1364" s="5">
        <f t="shared" si="502"/>
        <v>-1</v>
      </c>
      <c r="F1364" s="44">
        <v>1496.59</v>
      </c>
      <c r="G1364" s="45">
        <v>1496.59</v>
      </c>
      <c r="H1364" s="48">
        <v>918.37</v>
      </c>
      <c r="I1364" s="42">
        <v>30.03</v>
      </c>
      <c r="J1364" s="16">
        <f t="shared" si="519"/>
        <v>0.30030000000000001</v>
      </c>
      <c r="K1364" s="16">
        <f t="shared" si="503"/>
        <v>7.4247846475048118E-2</v>
      </c>
      <c r="L1364" s="51">
        <f>VLOOKUP(A1364,LIBOR!$A$3:B3459,2,1)</f>
        <v>0.26374999999999998</v>
      </c>
      <c r="M1364">
        <v>124744.02</v>
      </c>
      <c r="N1364" s="2">
        <v>111703.73</v>
      </c>
      <c r="O1364" s="16">
        <f t="shared" si="497"/>
        <v>7.0154770228119802E-5</v>
      </c>
      <c r="P1364" s="16">
        <f t="shared" si="513"/>
        <v>0.22605215352495189</v>
      </c>
      <c r="Q1364" s="2">
        <f t="shared" si="499"/>
        <v>30.257999999999999</v>
      </c>
      <c r="R1364" s="2">
        <f t="shared" si="500"/>
        <v>30.242999999999995</v>
      </c>
      <c r="S1364" s="16">
        <f t="shared" si="514"/>
        <v>1</v>
      </c>
      <c r="T1364" s="16">
        <f t="shared" si="515"/>
        <v>0</v>
      </c>
      <c r="U1364" s="16">
        <f>VLOOKUP(P1364,Table!$D$6:$G$15,MATCH(VALUE(T1364)&amp;"E",Table!$D$5:$G$5,0),1)*IF(Y1364=1,0,1)</f>
        <v>0</v>
      </c>
      <c r="V1364" s="16">
        <f t="shared" si="516"/>
        <v>0</v>
      </c>
      <c r="W1364" s="16">
        <f t="shared" si="505"/>
        <v>158831.10307032755</v>
      </c>
      <c r="X1364" s="16">
        <f t="shared" si="517"/>
        <v>-2.207173133662943E-2</v>
      </c>
      <c r="Y1364" s="16">
        <f t="shared" si="506"/>
        <v>1</v>
      </c>
      <c r="Z1364" s="16">
        <f t="shared" si="518"/>
        <v>20</v>
      </c>
      <c r="AA1364" s="16">
        <f t="shared" si="504"/>
        <v>7.3263888888885909E-4</v>
      </c>
      <c r="AB1364" s="2">
        <f t="shared" si="507"/>
        <v>181203.71347001221</v>
      </c>
      <c r="AE1364" s="16" t="str">
        <f t="shared" si="501"/>
        <v/>
      </c>
      <c r="AF1364" s="16" t="str">
        <f t="shared" si="498"/>
        <v/>
      </c>
      <c r="AG1364" s="16">
        <f t="shared" si="510"/>
        <v>97.482477724118496</v>
      </c>
      <c r="AH1364" s="24">
        <f t="shared" si="508"/>
        <v>98.794307835695179</v>
      </c>
      <c r="AL1364" s="2">
        <f t="shared" si="511"/>
        <v>101.72466540620286</v>
      </c>
      <c r="AM1364" s="27">
        <f t="shared" si="512"/>
        <v>-2.8806755557330144E-2</v>
      </c>
      <c r="AN1364" s="35">
        <v>1</v>
      </c>
      <c r="AP1364" s="2" t="str">
        <f t="shared" si="509"/>
        <v/>
      </c>
    </row>
    <row r="1365" spans="1:42" x14ac:dyDescent="0.25">
      <c r="A1365" s="49">
        <v>39983</v>
      </c>
      <c r="B1365" s="47">
        <v>921.23</v>
      </c>
      <c r="C1365" s="27">
        <f t="shared" si="520"/>
        <v>3.1142132256063437E-3</v>
      </c>
      <c r="D1365" s="27">
        <f t="shared" si="521"/>
        <v>-2.6345204098686903E-2</v>
      </c>
      <c r="E1365" s="5">
        <f t="shared" si="502"/>
        <v>-1</v>
      </c>
      <c r="F1365" s="44">
        <v>1501.2449999999999</v>
      </c>
      <c r="G1365" s="45">
        <v>1501.2449999999999</v>
      </c>
      <c r="H1365" s="48">
        <v>921.23</v>
      </c>
      <c r="I1365" s="42">
        <v>27.99</v>
      </c>
      <c r="J1365" s="16">
        <f t="shared" si="519"/>
        <v>0.27989999999999998</v>
      </c>
      <c r="K1365" s="16">
        <f t="shared" si="503"/>
        <v>7.5847018005774786E-2</v>
      </c>
      <c r="L1365" s="51">
        <f>VLOOKUP(A1365,LIBOR!$A$3:B3460,2,1)</f>
        <v>0.26750000000000002</v>
      </c>
      <c r="M1365">
        <v>120937.19</v>
      </c>
      <c r="N1365" s="2">
        <v>108294.36</v>
      </c>
      <c r="O1365" s="16">
        <f t="shared" si="497"/>
        <v>9.6682073415902061E-6</v>
      </c>
      <c r="P1365" s="16">
        <f t="shared" si="513"/>
        <v>0.2040529819942252</v>
      </c>
      <c r="Q1365" s="2">
        <f t="shared" si="499"/>
        <v>30.641999999999996</v>
      </c>
      <c r="R1365" s="2">
        <f t="shared" si="500"/>
        <v>30.292999999999996</v>
      </c>
      <c r="S1365" s="16">
        <f t="shared" si="514"/>
        <v>1</v>
      </c>
      <c r="T1365" s="16">
        <f t="shared" si="515"/>
        <v>0</v>
      </c>
      <c r="U1365" s="16">
        <f>VLOOKUP(P1365,Table!$D$6:$G$15,MATCH(VALUE(T1365)&amp;"E",Table!$D$5:$G$5,0),1)*IF(Y1365=1,0,1)</f>
        <v>0</v>
      </c>
      <c r="V1365" s="16">
        <f t="shared" si="516"/>
        <v>0</v>
      </c>
      <c r="W1365" s="16">
        <f t="shared" si="505"/>
        <v>158831.10307032755</v>
      </c>
      <c r="X1365" s="16">
        <f t="shared" si="517"/>
        <v>-2.5265173196195145E-2</v>
      </c>
      <c r="Y1365" s="16">
        <f t="shared" si="506"/>
        <v>1</v>
      </c>
      <c r="Z1365" s="16">
        <f t="shared" si="518"/>
        <v>20</v>
      </c>
      <c r="AA1365" s="16">
        <f t="shared" si="504"/>
        <v>7.4305555555564951E-4</v>
      </c>
      <c r="AB1365" s="2">
        <f t="shared" si="507"/>
        <v>181205.05991427202</v>
      </c>
      <c r="AE1365" s="16" t="str">
        <f t="shared" si="501"/>
        <v/>
      </c>
      <c r="AF1365" s="16" t="str">
        <f t="shared" si="498"/>
        <v/>
      </c>
      <c r="AG1365" s="16">
        <f t="shared" si="510"/>
        <v>97.483202073084925</v>
      </c>
      <c r="AH1365" s="24">
        <f t="shared" si="508"/>
        <v>98.792470554484396</v>
      </c>
      <c r="AL1365" s="2">
        <f t="shared" si="511"/>
        <v>101.72466540620286</v>
      </c>
      <c r="AM1365" s="27">
        <f t="shared" si="512"/>
        <v>-2.882481687218863E-2</v>
      </c>
      <c r="AN1365" s="35">
        <v>1</v>
      </c>
      <c r="AP1365" s="2" t="str">
        <f t="shared" si="509"/>
        <v/>
      </c>
    </row>
    <row r="1366" spans="1:42" x14ac:dyDescent="0.25">
      <c r="A1366" s="49">
        <v>39986</v>
      </c>
      <c r="B1366" s="47">
        <v>893.04</v>
      </c>
      <c r="C1366" s="27">
        <f t="shared" si="520"/>
        <v>-3.0600392952899957E-2</v>
      </c>
      <c r="D1366" s="27">
        <f t="shared" si="521"/>
        <v>-3.3177089003690541E-2</v>
      </c>
      <c r="E1366" s="5">
        <f t="shared" si="502"/>
        <v>-1</v>
      </c>
      <c r="F1366" s="44">
        <v>1455.5409999999999</v>
      </c>
      <c r="G1366" s="45">
        <v>1455.5409999999999</v>
      </c>
      <c r="H1366" s="48">
        <v>893.04</v>
      </c>
      <c r="I1366" s="42">
        <v>31.17</v>
      </c>
      <c r="J1366" s="16">
        <f t="shared" si="519"/>
        <v>0.31170000000000003</v>
      </c>
      <c r="K1366" s="16">
        <f t="shared" si="503"/>
        <v>0.10746055413693259</v>
      </c>
      <c r="L1366" s="51">
        <f>VLOOKUP(A1366,LIBOR!$A$3:B3461,2,1)</f>
        <v>0.27124999999999999</v>
      </c>
      <c r="M1366">
        <v>126142.47</v>
      </c>
      <c r="N1366" s="2">
        <v>112954.04</v>
      </c>
      <c r="O1366" s="16">
        <f t="shared" si="497"/>
        <v>9.6586451795625632E-4</v>
      </c>
      <c r="P1366" s="16">
        <f t="shared" si="513"/>
        <v>0.20423944586306744</v>
      </c>
      <c r="Q1366" s="2">
        <f t="shared" si="499"/>
        <v>30.610000000000003</v>
      </c>
      <c r="R1366" s="2">
        <f t="shared" si="500"/>
        <v>30.124999999999993</v>
      </c>
      <c r="S1366" s="16">
        <f t="shared" si="514"/>
        <v>1</v>
      </c>
      <c r="T1366" s="16">
        <f t="shared" si="515"/>
        <v>0</v>
      </c>
      <c r="U1366" s="16">
        <f>VLOOKUP(P1366,Table!$D$6:$G$15,MATCH(VALUE(T1366)&amp;"E",Table!$D$5:$G$5,0),1)*IF(Y1366=1,0,1)</f>
        <v>0</v>
      </c>
      <c r="V1366" s="16">
        <f t="shared" si="516"/>
        <v>0</v>
      </c>
      <c r="W1366" s="16">
        <f t="shared" si="505"/>
        <v>158831.10307032755</v>
      </c>
      <c r="X1366" s="16">
        <f t="shared" si="517"/>
        <v>-2.4851529009430329E-2</v>
      </c>
      <c r="Y1366" s="16">
        <f t="shared" si="506"/>
        <v>1</v>
      </c>
      <c r="Z1366" s="16">
        <f t="shared" si="518"/>
        <v>20</v>
      </c>
      <c r="AA1366" s="16">
        <f t="shared" si="504"/>
        <v>2.2604166666666536E-3</v>
      </c>
      <c r="AB1366" s="2">
        <f t="shared" si="507"/>
        <v>181209.15590364716</v>
      </c>
      <c r="AE1366" s="16" t="str">
        <f t="shared" si="501"/>
        <v/>
      </c>
      <c r="AF1366" s="16" t="str">
        <f t="shared" si="498"/>
        <v/>
      </c>
      <c r="AG1366" s="16">
        <f t="shared" si="510"/>
        <v>97.485405599631775</v>
      </c>
      <c r="AH1366" s="24">
        <f t="shared" si="508"/>
        <v>98.786989769731235</v>
      </c>
      <c r="AL1366" s="2">
        <f t="shared" si="511"/>
        <v>101.72466540620286</v>
      </c>
      <c r="AM1366" s="27">
        <f t="shared" si="512"/>
        <v>-2.8878695493772533E-2</v>
      </c>
      <c r="AN1366" s="35">
        <v>1</v>
      </c>
      <c r="AP1366" s="2" t="str">
        <f t="shared" si="509"/>
        <v/>
      </c>
    </row>
    <row r="1367" spans="1:42" x14ac:dyDescent="0.25">
      <c r="A1367" s="49">
        <v>39987</v>
      </c>
      <c r="B1367" s="47">
        <v>895.1</v>
      </c>
      <c r="C1367" s="27">
        <f t="shared" si="520"/>
        <v>2.3067275821913036E-3</v>
      </c>
      <c r="D1367" s="27">
        <f t="shared" si="521"/>
        <v>-1.8150056567214357E-2</v>
      </c>
      <c r="E1367" s="5">
        <f t="shared" si="502"/>
        <v>0</v>
      </c>
      <c r="F1367" s="44">
        <v>1458.9190000000001</v>
      </c>
      <c r="G1367" s="45">
        <v>1458.9190000000001</v>
      </c>
      <c r="H1367" s="48">
        <v>895.1</v>
      </c>
      <c r="I1367" s="42">
        <v>30.58</v>
      </c>
      <c r="J1367" s="16">
        <f t="shared" si="519"/>
        <v>0.30579999999999996</v>
      </c>
      <c r="K1367" s="16">
        <f t="shared" si="503"/>
        <v>7.672769756057396E-2</v>
      </c>
      <c r="L1367" s="51">
        <f>VLOOKUP(A1367,LIBOR!$A$3:B3462,2,1)</f>
        <v>0.27750000000000002</v>
      </c>
      <c r="M1367">
        <v>123637.01</v>
      </c>
      <c r="N1367" s="2">
        <v>110709.92</v>
      </c>
      <c r="O1367" s="16">
        <f t="shared" si="497"/>
        <v>5.308743958345183E-6</v>
      </c>
      <c r="P1367" s="16">
        <f t="shared" si="513"/>
        <v>0.229072302439426</v>
      </c>
      <c r="Q1367" s="2">
        <f t="shared" si="499"/>
        <v>30.681999999999999</v>
      </c>
      <c r="R1367" s="2">
        <f t="shared" si="500"/>
        <v>30.052</v>
      </c>
      <c r="S1367" s="16">
        <f t="shared" si="514"/>
        <v>1</v>
      </c>
      <c r="T1367" s="16">
        <f t="shared" si="515"/>
        <v>0</v>
      </c>
      <c r="U1367" s="16">
        <f>VLOOKUP(P1367,Table!$D$6:$G$15,MATCH(VALUE(T1367)&amp;"E",Table!$D$5:$G$5,0),1)*IF(Y1367=1,0,1)</f>
        <v>0.85</v>
      </c>
      <c r="V1367" s="16">
        <f t="shared" si="516"/>
        <v>0.15000000000000002</v>
      </c>
      <c r="W1367" s="16">
        <f t="shared" si="505"/>
        <v>158831.10307032755</v>
      </c>
      <c r="X1367" s="16">
        <f t="shared" si="517"/>
        <v>-8.459666826829193E-3</v>
      </c>
      <c r="Y1367" s="16">
        <f t="shared" si="506"/>
        <v>0</v>
      </c>
      <c r="Z1367" s="16">
        <f t="shared" si="518"/>
        <v>0</v>
      </c>
      <c r="AA1367" s="16">
        <f t="shared" si="504"/>
        <v>7.7083333333338722E-4</v>
      </c>
      <c r="AB1367" s="2">
        <f t="shared" si="507"/>
        <v>181210.55272422393</v>
      </c>
      <c r="AE1367" s="16" t="str">
        <f t="shared" si="501"/>
        <v/>
      </c>
      <c r="AF1367" s="16" t="str">
        <f t="shared" si="498"/>
        <v/>
      </c>
      <c r="AG1367" s="16">
        <f t="shared" si="510"/>
        <v>97.486157049633292</v>
      </c>
      <c r="AH1367" s="24">
        <f t="shared" si="508"/>
        <v>98.785180064731094</v>
      </c>
      <c r="AL1367" s="2">
        <f t="shared" si="511"/>
        <v>101.72466540620286</v>
      </c>
      <c r="AM1367" s="27">
        <f t="shared" si="512"/>
        <v>-2.8896485721864318E-2</v>
      </c>
      <c r="AN1367" s="35">
        <v>0</v>
      </c>
      <c r="AP1367" s="2" t="str">
        <f t="shared" si="509"/>
        <v/>
      </c>
    </row>
    <row r="1368" spans="1:42" x14ac:dyDescent="0.25">
      <c r="A1368" s="49">
        <v>39988</v>
      </c>
      <c r="B1368" s="47">
        <v>900.94</v>
      </c>
      <c r="C1368" s="27">
        <f t="shared" si="520"/>
        <v>6.5244106803710178E-3</v>
      </c>
      <c r="D1368" s="27">
        <f t="shared" si="521"/>
        <v>-1.024402149130399E-2</v>
      </c>
      <c r="E1368" s="5">
        <f t="shared" si="502"/>
        <v>0</v>
      </c>
      <c r="F1368" s="44">
        <v>1468.479</v>
      </c>
      <c r="G1368" s="45">
        <v>1468.479</v>
      </c>
      <c r="H1368" s="48">
        <v>900.94</v>
      </c>
      <c r="I1368" s="42">
        <v>29.05</v>
      </c>
      <c r="J1368" s="16">
        <f t="shared" si="519"/>
        <v>0.29049999999999998</v>
      </c>
      <c r="K1368" s="16">
        <f t="shared" si="503"/>
        <v>6.8546069247369251E-2</v>
      </c>
      <c r="L1368" s="51">
        <f>VLOOKUP(A1368,LIBOR!$A$3:B3463,2,1)</f>
        <v>0.27562999999999999</v>
      </c>
      <c r="M1368">
        <v>118569.8</v>
      </c>
      <c r="N1368" s="2">
        <v>106171.92</v>
      </c>
      <c r="O1368" s="16">
        <f t="shared" si="497"/>
        <v>4.2291855271154929E-5</v>
      </c>
      <c r="P1368" s="16">
        <f t="shared" si="513"/>
        <v>0.22195393075263073</v>
      </c>
      <c r="Q1368" s="2">
        <f t="shared" si="499"/>
        <v>30.262</v>
      </c>
      <c r="R1368" s="2">
        <f t="shared" si="500"/>
        <v>30.05</v>
      </c>
      <c r="S1368" s="16">
        <f t="shared" si="514"/>
        <v>1</v>
      </c>
      <c r="T1368" s="16">
        <f t="shared" si="515"/>
        <v>0</v>
      </c>
      <c r="U1368" s="16">
        <f>VLOOKUP(P1368,Table!$D$6:$G$15,MATCH(VALUE(T1368)&amp;"E",Table!$D$5:$G$5,0),1)*IF(Y1368=1,0,1)</f>
        <v>0.85</v>
      </c>
      <c r="V1368" s="16">
        <f t="shared" si="516"/>
        <v>0.15000000000000002</v>
      </c>
      <c r="W1368" s="16">
        <f t="shared" si="505"/>
        <v>158735.36739495624</v>
      </c>
      <c r="X1368" s="16">
        <f t="shared" si="517"/>
        <v>-4.7185355011614138E-4</v>
      </c>
      <c r="Y1368" s="16">
        <f t="shared" si="506"/>
        <v>0</v>
      </c>
      <c r="Z1368" s="16">
        <f t="shared" si="518"/>
        <v>0</v>
      </c>
      <c r="AA1368" s="16">
        <f t="shared" si="504"/>
        <v>0</v>
      </c>
      <c r="AB1368" s="2">
        <f t="shared" si="507"/>
        <v>181105.84773526381</v>
      </c>
      <c r="AE1368" s="16" t="str">
        <f t="shared" si="501"/>
        <v/>
      </c>
      <c r="AF1368" s="16" t="str">
        <f t="shared" si="498"/>
        <v/>
      </c>
      <c r="AG1368" s="16">
        <f t="shared" si="510"/>
        <v>97.429828724134609</v>
      </c>
      <c r="AH1368" s="24">
        <f t="shared" si="508"/>
        <v>98.725531517245457</v>
      </c>
      <c r="AL1368" s="2">
        <f t="shared" si="511"/>
        <v>101.72466540620286</v>
      </c>
      <c r="AM1368" s="27">
        <f t="shared" si="512"/>
        <v>-2.9482858232871889E-2</v>
      </c>
      <c r="AN1368" s="35">
        <v>0</v>
      </c>
      <c r="AP1368" s="2" t="str">
        <f t="shared" si="509"/>
        <v/>
      </c>
    </row>
    <row r="1369" spans="1:42" x14ac:dyDescent="0.25">
      <c r="A1369" s="49">
        <v>39989</v>
      </c>
      <c r="B1369" s="47">
        <v>920.26</v>
      </c>
      <c r="C1369" s="27">
        <f t="shared" si="520"/>
        <v>2.1444269318711573E-2</v>
      </c>
      <c r="D1369" s="27">
        <f t="shared" si="521"/>
        <v>2.7892278539802806E-3</v>
      </c>
      <c r="E1369" s="5">
        <f t="shared" si="502"/>
        <v>0</v>
      </c>
      <c r="F1369" s="44">
        <v>1499.9749999999999</v>
      </c>
      <c r="G1369" s="45">
        <v>1499.9749999999999</v>
      </c>
      <c r="H1369" s="48">
        <v>920.26</v>
      </c>
      <c r="I1369" s="42">
        <v>26.36</v>
      </c>
      <c r="J1369" s="16">
        <f t="shared" si="519"/>
        <v>0.2636</v>
      </c>
      <c r="K1369" s="16">
        <f t="shared" si="503"/>
        <v>4.0615097915982473E-2</v>
      </c>
      <c r="L1369" s="51">
        <f>VLOOKUP(A1369,LIBOR!$A$3:B3464,2,1)</f>
        <v>0.27374999999999999</v>
      </c>
      <c r="M1369">
        <v>113178.72</v>
      </c>
      <c r="N1369" s="2">
        <v>101343.96</v>
      </c>
      <c r="O1369" s="16">
        <f t="shared" ref="O1369:O1414" si="522">LN(B1369/B1368)^2</f>
        <v>4.5018553540149118E-4</v>
      </c>
      <c r="P1369" s="16">
        <f t="shared" si="513"/>
        <v>0.22298490208401753</v>
      </c>
      <c r="Q1369" s="2">
        <f t="shared" si="499"/>
        <v>29.763999999999999</v>
      </c>
      <c r="R1369" s="2">
        <f t="shared" si="500"/>
        <v>29.884499999999996</v>
      </c>
      <c r="S1369" s="16">
        <f t="shared" si="514"/>
        <v>-1</v>
      </c>
      <c r="T1369" s="16">
        <f t="shared" si="515"/>
        <v>0</v>
      </c>
      <c r="U1369" s="16">
        <f>VLOOKUP(P1369,Table!$D$6:$G$15,MATCH(VALUE(T1369)&amp;"E",Table!$D$5:$G$5,0),1)*IF(Y1369=1,0,1)</f>
        <v>0.85</v>
      </c>
      <c r="V1369" s="16">
        <f t="shared" si="516"/>
        <v>0.15000000000000002</v>
      </c>
      <c r="W1369" s="16">
        <f t="shared" si="505"/>
        <v>160546.00980396927</v>
      </c>
      <c r="X1369" s="16">
        <f t="shared" si="517"/>
        <v>-6.0275143545984733E-4</v>
      </c>
      <c r="Y1369" s="16">
        <f t="shared" si="506"/>
        <v>0</v>
      </c>
      <c r="Z1369" s="16">
        <f t="shared" si="518"/>
        <v>0</v>
      </c>
      <c r="AA1369" s="16">
        <f t="shared" si="504"/>
        <v>0</v>
      </c>
      <c r="AB1369" s="2">
        <f t="shared" si="507"/>
        <v>183172.39250107497</v>
      </c>
      <c r="AE1369" s="16" t="str">
        <f t="shared" si="501"/>
        <v/>
      </c>
      <c r="AF1369" s="16" t="str">
        <f t="shared" si="498"/>
        <v/>
      </c>
      <c r="AG1369" s="16">
        <f t="shared" si="510"/>
        <v>98.541571415502887</v>
      </c>
      <c r="AH1369" s="24">
        <f t="shared" si="508"/>
        <v>99.849460197190936</v>
      </c>
      <c r="AL1369" s="2">
        <f t="shared" si="511"/>
        <v>101.72466540620286</v>
      </c>
      <c r="AM1369" s="27">
        <f t="shared" si="512"/>
        <v>-1.8434125111386979E-2</v>
      </c>
      <c r="AN1369" s="35">
        <v>0</v>
      </c>
      <c r="AP1369" s="2" t="str">
        <f t="shared" si="509"/>
        <v/>
      </c>
    </row>
    <row r="1370" spans="1:42" x14ac:dyDescent="0.25">
      <c r="A1370" s="49">
        <v>39990</v>
      </c>
      <c r="B1370" s="47">
        <v>918.9</v>
      </c>
      <c r="C1370" s="27">
        <f t="shared" si="520"/>
        <v>-1.4778432182209755E-3</v>
      </c>
      <c r="D1370" s="27">
        <f t="shared" si="521"/>
        <v>-1.8028285898470386E-3</v>
      </c>
      <c r="E1370" s="5">
        <f t="shared" si="502"/>
        <v>0</v>
      </c>
      <c r="F1370" s="44">
        <v>1498.0809999999999</v>
      </c>
      <c r="G1370" s="45">
        <v>1498.0809999999999</v>
      </c>
      <c r="H1370" s="48">
        <v>918.9</v>
      </c>
      <c r="I1370" s="42">
        <v>25.93</v>
      </c>
      <c r="J1370" s="16">
        <f t="shared" si="519"/>
        <v>0.25929999999999997</v>
      </c>
      <c r="K1370" s="16">
        <f t="shared" si="503"/>
        <v>4.2140680969865812E-2</v>
      </c>
      <c r="L1370" s="51">
        <f>VLOOKUP(A1370,LIBOR!$A$3:B3465,2,1)</f>
        <v>0.26500000000000001</v>
      </c>
      <c r="M1370">
        <v>111232.81</v>
      </c>
      <c r="N1370" s="2">
        <v>99600.98</v>
      </c>
      <c r="O1370" s="16">
        <f t="shared" si="522"/>
        <v>2.1872525959735457E-6</v>
      </c>
      <c r="P1370" s="16">
        <f t="shared" si="513"/>
        <v>0.21715931903013416</v>
      </c>
      <c r="Q1370" s="2">
        <f t="shared" si="499"/>
        <v>29.029999999999994</v>
      </c>
      <c r="R1370" s="2">
        <f t="shared" si="500"/>
        <v>29.619</v>
      </c>
      <c r="S1370" s="16">
        <f t="shared" si="514"/>
        <v>-1</v>
      </c>
      <c r="T1370" s="16">
        <f t="shared" si="515"/>
        <v>0</v>
      </c>
      <c r="U1370" s="16">
        <f>VLOOKUP(P1370,Table!$D$6:$G$15,MATCH(VALUE(T1370)&amp;"E",Table!$D$5:$G$5,0),1)*IF(Y1370=1,0,1)</f>
        <v>0.85</v>
      </c>
      <c r="V1370" s="16">
        <f t="shared" si="516"/>
        <v>0.15000000000000002</v>
      </c>
      <c r="W1370" s="16">
        <f t="shared" si="505"/>
        <v>159930.16088531571</v>
      </c>
      <c r="X1370" s="16">
        <f t="shared" si="517"/>
        <v>1.0797046047601899E-2</v>
      </c>
      <c r="Y1370" s="16">
        <f t="shared" si="506"/>
        <v>0</v>
      </c>
      <c r="Z1370" s="16">
        <f t="shared" si="518"/>
        <v>0</v>
      </c>
      <c r="AA1370" s="16">
        <f t="shared" si="504"/>
        <v>0</v>
      </c>
      <c r="AB1370" s="2">
        <f t="shared" si="507"/>
        <v>182503.39709745298</v>
      </c>
      <c r="AE1370" s="16" t="str">
        <f t="shared" si="501"/>
        <v/>
      </c>
      <c r="AF1370" s="16" t="str">
        <f t="shared" si="498"/>
        <v/>
      </c>
      <c r="AG1370" s="16">
        <f t="shared" si="510"/>
        <v>98.181670791601434</v>
      </c>
      <c r="AH1370" s="24">
        <f t="shared" si="508"/>
        <v>99.482193477725829</v>
      </c>
      <c r="AL1370" s="2">
        <f t="shared" si="511"/>
        <v>101.72466540620286</v>
      </c>
      <c r="AM1370" s="27">
        <f t="shared" si="512"/>
        <v>-2.2044524988334757E-2</v>
      </c>
      <c r="AN1370" s="35">
        <v>0</v>
      </c>
      <c r="AP1370" s="2" t="str">
        <f t="shared" si="509"/>
        <v/>
      </c>
    </row>
    <row r="1371" spans="1:42" x14ac:dyDescent="0.25">
      <c r="A1371" s="49">
        <v>39993</v>
      </c>
      <c r="B1371" s="47">
        <v>927.23</v>
      </c>
      <c r="C1371" s="27">
        <f t="shared" si="520"/>
        <v>9.065186636195488E-3</v>
      </c>
      <c r="D1371" s="27">
        <f t="shared" si="521"/>
        <v>3.7862750999248407E-2</v>
      </c>
      <c r="E1371" s="5">
        <f t="shared" si="502"/>
        <v>0</v>
      </c>
      <c r="F1371" s="44">
        <v>1511.704</v>
      </c>
      <c r="G1371" s="45">
        <v>1511.704</v>
      </c>
      <c r="H1371" s="48">
        <v>927.23</v>
      </c>
      <c r="I1371" s="42">
        <v>25.35</v>
      </c>
      <c r="J1371" s="16">
        <f t="shared" si="519"/>
        <v>0.2535</v>
      </c>
      <c r="K1371" s="16">
        <f t="shared" si="503"/>
        <v>4.6181184878330089E-2</v>
      </c>
      <c r="L1371" s="51">
        <f>VLOOKUP(A1371,LIBOR!$A$3:B3466,2,1)</f>
        <v>0.26374999999999998</v>
      </c>
      <c r="M1371">
        <v>107268.87</v>
      </c>
      <c r="N1371" s="2">
        <v>96049.94</v>
      </c>
      <c r="O1371" s="16">
        <f t="shared" si="522"/>
        <v>8.1438793187879908E-5</v>
      </c>
      <c r="P1371" s="16">
        <f t="shared" si="513"/>
        <v>0.20731881512166991</v>
      </c>
      <c r="Q1371" s="2">
        <f t="shared" si="499"/>
        <v>28.618000000000002</v>
      </c>
      <c r="R1371" s="2">
        <f t="shared" si="500"/>
        <v>29.4695</v>
      </c>
      <c r="S1371" s="16">
        <f t="shared" si="514"/>
        <v>-1</v>
      </c>
      <c r="T1371" s="16">
        <f t="shared" si="515"/>
        <v>0</v>
      </c>
      <c r="U1371" s="16">
        <f>VLOOKUP(P1371,Table!$D$6:$G$15,MATCH(VALUE(T1371)&amp;"E",Table!$D$5:$G$5,0),1)*IF(Y1371=1,0,1)</f>
        <v>0.85</v>
      </c>
      <c r="V1371" s="16">
        <f t="shared" si="516"/>
        <v>0.15000000000000002</v>
      </c>
      <c r="W1371" s="16">
        <f t="shared" si="505"/>
        <v>160307.19775149124</v>
      </c>
      <c r="X1371" s="16">
        <f t="shared" si="517"/>
        <v>6.9196636788546595E-3</v>
      </c>
      <c r="Y1371" s="16">
        <f t="shared" si="506"/>
        <v>0</v>
      </c>
      <c r="Z1371" s="16">
        <f t="shared" si="518"/>
        <v>0</v>
      </c>
      <c r="AA1371" s="16">
        <f t="shared" si="504"/>
        <v>0</v>
      </c>
      <c r="AB1371" s="2">
        <f t="shared" si="507"/>
        <v>182938.5079276523</v>
      </c>
      <c r="AE1371" s="16" t="str">
        <f t="shared" si="501"/>
        <v/>
      </c>
      <c r="AF1371" s="16" t="str">
        <f t="shared" ref="AF1371:AF1434" si="523">IF(AD1371&gt;0,AB1371/AD1371-1,"")</f>
        <v/>
      </c>
      <c r="AG1371" s="16">
        <f t="shared" si="510"/>
        <v>98.415748123683528</v>
      </c>
      <c r="AH1371" s="24">
        <f t="shared" si="508"/>
        <v>99.711585313449106</v>
      </c>
      <c r="AL1371" s="2">
        <f t="shared" si="511"/>
        <v>101.72466540620286</v>
      </c>
      <c r="AM1371" s="27">
        <f t="shared" si="512"/>
        <v>-1.978949829635912E-2</v>
      </c>
      <c r="AN1371" s="35">
        <v>0</v>
      </c>
      <c r="AP1371" s="2" t="str">
        <f t="shared" si="509"/>
        <v/>
      </c>
    </row>
    <row r="1372" spans="1:42" x14ac:dyDescent="0.25">
      <c r="A1372" s="49">
        <v>39994</v>
      </c>
      <c r="B1372" s="47">
        <v>919.32</v>
      </c>
      <c r="C1372" s="27">
        <f t="shared" si="520"/>
        <v>-8.5307852420650754E-3</v>
      </c>
      <c r="D1372" s="27">
        <f t="shared" si="521"/>
        <v>2.7025238174992028E-2</v>
      </c>
      <c r="E1372" s="5">
        <f t="shared" si="502"/>
        <v>0</v>
      </c>
      <c r="F1372" s="44">
        <v>1498.9369999999999</v>
      </c>
      <c r="G1372" s="45">
        <v>1498.9369999999999</v>
      </c>
      <c r="H1372" s="48">
        <v>919.32</v>
      </c>
      <c r="I1372" s="42">
        <v>26.35</v>
      </c>
      <c r="J1372" s="16">
        <f t="shared" si="519"/>
        <v>0.26350000000000001</v>
      </c>
      <c r="K1372" s="16">
        <f t="shared" si="503"/>
        <v>6.0443090451449577E-2</v>
      </c>
      <c r="L1372" s="51">
        <f>VLOOKUP(A1372,LIBOR!$A$3:B3467,2,1)</f>
        <v>0.27750000000000002</v>
      </c>
      <c r="M1372">
        <v>109136.25</v>
      </c>
      <c r="N1372" s="2">
        <v>97721.49</v>
      </c>
      <c r="O1372" s="16">
        <f t="shared" si="522"/>
        <v>7.3400011446095572E-5</v>
      </c>
      <c r="P1372" s="16">
        <f t="shared" si="513"/>
        <v>0.20305690954855043</v>
      </c>
      <c r="Q1372" s="2">
        <f t="shared" ref="Q1372:Q1435" si="524">SUM($I1367:$I1371)/5</f>
        <v>27.453999999999997</v>
      </c>
      <c r="R1372" s="2">
        <f t="shared" ref="R1372:R1435" si="525">SUM($I1352:$I1371)/20</f>
        <v>29.234999999999996</v>
      </c>
      <c r="S1372" s="16">
        <f t="shared" si="514"/>
        <v>-1</v>
      </c>
      <c r="T1372" s="16">
        <f t="shared" si="515"/>
        <v>0</v>
      </c>
      <c r="U1372" s="16">
        <f>VLOOKUP(P1372,Table!$D$6:$G$15,MATCH(VALUE(T1372)&amp;"E",Table!$D$5:$G$5,0),1)*IF(Y1372=1,0,1)</f>
        <v>0.85</v>
      </c>
      <c r="V1372" s="16">
        <f t="shared" si="516"/>
        <v>0.15000000000000002</v>
      </c>
      <c r="W1372" s="16">
        <f t="shared" si="505"/>
        <v>159563.25556166234</v>
      </c>
      <c r="X1372" s="16">
        <f t="shared" si="517"/>
        <v>9.2934863048210747E-3</v>
      </c>
      <c r="Y1372" s="16">
        <f t="shared" si="506"/>
        <v>0</v>
      </c>
      <c r="Z1372" s="16">
        <f t="shared" si="518"/>
        <v>0</v>
      </c>
      <c r="AA1372" s="16">
        <f t="shared" si="504"/>
        <v>0</v>
      </c>
      <c r="AB1372" s="2">
        <f t="shared" si="507"/>
        <v>182102.96188522992</v>
      </c>
      <c r="AE1372" s="16" t="str">
        <f t="shared" si="501"/>
        <v/>
      </c>
      <c r="AF1372" s="16" t="str">
        <f t="shared" si="523"/>
        <v/>
      </c>
      <c r="AG1372" s="16">
        <f t="shared" si="510"/>
        <v>97.966247962190451</v>
      </c>
      <c r="AH1372" s="24">
        <f t="shared" si="508"/>
        <v>99.253583217196862</v>
      </c>
      <c r="AL1372" s="2">
        <f t="shared" si="511"/>
        <v>101.72466540620286</v>
      </c>
      <c r="AM1372" s="27">
        <f t="shared" si="512"/>
        <v>-2.4291868438579445E-2</v>
      </c>
      <c r="AN1372" s="35">
        <v>0</v>
      </c>
      <c r="AP1372" s="2" t="str">
        <f t="shared" si="509"/>
        <v/>
      </c>
    </row>
    <row r="1373" spans="1:42" x14ac:dyDescent="0.25">
      <c r="A1373" s="49">
        <v>39995</v>
      </c>
      <c r="B1373" s="47">
        <v>923.33</v>
      </c>
      <c r="C1373" s="27">
        <f t="shared" si="520"/>
        <v>4.3619196797632931E-3</v>
      </c>
      <c r="D1373" s="27">
        <f t="shared" si="521"/>
        <v>2.4862747174384303E-2</v>
      </c>
      <c r="E1373" s="5">
        <f t="shared" si="502"/>
        <v>0</v>
      </c>
      <c r="F1373" s="44">
        <v>1505.6389999999999</v>
      </c>
      <c r="G1373" s="45">
        <v>1505.6389999999999</v>
      </c>
      <c r="H1373" s="48">
        <v>923.33</v>
      </c>
      <c r="I1373" s="42">
        <v>26.22</v>
      </c>
      <c r="J1373" s="16">
        <f t="shared" si="519"/>
        <v>0.26219999999999999</v>
      </c>
      <c r="K1373" s="16">
        <f t="shared" si="503"/>
        <v>6.222400876162229E-2</v>
      </c>
      <c r="L1373" s="51">
        <f>VLOOKUP(A1373,LIBOR!$A$3:B3468,2,1)</f>
        <v>0.26750000000000002</v>
      </c>
      <c r="M1373">
        <v>108165.25</v>
      </c>
      <c r="N1373" s="2">
        <v>96851.520000000004</v>
      </c>
      <c r="O1373" s="16">
        <f t="shared" si="522"/>
        <v>1.8943682435760593E-5</v>
      </c>
      <c r="P1373" s="16">
        <f t="shared" si="513"/>
        <v>0.1999759912383777</v>
      </c>
      <c r="Q1373" s="2">
        <f t="shared" si="524"/>
        <v>26.607999999999997</v>
      </c>
      <c r="R1373" s="2">
        <f t="shared" si="525"/>
        <v>29.071000000000005</v>
      </c>
      <c r="S1373" s="16">
        <f t="shared" si="514"/>
        <v>-1</v>
      </c>
      <c r="T1373" s="16">
        <f t="shared" si="515"/>
        <v>0</v>
      </c>
      <c r="U1373" s="16">
        <f>VLOOKUP(P1373,Table!$D$6:$G$15,MATCH(VALUE(T1373)&amp;"E",Table!$D$5:$G$5,0),1)*IF(Y1373=1,0,1)</f>
        <v>0.9</v>
      </c>
      <c r="V1373" s="16">
        <f t="shared" si="516"/>
        <v>9.9999999999999978E-2</v>
      </c>
      <c r="W1373" s="16">
        <f t="shared" si="505"/>
        <v>159941.7794818659</v>
      </c>
      <c r="X1373" s="16">
        <f t="shared" si="517"/>
        <v>4.6096292047446141E-3</v>
      </c>
      <c r="Y1373" s="16">
        <f t="shared" si="506"/>
        <v>0</v>
      </c>
      <c r="Z1373" s="16">
        <f t="shared" si="518"/>
        <v>0</v>
      </c>
      <c r="AA1373" s="16">
        <f t="shared" si="504"/>
        <v>0</v>
      </c>
      <c r="AB1373" s="2">
        <f t="shared" si="507"/>
        <v>182552.01376069966</v>
      </c>
      <c r="AE1373" s="16" t="str">
        <f t="shared" si="501"/>
        <v/>
      </c>
      <c r="AF1373" s="16" t="str">
        <f t="shared" si="523"/>
        <v/>
      </c>
      <c r="AG1373" s="16">
        <f t="shared" si="510"/>
        <v>98.207825182707495</v>
      </c>
      <c r="AH1373" s="24">
        <f t="shared" si="508"/>
        <v>99.495745224591829</v>
      </c>
      <c r="AL1373" s="2">
        <f t="shared" si="511"/>
        <v>101.72466540620286</v>
      </c>
      <c r="AM1373" s="27">
        <f t="shared" si="512"/>
        <v>-2.1911305116714797E-2</v>
      </c>
      <c r="AN1373" s="35">
        <v>0</v>
      </c>
      <c r="AP1373" s="2" t="str">
        <f t="shared" si="509"/>
        <v/>
      </c>
    </row>
    <row r="1374" spans="1:42" x14ac:dyDescent="0.25">
      <c r="A1374" s="49">
        <v>39996</v>
      </c>
      <c r="B1374" s="47">
        <v>896.42</v>
      </c>
      <c r="C1374" s="27">
        <f t="shared" si="520"/>
        <v>-2.9144509546966013E-2</v>
      </c>
      <c r="D1374" s="27">
        <f t="shared" si="521"/>
        <v>-2.5726031691293283E-2</v>
      </c>
      <c r="E1374" s="5">
        <f t="shared" si="502"/>
        <v>0</v>
      </c>
      <c r="F1374" s="44">
        <v>1461.798</v>
      </c>
      <c r="G1374" s="45">
        <v>1461.798</v>
      </c>
      <c r="H1374" s="48">
        <v>896.42</v>
      </c>
      <c r="I1374" s="42">
        <v>27.95</v>
      </c>
      <c r="J1374" s="16">
        <f t="shared" si="519"/>
        <v>0.27949999999999997</v>
      </c>
      <c r="K1374" s="16">
        <f t="shared" si="503"/>
        <v>9.8489140420084859E-2</v>
      </c>
      <c r="L1374" s="51">
        <f>VLOOKUP(A1374,LIBOR!$A$3:B3469,2,1)</f>
        <v>0.26812999999999998</v>
      </c>
      <c r="M1374">
        <v>114109.24</v>
      </c>
      <c r="N1374" s="2">
        <v>102173.27</v>
      </c>
      <c r="O1374" s="16">
        <f t="shared" si="522"/>
        <v>8.7483721699246301E-4</v>
      </c>
      <c r="P1374" s="16">
        <f t="shared" si="513"/>
        <v>0.18101085957991511</v>
      </c>
      <c r="Q1374" s="2">
        <f t="shared" si="524"/>
        <v>26.042000000000002</v>
      </c>
      <c r="R1374" s="2">
        <f t="shared" si="525"/>
        <v>28.831000000000007</v>
      </c>
      <c r="S1374" s="16">
        <f t="shared" si="514"/>
        <v>-1</v>
      </c>
      <c r="T1374" s="16">
        <f t="shared" si="515"/>
        <v>0</v>
      </c>
      <c r="U1374" s="16">
        <f>VLOOKUP(P1374,Table!$D$6:$G$15,MATCH(VALUE(T1374)&amp;"E",Table!$D$5:$G$5,0),1)*IF(Y1374=1,0,1)</f>
        <v>0.9</v>
      </c>
      <c r="V1374" s="16">
        <f t="shared" si="516"/>
        <v>9.9999999999999978E-2</v>
      </c>
      <c r="W1374" s="16">
        <f t="shared" si="505"/>
        <v>156625.33750996072</v>
      </c>
      <c r="X1374" s="16">
        <f t="shared" si="517"/>
        <v>7.6001467518447274E-3</v>
      </c>
      <c r="Y1374" s="16">
        <f t="shared" si="506"/>
        <v>0</v>
      </c>
      <c r="Z1374" s="16">
        <f t="shared" si="518"/>
        <v>0</v>
      </c>
      <c r="AA1374" s="16">
        <f t="shared" si="504"/>
        <v>0</v>
      </c>
      <c r="AB1374" s="2">
        <f t="shared" si="507"/>
        <v>178771.21616173894</v>
      </c>
      <c r="AD1374" s="2">
        <v>178558.88</v>
      </c>
      <c r="AE1374" s="16" t="str">
        <f t="shared" si="501"/>
        <v/>
      </c>
      <c r="AF1374" s="16">
        <f t="shared" si="523"/>
        <v>1.1891660708160945E-3</v>
      </c>
      <c r="AG1374" s="16">
        <f t="shared" si="510"/>
        <v>96.173862905322466</v>
      </c>
      <c r="AH1374" s="24">
        <f t="shared" si="508"/>
        <v>97.432573115080899</v>
      </c>
      <c r="AL1374" s="2">
        <f t="shared" si="511"/>
        <v>101.72466540620286</v>
      </c>
      <c r="AM1374" s="27">
        <f t="shared" si="512"/>
        <v>-4.2193230854905783E-2</v>
      </c>
      <c r="AN1374" s="35">
        <v>0</v>
      </c>
      <c r="AP1374" s="2" t="str">
        <f t="shared" si="509"/>
        <v/>
      </c>
    </row>
    <row r="1375" spans="1:42" x14ac:dyDescent="0.25">
      <c r="A1375" s="49">
        <v>40000</v>
      </c>
      <c r="B1375" s="47">
        <v>898.72</v>
      </c>
      <c r="C1375" s="27">
        <f t="shared" si="520"/>
        <v>2.5657615849714599E-3</v>
      </c>
      <c r="D1375" s="27">
        <f t="shared" si="521"/>
        <v>-2.1682426888100848E-2</v>
      </c>
      <c r="E1375" s="5">
        <f t="shared" si="502"/>
        <v>-1</v>
      </c>
      <c r="F1375" s="44">
        <v>1465.5830000000001</v>
      </c>
      <c r="G1375" s="45">
        <v>1465.5830000000001</v>
      </c>
      <c r="H1375" s="48">
        <v>898.72</v>
      </c>
      <c r="I1375" s="42">
        <v>29</v>
      </c>
      <c r="J1375" s="16">
        <f t="shared" si="519"/>
        <v>0.28999999999999998</v>
      </c>
      <c r="K1375" s="16">
        <f t="shared" si="503"/>
        <v>8.3261453392344975E-2</v>
      </c>
      <c r="L1375" s="51">
        <f>VLOOKUP(A1375,LIBOR!$A$3:B3470,2,1)</f>
        <v>0.26062999999999997</v>
      </c>
      <c r="M1375">
        <v>113064.84</v>
      </c>
      <c r="N1375" s="2">
        <v>101235.9</v>
      </c>
      <c r="O1375" s="16">
        <f t="shared" si="522"/>
        <v>6.5662813961290954E-6</v>
      </c>
      <c r="P1375" s="16">
        <f t="shared" si="513"/>
        <v>0.206738546607655</v>
      </c>
      <c r="Q1375" s="2">
        <f t="shared" si="524"/>
        <v>26.359999999999996</v>
      </c>
      <c r="R1375" s="2">
        <f t="shared" si="525"/>
        <v>28.719500000000011</v>
      </c>
      <c r="S1375" s="16">
        <f t="shared" si="514"/>
        <v>-1</v>
      </c>
      <c r="T1375" s="16">
        <f t="shared" si="515"/>
        <v>0</v>
      </c>
      <c r="U1375" s="16">
        <f>VLOOKUP(P1375,Table!$D$6:$G$15,MATCH(VALUE(T1375)&amp;"E",Table!$D$5:$G$5,0),1)*IF(Y1375=1,0,1)</f>
        <v>0</v>
      </c>
      <c r="V1375" s="16">
        <f t="shared" si="516"/>
        <v>0</v>
      </c>
      <c r="W1375" s="16">
        <f t="shared" si="505"/>
        <v>156843.32140218079</v>
      </c>
      <c r="X1375" s="16">
        <f t="shared" si="517"/>
        <v>-2.442086414228406E-2</v>
      </c>
      <c r="Y1375" s="16">
        <f t="shared" si="506"/>
        <v>1</v>
      </c>
      <c r="Z1375" s="16">
        <f t="shared" si="518"/>
        <v>20</v>
      </c>
      <c r="AA1375" s="16">
        <f t="shared" si="504"/>
        <v>0</v>
      </c>
      <c r="AB1375" s="2">
        <f t="shared" si="507"/>
        <v>179024.19281284648</v>
      </c>
      <c r="AE1375" s="16" t="str">
        <f t="shared" si="501"/>
        <v/>
      </c>
      <c r="AF1375" s="16" t="str">
        <f t="shared" si="523"/>
        <v/>
      </c>
      <c r="AG1375" s="16">
        <f t="shared" si="510"/>
        <v>96.309957195467334</v>
      </c>
      <c r="AH1375" s="24">
        <f t="shared" si="508"/>
        <v>97.560290965731483</v>
      </c>
      <c r="AL1375" s="2">
        <f t="shared" si="511"/>
        <v>101.72466540620286</v>
      </c>
      <c r="AM1375" s="27">
        <f t="shared" si="512"/>
        <v>-4.0937705952065473E-2</v>
      </c>
      <c r="AN1375" s="35">
        <v>1</v>
      </c>
      <c r="AP1375" s="2" t="str">
        <f t="shared" si="509"/>
        <v/>
      </c>
    </row>
    <row r="1376" spans="1:42" x14ac:dyDescent="0.25">
      <c r="A1376" s="49">
        <v>40001</v>
      </c>
      <c r="B1376" s="47">
        <v>881.03</v>
      </c>
      <c r="C1376" s="27">
        <f t="shared" si="520"/>
        <v>-1.9683549937689171E-2</v>
      </c>
      <c r="D1376" s="27">
        <f t="shared" si="521"/>
        <v>-5.0431163461985506E-2</v>
      </c>
      <c r="E1376" s="5">
        <f t="shared" si="502"/>
        <v>0</v>
      </c>
      <c r="F1376" s="44">
        <v>1436.7429999999999</v>
      </c>
      <c r="G1376" s="45">
        <v>1436.7429999999999</v>
      </c>
      <c r="H1376" s="48">
        <v>881.03</v>
      </c>
      <c r="I1376" s="42">
        <v>30.85</v>
      </c>
      <c r="J1376" s="16">
        <f t="shared" si="519"/>
        <v>0.3085</v>
      </c>
      <c r="K1376" s="16">
        <f t="shared" si="503"/>
        <v>0.1069467306372725</v>
      </c>
      <c r="L1376" s="51">
        <f>VLOOKUP(A1376,LIBOR!$A$3:B3471,2,1)</f>
        <v>0.25874999999999998</v>
      </c>
      <c r="M1376">
        <v>117403.12</v>
      </c>
      <c r="N1376" s="2">
        <v>105119.78</v>
      </c>
      <c r="O1376" s="16">
        <f t="shared" si="522"/>
        <v>3.9520848430320933E-4</v>
      </c>
      <c r="P1376" s="16">
        <f t="shared" si="513"/>
        <v>0.20155326936272749</v>
      </c>
      <c r="Q1376" s="2">
        <f t="shared" si="524"/>
        <v>26.974</v>
      </c>
      <c r="R1376" s="2">
        <f t="shared" si="525"/>
        <v>28.688500000000005</v>
      </c>
      <c r="S1376" s="16">
        <f t="shared" si="514"/>
        <v>-1</v>
      </c>
      <c r="T1376" s="16">
        <f t="shared" si="515"/>
        <v>0</v>
      </c>
      <c r="U1376" s="16">
        <f>VLOOKUP(P1376,Table!$D$6:$G$15,MATCH(VALUE(T1376)&amp;"E",Table!$D$5:$G$5,0),1)*IF(Y1376=1,0,1)</f>
        <v>0.85</v>
      </c>
      <c r="V1376" s="16">
        <f t="shared" si="516"/>
        <v>0.15000000000000002</v>
      </c>
      <c r="W1376" s="16">
        <f t="shared" si="505"/>
        <v>156843.32140218079</v>
      </c>
      <c r="X1376" s="16">
        <f t="shared" si="517"/>
        <v>-1.9301171624209523E-2</v>
      </c>
      <c r="Y1376" s="16">
        <f t="shared" si="506"/>
        <v>0</v>
      </c>
      <c r="Z1376" s="16">
        <f t="shared" si="518"/>
        <v>0</v>
      </c>
      <c r="AA1376" s="16">
        <f t="shared" si="504"/>
        <v>7.1875000000010125E-4</v>
      </c>
      <c r="AB1376" s="2">
        <f t="shared" si="507"/>
        <v>179025.47954923235</v>
      </c>
      <c r="AE1376" s="16" t="str">
        <f t="shared" si="501"/>
        <v/>
      </c>
      <c r="AF1376" s="16" t="str">
        <f t="shared" si="523"/>
        <v/>
      </c>
      <c r="AG1376" s="16">
        <f t="shared" si="510"/>
        <v>96.310649423284687</v>
      </c>
      <c r="AH1376" s="24">
        <f t="shared" si="508"/>
        <v>97.558452921622205</v>
      </c>
      <c r="AL1376" s="2">
        <f t="shared" si="511"/>
        <v>101.72466540620286</v>
      </c>
      <c r="AM1376" s="27">
        <f t="shared" si="512"/>
        <v>-4.0955774766565201E-2</v>
      </c>
      <c r="AN1376" s="35">
        <v>0</v>
      </c>
      <c r="AP1376" s="2" t="str">
        <f t="shared" si="509"/>
        <v/>
      </c>
    </row>
    <row r="1377" spans="1:42" x14ac:dyDescent="0.25">
      <c r="A1377" s="49">
        <v>40002</v>
      </c>
      <c r="B1377" s="47">
        <v>879.56</v>
      </c>
      <c r="C1377" s="27">
        <f t="shared" si="520"/>
        <v>-1.6685016401257746E-3</v>
      </c>
      <c r="D1377" s="27">
        <f t="shared" si="521"/>
        <v>-4.3568879860046206E-2</v>
      </c>
      <c r="E1377" s="5">
        <f t="shared" si="502"/>
        <v>-1</v>
      </c>
      <c r="F1377" s="44">
        <v>1435.1990000000001</v>
      </c>
      <c r="G1377" s="45">
        <v>1435.1990000000001</v>
      </c>
      <c r="H1377" s="48">
        <v>879.56</v>
      </c>
      <c r="I1377" s="42">
        <v>31.3</v>
      </c>
      <c r="J1377" s="16">
        <f t="shared" si="519"/>
        <v>0.313</v>
      </c>
      <c r="K1377" s="16">
        <f t="shared" si="503"/>
        <v>0.10405679640925156</v>
      </c>
      <c r="L1377" s="51">
        <f>VLOOKUP(A1377,LIBOR!$A$3:B3472,2,1)</f>
        <v>0.25124999999999997</v>
      </c>
      <c r="M1377">
        <v>119047.51</v>
      </c>
      <c r="N1377" s="2">
        <v>106591.57</v>
      </c>
      <c r="O1377" s="16">
        <f t="shared" si="522"/>
        <v>2.7885497760576336E-6</v>
      </c>
      <c r="P1377" s="16">
        <f t="shared" si="513"/>
        <v>0.20894320359074844</v>
      </c>
      <c r="Q1377" s="2">
        <f t="shared" si="524"/>
        <v>28.074000000000002</v>
      </c>
      <c r="R1377" s="2">
        <f t="shared" si="525"/>
        <v>28.742500000000007</v>
      </c>
      <c r="S1377" s="16">
        <f t="shared" si="514"/>
        <v>-1</v>
      </c>
      <c r="T1377" s="16">
        <f t="shared" si="515"/>
        <v>0</v>
      </c>
      <c r="U1377" s="16">
        <f>VLOOKUP(P1377,Table!$D$6:$G$15,MATCH(VALUE(T1377)&amp;"E",Table!$D$5:$G$5,0),1)*IF(Y1377=1,0,1)</f>
        <v>0</v>
      </c>
      <c r="V1377" s="16">
        <f t="shared" si="516"/>
        <v>0</v>
      </c>
      <c r="W1377" s="16">
        <f t="shared" si="505"/>
        <v>156950.2783470212</v>
      </c>
      <c r="X1377" s="16">
        <f t="shared" si="517"/>
        <v>-2.1607740624848049E-2</v>
      </c>
      <c r="Y1377" s="16">
        <f t="shared" si="506"/>
        <v>1</v>
      </c>
      <c r="Z1377" s="16">
        <f t="shared" si="518"/>
        <v>20</v>
      </c>
      <c r="AA1377" s="16">
        <f t="shared" si="504"/>
        <v>0</v>
      </c>
      <c r="AB1377" s="2">
        <f t="shared" si="507"/>
        <v>179238.07205355179</v>
      </c>
      <c r="AE1377" s="16" t="str">
        <f t="shared" si="501"/>
        <v/>
      </c>
      <c r="AF1377" s="16" t="str">
        <f t="shared" si="523"/>
        <v/>
      </c>
      <c r="AG1377" s="16">
        <f t="shared" si="510"/>
        <v>96.425018183558819</v>
      </c>
      <c r="AH1377" s="24">
        <f t="shared" si="508"/>
        <v>97.671761238891747</v>
      </c>
      <c r="AL1377" s="2">
        <f t="shared" si="511"/>
        <v>101.72466540620286</v>
      </c>
      <c r="AM1377" s="27">
        <f t="shared" si="512"/>
        <v>-3.9841902169225341E-2</v>
      </c>
      <c r="AN1377" s="35">
        <v>1</v>
      </c>
      <c r="AP1377" s="2" t="str">
        <f t="shared" si="509"/>
        <v/>
      </c>
    </row>
    <row r="1378" spans="1:42" x14ac:dyDescent="0.25">
      <c r="A1378" s="49">
        <v>40003</v>
      </c>
      <c r="B1378" s="47">
        <v>882.68</v>
      </c>
      <c r="C1378" s="27">
        <f t="shared" si="520"/>
        <v>3.5472281595343436E-3</v>
      </c>
      <c r="D1378" s="27">
        <f t="shared" si="521"/>
        <v>-4.4383571380275155E-2</v>
      </c>
      <c r="E1378" s="5">
        <f t="shared" si="502"/>
        <v>0</v>
      </c>
      <c r="F1378" s="44">
        <v>1440.3030000000001</v>
      </c>
      <c r="G1378" s="45">
        <v>1440.3030000000001</v>
      </c>
      <c r="H1378" s="48">
        <v>882.68</v>
      </c>
      <c r="I1378" s="42">
        <v>29.78</v>
      </c>
      <c r="J1378" s="16">
        <f t="shared" si="519"/>
        <v>0.29780000000000001</v>
      </c>
      <c r="K1378" s="16">
        <f t="shared" si="503"/>
        <v>8.8954156648925947E-2</v>
      </c>
      <c r="L1378" s="51">
        <f>VLOOKUP(A1378,LIBOR!$A$3:B3473,2,1)</f>
        <v>0.24813000000000002</v>
      </c>
      <c r="M1378">
        <v>117438.11</v>
      </c>
      <c r="N1378" s="2">
        <v>105150</v>
      </c>
      <c r="O1378" s="16">
        <f t="shared" si="522"/>
        <v>1.2538338122427746E-5</v>
      </c>
      <c r="P1378" s="16">
        <f t="shared" si="513"/>
        <v>0.20884584335107406</v>
      </c>
      <c r="Q1378" s="2">
        <f t="shared" si="524"/>
        <v>29.064000000000004</v>
      </c>
      <c r="R1378" s="2">
        <f t="shared" si="525"/>
        <v>28.893999999999998</v>
      </c>
      <c r="S1378" s="16">
        <f t="shared" si="514"/>
        <v>1</v>
      </c>
      <c r="T1378" s="16">
        <f t="shared" si="515"/>
        <v>0</v>
      </c>
      <c r="U1378" s="16">
        <f>VLOOKUP(P1378,Table!$D$6:$G$15,MATCH(VALUE(T1378)&amp;"E",Table!$D$5:$G$5,0),1)*IF(Y1378=1,0,1)</f>
        <v>0.85</v>
      </c>
      <c r="V1378" s="16">
        <f t="shared" si="516"/>
        <v>0.15000000000000002</v>
      </c>
      <c r="W1378" s="16">
        <f t="shared" si="505"/>
        <v>156950.2783470212</v>
      </c>
      <c r="X1378" s="16">
        <f t="shared" si="517"/>
        <v>-1.6375807860296354E-2</v>
      </c>
      <c r="Y1378" s="16">
        <f t="shared" si="506"/>
        <v>0</v>
      </c>
      <c r="Z1378" s="16">
        <f t="shared" si="518"/>
        <v>0</v>
      </c>
      <c r="AA1378" s="16">
        <f t="shared" si="504"/>
        <v>6.8924999999997461E-4</v>
      </c>
      <c r="AB1378" s="2">
        <f t="shared" si="507"/>
        <v>179239.30745196342</v>
      </c>
      <c r="AE1378" s="16" t="str">
        <f t="shared" si="501"/>
        <v/>
      </c>
      <c r="AF1378" s="16" t="str">
        <f t="shared" si="523"/>
        <v/>
      </c>
      <c r="AG1378" s="16">
        <f t="shared" si="510"/>
        <v>96.425682792996653</v>
      </c>
      <c r="AH1378" s="24">
        <f t="shared" si="508"/>
        <v>97.6698922822535</v>
      </c>
      <c r="AL1378" s="2">
        <f t="shared" si="511"/>
        <v>101.72466540620286</v>
      </c>
      <c r="AM1378" s="27">
        <f t="shared" si="512"/>
        <v>-3.9860274868027346E-2</v>
      </c>
      <c r="AN1378" s="35">
        <v>0</v>
      </c>
      <c r="AP1378" s="2" t="str">
        <f t="shared" si="509"/>
        <v/>
      </c>
    </row>
    <row r="1379" spans="1:42" x14ac:dyDescent="0.25">
      <c r="A1379" s="49">
        <v>40004</v>
      </c>
      <c r="B1379" s="47">
        <v>879.13</v>
      </c>
      <c r="C1379" s="27">
        <f t="shared" si="520"/>
        <v>-4.0218425703538729E-3</v>
      </c>
      <c r="D1379" s="27">
        <f t="shared" si="521"/>
        <v>-1.9260904403663015E-2</v>
      </c>
      <c r="E1379" s="5">
        <f t="shared" si="502"/>
        <v>0</v>
      </c>
      <c r="F1379" s="44">
        <v>1434.5039999999999</v>
      </c>
      <c r="G1379" s="45">
        <v>1434.5039999999999</v>
      </c>
      <c r="H1379" s="48">
        <v>879.13</v>
      </c>
      <c r="I1379" s="42">
        <v>29.02</v>
      </c>
      <c r="J1379" s="16">
        <f t="shared" si="519"/>
        <v>0.29020000000000001</v>
      </c>
      <c r="K1379" s="16">
        <f t="shared" si="503"/>
        <v>8.1038583620526544E-2</v>
      </c>
      <c r="L1379" s="51">
        <f>VLOOKUP(A1379,LIBOR!$A$3:B3474,2,1)</f>
        <v>0.24312999999999999</v>
      </c>
      <c r="M1379">
        <v>118005.46</v>
      </c>
      <c r="N1379" s="2">
        <v>105657.43</v>
      </c>
      <c r="O1379" s="16">
        <f t="shared" si="522"/>
        <v>1.6240512554331674E-5</v>
      </c>
      <c r="P1379" s="16">
        <f t="shared" si="513"/>
        <v>0.20916141637947347</v>
      </c>
      <c r="Q1379" s="2">
        <f t="shared" si="524"/>
        <v>29.776</v>
      </c>
      <c r="R1379" s="2">
        <f t="shared" si="525"/>
        <v>28.959999999999997</v>
      </c>
      <c r="S1379" s="16">
        <f t="shared" si="514"/>
        <v>1</v>
      </c>
      <c r="T1379" s="16">
        <f t="shared" si="515"/>
        <v>0</v>
      </c>
      <c r="U1379" s="16">
        <f>VLOOKUP(P1379,Table!$D$6:$G$15,MATCH(VALUE(T1379)&amp;"E",Table!$D$5:$G$5,0),1)*IF(Y1379=1,0,1)</f>
        <v>0.85</v>
      </c>
      <c r="V1379" s="16">
        <f t="shared" si="516"/>
        <v>0.15000000000000002</v>
      </c>
      <c r="W1379" s="16">
        <f t="shared" si="505"/>
        <v>156527.34438817788</v>
      </c>
      <c r="X1379" s="16">
        <f t="shared" si="517"/>
        <v>-1.8703687957803861E-2</v>
      </c>
      <c r="Y1379" s="16">
        <f t="shared" si="506"/>
        <v>0</v>
      </c>
      <c r="Z1379" s="16">
        <f t="shared" si="518"/>
        <v>0</v>
      </c>
      <c r="AA1379" s="16">
        <f t="shared" si="504"/>
        <v>0</v>
      </c>
      <c r="AB1379" s="2">
        <f t="shared" si="507"/>
        <v>178755.78389034086</v>
      </c>
      <c r="AE1379" s="16" t="str">
        <f t="shared" si="501"/>
        <v/>
      </c>
      <c r="AF1379" s="16" t="str">
        <f t="shared" si="523"/>
        <v/>
      </c>
      <c r="AG1379" s="16">
        <f t="shared" si="510"/>
        <v>96.165560779367169</v>
      </c>
      <c r="AH1379" s="24">
        <f t="shared" si="508"/>
        <v>97.40387860088039</v>
      </c>
      <c r="AL1379" s="2">
        <f t="shared" si="511"/>
        <v>101.72466540620286</v>
      </c>
      <c r="AM1379" s="27">
        <f t="shared" si="512"/>
        <v>-4.2475311057243337E-2</v>
      </c>
      <c r="AN1379" s="35">
        <v>0</v>
      </c>
      <c r="AP1379" s="2" t="str">
        <f t="shared" si="509"/>
        <v/>
      </c>
    </row>
    <row r="1380" spans="1:42" x14ac:dyDescent="0.25">
      <c r="A1380" s="49">
        <v>40007</v>
      </c>
      <c r="B1380" s="47">
        <v>901.05</v>
      </c>
      <c r="C1380" s="27">
        <f t="shared" si="520"/>
        <v>2.4933741312433755E-2</v>
      </c>
      <c r="D1380" s="27">
        <f t="shared" si="521"/>
        <v>3.1070753237992799E-3</v>
      </c>
      <c r="E1380" s="5">
        <f t="shared" si="502"/>
        <v>0</v>
      </c>
      <c r="F1380" s="44">
        <v>1470.4269999999999</v>
      </c>
      <c r="G1380" s="45">
        <v>1470.4269999999999</v>
      </c>
      <c r="H1380" s="48">
        <v>901.05</v>
      </c>
      <c r="I1380" s="42">
        <v>26.31</v>
      </c>
      <c r="J1380" s="16">
        <f t="shared" si="519"/>
        <v>0.2631</v>
      </c>
      <c r="K1380" s="16">
        <f t="shared" si="503"/>
        <v>5.3828785085598407E-2</v>
      </c>
      <c r="L1380" s="51">
        <f>VLOOKUP(A1380,LIBOR!$A$3:B3475,2,1)</f>
        <v>0.24312999999999999</v>
      </c>
      <c r="M1380">
        <v>112466.13</v>
      </c>
      <c r="N1380" s="2">
        <v>100696.06</v>
      </c>
      <c r="O1380" s="16">
        <f t="shared" si="522"/>
        <v>6.0653680184567273E-4</v>
      </c>
      <c r="P1380" s="16">
        <f t="shared" si="513"/>
        <v>0.20927121491440159</v>
      </c>
      <c r="Q1380" s="2">
        <f t="shared" si="524"/>
        <v>29.990000000000002</v>
      </c>
      <c r="R1380" s="2">
        <f t="shared" si="525"/>
        <v>29.005500000000001</v>
      </c>
      <c r="S1380" s="16">
        <f t="shared" si="514"/>
        <v>1</v>
      </c>
      <c r="T1380" s="16">
        <f t="shared" si="515"/>
        <v>0</v>
      </c>
      <c r="U1380" s="16">
        <f>VLOOKUP(P1380,Table!$D$6:$G$15,MATCH(VALUE(T1380)&amp;"E",Table!$D$5:$G$5,0),1)*IF(Y1380=1,0,1)</f>
        <v>0.85</v>
      </c>
      <c r="V1380" s="16">
        <f t="shared" si="516"/>
        <v>0.15000000000000002</v>
      </c>
      <c r="W1380" s="16">
        <f t="shared" si="505"/>
        <v>158742.22355362747</v>
      </c>
      <c r="X1380" s="16">
        <f t="shared" si="517"/>
        <v>-6.2565306061423964E-4</v>
      </c>
      <c r="Y1380" s="16">
        <f t="shared" si="506"/>
        <v>0</v>
      </c>
      <c r="Z1380" s="16">
        <f t="shared" si="518"/>
        <v>0</v>
      </c>
      <c r="AA1380" s="16">
        <f t="shared" si="504"/>
        <v>0</v>
      </c>
      <c r="AB1380" s="2">
        <f t="shared" si="507"/>
        <v>181302.0874555647</v>
      </c>
      <c r="AE1380" s="16" t="str">
        <f t="shared" si="501"/>
        <v/>
      </c>
      <c r="AF1380" s="16" t="str">
        <f t="shared" si="523"/>
        <v/>
      </c>
      <c r="AG1380" s="16">
        <f t="shared" si="510"/>
        <v>97.535400148673787</v>
      </c>
      <c r="AH1380" s="24">
        <f t="shared" si="508"/>
        <v>98.783643659849602</v>
      </c>
      <c r="AL1380" s="2">
        <f t="shared" si="511"/>
        <v>101.72466540620286</v>
      </c>
      <c r="AM1380" s="27">
        <f t="shared" si="512"/>
        <v>-2.8911589284754902E-2</v>
      </c>
      <c r="AN1380" s="35">
        <v>0</v>
      </c>
      <c r="AP1380" s="2" t="str">
        <f t="shared" si="509"/>
        <v/>
      </c>
    </row>
    <row r="1381" spans="1:42" x14ac:dyDescent="0.25">
      <c r="A1381" s="49">
        <v>40008</v>
      </c>
      <c r="B1381" s="47">
        <v>905.84</v>
      </c>
      <c r="C1381" s="27">
        <f t="shared" si="520"/>
        <v>5.3160201986572897E-3</v>
      </c>
      <c r="D1381" s="27">
        <f t="shared" si="521"/>
        <v>2.8106645460145741E-2</v>
      </c>
      <c r="E1381" s="5">
        <f t="shared" si="502"/>
        <v>0</v>
      </c>
      <c r="F1381" s="44">
        <v>1478.2360000000001</v>
      </c>
      <c r="G1381" s="45">
        <v>1478.2360000000001</v>
      </c>
      <c r="H1381" s="48">
        <v>905.84</v>
      </c>
      <c r="I1381" s="42">
        <v>25.02</v>
      </c>
      <c r="J1381" s="16">
        <f t="shared" si="519"/>
        <v>0.25019999999999998</v>
      </c>
      <c r="K1381" s="16">
        <f t="shared" si="503"/>
        <v>2.5249311796191748E-2</v>
      </c>
      <c r="L1381" s="51">
        <f>VLOOKUP(A1381,LIBOR!$A$3:B3476,2,1)</f>
        <v>0.24437999999999999</v>
      </c>
      <c r="M1381">
        <v>110403.95</v>
      </c>
      <c r="N1381" s="2">
        <v>98849.2</v>
      </c>
      <c r="O1381" s="16">
        <f t="shared" si="522"/>
        <v>2.8110568203704851E-5</v>
      </c>
      <c r="P1381" s="16">
        <f t="shared" si="513"/>
        <v>0.22495068820380823</v>
      </c>
      <c r="Q1381" s="2">
        <f t="shared" si="524"/>
        <v>29.451999999999998</v>
      </c>
      <c r="R1381" s="2">
        <f t="shared" si="525"/>
        <v>28.913499999999999</v>
      </c>
      <c r="S1381" s="16">
        <f t="shared" si="514"/>
        <v>1</v>
      </c>
      <c r="T1381" s="16">
        <f t="shared" si="515"/>
        <v>0</v>
      </c>
      <c r="U1381" s="16">
        <f>VLOOKUP(P1381,Table!$D$6:$G$15,MATCH(VALUE(T1381)&amp;"E",Table!$D$5:$G$5,0),1)*IF(Y1381=1,0,1)</f>
        <v>0.85</v>
      </c>
      <c r="V1381" s="16">
        <f t="shared" si="516"/>
        <v>0.15000000000000002</v>
      </c>
      <c r="W1381" s="16">
        <f t="shared" si="505"/>
        <v>159022.79674408297</v>
      </c>
      <c r="X1381" s="16">
        <f t="shared" si="517"/>
        <v>1.2107000377641119E-2</v>
      </c>
      <c r="Y1381" s="16">
        <f t="shared" si="506"/>
        <v>0</v>
      </c>
      <c r="Z1381" s="16">
        <f t="shared" si="518"/>
        <v>0</v>
      </c>
      <c r="AA1381" s="16">
        <f t="shared" si="504"/>
        <v>0</v>
      </c>
      <c r="AB1381" s="2">
        <f t="shared" si="507"/>
        <v>181621.84913825395</v>
      </c>
      <c r="AE1381" s="16" t="str">
        <f t="shared" si="501"/>
        <v/>
      </c>
      <c r="AF1381" s="16" t="str">
        <f t="shared" si="523"/>
        <v/>
      </c>
      <c r="AG1381" s="16">
        <f t="shared" si="510"/>
        <v>97.707422898720452</v>
      </c>
      <c r="AH1381" s="24">
        <f t="shared" si="508"/>
        <v>98.955292315666682</v>
      </c>
      <c r="AL1381" s="2">
        <f t="shared" si="511"/>
        <v>101.72466540620286</v>
      </c>
      <c r="AM1381" s="27">
        <f t="shared" si="512"/>
        <v>-2.7224204468774937E-2</v>
      </c>
      <c r="AN1381" s="35">
        <v>0</v>
      </c>
      <c r="AP1381" s="2" t="str">
        <f t="shared" si="509"/>
        <v/>
      </c>
    </row>
    <row r="1382" spans="1:42" x14ac:dyDescent="0.25">
      <c r="A1382" s="49">
        <v>40009</v>
      </c>
      <c r="B1382" s="47">
        <v>932.68</v>
      </c>
      <c r="C1382" s="27">
        <f t="shared" si="520"/>
        <v>2.9629956725249373E-2</v>
      </c>
      <c r="D1382" s="27">
        <f t="shared" si="521"/>
        <v>5.9405103825520889E-2</v>
      </c>
      <c r="E1382" s="5">
        <f t="shared" si="502"/>
        <v>0</v>
      </c>
      <c r="F1382" s="44">
        <v>1522.088</v>
      </c>
      <c r="G1382" s="45">
        <v>1522.088</v>
      </c>
      <c r="H1382" s="48">
        <v>932.68</v>
      </c>
      <c r="I1382" s="42">
        <v>25.89</v>
      </c>
      <c r="J1382" s="16">
        <f t="shared" si="519"/>
        <v>0.25890000000000002</v>
      </c>
      <c r="K1382" s="16">
        <f t="shared" si="503"/>
        <v>3.4179024192704827E-2</v>
      </c>
      <c r="L1382" s="51">
        <f>VLOOKUP(A1382,LIBOR!$A$3:B3477,2,1)</f>
        <v>0.24</v>
      </c>
      <c r="M1382">
        <v>107021.22</v>
      </c>
      <c r="N1382" s="2">
        <v>95820.01</v>
      </c>
      <c r="O1382" s="16">
        <f t="shared" si="522"/>
        <v>8.5260918697885541E-4</v>
      </c>
      <c r="P1382" s="16">
        <f t="shared" si="513"/>
        <v>0.22472097580729519</v>
      </c>
      <c r="Q1382" s="2">
        <f t="shared" si="524"/>
        <v>28.286000000000001</v>
      </c>
      <c r="R1382" s="2">
        <f t="shared" si="525"/>
        <v>28.624000000000002</v>
      </c>
      <c r="S1382" s="16">
        <f t="shared" si="514"/>
        <v>-1</v>
      </c>
      <c r="T1382" s="16">
        <f t="shared" si="515"/>
        <v>0</v>
      </c>
      <c r="U1382" s="16">
        <f>VLOOKUP(P1382,Table!$D$6:$G$15,MATCH(VALUE(T1382)&amp;"E",Table!$D$5:$G$5,0),1)*IF(Y1382=1,0,1)</f>
        <v>0.85</v>
      </c>
      <c r="V1382" s="16">
        <f t="shared" si="516"/>
        <v>0.15000000000000002</v>
      </c>
      <c r="W1382" s="16">
        <f t="shared" si="505"/>
        <v>162296.88205463081</v>
      </c>
      <c r="X1382" s="16">
        <f t="shared" si="517"/>
        <v>1.3895875976214001E-2</v>
      </c>
      <c r="Y1382" s="16">
        <f t="shared" si="506"/>
        <v>0</v>
      </c>
      <c r="Z1382" s="16">
        <f t="shared" si="518"/>
        <v>0</v>
      </c>
      <c r="AA1382" s="16">
        <f t="shared" si="504"/>
        <v>0</v>
      </c>
      <c r="AB1382" s="2">
        <f t="shared" si="507"/>
        <v>185366.78053401993</v>
      </c>
      <c r="AE1382" s="16" t="str">
        <f t="shared" si="501"/>
        <v/>
      </c>
      <c r="AF1382" s="16" t="str">
        <f t="shared" si="523"/>
        <v/>
      </c>
      <c r="AG1382" s="16">
        <f t="shared" si="510"/>
        <v>99.722090172228206</v>
      </c>
      <c r="AH1382" s="24">
        <f t="shared" si="508"/>
        <v>100.99306123804463</v>
      </c>
      <c r="AL1382" s="2">
        <f t="shared" si="511"/>
        <v>101.72466540620286</v>
      </c>
      <c r="AM1382" s="27">
        <f t="shared" si="512"/>
        <v>-7.1920036820648514E-3</v>
      </c>
      <c r="AN1382" s="35">
        <v>0</v>
      </c>
      <c r="AP1382" s="2" t="str">
        <f t="shared" si="509"/>
        <v/>
      </c>
    </row>
    <row r="1383" spans="1:42" x14ac:dyDescent="0.25">
      <c r="A1383" s="49">
        <v>40010</v>
      </c>
      <c r="B1383" s="47">
        <v>940.74</v>
      </c>
      <c r="C1383" s="27">
        <f t="shared" si="520"/>
        <v>8.6417635201785359E-3</v>
      </c>
      <c r="D1383" s="27">
        <f t="shared" si="521"/>
        <v>6.4499639186165081E-2</v>
      </c>
      <c r="E1383" s="5">
        <f t="shared" si="502"/>
        <v>0</v>
      </c>
      <c r="F1383" s="44">
        <v>1535.3040000000001</v>
      </c>
      <c r="G1383" s="45">
        <v>1535.3040000000001</v>
      </c>
      <c r="H1383" s="48">
        <v>940.74</v>
      </c>
      <c r="I1383" s="42">
        <v>25.42</v>
      </c>
      <c r="J1383" s="16">
        <f t="shared" si="519"/>
        <v>0.25420000000000004</v>
      </c>
      <c r="K1383" s="16">
        <f t="shared" si="503"/>
        <v>8.7545998930706748E-3</v>
      </c>
      <c r="L1383" s="51">
        <f>VLOOKUP(A1383,LIBOR!$A$3:B3478,2,1)</f>
        <v>0.24124999999999996</v>
      </c>
      <c r="M1383">
        <v>105751.38</v>
      </c>
      <c r="N1383" s="2">
        <v>94682.6</v>
      </c>
      <c r="O1383" s="16">
        <f t="shared" si="522"/>
        <v>7.4039781681304009E-5</v>
      </c>
      <c r="P1383" s="16">
        <f t="shared" si="513"/>
        <v>0.24544540010692936</v>
      </c>
      <c r="Q1383" s="2">
        <f t="shared" si="524"/>
        <v>27.203999999999997</v>
      </c>
      <c r="R1383" s="2">
        <f t="shared" si="525"/>
        <v>28.284499999999998</v>
      </c>
      <c r="S1383" s="16">
        <f t="shared" si="514"/>
        <v>-1</v>
      </c>
      <c r="T1383" s="16">
        <f t="shared" si="515"/>
        <v>0</v>
      </c>
      <c r="U1383" s="16">
        <f>VLOOKUP(P1383,Table!$D$6:$G$15,MATCH(VALUE(T1383)&amp;"E",Table!$D$5:$G$5,0),1)*IF(Y1383=1,0,1)</f>
        <v>0.85</v>
      </c>
      <c r="V1383" s="16">
        <f t="shared" si="516"/>
        <v>0.15000000000000002</v>
      </c>
      <c r="W1383" s="16">
        <f t="shared" si="505"/>
        <v>163200.05731171681</v>
      </c>
      <c r="X1383" s="16">
        <f t="shared" si="517"/>
        <v>3.4065589203914115E-2</v>
      </c>
      <c r="Y1383" s="16">
        <f t="shared" si="506"/>
        <v>0</v>
      </c>
      <c r="Z1383" s="16">
        <f t="shared" si="518"/>
        <v>0</v>
      </c>
      <c r="AA1383" s="16">
        <f t="shared" si="504"/>
        <v>0</v>
      </c>
      <c r="AB1383" s="2">
        <f t="shared" si="507"/>
        <v>186404.94413572332</v>
      </c>
      <c r="AE1383" s="16" t="str">
        <f t="shared" si="501"/>
        <v/>
      </c>
      <c r="AF1383" s="16" t="str">
        <f t="shared" si="523"/>
        <v/>
      </c>
      <c r="AG1383" s="16">
        <f t="shared" si="510"/>
        <v>100.28059285541846</v>
      </c>
      <c r="AH1383" s="24">
        <f t="shared" si="508"/>
        <v>101.55603880272413</v>
      </c>
      <c r="AL1383" s="2">
        <f t="shared" si="511"/>
        <v>101.72466540620286</v>
      </c>
      <c r="AM1383" s="27">
        <f t="shared" si="512"/>
        <v>-1.6576766589044833E-3</v>
      </c>
      <c r="AN1383" s="35">
        <v>0</v>
      </c>
      <c r="AP1383" s="2" t="str">
        <f t="shared" si="509"/>
        <v/>
      </c>
    </row>
    <row r="1384" spans="1:42" x14ac:dyDescent="0.25">
      <c r="A1384" s="49">
        <v>40011</v>
      </c>
      <c r="B1384" s="47">
        <v>940.38</v>
      </c>
      <c r="C1384" s="27">
        <f t="shared" si="520"/>
        <v>-3.8267746667519642E-4</v>
      </c>
      <c r="D1384" s="27">
        <f t="shared" si="521"/>
        <v>6.8138804289843757E-2</v>
      </c>
      <c r="E1384" s="5">
        <f t="shared" si="502"/>
        <v>0</v>
      </c>
      <c r="F1384" s="44">
        <v>1534.703</v>
      </c>
      <c r="G1384" s="45">
        <v>1534.703</v>
      </c>
      <c r="H1384" s="48">
        <v>940.38</v>
      </c>
      <c r="I1384" s="42">
        <v>24.34</v>
      </c>
      <c r="J1384" s="16">
        <f t="shared" si="519"/>
        <v>0.24340000000000001</v>
      </c>
      <c r="K1384" s="16">
        <f t="shared" si="503"/>
        <v>1.0026590864781859E-2</v>
      </c>
      <c r="L1384" s="51">
        <f>VLOOKUP(A1384,LIBOR!$A$3:B3479,2,1)</f>
        <v>0.24</v>
      </c>
      <c r="M1384">
        <v>105775.03999999999</v>
      </c>
      <c r="N1384" s="2">
        <v>94703.31</v>
      </c>
      <c r="O1384" s="16">
        <f t="shared" si="522"/>
        <v>1.464981032361751E-7</v>
      </c>
      <c r="P1384" s="16">
        <f t="shared" si="513"/>
        <v>0.23337340913521815</v>
      </c>
      <c r="Q1384" s="2">
        <f t="shared" si="524"/>
        <v>26.332000000000001</v>
      </c>
      <c r="R1384" s="2">
        <f t="shared" si="525"/>
        <v>27.978499999999997</v>
      </c>
      <c r="S1384" s="16">
        <f t="shared" si="514"/>
        <v>-1</v>
      </c>
      <c r="T1384" s="16">
        <f t="shared" si="515"/>
        <v>0</v>
      </c>
      <c r="U1384" s="16">
        <f>VLOOKUP(P1384,Table!$D$6:$G$15,MATCH(VALUE(T1384)&amp;"E",Table!$D$5:$G$5,0),1)*IF(Y1384=1,0,1)</f>
        <v>0.85</v>
      </c>
      <c r="V1384" s="16">
        <f t="shared" si="516"/>
        <v>0.15000000000000002</v>
      </c>
      <c r="W1384" s="16">
        <f t="shared" si="505"/>
        <v>163152.32680654363</v>
      </c>
      <c r="X1384" s="16">
        <f t="shared" si="517"/>
        <v>3.9820120298717621E-2</v>
      </c>
      <c r="Y1384" s="16">
        <f t="shared" si="506"/>
        <v>0</v>
      </c>
      <c r="Z1384" s="16">
        <f t="shared" si="518"/>
        <v>0</v>
      </c>
      <c r="AA1384" s="16">
        <f t="shared" si="504"/>
        <v>0</v>
      </c>
      <c r="AB1384" s="2">
        <f t="shared" si="507"/>
        <v>186349.17633209948</v>
      </c>
      <c r="AE1384" s="16" t="str">
        <f t="shared" ref="AE1384:AE1447" si="526">IF(AC1384&gt;0,W1384/AC1384-1,"")</f>
        <v/>
      </c>
      <c r="AF1384" s="16" t="str">
        <f t="shared" si="523"/>
        <v/>
      </c>
      <c r="AG1384" s="16">
        <f t="shared" si="510"/>
        <v>100.25059135285333</v>
      </c>
      <c r="AH1384" s="24">
        <f t="shared" si="508"/>
        <v>101.52301326932947</v>
      </c>
      <c r="AL1384" s="2">
        <f t="shared" si="511"/>
        <v>101.72466540620286</v>
      </c>
      <c r="AM1384" s="27">
        <f t="shared" si="512"/>
        <v>-1.9823327613628372E-3</v>
      </c>
      <c r="AN1384" s="35">
        <v>0</v>
      </c>
      <c r="AP1384" s="2" t="str">
        <f t="shared" si="509"/>
        <v/>
      </c>
    </row>
    <row r="1385" spans="1:42" x14ac:dyDescent="0.25">
      <c r="A1385" s="49">
        <v>40014</v>
      </c>
      <c r="B1385" s="47">
        <v>951.13</v>
      </c>
      <c r="C1385" s="27">
        <f t="shared" si="520"/>
        <v>1.1431548948297454E-2</v>
      </c>
      <c r="D1385" s="27">
        <f t="shared" si="521"/>
        <v>5.4636611925707457E-2</v>
      </c>
      <c r="E1385" s="5">
        <f t="shared" si="502"/>
        <v>0</v>
      </c>
      <c r="F1385" s="44">
        <v>1552.2570000000001</v>
      </c>
      <c r="G1385" s="45">
        <v>1552.2570000000001</v>
      </c>
      <c r="H1385" s="48">
        <v>951.13</v>
      </c>
      <c r="I1385" s="42">
        <v>24.4</v>
      </c>
      <c r="J1385" s="16">
        <f t="shared" si="519"/>
        <v>0.24399999999999999</v>
      </c>
      <c r="K1385" s="16">
        <f t="shared" si="503"/>
        <v>1.4680231856804893E-2</v>
      </c>
      <c r="L1385" s="51">
        <f>VLOOKUP(A1385,LIBOR!$A$3:B3480,2,1)</f>
        <v>0.23874999999999999</v>
      </c>
      <c r="M1385">
        <v>103428.46</v>
      </c>
      <c r="N1385" s="2">
        <v>92600.93</v>
      </c>
      <c r="O1385" s="16">
        <f t="shared" si="522"/>
        <v>1.2920192621039284E-4</v>
      </c>
      <c r="P1385" s="16">
        <f t="shared" si="513"/>
        <v>0.2293197681431951</v>
      </c>
      <c r="Q1385" s="2">
        <f t="shared" si="524"/>
        <v>25.396000000000001</v>
      </c>
      <c r="R1385" s="2">
        <f t="shared" si="525"/>
        <v>27.693999999999999</v>
      </c>
      <c r="S1385" s="16">
        <f t="shared" si="514"/>
        <v>-1</v>
      </c>
      <c r="T1385" s="16">
        <f t="shared" si="515"/>
        <v>0</v>
      </c>
      <c r="U1385" s="16">
        <f>VLOOKUP(P1385,Table!$D$6:$G$15,MATCH(VALUE(T1385)&amp;"E",Table!$D$5:$G$5,0),1)*IF(Y1385=1,0,1)</f>
        <v>0.85</v>
      </c>
      <c r="V1385" s="16">
        <f t="shared" si="516"/>
        <v>0.15000000000000002</v>
      </c>
      <c r="W1385" s="16">
        <f t="shared" si="505"/>
        <v>164194.35944899177</v>
      </c>
      <c r="X1385" s="16">
        <f t="shared" si="517"/>
        <v>4.2324760854155929E-2</v>
      </c>
      <c r="Y1385" s="16">
        <f t="shared" si="506"/>
        <v>0</v>
      </c>
      <c r="Z1385" s="16">
        <f t="shared" si="518"/>
        <v>0</v>
      </c>
      <c r="AA1385" s="16">
        <f t="shared" si="504"/>
        <v>0</v>
      </c>
      <c r="AB1385" s="2">
        <f t="shared" si="507"/>
        <v>187540.81275714451</v>
      </c>
      <c r="AE1385" s="16" t="str">
        <f t="shared" si="526"/>
        <v/>
      </c>
      <c r="AF1385" s="16" t="str">
        <f t="shared" si="523"/>
        <v/>
      </c>
      <c r="AG1385" s="16">
        <f t="shared" si="510"/>
        <v>100.89165807844736</v>
      </c>
      <c r="AH1385" s="24">
        <f t="shared" si="508"/>
        <v>102.16423905563643</v>
      </c>
      <c r="AL1385" s="2">
        <f t="shared" si="511"/>
        <v>102.16423905563643</v>
      </c>
      <c r="AM1385" s="27">
        <f t="shared" si="512"/>
        <v>0</v>
      </c>
      <c r="AN1385" s="35">
        <v>0</v>
      </c>
      <c r="AP1385" s="2" t="str">
        <f t="shared" si="509"/>
        <v/>
      </c>
    </row>
    <row r="1386" spans="1:42" x14ac:dyDescent="0.25">
      <c r="A1386" s="49">
        <v>40015</v>
      </c>
      <c r="B1386" s="47">
        <v>954.58</v>
      </c>
      <c r="C1386" s="27">
        <f t="shared" si="520"/>
        <v>3.6272644118049424E-3</v>
      </c>
      <c r="D1386" s="27">
        <f t="shared" si="521"/>
        <v>5.2947856138855109E-2</v>
      </c>
      <c r="E1386" s="5">
        <f t="shared" si="502"/>
        <v>0</v>
      </c>
      <c r="F1386" s="44">
        <v>1557.9090000000001</v>
      </c>
      <c r="G1386" s="45">
        <v>1557.9090000000001</v>
      </c>
      <c r="H1386" s="48">
        <v>954.58</v>
      </c>
      <c r="I1386" s="42">
        <v>23.87</v>
      </c>
      <c r="J1386" s="16">
        <f t="shared" si="519"/>
        <v>0.23870000000000002</v>
      </c>
      <c r="K1386" s="16">
        <f t="shared" si="503"/>
        <v>6.2228834301795433E-3</v>
      </c>
      <c r="L1386" s="51">
        <f>VLOOKUP(A1386,LIBOR!$A$3:B3481,2,1)</f>
        <v>0.23499999999999996</v>
      </c>
      <c r="M1386">
        <v>101422.24</v>
      </c>
      <c r="N1386" s="2">
        <v>90804.25</v>
      </c>
      <c r="O1386" s="16">
        <f t="shared" si="522"/>
        <v>1.3109481185091038E-5</v>
      </c>
      <c r="P1386" s="16">
        <f t="shared" si="513"/>
        <v>0.23247711656982048</v>
      </c>
      <c r="Q1386" s="2">
        <f t="shared" si="524"/>
        <v>25.013999999999999</v>
      </c>
      <c r="R1386" s="2">
        <f t="shared" si="525"/>
        <v>27.514499999999998</v>
      </c>
      <c r="S1386" s="16">
        <f t="shared" si="514"/>
        <v>-1</v>
      </c>
      <c r="T1386" s="16">
        <f t="shared" si="515"/>
        <v>0</v>
      </c>
      <c r="U1386" s="16">
        <f>VLOOKUP(P1386,Table!$D$6:$G$15,MATCH(VALUE(T1386)&amp;"E",Table!$D$5:$G$5,0),1)*IF(Y1386=1,0,1)</f>
        <v>0.85</v>
      </c>
      <c r="V1386" s="16">
        <f t="shared" si="516"/>
        <v>0.15000000000000002</v>
      </c>
      <c r="W1386" s="16">
        <f t="shared" si="505"/>
        <v>164222.73473177443</v>
      </c>
      <c r="X1386" s="16">
        <f t="shared" si="517"/>
        <v>3.4345845568444E-2</v>
      </c>
      <c r="Y1386" s="16">
        <f t="shared" si="506"/>
        <v>0</v>
      </c>
      <c r="Z1386" s="16">
        <f t="shared" si="518"/>
        <v>0</v>
      </c>
      <c r="AA1386" s="16">
        <f t="shared" si="504"/>
        <v>0</v>
      </c>
      <c r="AB1386" s="2">
        <f t="shared" si="507"/>
        <v>187575.58298244953</v>
      </c>
      <c r="AE1386" s="16" t="str">
        <f t="shared" si="526"/>
        <v/>
      </c>
      <c r="AF1386" s="16" t="str">
        <f t="shared" si="523"/>
        <v/>
      </c>
      <c r="AG1386" s="16">
        <f t="shared" si="510"/>
        <v>100.9103634771881</v>
      </c>
      <c r="AH1386" s="24">
        <f t="shared" si="508"/>
        <v>102.1805208297373</v>
      </c>
      <c r="AL1386" s="2">
        <f t="shared" si="511"/>
        <v>102.1805208297373</v>
      </c>
      <c r="AM1386" s="27">
        <f t="shared" si="512"/>
        <v>0</v>
      </c>
      <c r="AN1386" s="35">
        <v>0</v>
      </c>
      <c r="AP1386" s="2" t="str">
        <f t="shared" si="509"/>
        <v/>
      </c>
    </row>
    <row r="1387" spans="1:42" x14ac:dyDescent="0.25">
      <c r="A1387" s="49">
        <v>40016</v>
      </c>
      <c r="B1387" s="47">
        <v>954.07</v>
      </c>
      <c r="C1387" s="27">
        <f t="shared" si="520"/>
        <v>-5.3426637893105866E-4</v>
      </c>
      <c r="D1387" s="27">
        <f t="shared" si="521"/>
        <v>2.2783633034674677E-2</v>
      </c>
      <c r="E1387" s="5">
        <f t="shared" si="502"/>
        <v>0</v>
      </c>
      <c r="F1387" s="44">
        <v>1557.366</v>
      </c>
      <c r="G1387" s="45">
        <v>1557.366</v>
      </c>
      <c r="H1387" s="48">
        <v>954.07</v>
      </c>
      <c r="I1387" s="42">
        <v>23.47</v>
      </c>
      <c r="J1387" s="16">
        <f t="shared" si="519"/>
        <v>0.23469999999999999</v>
      </c>
      <c r="K1387" s="16">
        <f t="shared" si="503"/>
        <v>3.6325166270536058E-3</v>
      </c>
      <c r="L1387" s="51">
        <f>VLOOKUP(A1387,LIBOR!$A$3:B3482,2,1)</f>
        <v>0.22999999999999998</v>
      </c>
      <c r="M1387">
        <v>99055.65</v>
      </c>
      <c r="N1387" s="2">
        <v>88684.94</v>
      </c>
      <c r="O1387" s="16">
        <f t="shared" si="522"/>
        <v>2.8559313967536537E-7</v>
      </c>
      <c r="P1387" s="16">
        <f t="shared" si="513"/>
        <v>0.23106748337294639</v>
      </c>
      <c r="Q1387" s="2">
        <f t="shared" si="524"/>
        <v>24.784000000000002</v>
      </c>
      <c r="R1387" s="2">
        <f t="shared" si="525"/>
        <v>27.1495</v>
      </c>
      <c r="S1387" s="16">
        <f t="shared" si="514"/>
        <v>-1</v>
      </c>
      <c r="T1387" s="16">
        <f t="shared" si="515"/>
        <v>0</v>
      </c>
      <c r="U1387" s="16">
        <f>VLOOKUP(P1387,Table!$D$6:$G$15,MATCH(VALUE(T1387)&amp;"E",Table!$D$5:$G$5,0),1)*IF(Y1387=1,0,1)</f>
        <v>0.85</v>
      </c>
      <c r="V1387" s="16">
        <f t="shared" si="516"/>
        <v>0.15000000000000002</v>
      </c>
      <c r="W1387" s="16">
        <f t="shared" si="505"/>
        <v>163573.22965553068</v>
      </c>
      <c r="X1387" s="16">
        <f t="shared" si="517"/>
        <v>3.2699324211105329E-2</v>
      </c>
      <c r="Y1387" s="16">
        <f t="shared" si="506"/>
        <v>0</v>
      </c>
      <c r="Z1387" s="16">
        <f t="shared" si="518"/>
        <v>0</v>
      </c>
      <c r="AA1387" s="16">
        <f t="shared" si="504"/>
        <v>0</v>
      </c>
      <c r="AB1387" s="2">
        <f t="shared" si="507"/>
        <v>186863.47711751692</v>
      </c>
      <c r="AE1387" s="16" t="str">
        <f t="shared" si="526"/>
        <v/>
      </c>
      <c r="AF1387" s="16" t="str">
        <f t="shared" si="523"/>
        <v/>
      </c>
      <c r="AG1387" s="16">
        <f t="shared" si="510"/>
        <v>100.52727064323801</v>
      </c>
      <c r="AH1387" s="24">
        <f t="shared" si="508"/>
        <v>101.78995661497804</v>
      </c>
      <c r="AL1387" s="2">
        <f t="shared" si="511"/>
        <v>102.1805208297373</v>
      </c>
      <c r="AM1387" s="27">
        <f t="shared" si="512"/>
        <v>-3.8222961831448909E-3</v>
      </c>
      <c r="AN1387" s="35">
        <v>0</v>
      </c>
      <c r="AP1387" s="2" t="str">
        <f t="shared" si="509"/>
        <v/>
      </c>
    </row>
    <row r="1388" spans="1:42" x14ac:dyDescent="0.25">
      <c r="A1388" s="49">
        <v>40017</v>
      </c>
      <c r="B1388" s="47">
        <v>976.29</v>
      </c>
      <c r="C1388" s="27">
        <f t="shared" si="520"/>
        <v>2.3289695724632242E-2</v>
      </c>
      <c r="D1388" s="27">
        <f t="shared" si="521"/>
        <v>3.7431565239128384E-2</v>
      </c>
      <c r="E1388" s="5">
        <f t="shared" si="502"/>
        <v>0</v>
      </c>
      <c r="F1388" s="44">
        <v>1593.65</v>
      </c>
      <c r="G1388" s="45">
        <v>1593.65</v>
      </c>
      <c r="H1388" s="48">
        <v>976.29</v>
      </c>
      <c r="I1388" s="42">
        <v>23.43</v>
      </c>
      <c r="J1388" s="16">
        <f t="shared" si="519"/>
        <v>0.23430000000000001</v>
      </c>
      <c r="K1388" s="16">
        <f t="shared" si="503"/>
        <v>3.4651926345410644E-3</v>
      </c>
      <c r="L1388" s="51">
        <f>VLOOKUP(A1388,LIBOR!$A$3:B3483,2,1)</f>
        <v>0.22938</v>
      </c>
      <c r="M1388">
        <v>95645.47</v>
      </c>
      <c r="N1388" s="2">
        <v>85631.32</v>
      </c>
      <c r="O1388" s="16">
        <f t="shared" si="522"/>
        <v>5.300414648308513E-4</v>
      </c>
      <c r="P1388" s="16">
        <f t="shared" si="513"/>
        <v>0.23083480736545894</v>
      </c>
      <c r="Q1388" s="2">
        <f t="shared" si="524"/>
        <v>24.3</v>
      </c>
      <c r="R1388" s="2">
        <f t="shared" si="525"/>
        <v>26.793999999999993</v>
      </c>
      <c r="S1388" s="16">
        <f t="shared" si="514"/>
        <v>-1</v>
      </c>
      <c r="T1388" s="16">
        <f t="shared" si="515"/>
        <v>0</v>
      </c>
      <c r="U1388" s="16">
        <f>VLOOKUP(P1388,Table!$D$6:$G$15,MATCH(VALUE(T1388)&amp;"E",Table!$D$5:$G$5,0),1)*IF(Y1388=1,0,1)</f>
        <v>0.85</v>
      </c>
      <c r="V1388" s="16">
        <f t="shared" si="516"/>
        <v>0.15000000000000002</v>
      </c>
      <c r="W1388" s="16">
        <f t="shared" si="505"/>
        <v>165966.53620060947</v>
      </c>
      <c r="X1388" s="16">
        <f t="shared" si="517"/>
        <v>7.8642767793297708E-3</v>
      </c>
      <c r="Y1388" s="16">
        <f t="shared" si="506"/>
        <v>0</v>
      </c>
      <c r="Z1388" s="16">
        <f t="shared" si="518"/>
        <v>0</v>
      </c>
      <c r="AA1388" s="16">
        <f t="shared" si="504"/>
        <v>0</v>
      </c>
      <c r="AB1388" s="2">
        <f t="shared" si="507"/>
        <v>189599.07044435348</v>
      </c>
      <c r="AE1388" s="16" t="str">
        <f t="shared" si="526"/>
        <v/>
      </c>
      <c r="AF1388" s="16" t="str">
        <f t="shared" si="523"/>
        <v/>
      </c>
      <c r="AG1388" s="16">
        <f t="shared" si="510"/>
        <v>101.99894255568877</v>
      </c>
      <c r="AH1388" s="24">
        <f t="shared" si="508"/>
        <v>103.27742554301614</v>
      </c>
      <c r="AL1388" s="2">
        <f t="shared" si="511"/>
        <v>103.27742554301614</v>
      </c>
      <c r="AM1388" s="27">
        <f t="shared" si="512"/>
        <v>0</v>
      </c>
      <c r="AN1388" s="35">
        <v>0</v>
      </c>
      <c r="AP1388" s="2" t="str">
        <f t="shared" si="509"/>
        <v/>
      </c>
    </row>
    <row r="1389" spans="1:42" x14ac:dyDescent="0.25">
      <c r="A1389" s="49">
        <v>40018</v>
      </c>
      <c r="B1389" s="47">
        <v>979.26</v>
      </c>
      <c r="C1389" s="27">
        <f t="shared" si="520"/>
        <v>3.042128875641481E-3</v>
      </c>
      <c r="D1389" s="27">
        <f t="shared" si="521"/>
        <v>4.0856371581445061E-2</v>
      </c>
      <c r="E1389" s="5">
        <f t="shared" si="502"/>
        <v>0</v>
      </c>
      <c r="F1389" s="44">
        <v>1598.501</v>
      </c>
      <c r="G1389" s="45">
        <v>1598.501</v>
      </c>
      <c r="H1389" s="48">
        <v>979.26</v>
      </c>
      <c r="I1389" s="42">
        <v>23.09</v>
      </c>
      <c r="J1389" s="16">
        <f t="shared" si="519"/>
        <v>0.23089999999999999</v>
      </c>
      <c r="K1389" s="16">
        <f t="shared" si="503"/>
        <v>1.1144332679940167E-2</v>
      </c>
      <c r="L1389" s="51">
        <f>VLOOKUP(A1389,LIBOR!$A$3:B3484,2,1)</f>
        <v>0.22313</v>
      </c>
      <c r="M1389">
        <v>94869.1</v>
      </c>
      <c r="N1389" s="2">
        <v>84935.79</v>
      </c>
      <c r="O1389" s="16">
        <f t="shared" si="522"/>
        <v>9.2264728609346762E-6</v>
      </c>
      <c r="P1389" s="16">
        <f t="shared" si="513"/>
        <v>0.21975566732005983</v>
      </c>
      <c r="Q1389" s="2">
        <f t="shared" si="524"/>
        <v>23.901999999999997</v>
      </c>
      <c r="R1389" s="2">
        <f t="shared" si="525"/>
        <v>26.512999999999995</v>
      </c>
      <c r="S1389" s="16">
        <f t="shared" si="514"/>
        <v>-1</v>
      </c>
      <c r="T1389" s="16">
        <f t="shared" si="515"/>
        <v>0</v>
      </c>
      <c r="U1389" s="16">
        <f>VLOOKUP(P1389,Table!$D$6:$G$15,MATCH(VALUE(T1389)&amp;"E",Table!$D$5:$G$5,0),1)*IF(Y1389=1,0,1)</f>
        <v>0.85</v>
      </c>
      <c r="V1389" s="16">
        <f t="shared" si="516"/>
        <v>0.15000000000000002</v>
      </c>
      <c r="W1389" s="16">
        <f t="shared" si="505"/>
        <v>166193.48759796534</v>
      </c>
      <c r="X1389" s="16">
        <f t="shared" si="517"/>
        <v>1.695145782705576E-2</v>
      </c>
      <c r="Y1389" s="16">
        <f t="shared" si="506"/>
        <v>0</v>
      </c>
      <c r="Z1389" s="16">
        <f t="shared" si="518"/>
        <v>0</v>
      </c>
      <c r="AA1389" s="16">
        <f t="shared" si="504"/>
        <v>0</v>
      </c>
      <c r="AB1389" s="2">
        <f t="shared" si="507"/>
        <v>189858.7809172243</v>
      </c>
      <c r="AE1389" s="16" t="str">
        <f t="shared" si="526"/>
        <v/>
      </c>
      <c r="AF1389" s="16" t="str">
        <f t="shared" si="523"/>
        <v/>
      </c>
      <c r="AG1389" s="16">
        <f t="shared" si="510"/>
        <v>102.13865945167026</v>
      </c>
      <c r="AH1389" s="24">
        <f t="shared" si="508"/>
        <v>103.41620196462623</v>
      </c>
      <c r="AL1389" s="2">
        <f t="shared" si="511"/>
        <v>103.41620196462623</v>
      </c>
      <c r="AM1389" s="27">
        <f t="shared" si="512"/>
        <v>0</v>
      </c>
      <c r="AN1389" s="35">
        <v>0</v>
      </c>
      <c r="AP1389" s="2" t="str">
        <f t="shared" si="509"/>
        <v/>
      </c>
    </row>
    <row r="1390" spans="1:42" x14ac:dyDescent="0.25">
      <c r="A1390" s="49">
        <v>40021</v>
      </c>
      <c r="B1390" s="47">
        <v>982.18</v>
      </c>
      <c r="C1390" s="27">
        <f t="shared" si="520"/>
        <v>2.9818434327961718E-3</v>
      </c>
      <c r="D1390" s="27">
        <f t="shared" si="521"/>
        <v>3.2406666065943779E-2</v>
      </c>
      <c r="E1390" s="5">
        <f t="shared" si="502"/>
        <v>0</v>
      </c>
      <c r="F1390" s="44">
        <v>1603.2570000000001</v>
      </c>
      <c r="G1390" s="45">
        <v>1603.2570000000001</v>
      </c>
      <c r="H1390" s="48">
        <v>982.18</v>
      </c>
      <c r="I1390" s="42">
        <v>24.28</v>
      </c>
      <c r="J1390" s="16">
        <f t="shared" si="519"/>
        <v>0.24280000000000002</v>
      </c>
      <c r="K1390" s="16">
        <f t="shared" si="503"/>
        <v>2.2942252528872414E-2</v>
      </c>
      <c r="L1390" s="51">
        <f>VLOOKUP(A1390,LIBOR!$A$3:B3485,2,1)</f>
        <v>0.22688</v>
      </c>
      <c r="M1390">
        <v>96156.14</v>
      </c>
      <c r="N1390" s="2">
        <v>86086.73</v>
      </c>
      <c r="O1390" s="16">
        <f t="shared" si="522"/>
        <v>8.8649497969012577E-6</v>
      </c>
      <c r="P1390" s="16">
        <f t="shared" si="513"/>
        <v>0.2198577474711276</v>
      </c>
      <c r="Q1390" s="2">
        <f t="shared" si="524"/>
        <v>23.651999999999997</v>
      </c>
      <c r="R1390" s="2">
        <f t="shared" si="525"/>
        <v>26.349499999999995</v>
      </c>
      <c r="S1390" s="16">
        <f t="shared" si="514"/>
        <v>-1</v>
      </c>
      <c r="T1390" s="16">
        <f t="shared" si="515"/>
        <v>0</v>
      </c>
      <c r="U1390" s="16">
        <f>VLOOKUP(P1390,Table!$D$6:$G$15,MATCH(VALUE(T1390)&amp;"E",Table!$D$5:$G$5,0),1)*IF(Y1390=1,0,1)</f>
        <v>0.85</v>
      </c>
      <c r="V1390" s="16">
        <f t="shared" si="516"/>
        <v>0.15000000000000002</v>
      </c>
      <c r="W1390" s="16">
        <f t="shared" si="505"/>
        <v>166952.5220007555</v>
      </c>
      <c r="X1390" s="16">
        <f t="shared" si="517"/>
        <v>1.8640008701976685E-2</v>
      </c>
      <c r="Y1390" s="16">
        <f t="shared" si="506"/>
        <v>0</v>
      </c>
      <c r="Z1390" s="16">
        <f t="shared" si="518"/>
        <v>0</v>
      </c>
      <c r="AA1390" s="16">
        <f t="shared" si="504"/>
        <v>0</v>
      </c>
      <c r="AB1390" s="2">
        <f t="shared" si="507"/>
        <v>190725.29008060083</v>
      </c>
      <c r="AE1390" s="16" t="str">
        <f t="shared" si="526"/>
        <v/>
      </c>
      <c r="AF1390" s="16" t="str">
        <f t="shared" si="523"/>
        <v/>
      </c>
      <c r="AG1390" s="16">
        <f t="shared" si="510"/>
        <v>102.60481689733749</v>
      </c>
      <c r="AH1390" s="24">
        <f t="shared" si="508"/>
        <v>103.88007846539149</v>
      </c>
      <c r="AL1390" s="2">
        <f t="shared" si="511"/>
        <v>103.88007846539149</v>
      </c>
      <c r="AM1390" s="27">
        <f t="shared" si="512"/>
        <v>0</v>
      </c>
      <c r="AN1390" s="35">
        <v>0</v>
      </c>
      <c r="AP1390" s="2" t="str">
        <f t="shared" si="509"/>
        <v/>
      </c>
    </row>
    <row r="1391" spans="1:42" x14ac:dyDescent="0.25">
      <c r="A1391" s="49">
        <v>40022</v>
      </c>
      <c r="B1391" s="47">
        <v>979.62</v>
      </c>
      <c r="C1391" s="27">
        <f t="shared" si="520"/>
        <v>-2.6064468834632315E-3</v>
      </c>
      <c r="D1391" s="27">
        <f t="shared" si="521"/>
        <v>2.6172954770675605E-2</v>
      </c>
      <c r="E1391" s="5">
        <f t="shared" si="502"/>
        <v>0</v>
      </c>
      <c r="F1391" s="44">
        <v>1599.09</v>
      </c>
      <c r="G1391" s="45">
        <v>1599.09</v>
      </c>
      <c r="H1391" s="48">
        <v>979.62</v>
      </c>
      <c r="I1391" s="42">
        <v>25.01</v>
      </c>
      <c r="J1391" s="16">
        <f t="shared" si="519"/>
        <v>0.25009999999999999</v>
      </c>
      <c r="K1391" s="16">
        <f t="shared" si="503"/>
        <v>3.1114751375992233E-2</v>
      </c>
      <c r="L1391" s="51">
        <f>VLOOKUP(A1391,LIBOR!$A$3:B3486,2,1)</f>
        <v>0.22563000000000002</v>
      </c>
      <c r="M1391">
        <v>99520.5</v>
      </c>
      <c r="N1391" s="2">
        <v>89098.32</v>
      </c>
      <c r="O1391" s="16">
        <f t="shared" si="522"/>
        <v>6.8113148305361373E-6</v>
      </c>
      <c r="P1391" s="16">
        <f t="shared" si="513"/>
        <v>0.21898524862400776</v>
      </c>
      <c r="Q1391" s="2">
        <f t="shared" si="524"/>
        <v>23.628000000000004</v>
      </c>
      <c r="R1391" s="2">
        <f t="shared" si="525"/>
        <v>26.266999999999996</v>
      </c>
      <c r="S1391" s="16">
        <f t="shared" si="514"/>
        <v>-1</v>
      </c>
      <c r="T1391" s="16">
        <f t="shared" si="515"/>
        <v>-1</v>
      </c>
      <c r="U1391" s="16">
        <f>VLOOKUP(P1391,Table!$D$6:$G$15,MATCH(VALUE(T1391)&amp;"E",Table!$D$5:$G$5,0),1)*IF(Y1391=1,0,1)</f>
        <v>0.9</v>
      </c>
      <c r="V1391" s="16">
        <f t="shared" si="516"/>
        <v>9.9999999999999978E-2</v>
      </c>
      <c r="W1391" s="16">
        <f t="shared" si="505"/>
        <v>167458.72227803408</v>
      </c>
      <c r="X1391" s="16">
        <f t="shared" si="517"/>
        <v>1.6798156532414676E-2</v>
      </c>
      <c r="Y1391" s="16">
        <f t="shared" si="506"/>
        <v>0</v>
      </c>
      <c r="Z1391" s="16">
        <f t="shared" si="518"/>
        <v>0</v>
      </c>
      <c r="AA1391" s="16">
        <f t="shared" si="504"/>
        <v>0</v>
      </c>
      <c r="AB1391" s="2">
        <f t="shared" si="507"/>
        <v>191304.91468772764</v>
      </c>
      <c r="AE1391" s="16" t="str">
        <f t="shared" si="526"/>
        <v/>
      </c>
      <c r="AF1391" s="16" t="str">
        <f t="shared" si="523"/>
        <v/>
      </c>
      <c r="AG1391" s="16">
        <f t="shared" si="510"/>
        <v>102.91663855800087</v>
      </c>
      <c r="AH1391" s="24">
        <f t="shared" si="508"/>
        <v>104.19306377098927</v>
      </c>
      <c r="AL1391" s="2">
        <f t="shared" si="511"/>
        <v>104.19306377098927</v>
      </c>
      <c r="AM1391" s="27">
        <f t="shared" si="512"/>
        <v>0</v>
      </c>
      <c r="AN1391" s="35">
        <v>0</v>
      </c>
      <c r="AP1391" s="2" t="str">
        <f t="shared" si="509"/>
        <v/>
      </c>
    </row>
    <row r="1392" spans="1:42" x14ac:dyDescent="0.25">
      <c r="A1392" s="49">
        <v>40023</v>
      </c>
      <c r="B1392" s="47">
        <v>975.15</v>
      </c>
      <c r="C1392" s="27">
        <f t="shared" si="520"/>
        <v>-4.5629938139278847E-3</v>
      </c>
      <c r="D1392" s="27">
        <f t="shared" si="521"/>
        <v>2.2144227335678779E-2</v>
      </c>
      <c r="E1392" s="5">
        <f t="shared" ref="E1392:E1455" si="527">IF(Y1392=1,IF(AND(D1392&lt;0,T1392&gt;=0),-1,1),0)</f>
        <v>0</v>
      </c>
      <c r="F1392" s="44">
        <v>1591.9949999999999</v>
      </c>
      <c r="G1392" s="45">
        <v>1591.9949999999999</v>
      </c>
      <c r="H1392" s="48">
        <v>975.15</v>
      </c>
      <c r="I1392" s="42">
        <v>25.61</v>
      </c>
      <c r="J1392" s="16">
        <f t="shared" si="519"/>
        <v>0.25609999999999999</v>
      </c>
      <c r="K1392" s="16">
        <f t="shared" ref="K1392:K1455" si="528">J1392-P1392</f>
        <v>4.9035061026703963E-2</v>
      </c>
      <c r="L1392" s="51">
        <f>VLOOKUP(A1392,LIBOR!$A$3:B3487,2,1)</f>
        <v>0.22938</v>
      </c>
      <c r="M1392">
        <v>100634.23</v>
      </c>
      <c r="N1392" s="2">
        <v>90094.95</v>
      </c>
      <c r="O1392" s="16">
        <f t="shared" si="522"/>
        <v>2.0916317280944127E-5</v>
      </c>
      <c r="P1392" s="16">
        <f t="shared" si="513"/>
        <v>0.20706493897329603</v>
      </c>
      <c r="Q1392" s="2">
        <f t="shared" si="524"/>
        <v>23.856000000000002</v>
      </c>
      <c r="R1392" s="2">
        <f t="shared" si="525"/>
        <v>26.249999999999993</v>
      </c>
      <c r="S1392" s="16">
        <f t="shared" si="514"/>
        <v>-1</v>
      </c>
      <c r="T1392" s="16">
        <f t="shared" si="515"/>
        <v>-1</v>
      </c>
      <c r="U1392" s="16">
        <f>VLOOKUP(P1392,Table!$D$6:$G$15,MATCH(VALUE(T1392)&amp;"E",Table!$D$5:$G$5,0),1)*IF(Y1392=1,0,1)</f>
        <v>0.9</v>
      </c>
      <c r="V1392" s="16">
        <f t="shared" si="516"/>
        <v>9.9999999999999978E-2</v>
      </c>
      <c r="W1392" s="16">
        <f t="shared" si="505"/>
        <v>166958.33532773421</v>
      </c>
      <c r="X1392" s="16">
        <f t="shared" si="517"/>
        <v>1.9704869435678285E-2</v>
      </c>
      <c r="Y1392" s="16">
        <f t="shared" si="506"/>
        <v>0</v>
      </c>
      <c r="Z1392" s="16">
        <f t="shared" si="518"/>
        <v>0</v>
      </c>
      <c r="AA1392" s="16">
        <f t="shared" ref="AA1392:AA1455" si="529">(1+(A1392-A1391)/360*L1392-1)*Y1391</f>
        <v>0</v>
      </c>
      <c r="AB1392" s="2">
        <f t="shared" si="507"/>
        <v>190755.08282738077</v>
      </c>
      <c r="AE1392" s="16" t="str">
        <f t="shared" si="526"/>
        <v/>
      </c>
      <c r="AF1392" s="16" t="str">
        <f t="shared" si="523"/>
        <v/>
      </c>
      <c r="AG1392" s="16">
        <f t="shared" si="510"/>
        <v>102.62084455327621</v>
      </c>
      <c r="AH1392" s="24">
        <f t="shared" si="508"/>
        <v>103.89089709648241</v>
      </c>
      <c r="AL1392" s="2">
        <f t="shared" si="511"/>
        <v>104.19306377098927</v>
      </c>
      <c r="AM1392" s="27">
        <f t="shared" si="512"/>
        <v>-2.9000651633683816E-3</v>
      </c>
      <c r="AN1392" s="35">
        <v>0</v>
      </c>
      <c r="AP1392" s="2" t="str">
        <f t="shared" si="509"/>
        <v/>
      </c>
    </row>
    <row r="1393" spans="1:42" x14ac:dyDescent="0.25">
      <c r="A1393" s="49">
        <v>40024</v>
      </c>
      <c r="B1393" s="47">
        <v>986.75</v>
      </c>
      <c r="C1393" s="27">
        <f t="shared" si="520"/>
        <v>1.189560580423521E-2</v>
      </c>
      <c r="D1393" s="27">
        <f t="shared" si="521"/>
        <v>1.0750137415281746E-2</v>
      </c>
      <c r="E1393" s="5">
        <f t="shared" si="527"/>
        <v>0</v>
      </c>
      <c r="F1393" s="44">
        <v>1611.135</v>
      </c>
      <c r="G1393" s="45">
        <v>1611.135</v>
      </c>
      <c r="H1393" s="48">
        <v>986.75</v>
      </c>
      <c r="I1393" s="42">
        <v>25.4</v>
      </c>
      <c r="J1393" s="16">
        <f t="shared" si="519"/>
        <v>0.254</v>
      </c>
      <c r="K1393" s="16">
        <f t="shared" si="528"/>
        <v>4.6417674464394904E-2</v>
      </c>
      <c r="L1393" s="51">
        <f>VLOOKUP(A1393,LIBOR!$A$3:B3488,2,1)</f>
        <v>0.22999999999999998</v>
      </c>
      <c r="M1393">
        <v>98346.81</v>
      </c>
      <c r="N1393" s="2">
        <v>88046.62</v>
      </c>
      <c r="O1393" s="16">
        <f t="shared" si="522"/>
        <v>1.3984030332379188E-4</v>
      </c>
      <c r="P1393" s="16">
        <f t="shared" si="513"/>
        <v>0.2075823255356051</v>
      </c>
      <c r="Q1393" s="2">
        <f t="shared" si="524"/>
        <v>24.283999999999999</v>
      </c>
      <c r="R1393" s="2">
        <f t="shared" si="525"/>
        <v>26.213000000000001</v>
      </c>
      <c r="S1393" s="16">
        <f t="shared" si="514"/>
        <v>-1</v>
      </c>
      <c r="T1393" s="16">
        <f t="shared" si="515"/>
        <v>-1</v>
      </c>
      <c r="U1393" s="16">
        <f>VLOOKUP(P1393,Table!$D$6:$G$15,MATCH(VALUE(T1393)&amp;"E",Table!$D$5:$G$5,0),1)*IF(Y1393=1,0,1)</f>
        <v>0.9</v>
      </c>
      <c r="V1393" s="16">
        <f t="shared" si="516"/>
        <v>9.9999999999999978E-2</v>
      </c>
      <c r="W1393" s="16">
        <f t="shared" ref="W1393:W1456" si="530">W1392*(1+$U1392*($H1393/$H1392-1)+$V1392*($N1393/$N1392-1))</f>
        <v>168366.21509151722</v>
      </c>
      <c r="X1393" s="16">
        <f t="shared" si="517"/>
        <v>2.069474130536042E-2</v>
      </c>
      <c r="Y1393" s="16">
        <f t="shared" ref="Y1393:Y1456" si="531">IF(X1393&lt;=-0.02,1,0)</f>
        <v>0</v>
      </c>
      <c r="Z1393" s="16">
        <f t="shared" si="518"/>
        <v>0</v>
      </c>
      <c r="AA1393" s="16">
        <f t="shared" si="529"/>
        <v>0</v>
      </c>
      <c r="AB1393" s="2">
        <f t="shared" ref="AB1393:AB1456" si="532">AB1392*(1+$U1392*($G1393/$G1392-1)+$V1392*($M1393/$M1392-1)+Y1392*(1+(A1393-A1392)/360*L1393/100-1))</f>
        <v>192385.53935350128</v>
      </c>
      <c r="AE1393" s="16" t="str">
        <f t="shared" si="526"/>
        <v/>
      </c>
      <c r="AF1393" s="16" t="str">
        <f t="shared" si="523"/>
        <v/>
      </c>
      <c r="AG1393" s="16">
        <f t="shared" si="510"/>
        <v>103.49798409387392</v>
      </c>
      <c r="AH1393" s="24">
        <f t="shared" ref="AH1393:AH1456" si="533">AH1392*AB1393/AB1392*(1-AH$1)^(A1393-A1392)</f>
        <v>104.77616513923893</v>
      </c>
      <c r="AL1393" s="2">
        <f t="shared" si="511"/>
        <v>104.77616513923893</v>
      </c>
      <c r="AM1393" s="27">
        <f t="shared" si="512"/>
        <v>0</v>
      </c>
      <c r="AN1393" s="35">
        <v>0</v>
      </c>
      <c r="AP1393" s="2" t="str">
        <f t="shared" ref="AP1393:AP1456" si="534">IF(AN1393&lt;&gt;Y1393,"diff","")</f>
        <v/>
      </c>
    </row>
    <row r="1394" spans="1:42" x14ac:dyDescent="0.25">
      <c r="A1394" s="49">
        <v>40025</v>
      </c>
      <c r="B1394" s="47">
        <v>987.48</v>
      </c>
      <c r="C1394" s="27">
        <f t="shared" si="520"/>
        <v>7.3980238155568756E-4</v>
      </c>
      <c r="D1394" s="27">
        <f t="shared" si="521"/>
        <v>8.4478109211959529E-3</v>
      </c>
      <c r="E1394" s="5">
        <f t="shared" si="527"/>
        <v>0</v>
      </c>
      <c r="F1394" s="44">
        <v>1612.3119999999999</v>
      </c>
      <c r="G1394" s="45">
        <v>1612.3119999999999</v>
      </c>
      <c r="H1394" s="48">
        <v>987.48</v>
      </c>
      <c r="I1394" s="42">
        <v>25.92</v>
      </c>
      <c r="J1394" s="16">
        <f t="shared" si="519"/>
        <v>0.25920000000000004</v>
      </c>
      <c r="K1394" s="16">
        <f t="shared" si="528"/>
        <v>5.0012561019463164E-2</v>
      </c>
      <c r="L1394" s="51">
        <f>VLOOKUP(A1394,LIBOR!$A$3:B3489,2,1)</f>
        <v>0.23499999999999996</v>
      </c>
      <c r="M1394">
        <v>99301.21</v>
      </c>
      <c r="N1394" s="2">
        <v>88900.6</v>
      </c>
      <c r="O1394" s="16">
        <f t="shared" si="522"/>
        <v>5.4690293871525026E-7</v>
      </c>
      <c r="P1394" s="16">
        <f t="shared" si="513"/>
        <v>0.20918743898053688</v>
      </c>
      <c r="Q1394" s="2">
        <f t="shared" si="524"/>
        <v>24.678000000000004</v>
      </c>
      <c r="R1394" s="2">
        <f t="shared" si="525"/>
        <v>26.171999999999997</v>
      </c>
      <c r="S1394" s="16">
        <f t="shared" si="514"/>
        <v>-1</v>
      </c>
      <c r="T1394" s="16">
        <f t="shared" si="515"/>
        <v>-1</v>
      </c>
      <c r="U1394" s="16">
        <f>VLOOKUP(P1394,Table!$D$6:$G$15,MATCH(VALUE(T1394)&amp;"E",Table!$D$5:$G$5,0),1)*IF(Y1394=1,0,1)</f>
        <v>0.9</v>
      </c>
      <c r="V1394" s="16">
        <f t="shared" si="516"/>
        <v>9.9999999999999978E-2</v>
      </c>
      <c r="W1394" s="16">
        <f t="shared" si="530"/>
        <v>168641.61846531887</v>
      </c>
      <c r="X1394" s="16">
        <f t="shared" si="517"/>
        <v>1.4458811672777072E-2</v>
      </c>
      <c r="Y1394" s="16">
        <f t="shared" si="531"/>
        <v>0</v>
      </c>
      <c r="Z1394" s="16">
        <f t="shared" si="518"/>
        <v>0</v>
      </c>
      <c r="AA1394" s="16">
        <f t="shared" si="529"/>
        <v>0</v>
      </c>
      <c r="AB1394" s="2">
        <f t="shared" si="532"/>
        <v>192698.72955879747</v>
      </c>
      <c r="AE1394" s="16" t="str">
        <f t="shared" si="526"/>
        <v/>
      </c>
      <c r="AF1394" s="16" t="str">
        <f t="shared" si="523"/>
        <v/>
      </c>
      <c r="AG1394" s="16">
        <f t="shared" ref="AG1394:AG1457" si="535">AB1394/AG$2</f>
        <v>103.66647157476791</v>
      </c>
      <c r="AH1394" s="24">
        <f t="shared" si="533"/>
        <v>104.94400191917492</v>
      </c>
      <c r="AL1394" s="2">
        <f t="shared" ref="AL1394:AL1457" si="536">IF(AH1394&gt;AL1393,AH1394,AL1393)</f>
        <v>104.94400191917492</v>
      </c>
      <c r="AM1394" s="27">
        <f t="shared" ref="AM1394:AM1457" si="537">AH1394/AL1394-1</f>
        <v>0</v>
      </c>
      <c r="AN1394" s="35">
        <v>0</v>
      </c>
      <c r="AP1394" s="2" t="str">
        <f t="shared" si="534"/>
        <v/>
      </c>
    </row>
    <row r="1395" spans="1:42" x14ac:dyDescent="0.25">
      <c r="A1395" s="49">
        <v>40028</v>
      </c>
      <c r="B1395" s="47">
        <v>1002.63</v>
      </c>
      <c r="C1395" s="27">
        <f t="shared" si="520"/>
        <v>1.5342082877627838E-2</v>
      </c>
      <c r="D1395" s="27">
        <f t="shared" si="521"/>
        <v>2.0808050366027619E-2</v>
      </c>
      <c r="E1395" s="5">
        <f t="shared" si="527"/>
        <v>0</v>
      </c>
      <c r="F1395" s="44">
        <v>1637.0550000000001</v>
      </c>
      <c r="G1395" s="45">
        <v>1637.0550000000001</v>
      </c>
      <c r="H1395" s="48">
        <v>1002.63</v>
      </c>
      <c r="I1395" s="42">
        <v>25.56</v>
      </c>
      <c r="J1395" s="16">
        <f t="shared" si="519"/>
        <v>0.25559999999999999</v>
      </c>
      <c r="K1395" s="16">
        <f t="shared" si="528"/>
        <v>4.8416783053421231E-2</v>
      </c>
      <c r="L1395" s="51">
        <f>VLOOKUP(A1395,LIBOR!$A$3:B3490,2,1)</f>
        <v>0.23188000000000003</v>
      </c>
      <c r="M1395">
        <v>96770.13</v>
      </c>
      <c r="N1395" s="2">
        <v>86633.21</v>
      </c>
      <c r="O1395" s="16">
        <f t="shared" si="522"/>
        <v>2.3181838312222555E-4</v>
      </c>
      <c r="P1395" s="16">
        <f t="shared" si="513"/>
        <v>0.20718321694657876</v>
      </c>
      <c r="Q1395" s="2">
        <f t="shared" si="524"/>
        <v>25.244000000000003</v>
      </c>
      <c r="R1395" s="2">
        <f t="shared" si="525"/>
        <v>26.070499999999992</v>
      </c>
      <c r="S1395" s="16">
        <f t="shared" si="514"/>
        <v>-1</v>
      </c>
      <c r="T1395" s="16">
        <f t="shared" si="515"/>
        <v>-1</v>
      </c>
      <c r="U1395" s="16">
        <f>VLOOKUP(P1395,Table!$D$6:$G$15,MATCH(VALUE(T1395)&amp;"E",Table!$D$5:$G$5,0),1)*IF(Y1395=1,0,1)</f>
        <v>0.9</v>
      </c>
      <c r="V1395" s="16">
        <f t="shared" si="516"/>
        <v>9.9999999999999978E-2</v>
      </c>
      <c r="W1395" s="16">
        <f t="shared" si="530"/>
        <v>170540.08409239037</v>
      </c>
      <c r="X1395" s="16">
        <f t="shared" si="517"/>
        <v>1.4730606492089127E-2</v>
      </c>
      <c r="Y1395" s="16">
        <f t="shared" si="531"/>
        <v>0</v>
      </c>
      <c r="Z1395" s="16">
        <f t="shared" si="518"/>
        <v>0</v>
      </c>
      <c r="AA1395" s="16">
        <f t="shared" si="529"/>
        <v>0</v>
      </c>
      <c r="AB1395" s="2">
        <f t="shared" si="532"/>
        <v>194869.05014321953</v>
      </c>
      <c r="AD1395" s="2">
        <v>194637.61</v>
      </c>
      <c r="AE1395" s="16" t="str">
        <f t="shared" si="526"/>
        <v/>
      </c>
      <c r="AF1395" s="16">
        <f t="shared" si="523"/>
        <v>1.1890823321327737E-3</v>
      </c>
      <c r="AG1395" s="16">
        <f t="shared" si="535"/>
        <v>104.8340427242418</v>
      </c>
      <c r="AH1395" s="24">
        <f t="shared" si="533"/>
        <v>106.11767526120205</v>
      </c>
      <c r="AL1395" s="2">
        <f t="shared" si="536"/>
        <v>106.11767526120205</v>
      </c>
      <c r="AM1395" s="27">
        <f t="shared" si="537"/>
        <v>0</v>
      </c>
      <c r="AN1395" s="35">
        <v>0</v>
      </c>
      <c r="AP1395" s="2" t="str">
        <f t="shared" si="534"/>
        <v/>
      </c>
    </row>
    <row r="1396" spans="1:42" x14ac:dyDescent="0.25">
      <c r="A1396" s="49">
        <v>40029</v>
      </c>
      <c r="B1396" s="47">
        <v>1005.65</v>
      </c>
      <c r="C1396" s="27">
        <f t="shared" si="520"/>
        <v>3.0120782342439867E-3</v>
      </c>
      <c r="D1396" s="27">
        <f t="shared" si="521"/>
        <v>2.6426575483734838E-2</v>
      </c>
      <c r="E1396" s="5">
        <f t="shared" si="527"/>
        <v>0</v>
      </c>
      <c r="F1396" s="44">
        <v>1642.0309999999999</v>
      </c>
      <c r="G1396" s="45">
        <v>1642.0309999999999</v>
      </c>
      <c r="H1396" s="48">
        <v>1005.65</v>
      </c>
      <c r="I1396" s="42">
        <v>24.89</v>
      </c>
      <c r="J1396" s="16">
        <f t="shared" si="519"/>
        <v>0.24890000000000001</v>
      </c>
      <c r="K1396" s="16">
        <f t="shared" si="528"/>
        <v>3.5913455074108064E-2</v>
      </c>
      <c r="L1396" s="51">
        <f>VLOOKUP(A1396,LIBOR!$A$3:B3491,2,1)</f>
        <v>0.24249999999999999</v>
      </c>
      <c r="M1396">
        <v>96087.96</v>
      </c>
      <c r="N1396" s="2">
        <v>86022.07</v>
      </c>
      <c r="O1396" s="16">
        <f t="shared" si="522"/>
        <v>9.0453631091093805E-6</v>
      </c>
      <c r="P1396" s="16">
        <f t="shared" si="513"/>
        <v>0.21298654492589195</v>
      </c>
      <c r="Q1396" s="2">
        <f t="shared" si="524"/>
        <v>25.500000000000004</v>
      </c>
      <c r="R1396" s="2">
        <f t="shared" si="525"/>
        <v>25.898500000000002</v>
      </c>
      <c r="S1396" s="16">
        <f t="shared" si="514"/>
        <v>-1</v>
      </c>
      <c r="T1396" s="16">
        <f t="shared" si="515"/>
        <v>-1</v>
      </c>
      <c r="U1396" s="16">
        <f>VLOOKUP(P1396,Table!$D$6:$G$15,MATCH(VALUE(T1396)&amp;"E",Table!$D$5:$G$5,0),1)*IF(Y1396=1,0,1)</f>
        <v>0.9</v>
      </c>
      <c r="V1396" s="16">
        <f t="shared" si="516"/>
        <v>9.9999999999999978E-2</v>
      </c>
      <c r="W1396" s="16">
        <f t="shared" si="530"/>
        <v>170882.09140988643</v>
      </c>
      <c r="X1396" s="16">
        <f t="shared" si="517"/>
        <v>2.148851690673248E-2</v>
      </c>
      <c r="Y1396" s="16">
        <f t="shared" si="531"/>
        <v>0</v>
      </c>
      <c r="Z1396" s="16">
        <f t="shared" si="518"/>
        <v>0</v>
      </c>
      <c r="AA1396" s="16">
        <f t="shared" si="529"/>
        <v>0</v>
      </c>
      <c r="AB1396" s="2">
        <f t="shared" si="532"/>
        <v>195264.77181265512</v>
      </c>
      <c r="AE1396" s="16" t="str">
        <f t="shared" si="526"/>
        <v/>
      </c>
      <c r="AF1396" s="16" t="str">
        <f t="shared" si="523"/>
        <v/>
      </c>
      <c r="AG1396" s="16">
        <f t="shared" si="535"/>
        <v>105.04692980081978</v>
      </c>
      <c r="AH1396" s="24">
        <f t="shared" si="533"/>
        <v>106.33040144191632</v>
      </c>
      <c r="AL1396" s="2">
        <f t="shared" si="536"/>
        <v>106.33040144191632</v>
      </c>
      <c r="AM1396" s="27">
        <f t="shared" si="537"/>
        <v>0</v>
      </c>
      <c r="AN1396" s="35">
        <v>0</v>
      </c>
      <c r="AP1396" s="2" t="str">
        <f t="shared" si="534"/>
        <v/>
      </c>
    </row>
    <row r="1397" spans="1:42" x14ac:dyDescent="0.25">
      <c r="A1397" s="49">
        <v>40030</v>
      </c>
      <c r="B1397" s="47">
        <v>1002.72</v>
      </c>
      <c r="C1397" s="27">
        <f t="shared" si="520"/>
        <v>-2.9135385074329223E-3</v>
      </c>
      <c r="D1397" s="27">
        <f t="shared" si="521"/>
        <v>2.80760307902298E-2</v>
      </c>
      <c r="E1397" s="5">
        <f t="shared" si="527"/>
        <v>0</v>
      </c>
      <c r="F1397" s="44">
        <v>1637.807</v>
      </c>
      <c r="G1397" s="45">
        <v>1637.807</v>
      </c>
      <c r="H1397" s="48">
        <v>1002.72</v>
      </c>
      <c r="I1397" s="42">
        <v>24.9</v>
      </c>
      <c r="J1397" s="16">
        <f t="shared" si="519"/>
        <v>0.249</v>
      </c>
      <c r="K1397" s="16">
        <f t="shared" si="528"/>
        <v>6.0728875886430916E-2</v>
      </c>
      <c r="L1397" s="51">
        <f>VLOOKUP(A1397,LIBOR!$A$3:B3492,2,1)</f>
        <v>0.24749999999999997</v>
      </c>
      <c r="M1397">
        <v>95652.87</v>
      </c>
      <c r="N1397" s="2">
        <v>85632.12</v>
      </c>
      <c r="O1397" s="16">
        <f t="shared" si="522"/>
        <v>8.5135050366673543E-6</v>
      </c>
      <c r="P1397" s="16">
        <f t="shared" si="513"/>
        <v>0.18827112411356908</v>
      </c>
      <c r="Q1397" s="2">
        <f t="shared" si="524"/>
        <v>25.476000000000003</v>
      </c>
      <c r="R1397" s="2">
        <f t="shared" si="525"/>
        <v>25.6005</v>
      </c>
      <c r="S1397" s="16">
        <f t="shared" si="514"/>
        <v>-1</v>
      </c>
      <c r="T1397" s="16">
        <f t="shared" si="515"/>
        <v>-1</v>
      </c>
      <c r="U1397" s="16">
        <f>VLOOKUP(P1397,Table!$D$6:$G$15,MATCH(VALUE(T1397)&amp;"E",Table!$D$5:$G$5,0),1)*IF(Y1397=1,0,1)</f>
        <v>0.97499999999999998</v>
      </c>
      <c r="V1397" s="16">
        <f t="shared" si="516"/>
        <v>2.5000000000000022E-2</v>
      </c>
      <c r="W1397" s="16">
        <f t="shared" si="530"/>
        <v>170356.54378446625</v>
      </c>
      <c r="X1397" s="16">
        <f t="shared" si="517"/>
        <v>2.0443062536739554E-2</v>
      </c>
      <c r="Y1397" s="16">
        <f t="shared" si="531"/>
        <v>0</v>
      </c>
      <c r="Z1397" s="16">
        <f t="shared" si="518"/>
        <v>0</v>
      </c>
      <c r="AA1397" s="16">
        <f t="shared" si="529"/>
        <v>0</v>
      </c>
      <c r="AB1397" s="2">
        <f t="shared" si="532"/>
        <v>194724.28175676166</v>
      </c>
      <c r="AE1397" s="16" t="str">
        <f t="shared" si="526"/>
        <v/>
      </c>
      <c r="AF1397" s="16" t="str">
        <f t="shared" si="523"/>
        <v/>
      </c>
      <c r="AG1397" s="16">
        <f t="shared" si="535"/>
        <v>104.75616142292745</v>
      </c>
      <c r="AH1397" s="24">
        <f t="shared" si="533"/>
        <v>106.03332058994992</v>
      </c>
      <c r="AL1397" s="2">
        <f t="shared" si="536"/>
        <v>106.33040144191632</v>
      </c>
      <c r="AM1397" s="27">
        <f t="shared" si="537"/>
        <v>-2.7939408479397132E-3</v>
      </c>
      <c r="AN1397" s="35">
        <v>0</v>
      </c>
      <c r="AP1397" s="2" t="str">
        <f t="shared" si="534"/>
        <v/>
      </c>
    </row>
    <row r="1398" spans="1:42" x14ac:dyDescent="0.25">
      <c r="A1398" s="49">
        <v>40031</v>
      </c>
      <c r="B1398" s="47">
        <v>997.08</v>
      </c>
      <c r="C1398" s="27">
        <f t="shared" si="520"/>
        <v>-5.6247008137865206E-3</v>
      </c>
      <c r="D1398" s="27">
        <f t="shared" si="521"/>
        <v>1.055572417220807E-2</v>
      </c>
      <c r="E1398" s="5">
        <f t="shared" si="527"/>
        <v>0</v>
      </c>
      <c r="F1398" s="44">
        <v>1628.819</v>
      </c>
      <c r="G1398" s="45">
        <v>1628.819</v>
      </c>
      <c r="H1398" s="48">
        <v>997.08</v>
      </c>
      <c r="I1398" s="42">
        <v>25.67</v>
      </c>
      <c r="J1398" s="16">
        <f t="shared" si="519"/>
        <v>0.25670000000000004</v>
      </c>
      <c r="K1398" s="16">
        <f t="shared" si="528"/>
        <v>6.8369649985225073E-2</v>
      </c>
      <c r="L1398" s="51">
        <f>VLOOKUP(A1398,LIBOR!$A$3:B3493,2,1)</f>
        <v>0.24625</v>
      </c>
      <c r="M1398">
        <v>96702.1</v>
      </c>
      <c r="N1398" s="2">
        <v>86571</v>
      </c>
      <c r="O1398" s="16">
        <f t="shared" si="522"/>
        <v>3.1816131584693223E-5</v>
      </c>
      <c r="P1398" s="16">
        <f t="shared" si="513"/>
        <v>0.18833035001477497</v>
      </c>
      <c r="Q1398" s="2">
        <f t="shared" si="524"/>
        <v>25.333999999999996</v>
      </c>
      <c r="R1398" s="2">
        <f t="shared" si="525"/>
        <v>25.280499999999996</v>
      </c>
      <c r="S1398" s="16">
        <f t="shared" si="514"/>
        <v>1</v>
      </c>
      <c r="T1398" s="16">
        <f t="shared" si="515"/>
        <v>0</v>
      </c>
      <c r="U1398" s="16">
        <f>VLOOKUP(P1398,Table!$D$6:$G$15,MATCH(VALUE(T1398)&amp;"E",Table!$D$5:$G$5,0),1)*IF(Y1398=1,0,1)</f>
        <v>0.9</v>
      </c>
      <c r="V1398" s="16">
        <f t="shared" si="516"/>
        <v>9.9999999999999978E-2</v>
      </c>
      <c r="W1398" s="16">
        <f t="shared" si="530"/>
        <v>169468.98950673608</v>
      </c>
      <c r="X1398" s="16">
        <f t="shared" si="517"/>
        <v>2.0353631641459868E-2</v>
      </c>
      <c r="Y1398" s="16">
        <f t="shared" si="531"/>
        <v>0</v>
      </c>
      <c r="Z1398" s="16">
        <f t="shared" si="518"/>
        <v>0</v>
      </c>
      <c r="AA1398" s="16">
        <f t="shared" si="529"/>
        <v>0</v>
      </c>
      <c r="AB1398" s="2">
        <f t="shared" si="532"/>
        <v>193735.78304791046</v>
      </c>
      <c r="AE1398" s="16" t="str">
        <f t="shared" si="526"/>
        <v/>
      </c>
      <c r="AF1398" s="16" t="str">
        <f t="shared" si="523"/>
        <v/>
      </c>
      <c r="AG1398" s="16">
        <f t="shared" si="535"/>
        <v>104.22437704875206</v>
      </c>
      <c r="AH1398" s="24">
        <f t="shared" si="533"/>
        <v>105.49230708093616</v>
      </c>
      <c r="AL1398" s="2">
        <f t="shared" si="536"/>
        <v>106.33040144191632</v>
      </c>
      <c r="AM1398" s="27">
        <f t="shared" si="537"/>
        <v>-7.8819824774006841E-3</v>
      </c>
      <c r="AN1398" s="35">
        <v>0</v>
      </c>
      <c r="AP1398" s="2" t="str">
        <f t="shared" si="534"/>
        <v/>
      </c>
    </row>
    <row r="1399" spans="1:42" x14ac:dyDescent="0.25">
      <c r="A1399" s="49">
        <v>40032</v>
      </c>
      <c r="B1399" s="47">
        <v>1010.48</v>
      </c>
      <c r="C1399" s="27">
        <f t="shared" si="520"/>
        <v>1.3439242588358047E-2</v>
      </c>
      <c r="D1399" s="27">
        <f t="shared" si="521"/>
        <v>2.3255164379010429E-2</v>
      </c>
      <c r="E1399" s="5">
        <f t="shared" si="527"/>
        <v>0</v>
      </c>
      <c r="F1399" s="44">
        <v>1650.729</v>
      </c>
      <c r="G1399" s="45">
        <v>1650.729</v>
      </c>
      <c r="H1399" s="48">
        <v>1010.48</v>
      </c>
      <c r="I1399" s="42">
        <v>24.76</v>
      </c>
      <c r="J1399" s="16">
        <f t="shared" si="519"/>
        <v>0.24760000000000001</v>
      </c>
      <c r="K1399" s="16">
        <f t="shared" si="528"/>
        <v>7.0665473932758988E-2</v>
      </c>
      <c r="L1399" s="51">
        <f>VLOOKUP(A1399,LIBOR!$A$3:B3494,2,1)</f>
        <v>0.245</v>
      </c>
      <c r="M1399">
        <v>93526.36</v>
      </c>
      <c r="N1399" s="2">
        <v>83727.539999999994</v>
      </c>
      <c r="O1399" s="16">
        <f t="shared" si="522"/>
        <v>1.7821547799131787E-4</v>
      </c>
      <c r="P1399" s="16">
        <f t="shared" si="513"/>
        <v>0.17693452606724103</v>
      </c>
      <c r="Q1399" s="2">
        <f t="shared" si="524"/>
        <v>25.388000000000002</v>
      </c>
      <c r="R1399" s="2">
        <f t="shared" si="525"/>
        <v>25.074999999999996</v>
      </c>
      <c r="S1399" s="16">
        <f t="shared" si="514"/>
        <v>1</v>
      </c>
      <c r="T1399" s="16">
        <f t="shared" si="515"/>
        <v>0</v>
      </c>
      <c r="U1399" s="16">
        <f>VLOOKUP(P1399,Table!$D$6:$G$15,MATCH(VALUE(T1399)&amp;"E",Table!$D$5:$G$5,0),1)*IF(Y1399=1,0,1)</f>
        <v>0.9</v>
      </c>
      <c r="V1399" s="16">
        <f t="shared" si="516"/>
        <v>9.9999999999999978E-2</v>
      </c>
      <c r="W1399" s="16">
        <f t="shared" si="530"/>
        <v>170962.14303540729</v>
      </c>
      <c r="X1399" s="16">
        <f t="shared" si="517"/>
        <v>6.5498557095877707E-3</v>
      </c>
      <c r="Y1399" s="16">
        <f t="shared" si="531"/>
        <v>0</v>
      </c>
      <c r="Z1399" s="16">
        <f t="shared" si="518"/>
        <v>0</v>
      </c>
      <c r="AA1399" s="16">
        <f t="shared" si="529"/>
        <v>0</v>
      </c>
      <c r="AB1399" s="2">
        <f t="shared" si="532"/>
        <v>195444.97301939165</v>
      </c>
      <c r="AE1399" s="16" t="str">
        <f t="shared" si="526"/>
        <v/>
      </c>
      <c r="AF1399" s="16" t="str">
        <f t="shared" si="523"/>
        <v/>
      </c>
      <c r="AG1399" s="16">
        <f t="shared" si="535"/>
        <v>105.14387295824828</v>
      </c>
      <c r="AH1399" s="24">
        <f t="shared" si="533"/>
        <v>106.42021910193179</v>
      </c>
      <c r="AL1399" s="2">
        <f t="shared" si="536"/>
        <v>106.42021910193179</v>
      </c>
      <c r="AM1399" s="27">
        <f t="shared" si="537"/>
        <v>0</v>
      </c>
      <c r="AN1399" s="35">
        <v>0</v>
      </c>
      <c r="AP1399" s="2" t="str">
        <f t="shared" si="534"/>
        <v/>
      </c>
    </row>
    <row r="1400" spans="1:42" x14ac:dyDescent="0.25">
      <c r="A1400" s="49">
        <v>40035</v>
      </c>
      <c r="B1400" s="47">
        <v>1007.1</v>
      </c>
      <c r="C1400" s="27">
        <f t="shared" si="520"/>
        <v>-3.3449449766447259E-3</v>
      </c>
      <c r="D1400" s="27">
        <f t="shared" si="521"/>
        <v>4.5681365247378647E-3</v>
      </c>
      <c r="E1400" s="5">
        <f t="shared" si="527"/>
        <v>0</v>
      </c>
      <c r="F1400" s="44">
        <v>1645.258</v>
      </c>
      <c r="G1400" s="45">
        <v>1645.258</v>
      </c>
      <c r="H1400" s="48">
        <v>1007.1</v>
      </c>
      <c r="I1400" s="42">
        <v>24.99</v>
      </c>
      <c r="J1400" s="16">
        <f t="shared" si="519"/>
        <v>0.24989999999999998</v>
      </c>
      <c r="K1400" s="16">
        <f t="shared" si="528"/>
        <v>6.7375310607490219E-2</v>
      </c>
      <c r="L1400" s="51">
        <f>VLOOKUP(A1400,LIBOR!$A$3:B3495,2,1)</f>
        <v>0.24249999999999999</v>
      </c>
      <c r="M1400">
        <v>93579.32</v>
      </c>
      <c r="N1400" s="2">
        <v>83773.7</v>
      </c>
      <c r="O1400" s="16">
        <f t="shared" si="522"/>
        <v>1.1226197442355672E-5</v>
      </c>
      <c r="P1400" s="16">
        <f t="shared" ref="P1400:P1463" si="538">SQRT(252*SUM(O1378:O1399)/22)</f>
        <v>0.18252468939250976</v>
      </c>
      <c r="Q1400" s="2">
        <f t="shared" si="524"/>
        <v>25.155999999999999</v>
      </c>
      <c r="R1400" s="2">
        <f t="shared" si="525"/>
        <v>24.861999999999998</v>
      </c>
      <c r="S1400" s="16">
        <f t="shared" ref="S1400:S1463" si="539">IF(Q1400&gt;=R1400,1,-1)</f>
        <v>1</v>
      </c>
      <c r="T1400" s="16">
        <f t="shared" ref="T1400:T1463" si="540">IF(SUM(S1391:S1400)=-10,-1,IF(SUM(S1391:S1400)&lt;10,0,1))</f>
        <v>0</v>
      </c>
      <c r="U1400" s="16">
        <f>VLOOKUP(P1400,Table!$D$6:$G$15,MATCH(VALUE(T1400)&amp;"E",Table!$D$5:$G$5,0),1)*IF(Y1400=1,0,1)</f>
        <v>0.9</v>
      </c>
      <c r="V1400" s="16">
        <f t="shared" ref="V1400:V1463" si="541">(1-U1400)*IF(Y1400=1,0,1)</f>
        <v>9.9999999999999978E-2</v>
      </c>
      <c r="W1400" s="16">
        <f t="shared" si="530"/>
        <v>170456.89531862282</v>
      </c>
      <c r="X1400" s="16">
        <f t="shared" ref="X1400:X1463" si="542">W1399/W1394-1</f>
        <v>1.3760094282809776E-2</v>
      </c>
      <c r="Y1400" s="16">
        <f t="shared" si="531"/>
        <v>0</v>
      </c>
      <c r="Z1400" s="16">
        <f t="shared" ref="Z1400:Z1463" si="543">Y1400*20</f>
        <v>0</v>
      </c>
      <c r="AA1400" s="16">
        <f t="shared" si="529"/>
        <v>0</v>
      </c>
      <c r="AB1400" s="2">
        <f t="shared" si="532"/>
        <v>194873.05447575753</v>
      </c>
      <c r="AE1400" s="16" t="str">
        <f t="shared" si="526"/>
        <v/>
      </c>
      <c r="AF1400" s="16" t="str">
        <f t="shared" si="523"/>
        <v/>
      </c>
      <c r="AG1400" s="16">
        <f t="shared" si="535"/>
        <v>104.83619694200014</v>
      </c>
      <c r="AH1400" s="24">
        <f t="shared" si="533"/>
        <v>106.10052320018693</v>
      </c>
      <c r="AL1400" s="2">
        <f t="shared" si="536"/>
        <v>106.42021910193179</v>
      </c>
      <c r="AM1400" s="27">
        <f t="shared" si="537"/>
        <v>-3.0040898660305126E-3</v>
      </c>
      <c r="AN1400" s="35">
        <v>0</v>
      </c>
      <c r="AP1400" s="2" t="str">
        <f t="shared" si="534"/>
        <v/>
      </c>
    </row>
    <row r="1401" spans="1:42" x14ac:dyDescent="0.25">
      <c r="A1401" s="49">
        <v>40036</v>
      </c>
      <c r="B1401" s="47">
        <v>994.35</v>
      </c>
      <c r="C1401" s="27">
        <f t="shared" si="520"/>
        <v>-1.2660113196306222E-2</v>
      </c>
      <c r="D1401" s="27">
        <f t="shared" si="521"/>
        <v>-1.1104054905812344E-2</v>
      </c>
      <c r="E1401" s="5">
        <f t="shared" si="527"/>
        <v>0</v>
      </c>
      <c r="F1401" s="44">
        <v>1624.9079999999999</v>
      </c>
      <c r="G1401" s="45">
        <v>1624.9079999999999</v>
      </c>
      <c r="H1401" s="48">
        <v>994.35</v>
      </c>
      <c r="I1401" s="42">
        <v>25.99</v>
      </c>
      <c r="J1401" s="16">
        <f t="shared" si="519"/>
        <v>0.25989999999999996</v>
      </c>
      <c r="K1401" s="16">
        <f t="shared" si="528"/>
        <v>7.7416487696094771E-2</v>
      </c>
      <c r="L1401" s="51">
        <f>VLOOKUP(A1401,LIBOR!$A$3:B3496,2,1)</f>
        <v>0.24124999999999996</v>
      </c>
      <c r="M1401">
        <v>95393.22</v>
      </c>
      <c r="N1401" s="2">
        <v>85397.1</v>
      </c>
      <c r="O1401" s="16">
        <f t="shared" si="522"/>
        <v>1.6233143228282302E-4</v>
      </c>
      <c r="P1401" s="16">
        <f t="shared" si="538"/>
        <v>0.18248351230390519</v>
      </c>
      <c r="Q1401" s="2">
        <f t="shared" si="524"/>
        <v>25.042000000000002</v>
      </c>
      <c r="R1401" s="2">
        <f t="shared" si="525"/>
        <v>24.795999999999999</v>
      </c>
      <c r="S1401" s="16">
        <f t="shared" si="539"/>
        <v>1</v>
      </c>
      <c r="T1401" s="16">
        <f t="shared" si="540"/>
        <v>0</v>
      </c>
      <c r="U1401" s="16">
        <f>VLOOKUP(P1401,Table!$D$6:$G$15,MATCH(VALUE(T1401)&amp;"E",Table!$D$5:$G$5,0),1)*IF(Y1401=1,0,1)</f>
        <v>0.9</v>
      </c>
      <c r="V1401" s="16">
        <f t="shared" si="541"/>
        <v>9.9999999999999978E-2</v>
      </c>
      <c r="W1401" s="16">
        <f t="shared" si="530"/>
        <v>168845.01022325779</v>
      </c>
      <c r="X1401" s="16">
        <f t="shared" si="542"/>
        <v>-4.8779601704951325E-4</v>
      </c>
      <c r="Y1401" s="16">
        <f t="shared" si="531"/>
        <v>0</v>
      </c>
      <c r="Z1401" s="16">
        <f t="shared" si="543"/>
        <v>0</v>
      </c>
      <c r="AA1401" s="16">
        <f t="shared" si="529"/>
        <v>0</v>
      </c>
      <c r="AB1401" s="2">
        <f t="shared" si="532"/>
        <v>193081.46233989479</v>
      </c>
      <c r="AE1401" s="16" t="str">
        <f t="shared" si="526"/>
        <v/>
      </c>
      <c r="AF1401" s="16" t="str">
        <f t="shared" si="523"/>
        <v/>
      </c>
      <c r="AG1401" s="16">
        <f t="shared" si="535"/>
        <v>103.87237099643613</v>
      </c>
      <c r="AH1401" s="24">
        <f t="shared" si="533"/>
        <v>105.12233736582823</v>
      </c>
      <c r="AL1401" s="2">
        <f t="shared" si="536"/>
        <v>106.42021910193179</v>
      </c>
      <c r="AM1401" s="27">
        <f t="shared" si="537"/>
        <v>-1.219581905634326E-2</v>
      </c>
      <c r="AN1401" s="35">
        <v>0</v>
      </c>
      <c r="AP1401" s="2" t="str">
        <f t="shared" si="534"/>
        <v/>
      </c>
    </row>
    <row r="1402" spans="1:42" x14ac:dyDescent="0.25">
      <c r="A1402" s="49">
        <v>40037</v>
      </c>
      <c r="B1402" s="47">
        <v>1005.81</v>
      </c>
      <c r="C1402" s="27">
        <f t="shared" si="520"/>
        <v>1.1525116910544586E-2</v>
      </c>
      <c r="D1402" s="27">
        <f t="shared" si="521"/>
        <v>3.3346005121651645E-3</v>
      </c>
      <c r="E1402" s="5">
        <f t="shared" si="527"/>
        <v>0</v>
      </c>
      <c r="F1402" s="44">
        <v>1644.229</v>
      </c>
      <c r="G1402" s="45">
        <v>1644.229</v>
      </c>
      <c r="H1402" s="48">
        <v>1005.81</v>
      </c>
      <c r="I1402" s="42">
        <v>25.45</v>
      </c>
      <c r="J1402" s="16">
        <f t="shared" si="519"/>
        <v>0.2545</v>
      </c>
      <c r="K1402" s="16">
        <f t="shared" si="528"/>
        <v>6.7487601097424882E-2</v>
      </c>
      <c r="L1402" s="51">
        <f>VLOOKUP(A1402,LIBOR!$A$3:B3497,2,1)</f>
        <v>0.23749999999999999</v>
      </c>
      <c r="M1402">
        <v>94201.3</v>
      </c>
      <c r="N1402" s="2">
        <v>84329.64</v>
      </c>
      <c r="O1402" s="16">
        <f t="shared" si="522"/>
        <v>1.313134632827769E-4</v>
      </c>
      <c r="P1402" s="16">
        <f t="shared" si="538"/>
        <v>0.18701239890257512</v>
      </c>
      <c r="Q1402" s="2">
        <f t="shared" si="524"/>
        <v>25.261999999999997</v>
      </c>
      <c r="R1402" s="2">
        <f t="shared" si="525"/>
        <v>24.8445</v>
      </c>
      <c r="S1402" s="16">
        <f t="shared" si="539"/>
        <v>1</v>
      </c>
      <c r="T1402" s="16">
        <f t="shared" si="540"/>
        <v>0</v>
      </c>
      <c r="U1402" s="16">
        <f>VLOOKUP(P1402,Table!$D$6:$G$15,MATCH(VALUE(T1402)&amp;"E",Table!$D$5:$G$5,0),1)*IF(Y1402=1,0,1)</f>
        <v>0.9</v>
      </c>
      <c r="V1402" s="16">
        <f t="shared" si="541"/>
        <v>9.9999999999999978E-2</v>
      </c>
      <c r="W1402" s="16">
        <f t="shared" si="530"/>
        <v>170385.31733624596</v>
      </c>
      <c r="X1402" s="16">
        <f t="shared" si="542"/>
        <v>-1.1920975274947843E-2</v>
      </c>
      <c r="Y1402" s="16">
        <f t="shared" si="531"/>
        <v>0</v>
      </c>
      <c r="Z1402" s="16">
        <f t="shared" si="543"/>
        <v>0</v>
      </c>
      <c r="AA1402" s="16">
        <f t="shared" si="529"/>
        <v>0</v>
      </c>
      <c r="AB1402" s="2">
        <f t="shared" si="532"/>
        <v>194906.46572943256</v>
      </c>
      <c r="AE1402" s="16" t="str">
        <f t="shared" si="526"/>
        <v/>
      </c>
      <c r="AF1402" s="16" t="str">
        <f t="shared" si="523"/>
        <v/>
      </c>
      <c r="AG1402" s="16">
        <f t="shared" si="535"/>
        <v>104.85417125240328</v>
      </c>
      <c r="AH1402" s="24">
        <f t="shared" si="533"/>
        <v>106.11319036508978</v>
      </c>
      <c r="AL1402" s="2">
        <f t="shared" si="536"/>
        <v>106.42021910193179</v>
      </c>
      <c r="AM1402" s="27">
        <f t="shared" si="537"/>
        <v>-2.8850601834218281E-3</v>
      </c>
      <c r="AN1402" s="35">
        <v>0</v>
      </c>
      <c r="AP1402" s="2" t="str">
        <f t="shared" si="534"/>
        <v/>
      </c>
    </row>
    <row r="1403" spans="1:42" x14ac:dyDescent="0.25">
      <c r="A1403" s="49">
        <v>40038</v>
      </c>
      <c r="B1403" s="47">
        <v>1012.73</v>
      </c>
      <c r="C1403" s="27">
        <f t="shared" si="520"/>
        <v>6.8800270428810428E-3</v>
      </c>
      <c r="D1403" s="27">
        <f t="shared" si="521"/>
        <v>1.5839328368832728E-2</v>
      </c>
      <c r="E1403" s="5">
        <f t="shared" si="527"/>
        <v>0</v>
      </c>
      <c r="F1403" s="44">
        <v>1655.6559999999999</v>
      </c>
      <c r="G1403" s="45">
        <v>1655.6559999999999</v>
      </c>
      <c r="H1403" s="48">
        <v>1012.73</v>
      </c>
      <c r="I1403" s="42">
        <v>24.71</v>
      </c>
      <c r="J1403" s="16">
        <f t="shared" si="519"/>
        <v>0.24710000000000001</v>
      </c>
      <c r="K1403" s="16">
        <f t="shared" si="528"/>
        <v>7.5256553774470825E-2</v>
      </c>
      <c r="L1403" s="51">
        <f>VLOOKUP(A1403,LIBOR!$A$3:B3498,2,1)</f>
        <v>0.23250000000000001</v>
      </c>
      <c r="M1403">
        <v>92371.32</v>
      </c>
      <c r="N1403" s="2">
        <v>82690.990000000005</v>
      </c>
      <c r="O1403" s="16">
        <f t="shared" si="522"/>
        <v>4.7011148698347954E-5</v>
      </c>
      <c r="P1403" s="16">
        <f t="shared" si="538"/>
        <v>0.17184344622552919</v>
      </c>
      <c r="Q1403" s="2">
        <f t="shared" si="524"/>
        <v>25.372</v>
      </c>
      <c r="R1403" s="2">
        <f t="shared" si="525"/>
        <v>24.822499999999998</v>
      </c>
      <c r="S1403" s="16">
        <f t="shared" si="539"/>
        <v>1</v>
      </c>
      <c r="T1403" s="16">
        <f t="shared" si="540"/>
        <v>0</v>
      </c>
      <c r="U1403" s="16">
        <f>VLOOKUP(P1403,Table!$D$6:$G$15,MATCH(VALUE(T1403)&amp;"E",Table!$D$5:$G$5,0),1)*IF(Y1403=1,0,1)</f>
        <v>0.9</v>
      </c>
      <c r="V1403" s="16">
        <f t="shared" si="541"/>
        <v>9.9999999999999978E-2</v>
      </c>
      <c r="W1403" s="16">
        <f t="shared" si="530"/>
        <v>171109.26342154574</v>
      </c>
      <c r="X1403" s="16">
        <f t="shared" si="542"/>
        <v>1.689019461212915E-4</v>
      </c>
      <c r="Y1403" s="16">
        <f t="shared" si="531"/>
        <v>0</v>
      </c>
      <c r="Z1403" s="16">
        <f t="shared" si="543"/>
        <v>0</v>
      </c>
      <c r="AA1403" s="16">
        <f t="shared" si="529"/>
        <v>0</v>
      </c>
      <c r="AB1403" s="2">
        <f t="shared" si="532"/>
        <v>195746.93331381853</v>
      </c>
      <c r="AE1403" s="16" t="str">
        <f t="shared" si="526"/>
        <v/>
      </c>
      <c r="AF1403" s="16" t="str">
        <f t="shared" si="523"/>
        <v/>
      </c>
      <c r="AG1403" s="16">
        <f t="shared" si="535"/>
        <v>105.30631906440884</v>
      </c>
      <c r="AH1403" s="24">
        <f t="shared" si="533"/>
        <v>106.56799350744197</v>
      </c>
      <c r="AL1403" s="2">
        <f t="shared" si="536"/>
        <v>106.56799350744197</v>
      </c>
      <c r="AM1403" s="27">
        <f t="shared" si="537"/>
        <v>0</v>
      </c>
      <c r="AN1403" s="35">
        <v>0</v>
      </c>
      <c r="AP1403" s="2" t="str">
        <f t="shared" si="534"/>
        <v/>
      </c>
    </row>
    <row r="1404" spans="1:42" x14ac:dyDescent="0.25">
      <c r="A1404" s="49">
        <v>40039</v>
      </c>
      <c r="B1404" s="47">
        <v>1004.09</v>
      </c>
      <c r="C1404" s="27">
        <f t="shared" si="520"/>
        <v>-8.5313953373554741E-3</v>
      </c>
      <c r="D1404" s="27">
        <f t="shared" si="521"/>
        <v>-6.1313095568807929E-3</v>
      </c>
      <c r="E1404" s="5">
        <f t="shared" si="527"/>
        <v>0</v>
      </c>
      <c r="F1404" s="44">
        <v>1641.5440000000001</v>
      </c>
      <c r="G1404" s="45">
        <v>1641.5440000000001</v>
      </c>
      <c r="H1404" s="48">
        <v>1004.09</v>
      </c>
      <c r="I1404" s="42">
        <v>24.27</v>
      </c>
      <c r="J1404" s="16">
        <f t="shared" si="519"/>
        <v>0.2427</v>
      </c>
      <c r="K1404" s="16">
        <f t="shared" si="528"/>
        <v>7.0227777398621294E-2</v>
      </c>
      <c r="L1404" s="51">
        <f>VLOOKUP(A1404,LIBOR!$A$3:B3499,2,1)</f>
        <v>0.23375000000000001</v>
      </c>
      <c r="M1404">
        <v>93881.1</v>
      </c>
      <c r="N1404" s="2">
        <v>84042.13</v>
      </c>
      <c r="O1404" s="16">
        <f t="shared" si="522"/>
        <v>7.341055561193396E-5</v>
      </c>
      <c r="P1404" s="16">
        <f t="shared" si="538"/>
        <v>0.17247222260137871</v>
      </c>
      <c r="Q1404" s="2">
        <f t="shared" si="524"/>
        <v>25.18</v>
      </c>
      <c r="R1404" s="2">
        <f t="shared" si="525"/>
        <v>24.786999999999999</v>
      </c>
      <c r="S1404" s="16">
        <f t="shared" si="539"/>
        <v>1</v>
      </c>
      <c r="T1404" s="16">
        <f t="shared" si="540"/>
        <v>0</v>
      </c>
      <c r="U1404" s="16">
        <f>VLOOKUP(P1404,Table!$D$6:$G$15,MATCH(VALUE(T1404)&amp;"E",Table!$D$5:$G$5,0),1)*IF(Y1404=1,0,1)</f>
        <v>0.9</v>
      </c>
      <c r="V1404" s="16">
        <f t="shared" si="541"/>
        <v>9.9999999999999978E-2</v>
      </c>
      <c r="W1404" s="16">
        <f t="shared" si="530"/>
        <v>170075.02889457426</v>
      </c>
      <c r="X1404" s="16">
        <f t="shared" si="542"/>
        <v>9.6789030228121575E-3</v>
      </c>
      <c r="Y1404" s="16">
        <f t="shared" si="531"/>
        <v>0</v>
      </c>
      <c r="Z1404" s="16">
        <f t="shared" si="543"/>
        <v>0</v>
      </c>
      <c r="AA1404" s="16">
        <f t="shared" si="529"/>
        <v>0</v>
      </c>
      <c r="AB1404" s="2">
        <f t="shared" si="532"/>
        <v>194565.26968414537</v>
      </c>
      <c r="AE1404" s="16" t="str">
        <f t="shared" si="526"/>
        <v/>
      </c>
      <c r="AF1404" s="16" t="str">
        <f t="shared" si="523"/>
        <v/>
      </c>
      <c r="AG1404" s="16">
        <f t="shared" si="535"/>
        <v>104.67061742093189</v>
      </c>
      <c r="AH1404" s="24">
        <f t="shared" si="533"/>
        <v>105.92191858237975</v>
      </c>
      <c r="AL1404" s="2">
        <f t="shared" si="536"/>
        <v>106.56799350744197</v>
      </c>
      <c r="AM1404" s="27">
        <f t="shared" si="537"/>
        <v>-6.0625606600832604E-3</v>
      </c>
      <c r="AN1404" s="35">
        <v>0</v>
      </c>
      <c r="AP1404" s="2" t="str">
        <f t="shared" si="534"/>
        <v/>
      </c>
    </row>
    <row r="1405" spans="1:42" x14ac:dyDescent="0.25">
      <c r="A1405" s="49">
        <v>40042</v>
      </c>
      <c r="B1405" s="47">
        <v>979.73</v>
      </c>
      <c r="C1405" s="27">
        <f t="shared" si="520"/>
        <v>-2.4260773436644123E-2</v>
      </c>
      <c r="D1405" s="27">
        <f t="shared" si="521"/>
        <v>-2.704713801688019E-2</v>
      </c>
      <c r="E1405" s="5">
        <f t="shared" si="527"/>
        <v>0</v>
      </c>
      <c r="F1405" s="44">
        <v>1602.0609999999999</v>
      </c>
      <c r="G1405" s="45">
        <v>1602.0609999999999</v>
      </c>
      <c r="H1405" s="48">
        <v>979.73</v>
      </c>
      <c r="I1405" s="42">
        <v>27.89</v>
      </c>
      <c r="J1405" s="16">
        <f t="shared" si="519"/>
        <v>0.27889999999999998</v>
      </c>
      <c r="K1405" s="16">
        <f t="shared" si="528"/>
        <v>0.13460411846505277</v>
      </c>
      <c r="L1405" s="51">
        <f>VLOOKUP(A1405,LIBOR!$A$3:B3500,2,1)</f>
        <v>0.23749999999999999</v>
      </c>
      <c r="M1405">
        <v>99517.43</v>
      </c>
      <c r="N1405" s="2">
        <v>89086.46</v>
      </c>
      <c r="O1405" s="16">
        <f t="shared" si="522"/>
        <v>6.0318938392758445E-4</v>
      </c>
      <c r="P1405" s="16">
        <f t="shared" si="538"/>
        <v>0.14429588153494721</v>
      </c>
      <c r="Q1405" s="2">
        <f t="shared" si="524"/>
        <v>25.081999999999997</v>
      </c>
      <c r="R1405" s="2">
        <f t="shared" si="525"/>
        <v>24.783499999999997</v>
      </c>
      <c r="S1405" s="16">
        <f t="shared" si="539"/>
        <v>1</v>
      </c>
      <c r="T1405" s="16">
        <f t="shared" si="540"/>
        <v>0</v>
      </c>
      <c r="U1405" s="16">
        <f>VLOOKUP(P1405,Table!$D$6:$G$15,MATCH(VALUE(T1405)&amp;"E",Table!$D$5:$G$5,0),1)*IF(Y1405=1,0,1)</f>
        <v>0.9</v>
      </c>
      <c r="V1405" s="16">
        <f t="shared" si="541"/>
        <v>9.9999999999999978E-2</v>
      </c>
      <c r="W1405" s="16">
        <f t="shared" si="530"/>
        <v>167382.30720803008</v>
      </c>
      <c r="X1405" s="16">
        <f t="shared" si="542"/>
        <v>-5.1889507529705448E-3</v>
      </c>
      <c r="Y1405" s="16">
        <f t="shared" si="531"/>
        <v>0</v>
      </c>
      <c r="Z1405" s="16">
        <f t="shared" si="543"/>
        <v>0</v>
      </c>
      <c r="AA1405" s="16">
        <f t="shared" si="529"/>
        <v>0</v>
      </c>
      <c r="AB1405" s="2">
        <f t="shared" si="532"/>
        <v>191521.60145781425</v>
      </c>
      <c r="AE1405" s="16" t="str">
        <f t="shared" si="526"/>
        <v/>
      </c>
      <c r="AF1405" s="16" t="str">
        <f t="shared" si="523"/>
        <v/>
      </c>
      <c r="AG1405" s="16">
        <f t="shared" si="535"/>
        <v>103.03320991756947</v>
      </c>
      <c r="AH1405" s="24">
        <f t="shared" si="533"/>
        <v>104.25679541370077</v>
      </c>
      <c r="AL1405" s="2">
        <f t="shared" si="536"/>
        <v>106.56799350744197</v>
      </c>
      <c r="AM1405" s="27">
        <f t="shared" si="537"/>
        <v>-2.1687544427490768E-2</v>
      </c>
      <c r="AN1405" s="35">
        <v>0</v>
      </c>
      <c r="AP1405" s="2" t="str">
        <f t="shared" si="534"/>
        <v/>
      </c>
    </row>
    <row r="1406" spans="1:42" x14ac:dyDescent="0.25">
      <c r="A1406" s="49">
        <v>40043</v>
      </c>
      <c r="B1406" s="47">
        <v>989.67</v>
      </c>
      <c r="C1406" s="27">
        <f t="shared" si="520"/>
        <v>1.0145652373612979E-2</v>
      </c>
      <c r="D1406" s="27">
        <f t="shared" si="521"/>
        <v>-4.2413724469609893E-3</v>
      </c>
      <c r="E1406" s="5">
        <f t="shared" si="527"/>
        <v>0</v>
      </c>
      <c r="F1406" s="44">
        <v>1618.597</v>
      </c>
      <c r="G1406" s="45">
        <v>1618.597</v>
      </c>
      <c r="H1406" s="48">
        <v>989.67</v>
      </c>
      <c r="I1406" s="42">
        <v>26.18</v>
      </c>
      <c r="J1406" s="16">
        <f t="shared" si="519"/>
        <v>0.26179999999999998</v>
      </c>
      <c r="K1406" s="16">
        <f t="shared" si="528"/>
        <v>9.7841256411461242E-2</v>
      </c>
      <c r="L1406" s="51">
        <f>VLOOKUP(A1406,LIBOR!$A$3:B3501,2,1)</f>
        <v>0.23499999999999996</v>
      </c>
      <c r="M1406">
        <v>97245.92</v>
      </c>
      <c r="N1406" s="2">
        <v>87052.59</v>
      </c>
      <c r="O1406" s="16">
        <f t="shared" si="522"/>
        <v>1.018995505937136E-4</v>
      </c>
      <c r="P1406" s="16">
        <f t="shared" si="538"/>
        <v>0.16395874358853874</v>
      </c>
      <c r="Q1406" s="2">
        <f t="shared" si="524"/>
        <v>25.661999999999999</v>
      </c>
      <c r="R1406" s="2">
        <f t="shared" si="525"/>
        <v>24.957999999999995</v>
      </c>
      <c r="S1406" s="16">
        <f t="shared" si="539"/>
        <v>1</v>
      </c>
      <c r="T1406" s="16">
        <f t="shared" si="540"/>
        <v>0</v>
      </c>
      <c r="U1406" s="16">
        <f>VLOOKUP(P1406,Table!$D$6:$G$15,MATCH(VALUE(T1406)&amp;"E",Table!$D$5:$G$5,0),1)*IF(Y1406=1,0,1)</f>
        <v>0.9</v>
      </c>
      <c r="V1406" s="16">
        <f t="shared" si="541"/>
        <v>9.9999999999999978E-2</v>
      </c>
      <c r="W1406" s="16">
        <f t="shared" si="530"/>
        <v>168528.55092557467</v>
      </c>
      <c r="X1406" s="16">
        <f t="shared" si="542"/>
        <v>-1.803733492180315E-2</v>
      </c>
      <c r="Y1406" s="16">
        <f t="shared" si="531"/>
        <v>0</v>
      </c>
      <c r="Z1406" s="16">
        <f t="shared" si="543"/>
        <v>0</v>
      </c>
      <c r="AA1406" s="16">
        <f t="shared" si="529"/>
        <v>0</v>
      </c>
      <c r="AB1406" s="2">
        <f t="shared" si="532"/>
        <v>192863.59506960071</v>
      </c>
      <c r="AE1406" s="16" t="str">
        <f t="shared" si="526"/>
        <v/>
      </c>
      <c r="AF1406" s="16" t="str">
        <f t="shared" si="523"/>
        <v/>
      </c>
      <c r="AG1406" s="16">
        <f t="shared" si="535"/>
        <v>103.75516456111232</v>
      </c>
      <c r="AH1406" s="24">
        <f t="shared" si="533"/>
        <v>104.98459118521563</v>
      </c>
      <c r="AL1406" s="2">
        <f t="shared" si="536"/>
        <v>106.56799350744197</v>
      </c>
      <c r="AM1406" s="27">
        <f t="shared" si="537"/>
        <v>-1.4858141456100094E-2</v>
      </c>
      <c r="AN1406" s="35">
        <v>0</v>
      </c>
      <c r="AP1406" s="2" t="str">
        <f t="shared" si="534"/>
        <v/>
      </c>
    </row>
    <row r="1407" spans="1:42" x14ac:dyDescent="0.25">
      <c r="A1407" s="49">
        <v>40044</v>
      </c>
      <c r="B1407" s="47">
        <v>996.46</v>
      </c>
      <c r="C1407" s="27">
        <f t="shared" si="520"/>
        <v>6.8608728161914101E-3</v>
      </c>
      <c r="D1407" s="27">
        <f t="shared" si="521"/>
        <v>-8.9056165413141652E-3</v>
      </c>
      <c r="E1407" s="5">
        <f t="shared" si="527"/>
        <v>0</v>
      </c>
      <c r="F1407" s="44">
        <v>1629.9169999999999</v>
      </c>
      <c r="G1407" s="45">
        <v>1629.9169999999999</v>
      </c>
      <c r="H1407" s="48">
        <v>996.46</v>
      </c>
      <c r="I1407" s="42">
        <v>26.26</v>
      </c>
      <c r="J1407" s="16">
        <f t="shared" si="519"/>
        <v>0.2626</v>
      </c>
      <c r="K1407" s="16">
        <f t="shared" si="528"/>
        <v>9.5124615050380862E-2</v>
      </c>
      <c r="L1407" s="51">
        <f>VLOOKUP(A1407,LIBOR!$A$3:B3502,2,1)</f>
        <v>0.23375000000000001</v>
      </c>
      <c r="M1407">
        <v>94254.22</v>
      </c>
      <c r="N1407" s="2">
        <v>84374.05</v>
      </c>
      <c r="O1407" s="16">
        <f t="shared" si="522"/>
        <v>4.6750642204608643E-5</v>
      </c>
      <c r="P1407" s="16">
        <f t="shared" si="538"/>
        <v>0.16747538494961914</v>
      </c>
      <c r="Q1407" s="2">
        <f t="shared" si="524"/>
        <v>25.7</v>
      </c>
      <c r="R1407" s="2">
        <f t="shared" si="525"/>
        <v>25.073499999999996</v>
      </c>
      <c r="S1407" s="16">
        <f t="shared" si="539"/>
        <v>1</v>
      </c>
      <c r="T1407" s="16">
        <f t="shared" si="540"/>
        <v>1</v>
      </c>
      <c r="U1407" s="16">
        <f>VLOOKUP(P1407,Table!$D$6:$G$15,MATCH(VALUE(T1407)&amp;"E",Table!$D$5:$G$5,0),1)*IF(Y1407=1,0,1)</f>
        <v>0.85</v>
      </c>
      <c r="V1407" s="16">
        <f t="shared" si="541"/>
        <v>0.15000000000000002</v>
      </c>
      <c r="W1407" s="16">
        <f t="shared" si="530"/>
        <v>169050.62943479849</v>
      </c>
      <c r="X1407" s="16">
        <f t="shared" si="542"/>
        <v>-1.8742591046349011E-3</v>
      </c>
      <c r="Y1407" s="16">
        <f t="shared" si="531"/>
        <v>0</v>
      </c>
      <c r="Z1407" s="16">
        <f t="shared" si="543"/>
        <v>0</v>
      </c>
      <c r="AA1407" s="16">
        <f t="shared" si="529"/>
        <v>0</v>
      </c>
      <c r="AB1407" s="2">
        <f t="shared" si="532"/>
        <v>193484.21330664214</v>
      </c>
      <c r="AE1407" s="16" t="str">
        <f t="shared" si="526"/>
        <v/>
      </c>
      <c r="AF1407" s="16" t="str">
        <f t="shared" si="523"/>
        <v/>
      </c>
      <c r="AG1407" s="16">
        <f t="shared" si="535"/>
        <v>104.08903963634683</v>
      </c>
      <c r="AH1407" s="24">
        <f t="shared" si="533"/>
        <v>105.31968117962809</v>
      </c>
      <c r="AL1407" s="2">
        <f t="shared" si="536"/>
        <v>106.56799350744197</v>
      </c>
      <c r="AM1407" s="27">
        <f t="shared" si="537"/>
        <v>-1.1713764017961981E-2</v>
      </c>
      <c r="AN1407" s="35">
        <v>0</v>
      </c>
      <c r="AP1407" s="2" t="str">
        <f t="shared" si="534"/>
        <v/>
      </c>
    </row>
    <row r="1408" spans="1:42" x14ac:dyDescent="0.25">
      <c r="A1408" s="49">
        <v>40045</v>
      </c>
      <c r="B1408" s="47">
        <v>1007.37</v>
      </c>
      <c r="C1408" s="27">
        <f t="shared" si="520"/>
        <v>1.0948758605463293E-2</v>
      </c>
      <c r="D1408" s="27">
        <f t="shared" si="521"/>
        <v>-4.8368849787319146E-3</v>
      </c>
      <c r="E1408" s="5">
        <f t="shared" si="527"/>
        <v>0</v>
      </c>
      <c r="F1408" s="44">
        <v>1647.8530000000001</v>
      </c>
      <c r="G1408" s="45">
        <v>1647.8530000000001</v>
      </c>
      <c r="H1408" s="48">
        <v>1007.37</v>
      </c>
      <c r="I1408" s="42">
        <v>25.09</v>
      </c>
      <c r="J1408" s="16">
        <f t="shared" si="519"/>
        <v>0.25090000000000001</v>
      </c>
      <c r="K1408" s="16">
        <f t="shared" si="528"/>
        <v>8.6268403446989494E-2</v>
      </c>
      <c r="L1408" s="51">
        <f>VLOOKUP(A1408,LIBOR!$A$3:B3503,2,1)</f>
        <v>0.22999999999999998</v>
      </c>
      <c r="M1408">
        <v>92450.99</v>
      </c>
      <c r="N1408" s="2">
        <v>82759.42</v>
      </c>
      <c r="O1408" s="16">
        <f t="shared" si="522"/>
        <v>1.1857587188337971E-4</v>
      </c>
      <c r="P1408" s="16">
        <f t="shared" si="538"/>
        <v>0.16463159655301052</v>
      </c>
      <c r="Q1408" s="2">
        <f t="shared" si="524"/>
        <v>25.862000000000002</v>
      </c>
      <c r="R1408" s="2">
        <f t="shared" si="525"/>
        <v>25.212999999999997</v>
      </c>
      <c r="S1408" s="16">
        <f t="shared" si="539"/>
        <v>1</v>
      </c>
      <c r="T1408" s="16">
        <f t="shared" si="540"/>
        <v>1</v>
      </c>
      <c r="U1408" s="16">
        <f>VLOOKUP(P1408,Table!$D$6:$G$15,MATCH(VALUE(T1408)&amp;"E",Table!$D$5:$G$5,0),1)*IF(Y1408=1,0,1)</f>
        <v>0.85</v>
      </c>
      <c r="V1408" s="16">
        <f t="shared" si="541"/>
        <v>0.15000000000000002</v>
      </c>
      <c r="W1408" s="16">
        <f t="shared" si="530"/>
        <v>170138.63238211206</v>
      </c>
      <c r="X1408" s="16">
        <f t="shared" si="542"/>
        <v>-7.8333504454115577E-3</v>
      </c>
      <c r="Y1408" s="16">
        <f t="shared" si="531"/>
        <v>0</v>
      </c>
      <c r="Z1408" s="16">
        <f t="shared" si="543"/>
        <v>0</v>
      </c>
      <c r="AA1408" s="16">
        <f t="shared" si="529"/>
        <v>0</v>
      </c>
      <c r="AB1408" s="2">
        <f t="shared" si="532"/>
        <v>194738.74009156218</v>
      </c>
      <c r="AE1408" s="16" t="str">
        <f t="shared" si="526"/>
        <v/>
      </c>
      <c r="AF1408" s="16" t="str">
        <f t="shared" si="523"/>
        <v/>
      </c>
      <c r="AG1408" s="16">
        <f t="shared" si="535"/>
        <v>104.76393959851299</v>
      </c>
      <c r="AH1408" s="24">
        <f t="shared" si="533"/>
        <v>105.99980149272609</v>
      </c>
      <c r="AL1408" s="2">
        <f t="shared" si="536"/>
        <v>106.56799350744197</v>
      </c>
      <c r="AM1408" s="27">
        <f t="shared" si="537"/>
        <v>-5.331732314883042E-3</v>
      </c>
      <c r="AN1408" s="35">
        <v>0</v>
      </c>
      <c r="AP1408" s="2" t="str">
        <f t="shared" si="534"/>
        <v/>
      </c>
    </row>
    <row r="1409" spans="1:42" x14ac:dyDescent="0.25">
      <c r="A1409" s="49">
        <v>40046</v>
      </c>
      <c r="B1409" s="47">
        <v>1026.1300000000001</v>
      </c>
      <c r="C1409" s="27">
        <f t="shared" si="520"/>
        <v>1.862275033006755E-2</v>
      </c>
      <c r="D1409" s="27">
        <f t="shared" si="521"/>
        <v>2.231726068869111E-2</v>
      </c>
      <c r="E1409" s="5">
        <f t="shared" si="527"/>
        <v>0</v>
      </c>
      <c r="F1409" s="44">
        <v>1678.836</v>
      </c>
      <c r="G1409" s="45">
        <v>1678.836</v>
      </c>
      <c r="H1409" s="48">
        <v>1026.1300000000001</v>
      </c>
      <c r="I1409" s="42">
        <v>25.01</v>
      </c>
      <c r="J1409" s="16">
        <f t="shared" si="519"/>
        <v>0.25009999999999999</v>
      </c>
      <c r="K1409" s="16">
        <f t="shared" si="528"/>
        <v>8.1839392162712021E-2</v>
      </c>
      <c r="L1409" s="51">
        <f>VLOOKUP(A1409,LIBOR!$A$3:B3504,2,1)</f>
        <v>0.22875000000000001</v>
      </c>
      <c r="M1409">
        <v>91089.33</v>
      </c>
      <c r="N1409" s="2">
        <v>81540.09</v>
      </c>
      <c r="O1409" s="16">
        <f t="shared" si="522"/>
        <v>3.4045674958399849E-4</v>
      </c>
      <c r="P1409" s="16">
        <f t="shared" si="538"/>
        <v>0.16826060783728797</v>
      </c>
      <c r="Q1409" s="2">
        <f t="shared" si="524"/>
        <v>25.937999999999999</v>
      </c>
      <c r="R1409" s="2">
        <f t="shared" si="525"/>
        <v>25.295999999999996</v>
      </c>
      <c r="S1409" s="16">
        <f t="shared" si="539"/>
        <v>1</v>
      </c>
      <c r="T1409" s="16">
        <f t="shared" si="540"/>
        <v>1</v>
      </c>
      <c r="U1409" s="16">
        <f>VLOOKUP(P1409,Table!$D$6:$G$15,MATCH(VALUE(T1409)&amp;"E",Table!$D$5:$G$5,0),1)*IF(Y1409=1,0,1)</f>
        <v>0.85</v>
      </c>
      <c r="V1409" s="16">
        <f t="shared" si="541"/>
        <v>0.15000000000000002</v>
      </c>
      <c r="W1409" s="16">
        <f t="shared" si="530"/>
        <v>172455.80545647573</v>
      </c>
      <c r="X1409" s="16">
        <f t="shared" si="542"/>
        <v>-5.6725803152014587E-3</v>
      </c>
      <c r="Y1409" s="16">
        <f t="shared" si="531"/>
        <v>0</v>
      </c>
      <c r="Z1409" s="16">
        <f t="shared" si="543"/>
        <v>0</v>
      </c>
      <c r="AA1409" s="16">
        <f t="shared" si="529"/>
        <v>0</v>
      </c>
      <c r="AB1409" s="2">
        <f t="shared" si="532"/>
        <v>197420.77299625264</v>
      </c>
      <c r="AE1409" s="16" t="str">
        <f t="shared" si="526"/>
        <v/>
      </c>
      <c r="AF1409" s="16" t="str">
        <f t="shared" si="523"/>
        <v/>
      </c>
      <c r="AG1409" s="16">
        <f t="shared" si="535"/>
        <v>106.20679751726148</v>
      </c>
      <c r="AH1409" s="24">
        <f t="shared" si="533"/>
        <v>107.45688338305153</v>
      </c>
      <c r="AL1409" s="2">
        <f t="shared" si="536"/>
        <v>107.45688338305153</v>
      </c>
      <c r="AM1409" s="27">
        <f t="shared" si="537"/>
        <v>0</v>
      </c>
      <c r="AN1409" s="35">
        <v>0</v>
      </c>
      <c r="AP1409" s="2" t="str">
        <f t="shared" si="534"/>
        <v/>
      </c>
    </row>
    <row r="1410" spans="1:42" x14ac:dyDescent="0.25">
      <c r="A1410" s="49">
        <v>40049</v>
      </c>
      <c r="B1410" s="47">
        <v>1025.57</v>
      </c>
      <c r="C1410" s="27">
        <f t="shared" si="520"/>
        <v>-5.4573981854166842E-4</v>
      </c>
      <c r="D1410" s="27">
        <f t="shared" si="521"/>
        <v>4.6032294306793564E-2</v>
      </c>
      <c r="E1410" s="5">
        <f t="shared" si="527"/>
        <v>0</v>
      </c>
      <c r="F1410" s="44">
        <v>1677.943</v>
      </c>
      <c r="G1410" s="45">
        <v>1677.943</v>
      </c>
      <c r="H1410" s="48">
        <v>1025.57</v>
      </c>
      <c r="I1410" s="42">
        <v>25.14</v>
      </c>
      <c r="J1410" s="16">
        <f t="shared" si="519"/>
        <v>0.25140000000000001</v>
      </c>
      <c r="K1410" s="16">
        <f t="shared" si="528"/>
        <v>7.1933740988478823E-2</v>
      </c>
      <c r="L1410" s="51">
        <f>VLOOKUP(A1410,LIBOR!$A$3:B3505,2,1)</f>
        <v>0.22875000000000001</v>
      </c>
      <c r="M1410">
        <v>91177.02</v>
      </c>
      <c r="N1410" s="2">
        <v>81617.36</v>
      </c>
      <c r="O1410" s="16">
        <f t="shared" si="522"/>
        <v>2.979945696482342E-7</v>
      </c>
      <c r="P1410" s="16">
        <f t="shared" si="538"/>
        <v>0.17946625901152119</v>
      </c>
      <c r="Q1410" s="2">
        <f t="shared" si="524"/>
        <v>26.086000000000002</v>
      </c>
      <c r="R1410" s="2">
        <f t="shared" si="525"/>
        <v>25.391999999999996</v>
      </c>
      <c r="S1410" s="16">
        <f t="shared" si="539"/>
        <v>1</v>
      </c>
      <c r="T1410" s="16">
        <f t="shared" si="540"/>
        <v>1</v>
      </c>
      <c r="U1410" s="16">
        <f>VLOOKUP(P1410,Table!$D$6:$G$15,MATCH(VALUE(T1410)&amp;"E",Table!$D$5:$G$5,0),1)*IF(Y1410=1,0,1)</f>
        <v>0.85</v>
      </c>
      <c r="V1410" s="16">
        <f t="shared" si="541"/>
        <v>0.15000000000000002</v>
      </c>
      <c r="W1410" s="16">
        <f t="shared" si="530"/>
        <v>172400.32055292602</v>
      </c>
      <c r="X1410" s="16">
        <f t="shared" si="542"/>
        <v>1.3998389871668016E-2</v>
      </c>
      <c r="Y1410" s="16">
        <f t="shared" si="531"/>
        <v>0</v>
      </c>
      <c r="Z1410" s="16">
        <f t="shared" si="543"/>
        <v>0</v>
      </c>
      <c r="AA1410" s="16">
        <f t="shared" si="529"/>
        <v>0</v>
      </c>
      <c r="AB1410" s="2">
        <f t="shared" si="532"/>
        <v>197360.02138624486</v>
      </c>
      <c r="AE1410" s="16" t="str">
        <f t="shared" si="526"/>
        <v/>
      </c>
      <c r="AF1410" s="16" t="str">
        <f t="shared" si="523"/>
        <v/>
      </c>
      <c r="AG1410" s="16">
        <f t="shared" si="535"/>
        <v>106.17411486768505</v>
      </c>
      <c r="AH1410" s="24">
        <f t="shared" si="533"/>
        <v>107.41542838019213</v>
      </c>
      <c r="AL1410" s="2">
        <f t="shared" si="536"/>
        <v>107.45688338305153</v>
      </c>
      <c r="AM1410" s="27">
        <f t="shared" si="537"/>
        <v>-3.8578266514233128E-4</v>
      </c>
      <c r="AN1410" s="35">
        <v>0</v>
      </c>
      <c r="AP1410" s="2" t="str">
        <f t="shared" si="534"/>
        <v/>
      </c>
    </row>
    <row r="1411" spans="1:42" x14ac:dyDescent="0.25">
      <c r="A1411" s="49">
        <v>40050</v>
      </c>
      <c r="B1411" s="47">
        <v>1028</v>
      </c>
      <c r="C1411" s="27">
        <f t="shared" si="520"/>
        <v>2.3694140819252585E-3</v>
      </c>
      <c r="D1411" s="27">
        <f t="shared" si="521"/>
        <v>3.8256056015105844E-2</v>
      </c>
      <c r="E1411" s="5">
        <f t="shared" si="527"/>
        <v>0</v>
      </c>
      <c r="F1411" s="44">
        <v>1681.924</v>
      </c>
      <c r="G1411" s="45">
        <v>1681.924</v>
      </c>
      <c r="H1411" s="48">
        <v>1028</v>
      </c>
      <c r="I1411" s="42">
        <v>24.92</v>
      </c>
      <c r="J1411" s="16">
        <f t="shared" si="519"/>
        <v>0.2492</v>
      </c>
      <c r="K1411" s="16">
        <f t="shared" si="528"/>
        <v>8.752078839802932E-2</v>
      </c>
      <c r="L1411" s="51">
        <f>VLOOKUP(A1411,LIBOR!$A$3:B3506,2,1)</f>
        <v>0.22813</v>
      </c>
      <c r="M1411">
        <v>92182.68</v>
      </c>
      <c r="N1411" s="2">
        <v>82517.210000000006</v>
      </c>
      <c r="O1411" s="16">
        <f t="shared" si="522"/>
        <v>5.6008497390623136E-6</v>
      </c>
      <c r="P1411" s="16">
        <f t="shared" si="538"/>
        <v>0.16167921160197068</v>
      </c>
      <c r="Q1411" s="2">
        <f t="shared" si="524"/>
        <v>25.536000000000001</v>
      </c>
      <c r="R1411" s="2">
        <f t="shared" si="525"/>
        <v>25.434999999999995</v>
      </c>
      <c r="S1411" s="16">
        <f t="shared" si="539"/>
        <v>1</v>
      </c>
      <c r="T1411" s="16">
        <f t="shared" si="540"/>
        <v>1</v>
      </c>
      <c r="U1411" s="16">
        <f>VLOOKUP(P1411,Table!$D$6:$G$15,MATCH(VALUE(T1411)&amp;"E",Table!$D$5:$G$5,0),1)*IF(Y1411=1,0,1)</f>
        <v>0.85</v>
      </c>
      <c r="V1411" s="16">
        <f t="shared" si="541"/>
        <v>0.15000000000000002</v>
      </c>
      <c r="W1411" s="16">
        <f t="shared" si="530"/>
        <v>173032.64806341706</v>
      </c>
      <c r="X1411" s="16">
        <f t="shared" si="542"/>
        <v>2.9979353425086508E-2</v>
      </c>
      <c r="Y1411" s="16">
        <f t="shared" si="531"/>
        <v>0</v>
      </c>
      <c r="Z1411" s="16">
        <f t="shared" si="543"/>
        <v>0</v>
      </c>
      <c r="AA1411" s="16">
        <f t="shared" si="529"/>
        <v>0</v>
      </c>
      <c r="AB1411" s="2">
        <f t="shared" si="532"/>
        <v>198084.55540078058</v>
      </c>
      <c r="AE1411" s="16" t="str">
        <f t="shared" si="526"/>
        <v/>
      </c>
      <c r="AF1411" s="16" t="str">
        <f t="shared" si="523"/>
        <v/>
      </c>
      <c r="AG1411" s="16">
        <f t="shared" si="535"/>
        <v>106.56389369494973</v>
      </c>
      <c r="AH1411" s="24">
        <f t="shared" si="533"/>
        <v>107.80695822140387</v>
      </c>
      <c r="AL1411" s="2">
        <f t="shared" si="536"/>
        <v>107.80695822140387</v>
      </c>
      <c r="AM1411" s="27">
        <f t="shared" si="537"/>
        <v>0</v>
      </c>
      <c r="AN1411" s="35">
        <v>0</v>
      </c>
      <c r="AP1411" s="2" t="str">
        <f t="shared" si="534"/>
        <v/>
      </c>
    </row>
    <row r="1412" spans="1:42" x14ac:dyDescent="0.25">
      <c r="A1412" s="49">
        <v>40051</v>
      </c>
      <c r="B1412" s="47">
        <v>1028.1199999999999</v>
      </c>
      <c r="C1412" s="27">
        <f t="shared" si="520"/>
        <v>1.167315175096828E-4</v>
      </c>
      <c r="D1412" s="27">
        <f t="shared" si="521"/>
        <v>3.1511914716424116E-2</v>
      </c>
      <c r="E1412" s="5">
        <f t="shared" si="527"/>
        <v>0</v>
      </c>
      <c r="F1412" s="44">
        <v>1682.2940000000001</v>
      </c>
      <c r="G1412" s="45">
        <v>1682.2940000000001</v>
      </c>
      <c r="H1412" s="48">
        <v>1028.1199999999999</v>
      </c>
      <c r="I1412" s="42">
        <v>24.95</v>
      </c>
      <c r="J1412" s="16">
        <f t="shared" si="519"/>
        <v>0.2495</v>
      </c>
      <c r="K1412" s="16">
        <f t="shared" si="528"/>
        <v>8.7949272365042325E-2</v>
      </c>
      <c r="L1412" s="51">
        <f>VLOOKUP(A1412,LIBOR!$A$3:B3507,2,1)</f>
        <v>0.22688</v>
      </c>
      <c r="M1412">
        <v>93800.03</v>
      </c>
      <c r="N1412" s="2">
        <v>83964.61</v>
      </c>
      <c r="O1412" s="16">
        <f t="shared" si="522"/>
        <v>1.3624656737785752E-8</v>
      </c>
      <c r="P1412" s="16">
        <f t="shared" si="538"/>
        <v>0.16155072763495767</v>
      </c>
      <c r="Q1412" s="2">
        <f t="shared" si="524"/>
        <v>25.283999999999999</v>
      </c>
      <c r="R1412" s="2">
        <f t="shared" si="525"/>
        <v>25.430499999999995</v>
      </c>
      <c r="S1412" s="16">
        <f t="shared" si="539"/>
        <v>-1</v>
      </c>
      <c r="T1412" s="16">
        <f t="shared" si="540"/>
        <v>0</v>
      </c>
      <c r="U1412" s="16">
        <f>VLOOKUP(P1412,Table!$D$6:$G$15,MATCH(VALUE(T1412)&amp;"E",Table!$D$5:$G$5,0),1)*IF(Y1412=1,0,1)</f>
        <v>0.9</v>
      </c>
      <c r="V1412" s="16">
        <f t="shared" si="541"/>
        <v>9.9999999999999978E-2</v>
      </c>
      <c r="W1412" s="16">
        <f t="shared" si="530"/>
        <v>173505.08071036864</v>
      </c>
      <c r="X1412" s="16">
        <f t="shared" si="542"/>
        <v>2.6726018310283095E-2</v>
      </c>
      <c r="Y1412" s="16">
        <f t="shared" si="531"/>
        <v>0</v>
      </c>
      <c r="Z1412" s="16">
        <f t="shared" si="543"/>
        <v>0</v>
      </c>
      <c r="AA1412" s="16">
        <f t="shared" si="529"/>
        <v>0</v>
      </c>
      <c r="AB1412" s="2">
        <f t="shared" si="532"/>
        <v>198642.90548357982</v>
      </c>
      <c r="AE1412" s="16" t="str">
        <f t="shared" si="526"/>
        <v/>
      </c>
      <c r="AF1412" s="16" t="str">
        <f t="shared" si="523"/>
        <v/>
      </c>
      <c r="AG1412" s="16">
        <f t="shared" si="535"/>
        <v>106.86427026266142</v>
      </c>
      <c r="AH1412" s="24">
        <f t="shared" si="533"/>
        <v>108.10802482874813</v>
      </c>
      <c r="AL1412" s="2">
        <f t="shared" si="536"/>
        <v>108.10802482874813</v>
      </c>
      <c r="AM1412" s="27">
        <f t="shared" si="537"/>
        <v>0</v>
      </c>
      <c r="AN1412" s="35">
        <v>0</v>
      </c>
      <c r="AP1412" s="2" t="str">
        <f t="shared" si="534"/>
        <v/>
      </c>
    </row>
    <row r="1413" spans="1:42" x14ac:dyDescent="0.25">
      <c r="A1413" s="49">
        <v>40052</v>
      </c>
      <c r="B1413" s="47">
        <v>1030.98</v>
      </c>
      <c r="C1413" s="27">
        <f t="shared" si="520"/>
        <v>2.7817764463293759E-3</v>
      </c>
      <c r="D1413" s="27">
        <f t="shared" si="521"/>
        <v>2.3344932557290199E-2</v>
      </c>
      <c r="E1413" s="5">
        <f t="shared" si="527"/>
        <v>0</v>
      </c>
      <c r="F1413" s="44">
        <v>1687.164</v>
      </c>
      <c r="G1413" s="45">
        <v>1687.164</v>
      </c>
      <c r="H1413" s="48">
        <v>1030.98</v>
      </c>
      <c r="I1413" s="42">
        <v>24.68</v>
      </c>
      <c r="J1413" s="16">
        <f t="shared" si="519"/>
        <v>0.24679999999999999</v>
      </c>
      <c r="K1413" s="16">
        <f t="shared" si="528"/>
        <v>8.5563373598821185E-2</v>
      </c>
      <c r="L1413" s="51">
        <f>VLOOKUP(A1413,LIBOR!$A$3:B3508,2,1)</f>
        <v>0.22688</v>
      </c>
      <c r="M1413">
        <v>92539.1</v>
      </c>
      <c r="N1413" s="2">
        <v>82835.520000000004</v>
      </c>
      <c r="O1413" s="16">
        <f t="shared" si="522"/>
        <v>7.7168087842023732E-6</v>
      </c>
      <c r="P1413" s="16">
        <f t="shared" si="538"/>
        <v>0.16123662640117881</v>
      </c>
      <c r="Q1413" s="2">
        <f t="shared" si="524"/>
        <v>25.022000000000002</v>
      </c>
      <c r="R1413" s="2">
        <f t="shared" si="525"/>
        <v>25.397499999999994</v>
      </c>
      <c r="S1413" s="16">
        <f t="shared" si="539"/>
        <v>-1</v>
      </c>
      <c r="T1413" s="16">
        <f t="shared" si="540"/>
        <v>0</v>
      </c>
      <c r="U1413" s="16">
        <f>VLOOKUP(P1413,Table!$D$6:$G$15,MATCH(VALUE(T1413)&amp;"E",Table!$D$5:$G$5,0),1)*IF(Y1413=1,0,1)</f>
        <v>0.9</v>
      </c>
      <c r="V1413" s="16">
        <f t="shared" si="541"/>
        <v>9.9999999999999978E-2</v>
      </c>
      <c r="W1413" s="16">
        <f t="shared" si="530"/>
        <v>173706.15184382795</v>
      </c>
      <c r="X1413" s="16">
        <f t="shared" si="542"/>
        <v>2.6349805915914626E-2</v>
      </c>
      <c r="Y1413" s="16">
        <f t="shared" si="531"/>
        <v>0</v>
      </c>
      <c r="Z1413" s="16">
        <f t="shared" si="543"/>
        <v>0</v>
      </c>
      <c r="AA1413" s="16">
        <f t="shared" si="529"/>
        <v>0</v>
      </c>
      <c r="AB1413" s="2">
        <f t="shared" si="532"/>
        <v>198893.41333180229</v>
      </c>
      <c r="AE1413" s="16" t="str">
        <f t="shared" si="526"/>
        <v/>
      </c>
      <c r="AF1413" s="16" t="str">
        <f t="shared" si="523"/>
        <v/>
      </c>
      <c r="AG1413" s="16">
        <f t="shared" si="535"/>
        <v>106.99903640661302</v>
      </c>
      <c r="AH1413" s="24">
        <f t="shared" si="533"/>
        <v>108.24154214813062</v>
      </c>
      <c r="AL1413" s="2">
        <f t="shared" si="536"/>
        <v>108.24154214813062</v>
      </c>
      <c r="AM1413" s="27">
        <f t="shared" si="537"/>
        <v>0</v>
      </c>
      <c r="AN1413" s="35">
        <v>0</v>
      </c>
      <c r="AP1413" s="2" t="str">
        <f t="shared" si="534"/>
        <v/>
      </c>
    </row>
    <row r="1414" spans="1:42" x14ac:dyDescent="0.25">
      <c r="A1414" s="49">
        <v>40053</v>
      </c>
      <c r="B1414" s="47">
        <v>1028.93</v>
      </c>
      <c r="C1414" s="27">
        <f t="shared" si="520"/>
        <v>-1.9883993869910244E-3</v>
      </c>
      <c r="D1414" s="27">
        <f t="shared" si="521"/>
        <v>2.7337828402316244E-3</v>
      </c>
      <c r="E1414" s="5">
        <f t="shared" si="527"/>
        <v>0</v>
      </c>
      <c r="F1414" s="44">
        <v>1684.05</v>
      </c>
      <c r="G1414" s="45">
        <v>1684.05</v>
      </c>
      <c r="H1414" s="48">
        <v>1028.93</v>
      </c>
      <c r="I1414" s="42">
        <v>24.76</v>
      </c>
      <c r="J1414" s="16">
        <f t="shared" ref="J1414:J1477" si="544">I1414/100</f>
        <v>0.24760000000000001</v>
      </c>
      <c r="K1414" s="16">
        <f t="shared" si="528"/>
        <v>8.6331212831235099E-2</v>
      </c>
      <c r="L1414" s="51">
        <f>VLOOKUP(A1414,LIBOR!$A$3:B3509,2,1)</f>
        <v>0.22938</v>
      </c>
      <c r="M1414">
        <v>93447.34</v>
      </c>
      <c r="N1414" s="2">
        <v>83648.149999999994</v>
      </c>
      <c r="O1414" s="16">
        <f t="shared" si="522"/>
        <v>3.9616080759949207E-6</v>
      </c>
      <c r="P1414" s="16">
        <f t="shared" si="538"/>
        <v>0.16126878716876492</v>
      </c>
      <c r="Q1414" s="2">
        <f t="shared" si="524"/>
        <v>24.940000000000005</v>
      </c>
      <c r="R1414" s="2">
        <f t="shared" si="525"/>
        <v>25.361499999999999</v>
      </c>
      <c r="S1414" s="16">
        <f t="shared" si="539"/>
        <v>-1</v>
      </c>
      <c r="T1414" s="16">
        <f t="shared" si="540"/>
        <v>0</v>
      </c>
      <c r="U1414" s="16">
        <f>VLOOKUP(P1414,Table!$D$6:$G$15,MATCH(VALUE(T1414)&amp;"E",Table!$D$5:$G$5,0),1)*IF(Y1414=1,0,1)</f>
        <v>0.9</v>
      </c>
      <c r="V1414" s="16">
        <f t="shared" si="541"/>
        <v>9.9999999999999978E-2</v>
      </c>
      <c r="W1414" s="16">
        <f t="shared" si="530"/>
        <v>173565.70293471264</v>
      </c>
      <c r="X1414" s="16">
        <f t="shared" si="542"/>
        <v>2.0968309265021245E-2</v>
      </c>
      <c r="Y1414" s="16">
        <f t="shared" si="531"/>
        <v>0</v>
      </c>
      <c r="Z1414" s="16">
        <f t="shared" si="543"/>
        <v>0</v>
      </c>
      <c r="AA1414" s="16">
        <f t="shared" si="529"/>
        <v>0</v>
      </c>
      <c r="AB1414" s="2">
        <f t="shared" si="532"/>
        <v>198758.23253213192</v>
      </c>
      <c r="AE1414" s="16" t="str">
        <f t="shared" si="526"/>
        <v/>
      </c>
      <c r="AF1414" s="16" t="str">
        <f t="shared" si="523"/>
        <v/>
      </c>
      <c r="AG1414" s="16">
        <f t="shared" si="535"/>
        <v>106.92631295608189</v>
      </c>
      <c r="AH1414" s="24">
        <f t="shared" si="533"/>
        <v>108.16515887967442</v>
      </c>
      <c r="AL1414" s="2">
        <f t="shared" si="536"/>
        <v>108.24154214813062</v>
      </c>
      <c r="AM1414" s="27">
        <f t="shared" si="537"/>
        <v>-7.0567424429024417E-4</v>
      </c>
      <c r="AN1414" s="35">
        <v>0</v>
      </c>
      <c r="AP1414" s="2" t="str">
        <f t="shared" si="534"/>
        <v/>
      </c>
    </row>
    <row r="1415" spans="1:42" x14ac:dyDescent="0.25">
      <c r="A1415" s="49">
        <v>40056</v>
      </c>
      <c r="B1415" s="47">
        <v>1020.62</v>
      </c>
      <c r="C1415" s="27">
        <f t="shared" ref="C1415:C1478" si="545">B1415/B1414-1</f>
        <v>-8.0763511609147631E-3</v>
      </c>
      <c r="D1415" s="27">
        <f t="shared" si="521"/>
        <v>-4.7968285021414703E-3</v>
      </c>
      <c r="E1415" s="5">
        <f t="shared" si="527"/>
        <v>0</v>
      </c>
      <c r="F1415" s="44">
        <v>1670.5229999999999</v>
      </c>
      <c r="G1415" s="45">
        <v>1670.5229999999999</v>
      </c>
      <c r="H1415" s="48">
        <v>1020.62</v>
      </c>
      <c r="I1415" s="42">
        <v>26.01</v>
      </c>
      <c r="J1415" s="16">
        <f t="shared" si="544"/>
        <v>0.2601</v>
      </c>
      <c r="K1415" s="16">
        <f t="shared" si="528"/>
        <v>9.9434467829507045E-2</v>
      </c>
      <c r="L1415" s="51">
        <f>VLOOKUP(A1415,LIBOR!$A$3:B3510,2,1)</f>
        <v>0.22938</v>
      </c>
      <c r="M1415">
        <v>94800.2</v>
      </c>
      <c r="N1415" s="2">
        <v>84858.03</v>
      </c>
      <c r="O1415" s="16">
        <f t="shared" ref="O1415:O1441" si="546">LN(B1415/B1414)^2</f>
        <v>6.5758176766345948E-5</v>
      </c>
      <c r="P1415" s="16">
        <f t="shared" ref="P1415:P1441" si="547">SQRT(252*SUM(O1393:O1414)/22)</f>
        <v>0.16066553217049295</v>
      </c>
      <c r="Q1415" s="2">
        <f t="shared" si="524"/>
        <v>24.89</v>
      </c>
      <c r="R1415" s="2">
        <f t="shared" si="525"/>
        <v>25.3035</v>
      </c>
      <c r="S1415" s="16">
        <f t="shared" ref="S1415:S1441" si="548">IF(Q1415&gt;=R1415,1,-1)</f>
        <v>-1</v>
      </c>
      <c r="T1415" s="16">
        <f t="shared" ref="T1415:T1441" si="549">IF(SUM(S1406:S1415)=-10,-1,IF(SUM(S1406:S1415)&lt;10,0,1))</f>
        <v>0</v>
      </c>
      <c r="U1415" s="16">
        <f>VLOOKUP(P1415,Table!$D$6:$G$15,MATCH(VALUE(T1415)&amp;"E",Table!$D$5:$G$5,0),1)*IF(Y1415=1,0,1)</f>
        <v>0.9</v>
      </c>
      <c r="V1415" s="16">
        <f t="shared" ref="V1415:V1441" si="550">(1-U1415)*IF(Y1415=1,0,1)</f>
        <v>9.9999999999999978E-2</v>
      </c>
      <c r="W1415" s="16">
        <f t="shared" ref="W1415:W1441" si="551">W1414*(1+$U1414*($H1415/$H1414-1)+$V1414*($N1415/$N1414-1))</f>
        <v>172555.14713808725</v>
      </c>
      <c r="X1415" s="16">
        <f t="shared" ref="X1415:X1441" si="552">W1414/W1409-1</f>
        <v>6.4358371427339911E-3</v>
      </c>
      <c r="Y1415" s="16">
        <f t="shared" si="531"/>
        <v>0</v>
      </c>
      <c r="Z1415" s="16">
        <f t="shared" ref="Z1415:Z1441" si="553">Y1415*20</f>
        <v>0</v>
      </c>
      <c r="AA1415" s="16">
        <f t="shared" ref="AA1415:AA1441" si="554">(1+(A1415-A1414)/360*L1415-1)*Y1414</f>
        <v>0</v>
      </c>
      <c r="AB1415" s="2">
        <f t="shared" si="532"/>
        <v>197609.12071621473</v>
      </c>
      <c r="AE1415" s="16" t="str">
        <f t="shared" si="526"/>
        <v/>
      </c>
      <c r="AF1415" s="16" t="str">
        <f t="shared" si="523"/>
        <v/>
      </c>
      <c r="AG1415" s="16">
        <f t="shared" si="535"/>
        <v>106.30812326861609</v>
      </c>
      <c r="AH1415" s="24">
        <f t="shared" si="533"/>
        <v>107.53141013473387</v>
      </c>
      <c r="AL1415" s="2">
        <f t="shared" si="536"/>
        <v>108.24154214813062</v>
      </c>
      <c r="AM1415" s="27">
        <f t="shared" si="537"/>
        <v>-6.5606235767124987E-3</v>
      </c>
      <c r="AN1415" s="35">
        <v>0</v>
      </c>
      <c r="AP1415" s="2" t="str">
        <f t="shared" si="534"/>
        <v/>
      </c>
    </row>
    <row r="1416" spans="1:42" x14ac:dyDescent="0.25">
      <c r="A1416" s="49">
        <v>40057</v>
      </c>
      <c r="B1416" s="47">
        <v>998.04</v>
      </c>
      <c r="C1416" s="27">
        <f t="shared" si="545"/>
        <v>-2.2123807097646608E-2</v>
      </c>
      <c r="D1416" s="27">
        <f t="shared" si="521"/>
        <v>-2.9290049681713337E-2</v>
      </c>
      <c r="E1416" s="5">
        <f t="shared" si="527"/>
        <v>0</v>
      </c>
      <c r="F1416" s="44">
        <v>1633.633</v>
      </c>
      <c r="G1416" s="45">
        <v>1633.633</v>
      </c>
      <c r="H1416" s="48">
        <v>998.04</v>
      </c>
      <c r="I1416" s="42">
        <v>29.15</v>
      </c>
      <c r="J1416" s="16">
        <f t="shared" si="544"/>
        <v>0.29149999999999998</v>
      </c>
      <c r="K1416" s="16">
        <f t="shared" si="528"/>
        <v>0.13349735400441531</v>
      </c>
      <c r="L1416" s="51">
        <f>VLOOKUP(A1416,LIBOR!$A$3:B3511,2,1)</f>
        <v>0.22938</v>
      </c>
      <c r="M1416">
        <v>99376.17</v>
      </c>
      <c r="N1416" s="2">
        <v>88953.74</v>
      </c>
      <c r="O1416" s="16">
        <f t="shared" si="546"/>
        <v>5.0051573935020648E-4</v>
      </c>
      <c r="P1416" s="16">
        <f t="shared" si="547"/>
        <v>0.15800264599558467</v>
      </c>
      <c r="Q1416" s="2">
        <f t="shared" si="524"/>
        <v>25.064000000000004</v>
      </c>
      <c r="R1416" s="2">
        <f t="shared" si="525"/>
        <v>25.326000000000001</v>
      </c>
      <c r="S1416" s="16">
        <f t="shared" si="548"/>
        <v>-1</v>
      </c>
      <c r="T1416" s="16">
        <f t="shared" si="549"/>
        <v>0</v>
      </c>
      <c r="U1416" s="16">
        <f>VLOOKUP(P1416,Table!$D$6:$G$15,MATCH(VALUE(T1416)&amp;"E",Table!$D$5:$G$5,0),1)*IF(Y1416=1,0,1)</f>
        <v>0.9</v>
      </c>
      <c r="V1416" s="16">
        <f t="shared" si="550"/>
        <v>9.9999999999999978E-2</v>
      </c>
      <c r="W1416" s="16">
        <f t="shared" si="551"/>
        <v>169952.17300646871</v>
      </c>
      <c r="X1416" s="16">
        <f t="shared" si="552"/>
        <v>8.9806436939721124E-4</v>
      </c>
      <c r="Y1416" s="16">
        <f t="shared" si="531"/>
        <v>0</v>
      </c>
      <c r="Z1416" s="16">
        <f t="shared" si="553"/>
        <v>0</v>
      </c>
      <c r="AA1416" s="16">
        <f t="shared" si="554"/>
        <v>0</v>
      </c>
      <c r="AB1416" s="2">
        <f t="shared" si="532"/>
        <v>194635.56748950371</v>
      </c>
      <c r="AE1416" s="16" t="str">
        <f t="shared" si="526"/>
        <v/>
      </c>
      <c r="AF1416" s="16" t="str">
        <f t="shared" si="523"/>
        <v/>
      </c>
      <c r="AG1416" s="16">
        <f t="shared" si="535"/>
        <v>104.70843565386801</v>
      </c>
      <c r="AH1416" s="24">
        <f t="shared" si="533"/>
        <v>105.91055827733894</v>
      </c>
      <c r="AL1416" s="2">
        <f t="shared" si="536"/>
        <v>108.24154214813062</v>
      </c>
      <c r="AM1416" s="27">
        <f t="shared" si="537"/>
        <v>-2.1535020885065426E-2</v>
      </c>
      <c r="AN1416" s="35">
        <v>0</v>
      </c>
      <c r="AP1416" s="2" t="str">
        <f t="shared" si="534"/>
        <v/>
      </c>
    </row>
    <row r="1417" spans="1:42" x14ac:dyDescent="0.25">
      <c r="A1417" s="49">
        <v>40058</v>
      </c>
      <c r="B1417" s="47">
        <v>994.75</v>
      </c>
      <c r="C1417" s="27">
        <f t="shared" si="545"/>
        <v>-3.2964610636847524E-3</v>
      </c>
      <c r="D1417" s="27">
        <f t="shared" si="521"/>
        <v>-3.2703242262907772E-2</v>
      </c>
      <c r="E1417" s="5">
        <f t="shared" si="527"/>
        <v>0</v>
      </c>
      <c r="F1417" s="44">
        <v>1628.6610000000001</v>
      </c>
      <c r="G1417" s="45">
        <v>1628.6610000000001</v>
      </c>
      <c r="H1417" s="48">
        <v>994.75</v>
      </c>
      <c r="I1417" s="42">
        <v>28.9</v>
      </c>
      <c r="J1417" s="16">
        <f t="shared" si="544"/>
        <v>0.28899999999999998</v>
      </c>
      <c r="K1417" s="16">
        <f t="shared" si="528"/>
        <v>0.11380938408653937</v>
      </c>
      <c r="L1417" s="51">
        <f>VLOOKUP(A1417,LIBOR!$A$3:B3512,2,1)</f>
        <v>0.22999999999999998</v>
      </c>
      <c r="M1417">
        <v>100725.73</v>
      </c>
      <c r="N1417" s="2">
        <v>90161.39</v>
      </c>
      <c r="O1417" s="16">
        <f t="shared" si="546"/>
        <v>1.0902585620499585E-5</v>
      </c>
      <c r="P1417" s="16">
        <f t="shared" si="547"/>
        <v>0.17519061591346061</v>
      </c>
      <c r="Q1417" s="2">
        <f t="shared" si="524"/>
        <v>25.910000000000004</v>
      </c>
      <c r="R1417" s="2">
        <f t="shared" si="525"/>
        <v>25.538999999999994</v>
      </c>
      <c r="S1417" s="16">
        <f t="shared" si="548"/>
        <v>1</v>
      </c>
      <c r="T1417" s="16">
        <f t="shared" si="549"/>
        <v>0</v>
      </c>
      <c r="U1417" s="16">
        <f>VLOOKUP(P1417,Table!$D$6:$G$15,MATCH(VALUE(T1417)&amp;"E",Table!$D$5:$G$5,0),1)*IF(Y1417=1,0,1)</f>
        <v>0.9</v>
      </c>
      <c r="V1417" s="16">
        <f t="shared" si="550"/>
        <v>9.9999999999999978E-2</v>
      </c>
      <c r="W1417" s="16">
        <f t="shared" si="551"/>
        <v>169678.68610735517</v>
      </c>
      <c r="X1417" s="16">
        <f t="shared" si="552"/>
        <v>-1.7802854498414344E-2</v>
      </c>
      <c r="Y1417" s="16">
        <f t="shared" si="531"/>
        <v>0</v>
      </c>
      <c r="Z1417" s="16">
        <f t="shared" si="553"/>
        <v>0</v>
      </c>
      <c r="AA1417" s="16">
        <f t="shared" si="554"/>
        <v>0</v>
      </c>
      <c r="AB1417" s="2">
        <f t="shared" si="532"/>
        <v>194366.74869591545</v>
      </c>
      <c r="AE1417" s="16" t="str">
        <f t="shared" si="526"/>
        <v/>
      </c>
      <c r="AF1417" s="16" t="str">
        <f t="shared" si="523"/>
        <v/>
      </c>
      <c r="AG1417" s="16">
        <f t="shared" si="535"/>
        <v>104.56381873870677</v>
      </c>
      <c r="AH1417" s="24">
        <f t="shared" si="533"/>
        <v>105.76152829465359</v>
      </c>
      <c r="AL1417" s="2">
        <f t="shared" si="536"/>
        <v>108.24154214813062</v>
      </c>
      <c r="AM1417" s="27">
        <f t="shared" si="537"/>
        <v>-2.291184885450992E-2</v>
      </c>
      <c r="AN1417" s="35">
        <v>0</v>
      </c>
      <c r="AP1417" s="2" t="str">
        <f t="shared" si="534"/>
        <v/>
      </c>
    </row>
    <row r="1418" spans="1:42" x14ac:dyDescent="0.25">
      <c r="A1418" s="49">
        <v>40059</v>
      </c>
      <c r="B1418" s="47">
        <v>1003.24</v>
      </c>
      <c r="C1418" s="27">
        <f t="shared" si="545"/>
        <v>8.5348077406384171E-3</v>
      </c>
      <c r="D1418" s="27">
        <f t="shared" si="521"/>
        <v>-2.6950210968598731E-2</v>
      </c>
      <c r="E1418" s="5">
        <f t="shared" si="527"/>
        <v>-1</v>
      </c>
      <c r="F1418" s="44">
        <v>1642.68</v>
      </c>
      <c r="G1418" s="45">
        <v>1642.68</v>
      </c>
      <c r="H1418" s="48">
        <v>1003.24</v>
      </c>
      <c r="I1418" s="42">
        <v>27.1</v>
      </c>
      <c r="J1418" s="16">
        <f t="shared" si="544"/>
        <v>0.27100000000000002</v>
      </c>
      <c r="K1418" s="16">
        <f t="shared" si="528"/>
        <v>0.10318682453386746</v>
      </c>
      <c r="L1418" s="51">
        <f>VLOOKUP(A1418,LIBOR!$A$3:B3513,2,1)</f>
        <v>0.22625000000000001</v>
      </c>
      <c r="M1418">
        <v>96083.56</v>
      </c>
      <c r="N1418" s="2">
        <v>86005.73</v>
      </c>
      <c r="O1418" s="16">
        <f t="shared" si="546"/>
        <v>7.2226069127426029E-5</v>
      </c>
      <c r="P1418" s="16">
        <f t="shared" si="547"/>
        <v>0.16781317546613256</v>
      </c>
      <c r="Q1418" s="2">
        <f t="shared" si="524"/>
        <v>26.7</v>
      </c>
      <c r="R1418" s="2">
        <f t="shared" si="525"/>
        <v>25.738999999999997</v>
      </c>
      <c r="S1418" s="16">
        <f t="shared" si="548"/>
        <v>1</v>
      </c>
      <c r="T1418" s="16">
        <f t="shared" si="549"/>
        <v>0</v>
      </c>
      <c r="U1418" s="16">
        <f>VLOOKUP(P1418,Table!$D$6:$G$15,MATCH(VALUE(T1418)&amp;"E",Table!$D$5:$G$5,0),1)*IF(Y1418=1,0,1)</f>
        <v>0</v>
      </c>
      <c r="V1418" s="16">
        <f t="shared" si="550"/>
        <v>0</v>
      </c>
      <c r="W1418" s="16">
        <f t="shared" si="551"/>
        <v>170199.97163814827</v>
      </c>
      <c r="X1418" s="16">
        <f t="shared" si="552"/>
        <v>-2.2053501761143512E-2</v>
      </c>
      <c r="Y1418" s="16">
        <f t="shared" si="531"/>
        <v>1</v>
      </c>
      <c r="Z1418" s="16">
        <f t="shared" si="553"/>
        <v>20</v>
      </c>
      <c r="AA1418" s="16">
        <f t="shared" si="554"/>
        <v>0</v>
      </c>
      <c r="AB1418" s="2">
        <f t="shared" si="532"/>
        <v>194976.70904883335</v>
      </c>
      <c r="AD1418" s="2">
        <v>194745.14</v>
      </c>
      <c r="AE1418" s="16" t="str">
        <f t="shared" si="526"/>
        <v/>
      </c>
      <c r="AF1418" s="16">
        <f t="shared" si="523"/>
        <v>1.1890876908833281E-3</v>
      </c>
      <c r="AG1418" s="16">
        <f t="shared" si="535"/>
        <v>104.8919601734338</v>
      </c>
      <c r="AH1418" s="24">
        <f t="shared" si="533"/>
        <v>106.09066703721172</v>
      </c>
      <c r="AL1418" s="2">
        <f t="shared" si="536"/>
        <v>108.24154214813062</v>
      </c>
      <c r="AM1418" s="27">
        <f t="shared" si="537"/>
        <v>-1.987106861407606E-2</v>
      </c>
      <c r="AN1418" s="35">
        <v>1</v>
      </c>
      <c r="AP1418" s="2" t="str">
        <f t="shared" si="534"/>
        <v/>
      </c>
    </row>
    <row r="1419" spans="1:42" x14ac:dyDescent="0.25">
      <c r="A1419" s="49">
        <v>40060</v>
      </c>
      <c r="B1419" s="47">
        <v>1016.4</v>
      </c>
      <c r="C1419" s="27">
        <f t="shared" si="545"/>
        <v>1.3117499302260693E-2</v>
      </c>
      <c r="D1419" s="27">
        <f t="shared" ref="D1419:D1482" si="555">SUM(C1415:C1419)</f>
        <v>-1.1844312279347013E-2</v>
      </c>
      <c r="E1419" s="5">
        <f t="shared" si="527"/>
        <v>-1</v>
      </c>
      <c r="F1419" s="44">
        <v>1664.336</v>
      </c>
      <c r="G1419" s="45">
        <v>1664.336</v>
      </c>
      <c r="H1419" s="48">
        <v>1016.4</v>
      </c>
      <c r="I1419" s="42">
        <v>25.26</v>
      </c>
      <c r="J1419" s="16">
        <f t="shared" si="544"/>
        <v>0.25259999999999999</v>
      </c>
      <c r="K1419" s="16">
        <f t="shared" si="528"/>
        <v>8.2644217135855957E-2</v>
      </c>
      <c r="L1419" s="51">
        <f>VLOOKUP(A1419,LIBOR!$A$3:B3514,2,1)</f>
        <v>0.22313</v>
      </c>
      <c r="M1419">
        <v>92915.27</v>
      </c>
      <c r="N1419" s="2">
        <v>83169.39</v>
      </c>
      <c r="O1419" s="16">
        <f t="shared" si="546"/>
        <v>1.6983849628364239E-4</v>
      </c>
      <c r="P1419" s="16">
        <f t="shared" si="547"/>
        <v>0.16995578286414403</v>
      </c>
      <c r="Q1419" s="2">
        <f t="shared" si="524"/>
        <v>27.183999999999997</v>
      </c>
      <c r="R1419" s="2">
        <f t="shared" si="525"/>
        <v>25.810499999999998</v>
      </c>
      <c r="S1419" s="16">
        <f t="shared" si="548"/>
        <v>1</v>
      </c>
      <c r="T1419" s="16">
        <f t="shared" si="549"/>
        <v>0</v>
      </c>
      <c r="U1419" s="16">
        <f>VLOOKUP(P1419,Table!$D$6:$G$15,MATCH(VALUE(T1419)&amp;"E",Table!$D$5:$G$5,0),1)*IF(Y1419=1,0,1)</f>
        <v>0</v>
      </c>
      <c r="V1419" s="16">
        <f t="shared" si="550"/>
        <v>0</v>
      </c>
      <c r="W1419" s="16">
        <f t="shared" si="551"/>
        <v>170199.97163814827</v>
      </c>
      <c r="X1419" s="16">
        <f t="shared" si="552"/>
        <v>-2.0184548264197022E-2</v>
      </c>
      <c r="Y1419" s="16">
        <f t="shared" si="531"/>
        <v>1</v>
      </c>
      <c r="Z1419" s="16">
        <f t="shared" si="553"/>
        <v>20</v>
      </c>
      <c r="AA1419" s="16">
        <f t="shared" si="554"/>
        <v>6.1980555555551931E-4</v>
      </c>
      <c r="AB1419" s="2">
        <f t="shared" si="532"/>
        <v>194977.91752530806</v>
      </c>
      <c r="AD1419" s="2">
        <v>194746.36</v>
      </c>
      <c r="AE1419" s="16" t="str">
        <f t="shared" si="526"/>
        <v/>
      </c>
      <c r="AF1419" s="16">
        <f t="shared" si="523"/>
        <v>1.1890210698062287E-3</v>
      </c>
      <c r="AG1419" s="16">
        <f t="shared" si="535"/>
        <v>104.89261029963028</v>
      </c>
      <c r="AH1419" s="24">
        <f t="shared" si="533"/>
        <v>106.08856331200889</v>
      </c>
      <c r="AL1419" s="2">
        <f t="shared" si="536"/>
        <v>108.24154214813062</v>
      </c>
      <c r="AM1419" s="27">
        <f t="shared" si="537"/>
        <v>-1.9890504083684757E-2</v>
      </c>
      <c r="AN1419" s="35">
        <v>1</v>
      </c>
      <c r="AP1419" s="2" t="str">
        <f t="shared" si="534"/>
        <v/>
      </c>
    </row>
    <row r="1420" spans="1:42" x14ac:dyDescent="0.25">
      <c r="A1420" s="49">
        <v>40064</v>
      </c>
      <c r="B1420" s="47">
        <v>1025.3900000000001</v>
      </c>
      <c r="C1420" s="27">
        <f t="shared" si="545"/>
        <v>8.8449429358521403E-3</v>
      </c>
      <c r="D1420" s="27">
        <f t="shared" si="555"/>
        <v>5.07698181741989E-3</v>
      </c>
      <c r="E1420" s="5">
        <f t="shared" si="527"/>
        <v>0</v>
      </c>
      <c r="F1420" s="44">
        <v>1679.3230000000001</v>
      </c>
      <c r="G1420" s="45">
        <v>1679.3230000000001</v>
      </c>
      <c r="H1420" s="48">
        <v>1025.3900000000001</v>
      </c>
      <c r="I1420" s="42">
        <v>25.62</v>
      </c>
      <c r="J1420" s="16">
        <f t="shared" si="544"/>
        <v>0.25619999999999998</v>
      </c>
      <c r="K1420" s="16">
        <f t="shared" si="528"/>
        <v>8.0892063573388934E-2</v>
      </c>
      <c r="L1420" s="51">
        <f>VLOOKUP(A1420,LIBOR!$A$3:B3515,2,1)</f>
        <v>0.22125</v>
      </c>
      <c r="M1420">
        <v>89871.77</v>
      </c>
      <c r="N1420" s="2">
        <v>80443.740000000005</v>
      </c>
      <c r="O1420" s="16">
        <f t="shared" si="546"/>
        <v>7.7546614600637655E-5</v>
      </c>
      <c r="P1420" s="16">
        <f t="shared" si="547"/>
        <v>0.17530793642661105</v>
      </c>
      <c r="Q1420" s="2">
        <f t="shared" si="524"/>
        <v>27.283999999999999</v>
      </c>
      <c r="R1420" s="2">
        <f t="shared" si="525"/>
        <v>25.835499999999996</v>
      </c>
      <c r="S1420" s="16">
        <f t="shared" si="548"/>
        <v>1</v>
      </c>
      <c r="T1420" s="16">
        <f t="shared" si="549"/>
        <v>0</v>
      </c>
      <c r="U1420" s="16">
        <f>VLOOKUP(P1420,Table!$D$6:$G$15,MATCH(VALUE(T1420)&amp;"E",Table!$D$5:$G$5,0),1)*IF(Y1420=1,0,1)</f>
        <v>0.9</v>
      </c>
      <c r="V1420" s="16">
        <f t="shared" si="550"/>
        <v>9.9999999999999978E-2</v>
      </c>
      <c r="W1420" s="16">
        <f t="shared" si="551"/>
        <v>170199.97163814827</v>
      </c>
      <c r="X1420" s="16">
        <f t="shared" si="552"/>
        <v>-1.9391684184463576E-2</v>
      </c>
      <c r="Y1420" s="16">
        <f t="shared" si="531"/>
        <v>0</v>
      </c>
      <c r="Z1420" s="16">
        <f t="shared" si="553"/>
        <v>0</v>
      </c>
      <c r="AA1420" s="16">
        <f t="shared" si="554"/>
        <v>2.4583333333332291E-3</v>
      </c>
      <c r="AB1420" s="2">
        <f t="shared" si="532"/>
        <v>194982.71073244725</v>
      </c>
      <c r="AD1420" s="2">
        <v>195686.75</v>
      </c>
      <c r="AE1420" s="16" t="str">
        <f t="shared" si="526"/>
        <v/>
      </c>
      <c r="AF1420" s="16">
        <f t="shared" si="523"/>
        <v>-3.5977871141135154E-3</v>
      </c>
      <c r="AG1420" s="16">
        <f t="shared" si="535"/>
        <v>104.89518890963349</v>
      </c>
      <c r="AH1420" s="24">
        <f t="shared" si="533"/>
        <v>106.08012664548201</v>
      </c>
      <c r="AL1420" s="2">
        <f t="shared" si="536"/>
        <v>108.24154214813062</v>
      </c>
      <c r="AM1420" s="27">
        <f t="shared" si="537"/>
        <v>-1.9968447046797122E-2</v>
      </c>
      <c r="AN1420" s="35">
        <v>0</v>
      </c>
      <c r="AP1420" s="2" t="str">
        <f t="shared" si="534"/>
        <v/>
      </c>
    </row>
    <row r="1421" spans="1:42" x14ac:dyDescent="0.25">
      <c r="A1421" s="49">
        <v>40065</v>
      </c>
      <c r="B1421" s="47">
        <v>1033.3699999999999</v>
      </c>
      <c r="C1421" s="27">
        <f t="shared" si="545"/>
        <v>7.7824047435608446E-3</v>
      </c>
      <c r="D1421" s="27">
        <f t="shared" si="555"/>
        <v>3.4983193658627343E-2</v>
      </c>
      <c r="E1421" s="5">
        <f t="shared" si="527"/>
        <v>0</v>
      </c>
      <c r="F1421" s="44">
        <v>1692.48</v>
      </c>
      <c r="G1421" s="45">
        <v>1692.48</v>
      </c>
      <c r="H1421" s="48">
        <v>1033.3699999999999</v>
      </c>
      <c r="I1421" s="42">
        <v>24.32</v>
      </c>
      <c r="J1421" s="16">
        <f t="shared" si="544"/>
        <v>0.2432</v>
      </c>
      <c r="K1421" s="16">
        <f t="shared" si="528"/>
        <v>6.6404370895315507E-2</v>
      </c>
      <c r="L1421" s="51">
        <f>VLOOKUP(A1421,LIBOR!$A$3:B3516,2,1)</f>
        <v>0.21875000000000003</v>
      </c>
      <c r="M1421">
        <v>87295.18</v>
      </c>
      <c r="N1421" s="2">
        <v>78137.14</v>
      </c>
      <c r="O1421" s="16">
        <f t="shared" si="546"/>
        <v>6.009781475210151E-5</v>
      </c>
      <c r="P1421" s="16">
        <f t="shared" si="547"/>
        <v>0.17679562910468449</v>
      </c>
      <c r="Q1421" s="2">
        <f t="shared" si="524"/>
        <v>27.206</v>
      </c>
      <c r="R1421" s="2">
        <f t="shared" si="525"/>
        <v>25.866999999999997</v>
      </c>
      <c r="S1421" s="16">
        <f t="shared" si="548"/>
        <v>1</v>
      </c>
      <c r="T1421" s="16">
        <f t="shared" si="549"/>
        <v>0</v>
      </c>
      <c r="U1421" s="16">
        <f>VLOOKUP(P1421,Table!$D$6:$G$15,MATCH(VALUE(T1421)&amp;"E",Table!$D$5:$G$5,0),1)*IF(Y1421=1,0,1)</f>
        <v>0.9</v>
      </c>
      <c r="V1421" s="16">
        <f t="shared" si="550"/>
        <v>9.9999999999999978E-2</v>
      </c>
      <c r="W1421" s="16">
        <f t="shared" si="551"/>
        <v>170904.05806664788</v>
      </c>
      <c r="X1421" s="16">
        <f t="shared" si="552"/>
        <v>-1.3648827861705293E-2</v>
      </c>
      <c r="Y1421" s="16">
        <f t="shared" si="531"/>
        <v>0</v>
      </c>
      <c r="Z1421" s="16">
        <f t="shared" si="553"/>
        <v>0</v>
      </c>
      <c r="AA1421" s="16">
        <f t="shared" si="554"/>
        <v>0</v>
      </c>
      <c r="AB1421" s="2">
        <f t="shared" si="532"/>
        <v>195798.57138545471</v>
      </c>
      <c r="AE1421" s="16" t="str">
        <f t="shared" si="526"/>
        <v/>
      </c>
      <c r="AF1421" s="16" t="str">
        <f t="shared" si="523"/>
        <v/>
      </c>
      <c r="AG1421" s="16">
        <f t="shared" si="535"/>
        <v>105.33409888785503</v>
      </c>
      <c r="AH1421" s="24">
        <f t="shared" si="533"/>
        <v>106.52122218289756</v>
      </c>
      <c r="AL1421" s="2">
        <f t="shared" si="536"/>
        <v>108.24154214813062</v>
      </c>
      <c r="AM1421" s="27">
        <f t="shared" si="537"/>
        <v>-1.5893343083367872E-2</v>
      </c>
      <c r="AN1421" s="35">
        <v>0</v>
      </c>
      <c r="AP1421" s="2" t="str">
        <f t="shared" si="534"/>
        <v/>
      </c>
    </row>
    <row r="1422" spans="1:42" x14ac:dyDescent="0.25">
      <c r="A1422" s="49">
        <v>40066</v>
      </c>
      <c r="B1422" s="47">
        <v>1044.1400000000001</v>
      </c>
      <c r="C1422" s="27">
        <f t="shared" si="545"/>
        <v>1.0422210824777345E-2</v>
      </c>
      <c r="D1422" s="27">
        <f t="shared" si="555"/>
        <v>4.870186554708944E-2</v>
      </c>
      <c r="E1422" s="5">
        <f t="shared" si="527"/>
        <v>0</v>
      </c>
      <c r="F1422" s="44">
        <v>1710.136</v>
      </c>
      <c r="G1422" s="45">
        <v>1710.136</v>
      </c>
      <c r="H1422" s="48">
        <v>1044.1400000000001</v>
      </c>
      <c r="I1422" s="42">
        <v>23.55</v>
      </c>
      <c r="J1422" s="16">
        <f t="shared" si="544"/>
        <v>0.23550000000000001</v>
      </c>
      <c r="K1422" s="16">
        <f t="shared" si="528"/>
        <v>6.2573106984590565E-2</v>
      </c>
      <c r="L1422" s="51">
        <f>VLOOKUP(A1422,LIBOR!$A$3:B3517,2,1)</f>
        <v>0.21875000000000003</v>
      </c>
      <c r="M1422">
        <v>83240.42</v>
      </c>
      <c r="N1422" s="2">
        <v>74507.460000000006</v>
      </c>
      <c r="O1422" s="16">
        <f t="shared" si="546"/>
        <v>1.0750110620221728E-4</v>
      </c>
      <c r="P1422" s="16">
        <f t="shared" si="547"/>
        <v>0.17292689301540945</v>
      </c>
      <c r="Q1422" s="2">
        <f t="shared" si="524"/>
        <v>26.240000000000002</v>
      </c>
      <c r="R1422" s="2">
        <f t="shared" si="525"/>
        <v>25.783499999999997</v>
      </c>
      <c r="S1422" s="16">
        <f t="shared" si="548"/>
        <v>1</v>
      </c>
      <c r="T1422" s="16">
        <f t="shared" si="549"/>
        <v>0</v>
      </c>
      <c r="U1422" s="16">
        <f>VLOOKUP(P1422,Table!$D$6:$G$15,MATCH(VALUE(T1422)&amp;"E",Table!$D$5:$G$5,0),1)*IF(Y1422=1,0,1)</f>
        <v>0.9</v>
      </c>
      <c r="V1422" s="16">
        <f t="shared" si="550"/>
        <v>9.9999999999999978E-2</v>
      </c>
      <c r="W1422" s="16">
        <f t="shared" si="551"/>
        <v>171713.24113010211</v>
      </c>
      <c r="X1422" s="16">
        <f t="shared" si="552"/>
        <v>5.6008996139338407E-3</v>
      </c>
      <c r="Y1422" s="16">
        <f t="shared" si="531"/>
        <v>0</v>
      </c>
      <c r="Z1422" s="16">
        <f t="shared" si="553"/>
        <v>0</v>
      </c>
      <c r="AA1422" s="16">
        <f t="shared" si="554"/>
        <v>0</v>
      </c>
      <c r="AB1422" s="2">
        <f t="shared" si="532"/>
        <v>196727.4283913977</v>
      </c>
      <c r="AD1422" s="2">
        <v>197437.77</v>
      </c>
      <c r="AE1422" s="16" t="str">
        <f t="shared" si="526"/>
        <v/>
      </c>
      <c r="AF1422" s="16">
        <f t="shared" si="523"/>
        <v>-3.5977999984617703E-3</v>
      </c>
      <c r="AG1422" s="16">
        <f t="shared" si="535"/>
        <v>105.83379771111184</v>
      </c>
      <c r="AH1422" s="24">
        <f t="shared" si="533"/>
        <v>107.02376702724352</v>
      </c>
      <c r="AL1422" s="2">
        <f t="shared" si="536"/>
        <v>108.24154214813062</v>
      </c>
      <c r="AM1422" s="27">
        <f t="shared" si="537"/>
        <v>-1.1250533729652012E-2</v>
      </c>
      <c r="AN1422" s="35">
        <v>0</v>
      </c>
      <c r="AP1422" s="2" t="str">
        <f t="shared" si="534"/>
        <v/>
      </c>
    </row>
    <row r="1423" spans="1:42" x14ac:dyDescent="0.25">
      <c r="A1423" s="49">
        <v>40067</v>
      </c>
      <c r="B1423" s="47">
        <v>1042.73</v>
      </c>
      <c r="C1423" s="27">
        <f t="shared" si="545"/>
        <v>-1.350393625376034E-3</v>
      </c>
      <c r="D1423" s="27">
        <f t="shared" si="555"/>
        <v>3.8816664181074989E-2</v>
      </c>
      <c r="E1423" s="5">
        <f t="shared" si="527"/>
        <v>0</v>
      </c>
      <c r="F1423" s="44">
        <v>1708.1869999999999</v>
      </c>
      <c r="G1423" s="45">
        <v>1708.1869999999999</v>
      </c>
      <c r="H1423" s="48">
        <v>1042.73</v>
      </c>
      <c r="I1423" s="42">
        <v>24.15</v>
      </c>
      <c r="J1423" s="16">
        <f t="shared" si="544"/>
        <v>0.24149999999999999</v>
      </c>
      <c r="K1423" s="16">
        <f t="shared" si="528"/>
        <v>6.5413385953148273E-2</v>
      </c>
      <c r="L1423" s="51">
        <f>VLOOKUP(A1423,LIBOR!$A$3:B3518,2,1)</f>
        <v>0.21875000000000003</v>
      </c>
      <c r="M1423">
        <v>84299.68</v>
      </c>
      <c r="N1423" s="2">
        <v>75455.3</v>
      </c>
      <c r="O1423" s="16">
        <f t="shared" si="546"/>
        <v>1.8260285232439686E-6</v>
      </c>
      <c r="P1423" s="16">
        <f t="shared" si="547"/>
        <v>0.17608661404685172</v>
      </c>
      <c r="Q1423" s="2">
        <f t="shared" si="524"/>
        <v>25.17</v>
      </c>
      <c r="R1423" s="2">
        <f t="shared" si="525"/>
        <v>25.688499999999998</v>
      </c>
      <c r="S1423" s="16">
        <f t="shared" si="548"/>
        <v>-1</v>
      </c>
      <c r="T1423" s="16">
        <f t="shared" si="549"/>
        <v>0</v>
      </c>
      <c r="U1423" s="16">
        <f>VLOOKUP(P1423,Table!$D$6:$G$15,MATCH(VALUE(T1423)&amp;"E",Table!$D$5:$G$5,0),1)*IF(Y1423=1,0,1)</f>
        <v>0.9</v>
      </c>
      <c r="V1423" s="16">
        <f t="shared" si="550"/>
        <v>9.9999999999999978E-2</v>
      </c>
      <c r="W1423" s="16">
        <f t="shared" si="551"/>
        <v>171722.99217707277</v>
      </c>
      <c r="X1423" s="16">
        <f t="shared" si="552"/>
        <v>1.1990634000192957E-2</v>
      </c>
      <c r="Y1423" s="16">
        <f t="shared" si="531"/>
        <v>0</v>
      </c>
      <c r="Z1423" s="16">
        <f t="shared" si="553"/>
        <v>0</v>
      </c>
      <c r="AA1423" s="16">
        <f t="shared" si="554"/>
        <v>0</v>
      </c>
      <c r="AB1423" s="2">
        <f t="shared" si="532"/>
        <v>196775.98523051379</v>
      </c>
      <c r="AD1423" s="2">
        <v>197486.48</v>
      </c>
      <c r="AE1423" s="16" t="str">
        <f t="shared" si="526"/>
        <v/>
      </c>
      <c r="AF1423" s="16">
        <f t="shared" si="523"/>
        <v>-3.5976881530634941E-3</v>
      </c>
      <c r="AG1423" s="16">
        <f t="shared" si="535"/>
        <v>105.85991991852605</v>
      </c>
      <c r="AH1423" s="24">
        <f t="shared" si="533"/>
        <v>107.04739670872553</v>
      </c>
      <c r="AL1423" s="2">
        <f t="shared" si="536"/>
        <v>108.24154214813062</v>
      </c>
      <c r="AM1423" s="27">
        <f t="shared" si="537"/>
        <v>-1.1032228622268492E-2</v>
      </c>
      <c r="AN1423" s="35">
        <v>0</v>
      </c>
      <c r="AP1423" s="2" t="str">
        <f t="shared" si="534"/>
        <v/>
      </c>
    </row>
    <row r="1424" spans="1:42" x14ac:dyDescent="0.25">
      <c r="A1424" s="49">
        <v>40070</v>
      </c>
      <c r="B1424" s="47">
        <v>1049.3399999999999</v>
      </c>
      <c r="C1424" s="27">
        <f t="shared" si="545"/>
        <v>6.3391290170993209E-3</v>
      </c>
      <c r="D1424" s="27">
        <f t="shared" si="555"/>
        <v>3.2038293895913617E-2</v>
      </c>
      <c r="E1424" s="5">
        <f t="shared" si="527"/>
        <v>0</v>
      </c>
      <c r="F1424" s="44">
        <v>1719.0440000000001</v>
      </c>
      <c r="G1424" s="45">
        <v>1719.0440000000001</v>
      </c>
      <c r="H1424" s="48">
        <v>1049.3399999999999</v>
      </c>
      <c r="I1424" s="42">
        <v>23.86</v>
      </c>
      <c r="J1424" s="16">
        <f t="shared" si="544"/>
        <v>0.23860000000000001</v>
      </c>
      <c r="K1424" s="16">
        <f t="shared" si="528"/>
        <v>6.7813644563095604E-2</v>
      </c>
      <c r="L1424" s="51">
        <f>VLOOKUP(A1424,LIBOR!$A$3:B3519,2,1)</f>
        <v>0.21875000000000003</v>
      </c>
      <c r="M1424">
        <v>82219.09</v>
      </c>
      <c r="N1424" s="2">
        <v>73592.12</v>
      </c>
      <c r="O1424" s="16">
        <f t="shared" si="546"/>
        <v>3.9931293356845408E-5</v>
      </c>
      <c r="P1424" s="16">
        <f t="shared" si="547"/>
        <v>0.1707863554369044</v>
      </c>
      <c r="Q1424" s="2">
        <f t="shared" si="524"/>
        <v>24.580000000000002</v>
      </c>
      <c r="R1424" s="2">
        <f t="shared" si="525"/>
        <v>25.660499999999995</v>
      </c>
      <c r="S1424" s="16">
        <f t="shared" si="548"/>
        <v>-1</v>
      </c>
      <c r="T1424" s="16">
        <f t="shared" si="549"/>
        <v>0</v>
      </c>
      <c r="U1424" s="16">
        <f>VLOOKUP(P1424,Table!$D$6:$G$15,MATCH(VALUE(T1424)&amp;"E",Table!$D$5:$G$5,0),1)*IF(Y1424=1,0,1)</f>
        <v>0.9</v>
      </c>
      <c r="V1424" s="16">
        <f t="shared" si="550"/>
        <v>9.9999999999999978E-2</v>
      </c>
      <c r="W1424" s="16">
        <f t="shared" si="551"/>
        <v>172278.68195991006</v>
      </c>
      <c r="X1424" s="16">
        <f t="shared" si="552"/>
        <v>8.9484182885910535E-3</v>
      </c>
      <c r="Y1424" s="16">
        <f t="shared" si="531"/>
        <v>0</v>
      </c>
      <c r="Z1424" s="16">
        <f t="shared" si="553"/>
        <v>0</v>
      </c>
      <c r="AA1424" s="16">
        <f t="shared" si="554"/>
        <v>0</v>
      </c>
      <c r="AB1424" s="2">
        <f t="shared" si="532"/>
        <v>197415.93766848498</v>
      </c>
      <c r="AD1424" s="2">
        <v>198128.77</v>
      </c>
      <c r="AE1424" s="16" t="str">
        <f t="shared" si="526"/>
        <v/>
      </c>
      <c r="AF1424" s="16">
        <f t="shared" si="523"/>
        <v>-3.5978234332904035E-3</v>
      </c>
      <c r="AG1424" s="16">
        <f t="shared" si="535"/>
        <v>106.20419624755031</v>
      </c>
      <c r="AH1424" s="24">
        <f t="shared" si="533"/>
        <v>107.38714947465607</v>
      </c>
      <c r="AL1424" s="2">
        <f t="shared" si="536"/>
        <v>108.24154214813062</v>
      </c>
      <c r="AM1424" s="27">
        <f t="shared" si="537"/>
        <v>-7.893389696030928E-3</v>
      </c>
      <c r="AN1424" s="35">
        <v>0</v>
      </c>
      <c r="AP1424" s="2" t="str">
        <f t="shared" si="534"/>
        <v/>
      </c>
    </row>
    <row r="1425" spans="1:42" x14ac:dyDescent="0.25">
      <c r="A1425" s="49">
        <v>40071</v>
      </c>
      <c r="B1425" s="47">
        <v>1052.6300000000001</v>
      </c>
      <c r="C1425" s="27">
        <f t="shared" si="545"/>
        <v>3.1353040959081202E-3</v>
      </c>
      <c r="D1425" s="27">
        <f t="shared" si="555"/>
        <v>2.6328655055969596E-2</v>
      </c>
      <c r="E1425" s="5">
        <f t="shared" si="527"/>
        <v>0</v>
      </c>
      <c r="F1425" s="44">
        <v>1724.4480000000001</v>
      </c>
      <c r="G1425" s="45">
        <v>1724.4480000000001</v>
      </c>
      <c r="H1425" s="48">
        <v>1052.6300000000001</v>
      </c>
      <c r="I1425" s="42">
        <v>23.42</v>
      </c>
      <c r="J1425" s="16">
        <f t="shared" si="544"/>
        <v>0.23420000000000002</v>
      </c>
      <c r="K1425" s="16">
        <f t="shared" si="528"/>
        <v>6.6506118226486693E-2</v>
      </c>
      <c r="L1425" s="51">
        <f>VLOOKUP(A1425,LIBOR!$A$3:B3520,2,1)</f>
        <v>0.21875000000000003</v>
      </c>
      <c r="M1425">
        <v>82452.820000000007</v>
      </c>
      <c r="N1425" s="2">
        <v>73801.05</v>
      </c>
      <c r="O1425" s="16">
        <f t="shared" si="546"/>
        <v>9.7993996485175779E-6</v>
      </c>
      <c r="P1425" s="16">
        <f t="shared" si="547"/>
        <v>0.16769388177351333</v>
      </c>
      <c r="Q1425" s="2">
        <f t="shared" si="524"/>
        <v>24.299999999999997</v>
      </c>
      <c r="R1425" s="2">
        <f t="shared" si="525"/>
        <v>25.639999999999997</v>
      </c>
      <c r="S1425" s="16">
        <f t="shared" si="548"/>
        <v>-1</v>
      </c>
      <c r="T1425" s="16">
        <f t="shared" si="549"/>
        <v>0</v>
      </c>
      <c r="U1425" s="16">
        <f>VLOOKUP(P1425,Table!$D$6:$G$15,MATCH(VALUE(T1425)&amp;"E",Table!$D$5:$G$5,0),1)*IF(Y1425=1,0,1)</f>
        <v>0.9</v>
      </c>
      <c r="V1425" s="16">
        <f t="shared" si="550"/>
        <v>9.9999999999999978E-2</v>
      </c>
      <c r="W1425" s="16">
        <f t="shared" si="551"/>
        <v>172813.72379067109</v>
      </c>
      <c r="X1425" s="16">
        <f t="shared" si="552"/>
        <v>1.2213341175997483E-2</v>
      </c>
      <c r="Y1425" s="16">
        <f t="shared" si="531"/>
        <v>0</v>
      </c>
      <c r="Z1425" s="16">
        <f t="shared" si="553"/>
        <v>0</v>
      </c>
      <c r="AA1425" s="16">
        <f t="shared" si="554"/>
        <v>0</v>
      </c>
      <c r="AB1425" s="2">
        <f t="shared" si="532"/>
        <v>198030.59692823535</v>
      </c>
      <c r="AD1425" s="2">
        <v>198745.64</v>
      </c>
      <c r="AE1425" s="16" t="str">
        <f t="shared" si="526"/>
        <v/>
      </c>
      <c r="AF1425" s="16">
        <f t="shared" si="523"/>
        <v>-3.5977799148935175E-3</v>
      </c>
      <c r="AG1425" s="16">
        <f t="shared" si="535"/>
        <v>106.5348655613801</v>
      </c>
      <c r="AH1425" s="24">
        <f t="shared" si="533"/>
        <v>107.71869823142384</v>
      </c>
      <c r="AL1425" s="2">
        <f t="shared" si="536"/>
        <v>108.24154214813062</v>
      </c>
      <c r="AM1425" s="27">
        <f t="shared" si="537"/>
        <v>-4.8303443052506445E-3</v>
      </c>
      <c r="AN1425" s="35">
        <v>0</v>
      </c>
      <c r="AP1425" s="2" t="str">
        <f t="shared" si="534"/>
        <v/>
      </c>
    </row>
    <row r="1426" spans="1:42" x14ac:dyDescent="0.25">
      <c r="A1426" s="49">
        <v>40072</v>
      </c>
      <c r="B1426" s="47">
        <v>1068.76</v>
      </c>
      <c r="C1426" s="27">
        <f t="shared" si="545"/>
        <v>1.5323522985284388E-2</v>
      </c>
      <c r="D1426" s="27">
        <f t="shared" si="555"/>
        <v>3.386977329769314E-2</v>
      </c>
      <c r="E1426" s="5">
        <f t="shared" si="527"/>
        <v>0</v>
      </c>
      <c r="F1426" s="44">
        <v>1750.914</v>
      </c>
      <c r="G1426" s="45">
        <v>1750.914</v>
      </c>
      <c r="H1426" s="48">
        <v>1068.76</v>
      </c>
      <c r="I1426" s="42">
        <v>23.69</v>
      </c>
      <c r="J1426" s="16">
        <f t="shared" si="544"/>
        <v>0.2369</v>
      </c>
      <c r="K1426" s="16">
        <f t="shared" si="528"/>
        <v>7.0481869036650213E-2</v>
      </c>
      <c r="L1426" s="51">
        <f>VLOOKUP(A1426,LIBOR!$A$3:B3521,2,1)</f>
        <v>0.21875000000000003</v>
      </c>
      <c r="M1426">
        <v>78808.81</v>
      </c>
      <c r="N1426" s="2">
        <v>70539.13</v>
      </c>
      <c r="O1426" s="16">
        <f t="shared" si="546"/>
        <v>2.312620816809443E-4</v>
      </c>
      <c r="P1426" s="16">
        <f t="shared" si="547"/>
        <v>0.16641813096334979</v>
      </c>
      <c r="Q1426" s="2">
        <f t="shared" si="524"/>
        <v>23.860000000000003</v>
      </c>
      <c r="R1426" s="2">
        <f t="shared" si="525"/>
        <v>25.416499999999999</v>
      </c>
      <c r="S1426" s="16">
        <f t="shared" si="548"/>
        <v>-1</v>
      </c>
      <c r="T1426" s="16">
        <f t="shared" si="549"/>
        <v>0</v>
      </c>
      <c r="U1426" s="16">
        <f>VLOOKUP(P1426,Table!$D$6:$G$15,MATCH(VALUE(T1426)&amp;"E",Table!$D$5:$G$5,0),1)*IF(Y1426=1,0,1)</f>
        <v>0.9</v>
      </c>
      <c r="V1426" s="16">
        <f t="shared" si="550"/>
        <v>9.9999999999999978E-2</v>
      </c>
      <c r="W1426" s="16">
        <f t="shared" si="551"/>
        <v>174433.21092723173</v>
      </c>
      <c r="X1426" s="16">
        <f t="shared" si="552"/>
        <v>1.5356948226053602E-2</v>
      </c>
      <c r="Y1426" s="16">
        <f t="shared" si="531"/>
        <v>0</v>
      </c>
      <c r="Z1426" s="16">
        <f t="shared" si="553"/>
        <v>0</v>
      </c>
      <c r="AA1426" s="16">
        <f t="shared" si="554"/>
        <v>0</v>
      </c>
      <c r="AB1426" s="2">
        <f t="shared" si="532"/>
        <v>199890.74954976642</v>
      </c>
      <c r="AE1426" s="16" t="str">
        <f t="shared" si="526"/>
        <v/>
      </c>
      <c r="AF1426" s="16" t="str">
        <f t="shared" si="523"/>
        <v/>
      </c>
      <c r="AG1426" s="16">
        <f t="shared" si="535"/>
        <v>107.53557511097702</v>
      </c>
      <c r="AH1426" s="24">
        <f t="shared" si="533"/>
        <v>108.72769785487043</v>
      </c>
      <c r="AL1426" s="2">
        <f t="shared" si="536"/>
        <v>108.72769785487043</v>
      </c>
      <c r="AM1426" s="27">
        <f t="shared" si="537"/>
        <v>0</v>
      </c>
      <c r="AN1426" s="35">
        <v>0</v>
      </c>
      <c r="AP1426" s="2" t="str">
        <f t="shared" si="534"/>
        <v/>
      </c>
    </row>
    <row r="1427" spans="1:42" x14ac:dyDescent="0.25">
      <c r="A1427" s="49">
        <v>40073</v>
      </c>
      <c r="B1427" s="47">
        <v>1065.49</v>
      </c>
      <c r="C1427" s="27">
        <f t="shared" si="545"/>
        <v>-3.0596204947789252E-3</v>
      </c>
      <c r="D1427" s="27">
        <f t="shared" si="555"/>
        <v>2.038794197813687E-2</v>
      </c>
      <c r="E1427" s="5">
        <f t="shared" si="527"/>
        <v>0</v>
      </c>
      <c r="F1427" s="44">
        <v>1745.798</v>
      </c>
      <c r="G1427" s="45">
        <v>1745.798</v>
      </c>
      <c r="H1427" s="48">
        <v>1065.49</v>
      </c>
      <c r="I1427" s="42">
        <v>23.65</v>
      </c>
      <c r="J1427" s="16">
        <f t="shared" si="544"/>
        <v>0.23649999999999999</v>
      </c>
      <c r="K1427" s="16">
        <f t="shared" si="528"/>
        <v>6.4735301083833019E-2</v>
      </c>
      <c r="L1427" s="51">
        <f>VLOOKUP(A1427,LIBOR!$A$3:B3522,2,1)</f>
        <v>0.21749999999999997</v>
      </c>
      <c r="M1427">
        <v>79257.399999999994</v>
      </c>
      <c r="N1427" s="2">
        <v>70940.38</v>
      </c>
      <c r="O1427" s="16">
        <f t="shared" si="546"/>
        <v>9.3900000835765968E-6</v>
      </c>
      <c r="P1427" s="16">
        <f t="shared" si="547"/>
        <v>0.17176469891616697</v>
      </c>
      <c r="Q1427" s="2">
        <f t="shared" si="524"/>
        <v>23.734000000000002</v>
      </c>
      <c r="R1427" s="2">
        <f t="shared" si="525"/>
        <v>25.292000000000002</v>
      </c>
      <c r="S1427" s="16">
        <f t="shared" si="548"/>
        <v>-1</v>
      </c>
      <c r="T1427" s="16">
        <f t="shared" si="549"/>
        <v>0</v>
      </c>
      <c r="U1427" s="16">
        <f>VLOOKUP(P1427,Table!$D$6:$G$15,MATCH(VALUE(T1427)&amp;"E",Table!$D$5:$G$5,0),1)*IF(Y1427=1,0,1)</f>
        <v>0.9</v>
      </c>
      <c r="V1427" s="16">
        <f t="shared" si="550"/>
        <v>9.9999999999999978E-2</v>
      </c>
      <c r="W1427" s="16">
        <f t="shared" si="551"/>
        <v>174052.10484674523</v>
      </c>
      <c r="X1427" s="16">
        <f t="shared" si="552"/>
        <v>2.064990674011713E-2</v>
      </c>
      <c r="Y1427" s="16">
        <f t="shared" si="531"/>
        <v>0</v>
      </c>
      <c r="Z1427" s="16">
        <f t="shared" si="553"/>
        <v>0</v>
      </c>
      <c r="AA1427" s="16">
        <f t="shared" si="554"/>
        <v>0</v>
      </c>
      <c r="AB1427" s="2">
        <f t="shared" si="532"/>
        <v>199478.8748117229</v>
      </c>
      <c r="AD1427" s="2">
        <v>200199.14</v>
      </c>
      <c r="AE1427" s="16" t="str">
        <f t="shared" si="526"/>
        <v/>
      </c>
      <c r="AF1427" s="16">
        <f t="shared" si="523"/>
        <v>-3.5977436680153518E-3</v>
      </c>
      <c r="AG1427" s="16">
        <f t="shared" si="535"/>
        <v>107.3139981399118</v>
      </c>
      <c r="AH1427" s="24">
        <f t="shared" si="533"/>
        <v>108.50084044781381</v>
      </c>
      <c r="AL1427" s="2">
        <f t="shared" si="536"/>
        <v>108.72769785487043</v>
      </c>
      <c r="AM1427" s="27">
        <f t="shared" si="537"/>
        <v>-2.0864730103954399E-3</v>
      </c>
      <c r="AN1427" s="35">
        <v>0</v>
      </c>
      <c r="AP1427" s="2" t="str">
        <f t="shared" si="534"/>
        <v/>
      </c>
    </row>
    <row r="1428" spans="1:42" x14ac:dyDescent="0.25">
      <c r="A1428" s="49">
        <v>40074</v>
      </c>
      <c r="B1428" s="47">
        <v>1068.3</v>
      </c>
      <c r="C1428" s="27">
        <f t="shared" si="545"/>
        <v>2.637284254192851E-3</v>
      </c>
      <c r="D1428" s="27">
        <f t="shared" si="555"/>
        <v>2.4375619857705755E-2</v>
      </c>
      <c r="E1428" s="5">
        <f t="shared" si="527"/>
        <v>0</v>
      </c>
      <c r="F1428" s="44">
        <v>1750.4269999999999</v>
      </c>
      <c r="G1428" s="45">
        <v>1750.4269999999999</v>
      </c>
      <c r="H1428" s="48">
        <v>1068.3</v>
      </c>
      <c r="I1428" s="42">
        <v>23.92</v>
      </c>
      <c r="J1428" s="16">
        <f t="shared" si="544"/>
        <v>0.23920000000000002</v>
      </c>
      <c r="K1428" s="16">
        <f t="shared" si="528"/>
        <v>8.8530129884441672E-2</v>
      </c>
      <c r="L1428" s="51">
        <f>VLOOKUP(A1428,LIBOR!$A$3:B3523,2,1)</f>
        <v>0.21749999999999997</v>
      </c>
      <c r="M1428">
        <v>81209.52</v>
      </c>
      <c r="N1428" s="2">
        <v>72687.39</v>
      </c>
      <c r="O1428" s="16">
        <f t="shared" si="546"/>
        <v>6.9369694563888423E-6</v>
      </c>
      <c r="P1428" s="16">
        <f t="shared" si="547"/>
        <v>0.15066987011555835</v>
      </c>
      <c r="Q1428" s="2">
        <f t="shared" si="524"/>
        <v>23.754000000000001</v>
      </c>
      <c r="R1428" s="2">
        <f t="shared" si="525"/>
        <v>25.1615</v>
      </c>
      <c r="S1428" s="16">
        <f t="shared" si="548"/>
        <v>-1</v>
      </c>
      <c r="T1428" s="16">
        <f t="shared" si="549"/>
        <v>0</v>
      </c>
      <c r="U1428" s="16">
        <f>VLOOKUP(P1428,Table!$D$6:$G$15,MATCH(VALUE(T1428)&amp;"E",Table!$D$5:$G$5,0),1)*IF(Y1428=1,0,1)</f>
        <v>0.9</v>
      </c>
      <c r="V1428" s="16">
        <f t="shared" si="550"/>
        <v>9.9999999999999978E-2</v>
      </c>
      <c r="W1428" s="16">
        <f t="shared" si="551"/>
        <v>174893.85584889495</v>
      </c>
      <c r="X1428" s="16">
        <f t="shared" si="552"/>
        <v>1.3620753421520027E-2</v>
      </c>
      <c r="Y1428" s="16">
        <f t="shared" si="531"/>
        <v>0</v>
      </c>
      <c r="Z1428" s="16">
        <f t="shared" si="553"/>
        <v>0</v>
      </c>
      <c r="AA1428" s="16">
        <f t="shared" si="554"/>
        <v>0</v>
      </c>
      <c r="AB1428" s="2">
        <f t="shared" si="532"/>
        <v>200446.22197742781</v>
      </c>
      <c r="AE1428" s="16" t="str">
        <f t="shared" si="526"/>
        <v/>
      </c>
      <c r="AF1428" s="16" t="str">
        <f t="shared" si="523"/>
        <v/>
      </c>
      <c r="AG1428" s="16">
        <f t="shared" si="535"/>
        <v>107.83440358153605</v>
      </c>
      <c r="AH1428" s="24">
        <f t="shared" si="533"/>
        <v>109.02416363959762</v>
      </c>
      <c r="AL1428" s="2">
        <f t="shared" si="536"/>
        <v>109.02416363959762</v>
      </c>
      <c r="AM1428" s="27">
        <f t="shared" si="537"/>
        <v>0</v>
      </c>
      <c r="AN1428" s="35">
        <v>0</v>
      </c>
      <c r="AP1428" s="2" t="str">
        <f t="shared" si="534"/>
        <v/>
      </c>
    </row>
    <row r="1429" spans="1:42" x14ac:dyDescent="0.25">
      <c r="A1429" s="49">
        <v>40077</v>
      </c>
      <c r="B1429" s="47">
        <v>1064.6600000000001</v>
      </c>
      <c r="C1429" s="27">
        <f t="shared" si="545"/>
        <v>-3.4072825985208555E-3</v>
      </c>
      <c r="D1429" s="27">
        <f t="shared" si="555"/>
        <v>1.4629208242085578E-2</v>
      </c>
      <c r="E1429" s="5">
        <f t="shared" si="527"/>
        <v>0</v>
      </c>
      <c r="F1429" s="44">
        <v>1744.47</v>
      </c>
      <c r="G1429" s="45">
        <v>1744.47</v>
      </c>
      <c r="H1429" s="48">
        <v>1064.6600000000001</v>
      </c>
      <c r="I1429" s="42">
        <v>24.06</v>
      </c>
      <c r="J1429" s="16">
        <f t="shared" si="544"/>
        <v>0.24059999999999998</v>
      </c>
      <c r="K1429" s="16">
        <f t="shared" si="528"/>
        <v>9.3584162218756928E-2</v>
      </c>
      <c r="L1429" s="51">
        <f>VLOOKUP(A1429,LIBOR!$A$3:B3524,2,1)</f>
        <v>0.21749999999999997</v>
      </c>
      <c r="M1429">
        <v>81095.89</v>
      </c>
      <c r="N1429" s="2">
        <v>72584.87</v>
      </c>
      <c r="O1429" s="16">
        <f t="shared" si="546"/>
        <v>1.1649255742324068E-5</v>
      </c>
      <c r="P1429" s="16">
        <f t="shared" si="547"/>
        <v>0.14701583778124305</v>
      </c>
      <c r="Q1429" s="2">
        <f t="shared" si="524"/>
        <v>23.708000000000002</v>
      </c>
      <c r="R1429" s="2">
        <f t="shared" si="525"/>
        <v>25.103000000000002</v>
      </c>
      <c r="S1429" s="16">
        <f t="shared" si="548"/>
        <v>-1</v>
      </c>
      <c r="T1429" s="16">
        <f t="shared" si="549"/>
        <v>0</v>
      </c>
      <c r="U1429" s="16">
        <f>VLOOKUP(P1429,Table!$D$6:$G$15,MATCH(VALUE(T1429)&amp;"E",Table!$D$5:$G$5,0),1)*IF(Y1429=1,0,1)</f>
        <v>0.9</v>
      </c>
      <c r="V1429" s="16">
        <f t="shared" si="550"/>
        <v>9.9999999999999978E-2</v>
      </c>
      <c r="W1429" s="16">
        <f t="shared" si="551"/>
        <v>174332.86689672968</v>
      </c>
      <c r="X1429" s="16">
        <f t="shared" si="552"/>
        <v>1.8464991971212097E-2</v>
      </c>
      <c r="Y1429" s="16">
        <f t="shared" si="531"/>
        <v>0</v>
      </c>
      <c r="Z1429" s="16">
        <f t="shared" si="553"/>
        <v>0</v>
      </c>
      <c r="AA1429" s="16">
        <f t="shared" si="554"/>
        <v>0</v>
      </c>
      <c r="AB1429" s="2">
        <f t="shared" si="532"/>
        <v>199804.23789238659</v>
      </c>
      <c r="AE1429" s="16" t="str">
        <f t="shared" si="526"/>
        <v/>
      </c>
      <c r="AF1429" s="16" t="str">
        <f t="shared" si="523"/>
        <v/>
      </c>
      <c r="AG1429" s="16">
        <f t="shared" si="535"/>
        <v>107.48903428379468</v>
      </c>
      <c r="AH1429" s="24">
        <f t="shared" si="533"/>
        <v>108.66649844839165</v>
      </c>
      <c r="AL1429" s="2">
        <f t="shared" si="536"/>
        <v>109.02416363959762</v>
      </c>
      <c r="AM1429" s="27">
        <f t="shared" si="537"/>
        <v>-3.2806047693088036E-3</v>
      </c>
      <c r="AN1429" s="35">
        <v>0</v>
      </c>
      <c r="AP1429" s="2" t="str">
        <f t="shared" si="534"/>
        <v/>
      </c>
    </row>
    <row r="1430" spans="1:42" x14ac:dyDescent="0.25">
      <c r="A1430" s="49">
        <v>40078</v>
      </c>
      <c r="B1430" s="47">
        <v>1071.6600000000001</v>
      </c>
      <c r="C1430" s="27">
        <f t="shared" si="545"/>
        <v>6.574868972254011E-3</v>
      </c>
      <c r="D1430" s="27">
        <f t="shared" si="555"/>
        <v>1.8068773118431469E-2</v>
      </c>
      <c r="E1430" s="5">
        <f t="shared" si="527"/>
        <v>0</v>
      </c>
      <c r="F1430" s="44">
        <v>1755.9929999999999</v>
      </c>
      <c r="G1430" s="45">
        <v>1755.9929999999999</v>
      </c>
      <c r="H1430" s="48">
        <v>1071.6600000000001</v>
      </c>
      <c r="I1430" s="42">
        <v>23.08</v>
      </c>
      <c r="J1430" s="16">
        <f t="shared" si="544"/>
        <v>0.23079999999999998</v>
      </c>
      <c r="K1430" s="16">
        <f t="shared" si="528"/>
        <v>8.5158020709099919E-2</v>
      </c>
      <c r="L1430" s="51">
        <f>VLOOKUP(A1430,LIBOR!$A$3:B3525,2,1)</f>
        <v>0.21375</v>
      </c>
      <c r="M1430">
        <v>79412.38</v>
      </c>
      <c r="N1430" s="2">
        <v>71077.84</v>
      </c>
      <c r="O1430" s="16">
        <f t="shared" si="546"/>
        <v>4.2946380467826154E-5</v>
      </c>
      <c r="P1430" s="16">
        <f t="shared" si="547"/>
        <v>0.14564197929090006</v>
      </c>
      <c r="Q1430" s="2">
        <f t="shared" si="524"/>
        <v>23.747999999999998</v>
      </c>
      <c r="R1430" s="2">
        <f t="shared" si="525"/>
        <v>25.055500000000002</v>
      </c>
      <c r="S1430" s="16">
        <f t="shared" si="548"/>
        <v>-1</v>
      </c>
      <c r="T1430" s="16">
        <f t="shared" si="549"/>
        <v>0</v>
      </c>
      <c r="U1430" s="16">
        <f>VLOOKUP(P1430,Table!$D$6:$G$15,MATCH(VALUE(T1430)&amp;"E",Table!$D$5:$G$5,0),1)*IF(Y1430=1,0,1)</f>
        <v>0.9</v>
      </c>
      <c r="V1430" s="16">
        <f t="shared" si="550"/>
        <v>9.9999999999999978E-2</v>
      </c>
      <c r="W1430" s="16">
        <f t="shared" si="551"/>
        <v>175002.50567308668</v>
      </c>
      <c r="X1430" s="16">
        <f t="shared" si="552"/>
        <v>1.1923616511633428E-2</v>
      </c>
      <c r="Y1430" s="16">
        <f t="shared" si="531"/>
        <v>0</v>
      </c>
      <c r="Z1430" s="16">
        <f t="shared" si="553"/>
        <v>0</v>
      </c>
      <c r="AA1430" s="16">
        <f t="shared" si="554"/>
        <v>0</v>
      </c>
      <c r="AB1430" s="2">
        <f t="shared" si="532"/>
        <v>200577.27056424625</v>
      </c>
      <c r="AE1430" s="16" t="str">
        <f t="shared" si="526"/>
        <v/>
      </c>
      <c r="AF1430" s="16" t="str">
        <f t="shared" si="523"/>
        <v/>
      </c>
      <c r="AG1430" s="16">
        <f t="shared" si="535"/>
        <v>107.90490401831337</v>
      </c>
      <c r="AH1430" s="24">
        <f t="shared" si="533"/>
        <v>109.08408448457702</v>
      </c>
      <c r="AL1430" s="2">
        <f t="shared" si="536"/>
        <v>109.08408448457702</v>
      </c>
      <c r="AM1430" s="27">
        <f t="shared" si="537"/>
        <v>0</v>
      </c>
      <c r="AN1430" s="35">
        <v>0</v>
      </c>
      <c r="AP1430" s="2" t="str">
        <f t="shared" si="534"/>
        <v/>
      </c>
    </row>
    <row r="1431" spans="1:42" x14ac:dyDescent="0.25">
      <c r="A1431" s="49">
        <v>40079</v>
      </c>
      <c r="B1431" s="47">
        <v>1060.8699999999999</v>
      </c>
      <c r="C1431" s="27">
        <f t="shared" si="545"/>
        <v>-1.0068491872422425E-2</v>
      </c>
      <c r="D1431" s="27">
        <f t="shared" si="555"/>
        <v>-7.3232417392753435E-3</v>
      </c>
      <c r="E1431" s="5">
        <f t="shared" si="527"/>
        <v>0</v>
      </c>
      <c r="F1431" s="44">
        <v>1738.316</v>
      </c>
      <c r="G1431" s="45">
        <v>1738.316</v>
      </c>
      <c r="H1431" s="48">
        <v>1060.8699999999999</v>
      </c>
      <c r="I1431" s="42">
        <v>23.49</v>
      </c>
      <c r="J1431" s="16">
        <f t="shared" si="544"/>
        <v>0.2349</v>
      </c>
      <c r="K1431" s="16">
        <f t="shared" si="528"/>
        <v>9.2263101952379273E-2</v>
      </c>
      <c r="L1431" s="51">
        <f>VLOOKUP(A1431,LIBOR!$A$3:B3526,2,1)</f>
        <v>0.215</v>
      </c>
      <c r="M1431">
        <v>80072.12</v>
      </c>
      <c r="N1431" s="2">
        <v>71668.14</v>
      </c>
      <c r="O1431" s="16">
        <f t="shared" si="546"/>
        <v>1.0240472462448827E-4</v>
      </c>
      <c r="P1431" s="16">
        <f t="shared" si="547"/>
        <v>0.14263689804762072</v>
      </c>
      <c r="Q1431" s="2">
        <f t="shared" si="524"/>
        <v>23.68</v>
      </c>
      <c r="R1431" s="2">
        <f t="shared" si="525"/>
        <v>24.952500000000001</v>
      </c>
      <c r="S1431" s="16">
        <f t="shared" si="548"/>
        <v>-1</v>
      </c>
      <c r="T1431" s="16">
        <f t="shared" si="549"/>
        <v>0</v>
      </c>
      <c r="U1431" s="16">
        <f>VLOOKUP(P1431,Table!$D$6:$G$15,MATCH(VALUE(T1431)&amp;"E",Table!$D$5:$G$5,0),1)*IF(Y1431=1,0,1)</f>
        <v>0.9</v>
      </c>
      <c r="V1431" s="16">
        <f t="shared" si="550"/>
        <v>9.9999999999999978E-2</v>
      </c>
      <c r="W1431" s="16">
        <f t="shared" si="551"/>
        <v>173562.03471886177</v>
      </c>
      <c r="X1431" s="16">
        <f t="shared" si="552"/>
        <v>1.2665555920008176E-2</v>
      </c>
      <c r="Y1431" s="16">
        <f t="shared" si="531"/>
        <v>0</v>
      </c>
      <c r="Z1431" s="16">
        <f t="shared" si="553"/>
        <v>0</v>
      </c>
      <c r="AA1431" s="16">
        <f t="shared" si="554"/>
        <v>0</v>
      </c>
      <c r="AB1431" s="2">
        <f t="shared" si="532"/>
        <v>198926.67513889188</v>
      </c>
      <c r="AE1431" s="16" t="str">
        <f t="shared" si="526"/>
        <v/>
      </c>
      <c r="AF1431" s="16" t="str">
        <f t="shared" si="523"/>
        <v/>
      </c>
      <c r="AG1431" s="16">
        <f t="shared" si="535"/>
        <v>107.01693031897598</v>
      </c>
      <c r="AH1431" s="24">
        <f t="shared" si="533"/>
        <v>108.1835912336491</v>
      </c>
      <c r="AL1431" s="2">
        <f t="shared" si="536"/>
        <v>109.08408448457702</v>
      </c>
      <c r="AM1431" s="27">
        <f t="shared" si="537"/>
        <v>-8.2550378928581969E-3</v>
      </c>
      <c r="AN1431" s="35">
        <v>0</v>
      </c>
      <c r="AP1431" s="2" t="str">
        <f t="shared" si="534"/>
        <v/>
      </c>
    </row>
    <row r="1432" spans="1:42" x14ac:dyDescent="0.25">
      <c r="A1432" s="49">
        <v>40080</v>
      </c>
      <c r="B1432" s="47">
        <v>1050.78</v>
      </c>
      <c r="C1432" s="27">
        <f t="shared" si="545"/>
        <v>-9.5110616757942967E-3</v>
      </c>
      <c r="D1432" s="27">
        <f t="shared" si="555"/>
        <v>-1.3774682920290715E-2</v>
      </c>
      <c r="E1432" s="5">
        <f t="shared" si="527"/>
        <v>0</v>
      </c>
      <c r="F1432" s="44">
        <v>1722.019</v>
      </c>
      <c r="G1432" s="45">
        <v>1722.019</v>
      </c>
      <c r="H1432" s="48">
        <v>1050.78</v>
      </c>
      <c r="I1432" s="42">
        <v>24.95</v>
      </c>
      <c r="J1432" s="16">
        <f t="shared" si="544"/>
        <v>0.2495</v>
      </c>
      <c r="K1432" s="16">
        <f t="shared" si="528"/>
        <v>0.11676527604201659</v>
      </c>
      <c r="L1432" s="51">
        <f>VLOOKUP(A1432,LIBOR!$A$3:B3527,2,1)</f>
        <v>0.21375</v>
      </c>
      <c r="M1432">
        <v>81573.210000000006</v>
      </c>
      <c r="N1432" s="2">
        <v>73011.48</v>
      </c>
      <c r="O1432" s="16">
        <f t="shared" si="546"/>
        <v>9.132823420728241E-5</v>
      </c>
      <c r="P1432" s="16">
        <f t="shared" si="547"/>
        <v>0.13273472395798341</v>
      </c>
      <c r="Q1432" s="2">
        <f t="shared" si="524"/>
        <v>23.639999999999997</v>
      </c>
      <c r="R1432" s="2">
        <f t="shared" si="525"/>
        <v>24.881</v>
      </c>
      <c r="S1432" s="16">
        <f t="shared" si="548"/>
        <v>-1</v>
      </c>
      <c r="T1432" s="16">
        <f t="shared" si="549"/>
        <v>-1</v>
      </c>
      <c r="U1432" s="16">
        <f>VLOOKUP(P1432,Table!$D$6:$G$15,MATCH(VALUE(T1432)&amp;"E",Table!$D$5:$G$5,0),1)*IF(Y1432=1,0,1)</f>
        <v>0.97499999999999998</v>
      </c>
      <c r="V1432" s="16">
        <f t="shared" si="550"/>
        <v>2.5000000000000022E-2</v>
      </c>
      <c r="W1432" s="16">
        <f t="shared" si="551"/>
        <v>172401.67425718956</v>
      </c>
      <c r="X1432" s="16">
        <f t="shared" si="552"/>
        <v>-4.9943253566168133E-3</v>
      </c>
      <c r="Y1432" s="16">
        <f t="shared" si="531"/>
        <v>0</v>
      </c>
      <c r="Z1432" s="16">
        <f t="shared" si="553"/>
        <v>0</v>
      </c>
      <c r="AA1432" s="16">
        <f t="shared" si="554"/>
        <v>0</v>
      </c>
      <c r="AB1432" s="2">
        <f t="shared" si="532"/>
        <v>197621.12407095073</v>
      </c>
      <c r="AD1432" s="2">
        <v>198334.69</v>
      </c>
      <c r="AE1432" s="16" t="str">
        <f t="shared" si="526"/>
        <v/>
      </c>
      <c r="AF1432" s="16">
        <f t="shared" si="523"/>
        <v>-3.5977867969001487E-3</v>
      </c>
      <c r="AG1432" s="16">
        <f t="shared" si="535"/>
        <v>106.31458073429523</v>
      </c>
      <c r="AH1432" s="24">
        <f t="shared" si="533"/>
        <v>107.47078762326696</v>
      </c>
      <c r="AL1432" s="2">
        <f t="shared" si="536"/>
        <v>109.08408448457702</v>
      </c>
      <c r="AM1432" s="27">
        <f t="shared" si="537"/>
        <v>-1.478947977546774E-2</v>
      </c>
      <c r="AN1432" s="35">
        <v>0</v>
      </c>
      <c r="AP1432" s="2" t="str">
        <f t="shared" si="534"/>
        <v/>
      </c>
    </row>
    <row r="1433" spans="1:42" x14ac:dyDescent="0.25">
      <c r="A1433" s="49">
        <v>40081</v>
      </c>
      <c r="B1433" s="47">
        <v>1044.3800000000001</v>
      </c>
      <c r="C1433" s="27">
        <f t="shared" si="545"/>
        <v>-6.0907135651609989E-3</v>
      </c>
      <c r="D1433" s="27">
        <f t="shared" si="555"/>
        <v>-2.2502680739644565E-2</v>
      </c>
      <c r="E1433" s="5">
        <f t="shared" si="527"/>
        <v>0</v>
      </c>
      <c r="F1433" s="44">
        <v>1711.5309999999999</v>
      </c>
      <c r="G1433" s="45">
        <v>1711.5309999999999</v>
      </c>
      <c r="H1433" s="48">
        <v>1044.3800000000001</v>
      </c>
      <c r="I1433" s="42">
        <v>25.61</v>
      </c>
      <c r="J1433" s="16">
        <f t="shared" si="544"/>
        <v>0.25609999999999999</v>
      </c>
      <c r="K1433" s="16">
        <f t="shared" si="528"/>
        <v>0.11949393512047315</v>
      </c>
      <c r="L1433" s="51">
        <f>VLOOKUP(A1433,LIBOR!$A$3:B3528,2,1)</f>
        <v>0.21250000000000002</v>
      </c>
      <c r="M1433">
        <v>81829.960000000006</v>
      </c>
      <c r="N1433" s="2">
        <v>73241.08</v>
      </c>
      <c r="O1433" s="16">
        <f t="shared" si="546"/>
        <v>3.7324006180393617E-5</v>
      </c>
      <c r="P1433" s="16">
        <f t="shared" si="547"/>
        <v>0.13660606487952684</v>
      </c>
      <c r="Q1433" s="2">
        <f t="shared" si="524"/>
        <v>23.9</v>
      </c>
      <c r="R1433" s="2">
        <f t="shared" si="525"/>
        <v>24.880999999999997</v>
      </c>
      <c r="S1433" s="16">
        <f t="shared" si="548"/>
        <v>-1</v>
      </c>
      <c r="T1433" s="16">
        <f t="shared" si="549"/>
        <v>-1</v>
      </c>
      <c r="U1433" s="16">
        <f>VLOOKUP(P1433,Table!$D$6:$G$15,MATCH(VALUE(T1433)&amp;"E",Table!$D$5:$G$5,0),1)*IF(Y1433=1,0,1)</f>
        <v>0.97499999999999998</v>
      </c>
      <c r="V1433" s="16">
        <f t="shared" si="550"/>
        <v>2.5000000000000022E-2</v>
      </c>
      <c r="W1433" s="16">
        <f t="shared" si="551"/>
        <v>171391.43010731979</v>
      </c>
      <c r="X1433" s="16">
        <f t="shared" si="552"/>
        <v>-9.4823937407071401E-3</v>
      </c>
      <c r="Y1433" s="16">
        <f t="shared" si="531"/>
        <v>0</v>
      </c>
      <c r="Z1433" s="16">
        <f t="shared" si="553"/>
        <v>0</v>
      </c>
      <c r="AA1433" s="16">
        <f t="shared" si="554"/>
        <v>0</v>
      </c>
      <c r="AB1433" s="2">
        <f t="shared" si="532"/>
        <v>196463.14826899007</v>
      </c>
      <c r="AD1433" s="2">
        <v>197172.53</v>
      </c>
      <c r="AE1433" s="16" t="str">
        <f t="shared" si="526"/>
        <v/>
      </c>
      <c r="AF1433" s="16">
        <f t="shared" si="523"/>
        <v>-3.5977716115420666E-3</v>
      </c>
      <c r="AG1433" s="16">
        <f t="shared" si="535"/>
        <v>105.69162247280033</v>
      </c>
      <c r="AH1433" s="24">
        <f t="shared" si="533"/>
        <v>106.83827368619922</v>
      </c>
      <c r="AL1433" s="2">
        <f t="shared" si="536"/>
        <v>109.08408448457702</v>
      </c>
      <c r="AM1433" s="27">
        <f t="shared" si="537"/>
        <v>-2.0587886940512612E-2</v>
      </c>
      <c r="AN1433" s="35">
        <v>0</v>
      </c>
      <c r="AO1433" s="16"/>
      <c r="AP1433" s="2" t="str">
        <f t="shared" si="534"/>
        <v/>
      </c>
    </row>
    <row r="1434" spans="1:42" x14ac:dyDescent="0.25">
      <c r="A1434" s="49">
        <v>40084</v>
      </c>
      <c r="B1434" s="47">
        <v>1062.98</v>
      </c>
      <c r="C1434" s="27">
        <f t="shared" si="545"/>
        <v>1.7809609529098491E-2</v>
      </c>
      <c r="D1434" s="27">
        <f t="shared" si="555"/>
        <v>-1.2857886120252182E-3</v>
      </c>
      <c r="E1434" s="5">
        <f t="shared" si="527"/>
        <v>1</v>
      </c>
      <c r="F1434" s="44">
        <v>1742.317</v>
      </c>
      <c r="G1434" s="45">
        <v>1742.317</v>
      </c>
      <c r="H1434" s="48">
        <v>1062.98</v>
      </c>
      <c r="I1434" s="42">
        <v>24.88</v>
      </c>
      <c r="J1434" s="16">
        <f t="shared" si="544"/>
        <v>0.24879999999999999</v>
      </c>
      <c r="K1434" s="16">
        <f t="shared" si="528"/>
        <v>0.11087033930554174</v>
      </c>
      <c r="L1434" s="51">
        <f>VLOOKUP(A1434,LIBOR!$A$3:B3529,2,1)</f>
        <v>0.21250000000000002</v>
      </c>
      <c r="M1434">
        <v>78931.95</v>
      </c>
      <c r="N1434" s="2">
        <v>70646.64</v>
      </c>
      <c r="O1434" s="16">
        <f t="shared" si="546"/>
        <v>3.1162405221743961E-4</v>
      </c>
      <c r="P1434" s="16">
        <f t="shared" si="547"/>
        <v>0.13792966069445825</v>
      </c>
      <c r="Q1434" s="2">
        <f t="shared" si="524"/>
        <v>24.238</v>
      </c>
      <c r="R1434" s="2">
        <f t="shared" si="525"/>
        <v>24.927500000000002</v>
      </c>
      <c r="S1434" s="16">
        <f t="shared" si="548"/>
        <v>-1</v>
      </c>
      <c r="T1434" s="16">
        <f t="shared" si="549"/>
        <v>-1</v>
      </c>
      <c r="U1434" s="16">
        <f>VLOOKUP(P1434,Table!$D$6:$G$15,MATCH(VALUE(T1434)&amp;"E",Table!$D$5:$G$5,0),1)*IF(Y1434=1,0,1)</f>
        <v>0</v>
      </c>
      <c r="V1434" s="16">
        <f t="shared" si="550"/>
        <v>0</v>
      </c>
      <c r="W1434" s="16">
        <f t="shared" si="551"/>
        <v>174215.75298566872</v>
      </c>
      <c r="X1434" s="16">
        <f t="shared" si="552"/>
        <v>-2.0026007915344923E-2</v>
      </c>
      <c r="Y1434" s="16">
        <f t="shared" si="531"/>
        <v>1</v>
      </c>
      <c r="Z1434" s="16">
        <f t="shared" si="553"/>
        <v>20</v>
      </c>
      <c r="AA1434" s="16">
        <f t="shared" si="554"/>
        <v>0</v>
      </c>
      <c r="AB1434" s="2">
        <f t="shared" si="532"/>
        <v>199734.72010934816</v>
      </c>
      <c r="AD1434" s="2">
        <v>200455.91</v>
      </c>
      <c r="AE1434" s="16" t="str">
        <f t="shared" si="526"/>
        <v/>
      </c>
      <c r="AF1434" s="16">
        <f t="shared" si="523"/>
        <v>-3.597748206335516E-3</v>
      </c>
      <c r="AG1434" s="16">
        <f t="shared" si="535"/>
        <v>107.45163568082623</v>
      </c>
      <c r="AH1434" s="24">
        <f t="shared" si="533"/>
        <v>108.60890046170469</v>
      </c>
      <c r="AL1434" s="2">
        <f t="shared" si="536"/>
        <v>109.08408448457702</v>
      </c>
      <c r="AM1434" s="27">
        <f t="shared" si="537"/>
        <v>-4.356126057413201E-3</v>
      </c>
      <c r="AN1434" s="35">
        <v>1</v>
      </c>
      <c r="AO1434" s="16"/>
      <c r="AP1434" s="2" t="str">
        <f t="shared" si="534"/>
        <v/>
      </c>
    </row>
    <row r="1435" spans="1:42" x14ac:dyDescent="0.25">
      <c r="A1435" s="49">
        <v>40085</v>
      </c>
      <c r="B1435" s="47">
        <v>1060.6099999999999</v>
      </c>
      <c r="C1435" s="27">
        <f t="shared" si="545"/>
        <v>-2.2295809892943774E-3</v>
      </c>
      <c r="D1435" s="27">
        <f t="shared" si="555"/>
        <v>-1.0090238573573607E-2</v>
      </c>
      <c r="E1435" s="5">
        <f t="shared" si="527"/>
        <v>0</v>
      </c>
      <c r="F1435" s="44">
        <v>1738.4760000000001</v>
      </c>
      <c r="G1435" s="45">
        <v>1738.4760000000001</v>
      </c>
      <c r="H1435" s="48">
        <v>1060.6099999999999</v>
      </c>
      <c r="I1435" s="42">
        <v>25.19</v>
      </c>
      <c r="J1435" s="16">
        <f t="shared" si="544"/>
        <v>0.25190000000000001</v>
      </c>
      <c r="K1435" s="16">
        <f t="shared" si="528"/>
        <v>0.10158716919074146</v>
      </c>
      <c r="L1435" s="51">
        <f>VLOOKUP(A1435,LIBOR!$A$3:B3530,2,1)</f>
        <v>0.21</v>
      </c>
      <c r="M1435">
        <v>78920.34</v>
      </c>
      <c r="N1435" s="2">
        <v>70636.02</v>
      </c>
      <c r="O1435" s="16">
        <f t="shared" si="546"/>
        <v>4.9821374027992917E-6</v>
      </c>
      <c r="P1435" s="16">
        <f t="shared" si="547"/>
        <v>0.15031283080925856</v>
      </c>
      <c r="Q1435" s="2">
        <f t="shared" si="524"/>
        <v>24.401999999999997</v>
      </c>
      <c r="R1435" s="2">
        <f t="shared" si="525"/>
        <v>24.933500000000002</v>
      </c>
      <c r="S1435" s="16">
        <f t="shared" si="548"/>
        <v>-1</v>
      </c>
      <c r="T1435" s="16">
        <f t="shared" si="549"/>
        <v>-1</v>
      </c>
      <c r="U1435" s="16">
        <f>VLOOKUP(P1435,Table!$D$6:$G$15,MATCH(VALUE(T1435)&amp;"E",Table!$D$5:$G$5,0),1)*IF(Y1435=1,0,1)</f>
        <v>0.97499999999999998</v>
      </c>
      <c r="V1435" s="16">
        <f t="shared" si="550"/>
        <v>2.5000000000000022E-2</v>
      </c>
      <c r="W1435" s="16">
        <f t="shared" si="551"/>
        <v>174215.75298566872</v>
      </c>
      <c r="X1435" s="16">
        <f t="shared" si="552"/>
        <v>-6.717833139883167E-4</v>
      </c>
      <c r="Y1435" s="16">
        <f t="shared" si="531"/>
        <v>0</v>
      </c>
      <c r="Z1435" s="16">
        <f t="shared" si="553"/>
        <v>0</v>
      </c>
      <c r="AA1435" s="16">
        <f t="shared" si="554"/>
        <v>5.8333333333338011E-4</v>
      </c>
      <c r="AB1435" s="2">
        <f t="shared" si="532"/>
        <v>199735.88522854878</v>
      </c>
      <c r="AD1435" s="2">
        <v>200024.31</v>
      </c>
      <c r="AE1435" s="16" t="str">
        <f t="shared" si="526"/>
        <v/>
      </c>
      <c r="AF1435" s="16">
        <f t="shared" ref="AF1435:AF1498" si="556">IF(AD1435&gt;0,AB1435/AD1435-1,"")</f>
        <v>-1.4419485884051841E-3</v>
      </c>
      <c r="AG1435" s="16">
        <f t="shared" si="535"/>
        <v>107.45226248203436</v>
      </c>
      <c r="AH1435" s="24">
        <f t="shared" si="533"/>
        <v>108.60670719013601</v>
      </c>
      <c r="AL1435" s="2">
        <f t="shared" si="536"/>
        <v>109.08408448457702</v>
      </c>
      <c r="AM1435" s="27">
        <f t="shared" si="537"/>
        <v>-4.3762323046173668E-3</v>
      </c>
      <c r="AN1435" s="35">
        <v>0</v>
      </c>
      <c r="AO1435" s="16"/>
      <c r="AP1435" s="2" t="str">
        <f t="shared" si="534"/>
        <v/>
      </c>
    </row>
    <row r="1436" spans="1:42" x14ac:dyDescent="0.25">
      <c r="A1436" s="49">
        <v>40086</v>
      </c>
      <c r="B1436" s="47">
        <v>1057.08</v>
      </c>
      <c r="C1436" s="27">
        <f t="shared" si="545"/>
        <v>-3.3282733521274865E-3</v>
      </c>
      <c r="D1436" s="27">
        <f t="shared" si="555"/>
        <v>-3.3500200532786684E-3</v>
      </c>
      <c r="E1436" s="5">
        <f t="shared" si="527"/>
        <v>0</v>
      </c>
      <c r="F1436" s="44">
        <v>1732.8589999999999</v>
      </c>
      <c r="G1436" s="45">
        <v>1732.8589999999999</v>
      </c>
      <c r="H1436" s="48">
        <v>1057.08</v>
      </c>
      <c r="I1436" s="42">
        <v>25.61</v>
      </c>
      <c r="J1436" s="16">
        <f t="shared" si="544"/>
        <v>0.25609999999999999</v>
      </c>
      <c r="K1436" s="16">
        <f t="shared" si="528"/>
        <v>0.10589140274854017</v>
      </c>
      <c r="L1436" s="51">
        <f>VLOOKUP(A1436,LIBOR!$A$3:B3531,2,1)</f>
        <v>0.21124999999999999</v>
      </c>
      <c r="M1436">
        <v>79748.84</v>
      </c>
      <c r="N1436" s="2">
        <v>71377.33</v>
      </c>
      <c r="O1436" s="16">
        <f t="shared" si="546"/>
        <v>1.1114384957891031E-5</v>
      </c>
      <c r="P1436" s="16">
        <f t="shared" si="547"/>
        <v>0.15020859725145982</v>
      </c>
      <c r="Q1436" s="2">
        <f t="shared" ref="Q1436:Q1441" si="557">SUM($I1431:$I1435)/5</f>
        <v>24.823999999999998</v>
      </c>
      <c r="R1436" s="2">
        <f t="shared" ref="R1436:R1441" si="558">SUM($I1416:$I1435)/20</f>
        <v>24.892500000000002</v>
      </c>
      <c r="S1436" s="16">
        <f t="shared" si="548"/>
        <v>-1</v>
      </c>
      <c r="T1436" s="16">
        <f t="shared" si="549"/>
        <v>-1</v>
      </c>
      <c r="U1436" s="16">
        <f>VLOOKUP(P1436,Table!$D$6:$G$15,MATCH(VALUE(T1436)&amp;"E",Table!$D$5:$G$5,0),1)*IF(Y1436=1,0,1)</f>
        <v>0.97499999999999998</v>
      </c>
      <c r="V1436" s="16">
        <f t="shared" si="550"/>
        <v>2.5000000000000022E-2</v>
      </c>
      <c r="W1436" s="16">
        <f t="shared" si="551"/>
        <v>173696.12021014118</v>
      </c>
      <c r="X1436" s="16">
        <f t="shared" si="552"/>
        <v>-4.4956652728598279E-3</v>
      </c>
      <c r="Y1436" s="16">
        <f t="shared" si="531"/>
        <v>0</v>
      </c>
      <c r="Z1436" s="16">
        <f t="shared" si="553"/>
        <v>0</v>
      </c>
      <c r="AA1436" s="16">
        <f t="shared" si="554"/>
        <v>0</v>
      </c>
      <c r="AB1436" s="2">
        <f t="shared" si="532"/>
        <v>199159.09435745751</v>
      </c>
      <c r="AE1436" s="16" t="str">
        <f t="shared" si="526"/>
        <v/>
      </c>
      <c r="AF1436" s="16" t="str">
        <f t="shared" si="556"/>
        <v/>
      </c>
      <c r="AG1436" s="16">
        <f t="shared" si="535"/>
        <v>107.14196529128758</v>
      </c>
      <c r="AH1436" s="24">
        <f t="shared" si="533"/>
        <v>108.29025764414224</v>
      </c>
      <c r="AL1436" s="2">
        <f t="shared" si="536"/>
        <v>109.08408448457702</v>
      </c>
      <c r="AM1436" s="27">
        <f t="shared" si="537"/>
        <v>-7.277201290963875E-3</v>
      </c>
      <c r="AN1436" s="35">
        <v>0</v>
      </c>
      <c r="AP1436" s="2" t="str">
        <f t="shared" si="534"/>
        <v/>
      </c>
    </row>
    <row r="1437" spans="1:42" x14ac:dyDescent="0.25">
      <c r="A1437" s="49">
        <v>40087</v>
      </c>
      <c r="B1437" s="47">
        <v>1029.8499999999999</v>
      </c>
      <c r="C1437" s="27">
        <f t="shared" si="545"/>
        <v>-2.5759639762364284E-2</v>
      </c>
      <c r="D1437" s="27">
        <f t="shared" si="555"/>
        <v>-1.9598598139848655E-2</v>
      </c>
      <c r="E1437" s="5">
        <f t="shared" si="527"/>
        <v>0</v>
      </c>
      <c r="F1437" s="44">
        <v>1688.2360000000001</v>
      </c>
      <c r="G1437" s="45">
        <v>1688.2360000000001</v>
      </c>
      <c r="H1437" s="48">
        <v>1029.8499999999999</v>
      </c>
      <c r="I1437" s="42">
        <v>28.27</v>
      </c>
      <c r="J1437" s="16">
        <f t="shared" si="544"/>
        <v>0.28270000000000001</v>
      </c>
      <c r="K1437" s="16">
        <f t="shared" si="528"/>
        <v>0.13221892312928127</v>
      </c>
      <c r="L1437" s="51">
        <f>VLOOKUP(A1437,LIBOR!$A$3:B3532,2,1)</f>
        <v>0.20499999999999996</v>
      </c>
      <c r="M1437">
        <v>83266.47</v>
      </c>
      <c r="N1437" s="2">
        <v>74525.48</v>
      </c>
      <c r="O1437" s="16">
        <f t="shared" si="546"/>
        <v>6.8106538022762967E-4</v>
      </c>
      <c r="P1437" s="16">
        <f t="shared" si="547"/>
        <v>0.15048107687071874</v>
      </c>
      <c r="Q1437" s="2">
        <f t="shared" si="557"/>
        <v>25.247999999999998</v>
      </c>
      <c r="R1437" s="2">
        <f t="shared" si="558"/>
        <v>24.715500000000002</v>
      </c>
      <c r="S1437" s="16">
        <f t="shared" si="548"/>
        <v>1</v>
      </c>
      <c r="T1437" s="16">
        <f t="shared" si="549"/>
        <v>0</v>
      </c>
      <c r="U1437" s="16">
        <f>VLOOKUP(P1437,Table!$D$6:$G$15,MATCH(VALUE(T1437)&amp;"E",Table!$D$5:$G$5,0),1)*IF(Y1437=1,0,1)</f>
        <v>0.9</v>
      </c>
      <c r="V1437" s="16">
        <f t="shared" si="550"/>
        <v>9.9999999999999978E-2</v>
      </c>
      <c r="W1437" s="16">
        <f t="shared" si="551"/>
        <v>169525.15436295286</v>
      </c>
      <c r="X1437" s="16">
        <f t="shared" si="552"/>
        <v>7.7255081444849161E-4</v>
      </c>
      <c r="Y1437" s="16">
        <f t="shared" si="531"/>
        <v>0</v>
      </c>
      <c r="Z1437" s="16">
        <f t="shared" si="553"/>
        <v>0</v>
      </c>
      <c r="AA1437" s="16">
        <f t="shared" si="554"/>
        <v>0</v>
      </c>
      <c r="AB1437" s="2">
        <f t="shared" si="532"/>
        <v>194378.36258143617</v>
      </c>
      <c r="AD1437" s="2">
        <v>194659.05</v>
      </c>
      <c r="AE1437" s="16" t="str">
        <f t="shared" si="526"/>
        <v/>
      </c>
      <c r="AF1437" s="16">
        <f t="shared" si="556"/>
        <v>-1.4419438426510611E-3</v>
      </c>
      <c r="AG1437" s="16">
        <f t="shared" si="535"/>
        <v>104.57006668095302</v>
      </c>
      <c r="AH1437" s="24">
        <f t="shared" si="533"/>
        <v>105.68804389400103</v>
      </c>
      <c r="AL1437" s="2">
        <f t="shared" si="536"/>
        <v>109.08408448457702</v>
      </c>
      <c r="AM1437" s="27">
        <f t="shared" si="537"/>
        <v>-3.113231968368535E-2</v>
      </c>
      <c r="AN1437" s="35">
        <v>0</v>
      </c>
      <c r="AP1437" s="2" t="str">
        <f t="shared" si="534"/>
        <v/>
      </c>
    </row>
    <row r="1438" spans="1:42" x14ac:dyDescent="0.25">
      <c r="A1438" s="49">
        <v>40088</v>
      </c>
      <c r="B1438" s="47">
        <v>1025.21</v>
      </c>
      <c r="C1438" s="27">
        <f t="shared" si="545"/>
        <v>-4.5055105112393745E-3</v>
      </c>
      <c r="D1438" s="27">
        <f t="shared" si="555"/>
        <v>-1.8013395085927031E-2</v>
      </c>
      <c r="E1438" s="5">
        <f t="shared" si="527"/>
        <v>0</v>
      </c>
      <c r="F1438" s="44">
        <v>1680.7049999999999</v>
      </c>
      <c r="G1438" s="45">
        <v>1680.7049999999999</v>
      </c>
      <c r="H1438" s="48">
        <v>1025.21</v>
      </c>
      <c r="I1438" s="42">
        <v>28.68</v>
      </c>
      <c r="J1438" s="16">
        <f t="shared" si="544"/>
        <v>0.2868</v>
      </c>
      <c r="K1438" s="16">
        <f t="shared" si="528"/>
        <v>0.11448453689024982</v>
      </c>
      <c r="L1438" s="51">
        <f>VLOOKUP(A1438,LIBOR!$A$3:B3533,2,1)</f>
        <v>0.2</v>
      </c>
      <c r="M1438">
        <v>83414.080000000002</v>
      </c>
      <c r="N1438" s="2">
        <v>74657.36</v>
      </c>
      <c r="O1438" s="16">
        <f t="shared" si="546"/>
        <v>2.0391464429326186E-5</v>
      </c>
      <c r="P1438" s="16">
        <f t="shared" si="547"/>
        <v>0.17231546310975018</v>
      </c>
      <c r="Q1438" s="2">
        <f t="shared" si="557"/>
        <v>25.911999999999999</v>
      </c>
      <c r="R1438" s="2">
        <f t="shared" si="558"/>
        <v>24.684000000000001</v>
      </c>
      <c r="S1438" s="16">
        <f t="shared" si="548"/>
        <v>1</v>
      </c>
      <c r="T1438" s="16">
        <f t="shared" si="549"/>
        <v>0</v>
      </c>
      <c r="U1438" s="16">
        <f>VLOOKUP(P1438,Table!$D$6:$G$15,MATCH(VALUE(T1438)&amp;"E",Table!$D$5:$G$5,0),1)*IF(Y1438=1,0,1)</f>
        <v>0.9</v>
      </c>
      <c r="V1438" s="16">
        <f t="shared" si="550"/>
        <v>9.9999999999999978E-2</v>
      </c>
      <c r="W1438" s="16">
        <f t="shared" si="551"/>
        <v>168867.73584002492</v>
      </c>
      <c r="X1438" s="16">
        <f t="shared" si="552"/>
        <v>-1.6684988162849801E-2</v>
      </c>
      <c r="Y1438" s="16">
        <f t="shared" si="531"/>
        <v>0</v>
      </c>
      <c r="Z1438" s="16">
        <f t="shared" si="553"/>
        <v>0</v>
      </c>
      <c r="AA1438" s="16">
        <f t="shared" si="554"/>
        <v>0</v>
      </c>
      <c r="AB1438" s="2">
        <f t="shared" si="532"/>
        <v>193632.43404917349</v>
      </c>
      <c r="AE1438" s="16" t="str">
        <f t="shared" si="526"/>
        <v/>
      </c>
      <c r="AF1438" s="16" t="str">
        <f t="shared" si="556"/>
        <v/>
      </c>
      <c r="AG1438" s="16">
        <f t="shared" si="535"/>
        <v>104.16877820767834</v>
      </c>
      <c r="AH1438" s="24">
        <f t="shared" si="533"/>
        <v>105.27972494561955</v>
      </c>
      <c r="AL1438" s="2">
        <f t="shared" si="536"/>
        <v>109.08408448457702</v>
      </c>
      <c r="AM1438" s="27">
        <f t="shared" si="537"/>
        <v>-3.487547754498832E-2</v>
      </c>
      <c r="AN1438" s="35">
        <v>0</v>
      </c>
      <c r="AP1438" s="2" t="str">
        <f t="shared" si="534"/>
        <v/>
      </c>
    </row>
    <row r="1439" spans="1:42" x14ac:dyDescent="0.25">
      <c r="A1439" s="49">
        <v>40091</v>
      </c>
      <c r="B1439" s="47">
        <v>1040.46</v>
      </c>
      <c r="C1439" s="27">
        <f t="shared" si="545"/>
        <v>1.487500121926244E-2</v>
      </c>
      <c r="D1439" s="27">
        <f t="shared" si="555"/>
        <v>-2.0948003395763082E-2</v>
      </c>
      <c r="E1439" s="5">
        <f t="shared" si="527"/>
        <v>0</v>
      </c>
      <c r="F1439" s="44">
        <v>1705.7329999999999</v>
      </c>
      <c r="G1439" s="45">
        <v>1705.7329999999999</v>
      </c>
      <c r="H1439" s="48">
        <v>1040.46</v>
      </c>
      <c r="I1439" s="42">
        <v>26.84</v>
      </c>
      <c r="J1439" s="16">
        <f t="shared" si="544"/>
        <v>0.26839999999999997</v>
      </c>
      <c r="K1439" s="16">
        <f t="shared" si="528"/>
        <v>0.11285896523484296</v>
      </c>
      <c r="L1439" s="51">
        <f>VLOOKUP(A1439,LIBOR!$A$3:B3534,2,1)</f>
        <v>0.20250000000000004</v>
      </c>
      <c r="M1439">
        <v>80630.880000000005</v>
      </c>
      <c r="N1439" s="2">
        <v>72165.62</v>
      </c>
      <c r="O1439" s="16">
        <f t="shared" si="546"/>
        <v>2.1801861416265308E-4</v>
      </c>
      <c r="P1439" s="16">
        <f t="shared" si="547"/>
        <v>0.15554103476515702</v>
      </c>
      <c r="Q1439" s="2">
        <f t="shared" si="557"/>
        <v>26.526</v>
      </c>
      <c r="R1439" s="2">
        <f t="shared" si="558"/>
        <v>24.762999999999998</v>
      </c>
      <c r="S1439" s="16">
        <f t="shared" si="548"/>
        <v>1</v>
      </c>
      <c r="T1439" s="16">
        <f t="shared" si="549"/>
        <v>0</v>
      </c>
      <c r="U1439" s="16">
        <f>VLOOKUP(P1439,Table!$D$6:$G$15,MATCH(VALUE(T1439)&amp;"E",Table!$D$5:$G$5,0),1)*IF(Y1439=1,0,1)</f>
        <v>0.9</v>
      </c>
      <c r="V1439" s="16">
        <f t="shared" si="550"/>
        <v>9.9999999999999978E-2</v>
      </c>
      <c r="W1439" s="16">
        <f t="shared" si="551"/>
        <v>170564.84532302877</v>
      </c>
      <c r="X1439" s="16">
        <f t="shared" si="552"/>
        <v>-1.4724740120988566E-2</v>
      </c>
      <c r="Y1439" s="16">
        <f t="shared" si="531"/>
        <v>0</v>
      </c>
      <c r="Z1439" s="16">
        <f t="shared" si="553"/>
        <v>0</v>
      </c>
      <c r="AA1439" s="16">
        <f t="shared" si="554"/>
        <v>0</v>
      </c>
      <c r="AB1439" s="2">
        <f t="shared" si="532"/>
        <v>195581.4657176286</v>
      </c>
      <c r="AE1439" s="16" t="str">
        <f t="shared" si="526"/>
        <v/>
      </c>
      <c r="AF1439" s="16" t="str">
        <f t="shared" si="556"/>
        <v/>
      </c>
      <c r="AG1439" s="16">
        <f t="shared" si="535"/>
        <v>105.21730217313902</v>
      </c>
      <c r="AH1439" s="24">
        <f t="shared" si="533"/>
        <v>106.33112828572553</v>
      </c>
      <c r="AL1439" s="2">
        <f t="shared" si="536"/>
        <v>109.08408448457702</v>
      </c>
      <c r="AM1439" s="27">
        <f t="shared" si="537"/>
        <v>-2.5237010622211509E-2</v>
      </c>
      <c r="AN1439" s="35">
        <v>0</v>
      </c>
      <c r="AP1439" s="2" t="str">
        <f t="shared" si="534"/>
        <v/>
      </c>
    </row>
    <row r="1440" spans="1:42" x14ac:dyDescent="0.25">
      <c r="A1440" s="49">
        <v>40092</v>
      </c>
      <c r="B1440" s="47">
        <v>1054.72</v>
      </c>
      <c r="C1440" s="27">
        <f t="shared" si="545"/>
        <v>1.3705476423889529E-2</v>
      </c>
      <c r="D1440" s="27">
        <f t="shared" si="555"/>
        <v>-5.0129459825791756E-3</v>
      </c>
      <c r="E1440" s="5">
        <f t="shared" si="527"/>
        <v>-1</v>
      </c>
      <c r="F1440" s="44">
        <v>1729.144</v>
      </c>
      <c r="G1440" s="45">
        <v>1729.144</v>
      </c>
      <c r="H1440" s="48">
        <v>1054.72</v>
      </c>
      <c r="I1440" s="42">
        <v>25.7</v>
      </c>
      <c r="J1440" s="16">
        <f t="shared" si="544"/>
        <v>0.25700000000000001</v>
      </c>
      <c r="K1440" s="16">
        <f t="shared" si="528"/>
        <v>9.4010940676630655E-2</v>
      </c>
      <c r="L1440" s="51">
        <f>VLOOKUP(A1440,LIBOR!$A$3:B3535,2,1)</f>
        <v>0.2</v>
      </c>
      <c r="M1440">
        <v>78774.22</v>
      </c>
      <c r="N1440" s="2">
        <v>70503.740000000005</v>
      </c>
      <c r="O1440" s="16">
        <f t="shared" si="546"/>
        <v>1.8529759173151832E-4</v>
      </c>
      <c r="P1440" s="16">
        <f t="shared" si="547"/>
        <v>0.16298905932336935</v>
      </c>
      <c r="Q1440" s="2">
        <f t="shared" si="557"/>
        <v>26.917999999999999</v>
      </c>
      <c r="R1440" s="2">
        <f t="shared" si="558"/>
        <v>24.841999999999999</v>
      </c>
      <c r="S1440" s="16">
        <f t="shared" si="548"/>
        <v>1</v>
      </c>
      <c r="T1440" s="16">
        <f t="shared" si="549"/>
        <v>0</v>
      </c>
      <c r="U1440" s="16">
        <f>VLOOKUP(P1440,Table!$D$6:$G$15,MATCH(VALUE(T1440)&amp;"E",Table!$D$5:$G$5,0),1)*IF(Y1440=1,0,1)</f>
        <v>0</v>
      </c>
      <c r="V1440" s="16">
        <f t="shared" si="550"/>
        <v>0</v>
      </c>
      <c r="W1440" s="16">
        <f t="shared" si="551"/>
        <v>172275.96197504981</v>
      </c>
      <c r="X1440" s="16">
        <f t="shared" si="552"/>
        <v>-2.0956243049618295E-2</v>
      </c>
      <c r="Y1440" s="16">
        <f t="shared" si="531"/>
        <v>1</v>
      </c>
      <c r="Z1440" s="16">
        <f t="shared" si="553"/>
        <v>20</v>
      </c>
      <c r="AA1440" s="16">
        <f t="shared" si="554"/>
        <v>0</v>
      </c>
      <c r="AB1440" s="2">
        <f t="shared" si="532"/>
        <v>197547.00781247433</v>
      </c>
      <c r="AE1440" s="16" t="str">
        <f t="shared" si="526"/>
        <v/>
      </c>
      <c r="AF1440" s="16" t="str">
        <f t="shared" si="556"/>
        <v/>
      </c>
      <c r="AG1440" s="16">
        <f t="shared" si="535"/>
        <v>106.27470828147645</v>
      </c>
      <c r="AH1440" s="24">
        <f t="shared" si="533"/>
        <v>107.39693271704466</v>
      </c>
      <c r="AL1440" s="2">
        <f t="shared" si="536"/>
        <v>109.08408448457702</v>
      </c>
      <c r="AM1440" s="27">
        <f t="shared" si="537"/>
        <v>-1.5466525437731415E-2</v>
      </c>
      <c r="AN1440" s="35">
        <v>1</v>
      </c>
      <c r="AP1440" s="2" t="str">
        <f t="shared" si="534"/>
        <v/>
      </c>
    </row>
    <row r="1441" spans="1:42" x14ac:dyDescent="0.25">
      <c r="A1441" s="49">
        <v>40093</v>
      </c>
      <c r="B1441" s="47">
        <v>1057.58</v>
      </c>
      <c r="C1441" s="27">
        <f t="shared" si="545"/>
        <v>2.7116201456309774E-3</v>
      </c>
      <c r="D1441" s="27">
        <f t="shared" si="555"/>
        <v>1.0269475151792884E-3</v>
      </c>
      <c r="E1441" s="5">
        <f t="shared" si="527"/>
        <v>0</v>
      </c>
      <c r="F1441" s="44">
        <v>1734.7439999999999</v>
      </c>
      <c r="G1441" s="45">
        <v>1734.7439999999999</v>
      </c>
      <c r="H1441" s="48">
        <v>1057.58</v>
      </c>
      <c r="I1441" s="42">
        <v>24.68</v>
      </c>
      <c r="J1441" s="16">
        <f t="shared" si="544"/>
        <v>0.24679999999999999</v>
      </c>
      <c r="K1441" s="16">
        <f t="shared" si="528"/>
        <v>7.9885002607914063E-2</v>
      </c>
      <c r="L1441" s="51">
        <f>VLOOKUP(A1441,LIBOR!$A$3:B3536,2,1)</f>
        <v>0.19625000000000004</v>
      </c>
      <c r="M1441">
        <v>77894.880000000005</v>
      </c>
      <c r="N1441" s="2">
        <v>69716.58</v>
      </c>
      <c r="O1441" s="16">
        <f t="shared" si="546"/>
        <v>7.3329950239369889E-6</v>
      </c>
      <c r="P1441" s="16">
        <f t="shared" si="547"/>
        <v>0.16691499739208593</v>
      </c>
      <c r="Q1441" s="2">
        <f t="shared" si="557"/>
        <v>27.02</v>
      </c>
      <c r="R1441" s="2">
        <f t="shared" si="558"/>
        <v>24.845999999999997</v>
      </c>
      <c r="S1441" s="16">
        <f t="shared" si="548"/>
        <v>1</v>
      </c>
      <c r="T1441" s="16">
        <f t="shared" si="549"/>
        <v>0</v>
      </c>
      <c r="U1441" s="16">
        <f>VLOOKUP(P1441,Table!$D$6:$G$15,MATCH(VALUE(T1441)&amp;"E",Table!$D$5:$G$5,0),1)*IF(Y1441=1,0,1)</f>
        <v>0.9</v>
      </c>
      <c r="V1441" s="16">
        <f t="shared" si="550"/>
        <v>9.9999999999999978E-2</v>
      </c>
      <c r="W1441" s="16">
        <f t="shared" si="551"/>
        <v>172275.96197504981</v>
      </c>
      <c r="X1441" s="16">
        <f t="shared" si="552"/>
        <v>-1.1134417969530408E-2</v>
      </c>
      <c r="Y1441" s="16">
        <f t="shared" si="531"/>
        <v>0</v>
      </c>
      <c r="Z1441" s="16">
        <f t="shared" si="553"/>
        <v>0</v>
      </c>
      <c r="AA1441" s="16">
        <f t="shared" si="554"/>
        <v>5.4513888888885198E-4</v>
      </c>
      <c r="AB1441" s="2">
        <f t="shared" si="532"/>
        <v>197548.08471803778</v>
      </c>
      <c r="AE1441" s="16" t="str">
        <f t="shared" si="526"/>
        <v/>
      </c>
      <c r="AF1441" s="16" t="str">
        <f t="shared" si="556"/>
        <v/>
      </c>
      <c r="AG1441" s="16">
        <f t="shared" si="535"/>
        <v>106.27528762624036</v>
      </c>
      <c r="AH1441" s="24">
        <f t="shared" si="533"/>
        <v>107.39472290161996</v>
      </c>
      <c r="AL1441" s="2">
        <f t="shared" si="536"/>
        <v>109.08408448457702</v>
      </c>
      <c r="AM1441" s="27">
        <f t="shared" si="537"/>
        <v>-1.5486783346436939E-2</v>
      </c>
      <c r="AN1441" s="35">
        <v>0</v>
      </c>
      <c r="AP1441" s="2" t="str">
        <f t="shared" si="534"/>
        <v/>
      </c>
    </row>
    <row r="1442" spans="1:42" x14ac:dyDescent="0.25">
      <c r="A1442" s="49">
        <v>40094</v>
      </c>
      <c r="B1442" s="47">
        <v>1065.48</v>
      </c>
      <c r="C1442" s="27">
        <f t="shared" si="545"/>
        <v>7.4698840749636286E-3</v>
      </c>
      <c r="D1442" s="27">
        <f t="shared" si="555"/>
        <v>3.4256471352507201E-2</v>
      </c>
      <c r="E1442" s="5">
        <f t="shared" si="527"/>
        <v>0</v>
      </c>
      <c r="F1442" s="44">
        <v>1747.704</v>
      </c>
      <c r="G1442" s="45">
        <v>1747.704</v>
      </c>
      <c r="H1442" s="48">
        <v>1065.48</v>
      </c>
      <c r="I1442" s="42">
        <v>24.18</v>
      </c>
      <c r="J1442" s="16">
        <f t="shared" si="544"/>
        <v>0.24179999999999999</v>
      </c>
      <c r="K1442" s="16">
        <f t="shared" si="528"/>
        <v>8.0557357676056818E-2</v>
      </c>
      <c r="L1442" s="51">
        <f>VLOOKUP(A1442,LIBOR!$A$3:B3537,2,1)</f>
        <v>0.19500000000000001</v>
      </c>
      <c r="M1442">
        <v>76965.5</v>
      </c>
      <c r="N1442" s="2">
        <v>68884.63</v>
      </c>
      <c r="O1442" s="16">
        <f t="shared" ref="O1442:O1496" si="559">LN(B1442/B1441)^2</f>
        <v>5.5385189610952637E-5</v>
      </c>
      <c r="P1442" s="16">
        <f t="shared" si="538"/>
        <v>0.16124264232394317</v>
      </c>
      <c r="Q1442" s="2">
        <f t="shared" ref="Q1442:Q1499" si="560">SUM($I1437:$I1441)/5</f>
        <v>26.834000000000003</v>
      </c>
      <c r="R1442" s="2">
        <f t="shared" ref="R1442:R1499" si="561">SUM($I1422:$I1441)/20</f>
        <v>24.863999999999997</v>
      </c>
      <c r="S1442" s="16">
        <f t="shared" si="539"/>
        <v>1</v>
      </c>
      <c r="T1442" s="16">
        <f t="shared" si="540"/>
        <v>0</v>
      </c>
      <c r="U1442" s="16">
        <f>VLOOKUP(P1442,Table!$D$6:$G$15,MATCH(VALUE(T1442)&amp;"E",Table!$D$5:$G$5,0),1)*IF(Y1442=1,0,1)</f>
        <v>0.9</v>
      </c>
      <c r="V1442" s="16">
        <f t="shared" si="541"/>
        <v>9.9999999999999978E-2</v>
      </c>
      <c r="W1442" s="16">
        <f t="shared" si="530"/>
        <v>173228.57293902923</v>
      </c>
      <c r="X1442" s="16">
        <f t="shared" si="542"/>
        <v>-8.1761079831444983E-3</v>
      </c>
      <c r="Y1442" s="16">
        <f t="shared" si="531"/>
        <v>0</v>
      </c>
      <c r="Z1442" s="16">
        <f t="shared" si="543"/>
        <v>0</v>
      </c>
      <c r="AA1442" s="16">
        <f t="shared" si="529"/>
        <v>0</v>
      </c>
      <c r="AB1442" s="2">
        <f t="shared" si="532"/>
        <v>198640.65163926969</v>
      </c>
      <c r="AE1442" s="16" t="str">
        <f t="shared" si="526"/>
        <v/>
      </c>
      <c r="AF1442" s="16" t="str">
        <f t="shared" si="556"/>
        <v/>
      </c>
      <c r="AG1442" s="16">
        <f t="shared" si="535"/>
        <v>106.86305775810757</v>
      </c>
      <c r="AH1442" s="24">
        <f t="shared" si="533"/>
        <v>107.98587356024584</v>
      </c>
      <c r="AL1442" s="2">
        <f t="shared" si="536"/>
        <v>109.08408448457702</v>
      </c>
      <c r="AM1442" s="27">
        <f t="shared" si="537"/>
        <v>-1.0067563288634007E-2</v>
      </c>
      <c r="AN1442" s="35">
        <v>0</v>
      </c>
      <c r="AP1442" s="2" t="str">
        <f t="shared" si="534"/>
        <v/>
      </c>
    </row>
    <row r="1443" spans="1:42" x14ac:dyDescent="0.25">
      <c r="A1443" s="49">
        <v>40095</v>
      </c>
      <c r="B1443" s="47">
        <v>1071.49</v>
      </c>
      <c r="C1443" s="27">
        <f t="shared" si="545"/>
        <v>5.6406502233734557E-3</v>
      </c>
      <c r="D1443" s="27">
        <f t="shared" si="555"/>
        <v>4.4402632087120031E-2</v>
      </c>
      <c r="E1443" s="5">
        <f t="shared" si="527"/>
        <v>0</v>
      </c>
      <c r="F1443" s="44">
        <v>1757.604</v>
      </c>
      <c r="G1443" s="45">
        <v>1757.604</v>
      </c>
      <c r="H1443" s="48">
        <v>1071.49</v>
      </c>
      <c r="I1443" s="42">
        <v>23.12</v>
      </c>
      <c r="J1443" s="16">
        <f t="shared" si="544"/>
        <v>0.23120000000000002</v>
      </c>
      <c r="K1443" s="16">
        <f t="shared" si="528"/>
        <v>7.0746453284057265E-2</v>
      </c>
      <c r="L1443" s="51">
        <f>VLOOKUP(A1443,LIBOR!$A$3:B3538,2,1)</f>
        <v>0.19500000000000001</v>
      </c>
      <c r="M1443">
        <v>75409.45</v>
      </c>
      <c r="N1443" s="2">
        <v>67491.81</v>
      </c>
      <c r="O1443" s="16">
        <f t="shared" si="559"/>
        <v>3.163838996477082E-5</v>
      </c>
      <c r="P1443" s="16">
        <f t="shared" si="538"/>
        <v>0.16045354671594275</v>
      </c>
      <c r="Q1443" s="2">
        <f t="shared" si="560"/>
        <v>26.016000000000002</v>
      </c>
      <c r="R1443" s="2">
        <f t="shared" si="561"/>
        <v>24.895499999999998</v>
      </c>
      <c r="S1443" s="16">
        <f t="shared" si="539"/>
        <v>1</v>
      </c>
      <c r="T1443" s="16">
        <f t="shared" si="540"/>
        <v>0</v>
      </c>
      <c r="U1443" s="16">
        <f>VLOOKUP(P1443,Table!$D$6:$G$15,MATCH(VALUE(T1443)&amp;"E",Table!$D$5:$G$5,0),1)*IF(Y1443=1,0,1)</f>
        <v>0.9</v>
      </c>
      <c r="V1443" s="16">
        <f t="shared" si="541"/>
        <v>9.9999999999999978E-2</v>
      </c>
      <c r="W1443" s="16">
        <f t="shared" si="530"/>
        <v>173757.72121916036</v>
      </c>
      <c r="X1443" s="16">
        <f t="shared" si="542"/>
        <v>2.1845835150501314E-2</v>
      </c>
      <c r="Y1443" s="16">
        <f t="shared" si="531"/>
        <v>0</v>
      </c>
      <c r="Z1443" s="16">
        <f t="shared" si="543"/>
        <v>0</v>
      </c>
      <c r="AA1443" s="16">
        <f t="shared" si="529"/>
        <v>0</v>
      </c>
      <c r="AB1443" s="2">
        <f t="shared" si="532"/>
        <v>199251.74324371936</v>
      </c>
      <c r="AE1443" s="16" t="str">
        <f t="shared" si="526"/>
        <v/>
      </c>
      <c r="AF1443" s="16" t="str">
        <f t="shared" si="556"/>
        <v/>
      </c>
      <c r="AG1443" s="16">
        <f t="shared" si="535"/>
        <v>107.19180777419386</v>
      </c>
      <c r="AH1443" s="24">
        <f t="shared" si="533"/>
        <v>108.31525853250517</v>
      </c>
      <c r="AL1443" s="2">
        <f t="shared" si="536"/>
        <v>109.08408448457702</v>
      </c>
      <c r="AM1443" s="27">
        <f t="shared" si="537"/>
        <v>-7.0480121431514275E-3</v>
      </c>
      <c r="AN1443" s="35">
        <v>0</v>
      </c>
      <c r="AP1443" s="2" t="str">
        <f t="shared" si="534"/>
        <v/>
      </c>
    </row>
    <row r="1444" spans="1:42" x14ac:dyDescent="0.25">
      <c r="A1444" s="49">
        <v>40098</v>
      </c>
      <c r="B1444" s="47">
        <v>1076.19</v>
      </c>
      <c r="C1444" s="27">
        <f t="shared" si="545"/>
        <v>4.3864151788630679E-3</v>
      </c>
      <c r="D1444" s="27">
        <f t="shared" si="555"/>
        <v>3.3914046046720658E-2</v>
      </c>
      <c r="E1444" s="5">
        <f t="shared" si="527"/>
        <v>0</v>
      </c>
      <c r="F1444" s="44">
        <v>1765.3130000000001</v>
      </c>
      <c r="G1444" s="45">
        <v>1765.3130000000001</v>
      </c>
      <c r="H1444" s="48">
        <v>1076.19</v>
      </c>
      <c r="I1444" s="42">
        <v>23.01</v>
      </c>
      <c r="J1444" s="16">
        <f t="shared" si="544"/>
        <v>0.23010000000000003</v>
      </c>
      <c r="K1444" s="16">
        <f t="shared" si="528"/>
        <v>7.0665527946781492E-2</v>
      </c>
      <c r="L1444" s="51">
        <f>VLOOKUP(A1444,LIBOR!$A$3:B3539,2,1)</f>
        <v>0.19500000000000001</v>
      </c>
      <c r="M1444">
        <v>73434.179999999993</v>
      </c>
      <c r="N1444" s="2">
        <v>65723.509999999995</v>
      </c>
      <c r="O1444" s="16">
        <f t="shared" si="559"/>
        <v>1.9156578698412074E-5</v>
      </c>
      <c r="P1444" s="16">
        <f t="shared" si="538"/>
        <v>0.15943447205321853</v>
      </c>
      <c r="Q1444" s="2">
        <f t="shared" si="560"/>
        <v>24.904000000000003</v>
      </c>
      <c r="R1444" s="2">
        <f t="shared" si="561"/>
        <v>24.844000000000001</v>
      </c>
      <c r="S1444" s="16">
        <f t="shared" si="539"/>
        <v>1</v>
      </c>
      <c r="T1444" s="16">
        <f t="shared" si="540"/>
        <v>0</v>
      </c>
      <c r="U1444" s="16">
        <f>VLOOKUP(P1444,Table!$D$6:$G$15,MATCH(VALUE(T1444)&amp;"E",Table!$D$5:$G$5,0),1)*IF(Y1444=1,0,1)</f>
        <v>0.9</v>
      </c>
      <c r="V1444" s="16">
        <f t="shared" si="541"/>
        <v>9.9999999999999978E-2</v>
      </c>
      <c r="W1444" s="16">
        <f t="shared" si="530"/>
        <v>173988.42839167922</v>
      </c>
      <c r="X1444" s="16">
        <f t="shared" si="542"/>
        <v>2.8957487674068805E-2</v>
      </c>
      <c r="Y1444" s="16">
        <f t="shared" si="531"/>
        <v>0</v>
      </c>
      <c r="Z1444" s="16">
        <f t="shared" si="543"/>
        <v>0</v>
      </c>
      <c r="AA1444" s="16">
        <f t="shared" si="529"/>
        <v>0</v>
      </c>
      <c r="AB1444" s="2">
        <f t="shared" si="532"/>
        <v>199516.36610272891</v>
      </c>
      <c r="AE1444" s="16" t="str">
        <f t="shared" si="526"/>
        <v/>
      </c>
      <c r="AF1444" s="16" t="str">
        <f t="shared" si="556"/>
        <v/>
      </c>
      <c r="AG1444" s="16">
        <f t="shared" si="535"/>
        <v>107.33416739511277</v>
      </c>
      <c r="AH1444" s="24">
        <f t="shared" si="533"/>
        <v>108.45064168468662</v>
      </c>
      <c r="AL1444" s="2">
        <f t="shared" si="536"/>
        <v>109.08408448457702</v>
      </c>
      <c r="AM1444" s="27">
        <f t="shared" si="537"/>
        <v>-5.8069222736151227E-3</v>
      </c>
      <c r="AN1444" s="35">
        <v>0</v>
      </c>
      <c r="AP1444" s="2" t="str">
        <f t="shared" si="534"/>
        <v/>
      </c>
    </row>
    <row r="1445" spans="1:42" x14ac:dyDescent="0.25">
      <c r="A1445" s="49">
        <v>40099</v>
      </c>
      <c r="B1445" s="47">
        <v>1073.19</v>
      </c>
      <c r="C1445" s="27">
        <f t="shared" si="545"/>
        <v>-2.7876118529256422E-3</v>
      </c>
      <c r="D1445" s="27">
        <f t="shared" si="555"/>
        <v>1.7420957769905487E-2</v>
      </c>
      <c r="E1445" s="5">
        <f t="shared" si="527"/>
        <v>0</v>
      </c>
      <c r="F1445" s="44">
        <v>1760.51</v>
      </c>
      <c r="G1445" s="45">
        <v>1760.51</v>
      </c>
      <c r="H1445" s="48">
        <v>1073.19</v>
      </c>
      <c r="I1445" s="42">
        <v>22.99</v>
      </c>
      <c r="J1445" s="16">
        <f t="shared" si="544"/>
        <v>0.22989999999999999</v>
      </c>
      <c r="K1445" s="16">
        <f t="shared" si="528"/>
        <v>7.3671307139386716E-2</v>
      </c>
      <c r="L1445" s="51">
        <f>VLOOKUP(A1445,LIBOR!$A$3:B3540,2,1)</f>
        <v>0.19125</v>
      </c>
      <c r="M1445">
        <v>72756.27</v>
      </c>
      <c r="N1445" s="2">
        <v>65116.639999999999</v>
      </c>
      <c r="O1445" s="16">
        <f t="shared" si="559"/>
        <v>7.7924972541346333E-6</v>
      </c>
      <c r="P1445" s="16">
        <f t="shared" si="538"/>
        <v>0.15622869286061328</v>
      </c>
      <c r="Q1445" s="2">
        <f t="shared" si="560"/>
        <v>24.138000000000002</v>
      </c>
      <c r="R1445" s="2">
        <f t="shared" si="561"/>
        <v>24.801499999999997</v>
      </c>
      <c r="S1445" s="16">
        <f t="shared" si="539"/>
        <v>-1</v>
      </c>
      <c r="T1445" s="16">
        <f t="shared" si="540"/>
        <v>0</v>
      </c>
      <c r="U1445" s="16">
        <f>VLOOKUP(P1445,Table!$D$6:$G$15,MATCH(VALUE(T1445)&amp;"E",Table!$D$5:$G$5,0),1)*IF(Y1445=1,0,1)</f>
        <v>0.9</v>
      </c>
      <c r="V1445" s="16">
        <f t="shared" si="541"/>
        <v>9.9999999999999978E-2</v>
      </c>
      <c r="W1445" s="16">
        <f t="shared" si="530"/>
        <v>173391.26202269076</v>
      </c>
      <c r="X1445" s="16">
        <f t="shared" si="542"/>
        <v>2.0072032206675416E-2</v>
      </c>
      <c r="Y1445" s="16">
        <f t="shared" si="531"/>
        <v>0</v>
      </c>
      <c r="Z1445" s="16">
        <f t="shared" si="543"/>
        <v>0</v>
      </c>
      <c r="AA1445" s="16">
        <f t="shared" si="529"/>
        <v>0</v>
      </c>
      <c r="AB1445" s="2">
        <f t="shared" si="532"/>
        <v>198843.62868051347</v>
      </c>
      <c r="AE1445" s="16" t="str">
        <f t="shared" si="526"/>
        <v/>
      </c>
      <c r="AF1445" s="16" t="str">
        <f t="shared" si="556"/>
        <v/>
      </c>
      <c r="AG1445" s="16">
        <f t="shared" si="535"/>
        <v>106.97225367094316</v>
      </c>
      <c r="AH1445" s="24">
        <f t="shared" si="533"/>
        <v>108.08215021668246</v>
      </c>
      <c r="AL1445" s="2">
        <f t="shared" si="536"/>
        <v>109.08408448457702</v>
      </c>
      <c r="AM1445" s="27">
        <f t="shared" si="537"/>
        <v>-9.184972057369345E-3</v>
      </c>
      <c r="AN1445" s="35">
        <v>0</v>
      </c>
      <c r="AP1445" s="2" t="str">
        <f t="shared" si="534"/>
        <v/>
      </c>
    </row>
    <row r="1446" spans="1:42" x14ac:dyDescent="0.25">
      <c r="A1446" s="49">
        <v>40100</v>
      </c>
      <c r="B1446" s="47">
        <v>1092.02</v>
      </c>
      <c r="C1446" s="27">
        <f t="shared" si="545"/>
        <v>1.7545821336389489E-2</v>
      </c>
      <c r="D1446" s="27">
        <f t="shared" si="555"/>
        <v>3.2255158960663999E-2</v>
      </c>
      <c r="E1446" s="5">
        <f t="shared" si="527"/>
        <v>0</v>
      </c>
      <c r="F1446" s="44">
        <v>1791.47</v>
      </c>
      <c r="G1446" s="45">
        <v>1791.47</v>
      </c>
      <c r="H1446" s="48">
        <v>1092.02</v>
      </c>
      <c r="I1446" s="42">
        <v>22.86</v>
      </c>
      <c r="J1446" s="16">
        <f t="shared" si="544"/>
        <v>0.2286</v>
      </c>
      <c r="K1446" s="16">
        <f t="shared" si="528"/>
        <v>7.2152732014212045E-2</v>
      </c>
      <c r="L1446" s="51">
        <f>VLOOKUP(A1446,LIBOR!$A$3:B3541,2,1)</f>
        <v>0.18875</v>
      </c>
      <c r="M1446">
        <v>72120.990000000005</v>
      </c>
      <c r="N1446" s="2">
        <v>64547.94</v>
      </c>
      <c r="O1446" s="16">
        <f t="shared" si="559"/>
        <v>3.0253977607451802E-4</v>
      </c>
      <c r="P1446" s="16">
        <f t="shared" si="538"/>
        <v>0.15644726798578795</v>
      </c>
      <c r="Q1446" s="2">
        <f t="shared" si="560"/>
        <v>23.596</v>
      </c>
      <c r="R1446" s="2">
        <f t="shared" si="561"/>
        <v>24.779999999999998</v>
      </c>
      <c r="S1446" s="16">
        <f t="shared" si="539"/>
        <v>-1</v>
      </c>
      <c r="T1446" s="16">
        <f t="shared" si="540"/>
        <v>0</v>
      </c>
      <c r="U1446" s="16">
        <f>VLOOKUP(P1446,Table!$D$6:$G$15,MATCH(VALUE(T1446)&amp;"E",Table!$D$5:$G$5,0),1)*IF(Y1446=1,0,1)</f>
        <v>0.9</v>
      </c>
      <c r="V1446" s="16">
        <f t="shared" si="541"/>
        <v>9.9999999999999978E-2</v>
      </c>
      <c r="W1446" s="16">
        <f t="shared" si="530"/>
        <v>175977.89263987431</v>
      </c>
      <c r="X1446" s="16">
        <f t="shared" si="542"/>
        <v>6.4739156574988854E-3</v>
      </c>
      <c r="Y1446" s="16">
        <f t="shared" si="531"/>
        <v>0</v>
      </c>
      <c r="Z1446" s="16">
        <f t="shared" si="543"/>
        <v>0</v>
      </c>
      <c r="AA1446" s="16">
        <f t="shared" si="529"/>
        <v>0</v>
      </c>
      <c r="AB1446" s="2">
        <f t="shared" si="532"/>
        <v>201817.15022727387</v>
      </c>
      <c r="AE1446" s="16" t="str">
        <f t="shared" si="526"/>
        <v/>
      </c>
      <c r="AF1446" s="16" t="str">
        <f t="shared" si="556"/>
        <v/>
      </c>
      <c r="AG1446" s="16">
        <f t="shared" si="535"/>
        <v>108.57192424277295</v>
      </c>
      <c r="AH1446" s="24">
        <f t="shared" si="533"/>
        <v>109.6955630948638</v>
      </c>
      <c r="AL1446" s="2">
        <f t="shared" si="536"/>
        <v>109.6955630948638</v>
      </c>
      <c r="AM1446" s="27">
        <f t="shared" si="537"/>
        <v>0</v>
      </c>
      <c r="AN1446" s="35">
        <v>0</v>
      </c>
      <c r="AP1446" s="2" t="str">
        <f t="shared" si="534"/>
        <v/>
      </c>
    </row>
    <row r="1447" spans="1:42" x14ac:dyDescent="0.25">
      <c r="A1447" s="49">
        <v>40101</v>
      </c>
      <c r="B1447" s="47">
        <v>1096.56</v>
      </c>
      <c r="C1447" s="27">
        <f t="shared" si="545"/>
        <v>4.1574330140472515E-3</v>
      </c>
      <c r="D1447" s="27">
        <f t="shared" si="555"/>
        <v>2.8942707899747622E-2</v>
      </c>
      <c r="E1447" s="5">
        <f t="shared" si="527"/>
        <v>0</v>
      </c>
      <c r="F1447" s="44">
        <v>1798.9110000000001</v>
      </c>
      <c r="G1447" s="45">
        <v>1798.9110000000001</v>
      </c>
      <c r="H1447" s="48">
        <v>1096.56</v>
      </c>
      <c r="I1447" s="42">
        <v>21.72</v>
      </c>
      <c r="J1447" s="16">
        <f t="shared" si="544"/>
        <v>0.21719999999999998</v>
      </c>
      <c r="K1447" s="16">
        <f t="shared" si="528"/>
        <v>5.1417586993505987E-2</v>
      </c>
      <c r="L1447" s="51">
        <f>VLOOKUP(A1447,LIBOR!$A$3:B3542,2,1)</f>
        <v>0.1875</v>
      </c>
      <c r="M1447">
        <v>70497.72</v>
      </c>
      <c r="N1447" s="2">
        <v>63094.99</v>
      </c>
      <c r="O1447" s="16">
        <f t="shared" si="559"/>
        <v>1.7212663976504502E-5</v>
      </c>
      <c r="P1447" s="16">
        <f t="shared" si="538"/>
        <v>0.16578241300649399</v>
      </c>
      <c r="Q1447" s="2">
        <f t="shared" si="560"/>
        <v>23.231999999999999</v>
      </c>
      <c r="R1447" s="2">
        <f t="shared" si="561"/>
        <v>24.738499999999998</v>
      </c>
      <c r="S1447" s="16">
        <f t="shared" si="539"/>
        <v>-1</v>
      </c>
      <c r="T1447" s="16">
        <f t="shared" si="540"/>
        <v>0</v>
      </c>
      <c r="U1447" s="16">
        <f>VLOOKUP(P1447,Table!$D$6:$G$15,MATCH(VALUE(T1447)&amp;"E",Table!$D$5:$G$5,0),1)*IF(Y1447=1,0,1)</f>
        <v>0.9</v>
      </c>
      <c r="V1447" s="16">
        <f t="shared" si="541"/>
        <v>9.9999999999999978E-2</v>
      </c>
      <c r="W1447" s="16">
        <f t="shared" si="530"/>
        <v>176240.22765251496</v>
      </c>
      <c r="X1447" s="16">
        <f t="shared" si="542"/>
        <v>2.1488376105313067E-2</v>
      </c>
      <c r="Y1447" s="16">
        <f t="shared" si="531"/>
        <v>0</v>
      </c>
      <c r="Z1447" s="16">
        <f t="shared" si="543"/>
        <v>0</v>
      </c>
      <c r="AA1447" s="16">
        <f t="shared" si="529"/>
        <v>0</v>
      </c>
      <c r="AB1447" s="2">
        <f t="shared" si="532"/>
        <v>202117.34426393075</v>
      </c>
      <c r="AE1447" s="16" t="str">
        <f t="shared" si="526"/>
        <v/>
      </c>
      <c r="AF1447" s="16" t="str">
        <f t="shared" si="556"/>
        <v/>
      </c>
      <c r="AG1447" s="16">
        <f t="shared" si="535"/>
        <v>108.73342015216092</v>
      </c>
      <c r="AH1447" s="24">
        <f t="shared" si="533"/>
        <v>109.85587103026106</v>
      </c>
      <c r="AL1447" s="2">
        <f t="shared" si="536"/>
        <v>109.85587103026106</v>
      </c>
      <c r="AM1447" s="27">
        <f t="shared" si="537"/>
        <v>0</v>
      </c>
      <c r="AN1447" s="35">
        <v>0</v>
      </c>
      <c r="AP1447" s="2" t="str">
        <f t="shared" si="534"/>
        <v/>
      </c>
    </row>
    <row r="1448" spans="1:42" x14ac:dyDescent="0.25">
      <c r="A1448" s="49">
        <v>40102</v>
      </c>
      <c r="B1448" s="47">
        <v>1087.68</v>
      </c>
      <c r="C1448" s="27">
        <f t="shared" si="545"/>
        <v>-8.0980520901727804E-3</v>
      </c>
      <c r="D1448" s="27">
        <f t="shared" si="555"/>
        <v>1.5204005586201386E-2</v>
      </c>
      <c r="E1448" s="5">
        <f t="shared" si="527"/>
        <v>0</v>
      </c>
      <c r="F1448" s="44">
        <v>1784.3510000000001</v>
      </c>
      <c r="G1448" s="45">
        <v>1784.3510000000001</v>
      </c>
      <c r="H1448" s="48">
        <v>1087.68</v>
      </c>
      <c r="I1448" s="42">
        <v>21.43</v>
      </c>
      <c r="J1448" s="16">
        <f t="shared" si="544"/>
        <v>0.21429999999999999</v>
      </c>
      <c r="K1448" s="16">
        <f t="shared" si="528"/>
        <v>4.8261679015152548E-2</v>
      </c>
      <c r="L1448" s="51">
        <f>VLOOKUP(A1448,LIBOR!$A$3:B3543,2,1)</f>
        <v>0.18687999999999999</v>
      </c>
      <c r="M1448">
        <v>71506.850000000006</v>
      </c>
      <c r="N1448" s="2">
        <v>63998.03</v>
      </c>
      <c r="O1448" s="16">
        <f t="shared" si="559"/>
        <v>6.6113476733196142E-5</v>
      </c>
      <c r="P1448" s="16">
        <f t="shared" si="538"/>
        <v>0.16603832098484744</v>
      </c>
      <c r="Q1448" s="2">
        <f t="shared" si="560"/>
        <v>22.740000000000002</v>
      </c>
      <c r="R1448" s="2">
        <f t="shared" si="561"/>
        <v>24.642000000000003</v>
      </c>
      <c r="S1448" s="16">
        <f t="shared" si="539"/>
        <v>-1</v>
      </c>
      <c r="T1448" s="16">
        <f t="shared" si="540"/>
        <v>0</v>
      </c>
      <c r="U1448" s="16">
        <f>VLOOKUP(P1448,Table!$D$6:$G$15,MATCH(VALUE(T1448)&amp;"E",Table!$D$5:$G$5,0),1)*IF(Y1448=1,0,1)</f>
        <v>0.9</v>
      </c>
      <c r="V1448" s="16">
        <f t="shared" si="541"/>
        <v>9.9999999999999978E-2</v>
      </c>
      <c r="W1448" s="16">
        <f t="shared" si="530"/>
        <v>175207.98722114836</v>
      </c>
      <c r="X1448" s="16">
        <f t="shared" si="542"/>
        <v>1.7385438570493461E-2</v>
      </c>
      <c r="Y1448" s="16">
        <f t="shared" si="531"/>
        <v>0</v>
      </c>
      <c r="Z1448" s="16">
        <f t="shared" si="543"/>
        <v>0</v>
      </c>
      <c r="AA1448" s="16">
        <f t="shared" si="529"/>
        <v>0</v>
      </c>
      <c r="AB1448" s="2">
        <f t="shared" si="532"/>
        <v>200934.3573695693</v>
      </c>
      <c r="AE1448" s="16" t="str">
        <f t="shared" ref="AE1448:AE1511" si="562">IF(AC1448&gt;0,W1448/AC1448-1,"")</f>
        <v/>
      </c>
      <c r="AF1448" s="16" t="str">
        <f t="shared" si="556"/>
        <v/>
      </c>
      <c r="AG1448" s="16">
        <f t="shared" si="535"/>
        <v>108.09700662967205</v>
      </c>
      <c r="AH1448" s="24">
        <f t="shared" si="533"/>
        <v>109.21004530845049</v>
      </c>
      <c r="AL1448" s="2">
        <f t="shared" si="536"/>
        <v>109.85587103026106</v>
      </c>
      <c r="AM1448" s="27">
        <f t="shared" si="537"/>
        <v>-5.8788457617587886E-3</v>
      </c>
      <c r="AN1448" s="35">
        <v>0</v>
      </c>
      <c r="AP1448" s="2" t="str">
        <f t="shared" si="534"/>
        <v/>
      </c>
    </row>
    <row r="1449" spans="1:42" x14ac:dyDescent="0.25">
      <c r="A1449" s="49">
        <v>40105</v>
      </c>
      <c r="B1449" s="47">
        <v>1097.9100000000001</v>
      </c>
      <c r="C1449" s="27">
        <f t="shared" si="545"/>
        <v>9.4053398058253634E-3</v>
      </c>
      <c r="D1449" s="27">
        <f t="shared" si="555"/>
        <v>2.0222930213163681E-2</v>
      </c>
      <c r="E1449" s="5">
        <f t="shared" si="527"/>
        <v>0</v>
      </c>
      <c r="F1449" s="44">
        <v>1801.125</v>
      </c>
      <c r="G1449" s="45">
        <v>1801.125</v>
      </c>
      <c r="H1449" s="48">
        <v>1097.9100000000001</v>
      </c>
      <c r="I1449" s="42">
        <v>21.49</v>
      </c>
      <c r="J1449" s="16">
        <f t="shared" si="544"/>
        <v>0.21489999999999998</v>
      </c>
      <c r="K1449" s="16">
        <f t="shared" si="528"/>
        <v>5.4659487540327401E-2</v>
      </c>
      <c r="L1449" s="51">
        <f>VLOOKUP(A1449,LIBOR!$A$3:B3544,2,1)</f>
        <v>0.18812999999999999</v>
      </c>
      <c r="M1449">
        <v>69584.37</v>
      </c>
      <c r="N1449" s="2">
        <v>62277.05</v>
      </c>
      <c r="O1449" s="16">
        <f t="shared" si="559"/>
        <v>8.7635528914418824E-5</v>
      </c>
      <c r="P1449" s="16">
        <f t="shared" si="538"/>
        <v>0.16024051245967258</v>
      </c>
      <c r="Q1449" s="2">
        <f t="shared" si="560"/>
        <v>22.401999999999997</v>
      </c>
      <c r="R1449" s="2">
        <f t="shared" si="561"/>
        <v>24.517500000000005</v>
      </c>
      <c r="S1449" s="16">
        <f t="shared" si="539"/>
        <v>-1</v>
      </c>
      <c r="T1449" s="16">
        <f t="shared" si="540"/>
        <v>0</v>
      </c>
      <c r="U1449" s="16">
        <f>VLOOKUP(P1449,Table!$D$6:$G$15,MATCH(VALUE(T1449)&amp;"E",Table!$D$5:$G$5,0),1)*IF(Y1449=1,0,1)</f>
        <v>0.9</v>
      </c>
      <c r="V1449" s="16">
        <f t="shared" si="541"/>
        <v>9.9999999999999978E-2</v>
      </c>
      <c r="W1449" s="16">
        <f t="shared" si="530"/>
        <v>176219.93455640279</v>
      </c>
      <c r="X1449" s="16">
        <f t="shared" si="542"/>
        <v>8.3464837810502956E-3</v>
      </c>
      <c r="Y1449" s="16">
        <f t="shared" si="531"/>
        <v>0</v>
      </c>
      <c r="Z1449" s="16">
        <f t="shared" si="543"/>
        <v>0</v>
      </c>
      <c r="AA1449" s="16">
        <f t="shared" si="529"/>
        <v>0</v>
      </c>
      <c r="AB1449" s="2">
        <f t="shared" si="532"/>
        <v>202094.15640414457</v>
      </c>
      <c r="AE1449" s="16" t="str">
        <f t="shared" si="562"/>
        <v/>
      </c>
      <c r="AF1449" s="16" t="str">
        <f t="shared" si="556"/>
        <v/>
      </c>
      <c r="AG1449" s="16">
        <f t="shared" si="535"/>
        <v>108.72094573879605</v>
      </c>
      <c r="AH1449" s="24">
        <f t="shared" si="533"/>
        <v>109.83183255299272</v>
      </c>
      <c r="AL1449" s="2">
        <f t="shared" si="536"/>
        <v>109.85587103026106</v>
      </c>
      <c r="AM1449" s="27">
        <f t="shared" si="537"/>
        <v>-2.1881832115933086E-4</v>
      </c>
      <c r="AN1449" s="35">
        <v>0</v>
      </c>
      <c r="AP1449" s="2" t="str">
        <f t="shared" si="534"/>
        <v/>
      </c>
    </row>
    <row r="1450" spans="1:42" x14ac:dyDescent="0.25">
      <c r="A1450" s="49">
        <v>40106</v>
      </c>
      <c r="B1450" s="47">
        <v>1091.06</v>
      </c>
      <c r="C1450" s="27">
        <f t="shared" si="545"/>
        <v>-6.2391270687034428E-3</v>
      </c>
      <c r="D1450" s="27">
        <f t="shared" si="555"/>
        <v>1.6771414997385881E-2</v>
      </c>
      <c r="E1450" s="5">
        <f t="shared" si="527"/>
        <v>0</v>
      </c>
      <c r="F1450" s="44">
        <v>1789.9280000000001</v>
      </c>
      <c r="G1450" s="45">
        <v>1789.9280000000001</v>
      </c>
      <c r="H1450" s="48">
        <v>1091.06</v>
      </c>
      <c r="I1450" s="42">
        <v>20.9</v>
      </c>
      <c r="J1450" s="16">
        <f t="shared" si="544"/>
        <v>0.20899999999999999</v>
      </c>
      <c r="K1450" s="16">
        <f t="shared" si="528"/>
        <v>4.5986844702808366E-2</v>
      </c>
      <c r="L1450" s="51">
        <f>VLOOKUP(A1450,LIBOR!$A$3:B3545,2,1)</f>
        <v>0.18812999999999999</v>
      </c>
      <c r="M1450">
        <v>69278.039999999994</v>
      </c>
      <c r="N1450" s="2">
        <v>62002.75</v>
      </c>
      <c r="O1450" s="16">
        <f t="shared" si="559"/>
        <v>3.9170972186139127E-5</v>
      </c>
      <c r="P1450" s="16">
        <f t="shared" si="538"/>
        <v>0.16301315529719163</v>
      </c>
      <c r="Q1450" s="2">
        <f t="shared" si="560"/>
        <v>22.097999999999999</v>
      </c>
      <c r="R1450" s="2">
        <f t="shared" si="561"/>
        <v>24.389000000000003</v>
      </c>
      <c r="S1450" s="16">
        <f t="shared" si="539"/>
        <v>-1</v>
      </c>
      <c r="T1450" s="16">
        <f t="shared" si="540"/>
        <v>0</v>
      </c>
      <c r="U1450" s="16">
        <f>VLOOKUP(P1450,Table!$D$6:$G$15,MATCH(VALUE(T1450)&amp;"E",Table!$D$5:$G$5,0),1)*IF(Y1450=1,0,1)</f>
        <v>0.9</v>
      </c>
      <c r="V1450" s="16">
        <f t="shared" si="541"/>
        <v>9.9999999999999978E-2</v>
      </c>
      <c r="W1450" s="16">
        <f t="shared" si="530"/>
        <v>175152.80557137658</v>
      </c>
      <c r="X1450" s="16">
        <f t="shared" si="542"/>
        <v>1.2825601020431288E-2</v>
      </c>
      <c r="Y1450" s="16">
        <f t="shared" si="531"/>
        <v>0</v>
      </c>
      <c r="Z1450" s="16">
        <f t="shared" si="543"/>
        <v>0</v>
      </c>
      <c r="AA1450" s="16">
        <f t="shared" si="529"/>
        <v>0</v>
      </c>
      <c r="AB1450" s="2">
        <f t="shared" si="532"/>
        <v>200874.47142688208</v>
      </c>
      <c r="AE1450" s="16" t="str">
        <f t="shared" si="562"/>
        <v/>
      </c>
      <c r="AF1450" s="16" t="str">
        <f t="shared" si="556"/>
        <v/>
      </c>
      <c r="AG1450" s="16">
        <f t="shared" si="535"/>
        <v>108.06478968465365</v>
      </c>
      <c r="AH1450" s="24">
        <f t="shared" si="533"/>
        <v>109.16613065578032</v>
      </c>
      <c r="AL1450" s="2">
        <f t="shared" si="536"/>
        <v>109.85587103026106</v>
      </c>
      <c r="AM1450" s="27">
        <f t="shared" si="537"/>
        <v>-6.2785936519563768E-3</v>
      </c>
      <c r="AN1450" s="35">
        <v>0</v>
      </c>
      <c r="AP1450" s="2" t="str">
        <f t="shared" si="534"/>
        <v/>
      </c>
    </row>
    <row r="1451" spans="1:42" x14ac:dyDescent="0.25">
      <c r="A1451" s="49">
        <v>40107</v>
      </c>
      <c r="B1451" s="47">
        <v>1081.4000000000001</v>
      </c>
      <c r="C1451" s="27">
        <f t="shared" si="545"/>
        <v>-8.8537752277599857E-3</v>
      </c>
      <c r="D1451" s="27">
        <f t="shared" si="555"/>
        <v>-9.6281815667635939E-3</v>
      </c>
      <c r="E1451" s="5">
        <f t="shared" si="527"/>
        <v>0</v>
      </c>
      <c r="F1451" s="44">
        <v>1774.3340000000001</v>
      </c>
      <c r="G1451" s="45">
        <v>1774.3340000000001</v>
      </c>
      <c r="H1451" s="48">
        <v>1081.4000000000001</v>
      </c>
      <c r="I1451" s="42">
        <v>22.22</v>
      </c>
      <c r="J1451" s="16">
        <f t="shared" si="544"/>
        <v>0.22219999999999998</v>
      </c>
      <c r="K1451" s="16">
        <f t="shared" si="528"/>
        <v>5.8058248305325466E-2</v>
      </c>
      <c r="L1451" s="51">
        <f>VLOOKUP(A1451,LIBOR!$A$3:B3546,2,1)</f>
        <v>0.18687999999999999</v>
      </c>
      <c r="M1451">
        <v>69278.19</v>
      </c>
      <c r="N1451" s="2">
        <v>62002.75</v>
      </c>
      <c r="O1451" s="16">
        <f t="shared" si="559"/>
        <v>7.9089055864459354E-5</v>
      </c>
      <c r="P1451" s="16">
        <f t="shared" si="538"/>
        <v>0.16414175169467451</v>
      </c>
      <c r="Q1451" s="2">
        <f t="shared" si="560"/>
        <v>21.679999999999996</v>
      </c>
      <c r="R1451" s="2">
        <f t="shared" si="561"/>
        <v>24.280000000000005</v>
      </c>
      <c r="S1451" s="16">
        <f t="shared" si="539"/>
        <v>-1</v>
      </c>
      <c r="T1451" s="16">
        <f t="shared" si="540"/>
        <v>0</v>
      </c>
      <c r="U1451" s="16">
        <f>VLOOKUP(P1451,Table!$D$6:$G$15,MATCH(VALUE(T1451)&amp;"E",Table!$D$5:$G$5,0),1)*IF(Y1451=1,0,1)</f>
        <v>0.9</v>
      </c>
      <c r="V1451" s="16">
        <f t="shared" si="541"/>
        <v>9.9999999999999978E-2</v>
      </c>
      <c r="W1451" s="16">
        <f t="shared" si="530"/>
        <v>173757.11835744011</v>
      </c>
      <c r="X1451" s="16">
        <f t="shared" si="542"/>
        <v>1.0159355945256854E-2</v>
      </c>
      <c r="Y1451" s="16">
        <f t="shared" si="531"/>
        <v>0</v>
      </c>
      <c r="Z1451" s="16">
        <f t="shared" si="543"/>
        <v>0</v>
      </c>
      <c r="AA1451" s="16">
        <f t="shared" si="529"/>
        <v>0</v>
      </c>
      <c r="AB1451" s="2">
        <f t="shared" si="532"/>
        <v>199299.48349040578</v>
      </c>
      <c r="AE1451" s="16" t="str">
        <f t="shared" si="562"/>
        <v/>
      </c>
      <c r="AF1451" s="16" t="str">
        <f t="shared" si="556"/>
        <v/>
      </c>
      <c r="AG1451" s="16">
        <f t="shared" si="535"/>
        <v>107.21749067795467</v>
      </c>
      <c r="AH1451" s="24">
        <f t="shared" si="533"/>
        <v>108.30737737919638</v>
      </c>
      <c r="AL1451" s="2">
        <f t="shared" si="536"/>
        <v>109.85587103026106</v>
      </c>
      <c r="AM1451" s="27">
        <f t="shared" si="537"/>
        <v>-1.4095684068065162E-2</v>
      </c>
      <c r="AN1451" s="35">
        <v>0</v>
      </c>
      <c r="AP1451" s="2" t="str">
        <f t="shared" si="534"/>
        <v/>
      </c>
    </row>
    <row r="1452" spans="1:42" x14ac:dyDescent="0.25">
      <c r="A1452" s="49">
        <v>40108</v>
      </c>
      <c r="B1452" s="47">
        <v>1092.9100000000001</v>
      </c>
      <c r="C1452" s="27">
        <f t="shared" si="545"/>
        <v>1.0643610135010251E-2</v>
      </c>
      <c r="D1452" s="27">
        <f t="shared" si="555"/>
        <v>-3.1420044458005947E-3</v>
      </c>
      <c r="E1452" s="5">
        <f t="shared" si="527"/>
        <v>0</v>
      </c>
      <c r="F1452" s="44">
        <v>1793.337</v>
      </c>
      <c r="G1452" s="45">
        <v>1793.337</v>
      </c>
      <c r="H1452" s="48">
        <v>1092.9100000000001</v>
      </c>
      <c r="I1452" s="42">
        <v>20.69</v>
      </c>
      <c r="J1452" s="16">
        <f t="shared" si="544"/>
        <v>0.2069</v>
      </c>
      <c r="K1452" s="16">
        <f t="shared" si="528"/>
        <v>4.0421752455942039E-2</v>
      </c>
      <c r="L1452" s="51">
        <f>VLOOKUP(A1452,LIBOR!$A$3:B3547,2,1)</f>
        <v>0.185</v>
      </c>
      <c r="M1452">
        <v>66793.56</v>
      </c>
      <c r="N1452" s="2">
        <v>59778.92</v>
      </c>
      <c r="O1452" s="16">
        <f t="shared" si="559"/>
        <v>1.1209231163628778E-4</v>
      </c>
      <c r="P1452" s="16">
        <f t="shared" si="538"/>
        <v>0.16647824754405796</v>
      </c>
      <c r="Q1452" s="2">
        <f t="shared" si="560"/>
        <v>21.552</v>
      </c>
      <c r="R1452" s="2">
        <f t="shared" si="561"/>
        <v>24.216499999999996</v>
      </c>
      <c r="S1452" s="16">
        <f t="shared" si="539"/>
        <v>-1</v>
      </c>
      <c r="T1452" s="16">
        <f t="shared" si="540"/>
        <v>0</v>
      </c>
      <c r="U1452" s="16">
        <f>VLOOKUP(P1452,Table!$D$6:$G$15,MATCH(VALUE(T1452)&amp;"E",Table!$D$5:$G$5,0),1)*IF(Y1452=1,0,1)</f>
        <v>0.9</v>
      </c>
      <c r="V1452" s="16">
        <f t="shared" si="541"/>
        <v>9.9999999999999978E-2</v>
      </c>
      <c r="W1452" s="16">
        <f t="shared" si="530"/>
        <v>174798.37276745352</v>
      </c>
      <c r="X1452" s="16">
        <f t="shared" si="542"/>
        <v>-1.261962084623236E-2</v>
      </c>
      <c r="Y1452" s="16">
        <f t="shared" si="531"/>
        <v>0</v>
      </c>
      <c r="Z1452" s="16">
        <f t="shared" si="543"/>
        <v>0</v>
      </c>
      <c r="AA1452" s="16">
        <f t="shared" si="529"/>
        <v>0</v>
      </c>
      <c r="AB1452" s="2">
        <f t="shared" si="532"/>
        <v>200505.74105997063</v>
      </c>
      <c r="AE1452" s="16" t="str">
        <f t="shared" si="562"/>
        <v/>
      </c>
      <c r="AF1452" s="16" t="str">
        <f t="shared" si="556"/>
        <v/>
      </c>
      <c r="AG1452" s="16">
        <f t="shared" si="535"/>
        <v>107.86642316616285</v>
      </c>
      <c r="AH1452" s="24">
        <f t="shared" si="533"/>
        <v>108.9600703718443</v>
      </c>
      <c r="AL1452" s="2">
        <f t="shared" si="536"/>
        <v>109.85587103026106</v>
      </c>
      <c r="AM1452" s="27">
        <f t="shared" si="537"/>
        <v>-8.1543266647078338E-3</v>
      </c>
      <c r="AN1452" s="35">
        <v>0</v>
      </c>
      <c r="AP1452" s="2" t="str">
        <f t="shared" si="534"/>
        <v/>
      </c>
    </row>
    <row r="1453" spans="1:42" x14ac:dyDescent="0.25">
      <c r="A1453" s="49">
        <v>40109</v>
      </c>
      <c r="B1453" s="47">
        <v>1079.5999999999999</v>
      </c>
      <c r="C1453" s="27">
        <f t="shared" si="545"/>
        <v>-1.2178495942026468E-2</v>
      </c>
      <c r="D1453" s="27">
        <f t="shared" si="555"/>
        <v>-7.2224482976542825E-3</v>
      </c>
      <c r="E1453" s="5">
        <f t="shared" si="527"/>
        <v>0</v>
      </c>
      <c r="F1453" s="44">
        <v>1771.502</v>
      </c>
      <c r="G1453" s="45">
        <v>1771.502</v>
      </c>
      <c r="H1453" s="48">
        <v>1079.5999999999999</v>
      </c>
      <c r="I1453" s="42">
        <v>22.27</v>
      </c>
      <c r="J1453" s="16">
        <f t="shared" si="544"/>
        <v>0.22270000000000001</v>
      </c>
      <c r="K1453" s="16">
        <f t="shared" si="528"/>
        <v>5.3859714176661466E-2</v>
      </c>
      <c r="L1453" s="51">
        <f>VLOOKUP(A1453,LIBOR!$A$3:B3548,2,1)</f>
        <v>0.18625</v>
      </c>
      <c r="M1453">
        <v>67902.490000000005</v>
      </c>
      <c r="N1453" s="2">
        <v>60771.26</v>
      </c>
      <c r="O1453" s="16">
        <f t="shared" si="559"/>
        <v>1.501424165270259E-4</v>
      </c>
      <c r="P1453" s="16">
        <f t="shared" si="538"/>
        <v>0.16884028582333854</v>
      </c>
      <c r="Q1453" s="2">
        <f t="shared" si="560"/>
        <v>21.345999999999997</v>
      </c>
      <c r="R1453" s="2">
        <f t="shared" si="561"/>
        <v>24.003499999999999</v>
      </c>
      <c r="S1453" s="16">
        <f t="shared" si="539"/>
        <v>-1</v>
      </c>
      <c r="T1453" s="16">
        <f t="shared" si="540"/>
        <v>0</v>
      </c>
      <c r="U1453" s="16">
        <f>VLOOKUP(P1453,Table!$D$6:$G$15,MATCH(VALUE(T1453)&amp;"E",Table!$D$5:$G$5,0),1)*IF(Y1453=1,0,1)</f>
        <v>0.9</v>
      </c>
      <c r="V1453" s="16">
        <f t="shared" si="541"/>
        <v>9.9999999999999978E-2</v>
      </c>
      <c r="W1453" s="16">
        <f t="shared" si="530"/>
        <v>173172.63782319546</v>
      </c>
      <c r="X1453" s="16">
        <f t="shared" si="542"/>
        <v>-8.1811905503452742E-3</v>
      </c>
      <c r="Y1453" s="16">
        <f t="shared" si="531"/>
        <v>0</v>
      </c>
      <c r="Z1453" s="16">
        <f t="shared" si="543"/>
        <v>0</v>
      </c>
      <c r="AA1453" s="16">
        <f t="shared" si="529"/>
        <v>0</v>
      </c>
      <c r="AB1453" s="2">
        <f t="shared" si="532"/>
        <v>198641.47312888288</v>
      </c>
      <c r="AE1453" s="16" t="str">
        <f t="shared" si="562"/>
        <v/>
      </c>
      <c r="AF1453" s="16" t="str">
        <f t="shared" si="556"/>
        <v/>
      </c>
      <c r="AG1453" s="16">
        <f t="shared" si="535"/>
        <v>106.86349969630733</v>
      </c>
      <c r="AH1453" s="24">
        <f t="shared" si="533"/>
        <v>107.94416877928326</v>
      </c>
      <c r="AL1453" s="2">
        <f t="shared" si="536"/>
        <v>109.85587103026106</v>
      </c>
      <c r="AM1453" s="27">
        <f t="shared" si="537"/>
        <v>-1.7401912460838775E-2</v>
      </c>
      <c r="AN1453" s="35">
        <v>0</v>
      </c>
      <c r="AP1453" s="2" t="str">
        <f t="shared" si="534"/>
        <v/>
      </c>
    </row>
    <row r="1454" spans="1:42" x14ac:dyDescent="0.25">
      <c r="A1454" s="49">
        <v>40112</v>
      </c>
      <c r="B1454" s="47">
        <v>1066.95</v>
      </c>
      <c r="C1454" s="27">
        <f t="shared" si="545"/>
        <v>-1.1717302704705279E-2</v>
      </c>
      <c r="D1454" s="27">
        <f t="shared" si="555"/>
        <v>-2.8345090808184925E-2</v>
      </c>
      <c r="E1454" s="5">
        <f t="shared" si="527"/>
        <v>0</v>
      </c>
      <c r="F1454" s="44">
        <v>1750.7539999999999</v>
      </c>
      <c r="G1454" s="45">
        <v>1750.7539999999999</v>
      </c>
      <c r="H1454" s="48">
        <v>1066.95</v>
      </c>
      <c r="I1454" s="42">
        <v>24.31</v>
      </c>
      <c r="J1454" s="16">
        <f t="shared" si="544"/>
        <v>0.24309999999999998</v>
      </c>
      <c r="K1454" s="16">
        <f t="shared" si="528"/>
        <v>7.2648083968823135E-2</v>
      </c>
      <c r="L1454" s="51">
        <f>VLOOKUP(A1454,LIBOR!$A$3:B3549,2,1)</f>
        <v>0.18437999999999999</v>
      </c>
      <c r="M1454">
        <v>69302.42</v>
      </c>
      <c r="N1454" s="2">
        <v>62023.76</v>
      </c>
      <c r="O1454" s="16">
        <f t="shared" si="559"/>
        <v>1.3892137707576492E-4</v>
      </c>
      <c r="P1454" s="16">
        <f t="shared" si="538"/>
        <v>0.17045191603117685</v>
      </c>
      <c r="Q1454" s="2">
        <f t="shared" si="560"/>
        <v>21.513999999999999</v>
      </c>
      <c r="R1454" s="2">
        <f t="shared" si="561"/>
        <v>23.836499999999997</v>
      </c>
      <c r="S1454" s="16">
        <f t="shared" si="539"/>
        <v>-1</v>
      </c>
      <c r="T1454" s="16">
        <f t="shared" si="540"/>
        <v>-1</v>
      </c>
      <c r="U1454" s="16">
        <f>VLOOKUP(P1454,Table!$D$6:$G$15,MATCH(VALUE(T1454)&amp;"E",Table!$D$5:$G$5,0),1)*IF(Y1454=1,0,1)</f>
        <v>0.97499999999999998</v>
      </c>
      <c r="V1454" s="16">
        <f t="shared" si="541"/>
        <v>2.5000000000000022E-2</v>
      </c>
      <c r="W1454" s="16">
        <f t="shared" si="530"/>
        <v>171703.34326822465</v>
      </c>
      <c r="X1454" s="16">
        <f t="shared" si="542"/>
        <v>-1.1616761485787053E-2</v>
      </c>
      <c r="Y1454" s="16">
        <f t="shared" si="531"/>
        <v>0</v>
      </c>
      <c r="Z1454" s="16">
        <f t="shared" si="543"/>
        <v>0</v>
      </c>
      <c r="AA1454" s="16">
        <f t="shared" si="529"/>
        <v>0</v>
      </c>
      <c r="AB1454" s="2">
        <f t="shared" si="532"/>
        <v>196957.15062739747</v>
      </c>
      <c r="AE1454" s="16" t="str">
        <f t="shared" si="562"/>
        <v/>
      </c>
      <c r="AF1454" s="16" t="str">
        <f t="shared" si="556"/>
        <v/>
      </c>
      <c r="AG1454" s="16">
        <f t="shared" si="535"/>
        <v>105.9573817830094</v>
      </c>
      <c r="AH1454" s="24">
        <f t="shared" si="533"/>
        <v>107.02053081470487</v>
      </c>
      <c r="AL1454" s="2">
        <f t="shared" si="536"/>
        <v>109.85587103026106</v>
      </c>
      <c r="AM1454" s="27">
        <f t="shared" si="537"/>
        <v>-2.5809637563887322E-2</v>
      </c>
      <c r="AN1454" s="35">
        <v>0</v>
      </c>
      <c r="AP1454" s="2" t="str">
        <f t="shared" si="534"/>
        <v/>
      </c>
    </row>
    <row r="1455" spans="1:42" x14ac:dyDescent="0.25">
      <c r="A1455" s="49">
        <v>40113</v>
      </c>
      <c r="B1455" s="47">
        <v>1063.4100000000001</v>
      </c>
      <c r="C1455" s="27">
        <f t="shared" si="545"/>
        <v>-3.3178686911289335E-3</v>
      </c>
      <c r="D1455" s="27">
        <f t="shared" si="555"/>
        <v>-2.5423832430610416E-2</v>
      </c>
      <c r="E1455" s="5">
        <f t="shared" si="527"/>
        <v>1</v>
      </c>
      <c r="F1455" s="44">
        <v>1744.953</v>
      </c>
      <c r="G1455" s="45">
        <v>1744.953</v>
      </c>
      <c r="H1455" s="48">
        <v>1063.4100000000001</v>
      </c>
      <c r="I1455" s="42">
        <v>24.83</v>
      </c>
      <c r="J1455" s="16">
        <f t="shared" si="544"/>
        <v>0.24829999999999999</v>
      </c>
      <c r="K1455" s="16">
        <f t="shared" si="528"/>
        <v>7.6256361649112203E-2</v>
      </c>
      <c r="L1455" s="51">
        <f>VLOOKUP(A1455,LIBOR!$A$3:B3550,2,1)</f>
        <v>0.18375</v>
      </c>
      <c r="M1455">
        <v>69470.03</v>
      </c>
      <c r="N1455" s="2">
        <v>62173.64</v>
      </c>
      <c r="O1455" s="16">
        <f t="shared" si="559"/>
        <v>1.1044888007620251E-5</v>
      </c>
      <c r="P1455" s="16">
        <f t="shared" si="538"/>
        <v>0.17204363835088779</v>
      </c>
      <c r="Q1455" s="2">
        <f t="shared" si="560"/>
        <v>22.077999999999999</v>
      </c>
      <c r="R1455" s="2">
        <f t="shared" si="561"/>
        <v>23.808</v>
      </c>
      <c r="S1455" s="16">
        <f t="shared" si="539"/>
        <v>-1</v>
      </c>
      <c r="T1455" s="16">
        <f t="shared" si="540"/>
        <v>-1</v>
      </c>
      <c r="U1455" s="16">
        <f>VLOOKUP(P1455,Table!$D$6:$G$15,MATCH(VALUE(T1455)&amp;"E",Table!$D$5:$G$5,0),1)*IF(Y1455=1,0,1)</f>
        <v>0</v>
      </c>
      <c r="V1455" s="16">
        <f t="shared" si="541"/>
        <v>0</v>
      </c>
      <c r="W1455" s="16">
        <f t="shared" si="530"/>
        <v>171158.26934953427</v>
      </c>
      <c r="X1455" s="16">
        <f t="shared" si="542"/>
        <v>-2.5630422003888098E-2</v>
      </c>
      <c r="Y1455" s="16">
        <f t="shared" si="531"/>
        <v>1</v>
      </c>
      <c r="Z1455" s="16">
        <f t="shared" si="543"/>
        <v>20</v>
      </c>
      <c r="AA1455" s="16">
        <f t="shared" si="529"/>
        <v>0</v>
      </c>
      <c r="AB1455" s="2">
        <f t="shared" si="532"/>
        <v>196332.77075043676</v>
      </c>
      <c r="AE1455" s="16" t="str">
        <f t="shared" si="562"/>
        <v/>
      </c>
      <c r="AF1455" s="16" t="str">
        <f t="shared" si="556"/>
        <v/>
      </c>
      <c r="AG1455" s="16">
        <f t="shared" si="535"/>
        <v>105.62148305178785</v>
      </c>
      <c r="AH1455" s="24">
        <f t="shared" si="533"/>
        <v>106.67848512669636</v>
      </c>
      <c r="AL1455" s="2">
        <f t="shared" si="536"/>
        <v>109.85587103026106</v>
      </c>
      <c r="AM1455" s="27">
        <f t="shared" si="537"/>
        <v>-2.8923223436000511E-2</v>
      </c>
      <c r="AN1455" s="35">
        <v>1</v>
      </c>
      <c r="AP1455" s="2" t="str">
        <f t="shared" si="534"/>
        <v/>
      </c>
    </row>
    <row r="1456" spans="1:42" x14ac:dyDescent="0.25">
      <c r="A1456" s="49">
        <v>40114</v>
      </c>
      <c r="B1456" s="47">
        <v>1042.6300000000001</v>
      </c>
      <c r="C1456" s="27">
        <f t="shared" si="545"/>
        <v>-1.9540910843418802E-2</v>
      </c>
      <c r="D1456" s="27">
        <f t="shared" si="555"/>
        <v>-3.6110968046269232E-2</v>
      </c>
      <c r="E1456" s="5">
        <f t="shared" ref="E1456:E1519" si="563">IF(Y1456=1,IF(AND(D1456&lt;0,T1456&gt;=0),-1,1),0)</f>
        <v>1</v>
      </c>
      <c r="F1456" s="44">
        <v>1711.087</v>
      </c>
      <c r="G1456" s="45">
        <v>1711.087</v>
      </c>
      <c r="H1456" s="48">
        <v>1042.6300000000001</v>
      </c>
      <c r="I1456" s="42">
        <v>27.91</v>
      </c>
      <c r="J1456" s="16">
        <f t="shared" si="544"/>
        <v>0.27910000000000001</v>
      </c>
      <c r="K1456" s="16">
        <f t="shared" ref="K1456:K1519" si="564">J1456-P1456</f>
        <v>0.10793341989922314</v>
      </c>
      <c r="L1456" s="51">
        <f>VLOOKUP(A1456,LIBOR!$A$3:B3551,2,1)</f>
        <v>0.1825</v>
      </c>
      <c r="M1456">
        <v>74377.63</v>
      </c>
      <c r="N1456" s="2">
        <v>66565.67</v>
      </c>
      <c r="O1456" s="16">
        <f t="shared" si="559"/>
        <v>3.8944491278012456E-4</v>
      </c>
      <c r="P1456" s="16">
        <f t="shared" si="538"/>
        <v>0.17116658010077687</v>
      </c>
      <c r="Q1456" s="2">
        <f t="shared" si="560"/>
        <v>22.863999999999997</v>
      </c>
      <c r="R1456" s="2">
        <f t="shared" si="561"/>
        <v>23.789999999999996</v>
      </c>
      <c r="S1456" s="16">
        <f t="shared" si="539"/>
        <v>-1</v>
      </c>
      <c r="T1456" s="16">
        <f t="shared" si="540"/>
        <v>-1</v>
      </c>
      <c r="U1456" s="16">
        <f>VLOOKUP(P1456,Table!$D$6:$G$15,MATCH(VALUE(T1456)&amp;"E",Table!$D$5:$G$5,0),1)*IF(Y1456=1,0,1)</f>
        <v>0</v>
      </c>
      <c r="V1456" s="16">
        <f t="shared" si="541"/>
        <v>0</v>
      </c>
      <c r="W1456" s="16">
        <f t="shared" si="530"/>
        <v>171158.26934953427</v>
      </c>
      <c r="X1456" s="16">
        <f t="shared" si="542"/>
        <v>-2.2806007638938475E-2</v>
      </c>
      <c r="Y1456" s="16">
        <f t="shared" si="531"/>
        <v>1</v>
      </c>
      <c r="Z1456" s="16">
        <f t="shared" si="543"/>
        <v>20</v>
      </c>
      <c r="AA1456" s="16">
        <f t="shared" ref="AA1456:AA1519" si="565">(1+(A1456-A1455)/360*L1456-1)*Y1455</f>
        <v>5.0694444444454589E-4</v>
      </c>
      <c r="AB1456" s="2">
        <f t="shared" si="532"/>
        <v>196333.7660485107</v>
      </c>
      <c r="AE1456" s="16" t="str">
        <f t="shared" si="562"/>
        <v/>
      </c>
      <c r="AF1456" s="16" t="str">
        <f t="shared" si="556"/>
        <v/>
      </c>
      <c r="AG1456" s="16">
        <f t="shared" si="535"/>
        <v>105.62201849402832</v>
      </c>
      <c r="AH1456" s="24">
        <f t="shared" si="533"/>
        <v>106.67624934996297</v>
      </c>
      <c r="AL1456" s="2">
        <f t="shared" si="536"/>
        <v>109.85587103026106</v>
      </c>
      <c r="AM1456" s="27">
        <f t="shared" si="537"/>
        <v>-2.8943575345392492E-2</v>
      </c>
      <c r="AN1456" s="35">
        <v>1</v>
      </c>
      <c r="AP1456" s="2" t="str">
        <f t="shared" si="534"/>
        <v/>
      </c>
    </row>
    <row r="1457" spans="1:42" x14ac:dyDescent="0.25">
      <c r="A1457" s="49">
        <v>40115</v>
      </c>
      <c r="B1457" s="47">
        <v>1066.1099999999999</v>
      </c>
      <c r="C1457" s="27">
        <f t="shared" si="545"/>
        <v>2.2519973528480675E-2</v>
      </c>
      <c r="D1457" s="27">
        <f t="shared" si="555"/>
        <v>-2.4234604652798808E-2</v>
      </c>
      <c r="E1457" s="5">
        <f t="shared" si="563"/>
        <v>0</v>
      </c>
      <c r="F1457" s="44">
        <v>1749.7629999999999</v>
      </c>
      <c r="G1457" s="45">
        <v>1749.7629999999999</v>
      </c>
      <c r="H1457" s="48">
        <v>1066.1099999999999</v>
      </c>
      <c r="I1457" s="42">
        <v>24.76</v>
      </c>
      <c r="J1457" s="16">
        <f t="shared" si="544"/>
        <v>0.24760000000000001</v>
      </c>
      <c r="K1457" s="16">
        <f t="shared" si="564"/>
        <v>7.3849026684674995E-2</v>
      </c>
      <c r="L1457" s="51">
        <f>VLOOKUP(A1457,LIBOR!$A$3:B3552,2,1)</f>
        <v>0.17874999999999999</v>
      </c>
      <c r="M1457">
        <v>70342.33</v>
      </c>
      <c r="N1457" s="2">
        <v>62954.06</v>
      </c>
      <c r="O1457" s="16">
        <f t="shared" si="559"/>
        <v>4.959592584268444E-4</v>
      </c>
      <c r="P1457" s="16">
        <f t="shared" si="538"/>
        <v>0.17375097331532502</v>
      </c>
      <c r="Q1457" s="2">
        <f t="shared" si="560"/>
        <v>24.001999999999999</v>
      </c>
      <c r="R1457" s="2">
        <f t="shared" si="561"/>
        <v>23.905000000000001</v>
      </c>
      <c r="S1457" s="16">
        <f t="shared" si="539"/>
        <v>1</v>
      </c>
      <c r="T1457" s="16">
        <f t="shared" si="540"/>
        <v>0</v>
      </c>
      <c r="U1457" s="16">
        <f>VLOOKUP(P1457,Table!$D$6:$G$15,MATCH(VALUE(T1457)&amp;"E",Table!$D$5:$G$5,0),1)*IF(Y1457=1,0,1)</f>
        <v>0.9</v>
      </c>
      <c r="V1457" s="16">
        <f t="shared" si="541"/>
        <v>9.9999999999999978E-2</v>
      </c>
      <c r="W1457" s="16">
        <f t="shared" ref="W1457:W1520" si="566">W1456*(1+$U1456*($H1457/$H1456-1)+$V1456*($N1457/$N1456-1))</f>
        <v>171158.26934953427</v>
      </c>
      <c r="X1457" s="16">
        <f t="shared" si="542"/>
        <v>-1.4956791597796171E-2</v>
      </c>
      <c r="Y1457" s="16">
        <f t="shared" ref="Y1457:Y1520" si="567">IF(X1457&lt;=-0.02,1,0)</f>
        <v>0</v>
      </c>
      <c r="Z1457" s="16">
        <f t="shared" si="543"/>
        <v>0</v>
      </c>
      <c r="AA1457" s="16">
        <f t="shared" si="565"/>
        <v>4.9652777777775547E-4</v>
      </c>
      <c r="AB1457" s="2">
        <f t="shared" ref="AB1457:AB1520" si="568">AB1456*(1+$U1456*($G1457/$G1456-1)+$V1456*($M1457/$M1456-1)+Y1456*(1+(A1457-A1456)/360*L1457/100-1))</f>
        <v>196334.74090019631</v>
      </c>
      <c r="AE1457" s="16" t="str">
        <f t="shared" si="562"/>
        <v/>
      </c>
      <c r="AF1457" s="16" t="str">
        <f t="shared" si="556"/>
        <v/>
      </c>
      <c r="AG1457" s="16">
        <f t="shared" si="535"/>
        <v>105.6225429366896</v>
      </c>
      <c r="AH1457" s="24">
        <f t="shared" ref="AH1457:AH1520" si="569">AH1456*AB1457/AB1456*(1-AH$1)^(A1457-A1456)</f>
        <v>106.67400250826711</v>
      </c>
      <c r="AL1457" s="2">
        <f t="shared" si="536"/>
        <v>109.85587103026106</v>
      </c>
      <c r="AM1457" s="27">
        <f t="shared" si="537"/>
        <v>-2.8964027977325557E-2</v>
      </c>
      <c r="AN1457" s="35">
        <v>0</v>
      </c>
      <c r="AP1457" s="2" t="str">
        <f t="shared" ref="AP1457:AP1520" si="570">IF(AN1457&lt;&gt;Y1457,"diff","")</f>
        <v/>
      </c>
    </row>
    <row r="1458" spans="1:42" x14ac:dyDescent="0.25">
      <c r="A1458" s="49">
        <v>40116</v>
      </c>
      <c r="B1458" s="47">
        <v>1036.19</v>
      </c>
      <c r="C1458" s="27">
        <f t="shared" si="545"/>
        <v>-2.8064646237254909E-2</v>
      </c>
      <c r="D1458" s="27">
        <f t="shared" si="555"/>
        <v>-4.0120754948027249E-2</v>
      </c>
      <c r="E1458" s="5">
        <f t="shared" si="563"/>
        <v>-1</v>
      </c>
      <c r="F1458" s="44">
        <v>1700.6679999999999</v>
      </c>
      <c r="G1458" s="45">
        <v>1700.6679999999999</v>
      </c>
      <c r="H1458" s="48">
        <v>1036.19</v>
      </c>
      <c r="I1458" s="42">
        <v>30.69</v>
      </c>
      <c r="J1458" s="16">
        <f t="shared" si="544"/>
        <v>0.30690000000000001</v>
      </c>
      <c r="K1458" s="16">
        <f t="shared" si="564"/>
        <v>0.1176559235327706</v>
      </c>
      <c r="L1458" s="51">
        <f>VLOOKUP(A1458,LIBOR!$A$3:B3553,2,1)</f>
        <v>0.17874999999999999</v>
      </c>
      <c r="M1458">
        <v>77248.179999999993</v>
      </c>
      <c r="N1458" s="2">
        <v>69134.44</v>
      </c>
      <c r="O1458" s="16">
        <f t="shared" si="559"/>
        <v>8.1031231386359645E-4</v>
      </c>
      <c r="P1458" s="16">
        <f t="shared" si="538"/>
        <v>0.18924407646722941</v>
      </c>
      <c r="Q1458" s="2">
        <f t="shared" si="560"/>
        <v>24.815999999999999</v>
      </c>
      <c r="R1458" s="2">
        <f t="shared" si="561"/>
        <v>23.729499999999994</v>
      </c>
      <c r="S1458" s="16">
        <f t="shared" si="539"/>
        <v>1</v>
      </c>
      <c r="T1458" s="16">
        <f t="shared" si="540"/>
        <v>0</v>
      </c>
      <c r="U1458" s="16">
        <f>VLOOKUP(P1458,Table!$D$6:$G$15,MATCH(VALUE(T1458)&amp;"E",Table!$D$5:$G$5,0),1)*IF(Y1458=1,0,1)</f>
        <v>0</v>
      </c>
      <c r="V1458" s="16">
        <f t="shared" si="541"/>
        <v>0</v>
      </c>
      <c r="W1458" s="16">
        <f t="shared" si="566"/>
        <v>168515.43234681347</v>
      </c>
      <c r="X1458" s="16">
        <f t="shared" si="542"/>
        <v>-2.0824584121054368E-2</v>
      </c>
      <c r="Y1458" s="16">
        <f t="shared" si="567"/>
        <v>1</v>
      </c>
      <c r="Z1458" s="16">
        <f t="shared" si="543"/>
        <v>20</v>
      </c>
      <c r="AA1458" s="16">
        <f t="shared" si="565"/>
        <v>0</v>
      </c>
      <c r="AB1458" s="2">
        <f t="shared" si="568"/>
        <v>193304.35565054408</v>
      </c>
      <c r="AE1458" s="16" t="str">
        <f t="shared" si="562"/>
        <v/>
      </c>
      <c r="AF1458" s="16" t="str">
        <f t="shared" si="556"/>
        <v/>
      </c>
      <c r="AG1458" s="16">
        <f t="shared" ref="AG1458:AG1521" si="571">AB1458/AG$2</f>
        <v>103.99228129945439</v>
      </c>
      <c r="AH1458" s="24">
        <f t="shared" si="569"/>
        <v>105.02477822189446</v>
      </c>
      <c r="AL1458" s="2">
        <f t="shared" ref="AL1458:AL1521" si="572">IF(AH1458&gt;AL1457,AH1458,AL1457)</f>
        <v>109.85587103026106</v>
      </c>
      <c r="AM1458" s="27">
        <f t="shared" ref="AM1458:AM1521" si="573">AH1458/AL1458-1</f>
        <v>-4.3976646519290785E-2</v>
      </c>
      <c r="AN1458" s="35">
        <v>1</v>
      </c>
      <c r="AP1458" s="2" t="str">
        <f t="shared" si="570"/>
        <v/>
      </c>
    </row>
    <row r="1459" spans="1:42" x14ac:dyDescent="0.25">
      <c r="A1459" s="49">
        <v>40119</v>
      </c>
      <c r="B1459" s="47">
        <v>1042.8800000000001</v>
      </c>
      <c r="C1459" s="27">
        <f t="shared" si="545"/>
        <v>6.456344878835063E-3</v>
      </c>
      <c r="D1459" s="27">
        <f t="shared" si="555"/>
        <v>-2.1947107364486906E-2</v>
      </c>
      <c r="E1459" s="5">
        <f t="shared" si="563"/>
        <v>-1</v>
      </c>
      <c r="F1459" s="44">
        <v>1711.652</v>
      </c>
      <c r="G1459" s="45">
        <v>1711.652</v>
      </c>
      <c r="H1459" s="48">
        <v>1042.8800000000001</v>
      </c>
      <c r="I1459" s="42">
        <v>29.78</v>
      </c>
      <c r="J1459" s="16">
        <f t="shared" si="544"/>
        <v>0.29780000000000001</v>
      </c>
      <c r="K1459" s="16">
        <f t="shared" si="564"/>
        <v>8.5743947311651691E-2</v>
      </c>
      <c r="L1459" s="51">
        <f>VLOOKUP(A1459,LIBOR!$A$3:B3554,2,1)</f>
        <v>0.17749999999999999</v>
      </c>
      <c r="M1459">
        <v>77943.59</v>
      </c>
      <c r="N1459" s="2">
        <v>69756.38</v>
      </c>
      <c r="O1459" s="16">
        <f t="shared" si="559"/>
        <v>4.1416843897111694E-5</v>
      </c>
      <c r="P1459" s="16">
        <f t="shared" si="538"/>
        <v>0.21205605268834832</v>
      </c>
      <c r="Q1459" s="2">
        <f t="shared" si="560"/>
        <v>26.5</v>
      </c>
      <c r="R1459" s="2">
        <f t="shared" si="561"/>
        <v>23.83</v>
      </c>
      <c r="S1459" s="16">
        <f t="shared" si="539"/>
        <v>1</v>
      </c>
      <c r="T1459" s="16">
        <f t="shared" si="540"/>
        <v>0</v>
      </c>
      <c r="U1459" s="16">
        <f>VLOOKUP(P1459,Table!$D$6:$G$15,MATCH(VALUE(T1459)&amp;"E",Table!$D$5:$G$5,0),1)*IF(Y1459=1,0,1)</f>
        <v>0</v>
      </c>
      <c r="V1459" s="16">
        <f t="shared" si="541"/>
        <v>0</v>
      </c>
      <c r="W1459" s="16">
        <f t="shared" si="566"/>
        <v>168515.43234681347</v>
      </c>
      <c r="X1459" s="16">
        <f t="shared" si="542"/>
        <v>-2.689342574510456E-2</v>
      </c>
      <c r="Y1459" s="16">
        <f t="shared" si="567"/>
        <v>1</v>
      </c>
      <c r="Z1459" s="16">
        <f t="shared" si="543"/>
        <v>20</v>
      </c>
      <c r="AA1459" s="16">
        <f t="shared" si="565"/>
        <v>1.479166666666698E-3</v>
      </c>
      <c r="AB1459" s="2">
        <f t="shared" si="568"/>
        <v>193307.21494413808</v>
      </c>
      <c r="AD1459" s="2">
        <v>193586.42</v>
      </c>
      <c r="AE1459" s="16" t="str">
        <f t="shared" si="562"/>
        <v/>
      </c>
      <c r="AF1459" s="16">
        <f t="shared" si="556"/>
        <v>-1.4422760432365456E-3</v>
      </c>
      <c r="AG1459" s="16">
        <f t="shared" si="571"/>
        <v>103.99381951861528</v>
      </c>
      <c r="AH1459" s="24">
        <f t="shared" si="569"/>
        <v>105.01813124067144</v>
      </c>
      <c r="AL1459" s="2">
        <f t="shared" si="572"/>
        <v>109.85587103026106</v>
      </c>
      <c r="AM1459" s="27">
        <f t="shared" si="573"/>
        <v>-4.4037152900612941E-2</v>
      </c>
      <c r="AN1459" s="35">
        <v>1</v>
      </c>
      <c r="AP1459" s="2" t="str">
        <f t="shared" si="570"/>
        <v/>
      </c>
    </row>
    <row r="1460" spans="1:42" x14ac:dyDescent="0.25">
      <c r="A1460" s="49">
        <v>40120</v>
      </c>
      <c r="B1460" s="47">
        <v>1045.4100000000001</v>
      </c>
      <c r="C1460" s="27">
        <f t="shared" si="545"/>
        <v>2.4259742252223937E-3</v>
      </c>
      <c r="D1460" s="27">
        <f t="shared" si="555"/>
        <v>-1.6203264448135579E-2</v>
      </c>
      <c r="E1460" s="5">
        <f t="shared" si="563"/>
        <v>0</v>
      </c>
      <c r="F1460" s="44">
        <v>1715.8119999999999</v>
      </c>
      <c r="G1460" s="45">
        <v>1715.8119999999999</v>
      </c>
      <c r="H1460" s="48">
        <v>1045.4100000000001</v>
      </c>
      <c r="I1460" s="42">
        <v>28.81</v>
      </c>
      <c r="J1460" s="16">
        <f t="shared" si="544"/>
        <v>0.28809999999999997</v>
      </c>
      <c r="K1460" s="16">
        <f t="shared" si="564"/>
        <v>9.408740698750459E-2</v>
      </c>
      <c r="L1460" s="51">
        <f>VLOOKUP(A1460,LIBOR!$A$3:B3555,2,1)</f>
        <v>0.17749999999999999</v>
      </c>
      <c r="M1460">
        <v>78346.710000000006</v>
      </c>
      <c r="N1460" s="2">
        <v>70117.039999999994</v>
      </c>
      <c r="O1460" s="16">
        <f t="shared" si="559"/>
        <v>5.8711049127928241E-6</v>
      </c>
      <c r="P1460" s="16">
        <f t="shared" si="538"/>
        <v>0.19401259301249538</v>
      </c>
      <c r="Q1460" s="2">
        <f t="shared" si="560"/>
        <v>27.594000000000001</v>
      </c>
      <c r="R1460" s="2">
        <f t="shared" si="561"/>
        <v>23.977000000000004</v>
      </c>
      <c r="S1460" s="16">
        <f t="shared" si="539"/>
        <v>1</v>
      </c>
      <c r="T1460" s="16">
        <f t="shared" si="540"/>
        <v>0</v>
      </c>
      <c r="U1460" s="16">
        <f>VLOOKUP(P1460,Table!$D$6:$G$15,MATCH(VALUE(T1460)&amp;"E",Table!$D$5:$G$5,0),1)*IF(Y1460=1,0,1)</f>
        <v>0.9</v>
      </c>
      <c r="V1460" s="16">
        <f t="shared" si="541"/>
        <v>9.9999999999999978E-2</v>
      </c>
      <c r="W1460" s="16">
        <f t="shared" si="566"/>
        <v>168515.43234681347</v>
      </c>
      <c r="X1460" s="16">
        <f t="shared" si="542"/>
        <v>-1.8566388171203041E-2</v>
      </c>
      <c r="Y1460" s="16">
        <f t="shared" si="567"/>
        <v>0</v>
      </c>
      <c r="Z1460" s="16">
        <f t="shared" si="543"/>
        <v>0</v>
      </c>
      <c r="AA1460" s="16">
        <f t="shared" si="565"/>
        <v>4.9305555555556602E-4</v>
      </c>
      <c r="AB1460" s="2">
        <f t="shared" si="568"/>
        <v>193308.16805610067</v>
      </c>
      <c r="AE1460" s="16" t="str">
        <f t="shared" si="562"/>
        <v/>
      </c>
      <c r="AF1460" s="16" t="str">
        <f t="shared" si="556"/>
        <v/>
      </c>
      <c r="AG1460" s="16">
        <f t="shared" si="571"/>
        <v>103.99433226591987</v>
      </c>
      <c r="AH1460" s="24">
        <f t="shared" si="569"/>
        <v>105.01591567630359</v>
      </c>
      <c r="AL1460" s="2">
        <f t="shared" si="572"/>
        <v>109.85587103026106</v>
      </c>
      <c r="AM1460" s="27">
        <f t="shared" si="573"/>
        <v>-4.4057320820152124E-2</v>
      </c>
      <c r="AN1460" s="35">
        <v>0</v>
      </c>
      <c r="AP1460" s="2" t="str">
        <f t="shared" si="570"/>
        <v/>
      </c>
    </row>
    <row r="1461" spans="1:42" x14ac:dyDescent="0.25">
      <c r="A1461" s="49">
        <v>40121</v>
      </c>
      <c r="B1461" s="47">
        <v>1046.5</v>
      </c>
      <c r="C1461" s="27">
        <f t="shared" si="545"/>
        <v>1.0426531217415658E-3</v>
      </c>
      <c r="D1461" s="27">
        <f t="shared" si="555"/>
        <v>4.3802995170247883E-3</v>
      </c>
      <c r="E1461" s="5">
        <f t="shared" si="563"/>
        <v>0</v>
      </c>
      <c r="F1461" s="44">
        <v>1718.2059999999999</v>
      </c>
      <c r="G1461" s="45">
        <v>1718.2059999999999</v>
      </c>
      <c r="H1461" s="48">
        <v>1046.5</v>
      </c>
      <c r="I1461" s="42">
        <v>27.72</v>
      </c>
      <c r="J1461" s="16">
        <f t="shared" si="544"/>
        <v>0.2772</v>
      </c>
      <c r="K1461" s="16">
        <f t="shared" si="564"/>
        <v>8.361652413149076E-2</v>
      </c>
      <c r="L1461" s="51">
        <f>VLOOKUP(A1461,LIBOR!$A$3:B3556,2,1)</f>
        <v>0.17874999999999999</v>
      </c>
      <c r="M1461">
        <v>77305</v>
      </c>
      <c r="N1461" s="2">
        <v>69184.63</v>
      </c>
      <c r="O1461" s="16">
        <f t="shared" si="559"/>
        <v>1.0859931197766754E-6</v>
      </c>
      <c r="P1461" s="16">
        <f t="shared" si="538"/>
        <v>0.19358347586850924</v>
      </c>
      <c r="Q1461" s="2">
        <f t="shared" si="560"/>
        <v>28.389999999999997</v>
      </c>
      <c r="R1461" s="2">
        <f t="shared" si="561"/>
        <v>24.1325</v>
      </c>
      <c r="S1461" s="16">
        <f t="shared" si="539"/>
        <v>1</v>
      </c>
      <c r="T1461" s="16">
        <f t="shared" si="540"/>
        <v>0</v>
      </c>
      <c r="U1461" s="16">
        <f>VLOOKUP(P1461,Table!$D$6:$G$15,MATCH(VALUE(T1461)&amp;"E",Table!$D$5:$G$5,0),1)*IF(Y1461=1,0,1)</f>
        <v>0.9</v>
      </c>
      <c r="V1461" s="16">
        <f t="shared" si="541"/>
        <v>9.9999999999999978E-2</v>
      </c>
      <c r="W1461" s="16">
        <f t="shared" si="566"/>
        <v>168449.47488995778</v>
      </c>
      <c r="X1461" s="16">
        <f t="shared" si="542"/>
        <v>-1.5440895802257049E-2</v>
      </c>
      <c r="Y1461" s="16">
        <f t="shared" si="567"/>
        <v>0</v>
      </c>
      <c r="Z1461" s="16">
        <f t="shared" si="543"/>
        <v>0</v>
      </c>
      <c r="AA1461" s="16">
        <f t="shared" si="565"/>
        <v>0</v>
      </c>
      <c r="AB1461" s="2">
        <f t="shared" si="568"/>
        <v>193293.88576816762</v>
      </c>
      <c r="AE1461" s="16" t="str">
        <f t="shared" si="562"/>
        <v/>
      </c>
      <c r="AF1461" s="16" t="str">
        <f t="shared" si="556"/>
        <v/>
      </c>
      <c r="AG1461" s="16">
        <f t="shared" si="571"/>
        <v>103.98664879857462</v>
      </c>
      <c r="AH1461" s="24">
        <f t="shared" si="569"/>
        <v>105.00542364176906</v>
      </c>
      <c r="AL1461" s="2">
        <f t="shared" si="572"/>
        <v>109.85587103026106</v>
      </c>
      <c r="AM1461" s="27">
        <f t="shared" si="573"/>
        <v>-4.4152828091963192E-2</v>
      </c>
      <c r="AN1461" s="35">
        <v>0</v>
      </c>
      <c r="AP1461" s="2" t="str">
        <f t="shared" si="570"/>
        <v/>
      </c>
    </row>
    <row r="1462" spans="1:42" x14ac:dyDescent="0.25">
      <c r="A1462" s="49">
        <v>40122</v>
      </c>
      <c r="B1462" s="47">
        <v>1066.6300000000001</v>
      </c>
      <c r="C1462" s="27">
        <f t="shared" si="545"/>
        <v>1.9235547061634106E-2</v>
      </c>
      <c r="D1462" s="27">
        <f t="shared" si="555"/>
        <v>1.0958730501782199E-3</v>
      </c>
      <c r="E1462" s="5">
        <f t="shared" si="563"/>
        <v>0</v>
      </c>
      <c r="F1462" s="44">
        <v>1751.4449999999999</v>
      </c>
      <c r="G1462" s="45">
        <v>1751.4449999999999</v>
      </c>
      <c r="H1462" s="48">
        <v>1066.6300000000001</v>
      </c>
      <c r="I1462" s="42">
        <v>25.43</v>
      </c>
      <c r="J1462" s="16">
        <f t="shared" si="544"/>
        <v>0.25429999999999997</v>
      </c>
      <c r="K1462" s="16">
        <f t="shared" si="564"/>
        <v>6.7244667114181422E-2</v>
      </c>
      <c r="L1462" s="51">
        <f>VLOOKUP(A1462,LIBOR!$A$3:B3557,2,1)</f>
        <v>0.17838000000000001</v>
      </c>
      <c r="M1462">
        <v>73960.03</v>
      </c>
      <c r="N1462" s="2">
        <v>66190.91</v>
      </c>
      <c r="O1462" s="16">
        <f t="shared" si="559"/>
        <v>3.6301233700107289E-4</v>
      </c>
      <c r="P1462" s="16">
        <f t="shared" si="538"/>
        <v>0.18705533288581855</v>
      </c>
      <c r="Q1462" s="2">
        <f t="shared" si="560"/>
        <v>28.351999999999997</v>
      </c>
      <c r="R1462" s="2">
        <f t="shared" si="561"/>
        <v>24.284499999999998</v>
      </c>
      <c r="S1462" s="16">
        <f t="shared" si="539"/>
        <v>1</v>
      </c>
      <c r="T1462" s="16">
        <f t="shared" si="540"/>
        <v>0</v>
      </c>
      <c r="U1462" s="16">
        <f>VLOOKUP(P1462,Table!$D$6:$G$15,MATCH(VALUE(T1462)&amp;"E",Table!$D$5:$G$5,0),1)*IF(Y1462=1,0,1)</f>
        <v>0.9</v>
      </c>
      <c r="V1462" s="16">
        <f t="shared" si="541"/>
        <v>9.9999999999999978E-2</v>
      </c>
      <c r="W1462" s="16">
        <f t="shared" si="566"/>
        <v>170636.76542780688</v>
      </c>
      <c r="X1462" s="16">
        <f t="shared" si="542"/>
        <v>-1.5826255254104415E-2</v>
      </c>
      <c r="Y1462" s="16">
        <f t="shared" si="567"/>
        <v>0</v>
      </c>
      <c r="Z1462" s="16">
        <f t="shared" si="543"/>
        <v>0</v>
      </c>
      <c r="AA1462" s="16">
        <f t="shared" si="565"/>
        <v>0</v>
      </c>
      <c r="AB1462" s="2">
        <f t="shared" si="568"/>
        <v>195822.88153429725</v>
      </c>
      <c r="AE1462" s="16" t="str">
        <f t="shared" si="562"/>
        <v/>
      </c>
      <c r="AF1462" s="16" t="str">
        <f t="shared" si="556"/>
        <v/>
      </c>
      <c r="AG1462" s="16">
        <f t="shared" si="571"/>
        <v>105.34717706102064</v>
      </c>
      <c r="AH1462" s="24">
        <f t="shared" si="569"/>
        <v>106.37651245464986</v>
      </c>
      <c r="AL1462" s="2">
        <f t="shared" si="572"/>
        <v>109.85587103026106</v>
      </c>
      <c r="AM1462" s="27">
        <f t="shared" si="573"/>
        <v>-3.1672031207624518E-2</v>
      </c>
      <c r="AN1462" s="35">
        <v>0</v>
      </c>
      <c r="AP1462" s="2" t="str">
        <f t="shared" si="570"/>
        <v/>
      </c>
    </row>
    <row r="1463" spans="1:42" x14ac:dyDescent="0.25">
      <c r="A1463" s="49">
        <v>40123</v>
      </c>
      <c r="B1463" s="47">
        <v>1069.3</v>
      </c>
      <c r="C1463" s="27">
        <f t="shared" si="545"/>
        <v>2.5032110478795389E-3</v>
      </c>
      <c r="D1463" s="27">
        <f t="shared" si="555"/>
        <v>3.1663730335312668E-2</v>
      </c>
      <c r="E1463" s="5">
        <f t="shared" si="563"/>
        <v>0</v>
      </c>
      <c r="F1463" s="44">
        <v>1756.067</v>
      </c>
      <c r="G1463" s="45">
        <v>1756.067</v>
      </c>
      <c r="H1463" s="48">
        <v>1069.3</v>
      </c>
      <c r="I1463" s="42">
        <v>24.19</v>
      </c>
      <c r="J1463" s="16">
        <f t="shared" si="544"/>
        <v>0.2419</v>
      </c>
      <c r="K1463" s="16">
        <f t="shared" si="564"/>
        <v>4.9480304571861783E-2</v>
      </c>
      <c r="L1463" s="51">
        <f>VLOOKUP(A1463,LIBOR!$A$3:B3558,2,1)</f>
        <v>0.17713000000000001</v>
      </c>
      <c r="M1463">
        <v>71661.88</v>
      </c>
      <c r="N1463" s="2">
        <v>64134.06</v>
      </c>
      <c r="O1463" s="16">
        <f t="shared" si="559"/>
        <v>6.2504161756094464E-6</v>
      </c>
      <c r="P1463" s="16">
        <f t="shared" si="538"/>
        <v>0.19241969542813822</v>
      </c>
      <c r="Q1463" s="2">
        <f t="shared" si="560"/>
        <v>28.486000000000001</v>
      </c>
      <c r="R1463" s="2">
        <f t="shared" si="561"/>
        <v>24.347000000000001</v>
      </c>
      <c r="S1463" s="16">
        <f t="shared" si="539"/>
        <v>1</v>
      </c>
      <c r="T1463" s="16">
        <f t="shared" si="540"/>
        <v>0</v>
      </c>
      <c r="U1463" s="16">
        <f>VLOOKUP(P1463,Table!$D$6:$G$15,MATCH(VALUE(T1463)&amp;"E",Table!$D$5:$G$5,0),1)*IF(Y1463=1,0,1)</f>
        <v>0.9</v>
      </c>
      <c r="V1463" s="16">
        <f t="shared" si="541"/>
        <v>9.9999999999999978E-2</v>
      </c>
      <c r="W1463" s="16">
        <f t="shared" si="566"/>
        <v>170490.9459176097</v>
      </c>
      <c r="X1463" s="16">
        <f t="shared" si="542"/>
        <v>-3.0469104631012378E-3</v>
      </c>
      <c r="Y1463" s="16">
        <f t="shared" si="567"/>
        <v>0</v>
      </c>
      <c r="Z1463" s="16">
        <f t="shared" si="543"/>
        <v>0</v>
      </c>
      <c r="AA1463" s="16">
        <f t="shared" si="565"/>
        <v>0</v>
      </c>
      <c r="AB1463" s="2">
        <f t="shared" si="568"/>
        <v>195679.49629620169</v>
      </c>
      <c r="AE1463" s="16" t="str">
        <f t="shared" si="562"/>
        <v/>
      </c>
      <c r="AF1463" s="16" t="str">
        <f t="shared" si="556"/>
        <v/>
      </c>
      <c r="AG1463" s="16">
        <f t="shared" si="571"/>
        <v>105.27003985444274</v>
      </c>
      <c r="AH1463" s="24">
        <f t="shared" si="569"/>
        <v>106.29585487266915</v>
      </c>
      <c r="AL1463" s="2">
        <f t="shared" si="572"/>
        <v>109.85587103026106</v>
      </c>
      <c r="AM1463" s="27">
        <f t="shared" si="573"/>
        <v>-3.2406243964978931E-2</v>
      </c>
      <c r="AN1463" s="35">
        <v>0</v>
      </c>
      <c r="AP1463" s="2" t="str">
        <f t="shared" si="570"/>
        <v/>
      </c>
    </row>
    <row r="1464" spans="1:42" x14ac:dyDescent="0.25">
      <c r="A1464" s="49">
        <v>40126</v>
      </c>
      <c r="B1464" s="47">
        <v>1093.08</v>
      </c>
      <c r="C1464" s="27">
        <f t="shared" si="545"/>
        <v>2.2238847844384235E-2</v>
      </c>
      <c r="D1464" s="27">
        <f t="shared" si="555"/>
        <v>4.744623330086184E-2</v>
      </c>
      <c r="E1464" s="5">
        <f t="shared" si="563"/>
        <v>0</v>
      </c>
      <c r="F1464" s="44">
        <v>1795.558</v>
      </c>
      <c r="G1464" s="45">
        <v>1795.558</v>
      </c>
      <c r="H1464" s="48">
        <v>1093.08</v>
      </c>
      <c r="I1464" s="42">
        <v>23.15</v>
      </c>
      <c r="J1464" s="16">
        <f t="shared" si="544"/>
        <v>0.23149999999999998</v>
      </c>
      <c r="K1464" s="16">
        <f t="shared" si="564"/>
        <v>3.9112529669858231E-2</v>
      </c>
      <c r="L1464" s="51">
        <f>VLOOKUP(A1464,LIBOR!$A$3:B3559,2,1)</f>
        <v>0.17838000000000001</v>
      </c>
      <c r="M1464">
        <v>67422.460000000006</v>
      </c>
      <c r="N1464" s="2">
        <v>60339.66</v>
      </c>
      <c r="O1464" s="16">
        <f t="shared" si="559"/>
        <v>4.8378753773409397E-4</v>
      </c>
      <c r="P1464" s="16">
        <f t="shared" ref="P1464:P1527" si="574">SQRT(252*SUM(O1442:O1463)/22)</f>
        <v>0.19238747033014175</v>
      </c>
      <c r="Q1464" s="2">
        <f t="shared" si="560"/>
        <v>27.186</v>
      </c>
      <c r="R1464" s="2">
        <f t="shared" si="561"/>
        <v>24.400500000000001</v>
      </c>
      <c r="S1464" s="16">
        <f t="shared" ref="S1464:S1527" si="575">IF(Q1464&gt;=R1464,1,-1)</f>
        <v>1</v>
      </c>
      <c r="T1464" s="16">
        <f t="shared" ref="T1464:T1527" si="576">IF(SUM(S1455:S1464)=-10,-1,IF(SUM(S1455:S1464)&lt;10,0,1))</f>
        <v>0</v>
      </c>
      <c r="U1464" s="16">
        <f>VLOOKUP(P1464,Table!$D$6:$G$15,MATCH(VALUE(T1464)&amp;"E",Table!$D$5:$G$5,0),1)*IF(Y1464=1,0,1)</f>
        <v>0.9</v>
      </c>
      <c r="V1464" s="16">
        <f t="shared" ref="V1464:V1527" si="577">(1-U1464)*IF(Y1464=1,0,1)</f>
        <v>9.9999999999999978E-2</v>
      </c>
      <c r="W1464" s="16">
        <f t="shared" si="566"/>
        <v>172894.63058711778</v>
      </c>
      <c r="X1464" s="16">
        <f t="shared" ref="X1464:X1527" si="578">W1463/W1458-1</f>
        <v>1.1723042473228862E-2</v>
      </c>
      <c r="Y1464" s="16">
        <f t="shared" si="567"/>
        <v>0</v>
      </c>
      <c r="Z1464" s="16">
        <f t="shared" ref="Z1464:Z1527" si="579">Y1464*20</f>
        <v>0</v>
      </c>
      <c r="AA1464" s="16">
        <f t="shared" si="565"/>
        <v>0</v>
      </c>
      <c r="AB1464" s="2">
        <f t="shared" si="568"/>
        <v>198482.3359882982</v>
      </c>
      <c r="AE1464" s="16" t="str">
        <f t="shared" si="562"/>
        <v/>
      </c>
      <c r="AF1464" s="16" t="str">
        <f t="shared" si="556"/>
        <v/>
      </c>
      <c r="AG1464" s="16">
        <f t="shared" si="571"/>
        <v>106.77788841127871</v>
      </c>
      <c r="AH1464" s="24">
        <f t="shared" si="569"/>
        <v>107.80997834134928</v>
      </c>
      <c r="AL1464" s="2">
        <f t="shared" si="572"/>
        <v>109.85587103026106</v>
      </c>
      <c r="AM1464" s="27">
        <f t="shared" si="573"/>
        <v>-1.8623426037450597E-2</v>
      </c>
      <c r="AN1464" s="35">
        <v>0</v>
      </c>
      <c r="AP1464" s="2" t="str">
        <f t="shared" si="570"/>
        <v/>
      </c>
    </row>
    <row r="1465" spans="1:42" x14ac:dyDescent="0.25">
      <c r="A1465" s="49">
        <v>40127</v>
      </c>
      <c r="B1465" s="47">
        <v>1093.01</v>
      </c>
      <c r="C1465" s="27">
        <f t="shared" si="545"/>
        <v>-6.4039228601653342E-5</v>
      </c>
      <c r="D1465" s="27">
        <f t="shared" si="555"/>
        <v>4.4956219847037793E-2</v>
      </c>
      <c r="E1465" s="5">
        <f t="shared" si="563"/>
        <v>0</v>
      </c>
      <c r="F1465" s="44">
        <v>1795.903</v>
      </c>
      <c r="G1465" s="45">
        <v>1795.903</v>
      </c>
      <c r="H1465" s="48">
        <v>1093.01</v>
      </c>
      <c r="I1465" s="42">
        <v>22.84</v>
      </c>
      <c r="J1465" s="16">
        <f t="shared" si="544"/>
        <v>0.22839999999999999</v>
      </c>
      <c r="K1465" s="16">
        <f t="shared" si="564"/>
        <v>2.3656030834992098E-2</v>
      </c>
      <c r="L1465" s="51">
        <f>VLOOKUP(A1465,LIBOR!$A$3:B3560,2,1)</f>
        <v>0.17749999999999999</v>
      </c>
      <c r="M1465">
        <v>67808.17</v>
      </c>
      <c r="N1465" s="2">
        <v>60684.74</v>
      </c>
      <c r="O1465" s="16">
        <f t="shared" si="559"/>
        <v>4.1012854416491516E-9</v>
      </c>
      <c r="P1465" s="16">
        <f t="shared" si="574"/>
        <v>0.20474396916500789</v>
      </c>
      <c r="Q1465" s="2">
        <f t="shared" si="560"/>
        <v>25.860000000000003</v>
      </c>
      <c r="R1465" s="2">
        <f t="shared" si="561"/>
        <v>24.407499999999999</v>
      </c>
      <c r="S1465" s="16">
        <f t="shared" si="575"/>
        <v>1</v>
      </c>
      <c r="T1465" s="16">
        <f t="shared" si="576"/>
        <v>0</v>
      </c>
      <c r="U1465" s="16">
        <f>VLOOKUP(P1465,Table!$D$6:$G$15,MATCH(VALUE(T1465)&amp;"E",Table!$D$5:$G$5,0),1)*IF(Y1465=1,0,1)</f>
        <v>0.85</v>
      </c>
      <c r="V1465" s="16">
        <f t="shared" si="577"/>
        <v>0.15000000000000002</v>
      </c>
      <c r="W1465" s="16">
        <f t="shared" si="566"/>
        <v>172983.54347066375</v>
      </c>
      <c r="X1465" s="16">
        <f t="shared" si="578"/>
        <v>2.5986927009104432E-2</v>
      </c>
      <c r="Y1465" s="16">
        <f t="shared" si="567"/>
        <v>0</v>
      </c>
      <c r="Z1465" s="16">
        <f t="shared" si="579"/>
        <v>0</v>
      </c>
      <c r="AA1465" s="16">
        <f t="shared" si="565"/>
        <v>0</v>
      </c>
      <c r="AB1465" s="2">
        <f t="shared" si="568"/>
        <v>198630.20654687544</v>
      </c>
      <c r="AE1465" s="16" t="str">
        <f t="shared" si="562"/>
        <v/>
      </c>
      <c r="AF1465" s="16" t="str">
        <f t="shared" si="556"/>
        <v/>
      </c>
      <c r="AG1465" s="16">
        <f t="shared" si="571"/>
        <v>106.85743859353776</v>
      </c>
      <c r="AH1465" s="24">
        <f t="shared" si="569"/>
        <v>107.8874893333092</v>
      </c>
      <c r="AL1465" s="2">
        <f t="shared" si="572"/>
        <v>109.85587103026106</v>
      </c>
      <c r="AM1465" s="27">
        <f t="shared" si="573"/>
        <v>-1.7917856173655378E-2</v>
      </c>
      <c r="AN1465" s="35">
        <v>0</v>
      </c>
      <c r="AP1465" s="2" t="str">
        <f t="shared" si="570"/>
        <v/>
      </c>
    </row>
    <row r="1466" spans="1:42" x14ac:dyDescent="0.25">
      <c r="A1466" s="49">
        <v>40128</v>
      </c>
      <c r="B1466" s="47">
        <v>1098.51</v>
      </c>
      <c r="C1466" s="27">
        <f t="shared" si="545"/>
        <v>5.0319759197079428E-3</v>
      </c>
      <c r="D1466" s="27">
        <f t="shared" si="555"/>
        <v>4.894554264500417E-2</v>
      </c>
      <c r="E1466" s="5">
        <f t="shared" si="563"/>
        <v>0</v>
      </c>
      <c r="F1466" s="44">
        <v>1804.9280000000001</v>
      </c>
      <c r="G1466" s="45">
        <v>1804.9280000000001</v>
      </c>
      <c r="H1466" s="48">
        <v>1098.51</v>
      </c>
      <c r="I1466" s="42">
        <v>23.04</v>
      </c>
      <c r="J1466" s="16">
        <f t="shared" si="544"/>
        <v>0.23039999999999999</v>
      </c>
      <c r="K1466" s="16">
        <f t="shared" si="564"/>
        <v>2.6542852683939216E-2</v>
      </c>
      <c r="L1466" s="51">
        <f>VLOOKUP(A1466,LIBOR!$A$3:B3561,2,1)</f>
        <v>0.17749999999999999</v>
      </c>
      <c r="M1466">
        <v>68014.19</v>
      </c>
      <c r="N1466" s="2">
        <v>60869.01</v>
      </c>
      <c r="O1466" s="16">
        <f t="shared" si="559"/>
        <v>2.5193953130231801E-5</v>
      </c>
      <c r="P1466" s="16">
        <f t="shared" si="574"/>
        <v>0.20385714731606078</v>
      </c>
      <c r="Q1466" s="2">
        <f t="shared" si="560"/>
        <v>24.666000000000004</v>
      </c>
      <c r="R1466" s="2">
        <f t="shared" si="561"/>
        <v>24.4</v>
      </c>
      <c r="S1466" s="16">
        <f t="shared" si="575"/>
        <v>1</v>
      </c>
      <c r="T1466" s="16">
        <f t="shared" si="576"/>
        <v>1</v>
      </c>
      <c r="U1466" s="16">
        <f>VLOOKUP(P1466,Table!$D$6:$G$15,MATCH(VALUE(T1466)&amp;"E",Table!$D$5:$G$5,0),1)*IF(Y1466=1,0,1)</f>
        <v>0.75</v>
      </c>
      <c r="V1466" s="16">
        <f t="shared" si="577"/>
        <v>0.25</v>
      </c>
      <c r="W1466" s="16">
        <f t="shared" si="566"/>
        <v>173802.21515808921</v>
      </c>
      <c r="X1466" s="16">
        <f t="shared" si="578"/>
        <v>2.6514551585131274E-2</v>
      </c>
      <c r="Y1466" s="16">
        <f t="shared" si="567"/>
        <v>0</v>
      </c>
      <c r="Z1466" s="16">
        <f t="shared" si="579"/>
        <v>0</v>
      </c>
      <c r="AA1466" s="16">
        <f t="shared" si="565"/>
        <v>0</v>
      </c>
      <c r="AB1466" s="2">
        <f t="shared" si="568"/>
        <v>199569.18507808854</v>
      </c>
      <c r="AE1466" s="16" t="str">
        <f t="shared" si="562"/>
        <v/>
      </c>
      <c r="AF1466" s="16" t="str">
        <f t="shared" si="556"/>
        <v/>
      </c>
      <c r="AG1466" s="16">
        <f t="shared" si="571"/>
        <v>107.36258251139436</v>
      </c>
      <c r="AH1466" s="24">
        <f t="shared" si="569"/>
        <v>108.39468127382246</v>
      </c>
      <c r="AL1466" s="2">
        <f t="shared" si="572"/>
        <v>109.85587103026106</v>
      </c>
      <c r="AM1466" s="27">
        <f t="shared" si="573"/>
        <v>-1.3300971015341556E-2</v>
      </c>
      <c r="AN1466" s="35">
        <v>0</v>
      </c>
      <c r="AP1466" s="2" t="str">
        <f t="shared" si="570"/>
        <v/>
      </c>
    </row>
    <row r="1467" spans="1:42" x14ac:dyDescent="0.25">
      <c r="A1467" s="49">
        <v>40129</v>
      </c>
      <c r="B1467" s="47">
        <v>1087.24</v>
      </c>
      <c r="C1467" s="27">
        <f t="shared" si="545"/>
        <v>-1.0259351303128716E-2</v>
      </c>
      <c r="D1467" s="27">
        <f t="shared" si="555"/>
        <v>1.9450644280241347E-2</v>
      </c>
      <c r="E1467" s="5">
        <f t="shared" si="563"/>
        <v>0</v>
      </c>
      <c r="F1467" s="44">
        <v>1786.6610000000001</v>
      </c>
      <c r="G1467" s="45">
        <v>1786.6610000000001</v>
      </c>
      <c r="H1467" s="48">
        <v>1087.24</v>
      </c>
      <c r="I1467" s="42">
        <v>24.24</v>
      </c>
      <c r="J1467" s="16">
        <f t="shared" si="544"/>
        <v>0.24239999999999998</v>
      </c>
      <c r="K1467" s="16">
        <f t="shared" si="564"/>
        <v>3.8373305933518842E-2</v>
      </c>
      <c r="L1467" s="51">
        <f>VLOOKUP(A1467,LIBOR!$A$3:B3562,2,1)</f>
        <v>0.18</v>
      </c>
      <c r="M1467">
        <v>71052.37</v>
      </c>
      <c r="N1467" s="2">
        <v>63587.91</v>
      </c>
      <c r="O1467" s="16">
        <f t="shared" si="559"/>
        <v>1.0634438076045352E-4</v>
      </c>
      <c r="P1467" s="16">
        <f t="shared" si="574"/>
        <v>0.20402669406648113</v>
      </c>
      <c r="Q1467" s="2">
        <f t="shared" si="560"/>
        <v>23.73</v>
      </c>
      <c r="R1467" s="2">
        <f t="shared" si="561"/>
        <v>24.408999999999999</v>
      </c>
      <c r="S1467" s="16">
        <f t="shared" si="575"/>
        <v>-1</v>
      </c>
      <c r="T1467" s="16">
        <f t="shared" si="576"/>
        <v>0</v>
      </c>
      <c r="U1467" s="16">
        <f>VLOOKUP(P1467,Table!$D$6:$G$15,MATCH(VALUE(T1467)&amp;"E",Table!$D$5:$G$5,0),1)*IF(Y1467=1,0,1)</f>
        <v>0.85</v>
      </c>
      <c r="V1467" s="16">
        <f t="shared" si="577"/>
        <v>0.15000000000000002</v>
      </c>
      <c r="W1467" s="16">
        <f t="shared" si="566"/>
        <v>174405.74319311656</v>
      </c>
      <c r="X1467" s="16">
        <f t="shared" si="578"/>
        <v>3.1776532824624004E-2</v>
      </c>
      <c r="Y1467" s="16">
        <f t="shared" si="567"/>
        <v>0</v>
      </c>
      <c r="Z1467" s="16">
        <f t="shared" si="579"/>
        <v>0</v>
      </c>
      <c r="AA1467" s="16">
        <f t="shared" si="565"/>
        <v>0</v>
      </c>
      <c r="AB1467" s="2">
        <f t="shared" si="568"/>
        <v>200283.04007075366</v>
      </c>
      <c r="AE1467" s="16" t="str">
        <f t="shared" si="562"/>
        <v/>
      </c>
      <c r="AF1467" s="16" t="str">
        <f t="shared" si="556"/>
        <v/>
      </c>
      <c r="AG1467" s="16">
        <f t="shared" si="571"/>
        <v>107.7466163266409</v>
      </c>
      <c r="AH1467" s="24">
        <f t="shared" si="569"/>
        <v>108.77957556282794</v>
      </c>
      <c r="AL1467" s="2">
        <f t="shared" si="572"/>
        <v>109.85587103026106</v>
      </c>
      <c r="AM1467" s="27">
        <f t="shared" si="573"/>
        <v>-9.7973413467964399E-3</v>
      </c>
      <c r="AN1467" s="35">
        <v>0</v>
      </c>
      <c r="AP1467" s="2" t="str">
        <f t="shared" si="570"/>
        <v/>
      </c>
    </row>
    <row r="1468" spans="1:42" x14ac:dyDescent="0.25">
      <c r="A1468" s="49">
        <v>40130</v>
      </c>
      <c r="B1468" s="47">
        <v>1093.48</v>
      </c>
      <c r="C1468" s="27">
        <f t="shared" si="545"/>
        <v>5.739303189728151E-3</v>
      </c>
      <c r="D1468" s="27">
        <f t="shared" si="555"/>
        <v>2.2686736422089959E-2</v>
      </c>
      <c r="E1468" s="5">
        <f t="shared" si="563"/>
        <v>0</v>
      </c>
      <c r="F1468" s="44">
        <v>1796.931</v>
      </c>
      <c r="G1468" s="45">
        <v>1796.931</v>
      </c>
      <c r="H1468" s="48">
        <v>1093.48</v>
      </c>
      <c r="I1468" s="42">
        <v>23.36</v>
      </c>
      <c r="J1468" s="16">
        <f t="shared" si="544"/>
        <v>0.2336</v>
      </c>
      <c r="K1468" s="16">
        <f t="shared" si="564"/>
        <v>2.6825342653042455E-2</v>
      </c>
      <c r="L1468" s="51">
        <f>VLOOKUP(A1468,LIBOR!$A$3:B3563,2,1)</f>
        <v>0.17813000000000001</v>
      </c>
      <c r="M1468">
        <v>69899.34</v>
      </c>
      <c r="N1468" s="2">
        <v>62555.9</v>
      </c>
      <c r="O1468" s="16">
        <f t="shared" si="559"/>
        <v>3.2751540182841958E-5</v>
      </c>
      <c r="P1468" s="16">
        <f t="shared" si="574"/>
        <v>0.20677465734695755</v>
      </c>
      <c r="Q1468" s="2">
        <f t="shared" si="560"/>
        <v>23.491999999999997</v>
      </c>
      <c r="R1468" s="2">
        <f t="shared" si="561"/>
        <v>24.534999999999997</v>
      </c>
      <c r="S1468" s="16">
        <f t="shared" si="575"/>
        <v>-1</v>
      </c>
      <c r="T1468" s="16">
        <f t="shared" si="576"/>
        <v>0</v>
      </c>
      <c r="U1468" s="16">
        <f>VLOOKUP(P1468,Table!$D$6:$G$15,MATCH(VALUE(T1468)&amp;"E",Table!$D$5:$G$5,0),1)*IF(Y1468=1,0,1)</f>
        <v>0.85</v>
      </c>
      <c r="V1468" s="16">
        <f t="shared" si="577"/>
        <v>0.15000000000000002</v>
      </c>
      <c r="W1468" s="16">
        <f t="shared" si="566"/>
        <v>174831.98369407223</v>
      </c>
      <c r="X1468" s="16">
        <f t="shared" si="578"/>
        <v>2.2087723919639535E-2</v>
      </c>
      <c r="Y1468" s="16">
        <f t="shared" si="567"/>
        <v>0</v>
      </c>
      <c r="Z1468" s="16">
        <f t="shared" si="579"/>
        <v>0</v>
      </c>
      <c r="AA1468" s="16">
        <f t="shared" si="565"/>
        <v>0</v>
      </c>
      <c r="AB1468" s="2">
        <f t="shared" si="568"/>
        <v>200774.08326712681</v>
      </c>
      <c r="AE1468" s="16" t="str">
        <f t="shared" si="562"/>
        <v/>
      </c>
      <c r="AF1468" s="16" t="str">
        <f t="shared" si="556"/>
        <v/>
      </c>
      <c r="AG1468" s="16">
        <f t="shared" si="571"/>
        <v>108.01078369129011</v>
      </c>
      <c r="AH1468" s="24">
        <f t="shared" si="569"/>
        <v>109.04343729069952</v>
      </c>
      <c r="AL1468" s="2">
        <f t="shared" si="572"/>
        <v>109.85587103026106</v>
      </c>
      <c r="AM1468" s="27">
        <f t="shared" si="573"/>
        <v>-7.395451257564023E-3</v>
      </c>
      <c r="AN1468" s="35">
        <v>0</v>
      </c>
      <c r="AP1468" s="2" t="str">
        <f t="shared" si="570"/>
        <v/>
      </c>
    </row>
    <row r="1469" spans="1:42" x14ac:dyDescent="0.25">
      <c r="A1469" s="49">
        <v>40133</v>
      </c>
      <c r="B1469" s="47">
        <v>1109.3</v>
      </c>
      <c r="C1469" s="27">
        <f t="shared" si="545"/>
        <v>1.4467571423345538E-2</v>
      </c>
      <c r="D1469" s="27">
        <f t="shared" si="555"/>
        <v>1.4915460001051262E-2</v>
      </c>
      <c r="E1469" s="5">
        <f t="shared" si="563"/>
        <v>0</v>
      </c>
      <c r="F1469" s="44">
        <v>1823.2909999999999</v>
      </c>
      <c r="G1469" s="45">
        <v>1823.2909999999999</v>
      </c>
      <c r="H1469" s="48">
        <v>1109.3</v>
      </c>
      <c r="I1469" s="42">
        <v>22.89</v>
      </c>
      <c r="J1469" s="16">
        <f t="shared" si="544"/>
        <v>0.22889999999999999</v>
      </c>
      <c r="K1469" s="16">
        <f t="shared" si="564"/>
        <v>2.9738112808125716E-2</v>
      </c>
      <c r="L1469" s="51">
        <f>VLOOKUP(A1469,LIBOR!$A$3:B3564,2,1)</f>
        <v>0.17813000000000001</v>
      </c>
      <c r="M1469">
        <v>68688.929999999993</v>
      </c>
      <c r="N1469" s="2">
        <v>61472.31</v>
      </c>
      <c r="O1469" s="16">
        <f t="shared" si="559"/>
        <v>2.063220452183391E-4</v>
      </c>
      <c r="P1469" s="16">
        <f t="shared" si="574"/>
        <v>0.19916188719187428</v>
      </c>
      <c r="Q1469" s="2">
        <f t="shared" si="560"/>
        <v>23.326000000000001</v>
      </c>
      <c r="R1469" s="2">
        <f t="shared" si="561"/>
        <v>24.631499999999999</v>
      </c>
      <c r="S1469" s="16">
        <f t="shared" si="575"/>
        <v>-1</v>
      </c>
      <c r="T1469" s="16">
        <f t="shared" si="576"/>
        <v>0</v>
      </c>
      <c r="U1469" s="16">
        <f>VLOOKUP(P1469,Table!$D$6:$G$15,MATCH(VALUE(T1469)&amp;"E",Table!$D$5:$G$5,0),1)*IF(Y1469=1,0,1)</f>
        <v>0.9</v>
      </c>
      <c r="V1469" s="16">
        <f t="shared" si="577"/>
        <v>9.9999999999999978E-2</v>
      </c>
      <c r="W1469" s="16">
        <f t="shared" si="566"/>
        <v>176527.70421369036</v>
      </c>
      <c r="X1469" s="16">
        <f t="shared" si="578"/>
        <v>2.5461984230883195E-2</v>
      </c>
      <c r="Y1469" s="16">
        <f t="shared" si="567"/>
        <v>0</v>
      </c>
      <c r="Z1469" s="16">
        <f t="shared" si="579"/>
        <v>0</v>
      </c>
      <c r="AA1469" s="16">
        <f t="shared" si="565"/>
        <v>0</v>
      </c>
      <c r="AB1469" s="2">
        <f t="shared" si="568"/>
        <v>202756.03800351638</v>
      </c>
      <c r="AE1469" s="16" t="str">
        <f t="shared" si="562"/>
        <v/>
      </c>
      <c r="AF1469" s="16" t="str">
        <f t="shared" si="556"/>
        <v/>
      </c>
      <c r="AG1469" s="16">
        <f t="shared" si="571"/>
        <v>109.07701933701976</v>
      </c>
      <c r="AH1469" s="24">
        <f t="shared" si="569"/>
        <v>110.11126866845019</v>
      </c>
      <c r="AL1469" s="2">
        <f t="shared" si="572"/>
        <v>110.11126866845019</v>
      </c>
      <c r="AM1469" s="27">
        <f t="shared" si="573"/>
        <v>0</v>
      </c>
      <c r="AN1469" s="35">
        <v>0</v>
      </c>
      <c r="AP1469" s="2" t="str">
        <f t="shared" si="570"/>
        <v/>
      </c>
    </row>
    <row r="1470" spans="1:42" x14ac:dyDescent="0.25">
      <c r="A1470" s="49">
        <v>40134</v>
      </c>
      <c r="B1470" s="47">
        <v>1110.32</v>
      </c>
      <c r="C1470" s="27">
        <f t="shared" si="545"/>
        <v>9.1949878301633703E-4</v>
      </c>
      <c r="D1470" s="27">
        <f t="shared" si="555"/>
        <v>1.5898998012669252E-2</v>
      </c>
      <c r="E1470" s="5">
        <f t="shared" si="563"/>
        <v>0</v>
      </c>
      <c r="F1470" s="44">
        <v>1825.184</v>
      </c>
      <c r="G1470" s="45">
        <v>1825.184</v>
      </c>
      <c r="H1470" s="48">
        <v>1110.32</v>
      </c>
      <c r="I1470" s="42">
        <v>22.41</v>
      </c>
      <c r="J1470" s="16">
        <f t="shared" si="544"/>
        <v>0.22409999999999999</v>
      </c>
      <c r="K1470" s="16">
        <f t="shared" si="564"/>
        <v>1.9572204057383857E-2</v>
      </c>
      <c r="L1470" s="51">
        <f>VLOOKUP(A1470,LIBOR!$A$3:B3565,2,1)</f>
        <v>0.17813000000000001</v>
      </c>
      <c r="M1470">
        <v>68316.44</v>
      </c>
      <c r="N1470" s="2">
        <v>61138.85</v>
      </c>
      <c r="O1470" s="16">
        <f t="shared" si="559"/>
        <v>8.4470125068181856E-7</v>
      </c>
      <c r="P1470" s="16">
        <f t="shared" si="574"/>
        <v>0.20452779594261614</v>
      </c>
      <c r="Q1470" s="2">
        <f t="shared" si="560"/>
        <v>23.273999999999997</v>
      </c>
      <c r="R1470" s="2">
        <f t="shared" si="561"/>
        <v>24.701499999999999</v>
      </c>
      <c r="S1470" s="16">
        <f t="shared" si="575"/>
        <v>-1</v>
      </c>
      <c r="T1470" s="16">
        <f t="shared" si="576"/>
        <v>0</v>
      </c>
      <c r="U1470" s="16">
        <f>VLOOKUP(P1470,Table!$D$6:$G$15,MATCH(VALUE(T1470)&amp;"E",Table!$D$5:$G$5,0),1)*IF(Y1470=1,0,1)</f>
        <v>0.85</v>
      </c>
      <c r="V1470" s="16">
        <f t="shared" si="577"/>
        <v>0.15000000000000002</v>
      </c>
      <c r="W1470" s="16">
        <f t="shared" si="566"/>
        <v>176578.03107682508</v>
      </c>
      <c r="X1470" s="16">
        <f t="shared" si="578"/>
        <v>2.1013224148346055E-2</v>
      </c>
      <c r="Y1470" s="16">
        <f t="shared" si="567"/>
        <v>0</v>
      </c>
      <c r="Z1470" s="16">
        <f t="shared" si="579"/>
        <v>0</v>
      </c>
      <c r="AA1470" s="16">
        <f t="shared" si="565"/>
        <v>0</v>
      </c>
      <c r="AB1470" s="2">
        <f t="shared" si="568"/>
        <v>202835.54349589034</v>
      </c>
      <c r="AE1470" s="16" t="str">
        <f t="shared" si="562"/>
        <v/>
      </c>
      <c r="AF1470" s="16" t="str">
        <f t="shared" si="556"/>
        <v/>
      </c>
      <c r="AG1470" s="16">
        <f t="shared" si="571"/>
        <v>109.11979104539633</v>
      </c>
      <c r="AH1470" s="24">
        <f t="shared" si="569"/>
        <v>110.15157889720437</v>
      </c>
      <c r="AL1470" s="2">
        <f t="shared" si="572"/>
        <v>110.15157889720437</v>
      </c>
      <c r="AM1470" s="27">
        <f t="shared" si="573"/>
        <v>0</v>
      </c>
      <c r="AN1470" s="35">
        <v>0</v>
      </c>
      <c r="AP1470" s="2" t="str">
        <f t="shared" si="570"/>
        <v/>
      </c>
    </row>
    <row r="1471" spans="1:42" x14ac:dyDescent="0.25">
      <c r="A1471" s="49">
        <v>40135</v>
      </c>
      <c r="B1471" s="47">
        <v>1109.8</v>
      </c>
      <c r="C1471" s="27">
        <f t="shared" si="545"/>
        <v>-4.6833345341878996E-4</v>
      </c>
      <c r="D1471" s="27">
        <f t="shared" si="555"/>
        <v>1.0398688639542519E-2</v>
      </c>
      <c r="E1471" s="5">
        <f t="shared" si="563"/>
        <v>0</v>
      </c>
      <c r="F1471" s="44">
        <v>1824.6089999999999</v>
      </c>
      <c r="G1471" s="45">
        <v>1824.6089999999999</v>
      </c>
      <c r="H1471" s="48">
        <v>1109.8</v>
      </c>
      <c r="I1471" s="42">
        <v>21.63</v>
      </c>
      <c r="J1471" s="16">
        <f t="shared" si="544"/>
        <v>0.21629999999999999</v>
      </c>
      <c r="K1471" s="16">
        <f t="shared" si="564"/>
        <v>1.3608127549185028E-2</v>
      </c>
      <c r="L1471" s="51">
        <f>VLOOKUP(A1471,LIBOR!$A$3:B3566,2,1)</f>
        <v>0.17813000000000001</v>
      </c>
      <c r="M1471">
        <v>65756.38</v>
      </c>
      <c r="N1471" s="2">
        <v>58847.65</v>
      </c>
      <c r="O1471" s="16">
        <f t="shared" si="559"/>
        <v>2.1943899020035524E-7</v>
      </c>
      <c r="P1471" s="16">
        <f t="shared" si="574"/>
        <v>0.20269187245081496</v>
      </c>
      <c r="Q1471" s="2">
        <f t="shared" si="560"/>
        <v>23.187999999999999</v>
      </c>
      <c r="R1471" s="2">
        <f t="shared" si="561"/>
        <v>24.777000000000001</v>
      </c>
      <c r="S1471" s="16">
        <f t="shared" si="575"/>
        <v>-1</v>
      </c>
      <c r="T1471" s="16">
        <f t="shared" si="576"/>
        <v>0</v>
      </c>
      <c r="U1471" s="16">
        <f>VLOOKUP(P1471,Table!$D$6:$G$15,MATCH(VALUE(T1471)&amp;"E",Table!$D$5:$G$5,0),1)*IF(Y1471=1,0,1)</f>
        <v>0.85</v>
      </c>
      <c r="V1471" s="16">
        <f t="shared" si="577"/>
        <v>0.15000000000000002</v>
      </c>
      <c r="W1471" s="16">
        <f t="shared" si="566"/>
        <v>175515.13967443214</v>
      </c>
      <c r="X1471" s="16">
        <f t="shared" si="578"/>
        <v>2.0779361631997784E-2</v>
      </c>
      <c r="Y1471" s="16">
        <f t="shared" si="567"/>
        <v>0</v>
      </c>
      <c r="Z1471" s="16">
        <f t="shared" si="579"/>
        <v>0</v>
      </c>
      <c r="AA1471" s="16">
        <f t="shared" si="565"/>
        <v>0</v>
      </c>
      <c r="AB1471" s="2">
        <f t="shared" si="568"/>
        <v>201641.08255500649</v>
      </c>
      <c r="AE1471" s="16" t="str">
        <f t="shared" si="562"/>
        <v/>
      </c>
      <c r="AF1471" s="16" t="str">
        <f t="shared" si="556"/>
        <v/>
      </c>
      <c r="AG1471" s="16">
        <f t="shared" si="571"/>
        <v>108.477204810091</v>
      </c>
      <c r="AH1471" s="24">
        <f t="shared" si="569"/>
        <v>109.50006657846288</v>
      </c>
      <c r="AL1471" s="2">
        <f t="shared" si="572"/>
        <v>110.15157889720437</v>
      </c>
      <c r="AM1471" s="27">
        <f t="shared" si="573"/>
        <v>-5.9146888793077945E-3</v>
      </c>
      <c r="AN1471" s="35">
        <v>0</v>
      </c>
      <c r="AP1471" s="2" t="str">
        <f t="shared" si="570"/>
        <v/>
      </c>
    </row>
    <row r="1472" spans="1:42" x14ac:dyDescent="0.25">
      <c r="A1472" s="49">
        <v>40136</v>
      </c>
      <c r="B1472" s="47">
        <v>1094.9000000000001</v>
      </c>
      <c r="C1472" s="27">
        <f t="shared" si="545"/>
        <v>-1.3425842494142914E-2</v>
      </c>
      <c r="D1472" s="27">
        <f t="shared" si="555"/>
        <v>7.2321974485283214E-3</v>
      </c>
      <c r="E1472" s="5">
        <f t="shared" si="563"/>
        <v>0</v>
      </c>
      <c r="F1472" s="44">
        <v>1800.117</v>
      </c>
      <c r="G1472" s="45">
        <v>1800.117</v>
      </c>
      <c r="H1472" s="48">
        <v>1094.9000000000001</v>
      </c>
      <c r="I1472" s="42">
        <v>22.63</v>
      </c>
      <c r="J1472" s="16">
        <f t="shared" si="544"/>
        <v>0.2263</v>
      </c>
      <c r="K1472" s="16">
        <f t="shared" si="564"/>
        <v>2.6093397755913544E-2</v>
      </c>
      <c r="L1472" s="51">
        <f>VLOOKUP(A1472,LIBOR!$A$3:B3567,2,1)</f>
        <v>0.17563000000000001</v>
      </c>
      <c r="M1472">
        <v>66574.84</v>
      </c>
      <c r="N1472" s="2">
        <v>59580.01</v>
      </c>
      <c r="O1472" s="16">
        <f t="shared" si="559"/>
        <v>1.8270345003845281E-4</v>
      </c>
      <c r="P1472" s="16">
        <f t="shared" si="574"/>
        <v>0.20020660224408646</v>
      </c>
      <c r="Q1472" s="2">
        <f t="shared" si="560"/>
        <v>22.905999999999999</v>
      </c>
      <c r="R1472" s="2">
        <f t="shared" si="561"/>
        <v>24.747499999999999</v>
      </c>
      <c r="S1472" s="16">
        <f t="shared" si="575"/>
        <v>-1</v>
      </c>
      <c r="T1472" s="16">
        <f t="shared" si="576"/>
        <v>0</v>
      </c>
      <c r="U1472" s="16">
        <f>VLOOKUP(P1472,Table!$D$6:$G$15,MATCH(VALUE(T1472)&amp;"E",Table!$D$5:$G$5,0),1)*IF(Y1472=1,0,1)</f>
        <v>0.85</v>
      </c>
      <c r="V1472" s="16">
        <f t="shared" si="577"/>
        <v>0.15000000000000002</v>
      </c>
      <c r="W1472" s="16">
        <f t="shared" si="566"/>
        <v>173839.81017938271</v>
      </c>
      <c r="X1472" s="16">
        <f t="shared" si="578"/>
        <v>9.8555965744444585E-3</v>
      </c>
      <c r="Y1472" s="16">
        <f t="shared" si="567"/>
        <v>0</v>
      </c>
      <c r="Z1472" s="16">
        <f t="shared" si="579"/>
        <v>0</v>
      </c>
      <c r="AA1472" s="16">
        <f t="shared" si="565"/>
        <v>0</v>
      </c>
      <c r="AB1472" s="2">
        <f t="shared" si="568"/>
        <v>199716.8923993177</v>
      </c>
      <c r="AE1472" s="16" t="str">
        <f t="shared" si="562"/>
        <v/>
      </c>
      <c r="AF1472" s="16" t="str">
        <f t="shared" si="556"/>
        <v/>
      </c>
      <c r="AG1472" s="16">
        <f t="shared" si="571"/>
        <v>107.44204487657262</v>
      </c>
      <c r="AH1472" s="24">
        <f t="shared" si="569"/>
        <v>108.45232302853756</v>
      </c>
      <c r="AL1472" s="2">
        <f t="shared" si="572"/>
        <v>110.15157889720437</v>
      </c>
      <c r="AM1472" s="27">
        <f t="shared" si="573"/>
        <v>-1.5426523030165451E-2</v>
      </c>
      <c r="AN1472" s="35">
        <v>0</v>
      </c>
      <c r="AP1472" s="2" t="str">
        <f t="shared" si="570"/>
        <v/>
      </c>
    </row>
    <row r="1473" spans="1:42" x14ac:dyDescent="0.25">
      <c r="A1473" s="49">
        <v>40137</v>
      </c>
      <c r="B1473" s="47">
        <v>1091.3800000000001</v>
      </c>
      <c r="C1473" s="27">
        <f t="shared" si="545"/>
        <v>-3.2149054708192626E-3</v>
      </c>
      <c r="D1473" s="27">
        <f t="shared" si="555"/>
        <v>-1.7220112120190922E-3</v>
      </c>
      <c r="E1473" s="5">
        <f t="shared" si="563"/>
        <v>0</v>
      </c>
      <c r="F1473" s="44">
        <v>1794.645</v>
      </c>
      <c r="G1473" s="45">
        <v>1794.645</v>
      </c>
      <c r="H1473" s="48">
        <v>1091.3800000000001</v>
      </c>
      <c r="I1473" s="42">
        <v>22.19</v>
      </c>
      <c r="J1473" s="16">
        <f t="shared" si="544"/>
        <v>0.22190000000000001</v>
      </c>
      <c r="K1473" s="16">
        <f t="shared" si="564"/>
        <v>1.7628653810954908E-2</v>
      </c>
      <c r="L1473" s="51">
        <f>VLOOKUP(A1473,LIBOR!$A$3:B3568,2,1)</f>
        <v>0.17563000000000001</v>
      </c>
      <c r="M1473">
        <v>65311.95</v>
      </c>
      <c r="N1473" s="2">
        <v>58449.7</v>
      </c>
      <c r="O1473" s="16">
        <f t="shared" si="559"/>
        <v>1.0368943428477257E-5</v>
      </c>
      <c r="P1473" s="16">
        <f t="shared" si="574"/>
        <v>0.20427134618904511</v>
      </c>
      <c r="Q1473" s="2">
        <f t="shared" si="560"/>
        <v>22.583999999999996</v>
      </c>
      <c r="R1473" s="2">
        <f t="shared" si="561"/>
        <v>24.8445</v>
      </c>
      <c r="S1473" s="16">
        <f t="shared" si="575"/>
        <v>-1</v>
      </c>
      <c r="T1473" s="16">
        <f t="shared" si="576"/>
        <v>0</v>
      </c>
      <c r="U1473" s="16">
        <f>VLOOKUP(P1473,Table!$D$6:$G$15,MATCH(VALUE(T1473)&amp;"E",Table!$D$5:$G$5,0),1)*IF(Y1473=1,0,1)</f>
        <v>0.85</v>
      </c>
      <c r="V1473" s="16">
        <f t="shared" si="577"/>
        <v>0.15000000000000002</v>
      </c>
      <c r="W1473" s="16">
        <f t="shared" si="566"/>
        <v>172870.06843414539</v>
      </c>
      <c r="X1473" s="16">
        <f t="shared" si="578"/>
        <v>-3.2449218894541332E-3</v>
      </c>
      <c r="Y1473" s="16">
        <f t="shared" si="567"/>
        <v>0</v>
      </c>
      <c r="Z1473" s="16">
        <f t="shared" si="579"/>
        <v>0</v>
      </c>
      <c r="AA1473" s="16">
        <f t="shared" si="565"/>
        <v>0</v>
      </c>
      <c r="AB1473" s="2">
        <f t="shared" si="568"/>
        <v>198632.57869536799</v>
      </c>
      <c r="AE1473" s="16" t="str">
        <f t="shared" si="562"/>
        <v/>
      </c>
      <c r="AF1473" s="16" t="str">
        <f t="shared" si="556"/>
        <v/>
      </c>
      <c r="AG1473" s="16">
        <f t="shared" si="571"/>
        <v>106.85871474239893</v>
      </c>
      <c r="AH1473" s="24">
        <f t="shared" si="569"/>
        <v>107.86070043146462</v>
      </c>
      <c r="AL1473" s="2">
        <f t="shared" si="572"/>
        <v>110.15157889720437</v>
      </c>
      <c r="AM1473" s="27">
        <f t="shared" si="573"/>
        <v>-2.079750911130962E-2</v>
      </c>
      <c r="AN1473" s="35">
        <v>0</v>
      </c>
      <c r="AP1473" s="2" t="str">
        <f t="shared" si="570"/>
        <v/>
      </c>
    </row>
    <row r="1474" spans="1:42" x14ac:dyDescent="0.25">
      <c r="A1474" s="49">
        <v>40140</v>
      </c>
      <c r="B1474" s="47">
        <v>1106.24</v>
      </c>
      <c r="C1474" s="27">
        <f t="shared" si="545"/>
        <v>1.361578918433537E-2</v>
      </c>
      <c r="D1474" s="27">
        <f t="shared" si="555"/>
        <v>-2.5737934510292604E-3</v>
      </c>
      <c r="E1474" s="5">
        <f t="shared" si="563"/>
        <v>0</v>
      </c>
      <c r="F1474" s="44">
        <v>1819.173</v>
      </c>
      <c r="G1474" s="45">
        <v>1819.173</v>
      </c>
      <c r="H1474" s="48">
        <v>1106.24</v>
      </c>
      <c r="I1474" s="42">
        <v>21.16</v>
      </c>
      <c r="J1474" s="16">
        <f t="shared" si="544"/>
        <v>0.21160000000000001</v>
      </c>
      <c r="K1474" s="16">
        <f t="shared" si="564"/>
        <v>9.2645724981774702E-3</v>
      </c>
      <c r="L1474" s="51">
        <f>VLOOKUP(A1474,LIBOR!$A$3:B3569,2,1)</f>
        <v>0.17874999999999999</v>
      </c>
      <c r="M1474">
        <v>62048.1</v>
      </c>
      <c r="N1474" s="2">
        <v>55528.46</v>
      </c>
      <c r="O1474" s="16">
        <f t="shared" si="559"/>
        <v>1.8289660788675145E-4</v>
      </c>
      <c r="P1474" s="16">
        <f t="shared" si="574"/>
        <v>0.20233542750182254</v>
      </c>
      <c r="Q1474" s="2">
        <f t="shared" si="560"/>
        <v>22.349999999999998</v>
      </c>
      <c r="R1474" s="2">
        <f t="shared" si="561"/>
        <v>24.840499999999999</v>
      </c>
      <c r="S1474" s="16">
        <f t="shared" si="575"/>
        <v>-1</v>
      </c>
      <c r="T1474" s="16">
        <f t="shared" si="576"/>
        <v>0</v>
      </c>
      <c r="U1474" s="16">
        <f>VLOOKUP(P1474,Table!$D$6:$G$15,MATCH(VALUE(T1474)&amp;"E",Table!$D$5:$G$5,0),1)*IF(Y1474=1,0,1)</f>
        <v>0.85</v>
      </c>
      <c r="V1474" s="16">
        <f t="shared" si="577"/>
        <v>0.15000000000000002</v>
      </c>
      <c r="W1474" s="16">
        <f t="shared" si="566"/>
        <v>173574.79329711615</v>
      </c>
      <c r="X1474" s="16">
        <f t="shared" si="578"/>
        <v>-1.1221718237550138E-2</v>
      </c>
      <c r="Y1474" s="16">
        <f t="shared" si="567"/>
        <v>0</v>
      </c>
      <c r="Z1474" s="16">
        <f t="shared" si="579"/>
        <v>0</v>
      </c>
      <c r="AA1474" s="16">
        <f t="shared" si="565"/>
        <v>0</v>
      </c>
      <c r="AB1474" s="2">
        <f t="shared" si="568"/>
        <v>199451.1914922744</v>
      </c>
      <c r="AE1474" s="16" t="str">
        <f t="shared" si="562"/>
        <v/>
      </c>
      <c r="AF1474" s="16" t="str">
        <f t="shared" si="556"/>
        <v/>
      </c>
      <c r="AG1474" s="16">
        <f t="shared" si="571"/>
        <v>107.29910529627305</v>
      </c>
      <c r="AH1474" s="24">
        <f t="shared" si="569"/>
        <v>108.29676392130656</v>
      </c>
      <c r="AL1474" s="2">
        <f t="shared" si="572"/>
        <v>110.15157889720437</v>
      </c>
      <c r="AM1474" s="27">
        <f t="shared" si="573"/>
        <v>-1.6838750696699156E-2</v>
      </c>
      <c r="AN1474" s="35">
        <v>0</v>
      </c>
      <c r="AP1474" s="2" t="str">
        <f t="shared" si="570"/>
        <v/>
      </c>
    </row>
    <row r="1475" spans="1:42" x14ac:dyDescent="0.25">
      <c r="A1475" s="49">
        <v>40141</v>
      </c>
      <c r="B1475" s="47">
        <v>1105.6500000000001</v>
      </c>
      <c r="C1475" s="27">
        <f t="shared" si="545"/>
        <v>-5.3333815446909849E-4</v>
      </c>
      <c r="D1475" s="27">
        <f t="shared" si="555"/>
        <v>-4.0266303885146959E-3</v>
      </c>
      <c r="E1475" s="5">
        <f t="shared" si="563"/>
        <v>0</v>
      </c>
      <c r="F1475" s="44">
        <v>1818.3150000000001</v>
      </c>
      <c r="G1475" s="45">
        <v>1818.3150000000001</v>
      </c>
      <c r="H1475" s="48">
        <v>1105.6500000000001</v>
      </c>
      <c r="I1475" s="42">
        <v>20.47</v>
      </c>
      <c r="J1475" s="16">
        <f t="shared" si="544"/>
        <v>0.20469999999999999</v>
      </c>
      <c r="K1475" s="16">
        <f t="shared" si="564"/>
        <v>3.7022671151584752E-4</v>
      </c>
      <c r="L1475" s="51">
        <f>VLOOKUP(A1475,LIBOR!$A$3:B3570,2,1)</f>
        <v>0.17874999999999999</v>
      </c>
      <c r="M1475">
        <v>61543.040000000001</v>
      </c>
      <c r="N1475" s="2">
        <v>55076.4</v>
      </c>
      <c r="O1475" s="16">
        <f t="shared" si="559"/>
        <v>2.8460136903519621E-7</v>
      </c>
      <c r="P1475" s="16">
        <f t="shared" si="574"/>
        <v>0.20432977328848415</v>
      </c>
      <c r="Q1475" s="2">
        <f t="shared" si="560"/>
        <v>22.003999999999998</v>
      </c>
      <c r="R1475" s="2">
        <f t="shared" si="561"/>
        <v>24.683</v>
      </c>
      <c r="S1475" s="16">
        <f t="shared" si="575"/>
        <v>-1</v>
      </c>
      <c r="T1475" s="16">
        <f t="shared" si="576"/>
        <v>0</v>
      </c>
      <c r="U1475" s="16">
        <f>VLOOKUP(P1475,Table!$D$6:$G$15,MATCH(VALUE(T1475)&amp;"E",Table!$D$5:$G$5,0),1)*IF(Y1475=1,0,1)</f>
        <v>0.85</v>
      </c>
      <c r="V1475" s="16">
        <f t="shared" si="577"/>
        <v>0.15000000000000002</v>
      </c>
      <c r="W1475" s="16">
        <f t="shared" si="566"/>
        <v>173284.1431711363</v>
      </c>
      <c r="X1475" s="16">
        <f t="shared" si="578"/>
        <v>-1.6727747804388016E-2</v>
      </c>
      <c r="Y1475" s="16">
        <f t="shared" si="567"/>
        <v>0</v>
      </c>
      <c r="Z1475" s="16">
        <f t="shared" si="579"/>
        <v>0</v>
      </c>
      <c r="AA1475" s="16">
        <f t="shared" si="565"/>
        <v>0</v>
      </c>
      <c r="AB1475" s="2">
        <f t="shared" si="568"/>
        <v>199127.70787392443</v>
      </c>
      <c r="AE1475" s="16" t="str">
        <f t="shared" si="562"/>
        <v/>
      </c>
      <c r="AF1475" s="16" t="str">
        <f t="shared" si="556"/>
        <v/>
      </c>
      <c r="AG1475" s="16">
        <f t="shared" si="571"/>
        <v>107.12508025000855</v>
      </c>
      <c r="AH1475" s="24">
        <f t="shared" si="569"/>
        <v>108.11830669251304</v>
      </c>
      <c r="AL1475" s="2">
        <f t="shared" si="572"/>
        <v>110.15157889720437</v>
      </c>
      <c r="AM1475" s="27">
        <f t="shared" si="573"/>
        <v>-1.8458856650514499E-2</v>
      </c>
      <c r="AN1475" s="35">
        <v>0</v>
      </c>
      <c r="AP1475" s="2" t="str">
        <f t="shared" si="570"/>
        <v/>
      </c>
    </row>
    <row r="1476" spans="1:42" x14ac:dyDescent="0.25">
      <c r="A1476" s="49">
        <v>40142</v>
      </c>
      <c r="B1476" s="47">
        <v>1110.6300000000001</v>
      </c>
      <c r="C1476" s="27">
        <f t="shared" si="545"/>
        <v>4.5041378374712782E-3</v>
      </c>
      <c r="D1476" s="27">
        <f t="shared" si="555"/>
        <v>9.4584090237537222E-4</v>
      </c>
      <c r="E1476" s="5">
        <f t="shared" si="563"/>
        <v>0</v>
      </c>
      <c r="F1476" s="44">
        <v>1826.742</v>
      </c>
      <c r="G1476" s="45">
        <v>1826.742</v>
      </c>
      <c r="H1476" s="48">
        <v>1110.6300000000001</v>
      </c>
      <c r="I1476" s="42">
        <v>20.48</v>
      </c>
      <c r="J1476" s="16">
        <f t="shared" si="544"/>
        <v>0.20480000000000001</v>
      </c>
      <c r="K1476" s="16">
        <f t="shared" si="564"/>
        <v>4.7147604227707196E-3</v>
      </c>
      <c r="L1476" s="51">
        <f>VLOOKUP(A1476,LIBOR!$A$3:B3571,2,1)</f>
        <v>0.17688000000000001</v>
      </c>
      <c r="M1476">
        <v>60698.36</v>
      </c>
      <c r="N1476" s="2">
        <v>54320.41</v>
      </c>
      <c r="O1476" s="16">
        <f t="shared" si="559"/>
        <v>2.0196256790699874E-5</v>
      </c>
      <c r="P1476" s="16">
        <f t="shared" si="574"/>
        <v>0.20008523957722929</v>
      </c>
      <c r="Q1476" s="2">
        <f t="shared" si="560"/>
        <v>21.616</v>
      </c>
      <c r="R1476" s="2">
        <f t="shared" si="561"/>
        <v>24.465000000000003</v>
      </c>
      <c r="S1476" s="16">
        <f t="shared" si="575"/>
        <v>-1</v>
      </c>
      <c r="T1476" s="16">
        <f t="shared" si="576"/>
        <v>-1</v>
      </c>
      <c r="U1476" s="16">
        <f>VLOOKUP(P1476,Table!$D$6:$G$15,MATCH(VALUE(T1476)&amp;"E",Table!$D$5:$G$5,0),1)*IF(Y1476=1,0,1)</f>
        <v>0.9</v>
      </c>
      <c r="V1476" s="16">
        <f t="shared" si="577"/>
        <v>9.9999999999999978E-2</v>
      </c>
      <c r="W1476" s="16">
        <f t="shared" si="566"/>
        <v>173590.78441601706</v>
      </c>
      <c r="X1476" s="16">
        <f t="shared" si="578"/>
        <v>-1.8654007441365583E-2</v>
      </c>
      <c r="Y1476" s="16">
        <f t="shared" si="567"/>
        <v>0</v>
      </c>
      <c r="Z1476" s="16">
        <f t="shared" si="579"/>
        <v>0</v>
      </c>
      <c r="AA1476" s="16">
        <f t="shared" si="565"/>
        <v>0</v>
      </c>
      <c r="AB1476" s="2">
        <f t="shared" si="568"/>
        <v>199502.18338215584</v>
      </c>
      <c r="AE1476" s="16" t="str">
        <f t="shared" si="562"/>
        <v/>
      </c>
      <c r="AF1476" s="16" t="str">
        <f t="shared" si="556"/>
        <v/>
      </c>
      <c r="AG1476" s="16">
        <f t="shared" si="571"/>
        <v>107.32653749219381</v>
      </c>
      <c r="AH1476" s="24">
        <f t="shared" si="569"/>
        <v>108.31881244595715</v>
      </c>
      <c r="AL1476" s="2">
        <f t="shared" si="572"/>
        <v>110.15157889720437</v>
      </c>
      <c r="AM1476" s="27">
        <f t="shared" si="573"/>
        <v>-1.6638585389298854E-2</v>
      </c>
      <c r="AN1476" s="35">
        <v>0</v>
      </c>
      <c r="AP1476" s="2" t="str">
        <f t="shared" si="570"/>
        <v/>
      </c>
    </row>
    <row r="1477" spans="1:42" x14ac:dyDescent="0.25">
      <c r="A1477" s="49">
        <v>40144</v>
      </c>
      <c r="B1477" s="47">
        <v>1091.49</v>
      </c>
      <c r="C1477" s="27">
        <f t="shared" si="545"/>
        <v>-1.7233462089084717E-2</v>
      </c>
      <c r="D1477" s="27">
        <f t="shared" si="555"/>
        <v>-2.8617786925664301E-3</v>
      </c>
      <c r="E1477" s="5">
        <f t="shared" si="563"/>
        <v>0</v>
      </c>
      <c r="F1477" s="44">
        <v>1795.6949999999999</v>
      </c>
      <c r="G1477" s="45">
        <v>1795.6949999999999</v>
      </c>
      <c r="H1477" s="48">
        <v>1091.49</v>
      </c>
      <c r="I1477" s="42">
        <v>24.74</v>
      </c>
      <c r="J1477" s="16">
        <f t="shared" si="544"/>
        <v>0.24739999999999998</v>
      </c>
      <c r="K1477" s="16">
        <f t="shared" si="564"/>
        <v>5.0742529229689332E-2</v>
      </c>
      <c r="L1477" s="51">
        <f>VLOOKUP(A1477,LIBOR!$A$3:B3572,2,1)</f>
        <v>0.17938000000000001</v>
      </c>
      <c r="M1477">
        <v>64814.559999999998</v>
      </c>
      <c r="N1477" s="2">
        <v>58003.98</v>
      </c>
      <c r="O1477" s="16">
        <f t="shared" si="559"/>
        <v>3.0219256065676316E-4</v>
      </c>
      <c r="P1477" s="16">
        <f t="shared" si="574"/>
        <v>0.19665747077031065</v>
      </c>
      <c r="Q1477" s="2">
        <f t="shared" si="560"/>
        <v>21.386000000000003</v>
      </c>
      <c r="R1477" s="2">
        <f t="shared" si="561"/>
        <v>24.093500000000006</v>
      </c>
      <c r="S1477" s="16">
        <f t="shared" si="575"/>
        <v>-1</v>
      </c>
      <c r="T1477" s="16">
        <f t="shared" si="576"/>
        <v>-1</v>
      </c>
      <c r="U1477" s="16">
        <f>VLOOKUP(P1477,Table!$D$6:$G$15,MATCH(VALUE(T1477)&amp;"E",Table!$D$5:$G$5,0),1)*IF(Y1477=1,0,1)</f>
        <v>0.97499999999999998</v>
      </c>
      <c r="V1477" s="16">
        <f t="shared" si="577"/>
        <v>2.5000000000000022E-2</v>
      </c>
      <c r="W1477" s="16">
        <f t="shared" si="566"/>
        <v>172075.52325797777</v>
      </c>
      <c r="X1477" s="16">
        <f t="shared" si="578"/>
        <v>-1.0964041403975777E-2</v>
      </c>
      <c r="Y1477" s="16">
        <f t="shared" si="567"/>
        <v>0</v>
      </c>
      <c r="Z1477" s="16">
        <f t="shared" si="579"/>
        <v>0</v>
      </c>
      <c r="AA1477" s="16">
        <f t="shared" si="565"/>
        <v>0</v>
      </c>
      <c r="AB1477" s="2">
        <f t="shared" si="568"/>
        <v>197803.45293414942</v>
      </c>
      <c r="AE1477" s="16" t="str">
        <f t="shared" si="562"/>
        <v/>
      </c>
      <c r="AF1477" s="16" t="str">
        <f t="shared" si="556"/>
        <v/>
      </c>
      <c r="AG1477" s="16">
        <f t="shared" si="571"/>
        <v>106.41266851078096</v>
      </c>
      <c r="AH1477" s="24">
        <f t="shared" si="569"/>
        <v>107.39090396603132</v>
      </c>
      <c r="AL1477" s="2">
        <f t="shared" si="572"/>
        <v>110.15157889720437</v>
      </c>
      <c r="AM1477" s="27">
        <f t="shared" si="573"/>
        <v>-2.5062508942784834E-2</v>
      </c>
      <c r="AN1477" s="35">
        <v>0</v>
      </c>
      <c r="AP1477" s="2" t="str">
        <f t="shared" si="570"/>
        <v/>
      </c>
    </row>
    <row r="1478" spans="1:42" x14ac:dyDescent="0.25">
      <c r="A1478" s="49">
        <v>40147</v>
      </c>
      <c r="B1478" s="47">
        <v>1095.6300000000001</v>
      </c>
      <c r="C1478" s="27">
        <f t="shared" si="545"/>
        <v>3.7929802380234356E-3</v>
      </c>
      <c r="D1478" s="27">
        <f t="shared" si="555"/>
        <v>4.1461070162762681E-3</v>
      </c>
      <c r="E1478" s="5">
        <f t="shared" si="563"/>
        <v>0</v>
      </c>
      <c r="F1478" s="44">
        <v>1802.68</v>
      </c>
      <c r="G1478" s="45">
        <v>1802.68</v>
      </c>
      <c r="H1478" s="48">
        <v>1095.6300000000001</v>
      </c>
      <c r="I1478" s="42">
        <v>24.51</v>
      </c>
      <c r="J1478" s="16">
        <f t="shared" ref="J1478:J1541" si="580">I1478/100</f>
        <v>0.24510000000000001</v>
      </c>
      <c r="K1478" s="16">
        <f t="shared" si="564"/>
        <v>4.0138723022810213E-2</v>
      </c>
      <c r="L1478" s="51">
        <f>VLOOKUP(A1478,LIBOR!$A$3:B3573,2,1)</f>
        <v>0.1825</v>
      </c>
      <c r="M1478">
        <v>64896.02</v>
      </c>
      <c r="N1478" s="2">
        <v>58076.69</v>
      </c>
      <c r="O1478" s="16">
        <f t="shared" si="559"/>
        <v>1.433231969777239E-5</v>
      </c>
      <c r="P1478" s="16">
        <f t="shared" si="574"/>
        <v>0.2049612769771898</v>
      </c>
      <c r="Q1478" s="2">
        <f t="shared" si="560"/>
        <v>21.808</v>
      </c>
      <c r="R1478" s="2">
        <f t="shared" si="561"/>
        <v>24.092500000000001</v>
      </c>
      <c r="S1478" s="16">
        <f t="shared" si="575"/>
        <v>-1</v>
      </c>
      <c r="T1478" s="16">
        <f t="shared" si="576"/>
        <v>-1</v>
      </c>
      <c r="U1478" s="16">
        <f>VLOOKUP(P1478,Table!$D$6:$G$15,MATCH(VALUE(T1478)&amp;"E",Table!$D$5:$G$5,0),1)*IF(Y1478=1,0,1)</f>
        <v>0.9</v>
      </c>
      <c r="V1478" s="16">
        <f t="shared" si="577"/>
        <v>9.9999999999999978E-2</v>
      </c>
      <c r="W1478" s="16">
        <f t="shared" si="566"/>
        <v>172717.27790652556</v>
      </c>
      <c r="X1478" s="16">
        <f t="shared" si="578"/>
        <v>-1.0148923423146883E-2</v>
      </c>
      <c r="Y1478" s="16">
        <f t="shared" si="567"/>
        <v>0</v>
      </c>
      <c r="Z1478" s="16">
        <f t="shared" si="579"/>
        <v>0</v>
      </c>
      <c r="AA1478" s="16">
        <f t="shared" si="565"/>
        <v>0</v>
      </c>
      <c r="AB1478" s="2">
        <f t="shared" si="568"/>
        <v>198559.85981433379</v>
      </c>
      <c r="AE1478" s="16" t="str">
        <f t="shared" si="562"/>
        <v/>
      </c>
      <c r="AF1478" s="16" t="str">
        <f t="shared" si="556"/>
        <v/>
      </c>
      <c r="AG1478" s="16">
        <f t="shared" si="571"/>
        <v>106.81959403915953</v>
      </c>
      <c r="AH1478" s="24">
        <f t="shared" si="569"/>
        <v>107.79315313501289</v>
      </c>
      <c r="AL1478" s="2">
        <f t="shared" si="572"/>
        <v>110.15157889720437</v>
      </c>
      <c r="AM1478" s="27">
        <f t="shared" si="573"/>
        <v>-2.1410730429859859E-2</v>
      </c>
      <c r="AN1478" s="35">
        <v>0</v>
      </c>
      <c r="AP1478" s="2" t="str">
        <f t="shared" si="570"/>
        <v/>
      </c>
    </row>
    <row r="1479" spans="1:42" x14ac:dyDescent="0.25">
      <c r="A1479" s="49">
        <v>40148</v>
      </c>
      <c r="B1479" s="47">
        <v>1108.8599999999999</v>
      </c>
      <c r="C1479" s="27">
        <f t="shared" ref="C1479:C1542" si="581">B1479/B1478-1</f>
        <v>1.2075244379945671E-2</v>
      </c>
      <c r="D1479" s="27">
        <f t="shared" si="555"/>
        <v>2.6055622118865696E-3</v>
      </c>
      <c r="E1479" s="5">
        <f t="shared" si="563"/>
        <v>0</v>
      </c>
      <c r="F1479" s="44">
        <v>1824.5409999999999</v>
      </c>
      <c r="G1479" s="45">
        <v>1824.5409999999999</v>
      </c>
      <c r="H1479" s="48">
        <v>1108.8599999999999</v>
      </c>
      <c r="I1479" s="42">
        <v>21.92</v>
      </c>
      <c r="J1479" s="16">
        <f t="shared" si="580"/>
        <v>0.21920000000000001</v>
      </c>
      <c r="K1479" s="16">
        <f t="shared" si="564"/>
        <v>2.5003242014481342E-2</v>
      </c>
      <c r="L1479" s="51">
        <f>VLOOKUP(A1479,LIBOR!$A$3:B3574,2,1)</f>
        <v>0.17938000000000001</v>
      </c>
      <c r="M1479">
        <v>62427.040000000001</v>
      </c>
      <c r="N1479" s="2">
        <v>55867.05</v>
      </c>
      <c r="O1479" s="16">
        <f t="shared" si="559"/>
        <v>1.4407009465715337E-4</v>
      </c>
      <c r="P1479" s="16">
        <f t="shared" si="574"/>
        <v>0.19419675798551866</v>
      </c>
      <c r="Q1479" s="2">
        <f t="shared" si="560"/>
        <v>22.271999999999998</v>
      </c>
      <c r="R1479" s="2">
        <f t="shared" si="561"/>
        <v>23.783500000000004</v>
      </c>
      <c r="S1479" s="16">
        <f t="shared" si="575"/>
        <v>-1</v>
      </c>
      <c r="T1479" s="16">
        <f t="shared" si="576"/>
        <v>-1</v>
      </c>
      <c r="U1479" s="16">
        <f>VLOOKUP(P1479,Table!$D$6:$G$15,MATCH(VALUE(T1479)&amp;"E",Table!$D$5:$G$5,0),1)*IF(Y1479=1,0,1)</f>
        <v>0.97499999999999998</v>
      </c>
      <c r="V1479" s="16">
        <f t="shared" si="577"/>
        <v>2.5000000000000022E-2</v>
      </c>
      <c r="W1479" s="16">
        <f t="shared" si="566"/>
        <v>173937.18462206592</v>
      </c>
      <c r="X1479" s="16">
        <f t="shared" si="578"/>
        <v>-8.83846052725068E-4</v>
      </c>
      <c r="Y1479" s="16">
        <f t="shared" si="567"/>
        <v>0</v>
      </c>
      <c r="Z1479" s="16">
        <f t="shared" si="579"/>
        <v>0</v>
      </c>
      <c r="AA1479" s="16">
        <f t="shared" si="565"/>
        <v>0</v>
      </c>
      <c r="AB1479" s="2">
        <f t="shared" si="568"/>
        <v>199971.56741584573</v>
      </c>
      <c r="AE1479" s="16" t="str">
        <f t="shared" si="562"/>
        <v/>
      </c>
      <c r="AF1479" s="16" t="str">
        <f t="shared" si="556"/>
        <v/>
      </c>
      <c r="AG1479" s="16">
        <f t="shared" si="571"/>
        <v>107.5790528393244</v>
      </c>
      <c r="AH1479" s="24">
        <f t="shared" si="569"/>
        <v>108.55670815836675</v>
      </c>
      <c r="AL1479" s="2">
        <f t="shared" si="572"/>
        <v>110.15157889720437</v>
      </c>
      <c r="AM1479" s="27">
        <f t="shared" si="573"/>
        <v>-1.4478873156471006E-2</v>
      </c>
      <c r="AN1479" s="35">
        <v>0</v>
      </c>
      <c r="AP1479" s="2" t="str">
        <f t="shared" si="570"/>
        <v/>
      </c>
    </row>
    <row r="1480" spans="1:42" x14ac:dyDescent="0.25">
      <c r="A1480" s="49">
        <v>40149</v>
      </c>
      <c r="B1480" s="47">
        <v>1109.24</v>
      </c>
      <c r="C1480" s="27">
        <f t="shared" si="581"/>
        <v>3.4269429864908219E-4</v>
      </c>
      <c r="D1480" s="27">
        <f t="shared" si="555"/>
        <v>3.4815946650047502E-3</v>
      </c>
      <c r="E1480" s="5">
        <f t="shared" si="563"/>
        <v>0</v>
      </c>
      <c r="F1480" s="44">
        <v>1825.3979999999999</v>
      </c>
      <c r="G1480" s="45">
        <v>1825.3979999999999</v>
      </c>
      <c r="H1480" s="48">
        <v>1109.24</v>
      </c>
      <c r="I1480" s="42">
        <v>21.12</v>
      </c>
      <c r="J1480" s="16">
        <f t="shared" si="580"/>
        <v>0.2112</v>
      </c>
      <c r="K1480" s="16">
        <f t="shared" si="564"/>
        <v>2.7674387643783688E-2</v>
      </c>
      <c r="L1480" s="51">
        <f>VLOOKUP(A1480,LIBOR!$A$3:B3575,2,1)</f>
        <v>0.1825</v>
      </c>
      <c r="M1480">
        <v>61772.41</v>
      </c>
      <c r="N1480" s="2">
        <v>55281.120000000003</v>
      </c>
      <c r="O1480" s="16">
        <f t="shared" si="559"/>
        <v>1.1739914915856315E-7</v>
      </c>
      <c r="P1480" s="16">
        <f t="shared" si="574"/>
        <v>0.18352561235621631</v>
      </c>
      <c r="Q1480" s="2">
        <f t="shared" si="560"/>
        <v>22.423999999999999</v>
      </c>
      <c r="R1480" s="2">
        <f t="shared" si="561"/>
        <v>23.390500000000007</v>
      </c>
      <c r="S1480" s="16">
        <f t="shared" si="575"/>
        <v>-1</v>
      </c>
      <c r="T1480" s="16">
        <f t="shared" si="576"/>
        <v>-1</v>
      </c>
      <c r="U1480" s="16">
        <f>VLOOKUP(P1480,Table!$D$6:$G$15,MATCH(VALUE(T1480)&amp;"E",Table!$D$5:$G$5,0),1)*IF(Y1480=1,0,1)</f>
        <v>0.97499999999999998</v>
      </c>
      <c r="V1480" s="16">
        <f t="shared" si="577"/>
        <v>2.5000000000000022E-2</v>
      </c>
      <c r="W1480" s="16">
        <f t="shared" si="566"/>
        <v>173949.69567350872</v>
      </c>
      <c r="X1480" s="16">
        <f t="shared" si="578"/>
        <v>2.0878107821189484E-3</v>
      </c>
      <c r="Y1480" s="16">
        <f t="shared" si="567"/>
        <v>0</v>
      </c>
      <c r="Z1480" s="16">
        <f t="shared" si="579"/>
        <v>0</v>
      </c>
      <c r="AA1480" s="16">
        <f t="shared" si="565"/>
        <v>0</v>
      </c>
      <c r="AB1480" s="2">
        <f t="shared" si="568"/>
        <v>200010.72314125689</v>
      </c>
      <c r="AE1480" s="16" t="str">
        <f t="shared" si="562"/>
        <v/>
      </c>
      <c r="AF1480" s="16" t="str">
        <f t="shared" si="556"/>
        <v/>
      </c>
      <c r="AG1480" s="16">
        <f t="shared" si="571"/>
        <v>107.60011751320482</v>
      </c>
      <c r="AH1480" s="24">
        <f t="shared" si="569"/>
        <v>108.57513826166807</v>
      </c>
      <c r="AL1480" s="2">
        <f t="shared" si="572"/>
        <v>110.15157889720437</v>
      </c>
      <c r="AM1480" s="27">
        <f t="shared" si="573"/>
        <v>-1.4311557322364554E-2</v>
      </c>
      <c r="AN1480" s="35">
        <v>0</v>
      </c>
      <c r="AP1480" s="2" t="str">
        <f t="shared" si="570"/>
        <v/>
      </c>
    </row>
    <row r="1481" spans="1:42" x14ac:dyDescent="0.25">
      <c r="A1481" s="49">
        <v>40150</v>
      </c>
      <c r="B1481" s="47">
        <v>1099.92</v>
      </c>
      <c r="C1481" s="27">
        <f t="shared" si="581"/>
        <v>-8.402149219285171E-3</v>
      </c>
      <c r="D1481" s="27">
        <f t="shared" si="555"/>
        <v>-9.4246923917516989E-3</v>
      </c>
      <c r="E1481" s="5">
        <f t="shared" si="563"/>
        <v>0</v>
      </c>
      <c r="F1481" s="44">
        <v>1810.126</v>
      </c>
      <c r="G1481" s="45">
        <v>1810.126</v>
      </c>
      <c r="H1481" s="48">
        <v>1099.92</v>
      </c>
      <c r="I1481" s="42">
        <v>22.46</v>
      </c>
      <c r="J1481" s="16">
        <f t="shared" si="580"/>
        <v>0.22460000000000002</v>
      </c>
      <c r="K1481" s="16">
        <f t="shared" si="564"/>
        <v>6.8391050470576198E-2</v>
      </c>
      <c r="L1481" s="51">
        <f>VLOOKUP(A1481,LIBOR!$A$3:B3576,2,1)</f>
        <v>0.18187999999999999</v>
      </c>
      <c r="M1481">
        <v>63085.27</v>
      </c>
      <c r="N1481" s="2">
        <v>56455.93</v>
      </c>
      <c r="O1481" s="16">
        <f t="shared" si="559"/>
        <v>7.1193874225140366E-5</v>
      </c>
      <c r="P1481" s="16">
        <f t="shared" si="574"/>
        <v>0.15620894952942382</v>
      </c>
      <c r="Q1481" s="2">
        <f t="shared" si="560"/>
        <v>22.554000000000002</v>
      </c>
      <c r="R1481" s="2">
        <f t="shared" si="561"/>
        <v>23.006000000000004</v>
      </c>
      <c r="S1481" s="16">
        <f t="shared" si="575"/>
        <v>-1</v>
      </c>
      <c r="T1481" s="16">
        <f t="shared" si="576"/>
        <v>-1</v>
      </c>
      <c r="U1481" s="16">
        <f>VLOOKUP(P1481,Table!$D$6:$G$15,MATCH(VALUE(T1481)&amp;"E",Table!$D$5:$G$5,0),1)*IF(Y1481=1,0,1)</f>
        <v>0.97499999999999998</v>
      </c>
      <c r="V1481" s="16">
        <f t="shared" si="577"/>
        <v>2.5000000000000022E-2</v>
      </c>
      <c r="W1481" s="16">
        <f t="shared" si="566"/>
        <v>172617.10071313541</v>
      </c>
      <c r="X1481" s="16">
        <f t="shared" si="578"/>
        <v>3.8408159580713974E-3</v>
      </c>
      <c r="Y1481" s="16">
        <f t="shared" si="567"/>
        <v>0</v>
      </c>
      <c r="Z1481" s="16">
        <f t="shared" si="579"/>
        <v>0</v>
      </c>
      <c r="AA1481" s="16">
        <f t="shared" si="565"/>
        <v>0</v>
      </c>
      <c r="AB1481" s="2">
        <f t="shared" si="568"/>
        <v>198485.46030535642</v>
      </c>
      <c r="AE1481" s="16" t="str">
        <f t="shared" si="562"/>
        <v/>
      </c>
      <c r="AF1481" s="16" t="str">
        <f t="shared" si="556"/>
        <v/>
      </c>
      <c r="AG1481" s="16">
        <f t="shared" si="571"/>
        <v>106.77956920557479</v>
      </c>
      <c r="AH1481" s="24">
        <f t="shared" si="569"/>
        <v>107.74435016013898</v>
      </c>
      <c r="AL1481" s="2">
        <f t="shared" si="572"/>
        <v>110.15157889720437</v>
      </c>
      <c r="AM1481" s="27">
        <f t="shared" si="573"/>
        <v>-2.1853783315370023E-2</v>
      </c>
      <c r="AN1481" s="35">
        <v>0</v>
      </c>
      <c r="AP1481" s="2" t="str">
        <f t="shared" si="570"/>
        <v/>
      </c>
    </row>
    <row r="1482" spans="1:42" x14ac:dyDescent="0.25">
      <c r="A1482" s="49">
        <v>40151</v>
      </c>
      <c r="B1482" s="47">
        <v>1105.98</v>
      </c>
      <c r="C1482" s="27">
        <f t="shared" si="581"/>
        <v>5.5094915993889604E-3</v>
      </c>
      <c r="D1482" s="27">
        <f t="shared" si="555"/>
        <v>1.3318261296721978E-2</v>
      </c>
      <c r="E1482" s="5">
        <f t="shared" si="563"/>
        <v>0</v>
      </c>
      <c r="F1482" s="44">
        <v>1820.107</v>
      </c>
      <c r="G1482" s="45">
        <v>1820.107</v>
      </c>
      <c r="H1482" s="48">
        <v>1105.98</v>
      </c>
      <c r="I1482" s="42">
        <v>21.25</v>
      </c>
      <c r="J1482" s="16">
        <f t="shared" si="580"/>
        <v>0.21249999999999999</v>
      </c>
      <c r="K1482" s="16">
        <f t="shared" si="564"/>
        <v>5.5203088839990699E-2</v>
      </c>
      <c r="L1482" s="51">
        <f>VLOOKUP(A1482,LIBOR!$A$3:B3577,2,1)</f>
        <v>0.18063000000000001</v>
      </c>
      <c r="M1482">
        <v>61676.6</v>
      </c>
      <c r="N1482" s="2">
        <v>55195.199999999997</v>
      </c>
      <c r="O1482" s="16">
        <f t="shared" si="559"/>
        <v>3.0188100237143174E-5</v>
      </c>
      <c r="P1482" s="16">
        <f t="shared" si="574"/>
        <v>0.1572969111600093</v>
      </c>
      <c r="Q1482" s="2">
        <f t="shared" si="560"/>
        <v>22.95</v>
      </c>
      <c r="R1482" s="2">
        <f t="shared" si="561"/>
        <v>22.743000000000002</v>
      </c>
      <c r="S1482" s="16">
        <f t="shared" si="575"/>
        <v>1</v>
      </c>
      <c r="T1482" s="16">
        <f t="shared" si="576"/>
        <v>0</v>
      </c>
      <c r="U1482" s="16">
        <f>VLOOKUP(P1482,Table!$D$6:$G$15,MATCH(VALUE(T1482)&amp;"E",Table!$D$5:$G$5,0),1)*IF(Y1482=1,0,1)</f>
        <v>0.9</v>
      </c>
      <c r="V1482" s="16">
        <f t="shared" si="577"/>
        <v>9.9999999999999978E-2</v>
      </c>
      <c r="W1482" s="16">
        <f t="shared" si="566"/>
        <v>173447.98859066083</v>
      </c>
      <c r="X1482" s="16">
        <f t="shared" si="578"/>
        <v>-5.609074848974549E-3</v>
      </c>
      <c r="Y1482" s="16">
        <f t="shared" si="567"/>
        <v>0</v>
      </c>
      <c r="Z1482" s="16">
        <f t="shared" si="579"/>
        <v>0</v>
      </c>
      <c r="AA1482" s="16">
        <f t="shared" si="565"/>
        <v>0</v>
      </c>
      <c r="AB1482" s="2">
        <f t="shared" si="568"/>
        <v>199441.74158189393</v>
      </c>
      <c r="AD1482" s="2">
        <v>199729.8</v>
      </c>
      <c r="AE1482" s="16" t="str">
        <f t="shared" si="562"/>
        <v/>
      </c>
      <c r="AF1482" s="16">
        <f t="shared" si="556"/>
        <v>-1.4422405575235109E-3</v>
      </c>
      <c r="AG1482" s="16">
        <f t="shared" si="571"/>
        <v>107.29402151150663</v>
      </c>
      <c r="AH1482" s="24">
        <f t="shared" si="569"/>
        <v>108.26063285953283</v>
      </c>
      <c r="AL1482" s="2">
        <f t="shared" si="572"/>
        <v>110.15157889720437</v>
      </c>
      <c r="AM1482" s="27">
        <f t="shared" si="573"/>
        <v>-1.7166762897118382E-2</v>
      </c>
      <c r="AN1482" s="35">
        <v>0</v>
      </c>
      <c r="AP1482" s="2" t="str">
        <f t="shared" si="570"/>
        <v/>
      </c>
    </row>
    <row r="1483" spans="1:42" x14ac:dyDescent="0.25">
      <c r="A1483" s="49">
        <v>40154</v>
      </c>
      <c r="B1483" s="47">
        <v>1103.25</v>
      </c>
      <c r="C1483" s="27">
        <f t="shared" si="581"/>
        <v>-2.4683990668908917E-3</v>
      </c>
      <c r="D1483" s="27">
        <f t="shared" ref="D1483:D1546" si="582">SUM(C1479:C1483)</f>
        <v>7.0568819918076509E-3</v>
      </c>
      <c r="E1483" s="5">
        <f t="shared" si="563"/>
        <v>0</v>
      </c>
      <c r="F1483" s="44">
        <v>1815.6969999999999</v>
      </c>
      <c r="G1483" s="45">
        <v>1815.6969999999999</v>
      </c>
      <c r="H1483" s="48">
        <v>1103.25</v>
      </c>
      <c r="I1483" s="42">
        <v>22.1</v>
      </c>
      <c r="J1483" s="16">
        <f t="shared" si="580"/>
        <v>0.221</v>
      </c>
      <c r="K1483" s="16">
        <f t="shared" si="564"/>
        <v>6.2820170727299729E-2</v>
      </c>
      <c r="L1483" s="51">
        <f>VLOOKUP(A1483,LIBOR!$A$3:B3578,2,1)</f>
        <v>0.18124999999999999</v>
      </c>
      <c r="M1483">
        <v>61428.63</v>
      </c>
      <c r="N1483" s="2">
        <v>54973.02</v>
      </c>
      <c r="O1483" s="16">
        <f t="shared" si="559"/>
        <v>6.1080680014155216E-6</v>
      </c>
      <c r="P1483" s="16">
        <f t="shared" si="574"/>
        <v>0.15817982927270027</v>
      </c>
      <c r="Q1483" s="2">
        <f t="shared" si="560"/>
        <v>22.252000000000002</v>
      </c>
      <c r="R1483" s="2">
        <f t="shared" si="561"/>
        <v>22.533999999999999</v>
      </c>
      <c r="S1483" s="16">
        <f t="shared" si="575"/>
        <v>-1</v>
      </c>
      <c r="T1483" s="16">
        <f t="shared" si="576"/>
        <v>0</v>
      </c>
      <c r="U1483" s="16">
        <f>VLOOKUP(P1483,Table!$D$6:$G$15,MATCH(VALUE(T1483)&amp;"E",Table!$D$5:$G$5,0),1)*IF(Y1483=1,0,1)</f>
        <v>0.9</v>
      </c>
      <c r="V1483" s="16">
        <f t="shared" si="577"/>
        <v>9.9999999999999978E-2</v>
      </c>
      <c r="W1483" s="16">
        <f t="shared" si="566"/>
        <v>172992.84473617337</v>
      </c>
      <c r="X1483" s="16">
        <f t="shared" si="578"/>
        <v>7.9759474601477365E-3</v>
      </c>
      <c r="Y1483" s="16">
        <f t="shared" si="567"/>
        <v>0</v>
      </c>
      <c r="Z1483" s="16">
        <f t="shared" si="579"/>
        <v>0</v>
      </c>
      <c r="AA1483" s="16">
        <f t="shared" si="565"/>
        <v>0</v>
      </c>
      <c r="AB1483" s="2">
        <f t="shared" si="568"/>
        <v>198926.64543434192</v>
      </c>
      <c r="AE1483" s="16" t="str">
        <f t="shared" si="562"/>
        <v/>
      </c>
      <c r="AF1483" s="16" t="str">
        <f t="shared" si="556"/>
        <v/>
      </c>
      <c r="AG1483" s="16">
        <f t="shared" si="571"/>
        <v>107.01691433876744</v>
      </c>
      <c r="AH1483" s="24">
        <f t="shared" si="569"/>
        <v>107.97259805355688</v>
      </c>
      <c r="AL1483" s="2">
        <f t="shared" si="572"/>
        <v>110.15157889720437</v>
      </c>
      <c r="AM1483" s="27">
        <f t="shared" si="573"/>
        <v>-1.9781657834255451E-2</v>
      </c>
      <c r="AN1483" s="35">
        <v>0</v>
      </c>
      <c r="AP1483" s="2" t="str">
        <f t="shared" si="570"/>
        <v/>
      </c>
    </row>
    <row r="1484" spans="1:42" x14ac:dyDescent="0.25">
      <c r="A1484" s="49">
        <v>40155</v>
      </c>
      <c r="B1484" s="47">
        <v>1091.94</v>
      </c>
      <c r="C1484" s="27">
        <f t="shared" si="581"/>
        <v>-1.025152957171982E-2</v>
      </c>
      <c r="D1484" s="27">
        <f t="shared" si="582"/>
        <v>-1.526989195985784E-2</v>
      </c>
      <c r="E1484" s="5">
        <f t="shared" si="563"/>
        <v>0</v>
      </c>
      <c r="F1484" s="44">
        <v>1797.306</v>
      </c>
      <c r="G1484" s="45">
        <v>1797.306</v>
      </c>
      <c r="H1484" s="48">
        <v>1091.94</v>
      </c>
      <c r="I1484" s="42">
        <v>23.69</v>
      </c>
      <c r="J1484" s="16">
        <f t="shared" si="580"/>
        <v>0.2369</v>
      </c>
      <c r="K1484" s="16">
        <f t="shared" si="564"/>
        <v>7.8538439090325735E-2</v>
      </c>
      <c r="L1484" s="51">
        <f>VLOOKUP(A1484,LIBOR!$A$3:B3579,2,1)</f>
        <v>0.18124999999999999</v>
      </c>
      <c r="M1484">
        <v>63049.87</v>
      </c>
      <c r="N1484" s="2">
        <v>56423.8</v>
      </c>
      <c r="O1484" s="16">
        <f t="shared" si="559"/>
        <v>1.0618145093076902E-4</v>
      </c>
      <c r="P1484" s="16">
        <f t="shared" si="574"/>
        <v>0.15836156090967426</v>
      </c>
      <c r="Q1484" s="2">
        <f t="shared" si="560"/>
        <v>21.77</v>
      </c>
      <c r="R1484" s="2">
        <f t="shared" si="561"/>
        <v>22.429500000000001</v>
      </c>
      <c r="S1484" s="16">
        <f t="shared" si="575"/>
        <v>-1</v>
      </c>
      <c r="T1484" s="16">
        <f t="shared" si="576"/>
        <v>0</v>
      </c>
      <c r="U1484" s="16">
        <f>VLOOKUP(P1484,Table!$D$6:$G$15,MATCH(VALUE(T1484)&amp;"E",Table!$D$5:$G$5,0),1)*IF(Y1484=1,0,1)</f>
        <v>0.9</v>
      </c>
      <c r="V1484" s="16">
        <f t="shared" si="577"/>
        <v>9.9999999999999978E-2</v>
      </c>
      <c r="W1484" s="16">
        <f t="shared" si="566"/>
        <v>171853.28893381267</v>
      </c>
      <c r="X1484" s="16">
        <f t="shared" si="578"/>
        <v>1.5954792304968546E-3</v>
      </c>
      <c r="Y1484" s="16">
        <f t="shared" si="567"/>
        <v>0</v>
      </c>
      <c r="Z1484" s="16">
        <f t="shared" si="579"/>
        <v>0</v>
      </c>
      <c r="AA1484" s="16">
        <f t="shared" si="565"/>
        <v>0</v>
      </c>
      <c r="AB1484" s="2">
        <f t="shared" si="568"/>
        <v>197638.24171446986</v>
      </c>
      <c r="AE1484" s="16" t="str">
        <f t="shared" si="562"/>
        <v/>
      </c>
      <c r="AF1484" s="16" t="str">
        <f t="shared" si="556"/>
        <v/>
      </c>
      <c r="AG1484" s="16">
        <f t="shared" si="571"/>
        <v>106.32378954282949</v>
      </c>
      <c r="AH1484" s="24">
        <f t="shared" si="569"/>
        <v>107.27049146199907</v>
      </c>
      <c r="AL1484" s="2">
        <f t="shared" si="572"/>
        <v>110.15157889720437</v>
      </c>
      <c r="AM1484" s="27">
        <f t="shared" si="573"/>
        <v>-2.6155661716787515E-2</v>
      </c>
      <c r="AN1484" s="35">
        <v>0</v>
      </c>
      <c r="AP1484" s="2" t="str">
        <f t="shared" si="570"/>
        <v/>
      </c>
    </row>
    <row r="1485" spans="1:42" x14ac:dyDescent="0.25">
      <c r="A1485" s="49">
        <v>40156</v>
      </c>
      <c r="B1485" s="47">
        <v>1095.95</v>
      </c>
      <c r="C1485" s="27">
        <f t="shared" si="581"/>
        <v>3.6723629503452315E-3</v>
      </c>
      <c r="D1485" s="27">
        <f t="shared" si="582"/>
        <v>-1.194022330816169E-2</v>
      </c>
      <c r="E1485" s="5">
        <f t="shared" si="563"/>
        <v>0</v>
      </c>
      <c r="F1485" s="44">
        <v>1804.0989999999999</v>
      </c>
      <c r="G1485" s="45">
        <v>1804.0989999999999</v>
      </c>
      <c r="H1485" s="48">
        <v>1095.95</v>
      </c>
      <c r="I1485" s="42">
        <v>22.66</v>
      </c>
      <c r="J1485" s="16">
        <f t="shared" si="580"/>
        <v>0.2266</v>
      </c>
      <c r="K1485" s="16">
        <f t="shared" si="564"/>
        <v>7.7816590591810314E-2</v>
      </c>
      <c r="L1485" s="51">
        <f>VLOOKUP(A1485,LIBOR!$A$3:B3580,2,1)</f>
        <v>0.18</v>
      </c>
      <c r="M1485">
        <v>62579.53</v>
      </c>
      <c r="N1485" s="2">
        <v>56002.81</v>
      </c>
      <c r="O1485" s="16">
        <f t="shared" si="559"/>
        <v>1.3436889403162678E-5</v>
      </c>
      <c r="P1485" s="16">
        <f t="shared" si="574"/>
        <v>0.14878340940818968</v>
      </c>
      <c r="Q1485" s="2">
        <f t="shared" si="560"/>
        <v>22.124000000000002</v>
      </c>
      <c r="R1485" s="2">
        <f t="shared" si="561"/>
        <v>22.456499999999998</v>
      </c>
      <c r="S1485" s="16">
        <f t="shared" si="575"/>
        <v>-1</v>
      </c>
      <c r="T1485" s="16">
        <f t="shared" si="576"/>
        <v>0</v>
      </c>
      <c r="U1485" s="16">
        <f>VLOOKUP(P1485,Table!$D$6:$G$15,MATCH(VALUE(T1485)&amp;"E",Table!$D$5:$G$5,0),1)*IF(Y1485=1,0,1)</f>
        <v>0.9</v>
      </c>
      <c r="V1485" s="16">
        <f t="shared" si="577"/>
        <v>9.9999999999999978E-2</v>
      </c>
      <c r="W1485" s="16">
        <f t="shared" si="566"/>
        <v>172293.06241749742</v>
      </c>
      <c r="X1485" s="16">
        <f t="shared" si="578"/>
        <v>-1.19807371424413E-2</v>
      </c>
      <c r="Y1485" s="16">
        <f t="shared" si="567"/>
        <v>0</v>
      </c>
      <c r="Z1485" s="16">
        <f t="shared" si="579"/>
        <v>0</v>
      </c>
      <c r="AA1485" s="16">
        <f t="shared" si="565"/>
        <v>0</v>
      </c>
      <c r="AB1485" s="2">
        <f t="shared" si="568"/>
        <v>198163.09183092337</v>
      </c>
      <c r="AE1485" s="16" t="str">
        <f t="shared" si="562"/>
        <v/>
      </c>
      <c r="AF1485" s="16" t="str">
        <f t="shared" si="556"/>
        <v/>
      </c>
      <c r="AG1485" s="16">
        <f t="shared" si="571"/>
        <v>106.6061440752279</v>
      </c>
      <c r="AH1485" s="24">
        <f t="shared" si="569"/>
        <v>107.55256067951869</v>
      </c>
      <c r="AL1485" s="2">
        <f t="shared" si="572"/>
        <v>110.15157889720437</v>
      </c>
      <c r="AM1485" s="27">
        <f t="shared" si="573"/>
        <v>-2.3594924772809112E-2</v>
      </c>
      <c r="AN1485" s="35">
        <v>0</v>
      </c>
      <c r="AP1485" s="2" t="str">
        <f t="shared" si="570"/>
        <v/>
      </c>
    </row>
    <row r="1486" spans="1:42" x14ac:dyDescent="0.25">
      <c r="A1486" s="49">
        <v>40157</v>
      </c>
      <c r="B1486" s="47">
        <v>1102.3499999999999</v>
      </c>
      <c r="C1486" s="27">
        <f t="shared" si="581"/>
        <v>5.8396824672657388E-3</v>
      </c>
      <c r="D1486" s="27">
        <f t="shared" si="582"/>
        <v>2.3016083783892194E-3</v>
      </c>
      <c r="E1486" s="5">
        <f t="shared" si="563"/>
        <v>0</v>
      </c>
      <c r="F1486" s="44">
        <v>1814.8140000000001</v>
      </c>
      <c r="G1486" s="45">
        <v>1814.8140000000001</v>
      </c>
      <c r="H1486" s="48">
        <v>1102.3499999999999</v>
      </c>
      <c r="I1486" s="42">
        <v>22.32</v>
      </c>
      <c r="J1486" s="16">
        <f t="shared" si="580"/>
        <v>0.22320000000000001</v>
      </c>
      <c r="K1486" s="16">
        <f t="shared" si="564"/>
        <v>7.4140210991133271E-2</v>
      </c>
      <c r="L1486" s="51">
        <f>VLOOKUP(A1486,LIBOR!$A$3:B3581,2,1)</f>
        <v>0.17874999999999999</v>
      </c>
      <c r="M1486">
        <v>61626.11</v>
      </c>
      <c r="N1486" s="2">
        <v>55149.51</v>
      </c>
      <c r="O1486" s="16">
        <f t="shared" si="559"/>
        <v>3.3903807499761065E-5</v>
      </c>
      <c r="P1486" s="16">
        <f t="shared" si="574"/>
        <v>0.14905978900886674</v>
      </c>
      <c r="Q1486" s="2">
        <f t="shared" si="560"/>
        <v>22.431999999999999</v>
      </c>
      <c r="R1486" s="2">
        <f t="shared" si="561"/>
        <v>22.447499999999998</v>
      </c>
      <c r="S1486" s="16">
        <f t="shared" si="575"/>
        <v>-1</v>
      </c>
      <c r="T1486" s="16">
        <f t="shared" si="576"/>
        <v>0</v>
      </c>
      <c r="U1486" s="16">
        <f>VLOOKUP(P1486,Table!$D$6:$G$15,MATCH(VALUE(T1486)&amp;"E",Table!$D$5:$G$5,0),1)*IF(Y1486=1,0,1)</f>
        <v>0.9</v>
      </c>
      <c r="V1486" s="16">
        <f t="shared" si="577"/>
        <v>9.9999999999999978E-2</v>
      </c>
      <c r="W1486" s="16">
        <f t="shared" si="566"/>
        <v>172936.06713468395</v>
      </c>
      <c r="X1486" s="16">
        <f t="shared" si="578"/>
        <v>-9.5236341150068959E-3</v>
      </c>
      <c r="Y1486" s="16">
        <f t="shared" si="567"/>
        <v>0</v>
      </c>
      <c r="Z1486" s="16">
        <f t="shared" si="579"/>
        <v>0</v>
      </c>
      <c r="AA1486" s="16">
        <f t="shared" si="565"/>
        <v>0</v>
      </c>
      <c r="AB1486" s="2">
        <f t="shared" si="568"/>
        <v>198920.43037942247</v>
      </c>
      <c r="AE1486" s="16" t="str">
        <f t="shared" si="562"/>
        <v/>
      </c>
      <c r="AF1486" s="16" t="str">
        <f t="shared" si="556"/>
        <v/>
      </c>
      <c r="AG1486" s="16">
        <f t="shared" si="571"/>
        <v>107.01357081483441</v>
      </c>
      <c r="AH1486" s="24">
        <f t="shared" si="569"/>
        <v>107.96079441696104</v>
      </c>
      <c r="AL1486" s="2">
        <f t="shared" si="572"/>
        <v>110.15157889720437</v>
      </c>
      <c r="AM1486" s="27">
        <f t="shared" si="573"/>
        <v>-1.9888815958669315E-2</v>
      </c>
      <c r="AN1486" s="35">
        <v>0</v>
      </c>
      <c r="AP1486" s="2" t="str">
        <f t="shared" si="570"/>
        <v/>
      </c>
    </row>
    <row r="1487" spans="1:42" x14ac:dyDescent="0.25">
      <c r="A1487" s="49">
        <v>40158</v>
      </c>
      <c r="B1487" s="47">
        <v>1106.4100000000001</v>
      </c>
      <c r="C1487" s="27">
        <f t="shared" si="581"/>
        <v>3.6830407765231499E-3</v>
      </c>
      <c r="D1487" s="27">
        <f t="shared" si="582"/>
        <v>4.7515755552340888E-4</v>
      </c>
      <c r="E1487" s="5">
        <f t="shared" si="563"/>
        <v>0</v>
      </c>
      <c r="F1487" s="44">
        <v>1821.8030000000001</v>
      </c>
      <c r="G1487" s="45">
        <v>1821.8030000000001</v>
      </c>
      <c r="H1487" s="48">
        <v>1106.4100000000001</v>
      </c>
      <c r="I1487" s="42">
        <v>21.59</v>
      </c>
      <c r="J1487" s="16">
        <f t="shared" si="580"/>
        <v>0.21590000000000001</v>
      </c>
      <c r="K1487" s="16">
        <f t="shared" si="564"/>
        <v>8.5264602568299902E-2</v>
      </c>
      <c r="L1487" s="51">
        <f>VLOOKUP(A1487,LIBOR!$A$3:B3582,2,1)</f>
        <v>0.17718999999999999</v>
      </c>
      <c r="M1487">
        <v>61270.49</v>
      </c>
      <c r="N1487" s="2">
        <v>54831.19</v>
      </c>
      <c r="O1487" s="16">
        <f t="shared" si="559"/>
        <v>1.3514997796222934E-5</v>
      </c>
      <c r="P1487" s="16">
        <f t="shared" si="574"/>
        <v>0.13063539743170011</v>
      </c>
      <c r="Q1487" s="2">
        <f t="shared" si="560"/>
        <v>22.404000000000003</v>
      </c>
      <c r="R1487" s="2">
        <f t="shared" si="561"/>
        <v>22.4115</v>
      </c>
      <c r="S1487" s="16">
        <f t="shared" si="575"/>
        <v>-1</v>
      </c>
      <c r="T1487" s="16">
        <f t="shared" si="576"/>
        <v>0</v>
      </c>
      <c r="U1487" s="16">
        <f>VLOOKUP(P1487,Table!$D$6:$G$15,MATCH(VALUE(T1487)&amp;"E",Table!$D$5:$G$5,0),1)*IF(Y1487=1,0,1)</f>
        <v>0.9</v>
      </c>
      <c r="V1487" s="16">
        <f t="shared" si="577"/>
        <v>9.9999999999999978E-2</v>
      </c>
      <c r="W1487" s="16">
        <f t="shared" si="566"/>
        <v>173409.486896886</v>
      </c>
      <c r="X1487" s="16">
        <f t="shared" si="578"/>
        <v>1.8478263175014664E-3</v>
      </c>
      <c r="Y1487" s="16">
        <f t="shared" si="567"/>
        <v>0</v>
      </c>
      <c r="Z1487" s="16">
        <f t="shared" si="579"/>
        <v>0</v>
      </c>
      <c r="AA1487" s="16">
        <f t="shared" si="565"/>
        <v>0</v>
      </c>
      <c r="AB1487" s="2">
        <f t="shared" si="568"/>
        <v>199495.09448031976</v>
      </c>
      <c r="AE1487" s="16" t="str">
        <f t="shared" si="562"/>
        <v/>
      </c>
      <c r="AF1487" s="16" t="str">
        <f t="shared" si="556"/>
        <v/>
      </c>
      <c r="AG1487" s="16">
        <f t="shared" si="571"/>
        <v>107.32272386331121</v>
      </c>
      <c r="AH1487" s="24">
        <f t="shared" si="569"/>
        <v>108.26986585720977</v>
      </c>
      <c r="AL1487" s="2">
        <f t="shared" si="572"/>
        <v>110.15157889720437</v>
      </c>
      <c r="AM1487" s="27">
        <f t="shared" si="573"/>
        <v>-1.7082942058875616E-2</v>
      </c>
      <c r="AN1487" s="35">
        <v>0</v>
      </c>
      <c r="AP1487" s="2" t="str">
        <f t="shared" si="570"/>
        <v/>
      </c>
    </row>
    <row r="1488" spans="1:42" x14ac:dyDescent="0.25">
      <c r="A1488" s="49">
        <v>40161</v>
      </c>
      <c r="B1488" s="47">
        <v>1114.1099999999999</v>
      </c>
      <c r="C1488" s="27">
        <f t="shared" si="581"/>
        <v>6.9594454135446515E-3</v>
      </c>
      <c r="D1488" s="27">
        <f t="shared" si="582"/>
        <v>9.9030020359589521E-3</v>
      </c>
      <c r="E1488" s="5">
        <f t="shared" si="563"/>
        <v>0</v>
      </c>
      <c r="F1488" s="44">
        <v>1834.5530000000001</v>
      </c>
      <c r="G1488" s="45">
        <v>1834.5530000000001</v>
      </c>
      <c r="H1488" s="48">
        <v>1114.1099999999999</v>
      </c>
      <c r="I1488" s="42">
        <v>21.15</v>
      </c>
      <c r="J1488" s="16">
        <f t="shared" si="580"/>
        <v>0.21149999999999999</v>
      </c>
      <c r="K1488" s="16">
        <f t="shared" si="564"/>
        <v>8.0273599301235732E-2</v>
      </c>
      <c r="L1488" s="51">
        <f>VLOOKUP(A1488,LIBOR!$A$3:B3583,2,1)</f>
        <v>0.17813000000000001</v>
      </c>
      <c r="M1488">
        <v>60054.66</v>
      </c>
      <c r="N1488" s="2">
        <v>53742.91</v>
      </c>
      <c r="O1488" s="16">
        <f t="shared" si="559"/>
        <v>4.809894435203073E-5</v>
      </c>
      <c r="P1488" s="16">
        <f t="shared" si="574"/>
        <v>0.13122640069876426</v>
      </c>
      <c r="Q1488" s="2">
        <f t="shared" si="560"/>
        <v>22.472000000000001</v>
      </c>
      <c r="R1488" s="2">
        <f t="shared" si="561"/>
        <v>22.279</v>
      </c>
      <c r="S1488" s="16">
        <f t="shared" si="575"/>
        <v>1</v>
      </c>
      <c r="T1488" s="16">
        <f t="shared" si="576"/>
        <v>0</v>
      </c>
      <c r="U1488" s="16">
        <f>VLOOKUP(P1488,Table!$D$6:$G$15,MATCH(VALUE(T1488)&amp;"E",Table!$D$5:$G$5,0),1)*IF(Y1488=1,0,1)</f>
        <v>0.9</v>
      </c>
      <c r="V1488" s="16">
        <f t="shared" si="577"/>
        <v>9.9999999999999978E-2</v>
      </c>
      <c r="W1488" s="16">
        <f t="shared" si="566"/>
        <v>174151.45721126531</v>
      </c>
      <c r="X1488" s="16">
        <f t="shared" si="578"/>
        <v>-2.2197832380577154E-4</v>
      </c>
      <c r="Y1488" s="16">
        <f t="shared" si="567"/>
        <v>0</v>
      </c>
      <c r="Z1488" s="16">
        <f t="shared" si="579"/>
        <v>0</v>
      </c>
      <c r="AA1488" s="16">
        <f t="shared" si="565"/>
        <v>0</v>
      </c>
      <c r="AB1488" s="2">
        <f t="shared" si="568"/>
        <v>200355.78423464496</v>
      </c>
      <c r="AE1488" s="16" t="str">
        <f t="shared" si="562"/>
        <v/>
      </c>
      <c r="AF1488" s="16" t="str">
        <f t="shared" si="556"/>
        <v/>
      </c>
      <c r="AG1488" s="16">
        <f t="shared" si="571"/>
        <v>107.78575063134303</v>
      </c>
      <c r="AH1488" s="24">
        <f t="shared" si="569"/>
        <v>108.72848871759135</v>
      </c>
      <c r="AL1488" s="2">
        <f t="shared" si="572"/>
        <v>110.15157889720437</v>
      </c>
      <c r="AM1488" s="27">
        <f t="shared" si="573"/>
        <v>-1.2919380673980907E-2</v>
      </c>
      <c r="AN1488" s="35">
        <v>0</v>
      </c>
      <c r="AP1488" s="2" t="str">
        <f t="shared" si="570"/>
        <v/>
      </c>
    </row>
    <row r="1489" spans="1:42" x14ac:dyDescent="0.25">
      <c r="A1489" s="49">
        <v>40162</v>
      </c>
      <c r="B1489" s="47">
        <v>1107.93</v>
      </c>
      <c r="C1489" s="27">
        <f t="shared" si="581"/>
        <v>-5.5470285698897559E-3</v>
      </c>
      <c r="D1489" s="27">
        <f t="shared" si="582"/>
        <v>1.4607503037789016E-2</v>
      </c>
      <c r="E1489" s="5">
        <f t="shared" si="563"/>
        <v>0</v>
      </c>
      <c r="F1489" s="44">
        <v>1824.366</v>
      </c>
      <c r="G1489" s="45">
        <v>1824.366</v>
      </c>
      <c r="H1489" s="48">
        <v>1107.93</v>
      </c>
      <c r="I1489" s="42">
        <v>21.49</v>
      </c>
      <c r="J1489" s="16">
        <f t="shared" si="580"/>
        <v>0.21489999999999998</v>
      </c>
      <c r="K1489" s="16">
        <f t="shared" si="564"/>
        <v>8.2677707993550842E-2</v>
      </c>
      <c r="L1489" s="51">
        <f>VLOOKUP(A1489,LIBOR!$A$3:B3584,2,1)</f>
        <v>0.17813000000000001</v>
      </c>
      <c r="M1489">
        <v>59411.73</v>
      </c>
      <c r="N1489" s="2">
        <v>53167.49</v>
      </c>
      <c r="O1489" s="16">
        <f t="shared" si="559"/>
        <v>3.094107766020257E-5</v>
      </c>
      <c r="P1489" s="16">
        <f t="shared" si="574"/>
        <v>0.13222229200644914</v>
      </c>
      <c r="Q1489" s="2">
        <f t="shared" si="560"/>
        <v>22.282</v>
      </c>
      <c r="R1489" s="2">
        <f t="shared" si="561"/>
        <v>22.168499999999998</v>
      </c>
      <c r="S1489" s="16">
        <f t="shared" si="575"/>
        <v>1</v>
      </c>
      <c r="T1489" s="16">
        <f t="shared" si="576"/>
        <v>0</v>
      </c>
      <c r="U1489" s="16">
        <f>VLOOKUP(P1489,Table!$D$6:$G$15,MATCH(VALUE(T1489)&amp;"E",Table!$D$5:$G$5,0),1)*IF(Y1489=1,0,1)</f>
        <v>0.9</v>
      </c>
      <c r="V1489" s="16">
        <f t="shared" si="577"/>
        <v>9.9999999999999978E-2</v>
      </c>
      <c r="W1489" s="16">
        <f t="shared" si="566"/>
        <v>173095.57417780475</v>
      </c>
      <c r="X1489" s="16">
        <f t="shared" si="578"/>
        <v>6.6974589432233778E-3</v>
      </c>
      <c r="Y1489" s="16">
        <f t="shared" si="567"/>
        <v>0</v>
      </c>
      <c r="Z1489" s="16">
        <f t="shared" si="579"/>
        <v>0</v>
      </c>
      <c r="AA1489" s="16">
        <f t="shared" si="565"/>
        <v>0</v>
      </c>
      <c r="AB1489" s="2">
        <f t="shared" si="568"/>
        <v>199139.99711157713</v>
      </c>
      <c r="AE1489" s="16" t="str">
        <f t="shared" si="562"/>
        <v/>
      </c>
      <c r="AF1489" s="16" t="str">
        <f t="shared" si="556"/>
        <v/>
      </c>
      <c r="AG1489" s="16">
        <f t="shared" si="571"/>
        <v>107.13169151261893</v>
      </c>
      <c r="AH1489" s="24">
        <f t="shared" si="569"/>
        <v>108.06589618413662</v>
      </c>
      <c r="AL1489" s="2">
        <f t="shared" si="572"/>
        <v>110.15157889720437</v>
      </c>
      <c r="AM1489" s="27">
        <f t="shared" si="573"/>
        <v>-1.8934660165099926E-2</v>
      </c>
      <c r="AN1489" s="35">
        <v>0</v>
      </c>
      <c r="AP1489" s="2" t="str">
        <f t="shared" si="570"/>
        <v/>
      </c>
    </row>
    <row r="1490" spans="1:42" x14ac:dyDescent="0.25">
      <c r="A1490" s="49">
        <v>40163</v>
      </c>
      <c r="B1490" s="47">
        <v>1109.18</v>
      </c>
      <c r="C1490" s="27">
        <f t="shared" si="581"/>
        <v>1.1282301228416891E-3</v>
      </c>
      <c r="D1490" s="27">
        <f t="shared" si="582"/>
        <v>1.2063370210285473E-2</v>
      </c>
      <c r="E1490" s="5">
        <f t="shared" si="563"/>
        <v>0</v>
      </c>
      <c r="F1490" s="44">
        <v>1826.452</v>
      </c>
      <c r="G1490" s="45">
        <v>1826.452</v>
      </c>
      <c r="H1490" s="48">
        <v>1109.18</v>
      </c>
      <c r="I1490" s="42">
        <v>20.54</v>
      </c>
      <c r="J1490" s="16">
        <f t="shared" si="580"/>
        <v>0.2054</v>
      </c>
      <c r="K1490" s="16">
        <f t="shared" si="564"/>
        <v>7.6485206664812871E-2</v>
      </c>
      <c r="L1490" s="51">
        <f>VLOOKUP(A1490,LIBOR!$A$3:B3585,2,1)</f>
        <v>0.17813000000000001</v>
      </c>
      <c r="M1490">
        <v>56705.919999999998</v>
      </c>
      <c r="N1490" s="2">
        <v>50746</v>
      </c>
      <c r="O1490" s="16">
        <f t="shared" si="559"/>
        <v>1.271468566079516E-6</v>
      </c>
      <c r="P1490" s="16">
        <f t="shared" si="574"/>
        <v>0.12891479333518713</v>
      </c>
      <c r="Q1490" s="2">
        <f t="shared" si="560"/>
        <v>21.841999999999999</v>
      </c>
      <c r="R1490" s="2">
        <f t="shared" si="561"/>
        <v>22.098499999999998</v>
      </c>
      <c r="S1490" s="16">
        <f t="shared" si="575"/>
        <v>-1</v>
      </c>
      <c r="T1490" s="16">
        <f t="shared" si="576"/>
        <v>0</v>
      </c>
      <c r="U1490" s="16">
        <f>VLOOKUP(P1490,Table!$D$6:$G$15,MATCH(VALUE(T1490)&amp;"E",Table!$D$5:$G$5,0),1)*IF(Y1490=1,0,1)</f>
        <v>0.9</v>
      </c>
      <c r="V1490" s="16">
        <f t="shared" si="577"/>
        <v>9.9999999999999978E-2</v>
      </c>
      <c r="W1490" s="16">
        <f t="shared" si="566"/>
        <v>172482.98045817364</v>
      </c>
      <c r="X1490" s="16">
        <f t="shared" si="578"/>
        <v>7.2287545481339865E-3</v>
      </c>
      <c r="Y1490" s="16">
        <f t="shared" si="567"/>
        <v>0</v>
      </c>
      <c r="Z1490" s="16">
        <f t="shared" si="579"/>
        <v>0</v>
      </c>
      <c r="AA1490" s="16">
        <f t="shared" si="565"/>
        <v>0</v>
      </c>
      <c r="AB1490" s="2">
        <f t="shared" si="568"/>
        <v>198437.9755511457</v>
      </c>
      <c r="AE1490" s="16" t="str">
        <f t="shared" si="562"/>
        <v/>
      </c>
      <c r="AF1490" s="16" t="str">
        <f t="shared" si="556"/>
        <v/>
      </c>
      <c r="AG1490" s="16">
        <f t="shared" si="571"/>
        <v>106.75402374954666</v>
      </c>
      <c r="AH1490" s="24">
        <f t="shared" si="569"/>
        <v>107.68213234204779</v>
      </c>
      <c r="AL1490" s="2">
        <f t="shared" si="572"/>
        <v>110.15157889720437</v>
      </c>
      <c r="AM1490" s="27">
        <f t="shared" si="573"/>
        <v>-2.2418621502113156E-2</v>
      </c>
      <c r="AN1490" s="35">
        <v>0</v>
      </c>
      <c r="AP1490" s="2" t="str">
        <f t="shared" si="570"/>
        <v/>
      </c>
    </row>
    <row r="1491" spans="1:42" x14ac:dyDescent="0.25">
      <c r="A1491" s="49">
        <v>40164</v>
      </c>
      <c r="B1491" s="47">
        <v>1096.08</v>
      </c>
      <c r="C1491" s="27">
        <f t="shared" si="581"/>
        <v>-1.1810526695396728E-2</v>
      </c>
      <c r="D1491" s="27">
        <f t="shared" si="582"/>
        <v>-5.5868389523769935E-3</v>
      </c>
      <c r="E1491" s="5">
        <f t="shared" si="563"/>
        <v>0</v>
      </c>
      <c r="F1491" s="44">
        <v>1804.961</v>
      </c>
      <c r="G1491" s="45">
        <v>1804.961</v>
      </c>
      <c r="H1491" s="48">
        <v>1096.08</v>
      </c>
      <c r="I1491" s="42">
        <v>22.51</v>
      </c>
      <c r="J1491" s="16">
        <f t="shared" si="580"/>
        <v>0.22510000000000002</v>
      </c>
      <c r="K1491" s="16">
        <f t="shared" si="564"/>
        <v>9.7591435466446191E-2</v>
      </c>
      <c r="L1491" s="51">
        <f>VLOOKUP(A1491,LIBOR!$A$3:B3586,2,1)</f>
        <v>0.17938000000000001</v>
      </c>
      <c r="M1491">
        <v>57515.15</v>
      </c>
      <c r="N1491" s="2">
        <v>51470.13</v>
      </c>
      <c r="O1491" s="16">
        <f t="shared" si="559"/>
        <v>1.411540031764418E-4</v>
      </c>
      <c r="P1491" s="16">
        <f t="shared" si="574"/>
        <v>0.12750856453355383</v>
      </c>
      <c r="Q1491" s="2">
        <f t="shared" si="560"/>
        <v>21.417999999999999</v>
      </c>
      <c r="R1491" s="2">
        <f t="shared" si="561"/>
        <v>22.005000000000003</v>
      </c>
      <c r="S1491" s="16">
        <f t="shared" si="575"/>
        <v>-1</v>
      </c>
      <c r="T1491" s="16">
        <f t="shared" si="576"/>
        <v>0</v>
      </c>
      <c r="U1491" s="16">
        <f>VLOOKUP(P1491,Table!$D$6:$G$15,MATCH(VALUE(T1491)&amp;"E",Table!$D$5:$G$5,0),1)*IF(Y1491=1,0,1)</f>
        <v>0.9</v>
      </c>
      <c r="V1491" s="16">
        <f t="shared" si="577"/>
        <v>9.9999999999999978E-2</v>
      </c>
      <c r="W1491" s="16">
        <f t="shared" si="566"/>
        <v>170895.70506942814</v>
      </c>
      <c r="X1491" s="16">
        <f t="shared" si="578"/>
        <v>1.1022965057989609E-3</v>
      </c>
      <c r="Y1491" s="16">
        <f t="shared" si="567"/>
        <v>0</v>
      </c>
      <c r="Z1491" s="16">
        <f t="shared" si="579"/>
        <v>0</v>
      </c>
      <c r="AA1491" s="16">
        <f t="shared" si="565"/>
        <v>0</v>
      </c>
      <c r="AB1491" s="2">
        <f t="shared" si="568"/>
        <v>196619.72578965474</v>
      </c>
      <c r="AE1491" s="16" t="str">
        <f t="shared" si="562"/>
        <v/>
      </c>
      <c r="AF1491" s="16" t="str">
        <f t="shared" si="556"/>
        <v/>
      </c>
      <c r="AG1491" s="16">
        <f t="shared" si="571"/>
        <v>105.77585675463705</v>
      </c>
      <c r="AH1491" s="24">
        <f t="shared" si="569"/>
        <v>106.69268425791107</v>
      </c>
      <c r="AL1491" s="2">
        <f t="shared" si="572"/>
        <v>110.15157889720437</v>
      </c>
      <c r="AM1491" s="27">
        <f t="shared" si="573"/>
        <v>-3.140122614602936E-2</v>
      </c>
      <c r="AN1491" s="35">
        <v>0</v>
      </c>
      <c r="AP1491" s="2" t="str">
        <f t="shared" si="570"/>
        <v/>
      </c>
    </row>
    <row r="1492" spans="1:42" x14ac:dyDescent="0.25">
      <c r="A1492" s="49">
        <v>40165</v>
      </c>
      <c r="B1492" s="47">
        <v>1102.47</v>
      </c>
      <c r="C1492" s="27">
        <f t="shared" si="581"/>
        <v>5.8298664331071226E-3</v>
      </c>
      <c r="D1492" s="27">
        <f t="shared" si="582"/>
        <v>-3.4400132957930207E-3</v>
      </c>
      <c r="E1492" s="5">
        <f t="shared" si="563"/>
        <v>0</v>
      </c>
      <c r="F1492" s="44">
        <v>1815.4949999999999</v>
      </c>
      <c r="G1492" s="45">
        <v>1815.4949999999999</v>
      </c>
      <c r="H1492" s="48">
        <v>1102.47</v>
      </c>
      <c r="I1492" s="42">
        <v>21.68</v>
      </c>
      <c r="J1492" s="16">
        <f t="shared" si="580"/>
        <v>0.21679999999999999</v>
      </c>
      <c r="K1492" s="16">
        <f t="shared" si="564"/>
        <v>9.225296579342078E-2</v>
      </c>
      <c r="L1492" s="51">
        <f>VLOOKUP(A1492,LIBOR!$A$3:B3587,2,1)</f>
        <v>0.17938000000000001</v>
      </c>
      <c r="M1492">
        <v>56698.87</v>
      </c>
      <c r="N1492" s="2">
        <v>50739.59</v>
      </c>
      <c r="O1492" s="16">
        <f t="shared" si="559"/>
        <v>3.3790254255567765E-5</v>
      </c>
      <c r="P1492" s="16">
        <f t="shared" si="574"/>
        <v>0.12454703420657921</v>
      </c>
      <c r="Q1492" s="2">
        <f t="shared" si="560"/>
        <v>21.455999999999996</v>
      </c>
      <c r="R1492" s="2">
        <f t="shared" si="561"/>
        <v>22.048999999999999</v>
      </c>
      <c r="S1492" s="16">
        <f t="shared" si="575"/>
        <v>-1</v>
      </c>
      <c r="T1492" s="16">
        <f t="shared" si="576"/>
        <v>0</v>
      </c>
      <c r="U1492" s="16">
        <f>VLOOKUP(P1492,Table!$D$6:$G$15,MATCH(VALUE(T1492)&amp;"E",Table!$D$5:$G$5,0),1)*IF(Y1492=1,0,1)</f>
        <v>0.9</v>
      </c>
      <c r="V1492" s="16">
        <f t="shared" si="577"/>
        <v>9.9999999999999978E-2</v>
      </c>
      <c r="W1492" s="16">
        <f t="shared" si="566"/>
        <v>171549.81389989838</v>
      </c>
      <c r="X1492" s="16">
        <f t="shared" si="578"/>
        <v>-1.1798360510111294E-2</v>
      </c>
      <c r="Y1492" s="16">
        <f t="shared" si="567"/>
        <v>0</v>
      </c>
      <c r="Z1492" s="16">
        <f t="shared" si="579"/>
        <v>0</v>
      </c>
      <c r="AA1492" s="16">
        <f t="shared" si="565"/>
        <v>0</v>
      </c>
      <c r="AB1492" s="2">
        <f t="shared" si="568"/>
        <v>197373.42425413875</v>
      </c>
      <c r="AE1492" s="16" t="str">
        <f t="shared" si="562"/>
        <v/>
      </c>
      <c r="AF1492" s="16" t="str">
        <f t="shared" si="556"/>
        <v/>
      </c>
      <c r="AG1492" s="16">
        <f t="shared" si="571"/>
        <v>106.18132523189827</v>
      </c>
      <c r="AH1492" s="24">
        <f t="shared" si="569"/>
        <v>107.09887961407418</v>
      </c>
      <c r="AL1492" s="2">
        <f t="shared" si="572"/>
        <v>110.15157889720437</v>
      </c>
      <c r="AM1492" s="27">
        <f t="shared" si="573"/>
        <v>-2.7713622570758045E-2</v>
      </c>
      <c r="AN1492" s="35">
        <v>0</v>
      </c>
      <c r="AP1492" s="2" t="str">
        <f t="shared" si="570"/>
        <v/>
      </c>
    </row>
    <row r="1493" spans="1:42" x14ac:dyDescent="0.25">
      <c r="A1493" s="49">
        <v>40168</v>
      </c>
      <c r="B1493" s="47">
        <v>1114.05</v>
      </c>
      <c r="C1493" s="27">
        <f t="shared" si="581"/>
        <v>1.0503687175161147E-2</v>
      </c>
      <c r="D1493" s="27">
        <f t="shared" si="582"/>
        <v>1.0422846582347489E-4</v>
      </c>
      <c r="E1493" s="5">
        <f t="shared" si="563"/>
        <v>0</v>
      </c>
      <c r="F1493" s="44">
        <v>1834.5940000000001</v>
      </c>
      <c r="G1493" s="45">
        <v>1834.5940000000001</v>
      </c>
      <c r="H1493" s="48">
        <v>1114.05</v>
      </c>
      <c r="I1493" s="42">
        <v>20.49</v>
      </c>
      <c r="J1493" s="16">
        <f t="shared" si="580"/>
        <v>0.20489999999999997</v>
      </c>
      <c r="K1493" s="16">
        <f t="shared" si="564"/>
        <v>7.8847074353371627E-2</v>
      </c>
      <c r="L1493" s="51">
        <f>VLOOKUP(A1493,LIBOR!$A$3:B3588,2,1)</f>
        <v>0.17813000000000001</v>
      </c>
      <c r="M1493">
        <v>54756.67</v>
      </c>
      <c r="N1493" s="2">
        <v>49001.35</v>
      </c>
      <c r="O1493" s="16">
        <f t="shared" si="559"/>
        <v>1.0917965158037065E-4</v>
      </c>
      <c r="P1493" s="16">
        <f t="shared" si="574"/>
        <v>0.12605292564662834</v>
      </c>
      <c r="Q1493" s="2">
        <f t="shared" si="560"/>
        <v>21.474</v>
      </c>
      <c r="R1493" s="2">
        <f t="shared" si="561"/>
        <v>22.0015</v>
      </c>
      <c r="S1493" s="16">
        <f t="shared" si="575"/>
        <v>-1</v>
      </c>
      <c r="T1493" s="16">
        <f t="shared" si="576"/>
        <v>0</v>
      </c>
      <c r="U1493" s="16">
        <f>VLOOKUP(P1493,Table!$D$6:$G$15,MATCH(VALUE(T1493)&amp;"E",Table!$D$5:$G$5,0),1)*IF(Y1493=1,0,1)</f>
        <v>0.9</v>
      </c>
      <c r="V1493" s="16">
        <f t="shared" si="577"/>
        <v>9.9999999999999978E-2</v>
      </c>
      <c r="W1493" s="16">
        <f t="shared" si="566"/>
        <v>172583.83251276394</v>
      </c>
      <c r="X1493" s="16">
        <f t="shared" si="578"/>
        <v>-1.0724171037386432E-2</v>
      </c>
      <c r="Y1493" s="16">
        <f t="shared" si="567"/>
        <v>0</v>
      </c>
      <c r="Z1493" s="16">
        <f t="shared" si="579"/>
        <v>0</v>
      </c>
      <c r="AA1493" s="16">
        <f t="shared" si="565"/>
        <v>0</v>
      </c>
      <c r="AB1493" s="2">
        <f t="shared" si="568"/>
        <v>198566.0593358512</v>
      </c>
      <c r="AE1493" s="16" t="str">
        <f t="shared" si="562"/>
        <v/>
      </c>
      <c r="AF1493" s="16" t="str">
        <f t="shared" si="556"/>
        <v/>
      </c>
      <c r="AG1493" s="16">
        <f t="shared" si="571"/>
        <v>106.82292920656116</v>
      </c>
      <c r="AH1493" s="24">
        <f t="shared" si="569"/>
        <v>107.73761511270497</v>
      </c>
      <c r="AL1493" s="2">
        <f t="shared" si="572"/>
        <v>110.15157889720437</v>
      </c>
      <c r="AM1493" s="27">
        <f t="shared" si="573"/>
        <v>-2.1914926764255993E-2</v>
      </c>
      <c r="AN1493" s="35">
        <v>0</v>
      </c>
      <c r="AP1493" s="2" t="str">
        <f t="shared" si="570"/>
        <v/>
      </c>
    </row>
    <row r="1494" spans="1:42" x14ac:dyDescent="0.25">
      <c r="A1494" s="49">
        <v>40169</v>
      </c>
      <c r="B1494" s="47">
        <v>1118.02</v>
      </c>
      <c r="C1494" s="27">
        <f t="shared" si="581"/>
        <v>3.5635743458553026E-3</v>
      </c>
      <c r="D1494" s="27">
        <f t="shared" si="582"/>
        <v>9.2148313815685334E-3</v>
      </c>
      <c r="E1494" s="5">
        <f t="shared" si="563"/>
        <v>0</v>
      </c>
      <c r="F1494" s="44">
        <v>1841.175</v>
      </c>
      <c r="G1494" s="45">
        <v>1841.175</v>
      </c>
      <c r="H1494" s="48">
        <v>1118.02</v>
      </c>
      <c r="I1494" s="42">
        <v>19.54</v>
      </c>
      <c r="J1494" s="16">
        <f t="shared" si="580"/>
        <v>0.19539999999999999</v>
      </c>
      <c r="K1494" s="16">
        <f t="shared" si="564"/>
        <v>6.4489993614218089E-2</v>
      </c>
      <c r="L1494" s="51">
        <f>VLOOKUP(A1494,LIBOR!$A$3:B3589,2,1)</f>
        <v>0.17813000000000001</v>
      </c>
      <c r="M1494">
        <v>53390.75</v>
      </c>
      <c r="N1494" s="2">
        <v>47778.9</v>
      </c>
      <c r="O1494" s="16">
        <f t="shared" si="559"/>
        <v>1.2653955416437085E-5</v>
      </c>
      <c r="P1494" s="16">
        <f t="shared" si="574"/>
        <v>0.1309100063857819</v>
      </c>
      <c r="Q1494" s="2">
        <f t="shared" si="560"/>
        <v>21.341999999999999</v>
      </c>
      <c r="R1494" s="2">
        <f t="shared" si="561"/>
        <v>21.916499999999999</v>
      </c>
      <c r="S1494" s="16">
        <f t="shared" si="575"/>
        <v>-1</v>
      </c>
      <c r="T1494" s="16">
        <f t="shared" si="576"/>
        <v>0</v>
      </c>
      <c r="U1494" s="16">
        <f>VLOOKUP(P1494,Table!$D$6:$G$15,MATCH(VALUE(T1494)&amp;"E",Table!$D$5:$G$5,0),1)*IF(Y1494=1,0,1)</f>
        <v>0.9</v>
      </c>
      <c r="V1494" s="16">
        <f t="shared" si="577"/>
        <v>9.9999999999999978E-2</v>
      </c>
      <c r="W1494" s="16">
        <f t="shared" si="566"/>
        <v>172706.79672016183</v>
      </c>
      <c r="X1494" s="16">
        <f t="shared" si="578"/>
        <v>-9.0015020465759044E-3</v>
      </c>
      <c r="Y1494" s="16">
        <f t="shared" si="567"/>
        <v>0</v>
      </c>
      <c r="Z1494" s="16">
        <f t="shared" si="579"/>
        <v>0</v>
      </c>
      <c r="AA1494" s="16">
        <f t="shared" si="565"/>
        <v>0</v>
      </c>
      <c r="AB1494" s="2">
        <f t="shared" si="568"/>
        <v>198711.79204512952</v>
      </c>
      <c r="AE1494" s="16" t="str">
        <f t="shared" si="562"/>
        <v/>
      </c>
      <c r="AF1494" s="16" t="str">
        <f t="shared" si="556"/>
        <v/>
      </c>
      <c r="AG1494" s="16">
        <f t="shared" si="571"/>
        <v>106.90132928630484</v>
      </c>
      <c r="AH1494" s="24">
        <f t="shared" si="569"/>
        <v>107.81388031609737</v>
      </c>
      <c r="AL1494" s="2">
        <f t="shared" si="572"/>
        <v>110.15157889720437</v>
      </c>
      <c r="AM1494" s="27">
        <f t="shared" si="573"/>
        <v>-2.1222560806764212E-2</v>
      </c>
      <c r="AN1494" s="35">
        <v>0</v>
      </c>
      <c r="AP1494" s="2" t="str">
        <f t="shared" si="570"/>
        <v/>
      </c>
    </row>
    <row r="1495" spans="1:42" x14ac:dyDescent="0.25">
      <c r="A1495" s="49">
        <v>40170</v>
      </c>
      <c r="B1495" s="47">
        <v>1120.5899999999999</v>
      </c>
      <c r="C1495" s="27">
        <f t="shared" si="581"/>
        <v>2.2987066420994129E-3</v>
      </c>
      <c r="D1495" s="27">
        <f t="shared" si="582"/>
        <v>1.0385307900826257E-2</v>
      </c>
      <c r="E1495" s="5">
        <f t="shared" si="563"/>
        <v>0</v>
      </c>
      <c r="F1495" s="44">
        <v>1845.8040000000001</v>
      </c>
      <c r="G1495" s="45">
        <v>1845.8040000000001</v>
      </c>
      <c r="H1495" s="48">
        <v>1120.5899999999999</v>
      </c>
      <c r="I1495" s="42">
        <v>19.71</v>
      </c>
      <c r="J1495" s="16">
        <f t="shared" si="580"/>
        <v>0.1971</v>
      </c>
      <c r="K1495" s="16">
        <f t="shared" si="564"/>
        <v>7.3853944865342247E-2</v>
      </c>
      <c r="L1495" s="51">
        <f>VLOOKUP(A1495,LIBOR!$A$3:B3590,2,1)</f>
        <v>0.17688000000000001</v>
      </c>
      <c r="M1495">
        <v>52930.720000000001</v>
      </c>
      <c r="N1495" s="2">
        <v>47367.13</v>
      </c>
      <c r="O1495" s="16">
        <f t="shared" si="559"/>
        <v>5.2719312815489635E-6</v>
      </c>
      <c r="P1495" s="16">
        <f t="shared" si="574"/>
        <v>0.12324605513465775</v>
      </c>
      <c r="Q1495" s="2">
        <f t="shared" si="560"/>
        <v>20.951999999999998</v>
      </c>
      <c r="R1495" s="2">
        <f t="shared" si="561"/>
        <v>21.835500000000003</v>
      </c>
      <c r="S1495" s="16">
        <f t="shared" si="575"/>
        <v>-1</v>
      </c>
      <c r="T1495" s="16">
        <f t="shared" si="576"/>
        <v>0</v>
      </c>
      <c r="U1495" s="16">
        <f>VLOOKUP(P1495,Table!$D$6:$G$15,MATCH(VALUE(T1495)&amp;"E",Table!$D$5:$G$5,0),1)*IF(Y1495=1,0,1)</f>
        <v>0.9</v>
      </c>
      <c r="V1495" s="16">
        <f t="shared" si="577"/>
        <v>9.9999999999999978E-2</v>
      </c>
      <c r="W1495" s="16">
        <f t="shared" si="566"/>
        <v>172915.25590227489</v>
      </c>
      <c r="X1495" s="16">
        <f t="shared" si="578"/>
        <v>-2.2460277190193834E-3</v>
      </c>
      <c r="Y1495" s="16">
        <f t="shared" si="567"/>
        <v>0</v>
      </c>
      <c r="Z1495" s="16">
        <f t="shared" si="579"/>
        <v>0</v>
      </c>
      <c r="AA1495" s="16">
        <f t="shared" si="565"/>
        <v>0</v>
      </c>
      <c r="AB1495" s="2">
        <f t="shared" si="568"/>
        <v>198990.20935728331</v>
      </c>
      <c r="AE1495" s="16" t="str">
        <f t="shared" si="562"/>
        <v/>
      </c>
      <c r="AF1495" s="16" t="str">
        <f t="shared" si="556"/>
        <v/>
      </c>
      <c r="AG1495" s="16">
        <f t="shared" si="571"/>
        <v>107.05110993323696</v>
      </c>
      <c r="AH1495" s="24">
        <f t="shared" si="569"/>
        <v>107.96212950210196</v>
      </c>
      <c r="AL1495" s="2">
        <f t="shared" si="572"/>
        <v>110.15157889720437</v>
      </c>
      <c r="AM1495" s="27">
        <f t="shared" si="573"/>
        <v>-1.987669552286353E-2</v>
      </c>
      <c r="AN1495" s="35">
        <v>0</v>
      </c>
      <c r="AP1495" s="2" t="str">
        <f t="shared" si="570"/>
        <v/>
      </c>
    </row>
    <row r="1496" spans="1:42" x14ac:dyDescent="0.25">
      <c r="A1496" s="49">
        <v>40171</v>
      </c>
      <c r="B1496" s="47">
        <v>1126.48</v>
      </c>
      <c r="C1496" s="27">
        <f t="shared" si="581"/>
        <v>5.256159701585883E-3</v>
      </c>
      <c r="D1496" s="27">
        <f t="shared" si="582"/>
        <v>2.7451994297808868E-2</v>
      </c>
      <c r="E1496" s="5">
        <f t="shared" si="563"/>
        <v>0</v>
      </c>
      <c r="F1496" s="44">
        <v>1855.501</v>
      </c>
      <c r="G1496" s="45">
        <v>1855.501</v>
      </c>
      <c r="H1496" s="48">
        <v>1126.48</v>
      </c>
      <c r="I1496" s="42">
        <v>19.47</v>
      </c>
      <c r="J1496" s="16">
        <f t="shared" si="580"/>
        <v>0.19469999999999998</v>
      </c>
      <c r="K1496" s="16">
        <f t="shared" si="564"/>
        <v>7.1691032241808728E-2</v>
      </c>
      <c r="L1496" s="51">
        <f>VLOOKUP(A1496,LIBOR!$A$3:B3591,2,1)</f>
        <v>0.17688000000000001</v>
      </c>
      <c r="M1496">
        <v>52254.36</v>
      </c>
      <c r="N1496" s="2">
        <v>46761.77</v>
      </c>
      <c r="O1496" s="16">
        <f t="shared" si="559"/>
        <v>2.748269808595845E-5</v>
      </c>
      <c r="P1496" s="16">
        <f t="shared" si="574"/>
        <v>0.12300896775819126</v>
      </c>
      <c r="Q1496" s="2">
        <f t="shared" si="560"/>
        <v>20.786000000000001</v>
      </c>
      <c r="R1496" s="2">
        <f t="shared" si="561"/>
        <v>21.797499999999999</v>
      </c>
      <c r="S1496" s="16">
        <f t="shared" si="575"/>
        <v>-1</v>
      </c>
      <c r="T1496" s="16">
        <f t="shared" si="576"/>
        <v>0</v>
      </c>
      <c r="U1496" s="16">
        <f>VLOOKUP(P1496,Table!$D$6:$G$15,MATCH(VALUE(T1496)&amp;"E",Table!$D$5:$G$5,0),1)*IF(Y1496=1,0,1)</f>
        <v>0.9</v>
      </c>
      <c r="V1496" s="16">
        <f t="shared" si="577"/>
        <v>9.9999999999999978E-2</v>
      </c>
      <c r="W1496" s="16">
        <f t="shared" si="566"/>
        <v>173512.25043598912</v>
      </c>
      <c r="X1496" s="16">
        <f t="shared" si="578"/>
        <v>2.5061918744271328E-3</v>
      </c>
      <c r="Y1496" s="16">
        <f t="shared" si="567"/>
        <v>0</v>
      </c>
      <c r="Z1496" s="16">
        <f t="shared" si="579"/>
        <v>0</v>
      </c>
      <c r="AA1496" s="16">
        <f t="shared" si="565"/>
        <v>0</v>
      </c>
      <c r="AB1496" s="2">
        <f t="shared" si="568"/>
        <v>199676.79765739825</v>
      </c>
      <c r="AE1496" s="16" t="str">
        <f t="shared" si="562"/>
        <v/>
      </c>
      <c r="AF1496" s="16" t="str">
        <f t="shared" si="556"/>
        <v/>
      </c>
      <c r="AG1496" s="16">
        <f t="shared" si="571"/>
        <v>107.42047503834377</v>
      </c>
      <c r="AH1496" s="24">
        <f t="shared" si="569"/>
        <v>108.33181828604991</v>
      </c>
      <c r="AL1496" s="2">
        <f t="shared" si="572"/>
        <v>110.15157889720437</v>
      </c>
      <c r="AM1496" s="27">
        <f t="shared" si="573"/>
        <v>-1.6520513181683016E-2</v>
      </c>
      <c r="AN1496" s="35">
        <v>0</v>
      </c>
      <c r="AP1496" s="2" t="str">
        <f t="shared" si="570"/>
        <v/>
      </c>
    </row>
    <row r="1497" spans="1:42" x14ac:dyDescent="0.25">
      <c r="A1497" s="49">
        <v>40175</v>
      </c>
      <c r="B1497" s="47">
        <v>1127.78</v>
      </c>
      <c r="C1497" s="27">
        <f t="shared" si="581"/>
        <v>1.1540373553013961E-3</v>
      </c>
      <c r="D1497" s="27">
        <f t="shared" si="582"/>
        <v>2.2776165220003142E-2</v>
      </c>
      <c r="E1497" s="5">
        <f t="shared" si="563"/>
        <v>0</v>
      </c>
      <c r="F1497" s="44">
        <v>1857.8879999999999</v>
      </c>
      <c r="G1497" s="45">
        <v>1857.8879999999999</v>
      </c>
      <c r="H1497" s="48">
        <v>1127.78</v>
      </c>
      <c r="I1497" s="42">
        <v>19.93</v>
      </c>
      <c r="J1497" s="16">
        <f t="shared" si="580"/>
        <v>0.1993</v>
      </c>
      <c r="K1497" s="16">
        <f t="shared" si="564"/>
        <v>8.3753427334022926E-2</v>
      </c>
      <c r="L1497" s="51">
        <f>VLOOKUP(A1497,LIBOR!$A$3:B3592,2,1)</f>
        <v>0.17688000000000001</v>
      </c>
      <c r="M1497">
        <v>51794.080000000002</v>
      </c>
      <c r="N1497" s="2">
        <v>46349.51</v>
      </c>
      <c r="O1497" s="16">
        <f t="shared" ref="O1497:O1560" si="583">LN(B1497/B1496)^2</f>
        <v>1.3302668921073379E-6</v>
      </c>
      <c r="P1497" s="16">
        <f t="shared" si="574"/>
        <v>0.11554657266597708</v>
      </c>
      <c r="Q1497" s="2">
        <f t="shared" si="560"/>
        <v>20.178000000000001</v>
      </c>
      <c r="R1497" s="2">
        <f t="shared" si="561"/>
        <v>21.747000000000003</v>
      </c>
      <c r="S1497" s="16">
        <f t="shared" si="575"/>
        <v>-1</v>
      </c>
      <c r="T1497" s="16">
        <f t="shared" si="576"/>
        <v>0</v>
      </c>
      <c r="U1497" s="16">
        <f>VLOOKUP(P1497,Table!$D$6:$G$15,MATCH(VALUE(T1497)&amp;"E",Table!$D$5:$G$5,0),1)*IF(Y1497=1,0,1)</f>
        <v>0.9</v>
      </c>
      <c r="V1497" s="16">
        <f t="shared" si="577"/>
        <v>9.9999999999999978E-2</v>
      </c>
      <c r="W1497" s="16">
        <f t="shared" si="566"/>
        <v>173539.49463685308</v>
      </c>
      <c r="X1497" s="16">
        <f t="shared" si="578"/>
        <v>1.5310773114502796E-2</v>
      </c>
      <c r="Y1497" s="16">
        <f t="shared" si="567"/>
        <v>0</v>
      </c>
      <c r="Z1497" s="16">
        <f t="shared" si="579"/>
        <v>0</v>
      </c>
      <c r="AA1497" s="16">
        <f t="shared" si="565"/>
        <v>0</v>
      </c>
      <c r="AB1497" s="2">
        <f t="shared" si="568"/>
        <v>199732.09921470119</v>
      </c>
      <c r="AE1497" s="16" t="str">
        <f t="shared" si="562"/>
        <v/>
      </c>
      <c r="AF1497" s="16" t="str">
        <f t="shared" si="556"/>
        <v/>
      </c>
      <c r="AG1497" s="16">
        <f t="shared" si="571"/>
        <v>107.45022571356259</v>
      </c>
      <c r="AH1497" s="24">
        <f t="shared" si="569"/>
        <v>108.35054029840137</v>
      </c>
      <c r="AL1497" s="2">
        <f t="shared" si="572"/>
        <v>110.15157889720437</v>
      </c>
      <c r="AM1497" s="27">
        <f t="shared" si="573"/>
        <v>-1.6350547280704619E-2</v>
      </c>
      <c r="AN1497" s="35">
        <v>0</v>
      </c>
      <c r="AP1497" s="2" t="str">
        <f t="shared" si="570"/>
        <v/>
      </c>
    </row>
    <row r="1498" spans="1:42" x14ac:dyDescent="0.25">
      <c r="A1498" s="49">
        <v>40176</v>
      </c>
      <c r="B1498" s="47">
        <v>1126.2</v>
      </c>
      <c r="C1498" s="27">
        <f t="shared" si="581"/>
        <v>-1.4009824611181942E-3</v>
      </c>
      <c r="D1498" s="27">
        <f t="shared" si="582"/>
        <v>1.08714955837238E-2</v>
      </c>
      <c r="E1498" s="5">
        <f t="shared" si="563"/>
        <v>0</v>
      </c>
      <c r="F1498" s="44">
        <v>1855.6089999999999</v>
      </c>
      <c r="G1498" s="45">
        <v>1855.6089999999999</v>
      </c>
      <c r="H1498" s="48">
        <v>1126.2</v>
      </c>
      <c r="I1498" s="42">
        <v>20.010000000000002</v>
      </c>
      <c r="J1498" s="16">
        <f t="shared" si="580"/>
        <v>0.20010000000000003</v>
      </c>
      <c r="K1498" s="16">
        <f t="shared" si="564"/>
        <v>8.4501608669851319E-2</v>
      </c>
      <c r="L1498" s="51">
        <f>VLOOKUP(A1498,LIBOR!$A$3:B3593,2,1)</f>
        <v>0.18124999999999999</v>
      </c>
      <c r="M1498">
        <v>52092.79</v>
      </c>
      <c r="N1498" s="2">
        <v>46616.68</v>
      </c>
      <c r="O1498" s="16">
        <f t="shared" si="583"/>
        <v>1.9655051731524038E-6</v>
      </c>
      <c r="P1498" s="16">
        <f t="shared" si="574"/>
        <v>0.11559839133014871</v>
      </c>
      <c r="Q1498" s="2">
        <f t="shared" si="560"/>
        <v>19.828000000000003</v>
      </c>
      <c r="R1498" s="2">
        <f t="shared" si="561"/>
        <v>21.506500000000003</v>
      </c>
      <c r="S1498" s="16">
        <f t="shared" si="575"/>
        <v>-1</v>
      </c>
      <c r="T1498" s="16">
        <f t="shared" si="576"/>
        <v>0</v>
      </c>
      <c r="U1498" s="16">
        <f>VLOOKUP(P1498,Table!$D$6:$G$15,MATCH(VALUE(T1498)&amp;"E",Table!$D$5:$G$5,0),1)*IF(Y1498=1,0,1)</f>
        <v>0.9</v>
      </c>
      <c r="V1498" s="16">
        <f t="shared" si="577"/>
        <v>9.9999999999999978E-2</v>
      </c>
      <c r="W1498" s="16">
        <f t="shared" si="566"/>
        <v>173420.71386954514</v>
      </c>
      <c r="X1498" s="16">
        <f t="shared" si="578"/>
        <v>1.1598268116546739E-2</v>
      </c>
      <c r="Y1498" s="16">
        <f t="shared" si="567"/>
        <v>0</v>
      </c>
      <c r="Z1498" s="16">
        <f t="shared" si="579"/>
        <v>0</v>
      </c>
      <c r="AA1498" s="16">
        <f t="shared" si="565"/>
        <v>0</v>
      </c>
      <c r="AB1498" s="2">
        <f t="shared" si="568"/>
        <v>199626.78659830647</v>
      </c>
      <c r="AE1498" s="16" t="str">
        <f t="shared" si="562"/>
        <v/>
      </c>
      <c r="AF1498" s="16" t="str">
        <f t="shared" si="556"/>
        <v/>
      </c>
      <c r="AG1498" s="16">
        <f t="shared" si="571"/>
        <v>107.39357050167332</v>
      </c>
      <c r="AH1498" s="24">
        <f t="shared" si="569"/>
        <v>108.29059178260334</v>
      </c>
      <c r="AL1498" s="2">
        <f t="shared" si="572"/>
        <v>110.15157889720437</v>
      </c>
      <c r="AM1498" s="27">
        <f t="shared" si="573"/>
        <v>-1.6894783835443183E-2</v>
      </c>
      <c r="AN1498" s="35">
        <v>0</v>
      </c>
      <c r="AP1498" s="2" t="str">
        <f t="shared" si="570"/>
        <v/>
      </c>
    </row>
    <row r="1499" spans="1:42" x14ac:dyDescent="0.25">
      <c r="A1499" s="49">
        <v>40177</v>
      </c>
      <c r="B1499" s="47">
        <v>1126.42</v>
      </c>
      <c r="C1499" s="27">
        <f t="shared" si="581"/>
        <v>1.9534718522473682E-4</v>
      </c>
      <c r="D1499" s="27">
        <f t="shared" si="582"/>
        <v>7.5032684230932345E-3</v>
      </c>
      <c r="E1499" s="5">
        <f t="shared" si="563"/>
        <v>0</v>
      </c>
      <c r="F1499" s="44">
        <v>1856.1410000000001</v>
      </c>
      <c r="G1499" s="45">
        <v>1856.1410000000001</v>
      </c>
      <c r="H1499" s="48">
        <v>1126.42</v>
      </c>
      <c r="I1499" s="42">
        <v>19.96</v>
      </c>
      <c r="J1499" s="16">
        <f t="shared" si="580"/>
        <v>0.1996</v>
      </c>
      <c r="K1499" s="16">
        <f t="shared" si="564"/>
        <v>8.4908400024044997E-2</v>
      </c>
      <c r="L1499" s="51">
        <f>VLOOKUP(A1499,LIBOR!$A$3:B3594,2,1)</f>
        <v>0.18</v>
      </c>
      <c r="M1499">
        <v>52901.86</v>
      </c>
      <c r="N1499" s="2">
        <v>47340.56</v>
      </c>
      <c r="O1499" s="16">
        <f t="shared" si="583"/>
        <v>3.8153069559153146E-8</v>
      </c>
      <c r="P1499" s="16">
        <f t="shared" si="574"/>
        <v>0.114691599975955</v>
      </c>
      <c r="Q1499" s="2">
        <f t="shared" si="560"/>
        <v>19.732000000000003</v>
      </c>
      <c r="R1499" s="2">
        <f t="shared" si="561"/>
        <v>21.281500000000001</v>
      </c>
      <c r="S1499" s="16">
        <f t="shared" si="575"/>
        <v>-1</v>
      </c>
      <c r="T1499" s="16">
        <f t="shared" si="576"/>
        <v>-1</v>
      </c>
      <c r="U1499" s="16">
        <f>VLOOKUP(P1499,Table!$D$6:$G$15,MATCH(VALUE(T1499)&amp;"E",Table!$D$5:$G$5,0),1)*IF(Y1499=1,0,1)</f>
        <v>0.97499999999999998</v>
      </c>
      <c r="V1499" s="16">
        <f t="shared" si="577"/>
        <v>2.5000000000000022E-2</v>
      </c>
      <c r="W1499" s="16">
        <f t="shared" si="566"/>
        <v>173720.49710153701</v>
      </c>
      <c r="X1499" s="16">
        <f t="shared" si="578"/>
        <v>4.8491295192398809E-3</v>
      </c>
      <c r="Y1499" s="16">
        <f t="shared" si="567"/>
        <v>0</v>
      </c>
      <c r="Z1499" s="16">
        <f t="shared" si="579"/>
        <v>0</v>
      </c>
      <c r="AA1499" s="16">
        <f t="shared" si="565"/>
        <v>0</v>
      </c>
      <c r="AB1499" s="2">
        <f t="shared" si="568"/>
        <v>199988.34282821926</v>
      </c>
      <c r="AE1499" s="16" t="str">
        <f t="shared" si="562"/>
        <v/>
      </c>
      <c r="AF1499" s="16" t="str">
        <f t="shared" ref="AF1499:AF1562" si="584">IF(AD1499&gt;0,AB1499/AD1499-1,"")</f>
        <v/>
      </c>
      <c r="AG1499" s="16">
        <f t="shared" si="571"/>
        <v>107.58807753717248</v>
      </c>
      <c r="AH1499" s="24">
        <f t="shared" si="569"/>
        <v>108.48389984092127</v>
      </c>
      <c r="AL1499" s="2">
        <f t="shared" si="572"/>
        <v>110.15157889720437</v>
      </c>
      <c r="AM1499" s="27">
        <f t="shared" si="573"/>
        <v>-1.5139856123527862E-2</v>
      </c>
      <c r="AN1499" s="35">
        <v>0</v>
      </c>
      <c r="AP1499" s="2" t="str">
        <f t="shared" si="570"/>
        <v/>
      </c>
    </row>
    <row r="1500" spans="1:42" x14ac:dyDescent="0.25">
      <c r="A1500" s="49">
        <v>40178</v>
      </c>
      <c r="B1500" s="47">
        <v>1115.0999999999999</v>
      </c>
      <c r="C1500" s="27">
        <f t="shared" si="581"/>
        <v>-1.004953747270132E-2</v>
      </c>
      <c r="D1500" s="27">
        <f t="shared" si="582"/>
        <v>-4.8449756917074982E-3</v>
      </c>
      <c r="E1500" s="5">
        <f t="shared" si="563"/>
        <v>0</v>
      </c>
      <c r="F1500" s="44">
        <v>1837.499</v>
      </c>
      <c r="G1500" s="45">
        <v>1837.499</v>
      </c>
      <c r="H1500" s="48">
        <v>1115.0999999999999</v>
      </c>
      <c r="I1500" s="42">
        <v>21.68</v>
      </c>
      <c r="J1500" s="16">
        <f t="shared" si="580"/>
        <v>0.21679999999999999</v>
      </c>
      <c r="K1500" s="16">
        <f t="shared" si="564"/>
        <v>0.11834634740627648</v>
      </c>
      <c r="L1500" s="51">
        <f>VLOOKUP(A1500,LIBOR!$A$3:B3595,2,1)</f>
        <v>0.16875000000000001</v>
      </c>
      <c r="M1500">
        <v>54338.41</v>
      </c>
      <c r="N1500" s="2">
        <v>48625.95</v>
      </c>
      <c r="O1500" s="16">
        <f t="shared" si="583"/>
        <v>1.0201757426492117E-4</v>
      </c>
      <c r="P1500" s="16">
        <f t="shared" si="574"/>
        <v>9.8453652593723517E-2</v>
      </c>
      <c r="Q1500" s="2">
        <f t="shared" ref="Q1500:Q1563" si="585">SUM($I1495:$I1499)/5</f>
        <v>19.816000000000003</v>
      </c>
      <c r="R1500" s="2">
        <f t="shared" ref="R1500:R1563" si="586">SUM($I1480:$I1499)/20</f>
        <v>21.183499999999999</v>
      </c>
      <c r="S1500" s="16">
        <f t="shared" si="575"/>
        <v>-1</v>
      </c>
      <c r="T1500" s="16">
        <f t="shared" si="576"/>
        <v>-1</v>
      </c>
      <c r="U1500" s="16">
        <f>VLOOKUP(P1500,Table!$D$6:$G$15,MATCH(VALUE(T1500)&amp;"E",Table!$D$5:$G$5,0),1)*IF(Y1500=1,0,1)</f>
        <v>0.97499999999999998</v>
      </c>
      <c r="V1500" s="16">
        <f t="shared" si="577"/>
        <v>2.5000000000000022E-2</v>
      </c>
      <c r="W1500" s="16">
        <f t="shared" si="566"/>
        <v>172136.25311450558</v>
      </c>
      <c r="X1500" s="16">
        <f t="shared" si="578"/>
        <v>5.869487481825475E-3</v>
      </c>
      <c r="Y1500" s="16">
        <f t="shared" si="567"/>
        <v>0</v>
      </c>
      <c r="Z1500" s="16">
        <f t="shared" si="579"/>
        <v>0</v>
      </c>
      <c r="AA1500" s="16">
        <f t="shared" si="565"/>
        <v>0</v>
      </c>
      <c r="AB1500" s="2">
        <f t="shared" si="568"/>
        <v>198165.75754721495</v>
      </c>
      <c r="AE1500" s="16" t="str">
        <f t="shared" si="562"/>
        <v/>
      </c>
      <c r="AF1500" s="16" t="str">
        <f t="shared" si="584"/>
        <v/>
      </c>
      <c r="AG1500" s="16">
        <f t="shared" si="571"/>
        <v>106.60757815526983</v>
      </c>
      <c r="AH1500" s="24">
        <f t="shared" si="569"/>
        <v>107.49243859922269</v>
      </c>
      <c r="AL1500" s="2">
        <f t="shared" si="572"/>
        <v>110.15157889720437</v>
      </c>
      <c r="AM1500" s="27">
        <f t="shared" si="573"/>
        <v>-2.4140737015338143E-2</v>
      </c>
      <c r="AN1500" s="35">
        <v>0</v>
      </c>
      <c r="AP1500" s="2" t="str">
        <f t="shared" si="570"/>
        <v/>
      </c>
    </row>
    <row r="1501" spans="1:42" x14ac:dyDescent="0.25">
      <c r="A1501" s="49">
        <v>40182</v>
      </c>
      <c r="B1501" s="47">
        <v>1132.99</v>
      </c>
      <c r="C1501" s="27">
        <f t="shared" si="581"/>
        <v>1.6043404178997411E-2</v>
      </c>
      <c r="D1501" s="27">
        <f t="shared" si="582"/>
        <v>5.9422687857040302E-3</v>
      </c>
      <c r="E1501" s="5">
        <f t="shared" si="563"/>
        <v>0</v>
      </c>
      <c r="F1501" s="44">
        <v>1867.0630000000001</v>
      </c>
      <c r="G1501" s="45">
        <v>1867.0630000000001</v>
      </c>
      <c r="H1501" s="48">
        <v>1132.99</v>
      </c>
      <c r="I1501" s="42">
        <v>20.04</v>
      </c>
      <c r="J1501" s="16">
        <f t="shared" si="580"/>
        <v>0.20039999999999999</v>
      </c>
      <c r="K1501" s="16">
        <f t="shared" si="564"/>
        <v>9.6971201093803694E-2</v>
      </c>
      <c r="L1501" s="51">
        <f>VLOOKUP(A1501,LIBOR!$A$3:B3596,2,1)</f>
        <v>0.17374999999999999</v>
      </c>
      <c r="M1501">
        <v>52332.73</v>
      </c>
      <c r="N1501" s="2">
        <v>46830.53</v>
      </c>
      <c r="O1501" s="16">
        <f t="shared" si="583"/>
        <v>2.5332124898790081E-4</v>
      </c>
      <c r="P1501" s="16">
        <f t="shared" si="574"/>
        <v>0.1034287989061963</v>
      </c>
      <c r="Q1501" s="2">
        <f t="shared" si="585"/>
        <v>20.21</v>
      </c>
      <c r="R1501" s="2">
        <f t="shared" si="586"/>
        <v>21.211499999999997</v>
      </c>
      <c r="S1501" s="16">
        <f t="shared" si="575"/>
        <v>-1</v>
      </c>
      <c r="T1501" s="16">
        <f t="shared" si="576"/>
        <v>-1</v>
      </c>
      <c r="U1501" s="16">
        <f>VLOOKUP(P1501,Table!$D$6:$G$15,MATCH(VALUE(T1501)&amp;"E",Table!$D$5:$G$5,0),1)*IF(Y1501=1,0,1)</f>
        <v>0.97499999999999998</v>
      </c>
      <c r="V1501" s="16">
        <f t="shared" si="577"/>
        <v>2.5000000000000022E-2</v>
      </c>
      <c r="W1501" s="16">
        <f t="shared" si="566"/>
        <v>174669.96827990966</v>
      </c>
      <c r="X1501" s="16">
        <f t="shared" si="578"/>
        <v>-4.5051131185878113E-3</v>
      </c>
      <c r="Y1501" s="16">
        <f t="shared" si="567"/>
        <v>0</v>
      </c>
      <c r="Z1501" s="16">
        <f t="shared" si="579"/>
        <v>0</v>
      </c>
      <c r="AA1501" s="16">
        <f t="shared" si="565"/>
        <v>0</v>
      </c>
      <c r="AB1501" s="2">
        <f t="shared" si="568"/>
        <v>201091.52757546562</v>
      </c>
      <c r="AD1501" s="2">
        <v>201381.97</v>
      </c>
      <c r="AE1501" s="16" t="str">
        <f t="shared" si="562"/>
        <v/>
      </c>
      <c r="AF1501" s="16">
        <f t="shared" si="584"/>
        <v>-1.4422464162724413E-3</v>
      </c>
      <c r="AG1501" s="16">
        <f t="shared" si="571"/>
        <v>108.18155975941637</v>
      </c>
      <c r="AH1501" s="24">
        <f t="shared" si="569"/>
        <v>109.06812873277288</v>
      </c>
      <c r="AL1501" s="2">
        <f t="shared" si="572"/>
        <v>110.15157889720437</v>
      </c>
      <c r="AM1501" s="27">
        <f t="shared" si="573"/>
        <v>-9.8359930495648396E-3</v>
      </c>
      <c r="AN1501" s="35">
        <v>0</v>
      </c>
      <c r="AP1501" s="2" t="str">
        <f t="shared" si="570"/>
        <v/>
      </c>
    </row>
    <row r="1502" spans="1:42" x14ac:dyDescent="0.25">
      <c r="A1502" s="49">
        <v>40183</v>
      </c>
      <c r="B1502" s="47">
        <v>1136.52</v>
      </c>
      <c r="C1502" s="27">
        <f t="shared" si="581"/>
        <v>3.1156497409510209E-3</v>
      </c>
      <c r="D1502" s="27">
        <f t="shared" si="582"/>
        <v>7.903881171353655E-3</v>
      </c>
      <c r="E1502" s="5">
        <f t="shared" si="563"/>
        <v>0</v>
      </c>
      <c r="F1502" s="44">
        <v>1872.896</v>
      </c>
      <c r="G1502" s="45">
        <v>1872.896</v>
      </c>
      <c r="H1502" s="48">
        <v>1136.52</v>
      </c>
      <c r="I1502" s="42">
        <v>19.350000000000001</v>
      </c>
      <c r="J1502" s="16">
        <f t="shared" si="580"/>
        <v>0.19350000000000001</v>
      </c>
      <c r="K1502" s="16">
        <f t="shared" si="564"/>
        <v>8.4188798577540552E-2</v>
      </c>
      <c r="L1502" s="51">
        <f>VLOOKUP(A1502,LIBOR!$A$3:B3597,2,1)</f>
        <v>0.17499999999999999</v>
      </c>
      <c r="M1502">
        <v>51294.66</v>
      </c>
      <c r="N1502" s="2">
        <v>45901.5</v>
      </c>
      <c r="O1502" s="16">
        <f t="shared" si="583"/>
        <v>9.6771149793135058E-6</v>
      </c>
      <c r="P1502" s="16">
        <f t="shared" si="574"/>
        <v>0.10931120142245945</v>
      </c>
      <c r="Q1502" s="2">
        <f t="shared" si="585"/>
        <v>20.324000000000002</v>
      </c>
      <c r="R1502" s="2">
        <f t="shared" si="586"/>
        <v>21.090500000000002</v>
      </c>
      <c r="S1502" s="16">
        <f t="shared" si="575"/>
        <v>-1</v>
      </c>
      <c r="T1502" s="16">
        <f t="shared" si="576"/>
        <v>-1</v>
      </c>
      <c r="U1502" s="16">
        <f>VLOOKUP(P1502,Table!$D$6:$G$15,MATCH(VALUE(T1502)&amp;"E",Table!$D$5:$G$5,0),1)*IF(Y1502=1,0,1)</f>
        <v>0.97499999999999998</v>
      </c>
      <c r="V1502" s="16">
        <f t="shared" si="577"/>
        <v>2.5000000000000022E-2</v>
      </c>
      <c r="W1502" s="16">
        <f t="shared" si="566"/>
        <v>175113.94533510253</v>
      </c>
      <c r="X1502" s="16">
        <f t="shared" si="578"/>
        <v>6.6722542126651518E-3</v>
      </c>
      <c r="Y1502" s="16">
        <f t="shared" si="567"/>
        <v>0</v>
      </c>
      <c r="Z1502" s="16">
        <f t="shared" si="579"/>
        <v>0</v>
      </c>
      <c r="AA1502" s="16">
        <f t="shared" si="565"/>
        <v>0</v>
      </c>
      <c r="AB1502" s="2">
        <f t="shared" si="568"/>
        <v>201604.34216432885</v>
      </c>
      <c r="AE1502" s="16" t="str">
        <f t="shared" si="562"/>
        <v/>
      </c>
      <c r="AF1502" s="16" t="str">
        <f t="shared" si="584"/>
        <v/>
      </c>
      <c r="AG1502" s="16">
        <f t="shared" si="571"/>
        <v>108.45743951804911</v>
      </c>
      <c r="AH1502" s="24">
        <f t="shared" si="569"/>
        <v>109.34342338102118</v>
      </c>
      <c r="AL1502" s="2">
        <f t="shared" si="572"/>
        <v>110.15157889720437</v>
      </c>
      <c r="AM1502" s="27">
        <f t="shared" si="573"/>
        <v>-7.3367583494865496E-3</v>
      </c>
      <c r="AN1502" s="35">
        <v>0</v>
      </c>
      <c r="AP1502" s="2" t="str">
        <f t="shared" si="570"/>
        <v/>
      </c>
    </row>
    <row r="1503" spans="1:42" x14ac:dyDescent="0.25">
      <c r="A1503" s="49">
        <v>40184</v>
      </c>
      <c r="B1503" s="47">
        <v>1137.1400000000001</v>
      </c>
      <c r="C1503" s="27">
        <f t="shared" si="581"/>
        <v>5.4552493576887073E-4</v>
      </c>
      <c r="D1503" s="27">
        <f t="shared" si="582"/>
        <v>9.85038856824072E-3</v>
      </c>
      <c r="E1503" s="5">
        <f t="shared" si="563"/>
        <v>0</v>
      </c>
      <c r="F1503" s="44">
        <v>1874.729</v>
      </c>
      <c r="G1503" s="45">
        <v>1874.729</v>
      </c>
      <c r="H1503" s="48">
        <v>1137.1400000000001</v>
      </c>
      <c r="I1503" s="42">
        <v>19.16</v>
      </c>
      <c r="J1503" s="16">
        <f t="shared" si="580"/>
        <v>0.19159999999999999</v>
      </c>
      <c r="K1503" s="16">
        <f t="shared" si="564"/>
        <v>8.1789067229485063E-2</v>
      </c>
      <c r="L1503" s="51">
        <f>VLOOKUP(A1503,LIBOR!$A$3:B3598,2,1)</f>
        <v>0.17499999999999999</v>
      </c>
      <c r="M1503">
        <v>49445.64</v>
      </c>
      <c r="N1503" s="2">
        <v>44246.79</v>
      </c>
      <c r="O1503" s="16">
        <f t="shared" si="583"/>
        <v>2.9743518985645911E-7</v>
      </c>
      <c r="P1503" s="16">
        <f t="shared" si="574"/>
        <v>0.10981093277051493</v>
      </c>
      <c r="Q1503" s="2">
        <f t="shared" si="585"/>
        <v>20.207999999999998</v>
      </c>
      <c r="R1503" s="2">
        <f t="shared" si="586"/>
        <v>20.995500000000003</v>
      </c>
      <c r="S1503" s="16">
        <f t="shared" si="575"/>
        <v>-1</v>
      </c>
      <c r="T1503" s="16">
        <f t="shared" si="576"/>
        <v>-1</v>
      </c>
      <c r="U1503" s="16">
        <f>VLOOKUP(P1503,Table!$D$6:$G$15,MATCH(VALUE(T1503)&amp;"E",Table!$D$5:$G$5,0),1)*IF(Y1503=1,0,1)</f>
        <v>0.97499999999999998</v>
      </c>
      <c r="V1503" s="16">
        <f t="shared" si="577"/>
        <v>2.5000000000000022E-2</v>
      </c>
      <c r="W1503" s="16">
        <f t="shared" si="566"/>
        <v>175049.26841682813</v>
      </c>
      <c r="X1503" s="16">
        <f t="shared" si="578"/>
        <v>9.0725785593885888E-3</v>
      </c>
      <c r="Y1503" s="16">
        <f t="shared" si="567"/>
        <v>0</v>
      </c>
      <c r="Z1503" s="16">
        <f t="shared" si="579"/>
        <v>0</v>
      </c>
      <c r="AA1503" s="16">
        <f t="shared" si="565"/>
        <v>0</v>
      </c>
      <c r="AB1503" s="2">
        <f t="shared" si="568"/>
        <v>201615.03830210143</v>
      </c>
      <c r="AE1503" s="16" t="str">
        <f t="shared" si="562"/>
        <v/>
      </c>
      <c r="AF1503" s="16" t="str">
        <f t="shared" si="584"/>
        <v/>
      </c>
      <c r="AG1503" s="16">
        <f t="shared" si="571"/>
        <v>108.46319373793889</v>
      </c>
      <c r="AH1503" s="24">
        <f t="shared" si="569"/>
        <v>109.34637853116112</v>
      </c>
      <c r="AL1503" s="2">
        <f t="shared" si="572"/>
        <v>110.15157889720437</v>
      </c>
      <c r="AM1503" s="27">
        <f t="shared" si="573"/>
        <v>-7.3099303169742447E-3</v>
      </c>
      <c r="AN1503" s="35">
        <v>0</v>
      </c>
      <c r="AP1503" s="2" t="str">
        <f t="shared" si="570"/>
        <v/>
      </c>
    </row>
    <row r="1504" spans="1:42" x14ac:dyDescent="0.25">
      <c r="A1504" s="49">
        <v>40185</v>
      </c>
      <c r="B1504" s="47">
        <v>1141.69</v>
      </c>
      <c r="C1504" s="27">
        <f t="shared" si="581"/>
        <v>4.0012663348401034E-3</v>
      </c>
      <c r="D1504" s="27">
        <f t="shared" si="582"/>
        <v>1.3656307717856087E-2</v>
      </c>
      <c r="E1504" s="5">
        <f t="shared" si="563"/>
        <v>0</v>
      </c>
      <c r="F1504" s="44">
        <v>1882.3440000000001</v>
      </c>
      <c r="G1504" s="45">
        <v>1882.3440000000001</v>
      </c>
      <c r="H1504" s="48">
        <v>1141.69</v>
      </c>
      <c r="I1504" s="42">
        <v>19.059999999999999</v>
      </c>
      <c r="J1504" s="16">
        <f t="shared" si="580"/>
        <v>0.19059999999999999</v>
      </c>
      <c r="K1504" s="16">
        <f t="shared" si="564"/>
        <v>8.4551169396190506E-2</v>
      </c>
      <c r="L1504" s="51">
        <f>VLOOKUP(A1504,LIBOR!$A$3:B3599,2,1)</f>
        <v>0.17499999999999999</v>
      </c>
      <c r="M1504">
        <v>48608.53</v>
      </c>
      <c r="N1504" s="2">
        <v>43497.599999999999</v>
      </c>
      <c r="O1504" s="16">
        <f t="shared" si="583"/>
        <v>1.5946305591408579E-5</v>
      </c>
      <c r="P1504" s="16">
        <f t="shared" si="574"/>
        <v>0.10604883060380949</v>
      </c>
      <c r="Q1504" s="2">
        <f t="shared" si="585"/>
        <v>20.038</v>
      </c>
      <c r="R1504" s="2">
        <f t="shared" si="586"/>
        <v>20.848500000000005</v>
      </c>
      <c r="S1504" s="16">
        <f t="shared" si="575"/>
        <v>-1</v>
      </c>
      <c r="T1504" s="16">
        <f t="shared" si="576"/>
        <v>-1</v>
      </c>
      <c r="U1504" s="16">
        <f>VLOOKUP(P1504,Table!$D$6:$G$15,MATCH(VALUE(T1504)&amp;"E",Table!$D$5:$G$5,0),1)*IF(Y1504=1,0,1)</f>
        <v>0.97499999999999998</v>
      </c>
      <c r="V1504" s="16">
        <f t="shared" si="577"/>
        <v>2.5000000000000022E-2</v>
      </c>
      <c r="W1504" s="16">
        <f t="shared" si="566"/>
        <v>175658.07800604348</v>
      </c>
      <c r="X1504" s="16">
        <f t="shared" si="578"/>
        <v>9.3907729413917895E-3</v>
      </c>
      <c r="Y1504" s="16">
        <f t="shared" si="567"/>
        <v>0</v>
      </c>
      <c r="Z1504" s="16">
        <f t="shared" si="579"/>
        <v>0</v>
      </c>
      <c r="AA1504" s="16">
        <f t="shared" si="565"/>
        <v>0</v>
      </c>
      <c r="AB1504" s="2">
        <f t="shared" si="568"/>
        <v>202328.17584902968</v>
      </c>
      <c r="AE1504" s="16" t="str">
        <f t="shared" si="562"/>
        <v/>
      </c>
      <c r="AF1504" s="16" t="str">
        <f t="shared" si="584"/>
        <v/>
      </c>
      <c r="AG1504" s="16">
        <f t="shared" si="571"/>
        <v>108.84684158765126</v>
      </c>
      <c r="AH1504" s="24">
        <f t="shared" si="569"/>
        <v>109.73029424739032</v>
      </c>
      <c r="AL1504" s="2">
        <f t="shared" si="572"/>
        <v>110.15157889720437</v>
      </c>
      <c r="AM1504" s="27">
        <f t="shared" si="573"/>
        <v>-3.8245902058944292E-3</v>
      </c>
      <c r="AN1504" s="35">
        <v>0</v>
      </c>
      <c r="AP1504" s="2" t="str">
        <f t="shared" si="570"/>
        <v/>
      </c>
    </row>
    <row r="1505" spans="1:42" x14ac:dyDescent="0.25">
      <c r="A1505" s="49">
        <v>40186</v>
      </c>
      <c r="B1505" s="47">
        <v>1144.98</v>
      </c>
      <c r="C1505" s="27">
        <f t="shared" si="581"/>
        <v>2.8816929289035009E-3</v>
      </c>
      <c r="D1505" s="27">
        <f t="shared" si="582"/>
        <v>2.6587538119460907E-2</v>
      </c>
      <c r="E1505" s="5">
        <f t="shared" si="563"/>
        <v>0</v>
      </c>
      <c r="F1505" s="44">
        <v>1887.7660000000001</v>
      </c>
      <c r="G1505" s="45">
        <v>1887.7660000000001</v>
      </c>
      <c r="H1505" s="48">
        <v>1144.98</v>
      </c>
      <c r="I1505" s="42">
        <v>18.13</v>
      </c>
      <c r="J1505" s="16">
        <f t="shared" si="580"/>
        <v>0.18129999999999999</v>
      </c>
      <c r="K1505" s="16">
        <f t="shared" si="564"/>
        <v>7.6023121302388461E-2</v>
      </c>
      <c r="L1505" s="51">
        <f>VLOOKUP(A1505,LIBOR!$A$3:B3600,2,1)</f>
        <v>0.17313000000000001</v>
      </c>
      <c r="M1505">
        <v>47334.94</v>
      </c>
      <c r="N1505" s="2">
        <v>42357.83</v>
      </c>
      <c r="O1505" s="16">
        <f t="shared" si="583"/>
        <v>8.280287161467245E-6</v>
      </c>
      <c r="P1505" s="16">
        <f t="shared" si="574"/>
        <v>0.10527687869761153</v>
      </c>
      <c r="Q1505" s="2">
        <f t="shared" si="585"/>
        <v>19.858000000000001</v>
      </c>
      <c r="R1505" s="2">
        <f t="shared" si="586"/>
        <v>20.617000000000001</v>
      </c>
      <c r="S1505" s="16">
        <f t="shared" si="575"/>
        <v>-1</v>
      </c>
      <c r="T1505" s="16">
        <f t="shared" si="576"/>
        <v>-1</v>
      </c>
      <c r="U1505" s="16">
        <f>VLOOKUP(P1505,Table!$D$6:$G$15,MATCH(VALUE(T1505)&amp;"E",Table!$D$5:$G$5,0),1)*IF(Y1505=1,0,1)</f>
        <v>0.97499999999999998</v>
      </c>
      <c r="V1505" s="16">
        <f t="shared" si="577"/>
        <v>2.5000000000000022E-2</v>
      </c>
      <c r="W1505" s="16">
        <f t="shared" si="566"/>
        <v>176036.546374848</v>
      </c>
      <c r="X1505" s="16">
        <f t="shared" si="578"/>
        <v>1.1153438637548696E-2</v>
      </c>
      <c r="Y1505" s="16">
        <f t="shared" si="567"/>
        <v>0</v>
      </c>
      <c r="Z1505" s="16">
        <f t="shared" si="579"/>
        <v>0</v>
      </c>
      <c r="AA1505" s="16">
        <f t="shared" si="565"/>
        <v>0</v>
      </c>
      <c r="AB1505" s="2">
        <f t="shared" si="568"/>
        <v>202763.8725760736</v>
      </c>
      <c r="AE1505" s="16" t="str">
        <f t="shared" si="562"/>
        <v/>
      </c>
      <c r="AF1505" s="16" t="str">
        <f t="shared" si="584"/>
        <v/>
      </c>
      <c r="AG1505" s="16">
        <f t="shared" si="571"/>
        <v>109.08123411568053</v>
      </c>
      <c r="AH1505" s="24">
        <f t="shared" si="569"/>
        <v>109.96372707239161</v>
      </c>
      <c r="AL1505" s="2">
        <f t="shared" si="572"/>
        <v>110.15157889720437</v>
      </c>
      <c r="AM1505" s="27">
        <f t="shared" si="573"/>
        <v>-1.7053938463112983E-3</v>
      </c>
      <c r="AN1505" s="35">
        <v>0</v>
      </c>
      <c r="AP1505" s="2" t="str">
        <f t="shared" si="570"/>
        <v/>
      </c>
    </row>
    <row r="1506" spans="1:42" x14ac:dyDescent="0.25">
      <c r="A1506" s="49">
        <v>40189</v>
      </c>
      <c r="B1506" s="47">
        <v>1146.98</v>
      </c>
      <c r="C1506" s="27">
        <f t="shared" si="581"/>
        <v>1.7467554018411047E-3</v>
      </c>
      <c r="D1506" s="27">
        <f t="shared" si="582"/>
        <v>1.2290889342304601E-2</v>
      </c>
      <c r="E1506" s="5">
        <f t="shared" si="563"/>
        <v>0</v>
      </c>
      <c r="F1506" s="44">
        <v>1891.056</v>
      </c>
      <c r="G1506" s="45">
        <v>1891.056</v>
      </c>
      <c r="H1506" s="48">
        <v>1146.98</v>
      </c>
      <c r="I1506" s="42">
        <v>17.55</v>
      </c>
      <c r="J1506" s="16">
        <f t="shared" si="580"/>
        <v>0.17550000000000002</v>
      </c>
      <c r="K1506" s="16">
        <f t="shared" si="564"/>
        <v>7.0105014486372963E-2</v>
      </c>
      <c r="L1506" s="51">
        <f>VLOOKUP(A1506,LIBOR!$A$3:B3601,2,1)</f>
        <v>0.17313000000000001</v>
      </c>
      <c r="M1506">
        <v>46625.53</v>
      </c>
      <c r="N1506" s="2">
        <v>41722.730000000003</v>
      </c>
      <c r="O1506" s="16">
        <f t="shared" si="583"/>
        <v>3.045833333590317E-6</v>
      </c>
      <c r="P1506" s="16">
        <f t="shared" si="574"/>
        <v>0.10539498551362705</v>
      </c>
      <c r="Q1506" s="2">
        <f t="shared" si="585"/>
        <v>19.148</v>
      </c>
      <c r="R1506" s="2">
        <f t="shared" si="586"/>
        <v>20.390500000000003</v>
      </c>
      <c r="S1506" s="16">
        <f t="shared" si="575"/>
        <v>-1</v>
      </c>
      <c r="T1506" s="16">
        <f t="shared" si="576"/>
        <v>-1</v>
      </c>
      <c r="U1506" s="16">
        <f>VLOOKUP(P1506,Table!$D$6:$G$15,MATCH(VALUE(T1506)&amp;"E",Table!$D$5:$G$5,0),1)*IF(Y1506=1,0,1)</f>
        <v>0.97499999999999998</v>
      </c>
      <c r="V1506" s="16">
        <f t="shared" si="577"/>
        <v>2.5000000000000022E-2</v>
      </c>
      <c r="W1506" s="16">
        <f t="shared" si="566"/>
        <v>176270.36592619694</v>
      </c>
      <c r="X1506" s="16">
        <f t="shared" si="578"/>
        <v>2.2658174497082406E-2</v>
      </c>
      <c r="Y1506" s="16">
        <f t="shared" si="567"/>
        <v>0</v>
      </c>
      <c r="Z1506" s="16">
        <f t="shared" si="579"/>
        <v>0</v>
      </c>
      <c r="AA1506" s="16">
        <f t="shared" si="565"/>
        <v>0</v>
      </c>
      <c r="AB1506" s="2">
        <f t="shared" si="568"/>
        <v>203032.44449120489</v>
      </c>
      <c r="AE1506" s="16" t="str">
        <f t="shared" si="562"/>
        <v/>
      </c>
      <c r="AF1506" s="16" t="str">
        <f t="shared" si="584"/>
        <v/>
      </c>
      <c r="AG1506" s="16">
        <f t="shared" si="571"/>
        <v>109.22571821720776</v>
      </c>
      <c r="AH1506" s="24">
        <f t="shared" si="569"/>
        <v>110.10078272647564</v>
      </c>
      <c r="AL1506" s="2">
        <f t="shared" si="572"/>
        <v>110.15157889720437</v>
      </c>
      <c r="AM1506" s="27">
        <f t="shared" si="573"/>
        <v>-4.6114791306017811E-4</v>
      </c>
      <c r="AN1506" s="35">
        <v>0</v>
      </c>
      <c r="AP1506" s="2" t="str">
        <f t="shared" si="570"/>
        <v/>
      </c>
    </row>
    <row r="1507" spans="1:42" x14ac:dyDescent="0.25">
      <c r="A1507" s="49">
        <v>40190</v>
      </c>
      <c r="B1507" s="47">
        <v>1136.22</v>
      </c>
      <c r="C1507" s="27">
        <f t="shared" si="581"/>
        <v>-9.3811574744110393E-3</v>
      </c>
      <c r="D1507" s="27">
        <f t="shared" si="582"/>
        <v>-2.0591787305745957E-4</v>
      </c>
      <c r="E1507" s="5">
        <f t="shared" si="563"/>
        <v>0</v>
      </c>
      <c r="F1507" s="44">
        <v>1873.32</v>
      </c>
      <c r="G1507" s="45">
        <v>1873.32</v>
      </c>
      <c r="H1507" s="48">
        <v>1136.22</v>
      </c>
      <c r="I1507" s="42">
        <v>18.25</v>
      </c>
      <c r="J1507" s="16">
        <f t="shared" si="580"/>
        <v>0.1825</v>
      </c>
      <c r="K1507" s="16">
        <f t="shared" si="564"/>
        <v>8.2867016748126229E-2</v>
      </c>
      <c r="L1507" s="51">
        <f>VLOOKUP(A1507,LIBOR!$A$3:B3602,2,1)</f>
        <v>0.17313000000000001</v>
      </c>
      <c r="M1507">
        <v>47909.440000000002</v>
      </c>
      <c r="N1507" s="2">
        <v>42871.58</v>
      </c>
      <c r="O1507" s="16">
        <f t="shared" si="583"/>
        <v>8.883887551326969E-5</v>
      </c>
      <c r="P1507" s="16">
        <f t="shared" si="574"/>
        <v>9.9632983251873766E-2</v>
      </c>
      <c r="Q1507" s="2">
        <f t="shared" si="585"/>
        <v>18.649999999999999</v>
      </c>
      <c r="R1507" s="2">
        <f t="shared" si="586"/>
        <v>20.152000000000005</v>
      </c>
      <c r="S1507" s="16">
        <f t="shared" si="575"/>
        <v>-1</v>
      </c>
      <c r="T1507" s="16">
        <f t="shared" si="576"/>
        <v>-1</v>
      </c>
      <c r="U1507" s="16">
        <f>VLOOKUP(P1507,Table!$D$6:$G$15,MATCH(VALUE(T1507)&amp;"E",Table!$D$5:$G$5,0),1)*IF(Y1507=1,0,1)</f>
        <v>0.97499999999999998</v>
      </c>
      <c r="V1507" s="16">
        <f t="shared" si="577"/>
        <v>2.5000000000000022E-2</v>
      </c>
      <c r="W1507" s="16">
        <f t="shared" si="566"/>
        <v>174779.42802520038</v>
      </c>
      <c r="X1507" s="16">
        <f t="shared" si="578"/>
        <v>9.1624087531900766E-3</v>
      </c>
      <c r="Y1507" s="16">
        <f t="shared" si="567"/>
        <v>0</v>
      </c>
      <c r="Z1507" s="16">
        <f t="shared" si="579"/>
        <v>0</v>
      </c>
      <c r="AA1507" s="16">
        <f t="shared" si="565"/>
        <v>0</v>
      </c>
      <c r="AB1507" s="2">
        <f t="shared" si="568"/>
        <v>201315.60238782776</v>
      </c>
      <c r="AE1507" s="16" t="str">
        <f t="shared" si="562"/>
        <v/>
      </c>
      <c r="AF1507" s="16" t="str">
        <f t="shared" si="584"/>
        <v/>
      </c>
      <c r="AG1507" s="16">
        <f t="shared" si="571"/>
        <v>108.30210567697145</v>
      </c>
      <c r="AH1507" s="24">
        <f t="shared" si="569"/>
        <v>109.16692923682525</v>
      </c>
      <c r="AL1507" s="2">
        <f t="shared" si="572"/>
        <v>110.15157889720437</v>
      </c>
      <c r="AM1507" s="27">
        <f t="shared" si="573"/>
        <v>-8.9390426377639054E-3</v>
      </c>
      <c r="AN1507" s="35">
        <v>0</v>
      </c>
      <c r="AP1507" s="2" t="str">
        <f t="shared" si="570"/>
        <v/>
      </c>
    </row>
    <row r="1508" spans="1:42" x14ac:dyDescent="0.25">
      <c r="A1508" s="49">
        <v>40191</v>
      </c>
      <c r="B1508" s="47">
        <v>1145.68</v>
      </c>
      <c r="C1508" s="27">
        <f t="shared" si="581"/>
        <v>8.3258523877418611E-3</v>
      </c>
      <c r="D1508" s="27">
        <f t="shared" si="582"/>
        <v>7.5744095789155308E-3</v>
      </c>
      <c r="E1508" s="5">
        <f t="shared" si="563"/>
        <v>0</v>
      </c>
      <c r="F1508" s="44">
        <v>1889.095</v>
      </c>
      <c r="G1508" s="45">
        <v>1889.095</v>
      </c>
      <c r="H1508" s="48">
        <v>1145.68</v>
      </c>
      <c r="I1508" s="42">
        <v>17.850000000000001</v>
      </c>
      <c r="J1508" s="16">
        <f t="shared" si="580"/>
        <v>0.17850000000000002</v>
      </c>
      <c r="K1508" s="16">
        <f t="shared" si="564"/>
        <v>7.4623020697897752E-2</v>
      </c>
      <c r="L1508" s="51">
        <f>VLOOKUP(A1508,LIBOR!$A$3:B3603,2,1)</f>
        <v>0.17313000000000001</v>
      </c>
      <c r="M1508">
        <v>47051.53</v>
      </c>
      <c r="N1508" s="2">
        <v>42103.83</v>
      </c>
      <c r="O1508" s="16">
        <f t="shared" si="583"/>
        <v>6.874704312298653E-5</v>
      </c>
      <c r="P1508" s="16">
        <f t="shared" si="574"/>
        <v>0.10387697930210227</v>
      </c>
      <c r="Q1508" s="2">
        <f t="shared" si="585"/>
        <v>18.43</v>
      </c>
      <c r="R1508" s="2">
        <f t="shared" si="586"/>
        <v>19.985000000000007</v>
      </c>
      <c r="S1508" s="16">
        <f t="shared" si="575"/>
        <v>-1</v>
      </c>
      <c r="T1508" s="16">
        <f t="shared" si="576"/>
        <v>-1</v>
      </c>
      <c r="U1508" s="16">
        <f>VLOOKUP(P1508,Table!$D$6:$G$15,MATCH(VALUE(T1508)&amp;"E",Table!$D$5:$G$5,0),1)*IF(Y1508=1,0,1)</f>
        <v>0.97499999999999998</v>
      </c>
      <c r="V1508" s="16">
        <f t="shared" si="577"/>
        <v>2.5000000000000022E-2</v>
      </c>
      <c r="W1508" s="16">
        <f t="shared" si="566"/>
        <v>176119.98671490248</v>
      </c>
      <c r="X1508" s="16">
        <f t="shared" si="578"/>
        <v>-1.9102836685108704E-3</v>
      </c>
      <c r="Y1508" s="16">
        <f t="shared" si="567"/>
        <v>0</v>
      </c>
      <c r="Z1508" s="16">
        <f t="shared" si="579"/>
        <v>0</v>
      </c>
      <c r="AA1508" s="16">
        <f t="shared" si="565"/>
        <v>0</v>
      </c>
      <c r="AB1508" s="2">
        <f t="shared" si="568"/>
        <v>202878.35174213492</v>
      </c>
      <c r="AE1508" s="16" t="str">
        <f t="shared" si="562"/>
        <v/>
      </c>
      <c r="AF1508" s="16" t="str">
        <f t="shared" si="584"/>
        <v/>
      </c>
      <c r="AG1508" s="16">
        <f t="shared" si="571"/>
        <v>109.14282067227887</v>
      </c>
      <c r="AH1508" s="24">
        <f t="shared" si="569"/>
        <v>110.01149419653402</v>
      </c>
      <c r="AL1508" s="2">
        <f t="shared" si="572"/>
        <v>110.15157889720437</v>
      </c>
      <c r="AM1508" s="27">
        <f t="shared" si="573"/>
        <v>-1.2717448271992726E-3</v>
      </c>
      <c r="AN1508" s="35">
        <v>0</v>
      </c>
      <c r="AP1508" s="2" t="str">
        <f t="shared" si="570"/>
        <v/>
      </c>
    </row>
    <row r="1509" spans="1:42" x14ac:dyDescent="0.25">
      <c r="A1509" s="49">
        <v>40192</v>
      </c>
      <c r="B1509" s="47">
        <v>1148.46</v>
      </c>
      <c r="C1509" s="27">
        <f t="shared" si="581"/>
        <v>2.426506528873551E-3</v>
      </c>
      <c r="D1509" s="27">
        <f t="shared" si="582"/>
        <v>5.9996497729489784E-3</v>
      </c>
      <c r="E1509" s="5">
        <f t="shared" si="563"/>
        <v>0</v>
      </c>
      <c r="F1509" s="44">
        <v>1893.723</v>
      </c>
      <c r="G1509" s="45">
        <v>1893.723</v>
      </c>
      <c r="H1509" s="48">
        <v>1148.46</v>
      </c>
      <c r="I1509" s="42">
        <v>17.63</v>
      </c>
      <c r="J1509" s="16">
        <f t="shared" si="580"/>
        <v>0.17629999999999998</v>
      </c>
      <c r="K1509" s="16">
        <f t="shared" si="564"/>
        <v>7.0519376749997073E-2</v>
      </c>
      <c r="L1509" s="51">
        <f>VLOOKUP(A1509,LIBOR!$A$3:B3604,2,1)</f>
        <v>0.17188000000000001</v>
      </c>
      <c r="M1509">
        <v>46000.5</v>
      </c>
      <c r="N1509" s="2">
        <v>41163.279999999999</v>
      </c>
      <c r="O1509" s="16">
        <f t="shared" si="583"/>
        <v>5.8736785333711556E-6</v>
      </c>
      <c r="P1509" s="16">
        <f t="shared" si="574"/>
        <v>0.10578062325000291</v>
      </c>
      <c r="Q1509" s="2">
        <f t="shared" si="585"/>
        <v>18.167999999999999</v>
      </c>
      <c r="R1509" s="2">
        <f t="shared" si="586"/>
        <v>19.820000000000004</v>
      </c>
      <c r="S1509" s="16">
        <f t="shared" si="575"/>
        <v>-1</v>
      </c>
      <c r="T1509" s="16">
        <f t="shared" si="576"/>
        <v>-1</v>
      </c>
      <c r="U1509" s="16">
        <f>VLOOKUP(P1509,Table!$D$6:$G$15,MATCH(VALUE(T1509)&amp;"E",Table!$D$5:$G$5,0),1)*IF(Y1509=1,0,1)</f>
        <v>0.97499999999999998</v>
      </c>
      <c r="V1509" s="16">
        <f t="shared" si="577"/>
        <v>2.5000000000000022E-2</v>
      </c>
      <c r="W1509" s="16">
        <f t="shared" si="566"/>
        <v>176438.30127546756</v>
      </c>
      <c r="X1509" s="16">
        <f t="shared" si="578"/>
        <v>6.1166682257978167E-3</v>
      </c>
      <c r="Y1509" s="16">
        <f t="shared" si="567"/>
        <v>0</v>
      </c>
      <c r="Z1509" s="16">
        <f t="shared" si="579"/>
        <v>0</v>
      </c>
      <c r="AA1509" s="16">
        <f t="shared" si="565"/>
        <v>0</v>
      </c>
      <c r="AB1509" s="2">
        <f t="shared" si="568"/>
        <v>203249.65114557371</v>
      </c>
      <c r="AE1509" s="16" t="str">
        <f t="shared" si="562"/>
        <v/>
      </c>
      <c r="AF1509" s="16" t="str">
        <f t="shared" si="584"/>
        <v/>
      </c>
      <c r="AG1509" s="16">
        <f t="shared" si="571"/>
        <v>109.34256925983024</v>
      </c>
      <c r="AH1509" s="24">
        <f t="shared" si="569"/>
        <v>110.20996404055809</v>
      </c>
      <c r="AL1509" s="2">
        <f t="shared" si="572"/>
        <v>110.20996404055809</v>
      </c>
      <c r="AM1509" s="27">
        <f t="shared" si="573"/>
        <v>0</v>
      </c>
      <c r="AN1509" s="35">
        <v>0</v>
      </c>
      <c r="AP1509" s="2" t="str">
        <f t="shared" si="570"/>
        <v/>
      </c>
    </row>
    <row r="1510" spans="1:42" x14ac:dyDescent="0.25">
      <c r="A1510" s="49">
        <v>40193</v>
      </c>
      <c r="B1510" s="47">
        <v>1136.03</v>
      </c>
      <c r="C1510" s="27">
        <f t="shared" si="581"/>
        <v>-1.0823189314386306E-2</v>
      </c>
      <c r="D1510" s="27">
        <f t="shared" si="582"/>
        <v>-7.7052324703408281E-3</v>
      </c>
      <c r="E1510" s="5">
        <f t="shared" si="563"/>
        <v>0</v>
      </c>
      <c r="F1510" s="44">
        <v>1873.297</v>
      </c>
      <c r="G1510" s="45">
        <v>1873.297</v>
      </c>
      <c r="H1510" s="48">
        <v>1136.03</v>
      </c>
      <c r="I1510" s="42">
        <v>17.91</v>
      </c>
      <c r="J1510" s="16">
        <f t="shared" si="580"/>
        <v>0.17910000000000001</v>
      </c>
      <c r="K1510" s="16">
        <f t="shared" si="564"/>
        <v>7.3733912399054954E-2</v>
      </c>
      <c r="L1510" s="51">
        <f>VLOOKUP(A1510,LIBOR!$A$3:B3605,2,1)</f>
        <v>0.17188000000000001</v>
      </c>
      <c r="M1510">
        <v>47194.12</v>
      </c>
      <c r="N1510" s="2">
        <v>42231.34</v>
      </c>
      <c r="O1510" s="16">
        <f t="shared" si="583"/>
        <v>1.1842197437966363E-4</v>
      </c>
      <c r="P1510" s="16">
        <f t="shared" si="574"/>
        <v>0.10536608760094505</v>
      </c>
      <c r="Q1510" s="2">
        <f t="shared" si="585"/>
        <v>17.881999999999998</v>
      </c>
      <c r="R1510" s="2">
        <f t="shared" si="586"/>
        <v>19.627000000000002</v>
      </c>
      <c r="S1510" s="16">
        <f t="shared" si="575"/>
        <v>-1</v>
      </c>
      <c r="T1510" s="16">
        <f t="shared" si="576"/>
        <v>-1</v>
      </c>
      <c r="U1510" s="16">
        <f>VLOOKUP(P1510,Table!$D$6:$G$15,MATCH(VALUE(T1510)&amp;"E",Table!$D$5:$G$5,0),1)*IF(Y1510=1,0,1)</f>
        <v>0.97499999999999998</v>
      </c>
      <c r="V1510" s="16">
        <f t="shared" si="577"/>
        <v>2.5000000000000022E-2</v>
      </c>
      <c r="W1510" s="16">
        <f t="shared" si="566"/>
        <v>174690.86749338912</v>
      </c>
      <c r="X1510" s="16">
        <f t="shared" si="578"/>
        <v>4.4417158509342247E-3</v>
      </c>
      <c r="Y1510" s="16">
        <f t="shared" si="567"/>
        <v>0</v>
      </c>
      <c r="Z1510" s="16">
        <f t="shared" si="579"/>
        <v>0</v>
      </c>
      <c r="AA1510" s="16">
        <f t="shared" si="565"/>
        <v>0</v>
      </c>
      <c r="AB1510" s="2">
        <f t="shared" si="568"/>
        <v>201244.02283490726</v>
      </c>
      <c r="AE1510" s="16" t="str">
        <f t="shared" si="562"/>
        <v/>
      </c>
      <c r="AF1510" s="16" t="str">
        <f t="shared" si="584"/>
        <v/>
      </c>
      <c r="AG1510" s="16">
        <f t="shared" si="571"/>
        <v>108.26359790006416</v>
      </c>
      <c r="AH1510" s="24">
        <f t="shared" si="569"/>
        <v>109.11959322366282</v>
      </c>
      <c r="AL1510" s="2">
        <f t="shared" si="572"/>
        <v>110.20996404055809</v>
      </c>
      <c r="AM1510" s="27">
        <f t="shared" si="573"/>
        <v>-9.8935774672244126E-3</v>
      </c>
      <c r="AN1510" s="35">
        <v>0</v>
      </c>
      <c r="AP1510" s="2" t="str">
        <f t="shared" si="570"/>
        <v/>
      </c>
    </row>
    <row r="1511" spans="1:42" x14ac:dyDescent="0.25">
      <c r="A1511" s="49">
        <v>40197</v>
      </c>
      <c r="B1511" s="47">
        <v>1150.23</v>
      </c>
      <c r="C1511" s="27">
        <f t="shared" si="581"/>
        <v>1.2499669903083488E-2</v>
      </c>
      <c r="D1511" s="27">
        <f t="shared" si="582"/>
        <v>3.0476820309015551E-3</v>
      </c>
      <c r="E1511" s="5">
        <f t="shared" si="563"/>
        <v>0</v>
      </c>
      <c r="F1511" s="44">
        <v>1896.7180000000001</v>
      </c>
      <c r="G1511" s="45">
        <v>1896.7180000000001</v>
      </c>
      <c r="H1511" s="48">
        <v>1150.23</v>
      </c>
      <c r="I1511" s="42">
        <v>17.579999999999998</v>
      </c>
      <c r="J1511" s="16">
        <f t="shared" si="580"/>
        <v>0.17579999999999998</v>
      </c>
      <c r="K1511" s="16">
        <f t="shared" si="564"/>
        <v>6.6678367129689095E-2</v>
      </c>
      <c r="L1511" s="51">
        <f>VLOOKUP(A1511,LIBOR!$A$3:B3606,2,1)</f>
        <v>0.17188000000000001</v>
      </c>
      <c r="M1511">
        <v>45012.61</v>
      </c>
      <c r="N1511" s="2">
        <v>40279.040000000001</v>
      </c>
      <c r="O1511" s="16">
        <f t="shared" si="583"/>
        <v>1.5431090319868891E-4</v>
      </c>
      <c r="P1511" s="16">
        <f t="shared" si="574"/>
        <v>0.10912163287031089</v>
      </c>
      <c r="Q1511" s="2">
        <f t="shared" si="585"/>
        <v>17.838000000000001</v>
      </c>
      <c r="R1511" s="2">
        <f t="shared" si="586"/>
        <v>19.495500000000003</v>
      </c>
      <c r="S1511" s="16">
        <f t="shared" si="575"/>
        <v>-1</v>
      </c>
      <c r="T1511" s="16">
        <f t="shared" si="576"/>
        <v>-1</v>
      </c>
      <c r="U1511" s="16">
        <f>VLOOKUP(P1511,Table!$D$6:$G$15,MATCH(VALUE(T1511)&amp;"E",Table!$D$5:$G$5,0),1)*IF(Y1511=1,0,1)</f>
        <v>0.97499999999999998</v>
      </c>
      <c r="V1511" s="16">
        <f t="shared" si="577"/>
        <v>2.5000000000000022E-2</v>
      </c>
      <c r="W1511" s="16">
        <f t="shared" si="566"/>
        <v>176617.96291958517</v>
      </c>
      <c r="X1511" s="16">
        <f t="shared" si="578"/>
        <v>-7.6443153945625619E-3</v>
      </c>
      <c r="Y1511" s="16">
        <f t="shared" si="567"/>
        <v>0</v>
      </c>
      <c r="Z1511" s="16">
        <f t="shared" si="579"/>
        <v>0</v>
      </c>
      <c r="AA1511" s="16">
        <f t="shared" si="565"/>
        <v>0</v>
      </c>
      <c r="AB1511" s="2">
        <f t="shared" si="568"/>
        <v>203464.62726373455</v>
      </c>
      <c r="AE1511" s="16" t="str">
        <f t="shared" si="562"/>
        <v/>
      </c>
      <c r="AF1511" s="16" t="str">
        <f t="shared" si="584"/>
        <v/>
      </c>
      <c r="AG1511" s="16">
        <f t="shared" si="571"/>
        <v>109.45822033699926</v>
      </c>
      <c r="AH1511" s="24">
        <f t="shared" si="569"/>
        <v>110.31217574166196</v>
      </c>
      <c r="AL1511" s="2">
        <f t="shared" si="572"/>
        <v>110.31217574166196</v>
      </c>
      <c r="AM1511" s="27">
        <f t="shared" si="573"/>
        <v>0</v>
      </c>
      <c r="AN1511" s="35">
        <v>0</v>
      </c>
      <c r="AP1511" s="2" t="str">
        <f t="shared" si="570"/>
        <v/>
      </c>
    </row>
    <row r="1512" spans="1:42" x14ac:dyDescent="0.25">
      <c r="A1512" s="49">
        <v>40198</v>
      </c>
      <c r="B1512" s="47">
        <v>1138.04</v>
      </c>
      <c r="C1512" s="27">
        <f t="shared" si="581"/>
        <v>-1.0597880423915296E-2</v>
      </c>
      <c r="D1512" s="27">
        <f t="shared" si="582"/>
        <v>1.8309590813972987E-3</v>
      </c>
      <c r="E1512" s="5">
        <f t="shared" si="563"/>
        <v>0</v>
      </c>
      <c r="F1512" s="44">
        <v>1876.8979999999999</v>
      </c>
      <c r="G1512" s="45">
        <v>1876.8979999999999</v>
      </c>
      <c r="H1512" s="48">
        <v>1138.04</v>
      </c>
      <c r="I1512" s="42">
        <v>18.68</v>
      </c>
      <c r="J1512" s="16">
        <f t="shared" si="580"/>
        <v>0.18679999999999999</v>
      </c>
      <c r="K1512" s="16">
        <f t="shared" si="564"/>
        <v>7.1384766886546339E-2</v>
      </c>
      <c r="L1512" s="51">
        <f>VLOOKUP(A1512,LIBOR!$A$3:B3607,2,1)</f>
        <v>0.17063</v>
      </c>
      <c r="M1512">
        <v>44699.37</v>
      </c>
      <c r="N1512" s="2">
        <v>39998.68</v>
      </c>
      <c r="O1512" s="16">
        <f t="shared" si="583"/>
        <v>1.1351704710400226E-4</v>
      </c>
      <c r="P1512" s="16">
        <f t="shared" si="574"/>
        <v>0.11541523311345366</v>
      </c>
      <c r="Q1512" s="2">
        <f t="shared" si="585"/>
        <v>17.844000000000001</v>
      </c>
      <c r="R1512" s="2">
        <f t="shared" si="586"/>
        <v>19.249000000000002</v>
      </c>
      <c r="S1512" s="16">
        <f t="shared" si="575"/>
        <v>-1</v>
      </c>
      <c r="T1512" s="16">
        <f t="shared" si="576"/>
        <v>-1</v>
      </c>
      <c r="U1512" s="16">
        <f>VLOOKUP(P1512,Table!$D$6:$G$15,MATCH(VALUE(T1512)&amp;"E",Table!$D$5:$G$5,0),1)*IF(Y1512=1,0,1)</f>
        <v>0.97499999999999998</v>
      </c>
      <c r="V1512" s="16">
        <f t="shared" si="577"/>
        <v>2.5000000000000022E-2</v>
      </c>
      <c r="W1512" s="16">
        <f t="shared" si="566"/>
        <v>174762.24778338539</v>
      </c>
      <c r="X1512" s="16">
        <f t="shared" si="578"/>
        <v>1.9719536608540089E-3</v>
      </c>
      <c r="Y1512" s="16">
        <f t="shared" si="567"/>
        <v>0</v>
      </c>
      <c r="Z1512" s="16">
        <f t="shared" si="579"/>
        <v>0</v>
      </c>
      <c r="AA1512" s="16">
        <f t="shared" si="565"/>
        <v>0</v>
      </c>
      <c r="AB1512" s="2">
        <f t="shared" si="568"/>
        <v>201356.25313260377</v>
      </c>
      <c r="AE1512" s="16" t="str">
        <f t="shared" ref="AE1512:AE1575" si="587">IF(AC1512&gt;0,W1512/AC1512-1,"")</f>
        <v/>
      </c>
      <c r="AF1512" s="16" t="str">
        <f t="shared" si="584"/>
        <v/>
      </c>
      <c r="AG1512" s="16">
        <f t="shared" si="571"/>
        <v>108.32397462902662</v>
      </c>
      <c r="AH1512" s="24">
        <f t="shared" si="569"/>
        <v>109.1662396515749</v>
      </c>
      <c r="AL1512" s="2">
        <f t="shared" si="572"/>
        <v>110.31217574166196</v>
      </c>
      <c r="AM1512" s="27">
        <f t="shared" si="573"/>
        <v>-1.0388119737305468E-2</v>
      </c>
      <c r="AN1512" s="35">
        <v>0</v>
      </c>
      <c r="AP1512" s="2" t="str">
        <f t="shared" si="570"/>
        <v/>
      </c>
    </row>
    <row r="1513" spans="1:42" x14ac:dyDescent="0.25">
      <c r="A1513" s="49">
        <v>40199</v>
      </c>
      <c r="B1513" s="47">
        <v>1116.48</v>
      </c>
      <c r="C1513" s="27">
        <f t="shared" si="581"/>
        <v>-1.894485255351297E-2</v>
      </c>
      <c r="D1513" s="27">
        <f t="shared" si="582"/>
        <v>-2.5439745859857532E-2</v>
      </c>
      <c r="E1513" s="5">
        <f t="shared" si="563"/>
        <v>0</v>
      </c>
      <c r="F1513" s="44">
        <v>1841.386</v>
      </c>
      <c r="G1513" s="45">
        <v>1841.386</v>
      </c>
      <c r="H1513" s="48">
        <v>1116.48</v>
      </c>
      <c r="I1513" s="42">
        <v>22.27</v>
      </c>
      <c r="J1513" s="16">
        <f t="shared" si="580"/>
        <v>0.22270000000000001</v>
      </c>
      <c r="K1513" s="16">
        <f t="shared" si="564"/>
        <v>0.10184306757133361</v>
      </c>
      <c r="L1513" s="51">
        <f>VLOOKUP(A1513,LIBOR!$A$3:B3608,2,1)</f>
        <v>0.16938</v>
      </c>
      <c r="M1513">
        <v>47301.11</v>
      </c>
      <c r="N1513" s="2">
        <v>42326.75</v>
      </c>
      <c r="O1513" s="16">
        <f t="shared" si="583"/>
        <v>3.6582703623228599E-4</v>
      </c>
      <c r="P1513" s="16">
        <f t="shared" si="574"/>
        <v>0.12085693242866639</v>
      </c>
      <c r="Q1513" s="2">
        <f t="shared" si="585"/>
        <v>17.93</v>
      </c>
      <c r="R1513" s="2">
        <f t="shared" si="586"/>
        <v>19.099000000000004</v>
      </c>
      <c r="S1513" s="16">
        <f t="shared" si="575"/>
        <v>-1</v>
      </c>
      <c r="T1513" s="16">
        <f t="shared" si="576"/>
        <v>-1</v>
      </c>
      <c r="U1513" s="16">
        <f>VLOOKUP(P1513,Table!$D$6:$G$15,MATCH(VALUE(T1513)&amp;"E",Table!$D$5:$G$5,0),1)*IF(Y1513=1,0,1)</f>
        <v>0.97499999999999998</v>
      </c>
      <c r="V1513" s="16">
        <f t="shared" si="577"/>
        <v>2.5000000000000022E-2</v>
      </c>
      <c r="W1513" s="16">
        <f t="shared" si="566"/>
        <v>171788.46900072481</v>
      </c>
      <c r="X1513" s="16">
        <f t="shared" si="578"/>
        <v>-9.8296704647116151E-5</v>
      </c>
      <c r="Y1513" s="16">
        <f t="shared" si="567"/>
        <v>0</v>
      </c>
      <c r="Z1513" s="16">
        <f t="shared" si="579"/>
        <v>0</v>
      </c>
      <c r="AA1513" s="16">
        <f t="shared" si="565"/>
        <v>0</v>
      </c>
      <c r="AB1513" s="2">
        <f t="shared" si="568"/>
        <v>197934.72033539909</v>
      </c>
      <c r="AE1513" s="16" t="str">
        <f t="shared" si="587"/>
        <v/>
      </c>
      <c r="AF1513" s="16" t="str">
        <f t="shared" si="584"/>
        <v/>
      </c>
      <c r="AG1513" s="16">
        <f t="shared" si="571"/>
        <v>106.4832866635394</v>
      </c>
      <c r="AH1513" s="24">
        <f t="shared" si="569"/>
        <v>107.30844652120587</v>
      </c>
      <c r="AL1513" s="2">
        <f t="shared" si="572"/>
        <v>110.31217574166196</v>
      </c>
      <c r="AM1513" s="27">
        <f t="shared" si="573"/>
        <v>-2.7229353425957892E-2</v>
      </c>
      <c r="AN1513" s="35">
        <v>0</v>
      </c>
      <c r="AP1513" s="2" t="str">
        <f t="shared" si="570"/>
        <v/>
      </c>
    </row>
    <row r="1514" spans="1:42" x14ac:dyDescent="0.25">
      <c r="A1514" s="49">
        <v>40200</v>
      </c>
      <c r="B1514" s="47">
        <v>1091.76</v>
      </c>
      <c r="C1514" s="27">
        <f t="shared" si="581"/>
        <v>-2.2141014617368948E-2</v>
      </c>
      <c r="D1514" s="27">
        <f t="shared" si="582"/>
        <v>-5.0007267006100031E-2</v>
      </c>
      <c r="E1514" s="5">
        <f t="shared" si="563"/>
        <v>1</v>
      </c>
      <c r="F1514" s="44">
        <v>1800.6120000000001</v>
      </c>
      <c r="G1514" s="45">
        <v>1800.6120000000001</v>
      </c>
      <c r="H1514" s="48">
        <v>1091.76</v>
      </c>
      <c r="I1514" s="42">
        <v>27.31</v>
      </c>
      <c r="J1514" s="16">
        <f t="shared" si="580"/>
        <v>0.27310000000000001</v>
      </c>
      <c r="K1514" s="16">
        <f t="shared" si="564"/>
        <v>0.1420277848450863</v>
      </c>
      <c r="L1514" s="51">
        <f>VLOOKUP(A1514,LIBOR!$A$3:B3609,2,1)</f>
        <v>0.16938</v>
      </c>
      <c r="M1514">
        <v>51428.09</v>
      </c>
      <c r="N1514" s="2">
        <v>46019.66</v>
      </c>
      <c r="O1514" s="16">
        <f t="shared" si="583"/>
        <v>5.0130341578732474E-4</v>
      </c>
      <c r="P1514" s="16">
        <f t="shared" si="574"/>
        <v>0.13107221515491371</v>
      </c>
      <c r="Q1514" s="2">
        <f t="shared" si="585"/>
        <v>18.814</v>
      </c>
      <c r="R1514" s="2">
        <f t="shared" si="586"/>
        <v>19.188000000000002</v>
      </c>
      <c r="S1514" s="16">
        <f t="shared" si="575"/>
        <v>-1</v>
      </c>
      <c r="T1514" s="16">
        <f t="shared" si="576"/>
        <v>-1</v>
      </c>
      <c r="U1514" s="16">
        <f>VLOOKUP(P1514,Table!$D$6:$G$15,MATCH(VALUE(T1514)&amp;"E",Table!$D$5:$G$5,0),1)*IF(Y1514=1,0,1)</f>
        <v>0</v>
      </c>
      <c r="V1514" s="16">
        <f t="shared" si="577"/>
        <v>0</v>
      </c>
      <c r="W1514" s="16">
        <f t="shared" si="566"/>
        <v>168454.69083181419</v>
      </c>
      <c r="X1514" s="16">
        <f t="shared" si="578"/>
        <v>-2.4594129235254725E-2</v>
      </c>
      <c r="Y1514" s="16">
        <f t="shared" si="567"/>
        <v>1</v>
      </c>
      <c r="Z1514" s="16">
        <f t="shared" si="579"/>
        <v>20</v>
      </c>
      <c r="AA1514" s="16">
        <f t="shared" si="565"/>
        <v>0</v>
      </c>
      <c r="AB1514" s="2">
        <f t="shared" si="568"/>
        <v>194093.14437452314</v>
      </c>
      <c r="AE1514" s="16" t="str">
        <f t="shared" si="587"/>
        <v/>
      </c>
      <c r="AF1514" s="16" t="str">
        <f t="shared" si="584"/>
        <v/>
      </c>
      <c r="AG1514" s="16">
        <f t="shared" si="571"/>
        <v>104.41662734480765</v>
      </c>
      <c r="AH1514" s="24">
        <f t="shared" si="569"/>
        <v>105.22303350139897</v>
      </c>
      <c r="AL1514" s="2">
        <f t="shared" si="572"/>
        <v>110.31217574166196</v>
      </c>
      <c r="AM1514" s="27">
        <f t="shared" si="573"/>
        <v>-4.6134002942532448E-2</v>
      </c>
      <c r="AN1514" s="35">
        <v>1</v>
      </c>
      <c r="AP1514" s="2" t="str">
        <f t="shared" si="570"/>
        <v/>
      </c>
    </row>
    <row r="1515" spans="1:42" x14ac:dyDescent="0.25">
      <c r="A1515" s="49">
        <v>40203</v>
      </c>
      <c r="B1515" s="47">
        <v>1096.78</v>
      </c>
      <c r="C1515" s="27">
        <f t="shared" si="581"/>
        <v>4.5980801641385405E-3</v>
      </c>
      <c r="D1515" s="27">
        <f t="shared" si="582"/>
        <v>-3.4585997527575185E-2</v>
      </c>
      <c r="E1515" s="5">
        <f t="shared" si="563"/>
        <v>-1</v>
      </c>
      <c r="F1515" s="44">
        <v>1808.93</v>
      </c>
      <c r="G1515" s="45">
        <v>1808.93</v>
      </c>
      <c r="H1515" s="48">
        <v>1096.78</v>
      </c>
      <c r="I1515" s="42">
        <v>25.41</v>
      </c>
      <c r="J1515" s="16">
        <f t="shared" si="580"/>
        <v>0.25409999999999999</v>
      </c>
      <c r="K1515" s="16">
        <f t="shared" si="564"/>
        <v>0.10398312438310023</v>
      </c>
      <c r="L1515" s="51">
        <f>VLOOKUP(A1515,LIBOR!$A$3:B3610,2,1)</f>
        <v>0.16938</v>
      </c>
      <c r="M1515">
        <v>50664.75</v>
      </c>
      <c r="N1515" s="2">
        <v>45336.37</v>
      </c>
      <c r="O1515" s="16">
        <f t="shared" si="583"/>
        <v>2.1045535059260081E-5</v>
      </c>
      <c r="P1515" s="16">
        <f t="shared" si="574"/>
        <v>0.15011687561689976</v>
      </c>
      <c r="Q1515" s="2">
        <f t="shared" si="585"/>
        <v>20.75</v>
      </c>
      <c r="R1515" s="2">
        <f t="shared" si="586"/>
        <v>19.576500000000003</v>
      </c>
      <c r="S1515" s="16">
        <f t="shared" si="575"/>
        <v>1</v>
      </c>
      <c r="T1515" s="16">
        <f t="shared" si="576"/>
        <v>0</v>
      </c>
      <c r="U1515" s="16">
        <f>VLOOKUP(P1515,Table!$D$6:$G$15,MATCH(VALUE(T1515)&amp;"E",Table!$D$5:$G$5,0),1)*IF(Y1515=1,0,1)</f>
        <v>0</v>
      </c>
      <c r="V1515" s="16">
        <f t="shared" si="577"/>
        <v>0</v>
      </c>
      <c r="W1515" s="16">
        <f t="shared" si="566"/>
        <v>168454.69083181419</v>
      </c>
      <c r="X1515" s="16">
        <f t="shared" si="578"/>
        <v>-4.5248737864398314E-2</v>
      </c>
      <c r="Y1515" s="16">
        <f t="shared" si="567"/>
        <v>1</v>
      </c>
      <c r="Z1515" s="16">
        <f t="shared" si="579"/>
        <v>20</v>
      </c>
      <c r="AA1515" s="16">
        <f t="shared" si="565"/>
        <v>1.4114999999998989E-3</v>
      </c>
      <c r="AB1515" s="2">
        <f t="shared" si="568"/>
        <v>194095.88399925598</v>
      </c>
      <c r="AE1515" s="16" t="str">
        <f t="shared" si="587"/>
        <v/>
      </c>
      <c r="AF1515" s="16" t="str">
        <f t="shared" si="584"/>
        <v/>
      </c>
      <c r="AG1515" s="16">
        <f t="shared" si="571"/>
        <v>104.41810118550262</v>
      </c>
      <c r="AH1515" s="24">
        <f t="shared" si="569"/>
        <v>105.21630277730918</v>
      </c>
      <c r="AL1515" s="2">
        <f t="shared" si="572"/>
        <v>110.31217574166196</v>
      </c>
      <c r="AM1515" s="27">
        <f t="shared" si="573"/>
        <v>-4.6195018184454151E-2</v>
      </c>
      <c r="AN1515" s="35">
        <v>1</v>
      </c>
      <c r="AP1515" s="2" t="str">
        <f t="shared" si="570"/>
        <v/>
      </c>
    </row>
    <row r="1516" spans="1:42" x14ac:dyDescent="0.25">
      <c r="A1516" s="49">
        <v>40204</v>
      </c>
      <c r="B1516" s="47">
        <v>1092.17</v>
      </c>
      <c r="C1516" s="27">
        <f t="shared" si="581"/>
        <v>-4.2032130418132585E-3</v>
      </c>
      <c r="D1516" s="27">
        <f t="shared" si="582"/>
        <v>-5.1288880472471932E-2</v>
      </c>
      <c r="E1516" s="5">
        <f t="shared" si="563"/>
        <v>-1</v>
      </c>
      <c r="F1516" s="44">
        <v>1801.3440000000001</v>
      </c>
      <c r="G1516" s="45">
        <v>1801.3440000000001</v>
      </c>
      <c r="H1516" s="48">
        <v>1092.17</v>
      </c>
      <c r="I1516" s="42">
        <v>24.55</v>
      </c>
      <c r="J1516" s="16">
        <f t="shared" si="580"/>
        <v>0.2455</v>
      </c>
      <c r="K1516" s="16">
        <f t="shared" si="564"/>
        <v>9.8784151840394241E-2</v>
      </c>
      <c r="L1516" s="51">
        <f>VLOOKUP(A1516,LIBOR!$A$3:B3611,2,1)</f>
        <v>0.17063</v>
      </c>
      <c r="M1516">
        <v>51144.18</v>
      </c>
      <c r="N1516" s="2">
        <v>45765.31</v>
      </c>
      <c r="O1516" s="16">
        <f t="shared" si="583"/>
        <v>1.7741545249276104E-5</v>
      </c>
      <c r="P1516" s="16">
        <f t="shared" si="574"/>
        <v>0.14671584815960576</v>
      </c>
      <c r="Q1516" s="2">
        <f t="shared" si="585"/>
        <v>22.25</v>
      </c>
      <c r="R1516" s="2">
        <f t="shared" si="586"/>
        <v>19.861499999999999</v>
      </c>
      <c r="S1516" s="16">
        <f t="shared" si="575"/>
        <v>1</v>
      </c>
      <c r="T1516" s="16">
        <f t="shared" si="576"/>
        <v>0</v>
      </c>
      <c r="U1516" s="16">
        <f>VLOOKUP(P1516,Table!$D$6:$G$15,MATCH(VALUE(T1516)&amp;"E",Table!$D$5:$G$5,0),1)*IF(Y1516=1,0,1)</f>
        <v>0</v>
      </c>
      <c r="V1516" s="16">
        <f t="shared" si="577"/>
        <v>0</v>
      </c>
      <c r="W1516" s="16">
        <f t="shared" si="566"/>
        <v>168454.69083181419</v>
      </c>
      <c r="X1516" s="16">
        <f t="shared" si="578"/>
        <v>-3.5698355335094578E-2</v>
      </c>
      <c r="Y1516" s="16">
        <f t="shared" si="567"/>
        <v>1</v>
      </c>
      <c r="Z1516" s="16">
        <f t="shared" si="579"/>
        <v>20</v>
      </c>
      <c r="AA1516" s="16">
        <f t="shared" si="565"/>
        <v>4.7397222222222979E-4</v>
      </c>
      <c r="AB1516" s="2">
        <f t="shared" si="568"/>
        <v>194096.80395983063</v>
      </c>
      <c r="AE1516" s="16" t="str">
        <f t="shared" si="587"/>
        <v/>
      </c>
      <c r="AF1516" s="16" t="str">
        <f t="shared" si="584"/>
        <v/>
      </c>
      <c r="AG1516" s="16">
        <f t="shared" si="571"/>
        <v>104.41859609829723</v>
      </c>
      <c r="AH1516" s="24">
        <f t="shared" si="569"/>
        <v>105.2140629538672</v>
      </c>
      <c r="AL1516" s="2">
        <f t="shared" si="572"/>
        <v>110.31217574166196</v>
      </c>
      <c r="AM1516" s="27">
        <f t="shared" si="573"/>
        <v>-4.6215322592620622E-2</v>
      </c>
      <c r="AN1516" s="35">
        <v>1</v>
      </c>
      <c r="AP1516" s="2" t="str">
        <f t="shared" si="570"/>
        <v/>
      </c>
    </row>
    <row r="1517" spans="1:42" x14ac:dyDescent="0.25">
      <c r="A1517" s="49">
        <v>40205</v>
      </c>
      <c r="B1517" s="47">
        <v>1097.5</v>
      </c>
      <c r="C1517" s="27">
        <f t="shared" si="581"/>
        <v>4.8801926440023013E-3</v>
      </c>
      <c r="D1517" s="27">
        <f t="shared" si="582"/>
        <v>-3.5810807404554335E-2</v>
      </c>
      <c r="E1517" s="5">
        <f t="shared" si="563"/>
        <v>-1</v>
      </c>
      <c r="F1517" s="44">
        <v>1810.21</v>
      </c>
      <c r="G1517" s="45">
        <v>1810.21</v>
      </c>
      <c r="H1517" s="48">
        <v>1097.5</v>
      </c>
      <c r="I1517" s="42">
        <v>23.14</v>
      </c>
      <c r="J1517" s="16">
        <f t="shared" si="580"/>
        <v>0.23139999999999999</v>
      </c>
      <c r="K1517" s="16">
        <f t="shared" si="564"/>
        <v>8.4485684393293958E-2</v>
      </c>
      <c r="L1517" s="51">
        <f>VLOOKUP(A1517,LIBOR!$A$3:B3612,2,1)</f>
        <v>0.17063</v>
      </c>
      <c r="M1517">
        <v>49599.71</v>
      </c>
      <c r="N1517" s="2">
        <v>44383.199999999997</v>
      </c>
      <c r="O1517" s="16">
        <f t="shared" si="583"/>
        <v>2.3700569857667395E-5</v>
      </c>
      <c r="P1517" s="16">
        <f t="shared" si="574"/>
        <v>0.14691431560670604</v>
      </c>
      <c r="Q1517" s="2">
        <f t="shared" si="585"/>
        <v>23.643999999999998</v>
      </c>
      <c r="R1517" s="2">
        <f t="shared" si="586"/>
        <v>20.115500000000001</v>
      </c>
      <c r="S1517" s="16">
        <f t="shared" si="575"/>
        <v>1</v>
      </c>
      <c r="T1517" s="16">
        <f t="shared" si="576"/>
        <v>0</v>
      </c>
      <c r="U1517" s="16">
        <f>VLOOKUP(P1517,Table!$D$6:$G$15,MATCH(VALUE(T1517)&amp;"E",Table!$D$5:$G$5,0),1)*IF(Y1517=1,0,1)</f>
        <v>0</v>
      </c>
      <c r="V1517" s="16">
        <f t="shared" si="577"/>
        <v>0</v>
      </c>
      <c r="W1517" s="16">
        <f t="shared" si="566"/>
        <v>168454.69083181419</v>
      </c>
      <c r="X1517" s="16">
        <f t="shared" si="578"/>
        <v>-4.6219942483923582E-2</v>
      </c>
      <c r="Y1517" s="16">
        <f t="shared" si="567"/>
        <v>1</v>
      </c>
      <c r="Z1517" s="16">
        <f t="shared" si="579"/>
        <v>20</v>
      </c>
      <c r="AA1517" s="16">
        <f t="shared" si="565"/>
        <v>4.7397222222222979E-4</v>
      </c>
      <c r="AB1517" s="2">
        <f t="shared" si="568"/>
        <v>194097.72392476563</v>
      </c>
      <c r="AE1517" s="16" t="str">
        <f t="shared" si="587"/>
        <v/>
      </c>
      <c r="AF1517" s="16" t="str">
        <f t="shared" si="584"/>
        <v/>
      </c>
      <c r="AG1517" s="16">
        <f t="shared" si="571"/>
        <v>104.41909101343757</v>
      </c>
      <c r="AH1517" s="24">
        <f t="shared" si="569"/>
        <v>105.2118231781061</v>
      </c>
      <c r="AL1517" s="2">
        <f t="shared" si="572"/>
        <v>110.31217574166196</v>
      </c>
      <c r="AM1517" s="27">
        <f t="shared" si="573"/>
        <v>-4.6235626568551069E-2</v>
      </c>
      <c r="AN1517" s="35">
        <v>1</v>
      </c>
      <c r="AP1517" s="2" t="str">
        <f t="shared" si="570"/>
        <v/>
      </c>
    </row>
    <row r="1518" spans="1:42" x14ac:dyDescent="0.25">
      <c r="A1518" s="49">
        <v>40206</v>
      </c>
      <c r="B1518" s="47">
        <v>1084.53</v>
      </c>
      <c r="C1518" s="27">
        <f t="shared" si="581"/>
        <v>-1.1817767653758526E-2</v>
      </c>
      <c r="D1518" s="27">
        <f t="shared" si="582"/>
        <v>-2.8683722504799891E-2</v>
      </c>
      <c r="E1518" s="5">
        <f t="shared" si="563"/>
        <v>-1</v>
      </c>
      <c r="F1518" s="44">
        <v>1788.972</v>
      </c>
      <c r="G1518" s="45">
        <v>1788.972</v>
      </c>
      <c r="H1518" s="48">
        <v>1084.53</v>
      </c>
      <c r="I1518" s="42">
        <v>23.73</v>
      </c>
      <c r="J1518" s="16">
        <f t="shared" si="580"/>
        <v>0.23730000000000001</v>
      </c>
      <c r="K1518" s="16">
        <f t="shared" si="564"/>
        <v>8.9669014741408842E-2</v>
      </c>
      <c r="L1518" s="51">
        <f>VLOOKUP(A1518,LIBOR!$A$3:B3613,2,1)</f>
        <v>0.17063</v>
      </c>
      <c r="M1518">
        <v>50082.81</v>
      </c>
      <c r="N1518" s="2">
        <v>44815.43</v>
      </c>
      <c r="O1518" s="16">
        <f t="shared" si="583"/>
        <v>1.4132817099759125E-4</v>
      </c>
      <c r="P1518" s="16">
        <f t="shared" si="574"/>
        <v>0.14763098525859117</v>
      </c>
      <c r="Q1518" s="2">
        <f t="shared" si="585"/>
        <v>24.535999999999998</v>
      </c>
      <c r="R1518" s="2">
        <f t="shared" si="586"/>
        <v>20.276</v>
      </c>
      <c r="S1518" s="16">
        <f t="shared" si="575"/>
        <v>1</v>
      </c>
      <c r="T1518" s="16">
        <f t="shared" si="576"/>
        <v>0</v>
      </c>
      <c r="U1518" s="16">
        <f>VLOOKUP(P1518,Table!$D$6:$G$15,MATCH(VALUE(T1518)&amp;"E",Table!$D$5:$G$5,0),1)*IF(Y1518=1,0,1)</f>
        <v>0</v>
      </c>
      <c r="V1518" s="16">
        <f t="shared" si="577"/>
        <v>0</v>
      </c>
      <c r="W1518" s="16">
        <f t="shared" si="566"/>
        <v>168454.69083181419</v>
      </c>
      <c r="X1518" s="16">
        <f t="shared" si="578"/>
        <v>-3.6092216892227746E-2</v>
      </c>
      <c r="Y1518" s="16">
        <f t="shared" si="567"/>
        <v>1</v>
      </c>
      <c r="Z1518" s="16">
        <f t="shared" si="579"/>
        <v>20</v>
      </c>
      <c r="AA1518" s="16">
        <f t="shared" si="565"/>
        <v>4.7397222222222979E-4</v>
      </c>
      <c r="AB1518" s="2">
        <f t="shared" si="568"/>
        <v>194098.64389406101</v>
      </c>
      <c r="AE1518" s="16" t="str">
        <f t="shared" si="587"/>
        <v/>
      </c>
      <c r="AF1518" s="16" t="str">
        <f t="shared" si="584"/>
        <v/>
      </c>
      <c r="AG1518" s="16">
        <f t="shared" si="571"/>
        <v>104.41958593092367</v>
      </c>
      <c r="AH1518" s="24">
        <f t="shared" si="569"/>
        <v>105.20958345002491</v>
      </c>
      <c r="AL1518" s="2">
        <f t="shared" si="572"/>
        <v>110.31217574166196</v>
      </c>
      <c r="AM1518" s="27">
        <f t="shared" si="573"/>
        <v>-4.6255930112254484E-2</v>
      </c>
      <c r="AN1518" s="35">
        <v>1</v>
      </c>
      <c r="AP1518" s="2" t="str">
        <f t="shared" si="570"/>
        <v/>
      </c>
    </row>
    <row r="1519" spans="1:42" x14ac:dyDescent="0.25">
      <c r="A1519" s="49">
        <v>40207</v>
      </c>
      <c r="B1519" s="47">
        <v>1073.8699999999999</v>
      </c>
      <c r="C1519" s="27">
        <f t="shared" si="581"/>
        <v>-9.8291425778909147E-3</v>
      </c>
      <c r="D1519" s="27">
        <f t="shared" si="582"/>
        <v>-1.6371850465321858E-2</v>
      </c>
      <c r="E1519" s="5">
        <f t="shared" si="563"/>
        <v>0</v>
      </c>
      <c r="F1519" s="44">
        <v>1771.3976</v>
      </c>
      <c r="G1519" s="45">
        <v>1771.3976</v>
      </c>
      <c r="H1519" s="48">
        <v>1073.8699999999999</v>
      </c>
      <c r="I1519" s="42">
        <v>24.62</v>
      </c>
      <c r="J1519" s="16">
        <f t="shared" si="580"/>
        <v>0.2462</v>
      </c>
      <c r="K1519" s="16">
        <f t="shared" si="564"/>
        <v>9.4216593166612822E-2</v>
      </c>
      <c r="L1519" s="51">
        <f>VLOOKUP(A1519,LIBOR!$A$3:B3614,2,1)</f>
        <v>0.17313000000000001</v>
      </c>
      <c r="M1519">
        <v>51269.14</v>
      </c>
      <c r="N1519" s="2">
        <v>45876.92</v>
      </c>
      <c r="O1519" s="16">
        <f t="shared" si="583"/>
        <v>9.7570290579042249E-5</v>
      </c>
      <c r="P1519" s="16">
        <f t="shared" si="574"/>
        <v>0.15198340683338718</v>
      </c>
      <c r="Q1519" s="2">
        <f t="shared" si="585"/>
        <v>24.827999999999999</v>
      </c>
      <c r="R1519" s="2">
        <f t="shared" si="586"/>
        <v>20.462</v>
      </c>
      <c r="S1519" s="16">
        <f t="shared" si="575"/>
        <v>1</v>
      </c>
      <c r="T1519" s="16">
        <f t="shared" si="576"/>
        <v>0</v>
      </c>
      <c r="U1519" s="16">
        <f>VLOOKUP(P1519,Table!$D$6:$G$15,MATCH(VALUE(T1519)&amp;"E",Table!$D$5:$G$5,0),1)*IF(Y1519=1,0,1)</f>
        <v>0.9</v>
      </c>
      <c r="V1519" s="16">
        <f t="shared" si="577"/>
        <v>9.9999999999999978E-2</v>
      </c>
      <c r="W1519" s="16">
        <f t="shared" si="566"/>
        <v>168454.69083181419</v>
      </c>
      <c r="X1519" s="16">
        <f t="shared" si="578"/>
        <v>-1.9406297688679852E-2</v>
      </c>
      <c r="Y1519" s="16">
        <f t="shared" si="567"/>
        <v>0</v>
      </c>
      <c r="Z1519" s="16">
        <f t="shared" si="579"/>
        <v>0</v>
      </c>
      <c r="AA1519" s="16">
        <f t="shared" si="565"/>
        <v>4.8091666666660871E-4</v>
      </c>
      <c r="AB1519" s="2">
        <f t="shared" si="568"/>
        <v>194099.57734678927</v>
      </c>
      <c r="AE1519" s="16" t="str">
        <f t="shared" si="587"/>
        <v/>
      </c>
      <c r="AF1519" s="16" t="str">
        <f t="shared" si="584"/>
        <v/>
      </c>
      <c r="AG1519" s="16">
        <f t="shared" si="571"/>
        <v>104.42008810211568</v>
      </c>
      <c r="AH1519" s="24">
        <f t="shared" si="569"/>
        <v>105.20735107565351</v>
      </c>
      <c r="AL1519" s="2">
        <f t="shared" si="572"/>
        <v>110.31217574166196</v>
      </c>
      <c r="AM1519" s="27">
        <f t="shared" si="573"/>
        <v>-4.6276166993237E-2</v>
      </c>
      <c r="AN1519" s="35">
        <v>0</v>
      </c>
      <c r="AP1519" s="2" t="str">
        <f t="shared" si="570"/>
        <v/>
      </c>
    </row>
    <row r="1520" spans="1:42" x14ac:dyDescent="0.25">
      <c r="A1520" s="49">
        <v>40210</v>
      </c>
      <c r="B1520" s="47">
        <v>1089.19</v>
      </c>
      <c r="C1520" s="27">
        <f t="shared" si="581"/>
        <v>1.4266158846042876E-2</v>
      </c>
      <c r="D1520" s="27">
        <f t="shared" si="582"/>
        <v>-6.7037717834175226E-3</v>
      </c>
      <c r="E1520" s="5">
        <f t="shared" ref="E1520:E1583" si="588">IF(Y1520=1,IF(AND(D1520&lt;0,T1520&gt;=0),-1,1),0)</f>
        <v>0</v>
      </c>
      <c r="F1520" s="44">
        <v>1796.6682000000001</v>
      </c>
      <c r="G1520" s="45">
        <v>1796.6682000000001</v>
      </c>
      <c r="H1520" s="48">
        <v>1089.19</v>
      </c>
      <c r="I1520" s="42">
        <v>22.59</v>
      </c>
      <c r="J1520" s="16">
        <f t="shared" si="580"/>
        <v>0.22589999999999999</v>
      </c>
      <c r="K1520" s="16">
        <f t="shared" ref="K1520:K1583" si="589">J1520-P1520</f>
        <v>7.0332195880537629E-2</v>
      </c>
      <c r="L1520" s="51">
        <f>VLOOKUP(A1520,LIBOR!$A$3:B3615,2,1)</f>
        <v>0.17063</v>
      </c>
      <c r="M1520">
        <v>48413.58</v>
      </c>
      <c r="N1520" s="2">
        <v>43321.48</v>
      </c>
      <c r="O1520" s="16">
        <f t="shared" si="583"/>
        <v>2.0065727647250711E-4</v>
      </c>
      <c r="P1520" s="16">
        <f t="shared" si="574"/>
        <v>0.15556780411946236</v>
      </c>
      <c r="Q1520" s="2">
        <f t="shared" si="585"/>
        <v>24.29</v>
      </c>
      <c r="R1520" s="2">
        <f t="shared" si="586"/>
        <v>20.695</v>
      </c>
      <c r="S1520" s="16">
        <f t="shared" si="575"/>
        <v>1</v>
      </c>
      <c r="T1520" s="16">
        <f t="shared" si="576"/>
        <v>0</v>
      </c>
      <c r="U1520" s="16">
        <f>VLOOKUP(P1520,Table!$D$6:$G$15,MATCH(VALUE(T1520)&amp;"E",Table!$D$5:$G$5,0),1)*IF(Y1520=1,0,1)</f>
        <v>0.9</v>
      </c>
      <c r="V1520" s="16">
        <f t="shared" si="577"/>
        <v>9.9999999999999978E-2</v>
      </c>
      <c r="W1520" s="16">
        <f t="shared" si="566"/>
        <v>169679.24435682502</v>
      </c>
      <c r="X1520" s="16">
        <f t="shared" si="578"/>
        <v>0</v>
      </c>
      <c r="Y1520" s="16">
        <f t="shared" si="567"/>
        <v>0</v>
      </c>
      <c r="Z1520" s="16">
        <f t="shared" si="579"/>
        <v>0</v>
      </c>
      <c r="AA1520" s="16">
        <f t="shared" ref="AA1520:AA1583" si="590">(1+(A1520-A1519)/360*L1520-1)*Y1519</f>
        <v>0</v>
      </c>
      <c r="AB1520" s="2">
        <f t="shared" si="568"/>
        <v>195510.59884928347</v>
      </c>
      <c r="AD1520" s="2">
        <v>195792.91</v>
      </c>
      <c r="AE1520" s="16" t="str">
        <f t="shared" si="587"/>
        <v/>
      </c>
      <c r="AF1520" s="16">
        <f t="shared" si="584"/>
        <v>-1.4418864846358348E-3</v>
      </c>
      <c r="AG1520" s="16">
        <f t="shared" si="571"/>
        <v>105.17917780039555</v>
      </c>
      <c r="AH1520" s="24">
        <f t="shared" si="569"/>
        <v>105.96388951798035</v>
      </c>
      <c r="AL1520" s="2">
        <f t="shared" si="572"/>
        <v>110.31217574166196</v>
      </c>
      <c r="AM1520" s="27">
        <f t="shared" si="573"/>
        <v>-3.9418007980050906E-2</v>
      </c>
      <c r="AN1520" s="35">
        <v>0</v>
      </c>
      <c r="AP1520" s="2" t="str">
        <f t="shared" si="570"/>
        <v/>
      </c>
    </row>
    <row r="1521" spans="1:42" x14ac:dyDescent="0.25">
      <c r="A1521" s="49">
        <v>40211</v>
      </c>
      <c r="B1521" s="47">
        <v>1103.32</v>
      </c>
      <c r="C1521" s="27">
        <f t="shared" si="581"/>
        <v>1.2972943196320141E-2</v>
      </c>
      <c r="D1521" s="27">
        <f t="shared" si="582"/>
        <v>1.0472384454715877E-2</v>
      </c>
      <c r="E1521" s="5">
        <f t="shared" si="588"/>
        <v>0</v>
      </c>
      <c r="F1521" s="44">
        <v>1819.9907000000001</v>
      </c>
      <c r="G1521" s="45">
        <v>1819.9907000000001</v>
      </c>
      <c r="H1521" s="48">
        <v>1103.32</v>
      </c>
      <c r="I1521" s="42">
        <v>21.48</v>
      </c>
      <c r="J1521" s="16">
        <f t="shared" si="580"/>
        <v>0.21479999999999999</v>
      </c>
      <c r="K1521" s="16">
        <f t="shared" si="589"/>
        <v>5.2081637163029382E-2</v>
      </c>
      <c r="L1521" s="51">
        <f>VLOOKUP(A1521,LIBOR!$A$3:B3616,2,1)</f>
        <v>0.17313000000000001</v>
      </c>
      <c r="M1521">
        <v>46612.02</v>
      </c>
      <c r="N1521" s="2">
        <v>41709.29</v>
      </c>
      <c r="O1521" s="16">
        <f t="shared" si="583"/>
        <v>1.6613960546004797E-4</v>
      </c>
      <c r="P1521" s="16">
        <f t="shared" si="574"/>
        <v>0.16271836283697061</v>
      </c>
      <c r="Q1521" s="2">
        <f t="shared" si="585"/>
        <v>23.726000000000003</v>
      </c>
      <c r="R1521" s="2">
        <f t="shared" si="586"/>
        <v>20.740500000000001</v>
      </c>
      <c r="S1521" s="16">
        <f t="shared" si="575"/>
        <v>1</v>
      </c>
      <c r="T1521" s="16">
        <f t="shared" si="576"/>
        <v>0</v>
      </c>
      <c r="U1521" s="16">
        <f>VLOOKUP(P1521,Table!$D$6:$G$15,MATCH(VALUE(T1521)&amp;"E",Table!$D$5:$G$5,0),1)*IF(Y1521=1,0,1)</f>
        <v>0.9</v>
      </c>
      <c r="V1521" s="16">
        <f t="shared" si="577"/>
        <v>9.9999999999999978E-2</v>
      </c>
      <c r="W1521" s="16">
        <f t="shared" ref="W1521:W1584" si="591">W1520*(1+$U1520*($H1521/$H1520-1)+$V1520*($N1521/$N1520-1))</f>
        <v>171028.90572183504</v>
      </c>
      <c r="X1521" s="16">
        <f t="shared" si="578"/>
        <v>7.26933467369828E-3</v>
      </c>
      <c r="Y1521" s="16">
        <f t="shared" ref="Y1521:Y1584" si="592">IF(X1521&lt;=-0.02,1,0)</f>
        <v>0</v>
      </c>
      <c r="Z1521" s="16">
        <f t="shared" si="579"/>
        <v>0</v>
      </c>
      <c r="AA1521" s="16">
        <f t="shared" si="590"/>
        <v>0</v>
      </c>
      <c r="AB1521" s="2">
        <f t="shared" ref="AB1521:AB1584" si="593">AB1520*(1+$U1520*($G1521/$G1520-1)+$V1520*($M1521/$M1520-1)+Y1520*(1+(A1521-A1520)/360*L1521/100-1))</f>
        <v>197067.1931758172</v>
      </c>
      <c r="AE1521" s="16" t="str">
        <f t="shared" si="587"/>
        <v/>
      </c>
      <c r="AF1521" s="16" t="str">
        <f t="shared" si="584"/>
        <v/>
      </c>
      <c r="AG1521" s="16">
        <f t="shared" si="571"/>
        <v>106.01658156467836</v>
      </c>
      <c r="AH1521" s="24">
        <f t="shared" ref="AH1521:AH1584" si="594">AH1520*AB1521/AB1520*(1-AH$1)^(A1521-A1520)</f>
        <v>106.80476098958117</v>
      </c>
      <c r="AL1521" s="2">
        <f t="shared" si="572"/>
        <v>110.31217574166196</v>
      </c>
      <c r="AM1521" s="27">
        <f t="shared" si="573"/>
        <v>-3.17953546695946E-2</v>
      </c>
      <c r="AN1521" s="35">
        <v>0</v>
      </c>
      <c r="AP1521" s="2" t="str">
        <f t="shared" ref="AP1521:AP1584" si="595">IF(AN1521&lt;&gt;Y1521,"diff","")</f>
        <v/>
      </c>
    </row>
    <row r="1522" spans="1:42" x14ac:dyDescent="0.25">
      <c r="A1522" s="49">
        <v>40212</v>
      </c>
      <c r="B1522" s="47">
        <v>1097.28</v>
      </c>
      <c r="C1522" s="27">
        <f t="shared" si="581"/>
        <v>-5.4743863974187068E-3</v>
      </c>
      <c r="D1522" s="27">
        <f t="shared" si="582"/>
        <v>1.1780541329486915E-4</v>
      </c>
      <c r="E1522" s="5">
        <f t="shared" si="588"/>
        <v>0</v>
      </c>
      <c r="F1522" s="44">
        <v>1810.636</v>
      </c>
      <c r="G1522" s="45">
        <v>1810.636</v>
      </c>
      <c r="H1522" s="48">
        <v>1097.28</v>
      </c>
      <c r="I1522" s="42">
        <v>21.6</v>
      </c>
      <c r="J1522" s="16">
        <f t="shared" si="580"/>
        <v>0.21600000000000003</v>
      </c>
      <c r="K1522" s="16">
        <f t="shared" si="589"/>
        <v>4.7536703579631689E-2</v>
      </c>
      <c r="L1522" s="51">
        <f>VLOOKUP(A1522,LIBOR!$A$3:B3617,2,1)</f>
        <v>0.17313000000000001</v>
      </c>
      <c r="M1522">
        <v>46768.09</v>
      </c>
      <c r="N1522" s="2">
        <v>41848.83</v>
      </c>
      <c r="O1522" s="16">
        <f t="shared" si="583"/>
        <v>3.0133795210552183E-5</v>
      </c>
      <c r="P1522" s="16">
        <f t="shared" si="574"/>
        <v>0.16846329642036834</v>
      </c>
      <c r="Q1522" s="2">
        <f t="shared" si="585"/>
        <v>23.112000000000002</v>
      </c>
      <c r="R1522" s="2">
        <f t="shared" si="586"/>
        <v>20.8125</v>
      </c>
      <c r="S1522" s="16">
        <f t="shared" si="575"/>
        <v>1</v>
      </c>
      <c r="T1522" s="16">
        <f t="shared" si="576"/>
        <v>0</v>
      </c>
      <c r="U1522" s="16">
        <f>VLOOKUP(P1522,Table!$D$6:$G$15,MATCH(VALUE(T1522)&amp;"E",Table!$D$5:$G$5,0),1)*IF(Y1522=1,0,1)</f>
        <v>0.9</v>
      </c>
      <c r="V1522" s="16">
        <f t="shared" si="577"/>
        <v>9.9999999999999978E-2</v>
      </c>
      <c r="W1522" s="16">
        <f t="shared" si="591"/>
        <v>170243.47360260357</v>
      </c>
      <c r="X1522" s="16">
        <f t="shared" si="578"/>
        <v>1.5281348814387918E-2</v>
      </c>
      <c r="Y1522" s="16">
        <f t="shared" si="592"/>
        <v>0</v>
      </c>
      <c r="Z1522" s="16">
        <f t="shared" si="579"/>
        <v>0</v>
      </c>
      <c r="AA1522" s="16">
        <f t="shared" si="590"/>
        <v>0</v>
      </c>
      <c r="AB1522" s="2">
        <f t="shared" si="593"/>
        <v>196221.54900122673</v>
      </c>
      <c r="AE1522" s="16" t="str">
        <f t="shared" si="587"/>
        <v/>
      </c>
      <c r="AF1522" s="16" t="str">
        <f t="shared" si="584"/>
        <v/>
      </c>
      <c r="AG1522" s="16">
        <f t="shared" ref="AG1522:AG1585" si="596">AB1522/AG$2</f>
        <v>105.56164889341339</v>
      </c>
      <c r="AH1522" s="24">
        <f t="shared" si="594"/>
        <v>106.34367820382181</v>
      </c>
      <c r="AL1522" s="2">
        <f t="shared" ref="AL1522:AL1585" si="597">IF(AH1522&gt;AL1521,AH1522,AL1521)</f>
        <v>110.31217574166196</v>
      </c>
      <c r="AM1522" s="27">
        <f t="shared" ref="AM1522:AM1585" si="598">AH1522/AL1522-1</f>
        <v>-3.5975154248919061E-2</v>
      </c>
      <c r="AN1522" s="35">
        <v>0</v>
      </c>
      <c r="AP1522" s="2" t="str">
        <f t="shared" si="595"/>
        <v/>
      </c>
    </row>
    <row r="1523" spans="1:42" x14ac:dyDescent="0.25">
      <c r="A1523" s="49">
        <v>40213</v>
      </c>
      <c r="B1523" s="47">
        <v>1063.1099999999999</v>
      </c>
      <c r="C1523" s="27">
        <f t="shared" si="581"/>
        <v>-3.1140638670166254E-2</v>
      </c>
      <c r="D1523" s="27">
        <f t="shared" si="582"/>
        <v>-1.9205065603112859E-2</v>
      </c>
      <c r="E1523" s="5">
        <f t="shared" si="588"/>
        <v>0</v>
      </c>
      <c r="F1523" s="44">
        <v>1754.2971</v>
      </c>
      <c r="G1523" s="45">
        <v>1754.2971</v>
      </c>
      <c r="H1523" s="48">
        <v>1063.1099999999999</v>
      </c>
      <c r="I1523" s="42">
        <v>26.08</v>
      </c>
      <c r="J1523" s="16">
        <f t="shared" si="580"/>
        <v>0.26079999999999998</v>
      </c>
      <c r="K1523" s="16">
        <f t="shared" si="589"/>
        <v>9.4798535469731077E-2</v>
      </c>
      <c r="L1523" s="51">
        <f>VLOOKUP(A1523,LIBOR!$A$3:B3618,2,1)</f>
        <v>0.17188000000000001</v>
      </c>
      <c r="M1523">
        <v>52203.5</v>
      </c>
      <c r="N1523" s="2">
        <v>46712.41</v>
      </c>
      <c r="O1523" s="16">
        <f t="shared" si="583"/>
        <v>1.0008248268682551E-3</v>
      </c>
      <c r="P1523" s="16">
        <f t="shared" si="574"/>
        <v>0.1660014645302689</v>
      </c>
      <c r="Q1523" s="2">
        <f t="shared" si="585"/>
        <v>22.804000000000002</v>
      </c>
      <c r="R1523" s="2">
        <f t="shared" si="586"/>
        <v>20.925000000000004</v>
      </c>
      <c r="S1523" s="16">
        <f t="shared" si="575"/>
        <v>1</v>
      </c>
      <c r="T1523" s="16">
        <f t="shared" si="576"/>
        <v>0</v>
      </c>
      <c r="U1523" s="16">
        <f>VLOOKUP(P1523,Table!$D$6:$G$15,MATCH(VALUE(T1523)&amp;"E",Table!$D$5:$G$5,0),1)*IF(Y1523=1,0,1)</f>
        <v>0.9</v>
      </c>
      <c r="V1523" s="16">
        <f t="shared" si="577"/>
        <v>9.9999999999999978E-2</v>
      </c>
      <c r="W1523" s="16">
        <f t="shared" si="591"/>
        <v>167450.66477661871</v>
      </c>
      <c r="X1523" s="16">
        <f t="shared" si="578"/>
        <v>1.0618776847094669E-2</v>
      </c>
      <c r="Y1523" s="16">
        <f t="shared" si="592"/>
        <v>0</v>
      </c>
      <c r="Z1523" s="16">
        <f t="shared" si="579"/>
        <v>0</v>
      </c>
      <c r="AA1523" s="16">
        <f t="shared" si="590"/>
        <v>0</v>
      </c>
      <c r="AB1523" s="2">
        <f t="shared" si="593"/>
        <v>193007.06145312134</v>
      </c>
      <c r="AE1523" s="16" t="str">
        <f t="shared" si="587"/>
        <v/>
      </c>
      <c r="AF1523" s="16" t="str">
        <f t="shared" si="584"/>
        <v/>
      </c>
      <c r="AG1523" s="16">
        <f t="shared" si="596"/>
        <v>103.83234542163603</v>
      </c>
      <c r="AH1523" s="24">
        <f t="shared" si="594"/>
        <v>104.59884107670055</v>
      </c>
      <c r="AL1523" s="2">
        <f t="shared" si="597"/>
        <v>110.31217574166196</v>
      </c>
      <c r="AM1523" s="27">
        <f t="shared" si="598"/>
        <v>-5.1792421158851631E-2</v>
      </c>
      <c r="AN1523" s="35">
        <v>0</v>
      </c>
      <c r="AP1523" s="2" t="str">
        <f t="shared" si="595"/>
        <v/>
      </c>
    </row>
    <row r="1524" spans="1:42" x14ac:dyDescent="0.25">
      <c r="A1524" s="49">
        <v>40214</v>
      </c>
      <c r="B1524" s="47">
        <v>1066.19</v>
      </c>
      <c r="C1524" s="27">
        <f t="shared" si="581"/>
        <v>2.897160218604089E-3</v>
      </c>
      <c r="D1524" s="27">
        <f t="shared" si="582"/>
        <v>-6.4787628066178549E-3</v>
      </c>
      <c r="E1524" s="5">
        <f t="shared" si="588"/>
        <v>0</v>
      </c>
      <c r="F1524" s="44">
        <v>1759.3813</v>
      </c>
      <c r="G1524" s="45">
        <v>1759.3813</v>
      </c>
      <c r="H1524" s="48">
        <v>1066.19</v>
      </c>
      <c r="I1524" s="42">
        <v>26.11</v>
      </c>
      <c r="J1524" s="16">
        <f t="shared" si="580"/>
        <v>0.2611</v>
      </c>
      <c r="K1524" s="16">
        <f t="shared" si="589"/>
        <v>7.1050532922452003E-2</v>
      </c>
      <c r="L1524" s="51">
        <f>VLOOKUP(A1524,LIBOR!$A$3:B3619,2,1)</f>
        <v>0.17313000000000001</v>
      </c>
      <c r="M1524">
        <v>52836.08</v>
      </c>
      <c r="N1524" s="2">
        <v>47278.33</v>
      </c>
      <c r="O1524" s="16">
        <f t="shared" si="583"/>
        <v>8.3692843206807794E-6</v>
      </c>
      <c r="P1524" s="16">
        <f t="shared" si="574"/>
        <v>0.190049467077548</v>
      </c>
      <c r="Q1524" s="2">
        <f t="shared" si="585"/>
        <v>23.273999999999997</v>
      </c>
      <c r="R1524" s="2">
        <f t="shared" si="586"/>
        <v>21.271000000000001</v>
      </c>
      <c r="S1524" s="16">
        <f t="shared" si="575"/>
        <v>1</v>
      </c>
      <c r="T1524" s="16">
        <f t="shared" si="576"/>
        <v>1</v>
      </c>
      <c r="U1524" s="16">
        <f>VLOOKUP(P1524,Table!$D$6:$G$15,MATCH(VALUE(T1524)&amp;"E",Table!$D$5:$G$5,0),1)*IF(Y1524=1,0,1)</f>
        <v>0.85</v>
      </c>
      <c r="V1524" s="16">
        <f t="shared" si="577"/>
        <v>0.15000000000000002</v>
      </c>
      <c r="W1524" s="16">
        <f t="shared" si="591"/>
        <v>168090.14921742911</v>
      </c>
      <c r="X1524" s="16">
        <f t="shared" si="578"/>
        <v>-5.9602142881133302E-3</v>
      </c>
      <c r="Y1524" s="16">
        <f t="shared" si="592"/>
        <v>0</v>
      </c>
      <c r="Z1524" s="16">
        <f t="shared" si="579"/>
        <v>0</v>
      </c>
      <c r="AA1524" s="16">
        <f t="shared" si="590"/>
        <v>0</v>
      </c>
      <c r="AB1524" s="2">
        <f t="shared" si="593"/>
        <v>193744.36474698651</v>
      </c>
      <c r="AE1524" s="16" t="str">
        <f t="shared" si="587"/>
        <v/>
      </c>
      <c r="AF1524" s="16" t="str">
        <f t="shared" si="584"/>
        <v/>
      </c>
      <c r="AG1524" s="16">
        <f t="shared" si="596"/>
        <v>104.22899376036904</v>
      </c>
      <c r="AH1524" s="24">
        <f t="shared" si="594"/>
        <v>104.99568465812075</v>
      </c>
      <c r="AL1524" s="2">
        <f t="shared" si="597"/>
        <v>110.31217574166196</v>
      </c>
      <c r="AM1524" s="27">
        <f t="shared" si="598"/>
        <v>-4.8194961687563875E-2</v>
      </c>
      <c r="AN1524" s="35">
        <v>0</v>
      </c>
      <c r="AP1524" s="2" t="str">
        <f t="shared" si="595"/>
        <v/>
      </c>
    </row>
    <row r="1525" spans="1:42" x14ac:dyDescent="0.25">
      <c r="A1525" s="49">
        <v>40217</v>
      </c>
      <c r="B1525" s="47">
        <v>1056.74</v>
      </c>
      <c r="C1525" s="27">
        <f t="shared" si="581"/>
        <v>-8.8633358031871001E-3</v>
      </c>
      <c r="D1525" s="27">
        <f t="shared" si="582"/>
        <v>-2.9608257455847831E-2</v>
      </c>
      <c r="E1525" s="5">
        <f t="shared" si="588"/>
        <v>0</v>
      </c>
      <c r="F1525" s="44">
        <v>1744.3726999999999</v>
      </c>
      <c r="G1525" s="45">
        <v>1744.3726999999999</v>
      </c>
      <c r="H1525" s="48">
        <v>1056.74</v>
      </c>
      <c r="I1525" s="42">
        <v>26.51</v>
      </c>
      <c r="J1525" s="16">
        <f t="shared" si="580"/>
        <v>0.2651</v>
      </c>
      <c r="K1525" s="16">
        <f t="shared" si="589"/>
        <v>7.5089949395475836E-2</v>
      </c>
      <c r="L1525" s="51">
        <f>VLOOKUP(A1525,LIBOR!$A$3:B3620,2,1)</f>
        <v>0.17063</v>
      </c>
      <c r="M1525">
        <v>53517.53</v>
      </c>
      <c r="N1525" s="2">
        <v>47887.72</v>
      </c>
      <c r="O1525" s="16">
        <f t="shared" si="583"/>
        <v>7.9260717028086005E-5</v>
      </c>
      <c r="P1525" s="16">
        <f t="shared" si="574"/>
        <v>0.19001005060452417</v>
      </c>
      <c r="Q1525" s="2">
        <f t="shared" si="585"/>
        <v>23.571999999999999</v>
      </c>
      <c r="R1525" s="2">
        <f t="shared" si="586"/>
        <v>21.6235</v>
      </c>
      <c r="S1525" s="16">
        <f t="shared" si="575"/>
        <v>1</v>
      </c>
      <c r="T1525" s="16">
        <f t="shared" si="576"/>
        <v>1</v>
      </c>
      <c r="U1525" s="16">
        <f>VLOOKUP(P1525,Table!$D$6:$G$15,MATCH(VALUE(T1525)&amp;"E",Table!$D$5:$G$5,0),1)*IF(Y1525=1,0,1)</f>
        <v>0.85</v>
      </c>
      <c r="V1525" s="16">
        <f t="shared" si="577"/>
        <v>0.15000000000000002</v>
      </c>
      <c r="W1525" s="16">
        <f t="shared" si="591"/>
        <v>167148.77324049961</v>
      </c>
      <c r="X1525" s="16">
        <f t="shared" si="578"/>
        <v>-2.1640336198713861E-3</v>
      </c>
      <c r="Y1525" s="16">
        <f t="shared" si="592"/>
        <v>0</v>
      </c>
      <c r="Z1525" s="16">
        <f t="shared" si="579"/>
        <v>0</v>
      </c>
      <c r="AA1525" s="16">
        <f t="shared" si="590"/>
        <v>0</v>
      </c>
      <c r="AB1525" s="2">
        <f t="shared" si="593"/>
        <v>192714.3412260733</v>
      </c>
      <c r="AE1525" s="16" t="str">
        <f t="shared" si="587"/>
        <v/>
      </c>
      <c r="AF1525" s="16" t="str">
        <f t="shared" si="584"/>
        <v/>
      </c>
      <c r="AG1525" s="16">
        <f t="shared" si="596"/>
        <v>103.6748702106364</v>
      </c>
      <c r="AH1525" s="24">
        <f t="shared" si="594"/>
        <v>104.42933057352623</v>
      </c>
      <c r="AL1525" s="2">
        <f t="shared" si="597"/>
        <v>110.31217574166196</v>
      </c>
      <c r="AM1525" s="27">
        <f t="shared" si="598"/>
        <v>-5.3329064798002479E-2</v>
      </c>
      <c r="AN1525" s="35">
        <v>0</v>
      </c>
      <c r="AP1525" s="2" t="str">
        <f t="shared" si="595"/>
        <v/>
      </c>
    </row>
    <row r="1526" spans="1:42" x14ac:dyDescent="0.25">
      <c r="A1526" s="49">
        <v>40218</v>
      </c>
      <c r="B1526" s="47">
        <v>1070.52</v>
      </c>
      <c r="C1526" s="27">
        <f t="shared" si="581"/>
        <v>1.3040104472244796E-2</v>
      </c>
      <c r="D1526" s="27">
        <f t="shared" si="582"/>
        <v>-2.9541096179923176E-2</v>
      </c>
      <c r="E1526" s="5">
        <f t="shared" si="588"/>
        <v>0</v>
      </c>
      <c r="F1526" s="44">
        <v>1767.1786999999999</v>
      </c>
      <c r="G1526" s="45">
        <v>1767.1786999999999</v>
      </c>
      <c r="H1526" s="48">
        <v>1070.52</v>
      </c>
      <c r="I1526" s="42">
        <v>26</v>
      </c>
      <c r="J1526" s="16">
        <f t="shared" si="580"/>
        <v>0.26</v>
      </c>
      <c r="K1526" s="16">
        <f t="shared" si="589"/>
        <v>6.7624565414942023E-2</v>
      </c>
      <c r="L1526" s="51">
        <f>VLOOKUP(A1526,LIBOR!$A$3:B3621,2,1)</f>
        <v>0.17063</v>
      </c>
      <c r="M1526">
        <v>52235.55</v>
      </c>
      <c r="N1526" s="2">
        <v>46740.45</v>
      </c>
      <c r="O1526" s="16">
        <f t="shared" si="583"/>
        <v>1.6785312385667991E-4</v>
      </c>
      <c r="P1526" s="16">
        <f t="shared" si="574"/>
        <v>0.19237543458505799</v>
      </c>
      <c r="Q1526" s="2">
        <f t="shared" si="585"/>
        <v>24.356000000000002</v>
      </c>
      <c r="R1526" s="2">
        <f t="shared" si="586"/>
        <v>22.0425</v>
      </c>
      <c r="S1526" s="16">
        <f t="shared" si="575"/>
        <v>1</v>
      </c>
      <c r="T1526" s="16">
        <f t="shared" si="576"/>
        <v>1</v>
      </c>
      <c r="U1526" s="16">
        <f>VLOOKUP(P1526,Table!$D$6:$G$15,MATCH(VALUE(T1526)&amp;"E",Table!$D$5:$G$5,0),1)*IF(Y1526=1,0,1)</f>
        <v>0.85</v>
      </c>
      <c r="V1526" s="16">
        <f t="shared" si="577"/>
        <v>0.15000000000000002</v>
      </c>
      <c r="W1526" s="16">
        <f t="shared" si="591"/>
        <v>168400.79510308034</v>
      </c>
      <c r="X1526" s="16">
        <f t="shared" si="578"/>
        <v>-1.4913262526110693E-2</v>
      </c>
      <c r="Y1526" s="16">
        <f t="shared" si="592"/>
        <v>0</v>
      </c>
      <c r="Z1526" s="16">
        <f t="shared" si="579"/>
        <v>0</v>
      </c>
      <c r="AA1526" s="16">
        <f t="shared" si="590"/>
        <v>0</v>
      </c>
      <c r="AB1526" s="2">
        <f t="shared" si="593"/>
        <v>194163.50983695191</v>
      </c>
      <c r="AE1526" s="16" t="str">
        <f t="shared" si="587"/>
        <v/>
      </c>
      <c r="AF1526" s="16" t="str">
        <f t="shared" si="584"/>
        <v/>
      </c>
      <c r="AG1526" s="16">
        <f t="shared" si="596"/>
        <v>104.45448197533594</v>
      </c>
      <c r="AH1526" s="24">
        <f t="shared" si="594"/>
        <v>105.21187724829208</v>
      </c>
      <c r="AL1526" s="2">
        <f t="shared" si="597"/>
        <v>110.31217574166196</v>
      </c>
      <c r="AM1526" s="27">
        <f t="shared" si="598"/>
        <v>-4.6235136412449807E-2</v>
      </c>
      <c r="AN1526" s="35">
        <v>0</v>
      </c>
      <c r="AP1526" s="2" t="str">
        <f t="shared" si="595"/>
        <v/>
      </c>
    </row>
    <row r="1527" spans="1:42" x14ac:dyDescent="0.25">
      <c r="A1527" s="49">
        <v>40219</v>
      </c>
      <c r="B1527" s="47">
        <v>1068.1300000000001</v>
      </c>
      <c r="C1527" s="27">
        <f t="shared" si="581"/>
        <v>-2.2325598774426414E-3</v>
      </c>
      <c r="D1527" s="27">
        <f t="shared" si="582"/>
        <v>-2.6299269659947111E-2</v>
      </c>
      <c r="E1527" s="5">
        <f t="shared" si="588"/>
        <v>0</v>
      </c>
      <c r="F1527" s="44">
        <v>1763.6907000000001</v>
      </c>
      <c r="G1527" s="45">
        <v>1763.6907000000001</v>
      </c>
      <c r="H1527" s="48">
        <v>1068.1300000000001</v>
      </c>
      <c r="I1527" s="42">
        <v>25.4</v>
      </c>
      <c r="J1527" s="16">
        <f t="shared" si="580"/>
        <v>0.254</v>
      </c>
      <c r="K1527" s="16">
        <f t="shared" si="589"/>
        <v>5.7154041477949447E-2</v>
      </c>
      <c r="L1527" s="51">
        <f>VLOOKUP(A1527,LIBOR!$A$3:B3622,2,1)</f>
        <v>0.17063</v>
      </c>
      <c r="M1527">
        <v>52053.35</v>
      </c>
      <c r="N1527" s="2">
        <v>46577.27</v>
      </c>
      <c r="O1527" s="16">
        <f t="shared" si="583"/>
        <v>4.9954742267730355E-6</v>
      </c>
      <c r="P1527" s="16">
        <f t="shared" si="574"/>
        <v>0.19684595852205056</v>
      </c>
      <c r="Q1527" s="2">
        <f t="shared" si="585"/>
        <v>25.259999999999998</v>
      </c>
      <c r="R1527" s="2">
        <f t="shared" si="586"/>
        <v>22.465</v>
      </c>
      <c r="S1527" s="16">
        <f t="shared" si="575"/>
        <v>1</v>
      </c>
      <c r="T1527" s="16">
        <f t="shared" si="576"/>
        <v>1</v>
      </c>
      <c r="U1527" s="16">
        <f>VLOOKUP(P1527,Table!$D$6:$G$15,MATCH(VALUE(T1527)&amp;"E",Table!$D$5:$G$5,0),1)*IF(Y1527=1,0,1)</f>
        <v>0.85</v>
      </c>
      <c r="V1527" s="16">
        <f t="shared" si="577"/>
        <v>0.15000000000000002</v>
      </c>
      <c r="W1527" s="16">
        <f t="shared" si="591"/>
        <v>167993.03698498965</v>
      </c>
      <c r="X1527" s="16">
        <f t="shared" si="578"/>
        <v>-1.5366470408394672E-2</v>
      </c>
      <c r="Y1527" s="16">
        <f t="shared" si="592"/>
        <v>0</v>
      </c>
      <c r="Z1527" s="16">
        <f t="shared" si="579"/>
        <v>0</v>
      </c>
      <c r="AA1527" s="16">
        <f t="shared" si="590"/>
        <v>0</v>
      </c>
      <c r="AB1527" s="2">
        <f t="shared" si="593"/>
        <v>193736.17355721083</v>
      </c>
      <c r="AE1527" s="16" t="str">
        <f t="shared" si="587"/>
        <v/>
      </c>
      <c r="AF1527" s="16" t="str">
        <f t="shared" si="584"/>
        <v/>
      </c>
      <c r="AG1527" s="16">
        <f t="shared" si="596"/>
        <v>104.22458713172136</v>
      </c>
      <c r="AH1527" s="24">
        <f t="shared" si="594"/>
        <v>104.97758308198249</v>
      </c>
      <c r="AL1527" s="2">
        <f t="shared" si="597"/>
        <v>110.31217574166196</v>
      </c>
      <c r="AM1527" s="27">
        <f t="shared" si="598"/>
        <v>-4.8359055777962845E-2</v>
      </c>
      <c r="AN1527" s="35">
        <v>0</v>
      </c>
      <c r="AP1527" s="2" t="str">
        <f t="shared" si="595"/>
        <v/>
      </c>
    </row>
    <row r="1528" spans="1:42" x14ac:dyDescent="0.25">
      <c r="A1528" s="49">
        <v>40220</v>
      </c>
      <c r="B1528" s="47">
        <v>1078.47</v>
      </c>
      <c r="C1528" s="27">
        <f t="shared" si="581"/>
        <v>9.680469605759523E-3</v>
      </c>
      <c r="D1528" s="27">
        <f t="shared" si="582"/>
        <v>1.4521838615978666E-2</v>
      </c>
      <c r="E1528" s="5">
        <f t="shared" si="588"/>
        <v>0</v>
      </c>
      <c r="F1528" s="44">
        <v>1781.0088000000001</v>
      </c>
      <c r="G1528" s="45">
        <v>1781.0088000000001</v>
      </c>
      <c r="H1528" s="48">
        <v>1078.47</v>
      </c>
      <c r="I1528" s="42">
        <v>23.96</v>
      </c>
      <c r="J1528" s="16">
        <f t="shared" si="580"/>
        <v>0.23960000000000001</v>
      </c>
      <c r="K1528" s="16">
        <f t="shared" si="589"/>
        <v>4.2849636982813355E-2</v>
      </c>
      <c r="L1528" s="51">
        <f>VLOOKUP(A1528,LIBOR!$A$3:B3623,2,1)</f>
        <v>0.17063</v>
      </c>
      <c r="M1528">
        <v>50685.94</v>
      </c>
      <c r="N1528" s="2">
        <v>45353.57</v>
      </c>
      <c r="O1528" s="16">
        <f t="shared" si="583"/>
        <v>9.2812300340649071E-5</v>
      </c>
      <c r="P1528" s="16">
        <f t="shared" ref="P1528:P1591" si="599">SQRT(252*SUM(O1506:O1527)/22)</f>
        <v>0.19675036301718665</v>
      </c>
      <c r="Q1528" s="2">
        <f t="shared" si="585"/>
        <v>26.02</v>
      </c>
      <c r="R1528" s="2">
        <f t="shared" si="586"/>
        <v>22.822499999999998</v>
      </c>
      <c r="S1528" s="16">
        <f t="shared" ref="S1528:S1591" si="600">IF(Q1528&gt;=R1528,1,-1)</f>
        <v>1</v>
      </c>
      <c r="T1528" s="16">
        <f t="shared" ref="T1528:T1591" si="601">IF(SUM(S1519:S1528)=-10,-1,IF(SUM(S1519:S1528)&lt;10,0,1))</f>
        <v>1</v>
      </c>
      <c r="U1528" s="16">
        <f>VLOOKUP(P1528,Table!$D$6:$G$15,MATCH(VALUE(T1528)&amp;"E",Table!$D$5:$G$5,0),1)*IF(Y1528=1,0,1)</f>
        <v>0.85</v>
      </c>
      <c r="V1528" s="16">
        <f t="shared" ref="V1528:V1591" si="602">(1-U1528)*IF(Y1528=1,0,1)</f>
        <v>0.15000000000000002</v>
      </c>
      <c r="W1528" s="16">
        <f t="shared" si="591"/>
        <v>168713.31190802215</v>
      </c>
      <c r="X1528" s="16">
        <f t="shared" ref="X1528:X1591" si="603">W1527/W1522-1</f>
        <v>-1.3218930335426982E-2</v>
      </c>
      <c r="Y1528" s="16">
        <f t="shared" si="592"/>
        <v>0</v>
      </c>
      <c r="Z1528" s="16">
        <f t="shared" ref="Z1528:Z1591" si="604">Y1528*20</f>
        <v>0</v>
      </c>
      <c r="AA1528" s="16">
        <f t="shared" si="590"/>
        <v>0</v>
      </c>
      <c r="AB1528" s="2">
        <f t="shared" si="593"/>
        <v>194589.76422894152</v>
      </c>
      <c r="AE1528" s="16" t="str">
        <f t="shared" si="587"/>
        <v/>
      </c>
      <c r="AF1528" s="16" t="str">
        <f t="shared" si="584"/>
        <v/>
      </c>
      <c r="AG1528" s="16">
        <f t="shared" si="596"/>
        <v>104.68379479391022</v>
      </c>
      <c r="AH1528" s="24">
        <f t="shared" si="594"/>
        <v>105.4373640703397</v>
      </c>
      <c r="AL1528" s="2">
        <f t="shared" si="597"/>
        <v>110.31217574166196</v>
      </c>
      <c r="AM1528" s="27">
        <f t="shared" si="598"/>
        <v>-4.4191057229607145E-2</v>
      </c>
      <c r="AN1528" s="35">
        <v>0</v>
      </c>
      <c r="AP1528" s="2" t="str">
        <f t="shared" si="595"/>
        <v/>
      </c>
    </row>
    <row r="1529" spans="1:42" x14ac:dyDescent="0.25">
      <c r="A1529" s="49">
        <v>40221</v>
      </c>
      <c r="B1529" s="47">
        <v>1075.51</v>
      </c>
      <c r="C1529" s="27">
        <f t="shared" si="581"/>
        <v>-2.7446289651079647E-3</v>
      </c>
      <c r="D1529" s="27">
        <f t="shared" si="582"/>
        <v>8.8800494322666124E-3</v>
      </c>
      <c r="E1529" s="5">
        <f t="shared" si="588"/>
        <v>0</v>
      </c>
      <c r="F1529" s="44">
        <v>1776.5021999999999</v>
      </c>
      <c r="G1529" s="45">
        <v>1776.5021999999999</v>
      </c>
      <c r="H1529" s="48">
        <v>1075.51</v>
      </c>
      <c r="I1529" s="42">
        <v>22.73</v>
      </c>
      <c r="J1529" s="16">
        <f t="shared" si="580"/>
        <v>0.2273</v>
      </c>
      <c r="K1529" s="16">
        <f t="shared" si="589"/>
        <v>2.7953719813935268E-2</v>
      </c>
      <c r="L1529" s="51">
        <f>VLOOKUP(A1529,LIBOR!$A$3:B3624,2,1)</f>
        <v>0.17188000000000001</v>
      </c>
      <c r="M1529">
        <v>50595.02</v>
      </c>
      <c r="N1529" s="2">
        <v>45272.08</v>
      </c>
      <c r="O1529" s="16">
        <f t="shared" si="583"/>
        <v>7.5537155607962685E-6</v>
      </c>
      <c r="P1529" s="16">
        <f t="shared" si="599"/>
        <v>0.19934628018606473</v>
      </c>
      <c r="Q1529" s="2">
        <f t="shared" si="585"/>
        <v>25.596000000000004</v>
      </c>
      <c r="R1529" s="2">
        <f t="shared" si="586"/>
        <v>23.128</v>
      </c>
      <c r="S1529" s="16">
        <f t="shared" si="600"/>
        <v>1</v>
      </c>
      <c r="T1529" s="16">
        <f t="shared" si="601"/>
        <v>1</v>
      </c>
      <c r="U1529" s="16">
        <f>VLOOKUP(P1529,Table!$D$6:$G$15,MATCH(VALUE(T1529)&amp;"E",Table!$D$5:$G$5,0),1)*IF(Y1529=1,0,1)</f>
        <v>0.85</v>
      </c>
      <c r="V1529" s="16">
        <f t="shared" si="602"/>
        <v>0.15000000000000002</v>
      </c>
      <c r="W1529" s="16">
        <f t="shared" si="591"/>
        <v>168274.24389229895</v>
      </c>
      <c r="X1529" s="16">
        <f t="shared" si="603"/>
        <v>7.5404127722504821E-3</v>
      </c>
      <c r="Y1529" s="16">
        <f t="shared" si="592"/>
        <v>0</v>
      </c>
      <c r="Z1529" s="16">
        <f t="shared" si="604"/>
        <v>0</v>
      </c>
      <c r="AA1529" s="16">
        <f t="shared" si="590"/>
        <v>0</v>
      </c>
      <c r="AB1529" s="2">
        <f t="shared" si="593"/>
        <v>194118.88077112855</v>
      </c>
      <c r="AE1529" s="16" t="str">
        <f t="shared" si="587"/>
        <v/>
      </c>
      <c r="AF1529" s="16" t="str">
        <f t="shared" si="584"/>
        <v/>
      </c>
      <c r="AG1529" s="16">
        <f t="shared" si="596"/>
        <v>104.43047279896939</v>
      </c>
      <c r="AH1529" s="24">
        <f t="shared" si="594"/>
        <v>105.17948091042162</v>
      </c>
      <c r="AL1529" s="2">
        <f t="shared" si="597"/>
        <v>110.31217574166196</v>
      </c>
      <c r="AM1529" s="27">
        <f t="shared" si="598"/>
        <v>-4.6528815126088197E-2</v>
      </c>
      <c r="AN1529" s="35">
        <v>0</v>
      </c>
      <c r="AP1529" s="2" t="str">
        <f t="shared" si="595"/>
        <v/>
      </c>
    </row>
    <row r="1530" spans="1:42" x14ac:dyDescent="0.25">
      <c r="A1530" s="49">
        <v>40225</v>
      </c>
      <c r="B1530" s="47">
        <v>1094.8699999999999</v>
      </c>
      <c r="C1530" s="27">
        <f t="shared" si="581"/>
        <v>1.8000762428987072E-2</v>
      </c>
      <c r="D1530" s="27">
        <f t="shared" si="582"/>
        <v>3.5744147664440784E-2</v>
      </c>
      <c r="E1530" s="5">
        <f t="shared" si="588"/>
        <v>0</v>
      </c>
      <c r="F1530" s="44">
        <v>1808.7249999999999</v>
      </c>
      <c r="G1530" s="45">
        <v>1808.7249999999999</v>
      </c>
      <c r="H1530" s="48">
        <v>1094.8699999999999</v>
      </c>
      <c r="I1530" s="42">
        <v>22.25</v>
      </c>
      <c r="J1530" s="16">
        <f t="shared" si="580"/>
        <v>0.2225</v>
      </c>
      <c r="K1530" s="16">
        <f t="shared" si="589"/>
        <v>2.5502906456553481E-2</v>
      </c>
      <c r="L1530" s="51">
        <f>VLOOKUP(A1530,LIBOR!$A$3:B3625,2,1)</f>
        <v>0.17125000000000001</v>
      </c>
      <c r="M1530">
        <v>47892.74</v>
      </c>
      <c r="N1530" s="2">
        <v>42853.55</v>
      </c>
      <c r="O1530" s="16">
        <f t="shared" si="583"/>
        <v>3.1828940171577732E-4</v>
      </c>
      <c r="P1530" s="16">
        <f t="shared" si="599"/>
        <v>0.19699709354344652</v>
      </c>
      <c r="Q1530" s="2">
        <f t="shared" si="585"/>
        <v>24.92</v>
      </c>
      <c r="R1530" s="2">
        <f t="shared" si="586"/>
        <v>23.383000000000003</v>
      </c>
      <c r="S1530" s="16">
        <f t="shared" si="600"/>
        <v>1</v>
      </c>
      <c r="T1530" s="16">
        <f t="shared" si="601"/>
        <v>1</v>
      </c>
      <c r="U1530" s="16">
        <f>VLOOKUP(P1530,Table!$D$6:$G$15,MATCH(VALUE(T1530)&amp;"E",Table!$D$5:$G$5,0),1)*IF(Y1530=1,0,1)</f>
        <v>0.85</v>
      </c>
      <c r="V1530" s="16">
        <f t="shared" si="602"/>
        <v>0.15000000000000002</v>
      </c>
      <c r="W1530" s="16">
        <f t="shared" si="591"/>
        <v>169500.51412234418</v>
      </c>
      <c r="X1530" s="16">
        <f t="shared" si="603"/>
        <v>1.095213941607609E-3</v>
      </c>
      <c r="Y1530" s="16">
        <f t="shared" si="592"/>
        <v>0</v>
      </c>
      <c r="Z1530" s="16">
        <f t="shared" si="604"/>
        <v>0</v>
      </c>
      <c r="AA1530" s="16">
        <f t="shared" si="590"/>
        <v>0</v>
      </c>
      <c r="AB1530" s="2">
        <f t="shared" si="593"/>
        <v>195556.54240424975</v>
      </c>
      <c r="AE1530" s="16" t="str">
        <f t="shared" si="587"/>
        <v/>
      </c>
      <c r="AF1530" s="16" t="str">
        <f t="shared" si="584"/>
        <v/>
      </c>
      <c r="AG1530" s="16">
        <f t="shared" si="596"/>
        <v>105.20389413477855</v>
      </c>
      <c r="AH1530" s="24">
        <f t="shared" si="594"/>
        <v>105.94741860671543</v>
      </c>
      <c r="AL1530" s="2">
        <f t="shared" si="597"/>
        <v>110.31217574166196</v>
      </c>
      <c r="AM1530" s="27">
        <f t="shared" si="598"/>
        <v>-3.9567319795851708E-2</v>
      </c>
      <c r="AN1530" s="35">
        <v>0</v>
      </c>
      <c r="AP1530" s="2" t="str">
        <f t="shared" si="595"/>
        <v/>
      </c>
    </row>
    <row r="1531" spans="1:42" x14ac:dyDescent="0.25">
      <c r="A1531" s="49">
        <v>40226</v>
      </c>
      <c r="B1531" s="47">
        <v>1099.51</v>
      </c>
      <c r="C1531" s="27">
        <f t="shared" si="581"/>
        <v>4.2379460575228123E-3</v>
      </c>
      <c r="D1531" s="27">
        <f t="shared" si="582"/>
        <v>2.6941989249718801E-2</v>
      </c>
      <c r="E1531" s="5">
        <f t="shared" si="588"/>
        <v>0</v>
      </c>
      <c r="F1531" s="44">
        <v>1816.7019</v>
      </c>
      <c r="G1531" s="45">
        <v>1816.7019</v>
      </c>
      <c r="H1531" s="48">
        <v>1099.51</v>
      </c>
      <c r="I1531" s="42">
        <v>21.72</v>
      </c>
      <c r="J1531" s="16">
        <f t="shared" si="580"/>
        <v>0.21719999999999998</v>
      </c>
      <c r="K1531" s="16">
        <f t="shared" si="589"/>
        <v>1.3076877463867292E-2</v>
      </c>
      <c r="L1531" s="51">
        <f>VLOOKUP(A1531,LIBOR!$A$3:B3626,2,1)</f>
        <v>0.17125000000000001</v>
      </c>
      <c r="M1531">
        <v>46167.92</v>
      </c>
      <c r="N1531" s="2">
        <v>41310.1</v>
      </c>
      <c r="O1531" s="16">
        <f t="shared" si="583"/>
        <v>1.7884367036509042E-5</v>
      </c>
      <c r="P1531" s="16">
        <f t="shared" si="599"/>
        <v>0.20412312253613268</v>
      </c>
      <c r="Q1531" s="2">
        <f t="shared" si="585"/>
        <v>24.068000000000001</v>
      </c>
      <c r="R1531" s="2">
        <f t="shared" si="586"/>
        <v>23.599999999999998</v>
      </c>
      <c r="S1531" s="16">
        <f t="shared" si="600"/>
        <v>1</v>
      </c>
      <c r="T1531" s="16">
        <f t="shared" si="601"/>
        <v>1</v>
      </c>
      <c r="U1531" s="16">
        <f>VLOOKUP(P1531,Table!$D$6:$G$15,MATCH(VALUE(T1531)&amp;"E",Table!$D$5:$G$5,0),1)*IF(Y1531=1,0,1)</f>
        <v>0.75</v>
      </c>
      <c r="V1531" s="16">
        <f t="shared" si="602"/>
        <v>0.25</v>
      </c>
      <c r="W1531" s="16">
        <f t="shared" si="591"/>
        <v>169195.36679394983</v>
      </c>
      <c r="X1531" s="16">
        <f t="shared" si="603"/>
        <v>1.4069746587136445E-2</v>
      </c>
      <c r="Y1531" s="16">
        <f t="shared" si="592"/>
        <v>0</v>
      </c>
      <c r="Z1531" s="16">
        <f t="shared" si="604"/>
        <v>0</v>
      </c>
      <c r="AA1531" s="16">
        <f t="shared" si="590"/>
        <v>0</v>
      </c>
      <c r="AB1531" s="2">
        <f t="shared" si="593"/>
        <v>195233.20230417533</v>
      </c>
      <c r="AE1531" s="16" t="str">
        <f t="shared" si="587"/>
        <v/>
      </c>
      <c r="AF1531" s="16" t="str">
        <f t="shared" si="584"/>
        <v/>
      </c>
      <c r="AG1531" s="16">
        <f t="shared" si="596"/>
        <v>105.02994629729102</v>
      </c>
      <c r="AH1531" s="24">
        <f t="shared" si="594"/>
        <v>105.7694884234366</v>
      </c>
      <c r="AL1531" s="2">
        <f t="shared" si="597"/>
        <v>110.31217574166196</v>
      </c>
      <c r="AM1531" s="27">
        <f t="shared" si="598"/>
        <v>-4.1180289371354539E-2</v>
      </c>
      <c r="AN1531" s="35">
        <v>0</v>
      </c>
      <c r="AP1531" s="2" t="str">
        <f t="shared" si="595"/>
        <v/>
      </c>
    </row>
    <row r="1532" spans="1:42" x14ac:dyDescent="0.25">
      <c r="A1532" s="49">
        <v>40227</v>
      </c>
      <c r="B1532" s="47">
        <v>1106.75</v>
      </c>
      <c r="C1532" s="27">
        <f t="shared" si="581"/>
        <v>6.5847513892551834E-3</v>
      </c>
      <c r="D1532" s="27">
        <f t="shared" si="582"/>
        <v>3.5759300516416626E-2</v>
      </c>
      <c r="E1532" s="5">
        <f t="shared" si="588"/>
        <v>0</v>
      </c>
      <c r="F1532" s="44">
        <v>1828.8105</v>
      </c>
      <c r="G1532" s="45">
        <v>1828.8105</v>
      </c>
      <c r="H1532" s="48">
        <v>1106.75</v>
      </c>
      <c r="I1532" s="42">
        <v>20.63</v>
      </c>
      <c r="J1532" s="16">
        <f t="shared" si="580"/>
        <v>0.20629999999999998</v>
      </c>
      <c r="K1532" s="16">
        <f t="shared" si="589"/>
        <v>1.8401601015480273E-3</v>
      </c>
      <c r="L1532" s="51">
        <f>VLOOKUP(A1532,LIBOR!$A$3:B3627,2,1)</f>
        <v>0.17249999999999999</v>
      </c>
      <c r="M1532">
        <v>44283.75</v>
      </c>
      <c r="N1532" s="2">
        <v>39624.07</v>
      </c>
      <c r="O1532" s="16">
        <f t="shared" si="583"/>
        <v>4.3075156024030552E-5</v>
      </c>
      <c r="P1532" s="16">
        <f t="shared" si="599"/>
        <v>0.20445983989845196</v>
      </c>
      <c r="Q1532" s="2">
        <f t="shared" si="585"/>
        <v>23.212</v>
      </c>
      <c r="R1532" s="2">
        <f t="shared" si="586"/>
        <v>23.806999999999999</v>
      </c>
      <c r="S1532" s="16">
        <f t="shared" si="600"/>
        <v>-1</v>
      </c>
      <c r="T1532" s="16">
        <f t="shared" si="601"/>
        <v>0</v>
      </c>
      <c r="U1532" s="16">
        <f>VLOOKUP(P1532,Table!$D$6:$G$15,MATCH(VALUE(T1532)&amp;"E",Table!$D$5:$G$5,0),1)*IF(Y1532=1,0,1)</f>
        <v>0.85</v>
      </c>
      <c r="V1532" s="16">
        <f t="shared" si="602"/>
        <v>0.15000000000000002</v>
      </c>
      <c r="W1532" s="16">
        <f t="shared" si="591"/>
        <v>168304.56437026782</v>
      </c>
      <c r="X1532" s="16">
        <f t="shared" si="603"/>
        <v>4.7183369317413959E-3</v>
      </c>
      <c r="Y1532" s="16">
        <f t="shared" si="592"/>
        <v>0</v>
      </c>
      <c r="Z1532" s="16">
        <f t="shared" si="604"/>
        <v>0</v>
      </c>
      <c r="AA1532" s="16">
        <f t="shared" si="590"/>
        <v>0</v>
      </c>
      <c r="AB1532" s="2">
        <f t="shared" si="593"/>
        <v>194217.2197882648</v>
      </c>
      <c r="AE1532" s="16" t="str">
        <f t="shared" si="587"/>
        <v/>
      </c>
      <c r="AF1532" s="16" t="str">
        <f t="shared" si="584"/>
        <v/>
      </c>
      <c r="AG1532" s="16">
        <f t="shared" si="596"/>
        <v>104.48337641150481</v>
      </c>
      <c r="AH1532" s="24">
        <f t="shared" si="594"/>
        <v>105.21633142382048</v>
      </c>
      <c r="AL1532" s="2">
        <f t="shared" si="597"/>
        <v>110.31217574166196</v>
      </c>
      <c r="AM1532" s="27">
        <f t="shared" si="598"/>
        <v>-4.6194758498602551E-2</v>
      </c>
      <c r="AN1532" s="35">
        <v>0</v>
      </c>
      <c r="AP1532" s="2" t="str">
        <f t="shared" si="595"/>
        <v/>
      </c>
    </row>
    <row r="1533" spans="1:42" x14ac:dyDescent="0.25">
      <c r="A1533" s="49">
        <v>40228</v>
      </c>
      <c r="B1533" s="47">
        <v>1109.17</v>
      </c>
      <c r="C1533" s="27">
        <f t="shared" si="581"/>
        <v>2.1865823356674863E-3</v>
      </c>
      <c r="D1533" s="27">
        <f t="shared" si="582"/>
        <v>2.8265413246324589E-2</v>
      </c>
      <c r="E1533" s="5">
        <f t="shared" si="588"/>
        <v>0</v>
      </c>
      <c r="F1533" s="44">
        <v>1833.0908999999999</v>
      </c>
      <c r="G1533" s="45">
        <v>1833.0908999999999</v>
      </c>
      <c r="H1533" s="48">
        <v>1109.17</v>
      </c>
      <c r="I1533" s="42">
        <v>20.02</v>
      </c>
      <c r="J1533" s="16">
        <f t="shared" si="580"/>
        <v>0.20019999999999999</v>
      </c>
      <c r="K1533" s="16">
        <f t="shared" si="589"/>
        <v>-2.1382380460762962E-3</v>
      </c>
      <c r="L1533" s="51">
        <f>VLOOKUP(A1533,LIBOR!$A$3:B3628,2,1)</f>
        <v>0.17249999999999999</v>
      </c>
      <c r="M1533">
        <v>43389.35</v>
      </c>
      <c r="N1533" s="2">
        <v>38823.67</v>
      </c>
      <c r="O1533" s="16">
        <f t="shared" si="583"/>
        <v>4.7707088621404652E-6</v>
      </c>
      <c r="P1533" s="16">
        <f t="shared" si="599"/>
        <v>0.20233823804607629</v>
      </c>
      <c r="Q1533" s="2">
        <f t="shared" si="585"/>
        <v>22.257999999999999</v>
      </c>
      <c r="R1533" s="2">
        <f t="shared" si="586"/>
        <v>23.904499999999995</v>
      </c>
      <c r="S1533" s="16">
        <f t="shared" si="600"/>
        <v>-1</v>
      </c>
      <c r="T1533" s="16">
        <f t="shared" si="601"/>
        <v>0</v>
      </c>
      <c r="U1533" s="16">
        <f>VLOOKUP(P1533,Table!$D$6:$G$15,MATCH(VALUE(T1533)&amp;"E",Table!$D$5:$G$5,0),1)*IF(Y1533=1,0,1)</f>
        <v>0.85</v>
      </c>
      <c r="V1533" s="16">
        <f t="shared" si="602"/>
        <v>0.15000000000000002</v>
      </c>
      <c r="W1533" s="16">
        <f t="shared" si="591"/>
        <v>168107.41551869648</v>
      </c>
      <c r="X1533" s="16">
        <f t="shared" si="603"/>
        <v>1.8544065329684223E-3</v>
      </c>
      <c r="Y1533" s="16">
        <f t="shared" si="592"/>
        <v>0</v>
      </c>
      <c r="Z1533" s="16">
        <f t="shared" si="604"/>
        <v>0</v>
      </c>
      <c r="AA1533" s="16">
        <f t="shared" si="590"/>
        <v>0</v>
      </c>
      <c r="AB1533" s="2">
        <f t="shared" si="593"/>
        <v>194015.21510884774</v>
      </c>
      <c r="AE1533" s="16" t="str">
        <f t="shared" si="587"/>
        <v/>
      </c>
      <c r="AF1533" s="16" t="str">
        <f t="shared" si="584"/>
        <v/>
      </c>
      <c r="AG1533" s="16">
        <f t="shared" si="596"/>
        <v>104.37470360185679</v>
      </c>
      <c r="AH1533" s="24">
        <f t="shared" si="594"/>
        <v>105.1041606111765</v>
      </c>
      <c r="AL1533" s="2">
        <f t="shared" si="597"/>
        <v>110.31217574166196</v>
      </c>
      <c r="AM1533" s="27">
        <f t="shared" si="598"/>
        <v>-4.7211607381237974E-2</v>
      </c>
      <c r="AN1533" s="35">
        <v>0</v>
      </c>
      <c r="AP1533" s="2" t="str">
        <f t="shared" si="595"/>
        <v/>
      </c>
    </row>
    <row r="1534" spans="1:42" x14ac:dyDescent="0.25">
      <c r="A1534" s="49">
        <v>40231</v>
      </c>
      <c r="B1534" s="47">
        <v>1108.01</v>
      </c>
      <c r="C1534" s="27">
        <f t="shared" si="581"/>
        <v>-1.0458270598736608E-3</v>
      </c>
      <c r="D1534" s="27">
        <f t="shared" si="582"/>
        <v>2.9964215151558893E-2</v>
      </c>
      <c r="E1534" s="5">
        <f t="shared" si="588"/>
        <v>0</v>
      </c>
      <c r="F1534" s="44">
        <v>1831.2053000000001</v>
      </c>
      <c r="G1534" s="45">
        <v>1831.2053000000001</v>
      </c>
      <c r="H1534" s="48">
        <v>1108.01</v>
      </c>
      <c r="I1534" s="42">
        <v>19.940000000000001</v>
      </c>
      <c r="J1534" s="16">
        <f t="shared" si="580"/>
        <v>0.19940000000000002</v>
      </c>
      <c r="K1534" s="16">
        <f t="shared" si="589"/>
        <v>1.3397878869128854E-3</v>
      </c>
      <c r="L1534" s="51">
        <f>VLOOKUP(A1534,LIBOR!$A$3:B3629,2,1)</f>
        <v>0.17624999999999999</v>
      </c>
      <c r="M1534">
        <v>42575.01</v>
      </c>
      <c r="N1534" s="2">
        <v>38094.69</v>
      </c>
      <c r="O1534" s="16">
        <f t="shared" si="583"/>
        <v>1.0948992145945604E-6</v>
      </c>
      <c r="P1534" s="16">
        <f t="shared" si="599"/>
        <v>0.19806021211308714</v>
      </c>
      <c r="Q1534" s="2">
        <f t="shared" si="585"/>
        <v>21.47</v>
      </c>
      <c r="R1534" s="2">
        <f t="shared" si="586"/>
        <v>23.791999999999994</v>
      </c>
      <c r="S1534" s="16">
        <f t="shared" si="600"/>
        <v>-1</v>
      </c>
      <c r="T1534" s="16">
        <f t="shared" si="601"/>
        <v>0</v>
      </c>
      <c r="U1534" s="16">
        <f>VLOOKUP(P1534,Table!$D$6:$G$15,MATCH(VALUE(T1534)&amp;"E",Table!$D$5:$G$5,0),1)*IF(Y1534=1,0,1)</f>
        <v>0.9</v>
      </c>
      <c r="V1534" s="16">
        <f t="shared" si="602"/>
        <v>9.9999999999999978E-2</v>
      </c>
      <c r="W1534" s="16">
        <f t="shared" si="591"/>
        <v>167484.5008135704</v>
      </c>
      <c r="X1534" s="16">
        <f t="shared" si="603"/>
        <v>-3.5912779049467325E-3</v>
      </c>
      <c r="Y1534" s="16">
        <f t="shared" si="592"/>
        <v>0</v>
      </c>
      <c r="Z1534" s="16">
        <f t="shared" si="604"/>
        <v>0</v>
      </c>
      <c r="AA1534" s="16">
        <f t="shared" si="590"/>
        <v>0</v>
      </c>
      <c r="AB1534" s="2">
        <f t="shared" si="593"/>
        <v>193299.38077112325</v>
      </c>
      <c r="AE1534" s="16" t="str">
        <f t="shared" si="587"/>
        <v/>
      </c>
      <c r="AF1534" s="16" t="str">
        <f t="shared" si="584"/>
        <v/>
      </c>
      <c r="AG1534" s="16">
        <f t="shared" si="596"/>
        <v>103.98960495489702</v>
      </c>
      <c r="AH1534" s="24">
        <f t="shared" si="594"/>
        <v>104.70819430450692</v>
      </c>
      <c r="AL1534" s="2">
        <f t="shared" si="597"/>
        <v>110.31217574166196</v>
      </c>
      <c r="AM1534" s="27">
        <f t="shared" si="598"/>
        <v>-5.0801114196848962E-2</v>
      </c>
      <c r="AN1534" s="35">
        <v>0</v>
      </c>
      <c r="AP1534" s="2" t="str">
        <f t="shared" si="595"/>
        <v/>
      </c>
    </row>
    <row r="1535" spans="1:42" x14ac:dyDescent="0.25">
      <c r="A1535" s="49">
        <v>40232</v>
      </c>
      <c r="B1535" s="47">
        <v>1094.5999999999999</v>
      </c>
      <c r="C1535" s="27">
        <f t="shared" si="581"/>
        <v>-1.2102778855786589E-2</v>
      </c>
      <c r="D1535" s="27">
        <f t="shared" si="582"/>
        <v>-1.3932613321476772E-4</v>
      </c>
      <c r="E1535" s="5">
        <f t="shared" si="588"/>
        <v>0</v>
      </c>
      <c r="F1535" s="44">
        <v>1809.0536999999999</v>
      </c>
      <c r="G1535" s="45">
        <v>1809.0536999999999</v>
      </c>
      <c r="H1535" s="48">
        <v>1094.5999999999999</v>
      </c>
      <c r="I1535" s="42">
        <v>21.37</v>
      </c>
      <c r="J1535" s="16">
        <f t="shared" si="580"/>
        <v>0.2137</v>
      </c>
      <c r="K1535" s="16">
        <f t="shared" si="589"/>
        <v>1.8917806206049159E-2</v>
      </c>
      <c r="L1535" s="51">
        <f>VLOOKUP(A1535,LIBOR!$A$3:B3630,2,1)</f>
        <v>0.17594000000000001</v>
      </c>
      <c r="M1535">
        <v>43947.23</v>
      </c>
      <c r="N1535" s="2">
        <v>39322.400000000001</v>
      </c>
      <c r="O1535" s="16">
        <f t="shared" si="583"/>
        <v>1.4826992430265273E-4</v>
      </c>
      <c r="P1535" s="16">
        <f t="shared" si="599"/>
        <v>0.19478219379395084</v>
      </c>
      <c r="Q1535" s="2">
        <f t="shared" si="585"/>
        <v>20.911999999999999</v>
      </c>
      <c r="R1535" s="2">
        <f t="shared" si="586"/>
        <v>23.423499999999997</v>
      </c>
      <c r="S1535" s="16">
        <f t="shared" si="600"/>
        <v>-1</v>
      </c>
      <c r="T1535" s="16">
        <f t="shared" si="601"/>
        <v>0</v>
      </c>
      <c r="U1535" s="16">
        <f>VLOOKUP(P1535,Table!$D$6:$G$15,MATCH(VALUE(T1535)&amp;"E",Table!$D$5:$G$5,0),1)*IF(Y1535=1,0,1)</f>
        <v>0.9</v>
      </c>
      <c r="V1535" s="16">
        <f t="shared" si="602"/>
        <v>9.9999999999999978E-2</v>
      </c>
      <c r="W1535" s="16">
        <f t="shared" si="591"/>
        <v>166199.94228265143</v>
      </c>
      <c r="X1535" s="16">
        <f t="shared" si="603"/>
        <v>-4.6931904756263298E-3</v>
      </c>
      <c r="Y1535" s="16">
        <f t="shared" si="592"/>
        <v>0</v>
      </c>
      <c r="Z1535" s="16">
        <f t="shared" si="604"/>
        <v>0</v>
      </c>
      <c r="AA1535" s="16">
        <f t="shared" si="590"/>
        <v>0</v>
      </c>
      <c r="AB1535" s="2">
        <f t="shared" si="593"/>
        <v>191817.93537998662</v>
      </c>
      <c r="AE1535" s="16" t="str">
        <f t="shared" si="587"/>
        <v/>
      </c>
      <c r="AF1535" s="16" t="str">
        <f t="shared" si="584"/>
        <v/>
      </c>
      <c r="AG1535" s="16">
        <f t="shared" si="596"/>
        <v>103.19262919443683</v>
      </c>
      <c r="AH1535" s="24">
        <f t="shared" si="594"/>
        <v>103.90300688399827</v>
      </c>
      <c r="AL1535" s="2">
        <f t="shared" si="597"/>
        <v>110.31217574166196</v>
      </c>
      <c r="AM1535" s="27">
        <f t="shared" si="598"/>
        <v>-5.8100285073455549E-2</v>
      </c>
      <c r="AN1535" s="35">
        <v>0</v>
      </c>
      <c r="AP1535" s="2" t="str">
        <f t="shared" si="595"/>
        <v/>
      </c>
    </row>
    <row r="1536" spans="1:42" x14ac:dyDescent="0.25">
      <c r="A1536" s="49">
        <v>40233</v>
      </c>
      <c r="B1536" s="47">
        <v>1105.24</v>
      </c>
      <c r="C1536" s="27">
        <f t="shared" si="581"/>
        <v>9.720445824958901E-3</v>
      </c>
      <c r="D1536" s="27">
        <f t="shared" si="582"/>
        <v>5.343173634221321E-3</v>
      </c>
      <c r="E1536" s="5">
        <f t="shared" si="588"/>
        <v>0</v>
      </c>
      <c r="F1536" s="44">
        <v>1826.9851000000001</v>
      </c>
      <c r="G1536" s="45">
        <v>1826.9851000000001</v>
      </c>
      <c r="H1536" s="48">
        <v>1105.24</v>
      </c>
      <c r="I1536" s="42">
        <v>20.27</v>
      </c>
      <c r="J1536" s="16">
        <f t="shared" si="580"/>
        <v>0.20269999999999999</v>
      </c>
      <c r="K1536" s="16">
        <f t="shared" si="589"/>
        <v>1.4423381187077283E-2</v>
      </c>
      <c r="L1536" s="51">
        <f>VLOOKUP(A1536,LIBOR!$A$3:B3631,2,1)</f>
        <v>0.17405999999999999</v>
      </c>
      <c r="M1536">
        <v>43007.57</v>
      </c>
      <c r="N1536" s="2">
        <v>38481.519999999997</v>
      </c>
      <c r="O1536" s="16">
        <f t="shared" si="583"/>
        <v>9.3576722759507652E-5</v>
      </c>
      <c r="P1536" s="16">
        <f t="shared" si="599"/>
        <v>0.18827661881292271</v>
      </c>
      <c r="Q1536" s="2">
        <f t="shared" si="585"/>
        <v>20.735999999999997</v>
      </c>
      <c r="R1536" s="2">
        <f t="shared" si="586"/>
        <v>23.221499999999999</v>
      </c>
      <c r="S1536" s="16">
        <f t="shared" si="600"/>
        <v>-1</v>
      </c>
      <c r="T1536" s="16">
        <f t="shared" si="601"/>
        <v>0</v>
      </c>
      <c r="U1536" s="16">
        <f>VLOOKUP(P1536,Table!$D$6:$G$15,MATCH(VALUE(T1536)&amp;"E",Table!$D$5:$G$5,0),1)*IF(Y1536=1,0,1)</f>
        <v>0.9</v>
      </c>
      <c r="V1536" s="16">
        <f t="shared" si="602"/>
        <v>9.9999999999999978E-2</v>
      </c>
      <c r="W1536" s="16">
        <f t="shared" si="591"/>
        <v>167298.5199662481</v>
      </c>
      <c r="X1536" s="16">
        <f t="shared" si="603"/>
        <v>-1.9472341171251073E-2</v>
      </c>
      <c r="Y1536" s="16">
        <f t="shared" si="592"/>
        <v>0</v>
      </c>
      <c r="Z1536" s="16">
        <f t="shared" si="604"/>
        <v>0</v>
      </c>
      <c r="AA1536" s="16">
        <f t="shared" si="590"/>
        <v>0</v>
      </c>
      <c r="AB1536" s="2">
        <f t="shared" si="593"/>
        <v>193118.9739942899</v>
      </c>
      <c r="AE1536" s="16" t="str">
        <f t="shared" si="587"/>
        <v/>
      </c>
      <c r="AF1536" s="16" t="str">
        <f t="shared" si="584"/>
        <v/>
      </c>
      <c r="AG1536" s="16">
        <f t="shared" si="596"/>
        <v>103.89255120656506</v>
      </c>
      <c r="AH1536" s="24">
        <f t="shared" si="594"/>
        <v>104.60502448935793</v>
      </c>
      <c r="AL1536" s="2">
        <f t="shared" si="597"/>
        <v>110.31217574166196</v>
      </c>
      <c r="AM1536" s="27">
        <f t="shared" si="598"/>
        <v>-5.1736367394923821E-2</v>
      </c>
      <c r="AN1536" s="35">
        <v>0</v>
      </c>
      <c r="AP1536" s="2" t="str">
        <f t="shared" si="595"/>
        <v/>
      </c>
    </row>
    <row r="1537" spans="1:42" x14ac:dyDescent="0.25">
      <c r="A1537" s="49">
        <v>40234</v>
      </c>
      <c r="B1537" s="47">
        <v>1102.94</v>
      </c>
      <c r="C1537" s="27">
        <f t="shared" si="581"/>
        <v>-2.080995982772893E-3</v>
      </c>
      <c r="D1537" s="27">
        <f t="shared" si="582"/>
        <v>-3.3225737378067555E-3</v>
      </c>
      <c r="E1537" s="5">
        <f t="shared" si="588"/>
        <v>0</v>
      </c>
      <c r="F1537" s="44">
        <v>1823.6392000000001</v>
      </c>
      <c r="G1537" s="45">
        <v>1823.6392000000001</v>
      </c>
      <c r="H1537" s="48">
        <v>1102.94</v>
      </c>
      <c r="I1537" s="42">
        <v>20.100000000000001</v>
      </c>
      <c r="J1537" s="16">
        <f t="shared" si="580"/>
        <v>0.20100000000000001</v>
      </c>
      <c r="K1537" s="16">
        <f t="shared" si="589"/>
        <v>2.5564082202908178E-2</v>
      </c>
      <c r="L1537" s="51">
        <f>VLOOKUP(A1537,LIBOR!$A$3:B3632,2,1)</f>
        <v>0.17405999999999999</v>
      </c>
      <c r="M1537">
        <v>42860.17</v>
      </c>
      <c r="N1537" s="2">
        <v>38349.519999999997</v>
      </c>
      <c r="O1537" s="16">
        <f t="shared" si="583"/>
        <v>4.3395733489638551E-6</v>
      </c>
      <c r="P1537" s="16">
        <f t="shared" si="599"/>
        <v>0.17543591779709183</v>
      </c>
      <c r="Q1537" s="2">
        <f t="shared" si="585"/>
        <v>20.446000000000002</v>
      </c>
      <c r="R1537" s="2">
        <f t="shared" si="586"/>
        <v>23.007499999999997</v>
      </c>
      <c r="S1537" s="16">
        <f t="shared" si="600"/>
        <v>-1</v>
      </c>
      <c r="T1537" s="16">
        <f t="shared" si="601"/>
        <v>0</v>
      </c>
      <c r="U1537" s="16">
        <f>VLOOKUP(P1537,Table!$D$6:$G$15,MATCH(VALUE(T1537)&amp;"E",Table!$D$5:$G$5,0),1)*IF(Y1537=1,0,1)</f>
        <v>0.9</v>
      </c>
      <c r="V1537" s="16">
        <f t="shared" si="602"/>
        <v>9.9999999999999978E-2</v>
      </c>
      <c r="W1537" s="16">
        <f t="shared" si="591"/>
        <v>166927.80013473358</v>
      </c>
      <c r="X1537" s="16">
        <f t="shared" si="603"/>
        <v>-1.1210985641301519E-2</v>
      </c>
      <c r="Y1537" s="16">
        <f t="shared" si="592"/>
        <v>0</v>
      </c>
      <c r="Z1537" s="16">
        <f t="shared" si="604"/>
        <v>0</v>
      </c>
      <c r="AA1537" s="16">
        <f t="shared" si="590"/>
        <v>0</v>
      </c>
      <c r="AB1537" s="2">
        <f t="shared" si="593"/>
        <v>192734.47983255694</v>
      </c>
      <c r="AE1537" s="16" t="str">
        <f t="shared" si="587"/>
        <v/>
      </c>
      <c r="AF1537" s="16" t="str">
        <f t="shared" si="584"/>
        <v/>
      </c>
      <c r="AG1537" s="16">
        <f t="shared" si="596"/>
        <v>103.68570421188473</v>
      </c>
      <c r="AH1537" s="24">
        <f t="shared" si="594"/>
        <v>104.394041805539</v>
      </c>
      <c r="AL1537" s="2">
        <f t="shared" si="597"/>
        <v>110.31217574166196</v>
      </c>
      <c r="AM1537" s="27">
        <f t="shared" si="598"/>
        <v>-5.3648963918384918E-2</v>
      </c>
      <c r="AN1537" s="35">
        <v>0</v>
      </c>
      <c r="AP1537" s="2" t="str">
        <f t="shared" si="595"/>
        <v/>
      </c>
    </row>
    <row r="1538" spans="1:42" x14ac:dyDescent="0.25">
      <c r="A1538" s="49">
        <v>40235</v>
      </c>
      <c r="B1538" s="47">
        <v>1104.49</v>
      </c>
      <c r="C1538" s="27">
        <f t="shared" si="581"/>
        <v>1.4053348323570525E-3</v>
      </c>
      <c r="D1538" s="27">
        <f t="shared" si="582"/>
        <v>-4.1038212411171893E-3</v>
      </c>
      <c r="E1538" s="5">
        <f t="shared" si="588"/>
        <v>0</v>
      </c>
      <c r="F1538" s="44">
        <v>1826.2705000000001</v>
      </c>
      <c r="G1538" s="45">
        <v>1826.2705000000001</v>
      </c>
      <c r="H1538" s="48">
        <v>1104.49</v>
      </c>
      <c r="I1538" s="42">
        <v>19.5</v>
      </c>
      <c r="J1538" s="16">
        <f t="shared" si="580"/>
        <v>0.19500000000000001</v>
      </c>
      <c r="K1538" s="16">
        <f t="shared" si="589"/>
        <v>2.0110314610793933E-2</v>
      </c>
      <c r="L1538" s="51">
        <f>VLOOKUP(A1538,LIBOR!$A$3:B3633,2,1)</f>
        <v>0.17374999999999999</v>
      </c>
      <c r="M1538">
        <v>41990.58</v>
      </c>
      <c r="N1538" s="2">
        <v>37571.339999999997</v>
      </c>
      <c r="O1538" s="16">
        <f t="shared" si="583"/>
        <v>1.9721940734238209E-6</v>
      </c>
      <c r="P1538" s="16">
        <f t="shared" si="599"/>
        <v>0.17488968538920607</v>
      </c>
      <c r="Q1538" s="2">
        <f t="shared" si="585"/>
        <v>20.339999999999996</v>
      </c>
      <c r="R1538" s="2">
        <f t="shared" si="586"/>
        <v>22.855500000000003</v>
      </c>
      <c r="S1538" s="16">
        <f t="shared" si="600"/>
        <v>-1</v>
      </c>
      <c r="T1538" s="16">
        <f t="shared" si="601"/>
        <v>0</v>
      </c>
      <c r="U1538" s="16">
        <f>VLOOKUP(P1538,Table!$D$6:$G$15,MATCH(VALUE(T1538)&amp;"E",Table!$D$5:$G$5,0),1)*IF(Y1538=1,0,1)</f>
        <v>0.9</v>
      </c>
      <c r="V1538" s="16">
        <f t="shared" si="602"/>
        <v>9.9999999999999978E-2</v>
      </c>
      <c r="W1538" s="16">
        <f t="shared" si="591"/>
        <v>166800.20443191583</v>
      </c>
      <c r="X1538" s="16">
        <f t="shared" si="603"/>
        <v>-8.1801954729248116E-3</v>
      </c>
      <c r="Y1538" s="16">
        <f t="shared" si="592"/>
        <v>0</v>
      </c>
      <c r="Z1538" s="16">
        <f t="shared" si="604"/>
        <v>0</v>
      </c>
      <c r="AA1538" s="16">
        <f t="shared" si="590"/>
        <v>0</v>
      </c>
      <c r="AB1538" s="2">
        <f t="shared" si="593"/>
        <v>192593.72500580832</v>
      </c>
      <c r="AE1538" s="16" t="str">
        <f t="shared" si="587"/>
        <v/>
      </c>
      <c r="AF1538" s="16" t="str">
        <f t="shared" si="584"/>
        <v/>
      </c>
      <c r="AG1538" s="16">
        <f t="shared" si="596"/>
        <v>103.60998209228613</v>
      </c>
      <c r="AH1538" s="24">
        <f t="shared" si="594"/>
        <v>104.31508726303885</v>
      </c>
      <c r="AL1538" s="2">
        <f t="shared" si="597"/>
        <v>110.31217574166196</v>
      </c>
      <c r="AM1538" s="27">
        <f t="shared" si="598"/>
        <v>-5.4364701251723879E-2</v>
      </c>
      <c r="AN1538" s="35">
        <v>0</v>
      </c>
      <c r="AP1538" s="2" t="str">
        <f t="shared" si="595"/>
        <v/>
      </c>
    </row>
    <row r="1539" spans="1:42" x14ac:dyDescent="0.25">
      <c r="A1539" s="49">
        <v>40238</v>
      </c>
      <c r="B1539" s="47">
        <v>1115.71</v>
      </c>
      <c r="C1539" s="27">
        <f t="shared" si="581"/>
        <v>1.0158534708326838E-2</v>
      </c>
      <c r="D1539" s="27">
        <f t="shared" si="582"/>
        <v>7.10054052708331E-3</v>
      </c>
      <c r="E1539" s="5">
        <f t="shared" si="588"/>
        <v>0</v>
      </c>
      <c r="F1539" s="44">
        <v>1844.8715</v>
      </c>
      <c r="G1539" s="45">
        <v>1844.8715</v>
      </c>
      <c r="H1539" s="48">
        <v>1115.71</v>
      </c>
      <c r="I1539" s="42">
        <v>19.260000000000002</v>
      </c>
      <c r="J1539" s="16">
        <f t="shared" si="580"/>
        <v>0.19260000000000002</v>
      </c>
      <c r="K1539" s="16">
        <f t="shared" si="589"/>
        <v>1.8227492689635888E-2</v>
      </c>
      <c r="L1539" s="51">
        <f>VLOOKUP(A1539,LIBOR!$A$3:B3634,2,1)</f>
        <v>0.17499999999999999</v>
      </c>
      <c r="M1539">
        <v>41175.96</v>
      </c>
      <c r="N1539" s="2">
        <v>36842.14</v>
      </c>
      <c r="O1539" s="16">
        <f t="shared" si="583"/>
        <v>1.0215718163320216E-4</v>
      </c>
      <c r="P1539" s="16">
        <f t="shared" si="599"/>
        <v>0.17437250731036413</v>
      </c>
      <c r="Q1539" s="2">
        <f t="shared" si="585"/>
        <v>20.236000000000001</v>
      </c>
      <c r="R1539" s="2">
        <f t="shared" si="586"/>
        <v>22.643999999999998</v>
      </c>
      <c r="S1539" s="16">
        <f t="shared" si="600"/>
        <v>-1</v>
      </c>
      <c r="T1539" s="16">
        <f t="shared" si="601"/>
        <v>0</v>
      </c>
      <c r="U1539" s="16">
        <f>VLOOKUP(P1539,Table!$D$6:$G$15,MATCH(VALUE(T1539)&amp;"E",Table!$D$5:$G$5,0),1)*IF(Y1539=1,0,1)</f>
        <v>0.9</v>
      </c>
      <c r="V1539" s="16">
        <f t="shared" si="602"/>
        <v>9.9999999999999978E-2</v>
      </c>
      <c r="W1539" s="16">
        <f t="shared" si="591"/>
        <v>168001.47284292756</v>
      </c>
      <c r="X1539" s="16">
        <f t="shared" si="603"/>
        <v>-7.7760465399294709E-3</v>
      </c>
      <c r="Y1539" s="16">
        <f t="shared" si="592"/>
        <v>0</v>
      </c>
      <c r="Z1539" s="16">
        <f t="shared" si="604"/>
        <v>0</v>
      </c>
      <c r="AA1539" s="16">
        <f t="shared" si="590"/>
        <v>0</v>
      </c>
      <c r="AB1539" s="2">
        <f t="shared" si="593"/>
        <v>193985.54358170231</v>
      </c>
      <c r="AE1539" s="16" t="str">
        <f t="shared" si="587"/>
        <v/>
      </c>
      <c r="AF1539" s="16" t="str">
        <f t="shared" si="584"/>
        <v/>
      </c>
      <c r="AG1539" s="16">
        <f t="shared" si="596"/>
        <v>104.35874115865623</v>
      </c>
      <c r="AH1539" s="24">
        <f t="shared" si="594"/>
        <v>105.06073811870466</v>
      </c>
      <c r="AL1539" s="2">
        <f t="shared" si="597"/>
        <v>110.31217574166196</v>
      </c>
      <c r="AM1539" s="27">
        <f t="shared" si="598"/>
        <v>-4.7605240198104193E-2</v>
      </c>
      <c r="AN1539" s="35">
        <v>0</v>
      </c>
      <c r="AP1539" s="2" t="str">
        <f t="shared" si="595"/>
        <v/>
      </c>
    </row>
    <row r="1540" spans="1:42" x14ac:dyDescent="0.25">
      <c r="A1540" s="49">
        <v>40239</v>
      </c>
      <c r="B1540" s="47">
        <v>1118.31</v>
      </c>
      <c r="C1540" s="27">
        <f t="shared" si="581"/>
        <v>2.3303546620536686E-3</v>
      </c>
      <c r="D1540" s="27">
        <f t="shared" si="582"/>
        <v>2.1533674044923568E-2</v>
      </c>
      <c r="E1540" s="5">
        <f t="shared" si="588"/>
        <v>0</v>
      </c>
      <c r="F1540" s="44">
        <v>1849.1681000000001</v>
      </c>
      <c r="G1540" s="45">
        <v>1849.1681000000001</v>
      </c>
      <c r="H1540" s="48">
        <v>1118.31</v>
      </c>
      <c r="I1540" s="42">
        <v>19.059999999999999</v>
      </c>
      <c r="J1540" s="16">
        <f t="shared" si="580"/>
        <v>0.19059999999999999</v>
      </c>
      <c r="K1540" s="16">
        <f t="shared" si="589"/>
        <v>1.3669346546463346E-2</v>
      </c>
      <c r="L1540" s="51">
        <f>VLOOKUP(A1540,LIBOR!$A$3:B3635,2,1)</f>
        <v>0.17563000000000001</v>
      </c>
      <c r="M1540">
        <v>40747.440000000002</v>
      </c>
      <c r="N1540" s="2">
        <v>36458.589999999997</v>
      </c>
      <c r="O1540" s="16">
        <f t="shared" si="583"/>
        <v>5.4179247129818375E-6</v>
      </c>
      <c r="P1540" s="16">
        <f t="shared" si="599"/>
        <v>0.17693065345353665</v>
      </c>
      <c r="Q1540" s="2">
        <f t="shared" si="585"/>
        <v>20.100000000000001</v>
      </c>
      <c r="R1540" s="2">
        <f t="shared" si="586"/>
        <v>22.376000000000001</v>
      </c>
      <c r="S1540" s="16">
        <f t="shared" si="600"/>
        <v>-1</v>
      </c>
      <c r="T1540" s="16">
        <f t="shared" si="601"/>
        <v>0</v>
      </c>
      <c r="U1540" s="16">
        <f>VLOOKUP(P1540,Table!$D$6:$G$15,MATCH(VALUE(T1540)&amp;"E",Table!$D$5:$G$5,0),1)*IF(Y1540=1,0,1)</f>
        <v>0.9</v>
      </c>
      <c r="V1540" s="16">
        <f t="shared" si="602"/>
        <v>9.9999999999999978E-2</v>
      </c>
      <c r="W1540" s="16">
        <f t="shared" si="591"/>
        <v>168178.9253884335</v>
      </c>
      <c r="X1540" s="16">
        <f t="shared" si="603"/>
        <v>3.0866857938849357E-3</v>
      </c>
      <c r="Y1540" s="16">
        <f t="shared" si="592"/>
        <v>0</v>
      </c>
      <c r="Z1540" s="16">
        <f t="shared" si="604"/>
        <v>0</v>
      </c>
      <c r="AA1540" s="16">
        <f t="shared" si="590"/>
        <v>0</v>
      </c>
      <c r="AB1540" s="2">
        <f t="shared" si="593"/>
        <v>194190.26507879546</v>
      </c>
      <c r="AD1540" s="2">
        <v>194470.66</v>
      </c>
      <c r="AE1540" s="16" t="str">
        <f t="shared" si="587"/>
        <v/>
      </c>
      <c r="AF1540" s="16">
        <f t="shared" si="584"/>
        <v>-1.4418366308035502E-3</v>
      </c>
      <c r="AG1540" s="16">
        <f t="shared" si="596"/>
        <v>104.46887553944714</v>
      </c>
      <c r="AH1540" s="24">
        <f t="shared" si="594"/>
        <v>105.16887600447791</v>
      </c>
      <c r="AL1540" s="2">
        <f t="shared" si="597"/>
        <v>110.31217574166196</v>
      </c>
      <c r="AM1540" s="27">
        <f t="shared" si="598"/>
        <v>-4.6624950533375897E-2</v>
      </c>
      <c r="AN1540" s="35">
        <v>0</v>
      </c>
      <c r="AP1540" s="2" t="str">
        <f t="shared" si="595"/>
        <v/>
      </c>
    </row>
    <row r="1541" spans="1:42" x14ac:dyDescent="0.25">
      <c r="A1541" s="49">
        <v>40240</v>
      </c>
      <c r="B1541" s="47">
        <v>1118.79</v>
      </c>
      <c r="C1541" s="27">
        <f t="shared" si="581"/>
        <v>4.2921908951898402E-4</v>
      </c>
      <c r="D1541" s="27">
        <f t="shared" si="582"/>
        <v>1.2242447309483651E-2</v>
      </c>
      <c r="E1541" s="5">
        <f t="shared" si="588"/>
        <v>0</v>
      </c>
      <c r="F1541" s="44">
        <v>1850.2418</v>
      </c>
      <c r="G1541" s="45">
        <v>1850.2418</v>
      </c>
      <c r="H1541" s="48">
        <v>1118.79</v>
      </c>
      <c r="I1541" s="42">
        <v>18.829999999999998</v>
      </c>
      <c r="J1541" s="16">
        <f t="shared" si="580"/>
        <v>0.1883</v>
      </c>
      <c r="K1541" s="16">
        <f t="shared" si="589"/>
        <v>1.5824882844829025E-2</v>
      </c>
      <c r="L1541" s="51">
        <f>VLOOKUP(A1541,LIBOR!$A$3:B3636,2,1)</f>
        <v>0.17563000000000001</v>
      </c>
      <c r="M1541">
        <v>40364.980000000003</v>
      </c>
      <c r="N1541" s="2">
        <v>36116.26</v>
      </c>
      <c r="O1541" s="16">
        <f t="shared" si="583"/>
        <v>1.8414998329219435E-7</v>
      </c>
      <c r="P1541" s="16">
        <f t="shared" si="599"/>
        <v>0.17247511715517097</v>
      </c>
      <c r="Q1541" s="2">
        <f t="shared" si="585"/>
        <v>19.638000000000002</v>
      </c>
      <c r="R1541" s="2">
        <f t="shared" si="586"/>
        <v>22.1995</v>
      </c>
      <c r="S1541" s="16">
        <f t="shared" si="600"/>
        <v>-1</v>
      </c>
      <c r="T1541" s="16">
        <f t="shared" si="601"/>
        <v>-1</v>
      </c>
      <c r="U1541" s="16">
        <f>VLOOKUP(P1541,Table!$D$6:$G$15,MATCH(VALUE(T1541)&amp;"E",Table!$D$5:$G$5,0),1)*IF(Y1541=1,0,1)</f>
        <v>0.97499999999999998</v>
      </c>
      <c r="V1541" s="16">
        <f t="shared" si="602"/>
        <v>2.5000000000000022E-2</v>
      </c>
      <c r="W1541" s="16">
        <f t="shared" si="591"/>
        <v>168085.97987665454</v>
      </c>
      <c r="X1541" s="16">
        <f t="shared" si="603"/>
        <v>1.1907243038727922E-2</v>
      </c>
      <c r="Y1541" s="16">
        <f t="shared" si="592"/>
        <v>0</v>
      </c>
      <c r="Z1541" s="16">
        <f t="shared" si="604"/>
        <v>0</v>
      </c>
      <c r="AA1541" s="16">
        <f t="shared" si="590"/>
        <v>0</v>
      </c>
      <c r="AB1541" s="2">
        <f t="shared" si="593"/>
        <v>194109.47501870833</v>
      </c>
      <c r="AE1541" s="16" t="str">
        <f t="shared" si="587"/>
        <v/>
      </c>
      <c r="AF1541" s="16" t="str">
        <f t="shared" si="584"/>
        <v/>
      </c>
      <c r="AG1541" s="16">
        <f t="shared" si="596"/>
        <v>104.42541276993785</v>
      </c>
      <c r="AH1541" s="24">
        <f t="shared" si="594"/>
        <v>105.12238587655466</v>
      </c>
      <c r="AL1541" s="2">
        <f t="shared" si="597"/>
        <v>110.31217574166196</v>
      </c>
      <c r="AM1541" s="27">
        <f t="shared" si="598"/>
        <v>-4.7046392025311579E-2</v>
      </c>
      <c r="AN1541" s="35">
        <v>0</v>
      </c>
      <c r="AP1541" s="2" t="str">
        <f t="shared" si="595"/>
        <v/>
      </c>
    </row>
    <row r="1542" spans="1:42" x14ac:dyDescent="0.25">
      <c r="A1542" s="49">
        <v>40241</v>
      </c>
      <c r="B1542" s="47">
        <v>1122.97</v>
      </c>
      <c r="C1542" s="27">
        <f t="shared" si="581"/>
        <v>3.7361792650989489E-3</v>
      </c>
      <c r="D1542" s="27">
        <f t="shared" si="582"/>
        <v>1.8059622557355492E-2</v>
      </c>
      <c r="E1542" s="5">
        <f t="shared" si="588"/>
        <v>0</v>
      </c>
      <c r="F1542" s="44">
        <v>1857.2043000000001</v>
      </c>
      <c r="G1542" s="45">
        <v>1857.2043000000001</v>
      </c>
      <c r="H1542" s="48">
        <v>1122.97</v>
      </c>
      <c r="I1542" s="42">
        <v>18.72</v>
      </c>
      <c r="J1542" s="16">
        <f t="shared" ref="J1542:J1605" si="605">I1542/100</f>
        <v>0.18719999999999998</v>
      </c>
      <c r="K1542" s="16">
        <f t="shared" si="589"/>
        <v>1.7989621879764162E-2</v>
      </c>
      <c r="L1542" s="51">
        <f>VLOOKUP(A1542,LIBOR!$A$3:B3637,2,1)</f>
        <v>0.17813000000000001</v>
      </c>
      <c r="M1542">
        <v>40260.65</v>
      </c>
      <c r="N1542" s="2">
        <v>36022.78</v>
      </c>
      <c r="O1542" s="16">
        <f t="shared" si="583"/>
        <v>1.3907060054125114E-5</v>
      </c>
      <c r="P1542" s="16">
        <f t="shared" si="599"/>
        <v>0.16921037812023582</v>
      </c>
      <c r="Q1542" s="2">
        <f t="shared" si="585"/>
        <v>19.350000000000001</v>
      </c>
      <c r="R1542" s="2">
        <f t="shared" si="586"/>
        <v>22.067</v>
      </c>
      <c r="S1542" s="16">
        <f t="shared" si="600"/>
        <v>-1</v>
      </c>
      <c r="T1542" s="16">
        <f t="shared" si="601"/>
        <v>-1</v>
      </c>
      <c r="U1542" s="16">
        <f>VLOOKUP(P1542,Table!$D$6:$G$15,MATCH(VALUE(T1542)&amp;"E",Table!$D$5:$G$5,0),1)*IF(Y1542=1,0,1)</f>
        <v>0.97499999999999998</v>
      </c>
      <c r="V1542" s="16">
        <f t="shared" si="602"/>
        <v>2.5000000000000022E-2</v>
      </c>
      <c r="W1542" s="16">
        <f t="shared" si="591"/>
        <v>168687.40278898974</v>
      </c>
      <c r="X1542" s="16">
        <f t="shared" si="603"/>
        <v>4.7069149838583346E-3</v>
      </c>
      <c r="Y1542" s="16">
        <f t="shared" si="592"/>
        <v>0</v>
      </c>
      <c r="Z1542" s="16">
        <f t="shared" si="604"/>
        <v>0</v>
      </c>
      <c r="AA1542" s="16">
        <f t="shared" si="590"/>
        <v>0</v>
      </c>
      <c r="AB1542" s="2">
        <f t="shared" si="593"/>
        <v>194809.10952170476</v>
      </c>
      <c r="AE1542" s="16" t="str">
        <f t="shared" si="587"/>
        <v/>
      </c>
      <c r="AF1542" s="16" t="str">
        <f t="shared" si="584"/>
        <v/>
      </c>
      <c r="AG1542" s="16">
        <f t="shared" si="596"/>
        <v>104.80179636355918</v>
      </c>
      <c r="AH1542" s="24">
        <f t="shared" si="594"/>
        <v>105.49853566712294</v>
      </c>
      <c r="AL1542" s="2">
        <f t="shared" si="597"/>
        <v>110.31217574166196</v>
      </c>
      <c r="AM1542" s="27">
        <f t="shared" si="598"/>
        <v>-4.3636525543762295E-2</v>
      </c>
      <c r="AN1542" s="35">
        <v>0</v>
      </c>
      <c r="AP1542" s="2" t="str">
        <f t="shared" si="595"/>
        <v/>
      </c>
    </row>
    <row r="1543" spans="1:42" x14ac:dyDescent="0.25">
      <c r="A1543" s="49">
        <v>40242</v>
      </c>
      <c r="B1543" s="47">
        <v>1138.7</v>
      </c>
      <c r="C1543" s="27">
        <f t="shared" ref="C1543:C1606" si="606">B1543/B1542-1</f>
        <v>1.4007497974122263E-2</v>
      </c>
      <c r="D1543" s="27">
        <f t="shared" si="582"/>
        <v>3.0661785699120703E-2</v>
      </c>
      <c r="E1543" s="5">
        <f t="shared" si="588"/>
        <v>0</v>
      </c>
      <c r="F1543" s="44">
        <v>1883.2804000000001</v>
      </c>
      <c r="G1543" s="45">
        <v>1883.2804000000001</v>
      </c>
      <c r="H1543" s="48">
        <v>1138.7</v>
      </c>
      <c r="I1543" s="42">
        <v>17.420000000000002</v>
      </c>
      <c r="J1543" s="16">
        <f t="shared" si="605"/>
        <v>0.17420000000000002</v>
      </c>
      <c r="K1543" s="16">
        <f t="shared" si="589"/>
        <v>1.14332551748281E-2</v>
      </c>
      <c r="L1543" s="51">
        <f>VLOOKUP(A1543,LIBOR!$A$3:B3638,2,1)</f>
        <v>0.18375</v>
      </c>
      <c r="M1543">
        <v>38449.629999999997</v>
      </c>
      <c r="N1543" s="2">
        <v>34402.26</v>
      </c>
      <c r="O1543" s="16">
        <f t="shared" si="583"/>
        <v>1.9349643477952689E-4</v>
      </c>
      <c r="P1543" s="16">
        <f t="shared" si="599"/>
        <v>0.16276674482517192</v>
      </c>
      <c r="Q1543" s="2">
        <f t="shared" si="585"/>
        <v>19.074000000000002</v>
      </c>
      <c r="R1543" s="2">
        <f t="shared" si="586"/>
        <v>21.922999999999995</v>
      </c>
      <c r="S1543" s="16">
        <f t="shared" si="600"/>
        <v>-1</v>
      </c>
      <c r="T1543" s="16">
        <f t="shared" si="601"/>
        <v>-1</v>
      </c>
      <c r="U1543" s="16">
        <f>VLOOKUP(P1543,Table!$D$6:$G$15,MATCH(VALUE(T1543)&amp;"E",Table!$D$5:$G$5,0),1)*IF(Y1543=1,0,1)</f>
        <v>0.97499999999999998</v>
      </c>
      <c r="V1543" s="16">
        <f t="shared" si="602"/>
        <v>2.5000000000000022E-2</v>
      </c>
      <c r="W1543" s="16">
        <f t="shared" si="591"/>
        <v>170801.50483439016</v>
      </c>
      <c r="X1543" s="16">
        <f t="shared" si="603"/>
        <v>1.0541100121345348E-2</v>
      </c>
      <c r="Y1543" s="16">
        <f t="shared" si="592"/>
        <v>0</v>
      </c>
      <c r="Z1543" s="16">
        <f t="shared" si="604"/>
        <v>0</v>
      </c>
      <c r="AA1543" s="16">
        <f t="shared" si="590"/>
        <v>0</v>
      </c>
      <c r="AB1543" s="2">
        <f t="shared" si="593"/>
        <v>197256.87429421861</v>
      </c>
      <c r="AE1543" s="16" t="str">
        <f t="shared" si="587"/>
        <v/>
      </c>
      <c r="AF1543" s="16" t="str">
        <f t="shared" si="584"/>
        <v/>
      </c>
      <c r="AG1543" s="16">
        <f t="shared" si="596"/>
        <v>106.1186246467166</v>
      </c>
      <c r="AH1543" s="24">
        <f t="shared" si="594"/>
        <v>106.82133808405742</v>
      </c>
      <c r="AL1543" s="2">
        <f t="shared" si="597"/>
        <v>110.31217574166196</v>
      </c>
      <c r="AM1543" s="27">
        <f t="shared" si="598"/>
        <v>-3.1645080283609572E-2</v>
      </c>
      <c r="AN1543" s="35">
        <v>0</v>
      </c>
      <c r="AP1543" s="2" t="str">
        <f t="shared" si="595"/>
        <v/>
      </c>
    </row>
    <row r="1544" spans="1:42" x14ac:dyDescent="0.25">
      <c r="A1544" s="49">
        <v>40245</v>
      </c>
      <c r="B1544" s="47">
        <v>1138.5</v>
      </c>
      <c r="C1544" s="27">
        <f t="shared" si="606"/>
        <v>-1.7563888644944736E-4</v>
      </c>
      <c r="D1544" s="27">
        <f t="shared" si="582"/>
        <v>2.0327612104344417E-2</v>
      </c>
      <c r="E1544" s="5">
        <f t="shared" si="588"/>
        <v>0</v>
      </c>
      <c r="F1544" s="44">
        <v>1883.2869000000001</v>
      </c>
      <c r="G1544" s="45">
        <v>1883.2869000000001</v>
      </c>
      <c r="H1544" s="48">
        <v>1138.5</v>
      </c>
      <c r="I1544" s="42">
        <v>17.79</v>
      </c>
      <c r="J1544" s="16">
        <f t="shared" si="605"/>
        <v>0.1779</v>
      </c>
      <c r="K1544" s="16">
        <f t="shared" si="589"/>
        <v>1.4173480260787186E-2</v>
      </c>
      <c r="L1544" s="51">
        <f>VLOOKUP(A1544,LIBOR!$A$3:B3639,2,1)</f>
        <v>0.1925</v>
      </c>
      <c r="M1544">
        <v>37892.93</v>
      </c>
      <c r="N1544" s="2">
        <v>33903.800000000003</v>
      </c>
      <c r="O1544" s="16">
        <f t="shared" si="583"/>
        <v>3.085443759294362E-8</v>
      </c>
      <c r="P1544" s="16">
        <f t="shared" si="599"/>
        <v>0.16372651973921282</v>
      </c>
      <c r="Q1544" s="2">
        <f t="shared" si="585"/>
        <v>18.658000000000001</v>
      </c>
      <c r="R1544" s="2">
        <f t="shared" si="586"/>
        <v>21.490000000000002</v>
      </c>
      <c r="S1544" s="16">
        <f t="shared" si="600"/>
        <v>-1</v>
      </c>
      <c r="T1544" s="16">
        <f t="shared" si="601"/>
        <v>-1</v>
      </c>
      <c r="U1544" s="16">
        <f>VLOOKUP(P1544,Table!$D$6:$G$15,MATCH(VALUE(T1544)&amp;"E",Table!$D$5:$G$5,0),1)*IF(Y1544=1,0,1)</f>
        <v>0.97499999999999998</v>
      </c>
      <c r="V1544" s="16">
        <f t="shared" si="602"/>
        <v>2.5000000000000022E-2</v>
      </c>
      <c r="W1544" s="16">
        <f t="shared" si="591"/>
        <v>170710.38615595532</v>
      </c>
      <c r="X1544" s="16">
        <f t="shared" si="603"/>
        <v>2.3988582124955249E-2</v>
      </c>
      <c r="Y1544" s="16">
        <f t="shared" si="592"/>
        <v>0</v>
      </c>
      <c r="Z1544" s="16">
        <f t="shared" si="604"/>
        <v>0</v>
      </c>
      <c r="AA1544" s="16">
        <f t="shared" si="590"/>
        <v>0</v>
      </c>
      <c r="AB1544" s="2">
        <f t="shared" si="593"/>
        <v>197186.13759771711</v>
      </c>
      <c r="AE1544" s="16" t="str">
        <f t="shared" si="587"/>
        <v/>
      </c>
      <c r="AF1544" s="16" t="str">
        <f t="shared" si="584"/>
        <v/>
      </c>
      <c r="AG1544" s="16">
        <f t="shared" si="596"/>
        <v>106.08057030274684</v>
      </c>
      <c r="AH1544" s="24">
        <f t="shared" si="594"/>
        <v>106.77469410953739</v>
      </c>
      <c r="AL1544" s="2">
        <f t="shared" si="597"/>
        <v>110.31217574166196</v>
      </c>
      <c r="AM1544" s="27">
        <f t="shared" si="598"/>
        <v>-3.2067916423015097E-2</v>
      </c>
      <c r="AN1544" s="35">
        <v>0</v>
      </c>
      <c r="AP1544" s="2" t="str">
        <f t="shared" si="595"/>
        <v/>
      </c>
    </row>
    <row r="1545" spans="1:42" x14ac:dyDescent="0.25">
      <c r="A1545" s="49">
        <v>40246</v>
      </c>
      <c r="B1545" s="47">
        <v>1140.45</v>
      </c>
      <c r="C1545" s="27">
        <f t="shared" si="606"/>
        <v>1.712779973649603E-3</v>
      </c>
      <c r="D1545" s="27">
        <f t="shared" si="582"/>
        <v>1.9710037415940351E-2</v>
      </c>
      <c r="E1545" s="5">
        <f t="shared" si="588"/>
        <v>0</v>
      </c>
      <c r="F1545" s="44">
        <v>1886.6027999999999</v>
      </c>
      <c r="G1545" s="45">
        <v>1886.6027999999999</v>
      </c>
      <c r="H1545" s="48">
        <v>1140.45</v>
      </c>
      <c r="I1545" s="42">
        <v>17.920000000000002</v>
      </c>
      <c r="J1545" s="16">
        <f t="shared" si="605"/>
        <v>0.17920000000000003</v>
      </c>
      <c r="K1545" s="16">
        <f t="shared" si="589"/>
        <v>1.6529911285093707E-2</v>
      </c>
      <c r="L1545" s="51">
        <f>VLOOKUP(A1545,LIBOR!$A$3:B3640,2,1)</f>
        <v>0.19219</v>
      </c>
      <c r="M1545">
        <v>37976.76</v>
      </c>
      <c r="N1545" s="2">
        <v>33978.660000000003</v>
      </c>
      <c r="O1545" s="16">
        <f t="shared" si="583"/>
        <v>2.9285984773639231E-6</v>
      </c>
      <c r="P1545" s="16">
        <f t="shared" si="599"/>
        <v>0.16267008871490632</v>
      </c>
      <c r="Q1545" s="2">
        <f t="shared" si="585"/>
        <v>18.363999999999997</v>
      </c>
      <c r="R1545" s="2">
        <f t="shared" si="586"/>
        <v>21.074000000000002</v>
      </c>
      <c r="S1545" s="16">
        <f t="shared" si="600"/>
        <v>-1</v>
      </c>
      <c r="T1545" s="16">
        <f t="shared" si="601"/>
        <v>-1</v>
      </c>
      <c r="U1545" s="16">
        <f>VLOOKUP(P1545,Table!$D$6:$G$15,MATCH(VALUE(T1545)&amp;"E",Table!$D$5:$G$5,0),1)*IF(Y1545=1,0,1)</f>
        <v>0.97499999999999998</v>
      </c>
      <c r="V1545" s="16">
        <f t="shared" si="602"/>
        <v>2.5000000000000022E-2</v>
      </c>
      <c r="W1545" s="16">
        <f t="shared" si="591"/>
        <v>171004.88901826536</v>
      </c>
      <c r="X1545" s="16">
        <f t="shared" si="603"/>
        <v>1.6124342645260414E-2</v>
      </c>
      <c r="Y1545" s="16">
        <f t="shared" si="592"/>
        <v>0</v>
      </c>
      <c r="Z1545" s="16">
        <f t="shared" si="604"/>
        <v>0</v>
      </c>
      <c r="AA1545" s="16">
        <f t="shared" si="590"/>
        <v>0</v>
      </c>
      <c r="AB1545" s="2">
        <f t="shared" si="593"/>
        <v>197535.54906160347</v>
      </c>
      <c r="AE1545" s="16" t="str">
        <f t="shared" si="587"/>
        <v/>
      </c>
      <c r="AF1545" s="16" t="str">
        <f t="shared" si="584"/>
        <v/>
      </c>
      <c r="AG1545" s="16">
        <f t="shared" si="596"/>
        <v>106.26854379728833</v>
      </c>
      <c r="AH1545" s="24">
        <f t="shared" si="594"/>
        <v>106.96111359126004</v>
      </c>
      <c r="AL1545" s="2">
        <f t="shared" si="597"/>
        <v>110.31217574166196</v>
      </c>
      <c r="AM1545" s="27">
        <f t="shared" si="598"/>
        <v>-3.0377989808212158E-2</v>
      </c>
      <c r="AN1545" s="35">
        <v>0</v>
      </c>
      <c r="AP1545" s="2" t="str">
        <f t="shared" si="595"/>
        <v/>
      </c>
    </row>
    <row r="1546" spans="1:42" x14ac:dyDescent="0.25">
      <c r="A1546" s="49">
        <v>40247</v>
      </c>
      <c r="B1546" s="47">
        <v>1145.6099999999999</v>
      </c>
      <c r="C1546" s="27">
        <f t="shared" si="606"/>
        <v>4.5245297908718118E-3</v>
      </c>
      <c r="D1546" s="27">
        <f t="shared" si="582"/>
        <v>2.3805348117293179E-2</v>
      </c>
      <c r="E1546" s="5">
        <f t="shared" si="588"/>
        <v>0</v>
      </c>
      <c r="F1546" s="44">
        <v>1895.3842</v>
      </c>
      <c r="G1546" s="45">
        <v>1895.3842</v>
      </c>
      <c r="H1546" s="48">
        <v>1145.6099999999999</v>
      </c>
      <c r="I1546" s="42">
        <v>18.57</v>
      </c>
      <c r="J1546" s="16">
        <f t="shared" si="605"/>
        <v>0.1857</v>
      </c>
      <c r="K1546" s="16">
        <f t="shared" si="589"/>
        <v>6.3098572375797524E-2</v>
      </c>
      <c r="L1546" s="51">
        <f>VLOOKUP(A1546,LIBOR!$A$3:B3641,2,1)</f>
        <v>0.18906000000000001</v>
      </c>
      <c r="M1546">
        <v>38230.870000000003</v>
      </c>
      <c r="N1546" s="2">
        <v>34205.870000000003</v>
      </c>
      <c r="O1546" s="16">
        <f t="shared" si="583"/>
        <v>2.0379129086135677E-5</v>
      </c>
      <c r="P1546" s="16">
        <f t="shared" si="599"/>
        <v>0.12260142762420248</v>
      </c>
      <c r="Q1546" s="2">
        <f t="shared" si="585"/>
        <v>18.135999999999999</v>
      </c>
      <c r="R1546" s="2">
        <f t="shared" si="586"/>
        <v>20.644500000000001</v>
      </c>
      <c r="S1546" s="16">
        <f t="shared" si="600"/>
        <v>-1</v>
      </c>
      <c r="T1546" s="16">
        <f t="shared" si="601"/>
        <v>-1</v>
      </c>
      <c r="U1546" s="16">
        <f>VLOOKUP(P1546,Table!$D$6:$G$15,MATCH(VALUE(T1546)&amp;"E",Table!$D$5:$G$5,0),1)*IF(Y1546=1,0,1)</f>
        <v>0.97499999999999998</v>
      </c>
      <c r="V1546" s="16">
        <f t="shared" si="602"/>
        <v>2.5000000000000022E-2</v>
      </c>
      <c r="W1546" s="16">
        <f t="shared" si="591"/>
        <v>171787.84989070447</v>
      </c>
      <c r="X1546" s="16">
        <f t="shared" si="603"/>
        <v>1.6803316011830161E-2</v>
      </c>
      <c r="Y1546" s="16">
        <f t="shared" si="592"/>
        <v>0</v>
      </c>
      <c r="Z1546" s="16">
        <f t="shared" si="604"/>
        <v>0</v>
      </c>
      <c r="AA1546" s="16">
        <f t="shared" si="590"/>
        <v>0</v>
      </c>
      <c r="AB1546" s="2">
        <f t="shared" si="593"/>
        <v>198465.05743773648</v>
      </c>
      <c r="AE1546" s="16" t="str">
        <f t="shared" si="587"/>
        <v/>
      </c>
      <c r="AF1546" s="16" t="str">
        <f t="shared" si="584"/>
        <v/>
      </c>
      <c r="AG1546" s="16">
        <f t="shared" si="596"/>
        <v>106.76859303930215</v>
      </c>
      <c r="AH1546" s="24">
        <f t="shared" si="594"/>
        <v>107.46162471824792</v>
      </c>
      <c r="AL1546" s="2">
        <f t="shared" si="597"/>
        <v>110.31217574166196</v>
      </c>
      <c r="AM1546" s="27">
        <f t="shared" si="598"/>
        <v>-2.5840765121791232E-2</v>
      </c>
      <c r="AN1546" s="35">
        <v>0</v>
      </c>
      <c r="AP1546" s="2" t="str">
        <f t="shared" si="595"/>
        <v/>
      </c>
    </row>
    <row r="1547" spans="1:42" x14ac:dyDescent="0.25">
      <c r="A1547" s="49">
        <v>40248</v>
      </c>
      <c r="B1547" s="47">
        <v>1150.24</v>
      </c>
      <c r="C1547" s="27">
        <f t="shared" si="606"/>
        <v>4.0415150007420131E-3</v>
      </c>
      <c r="D1547" s="27">
        <f t="shared" ref="D1547:D1610" si="607">SUM(C1543:C1547)</f>
        <v>2.4110683852936243E-2</v>
      </c>
      <c r="E1547" s="5">
        <f t="shared" si="588"/>
        <v>0</v>
      </c>
      <c r="F1547" s="44">
        <v>1903.6835000000001</v>
      </c>
      <c r="G1547" s="45">
        <v>1903.6835000000001</v>
      </c>
      <c r="H1547" s="48">
        <v>1150.24</v>
      </c>
      <c r="I1547" s="42">
        <v>18.059999999999999</v>
      </c>
      <c r="J1547" s="16">
        <f t="shared" si="605"/>
        <v>0.18059999999999998</v>
      </c>
      <c r="K1547" s="16">
        <f t="shared" si="589"/>
        <v>5.7438815496681339E-2</v>
      </c>
      <c r="L1547" s="51">
        <f>VLOOKUP(A1547,LIBOR!$A$3:B3642,2,1)</f>
        <v>0.18656</v>
      </c>
      <c r="M1547">
        <v>38524.550000000003</v>
      </c>
      <c r="N1547" s="2">
        <v>34468.49</v>
      </c>
      <c r="O1547" s="16">
        <f t="shared" si="583"/>
        <v>1.6268073694025658E-5</v>
      </c>
      <c r="P1547" s="16">
        <f t="shared" si="599"/>
        <v>0.12316118450331864</v>
      </c>
      <c r="Q1547" s="2">
        <f t="shared" si="585"/>
        <v>18.083999999999996</v>
      </c>
      <c r="R1547" s="2">
        <f t="shared" si="586"/>
        <v>20.273000000000003</v>
      </c>
      <c r="S1547" s="16">
        <f t="shared" si="600"/>
        <v>-1</v>
      </c>
      <c r="T1547" s="16">
        <f t="shared" si="601"/>
        <v>-1</v>
      </c>
      <c r="U1547" s="16">
        <f>VLOOKUP(P1547,Table!$D$6:$G$15,MATCH(VALUE(T1547)&amp;"E",Table!$D$5:$G$5,0),1)*IF(Y1547=1,0,1)</f>
        <v>0.97499999999999998</v>
      </c>
      <c r="V1547" s="16">
        <f t="shared" si="602"/>
        <v>2.5000000000000022E-2</v>
      </c>
      <c r="W1547" s="16">
        <f t="shared" si="591"/>
        <v>172497.74907070631</v>
      </c>
      <c r="X1547" s="16">
        <f t="shared" si="603"/>
        <v>2.2023669176729932E-2</v>
      </c>
      <c r="Y1547" s="16">
        <f t="shared" si="592"/>
        <v>0</v>
      </c>
      <c r="Z1547" s="16">
        <f t="shared" si="604"/>
        <v>0</v>
      </c>
      <c r="AA1547" s="16">
        <f t="shared" si="590"/>
        <v>0</v>
      </c>
      <c r="AB1547" s="2">
        <f t="shared" si="593"/>
        <v>199350.46296782928</v>
      </c>
      <c r="AE1547" s="16" t="str">
        <f t="shared" si="587"/>
        <v/>
      </c>
      <c r="AF1547" s="16" t="str">
        <f t="shared" si="584"/>
        <v/>
      </c>
      <c r="AG1547" s="16">
        <f t="shared" si="596"/>
        <v>107.2449161963238</v>
      </c>
      <c r="AH1547" s="24">
        <f t="shared" si="594"/>
        <v>107.93823025002459</v>
      </c>
      <c r="AL1547" s="2">
        <f t="shared" si="597"/>
        <v>110.31217574166196</v>
      </c>
      <c r="AM1547" s="27">
        <f t="shared" si="598"/>
        <v>-2.1520249017632165E-2</v>
      </c>
      <c r="AN1547" s="35">
        <v>0</v>
      </c>
      <c r="AP1547" s="2" t="str">
        <f t="shared" si="595"/>
        <v/>
      </c>
    </row>
    <row r="1548" spans="1:42" x14ac:dyDescent="0.25">
      <c r="A1548" s="49">
        <v>40249</v>
      </c>
      <c r="B1548" s="47">
        <v>1149.99</v>
      </c>
      <c r="C1548" s="27">
        <f t="shared" si="606"/>
        <v>-2.1734594519406958E-4</v>
      </c>
      <c r="D1548" s="27">
        <f t="shared" si="607"/>
        <v>9.885839933619911E-3</v>
      </c>
      <c r="E1548" s="5">
        <f t="shared" si="588"/>
        <v>0</v>
      </c>
      <c r="F1548" s="44">
        <v>1903.2865999999999</v>
      </c>
      <c r="G1548" s="45">
        <v>1903.2865999999999</v>
      </c>
      <c r="H1548" s="48">
        <v>1149.99</v>
      </c>
      <c r="I1548" s="42">
        <v>17.579999999999998</v>
      </c>
      <c r="J1548" s="16">
        <f t="shared" si="605"/>
        <v>0.17579999999999998</v>
      </c>
      <c r="K1548" s="16">
        <f t="shared" si="589"/>
        <v>5.5603805085649494E-2</v>
      </c>
      <c r="L1548" s="51">
        <f>VLOOKUP(A1548,LIBOR!$A$3:B3643,2,1)</f>
        <v>0.18656</v>
      </c>
      <c r="M1548">
        <v>38224.160000000003</v>
      </c>
      <c r="N1548" s="2">
        <v>34199.589999999997</v>
      </c>
      <c r="O1548" s="16">
        <f t="shared" si="583"/>
        <v>4.7249529199884689E-8</v>
      </c>
      <c r="P1548" s="16">
        <f t="shared" si="599"/>
        <v>0.12019619491435049</v>
      </c>
      <c r="Q1548" s="2">
        <f t="shared" si="585"/>
        <v>17.952000000000002</v>
      </c>
      <c r="R1548" s="2">
        <f t="shared" si="586"/>
        <v>19.906000000000002</v>
      </c>
      <c r="S1548" s="16">
        <f t="shared" si="600"/>
        <v>-1</v>
      </c>
      <c r="T1548" s="16">
        <f t="shared" si="601"/>
        <v>-1</v>
      </c>
      <c r="U1548" s="16">
        <f>VLOOKUP(P1548,Table!$D$6:$G$15,MATCH(VALUE(T1548)&amp;"E",Table!$D$5:$G$5,0),1)*IF(Y1548=1,0,1)</f>
        <v>0.97499999999999998</v>
      </c>
      <c r="V1548" s="16">
        <f t="shared" si="602"/>
        <v>2.5000000000000022E-2</v>
      </c>
      <c r="W1548" s="16">
        <f t="shared" si="591"/>
        <v>172427.55188807342</v>
      </c>
      <c r="X1548" s="16">
        <f t="shared" si="603"/>
        <v>2.2588208833133283E-2</v>
      </c>
      <c r="Y1548" s="16">
        <f t="shared" si="592"/>
        <v>0</v>
      </c>
      <c r="Z1548" s="16">
        <f t="shared" si="604"/>
        <v>0</v>
      </c>
      <c r="AA1548" s="16">
        <f t="shared" si="590"/>
        <v>0</v>
      </c>
      <c r="AB1548" s="2">
        <f t="shared" si="593"/>
        <v>199271.07913845248</v>
      </c>
      <c r="AE1548" s="16" t="str">
        <f t="shared" si="587"/>
        <v/>
      </c>
      <c r="AF1548" s="16" t="str">
        <f t="shared" si="584"/>
        <v/>
      </c>
      <c r="AG1548" s="16">
        <f t="shared" si="596"/>
        <v>107.20220993920196</v>
      </c>
      <c r="AH1548" s="24">
        <f t="shared" si="594"/>
        <v>107.89243967415902</v>
      </c>
      <c r="AL1548" s="2">
        <f t="shared" si="597"/>
        <v>110.31217574166196</v>
      </c>
      <c r="AM1548" s="27">
        <f t="shared" si="598"/>
        <v>-2.193534894252902E-2</v>
      </c>
      <c r="AN1548" s="35">
        <v>0</v>
      </c>
      <c r="AP1548" s="2" t="str">
        <f t="shared" si="595"/>
        <v/>
      </c>
    </row>
    <row r="1549" spans="1:42" x14ac:dyDescent="0.25">
      <c r="A1549" s="49">
        <v>40252</v>
      </c>
      <c r="B1549" s="47">
        <v>1150.51</v>
      </c>
      <c r="C1549" s="27">
        <f t="shared" si="606"/>
        <v>4.5217784502482594E-4</v>
      </c>
      <c r="D1549" s="27">
        <f t="shared" si="607"/>
        <v>1.0513656665094184E-2</v>
      </c>
      <c r="E1549" s="5">
        <f t="shared" si="588"/>
        <v>0</v>
      </c>
      <c r="F1549" s="44">
        <v>1904.1867999999999</v>
      </c>
      <c r="G1549" s="45">
        <v>1904.1867999999999</v>
      </c>
      <c r="H1549" s="48">
        <v>1150.51</v>
      </c>
      <c r="I1549" s="42">
        <v>18</v>
      </c>
      <c r="J1549" s="16">
        <f t="shared" si="605"/>
        <v>0.18</v>
      </c>
      <c r="K1549" s="16">
        <f t="shared" si="589"/>
        <v>6.8084919439493449E-2</v>
      </c>
      <c r="L1549" s="51">
        <f>VLOOKUP(A1549,LIBOR!$A$3:B3644,2,1)</f>
        <v>0.19281000000000001</v>
      </c>
      <c r="M1549">
        <v>38260.800000000003</v>
      </c>
      <c r="N1549" s="2">
        <v>34231.949999999997</v>
      </c>
      <c r="O1549" s="16">
        <f t="shared" si="583"/>
        <v>2.0437238738333932E-7</v>
      </c>
      <c r="P1549" s="16">
        <f t="shared" si="599"/>
        <v>0.11191508056050654</v>
      </c>
      <c r="Q1549" s="2">
        <f t="shared" si="585"/>
        <v>17.984000000000002</v>
      </c>
      <c r="R1549" s="2">
        <f t="shared" si="586"/>
        <v>19.587</v>
      </c>
      <c r="S1549" s="16">
        <f t="shared" si="600"/>
        <v>-1</v>
      </c>
      <c r="T1549" s="16">
        <f t="shared" si="601"/>
        <v>-1</v>
      </c>
      <c r="U1549" s="16">
        <f>VLOOKUP(P1549,Table!$D$6:$G$15,MATCH(VALUE(T1549)&amp;"E",Table!$D$5:$G$5,0),1)*IF(Y1549=1,0,1)</f>
        <v>0.97499999999999998</v>
      </c>
      <c r="V1549" s="16">
        <f t="shared" si="602"/>
        <v>2.5000000000000022E-2</v>
      </c>
      <c r="W1549" s="16">
        <f t="shared" si="591"/>
        <v>172507.64942653445</v>
      </c>
      <c r="X1549" s="16">
        <f t="shared" si="603"/>
        <v>9.5200979362557447E-3</v>
      </c>
      <c r="Y1549" s="16">
        <f t="shared" si="592"/>
        <v>0</v>
      </c>
      <c r="Z1549" s="16">
        <f t="shared" si="604"/>
        <v>0</v>
      </c>
      <c r="AA1549" s="16">
        <f t="shared" si="590"/>
        <v>0</v>
      </c>
      <c r="AB1549" s="2">
        <f t="shared" si="593"/>
        <v>199367.7477211392</v>
      </c>
      <c r="AE1549" s="16" t="str">
        <f t="shared" si="587"/>
        <v/>
      </c>
      <c r="AF1549" s="16" t="str">
        <f t="shared" si="584"/>
        <v/>
      </c>
      <c r="AG1549" s="16">
        <f t="shared" si="596"/>
        <v>107.25421490520361</v>
      </c>
      <c r="AH1549" s="24">
        <f t="shared" si="594"/>
        <v>107.93635113256248</v>
      </c>
      <c r="AL1549" s="2">
        <f t="shared" si="597"/>
        <v>110.31217574166196</v>
      </c>
      <c r="AM1549" s="27">
        <f t="shared" si="598"/>
        <v>-2.1537283560278841E-2</v>
      </c>
      <c r="AN1549" s="35">
        <v>0</v>
      </c>
      <c r="AP1549" s="2" t="str">
        <f t="shared" si="595"/>
        <v/>
      </c>
    </row>
    <row r="1550" spans="1:42" x14ac:dyDescent="0.25">
      <c r="A1550" s="49">
        <v>40253</v>
      </c>
      <c r="B1550" s="47">
        <v>1159.46</v>
      </c>
      <c r="C1550" s="27">
        <f t="shared" si="606"/>
        <v>7.7791588078330864E-3</v>
      </c>
      <c r="D1550" s="27">
        <f t="shared" si="607"/>
        <v>1.6580035499277668E-2</v>
      </c>
      <c r="E1550" s="5">
        <f t="shared" si="588"/>
        <v>0</v>
      </c>
      <c r="F1550" s="44">
        <v>1919.0234</v>
      </c>
      <c r="G1550" s="45">
        <v>1919.0234</v>
      </c>
      <c r="H1550" s="48">
        <v>1159.46</v>
      </c>
      <c r="I1550" s="42">
        <v>17.690000000000001</v>
      </c>
      <c r="J1550" s="16">
        <f t="shared" si="605"/>
        <v>0.1769</v>
      </c>
      <c r="K1550" s="16">
        <f t="shared" si="589"/>
        <v>6.5230374035425268E-2</v>
      </c>
      <c r="L1550" s="51">
        <f>VLOOKUP(A1550,LIBOR!$A$3:B3645,2,1)</f>
        <v>0.22413</v>
      </c>
      <c r="M1550">
        <v>37180.239999999998</v>
      </c>
      <c r="N1550" s="2">
        <v>33265.01</v>
      </c>
      <c r="O1550" s="16">
        <f t="shared" si="583"/>
        <v>6.0047886892137885E-5</v>
      </c>
      <c r="P1550" s="16">
        <f t="shared" si="599"/>
        <v>0.11166962596457473</v>
      </c>
      <c r="Q1550" s="2">
        <f t="shared" si="585"/>
        <v>18.026</v>
      </c>
      <c r="R1550" s="2">
        <f t="shared" si="586"/>
        <v>19.3505</v>
      </c>
      <c r="S1550" s="16">
        <f t="shared" si="600"/>
        <v>-1</v>
      </c>
      <c r="T1550" s="16">
        <f t="shared" si="601"/>
        <v>-1</v>
      </c>
      <c r="U1550" s="16">
        <f>VLOOKUP(P1550,Table!$D$6:$G$15,MATCH(VALUE(T1550)&amp;"E",Table!$D$5:$G$5,0),1)*IF(Y1550=1,0,1)</f>
        <v>0.97499999999999998</v>
      </c>
      <c r="V1550" s="16">
        <f t="shared" si="602"/>
        <v>2.5000000000000022E-2</v>
      </c>
      <c r="W1550" s="16">
        <f t="shared" si="591"/>
        <v>173694.24537383777</v>
      </c>
      <c r="X1550" s="16">
        <f t="shared" si="603"/>
        <v>1.0528142493551718E-2</v>
      </c>
      <c r="Y1550" s="16">
        <f t="shared" si="592"/>
        <v>0</v>
      </c>
      <c r="Z1550" s="16">
        <f t="shared" si="604"/>
        <v>0</v>
      </c>
      <c r="AA1550" s="16">
        <f t="shared" si="590"/>
        <v>0</v>
      </c>
      <c r="AB1550" s="2">
        <f t="shared" si="593"/>
        <v>200741.53690368641</v>
      </c>
      <c r="AE1550" s="16" t="str">
        <f t="shared" si="587"/>
        <v/>
      </c>
      <c r="AF1550" s="16" t="str">
        <f t="shared" si="584"/>
        <v/>
      </c>
      <c r="AG1550" s="16">
        <f t="shared" si="596"/>
        <v>107.99327466739473</v>
      </c>
      <c r="AH1550" s="24">
        <f t="shared" si="594"/>
        <v>108.67728265041701</v>
      </c>
      <c r="AL1550" s="2">
        <f t="shared" si="597"/>
        <v>110.31217574166196</v>
      </c>
      <c r="AM1550" s="27">
        <f t="shared" si="598"/>
        <v>-1.4820604164980655E-2</v>
      </c>
      <c r="AN1550" s="35">
        <v>0</v>
      </c>
      <c r="AP1550" s="2" t="str">
        <f t="shared" si="595"/>
        <v/>
      </c>
    </row>
    <row r="1551" spans="1:42" x14ac:dyDescent="0.25">
      <c r="A1551" s="49">
        <v>40254</v>
      </c>
      <c r="B1551" s="47">
        <v>1166.21</v>
      </c>
      <c r="C1551" s="27">
        <f t="shared" si="606"/>
        <v>5.8216756076103771E-3</v>
      </c>
      <c r="D1551" s="27">
        <f t="shared" si="607"/>
        <v>1.7877181316016233E-2</v>
      </c>
      <c r="E1551" s="5">
        <f t="shared" si="588"/>
        <v>0</v>
      </c>
      <c r="F1551" s="44">
        <v>1930.2195999999999</v>
      </c>
      <c r="G1551" s="45">
        <v>1930.2195999999999</v>
      </c>
      <c r="H1551" s="48">
        <v>1166.21</v>
      </c>
      <c r="I1551" s="42">
        <v>16.91</v>
      </c>
      <c r="J1551" s="16">
        <f t="shared" si="605"/>
        <v>0.1691</v>
      </c>
      <c r="K1551" s="16">
        <f t="shared" si="589"/>
        <v>5.9123621172860338E-2</v>
      </c>
      <c r="L1551" s="51">
        <f>VLOOKUP(A1551,LIBOR!$A$3:B3646,2,1)</f>
        <v>0.22225</v>
      </c>
      <c r="M1551">
        <v>35757.24</v>
      </c>
      <c r="N1551" s="2">
        <v>31991.71</v>
      </c>
      <c r="O1551" s="16">
        <f t="shared" si="583"/>
        <v>3.3695646589099206E-5</v>
      </c>
      <c r="P1551" s="16">
        <f t="shared" si="599"/>
        <v>0.10997637882713966</v>
      </c>
      <c r="Q1551" s="2">
        <f t="shared" si="585"/>
        <v>17.979999999999997</v>
      </c>
      <c r="R1551" s="2">
        <f t="shared" si="586"/>
        <v>19.122499999999999</v>
      </c>
      <c r="S1551" s="16">
        <f t="shared" si="600"/>
        <v>-1</v>
      </c>
      <c r="T1551" s="16">
        <f t="shared" si="601"/>
        <v>-1</v>
      </c>
      <c r="U1551" s="16">
        <f>VLOOKUP(P1551,Table!$D$6:$G$15,MATCH(VALUE(T1551)&amp;"E",Table!$D$5:$G$5,0),1)*IF(Y1551=1,0,1)</f>
        <v>0.97499999999999998</v>
      </c>
      <c r="V1551" s="16">
        <f t="shared" si="602"/>
        <v>2.5000000000000022E-2</v>
      </c>
      <c r="W1551" s="16">
        <f t="shared" si="591"/>
        <v>174513.94278499382</v>
      </c>
      <c r="X1551" s="16">
        <f t="shared" si="603"/>
        <v>1.572678050909504E-2</v>
      </c>
      <c r="Y1551" s="16">
        <f t="shared" si="592"/>
        <v>0</v>
      </c>
      <c r="Z1551" s="16">
        <f t="shared" si="604"/>
        <v>0</v>
      </c>
      <c r="AA1551" s="16">
        <f t="shared" si="590"/>
        <v>0</v>
      </c>
      <c r="AB1551" s="2">
        <f t="shared" si="593"/>
        <v>201691.37324255065</v>
      </c>
      <c r="AE1551" s="16" t="str">
        <f t="shared" si="587"/>
        <v/>
      </c>
      <c r="AF1551" s="16" t="str">
        <f t="shared" si="584"/>
        <v/>
      </c>
      <c r="AG1551" s="16">
        <f t="shared" si="596"/>
        <v>108.50425977896759</v>
      </c>
      <c r="AH1551" s="24">
        <f t="shared" si="594"/>
        <v>109.18866226968264</v>
      </c>
      <c r="AL1551" s="2">
        <f t="shared" si="597"/>
        <v>110.31217574166196</v>
      </c>
      <c r="AM1551" s="27">
        <f t="shared" si="598"/>
        <v>-1.0184854613061511E-2</v>
      </c>
      <c r="AN1551" s="35">
        <v>0</v>
      </c>
      <c r="AP1551" s="2" t="str">
        <f t="shared" si="595"/>
        <v/>
      </c>
    </row>
    <row r="1552" spans="1:42" x14ac:dyDescent="0.25">
      <c r="A1552" s="49">
        <v>40255</v>
      </c>
      <c r="B1552" s="47">
        <v>1165.83</v>
      </c>
      <c r="C1552" s="27">
        <f t="shared" si="606"/>
        <v>-3.2584182951622687E-4</v>
      </c>
      <c r="D1552" s="27">
        <f t="shared" si="607"/>
        <v>1.3509824485757993E-2</v>
      </c>
      <c r="E1552" s="5">
        <f t="shared" si="588"/>
        <v>0</v>
      </c>
      <c r="F1552" s="44">
        <v>1929.6267</v>
      </c>
      <c r="G1552" s="45">
        <v>1929.6267</v>
      </c>
      <c r="H1552" s="48">
        <v>1165.83</v>
      </c>
      <c r="I1552" s="42">
        <v>16.62</v>
      </c>
      <c r="J1552" s="16">
        <f t="shared" si="605"/>
        <v>0.16620000000000001</v>
      </c>
      <c r="K1552" s="16">
        <f t="shared" si="589"/>
        <v>5.4870543712978573E-2</v>
      </c>
      <c r="L1552" s="51">
        <f>VLOOKUP(A1552,LIBOR!$A$3:B3647,2,1)</f>
        <v>0.22100000000000003</v>
      </c>
      <c r="M1552">
        <v>35225.53</v>
      </c>
      <c r="N1552" s="2">
        <v>31515.85</v>
      </c>
      <c r="O1552" s="16">
        <f t="shared" si="583"/>
        <v>1.0620750377012213E-7</v>
      </c>
      <c r="P1552" s="16">
        <f t="shared" si="599"/>
        <v>0.11132945628702144</v>
      </c>
      <c r="Q1552" s="2">
        <f t="shared" si="585"/>
        <v>17.648</v>
      </c>
      <c r="R1552" s="2">
        <f t="shared" si="586"/>
        <v>18.881999999999998</v>
      </c>
      <c r="S1552" s="16">
        <f t="shared" si="600"/>
        <v>-1</v>
      </c>
      <c r="T1552" s="16">
        <f t="shared" si="601"/>
        <v>-1</v>
      </c>
      <c r="U1552" s="16">
        <f>VLOOKUP(P1552,Table!$D$6:$G$15,MATCH(VALUE(T1552)&amp;"E",Table!$D$5:$G$5,0),1)*IF(Y1552=1,0,1)</f>
        <v>0.97499999999999998</v>
      </c>
      <c r="V1552" s="16">
        <f t="shared" si="602"/>
        <v>2.5000000000000022E-2</v>
      </c>
      <c r="W1552" s="16">
        <f t="shared" si="591"/>
        <v>174393.60534426381</v>
      </c>
      <c r="X1552" s="16">
        <f t="shared" si="603"/>
        <v>1.5868950545825822E-2</v>
      </c>
      <c r="Y1552" s="16">
        <f t="shared" si="592"/>
        <v>0</v>
      </c>
      <c r="Z1552" s="16">
        <f t="shared" si="604"/>
        <v>0</v>
      </c>
      <c r="AA1552" s="16">
        <f t="shared" si="590"/>
        <v>0</v>
      </c>
      <c r="AB1552" s="2">
        <f t="shared" si="593"/>
        <v>201555.99036219079</v>
      </c>
      <c r="AE1552" s="16" t="str">
        <f t="shared" si="587"/>
        <v/>
      </c>
      <c r="AF1552" s="16" t="str">
        <f t="shared" si="584"/>
        <v/>
      </c>
      <c r="AG1552" s="16">
        <f t="shared" si="596"/>
        <v>108.43142761473553</v>
      </c>
      <c r="AH1552" s="24">
        <f t="shared" si="594"/>
        <v>109.112530719505</v>
      </c>
      <c r="AL1552" s="2">
        <f t="shared" si="597"/>
        <v>110.31217574166196</v>
      </c>
      <c r="AM1552" s="27">
        <f t="shared" si="598"/>
        <v>-1.0875001005930529E-2</v>
      </c>
      <c r="AN1552" s="35">
        <v>0</v>
      </c>
      <c r="AP1552" s="2" t="str">
        <f t="shared" si="595"/>
        <v/>
      </c>
    </row>
    <row r="1553" spans="1:42" x14ac:dyDescent="0.25">
      <c r="A1553" s="49">
        <v>40256</v>
      </c>
      <c r="B1553" s="47">
        <v>1159.9000000000001</v>
      </c>
      <c r="C1553" s="27">
        <f t="shared" si="606"/>
        <v>-5.0865048935092583E-3</v>
      </c>
      <c r="D1553" s="27">
        <f t="shared" si="607"/>
        <v>8.6406655374428043E-3</v>
      </c>
      <c r="E1553" s="5">
        <f t="shared" si="588"/>
        <v>0</v>
      </c>
      <c r="F1553" s="44">
        <v>1919.8024</v>
      </c>
      <c r="G1553" s="45">
        <v>1919.8024</v>
      </c>
      <c r="H1553" s="48">
        <v>1159.9000000000001</v>
      </c>
      <c r="I1553" s="42">
        <v>16.97</v>
      </c>
      <c r="J1553" s="16">
        <f t="shared" si="605"/>
        <v>0.16969999999999999</v>
      </c>
      <c r="K1553" s="16">
        <f t="shared" si="589"/>
        <v>7.6160682190910114E-2</v>
      </c>
      <c r="L1553" s="51">
        <f>VLOOKUP(A1553,LIBOR!$A$3:B3648,2,1)</f>
        <v>0.22100000000000003</v>
      </c>
      <c r="M1553">
        <v>35910.33</v>
      </c>
      <c r="N1553" s="2">
        <v>32128.38</v>
      </c>
      <c r="O1553" s="16">
        <f t="shared" si="583"/>
        <v>2.6004749248682106E-5</v>
      </c>
      <c r="P1553" s="16">
        <f t="shared" si="599"/>
        <v>9.3539317809089875E-2</v>
      </c>
      <c r="Q1553" s="2">
        <f t="shared" si="585"/>
        <v>17.36</v>
      </c>
      <c r="R1553" s="2">
        <f t="shared" si="586"/>
        <v>18.681499999999996</v>
      </c>
      <c r="S1553" s="16">
        <f t="shared" si="600"/>
        <v>-1</v>
      </c>
      <c r="T1553" s="16">
        <f t="shared" si="601"/>
        <v>-1</v>
      </c>
      <c r="U1553" s="16">
        <f>VLOOKUP(P1553,Table!$D$6:$G$15,MATCH(VALUE(T1553)&amp;"E",Table!$D$5:$G$5,0),1)*IF(Y1553=1,0,1)</f>
        <v>0.97499999999999998</v>
      </c>
      <c r="V1553" s="16">
        <f t="shared" si="602"/>
        <v>2.5000000000000022E-2</v>
      </c>
      <c r="W1553" s="16">
        <f t="shared" si="591"/>
        <v>173613.4639498553</v>
      </c>
      <c r="X1553" s="16">
        <f t="shared" si="603"/>
        <v>1.0990614566108947E-2</v>
      </c>
      <c r="Y1553" s="16">
        <f t="shared" si="592"/>
        <v>0</v>
      </c>
      <c r="Z1553" s="16">
        <f t="shared" si="604"/>
        <v>0</v>
      </c>
      <c r="AA1553" s="16">
        <f t="shared" si="590"/>
        <v>0</v>
      </c>
      <c r="AB1553" s="2">
        <f t="shared" si="593"/>
        <v>200653.42221277289</v>
      </c>
      <c r="AE1553" s="16" t="str">
        <f t="shared" si="587"/>
        <v/>
      </c>
      <c r="AF1553" s="16" t="str">
        <f t="shared" si="584"/>
        <v/>
      </c>
      <c r="AG1553" s="16">
        <f t="shared" si="596"/>
        <v>107.94587145346685</v>
      </c>
      <c r="AH1553" s="24">
        <f t="shared" si="594"/>
        <v>108.62109737906148</v>
      </c>
      <c r="AL1553" s="2">
        <f t="shared" si="597"/>
        <v>110.31217574166196</v>
      </c>
      <c r="AM1553" s="27">
        <f t="shared" si="598"/>
        <v>-1.5329933901048087E-2</v>
      </c>
      <c r="AN1553" s="35">
        <v>0</v>
      </c>
      <c r="AP1553" s="2" t="str">
        <f t="shared" si="595"/>
        <v/>
      </c>
    </row>
    <row r="1554" spans="1:42" x14ac:dyDescent="0.25">
      <c r="A1554" s="49">
        <v>40259</v>
      </c>
      <c r="B1554" s="47">
        <v>1165.81</v>
      </c>
      <c r="C1554" s="27">
        <f t="shared" si="606"/>
        <v>5.0952668333474893E-3</v>
      </c>
      <c r="D1554" s="27">
        <f t="shared" si="607"/>
        <v>1.3283754525765468E-2</v>
      </c>
      <c r="E1554" s="5">
        <f t="shared" si="588"/>
        <v>0</v>
      </c>
      <c r="F1554" s="44">
        <v>1929.6357</v>
      </c>
      <c r="G1554" s="45">
        <v>1929.6357</v>
      </c>
      <c r="H1554" s="48">
        <v>1165.81</v>
      </c>
      <c r="I1554" s="42">
        <v>16.87</v>
      </c>
      <c r="J1554" s="16">
        <f t="shared" si="605"/>
        <v>0.16870000000000002</v>
      </c>
      <c r="K1554" s="16">
        <f t="shared" si="589"/>
        <v>7.4664797743889899E-2</v>
      </c>
      <c r="L1554" s="51">
        <f>VLOOKUP(A1554,LIBOR!$A$3:B3649,2,1)</f>
        <v>0.21974999999999997</v>
      </c>
      <c r="M1554">
        <v>35437.449999999997</v>
      </c>
      <c r="N1554" s="2">
        <v>31704.86</v>
      </c>
      <c r="O1554" s="16">
        <f t="shared" si="583"/>
        <v>2.5830077085187204E-5</v>
      </c>
      <c r="P1554" s="16">
        <f t="shared" si="599"/>
        <v>9.4035202256110118E-2</v>
      </c>
      <c r="Q1554" s="2">
        <f t="shared" si="585"/>
        <v>17.238</v>
      </c>
      <c r="R1554" s="2">
        <f t="shared" si="586"/>
        <v>18.528999999999996</v>
      </c>
      <c r="S1554" s="16">
        <f t="shared" si="600"/>
        <v>-1</v>
      </c>
      <c r="T1554" s="16">
        <f t="shared" si="601"/>
        <v>-1</v>
      </c>
      <c r="U1554" s="16">
        <f>VLOOKUP(P1554,Table!$D$6:$G$15,MATCH(VALUE(T1554)&amp;"E",Table!$D$5:$G$5,0),1)*IF(Y1554=1,0,1)</f>
        <v>0.97499999999999998</v>
      </c>
      <c r="V1554" s="16">
        <f t="shared" si="602"/>
        <v>2.5000000000000022E-2</v>
      </c>
      <c r="W1554" s="16">
        <f t="shared" si="591"/>
        <v>174418.74088523074</v>
      </c>
      <c r="X1554" s="16">
        <f t="shared" si="603"/>
        <v>6.8777411080549467E-3</v>
      </c>
      <c r="Y1554" s="16">
        <f t="shared" si="592"/>
        <v>0</v>
      </c>
      <c r="Z1554" s="16">
        <f t="shared" si="604"/>
        <v>0</v>
      </c>
      <c r="AA1554" s="16">
        <f t="shared" si="590"/>
        <v>0</v>
      </c>
      <c r="AB1554" s="2">
        <f t="shared" si="593"/>
        <v>201589.42582762399</v>
      </c>
      <c r="AE1554" s="16" t="str">
        <f t="shared" si="587"/>
        <v/>
      </c>
      <c r="AF1554" s="16" t="str">
        <f t="shared" si="584"/>
        <v/>
      </c>
      <c r="AG1554" s="16">
        <f t="shared" si="596"/>
        <v>108.44941495038043</v>
      </c>
      <c r="AH1554" s="24">
        <f t="shared" si="594"/>
        <v>109.11926993953104</v>
      </c>
      <c r="AL1554" s="2">
        <f t="shared" si="597"/>
        <v>110.31217574166196</v>
      </c>
      <c r="AM1554" s="27">
        <f t="shared" si="598"/>
        <v>-1.0813908746796663E-2</v>
      </c>
      <c r="AN1554" s="35">
        <v>0</v>
      </c>
      <c r="AP1554" s="2" t="str">
        <f t="shared" si="595"/>
        <v/>
      </c>
    </row>
    <row r="1555" spans="1:42" x14ac:dyDescent="0.25">
      <c r="A1555" s="49">
        <v>40260</v>
      </c>
      <c r="B1555" s="47">
        <v>1174.17</v>
      </c>
      <c r="C1555" s="27">
        <f t="shared" si="606"/>
        <v>7.170979833763802E-3</v>
      </c>
      <c r="D1555" s="27">
        <f t="shared" si="607"/>
        <v>1.2675575551696183E-2</v>
      </c>
      <c r="E1555" s="5">
        <f t="shared" si="588"/>
        <v>0</v>
      </c>
      <c r="F1555" s="44">
        <v>1943.7007000000001</v>
      </c>
      <c r="G1555" s="45">
        <v>1943.7007000000001</v>
      </c>
      <c r="H1555" s="48">
        <v>1174.17</v>
      </c>
      <c r="I1555" s="42">
        <v>16.350000000000001</v>
      </c>
      <c r="J1555" s="16">
        <f t="shared" si="605"/>
        <v>0.16350000000000001</v>
      </c>
      <c r="K1555" s="16">
        <f t="shared" si="589"/>
        <v>7.0521052260335129E-2</v>
      </c>
      <c r="L1555" s="51">
        <f>VLOOKUP(A1555,LIBOR!$A$3:B3650,2,1)</f>
        <v>0.2185</v>
      </c>
      <c r="M1555">
        <v>34691.699999999997</v>
      </c>
      <c r="N1555" s="2">
        <v>31037.53</v>
      </c>
      <c r="O1555" s="16">
        <f t="shared" si="583"/>
        <v>5.1056607086884866E-5</v>
      </c>
      <c r="P1555" s="16">
        <f t="shared" si="599"/>
        <v>9.2978947739664877E-2</v>
      </c>
      <c r="Q1555" s="2">
        <f t="shared" si="585"/>
        <v>17.012</v>
      </c>
      <c r="R1555" s="2">
        <f t="shared" si="586"/>
        <v>18.375499999999999</v>
      </c>
      <c r="S1555" s="16">
        <f t="shared" si="600"/>
        <v>-1</v>
      </c>
      <c r="T1555" s="16">
        <f t="shared" si="601"/>
        <v>-1</v>
      </c>
      <c r="U1555" s="16">
        <f>VLOOKUP(P1555,Table!$D$6:$G$15,MATCH(VALUE(T1555)&amp;"E",Table!$D$5:$G$5,0),1)*IF(Y1555=1,0,1)</f>
        <v>0.97499999999999998</v>
      </c>
      <c r="V1555" s="16">
        <f t="shared" si="602"/>
        <v>2.5000000000000022E-2</v>
      </c>
      <c r="W1555" s="16">
        <f t="shared" si="591"/>
        <v>175546.44534558116</v>
      </c>
      <c r="X1555" s="16">
        <f t="shared" si="603"/>
        <v>1.1078299803222169E-2</v>
      </c>
      <c r="Y1555" s="16">
        <f t="shared" si="592"/>
        <v>0</v>
      </c>
      <c r="Z1555" s="16">
        <f t="shared" si="604"/>
        <v>0</v>
      </c>
      <c r="AA1555" s="16">
        <f t="shared" si="590"/>
        <v>0</v>
      </c>
      <c r="AB1555" s="2">
        <f t="shared" si="593"/>
        <v>202916.00803585511</v>
      </c>
      <c r="AE1555" s="16" t="str">
        <f t="shared" si="587"/>
        <v/>
      </c>
      <c r="AF1555" s="16" t="str">
        <f t="shared" si="584"/>
        <v/>
      </c>
      <c r="AG1555" s="16">
        <f t="shared" si="596"/>
        <v>109.16307869427773</v>
      </c>
      <c r="AH1555" s="24">
        <f t="shared" si="594"/>
        <v>109.83448296045491</v>
      </c>
      <c r="AL1555" s="2">
        <f t="shared" si="597"/>
        <v>110.31217574166196</v>
      </c>
      <c r="AM1555" s="27">
        <f t="shared" si="598"/>
        <v>-4.3303722186185389E-3</v>
      </c>
      <c r="AN1555" s="35">
        <v>0</v>
      </c>
      <c r="AP1555" s="2" t="str">
        <f t="shared" si="595"/>
        <v/>
      </c>
    </row>
    <row r="1556" spans="1:42" x14ac:dyDescent="0.25">
      <c r="A1556" s="49">
        <v>40261</v>
      </c>
      <c r="B1556" s="47">
        <v>1167.72</v>
      </c>
      <c r="C1556" s="27">
        <f t="shared" si="606"/>
        <v>-5.4932420347990618E-3</v>
      </c>
      <c r="D1556" s="27">
        <f t="shared" si="607"/>
        <v>1.3606579092867443E-3</v>
      </c>
      <c r="E1556" s="5">
        <f t="shared" si="588"/>
        <v>0</v>
      </c>
      <c r="F1556" s="44">
        <v>1933.0405000000001</v>
      </c>
      <c r="G1556" s="45">
        <v>1933.0405000000001</v>
      </c>
      <c r="H1556" s="48">
        <v>1167.72</v>
      </c>
      <c r="I1556" s="42">
        <v>17.55</v>
      </c>
      <c r="J1556" s="16">
        <f t="shared" si="605"/>
        <v>0.17550000000000002</v>
      </c>
      <c r="K1556" s="16">
        <f t="shared" si="589"/>
        <v>7.9712377376327331E-2</v>
      </c>
      <c r="L1556" s="51">
        <f>VLOOKUP(A1556,LIBOR!$A$3:B3651,2,1)</f>
        <v>0.2185</v>
      </c>
      <c r="M1556">
        <v>35423.85</v>
      </c>
      <c r="N1556" s="2">
        <v>31692.43</v>
      </c>
      <c r="O1556" s="16">
        <f t="shared" si="583"/>
        <v>3.0342309402385303E-5</v>
      </c>
      <c r="P1556" s="16">
        <f t="shared" si="599"/>
        <v>9.5787622623672686E-2</v>
      </c>
      <c r="Q1556" s="2">
        <f t="shared" si="585"/>
        <v>16.744</v>
      </c>
      <c r="R1556" s="2">
        <f t="shared" si="586"/>
        <v>18.124500000000001</v>
      </c>
      <c r="S1556" s="16">
        <f t="shared" si="600"/>
        <v>-1</v>
      </c>
      <c r="T1556" s="16">
        <f t="shared" si="601"/>
        <v>-1</v>
      </c>
      <c r="U1556" s="16">
        <f>VLOOKUP(P1556,Table!$D$6:$G$15,MATCH(VALUE(T1556)&amp;"E",Table!$D$5:$G$5,0),1)*IF(Y1556=1,0,1)</f>
        <v>0.97499999999999998</v>
      </c>
      <c r="V1556" s="16">
        <f t="shared" si="602"/>
        <v>2.5000000000000022E-2</v>
      </c>
      <c r="W1556" s="16">
        <f t="shared" si="591"/>
        <v>174698.83610841673</v>
      </c>
      <c r="X1556" s="16">
        <f t="shared" si="603"/>
        <v>1.0663565553118648E-2</v>
      </c>
      <c r="Y1556" s="16">
        <f t="shared" si="592"/>
        <v>0</v>
      </c>
      <c r="Z1556" s="16">
        <f t="shared" si="604"/>
        <v>0</v>
      </c>
      <c r="AA1556" s="16">
        <f t="shared" si="590"/>
        <v>0</v>
      </c>
      <c r="AB1556" s="2">
        <f t="shared" si="593"/>
        <v>201938.00108577934</v>
      </c>
      <c r="AE1556" s="16" t="str">
        <f t="shared" si="587"/>
        <v/>
      </c>
      <c r="AF1556" s="16" t="str">
        <f t="shared" si="584"/>
        <v/>
      </c>
      <c r="AG1556" s="16">
        <f t="shared" si="596"/>
        <v>108.63693858986662</v>
      </c>
      <c r="AH1556" s="24">
        <f t="shared" si="594"/>
        <v>109.30226191955414</v>
      </c>
      <c r="AL1556" s="2">
        <f t="shared" si="597"/>
        <v>110.31217574166196</v>
      </c>
      <c r="AM1556" s="27">
        <f t="shared" si="598"/>
        <v>-9.1550530602616531E-3</v>
      </c>
      <c r="AN1556" s="35">
        <v>0</v>
      </c>
      <c r="AP1556" s="2" t="str">
        <f t="shared" si="595"/>
        <v/>
      </c>
    </row>
    <row r="1557" spans="1:42" x14ac:dyDescent="0.25">
      <c r="A1557" s="49">
        <v>40262</v>
      </c>
      <c r="B1557" s="47">
        <v>1165.73</v>
      </c>
      <c r="C1557" s="27">
        <f t="shared" si="606"/>
        <v>-1.7041756585483014E-3</v>
      </c>
      <c r="D1557" s="27">
        <f t="shared" si="607"/>
        <v>-1.7675919745330226E-5</v>
      </c>
      <c r="E1557" s="5">
        <f t="shared" si="588"/>
        <v>0</v>
      </c>
      <c r="F1557" s="44">
        <v>1929.7460000000001</v>
      </c>
      <c r="G1557" s="45">
        <v>1929.7460000000001</v>
      </c>
      <c r="H1557" s="48">
        <v>1165.73</v>
      </c>
      <c r="I1557" s="42">
        <v>18.399999999999999</v>
      </c>
      <c r="J1557" s="16">
        <f t="shared" si="605"/>
        <v>0.184</v>
      </c>
      <c r="K1557" s="16">
        <f t="shared" si="589"/>
        <v>8.6479312772525449E-2</v>
      </c>
      <c r="L1557" s="51">
        <f>VLOOKUP(A1557,LIBOR!$A$3:B3652,2,1)</f>
        <v>0.21725</v>
      </c>
      <c r="M1557">
        <v>35815.910000000003</v>
      </c>
      <c r="N1557" s="2">
        <v>32043.05</v>
      </c>
      <c r="O1557" s="16">
        <f t="shared" si="583"/>
        <v>2.9091717107330097E-6</v>
      </c>
      <c r="P1557" s="16">
        <f t="shared" si="599"/>
        <v>9.7520687227474548E-2</v>
      </c>
      <c r="Q1557" s="2">
        <f t="shared" si="585"/>
        <v>16.872</v>
      </c>
      <c r="R1557" s="2">
        <f t="shared" si="586"/>
        <v>17.988500000000002</v>
      </c>
      <c r="S1557" s="16">
        <f t="shared" si="600"/>
        <v>-1</v>
      </c>
      <c r="T1557" s="16">
        <f t="shared" si="601"/>
        <v>-1</v>
      </c>
      <c r="U1557" s="16">
        <f>VLOOKUP(P1557,Table!$D$6:$G$15,MATCH(VALUE(T1557)&amp;"E",Table!$D$5:$G$5,0),1)*IF(Y1557=1,0,1)</f>
        <v>0.97499999999999998</v>
      </c>
      <c r="V1557" s="16">
        <f t="shared" si="602"/>
        <v>2.5000000000000022E-2</v>
      </c>
      <c r="W1557" s="16">
        <f t="shared" si="591"/>
        <v>174456.87978854004</v>
      </c>
      <c r="X1557" s="16">
        <f t="shared" si="603"/>
        <v>1.0594759391271413E-3</v>
      </c>
      <c r="Y1557" s="16">
        <f t="shared" si="592"/>
        <v>0</v>
      </c>
      <c r="Z1557" s="16">
        <f t="shared" si="604"/>
        <v>0</v>
      </c>
      <c r="AA1557" s="16">
        <f t="shared" si="590"/>
        <v>0</v>
      </c>
      <c r="AB1557" s="2">
        <f t="shared" si="593"/>
        <v>201658.31493368727</v>
      </c>
      <c r="AE1557" s="16" t="str">
        <f t="shared" si="587"/>
        <v/>
      </c>
      <c r="AF1557" s="16" t="str">
        <f t="shared" si="584"/>
        <v/>
      </c>
      <c r="AG1557" s="16">
        <f t="shared" si="596"/>
        <v>108.48647534290026</v>
      </c>
      <c r="AH1557" s="24">
        <f t="shared" si="594"/>
        <v>109.14803627987695</v>
      </c>
      <c r="AL1557" s="2">
        <f t="shared" si="597"/>
        <v>110.31217574166196</v>
      </c>
      <c r="AM1557" s="27">
        <f t="shared" si="598"/>
        <v>-1.0553136623026038E-2</v>
      </c>
      <c r="AN1557" s="35">
        <v>0</v>
      </c>
      <c r="AP1557" s="2" t="str">
        <f t="shared" si="595"/>
        <v/>
      </c>
    </row>
    <row r="1558" spans="1:42" x14ac:dyDescent="0.25">
      <c r="A1558" s="49">
        <v>40263</v>
      </c>
      <c r="B1558" s="47">
        <v>1166.5899999999999</v>
      </c>
      <c r="C1558" s="27">
        <f t="shared" si="606"/>
        <v>7.3773515307995474E-4</v>
      </c>
      <c r="D1558" s="27">
        <f t="shared" si="607"/>
        <v>5.8065641268438828E-3</v>
      </c>
      <c r="E1558" s="5">
        <f t="shared" si="588"/>
        <v>0</v>
      </c>
      <c r="F1558" s="44">
        <v>1931.1797999999999</v>
      </c>
      <c r="G1558" s="45">
        <v>1931.1797999999999</v>
      </c>
      <c r="H1558" s="48">
        <v>1166.5899999999999</v>
      </c>
      <c r="I1558" s="42">
        <v>17.77</v>
      </c>
      <c r="J1558" s="16">
        <f t="shared" si="605"/>
        <v>0.1777</v>
      </c>
      <c r="K1558" s="16">
        <f t="shared" si="589"/>
        <v>8.912662313399225E-2</v>
      </c>
      <c r="L1558" s="51">
        <f>VLOOKUP(A1558,LIBOR!$A$3:B3653,2,1)</f>
        <v>0.21812999999999996</v>
      </c>
      <c r="M1558">
        <v>35443.699999999997</v>
      </c>
      <c r="N1558" s="2">
        <v>31709.91</v>
      </c>
      <c r="O1558" s="16">
        <f t="shared" si="583"/>
        <v>5.4385191274970636E-7</v>
      </c>
      <c r="P1558" s="16">
        <f t="shared" si="599"/>
        <v>8.8573376866007747E-2</v>
      </c>
      <c r="Q1558" s="2">
        <f t="shared" si="585"/>
        <v>17.228000000000002</v>
      </c>
      <c r="R1558" s="2">
        <f t="shared" si="586"/>
        <v>17.903500000000001</v>
      </c>
      <c r="S1558" s="16">
        <f t="shared" si="600"/>
        <v>-1</v>
      </c>
      <c r="T1558" s="16">
        <f t="shared" si="601"/>
        <v>-1</v>
      </c>
      <c r="U1558" s="16">
        <f>VLOOKUP(P1558,Table!$D$6:$G$15,MATCH(VALUE(T1558)&amp;"E",Table!$D$5:$G$5,0),1)*IF(Y1558=1,0,1)</f>
        <v>0.97499999999999998</v>
      </c>
      <c r="V1558" s="16">
        <f t="shared" si="602"/>
        <v>2.5000000000000022E-2</v>
      </c>
      <c r="W1558" s="16">
        <f t="shared" si="591"/>
        <v>174537.02106030067</v>
      </c>
      <c r="X1558" s="16">
        <f t="shared" si="603"/>
        <v>3.6282548406130211E-4</v>
      </c>
      <c r="Y1558" s="16">
        <f t="shared" si="592"/>
        <v>0</v>
      </c>
      <c r="Z1558" s="16">
        <f t="shared" si="604"/>
        <v>0</v>
      </c>
      <c r="AA1558" s="16">
        <f t="shared" si="590"/>
        <v>0</v>
      </c>
      <c r="AB1558" s="2">
        <f t="shared" si="593"/>
        <v>201752.00874078067</v>
      </c>
      <c r="AE1558" s="16" t="str">
        <f t="shared" si="587"/>
        <v/>
      </c>
      <c r="AF1558" s="16" t="str">
        <f t="shared" si="584"/>
        <v/>
      </c>
      <c r="AG1558" s="16">
        <f t="shared" si="596"/>
        <v>108.53687996368846</v>
      </c>
      <c r="AH1558" s="24">
        <f t="shared" si="594"/>
        <v>109.19590611367791</v>
      </c>
      <c r="AL1558" s="2">
        <f t="shared" si="597"/>
        <v>110.31217574166196</v>
      </c>
      <c r="AM1558" s="27">
        <f t="shared" si="598"/>
        <v>-1.0119187845575861E-2</v>
      </c>
      <c r="AN1558" s="35">
        <v>0</v>
      </c>
      <c r="AP1558" s="2" t="str">
        <f t="shared" si="595"/>
        <v/>
      </c>
    </row>
    <row r="1559" spans="1:42" x14ac:dyDescent="0.25">
      <c r="A1559" s="49">
        <v>40266</v>
      </c>
      <c r="B1559" s="47">
        <v>1173.22</v>
      </c>
      <c r="C1559" s="27">
        <f t="shared" si="606"/>
        <v>5.683230612297363E-3</v>
      </c>
      <c r="D1559" s="27">
        <f t="shared" si="607"/>
        <v>6.3945279057937565E-3</v>
      </c>
      <c r="E1559" s="5">
        <f t="shared" si="588"/>
        <v>0</v>
      </c>
      <c r="F1559" s="44">
        <v>1942.5066999999999</v>
      </c>
      <c r="G1559" s="45">
        <v>1942.5066999999999</v>
      </c>
      <c r="H1559" s="48">
        <v>1173.22</v>
      </c>
      <c r="I1559" s="42">
        <v>17.59</v>
      </c>
      <c r="J1559" s="16">
        <f t="shared" si="605"/>
        <v>0.1759</v>
      </c>
      <c r="K1559" s="16">
        <f t="shared" si="589"/>
        <v>9.3561710962840688E-2</v>
      </c>
      <c r="L1559" s="51">
        <f>VLOOKUP(A1559,LIBOR!$A$3:B3654,2,1)</f>
        <v>0.21687999999999999</v>
      </c>
      <c r="M1559">
        <v>34723.760000000002</v>
      </c>
      <c r="N1559" s="2">
        <v>31065.4</v>
      </c>
      <c r="O1559" s="16">
        <f t="shared" si="583"/>
        <v>3.2116498281970368E-5</v>
      </c>
      <c r="P1559" s="16">
        <f t="shared" si="599"/>
        <v>8.2338289037159312E-2</v>
      </c>
      <c r="Q1559" s="2">
        <f t="shared" si="585"/>
        <v>17.387999999999998</v>
      </c>
      <c r="R1559" s="2">
        <f t="shared" si="586"/>
        <v>17.817</v>
      </c>
      <c r="S1559" s="16">
        <f t="shared" si="600"/>
        <v>-1</v>
      </c>
      <c r="T1559" s="16">
        <f t="shared" si="601"/>
        <v>-1</v>
      </c>
      <c r="U1559" s="16">
        <f>VLOOKUP(P1559,Table!$D$6:$G$15,MATCH(VALUE(T1559)&amp;"E",Table!$D$5:$G$5,0),1)*IF(Y1559=1,0,1)</f>
        <v>0.97499999999999998</v>
      </c>
      <c r="V1559" s="16">
        <f t="shared" si="602"/>
        <v>2.5000000000000022E-2</v>
      </c>
      <c r="W1559" s="16">
        <f t="shared" si="591"/>
        <v>175415.46938748477</v>
      </c>
      <c r="X1559" s="16">
        <f t="shared" si="603"/>
        <v>5.3196168628495411E-3</v>
      </c>
      <c r="Y1559" s="16">
        <f t="shared" si="592"/>
        <v>0</v>
      </c>
      <c r="Z1559" s="16">
        <f t="shared" si="604"/>
        <v>0</v>
      </c>
      <c r="AA1559" s="16">
        <f t="shared" si="590"/>
        <v>0</v>
      </c>
      <c r="AB1559" s="2">
        <f t="shared" si="593"/>
        <v>202803.30567060044</v>
      </c>
      <c r="AE1559" s="16" t="str">
        <f t="shared" si="587"/>
        <v/>
      </c>
      <c r="AF1559" s="16" t="str">
        <f t="shared" si="584"/>
        <v/>
      </c>
      <c r="AG1559" s="16">
        <f t="shared" si="596"/>
        <v>109.1024480063078</v>
      </c>
      <c r="AH1559" s="24">
        <f t="shared" si="594"/>
        <v>109.7563377729183</v>
      </c>
      <c r="AL1559" s="2">
        <f t="shared" si="597"/>
        <v>110.31217574166196</v>
      </c>
      <c r="AM1559" s="27">
        <f t="shared" si="598"/>
        <v>-5.0387726015428402E-3</v>
      </c>
      <c r="AN1559" s="35">
        <v>0</v>
      </c>
      <c r="AP1559" s="2" t="str">
        <f t="shared" si="595"/>
        <v/>
      </c>
    </row>
    <row r="1560" spans="1:42" x14ac:dyDescent="0.25">
      <c r="A1560" s="49">
        <v>40267</v>
      </c>
      <c r="B1560" s="47">
        <v>1173.27</v>
      </c>
      <c r="C1560" s="27">
        <f t="shared" si="606"/>
        <v>4.2617752851192847E-5</v>
      </c>
      <c r="D1560" s="27">
        <f t="shared" si="607"/>
        <v>-7.3383417511885263E-4</v>
      </c>
      <c r="E1560" s="5">
        <f t="shared" si="588"/>
        <v>0</v>
      </c>
      <c r="F1560" s="44">
        <v>1942.8142</v>
      </c>
      <c r="G1560" s="45">
        <v>1942.8142</v>
      </c>
      <c r="H1560" s="48">
        <v>1173.27</v>
      </c>
      <c r="I1560" s="42">
        <v>17.13</v>
      </c>
      <c r="J1560" s="16">
        <f t="shared" si="605"/>
        <v>0.17129999999999998</v>
      </c>
      <c r="K1560" s="16">
        <f t="shared" si="589"/>
        <v>8.7051760310381476E-2</v>
      </c>
      <c r="L1560" s="51">
        <f>VLOOKUP(A1560,LIBOR!$A$3:B3655,2,1)</f>
        <v>0.21825</v>
      </c>
      <c r="M1560">
        <v>34131.71</v>
      </c>
      <c r="N1560" s="2">
        <v>30535.599999999999</v>
      </c>
      <c r="O1560" s="16">
        <f t="shared" si="583"/>
        <v>1.8161954556414061E-9</v>
      </c>
      <c r="P1560" s="16">
        <f t="shared" si="599"/>
        <v>8.4248239689618504E-2</v>
      </c>
      <c r="Q1560" s="2">
        <f t="shared" si="585"/>
        <v>17.532000000000004</v>
      </c>
      <c r="R1560" s="2">
        <f t="shared" si="586"/>
        <v>17.733499999999999</v>
      </c>
      <c r="S1560" s="16">
        <f t="shared" si="600"/>
        <v>-1</v>
      </c>
      <c r="T1560" s="16">
        <f t="shared" si="601"/>
        <v>-1</v>
      </c>
      <c r="U1560" s="16">
        <f>VLOOKUP(P1560,Table!$D$6:$G$15,MATCH(VALUE(T1560)&amp;"E",Table!$D$5:$G$5,0),1)*IF(Y1560=1,0,1)</f>
        <v>0.97499999999999998</v>
      </c>
      <c r="V1560" s="16">
        <f t="shared" si="602"/>
        <v>2.5000000000000022E-2</v>
      </c>
      <c r="W1560" s="16">
        <f t="shared" si="591"/>
        <v>175347.96841388577</v>
      </c>
      <c r="X1560" s="16">
        <f t="shared" si="603"/>
        <v>5.7145722827449674E-3</v>
      </c>
      <c r="Y1560" s="16">
        <f t="shared" si="592"/>
        <v>0</v>
      </c>
      <c r="Z1560" s="16">
        <f t="shared" si="604"/>
        <v>0</v>
      </c>
      <c r="AA1560" s="16">
        <f t="shared" si="590"/>
        <v>0</v>
      </c>
      <c r="AB1560" s="2">
        <f t="shared" si="593"/>
        <v>202748.1606074853</v>
      </c>
      <c r="AE1560" s="16" t="str">
        <f t="shared" si="587"/>
        <v/>
      </c>
      <c r="AF1560" s="16" t="str">
        <f t="shared" si="584"/>
        <v/>
      </c>
      <c r="AG1560" s="16">
        <f t="shared" si="596"/>
        <v>109.07278152054008</v>
      </c>
      <c r="AH1560" s="24">
        <f t="shared" si="594"/>
        <v>109.72363759031636</v>
      </c>
      <c r="AL1560" s="2">
        <f t="shared" si="597"/>
        <v>110.31217574166196</v>
      </c>
      <c r="AM1560" s="27">
        <f t="shared" si="598"/>
        <v>-5.3352057231097483E-3</v>
      </c>
      <c r="AN1560" s="35">
        <v>0</v>
      </c>
      <c r="AP1560" s="2" t="str">
        <f t="shared" si="595"/>
        <v/>
      </c>
    </row>
    <row r="1561" spans="1:42" x14ac:dyDescent="0.25">
      <c r="A1561" s="49">
        <v>40268</v>
      </c>
      <c r="B1561" s="47">
        <v>1169.43</v>
      </c>
      <c r="C1561" s="27">
        <f t="shared" si="606"/>
        <v>-3.2729039351555578E-3</v>
      </c>
      <c r="D1561" s="27">
        <f t="shared" si="607"/>
        <v>1.4865039245246514E-3</v>
      </c>
      <c r="E1561" s="5">
        <f t="shared" si="588"/>
        <v>0</v>
      </c>
      <c r="F1561" s="44">
        <v>1936.4766</v>
      </c>
      <c r="G1561" s="45">
        <v>1936.4766</v>
      </c>
      <c r="H1561" s="48">
        <v>1169.43</v>
      </c>
      <c r="I1561" s="42">
        <v>17.59</v>
      </c>
      <c r="J1561" s="16">
        <f t="shared" si="605"/>
        <v>0.1759</v>
      </c>
      <c r="K1561" s="16">
        <f t="shared" si="589"/>
        <v>9.1785815061705606E-2</v>
      </c>
      <c r="L1561" s="51">
        <f>VLOOKUP(A1561,LIBOR!$A$3:B3656,2,1)</f>
        <v>0.22513</v>
      </c>
      <c r="M1561">
        <v>33981.71</v>
      </c>
      <c r="N1561" s="2">
        <v>30401.279999999999</v>
      </c>
      <c r="O1561" s="16">
        <f t="shared" ref="O1561:O1624" si="608">LN(B1561/B1560)^2</f>
        <v>1.074706468560578E-5</v>
      </c>
      <c r="P1561" s="16">
        <f t="shared" si="599"/>
        <v>8.4114184938294395E-2</v>
      </c>
      <c r="Q1561" s="2">
        <f t="shared" si="585"/>
        <v>17.687999999999999</v>
      </c>
      <c r="R1561" s="2">
        <f t="shared" si="586"/>
        <v>17.636999999999997</v>
      </c>
      <c r="S1561" s="16">
        <f t="shared" si="600"/>
        <v>1</v>
      </c>
      <c r="T1561" s="16">
        <f t="shared" si="601"/>
        <v>0</v>
      </c>
      <c r="U1561" s="16">
        <f>VLOOKUP(P1561,Table!$D$6:$G$15,MATCH(VALUE(T1561)&amp;"E",Table!$D$5:$G$5,0),1)*IF(Y1561=1,0,1)</f>
        <v>0.97499999999999998</v>
      </c>
      <c r="V1561" s="16">
        <f t="shared" si="602"/>
        <v>2.5000000000000022E-2</v>
      </c>
      <c r="W1561" s="16">
        <f t="shared" si="591"/>
        <v>174769.13576796156</v>
      </c>
      <c r="X1561" s="16">
        <f t="shared" si="603"/>
        <v>-1.1306234729200337E-3</v>
      </c>
      <c r="Y1561" s="16">
        <f t="shared" si="592"/>
        <v>0</v>
      </c>
      <c r="Z1561" s="16">
        <f t="shared" si="604"/>
        <v>0</v>
      </c>
      <c r="AA1561" s="16">
        <f t="shared" si="590"/>
        <v>0</v>
      </c>
      <c r="AB1561" s="2">
        <f t="shared" si="593"/>
        <v>202081.0403295283</v>
      </c>
      <c r="AE1561" s="16" t="str">
        <f t="shared" si="587"/>
        <v/>
      </c>
      <c r="AF1561" s="16" t="str">
        <f t="shared" si="584"/>
        <v/>
      </c>
      <c r="AG1561" s="16">
        <f t="shared" si="596"/>
        <v>108.71388966126251</v>
      </c>
      <c r="AH1561" s="24">
        <f t="shared" si="594"/>
        <v>109.35975773756901</v>
      </c>
      <c r="AL1561" s="2">
        <f t="shared" si="597"/>
        <v>110.31217574166196</v>
      </c>
      <c r="AM1561" s="27">
        <f t="shared" si="598"/>
        <v>-8.6338429796126714E-3</v>
      </c>
      <c r="AN1561" s="35">
        <v>0</v>
      </c>
      <c r="AP1561" s="2" t="str">
        <f t="shared" si="595"/>
        <v/>
      </c>
    </row>
    <row r="1562" spans="1:42" x14ac:dyDescent="0.25">
      <c r="A1562" s="49">
        <v>40269</v>
      </c>
      <c r="B1562" s="47">
        <v>1178.0999999999999</v>
      </c>
      <c r="C1562" s="27">
        <f t="shared" si="606"/>
        <v>7.4138682948101664E-3</v>
      </c>
      <c r="D1562" s="27">
        <f t="shared" si="607"/>
        <v>1.0604547877883119E-2</v>
      </c>
      <c r="E1562" s="5">
        <f t="shared" si="588"/>
        <v>0</v>
      </c>
      <c r="F1562" s="44">
        <v>1950.91</v>
      </c>
      <c r="G1562" s="45">
        <v>1950.91</v>
      </c>
      <c r="H1562" s="48">
        <v>1178.0999999999999</v>
      </c>
      <c r="I1562" s="42">
        <v>17.47</v>
      </c>
      <c r="J1562" s="16">
        <f t="shared" si="605"/>
        <v>0.17469999999999999</v>
      </c>
      <c r="K1562" s="16">
        <f t="shared" si="589"/>
        <v>9.7058936327146864E-2</v>
      </c>
      <c r="L1562" s="51">
        <f>VLOOKUP(A1562,LIBOR!$A$3:B3657,2,1)</f>
        <v>0.2195</v>
      </c>
      <c r="M1562">
        <v>33882.18</v>
      </c>
      <c r="N1562" s="2">
        <v>30312.12</v>
      </c>
      <c r="O1562" s="16">
        <f t="shared" si="608"/>
        <v>5.4560687430095479E-5</v>
      </c>
      <c r="P1562" s="16">
        <f t="shared" si="599"/>
        <v>7.7641063672853131E-2</v>
      </c>
      <c r="Q1562" s="2">
        <f t="shared" si="585"/>
        <v>17.696000000000002</v>
      </c>
      <c r="R1562" s="2">
        <f t="shared" si="586"/>
        <v>17.574999999999996</v>
      </c>
      <c r="S1562" s="16">
        <f t="shared" si="600"/>
        <v>1</v>
      </c>
      <c r="T1562" s="16">
        <f t="shared" si="601"/>
        <v>0</v>
      </c>
      <c r="U1562" s="16">
        <f>VLOOKUP(P1562,Table!$D$6:$G$15,MATCH(VALUE(T1562)&amp;"E",Table!$D$5:$G$5,0),1)*IF(Y1562=1,0,1)</f>
        <v>0.97499999999999998</v>
      </c>
      <c r="V1562" s="16">
        <f t="shared" si="602"/>
        <v>2.5000000000000022E-2</v>
      </c>
      <c r="W1562" s="16">
        <f t="shared" si="591"/>
        <v>176019.64429125172</v>
      </c>
      <c r="X1562" s="16">
        <f t="shared" si="603"/>
        <v>4.0240485346565436E-4</v>
      </c>
      <c r="Y1562" s="16">
        <f t="shared" si="592"/>
        <v>0</v>
      </c>
      <c r="Z1562" s="16">
        <f t="shared" si="604"/>
        <v>0</v>
      </c>
      <c r="AA1562" s="16">
        <f t="shared" si="590"/>
        <v>0</v>
      </c>
      <c r="AB1562" s="2">
        <f t="shared" si="593"/>
        <v>203534.78600674396</v>
      </c>
      <c r="AE1562" s="16" t="str">
        <f t="shared" si="587"/>
        <v/>
      </c>
      <c r="AF1562" s="16" t="str">
        <f t="shared" si="584"/>
        <v/>
      </c>
      <c r="AG1562" s="16">
        <f t="shared" si="596"/>
        <v>109.49596375832103</v>
      </c>
      <c r="AH1562" s="24">
        <f t="shared" si="594"/>
        <v>110.14361130247843</v>
      </c>
      <c r="AL1562" s="2">
        <f t="shared" si="597"/>
        <v>110.31217574166196</v>
      </c>
      <c r="AM1562" s="27">
        <f t="shared" si="598"/>
        <v>-1.5280673964611635E-3</v>
      </c>
      <c r="AN1562" s="35">
        <v>0</v>
      </c>
      <c r="AP1562" s="2" t="str">
        <f t="shared" si="595"/>
        <v/>
      </c>
    </row>
    <row r="1563" spans="1:42" x14ac:dyDescent="0.25">
      <c r="A1563" s="49">
        <v>40273</v>
      </c>
      <c r="B1563" s="47">
        <v>1187.44</v>
      </c>
      <c r="C1563" s="27">
        <f t="shared" si="606"/>
        <v>7.9280196927256075E-3</v>
      </c>
      <c r="D1563" s="27">
        <f t="shared" si="607"/>
        <v>1.7794832417528772E-2</v>
      </c>
      <c r="E1563" s="5">
        <f t="shared" si="588"/>
        <v>0</v>
      </c>
      <c r="F1563" s="44">
        <v>1966.44</v>
      </c>
      <c r="G1563" s="45">
        <v>1966.44</v>
      </c>
      <c r="H1563" s="48">
        <v>1187.44</v>
      </c>
      <c r="I1563" s="42">
        <v>17.02</v>
      </c>
      <c r="J1563" s="16">
        <f t="shared" si="605"/>
        <v>0.17019999999999999</v>
      </c>
      <c r="K1563" s="16">
        <f t="shared" si="589"/>
        <v>8.9014762563892472E-2</v>
      </c>
      <c r="L1563" s="51">
        <f>VLOOKUP(A1563,LIBOR!$A$3:B3658,2,1)</f>
        <v>0.2195</v>
      </c>
      <c r="M1563">
        <v>32607.360000000001</v>
      </c>
      <c r="N1563" s="2">
        <v>29171.14</v>
      </c>
      <c r="O1563" s="16">
        <f t="shared" si="608"/>
        <v>6.2358787928233633E-5</v>
      </c>
      <c r="P1563" s="16">
        <f t="shared" si="599"/>
        <v>8.1185237436107519E-2</v>
      </c>
      <c r="Q1563" s="2">
        <f t="shared" si="585"/>
        <v>17.509999999999998</v>
      </c>
      <c r="R1563" s="2">
        <f t="shared" si="586"/>
        <v>17.512499999999996</v>
      </c>
      <c r="S1563" s="16">
        <f t="shared" si="600"/>
        <v>-1</v>
      </c>
      <c r="T1563" s="16">
        <f t="shared" si="601"/>
        <v>0</v>
      </c>
      <c r="U1563" s="16">
        <f>VLOOKUP(P1563,Table!$D$6:$G$15,MATCH(VALUE(T1563)&amp;"E",Table!$D$5:$G$5,0),1)*IF(Y1563=1,0,1)</f>
        <v>0.97499999999999998</v>
      </c>
      <c r="V1563" s="16">
        <f t="shared" si="602"/>
        <v>2.5000000000000022E-2</v>
      </c>
      <c r="W1563" s="16">
        <f t="shared" si="591"/>
        <v>177214.60521510988</v>
      </c>
      <c r="X1563" s="16">
        <f t="shared" si="603"/>
        <v>8.9578840605535337E-3</v>
      </c>
      <c r="Y1563" s="16">
        <f t="shared" si="592"/>
        <v>0</v>
      </c>
      <c r="Z1563" s="16">
        <f t="shared" si="604"/>
        <v>0</v>
      </c>
      <c r="AA1563" s="16">
        <f t="shared" si="590"/>
        <v>0</v>
      </c>
      <c r="AB1563" s="2">
        <f t="shared" si="593"/>
        <v>204923.04606664897</v>
      </c>
      <c r="AD1563" s="2">
        <v>205218.94</v>
      </c>
      <c r="AE1563" s="16" t="str">
        <f t="shared" si="587"/>
        <v/>
      </c>
      <c r="AF1563" s="16">
        <f t="shared" ref="AF1563:AF1626" si="609">IF(AD1563&gt;0,AB1563/AD1563-1,"")</f>
        <v>-1.441845150116472E-3</v>
      </c>
      <c r="AG1563" s="16">
        <f t="shared" si="596"/>
        <v>110.24280844363908</v>
      </c>
      <c r="AH1563" s="24">
        <f t="shared" si="594"/>
        <v>110.88332866134927</v>
      </c>
      <c r="AL1563" s="2">
        <f t="shared" si="597"/>
        <v>110.88332866134927</v>
      </c>
      <c r="AM1563" s="27">
        <f t="shared" si="598"/>
        <v>0</v>
      </c>
      <c r="AN1563" s="35">
        <v>0</v>
      </c>
      <c r="AP1563" s="2" t="str">
        <f t="shared" si="595"/>
        <v/>
      </c>
    </row>
    <row r="1564" spans="1:42" x14ac:dyDescent="0.25">
      <c r="A1564" s="49">
        <v>40274</v>
      </c>
      <c r="B1564" s="47">
        <v>1189.44</v>
      </c>
      <c r="C1564" s="27">
        <f t="shared" si="606"/>
        <v>1.684295627568444E-3</v>
      </c>
      <c r="D1564" s="27">
        <f t="shared" si="607"/>
        <v>1.3795897432799853E-2</v>
      </c>
      <c r="E1564" s="5">
        <f t="shared" si="588"/>
        <v>0</v>
      </c>
      <c r="F1564" s="44">
        <v>1969.76</v>
      </c>
      <c r="G1564" s="45">
        <v>1969.76</v>
      </c>
      <c r="H1564" s="48">
        <v>1189.44</v>
      </c>
      <c r="I1564" s="42">
        <v>16.23</v>
      </c>
      <c r="J1564" s="16">
        <f t="shared" si="605"/>
        <v>0.1623</v>
      </c>
      <c r="K1564" s="16">
        <f t="shared" si="589"/>
        <v>7.6841091780801493E-2</v>
      </c>
      <c r="L1564" s="51">
        <f>VLOOKUP(A1564,LIBOR!$A$3:B3659,2,1)</f>
        <v>0.22200000000000003</v>
      </c>
      <c r="M1564">
        <v>31722.81</v>
      </c>
      <c r="N1564" s="2">
        <v>28379.66</v>
      </c>
      <c r="O1564" s="16">
        <f t="shared" si="608"/>
        <v>2.8320810298346316E-6</v>
      </c>
      <c r="P1564" s="16">
        <f t="shared" si="599"/>
        <v>8.5458908219198507E-2</v>
      </c>
      <c r="Q1564" s="2">
        <f t="shared" ref="Q1564:Q1627" si="610">SUM($I1559:$I1563)/5</f>
        <v>17.36</v>
      </c>
      <c r="R1564" s="2">
        <f t="shared" ref="R1564:R1627" si="611">SUM($I1544:$I1563)/20</f>
        <v>17.492499999999996</v>
      </c>
      <c r="S1564" s="16">
        <f t="shared" si="600"/>
        <v>-1</v>
      </c>
      <c r="T1564" s="16">
        <f t="shared" si="601"/>
        <v>0</v>
      </c>
      <c r="U1564" s="16">
        <f>VLOOKUP(P1564,Table!$D$6:$G$15,MATCH(VALUE(T1564)&amp;"E",Table!$D$5:$G$5,0),1)*IF(Y1564=1,0,1)</f>
        <v>0.97499999999999998</v>
      </c>
      <c r="V1564" s="16">
        <f t="shared" si="602"/>
        <v>2.5000000000000022E-2</v>
      </c>
      <c r="W1564" s="16">
        <f t="shared" si="591"/>
        <v>177385.41897787212</v>
      </c>
      <c r="X1564" s="16">
        <f t="shared" si="603"/>
        <v>1.5341067118844309E-2</v>
      </c>
      <c r="Y1564" s="16">
        <f t="shared" si="592"/>
        <v>0</v>
      </c>
      <c r="Z1564" s="16">
        <f t="shared" si="604"/>
        <v>0</v>
      </c>
      <c r="AA1564" s="16">
        <f t="shared" si="590"/>
        <v>0</v>
      </c>
      <c r="AB1564" s="2">
        <f t="shared" si="593"/>
        <v>205121.39910517214</v>
      </c>
      <c r="AE1564" s="16" t="str">
        <f t="shared" si="587"/>
        <v/>
      </c>
      <c r="AF1564" s="16" t="str">
        <f t="shared" si="609"/>
        <v/>
      </c>
      <c r="AG1564" s="16">
        <f t="shared" si="596"/>
        <v>110.34951677366756</v>
      </c>
      <c r="AH1564" s="24">
        <f t="shared" si="594"/>
        <v>110.98776817804998</v>
      </c>
      <c r="AL1564" s="2">
        <f t="shared" si="597"/>
        <v>110.98776817804998</v>
      </c>
      <c r="AM1564" s="27">
        <f t="shared" si="598"/>
        <v>0</v>
      </c>
      <c r="AN1564" s="35">
        <v>0</v>
      </c>
      <c r="AP1564" s="2" t="str">
        <f t="shared" si="595"/>
        <v/>
      </c>
    </row>
    <row r="1565" spans="1:42" x14ac:dyDescent="0.25">
      <c r="A1565" s="49">
        <v>40275</v>
      </c>
      <c r="B1565" s="47">
        <v>1182.45</v>
      </c>
      <c r="C1565" s="27">
        <f t="shared" si="606"/>
        <v>-5.8767150928168421E-3</v>
      </c>
      <c r="D1565" s="27">
        <f t="shared" si="607"/>
        <v>7.876564587131818E-3</v>
      </c>
      <c r="E1565" s="5">
        <f t="shared" si="588"/>
        <v>0</v>
      </c>
      <c r="F1565" s="44">
        <v>1959.04</v>
      </c>
      <c r="G1565" s="45">
        <v>1959.04</v>
      </c>
      <c r="H1565" s="48">
        <v>1182.45</v>
      </c>
      <c r="I1565" s="42">
        <v>16.62</v>
      </c>
      <c r="J1565" s="16">
        <f t="shared" si="605"/>
        <v>0.16620000000000001</v>
      </c>
      <c r="K1565" s="16">
        <f t="shared" si="589"/>
        <v>8.148656456396354E-2</v>
      </c>
      <c r="L1565" s="51">
        <f>VLOOKUP(A1565,LIBOR!$A$3:B3660,2,1)</f>
        <v>0.22575000000000001</v>
      </c>
      <c r="M1565">
        <v>32283.93</v>
      </c>
      <c r="N1565" s="2">
        <v>28881.51</v>
      </c>
      <c r="O1565" s="16">
        <f t="shared" si="608"/>
        <v>3.4739836422729228E-5</v>
      </c>
      <c r="P1565" s="16">
        <f t="shared" si="599"/>
        <v>8.4713435436036474E-2</v>
      </c>
      <c r="Q1565" s="2">
        <f t="shared" si="610"/>
        <v>17.088000000000001</v>
      </c>
      <c r="R1565" s="2">
        <f t="shared" si="611"/>
        <v>17.414499999999997</v>
      </c>
      <c r="S1565" s="16">
        <f t="shared" si="600"/>
        <v>-1</v>
      </c>
      <c r="T1565" s="16">
        <f t="shared" si="601"/>
        <v>0</v>
      </c>
      <c r="U1565" s="16">
        <f>VLOOKUP(P1565,Table!$D$6:$G$15,MATCH(VALUE(T1565)&amp;"E",Table!$D$5:$G$5,0),1)*IF(Y1565=1,0,1)</f>
        <v>0.97499999999999998</v>
      </c>
      <c r="V1565" s="16">
        <f t="shared" si="602"/>
        <v>2.5000000000000022E-2</v>
      </c>
      <c r="W1565" s="16">
        <f t="shared" si="591"/>
        <v>176447.45610615989</v>
      </c>
      <c r="X1565" s="16">
        <f t="shared" si="603"/>
        <v>1.1230193079698303E-2</v>
      </c>
      <c r="Y1565" s="16">
        <f t="shared" si="592"/>
        <v>0</v>
      </c>
      <c r="Z1565" s="16">
        <f t="shared" si="604"/>
        <v>0</v>
      </c>
      <c r="AA1565" s="16">
        <f t="shared" si="590"/>
        <v>0</v>
      </c>
      <c r="AB1565" s="2">
        <f t="shared" si="593"/>
        <v>204123.68354645849</v>
      </c>
      <c r="AE1565" s="16" t="str">
        <f t="shared" si="587"/>
        <v/>
      </c>
      <c r="AF1565" s="16" t="str">
        <f t="shared" si="609"/>
        <v/>
      </c>
      <c r="AG1565" s="16">
        <f t="shared" si="596"/>
        <v>109.81277399469904</v>
      </c>
      <c r="AH1565" s="24">
        <f t="shared" si="594"/>
        <v>110.44504625654946</v>
      </c>
      <c r="AL1565" s="2">
        <f t="shared" si="597"/>
        <v>110.98776817804998</v>
      </c>
      <c r="AM1565" s="27">
        <f t="shared" si="598"/>
        <v>-4.8899255333242353E-3</v>
      </c>
      <c r="AN1565" s="35">
        <v>0</v>
      </c>
      <c r="AP1565" s="2" t="str">
        <f t="shared" si="595"/>
        <v/>
      </c>
    </row>
    <row r="1566" spans="1:42" x14ac:dyDescent="0.25">
      <c r="A1566" s="49">
        <v>40276</v>
      </c>
      <c r="B1566" s="47">
        <v>1186.44</v>
      </c>
      <c r="C1566" s="27">
        <f t="shared" si="606"/>
        <v>3.3743498668019622E-3</v>
      </c>
      <c r="D1566" s="27">
        <f t="shared" si="607"/>
        <v>1.4523818389089338E-2</v>
      </c>
      <c r="E1566" s="5">
        <f t="shared" si="588"/>
        <v>0</v>
      </c>
      <c r="F1566" s="44">
        <v>1965.72</v>
      </c>
      <c r="G1566" s="45">
        <v>1965.72</v>
      </c>
      <c r="H1566" s="48">
        <v>1186.44</v>
      </c>
      <c r="I1566" s="42">
        <v>16.48</v>
      </c>
      <c r="J1566" s="16">
        <f t="shared" si="605"/>
        <v>0.1648</v>
      </c>
      <c r="K1566" s="16">
        <f t="shared" si="589"/>
        <v>9.1602449007575637E-2</v>
      </c>
      <c r="L1566" s="51">
        <f>VLOOKUP(A1566,LIBOR!$A$3:B3661,2,1)</f>
        <v>0.22575000000000001</v>
      </c>
      <c r="M1566">
        <v>31739.74</v>
      </c>
      <c r="N1566" s="2">
        <v>28394.53</v>
      </c>
      <c r="O1566" s="16">
        <f t="shared" si="608"/>
        <v>1.1347934355289755E-5</v>
      </c>
      <c r="P1566" s="16">
        <f t="shared" si="599"/>
        <v>7.3197550992424365E-2</v>
      </c>
      <c r="Q1566" s="2">
        <f t="shared" si="610"/>
        <v>16.986000000000001</v>
      </c>
      <c r="R1566" s="2">
        <f t="shared" si="611"/>
        <v>17.349499999999999</v>
      </c>
      <c r="S1566" s="16">
        <f t="shared" si="600"/>
        <v>-1</v>
      </c>
      <c r="T1566" s="16">
        <f t="shared" si="601"/>
        <v>0</v>
      </c>
      <c r="U1566" s="16">
        <f>VLOOKUP(P1566,Table!$D$6:$G$15,MATCH(VALUE(T1566)&amp;"E",Table!$D$5:$G$5,0),1)*IF(Y1566=1,0,1)</f>
        <v>0.97499999999999998</v>
      </c>
      <c r="V1566" s="16">
        <f t="shared" si="602"/>
        <v>2.5000000000000022E-2</v>
      </c>
      <c r="W1566" s="16">
        <f t="shared" si="591"/>
        <v>176953.58830277808</v>
      </c>
      <c r="X1566" s="16">
        <f t="shared" si="603"/>
        <v>6.2703189675910043E-3</v>
      </c>
      <c r="Y1566" s="16">
        <f t="shared" si="592"/>
        <v>0</v>
      </c>
      <c r="Z1566" s="16">
        <f t="shared" si="604"/>
        <v>0</v>
      </c>
      <c r="AA1566" s="16">
        <f t="shared" si="590"/>
        <v>0</v>
      </c>
      <c r="AB1566" s="2">
        <f t="shared" si="593"/>
        <v>204716.29097499102</v>
      </c>
      <c r="AE1566" s="16" t="str">
        <f t="shared" si="587"/>
        <v/>
      </c>
      <c r="AF1566" s="16" t="str">
        <f t="shared" si="609"/>
        <v/>
      </c>
      <c r="AG1566" s="16">
        <f t="shared" si="596"/>
        <v>110.13158004643391</v>
      </c>
      <c r="AH1566" s="24">
        <f t="shared" si="594"/>
        <v>110.76280496477052</v>
      </c>
      <c r="AL1566" s="2">
        <f t="shared" si="597"/>
        <v>110.98776817804998</v>
      </c>
      <c r="AM1566" s="27">
        <f t="shared" si="598"/>
        <v>-2.0269189746978666E-3</v>
      </c>
      <c r="AN1566" s="35">
        <v>0</v>
      </c>
      <c r="AP1566" s="2" t="str">
        <f t="shared" si="595"/>
        <v/>
      </c>
    </row>
    <row r="1567" spans="1:42" x14ac:dyDescent="0.25">
      <c r="A1567" s="49">
        <v>40277</v>
      </c>
      <c r="B1567" s="47">
        <v>1194.3699999999999</v>
      </c>
      <c r="C1567" s="27">
        <f t="shared" si="606"/>
        <v>6.6838609622061895E-3</v>
      </c>
      <c r="D1567" s="27">
        <f t="shared" si="607"/>
        <v>1.3793811056485361E-2</v>
      </c>
      <c r="E1567" s="5">
        <f t="shared" si="588"/>
        <v>0</v>
      </c>
      <c r="F1567" s="44">
        <v>1978.86</v>
      </c>
      <c r="G1567" s="45">
        <v>1978.86</v>
      </c>
      <c r="H1567" s="48">
        <v>1194.3699999999999</v>
      </c>
      <c r="I1567" s="42">
        <v>16.14</v>
      </c>
      <c r="J1567" s="16">
        <f t="shared" si="605"/>
        <v>0.16140000000000002</v>
      </c>
      <c r="K1567" s="16">
        <f t="shared" si="589"/>
        <v>8.7322247080391643E-2</v>
      </c>
      <c r="L1567" s="51">
        <f>VLOOKUP(A1567,LIBOR!$A$3:B3662,2,1)</f>
        <v>0.22825000000000004</v>
      </c>
      <c r="M1567">
        <v>31378.9</v>
      </c>
      <c r="N1567" s="2">
        <v>28071.58</v>
      </c>
      <c r="O1567" s="16">
        <f t="shared" si="608"/>
        <v>4.4377220978572807E-5</v>
      </c>
      <c r="P1567" s="16">
        <f t="shared" si="599"/>
        <v>7.4077752919608372E-2</v>
      </c>
      <c r="Q1567" s="2">
        <f t="shared" si="610"/>
        <v>16.764000000000003</v>
      </c>
      <c r="R1567" s="2">
        <f t="shared" si="611"/>
        <v>17.244999999999997</v>
      </c>
      <c r="S1567" s="16">
        <f t="shared" si="600"/>
        <v>-1</v>
      </c>
      <c r="T1567" s="16">
        <f t="shared" si="601"/>
        <v>0</v>
      </c>
      <c r="U1567" s="16">
        <f>VLOOKUP(P1567,Table!$D$6:$G$15,MATCH(VALUE(T1567)&amp;"E",Table!$D$5:$G$5,0),1)*IF(Y1567=1,0,1)</f>
        <v>0.97499999999999998</v>
      </c>
      <c r="V1567" s="16">
        <f t="shared" si="602"/>
        <v>2.5000000000000022E-2</v>
      </c>
      <c r="W1567" s="16">
        <f t="shared" si="591"/>
        <v>178056.43786345111</v>
      </c>
      <c r="X1567" s="16">
        <f t="shared" si="603"/>
        <v>1.2499074995236947E-2</v>
      </c>
      <c r="Y1567" s="16">
        <f t="shared" si="592"/>
        <v>0</v>
      </c>
      <c r="Z1567" s="16">
        <f t="shared" si="604"/>
        <v>0</v>
      </c>
      <c r="AA1567" s="16">
        <f t="shared" si="590"/>
        <v>0</v>
      </c>
      <c r="AB1567" s="2">
        <f t="shared" si="593"/>
        <v>205992.33703974469</v>
      </c>
      <c r="AE1567" s="16" t="str">
        <f t="shared" si="587"/>
        <v/>
      </c>
      <c r="AF1567" s="16" t="str">
        <f t="shared" si="609"/>
        <v/>
      </c>
      <c r="AG1567" s="16">
        <f t="shared" si="596"/>
        <v>110.81805677309814</v>
      </c>
      <c r="AH1567" s="24">
        <f t="shared" si="594"/>
        <v>111.45031543160684</v>
      </c>
      <c r="AL1567" s="2">
        <f t="shared" si="597"/>
        <v>111.45031543160684</v>
      </c>
      <c r="AM1567" s="27">
        <f t="shared" si="598"/>
        <v>0</v>
      </c>
      <c r="AN1567" s="35">
        <v>0</v>
      </c>
      <c r="AP1567" s="2" t="str">
        <f t="shared" si="595"/>
        <v/>
      </c>
    </row>
    <row r="1568" spans="1:42" x14ac:dyDescent="0.25">
      <c r="A1568" s="49">
        <v>40280</v>
      </c>
      <c r="B1568" s="47">
        <v>1196.48</v>
      </c>
      <c r="C1568" s="27">
        <f t="shared" si="606"/>
        <v>1.7666217336338441E-3</v>
      </c>
      <c r="D1568" s="27">
        <f t="shared" si="607"/>
        <v>7.6324130973935977E-3</v>
      </c>
      <c r="E1568" s="5">
        <f t="shared" si="588"/>
        <v>0</v>
      </c>
      <c r="F1568" s="44">
        <v>1982.4</v>
      </c>
      <c r="G1568" s="45">
        <v>1982.4</v>
      </c>
      <c r="H1568" s="48">
        <v>1196.48</v>
      </c>
      <c r="I1568" s="42">
        <v>15.58</v>
      </c>
      <c r="J1568" s="16">
        <f t="shared" si="605"/>
        <v>0.15579999999999999</v>
      </c>
      <c r="K1568" s="16">
        <f t="shared" si="589"/>
        <v>7.8584142767907192E-2</v>
      </c>
      <c r="L1568" s="51">
        <f>VLOOKUP(A1568,LIBOR!$A$3:B3663,2,1)</f>
        <v>0.22825000000000004</v>
      </c>
      <c r="M1568">
        <v>31331.02</v>
      </c>
      <c r="N1568" s="2">
        <v>28028.34</v>
      </c>
      <c r="O1568" s="16">
        <f t="shared" si="608"/>
        <v>3.1154477218285359E-6</v>
      </c>
      <c r="P1568" s="16">
        <f t="shared" si="599"/>
        <v>7.7215857232092802E-2</v>
      </c>
      <c r="Q1568" s="2">
        <f t="shared" si="610"/>
        <v>16.498000000000001</v>
      </c>
      <c r="R1568" s="2">
        <f t="shared" si="611"/>
        <v>17.149000000000001</v>
      </c>
      <c r="S1568" s="16">
        <f t="shared" si="600"/>
        <v>-1</v>
      </c>
      <c r="T1568" s="16">
        <f t="shared" si="601"/>
        <v>0</v>
      </c>
      <c r="U1568" s="16">
        <f>VLOOKUP(P1568,Table!$D$6:$G$15,MATCH(VALUE(T1568)&amp;"E",Table!$D$5:$G$5,0),1)*IF(Y1568=1,0,1)</f>
        <v>0.97499999999999998</v>
      </c>
      <c r="V1568" s="16">
        <f t="shared" si="602"/>
        <v>2.5000000000000022E-2</v>
      </c>
      <c r="W1568" s="16">
        <f t="shared" si="591"/>
        <v>178356.27555545638</v>
      </c>
      <c r="X1568" s="16">
        <f t="shared" si="603"/>
        <v>1.1571399206040889E-2</v>
      </c>
      <c r="Y1568" s="16">
        <f t="shared" si="592"/>
        <v>0</v>
      </c>
      <c r="Z1568" s="16">
        <f t="shared" si="604"/>
        <v>0</v>
      </c>
      <c r="AA1568" s="16">
        <f t="shared" si="590"/>
        <v>0</v>
      </c>
      <c r="AB1568" s="2">
        <f t="shared" si="593"/>
        <v>206343.7680815605</v>
      </c>
      <c r="AE1568" s="16" t="str">
        <f t="shared" si="587"/>
        <v/>
      </c>
      <c r="AF1568" s="16" t="str">
        <f t="shared" si="609"/>
        <v/>
      </c>
      <c r="AG1568" s="16">
        <f t="shared" si="596"/>
        <v>111.00711674350015</v>
      </c>
      <c r="AH1568" s="24">
        <f t="shared" si="594"/>
        <v>111.63173715572518</v>
      </c>
      <c r="AL1568" s="2">
        <f t="shared" si="597"/>
        <v>111.63173715572518</v>
      </c>
      <c r="AM1568" s="27">
        <f t="shared" si="598"/>
        <v>0</v>
      </c>
      <c r="AN1568" s="35">
        <v>0</v>
      </c>
      <c r="AP1568" s="2" t="str">
        <f t="shared" si="595"/>
        <v/>
      </c>
    </row>
    <row r="1569" spans="1:42" x14ac:dyDescent="0.25">
      <c r="A1569" s="49">
        <v>40281</v>
      </c>
      <c r="B1569" s="47">
        <v>1197.3</v>
      </c>
      <c r="C1569" s="27">
        <f t="shared" si="606"/>
        <v>6.8534367477934843E-4</v>
      </c>
      <c r="D1569" s="27">
        <f t="shared" si="607"/>
        <v>6.6334611446045022E-3</v>
      </c>
      <c r="E1569" s="5">
        <f t="shared" si="588"/>
        <v>0</v>
      </c>
      <c r="F1569" s="44">
        <v>1983.91</v>
      </c>
      <c r="G1569" s="45">
        <v>1983.91</v>
      </c>
      <c r="H1569" s="48">
        <v>1197.3</v>
      </c>
      <c r="I1569" s="42">
        <v>16.2</v>
      </c>
      <c r="J1569" s="16">
        <f t="shared" si="605"/>
        <v>0.16200000000000001</v>
      </c>
      <c r="K1569" s="16">
        <f t="shared" si="589"/>
        <v>8.6075425683203921E-2</v>
      </c>
      <c r="L1569" s="51">
        <f>VLOOKUP(A1569,LIBOR!$A$3:B3664,2,1)</f>
        <v>0.23263</v>
      </c>
      <c r="M1569">
        <v>31475.35</v>
      </c>
      <c r="N1569" s="2">
        <v>28157.33</v>
      </c>
      <c r="O1569" s="16">
        <f t="shared" si="608"/>
        <v>4.693742515137503E-7</v>
      </c>
      <c r="P1569" s="16">
        <f t="shared" si="599"/>
        <v>7.5924574316796084E-2</v>
      </c>
      <c r="Q1569" s="2">
        <f t="shared" si="610"/>
        <v>16.21</v>
      </c>
      <c r="R1569" s="2">
        <f t="shared" si="611"/>
        <v>17.048999999999999</v>
      </c>
      <c r="S1569" s="16">
        <f t="shared" si="600"/>
        <v>-1</v>
      </c>
      <c r="T1569" s="16">
        <f t="shared" si="601"/>
        <v>0</v>
      </c>
      <c r="U1569" s="16">
        <f>VLOOKUP(P1569,Table!$D$6:$G$15,MATCH(VALUE(T1569)&amp;"E",Table!$D$5:$G$5,0),1)*IF(Y1569=1,0,1)</f>
        <v>0.97499999999999998</v>
      </c>
      <c r="V1569" s="16">
        <f t="shared" si="602"/>
        <v>2.5000000000000022E-2</v>
      </c>
      <c r="W1569" s="16">
        <f t="shared" si="591"/>
        <v>178495.97547605389</v>
      </c>
      <c r="X1569" s="16">
        <f t="shared" si="603"/>
        <v>6.4423038888961059E-3</v>
      </c>
      <c r="Y1569" s="16">
        <f t="shared" si="592"/>
        <v>0</v>
      </c>
      <c r="Z1569" s="16">
        <f t="shared" si="604"/>
        <v>0</v>
      </c>
      <c r="AA1569" s="16">
        <f t="shared" si="590"/>
        <v>0</v>
      </c>
      <c r="AB1569" s="2">
        <f t="shared" si="593"/>
        <v>206520.77509550587</v>
      </c>
      <c r="AE1569" s="16" t="str">
        <f t="shared" si="587"/>
        <v/>
      </c>
      <c r="AF1569" s="16" t="str">
        <f t="shared" si="609"/>
        <v/>
      </c>
      <c r="AG1569" s="16">
        <f t="shared" si="596"/>
        <v>111.10234151546265</v>
      </c>
      <c r="AH1569" s="24">
        <f t="shared" si="594"/>
        <v>111.72458976724205</v>
      </c>
      <c r="AL1569" s="2">
        <f t="shared" si="597"/>
        <v>111.72458976724205</v>
      </c>
      <c r="AM1569" s="27">
        <f t="shared" si="598"/>
        <v>0</v>
      </c>
      <c r="AN1569" s="35">
        <v>0</v>
      </c>
      <c r="AP1569" s="2" t="str">
        <f t="shared" si="595"/>
        <v/>
      </c>
    </row>
    <row r="1570" spans="1:42" x14ac:dyDescent="0.25">
      <c r="A1570" s="49">
        <v>40282</v>
      </c>
      <c r="B1570" s="47">
        <v>1210.6500000000001</v>
      </c>
      <c r="C1570" s="27">
        <f t="shared" si="606"/>
        <v>1.1150087697319178E-2</v>
      </c>
      <c r="D1570" s="27">
        <f t="shared" si="607"/>
        <v>2.3660263934740522E-2</v>
      </c>
      <c r="E1570" s="5">
        <f t="shared" si="588"/>
        <v>0</v>
      </c>
      <c r="F1570" s="44">
        <v>2006.06</v>
      </c>
      <c r="G1570" s="45">
        <v>2006.06</v>
      </c>
      <c r="H1570" s="48">
        <v>1210.6500000000001</v>
      </c>
      <c r="I1570" s="42">
        <v>15.59</v>
      </c>
      <c r="J1570" s="16">
        <f t="shared" si="605"/>
        <v>0.15590000000000001</v>
      </c>
      <c r="K1570" s="16">
        <f t="shared" si="589"/>
        <v>8.1176683262185578E-2</v>
      </c>
      <c r="L1570" s="51">
        <f>VLOOKUP(A1570,LIBOR!$A$3:B3665,2,1)</f>
        <v>0.23513000000000001</v>
      </c>
      <c r="M1570">
        <v>30738.1</v>
      </c>
      <c r="N1570" s="2">
        <v>27497.68</v>
      </c>
      <c r="O1570" s="16">
        <f t="shared" si="608"/>
        <v>1.2295225342645323E-4</v>
      </c>
      <c r="P1570" s="16">
        <f t="shared" si="599"/>
        <v>7.4723316737814433E-2</v>
      </c>
      <c r="Q1570" s="2">
        <f t="shared" si="610"/>
        <v>16.204000000000001</v>
      </c>
      <c r="R1570" s="2">
        <f t="shared" si="611"/>
        <v>16.959</v>
      </c>
      <c r="S1570" s="16">
        <f t="shared" si="600"/>
        <v>-1</v>
      </c>
      <c r="T1570" s="16">
        <f t="shared" si="601"/>
        <v>0</v>
      </c>
      <c r="U1570" s="16">
        <f>VLOOKUP(P1570,Table!$D$6:$G$15,MATCH(VALUE(T1570)&amp;"E",Table!$D$5:$G$5,0),1)*IF(Y1570=1,0,1)</f>
        <v>0.97499999999999998</v>
      </c>
      <c r="V1570" s="16">
        <f t="shared" si="602"/>
        <v>2.5000000000000022E-2</v>
      </c>
      <c r="W1570" s="16">
        <f t="shared" si="591"/>
        <v>180331.92317697688</v>
      </c>
      <c r="X1570" s="16">
        <f t="shared" si="603"/>
        <v>6.2606977765196081E-3</v>
      </c>
      <c r="Y1570" s="16">
        <f t="shared" si="592"/>
        <v>0</v>
      </c>
      <c r="Z1570" s="16">
        <f t="shared" si="604"/>
        <v>0</v>
      </c>
      <c r="AA1570" s="16">
        <f t="shared" si="590"/>
        <v>0</v>
      </c>
      <c r="AB1570" s="2">
        <f t="shared" si="593"/>
        <v>208647.9645172109</v>
      </c>
      <c r="AE1570" s="16" t="str">
        <f t="shared" si="587"/>
        <v/>
      </c>
      <c r="AF1570" s="16" t="str">
        <f t="shared" si="609"/>
        <v/>
      </c>
      <c r="AG1570" s="16">
        <f t="shared" si="596"/>
        <v>112.2467093181162</v>
      </c>
      <c r="AH1570" s="24">
        <f t="shared" si="594"/>
        <v>112.87242895152171</v>
      </c>
      <c r="AL1570" s="2">
        <f t="shared" si="597"/>
        <v>112.87242895152171</v>
      </c>
      <c r="AM1570" s="27">
        <f t="shared" si="598"/>
        <v>0</v>
      </c>
      <c r="AN1570" s="35">
        <v>0</v>
      </c>
      <c r="AP1570" s="2" t="str">
        <f t="shared" si="595"/>
        <v/>
      </c>
    </row>
    <row r="1571" spans="1:42" x14ac:dyDescent="0.25">
      <c r="A1571" s="49">
        <v>40283</v>
      </c>
      <c r="B1571" s="47">
        <v>1211.67</v>
      </c>
      <c r="C1571" s="27">
        <f t="shared" si="606"/>
        <v>8.4252261182005128E-4</v>
      </c>
      <c r="D1571" s="27">
        <f t="shared" si="607"/>
        <v>2.1128436679758611E-2</v>
      </c>
      <c r="E1571" s="5">
        <f t="shared" si="588"/>
        <v>0</v>
      </c>
      <c r="F1571" s="44">
        <v>2007.74</v>
      </c>
      <c r="G1571" s="45">
        <v>2007.74</v>
      </c>
      <c r="H1571" s="48">
        <v>1211.67</v>
      </c>
      <c r="I1571" s="42">
        <v>15.89</v>
      </c>
      <c r="J1571" s="16">
        <f t="shared" si="605"/>
        <v>0.15890000000000001</v>
      </c>
      <c r="K1571" s="16">
        <f t="shared" si="589"/>
        <v>7.528543776331835E-2</v>
      </c>
      <c r="L1571" s="51">
        <f>VLOOKUP(A1571,LIBOR!$A$3:B3666,2,1)</f>
        <v>0.24749999999999997</v>
      </c>
      <c r="M1571">
        <v>30738.23</v>
      </c>
      <c r="N1571" s="2">
        <v>27497.68</v>
      </c>
      <c r="O1571" s="16">
        <f t="shared" si="608"/>
        <v>7.0924675304671376E-7</v>
      </c>
      <c r="P1571" s="16">
        <f t="shared" si="599"/>
        <v>8.3614562236681664E-2</v>
      </c>
      <c r="Q1571" s="2">
        <f t="shared" si="610"/>
        <v>15.998000000000001</v>
      </c>
      <c r="R1571" s="2">
        <f t="shared" si="611"/>
        <v>16.853999999999996</v>
      </c>
      <c r="S1571" s="16">
        <f t="shared" si="600"/>
        <v>-1</v>
      </c>
      <c r="T1571" s="16">
        <f t="shared" si="601"/>
        <v>0</v>
      </c>
      <c r="U1571" s="16">
        <f>VLOOKUP(P1571,Table!$D$6:$G$15,MATCH(VALUE(T1571)&amp;"E",Table!$D$5:$G$5,0),1)*IF(Y1571=1,0,1)</f>
        <v>0.97499999999999998</v>
      </c>
      <c r="V1571" s="16">
        <f t="shared" si="602"/>
        <v>2.5000000000000022E-2</v>
      </c>
      <c r="W1571" s="16">
        <f t="shared" si="591"/>
        <v>180480.05855681375</v>
      </c>
      <c r="X1571" s="16">
        <f t="shared" si="603"/>
        <v>2.2014865822037599E-2</v>
      </c>
      <c r="Y1571" s="16">
        <f t="shared" si="592"/>
        <v>0</v>
      </c>
      <c r="Z1571" s="16">
        <f t="shared" si="604"/>
        <v>0</v>
      </c>
      <c r="AA1571" s="16">
        <f t="shared" si="590"/>
        <v>0</v>
      </c>
      <c r="AB1571" s="2">
        <f t="shared" si="593"/>
        <v>208818.35305049992</v>
      </c>
      <c r="AE1571" s="16" t="str">
        <f t="shared" si="587"/>
        <v/>
      </c>
      <c r="AF1571" s="16" t="str">
        <f t="shared" si="609"/>
        <v/>
      </c>
      <c r="AG1571" s="16">
        <f t="shared" si="596"/>
        <v>112.33837353449852</v>
      </c>
      <c r="AH1571" s="24">
        <f t="shared" si="594"/>
        <v>112.96166397573738</v>
      </c>
      <c r="AL1571" s="2">
        <f t="shared" si="597"/>
        <v>112.96166397573738</v>
      </c>
      <c r="AM1571" s="27">
        <f t="shared" si="598"/>
        <v>0</v>
      </c>
      <c r="AN1571" s="35">
        <v>0</v>
      </c>
      <c r="AP1571" s="2" t="str">
        <f t="shared" si="595"/>
        <v/>
      </c>
    </row>
    <row r="1572" spans="1:42" x14ac:dyDescent="0.25">
      <c r="A1572" s="49">
        <v>40284</v>
      </c>
      <c r="B1572" s="47">
        <v>1192.1300000000001</v>
      </c>
      <c r="C1572" s="27">
        <f t="shared" si="606"/>
        <v>-1.6126503090775457E-2</v>
      </c>
      <c r="D1572" s="27">
        <f t="shared" si="607"/>
        <v>-1.6819273732230355E-3</v>
      </c>
      <c r="E1572" s="5">
        <f t="shared" si="588"/>
        <v>0</v>
      </c>
      <c r="F1572" s="44">
        <v>1975.36</v>
      </c>
      <c r="G1572" s="45">
        <v>1975.36</v>
      </c>
      <c r="H1572" s="48">
        <v>1192.1300000000001</v>
      </c>
      <c r="I1572" s="42">
        <v>18.36</v>
      </c>
      <c r="J1572" s="16">
        <f t="shared" si="605"/>
        <v>0.18359999999999999</v>
      </c>
      <c r="K1572" s="16">
        <f t="shared" si="589"/>
        <v>9.9950862978735761E-2</v>
      </c>
      <c r="L1572" s="51">
        <f>VLOOKUP(A1572,LIBOR!$A$3:B3667,2,1)</f>
        <v>0.24650000000000002</v>
      </c>
      <c r="M1572">
        <v>31963.439999999999</v>
      </c>
      <c r="N1572" s="2">
        <v>28593.599999999999</v>
      </c>
      <c r="O1572" s="16">
        <f t="shared" si="608"/>
        <v>2.6432094620259741E-4</v>
      </c>
      <c r="P1572" s="16">
        <f t="shared" si="599"/>
        <v>8.3649137021264225E-2</v>
      </c>
      <c r="Q1572" s="2">
        <f t="shared" si="610"/>
        <v>15.88</v>
      </c>
      <c r="R1572" s="2">
        <f t="shared" si="611"/>
        <v>16.802999999999994</v>
      </c>
      <c r="S1572" s="16">
        <f t="shared" si="600"/>
        <v>-1</v>
      </c>
      <c r="T1572" s="16">
        <f t="shared" si="601"/>
        <v>-1</v>
      </c>
      <c r="U1572" s="16">
        <f>VLOOKUP(P1572,Table!$D$6:$G$15,MATCH(VALUE(T1572)&amp;"E",Table!$D$5:$G$5,0),1)*IF(Y1572=1,0,1)</f>
        <v>0.97499999999999998</v>
      </c>
      <c r="V1572" s="16">
        <f t="shared" si="602"/>
        <v>2.5000000000000022E-2</v>
      </c>
      <c r="W1572" s="16">
        <f t="shared" si="591"/>
        <v>177822.13495259924</v>
      </c>
      <c r="X1572" s="16">
        <f t="shared" si="603"/>
        <v>1.9928786343691884E-2</v>
      </c>
      <c r="Y1572" s="16">
        <f t="shared" si="592"/>
        <v>0</v>
      </c>
      <c r="Z1572" s="16">
        <f t="shared" si="604"/>
        <v>0</v>
      </c>
      <c r="AA1572" s="16">
        <f t="shared" si="590"/>
        <v>0</v>
      </c>
      <c r="AB1572" s="2">
        <f t="shared" si="593"/>
        <v>205742.89525014983</v>
      </c>
      <c r="AE1572" s="16" t="str">
        <f t="shared" si="587"/>
        <v/>
      </c>
      <c r="AF1572" s="16" t="str">
        <f t="shared" si="609"/>
        <v/>
      </c>
      <c r="AG1572" s="16">
        <f t="shared" si="596"/>
        <v>110.68386413856547</v>
      </c>
      <c r="AH1572" s="24">
        <f t="shared" si="594"/>
        <v>111.29507801800465</v>
      </c>
      <c r="AL1572" s="2">
        <f t="shared" si="597"/>
        <v>112.96166397573738</v>
      </c>
      <c r="AM1572" s="27">
        <f t="shared" si="598"/>
        <v>-1.4753553542648734E-2</v>
      </c>
      <c r="AN1572" s="35">
        <v>0</v>
      </c>
      <c r="AP1572" s="2" t="str">
        <f t="shared" si="595"/>
        <v/>
      </c>
    </row>
    <row r="1573" spans="1:42" x14ac:dyDescent="0.25">
      <c r="A1573" s="49">
        <v>40287</v>
      </c>
      <c r="B1573" s="47">
        <v>1197.52</v>
      </c>
      <c r="C1573" s="27">
        <f t="shared" si="606"/>
        <v>4.5213189836676992E-3</v>
      </c>
      <c r="D1573" s="27">
        <f t="shared" si="607"/>
        <v>1.0727698768108196E-3</v>
      </c>
      <c r="E1573" s="5">
        <f t="shared" si="588"/>
        <v>0</v>
      </c>
      <c r="F1573" s="44">
        <v>1984.32</v>
      </c>
      <c r="G1573" s="45">
        <v>1984.32</v>
      </c>
      <c r="H1573" s="48">
        <v>1197.52</v>
      </c>
      <c r="I1573" s="42">
        <v>17.34</v>
      </c>
      <c r="J1573" s="16">
        <f t="shared" si="605"/>
        <v>0.1734</v>
      </c>
      <c r="K1573" s="16">
        <f t="shared" si="589"/>
        <v>7.6771675128806283E-2</v>
      </c>
      <c r="L1573" s="51">
        <f>VLOOKUP(A1573,LIBOR!$A$3:B3668,2,1)</f>
        <v>0.249</v>
      </c>
      <c r="M1573">
        <v>31190.49</v>
      </c>
      <c r="N1573" s="2">
        <v>27901.77</v>
      </c>
      <c r="O1573" s="16">
        <f t="shared" si="608"/>
        <v>2.0350280574967919E-5</v>
      </c>
      <c r="P1573" s="16">
        <f t="shared" si="599"/>
        <v>9.6628324871193716E-2</v>
      </c>
      <c r="Q1573" s="2">
        <f t="shared" si="610"/>
        <v>16.324000000000002</v>
      </c>
      <c r="R1573" s="2">
        <f t="shared" si="611"/>
        <v>16.889999999999997</v>
      </c>
      <c r="S1573" s="16">
        <f t="shared" si="600"/>
        <v>-1</v>
      </c>
      <c r="T1573" s="16">
        <f t="shared" si="601"/>
        <v>-1</v>
      </c>
      <c r="U1573" s="16">
        <f>VLOOKUP(P1573,Table!$D$6:$G$15,MATCH(VALUE(T1573)&amp;"E",Table!$D$5:$G$5,0),1)*IF(Y1573=1,0,1)</f>
        <v>0.97499999999999998</v>
      </c>
      <c r="V1573" s="16">
        <f t="shared" si="602"/>
        <v>2.5000000000000022E-2</v>
      </c>
      <c r="W1573" s="16">
        <f t="shared" si="591"/>
        <v>178498.4643981776</v>
      </c>
      <c r="X1573" s="16">
        <f t="shared" si="603"/>
        <v>-1.3158912626992647E-3</v>
      </c>
      <c r="Y1573" s="16">
        <f t="shared" si="592"/>
        <v>0</v>
      </c>
      <c r="Z1573" s="16">
        <f t="shared" si="604"/>
        <v>0</v>
      </c>
      <c r="AA1573" s="16">
        <f t="shared" si="590"/>
        <v>0</v>
      </c>
      <c r="AB1573" s="2">
        <f t="shared" si="593"/>
        <v>206528.40662977446</v>
      </c>
      <c r="AE1573" s="16" t="str">
        <f t="shared" si="587"/>
        <v/>
      </c>
      <c r="AF1573" s="16" t="str">
        <f t="shared" si="609"/>
        <v/>
      </c>
      <c r="AG1573" s="16">
        <f t="shared" si="596"/>
        <v>111.10644706526124</v>
      </c>
      <c r="AH1573" s="24">
        <f t="shared" si="594"/>
        <v>111.7112713997536</v>
      </c>
      <c r="AL1573" s="2">
        <f t="shared" si="597"/>
        <v>112.96166397573738</v>
      </c>
      <c r="AM1573" s="27">
        <f t="shared" si="598"/>
        <v>-1.1069176320316454E-2</v>
      </c>
      <c r="AN1573" s="35">
        <v>0</v>
      </c>
      <c r="AP1573" s="2" t="str">
        <f t="shared" si="595"/>
        <v/>
      </c>
    </row>
    <row r="1574" spans="1:42" x14ac:dyDescent="0.25">
      <c r="A1574" s="49">
        <v>40288</v>
      </c>
      <c r="B1574" s="47">
        <v>1207.17</v>
      </c>
      <c r="C1574" s="27">
        <f t="shared" si="606"/>
        <v>8.05832052909361E-3</v>
      </c>
      <c r="D1574" s="27">
        <f t="shared" si="607"/>
        <v>8.4457467311250811E-3</v>
      </c>
      <c r="E1574" s="5">
        <f t="shared" si="588"/>
        <v>0</v>
      </c>
      <c r="F1574" s="44">
        <v>2000.33</v>
      </c>
      <c r="G1574" s="45">
        <v>2000.33</v>
      </c>
      <c r="H1574" s="48">
        <v>1207.17</v>
      </c>
      <c r="I1574" s="42">
        <v>15.73</v>
      </c>
      <c r="J1574" s="16">
        <f t="shared" si="605"/>
        <v>0.1573</v>
      </c>
      <c r="K1574" s="16">
        <f t="shared" si="589"/>
        <v>6.1465934731972552E-2</v>
      </c>
      <c r="L1574" s="51">
        <f>VLOOKUP(A1574,LIBOR!$A$3:B3669,2,1)</f>
        <v>0.25024999999999997</v>
      </c>
      <c r="M1574">
        <v>29711.09</v>
      </c>
      <c r="N1574" s="2">
        <v>26578.25</v>
      </c>
      <c r="O1574" s="16">
        <f t="shared" si="608"/>
        <v>6.4417087625916658E-5</v>
      </c>
      <c r="P1574" s="16">
        <f t="shared" si="599"/>
        <v>9.5834065268027444E-2</v>
      </c>
      <c r="Q1574" s="2">
        <f t="shared" si="610"/>
        <v>16.675999999999998</v>
      </c>
      <c r="R1574" s="2">
        <f t="shared" si="611"/>
        <v>16.908499999999997</v>
      </c>
      <c r="S1574" s="16">
        <f t="shared" si="600"/>
        <v>-1</v>
      </c>
      <c r="T1574" s="16">
        <f t="shared" si="601"/>
        <v>-1</v>
      </c>
      <c r="U1574" s="16">
        <f>VLOOKUP(P1574,Table!$D$6:$G$15,MATCH(VALUE(T1574)&amp;"E",Table!$D$5:$G$5,0),1)*IF(Y1574=1,0,1)</f>
        <v>0.97499999999999998</v>
      </c>
      <c r="V1574" s="16">
        <f t="shared" si="602"/>
        <v>2.5000000000000022E-2</v>
      </c>
      <c r="W1574" s="16">
        <f t="shared" si="591"/>
        <v>179689.22549934115</v>
      </c>
      <c r="X1574" s="16">
        <f t="shared" si="603"/>
        <v>7.972180529023376E-4</v>
      </c>
      <c r="Y1574" s="16">
        <f t="shared" si="592"/>
        <v>0</v>
      </c>
      <c r="Z1574" s="16">
        <f t="shared" si="604"/>
        <v>0</v>
      </c>
      <c r="AA1574" s="16">
        <f t="shared" si="590"/>
        <v>0</v>
      </c>
      <c r="AB1574" s="2">
        <f t="shared" si="593"/>
        <v>207908.1755453574</v>
      </c>
      <c r="AE1574" s="16" t="str">
        <f t="shared" si="587"/>
        <v/>
      </c>
      <c r="AF1574" s="16" t="str">
        <f t="shared" si="609"/>
        <v/>
      </c>
      <c r="AG1574" s="16">
        <f t="shared" si="596"/>
        <v>111.84872375486123</v>
      </c>
      <c r="AH1574" s="24">
        <f t="shared" si="594"/>
        <v>112.45466180367237</v>
      </c>
      <c r="AL1574" s="2">
        <f t="shared" si="597"/>
        <v>112.96166397573738</v>
      </c>
      <c r="AM1574" s="27">
        <f t="shared" si="598"/>
        <v>-4.4882675610542488E-3</v>
      </c>
      <c r="AN1574" s="35">
        <v>0</v>
      </c>
      <c r="AP1574" s="2" t="str">
        <f t="shared" si="595"/>
        <v/>
      </c>
    </row>
    <row r="1575" spans="1:42" x14ac:dyDescent="0.25">
      <c r="A1575" s="49">
        <v>40289</v>
      </c>
      <c r="B1575" s="47">
        <v>1205.94</v>
      </c>
      <c r="C1575" s="27">
        <f t="shared" si="606"/>
        <v>-1.0189120007952912E-3</v>
      </c>
      <c r="D1575" s="27">
        <f t="shared" si="607"/>
        <v>-3.7232529669893877E-3</v>
      </c>
      <c r="E1575" s="5">
        <f t="shared" si="588"/>
        <v>0</v>
      </c>
      <c r="F1575" s="44">
        <v>1998.31</v>
      </c>
      <c r="G1575" s="45">
        <v>1998.31</v>
      </c>
      <c r="H1575" s="48">
        <v>1205.94</v>
      </c>
      <c r="I1575" s="42">
        <v>16.32</v>
      </c>
      <c r="J1575" s="16">
        <f t="shared" si="605"/>
        <v>0.16320000000000001</v>
      </c>
      <c r="K1575" s="16">
        <f t="shared" si="589"/>
        <v>6.3596686975896766E-2</v>
      </c>
      <c r="L1575" s="51">
        <f>VLOOKUP(A1575,LIBOR!$A$3:B3670,2,1)</f>
        <v>0.25024999999999997</v>
      </c>
      <c r="M1575">
        <v>29870.95</v>
      </c>
      <c r="N1575" s="2">
        <v>26721.14</v>
      </c>
      <c r="O1575" s="16">
        <f t="shared" si="608"/>
        <v>1.0392404700412717E-6</v>
      </c>
      <c r="P1575" s="16">
        <f t="shared" si="599"/>
        <v>9.9603313024103246E-2</v>
      </c>
      <c r="Q1575" s="2">
        <f t="shared" si="610"/>
        <v>16.582000000000001</v>
      </c>
      <c r="R1575" s="2">
        <f t="shared" si="611"/>
        <v>16.851500000000001</v>
      </c>
      <c r="S1575" s="16">
        <f t="shared" si="600"/>
        <v>-1</v>
      </c>
      <c r="T1575" s="16">
        <f t="shared" si="601"/>
        <v>-1</v>
      </c>
      <c r="U1575" s="16">
        <f>VLOOKUP(P1575,Table!$D$6:$G$15,MATCH(VALUE(T1575)&amp;"E",Table!$D$5:$G$5,0),1)*IF(Y1575=1,0,1)</f>
        <v>0.97499999999999998</v>
      </c>
      <c r="V1575" s="16">
        <f t="shared" si="602"/>
        <v>2.5000000000000022E-2</v>
      </c>
      <c r="W1575" s="16">
        <f t="shared" si="591"/>
        <v>179534.86631121376</v>
      </c>
      <c r="X1575" s="16">
        <f t="shared" si="603"/>
        <v>6.6850248029672876E-3</v>
      </c>
      <c r="Y1575" s="16">
        <f t="shared" si="592"/>
        <v>0</v>
      </c>
      <c r="Z1575" s="16">
        <f t="shared" si="604"/>
        <v>0</v>
      </c>
      <c r="AA1575" s="16">
        <f t="shared" si="590"/>
        <v>0</v>
      </c>
      <c r="AB1575" s="2">
        <f t="shared" si="593"/>
        <v>207731.43790315409</v>
      </c>
      <c r="AE1575" s="16" t="str">
        <f t="shared" si="587"/>
        <v/>
      </c>
      <c r="AF1575" s="16" t="str">
        <f t="shared" si="609"/>
        <v/>
      </c>
      <c r="AG1575" s="16">
        <f t="shared" si="596"/>
        <v>111.75364389728453</v>
      </c>
      <c r="AH1575" s="24">
        <f t="shared" si="594"/>
        <v>112.35614243894896</v>
      </c>
      <c r="AL1575" s="2">
        <f t="shared" si="597"/>
        <v>112.96166397573738</v>
      </c>
      <c r="AM1575" s="27">
        <f t="shared" si="598"/>
        <v>-5.360416228628484E-3</v>
      </c>
      <c r="AN1575" s="35">
        <v>0</v>
      </c>
      <c r="AP1575" s="2" t="str">
        <f t="shared" si="595"/>
        <v/>
      </c>
    </row>
    <row r="1576" spans="1:42" x14ac:dyDescent="0.25">
      <c r="A1576" s="49">
        <v>40290</v>
      </c>
      <c r="B1576" s="47">
        <v>1208.67</v>
      </c>
      <c r="C1576" s="27">
        <f t="shared" si="606"/>
        <v>2.2637942186178872E-3</v>
      </c>
      <c r="D1576" s="27">
        <f t="shared" si="607"/>
        <v>-2.3019813601915518E-3</v>
      </c>
      <c r="E1576" s="5">
        <f t="shared" si="588"/>
        <v>0</v>
      </c>
      <c r="F1576" s="44">
        <v>2002.93</v>
      </c>
      <c r="G1576" s="45">
        <v>2002.93</v>
      </c>
      <c r="H1576" s="48">
        <v>1208.67</v>
      </c>
      <c r="I1576" s="42">
        <v>16.47</v>
      </c>
      <c r="J1576" s="16">
        <f t="shared" si="605"/>
        <v>0.16469999999999999</v>
      </c>
      <c r="K1576" s="16">
        <f t="shared" si="589"/>
        <v>6.6542721053012566E-2</v>
      </c>
      <c r="L1576" s="51">
        <f>VLOOKUP(A1576,LIBOR!$A$3:B3671,2,1)</f>
        <v>0.25024999999999997</v>
      </c>
      <c r="M1576">
        <v>29795.61</v>
      </c>
      <c r="N1576" s="2">
        <v>26653.64</v>
      </c>
      <c r="O1576" s="16">
        <f t="shared" si="608"/>
        <v>5.1131868776994308E-6</v>
      </c>
      <c r="P1576" s="16">
        <f t="shared" si="599"/>
        <v>9.815727894698742E-2</v>
      </c>
      <c r="Q1576" s="2">
        <f t="shared" si="610"/>
        <v>16.728000000000002</v>
      </c>
      <c r="R1576" s="2">
        <f t="shared" si="611"/>
        <v>16.850000000000001</v>
      </c>
      <c r="S1576" s="16">
        <f t="shared" si="600"/>
        <v>-1</v>
      </c>
      <c r="T1576" s="16">
        <f t="shared" si="601"/>
        <v>-1</v>
      </c>
      <c r="U1576" s="16">
        <f>VLOOKUP(P1576,Table!$D$6:$G$15,MATCH(VALUE(T1576)&amp;"E",Table!$D$5:$G$5,0),1)*IF(Y1576=1,0,1)</f>
        <v>0.97499999999999998</v>
      </c>
      <c r="V1576" s="16">
        <f t="shared" si="602"/>
        <v>2.5000000000000022E-2</v>
      </c>
      <c r="W1576" s="16">
        <f t="shared" si="591"/>
        <v>179919.79752380156</v>
      </c>
      <c r="X1576" s="16">
        <f t="shared" si="603"/>
        <v>-4.4199432453282395E-3</v>
      </c>
      <c r="Y1576" s="16">
        <f t="shared" si="592"/>
        <v>0</v>
      </c>
      <c r="Z1576" s="16">
        <f t="shared" si="604"/>
        <v>0</v>
      </c>
      <c r="AA1576" s="16">
        <f t="shared" si="590"/>
        <v>0</v>
      </c>
      <c r="AB1576" s="2">
        <f t="shared" si="593"/>
        <v>208186.59829573159</v>
      </c>
      <c r="AE1576" s="16" t="str">
        <f t="shared" ref="AE1576:AE1639" si="612">IF(AC1576&gt;0,W1576/AC1576-1,"")</f>
        <v/>
      </c>
      <c r="AF1576" s="16" t="str">
        <f t="shared" si="609"/>
        <v/>
      </c>
      <c r="AG1576" s="16">
        <f t="shared" si="596"/>
        <v>111.99850732740225</v>
      </c>
      <c r="AH1576" s="24">
        <f t="shared" si="594"/>
        <v>112.59939525826307</v>
      </c>
      <c r="AL1576" s="2">
        <f t="shared" si="597"/>
        <v>112.96166397573738</v>
      </c>
      <c r="AM1576" s="27">
        <f t="shared" si="598"/>
        <v>-3.2070058524643619E-3</v>
      </c>
      <c r="AN1576" s="35">
        <v>0</v>
      </c>
      <c r="AP1576" s="2" t="str">
        <f t="shared" si="595"/>
        <v/>
      </c>
    </row>
    <row r="1577" spans="1:42" x14ac:dyDescent="0.25">
      <c r="A1577" s="49">
        <v>40291</v>
      </c>
      <c r="B1577" s="47">
        <v>1217.28</v>
      </c>
      <c r="C1577" s="27">
        <f t="shared" si="606"/>
        <v>7.1235324778473608E-3</v>
      </c>
      <c r="D1577" s="27">
        <f t="shared" si="607"/>
        <v>2.0948054208431266E-2</v>
      </c>
      <c r="E1577" s="5">
        <f t="shared" si="588"/>
        <v>0</v>
      </c>
      <c r="F1577" s="44">
        <v>2017.19</v>
      </c>
      <c r="G1577" s="45">
        <v>2017.19</v>
      </c>
      <c r="H1577" s="48">
        <v>1217.28</v>
      </c>
      <c r="I1577" s="42">
        <v>16.62</v>
      </c>
      <c r="J1577" s="16">
        <f t="shared" si="605"/>
        <v>0.16620000000000001</v>
      </c>
      <c r="K1577" s="16">
        <f t="shared" si="589"/>
        <v>6.9259044518231616E-2</v>
      </c>
      <c r="L1577" s="51">
        <f>VLOOKUP(A1577,LIBOR!$A$3:B3672,2,1)</f>
        <v>0.25056</v>
      </c>
      <c r="M1577">
        <v>29582.45</v>
      </c>
      <c r="N1577" s="2">
        <v>26462.85</v>
      </c>
      <c r="O1577" s="16">
        <f t="shared" si="608"/>
        <v>5.0385578591155062E-5</v>
      </c>
      <c r="P1577" s="16">
        <f t="shared" si="599"/>
        <v>9.6940955481768398E-2</v>
      </c>
      <c r="Q1577" s="2">
        <f t="shared" si="610"/>
        <v>16.844000000000001</v>
      </c>
      <c r="R1577" s="2">
        <f t="shared" si="611"/>
        <v>16.795999999999999</v>
      </c>
      <c r="S1577" s="16">
        <f t="shared" si="600"/>
        <v>1</v>
      </c>
      <c r="T1577" s="16">
        <f t="shared" si="601"/>
        <v>0</v>
      </c>
      <c r="U1577" s="16">
        <f>VLOOKUP(P1577,Table!$D$6:$G$15,MATCH(VALUE(T1577)&amp;"E",Table!$D$5:$G$5,0),1)*IF(Y1577=1,0,1)</f>
        <v>0.97499999999999998</v>
      </c>
      <c r="V1577" s="16">
        <f t="shared" si="602"/>
        <v>2.5000000000000022E-2</v>
      </c>
      <c r="W1577" s="16">
        <f t="shared" si="591"/>
        <v>181137.22323647945</v>
      </c>
      <c r="X1577" s="16">
        <f t="shared" si="603"/>
        <v>-3.1042821987772307E-3</v>
      </c>
      <c r="Y1577" s="16">
        <f t="shared" si="592"/>
        <v>0</v>
      </c>
      <c r="Z1577" s="16">
        <f t="shared" si="604"/>
        <v>0</v>
      </c>
      <c r="AA1577" s="16">
        <f t="shared" si="590"/>
        <v>0</v>
      </c>
      <c r="AB1577" s="2">
        <f t="shared" si="593"/>
        <v>209594.50778594523</v>
      </c>
      <c r="AE1577" s="16" t="str">
        <f t="shared" si="612"/>
        <v/>
      </c>
      <c r="AF1577" s="16" t="str">
        <f t="shared" si="609"/>
        <v/>
      </c>
      <c r="AG1577" s="16">
        <f t="shared" si="596"/>
        <v>112.75592285100872</v>
      </c>
      <c r="AH1577" s="24">
        <f t="shared" si="594"/>
        <v>113.35792393543275</v>
      </c>
      <c r="AL1577" s="2">
        <f t="shared" si="597"/>
        <v>113.35792393543275</v>
      </c>
      <c r="AM1577" s="27">
        <f t="shared" si="598"/>
        <v>0</v>
      </c>
      <c r="AN1577" s="35">
        <v>0</v>
      </c>
      <c r="AP1577" s="2" t="str">
        <f t="shared" si="595"/>
        <v/>
      </c>
    </row>
    <row r="1578" spans="1:42" x14ac:dyDescent="0.25">
      <c r="A1578" s="49">
        <v>40294</v>
      </c>
      <c r="B1578" s="47">
        <v>1212.05</v>
      </c>
      <c r="C1578" s="27">
        <f t="shared" si="606"/>
        <v>-4.2964642481598814E-3</v>
      </c>
      <c r="D1578" s="27">
        <f t="shared" si="607"/>
        <v>1.2130270976603685E-2</v>
      </c>
      <c r="E1578" s="5">
        <f t="shared" si="588"/>
        <v>0</v>
      </c>
      <c r="F1578" s="44">
        <v>2008.55</v>
      </c>
      <c r="G1578" s="45">
        <v>2008.55</v>
      </c>
      <c r="H1578" s="48">
        <v>1212.05</v>
      </c>
      <c r="I1578" s="42">
        <v>17.47</v>
      </c>
      <c r="J1578" s="16">
        <f t="shared" si="605"/>
        <v>0.17469999999999999</v>
      </c>
      <c r="K1578" s="16">
        <f t="shared" si="589"/>
        <v>7.7798696998891845E-2</v>
      </c>
      <c r="L1578" s="51">
        <f>VLOOKUP(A1578,LIBOR!$A$3:B3673,2,1)</f>
        <v>0.24962999999999999</v>
      </c>
      <c r="M1578">
        <v>29963.63</v>
      </c>
      <c r="N1578" s="2">
        <v>26803.51</v>
      </c>
      <c r="O1578" s="16">
        <f t="shared" si="608"/>
        <v>1.853922965423558E-5</v>
      </c>
      <c r="P1578" s="16">
        <f t="shared" si="599"/>
        <v>9.6901303001108149E-2</v>
      </c>
      <c r="Q1578" s="2">
        <f t="shared" si="610"/>
        <v>16.496000000000002</v>
      </c>
      <c r="R1578" s="2">
        <f t="shared" si="611"/>
        <v>16.707000000000001</v>
      </c>
      <c r="S1578" s="16">
        <f t="shared" si="600"/>
        <v>-1</v>
      </c>
      <c r="T1578" s="16">
        <f t="shared" si="601"/>
        <v>0</v>
      </c>
      <c r="U1578" s="16">
        <f>VLOOKUP(P1578,Table!$D$6:$G$15,MATCH(VALUE(T1578)&amp;"E",Table!$D$5:$G$5,0),1)*IF(Y1578=1,0,1)</f>
        <v>0.97499999999999998</v>
      </c>
      <c r="V1578" s="16">
        <f t="shared" si="602"/>
        <v>2.5000000000000022E-2</v>
      </c>
      <c r="W1578" s="16">
        <f t="shared" si="591"/>
        <v>180436.72499841868</v>
      </c>
      <c r="X1578" s="16">
        <f t="shared" si="603"/>
        <v>1.8642720068364316E-2</v>
      </c>
      <c r="Y1578" s="16">
        <f t="shared" si="592"/>
        <v>0</v>
      </c>
      <c r="Z1578" s="16">
        <f t="shared" si="604"/>
        <v>0</v>
      </c>
      <c r="AA1578" s="16">
        <f t="shared" si="590"/>
        <v>0</v>
      </c>
      <c r="AB1578" s="2">
        <f t="shared" si="593"/>
        <v>208786.73625317769</v>
      </c>
      <c r="AE1578" s="16" t="str">
        <f t="shared" si="612"/>
        <v/>
      </c>
      <c r="AF1578" s="16" t="str">
        <f t="shared" si="609"/>
        <v/>
      </c>
      <c r="AG1578" s="16">
        <f t="shared" si="596"/>
        <v>112.32136459090871</v>
      </c>
      <c r="AH1578" s="24">
        <f t="shared" si="594"/>
        <v>112.91222868627342</v>
      </c>
      <c r="AL1578" s="2">
        <f t="shared" si="597"/>
        <v>113.35792393543275</v>
      </c>
      <c r="AM1578" s="27">
        <f t="shared" si="598"/>
        <v>-3.9317520441992659E-3</v>
      </c>
      <c r="AN1578" s="35">
        <v>0</v>
      </c>
      <c r="AP1578" s="2" t="str">
        <f t="shared" si="595"/>
        <v/>
      </c>
    </row>
    <row r="1579" spans="1:42" x14ac:dyDescent="0.25">
      <c r="A1579" s="49">
        <v>40295</v>
      </c>
      <c r="B1579" s="47">
        <v>1183.71</v>
      </c>
      <c r="C1579" s="27">
        <f t="shared" si="606"/>
        <v>-2.3381873685078935E-2</v>
      </c>
      <c r="D1579" s="27">
        <f t="shared" si="607"/>
        <v>-1.930992323756886E-2</v>
      </c>
      <c r="E1579" s="5">
        <f t="shared" si="588"/>
        <v>0</v>
      </c>
      <c r="F1579" s="44">
        <v>1961.6</v>
      </c>
      <c r="G1579" s="45">
        <v>1961.6</v>
      </c>
      <c r="H1579" s="48">
        <v>1183.71</v>
      </c>
      <c r="I1579" s="42">
        <v>22.81</v>
      </c>
      <c r="J1579" s="16">
        <f t="shared" si="605"/>
        <v>0.2281</v>
      </c>
      <c r="K1579" s="16">
        <f t="shared" si="589"/>
        <v>0.13189883779374717</v>
      </c>
      <c r="L1579" s="51">
        <f>VLOOKUP(A1579,LIBOR!$A$3:B3674,2,1)</f>
        <v>0.25087999999999999</v>
      </c>
      <c r="M1579">
        <v>33289.58</v>
      </c>
      <c r="N1579" s="2">
        <v>29778.57</v>
      </c>
      <c r="O1579" s="16">
        <f t="shared" si="608"/>
        <v>5.5977510556778486E-4</v>
      </c>
      <c r="P1579" s="16">
        <f t="shared" si="599"/>
        <v>9.6201162206252813E-2</v>
      </c>
      <c r="Q1579" s="2">
        <f t="shared" si="610"/>
        <v>16.521999999999998</v>
      </c>
      <c r="R1579" s="2">
        <f t="shared" si="611"/>
        <v>16.692</v>
      </c>
      <c r="S1579" s="16">
        <f t="shared" si="600"/>
        <v>-1</v>
      </c>
      <c r="T1579" s="16">
        <f t="shared" si="601"/>
        <v>0</v>
      </c>
      <c r="U1579" s="16">
        <f>VLOOKUP(P1579,Table!$D$6:$G$15,MATCH(VALUE(T1579)&amp;"E",Table!$D$5:$G$5,0),1)*IF(Y1579=1,0,1)</f>
        <v>0.97499999999999998</v>
      </c>
      <c r="V1579" s="16">
        <f t="shared" si="602"/>
        <v>2.5000000000000022E-2</v>
      </c>
      <c r="W1579" s="16">
        <f t="shared" si="591"/>
        <v>176823.94010321001</v>
      </c>
      <c r="X1579" s="16">
        <f t="shared" si="603"/>
        <v>1.0858696217785901E-2</v>
      </c>
      <c r="Y1579" s="16">
        <f t="shared" si="592"/>
        <v>0</v>
      </c>
      <c r="Z1579" s="16">
        <f t="shared" si="604"/>
        <v>0</v>
      </c>
      <c r="AA1579" s="16">
        <f t="shared" si="590"/>
        <v>0</v>
      </c>
      <c r="AB1579" s="2">
        <f t="shared" si="593"/>
        <v>204607.72241385232</v>
      </c>
      <c r="AE1579" s="16" t="str">
        <f t="shared" si="612"/>
        <v/>
      </c>
      <c r="AF1579" s="16" t="str">
        <f t="shared" si="609"/>
        <v/>
      </c>
      <c r="AG1579" s="16">
        <f t="shared" si="596"/>
        <v>110.07317322827289</v>
      </c>
      <c r="AH1579" s="24">
        <f t="shared" si="594"/>
        <v>110.6493307728269</v>
      </c>
      <c r="AL1579" s="2">
        <f t="shared" si="597"/>
        <v>113.35792393543275</v>
      </c>
      <c r="AM1579" s="27">
        <f t="shared" si="598"/>
        <v>-2.3894166976352049E-2</v>
      </c>
      <c r="AN1579" s="35">
        <v>0</v>
      </c>
      <c r="AP1579" s="2" t="str">
        <f t="shared" si="595"/>
        <v/>
      </c>
    </row>
    <row r="1580" spans="1:42" x14ac:dyDescent="0.25">
      <c r="A1580" s="49">
        <v>40296</v>
      </c>
      <c r="B1580" s="47">
        <v>1191.3599999999999</v>
      </c>
      <c r="C1580" s="27">
        <f t="shared" si="606"/>
        <v>6.4627315812149089E-3</v>
      </c>
      <c r="D1580" s="27">
        <f t="shared" si="607"/>
        <v>-1.182827965555866E-2</v>
      </c>
      <c r="E1580" s="5">
        <f t="shared" si="588"/>
        <v>0</v>
      </c>
      <c r="F1580" s="44">
        <v>1974.63</v>
      </c>
      <c r="G1580" s="45">
        <v>1974.63</v>
      </c>
      <c r="H1580" s="48">
        <v>1191.3599999999999</v>
      </c>
      <c r="I1580" s="42">
        <v>21.08</v>
      </c>
      <c r="J1580" s="16">
        <f t="shared" si="605"/>
        <v>0.21079999999999999</v>
      </c>
      <c r="K1580" s="16">
        <f t="shared" si="589"/>
        <v>8.5766765373012643E-2</v>
      </c>
      <c r="L1580" s="51">
        <f>VLOOKUP(A1580,LIBOR!$A$3:B3675,2,1)</f>
        <v>0.25556000000000001</v>
      </c>
      <c r="M1580">
        <v>32920.050000000003</v>
      </c>
      <c r="N1580" s="2">
        <v>29447.89</v>
      </c>
      <c r="O1580" s="16">
        <f t="shared" si="608"/>
        <v>4.1498560991584805E-5</v>
      </c>
      <c r="P1580" s="16">
        <f t="shared" si="599"/>
        <v>0.12503323462698734</v>
      </c>
      <c r="Q1580" s="2">
        <f t="shared" si="610"/>
        <v>17.937999999999999</v>
      </c>
      <c r="R1580" s="2">
        <f t="shared" si="611"/>
        <v>16.952999999999999</v>
      </c>
      <c r="S1580" s="16">
        <f t="shared" si="600"/>
        <v>1</v>
      </c>
      <c r="T1580" s="16">
        <f t="shared" si="601"/>
        <v>0</v>
      </c>
      <c r="U1580" s="16">
        <f>VLOOKUP(P1580,Table!$D$6:$G$15,MATCH(VALUE(T1580)&amp;"E",Table!$D$5:$G$5,0),1)*IF(Y1580=1,0,1)</f>
        <v>0.9</v>
      </c>
      <c r="V1580" s="16">
        <f t="shared" si="602"/>
        <v>9.9999999999999978E-2</v>
      </c>
      <c r="W1580" s="16">
        <f t="shared" si="591"/>
        <v>177889.04751319377</v>
      </c>
      <c r="X1580" s="16">
        <f t="shared" si="603"/>
        <v>-1.5945782993770252E-2</v>
      </c>
      <c r="Y1580" s="16">
        <f t="shared" si="592"/>
        <v>0</v>
      </c>
      <c r="Z1580" s="16">
        <f t="shared" si="604"/>
        <v>0</v>
      </c>
      <c r="AA1580" s="16">
        <f t="shared" si="590"/>
        <v>0</v>
      </c>
      <c r="AB1580" s="2">
        <f t="shared" si="593"/>
        <v>205876.07781284922</v>
      </c>
      <c r="AE1580" s="16" t="str">
        <f t="shared" si="612"/>
        <v/>
      </c>
      <c r="AF1580" s="16" t="str">
        <f t="shared" si="609"/>
        <v/>
      </c>
      <c r="AG1580" s="16">
        <f t="shared" si="596"/>
        <v>110.75551259406875</v>
      </c>
      <c r="AH1580" s="24">
        <f t="shared" si="594"/>
        <v>111.33234395050864</v>
      </c>
      <c r="AL1580" s="2">
        <f t="shared" si="597"/>
        <v>113.35792393543275</v>
      </c>
      <c r="AM1580" s="27">
        <f t="shared" si="598"/>
        <v>-1.7868887454906557E-2</v>
      </c>
      <c r="AN1580" s="35">
        <v>0</v>
      </c>
      <c r="AP1580" s="2" t="str">
        <f t="shared" si="595"/>
        <v/>
      </c>
    </row>
    <row r="1581" spans="1:42" x14ac:dyDescent="0.25">
      <c r="A1581" s="49">
        <v>40297</v>
      </c>
      <c r="B1581" s="47">
        <v>1206.78</v>
      </c>
      <c r="C1581" s="27">
        <f t="shared" si="606"/>
        <v>1.2943190975020169E-2</v>
      </c>
      <c r="D1581" s="27">
        <f t="shared" si="607"/>
        <v>-1.1488828991563782E-3</v>
      </c>
      <c r="E1581" s="5">
        <f t="shared" si="588"/>
        <v>0</v>
      </c>
      <c r="F1581" s="44">
        <v>2000.34</v>
      </c>
      <c r="G1581" s="45">
        <v>2000.34</v>
      </c>
      <c r="H1581" s="48">
        <v>1206.78</v>
      </c>
      <c r="I1581" s="42">
        <v>18.440000000000001</v>
      </c>
      <c r="J1581" s="16">
        <f t="shared" si="605"/>
        <v>0.18440000000000001</v>
      </c>
      <c r="K1581" s="16">
        <f t="shared" si="589"/>
        <v>5.7504659904279914E-2</v>
      </c>
      <c r="L1581" s="51">
        <f>VLOOKUP(A1581,LIBOR!$A$3:B3676,2,1)</f>
        <v>0.25588</v>
      </c>
      <c r="M1581">
        <v>31415.360000000001</v>
      </c>
      <c r="N1581" s="2">
        <v>28101.78</v>
      </c>
      <c r="O1581" s="16">
        <f t="shared" si="608"/>
        <v>1.6538329621182618E-4</v>
      </c>
      <c r="P1581" s="16">
        <f t="shared" si="599"/>
        <v>0.12689534009572009</v>
      </c>
      <c r="Q1581" s="2">
        <f t="shared" si="610"/>
        <v>18.89</v>
      </c>
      <c r="R1581" s="2">
        <f t="shared" si="611"/>
        <v>17.150500000000001</v>
      </c>
      <c r="S1581" s="16">
        <f t="shared" si="600"/>
        <v>1</v>
      </c>
      <c r="T1581" s="16">
        <f t="shared" si="601"/>
        <v>0</v>
      </c>
      <c r="U1581" s="16">
        <f>VLOOKUP(P1581,Table!$D$6:$G$15,MATCH(VALUE(T1581)&amp;"E",Table!$D$5:$G$5,0),1)*IF(Y1581=1,0,1)</f>
        <v>0.9</v>
      </c>
      <c r="V1581" s="16">
        <f t="shared" si="602"/>
        <v>9.9999999999999978E-2</v>
      </c>
      <c r="W1581" s="16">
        <f t="shared" si="591"/>
        <v>179148.09503946037</v>
      </c>
      <c r="X1581" s="16">
        <f t="shared" si="603"/>
        <v>-9.1671263183333851E-3</v>
      </c>
      <c r="Y1581" s="16">
        <f t="shared" si="592"/>
        <v>0</v>
      </c>
      <c r="Z1581" s="16">
        <f t="shared" si="604"/>
        <v>0</v>
      </c>
      <c r="AA1581" s="16">
        <f t="shared" si="590"/>
        <v>0</v>
      </c>
      <c r="AB1581" s="2">
        <f t="shared" si="593"/>
        <v>207347.55738515191</v>
      </c>
      <c r="AE1581" s="16" t="str">
        <f t="shared" si="612"/>
        <v/>
      </c>
      <c r="AF1581" s="16" t="str">
        <f t="shared" si="609"/>
        <v/>
      </c>
      <c r="AG1581" s="16">
        <f t="shared" si="596"/>
        <v>111.54712702559215</v>
      </c>
      <c r="AH1581" s="24">
        <f t="shared" si="594"/>
        <v>112.12516282685898</v>
      </c>
      <c r="AL1581" s="2">
        <f t="shared" si="597"/>
        <v>113.35792393543275</v>
      </c>
      <c r="AM1581" s="27">
        <f t="shared" si="598"/>
        <v>-1.0874944298344236E-2</v>
      </c>
      <c r="AN1581" s="35">
        <v>0</v>
      </c>
      <c r="AP1581" s="2" t="str">
        <f t="shared" si="595"/>
        <v/>
      </c>
    </row>
    <row r="1582" spans="1:42" x14ac:dyDescent="0.25">
      <c r="A1582" s="49">
        <v>40298</v>
      </c>
      <c r="B1582" s="47">
        <v>1186.69</v>
      </c>
      <c r="C1582" s="27">
        <f t="shared" si="606"/>
        <v>-1.6647607683256238E-2</v>
      </c>
      <c r="D1582" s="27">
        <f t="shared" si="607"/>
        <v>-2.4920023060259977E-2</v>
      </c>
      <c r="E1582" s="5">
        <f t="shared" si="588"/>
        <v>0</v>
      </c>
      <c r="F1582" s="44">
        <v>1967.05</v>
      </c>
      <c r="G1582" s="45">
        <v>1967.05</v>
      </c>
      <c r="H1582" s="48">
        <v>1186.69</v>
      </c>
      <c r="I1582" s="42">
        <v>22.05</v>
      </c>
      <c r="J1582" s="16">
        <f t="shared" si="605"/>
        <v>0.2205</v>
      </c>
      <c r="K1582" s="16">
        <f t="shared" si="589"/>
        <v>8.7725989243083696E-2</v>
      </c>
      <c r="L1582" s="51">
        <f>VLOOKUP(A1582,LIBOR!$A$3:B3677,2,1)</f>
        <v>0.26312999999999998</v>
      </c>
      <c r="M1582">
        <v>34101.620000000003</v>
      </c>
      <c r="N1582" s="2">
        <v>30504.59</v>
      </c>
      <c r="O1582" s="16">
        <f t="shared" si="608"/>
        <v>2.8182809636308014E-4</v>
      </c>
      <c r="P1582" s="16">
        <f t="shared" si="599"/>
        <v>0.13277401075691631</v>
      </c>
      <c r="Q1582" s="2">
        <f t="shared" si="610"/>
        <v>19.283999999999999</v>
      </c>
      <c r="R1582" s="2">
        <f t="shared" si="611"/>
        <v>17.192999999999998</v>
      </c>
      <c r="S1582" s="16">
        <f t="shared" si="600"/>
        <v>1</v>
      </c>
      <c r="T1582" s="16">
        <f t="shared" si="601"/>
        <v>0</v>
      </c>
      <c r="U1582" s="16">
        <f>VLOOKUP(P1582,Table!$D$6:$G$15,MATCH(VALUE(T1582)&amp;"E",Table!$D$5:$G$5,0),1)*IF(Y1582=1,0,1)</f>
        <v>0.9</v>
      </c>
      <c r="V1582" s="16">
        <f t="shared" si="602"/>
        <v>9.9999999999999978E-2</v>
      </c>
      <c r="W1582" s="16">
        <f t="shared" si="591"/>
        <v>177995.73149755644</v>
      </c>
      <c r="X1582" s="16">
        <f t="shared" si="603"/>
        <v>-4.2891471364573386E-3</v>
      </c>
      <c r="Y1582" s="16">
        <f t="shared" si="592"/>
        <v>0</v>
      </c>
      <c r="Z1582" s="16">
        <f t="shared" si="604"/>
        <v>0</v>
      </c>
      <c r="AA1582" s="16">
        <f t="shared" si="590"/>
        <v>0</v>
      </c>
      <c r="AB1582" s="2">
        <f t="shared" si="593"/>
        <v>206014.89971660235</v>
      </c>
      <c r="AE1582" s="16" t="str">
        <f t="shared" si="612"/>
        <v/>
      </c>
      <c r="AF1582" s="16" t="str">
        <f t="shared" si="609"/>
        <v/>
      </c>
      <c r="AG1582" s="16">
        <f t="shared" si="596"/>
        <v>110.83019485571275</v>
      </c>
      <c r="AH1582" s="24">
        <f t="shared" si="594"/>
        <v>111.40161595396175</v>
      </c>
      <c r="AL1582" s="2">
        <f t="shared" si="597"/>
        <v>113.35792393543275</v>
      </c>
      <c r="AM1582" s="27">
        <f t="shared" si="598"/>
        <v>-1.7257796487039512E-2</v>
      </c>
      <c r="AN1582" s="35">
        <v>0</v>
      </c>
      <c r="AP1582" s="2" t="str">
        <f t="shared" si="595"/>
        <v/>
      </c>
    </row>
    <row r="1583" spans="1:42" x14ac:dyDescent="0.25">
      <c r="A1583" s="49">
        <v>40301</v>
      </c>
      <c r="B1583" s="47">
        <v>1202.26</v>
      </c>
      <c r="C1583" s="27">
        <f t="shared" si="606"/>
        <v>1.3120528528933306E-2</v>
      </c>
      <c r="D1583" s="27">
        <f t="shared" si="607"/>
        <v>-7.5030302831667894E-3</v>
      </c>
      <c r="E1583" s="5">
        <f t="shared" si="588"/>
        <v>0</v>
      </c>
      <c r="F1583" s="44">
        <v>1992.87</v>
      </c>
      <c r="G1583" s="45">
        <v>1992.87</v>
      </c>
      <c r="H1583" s="48">
        <v>1202.26</v>
      </c>
      <c r="I1583" s="42">
        <v>20.190000000000001</v>
      </c>
      <c r="J1583" s="16">
        <f t="shared" si="605"/>
        <v>0.20190000000000002</v>
      </c>
      <c r="K1583" s="16">
        <f t="shared" si="589"/>
        <v>5.7480022611332476E-2</v>
      </c>
      <c r="L1583" s="51">
        <f>VLOOKUP(A1583,LIBOR!$A$3:B3678,2,1)</f>
        <v>0.26312999999999998</v>
      </c>
      <c r="M1583">
        <v>32886.33</v>
      </c>
      <c r="N1583" s="2">
        <v>29417.11</v>
      </c>
      <c r="O1583" s="16">
        <f t="shared" si="608"/>
        <v>1.6991643786039379E-4</v>
      </c>
      <c r="P1583" s="16">
        <f t="shared" si="599"/>
        <v>0.14441997738866755</v>
      </c>
      <c r="Q1583" s="2">
        <f t="shared" si="610"/>
        <v>20.369999999999997</v>
      </c>
      <c r="R1583" s="2">
        <f t="shared" si="611"/>
        <v>17.422000000000001</v>
      </c>
      <c r="S1583" s="16">
        <f t="shared" si="600"/>
        <v>1</v>
      </c>
      <c r="T1583" s="16">
        <f t="shared" si="601"/>
        <v>0</v>
      </c>
      <c r="U1583" s="16">
        <f>VLOOKUP(P1583,Table!$D$6:$G$15,MATCH(VALUE(T1583)&amp;"E",Table!$D$5:$G$5,0),1)*IF(Y1583=1,0,1)</f>
        <v>0.9</v>
      </c>
      <c r="V1583" s="16">
        <f t="shared" si="602"/>
        <v>9.9999999999999978E-2</v>
      </c>
      <c r="W1583" s="16">
        <f t="shared" si="591"/>
        <v>179463.0400182837</v>
      </c>
      <c r="X1583" s="16">
        <f t="shared" si="603"/>
        <v>-1.7343159416889797E-2</v>
      </c>
      <c r="Y1583" s="16">
        <f t="shared" si="592"/>
        <v>0</v>
      </c>
      <c r="Z1583" s="16">
        <f t="shared" si="604"/>
        <v>0</v>
      </c>
      <c r="AA1583" s="16">
        <f t="shared" si="590"/>
        <v>0</v>
      </c>
      <c r="AB1583" s="2">
        <f t="shared" si="593"/>
        <v>207714.50174046951</v>
      </c>
      <c r="AE1583" s="16" t="str">
        <f t="shared" si="612"/>
        <v/>
      </c>
      <c r="AF1583" s="16" t="str">
        <f t="shared" si="609"/>
        <v/>
      </c>
      <c r="AG1583" s="16">
        <f t="shared" si="596"/>
        <v>111.7445327203113</v>
      </c>
      <c r="AH1583" s="24">
        <f t="shared" si="594"/>
        <v>112.3118979689802</v>
      </c>
      <c r="AL1583" s="2">
        <f t="shared" si="597"/>
        <v>113.35792393543275</v>
      </c>
      <c r="AM1583" s="27">
        <f t="shared" si="598"/>
        <v>-9.227638705242569E-3</v>
      </c>
      <c r="AN1583" s="35">
        <v>0</v>
      </c>
      <c r="AP1583" s="2" t="str">
        <f t="shared" si="595"/>
        <v/>
      </c>
    </row>
    <row r="1584" spans="1:42" x14ac:dyDescent="0.25">
      <c r="A1584" s="49">
        <v>40302</v>
      </c>
      <c r="B1584" s="47">
        <v>1173.5999999999999</v>
      </c>
      <c r="C1584" s="27">
        <f t="shared" si="606"/>
        <v>-2.3838437609169483E-2</v>
      </c>
      <c r="D1584" s="27">
        <f t="shared" si="607"/>
        <v>-7.9595942072573367E-3</v>
      </c>
      <c r="E1584" s="5">
        <f t="shared" ref="E1584:E1647" si="613">IF(Y1584=1,IF(AND(D1584&lt;0,T1584&gt;=0),-1,1),0)</f>
        <v>0</v>
      </c>
      <c r="F1584" s="44">
        <v>1945.37</v>
      </c>
      <c r="G1584" s="45">
        <v>1945.37</v>
      </c>
      <c r="H1584" s="48">
        <v>1173.5999999999999</v>
      </c>
      <c r="I1584" s="42">
        <v>23.84</v>
      </c>
      <c r="J1584" s="16">
        <f t="shared" si="605"/>
        <v>0.2384</v>
      </c>
      <c r="K1584" s="16">
        <f t="shared" ref="K1584:K1647" si="614">J1584-P1584</f>
        <v>8.7800057473631926E-2</v>
      </c>
      <c r="L1584" s="51">
        <f>VLOOKUP(A1584,LIBOR!$A$3:B3679,2,1)</f>
        <v>0.26588000000000001</v>
      </c>
      <c r="M1584">
        <v>36225.269999999997</v>
      </c>
      <c r="N1584" s="2">
        <v>32403.69</v>
      </c>
      <c r="O1584" s="16">
        <f t="shared" si="608"/>
        <v>5.8212038200657632E-4</v>
      </c>
      <c r="P1584" s="16">
        <f t="shared" si="599"/>
        <v>0.15059994252636807</v>
      </c>
      <c r="Q1584" s="2">
        <f t="shared" si="610"/>
        <v>20.913999999999998</v>
      </c>
      <c r="R1584" s="2">
        <f t="shared" si="611"/>
        <v>17.580500000000001</v>
      </c>
      <c r="S1584" s="16">
        <f t="shared" si="600"/>
        <v>1</v>
      </c>
      <c r="T1584" s="16">
        <f t="shared" si="601"/>
        <v>0</v>
      </c>
      <c r="U1584" s="16">
        <f>VLOOKUP(P1584,Table!$D$6:$G$15,MATCH(VALUE(T1584)&amp;"E",Table!$D$5:$G$5,0),1)*IF(Y1584=1,0,1)</f>
        <v>0.9</v>
      </c>
      <c r="V1584" s="16">
        <f t="shared" si="602"/>
        <v>9.9999999999999978E-2</v>
      </c>
      <c r="W1584" s="16">
        <f t="shared" si="591"/>
        <v>177434.73672162867</v>
      </c>
      <c r="X1584" s="16">
        <f t="shared" si="603"/>
        <v>-5.396268304822649E-3</v>
      </c>
      <c r="Y1584" s="16">
        <f t="shared" si="592"/>
        <v>0</v>
      </c>
      <c r="Z1584" s="16">
        <f t="shared" si="604"/>
        <v>0</v>
      </c>
      <c r="AA1584" s="16">
        <f t="shared" ref="AA1584:AA1647" si="615">(1+(A1584-A1583)/360*L1584-1)*Y1583</f>
        <v>0</v>
      </c>
      <c r="AB1584" s="2">
        <f t="shared" si="593"/>
        <v>205367.63899975485</v>
      </c>
      <c r="AD1584" s="2">
        <v>205664.38</v>
      </c>
      <c r="AE1584" s="16" t="str">
        <f t="shared" si="612"/>
        <v/>
      </c>
      <c r="AF1584" s="16">
        <f t="shared" si="609"/>
        <v>-1.442841002633255E-3</v>
      </c>
      <c r="AG1584" s="16">
        <f t="shared" si="596"/>
        <v>110.48198687915699</v>
      </c>
      <c r="AH1584" s="24">
        <f t="shared" si="594"/>
        <v>111.04005159159642</v>
      </c>
      <c r="AL1584" s="2">
        <f t="shared" si="597"/>
        <v>113.35792393543275</v>
      </c>
      <c r="AM1584" s="27">
        <f t="shared" si="598"/>
        <v>-2.0447378210248113E-2</v>
      </c>
      <c r="AN1584" s="35">
        <v>0</v>
      </c>
      <c r="AP1584" s="2" t="str">
        <f t="shared" si="595"/>
        <v/>
      </c>
    </row>
    <row r="1585" spans="1:42" x14ac:dyDescent="0.25">
      <c r="A1585" s="49">
        <v>40303</v>
      </c>
      <c r="B1585" s="47">
        <v>1165.8699999999999</v>
      </c>
      <c r="C1585" s="27">
        <f t="shared" si="606"/>
        <v>-6.5865712338105675E-3</v>
      </c>
      <c r="D1585" s="27">
        <f t="shared" si="607"/>
        <v>-2.1008897022282813E-2</v>
      </c>
      <c r="E1585" s="5">
        <f t="shared" si="613"/>
        <v>0</v>
      </c>
      <c r="F1585" s="44">
        <v>1933.25</v>
      </c>
      <c r="G1585" s="45">
        <v>1933.25</v>
      </c>
      <c r="H1585" s="48">
        <v>1165.8699999999999</v>
      </c>
      <c r="I1585" s="42">
        <v>24.91</v>
      </c>
      <c r="J1585" s="16">
        <f t="shared" si="605"/>
        <v>0.24909999999999999</v>
      </c>
      <c r="K1585" s="16">
        <f t="shared" si="614"/>
        <v>7.9620505103249195E-2</v>
      </c>
      <c r="L1585" s="51">
        <f>VLOOKUP(A1585,LIBOR!$A$3:B3680,2,1)</f>
        <v>0.27188000000000001</v>
      </c>
      <c r="M1585">
        <v>37866.83</v>
      </c>
      <c r="N1585" s="2">
        <v>33871.93</v>
      </c>
      <c r="O1585" s="16">
        <f t="shared" si="608"/>
        <v>4.3670400945916808E-5</v>
      </c>
      <c r="P1585" s="16">
        <f t="shared" si="599"/>
        <v>0.16947949489675079</v>
      </c>
      <c r="Q1585" s="2">
        <f t="shared" si="610"/>
        <v>21.119999999999997</v>
      </c>
      <c r="R1585" s="2">
        <f t="shared" si="611"/>
        <v>17.960999999999999</v>
      </c>
      <c r="S1585" s="16">
        <f t="shared" si="600"/>
        <v>1</v>
      </c>
      <c r="T1585" s="16">
        <f t="shared" si="601"/>
        <v>0</v>
      </c>
      <c r="U1585" s="16">
        <f>VLOOKUP(P1585,Table!$D$6:$G$15,MATCH(VALUE(T1585)&amp;"E",Table!$D$5:$G$5,0),1)*IF(Y1585=1,0,1)</f>
        <v>0.9</v>
      </c>
      <c r="V1585" s="16">
        <f t="shared" si="602"/>
        <v>9.9999999999999978E-2</v>
      </c>
      <c r="W1585" s="16">
        <f t="shared" ref="W1585:W1648" si="616">W1584*(1+$U1584*($H1585/$H1584-1)+$V1584*($N1585/$N1584-1))</f>
        <v>177186.89140774263</v>
      </c>
      <c r="X1585" s="16">
        <f t="shared" si="603"/>
        <v>3.4542642702235504E-3</v>
      </c>
      <c r="Y1585" s="16">
        <f t="shared" ref="Y1585:Y1648" si="617">IF(X1585&lt;=-0.02,1,0)</f>
        <v>0</v>
      </c>
      <c r="Z1585" s="16">
        <f t="shared" si="604"/>
        <v>0</v>
      </c>
      <c r="AA1585" s="16">
        <f t="shared" si="615"/>
        <v>0</v>
      </c>
      <c r="AB1585" s="2">
        <f t="shared" ref="AB1585:AB1648" si="618">AB1584*(1+$U1584*($G1585/$G1584-1)+$V1584*($M1585/$M1584-1)+Y1584*(1+(A1585-A1584)/360*L1585/100-1))</f>
        <v>205146.74007546494</v>
      </c>
      <c r="AE1585" s="16" t="str">
        <f t="shared" si="612"/>
        <v/>
      </c>
      <c r="AF1585" s="16" t="str">
        <f t="shared" si="609"/>
        <v/>
      </c>
      <c r="AG1585" s="16">
        <f t="shared" si="596"/>
        <v>110.36314949964635</v>
      </c>
      <c r="AH1585" s="24">
        <f t="shared" ref="AH1585:AH1648" si="619">AH1584*AB1585/AB1584*(1-AH$1)^(A1585-A1584)</f>
        <v>110.9177269678743</v>
      </c>
      <c r="AL1585" s="2">
        <f t="shared" si="597"/>
        <v>113.35792393543275</v>
      </c>
      <c r="AM1585" s="27">
        <f t="shared" si="598"/>
        <v>-2.1526478986580222E-2</v>
      </c>
      <c r="AN1585" s="35">
        <v>0</v>
      </c>
      <c r="AP1585" s="2" t="str">
        <f t="shared" ref="AP1585:AP1648" si="620">IF(AN1585&lt;&gt;Y1585,"diff","")</f>
        <v/>
      </c>
    </row>
    <row r="1586" spans="1:42" x14ac:dyDescent="0.25">
      <c r="A1586" s="49">
        <v>40304</v>
      </c>
      <c r="B1586" s="47">
        <v>1128.1500000000001</v>
      </c>
      <c r="C1586" s="27">
        <f t="shared" si="606"/>
        <v>-3.2353521404616115E-2</v>
      </c>
      <c r="D1586" s="27">
        <f t="shared" si="607"/>
        <v>-6.6305609401919097E-2</v>
      </c>
      <c r="E1586" s="5">
        <f t="shared" si="613"/>
        <v>0</v>
      </c>
      <c r="F1586" s="44">
        <v>1870.95</v>
      </c>
      <c r="G1586" s="45">
        <v>1870.95</v>
      </c>
      <c r="H1586" s="48">
        <v>1128.1500000000001</v>
      </c>
      <c r="I1586" s="42">
        <v>32.799999999999997</v>
      </c>
      <c r="J1586" s="16">
        <f t="shared" si="605"/>
        <v>0.32799999999999996</v>
      </c>
      <c r="K1586" s="16">
        <f t="shared" si="614"/>
        <v>0.15915322859972503</v>
      </c>
      <c r="L1586" s="51">
        <f>VLOOKUP(A1586,LIBOR!$A$3:B3681,2,1)</f>
        <v>0.27688000000000001</v>
      </c>
      <c r="M1586">
        <v>44385</v>
      </c>
      <c r="N1586" s="2">
        <v>39702.29</v>
      </c>
      <c r="O1586" s="16">
        <f t="shared" si="608"/>
        <v>1.0816512269381277E-3</v>
      </c>
      <c r="P1586" s="16">
        <f t="shared" si="599"/>
        <v>0.16884677140027493</v>
      </c>
      <c r="Q1586" s="2">
        <f t="shared" si="610"/>
        <v>21.886000000000003</v>
      </c>
      <c r="R1586" s="2">
        <f t="shared" si="611"/>
        <v>18.375499999999999</v>
      </c>
      <c r="S1586" s="16">
        <f t="shared" si="600"/>
        <v>1</v>
      </c>
      <c r="T1586" s="16">
        <f t="shared" si="601"/>
        <v>0</v>
      </c>
      <c r="U1586" s="16">
        <f>VLOOKUP(P1586,Table!$D$6:$G$15,MATCH(VALUE(T1586)&amp;"E",Table!$D$5:$G$5,0),1)*IF(Y1586=1,0,1)</f>
        <v>0.9</v>
      </c>
      <c r="V1586" s="16">
        <f t="shared" si="602"/>
        <v>9.9999999999999978E-2</v>
      </c>
      <c r="W1586" s="16">
        <f t="shared" si="616"/>
        <v>175077.44346488459</v>
      </c>
      <c r="X1586" s="16">
        <f t="shared" si="603"/>
        <v>-3.9471575977664264E-3</v>
      </c>
      <c r="Y1586" s="16">
        <f t="shared" si="617"/>
        <v>0</v>
      </c>
      <c r="Z1586" s="16">
        <f t="shared" si="604"/>
        <v>0</v>
      </c>
      <c r="AA1586" s="16">
        <f t="shared" si="615"/>
        <v>0</v>
      </c>
      <c r="AB1586" s="2">
        <f t="shared" si="618"/>
        <v>202728.14793557904</v>
      </c>
      <c r="AE1586" s="16" t="str">
        <f t="shared" si="612"/>
        <v/>
      </c>
      <c r="AF1586" s="16" t="str">
        <f t="shared" si="609"/>
        <v/>
      </c>
      <c r="AG1586" s="16">
        <f t="shared" ref="AG1586:AG1649" si="621">AB1586/AG$2</f>
        <v>109.06201526853594</v>
      </c>
      <c r="AH1586" s="24">
        <f t="shared" si="619"/>
        <v>109.60720164167226</v>
      </c>
      <c r="AL1586" s="2">
        <f t="shared" ref="AL1586:AL1649" si="622">IF(AH1586&gt;AL1585,AH1586,AL1585)</f>
        <v>113.35792393543275</v>
      </c>
      <c r="AM1586" s="27">
        <f t="shared" ref="AM1586:AM1649" si="623">AH1586/AL1586-1</f>
        <v>-3.3087429299577309E-2</v>
      </c>
      <c r="AN1586" s="35">
        <v>0</v>
      </c>
      <c r="AP1586" s="2" t="str">
        <f t="shared" si="620"/>
        <v/>
      </c>
    </row>
    <row r="1587" spans="1:42" x14ac:dyDescent="0.25">
      <c r="A1587" s="49">
        <v>40305</v>
      </c>
      <c r="B1587" s="47">
        <v>1110.8800000000001</v>
      </c>
      <c r="C1587" s="27">
        <f t="shared" si="606"/>
        <v>-1.5308248016664416E-2</v>
      </c>
      <c r="D1587" s="27">
        <f t="shared" si="607"/>
        <v>-6.4966249735327275E-2</v>
      </c>
      <c r="E1587" s="5">
        <f t="shared" si="613"/>
        <v>-1</v>
      </c>
      <c r="F1587" s="44">
        <v>1842.32</v>
      </c>
      <c r="G1587" s="45">
        <v>1842.32</v>
      </c>
      <c r="H1587" s="48">
        <v>1110.8800000000001</v>
      </c>
      <c r="I1587" s="42">
        <v>40.950000000000003</v>
      </c>
      <c r="J1587" s="16">
        <f t="shared" si="605"/>
        <v>0.40950000000000003</v>
      </c>
      <c r="K1587" s="16">
        <f t="shared" si="614"/>
        <v>0.20734507140231004</v>
      </c>
      <c r="L1587" s="51">
        <f>VLOOKUP(A1587,LIBOR!$A$3:B3682,2,1)</f>
        <v>0.32124999999999998</v>
      </c>
      <c r="M1587">
        <v>48360.66</v>
      </c>
      <c r="N1587" s="2">
        <v>43258.33</v>
      </c>
      <c r="O1587" s="16">
        <f t="shared" si="608"/>
        <v>2.3798088031541073E-4</v>
      </c>
      <c r="P1587" s="16">
        <f t="shared" si="599"/>
        <v>0.20215492859768999</v>
      </c>
      <c r="Q1587" s="2">
        <f t="shared" si="610"/>
        <v>24.757999999999999</v>
      </c>
      <c r="R1587" s="2">
        <f t="shared" si="611"/>
        <v>19.191500000000001</v>
      </c>
      <c r="S1587" s="16">
        <f t="shared" si="600"/>
        <v>1</v>
      </c>
      <c r="T1587" s="16">
        <f t="shared" si="601"/>
        <v>0</v>
      </c>
      <c r="U1587" s="16">
        <f>VLOOKUP(P1587,Table!$D$6:$G$15,MATCH(VALUE(T1587)&amp;"E",Table!$D$5:$G$5,0),1)*IF(Y1587=1,0,1)</f>
        <v>0</v>
      </c>
      <c r="V1587" s="16">
        <f t="shared" si="602"/>
        <v>0</v>
      </c>
      <c r="W1587" s="16">
        <f t="shared" si="616"/>
        <v>174233.45458942553</v>
      </c>
      <c r="X1587" s="16">
        <f t="shared" si="603"/>
        <v>-2.2722271055570786E-2</v>
      </c>
      <c r="Y1587" s="16">
        <f t="shared" si="617"/>
        <v>1</v>
      </c>
      <c r="Z1587" s="16">
        <f t="shared" si="604"/>
        <v>20</v>
      </c>
      <c r="AA1587" s="16">
        <f t="shared" si="615"/>
        <v>0</v>
      </c>
      <c r="AB1587" s="2">
        <f t="shared" si="618"/>
        <v>201752.02557446447</v>
      </c>
      <c r="AE1587" s="16" t="str">
        <f t="shared" si="612"/>
        <v/>
      </c>
      <c r="AF1587" s="16" t="str">
        <f t="shared" si="609"/>
        <v/>
      </c>
      <c r="AG1587" s="16">
        <f t="shared" si="621"/>
        <v>108.53688901973469</v>
      </c>
      <c r="AH1587" s="24">
        <f t="shared" si="619"/>
        <v>109.07661130306221</v>
      </c>
      <c r="AL1587" s="2">
        <f t="shared" si="622"/>
        <v>113.35792393543275</v>
      </c>
      <c r="AM1587" s="27">
        <f t="shared" si="623"/>
        <v>-3.7768093166641981E-2</v>
      </c>
      <c r="AN1587" s="35">
        <v>1</v>
      </c>
      <c r="AP1587" s="2" t="str">
        <f t="shared" si="620"/>
        <v/>
      </c>
    </row>
    <row r="1588" spans="1:42" x14ac:dyDescent="0.25">
      <c r="A1588" s="49">
        <v>40308</v>
      </c>
      <c r="B1588" s="47">
        <v>1159.73</v>
      </c>
      <c r="C1588" s="27">
        <f t="shared" si="606"/>
        <v>4.3974146622497434E-2</v>
      </c>
      <c r="D1588" s="27">
        <f t="shared" si="607"/>
        <v>-3.4112631641763147E-2</v>
      </c>
      <c r="E1588" s="5">
        <f t="shared" si="613"/>
        <v>-1</v>
      </c>
      <c r="F1588" s="44">
        <v>1923.39</v>
      </c>
      <c r="G1588" s="45">
        <v>1923.39</v>
      </c>
      <c r="H1588" s="48">
        <v>1159.73</v>
      </c>
      <c r="I1588" s="42">
        <v>28.84</v>
      </c>
      <c r="J1588" s="16">
        <f t="shared" si="605"/>
        <v>0.28839999999999999</v>
      </c>
      <c r="K1588" s="16">
        <f t="shared" si="614"/>
        <v>8.0566776159741171E-2</v>
      </c>
      <c r="L1588" s="51">
        <f>VLOOKUP(A1588,LIBOR!$A$3:B3683,2,1)</f>
        <v>0.3125</v>
      </c>
      <c r="M1588">
        <v>41546.519999999997</v>
      </c>
      <c r="N1588" s="2">
        <v>37162.53</v>
      </c>
      <c r="O1588" s="16">
        <f t="shared" si="608"/>
        <v>1.8519875887270101E-3</v>
      </c>
      <c r="P1588" s="16">
        <f t="shared" si="599"/>
        <v>0.20783322384025882</v>
      </c>
      <c r="Q1588" s="2">
        <f t="shared" si="610"/>
        <v>28.538</v>
      </c>
      <c r="R1588" s="2">
        <f t="shared" si="611"/>
        <v>20.432000000000002</v>
      </c>
      <c r="S1588" s="16">
        <f t="shared" si="600"/>
        <v>1</v>
      </c>
      <c r="T1588" s="16">
        <f t="shared" si="601"/>
        <v>0</v>
      </c>
      <c r="U1588" s="16">
        <f>VLOOKUP(P1588,Table!$D$6:$G$15,MATCH(VALUE(T1588)&amp;"E",Table!$D$5:$G$5,0),1)*IF(Y1588=1,0,1)</f>
        <v>0</v>
      </c>
      <c r="V1588" s="16">
        <f t="shared" si="602"/>
        <v>0</v>
      </c>
      <c r="W1588" s="16">
        <f t="shared" si="616"/>
        <v>174233.45458942553</v>
      </c>
      <c r="X1588" s="16">
        <f t="shared" si="603"/>
        <v>-2.1136893994463946E-2</v>
      </c>
      <c r="Y1588" s="16">
        <f t="shared" si="617"/>
        <v>1</v>
      </c>
      <c r="Z1588" s="16">
        <f t="shared" si="604"/>
        <v>20</v>
      </c>
      <c r="AA1588" s="16">
        <f t="shared" si="615"/>
        <v>2.6041666666667407E-3</v>
      </c>
      <c r="AB1588" s="2">
        <f t="shared" si="618"/>
        <v>201757.27953346379</v>
      </c>
      <c r="AE1588" s="16" t="str">
        <f t="shared" si="612"/>
        <v/>
      </c>
      <c r="AF1588" s="16" t="str">
        <f t="shared" si="609"/>
        <v/>
      </c>
      <c r="AG1588" s="16">
        <f t="shared" si="621"/>
        <v>108.53971550121958</v>
      </c>
      <c r="AH1588" s="24">
        <f t="shared" si="619"/>
        <v>109.07093489881463</v>
      </c>
      <c r="AL1588" s="2">
        <f t="shared" si="622"/>
        <v>113.35792393543275</v>
      </c>
      <c r="AM1588" s="27">
        <f t="shared" si="623"/>
        <v>-3.78181682213935E-2</v>
      </c>
      <c r="AN1588" s="35">
        <v>1</v>
      </c>
      <c r="AP1588" s="2" t="str">
        <f t="shared" si="620"/>
        <v/>
      </c>
    </row>
    <row r="1589" spans="1:42" x14ac:dyDescent="0.25">
      <c r="A1589" s="49">
        <v>40309</v>
      </c>
      <c r="B1589" s="47">
        <v>1155.79</v>
      </c>
      <c r="C1589" s="27">
        <f t="shared" si="606"/>
        <v>-3.3973424848887657E-3</v>
      </c>
      <c r="D1589" s="27">
        <f t="shared" si="607"/>
        <v>-1.367153651748243E-2</v>
      </c>
      <c r="E1589" s="5">
        <f t="shared" si="613"/>
        <v>-1</v>
      </c>
      <c r="F1589" s="44">
        <v>1917.25</v>
      </c>
      <c r="G1589" s="45">
        <v>1917.25</v>
      </c>
      <c r="H1589" s="48">
        <v>1155.79</v>
      </c>
      <c r="I1589" s="42">
        <v>28.32</v>
      </c>
      <c r="J1589" s="16">
        <f t="shared" si="605"/>
        <v>0.28320000000000001</v>
      </c>
      <c r="K1589" s="16">
        <f t="shared" si="614"/>
        <v>2.9668267236081791E-2</v>
      </c>
      <c r="L1589" s="51">
        <f>VLOOKUP(A1589,LIBOR!$A$3:B3684,2,1)</f>
        <v>0.30249999999999999</v>
      </c>
      <c r="M1589">
        <v>41386.14</v>
      </c>
      <c r="N1589" s="2">
        <v>37018.910000000003</v>
      </c>
      <c r="O1589" s="16">
        <f t="shared" si="608"/>
        <v>1.1581270362277301E-5</v>
      </c>
      <c r="P1589" s="16">
        <f t="shared" si="599"/>
        <v>0.25353173276391822</v>
      </c>
      <c r="Q1589" s="2">
        <f t="shared" si="610"/>
        <v>30.268000000000001</v>
      </c>
      <c r="R1589" s="2">
        <f t="shared" si="611"/>
        <v>21.094999999999999</v>
      </c>
      <c r="S1589" s="16">
        <f t="shared" si="600"/>
        <v>1</v>
      </c>
      <c r="T1589" s="16">
        <f t="shared" si="601"/>
        <v>1</v>
      </c>
      <c r="U1589" s="16">
        <f>VLOOKUP(P1589,Table!$D$6:$G$15,MATCH(VALUE(T1589)&amp;"E",Table!$D$5:$G$5,0),1)*IF(Y1589=1,0,1)</f>
        <v>0</v>
      </c>
      <c r="V1589" s="16">
        <f t="shared" si="602"/>
        <v>0</v>
      </c>
      <c r="W1589" s="16">
        <f t="shared" si="616"/>
        <v>174233.45458942553</v>
      </c>
      <c r="X1589" s="16">
        <f t="shared" si="603"/>
        <v>-2.9140180776640046E-2</v>
      </c>
      <c r="Y1589" s="16">
        <f t="shared" si="617"/>
        <v>1</v>
      </c>
      <c r="Z1589" s="16">
        <f t="shared" si="604"/>
        <v>20</v>
      </c>
      <c r="AA1589" s="16">
        <f t="shared" si="615"/>
        <v>8.4027777777784252E-4</v>
      </c>
      <c r="AB1589" s="2">
        <f t="shared" si="618"/>
        <v>201758.97485504876</v>
      </c>
      <c r="AE1589" s="16" t="str">
        <f t="shared" si="612"/>
        <v/>
      </c>
      <c r="AF1589" s="16" t="str">
        <f t="shared" si="609"/>
        <v/>
      </c>
      <c r="AG1589" s="16">
        <f t="shared" si="621"/>
        <v>108.54062753632898</v>
      </c>
      <c r="AH1589" s="24">
        <f t="shared" si="619"/>
        <v>109.06901254123635</v>
      </c>
      <c r="AL1589" s="2">
        <f t="shared" si="622"/>
        <v>113.35792393543275</v>
      </c>
      <c r="AM1589" s="27">
        <f t="shared" si="623"/>
        <v>-3.7835126520483153E-2</v>
      </c>
      <c r="AN1589" s="35">
        <v>1</v>
      </c>
      <c r="AP1589" s="2" t="str">
        <f t="shared" si="620"/>
        <v/>
      </c>
    </row>
    <row r="1590" spans="1:42" x14ac:dyDescent="0.25">
      <c r="A1590" s="49">
        <v>40310</v>
      </c>
      <c r="B1590" s="47">
        <v>1171.67</v>
      </c>
      <c r="C1590" s="27">
        <f t="shared" si="606"/>
        <v>1.3739520155045648E-2</v>
      </c>
      <c r="D1590" s="27">
        <f t="shared" si="607"/>
        <v>6.6545548713737857E-3</v>
      </c>
      <c r="E1590" s="5">
        <f t="shared" si="613"/>
        <v>0</v>
      </c>
      <c r="F1590" s="44">
        <v>1944.25</v>
      </c>
      <c r="G1590" s="45">
        <v>1944.25</v>
      </c>
      <c r="H1590" s="48">
        <v>1171.67</v>
      </c>
      <c r="I1590" s="42">
        <v>25.52</v>
      </c>
      <c r="J1590" s="16">
        <f t="shared" si="605"/>
        <v>0.25519999999999998</v>
      </c>
      <c r="K1590" s="16">
        <f t="shared" si="614"/>
        <v>2.4102122094022405E-3</v>
      </c>
      <c r="L1590" s="51">
        <f>VLOOKUP(A1590,LIBOR!$A$3:B3685,2,1)</f>
        <v>0.29875000000000002</v>
      </c>
      <c r="M1590">
        <v>39168.86</v>
      </c>
      <c r="N1590" s="2">
        <v>35035.449999999997</v>
      </c>
      <c r="O1590" s="16">
        <f t="shared" si="608"/>
        <v>1.8621300739565471E-4</v>
      </c>
      <c r="P1590" s="16">
        <f t="shared" si="599"/>
        <v>0.25278978779059774</v>
      </c>
      <c r="Q1590" s="2">
        <f t="shared" si="610"/>
        <v>31.163999999999998</v>
      </c>
      <c r="R1590" s="2">
        <f t="shared" si="611"/>
        <v>21.701000000000001</v>
      </c>
      <c r="S1590" s="16">
        <f t="shared" si="600"/>
        <v>1</v>
      </c>
      <c r="T1590" s="16">
        <f t="shared" si="601"/>
        <v>1</v>
      </c>
      <c r="U1590" s="16">
        <f>VLOOKUP(P1590,Table!$D$6:$G$15,MATCH(VALUE(T1590)&amp;"E",Table!$D$5:$G$5,0),1)*IF(Y1590=1,0,1)</f>
        <v>0.75</v>
      </c>
      <c r="V1590" s="16">
        <f t="shared" si="602"/>
        <v>0.25</v>
      </c>
      <c r="W1590" s="16">
        <f t="shared" si="616"/>
        <v>174233.45458942553</v>
      </c>
      <c r="X1590" s="16">
        <f t="shared" si="603"/>
        <v>-1.8042025994185806E-2</v>
      </c>
      <c r="Y1590" s="16">
        <f t="shared" si="617"/>
        <v>0</v>
      </c>
      <c r="Z1590" s="16">
        <f t="shared" si="604"/>
        <v>0</v>
      </c>
      <c r="AA1590" s="16">
        <f t="shared" si="615"/>
        <v>8.298611111110521E-4</v>
      </c>
      <c r="AB1590" s="2">
        <f t="shared" si="618"/>
        <v>201760.64917431926</v>
      </c>
      <c r="AE1590" s="16" t="str">
        <f t="shared" si="612"/>
        <v/>
      </c>
      <c r="AF1590" s="16" t="str">
        <f t="shared" si="609"/>
        <v/>
      </c>
      <c r="AG1590" s="16">
        <f t="shared" si="621"/>
        <v>108.54152827278666</v>
      </c>
      <c r="AH1590" s="24">
        <f t="shared" si="619"/>
        <v>109.06707885647955</v>
      </c>
      <c r="AL1590" s="2">
        <f t="shared" si="622"/>
        <v>113.35792393543275</v>
      </c>
      <c r="AM1590" s="27">
        <f t="shared" si="623"/>
        <v>-3.7852184743584427E-2</v>
      </c>
      <c r="AN1590" s="35">
        <v>0</v>
      </c>
      <c r="AP1590" s="2" t="str">
        <f t="shared" si="620"/>
        <v/>
      </c>
    </row>
    <row r="1591" spans="1:42" x14ac:dyDescent="0.25">
      <c r="A1591" s="49">
        <v>40311</v>
      </c>
      <c r="B1591" s="47">
        <v>1157.44</v>
      </c>
      <c r="C1591" s="27">
        <f t="shared" si="606"/>
        <v>-1.214505790879683E-2</v>
      </c>
      <c r="D1591" s="27">
        <f t="shared" si="607"/>
        <v>2.686301836719307E-2</v>
      </c>
      <c r="E1591" s="5">
        <f t="shared" si="613"/>
        <v>0</v>
      </c>
      <c r="F1591" s="44">
        <v>1920.76</v>
      </c>
      <c r="G1591" s="45">
        <v>1920.76</v>
      </c>
      <c r="H1591" s="48">
        <v>1157.44</v>
      </c>
      <c r="I1591" s="42">
        <v>26.68</v>
      </c>
      <c r="J1591" s="16">
        <f t="shared" si="605"/>
        <v>0.26679999999999998</v>
      </c>
      <c r="K1591" s="16">
        <f t="shared" si="614"/>
        <v>9.8953948814547443E-3</v>
      </c>
      <c r="L1591" s="51">
        <f>VLOOKUP(A1591,LIBOR!$A$3:B3686,2,1)</f>
        <v>0.29625000000000001</v>
      </c>
      <c r="M1591">
        <v>40146.339999999997</v>
      </c>
      <c r="N1591" s="2">
        <v>35909.629999999997</v>
      </c>
      <c r="O1591" s="16">
        <f t="shared" si="608"/>
        <v>1.4931402373816142E-4</v>
      </c>
      <c r="P1591" s="16">
        <f t="shared" si="599"/>
        <v>0.25690460511854524</v>
      </c>
      <c r="Q1591" s="2">
        <f t="shared" si="610"/>
        <v>31.286000000000001</v>
      </c>
      <c r="R1591" s="2">
        <f t="shared" si="611"/>
        <v>22.197499999999998</v>
      </c>
      <c r="S1591" s="16">
        <f t="shared" si="600"/>
        <v>1</v>
      </c>
      <c r="T1591" s="16">
        <f t="shared" si="601"/>
        <v>1</v>
      </c>
      <c r="U1591" s="16">
        <f>VLOOKUP(P1591,Table!$D$6:$G$15,MATCH(VALUE(T1591)&amp;"E",Table!$D$5:$G$5,0),1)*IF(Y1591=1,0,1)</f>
        <v>0.75</v>
      </c>
      <c r="V1591" s="16">
        <f t="shared" si="602"/>
        <v>0.25</v>
      </c>
      <c r="W1591" s="16">
        <f t="shared" si="616"/>
        <v>173733.23581224866</v>
      </c>
      <c r="X1591" s="16">
        <f t="shared" si="603"/>
        <v>-1.6668483739695206E-2</v>
      </c>
      <c r="Y1591" s="16">
        <f t="shared" si="617"/>
        <v>0</v>
      </c>
      <c r="Z1591" s="16">
        <f t="shared" si="604"/>
        <v>0</v>
      </c>
      <c r="AA1591" s="16">
        <f t="shared" si="615"/>
        <v>0</v>
      </c>
      <c r="AB1591" s="2">
        <f t="shared" si="618"/>
        <v>201191.18982200953</v>
      </c>
      <c r="AE1591" s="16" t="str">
        <f t="shared" si="612"/>
        <v/>
      </c>
      <c r="AF1591" s="16" t="str">
        <f t="shared" si="609"/>
        <v/>
      </c>
      <c r="AG1591" s="16">
        <f t="shared" si="621"/>
        <v>108.23517523198372</v>
      </c>
      <c r="AH1591" s="24">
        <f t="shared" si="619"/>
        <v>108.75641175540105</v>
      </c>
      <c r="AL1591" s="2">
        <f t="shared" si="622"/>
        <v>113.35792393543275</v>
      </c>
      <c r="AM1591" s="27">
        <f t="shared" si="623"/>
        <v>-4.059277040617526E-2</v>
      </c>
      <c r="AN1591" s="35">
        <v>0</v>
      </c>
      <c r="AP1591" s="2" t="str">
        <f t="shared" si="620"/>
        <v/>
      </c>
    </row>
    <row r="1592" spans="1:42" x14ac:dyDescent="0.25">
      <c r="A1592" s="49">
        <v>40312</v>
      </c>
      <c r="B1592" s="47">
        <v>1135.68</v>
      </c>
      <c r="C1592" s="27">
        <f t="shared" si="606"/>
        <v>-1.8800110588885754E-2</v>
      </c>
      <c r="D1592" s="27">
        <f t="shared" si="607"/>
        <v>2.3371155794971732E-2</v>
      </c>
      <c r="E1592" s="5">
        <f t="shared" si="613"/>
        <v>0</v>
      </c>
      <c r="F1592" s="44">
        <v>1884.67</v>
      </c>
      <c r="G1592" s="45">
        <v>1884.67</v>
      </c>
      <c r="H1592" s="48">
        <v>1135.68</v>
      </c>
      <c r="I1592" s="42">
        <v>31.24</v>
      </c>
      <c r="J1592" s="16">
        <f t="shared" si="605"/>
        <v>0.31240000000000001</v>
      </c>
      <c r="K1592" s="16">
        <f t="shared" si="614"/>
        <v>5.2198301438429628E-2</v>
      </c>
      <c r="L1592" s="51">
        <f>VLOOKUP(A1592,LIBOR!$A$3:B3687,2,1)</f>
        <v>0.29249999999999998</v>
      </c>
      <c r="M1592">
        <v>44166.1</v>
      </c>
      <c r="N1592" s="2">
        <v>39505.03</v>
      </c>
      <c r="O1592" s="16">
        <f t="shared" si="608"/>
        <v>3.6020545128830788E-4</v>
      </c>
      <c r="P1592" s="16">
        <f t="shared" ref="P1592:P1655" si="624">SQRT(252*SUM(O1570:O1591)/22)</f>
        <v>0.26020169856157038</v>
      </c>
      <c r="Q1592" s="2">
        <f t="shared" si="610"/>
        <v>30.062000000000001</v>
      </c>
      <c r="R1592" s="2">
        <f t="shared" si="611"/>
        <v>22.736999999999998</v>
      </c>
      <c r="S1592" s="16">
        <f t="shared" ref="S1592:S1655" si="625">IF(Q1592&gt;=R1592,1,-1)</f>
        <v>1</v>
      </c>
      <c r="T1592" s="16">
        <f t="shared" ref="T1592:T1655" si="626">IF(SUM(S1583:S1592)=-10,-1,IF(SUM(S1583:S1592)&lt;10,0,1))</f>
        <v>1</v>
      </c>
      <c r="U1592" s="16">
        <f>VLOOKUP(P1592,Table!$D$6:$G$15,MATCH(VALUE(T1592)&amp;"E",Table!$D$5:$G$5,0),1)*IF(Y1592=1,0,1)</f>
        <v>0.75</v>
      </c>
      <c r="V1592" s="16">
        <f t="shared" ref="V1592:V1655" si="627">(1-U1592)*IF(Y1592=1,0,1)</f>
        <v>0.25</v>
      </c>
      <c r="W1592" s="16">
        <f t="shared" si="616"/>
        <v>175632.28029993153</v>
      </c>
      <c r="X1592" s="16">
        <f t="shared" ref="X1592:X1655" si="628">W1591/W1586-1</f>
        <v>-7.6777889032034752E-3</v>
      </c>
      <c r="Y1592" s="16">
        <f t="shared" si="617"/>
        <v>0</v>
      </c>
      <c r="Z1592" s="16">
        <f t="shared" ref="Z1592:Z1655" si="629">Y1592*20</f>
        <v>0</v>
      </c>
      <c r="AA1592" s="16">
        <f t="shared" si="615"/>
        <v>0</v>
      </c>
      <c r="AB1592" s="2">
        <f t="shared" si="618"/>
        <v>203392.18976761098</v>
      </c>
      <c r="AE1592" s="16" t="str">
        <f t="shared" si="612"/>
        <v/>
      </c>
      <c r="AF1592" s="16" t="str">
        <f t="shared" si="609"/>
        <v/>
      </c>
      <c r="AG1592" s="16">
        <f t="shared" si="621"/>
        <v>109.4192510108909</v>
      </c>
      <c r="AH1592" s="24">
        <f t="shared" si="619"/>
        <v>109.9433281666639</v>
      </c>
      <c r="AL1592" s="2">
        <f t="shared" si="622"/>
        <v>113.35792393543275</v>
      </c>
      <c r="AM1592" s="27">
        <f t="shared" si="623"/>
        <v>-3.0122250392603855E-2</v>
      </c>
      <c r="AN1592" s="35">
        <v>0</v>
      </c>
      <c r="AP1592" s="2" t="str">
        <f t="shared" si="620"/>
        <v/>
      </c>
    </row>
    <row r="1593" spans="1:42" x14ac:dyDescent="0.25">
      <c r="A1593" s="49">
        <v>40315</v>
      </c>
      <c r="B1593" s="47">
        <v>1136.94</v>
      </c>
      <c r="C1593" s="27">
        <f t="shared" si="606"/>
        <v>1.1094674556213491E-3</v>
      </c>
      <c r="D1593" s="27">
        <f t="shared" si="607"/>
        <v>-1.9493523371904353E-2</v>
      </c>
      <c r="E1593" s="5">
        <f t="shared" si="613"/>
        <v>0</v>
      </c>
      <c r="F1593" s="44">
        <v>1887.11</v>
      </c>
      <c r="G1593" s="45">
        <v>1887.11</v>
      </c>
      <c r="H1593" s="48">
        <v>1136.94</v>
      </c>
      <c r="I1593" s="42">
        <v>30.84</v>
      </c>
      <c r="J1593" s="16">
        <f t="shared" si="605"/>
        <v>0.30840000000000001</v>
      </c>
      <c r="K1593" s="16">
        <f t="shared" si="614"/>
        <v>4.3027523142524782E-2</v>
      </c>
      <c r="L1593" s="51">
        <f>VLOOKUP(A1593,LIBOR!$A$3:B3688,2,1)</f>
        <v>0.3</v>
      </c>
      <c r="M1593">
        <v>44541.279999999999</v>
      </c>
      <c r="N1593" s="2">
        <v>39840.11</v>
      </c>
      <c r="O1593" s="16">
        <f t="shared" si="608"/>
        <v>1.2295537590789582E-6</v>
      </c>
      <c r="P1593" s="16">
        <f t="shared" si="624"/>
        <v>0.26537247685747523</v>
      </c>
      <c r="Q1593" s="2">
        <f t="shared" si="610"/>
        <v>28.119999999999997</v>
      </c>
      <c r="R1593" s="2">
        <f t="shared" si="611"/>
        <v>23.380999999999997</v>
      </c>
      <c r="S1593" s="16">
        <f t="shared" si="625"/>
        <v>1</v>
      </c>
      <c r="T1593" s="16">
        <f t="shared" si="626"/>
        <v>1</v>
      </c>
      <c r="U1593" s="16">
        <f>VLOOKUP(P1593,Table!$D$6:$G$15,MATCH(VALUE(T1593)&amp;"E",Table!$D$5:$G$5,0),1)*IF(Y1593=1,0,1)</f>
        <v>0.75</v>
      </c>
      <c r="V1593" s="16">
        <f t="shared" si="627"/>
        <v>0.25</v>
      </c>
      <c r="W1593" s="16">
        <f t="shared" si="616"/>
        <v>176150.85042469687</v>
      </c>
      <c r="X1593" s="16">
        <f t="shared" si="628"/>
        <v>8.0284564970733996E-3</v>
      </c>
      <c r="Y1593" s="16">
        <f t="shared" si="617"/>
        <v>0</v>
      </c>
      <c r="Z1593" s="16">
        <f t="shared" si="629"/>
        <v>0</v>
      </c>
      <c r="AA1593" s="16">
        <f t="shared" si="615"/>
        <v>0</v>
      </c>
      <c r="AB1593" s="2">
        <f t="shared" si="618"/>
        <v>204021.62348785601</v>
      </c>
      <c r="AE1593" s="16" t="str">
        <f t="shared" si="612"/>
        <v/>
      </c>
      <c r="AF1593" s="16" t="str">
        <f t="shared" si="609"/>
        <v/>
      </c>
      <c r="AG1593" s="16">
        <f t="shared" si="621"/>
        <v>109.75786856699717</v>
      </c>
      <c r="AH1593" s="24">
        <f t="shared" si="619"/>
        <v>110.27495661525812</v>
      </c>
      <c r="AL1593" s="2">
        <f t="shared" si="622"/>
        <v>113.35792393543275</v>
      </c>
      <c r="AM1593" s="27">
        <f t="shared" si="623"/>
        <v>-2.7196751785350748E-2</v>
      </c>
      <c r="AN1593" s="35">
        <v>0</v>
      </c>
      <c r="AP1593" s="2" t="str">
        <f t="shared" si="620"/>
        <v/>
      </c>
    </row>
    <row r="1594" spans="1:42" x14ac:dyDescent="0.25">
      <c r="A1594" s="49">
        <v>40316</v>
      </c>
      <c r="B1594" s="47">
        <v>1120.8</v>
      </c>
      <c r="C1594" s="27">
        <f t="shared" si="606"/>
        <v>-1.4195999788907177E-2</v>
      </c>
      <c r="D1594" s="27">
        <f t="shared" si="607"/>
        <v>-3.0292180675922764E-2</v>
      </c>
      <c r="E1594" s="5">
        <f t="shared" si="613"/>
        <v>0</v>
      </c>
      <c r="F1594" s="44">
        <v>1860.65</v>
      </c>
      <c r="G1594" s="45">
        <v>1860.65</v>
      </c>
      <c r="H1594" s="48">
        <v>1120.8</v>
      </c>
      <c r="I1594" s="42">
        <v>33.549999999999997</v>
      </c>
      <c r="J1594" s="16">
        <f t="shared" si="605"/>
        <v>0.33549999999999996</v>
      </c>
      <c r="K1594" s="16">
        <f t="shared" si="614"/>
        <v>7.0116294106585819E-2</v>
      </c>
      <c r="L1594" s="51">
        <f>VLOOKUP(A1594,LIBOR!$A$3:B3689,2,1)</f>
        <v>0.29563</v>
      </c>
      <c r="M1594">
        <v>47564.28</v>
      </c>
      <c r="N1594" s="2">
        <v>42543.86</v>
      </c>
      <c r="O1594" s="16">
        <f t="shared" si="608"/>
        <v>2.0442499412897991E-4</v>
      </c>
      <c r="P1594" s="16">
        <f t="shared" si="624"/>
        <v>0.26538370589341415</v>
      </c>
      <c r="Q1594" s="2">
        <f t="shared" si="610"/>
        <v>28.52</v>
      </c>
      <c r="R1594" s="2">
        <f t="shared" si="611"/>
        <v>24.055999999999997</v>
      </c>
      <c r="S1594" s="16">
        <f t="shared" si="625"/>
        <v>1</v>
      </c>
      <c r="T1594" s="16">
        <f t="shared" si="626"/>
        <v>1</v>
      </c>
      <c r="U1594" s="16">
        <f>VLOOKUP(P1594,Table!$D$6:$G$15,MATCH(VALUE(T1594)&amp;"E",Table!$D$5:$G$5,0),1)*IF(Y1594=1,0,1)</f>
        <v>0.75</v>
      </c>
      <c r="V1594" s="16">
        <f t="shared" si="627"/>
        <v>0.25</v>
      </c>
      <c r="W1594" s="16">
        <f t="shared" si="616"/>
        <v>177263.99274747822</v>
      </c>
      <c r="X1594" s="16">
        <f t="shared" si="628"/>
        <v>1.1004751296411985E-2</v>
      </c>
      <c r="Y1594" s="16">
        <f t="shared" si="617"/>
        <v>0</v>
      </c>
      <c r="Z1594" s="16">
        <f t="shared" si="629"/>
        <v>0</v>
      </c>
      <c r="AA1594" s="16">
        <f t="shared" si="615"/>
        <v>0</v>
      </c>
      <c r="AB1594" s="2">
        <f t="shared" si="618"/>
        <v>205337.83354735433</v>
      </c>
      <c r="AE1594" s="16" t="str">
        <f t="shared" si="612"/>
        <v/>
      </c>
      <c r="AF1594" s="16" t="str">
        <f t="shared" si="609"/>
        <v/>
      </c>
      <c r="AG1594" s="16">
        <f t="shared" si="621"/>
        <v>110.46595238795341</v>
      </c>
      <c r="AH1594" s="24">
        <f t="shared" si="619"/>
        <v>110.98348765341713</v>
      </c>
      <c r="AL1594" s="2">
        <f t="shared" si="622"/>
        <v>113.35792393543275</v>
      </c>
      <c r="AM1594" s="27">
        <f t="shared" si="623"/>
        <v>-2.0946363514632416E-2</v>
      </c>
      <c r="AN1594" s="35">
        <v>0</v>
      </c>
      <c r="AP1594" s="2" t="str">
        <f t="shared" si="620"/>
        <v/>
      </c>
    </row>
    <row r="1595" spans="1:42" x14ac:dyDescent="0.25">
      <c r="A1595" s="49">
        <v>40317</v>
      </c>
      <c r="B1595" s="47">
        <v>1115.05</v>
      </c>
      <c r="C1595" s="27">
        <f t="shared" si="606"/>
        <v>-5.1302640970735114E-3</v>
      </c>
      <c r="D1595" s="27">
        <f t="shared" si="607"/>
        <v>-4.9161964928041924E-2</v>
      </c>
      <c r="E1595" s="5">
        <f t="shared" si="613"/>
        <v>0</v>
      </c>
      <c r="F1595" s="44">
        <v>1851.28</v>
      </c>
      <c r="G1595" s="45">
        <v>1851.28</v>
      </c>
      <c r="H1595" s="48">
        <v>1115.05</v>
      </c>
      <c r="I1595" s="42">
        <v>35.32</v>
      </c>
      <c r="J1595" s="16">
        <f t="shared" si="605"/>
        <v>0.35320000000000001</v>
      </c>
      <c r="K1595" s="16">
        <f t="shared" si="614"/>
        <v>8.9112078185783761E-2</v>
      </c>
      <c r="L1595" s="51">
        <f>VLOOKUP(A1595,LIBOR!$A$3:B3690,2,1)</f>
        <v>0.29875000000000002</v>
      </c>
      <c r="M1595">
        <v>48640.26</v>
      </c>
      <c r="N1595" s="2">
        <v>43506.080000000002</v>
      </c>
      <c r="O1595" s="16">
        <f t="shared" si="608"/>
        <v>2.6455274224958425E-5</v>
      </c>
      <c r="P1595" s="16">
        <f t="shared" si="624"/>
        <v>0.26408792181421625</v>
      </c>
      <c r="Q1595" s="2">
        <f t="shared" si="610"/>
        <v>29.565999999999995</v>
      </c>
      <c r="R1595" s="2">
        <f t="shared" si="611"/>
        <v>24.946999999999996</v>
      </c>
      <c r="S1595" s="16">
        <f t="shared" si="625"/>
        <v>1</v>
      </c>
      <c r="T1595" s="16">
        <f t="shared" si="626"/>
        <v>1</v>
      </c>
      <c r="U1595" s="16">
        <f>VLOOKUP(P1595,Table!$D$6:$G$15,MATCH(VALUE(T1595)&amp;"E",Table!$D$5:$G$5,0),1)*IF(Y1595=1,0,1)</f>
        <v>0.75</v>
      </c>
      <c r="V1595" s="16">
        <f t="shared" si="627"/>
        <v>0.25</v>
      </c>
      <c r="W1595" s="16">
        <f t="shared" si="616"/>
        <v>177584.23510344312</v>
      </c>
      <c r="X1595" s="16">
        <f t="shared" si="628"/>
        <v>1.7393549161922151E-2</v>
      </c>
      <c r="Y1595" s="16">
        <f t="shared" si="617"/>
        <v>0</v>
      </c>
      <c r="Z1595" s="16">
        <f t="shared" si="629"/>
        <v>0</v>
      </c>
      <c r="AA1595" s="16">
        <f t="shared" si="615"/>
        <v>0</v>
      </c>
      <c r="AB1595" s="2">
        <f t="shared" si="618"/>
        <v>205723.55932640011</v>
      </c>
      <c r="AE1595" s="16" t="str">
        <f t="shared" si="612"/>
        <v/>
      </c>
      <c r="AF1595" s="16" t="str">
        <f t="shared" si="609"/>
        <v/>
      </c>
      <c r="AG1595" s="16">
        <f t="shared" si="621"/>
        <v>110.67346195794724</v>
      </c>
      <c r="AH1595" s="24">
        <f t="shared" si="619"/>
        <v>111.18907537246658</v>
      </c>
      <c r="AL1595" s="2">
        <f t="shared" si="622"/>
        <v>113.35792393543275</v>
      </c>
      <c r="AM1595" s="27">
        <f t="shared" si="623"/>
        <v>-1.9132747739818545E-2</v>
      </c>
      <c r="AN1595" s="35">
        <v>0</v>
      </c>
      <c r="AP1595" s="2" t="str">
        <f t="shared" si="620"/>
        <v/>
      </c>
    </row>
    <row r="1596" spans="1:42" x14ac:dyDescent="0.25">
      <c r="A1596" s="49">
        <v>40318</v>
      </c>
      <c r="B1596" s="47">
        <v>1071.5899999999999</v>
      </c>
      <c r="C1596" s="27">
        <f t="shared" si="606"/>
        <v>-3.8975830680238577E-2</v>
      </c>
      <c r="D1596" s="27">
        <f t="shared" si="607"/>
        <v>-7.599273769948367E-2</v>
      </c>
      <c r="E1596" s="5">
        <f t="shared" si="613"/>
        <v>0</v>
      </c>
      <c r="F1596" s="44">
        <v>1779.3</v>
      </c>
      <c r="G1596" s="45">
        <v>1779.3</v>
      </c>
      <c r="H1596" s="48">
        <v>1071.5899999999999</v>
      </c>
      <c r="I1596" s="42">
        <v>45.79</v>
      </c>
      <c r="J1596" s="16">
        <f t="shared" si="605"/>
        <v>0.45789999999999997</v>
      </c>
      <c r="K1596" s="16">
        <f t="shared" si="614"/>
        <v>0.19367971240759135</v>
      </c>
      <c r="L1596" s="51">
        <f>VLOOKUP(A1596,LIBOR!$A$3:B3691,2,1)</f>
        <v>0.29499999999999998</v>
      </c>
      <c r="M1596">
        <v>55191.86</v>
      </c>
      <c r="N1596" s="2">
        <v>49365.94</v>
      </c>
      <c r="O1596" s="16">
        <f t="shared" si="608"/>
        <v>1.5805172847607376E-3</v>
      </c>
      <c r="P1596" s="16">
        <f t="shared" si="624"/>
        <v>0.26422028759240862</v>
      </c>
      <c r="Q1596" s="2">
        <f t="shared" si="610"/>
        <v>31.526</v>
      </c>
      <c r="R1596" s="2">
        <f t="shared" si="611"/>
        <v>25.896999999999998</v>
      </c>
      <c r="S1596" s="16">
        <f t="shared" si="625"/>
        <v>1</v>
      </c>
      <c r="T1596" s="16">
        <f t="shared" si="626"/>
        <v>1</v>
      </c>
      <c r="U1596" s="16">
        <f>VLOOKUP(P1596,Table!$D$6:$G$15,MATCH(VALUE(T1596)&amp;"E",Table!$D$5:$G$5,0),1)*IF(Y1596=1,0,1)</f>
        <v>0.75</v>
      </c>
      <c r="V1596" s="16">
        <f t="shared" si="627"/>
        <v>0.25</v>
      </c>
      <c r="W1596" s="16">
        <f t="shared" si="616"/>
        <v>178372.84706921192</v>
      </c>
      <c r="X1596" s="16">
        <f t="shared" si="628"/>
        <v>1.9231556430500563E-2</v>
      </c>
      <c r="Y1596" s="16">
        <f t="shared" si="617"/>
        <v>0</v>
      </c>
      <c r="Z1596" s="16">
        <f t="shared" si="629"/>
        <v>0</v>
      </c>
      <c r="AA1596" s="16">
        <f t="shared" si="615"/>
        <v>0</v>
      </c>
      <c r="AB1596" s="2">
        <f t="shared" si="618"/>
        <v>206651.95807523385</v>
      </c>
      <c r="AE1596" s="16" t="str">
        <f t="shared" si="612"/>
        <v/>
      </c>
      <c r="AF1596" s="16" t="str">
        <f t="shared" si="609"/>
        <v/>
      </c>
      <c r="AG1596" s="16">
        <f t="shared" si="621"/>
        <v>111.17291425182788</v>
      </c>
      <c r="AH1596" s="24">
        <f t="shared" si="619"/>
        <v>111.68794752805833</v>
      </c>
      <c r="AL1596" s="2">
        <f t="shared" si="622"/>
        <v>113.35792393543275</v>
      </c>
      <c r="AM1596" s="27">
        <f t="shared" si="623"/>
        <v>-1.4731889482429317E-2</v>
      </c>
      <c r="AN1596" s="35">
        <v>0</v>
      </c>
      <c r="AP1596" s="2" t="str">
        <f t="shared" si="620"/>
        <v/>
      </c>
    </row>
    <row r="1597" spans="1:42" x14ac:dyDescent="0.25">
      <c r="A1597" s="49">
        <v>40319</v>
      </c>
      <c r="B1597" s="47">
        <v>1087.69</v>
      </c>
      <c r="C1597" s="27">
        <f t="shared" si="606"/>
        <v>1.5024402989949559E-2</v>
      </c>
      <c r="D1597" s="27">
        <f t="shared" si="607"/>
        <v>-4.2168224120648357E-2</v>
      </c>
      <c r="E1597" s="5">
        <f t="shared" si="613"/>
        <v>0</v>
      </c>
      <c r="F1597" s="44">
        <v>1806.05</v>
      </c>
      <c r="G1597" s="45">
        <v>1806.05</v>
      </c>
      <c r="H1597" s="48">
        <v>1087.69</v>
      </c>
      <c r="I1597" s="42">
        <v>40.1</v>
      </c>
      <c r="J1597" s="16">
        <f t="shared" si="605"/>
        <v>0.40100000000000002</v>
      </c>
      <c r="K1597" s="16">
        <f t="shared" si="614"/>
        <v>0.10573977748917612</v>
      </c>
      <c r="L1597" s="51">
        <f>VLOOKUP(A1597,LIBOR!$A$3:B3692,2,1)</f>
        <v>0.29625000000000001</v>
      </c>
      <c r="M1597">
        <v>54917.18</v>
      </c>
      <c r="N1597" s="2">
        <v>49120.03</v>
      </c>
      <c r="O1597" s="16">
        <f t="shared" si="608"/>
        <v>2.2238726600703879E-4</v>
      </c>
      <c r="P1597" s="16">
        <f t="shared" si="624"/>
        <v>0.2952602225108239</v>
      </c>
      <c r="Q1597" s="2">
        <f t="shared" si="610"/>
        <v>35.347999999999999</v>
      </c>
      <c r="R1597" s="2">
        <f t="shared" si="611"/>
        <v>27.362999999999992</v>
      </c>
      <c r="S1597" s="16">
        <f t="shared" si="625"/>
        <v>1</v>
      </c>
      <c r="T1597" s="16">
        <f t="shared" si="626"/>
        <v>1</v>
      </c>
      <c r="U1597" s="16">
        <f>VLOOKUP(P1597,Table!$D$6:$G$15,MATCH(VALUE(T1597)&amp;"E",Table!$D$5:$G$5,0),1)*IF(Y1597=1,0,1)</f>
        <v>0.75</v>
      </c>
      <c r="V1597" s="16">
        <f t="shared" si="627"/>
        <v>0.25</v>
      </c>
      <c r="W1597" s="16">
        <f t="shared" si="616"/>
        <v>180160.67094586065</v>
      </c>
      <c r="X1597" s="16">
        <f t="shared" si="628"/>
        <v>2.6705375256909525E-2</v>
      </c>
      <c r="Y1597" s="16">
        <f t="shared" si="617"/>
        <v>0</v>
      </c>
      <c r="Z1597" s="16">
        <f t="shared" si="629"/>
        <v>0</v>
      </c>
      <c r="AA1597" s="16">
        <f t="shared" si="615"/>
        <v>0</v>
      </c>
      <c r="AB1597" s="2">
        <f t="shared" si="618"/>
        <v>208724.94511573011</v>
      </c>
      <c r="AE1597" s="16" t="str">
        <f t="shared" si="612"/>
        <v/>
      </c>
      <c r="AF1597" s="16" t="str">
        <f t="shared" si="609"/>
        <v/>
      </c>
      <c r="AG1597" s="16">
        <f t="shared" si="621"/>
        <v>112.28812270494274</v>
      </c>
      <c r="AH1597" s="24">
        <f t="shared" si="619"/>
        <v>112.80538632559423</v>
      </c>
      <c r="AL1597" s="2">
        <f t="shared" si="622"/>
        <v>113.35792393543275</v>
      </c>
      <c r="AM1597" s="27">
        <f t="shared" si="623"/>
        <v>-4.8742742514695792E-3</v>
      </c>
      <c r="AN1597" s="35">
        <v>0</v>
      </c>
      <c r="AP1597" s="2" t="str">
        <f t="shared" si="620"/>
        <v/>
      </c>
    </row>
    <row r="1598" spans="1:42" x14ac:dyDescent="0.25">
      <c r="A1598" s="49">
        <v>40322</v>
      </c>
      <c r="B1598" s="47">
        <v>1073.6500000000001</v>
      </c>
      <c r="C1598" s="27">
        <f t="shared" si="606"/>
        <v>-1.2908089621123664E-2</v>
      </c>
      <c r="D1598" s="27">
        <f t="shared" si="607"/>
        <v>-5.618578119739337E-2</v>
      </c>
      <c r="E1598" s="5">
        <f t="shared" si="613"/>
        <v>0</v>
      </c>
      <c r="F1598" s="44">
        <v>1782.77</v>
      </c>
      <c r="G1598" s="45">
        <v>1782.77</v>
      </c>
      <c r="H1598" s="48">
        <v>1073.6500000000001</v>
      </c>
      <c r="I1598" s="42">
        <v>38.32</v>
      </c>
      <c r="J1598" s="16">
        <f t="shared" si="605"/>
        <v>0.38319999999999999</v>
      </c>
      <c r="K1598" s="16">
        <f t="shared" si="614"/>
        <v>8.3676979153640529E-2</v>
      </c>
      <c r="L1598" s="51">
        <f>VLOOKUP(A1598,LIBOR!$A$3:B3693,2,1)</f>
        <v>0.29563</v>
      </c>
      <c r="M1598">
        <v>53931.33</v>
      </c>
      <c r="N1598" s="2">
        <v>48237.59</v>
      </c>
      <c r="O1598" s="16">
        <f t="shared" si="608"/>
        <v>1.6879525830357605E-4</v>
      </c>
      <c r="P1598" s="16">
        <f t="shared" si="624"/>
        <v>0.29952302084635946</v>
      </c>
      <c r="Q1598" s="2">
        <f t="shared" si="610"/>
        <v>37.119999999999997</v>
      </c>
      <c r="R1598" s="2">
        <f t="shared" si="611"/>
        <v>28.536999999999995</v>
      </c>
      <c r="S1598" s="16">
        <f t="shared" si="625"/>
        <v>1</v>
      </c>
      <c r="T1598" s="16">
        <f t="shared" si="626"/>
        <v>1</v>
      </c>
      <c r="U1598" s="16">
        <f>VLOOKUP(P1598,Table!$D$6:$G$15,MATCH(VALUE(T1598)&amp;"E",Table!$D$5:$G$5,0),1)*IF(Y1598=1,0,1)</f>
        <v>0.75</v>
      </c>
      <c r="V1598" s="16">
        <f t="shared" si="627"/>
        <v>0.25</v>
      </c>
      <c r="W1598" s="16">
        <f t="shared" si="616"/>
        <v>177607.37799513494</v>
      </c>
      <c r="X1598" s="16">
        <f t="shared" si="628"/>
        <v>2.5783361909301972E-2</v>
      </c>
      <c r="Y1598" s="16">
        <f t="shared" si="617"/>
        <v>0</v>
      </c>
      <c r="Z1598" s="16">
        <f t="shared" si="629"/>
        <v>0</v>
      </c>
      <c r="AA1598" s="16">
        <f t="shared" si="615"/>
        <v>0</v>
      </c>
      <c r="AB1598" s="2">
        <f t="shared" si="618"/>
        <v>205770.35987042831</v>
      </c>
      <c r="AE1598" s="16" t="str">
        <f t="shared" si="612"/>
        <v/>
      </c>
      <c r="AF1598" s="16" t="str">
        <f t="shared" si="609"/>
        <v/>
      </c>
      <c r="AG1598" s="16">
        <f t="shared" si="621"/>
        <v>110.69863932823034</v>
      </c>
      <c r="AH1598" s="24">
        <f t="shared" si="619"/>
        <v>111.19989769130147</v>
      </c>
      <c r="AL1598" s="2">
        <f t="shared" si="622"/>
        <v>113.35792393543275</v>
      </c>
      <c r="AM1598" s="27">
        <f t="shared" si="623"/>
        <v>-1.9037277406037001E-2</v>
      </c>
      <c r="AN1598" s="35">
        <v>0</v>
      </c>
      <c r="AP1598" s="2" t="str">
        <f t="shared" si="620"/>
        <v/>
      </c>
    </row>
    <row r="1599" spans="1:42" x14ac:dyDescent="0.25">
      <c r="A1599" s="49">
        <v>40323</v>
      </c>
      <c r="B1599" s="47">
        <v>1074.03</v>
      </c>
      <c r="C1599" s="27">
        <f t="shared" si="606"/>
        <v>3.5393284589946283E-4</v>
      </c>
      <c r="D1599" s="27">
        <f t="shared" si="607"/>
        <v>-4.163584856258673E-2</v>
      </c>
      <c r="E1599" s="5">
        <f t="shared" si="613"/>
        <v>0</v>
      </c>
      <c r="F1599" s="44">
        <v>1783.4</v>
      </c>
      <c r="G1599" s="45">
        <v>1783.4</v>
      </c>
      <c r="H1599" s="48">
        <v>1074.03</v>
      </c>
      <c r="I1599" s="42">
        <v>34.61</v>
      </c>
      <c r="J1599" s="16">
        <f t="shared" si="605"/>
        <v>0.34610000000000002</v>
      </c>
      <c r="K1599" s="16">
        <f t="shared" si="614"/>
        <v>4.3463346991527596E-2</v>
      </c>
      <c r="L1599" s="51">
        <f>VLOOKUP(A1599,LIBOR!$A$3:B3694,2,1)</f>
        <v>0.29937999999999998</v>
      </c>
      <c r="M1599">
        <v>51970.51</v>
      </c>
      <c r="N1599" s="2">
        <v>46483.56</v>
      </c>
      <c r="O1599" s="16">
        <f t="shared" si="608"/>
        <v>1.2522413716403159E-7</v>
      </c>
      <c r="P1599" s="16">
        <f t="shared" si="624"/>
        <v>0.30263665300847242</v>
      </c>
      <c r="Q1599" s="2">
        <f t="shared" si="610"/>
        <v>38.616</v>
      </c>
      <c r="R1599" s="2">
        <f t="shared" si="611"/>
        <v>29.579500000000003</v>
      </c>
      <c r="S1599" s="16">
        <f t="shared" si="625"/>
        <v>1</v>
      </c>
      <c r="T1599" s="16">
        <f t="shared" si="626"/>
        <v>1</v>
      </c>
      <c r="U1599" s="16">
        <f>VLOOKUP(P1599,Table!$D$6:$G$15,MATCH(VALUE(T1599)&amp;"E",Table!$D$5:$G$5,0),1)*IF(Y1599=1,0,1)</f>
        <v>0.75</v>
      </c>
      <c r="V1599" s="16">
        <f t="shared" si="627"/>
        <v>0.25</v>
      </c>
      <c r="W1599" s="16">
        <f t="shared" si="616"/>
        <v>176039.97035968959</v>
      </c>
      <c r="X1599" s="16">
        <f t="shared" si="628"/>
        <v>8.2686377438792036E-3</v>
      </c>
      <c r="Y1599" s="16">
        <f t="shared" si="617"/>
        <v>0</v>
      </c>
      <c r="Z1599" s="16">
        <f t="shared" si="629"/>
        <v>0</v>
      </c>
      <c r="AA1599" s="16">
        <f t="shared" si="615"/>
        <v>0</v>
      </c>
      <c r="AB1599" s="2">
        <f t="shared" si="618"/>
        <v>203954.56153209071</v>
      </c>
      <c r="AE1599" s="16" t="str">
        <f t="shared" si="612"/>
        <v/>
      </c>
      <c r="AF1599" s="16" t="str">
        <f t="shared" si="609"/>
        <v/>
      </c>
      <c r="AG1599" s="16">
        <f t="shared" si="621"/>
        <v>109.7217911297094</v>
      </c>
      <c r="AH1599" s="24">
        <f t="shared" si="619"/>
        <v>110.21575748847131</v>
      </c>
      <c r="AL1599" s="2">
        <f t="shared" si="622"/>
        <v>113.35792393543275</v>
      </c>
      <c r="AM1599" s="27">
        <f t="shared" si="623"/>
        <v>-2.7718983709962619E-2</v>
      </c>
      <c r="AN1599" s="35">
        <v>0</v>
      </c>
      <c r="AP1599" s="2" t="str">
        <f t="shared" si="620"/>
        <v/>
      </c>
    </row>
    <row r="1600" spans="1:42" x14ac:dyDescent="0.25">
      <c r="A1600" s="49">
        <v>40324</v>
      </c>
      <c r="B1600" s="47">
        <v>1067.95</v>
      </c>
      <c r="C1600" s="27">
        <f t="shared" si="606"/>
        <v>-5.6609219481764672E-3</v>
      </c>
      <c r="D1600" s="27">
        <f t="shared" si="607"/>
        <v>-4.2166506413689686E-2</v>
      </c>
      <c r="E1600" s="5">
        <f t="shared" si="613"/>
        <v>0</v>
      </c>
      <c r="F1600" s="44">
        <v>1773.65</v>
      </c>
      <c r="G1600" s="45">
        <v>1773.65</v>
      </c>
      <c r="H1600" s="48">
        <v>1067.95</v>
      </c>
      <c r="I1600" s="42">
        <v>35.020000000000003</v>
      </c>
      <c r="J1600" s="16">
        <f t="shared" si="605"/>
        <v>0.35020000000000001</v>
      </c>
      <c r="K1600" s="16">
        <f t="shared" si="614"/>
        <v>4.8516002695675464E-2</v>
      </c>
      <c r="L1600" s="51">
        <f>VLOOKUP(A1600,LIBOR!$A$3:B3695,2,1)</f>
        <v>0.30063000000000001</v>
      </c>
      <c r="M1600">
        <v>50572.47</v>
      </c>
      <c r="N1600" s="2">
        <v>45232.91</v>
      </c>
      <c r="O1600" s="16">
        <f t="shared" si="608"/>
        <v>3.2228393658475016E-5</v>
      </c>
      <c r="P1600" s="16">
        <f t="shared" si="624"/>
        <v>0.30168399730432455</v>
      </c>
      <c r="Q1600" s="2">
        <f t="shared" si="610"/>
        <v>38.827999999999996</v>
      </c>
      <c r="R1600" s="2">
        <f t="shared" si="611"/>
        <v>30.169500000000006</v>
      </c>
      <c r="S1600" s="16">
        <f t="shared" si="625"/>
        <v>1</v>
      </c>
      <c r="T1600" s="16">
        <f t="shared" si="626"/>
        <v>1</v>
      </c>
      <c r="U1600" s="16">
        <f>VLOOKUP(P1600,Table!$D$6:$G$15,MATCH(VALUE(T1600)&amp;"E",Table!$D$5:$G$5,0),1)*IF(Y1600=1,0,1)</f>
        <v>0.75</v>
      </c>
      <c r="V1600" s="16">
        <f t="shared" si="627"/>
        <v>0.25</v>
      </c>
      <c r="W1600" s="16">
        <f t="shared" si="616"/>
        <v>174108.46081434743</v>
      </c>
      <c r="X1600" s="16">
        <f t="shared" si="628"/>
        <v>-6.9050818996969632E-3</v>
      </c>
      <c r="Y1600" s="16">
        <f t="shared" si="617"/>
        <v>0</v>
      </c>
      <c r="Z1600" s="16">
        <f t="shared" si="629"/>
        <v>0</v>
      </c>
      <c r="AA1600" s="16">
        <f t="shared" si="615"/>
        <v>0</v>
      </c>
      <c r="AB1600" s="2">
        <f t="shared" si="618"/>
        <v>201746.65670812744</v>
      </c>
      <c r="AE1600" s="16" t="str">
        <f t="shared" si="612"/>
        <v/>
      </c>
      <c r="AF1600" s="16" t="str">
        <f t="shared" si="609"/>
        <v/>
      </c>
      <c r="AG1600" s="16">
        <f t="shared" si="621"/>
        <v>108.53400072134896</v>
      </c>
      <c r="AH1600" s="24">
        <f t="shared" si="619"/>
        <v>109.0197820850543</v>
      </c>
      <c r="AL1600" s="2">
        <f t="shared" si="622"/>
        <v>113.35792393543275</v>
      </c>
      <c r="AM1600" s="27">
        <f t="shared" si="623"/>
        <v>-3.8269418667630117E-2</v>
      </c>
      <c r="AN1600" s="35">
        <v>0</v>
      </c>
      <c r="AP1600" s="2" t="str">
        <f t="shared" si="620"/>
        <v/>
      </c>
    </row>
    <row r="1601" spans="1:42" x14ac:dyDescent="0.25">
      <c r="A1601" s="49">
        <v>40325</v>
      </c>
      <c r="B1601" s="47">
        <v>1103.06</v>
      </c>
      <c r="C1601" s="27">
        <f t="shared" si="606"/>
        <v>3.2876070977105654E-2</v>
      </c>
      <c r="D1601" s="27">
        <f t="shared" si="607"/>
        <v>2.9685395243654544E-2</v>
      </c>
      <c r="E1601" s="5">
        <f t="shared" si="613"/>
        <v>0</v>
      </c>
      <c r="F1601" s="44">
        <v>1832.61</v>
      </c>
      <c r="G1601" s="45">
        <v>1832.61</v>
      </c>
      <c r="H1601" s="48">
        <v>1103.06</v>
      </c>
      <c r="I1601" s="42">
        <v>29.68</v>
      </c>
      <c r="J1601" s="16">
        <f t="shared" si="605"/>
        <v>0.29680000000000001</v>
      </c>
      <c r="K1601" s="16">
        <f t="shared" si="614"/>
        <v>-5.1437652624027885E-3</v>
      </c>
      <c r="L1601" s="51">
        <f>VLOOKUP(A1601,LIBOR!$A$3:B3696,2,1)</f>
        <v>0.30125000000000002</v>
      </c>
      <c r="M1601">
        <v>46126.81</v>
      </c>
      <c r="N1601" s="2">
        <v>41256.43</v>
      </c>
      <c r="O1601" s="16">
        <f t="shared" si="608"/>
        <v>1.0463421842120549E-3</v>
      </c>
      <c r="P1601" s="16">
        <f t="shared" si="624"/>
        <v>0.3019437652624028</v>
      </c>
      <c r="Q1601" s="2">
        <f t="shared" si="610"/>
        <v>38.768000000000001</v>
      </c>
      <c r="R1601" s="2">
        <f t="shared" si="611"/>
        <v>30.866500000000002</v>
      </c>
      <c r="S1601" s="16">
        <f t="shared" si="625"/>
        <v>1</v>
      </c>
      <c r="T1601" s="16">
        <f t="shared" si="626"/>
        <v>1</v>
      </c>
      <c r="U1601" s="16">
        <f>VLOOKUP(P1601,Table!$D$6:$G$15,MATCH(VALUE(T1601)&amp;"E",Table!$D$5:$G$5,0),1)*IF(Y1601=1,0,1)</f>
        <v>0.75</v>
      </c>
      <c r="V1601" s="16">
        <f t="shared" si="627"/>
        <v>0.25</v>
      </c>
      <c r="W1601" s="16">
        <f t="shared" si="616"/>
        <v>174574.94089115682</v>
      </c>
      <c r="X1601" s="16">
        <f t="shared" si="628"/>
        <v>-1.9572538559354924E-2</v>
      </c>
      <c r="Y1601" s="16">
        <f t="shared" si="617"/>
        <v>0</v>
      </c>
      <c r="Z1601" s="16">
        <f t="shared" si="629"/>
        <v>0</v>
      </c>
      <c r="AA1601" s="16">
        <f t="shared" si="615"/>
        <v>0</v>
      </c>
      <c r="AB1601" s="2">
        <f t="shared" si="618"/>
        <v>202342.80959516819</v>
      </c>
      <c r="AE1601" s="16" t="str">
        <f t="shared" si="612"/>
        <v/>
      </c>
      <c r="AF1601" s="16" t="str">
        <f t="shared" si="609"/>
        <v/>
      </c>
      <c r="AG1601" s="16">
        <f t="shared" si="621"/>
        <v>108.85471412958017</v>
      </c>
      <c r="AH1601" s="24">
        <f t="shared" si="619"/>
        <v>109.33908507091371</v>
      </c>
      <c r="AL1601" s="2">
        <f t="shared" si="622"/>
        <v>113.35792393543275</v>
      </c>
      <c r="AM1601" s="27">
        <f t="shared" si="623"/>
        <v>-3.5452650551434983E-2</v>
      </c>
      <c r="AN1601" s="35">
        <v>0</v>
      </c>
      <c r="AP1601" s="2" t="str">
        <f t="shared" si="620"/>
        <v/>
      </c>
    </row>
    <row r="1602" spans="1:42" x14ac:dyDescent="0.25">
      <c r="A1602" s="49">
        <v>40326</v>
      </c>
      <c r="B1602" s="47">
        <v>1089.4100000000001</v>
      </c>
      <c r="C1602" s="27">
        <f t="shared" si="606"/>
        <v>-1.2374666835892723E-2</v>
      </c>
      <c r="D1602" s="27">
        <f t="shared" si="607"/>
        <v>2.2863254178122627E-3</v>
      </c>
      <c r="E1602" s="5">
        <f t="shared" si="613"/>
        <v>1</v>
      </c>
      <c r="F1602" s="44">
        <v>1809.98</v>
      </c>
      <c r="G1602" s="45">
        <v>1809.98</v>
      </c>
      <c r="H1602" s="48">
        <v>1089.4100000000001</v>
      </c>
      <c r="I1602" s="42">
        <v>32.07</v>
      </c>
      <c r="J1602" s="16">
        <f t="shared" si="605"/>
        <v>0.32069999999999999</v>
      </c>
      <c r="K1602" s="16">
        <f t="shared" si="614"/>
        <v>9.6639215463048544E-3</v>
      </c>
      <c r="L1602" s="51">
        <f>VLOOKUP(A1602,LIBOR!$A$3:B3697,2,1)</f>
        <v>0.29875000000000002</v>
      </c>
      <c r="M1602">
        <v>47049.64</v>
      </c>
      <c r="N1602" s="2">
        <v>42081.63</v>
      </c>
      <c r="O1602" s="16">
        <f t="shared" si="608"/>
        <v>1.5504908145466543E-4</v>
      </c>
      <c r="P1602" s="16">
        <f t="shared" si="624"/>
        <v>0.31103607845369513</v>
      </c>
      <c r="Q1602" s="2">
        <f t="shared" si="610"/>
        <v>35.546000000000006</v>
      </c>
      <c r="R1602" s="2">
        <f t="shared" si="611"/>
        <v>31.428500000000003</v>
      </c>
      <c r="S1602" s="16">
        <f t="shared" si="625"/>
        <v>1</v>
      </c>
      <c r="T1602" s="16">
        <f t="shared" si="626"/>
        <v>1</v>
      </c>
      <c r="U1602" s="16">
        <f>VLOOKUP(P1602,Table!$D$6:$G$15,MATCH(VALUE(T1602)&amp;"E",Table!$D$5:$G$5,0),1)*IF(Y1602=1,0,1)</f>
        <v>0</v>
      </c>
      <c r="V1602" s="16">
        <f t="shared" si="627"/>
        <v>0</v>
      </c>
      <c r="W1602" s="16">
        <f t="shared" si="616"/>
        <v>173827.66107860909</v>
      </c>
      <c r="X1602" s="16">
        <f t="shared" si="628"/>
        <v>-2.1291952449362661E-2</v>
      </c>
      <c r="Y1602" s="16">
        <f t="shared" si="617"/>
        <v>1</v>
      </c>
      <c r="Z1602" s="16">
        <f t="shared" si="629"/>
        <v>20</v>
      </c>
      <c r="AA1602" s="16">
        <f t="shared" si="615"/>
        <v>0</v>
      </c>
      <c r="AB1602" s="2">
        <f t="shared" si="618"/>
        <v>201480.87192888383</v>
      </c>
      <c r="AE1602" s="16" t="str">
        <f t="shared" si="612"/>
        <v/>
      </c>
      <c r="AF1602" s="16" t="str">
        <f t="shared" si="609"/>
        <v/>
      </c>
      <c r="AG1602" s="16">
        <f t="shared" si="621"/>
        <v>108.39101602017554</v>
      </c>
      <c r="AH1602" s="24">
        <f t="shared" si="619"/>
        <v>108.87048995427553</v>
      </c>
      <c r="AL1602" s="2">
        <f t="shared" si="622"/>
        <v>113.35792393543275</v>
      </c>
      <c r="AM1602" s="27">
        <f t="shared" si="623"/>
        <v>-3.9586416417728421E-2</v>
      </c>
      <c r="AN1602" s="35">
        <v>1</v>
      </c>
      <c r="AP1602" s="2" t="str">
        <f t="shared" si="620"/>
        <v/>
      </c>
    </row>
    <row r="1603" spans="1:42" x14ac:dyDescent="0.25">
      <c r="A1603" s="49">
        <v>40330</v>
      </c>
      <c r="B1603" s="47">
        <v>1070.71</v>
      </c>
      <c r="C1603" s="27">
        <f t="shared" si="606"/>
        <v>-1.7165254587345524E-2</v>
      </c>
      <c r="D1603" s="27">
        <f t="shared" si="607"/>
        <v>-1.9708395484095975E-3</v>
      </c>
      <c r="E1603" s="5">
        <f t="shared" si="613"/>
        <v>-1</v>
      </c>
      <c r="F1603" s="44">
        <v>1778.99</v>
      </c>
      <c r="G1603" s="45">
        <v>1778.99</v>
      </c>
      <c r="H1603" s="48">
        <v>1070.71</v>
      </c>
      <c r="I1603" s="42">
        <v>35.54</v>
      </c>
      <c r="J1603" s="16">
        <f t="shared" si="605"/>
        <v>0.35539999999999999</v>
      </c>
      <c r="K1603" s="16">
        <f t="shared" si="614"/>
        <v>4.2280036251463426E-2</v>
      </c>
      <c r="L1603" s="51">
        <f>VLOOKUP(A1603,LIBOR!$A$3:B3698,2,1)</f>
        <v>0.30337999999999998</v>
      </c>
      <c r="M1603">
        <v>49822.15</v>
      </c>
      <c r="N1603" s="2">
        <v>44560.62</v>
      </c>
      <c r="O1603" s="16">
        <f t="shared" si="608"/>
        <v>2.9978448124327981E-4</v>
      </c>
      <c r="P1603" s="16">
        <f t="shared" si="624"/>
        <v>0.31311996374853657</v>
      </c>
      <c r="Q1603" s="2">
        <f t="shared" si="610"/>
        <v>33.940000000000005</v>
      </c>
      <c r="R1603" s="2">
        <f t="shared" si="611"/>
        <v>31.929500000000001</v>
      </c>
      <c r="S1603" s="16">
        <f t="shared" si="625"/>
        <v>1</v>
      </c>
      <c r="T1603" s="16">
        <f t="shared" si="626"/>
        <v>1</v>
      </c>
      <c r="U1603" s="16">
        <f>VLOOKUP(P1603,Table!$D$6:$G$15,MATCH(VALUE(T1603)&amp;"E",Table!$D$5:$G$5,0),1)*IF(Y1603=1,0,1)</f>
        <v>0</v>
      </c>
      <c r="V1603" s="16">
        <f t="shared" si="627"/>
        <v>0</v>
      </c>
      <c r="W1603" s="16">
        <f t="shared" si="616"/>
        <v>173827.66107860909</v>
      </c>
      <c r="X1603" s="16">
        <f t="shared" si="628"/>
        <v>-3.5152010891182028E-2</v>
      </c>
      <c r="Y1603" s="16">
        <f t="shared" si="617"/>
        <v>1</v>
      </c>
      <c r="Z1603" s="16">
        <f t="shared" si="629"/>
        <v>20</v>
      </c>
      <c r="AA1603" s="16">
        <f t="shared" si="615"/>
        <v>3.3708888888888122E-3</v>
      </c>
      <c r="AB1603" s="2">
        <f t="shared" si="618"/>
        <v>201487.66362520892</v>
      </c>
      <c r="AE1603" s="16" t="str">
        <f t="shared" si="612"/>
        <v/>
      </c>
      <c r="AF1603" s="16" t="str">
        <f t="shared" si="609"/>
        <v/>
      </c>
      <c r="AG1603" s="16">
        <f t="shared" si="621"/>
        <v>108.39466976089112</v>
      </c>
      <c r="AH1603" s="24">
        <f t="shared" si="619"/>
        <v>108.86282545600177</v>
      </c>
      <c r="AL1603" s="2">
        <f t="shared" si="622"/>
        <v>113.35792393543275</v>
      </c>
      <c r="AM1603" s="27">
        <f t="shared" si="623"/>
        <v>-3.9654029673226288E-2</v>
      </c>
      <c r="AN1603" s="35">
        <v>1</v>
      </c>
      <c r="AP1603" s="2" t="str">
        <f t="shared" si="620"/>
        <v/>
      </c>
    </row>
    <row r="1604" spans="1:42" x14ac:dyDescent="0.25">
      <c r="A1604" s="49">
        <v>40331</v>
      </c>
      <c r="B1604" s="47">
        <v>1098.3800000000001</v>
      </c>
      <c r="C1604" s="27">
        <f t="shared" si="606"/>
        <v>2.5842665147425503E-2</v>
      </c>
      <c r="D1604" s="27">
        <f t="shared" si="607"/>
        <v>2.3517892753116443E-2</v>
      </c>
      <c r="E1604" s="5">
        <f t="shared" si="613"/>
        <v>1</v>
      </c>
      <c r="F1604" s="44">
        <v>1825.25</v>
      </c>
      <c r="G1604" s="45">
        <v>1825.25</v>
      </c>
      <c r="H1604" s="48">
        <v>1098.3800000000001</v>
      </c>
      <c r="I1604" s="42">
        <v>30.17</v>
      </c>
      <c r="J1604" s="16">
        <f t="shared" si="605"/>
        <v>0.30170000000000002</v>
      </c>
      <c r="K1604" s="16">
        <f t="shared" si="614"/>
        <v>-1.3868718635058008E-2</v>
      </c>
      <c r="L1604" s="51">
        <f>VLOOKUP(A1604,LIBOR!$A$3:B3699,2,1)</f>
        <v>0.30087999999999998</v>
      </c>
      <c r="M1604">
        <v>46455.85</v>
      </c>
      <c r="N1604" s="2">
        <v>41549.620000000003</v>
      </c>
      <c r="O1604" s="16">
        <f t="shared" si="608"/>
        <v>6.5098395317469851E-4</v>
      </c>
      <c r="P1604" s="16">
        <f t="shared" si="624"/>
        <v>0.31556871863505803</v>
      </c>
      <c r="Q1604" s="2">
        <f t="shared" si="610"/>
        <v>33.384</v>
      </c>
      <c r="R1604" s="2">
        <f t="shared" si="611"/>
        <v>32.696999999999996</v>
      </c>
      <c r="S1604" s="16">
        <f t="shared" si="625"/>
        <v>1</v>
      </c>
      <c r="T1604" s="16">
        <f t="shared" si="626"/>
        <v>1</v>
      </c>
      <c r="U1604" s="16">
        <f>VLOOKUP(P1604,Table!$D$6:$G$15,MATCH(VALUE(T1604)&amp;"E",Table!$D$5:$G$5,0),1)*IF(Y1604=1,0,1)</f>
        <v>0</v>
      </c>
      <c r="V1604" s="16">
        <f t="shared" si="627"/>
        <v>0</v>
      </c>
      <c r="W1604" s="16">
        <f t="shared" si="616"/>
        <v>173827.66107860909</v>
      </c>
      <c r="X1604" s="16">
        <f t="shared" si="628"/>
        <v>-2.1281305761010616E-2</v>
      </c>
      <c r="Y1604" s="16">
        <f t="shared" si="617"/>
        <v>1</v>
      </c>
      <c r="Z1604" s="16">
        <f t="shared" si="629"/>
        <v>20</v>
      </c>
      <c r="AA1604" s="16">
        <f t="shared" si="615"/>
        <v>8.3577777777787965E-4</v>
      </c>
      <c r="AB1604" s="2">
        <f t="shared" si="618"/>
        <v>201489.34761432649</v>
      </c>
      <c r="AE1604" s="16" t="str">
        <f t="shared" si="612"/>
        <v/>
      </c>
      <c r="AF1604" s="16" t="str">
        <f t="shared" si="609"/>
        <v/>
      </c>
      <c r="AG1604" s="16">
        <f t="shared" si="621"/>
        <v>108.39557569945327</v>
      </c>
      <c r="AH1604" s="24">
        <f t="shared" si="619"/>
        <v>108.86090186761912</v>
      </c>
      <c r="AL1604" s="2">
        <f t="shared" si="622"/>
        <v>113.35792393543275</v>
      </c>
      <c r="AM1604" s="27">
        <f t="shared" si="623"/>
        <v>-3.9670998829998694E-2</v>
      </c>
      <c r="AN1604" s="35">
        <v>1</v>
      </c>
      <c r="AP1604" s="2" t="str">
        <f t="shared" si="620"/>
        <v/>
      </c>
    </row>
    <row r="1605" spans="1:42" x14ac:dyDescent="0.25">
      <c r="A1605" s="49">
        <v>40332</v>
      </c>
      <c r="B1605" s="47">
        <v>1102.83</v>
      </c>
      <c r="C1605" s="27">
        <f t="shared" si="606"/>
        <v>4.0514211839253189E-3</v>
      </c>
      <c r="D1605" s="27">
        <f t="shared" si="607"/>
        <v>3.3230235885218229E-2</v>
      </c>
      <c r="E1605" s="5">
        <f t="shared" si="613"/>
        <v>0</v>
      </c>
      <c r="F1605" s="44">
        <v>1832.72</v>
      </c>
      <c r="G1605" s="45">
        <v>1832.72</v>
      </c>
      <c r="H1605" s="48">
        <v>1102.83</v>
      </c>
      <c r="I1605" s="42">
        <v>29.46</v>
      </c>
      <c r="J1605" s="16">
        <f t="shared" si="605"/>
        <v>0.29460000000000003</v>
      </c>
      <c r="K1605" s="16">
        <f t="shared" si="614"/>
        <v>-2.7598896215726865E-2</v>
      </c>
      <c r="L1605" s="51">
        <f>VLOOKUP(A1605,LIBOR!$A$3:B3700,2,1)</f>
        <v>0.30087999999999998</v>
      </c>
      <c r="M1605">
        <v>46034.57</v>
      </c>
      <c r="N1605" s="2">
        <v>41172.65</v>
      </c>
      <c r="O1605" s="16">
        <f t="shared" si="608"/>
        <v>1.6347759589039326E-5</v>
      </c>
      <c r="P1605" s="16">
        <f t="shared" si="624"/>
        <v>0.32219889621572689</v>
      </c>
      <c r="Q1605" s="2">
        <f t="shared" si="610"/>
        <v>32.496000000000002</v>
      </c>
      <c r="R1605" s="2">
        <f t="shared" si="611"/>
        <v>33.013500000000001</v>
      </c>
      <c r="S1605" s="16">
        <f t="shared" si="625"/>
        <v>-1</v>
      </c>
      <c r="T1605" s="16">
        <f t="shared" si="626"/>
        <v>0</v>
      </c>
      <c r="U1605" s="16">
        <f>VLOOKUP(P1605,Table!$D$6:$G$15,MATCH(VALUE(T1605)&amp;"E",Table!$D$5:$G$5,0),1)*IF(Y1605=1,0,1)</f>
        <v>0.85</v>
      </c>
      <c r="V1605" s="16">
        <f t="shared" si="627"/>
        <v>0.15000000000000002</v>
      </c>
      <c r="W1605" s="16">
        <f t="shared" si="616"/>
        <v>173827.66107860909</v>
      </c>
      <c r="X1605" s="16">
        <f t="shared" si="628"/>
        <v>-1.2567085057786809E-2</v>
      </c>
      <c r="Y1605" s="16">
        <f t="shared" si="617"/>
        <v>0</v>
      </c>
      <c r="Z1605" s="16">
        <f t="shared" si="629"/>
        <v>0</v>
      </c>
      <c r="AA1605" s="16">
        <f t="shared" si="615"/>
        <v>8.3577777777787965E-4</v>
      </c>
      <c r="AB1605" s="2">
        <f t="shared" si="618"/>
        <v>201491.03161751846</v>
      </c>
      <c r="AD1605" s="2">
        <v>201781.83</v>
      </c>
      <c r="AE1605" s="16" t="str">
        <f t="shared" si="612"/>
        <v/>
      </c>
      <c r="AF1605" s="16">
        <f t="shared" si="609"/>
        <v>-1.4411524688894284E-3</v>
      </c>
      <c r="AG1605" s="16">
        <f t="shared" si="621"/>
        <v>108.39648164558709</v>
      </c>
      <c r="AH1605" s="24">
        <f t="shared" si="619"/>
        <v>108.85897831322598</v>
      </c>
      <c r="AL1605" s="2">
        <f t="shared" si="622"/>
        <v>113.35792393543275</v>
      </c>
      <c r="AM1605" s="27">
        <f t="shared" si="623"/>
        <v>-3.9687967686928727E-2</v>
      </c>
      <c r="AN1605" s="35">
        <v>0</v>
      </c>
      <c r="AP1605" s="2" t="str">
        <f t="shared" si="620"/>
        <v/>
      </c>
    </row>
    <row r="1606" spans="1:42" x14ac:dyDescent="0.25">
      <c r="A1606" s="49">
        <v>40333</v>
      </c>
      <c r="B1606" s="47">
        <v>1064.8800000000001</v>
      </c>
      <c r="C1606" s="27">
        <f t="shared" si="606"/>
        <v>-3.4411468676042389E-2</v>
      </c>
      <c r="D1606" s="27">
        <f t="shared" si="607"/>
        <v>-3.4057303767929814E-2</v>
      </c>
      <c r="E1606" s="5">
        <f t="shared" si="613"/>
        <v>0</v>
      </c>
      <c r="F1606" s="44">
        <v>1769.72</v>
      </c>
      <c r="G1606" s="45">
        <v>1769.72</v>
      </c>
      <c r="H1606" s="48">
        <v>1064.8800000000001</v>
      </c>
      <c r="I1606" s="42">
        <v>35.479999999999997</v>
      </c>
      <c r="J1606" s="16">
        <f t="shared" ref="J1606:J1669" si="630">I1606/100</f>
        <v>0.35479999999999995</v>
      </c>
      <c r="K1606" s="16">
        <f t="shared" si="614"/>
        <v>3.5342539112045268E-2</v>
      </c>
      <c r="L1606" s="51">
        <f>VLOOKUP(A1606,LIBOR!$A$3:B3701,2,1)</f>
        <v>0.30087999999999998</v>
      </c>
      <c r="M1606">
        <v>50417.87</v>
      </c>
      <c r="N1606" s="2">
        <v>45092.83</v>
      </c>
      <c r="O1606" s="16">
        <f t="shared" si="608"/>
        <v>1.2262243623825664E-3</v>
      </c>
      <c r="P1606" s="16">
        <f t="shared" si="624"/>
        <v>0.31945746088795468</v>
      </c>
      <c r="Q1606" s="2">
        <f t="shared" si="610"/>
        <v>31.383999999999997</v>
      </c>
      <c r="R1606" s="2">
        <f t="shared" si="611"/>
        <v>33.241</v>
      </c>
      <c r="S1606" s="16">
        <f t="shared" si="625"/>
        <v>-1</v>
      </c>
      <c r="T1606" s="16">
        <f t="shared" si="626"/>
        <v>0</v>
      </c>
      <c r="U1606" s="16">
        <f>VLOOKUP(P1606,Table!$D$6:$G$15,MATCH(VALUE(T1606)&amp;"E",Table!$D$5:$G$5,0),1)*IF(Y1606=1,0,1)</f>
        <v>0.85</v>
      </c>
      <c r="V1606" s="16">
        <f t="shared" si="627"/>
        <v>0.15000000000000002</v>
      </c>
      <c r="W1606" s="16">
        <f t="shared" si="616"/>
        <v>171225.84906311482</v>
      </c>
      <c r="X1606" s="16">
        <f t="shared" si="628"/>
        <v>-1.6127862737110865E-3</v>
      </c>
      <c r="Y1606" s="16">
        <f t="shared" si="617"/>
        <v>0</v>
      </c>
      <c r="Z1606" s="16">
        <f t="shared" si="629"/>
        <v>0</v>
      </c>
      <c r="AA1606" s="16">
        <f t="shared" si="615"/>
        <v>0</v>
      </c>
      <c r="AB1606" s="2">
        <f t="shared" si="618"/>
        <v>198481.51520740186</v>
      </c>
      <c r="AE1606" s="16" t="str">
        <f t="shared" si="612"/>
        <v/>
      </c>
      <c r="AF1606" s="16" t="str">
        <f t="shared" si="609"/>
        <v/>
      </c>
      <c r="AG1606" s="16">
        <f t="shared" si="621"/>
        <v>106.7774468543486</v>
      </c>
      <c r="AH1606" s="24">
        <f t="shared" si="619"/>
        <v>107.23024456852583</v>
      </c>
      <c r="AL1606" s="2">
        <f t="shared" si="622"/>
        <v>113.35792393543275</v>
      </c>
      <c r="AM1606" s="27">
        <f t="shared" si="623"/>
        <v>-5.4056030263902599E-2</v>
      </c>
      <c r="AN1606" s="35">
        <v>0</v>
      </c>
      <c r="AP1606" s="2" t="str">
        <f t="shared" si="620"/>
        <v/>
      </c>
    </row>
    <row r="1607" spans="1:42" x14ac:dyDescent="0.25">
      <c r="A1607" s="49">
        <v>40336</v>
      </c>
      <c r="B1607" s="47">
        <v>1050.47</v>
      </c>
      <c r="C1607" s="27">
        <f t="shared" ref="C1607:C1670" si="631">B1607/B1606-1</f>
        <v>-1.353204116895812E-2</v>
      </c>
      <c r="D1607" s="27">
        <f t="shared" si="607"/>
        <v>-3.5214678100995211E-2</v>
      </c>
      <c r="E1607" s="5">
        <f t="shared" si="613"/>
        <v>0</v>
      </c>
      <c r="F1607" s="44">
        <v>1745.87</v>
      </c>
      <c r="G1607" s="45">
        <v>1745.87</v>
      </c>
      <c r="H1607" s="48">
        <v>1050.47</v>
      </c>
      <c r="I1607" s="42">
        <v>36.57</v>
      </c>
      <c r="J1607" s="16">
        <f t="shared" si="630"/>
        <v>0.36570000000000003</v>
      </c>
      <c r="K1607" s="16">
        <f t="shared" si="614"/>
        <v>3.4896451594531031E-2</v>
      </c>
      <c r="L1607" s="51">
        <f>VLOOKUP(A1607,LIBOR!$A$3:B3702,2,1)</f>
        <v>0.30087999999999998</v>
      </c>
      <c r="M1607">
        <v>52737.07</v>
      </c>
      <c r="N1607" s="2">
        <v>47166.48</v>
      </c>
      <c r="O1607" s="16">
        <f t="shared" si="608"/>
        <v>1.8562519340307944E-4</v>
      </c>
      <c r="P1607" s="16">
        <f t="shared" si="624"/>
        <v>0.33080354840546899</v>
      </c>
      <c r="Q1607" s="2">
        <f t="shared" si="610"/>
        <v>32.543999999999997</v>
      </c>
      <c r="R1607" s="2">
        <f t="shared" si="611"/>
        <v>33.375</v>
      </c>
      <c r="S1607" s="16">
        <f t="shared" si="625"/>
        <v>-1</v>
      </c>
      <c r="T1607" s="16">
        <f t="shared" si="626"/>
        <v>0</v>
      </c>
      <c r="U1607" s="16">
        <f>VLOOKUP(P1607,Table!$D$6:$G$15,MATCH(VALUE(T1607)&amp;"E",Table!$D$5:$G$5,0),1)*IF(Y1607=1,0,1)</f>
        <v>0.85</v>
      </c>
      <c r="V1607" s="16">
        <f t="shared" si="627"/>
        <v>0.15000000000000002</v>
      </c>
      <c r="W1607" s="16">
        <f t="shared" si="616"/>
        <v>170437.47422795149</v>
      </c>
      <c r="X1607" s="16">
        <f t="shared" si="628"/>
        <v>-1.9184264425041841E-2</v>
      </c>
      <c r="Y1607" s="16">
        <f t="shared" si="617"/>
        <v>0</v>
      </c>
      <c r="Z1607" s="16">
        <f t="shared" si="629"/>
        <v>0</v>
      </c>
      <c r="AA1607" s="16">
        <f t="shared" si="615"/>
        <v>0</v>
      </c>
      <c r="AB1607" s="2">
        <f t="shared" si="618"/>
        <v>197577.3788187067</v>
      </c>
      <c r="AE1607" s="16" t="str">
        <f t="shared" si="612"/>
        <v/>
      </c>
      <c r="AF1607" s="16" t="str">
        <f t="shared" si="609"/>
        <v/>
      </c>
      <c r="AG1607" s="16">
        <f t="shared" si="621"/>
        <v>106.29104702466118</v>
      </c>
      <c r="AH1607" s="24">
        <f t="shared" si="619"/>
        <v>106.7334477087667</v>
      </c>
      <c r="AL1607" s="2">
        <f t="shared" si="622"/>
        <v>113.35792393543275</v>
      </c>
      <c r="AM1607" s="27">
        <f t="shared" si="623"/>
        <v>-5.8438581059752526E-2</v>
      </c>
      <c r="AN1607" s="35">
        <v>0</v>
      </c>
      <c r="AP1607" s="2" t="str">
        <f t="shared" si="620"/>
        <v/>
      </c>
    </row>
    <row r="1608" spans="1:42" x14ac:dyDescent="0.25">
      <c r="A1608" s="49">
        <v>40337</v>
      </c>
      <c r="B1608" s="47">
        <v>1062</v>
      </c>
      <c r="C1608" s="27">
        <f t="shared" si="631"/>
        <v>1.0976039296695772E-2</v>
      </c>
      <c r="D1608" s="27">
        <f t="shared" si="607"/>
        <v>-7.0733842169539152E-3</v>
      </c>
      <c r="E1608" s="5">
        <f t="shared" si="613"/>
        <v>0</v>
      </c>
      <c r="F1608" s="44">
        <v>1765.29</v>
      </c>
      <c r="G1608" s="45">
        <v>1765.29</v>
      </c>
      <c r="H1608" s="48">
        <v>1062</v>
      </c>
      <c r="I1608" s="42">
        <v>33.700000000000003</v>
      </c>
      <c r="J1608" s="16">
        <f t="shared" si="630"/>
        <v>0.33700000000000002</v>
      </c>
      <c r="K1608" s="16">
        <f t="shared" si="614"/>
        <v>3.7478203216959605E-3</v>
      </c>
      <c r="L1608" s="51">
        <f>VLOOKUP(A1608,LIBOR!$A$3:B3703,2,1)</f>
        <v>0.29963000000000001</v>
      </c>
      <c r="M1608">
        <v>50570.7</v>
      </c>
      <c r="N1608" s="2">
        <v>45228.77</v>
      </c>
      <c r="O1608" s="16">
        <f t="shared" si="608"/>
        <v>1.191642903715383E-4</v>
      </c>
      <c r="P1608" s="16">
        <f t="shared" si="624"/>
        <v>0.33325217967830406</v>
      </c>
      <c r="Q1608" s="2">
        <f t="shared" si="610"/>
        <v>33.444000000000003</v>
      </c>
      <c r="R1608" s="2">
        <f t="shared" si="611"/>
        <v>33.156000000000006</v>
      </c>
      <c r="S1608" s="16">
        <f t="shared" si="625"/>
        <v>1</v>
      </c>
      <c r="T1608" s="16">
        <f t="shared" si="626"/>
        <v>0</v>
      </c>
      <c r="U1608" s="16">
        <f>VLOOKUP(P1608,Table!$D$6:$G$15,MATCH(VALUE(T1608)&amp;"E",Table!$D$5:$G$5,0),1)*IF(Y1608=1,0,1)</f>
        <v>0.85</v>
      </c>
      <c r="V1608" s="16">
        <f t="shared" si="627"/>
        <v>0.15000000000000002</v>
      </c>
      <c r="W1608" s="16">
        <f t="shared" si="616"/>
        <v>170977.29749816508</v>
      </c>
      <c r="X1608" s="16">
        <f t="shared" si="628"/>
        <v>-1.9503149439055512E-2</v>
      </c>
      <c r="Y1608" s="16">
        <f t="shared" si="617"/>
        <v>0</v>
      </c>
      <c r="Z1608" s="16">
        <f t="shared" si="629"/>
        <v>0</v>
      </c>
      <c r="AA1608" s="16">
        <f t="shared" si="615"/>
        <v>0</v>
      </c>
      <c r="AB1608" s="2">
        <f t="shared" si="618"/>
        <v>198228.01708076033</v>
      </c>
      <c r="AE1608" s="16" t="str">
        <f t="shared" si="612"/>
        <v/>
      </c>
      <c r="AF1608" s="16" t="str">
        <f t="shared" si="609"/>
        <v/>
      </c>
      <c r="AG1608" s="16">
        <f t="shared" si="621"/>
        <v>106.64107202510135</v>
      </c>
      <c r="AH1608" s="24">
        <f t="shared" si="619"/>
        <v>107.08214242837926</v>
      </c>
      <c r="AL1608" s="2">
        <f t="shared" si="622"/>
        <v>113.35792393543275</v>
      </c>
      <c r="AM1608" s="27">
        <f t="shared" si="623"/>
        <v>-5.536253037439276E-2</v>
      </c>
      <c r="AN1608" s="35">
        <v>0</v>
      </c>
      <c r="AP1608" s="2" t="str">
        <f t="shared" si="620"/>
        <v/>
      </c>
    </row>
    <row r="1609" spans="1:42" x14ac:dyDescent="0.25">
      <c r="A1609" s="49">
        <v>40338</v>
      </c>
      <c r="B1609" s="47">
        <v>1055.69</v>
      </c>
      <c r="C1609" s="27">
        <f t="shared" si="631"/>
        <v>-5.9416195856872855E-3</v>
      </c>
      <c r="D1609" s="27">
        <f t="shared" si="607"/>
        <v>-3.8857668950066704E-2</v>
      </c>
      <c r="E1609" s="5">
        <f t="shared" si="613"/>
        <v>0</v>
      </c>
      <c r="F1609" s="44">
        <v>1754.91</v>
      </c>
      <c r="G1609" s="45">
        <v>1754.91</v>
      </c>
      <c r="H1609" s="48">
        <v>1055.69</v>
      </c>
      <c r="I1609" s="42">
        <v>33.729999999999997</v>
      </c>
      <c r="J1609" s="16">
        <f t="shared" si="630"/>
        <v>0.33729999999999999</v>
      </c>
      <c r="K1609" s="16">
        <f t="shared" si="614"/>
        <v>2.1021380905960563E-2</v>
      </c>
      <c r="L1609" s="51">
        <f>VLOOKUP(A1609,LIBOR!$A$3:B3704,2,1)</f>
        <v>0.29963000000000001</v>
      </c>
      <c r="M1609">
        <v>51001.32</v>
      </c>
      <c r="N1609" s="2">
        <v>45613.74</v>
      </c>
      <c r="O1609" s="16">
        <f t="shared" si="608"/>
        <v>3.5513748003885919E-5</v>
      </c>
      <c r="P1609" s="16">
        <f t="shared" si="624"/>
        <v>0.31627861909403943</v>
      </c>
      <c r="Q1609" s="2">
        <f t="shared" si="610"/>
        <v>33.076000000000001</v>
      </c>
      <c r="R1609" s="2">
        <f t="shared" si="611"/>
        <v>33.399000000000008</v>
      </c>
      <c r="S1609" s="16">
        <f t="shared" si="625"/>
        <v>-1</v>
      </c>
      <c r="T1609" s="16">
        <f t="shared" si="626"/>
        <v>0</v>
      </c>
      <c r="U1609" s="16">
        <f>VLOOKUP(P1609,Table!$D$6:$G$15,MATCH(VALUE(T1609)&amp;"E",Table!$D$5:$G$5,0),1)*IF(Y1609=1,0,1)</f>
        <v>0.85</v>
      </c>
      <c r="V1609" s="16">
        <f t="shared" si="627"/>
        <v>0.15000000000000002</v>
      </c>
      <c r="W1609" s="16">
        <f t="shared" si="616"/>
        <v>170332.09175673066</v>
      </c>
      <c r="X1609" s="16">
        <f t="shared" si="628"/>
        <v>-1.639764098968699E-2</v>
      </c>
      <c r="Y1609" s="16">
        <f t="shared" si="617"/>
        <v>0</v>
      </c>
      <c r="Z1609" s="16">
        <f t="shared" si="629"/>
        <v>0</v>
      </c>
      <c r="AA1609" s="16">
        <f t="shared" si="615"/>
        <v>0</v>
      </c>
      <c r="AB1609" s="2">
        <f t="shared" si="618"/>
        <v>197490.45730525648</v>
      </c>
      <c r="AE1609" s="16" t="str">
        <f t="shared" si="612"/>
        <v/>
      </c>
      <c r="AF1609" s="16" t="str">
        <f t="shared" si="609"/>
        <v/>
      </c>
      <c r="AG1609" s="16">
        <f t="shared" si="621"/>
        <v>106.24428570649394</v>
      </c>
      <c r="AH1609" s="24">
        <f t="shared" si="619"/>
        <v>106.68093829122728</v>
      </c>
      <c r="AL1609" s="2">
        <f t="shared" si="622"/>
        <v>113.35792393543275</v>
      </c>
      <c r="AM1609" s="27">
        <f t="shared" si="623"/>
        <v>-5.8901798942688877E-2</v>
      </c>
      <c r="AN1609" s="35">
        <v>0</v>
      </c>
      <c r="AP1609" s="2" t="str">
        <f t="shared" si="620"/>
        <v/>
      </c>
    </row>
    <row r="1610" spans="1:42" x14ac:dyDescent="0.25">
      <c r="A1610" s="49">
        <v>40339</v>
      </c>
      <c r="B1610" s="47">
        <v>1086.8399999999999</v>
      </c>
      <c r="C1610" s="27">
        <f t="shared" si="631"/>
        <v>2.9506768085328039E-2</v>
      </c>
      <c r="D1610" s="27">
        <f t="shared" si="607"/>
        <v>-1.3402322048663984E-2</v>
      </c>
      <c r="E1610" s="5">
        <f t="shared" si="613"/>
        <v>-1</v>
      </c>
      <c r="F1610" s="44">
        <v>1806.69</v>
      </c>
      <c r="G1610" s="45">
        <v>1806.69</v>
      </c>
      <c r="H1610" s="48">
        <v>1086.8399999999999</v>
      </c>
      <c r="I1610" s="42">
        <v>30.57</v>
      </c>
      <c r="J1610" s="16">
        <f t="shared" si="630"/>
        <v>0.30570000000000003</v>
      </c>
      <c r="K1610" s="16">
        <f t="shared" si="614"/>
        <v>-6.8907802957703934E-3</v>
      </c>
      <c r="L1610" s="51">
        <f>VLOOKUP(A1610,LIBOR!$A$3:B3705,2,1)</f>
        <v>0.29963000000000001</v>
      </c>
      <c r="M1610">
        <v>47943.92</v>
      </c>
      <c r="N1610" s="2">
        <v>42879.15</v>
      </c>
      <c r="O1610" s="16">
        <f t="shared" si="608"/>
        <v>8.4563602498926671E-4</v>
      </c>
      <c r="P1610" s="16">
        <f t="shared" si="624"/>
        <v>0.31259078029577042</v>
      </c>
      <c r="Q1610" s="2">
        <f t="shared" si="610"/>
        <v>33.787999999999997</v>
      </c>
      <c r="R1610" s="2">
        <f t="shared" si="611"/>
        <v>33.669500000000006</v>
      </c>
      <c r="S1610" s="16">
        <f t="shared" si="625"/>
        <v>1</v>
      </c>
      <c r="T1610" s="16">
        <f t="shared" si="626"/>
        <v>0</v>
      </c>
      <c r="U1610" s="16">
        <f>VLOOKUP(P1610,Table!$D$6:$G$15,MATCH(VALUE(T1610)&amp;"E",Table!$D$5:$G$5,0),1)*IF(Y1610=1,0,1)</f>
        <v>0</v>
      </c>
      <c r="V1610" s="16">
        <f t="shared" si="627"/>
        <v>0</v>
      </c>
      <c r="W1610" s="16">
        <f t="shared" si="616"/>
        <v>173072.41159429002</v>
      </c>
      <c r="X1610" s="16">
        <f t="shared" si="628"/>
        <v>-2.0109396284735404E-2</v>
      </c>
      <c r="Y1610" s="16">
        <f t="shared" si="617"/>
        <v>1</v>
      </c>
      <c r="Z1610" s="16">
        <f t="shared" si="629"/>
        <v>20</v>
      </c>
      <c r="AA1610" s="16">
        <f t="shared" si="615"/>
        <v>0</v>
      </c>
      <c r="AB1610" s="2">
        <f t="shared" si="618"/>
        <v>200667.64397311775</v>
      </c>
      <c r="AE1610" s="16" t="str">
        <f t="shared" si="612"/>
        <v/>
      </c>
      <c r="AF1610" s="16" t="str">
        <f t="shared" si="609"/>
        <v/>
      </c>
      <c r="AG1610" s="16">
        <f t="shared" si="621"/>
        <v>107.95352235867992</v>
      </c>
      <c r="AH1610" s="24">
        <f t="shared" si="619"/>
        <v>108.39437842519885</v>
      </c>
      <c r="AL1610" s="2">
        <f t="shared" si="622"/>
        <v>113.35792393543275</v>
      </c>
      <c r="AM1610" s="27">
        <f t="shared" si="623"/>
        <v>-4.3786489183244681E-2</v>
      </c>
      <c r="AN1610" s="35">
        <v>1</v>
      </c>
      <c r="AP1610" s="2" t="str">
        <f t="shared" si="620"/>
        <v/>
      </c>
    </row>
    <row r="1611" spans="1:42" x14ac:dyDescent="0.25">
      <c r="A1611" s="49">
        <v>40340</v>
      </c>
      <c r="B1611" s="47">
        <v>1091.5999999999999</v>
      </c>
      <c r="C1611" s="27">
        <f t="shared" si="631"/>
        <v>4.3796695005704489E-3</v>
      </c>
      <c r="D1611" s="27">
        <f t="shared" ref="D1611:D1674" si="632">SUM(C1607:C1611)</f>
        <v>2.5388816127948854E-2</v>
      </c>
      <c r="E1611" s="5">
        <f t="shared" si="613"/>
        <v>0</v>
      </c>
      <c r="F1611" s="44">
        <v>1815.26</v>
      </c>
      <c r="G1611" s="45">
        <v>1815.26</v>
      </c>
      <c r="H1611" s="48">
        <v>1091.5999999999999</v>
      </c>
      <c r="I1611" s="42">
        <v>28.79</v>
      </c>
      <c r="J1611" s="16">
        <f t="shared" si="630"/>
        <v>0.28789999999999999</v>
      </c>
      <c r="K1611" s="16">
        <f t="shared" si="614"/>
        <v>-5.6740046322762416E-3</v>
      </c>
      <c r="L1611" s="51">
        <f>VLOOKUP(A1611,LIBOR!$A$3:B3706,2,1)</f>
        <v>0.29899999999999999</v>
      </c>
      <c r="M1611">
        <v>46783.16</v>
      </c>
      <c r="N1611" s="2">
        <v>41840.85</v>
      </c>
      <c r="O1611" s="16">
        <f t="shared" si="608"/>
        <v>1.9097832213885085E-5</v>
      </c>
      <c r="P1611" s="16">
        <f t="shared" si="624"/>
        <v>0.29357400463227623</v>
      </c>
      <c r="Q1611" s="2">
        <f t="shared" si="610"/>
        <v>34.01</v>
      </c>
      <c r="R1611" s="2">
        <f t="shared" si="611"/>
        <v>33.922000000000011</v>
      </c>
      <c r="S1611" s="16">
        <f t="shared" si="625"/>
        <v>1</v>
      </c>
      <c r="T1611" s="16">
        <f t="shared" si="626"/>
        <v>0</v>
      </c>
      <c r="U1611" s="16">
        <f>VLOOKUP(P1611,Table!$D$6:$G$15,MATCH(VALUE(T1611)&amp;"E",Table!$D$5:$G$5,0),1)*IF(Y1611=1,0,1)</f>
        <v>0.85</v>
      </c>
      <c r="V1611" s="16">
        <f t="shared" si="627"/>
        <v>0.15000000000000002</v>
      </c>
      <c r="W1611" s="16">
        <f t="shared" si="616"/>
        <v>173072.41159429002</v>
      </c>
      <c r="X1611" s="16">
        <f t="shared" si="628"/>
        <v>-4.3448176178215725E-3</v>
      </c>
      <c r="Y1611" s="16">
        <f t="shared" si="617"/>
        <v>0</v>
      </c>
      <c r="Z1611" s="16">
        <f t="shared" si="629"/>
        <v>0</v>
      </c>
      <c r="AA1611" s="16">
        <f t="shared" si="615"/>
        <v>8.3055555555544558E-4</v>
      </c>
      <c r="AB1611" s="2">
        <f t="shared" si="618"/>
        <v>200669.31062938296</v>
      </c>
      <c r="AE1611" s="16" t="str">
        <f t="shared" si="612"/>
        <v/>
      </c>
      <c r="AF1611" s="16" t="str">
        <f t="shared" si="609"/>
        <v/>
      </c>
      <c r="AG1611" s="16">
        <f t="shared" si="621"/>
        <v>107.95441897265728</v>
      </c>
      <c r="AH1611" s="24">
        <f t="shared" si="619"/>
        <v>108.39245745375088</v>
      </c>
      <c r="AL1611" s="2">
        <f t="shared" si="622"/>
        <v>113.35792393543275</v>
      </c>
      <c r="AM1611" s="27">
        <f t="shared" si="623"/>
        <v>-4.3803435254425982E-2</v>
      </c>
      <c r="AN1611" s="35">
        <v>0</v>
      </c>
      <c r="AP1611" s="2" t="str">
        <f t="shared" si="620"/>
        <v/>
      </c>
    </row>
    <row r="1612" spans="1:42" x14ac:dyDescent="0.25">
      <c r="A1612" s="49">
        <v>40343</v>
      </c>
      <c r="B1612" s="47">
        <v>1089.6300000000001</v>
      </c>
      <c r="C1612" s="27">
        <f t="shared" si="631"/>
        <v>-1.8046903627700894E-3</v>
      </c>
      <c r="D1612" s="27">
        <f t="shared" si="632"/>
        <v>3.7116166934136885E-2</v>
      </c>
      <c r="E1612" s="5">
        <f t="shared" si="613"/>
        <v>0</v>
      </c>
      <c r="F1612" s="44">
        <v>1812.02</v>
      </c>
      <c r="G1612" s="45">
        <v>1812.02</v>
      </c>
      <c r="H1612" s="48">
        <v>1089.6300000000001</v>
      </c>
      <c r="I1612" s="42">
        <v>28.58</v>
      </c>
      <c r="J1612" s="16">
        <f t="shared" si="630"/>
        <v>0.2858</v>
      </c>
      <c r="K1612" s="16">
        <f t="shared" si="614"/>
        <v>-7.9206070319596811E-3</v>
      </c>
      <c r="L1612" s="51">
        <f>VLOOKUP(A1612,LIBOR!$A$3:B3707,2,1)</f>
        <v>0.29775000000000001</v>
      </c>
      <c r="M1612">
        <v>45846.239999999998</v>
      </c>
      <c r="N1612" s="2">
        <v>41002.46</v>
      </c>
      <c r="O1612" s="16">
        <f t="shared" si="608"/>
        <v>3.26279475417226E-6</v>
      </c>
      <c r="P1612" s="16">
        <f t="shared" si="624"/>
        <v>0.29372060703195968</v>
      </c>
      <c r="Q1612" s="2">
        <f t="shared" si="610"/>
        <v>32.671999999999997</v>
      </c>
      <c r="R1612" s="2">
        <f t="shared" si="611"/>
        <v>34.027500000000003</v>
      </c>
      <c r="S1612" s="16">
        <f t="shared" si="625"/>
        <v>-1</v>
      </c>
      <c r="T1612" s="16">
        <f t="shared" si="626"/>
        <v>0</v>
      </c>
      <c r="U1612" s="16">
        <f>VLOOKUP(P1612,Table!$D$6:$G$15,MATCH(VALUE(T1612)&amp;"E",Table!$D$5:$G$5,0),1)*IF(Y1612=1,0,1)</f>
        <v>0.85</v>
      </c>
      <c r="V1612" s="16">
        <f t="shared" si="627"/>
        <v>0.15000000000000002</v>
      </c>
      <c r="W1612" s="16">
        <f t="shared" si="616"/>
        <v>172286.72756882603</v>
      </c>
      <c r="X1612" s="16">
        <f t="shared" si="628"/>
        <v>1.0784367788385429E-2</v>
      </c>
      <c r="Y1612" s="16">
        <f t="shared" si="617"/>
        <v>0</v>
      </c>
      <c r="Z1612" s="16">
        <f t="shared" si="629"/>
        <v>0</v>
      </c>
      <c r="AA1612" s="16">
        <f t="shared" si="615"/>
        <v>0</v>
      </c>
      <c r="AB1612" s="2">
        <f t="shared" si="618"/>
        <v>199762.05102459746</v>
      </c>
      <c r="AE1612" s="16" t="str">
        <f t="shared" si="612"/>
        <v/>
      </c>
      <c r="AF1612" s="16" t="str">
        <f t="shared" si="609"/>
        <v/>
      </c>
      <c r="AG1612" s="16">
        <f t="shared" si="621"/>
        <v>107.46633894096338</v>
      </c>
      <c r="AH1612" s="24">
        <f t="shared" si="619"/>
        <v>107.8939719402579</v>
      </c>
      <c r="AL1612" s="2">
        <f t="shared" si="622"/>
        <v>113.35792393543275</v>
      </c>
      <c r="AM1612" s="27">
        <f t="shared" si="623"/>
        <v>-4.8200882703947956E-2</v>
      </c>
      <c r="AN1612" s="35">
        <v>0</v>
      </c>
      <c r="AP1612" s="2" t="str">
        <f t="shared" si="620"/>
        <v/>
      </c>
    </row>
    <row r="1613" spans="1:42" x14ac:dyDescent="0.25">
      <c r="A1613" s="49">
        <v>40344</v>
      </c>
      <c r="B1613" s="47">
        <v>1115.23</v>
      </c>
      <c r="C1613" s="27">
        <f t="shared" si="631"/>
        <v>2.3494213632150318E-2</v>
      </c>
      <c r="D1613" s="27">
        <f t="shared" si="632"/>
        <v>4.9634341269591431E-2</v>
      </c>
      <c r="E1613" s="5">
        <f t="shared" si="613"/>
        <v>0</v>
      </c>
      <c r="F1613" s="44">
        <v>1854.61</v>
      </c>
      <c r="G1613" s="45">
        <v>1854.61</v>
      </c>
      <c r="H1613" s="48">
        <v>1115.23</v>
      </c>
      <c r="I1613" s="42">
        <v>25.87</v>
      </c>
      <c r="J1613" s="16">
        <f t="shared" si="630"/>
        <v>0.25869999999999999</v>
      </c>
      <c r="K1613" s="16">
        <f t="shared" si="614"/>
        <v>-3.1431321074788965E-2</v>
      </c>
      <c r="L1613" s="51">
        <f>VLOOKUP(A1613,LIBOR!$A$3:B3708,2,1)</f>
        <v>0.29649999999999999</v>
      </c>
      <c r="M1613">
        <v>43114.48</v>
      </c>
      <c r="N1613" s="2">
        <v>38559.24</v>
      </c>
      <c r="O1613" s="16">
        <f t="shared" si="608"/>
        <v>5.3928323332658483E-4</v>
      </c>
      <c r="P1613" s="16">
        <f t="shared" si="624"/>
        <v>0.29013132107478895</v>
      </c>
      <c r="Q1613" s="2">
        <f t="shared" si="610"/>
        <v>31.074000000000002</v>
      </c>
      <c r="R1613" s="2">
        <f t="shared" si="611"/>
        <v>33.894500000000008</v>
      </c>
      <c r="S1613" s="16">
        <f t="shared" si="625"/>
        <v>-1</v>
      </c>
      <c r="T1613" s="16">
        <f t="shared" si="626"/>
        <v>0</v>
      </c>
      <c r="U1613" s="16">
        <f>VLOOKUP(P1613,Table!$D$6:$G$15,MATCH(VALUE(T1613)&amp;"E",Table!$D$5:$G$5,0),1)*IF(Y1613=1,0,1)</f>
        <v>0.85</v>
      </c>
      <c r="V1613" s="16">
        <f t="shared" si="627"/>
        <v>0.15000000000000002</v>
      </c>
      <c r="W1613" s="16">
        <f t="shared" si="616"/>
        <v>174187.39614558211</v>
      </c>
      <c r="X1613" s="16">
        <f t="shared" si="628"/>
        <v>1.0850039577571247E-2</v>
      </c>
      <c r="Y1613" s="16">
        <f t="shared" si="617"/>
        <v>0</v>
      </c>
      <c r="Z1613" s="16">
        <f t="shared" si="629"/>
        <v>0</v>
      </c>
      <c r="AA1613" s="16">
        <f t="shared" si="615"/>
        <v>0</v>
      </c>
      <c r="AB1613" s="2">
        <f t="shared" si="618"/>
        <v>201967.57262545242</v>
      </c>
      <c r="AE1613" s="16" t="str">
        <f t="shared" si="612"/>
        <v/>
      </c>
      <c r="AF1613" s="16" t="str">
        <f t="shared" si="609"/>
        <v/>
      </c>
      <c r="AG1613" s="16">
        <f t="shared" si="621"/>
        <v>108.6528472426323</v>
      </c>
      <c r="AH1613" s="24">
        <f t="shared" si="619"/>
        <v>109.08236242437994</v>
      </c>
      <c r="AL1613" s="2">
        <f t="shared" si="622"/>
        <v>113.35792393543275</v>
      </c>
      <c r="AM1613" s="27">
        <f t="shared" si="623"/>
        <v>-3.771735898663886E-2</v>
      </c>
      <c r="AN1613" s="35">
        <v>0</v>
      </c>
      <c r="AP1613" s="2" t="str">
        <f t="shared" si="620"/>
        <v/>
      </c>
    </row>
    <row r="1614" spans="1:42" x14ac:dyDescent="0.25">
      <c r="A1614" s="49">
        <v>40345</v>
      </c>
      <c r="B1614" s="47">
        <v>1114.6099999999999</v>
      </c>
      <c r="C1614" s="27">
        <f t="shared" si="631"/>
        <v>-5.5593913363172209E-4</v>
      </c>
      <c r="D1614" s="27">
        <f t="shared" si="632"/>
        <v>5.5020021721646994E-2</v>
      </c>
      <c r="E1614" s="5">
        <f t="shared" si="613"/>
        <v>0</v>
      </c>
      <c r="F1614" s="44">
        <v>1853.62</v>
      </c>
      <c r="G1614" s="45">
        <v>1853.62</v>
      </c>
      <c r="H1614" s="48">
        <v>1114.6099999999999</v>
      </c>
      <c r="I1614" s="42">
        <v>25.92</v>
      </c>
      <c r="J1614" s="16">
        <f t="shared" si="630"/>
        <v>0.25920000000000004</v>
      </c>
      <c r="K1614" s="16">
        <f t="shared" si="614"/>
        <v>-3.8529917048498896E-2</v>
      </c>
      <c r="L1614" s="51">
        <f>VLOOKUP(A1614,LIBOR!$A$3:B3709,2,1)</f>
        <v>0.29649999999999999</v>
      </c>
      <c r="M1614">
        <v>41981.95</v>
      </c>
      <c r="N1614" s="2">
        <v>37546.300000000003</v>
      </c>
      <c r="O1614" s="16">
        <f t="shared" si="608"/>
        <v>3.0924023108464662E-7</v>
      </c>
      <c r="P1614" s="16">
        <f t="shared" si="624"/>
        <v>0.29772991704849894</v>
      </c>
      <c r="Q1614" s="2">
        <f t="shared" si="610"/>
        <v>29.507999999999999</v>
      </c>
      <c r="R1614" s="2">
        <f t="shared" si="611"/>
        <v>33.646000000000001</v>
      </c>
      <c r="S1614" s="16">
        <f t="shared" si="625"/>
        <v>-1</v>
      </c>
      <c r="T1614" s="16">
        <f t="shared" si="626"/>
        <v>0</v>
      </c>
      <c r="U1614" s="16">
        <f>VLOOKUP(P1614,Table!$D$6:$G$15,MATCH(VALUE(T1614)&amp;"E",Table!$D$5:$G$5,0),1)*IF(Y1614=1,0,1)</f>
        <v>0.85</v>
      </c>
      <c r="V1614" s="16">
        <f t="shared" si="627"/>
        <v>0.15000000000000002</v>
      </c>
      <c r="W1614" s="16">
        <f t="shared" si="616"/>
        <v>173418.70637229094</v>
      </c>
      <c r="X1614" s="16">
        <f t="shared" si="628"/>
        <v>1.8774999338444287E-2</v>
      </c>
      <c r="Y1614" s="16">
        <f t="shared" si="617"/>
        <v>0</v>
      </c>
      <c r="Z1614" s="16">
        <f t="shared" si="629"/>
        <v>0</v>
      </c>
      <c r="AA1614" s="16">
        <f t="shared" si="615"/>
        <v>0</v>
      </c>
      <c r="AB1614" s="2">
        <f t="shared" si="618"/>
        <v>201080.14121467591</v>
      </c>
      <c r="AE1614" s="16" t="str">
        <f t="shared" si="612"/>
        <v/>
      </c>
      <c r="AF1614" s="16" t="str">
        <f t="shared" si="609"/>
        <v/>
      </c>
      <c r="AG1614" s="16">
        <f t="shared" si="621"/>
        <v>108.17543421904645</v>
      </c>
      <c r="AH1614" s="24">
        <f t="shared" si="619"/>
        <v>108.60023548603637</v>
      </c>
      <c r="AL1614" s="2">
        <f t="shared" si="622"/>
        <v>113.35792393543275</v>
      </c>
      <c r="AM1614" s="27">
        <f t="shared" si="623"/>
        <v>-4.1970497378783223E-2</v>
      </c>
      <c r="AN1614" s="35">
        <v>0</v>
      </c>
      <c r="AP1614" s="2" t="str">
        <f t="shared" si="620"/>
        <v/>
      </c>
    </row>
    <row r="1615" spans="1:42" x14ac:dyDescent="0.25">
      <c r="A1615" s="49">
        <v>40346</v>
      </c>
      <c r="B1615" s="47">
        <v>1116.04</v>
      </c>
      <c r="C1615" s="27">
        <f t="shared" si="631"/>
        <v>1.2829599590888918E-3</v>
      </c>
      <c r="D1615" s="27">
        <f t="shared" si="632"/>
        <v>2.6796213595407847E-2</v>
      </c>
      <c r="E1615" s="5">
        <f t="shared" si="613"/>
        <v>0</v>
      </c>
      <c r="F1615" s="44">
        <v>1856.25</v>
      </c>
      <c r="G1615" s="45">
        <v>1856.25</v>
      </c>
      <c r="H1615" s="48">
        <v>1116.04</v>
      </c>
      <c r="I1615" s="42">
        <v>25.05</v>
      </c>
      <c r="J1615" s="16">
        <f t="shared" si="630"/>
        <v>0.2505</v>
      </c>
      <c r="K1615" s="16">
        <f t="shared" si="614"/>
        <v>-4.0224364299300486E-2</v>
      </c>
      <c r="L1615" s="51">
        <f>VLOOKUP(A1615,LIBOR!$A$3:B3710,2,1)</f>
        <v>0.29525000000000001</v>
      </c>
      <c r="M1615">
        <v>41237.68</v>
      </c>
      <c r="N1615" s="2">
        <v>36880.6</v>
      </c>
      <c r="O1615" s="16">
        <f t="shared" si="608"/>
        <v>1.6438770027699227E-6</v>
      </c>
      <c r="P1615" s="16">
        <f t="shared" si="624"/>
        <v>0.29072436429930049</v>
      </c>
      <c r="Q1615" s="2">
        <f t="shared" si="610"/>
        <v>27.946000000000005</v>
      </c>
      <c r="R1615" s="2">
        <f t="shared" si="611"/>
        <v>33.264499999999998</v>
      </c>
      <c r="S1615" s="16">
        <f t="shared" si="625"/>
        <v>-1</v>
      </c>
      <c r="T1615" s="16">
        <f t="shared" si="626"/>
        <v>0</v>
      </c>
      <c r="U1615" s="16">
        <f>VLOOKUP(P1615,Table!$D$6:$G$15,MATCH(VALUE(T1615)&amp;"E",Table!$D$5:$G$5,0),1)*IF(Y1615=1,0,1)</f>
        <v>0.85</v>
      </c>
      <c r="V1615" s="16">
        <f t="shared" si="627"/>
        <v>0.15000000000000002</v>
      </c>
      <c r="W1615" s="16">
        <f t="shared" si="616"/>
        <v>173146.61234940912</v>
      </c>
      <c r="X1615" s="16">
        <f t="shared" si="628"/>
        <v>1.812115722719243E-2</v>
      </c>
      <c r="Y1615" s="16">
        <f t="shared" si="617"/>
        <v>0</v>
      </c>
      <c r="Z1615" s="16">
        <f t="shared" si="629"/>
        <v>0</v>
      </c>
      <c r="AA1615" s="16">
        <f t="shared" si="615"/>
        <v>0</v>
      </c>
      <c r="AB1615" s="2">
        <f t="shared" si="618"/>
        <v>200787.92522071427</v>
      </c>
      <c r="AE1615" s="16" t="str">
        <f t="shared" si="612"/>
        <v/>
      </c>
      <c r="AF1615" s="16" t="str">
        <f t="shared" si="609"/>
        <v/>
      </c>
      <c r="AG1615" s="16">
        <f t="shared" si="621"/>
        <v>108.0182302711996</v>
      </c>
      <c r="AH1615" s="24">
        <f t="shared" si="619"/>
        <v>108.43959172981545</v>
      </c>
      <c r="AL1615" s="2">
        <f t="shared" si="622"/>
        <v>113.35792393543275</v>
      </c>
      <c r="AM1615" s="27">
        <f t="shared" si="623"/>
        <v>-4.338763480194574E-2</v>
      </c>
      <c r="AN1615" s="35">
        <v>0</v>
      </c>
      <c r="AP1615" s="2" t="str">
        <f t="shared" si="620"/>
        <v/>
      </c>
    </row>
    <row r="1616" spans="1:42" x14ac:dyDescent="0.25">
      <c r="A1616" s="49">
        <v>40347</v>
      </c>
      <c r="B1616" s="47">
        <v>1117.51</v>
      </c>
      <c r="C1616" s="27">
        <f t="shared" si="631"/>
        <v>1.3171570911436614E-3</v>
      </c>
      <c r="D1616" s="27">
        <f t="shared" si="632"/>
        <v>2.373370118598106E-2</v>
      </c>
      <c r="E1616" s="5">
        <f t="shared" si="613"/>
        <v>0</v>
      </c>
      <c r="F1616" s="44">
        <v>1858.7</v>
      </c>
      <c r="G1616" s="45">
        <v>1858.7</v>
      </c>
      <c r="H1616" s="48">
        <v>1117.51</v>
      </c>
      <c r="I1616" s="42">
        <v>23.95</v>
      </c>
      <c r="J1616" s="16">
        <f t="shared" si="630"/>
        <v>0.23949999999999999</v>
      </c>
      <c r="K1616" s="16">
        <f t="shared" si="614"/>
        <v>-5.1232526356546682E-2</v>
      </c>
      <c r="L1616" s="51">
        <f>VLOOKUP(A1616,LIBOR!$A$3:B3711,2,1)</f>
        <v>0.29587999999999998</v>
      </c>
      <c r="M1616">
        <v>40541.89</v>
      </c>
      <c r="N1616" s="2">
        <v>36258.26</v>
      </c>
      <c r="O1616" s="16">
        <f t="shared" si="608"/>
        <v>1.7326204189849249E-6</v>
      </c>
      <c r="P1616" s="16">
        <f t="shared" si="624"/>
        <v>0.29073252635654667</v>
      </c>
      <c r="Q1616" s="2">
        <f t="shared" si="610"/>
        <v>26.842000000000002</v>
      </c>
      <c r="R1616" s="2">
        <f t="shared" si="611"/>
        <v>32.750999999999998</v>
      </c>
      <c r="S1616" s="16">
        <f t="shared" si="625"/>
        <v>-1</v>
      </c>
      <c r="T1616" s="16">
        <f t="shared" si="626"/>
        <v>0</v>
      </c>
      <c r="U1616" s="16">
        <f>VLOOKUP(P1616,Table!$D$6:$G$15,MATCH(VALUE(T1616)&amp;"E",Table!$D$5:$G$5,0),1)*IF(Y1616=1,0,1)</f>
        <v>0.85</v>
      </c>
      <c r="V1616" s="16">
        <f t="shared" si="627"/>
        <v>0.15000000000000002</v>
      </c>
      <c r="W1616" s="16">
        <f t="shared" si="616"/>
        <v>172902.20125431611</v>
      </c>
      <c r="X1616" s="16">
        <f t="shared" si="628"/>
        <v>4.2872664935789118E-4</v>
      </c>
      <c r="Y1616" s="16">
        <f t="shared" si="617"/>
        <v>0</v>
      </c>
      <c r="Z1616" s="16">
        <f t="shared" si="629"/>
        <v>0</v>
      </c>
      <c r="AA1616" s="16">
        <f t="shared" si="615"/>
        <v>0</v>
      </c>
      <c r="AB1616" s="2">
        <f t="shared" si="618"/>
        <v>200505.01185590061</v>
      </c>
      <c r="AE1616" s="16" t="str">
        <f t="shared" si="612"/>
        <v/>
      </c>
      <c r="AF1616" s="16" t="str">
        <f t="shared" si="609"/>
        <v/>
      </c>
      <c r="AG1616" s="16">
        <f t="shared" si="621"/>
        <v>107.86603087497768</v>
      </c>
      <c r="AH1616" s="24">
        <f t="shared" si="619"/>
        <v>108.28398020510288</v>
      </c>
      <c r="AL1616" s="2">
        <f t="shared" si="622"/>
        <v>113.35792393543275</v>
      </c>
      <c r="AM1616" s="27">
        <f t="shared" si="623"/>
        <v>-4.4760379814470896E-2</v>
      </c>
      <c r="AN1616" s="35">
        <v>0</v>
      </c>
      <c r="AP1616" s="2" t="str">
        <f t="shared" si="620"/>
        <v/>
      </c>
    </row>
    <row r="1617" spans="1:42" x14ac:dyDescent="0.25">
      <c r="A1617" s="49">
        <v>40350</v>
      </c>
      <c r="B1617" s="47">
        <v>1113.2</v>
      </c>
      <c r="C1617" s="27">
        <f t="shared" si="631"/>
        <v>-3.8567887535680967E-3</v>
      </c>
      <c r="D1617" s="27">
        <f t="shared" si="632"/>
        <v>2.1681602795183053E-2</v>
      </c>
      <c r="E1617" s="5">
        <f t="shared" si="613"/>
        <v>0</v>
      </c>
      <c r="F1617" s="44">
        <v>1851.55</v>
      </c>
      <c r="G1617" s="45">
        <v>1851.55</v>
      </c>
      <c r="H1617" s="48">
        <v>1113.2</v>
      </c>
      <c r="I1617" s="42">
        <v>24.88</v>
      </c>
      <c r="J1617" s="16">
        <f t="shared" si="630"/>
        <v>0.24879999999999999</v>
      </c>
      <c r="K1617" s="16">
        <f t="shared" si="614"/>
        <v>-3.7911794095934009E-2</v>
      </c>
      <c r="L1617" s="51">
        <f>VLOOKUP(A1617,LIBOR!$A$3:B3712,2,1)</f>
        <v>0.29813000000000001</v>
      </c>
      <c r="M1617">
        <v>40898.81</v>
      </c>
      <c r="N1617" s="2">
        <v>36577.269999999997</v>
      </c>
      <c r="O1617" s="16">
        <f t="shared" si="608"/>
        <v>1.4932392061710942E-5</v>
      </c>
      <c r="P1617" s="16">
        <f t="shared" si="624"/>
        <v>0.286711794095934</v>
      </c>
      <c r="Q1617" s="2">
        <f t="shared" si="610"/>
        <v>25.874000000000002</v>
      </c>
      <c r="R1617" s="2">
        <f t="shared" si="611"/>
        <v>31.658999999999999</v>
      </c>
      <c r="S1617" s="16">
        <f t="shared" si="625"/>
        <v>-1</v>
      </c>
      <c r="T1617" s="16">
        <f t="shared" si="626"/>
        <v>0</v>
      </c>
      <c r="U1617" s="16">
        <f>VLOOKUP(P1617,Table!$D$6:$G$15,MATCH(VALUE(T1617)&amp;"E",Table!$D$5:$G$5,0),1)*IF(Y1617=1,0,1)</f>
        <v>0.85</v>
      </c>
      <c r="V1617" s="16">
        <f t="shared" si="627"/>
        <v>0.15000000000000002</v>
      </c>
      <c r="W1617" s="16">
        <f t="shared" si="616"/>
        <v>172563.56714412163</v>
      </c>
      <c r="X1617" s="16">
        <f t="shared" si="628"/>
        <v>-9.8346315513830884E-4</v>
      </c>
      <c r="Y1617" s="16">
        <f t="shared" si="617"/>
        <v>0</v>
      </c>
      <c r="Z1617" s="16">
        <f t="shared" si="629"/>
        <v>0</v>
      </c>
      <c r="AA1617" s="16">
        <f t="shared" si="615"/>
        <v>0</v>
      </c>
      <c r="AB1617" s="2">
        <f t="shared" si="618"/>
        <v>200114.18780953286</v>
      </c>
      <c r="AE1617" s="16" t="str">
        <f t="shared" si="612"/>
        <v/>
      </c>
      <c r="AF1617" s="16" t="str">
        <f t="shared" si="609"/>
        <v/>
      </c>
      <c r="AG1617" s="16">
        <f t="shared" si="621"/>
        <v>107.65577858122214</v>
      </c>
      <c r="AH1617" s="24">
        <f t="shared" si="619"/>
        <v>108.06447489487957</v>
      </c>
      <c r="AL1617" s="2">
        <f t="shared" si="622"/>
        <v>113.35792393543275</v>
      </c>
      <c r="AM1617" s="27">
        <f t="shared" si="623"/>
        <v>-4.6696771224994049E-2</v>
      </c>
      <c r="AN1617" s="35">
        <v>0</v>
      </c>
      <c r="AP1617" s="2" t="str">
        <f t="shared" si="620"/>
        <v/>
      </c>
    </row>
    <row r="1618" spans="1:42" x14ac:dyDescent="0.25">
      <c r="A1618" s="49">
        <v>40351</v>
      </c>
      <c r="B1618" s="47">
        <v>1095.31</v>
      </c>
      <c r="C1618" s="27">
        <f t="shared" si="631"/>
        <v>-1.6070786920589386E-2</v>
      </c>
      <c r="D1618" s="27">
        <f t="shared" si="632"/>
        <v>-1.7883397757556652E-2</v>
      </c>
      <c r="E1618" s="5">
        <f t="shared" si="613"/>
        <v>0</v>
      </c>
      <c r="F1618" s="44">
        <v>1822.05</v>
      </c>
      <c r="G1618" s="45">
        <v>1822.05</v>
      </c>
      <c r="H1618" s="48">
        <v>1095.31</v>
      </c>
      <c r="I1618" s="42">
        <v>27.05</v>
      </c>
      <c r="J1618" s="16">
        <f t="shared" si="630"/>
        <v>0.27050000000000002</v>
      </c>
      <c r="K1618" s="16">
        <f t="shared" si="614"/>
        <v>-1.5981523830426059E-2</v>
      </c>
      <c r="L1618" s="51">
        <f>VLOOKUP(A1618,LIBOR!$A$3:B3713,2,1)</f>
        <v>0.29813000000000001</v>
      </c>
      <c r="M1618">
        <v>42735.83</v>
      </c>
      <c r="N1618" s="2">
        <v>38220.06</v>
      </c>
      <c r="O1618" s="16">
        <f t="shared" si="608"/>
        <v>2.6248284896584562E-4</v>
      </c>
      <c r="P1618" s="16">
        <f t="shared" si="624"/>
        <v>0.28648152383042608</v>
      </c>
      <c r="Q1618" s="2">
        <f t="shared" si="610"/>
        <v>25.134</v>
      </c>
      <c r="R1618" s="2">
        <f t="shared" si="611"/>
        <v>30.897999999999996</v>
      </c>
      <c r="S1618" s="16">
        <f t="shared" si="625"/>
        <v>-1</v>
      </c>
      <c r="T1618" s="16">
        <f t="shared" si="626"/>
        <v>0</v>
      </c>
      <c r="U1618" s="16">
        <f>VLOOKUP(P1618,Table!$D$6:$G$15,MATCH(VALUE(T1618)&amp;"E",Table!$D$5:$G$5,0),1)*IF(Y1618=1,0,1)</f>
        <v>0.85</v>
      </c>
      <c r="V1618" s="16">
        <f t="shared" si="627"/>
        <v>0.15000000000000002</v>
      </c>
      <c r="W1618" s="16">
        <f t="shared" si="616"/>
        <v>171368.8683106004</v>
      </c>
      <c r="X1618" s="16">
        <f t="shared" si="628"/>
        <v>1.6068537559574825E-3</v>
      </c>
      <c r="Y1618" s="16">
        <f t="shared" si="617"/>
        <v>0</v>
      </c>
      <c r="Z1618" s="16">
        <f t="shared" si="629"/>
        <v>0</v>
      </c>
      <c r="AA1618" s="16">
        <f t="shared" si="615"/>
        <v>0</v>
      </c>
      <c r="AB1618" s="2">
        <f t="shared" si="618"/>
        <v>198752.35587627182</v>
      </c>
      <c r="AE1618" s="16" t="str">
        <f t="shared" si="612"/>
        <v/>
      </c>
      <c r="AF1618" s="16" t="str">
        <f t="shared" si="609"/>
        <v/>
      </c>
      <c r="AG1618" s="16">
        <f t="shared" si="621"/>
        <v>106.92315148128093</v>
      </c>
      <c r="AH1618" s="24">
        <f t="shared" si="619"/>
        <v>107.3262730081795</v>
      </c>
      <c r="AL1618" s="2">
        <f t="shared" si="622"/>
        <v>113.35792393543275</v>
      </c>
      <c r="AM1618" s="27">
        <f t="shared" si="623"/>
        <v>-5.3208904308169935E-2</v>
      </c>
      <c r="AN1618" s="35">
        <v>0</v>
      </c>
      <c r="AP1618" s="2" t="str">
        <f t="shared" si="620"/>
        <v/>
      </c>
    </row>
    <row r="1619" spans="1:42" x14ac:dyDescent="0.25">
      <c r="A1619" s="49">
        <v>40352</v>
      </c>
      <c r="B1619" s="47">
        <v>1092.04</v>
      </c>
      <c r="C1619" s="27">
        <f t="shared" si="631"/>
        <v>-2.9854561722252315E-3</v>
      </c>
      <c r="D1619" s="27">
        <f t="shared" si="632"/>
        <v>-2.0312914796150161E-2</v>
      </c>
      <c r="E1619" s="5">
        <f t="shared" si="613"/>
        <v>0</v>
      </c>
      <c r="F1619" s="44">
        <v>1816.65</v>
      </c>
      <c r="G1619" s="45">
        <v>1816.65</v>
      </c>
      <c r="H1619" s="48">
        <v>1092.04</v>
      </c>
      <c r="I1619" s="42">
        <v>26.91</v>
      </c>
      <c r="J1619" s="16">
        <f t="shared" si="630"/>
        <v>0.26910000000000001</v>
      </c>
      <c r="K1619" s="16">
        <f t="shared" si="614"/>
        <v>1.0306301968664222E-2</v>
      </c>
      <c r="L1619" s="51">
        <f>VLOOKUP(A1619,LIBOR!$A$3:B3714,2,1)</f>
        <v>0.29813000000000001</v>
      </c>
      <c r="M1619">
        <v>43322.76</v>
      </c>
      <c r="N1619" s="2">
        <v>38744.85</v>
      </c>
      <c r="O1619" s="16">
        <f t="shared" si="608"/>
        <v>8.9396307923346431E-6</v>
      </c>
      <c r="P1619" s="16">
        <f t="shared" si="624"/>
        <v>0.25879369803133578</v>
      </c>
      <c r="Q1619" s="2">
        <f t="shared" si="610"/>
        <v>25.369999999999997</v>
      </c>
      <c r="R1619" s="2">
        <f t="shared" si="611"/>
        <v>30.334499999999998</v>
      </c>
      <c r="S1619" s="16">
        <f t="shared" si="625"/>
        <v>-1</v>
      </c>
      <c r="T1619" s="16">
        <f t="shared" si="626"/>
        <v>0</v>
      </c>
      <c r="U1619" s="16">
        <f>VLOOKUP(P1619,Table!$D$6:$G$15,MATCH(VALUE(T1619)&amp;"E",Table!$D$5:$G$5,0),1)*IF(Y1619=1,0,1)</f>
        <v>0.85</v>
      </c>
      <c r="V1619" s="16">
        <f t="shared" si="627"/>
        <v>0.15000000000000002</v>
      </c>
      <c r="W1619" s="16">
        <f t="shared" si="616"/>
        <v>171286.94960534869</v>
      </c>
      <c r="X1619" s="16">
        <f t="shared" si="628"/>
        <v>-1.6181009058922058E-2</v>
      </c>
      <c r="Y1619" s="16">
        <f t="shared" si="617"/>
        <v>0</v>
      </c>
      <c r="Z1619" s="16">
        <f t="shared" si="629"/>
        <v>0</v>
      </c>
      <c r="AA1619" s="16">
        <f t="shared" si="615"/>
        <v>0</v>
      </c>
      <c r="AB1619" s="2">
        <f t="shared" si="618"/>
        <v>198661.11777663403</v>
      </c>
      <c r="AE1619" s="16" t="str">
        <f t="shared" si="612"/>
        <v/>
      </c>
      <c r="AF1619" s="16" t="str">
        <f t="shared" si="609"/>
        <v/>
      </c>
      <c r="AG1619" s="16">
        <f t="shared" si="621"/>
        <v>106.87406796171496</v>
      </c>
      <c r="AH1619" s="24">
        <f t="shared" si="619"/>
        <v>107.27421229278048</v>
      </c>
      <c r="AL1619" s="2">
        <f t="shared" si="622"/>
        <v>113.35792393543275</v>
      </c>
      <c r="AM1619" s="27">
        <f t="shared" si="623"/>
        <v>-5.3668163913424216E-2</v>
      </c>
      <c r="AN1619" s="35">
        <v>0</v>
      </c>
      <c r="AP1619" s="2" t="str">
        <f t="shared" si="620"/>
        <v/>
      </c>
    </row>
    <row r="1620" spans="1:42" x14ac:dyDescent="0.25">
      <c r="A1620" s="49">
        <v>40353</v>
      </c>
      <c r="B1620" s="47">
        <v>1073.69</v>
      </c>
      <c r="C1620" s="27">
        <f t="shared" si="631"/>
        <v>-1.6803413794366451E-2</v>
      </c>
      <c r="D1620" s="27">
        <f t="shared" si="632"/>
        <v>-3.8399288549605504E-2</v>
      </c>
      <c r="E1620" s="5">
        <f t="shared" si="613"/>
        <v>0</v>
      </c>
      <c r="F1620" s="44">
        <v>1786.13</v>
      </c>
      <c r="G1620" s="45">
        <v>1786.13</v>
      </c>
      <c r="H1620" s="48">
        <v>1073.69</v>
      </c>
      <c r="I1620" s="42">
        <v>29.74</v>
      </c>
      <c r="J1620" s="16">
        <f t="shared" si="630"/>
        <v>0.2974</v>
      </c>
      <c r="K1620" s="16">
        <f t="shared" si="614"/>
        <v>4.3373953105194041E-2</v>
      </c>
      <c r="L1620" s="51">
        <f>VLOOKUP(A1620,LIBOR!$A$3:B3715,2,1)</f>
        <v>0.29563</v>
      </c>
      <c r="M1620">
        <v>45923.01</v>
      </c>
      <c r="N1620" s="2">
        <v>41070.21</v>
      </c>
      <c r="O1620" s="16">
        <f t="shared" si="608"/>
        <v>2.8717345253048715E-4</v>
      </c>
      <c r="P1620" s="16">
        <f t="shared" si="624"/>
        <v>0.25402604689480596</v>
      </c>
      <c r="Q1620" s="2">
        <f t="shared" si="610"/>
        <v>25.567999999999998</v>
      </c>
      <c r="R1620" s="2">
        <f t="shared" si="611"/>
        <v>29.9495</v>
      </c>
      <c r="S1620" s="16">
        <f t="shared" si="625"/>
        <v>-1</v>
      </c>
      <c r="T1620" s="16">
        <f t="shared" si="626"/>
        <v>0</v>
      </c>
      <c r="U1620" s="16">
        <f>VLOOKUP(P1620,Table!$D$6:$G$15,MATCH(VALUE(T1620)&amp;"E",Table!$D$5:$G$5,0),1)*IF(Y1620=1,0,1)</f>
        <v>0.85</v>
      </c>
      <c r="V1620" s="16">
        <f t="shared" si="627"/>
        <v>0.15000000000000002</v>
      </c>
      <c r="W1620" s="16">
        <f t="shared" si="616"/>
        <v>170382.50112067879</v>
      </c>
      <c r="X1620" s="16">
        <f t="shared" si="628"/>
        <v>-1.2292542203410473E-2</v>
      </c>
      <c r="Y1620" s="16">
        <f t="shared" si="617"/>
        <v>0</v>
      </c>
      <c r="Z1620" s="16">
        <f t="shared" si="629"/>
        <v>0</v>
      </c>
      <c r="AA1620" s="16">
        <f t="shared" si="615"/>
        <v>0</v>
      </c>
      <c r="AB1620" s="2">
        <f t="shared" si="618"/>
        <v>197612.76937462695</v>
      </c>
      <c r="AE1620" s="16" t="str">
        <f t="shared" si="612"/>
        <v/>
      </c>
      <c r="AF1620" s="16" t="str">
        <f t="shared" si="609"/>
        <v/>
      </c>
      <c r="AG1620" s="16">
        <f t="shared" si="621"/>
        <v>106.31008614374474</v>
      </c>
      <c r="AH1620" s="24">
        <f t="shared" si="619"/>
        <v>106.70534155101271</v>
      </c>
      <c r="AL1620" s="2">
        <f t="shared" si="622"/>
        <v>113.35792393543275</v>
      </c>
      <c r="AM1620" s="27">
        <f t="shared" si="623"/>
        <v>-5.8686522771970173E-2</v>
      </c>
      <c r="AN1620" s="35">
        <v>0</v>
      </c>
      <c r="AP1620" s="2" t="str">
        <f t="shared" si="620"/>
        <v/>
      </c>
    </row>
    <row r="1621" spans="1:42" x14ac:dyDescent="0.25">
      <c r="A1621" s="49">
        <v>40354</v>
      </c>
      <c r="B1621" s="47">
        <v>1076.76</v>
      </c>
      <c r="C1621" s="27">
        <f t="shared" si="631"/>
        <v>2.8592983077051493E-3</v>
      </c>
      <c r="D1621" s="27">
        <f t="shared" si="632"/>
        <v>-3.6857147333044016E-2</v>
      </c>
      <c r="E1621" s="5">
        <f t="shared" si="613"/>
        <v>0</v>
      </c>
      <c r="F1621" s="44">
        <v>1791.24</v>
      </c>
      <c r="G1621" s="45">
        <v>1791.24</v>
      </c>
      <c r="H1621" s="48">
        <v>1076.76</v>
      </c>
      <c r="I1621" s="42">
        <v>28.53</v>
      </c>
      <c r="J1621" s="16">
        <f t="shared" si="630"/>
        <v>0.2853</v>
      </c>
      <c r="K1621" s="16">
        <f t="shared" si="614"/>
        <v>2.8618873098154474E-2</v>
      </c>
      <c r="L1621" s="51">
        <f>VLOOKUP(A1621,LIBOR!$A$3:B3716,2,1)</f>
        <v>0.29563</v>
      </c>
      <c r="M1621">
        <v>44772.98</v>
      </c>
      <c r="N1621" s="2">
        <v>40041.57</v>
      </c>
      <c r="O1621" s="16">
        <f t="shared" si="608"/>
        <v>8.152271482261011E-6</v>
      </c>
      <c r="P1621" s="16">
        <f t="shared" si="624"/>
        <v>0.25668112690184552</v>
      </c>
      <c r="Q1621" s="2">
        <f t="shared" si="610"/>
        <v>26.506</v>
      </c>
      <c r="R1621" s="2">
        <f t="shared" si="611"/>
        <v>29.685499999999998</v>
      </c>
      <c r="S1621" s="16">
        <f t="shared" si="625"/>
        <v>-1</v>
      </c>
      <c r="T1621" s="16">
        <f t="shared" si="626"/>
        <v>-1</v>
      </c>
      <c r="U1621" s="16">
        <f>VLOOKUP(P1621,Table!$D$6:$G$15,MATCH(VALUE(T1621)&amp;"E",Table!$D$5:$G$5,0),1)*IF(Y1621=1,0,1)</f>
        <v>0.9</v>
      </c>
      <c r="V1621" s="16">
        <f t="shared" si="627"/>
        <v>9.9999999999999978E-2</v>
      </c>
      <c r="W1621" s="16">
        <f t="shared" si="616"/>
        <v>170156.49212739308</v>
      </c>
      <c r="X1621" s="16">
        <f t="shared" si="628"/>
        <v>-1.5963992544955841E-2</v>
      </c>
      <c r="Y1621" s="16">
        <f t="shared" si="617"/>
        <v>0</v>
      </c>
      <c r="Z1621" s="16">
        <f t="shared" si="629"/>
        <v>0</v>
      </c>
      <c r="AA1621" s="16">
        <f t="shared" si="615"/>
        <v>0</v>
      </c>
      <c r="AB1621" s="2">
        <f t="shared" si="618"/>
        <v>197351.01328026518</v>
      </c>
      <c r="AE1621" s="16" t="str">
        <f t="shared" si="612"/>
        <v/>
      </c>
      <c r="AF1621" s="16" t="str">
        <f t="shared" si="609"/>
        <v/>
      </c>
      <c r="AG1621" s="16">
        <f t="shared" si="621"/>
        <v>106.16926876120255</v>
      </c>
      <c r="AH1621" s="24">
        <f t="shared" si="619"/>
        <v>106.56122703314051</v>
      </c>
      <c r="AL1621" s="2">
        <f t="shared" si="622"/>
        <v>113.35792393543275</v>
      </c>
      <c r="AM1621" s="27">
        <f t="shared" si="623"/>
        <v>-5.9957845612659155E-2</v>
      </c>
      <c r="AN1621" s="35">
        <v>0</v>
      </c>
      <c r="AP1621" s="2" t="str">
        <f t="shared" si="620"/>
        <v/>
      </c>
    </row>
    <row r="1622" spans="1:42" x14ac:dyDescent="0.25">
      <c r="A1622" s="49">
        <v>40357</v>
      </c>
      <c r="B1622" s="47">
        <v>1074.57</v>
      </c>
      <c r="C1622" s="27">
        <f t="shared" si="631"/>
        <v>-2.0338794160259521E-3</v>
      </c>
      <c r="D1622" s="27">
        <f t="shared" si="632"/>
        <v>-3.5034237995501871E-2</v>
      </c>
      <c r="E1622" s="5">
        <f t="shared" si="613"/>
        <v>0</v>
      </c>
      <c r="F1622" s="44">
        <v>1787.94</v>
      </c>
      <c r="G1622" s="45">
        <v>1787.94</v>
      </c>
      <c r="H1622" s="48">
        <v>1074.57</v>
      </c>
      <c r="I1622" s="42">
        <v>29</v>
      </c>
      <c r="J1622" s="16">
        <f t="shared" si="630"/>
        <v>0.28999999999999998</v>
      </c>
      <c r="K1622" s="16">
        <f t="shared" si="614"/>
        <v>3.3139829700512879E-2</v>
      </c>
      <c r="L1622" s="51">
        <f>VLOOKUP(A1622,LIBOR!$A$3:B3717,2,1)</f>
        <v>0.29313</v>
      </c>
      <c r="M1622">
        <v>45520.87</v>
      </c>
      <c r="N1622" s="2">
        <v>40710.04</v>
      </c>
      <c r="O1622" s="16">
        <f t="shared" si="608"/>
        <v>4.1450946727609342E-6</v>
      </c>
      <c r="P1622" s="16">
        <f t="shared" si="624"/>
        <v>0.2568601702994871</v>
      </c>
      <c r="Q1622" s="2">
        <f t="shared" si="610"/>
        <v>27.422000000000004</v>
      </c>
      <c r="R1622" s="2">
        <f t="shared" si="611"/>
        <v>29.628000000000004</v>
      </c>
      <c r="S1622" s="16">
        <f t="shared" si="625"/>
        <v>-1</v>
      </c>
      <c r="T1622" s="16">
        <f t="shared" si="626"/>
        <v>-1</v>
      </c>
      <c r="U1622" s="16">
        <f>VLOOKUP(P1622,Table!$D$6:$G$15,MATCH(VALUE(T1622)&amp;"E",Table!$D$5:$G$5,0),1)*IF(Y1622=1,0,1)</f>
        <v>0.9</v>
      </c>
      <c r="V1622" s="16">
        <f t="shared" si="627"/>
        <v>9.9999999999999978E-2</v>
      </c>
      <c r="W1622" s="16">
        <f t="shared" si="616"/>
        <v>170129.08817931416</v>
      </c>
      <c r="X1622" s="16">
        <f t="shared" si="628"/>
        <v>-1.5880128228584312E-2</v>
      </c>
      <c r="Y1622" s="16">
        <f t="shared" si="617"/>
        <v>0</v>
      </c>
      <c r="Z1622" s="16">
        <f t="shared" si="629"/>
        <v>0</v>
      </c>
      <c r="AA1622" s="16">
        <f t="shared" si="615"/>
        <v>0</v>
      </c>
      <c r="AB1622" s="2">
        <f t="shared" si="618"/>
        <v>197353.44770642568</v>
      </c>
      <c r="AE1622" s="16" t="str">
        <f t="shared" si="612"/>
        <v/>
      </c>
      <c r="AF1622" s="16" t="str">
        <f t="shared" si="609"/>
        <v/>
      </c>
      <c r="AG1622" s="16">
        <f t="shared" si="621"/>
        <v>106.17057841368934</v>
      </c>
      <c r="AH1622" s="24">
        <f t="shared" si="619"/>
        <v>106.55422110039298</v>
      </c>
      <c r="AL1622" s="2">
        <f t="shared" si="622"/>
        <v>113.35792393543275</v>
      </c>
      <c r="AM1622" s="27">
        <f t="shared" si="623"/>
        <v>-6.0019649256412566E-2</v>
      </c>
      <c r="AN1622" s="35">
        <v>0</v>
      </c>
      <c r="AP1622" s="2" t="str">
        <f t="shared" si="620"/>
        <v/>
      </c>
    </row>
    <row r="1623" spans="1:42" x14ac:dyDescent="0.25">
      <c r="A1623" s="49">
        <v>40358</v>
      </c>
      <c r="B1623" s="47">
        <v>1041.24</v>
      </c>
      <c r="C1623" s="27">
        <f t="shared" si="631"/>
        <v>-3.1017057985984975E-2</v>
      </c>
      <c r="D1623" s="27">
        <f t="shared" si="632"/>
        <v>-4.998050906089746E-2</v>
      </c>
      <c r="E1623" s="5">
        <f t="shared" si="613"/>
        <v>0</v>
      </c>
      <c r="F1623" s="44">
        <v>1732.55</v>
      </c>
      <c r="G1623" s="45">
        <v>1732.55</v>
      </c>
      <c r="H1623" s="48">
        <v>1041.24</v>
      </c>
      <c r="I1623" s="42">
        <v>34.130000000000003</v>
      </c>
      <c r="J1623" s="16">
        <f t="shared" si="630"/>
        <v>0.34130000000000005</v>
      </c>
      <c r="K1623" s="16">
        <f t="shared" si="614"/>
        <v>8.5066774868019834E-2</v>
      </c>
      <c r="L1623" s="51">
        <f>VLOOKUP(A1623,LIBOR!$A$3:B3718,2,1)</f>
        <v>0.29375000000000001</v>
      </c>
      <c r="M1623">
        <v>49991.040000000001</v>
      </c>
      <c r="N1623" s="2">
        <v>44707.6</v>
      </c>
      <c r="O1623" s="16">
        <f t="shared" si="608"/>
        <v>9.9277113807111849E-4</v>
      </c>
      <c r="P1623" s="16">
        <f t="shared" si="624"/>
        <v>0.25623322513198021</v>
      </c>
      <c r="Q1623" s="2">
        <f t="shared" si="610"/>
        <v>28.246000000000002</v>
      </c>
      <c r="R1623" s="2">
        <f t="shared" si="611"/>
        <v>29.474499999999999</v>
      </c>
      <c r="S1623" s="16">
        <f t="shared" si="625"/>
        <v>-1</v>
      </c>
      <c r="T1623" s="16">
        <f t="shared" si="626"/>
        <v>-1</v>
      </c>
      <c r="U1623" s="16">
        <f>VLOOKUP(P1623,Table!$D$6:$G$15,MATCH(VALUE(T1623)&amp;"E",Table!$D$5:$G$5,0),1)*IF(Y1623=1,0,1)</f>
        <v>0.9</v>
      </c>
      <c r="V1623" s="16">
        <f t="shared" si="627"/>
        <v>9.9999999999999978E-2</v>
      </c>
      <c r="W1623" s="16">
        <f t="shared" si="616"/>
        <v>167050.47306933303</v>
      </c>
      <c r="X1623" s="16">
        <f t="shared" si="628"/>
        <v>-1.4107722766151687E-2</v>
      </c>
      <c r="Y1623" s="16">
        <f t="shared" si="617"/>
        <v>0</v>
      </c>
      <c r="Z1623" s="16">
        <f t="shared" si="629"/>
        <v>0</v>
      </c>
      <c r="AA1623" s="16">
        <f t="shared" si="615"/>
        <v>0</v>
      </c>
      <c r="AB1623" s="2">
        <f t="shared" si="618"/>
        <v>193788.89651952969</v>
      </c>
      <c r="AE1623" s="16" t="str">
        <f t="shared" si="612"/>
        <v/>
      </c>
      <c r="AF1623" s="16" t="str">
        <f t="shared" si="609"/>
        <v/>
      </c>
      <c r="AG1623" s="16">
        <f t="shared" si="621"/>
        <v>104.25295059569999</v>
      </c>
      <c r="AH1623" s="24">
        <f t="shared" si="619"/>
        <v>104.62694078131396</v>
      </c>
      <c r="AL1623" s="2">
        <f t="shared" si="622"/>
        <v>113.35792393543275</v>
      </c>
      <c r="AM1623" s="27">
        <f t="shared" si="623"/>
        <v>-7.7021374871789727E-2</v>
      </c>
      <c r="AN1623" s="35">
        <v>0</v>
      </c>
      <c r="AP1623" s="2" t="str">
        <f t="shared" si="620"/>
        <v/>
      </c>
    </row>
    <row r="1624" spans="1:42" x14ac:dyDescent="0.25">
      <c r="A1624" s="49">
        <v>40359</v>
      </c>
      <c r="B1624" s="47">
        <v>1030.71</v>
      </c>
      <c r="C1624" s="27">
        <f t="shared" si="631"/>
        <v>-1.0112942261150115E-2</v>
      </c>
      <c r="D1624" s="27">
        <f t="shared" si="632"/>
        <v>-5.7107995149822344E-2</v>
      </c>
      <c r="E1624" s="5">
        <f t="shared" si="613"/>
        <v>-1</v>
      </c>
      <c r="F1624" s="44">
        <v>1715.23</v>
      </c>
      <c r="G1624" s="45">
        <v>1715.23</v>
      </c>
      <c r="H1624" s="48">
        <v>1030.71</v>
      </c>
      <c r="I1624" s="42">
        <v>34.54</v>
      </c>
      <c r="J1624" s="16">
        <f t="shared" si="630"/>
        <v>0.34539999999999998</v>
      </c>
      <c r="K1624" s="16">
        <f t="shared" si="614"/>
        <v>9.0366994923270494E-2</v>
      </c>
      <c r="L1624" s="51">
        <f>VLOOKUP(A1624,LIBOR!$A$3:B3719,2,1)</f>
        <v>0.30563000000000001</v>
      </c>
      <c r="M1624">
        <v>50775.19</v>
      </c>
      <c r="N1624" s="2">
        <v>45408.68</v>
      </c>
      <c r="O1624" s="16">
        <f t="shared" si="608"/>
        <v>1.0331554480063655E-4</v>
      </c>
      <c r="P1624" s="16">
        <f t="shared" si="624"/>
        <v>0.25503300507672949</v>
      </c>
      <c r="Q1624" s="2">
        <f t="shared" si="610"/>
        <v>29.661999999999999</v>
      </c>
      <c r="R1624" s="2">
        <f t="shared" si="611"/>
        <v>29.404000000000003</v>
      </c>
      <c r="S1624" s="16">
        <f t="shared" si="625"/>
        <v>1</v>
      </c>
      <c r="T1624" s="16">
        <f t="shared" si="626"/>
        <v>0</v>
      </c>
      <c r="U1624" s="16">
        <f>VLOOKUP(P1624,Table!$D$6:$G$15,MATCH(VALUE(T1624)&amp;"E",Table!$D$5:$G$5,0),1)*IF(Y1624=1,0,1)</f>
        <v>0</v>
      </c>
      <c r="V1624" s="16">
        <f t="shared" si="627"/>
        <v>0</v>
      </c>
      <c r="W1624" s="16">
        <f t="shared" si="616"/>
        <v>165791.99782569558</v>
      </c>
      <c r="X1624" s="16">
        <f t="shared" si="628"/>
        <v>-2.5199415062019392E-2</v>
      </c>
      <c r="Y1624" s="16">
        <f t="shared" si="617"/>
        <v>1</v>
      </c>
      <c r="Z1624" s="16">
        <f t="shared" si="629"/>
        <v>20</v>
      </c>
      <c r="AA1624" s="16">
        <f t="shared" si="615"/>
        <v>0</v>
      </c>
      <c r="AB1624" s="2">
        <f t="shared" si="618"/>
        <v>192349.32371591701</v>
      </c>
      <c r="AE1624" s="16" t="str">
        <f t="shared" si="612"/>
        <v/>
      </c>
      <c r="AF1624" s="16" t="str">
        <f t="shared" si="609"/>
        <v/>
      </c>
      <c r="AG1624" s="16">
        <f t="shared" si="621"/>
        <v>103.47850110416876</v>
      </c>
      <c r="AH1624" s="24">
        <f t="shared" si="619"/>
        <v>103.84701014281995</v>
      </c>
      <c r="AL1624" s="2">
        <f t="shared" si="622"/>
        <v>113.35792393543275</v>
      </c>
      <c r="AM1624" s="27">
        <f t="shared" si="623"/>
        <v>-8.3901622951652599E-2</v>
      </c>
      <c r="AN1624" s="35">
        <v>1</v>
      </c>
      <c r="AP1624" s="2" t="str">
        <f t="shared" si="620"/>
        <v/>
      </c>
    </row>
    <row r="1625" spans="1:42" x14ac:dyDescent="0.25">
      <c r="A1625" s="49">
        <v>40360</v>
      </c>
      <c r="B1625" s="47">
        <v>1027.3699999999999</v>
      </c>
      <c r="C1625" s="27">
        <f t="shared" si="631"/>
        <v>-3.2404847144202886E-3</v>
      </c>
      <c r="D1625" s="27">
        <f t="shared" si="632"/>
        <v>-4.3545066069876182E-2</v>
      </c>
      <c r="E1625" s="5">
        <f t="shared" si="613"/>
        <v>-1</v>
      </c>
      <c r="F1625" s="44">
        <v>1709.77</v>
      </c>
      <c r="G1625" s="45">
        <v>1709.77</v>
      </c>
      <c r="H1625" s="48">
        <v>1027.3699999999999</v>
      </c>
      <c r="I1625" s="42">
        <v>32.86</v>
      </c>
      <c r="J1625" s="16">
        <f t="shared" si="630"/>
        <v>0.3286</v>
      </c>
      <c r="K1625" s="16">
        <f t="shared" si="614"/>
        <v>7.4731432565315059E-2</v>
      </c>
      <c r="L1625" s="51">
        <f>VLOOKUP(A1625,LIBOR!$A$3:B3720,2,1)</f>
        <v>0.30063000000000001</v>
      </c>
      <c r="M1625">
        <v>50330.7</v>
      </c>
      <c r="N1625" s="2">
        <v>45010.97</v>
      </c>
      <c r="O1625" s="16">
        <f t="shared" ref="O1625:O1688" si="633">LN(B1625/B1624)^2</f>
        <v>1.0534870051103415E-5</v>
      </c>
      <c r="P1625" s="16">
        <f t="shared" si="624"/>
        <v>0.25386856743468494</v>
      </c>
      <c r="Q1625" s="2">
        <f t="shared" si="610"/>
        <v>31.187999999999999</v>
      </c>
      <c r="R1625" s="2">
        <f t="shared" si="611"/>
        <v>29.622499999999995</v>
      </c>
      <c r="S1625" s="16">
        <f t="shared" si="625"/>
        <v>1</v>
      </c>
      <c r="T1625" s="16">
        <f t="shared" si="626"/>
        <v>0</v>
      </c>
      <c r="U1625" s="16">
        <f>VLOOKUP(P1625,Table!$D$6:$G$15,MATCH(VALUE(T1625)&amp;"E",Table!$D$5:$G$5,0),1)*IF(Y1625=1,0,1)</f>
        <v>0</v>
      </c>
      <c r="V1625" s="16">
        <f t="shared" si="627"/>
        <v>0</v>
      </c>
      <c r="W1625" s="16">
        <f t="shared" si="616"/>
        <v>165791.99782569558</v>
      </c>
      <c r="X1625" s="16">
        <f t="shared" si="628"/>
        <v>-3.2080387865588644E-2</v>
      </c>
      <c r="Y1625" s="16">
        <f t="shared" si="617"/>
        <v>1</v>
      </c>
      <c r="Z1625" s="16">
        <f t="shared" si="629"/>
        <v>20</v>
      </c>
      <c r="AA1625" s="16">
        <f t="shared" si="615"/>
        <v>8.3508333333326412E-4</v>
      </c>
      <c r="AB1625" s="2">
        <f t="shared" si="618"/>
        <v>192350.92999306112</v>
      </c>
      <c r="AE1625" s="16" t="str">
        <f t="shared" si="612"/>
        <v/>
      </c>
      <c r="AF1625" s="16" t="str">
        <f t="shared" si="609"/>
        <v/>
      </c>
      <c r="AG1625" s="16">
        <f t="shared" si="621"/>
        <v>103.47936523588506</v>
      </c>
      <c r="AH1625" s="24">
        <f t="shared" si="619"/>
        <v>103.84517446193533</v>
      </c>
      <c r="AL1625" s="2">
        <f t="shared" si="622"/>
        <v>113.35792393543275</v>
      </c>
      <c r="AM1625" s="27">
        <f t="shared" si="623"/>
        <v>-8.3917816622292474E-2</v>
      </c>
      <c r="AN1625" s="35">
        <v>1</v>
      </c>
      <c r="AP1625" s="2" t="str">
        <f t="shared" si="620"/>
        <v/>
      </c>
    </row>
    <row r="1626" spans="1:42" x14ac:dyDescent="0.25">
      <c r="A1626" s="49">
        <v>40361</v>
      </c>
      <c r="B1626" s="47">
        <v>1022.58</v>
      </c>
      <c r="C1626" s="27">
        <f t="shared" si="631"/>
        <v>-4.6623903754244855E-3</v>
      </c>
      <c r="D1626" s="27">
        <f t="shared" si="632"/>
        <v>-5.1066754753005816E-2</v>
      </c>
      <c r="E1626" s="5">
        <f t="shared" si="613"/>
        <v>-1</v>
      </c>
      <c r="F1626" s="44">
        <v>1701.86</v>
      </c>
      <c r="G1626" s="45">
        <v>1701.86</v>
      </c>
      <c r="H1626" s="48">
        <v>1022.58</v>
      </c>
      <c r="I1626" s="42">
        <v>30.12</v>
      </c>
      <c r="J1626" s="16">
        <f t="shared" si="630"/>
        <v>0.30120000000000002</v>
      </c>
      <c r="K1626" s="16">
        <f t="shared" si="614"/>
        <v>5.3942994614452289E-2</v>
      </c>
      <c r="L1626" s="51">
        <f>VLOOKUP(A1626,LIBOR!$A$3:B3721,2,1)</f>
        <v>0.29499999999999998</v>
      </c>
      <c r="M1626">
        <v>48802.36</v>
      </c>
      <c r="N1626" s="2">
        <v>43643.97</v>
      </c>
      <c r="O1626" s="16">
        <f t="shared" si="633"/>
        <v>2.1839669515495343E-5</v>
      </c>
      <c r="P1626" s="16">
        <f t="shared" si="624"/>
        <v>0.24725700538554773</v>
      </c>
      <c r="Q1626" s="2">
        <f t="shared" si="610"/>
        <v>31.812000000000001</v>
      </c>
      <c r="R1626" s="2">
        <f t="shared" si="611"/>
        <v>29.7925</v>
      </c>
      <c r="S1626" s="16">
        <f t="shared" si="625"/>
        <v>1</v>
      </c>
      <c r="T1626" s="16">
        <f t="shared" si="626"/>
        <v>0</v>
      </c>
      <c r="U1626" s="16">
        <f>VLOOKUP(P1626,Table!$D$6:$G$15,MATCH(VALUE(T1626)&amp;"E",Table!$D$5:$G$5,0),1)*IF(Y1626=1,0,1)</f>
        <v>0</v>
      </c>
      <c r="V1626" s="16">
        <f t="shared" si="627"/>
        <v>0</v>
      </c>
      <c r="W1626" s="16">
        <f t="shared" si="616"/>
        <v>165791.99782569558</v>
      </c>
      <c r="X1626" s="16">
        <f t="shared" si="628"/>
        <v>-2.6942340115854058E-2</v>
      </c>
      <c r="Y1626" s="16">
        <f t="shared" si="617"/>
        <v>1</v>
      </c>
      <c r="Z1626" s="16">
        <f t="shared" si="629"/>
        <v>20</v>
      </c>
      <c r="AA1626" s="16">
        <f t="shared" si="615"/>
        <v>8.1944444444448372E-4</v>
      </c>
      <c r="AB1626" s="2">
        <f t="shared" si="618"/>
        <v>192352.5062020708</v>
      </c>
      <c r="AD1626" s="2">
        <v>192705.17</v>
      </c>
      <c r="AE1626" s="16" t="str">
        <f t="shared" si="612"/>
        <v/>
      </c>
      <c r="AF1626" s="16">
        <f t="shared" si="609"/>
        <v>-1.8300692084660675E-3</v>
      </c>
      <c r="AG1626" s="16">
        <f t="shared" si="621"/>
        <v>103.48021319179463</v>
      </c>
      <c r="AH1626" s="24">
        <f t="shared" si="619"/>
        <v>103.8433225736909</v>
      </c>
      <c r="AL1626" s="2">
        <f t="shared" si="622"/>
        <v>113.35792393543275</v>
      </c>
      <c r="AM1626" s="27">
        <f t="shared" si="623"/>
        <v>-8.3934153268026113E-2</v>
      </c>
      <c r="AN1626" s="35">
        <v>1</v>
      </c>
      <c r="AP1626" s="2" t="str">
        <f t="shared" si="620"/>
        <v/>
      </c>
    </row>
    <row r="1627" spans="1:42" x14ac:dyDescent="0.25">
      <c r="A1627" s="49">
        <v>40365</v>
      </c>
      <c r="B1627" s="47">
        <v>1028.06</v>
      </c>
      <c r="C1627" s="27">
        <f t="shared" si="631"/>
        <v>5.3589939173461776E-3</v>
      </c>
      <c r="D1627" s="27">
        <f t="shared" si="632"/>
        <v>-4.3673881419633687E-2</v>
      </c>
      <c r="E1627" s="5">
        <f t="shared" si="613"/>
        <v>-1</v>
      </c>
      <c r="F1627" s="44">
        <v>1710.97</v>
      </c>
      <c r="G1627" s="45">
        <v>1710.97</v>
      </c>
      <c r="H1627" s="48">
        <v>1028.06</v>
      </c>
      <c r="I1627" s="42">
        <v>29.65</v>
      </c>
      <c r="J1627" s="16">
        <f t="shared" si="630"/>
        <v>0.29649999999999999</v>
      </c>
      <c r="K1627" s="16">
        <f t="shared" si="614"/>
        <v>6.4272816152830592E-2</v>
      </c>
      <c r="L1627" s="51">
        <f>VLOOKUP(A1627,LIBOR!$A$3:B3722,2,1)</f>
        <v>0.28875000000000001</v>
      </c>
      <c r="M1627">
        <v>46058.39</v>
      </c>
      <c r="N1627" s="2">
        <v>41189.26</v>
      </c>
      <c r="O1627" s="16">
        <f t="shared" si="633"/>
        <v>2.856566422110768E-5</v>
      </c>
      <c r="P1627" s="16">
        <f t="shared" si="624"/>
        <v>0.23222718384716939</v>
      </c>
      <c r="Q1627" s="2">
        <f t="shared" si="610"/>
        <v>32.130000000000003</v>
      </c>
      <c r="R1627" s="2">
        <f t="shared" si="611"/>
        <v>29.5245</v>
      </c>
      <c r="S1627" s="16">
        <f t="shared" si="625"/>
        <v>1</v>
      </c>
      <c r="T1627" s="16">
        <f t="shared" si="626"/>
        <v>0</v>
      </c>
      <c r="U1627" s="16">
        <f>VLOOKUP(P1627,Table!$D$6:$G$15,MATCH(VALUE(T1627)&amp;"E",Table!$D$5:$G$5,0),1)*IF(Y1627=1,0,1)</f>
        <v>0</v>
      </c>
      <c r="V1627" s="16">
        <f t="shared" si="627"/>
        <v>0</v>
      </c>
      <c r="W1627" s="16">
        <f t="shared" si="616"/>
        <v>165791.99782569558</v>
      </c>
      <c r="X1627" s="16">
        <f t="shared" si="628"/>
        <v>-2.5649884098632447E-2</v>
      </c>
      <c r="Y1627" s="16">
        <f t="shared" si="617"/>
        <v>1</v>
      </c>
      <c r="Z1627" s="16">
        <f t="shared" si="629"/>
        <v>20</v>
      </c>
      <c r="AA1627" s="16">
        <f t="shared" si="615"/>
        <v>3.2083333333332575E-3</v>
      </c>
      <c r="AB1627" s="2">
        <f t="shared" si="618"/>
        <v>192358.67751164478</v>
      </c>
      <c r="AE1627" s="16" t="str">
        <f t="shared" si="612"/>
        <v/>
      </c>
      <c r="AF1627" s="16" t="str">
        <f t="shared" ref="AF1627:AF1690" si="634">IF(AD1627&gt;0,AB1627/AD1627-1,"")</f>
        <v/>
      </c>
      <c r="AG1627" s="16">
        <f t="shared" si="621"/>
        <v>103.48353318196787</v>
      </c>
      <c r="AH1627" s="24">
        <f t="shared" si="619"/>
        <v>103.83584320321283</v>
      </c>
      <c r="AL1627" s="2">
        <f t="shared" si="622"/>
        <v>113.35792393543275</v>
      </c>
      <c r="AM1627" s="27">
        <f t="shared" si="623"/>
        <v>-8.4000133397322818E-2</v>
      </c>
      <c r="AN1627" s="35">
        <v>1</v>
      </c>
      <c r="AP1627" s="2" t="str">
        <f t="shared" si="620"/>
        <v/>
      </c>
    </row>
    <row r="1628" spans="1:42" x14ac:dyDescent="0.25">
      <c r="A1628" s="49">
        <v>40366</v>
      </c>
      <c r="B1628" s="47">
        <v>1060.27</v>
      </c>
      <c r="C1628" s="27">
        <f t="shared" si="631"/>
        <v>3.1330856175709521E-2</v>
      </c>
      <c r="D1628" s="27">
        <f t="shared" si="632"/>
        <v>1.8674032742060809E-2</v>
      </c>
      <c r="E1628" s="5">
        <f t="shared" si="613"/>
        <v>1</v>
      </c>
      <c r="F1628" s="44">
        <v>1765.42</v>
      </c>
      <c r="G1628" s="45">
        <v>1765.42</v>
      </c>
      <c r="H1628" s="48">
        <v>1060.27</v>
      </c>
      <c r="I1628" s="42">
        <v>26.84</v>
      </c>
      <c r="J1628" s="16">
        <f t="shared" si="630"/>
        <v>0.26839999999999997</v>
      </c>
      <c r="K1628" s="16">
        <f t="shared" si="614"/>
        <v>3.5871688903148097E-2</v>
      </c>
      <c r="L1628" s="51">
        <f>VLOOKUP(A1628,LIBOR!$A$3:B3723,2,1)</f>
        <v>0.28499999999999998</v>
      </c>
      <c r="M1628">
        <v>43095.67</v>
      </c>
      <c r="N1628" s="2">
        <v>38539.56</v>
      </c>
      <c r="O1628" s="16">
        <f t="shared" si="633"/>
        <v>9.5172629959663403E-4</v>
      </c>
      <c r="P1628" s="16">
        <f t="shared" si="624"/>
        <v>0.23252831109685188</v>
      </c>
      <c r="Q1628" s="2">
        <f t="shared" ref="Q1628:Q1691" si="635">SUM($I1623:$I1627)/5</f>
        <v>32.260000000000005</v>
      </c>
      <c r="R1628" s="2">
        <f t="shared" ref="R1628:R1691" si="636">SUM($I1608:$I1627)/20</f>
        <v>29.178500000000003</v>
      </c>
      <c r="S1628" s="16">
        <f t="shared" si="625"/>
        <v>1</v>
      </c>
      <c r="T1628" s="16">
        <f t="shared" si="626"/>
        <v>0</v>
      </c>
      <c r="U1628" s="16">
        <f>VLOOKUP(P1628,Table!$D$6:$G$15,MATCH(VALUE(T1628)&amp;"E",Table!$D$5:$G$5,0),1)*IF(Y1628=1,0,1)</f>
        <v>0</v>
      </c>
      <c r="V1628" s="16">
        <f t="shared" si="627"/>
        <v>0</v>
      </c>
      <c r="W1628" s="16">
        <f t="shared" si="616"/>
        <v>165791.99782569558</v>
      </c>
      <c r="X1628" s="16">
        <f t="shared" si="628"/>
        <v>-2.5492938333081194E-2</v>
      </c>
      <c r="Y1628" s="16">
        <f t="shared" si="617"/>
        <v>1</v>
      </c>
      <c r="Z1628" s="16">
        <f t="shared" si="629"/>
        <v>20</v>
      </c>
      <c r="AA1628" s="16">
        <f t="shared" si="615"/>
        <v>7.9166666666674601E-4</v>
      </c>
      <c r="AB1628" s="2">
        <f t="shared" si="618"/>
        <v>192360.2003511751</v>
      </c>
      <c r="AE1628" s="16" t="str">
        <f t="shared" si="612"/>
        <v/>
      </c>
      <c r="AF1628" s="16" t="str">
        <f t="shared" si="634"/>
        <v/>
      </c>
      <c r="AG1628" s="16">
        <f t="shared" si="621"/>
        <v>103.48435242660557</v>
      </c>
      <c r="AH1628" s="24">
        <f t="shared" si="619"/>
        <v>103.83396263883523</v>
      </c>
      <c r="AL1628" s="2">
        <f t="shared" si="622"/>
        <v>113.35792393543275</v>
      </c>
      <c r="AM1628" s="27">
        <f t="shared" si="623"/>
        <v>-8.4016723012872441E-2</v>
      </c>
      <c r="AN1628" s="35">
        <v>1</v>
      </c>
      <c r="AP1628" s="2" t="str">
        <f t="shared" si="620"/>
        <v/>
      </c>
    </row>
    <row r="1629" spans="1:42" x14ac:dyDescent="0.25">
      <c r="A1629" s="49">
        <v>40367</v>
      </c>
      <c r="B1629" s="47">
        <v>1070.25</v>
      </c>
      <c r="C1629" s="27">
        <f t="shared" si="631"/>
        <v>9.4126967659180494E-3</v>
      </c>
      <c r="D1629" s="27">
        <f t="shared" si="632"/>
        <v>3.8199671769128973E-2</v>
      </c>
      <c r="E1629" s="5">
        <f t="shared" si="613"/>
        <v>0</v>
      </c>
      <c r="F1629" s="44">
        <v>1782.1</v>
      </c>
      <c r="G1629" s="45">
        <v>1782.1</v>
      </c>
      <c r="H1629" s="48">
        <v>1070.25</v>
      </c>
      <c r="I1629" s="42">
        <v>25.71</v>
      </c>
      <c r="J1629" s="16">
        <f t="shared" si="630"/>
        <v>0.2571</v>
      </c>
      <c r="K1629" s="16">
        <f t="shared" si="614"/>
        <v>3.1433952655282676E-2</v>
      </c>
      <c r="L1629" s="51">
        <f>VLOOKUP(A1629,LIBOR!$A$3:B3724,2,1)</f>
        <v>0.28125</v>
      </c>
      <c r="M1629">
        <v>42282.22</v>
      </c>
      <c r="N1629" s="2">
        <v>37811.93</v>
      </c>
      <c r="O1629" s="16">
        <f t="shared" si="633"/>
        <v>8.7772040763833402E-5</v>
      </c>
      <c r="P1629" s="16">
        <f t="shared" si="624"/>
        <v>0.22566604734471732</v>
      </c>
      <c r="Q1629" s="2">
        <f t="shared" si="635"/>
        <v>30.802000000000003</v>
      </c>
      <c r="R1629" s="2">
        <f t="shared" si="636"/>
        <v>28.835500000000003</v>
      </c>
      <c r="S1629" s="16">
        <f t="shared" si="625"/>
        <v>1</v>
      </c>
      <c r="T1629" s="16">
        <f t="shared" si="626"/>
        <v>0</v>
      </c>
      <c r="U1629" s="16">
        <f>VLOOKUP(P1629,Table!$D$6:$G$15,MATCH(VALUE(T1629)&amp;"E",Table!$D$5:$G$5,0),1)*IF(Y1629=1,0,1)</f>
        <v>0.85</v>
      </c>
      <c r="V1629" s="16">
        <f t="shared" si="627"/>
        <v>0.15000000000000002</v>
      </c>
      <c r="W1629" s="16">
        <f t="shared" si="616"/>
        <v>165791.99782569558</v>
      </c>
      <c r="X1629" s="16">
        <f t="shared" si="628"/>
        <v>-7.533503021659449E-3</v>
      </c>
      <c r="Y1629" s="16">
        <f t="shared" si="617"/>
        <v>0</v>
      </c>
      <c r="Z1629" s="16">
        <f t="shared" si="629"/>
        <v>0</v>
      </c>
      <c r="AA1629" s="16">
        <f t="shared" si="615"/>
        <v>7.8124999999995559E-4</v>
      </c>
      <c r="AB1629" s="2">
        <f t="shared" si="618"/>
        <v>192361.70316524035</v>
      </c>
      <c r="AE1629" s="16" t="str">
        <f t="shared" si="612"/>
        <v/>
      </c>
      <c r="AF1629" s="16" t="str">
        <f t="shared" si="634"/>
        <v/>
      </c>
      <c r="AG1629" s="16">
        <f t="shared" si="621"/>
        <v>103.4851608981089</v>
      </c>
      <c r="AH1629" s="24">
        <f t="shared" si="619"/>
        <v>103.83207129276013</v>
      </c>
      <c r="AL1629" s="2">
        <f t="shared" si="622"/>
        <v>113.35792393543275</v>
      </c>
      <c r="AM1629" s="27">
        <f t="shared" si="623"/>
        <v>-8.4033407740410127E-2</v>
      </c>
      <c r="AN1629" s="35">
        <v>0</v>
      </c>
      <c r="AP1629" s="2" t="str">
        <f t="shared" si="620"/>
        <v/>
      </c>
    </row>
    <row r="1630" spans="1:42" x14ac:dyDescent="0.25">
      <c r="A1630" s="49">
        <v>40368</v>
      </c>
      <c r="B1630" s="47">
        <v>1077.96</v>
      </c>
      <c r="C1630" s="27">
        <f t="shared" si="631"/>
        <v>7.2039243167485445E-3</v>
      </c>
      <c r="D1630" s="27">
        <f t="shared" si="632"/>
        <v>4.8644080800297806E-2</v>
      </c>
      <c r="E1630" s="5">
        <f t="shared" si="613"/>
        <v>0</v>
      </c>
      <c r="F1630" s="44">
        <v>1794.94</v>
      </c>
      <c r="G1630" s="45">
        <v>1794.94</v>
      </c>
      <c r="H1630" s="48">
        <v>1077.96</v>
      </c>
      <c r="I1630" s="42">
        <v>24.98</v>
      </c>
      <c r="J1630" s="16">
        <f t="shared" si="630"/>
        <v>0.24979999999999999</v>
      </c>
      <c r="K1630" s="16">
        <f t="shared" si="614"/>
        <v>2.6631226334391939E-2</v>
      </c>
      <c r="L1630" s="51">
        <f>VLOOKUP(A1630,LIBOR!$A$3:B3725,2,1)</f>
        <v>0.27500000000000002</v>
      </c>
      <c r="M1630">
        <v>41594.5</v>
      </c>
      <c r="N1630" s="2">
        <v>37196.74</v>
      </c>
      <c r="O1630" s="16">
        <f t="shared" si="633"/>
        <v>5.1525119668289125E-5</v>
      </c>
      <c r="P1630" s="16">
        <f t="shared" si="624"/>
        <v>0.22316877366560806</v>
      </c>
      <c r="Q1630" s="2">
        <f t="shared" si="635"/>
        <v>29.036000000000001</v>
      </c>
      <c r="R1630" s="2">
        <f t="shared" si="636"/>
        <v>28.434500000000007</v>
      </c>
      <c r="S1630" s="16">
        <f t="shared" si="625"/>
        <v>1</v>
      </c>
      <c r="T1630" s="16">
        <f t="shared" si="626"/>
        <v>0</v>
      </c>
      <c r="U1630" s="16">
        <f>VLOOKUP(P1630,Table!$D$6:$G$15,MATCH(VALUE(T1630)&amp;"E",Table!$D$5:$G$5,0),1)*IF(Y1630=1,0,1)</f>
        <v>0.85</v>
      </c>
      <c r="V1630" s="16">
        <f t="shared" si="627"/>
        <v>0.15000000000000002</v>
      </c>
      <c r="W1630" s="16">
        <f t="shared" si="616"/>
        <v>166402.58915242695</v>
      </c>
      <c r="X1630" s="16">
        <f t="shared" si="628"/>
        <v>0</v>
      </c>
      <c r="Y1630" s="16">
        <f t="shared" si="617"/>
        <v>0</v>
      </c>
      <c r="Z1630" s="16">
        <f t="shared" si="629"/>
        <v>0</v>
      </c>
      <c r="AA1630" s="16">
        <f t="shared" si="615"/>
        <v>0</v>
      </c>
      <c r="AB1630" s="2">
        <f t="shared" si="618"/>
        <v>193070.4572725718</v>
      </c>
      <c r="AE1630" s="16" t="str">
        <f t="shared" si="612"/>
        <v/>
      </c>
      <c r="AF1630" s="16" t="str">
        <f t="shared" si="634"/>
        <v/>
      </c>
      <c r="AG1630" s="16">
        <f t="shared" si="621"/>
        <v>103.8664505811774</v>
      </c>
      <c r="AH1630" s="24">
        <f t="shared" si="619"/>
        <v>104.21192672669666</v>
      </c>
      <c r="AL1630" s="2">
        <f t="shared" si="622"/>
        <v>113.35792393543275</v>
      </c>
      <c r="AM1630" s="27">
        <f t="shared" si="623"/>
        <v>-8.0682469219756858E-2</v>
      </c>
      <c r="AN1630" s="35">
        <v>0</v>
      </c>
      <c r="AP1630" s="2" t="str">
        <f t="shared" si="620"/>
        <v/>
      </c>
    </row>
    <row r="1631" spans="1:42" x14ac:dyDescent="0.25">
      <c r="A1631" s="49">
        <v>40371</v>
      </c>
      <c r="B1631" s="47">
        <v>1078.75</v>
      </c>
      <c r="C1631" s="27">
        <f t="shared" si="631"/>
        <v>7.32865783517056E-4</v>
      </c>
      <c r="D1631" s="27">
        <f t="shared" si="632"/>
        <v>5.4039336959239348E-2</v>
      </c>
      <c r="E1631" s="5">
        <f t="shared" si="613"/>
        <v>0</v>
      </c>
      <c r="F1631" s="44">
        <v>1796.3</v>
      </c>
      <c r="G1631" s="45">
        <v>1796.3</v>
      </c>
      <c r="H1631" s="48">
        <v>1078.75</v>
      </c>
      <c r="I1631" s="42">
        <v>24.43</v>
      </c>
      <c r="J1631" s="16">
        <f t="shared" si="630"/>
        <v>0.24429999999999999</v>
      </c>
      <c r="K1631" s="16">
        <f t="shared" si="614"/>
        <v>2.2873882335251006E-2</v>
      </c>
      <c r="L1631" s="51">
        <f>VLOOKUP(A1631,LIBOR!$A$3:B3726,2,1)</f>
        <v>0.27374999999999999</v>
      </c>
      <c r="M1631">
        <v>40566.99</v>
      </c>
      <c r="N1631" s="2">
        <v>36277.360000000001</v>
      </c>
      <c r="O1631" s="16">
        <f t="shared" si="633"/>
        <v>5.3669890436560624E-7</v>
      </c>
      <c r="P1631" s="16">
        <f t="shared" si="624"/>
        <v>0.22142611766474898</v>
      </c>
      <c r="Q1631" s="2">
        <f t="shared" si="635"/>
        <v>27.459999999999997</v>
      </c>
      <c r="R1631" s="2">
        <f t="shared" si="636"/>
        <v>28.155000000000001</v>
      </c>
      <c r="S1631" s="16">
        <f t="shared" si="625"/>
        <v>-1</v>
      </c>
      <c r="T1631" s="16">
        <f t="shared" si="626"/>
        <v>0</v>
      </c>
      <c r="U1631" s="16">
        <f>VLOOKUP(P1631,Table!$D$6:$G$15,MATCH(VALUE(T1631)&amp;"E",Table!$D$5:$G$5,0),1)*IF(Y1631=1,0,1)</f>
        <v>0.85</v>
      </c>
      <c r="V1631" s="16">
        <f t="shared" si="627"/>
        <v>0.15000000000000002</v>
      </c>
      <c r="W1631" s="16">
        <f t="shared" si="616"/>
        <v>165889.30931570003</v>
      </c>
      <c r="X1631" s="16">
        <f t="shared" si="628"/>
        <v>3.6828757403195578E-3</v>
      </c>
      <c r="Y1631" s="16">
        <f t="shared" si="617"/>
        <v>0</v>
      </c>
      <c r="Z1631" s="16">
        <f t="shared" si="629"/>
        <v>0</v>
      </c>
      <c r="AA1631" s="16">
        <f t="shared" si="615"/>
        <v>0</v>
      </c>
      <c r="AB1631" s="2">
        <f t="shared" si="618"/>
        <v>192479.38728613153</v>
      </c>
      <c r="AE1631" s="16" t="str">
        <f t="shared" si="612"/>
        <v/>
      </c>
      <c r="AF1631" s="16" t="str">
        <f t="shared" si="634"/>
        <v/>
      </c>
      <c r="AG1631" s="16">
        <f t="shared" si="621"/>
        <v>103.54847162984596</v>
      </c>
      <c r="AH1631" s="24">
        <f t="shared" si="619"/>
        <v>103.88477815394297</v>
      </c>
      <c r="AL1631" s="2">
        <f t="shared" si="622"/>
        <v>113.35792393543275</v>
      </c>
      <c r="AM1631" s="27">
        <f t="shared" si="623"/>
        <v>-8.3568448085601488E-2</v>
      </c>
      <c r="AN1631" s="35">
        <v>0</v>
      </c>
      <c r="AP1631" s="2" t="str">
        <f t="shared" si="620"/>
        <v/>
      </c>
    </row>
    <row r="1632" spans="1:42" x14ac:dyDescent="0.25">
      <c r="A1632" s="49">
        <v>40372</v>
      </c>
      <c r="B1632" s="47">
        <v>1095.3399999999999</v>
      </c>
      <c r="C1632" s="27">
        <f t="shared" si="631"/>
        <v>1.5378910776361554E-2</v>
      </c>
      <c r="D1632" s="27">
        <f t="shared" si="632"/>
        <v>6.4059253818254724E-2</v>
      </c>
      <c r="E1632" s="5">
        <f t="shared" si="613"/>
        <v>0</v>
      </c>
      <c r="F1632" s="44">
        <v>1824.07</v>
      </c>
      <c r="G1632" s="45">
        <v>1824.07</v>
      </c>
      <c r="H1632" s="48">
        <v>1095.3399999999999</v>
      </c>
      <c r="I1632" s="42">
        <v>24.56</v>
      </c>
      <c r="J1632" s="16">
        <f t="shared" si="630"/>
        <v>0.24559999999999998</v>
      </c>
      <c r="K1632" s="16">
        <f t="shared" si="614"/>
        <v>2.508043310103536E-2</v>
      </c>
      <c r="L1632" s="51">
        <f>VLOOKUP(A1632,LIBOR!$A$3:B3727,2,1)</f>
        <v>0.27344000000000002</v>
      </c>
      <c r="M1632">
        <v>40329.39</v>
      </c>
      <c r="N1632" s="2">
        <v>36064.730000000003</v>
      </c>
      <c r="O1632" s="16">
        <f t="shared" si="633"/>
        <v>2.3292418569233376E-4</v>
      </c>
      <c r="P1632" s="16">
        <f t="shared" si="624"/>
        <v>0.22051956689896463</v>
      </c>
      <c r="Q1632" s="2">
        <f t="shared" si="635"/>
        <v>26.321999999999996</v>
      </c>
      <c r="R1632" s="2">
        <f t="shared" si="636"/>
        <v>27.936999999999994</v>
      </c>
      <c r="S1632" s="16">
        <f t="shared" si="625"/>
        <v>-1</v>
      </c>
      <c r="T1632" s="16">
        <f t="shared" si="626"/>
        <v>0</v>
      </c>
      <c r="U1632" s="16">
        <f>VLOOKUP(P1632,Table!$D$6:$G$15,MATCH(VALUE(T1632)&amp;"E",Table!$D$5:$G$5,0),1)*IF(Y1632=1,0,1)</f>
        <v>0.85</v>
      </c>
      <c r="V1632" s="16">
        <f t="shared" si="627"/>
        <v>0.15000000000000002</v>
      </c>
      <c r="W1632" s="16">
        <f t="shared" si="616"/>
        <v>167911.9793261649</v>
      </c>
      <c r="X1632" s="16">
        <f t="shared" si="628"/>
        <v>5.8694925738667081E-4</v>
      </c>
      <c r="Y1632" s="16">
        <f t="shared" si="617"/>
        <v>0</v>
      </c>
      <c r="Z1632" s="16">
        <f t="shared" si="629"/>
        <v>0</v>
      </c>
      <c r="AA1632" s="16">
        <f t="shared" si="615"/>
        <v>0</v>
      </c>
      <c r="AB1632" s="2">
        <f t="shared" si="618"/>
        <v>194839.58407908338</v>
      </c>
      <c r="AE1632" s="16" t="str">
        <f t="shared" si="612"/>
        <v/>
      </c>
      <c r="AF1632" s="16" t="str">
        <f t="shared" si="634"/>
        <v/>
      </c>
      <c r="AG1632" s="16">
        <f t="shared" si="621"/>
        <v>104.81819081433463</v>
      </c>
      <c r="AH1632" s="24">
        <f t="shared" si="619"/>
        <v>105.15588414923735</v>
      </c>
      <c r="AL1632" s="2">
        <f t="shared" si="622"/>
        <v>113.35792393543275</v>
      </c>
      <c r="AM1632" s="27">
        <f t="shared" si="623"/>
        <v>-7.2355239946588767E-2</v>
      </c>
      <c r="AN1632" s="35">
        <v>0</v>
      </c>
      <c r="AP1632" s="2" t="str">
        <f t="shared" si="620"/>
        <v/>
      </c>
    </row>
    <row r="1633" spans="1:42" x14ac:dyDescent="0.25">
      <c r="A1633" s="49">
        <v>40373</v>
      </c>
      <c r="B1633" s="47">
        <v>1095.17</v>
      </c>
      <c r="C1633" s="27">
        <f t="shared" si="631"/>
        <v>-1.5520295068183199E-4</v>
      </c>
      <c r="D1633" s="27">
        <f t="shared" si="632"/>
        <v>3.2573194691863372E-2</v>
      </c>
      <c r="E1633" s="5">
        <f t="shared" si="613"/>
        <v>0</v>
      </c>
      <c r="F1633" s="44">
        <v>1823.82</v>
      </c>
      <c r="G1633" s="45">
        <v>1823.82</v>
      </c>
      <c r="H1633" s="48">
        <v>1095.17</v>
      </c>
      <c r="I1633" s="42">
        <v>24.89</v>
      </c>
      <c r="J1633" s="16">
        <f t="shared" si="630"/>
        <v>0.24890000000000001</v>
      </c>
      <c r="K1633" s="16">
        <f t="shared" si="614"/>
        <v>4.4913373547327717E-2</v>
      </c>
      <c r="L1633" s="51">
        <f>VLOOKUP(A1633,LIBOR!$A$3:B3728,2,1)</f>
        <v>0.27124999999999999</v>
      </c>
      <c r="M1633">
        <v>41541.54</v>
      </c>
      <c r="N1633" s="2">
        <v>37148.550000000003</v>
      </c>
      <c r="O1633" s="16">
        <f t="shared" si="633"/>
        <v>2.4091694954131002E-8</v>
      </c>
      <c r="P1633" s="16">
        <f t="shared" si="624"/>
        <v>0.20398662645267229</v>
      </c>
      <c r="Q1633" s="2">
        <f t="shared" si="635"/>
        <v>25.304000000000002</v>
      </c>
      <c r="R1633" s="2">
        <f t="shared" si="636"/>
        <v>27.735999999999997</v>
      </c>
      <c r="S1633" s="16">
        <f t="shared" si="625"/>
        <v>-1</v>
      </c>
      <c r="T1633" s="16">
        <f t="shared" si="626"/>
        <v>0</v>
      </c>
      <c r="U1633" s="16">
        <f>VLOOKUP(P1633,Table!$D$6:$G$15,MATCH(VALUE(T1633)&amp;"E",Table!$D$5:$G$5,0),1)*IF(Y1633=1,0,1)</f>
        <v>0.85</v>
      </c>
      <c r="V1633" s="16">
        <f t="shared" si="627"/>
        <v>0.15000000000000002</v>
      </c>
      <c r="W1633" s="16">
        <f t="shared" si="616"/>
        <v>168646.74348651417</v>
      </c>
      <c r="X1633" s="16">
        <f t="shared" si="628"/>
        <v>1.2786995321077965E-2</v>
      </c>
      <c r="Y1633" s="16">
        <f t="shared" si="617"/>
        <v>0</v>
      </c>
      <c r="Z1633" s="16">
        <f t="shared" si="629"/>
        <v>0</v>
      </c>
      <c r="AA1633" s="16">
        <f t="shared" si="615"/>
        <v>0</v>
      </c>
      <c r="AB1633" s="2">
        <f t="shared" si="618"/>
        <v>195695.30763334144</v>
      </c>
      <c r="AE1633" s="16" t="str">
        <f t="shared" si="612"/>
        <v/>
      </c>
      <c r="AF1633" s="16" t="str">
        <f t="shared" si="634"/>
        <v/>
      </c>
      <c r="AG1633" s="16">
        <f t="shared" si="621"/>
        <v>105.27854590705611</v>
      </c>
      <c r="AH1633" s="24">
        <f t="shared" si="619"/>
        <v>105.61497341604465</v>
      </c>
      <c r="AL1633" s="2">
        <f t="shared" si="622"/>
        <v>113.35792393543275</v>
      </c>
      <c r="AM1633" s="27">
        <f t="shared" si="623"/>
        <v>-6.8305331030924621E-2</v>
      </c>
      <c r="AN1633" s="35">
        <v>0</v>
      </c>
      <c r="AP1633" s="2" t="str">
        <f t="shared" si="620"/>
        <v/>
      </c>
    </row>
    <row r="1634" spans="1:42" x14ac:dyDescent="0.25">
      <c r="A1634" s="49">
        <v>40374</v>
      </c>
      <c r="B1634" s="47">
        <v>1096.48</v>
      </c>
      <c r="C1634" s="27">
        <f t="shared" si="631"/>
        <v>1.1961613265520921E-3</v>
      </c>
      <c r="D1634" s="27">
        <f t="shared" si="632"/>
        <v>2.4356659252497415E-2</v>
      </c>
      <c r="E1634" s="5">
        <f t="shared" si="613"/>
        <v>0</v>
      </c>
      <c r="F1634" s="44">
        <v>1826</v>
      </c>
      <c r="G1634" s="45">
        <v>1826</v>
      </c>
      <c r="H1634" s="48">
        <v>1096.48</v>
      </c>
      <c r="I1634" s="42">
        <v>25.14</v>
      </c>
      <c r="J1634" s="16">
        <f t="shared" si="630"/>
        <v>0.25140000000000001</v>
      </c>
      <c r="K1634" s="16">
        <f t="shared" si="614"/>
        <v>4.7949606184259835E-2</v>
      </c>
      <c r="L1634" s="51">
        <f>VLOOKUP(A1634,LIBOR!$A$3:B3729,2,1)</f>
        <v>0.27</v>
      </c>
      <c r="M1634">
        <v>41905.050000000003</v>
      </c>
      <c r="N1634" s="2">
        <v>37473.46</v>
      </c>
      <c r="O1634" s="16">
        <f t="shared" si="633"/>
        <v>1.4290923237734328E-6</v>
      </c>
      <c r="P1634" s="16">
        <f t="shared" si="624"/>
        <v>0.20345039381574018</v>
      </c>
      <c r="Q1634" s="2">
        <f t="shared" si="635"/>
        <v>24.914000000000001</v>
      </c>
      <c r="R1634" s="2">
        <f t="shared" si="636"/>
        <v>27.687000000000001</v>
      </c>
      <c r="S1634" s="16">
        <f t="shared" si="625"/>
        <v>-1</v>
      </c>
      <c r="T1634" s="16">
        <f t="shared" si="626"/>
        <v>0</v>
      </c>
      <c r="U1634" s="16">
        <f>VLOOKUP(P1634,Table!$D$6:$G$15,MATCH(VALUE(T1634)&amp;"E",Table!$D$5:$G$5,0),1)*IF(Y1634=1,0,1)</f>
        <v>0.85</v>
      </c>
      <c r="V1634" s="16">
        <f t="shared" si="627"/>
        <v>0.15000000000000002</v>
      </c>
      <c r="W1634" s="16">
        <f t="shared" si="616"/>
        <v>169039.46653490613</v>
      </c>
      <c r="X1634" s="16">
        <f t="shared" si="628"/>
        <v>1.7218838654806001E-2</v>
      </c>
      <c r="Y1634" s="16">
        <f t="shared" si="617"/>
        <v>0</v>
      </c>
      <c r="Z1634" s="16">
        <f t="shared" si="629"/>
        <v>0</v>
      </c>
      <c r="AA1634" s="16">
        <f t="shared" si="615"/>
        <v>0</v>
      </c>
      <c r="AB1634" s="2">
        <f t="shared" si="618"/>
        <v>196150.99924709596</v>
      </c>
      <c r="AE1634" s="16" t="str">
        <f t="shared" si="612"/>
        <v/>
      </c>
      <c r="AF1634" s="16" t="str">
        <f t="shared" si="634"/>
        <v/>
      </c>
      <c r="AG1634" s="16">
        <f t="shared" si="621"/>
        <v>105.52369511915681</v>
      </c>
      <c r="AH1634" s="24">
        <f t="shared" si="619"/>
        <v>105.85815074168626</v>
      </c>
      <c r="AL1634" s="2">
        <f t="shared" si="622"/>
        <v>113.35792393543275</v>
      </c>
      <c r="AM1634" s="27">
        <f t="shared" si="623"/>
        <v>-6.6160114206204712E-2</v>
      </c>
      <c r="AN1634" s="35">
        <v>0</v>
      </c>
      <c r="AP1634" s="2" t="str">
        <f t="shared" si="620"/>
        <v/>
      </c>
    </row>
    <row r="1635" spans="1:42" x14ac:dyDescent="0.25">
      <c r="A1635" s="49">
        <v>40375</v>
      </c>
      <c r="B1635" s="47">
        <v>1064.8800000000001</v>
      </c>
      <c r="C1635" s="27">
        <f t="shared" si="631"/>
        <v>-2.8819495111629845E-2</v>
      </c>
      <c r="D1635" s="27">
        <f t="shared" si="632"/>
        <v>-1.1666760175880975E-2</v>
      </c>
      <c r="E1635" s="5">
        <f t="shared" si="613"/>
        <v>0</v>
      </c>
      <c r="F1635" s="44">
        <v>1773.43</v>
      </c>
      <c r="G1635" s="45">
        <v>1773.43</v>
      </c>
      <c r="H1635" s="48">
        <v>1064.8800000000001</v>
      </c>
      <c r="I1635" s="42">
        <v>26.25</v>
      </c>
      <c r="J1635" s="16">
        <f t="shared" si="630"/>
        <v>0.26250000000000001</v>
      </c>
      <c r="K1635" s="16">
        <f t="shared" si="614"/>
        <v>5.9101232757077293E-2</v>
      </c>
      <c r="L1635" s="51">
        <f>VLOOKUP(A1635,LIBOR!$A$3:B3730,2,1)</f>
        <v>0.26874999999999999</v>
      </c>
      <c r="M1635">
        <v>43841.25</v>
      </c>
      <c r="N1635" s="2">
        <v>39204.75</v>
      </c>
      <c r="O1635" s="16">
        <f t="shared" si="633"/>
        <v>8.5514907773208632E-4</v>
      </c>
      <c r="P1635" s="16">
        <f t="shared" si="624"/>
        <v>0.20339876724292272</v>
      </c>
      <c r="Q1635" s="2">
        <f t="shared" si="635"/>
        <v>24.8</v>
      </c>
      <c r="R1635" s="2">
        <f t="shared" si="636"/>
        <v>27.647999999999996</v>
      </c>
      <c r="S1635" s="16">
        <f t="shared" si="625"/>
        <v>-1</v>
      </c>
      <c r="T1635" s="16">
        <f t="shared" si="626"/>
        <v>0</v>
      </c>
      <c r="U1635" s="16">
        <f>VLOOKUP(P1635,Table!$D$6:$G$15,MATCH(VALUE(T1635)&amp;"E",Table!$D$5:$G$5,0),1)*IF(Y1635=1,0,1)</f>
        <v>0.85</v>
      </c>
      <c r="V1635" s="16">
        <f t="shared" si="627"/>
        <v>0.15000000000000002</v>
      </c>
      <c r="W1635" s="16">
        <f t="shared" si="616"/>
        <v>166070.03369676921</v>
      </c>
      <c r="X1635" s="16">
        <f t="shared" si="628"/>
        <v>1.9587608279048263E-2</v>
      </c>
      <c r="Y1635" s="16">
        <f t="shared" si="617"/>
        <v>0</v>
      </c>
      <c r="Z1635" s="16">
        <f t="shared" si="629"/>
        <v>0</v>
      </c>
      <c r="AA1635" s="16">
        <f t="shared" si="615"/>
        <v>0</v>
      </c>
      <c r="AB1635" s="2">
        <f t="shared" si="618"/>
        <v>192710.3968801189</v>
      </c>
      <c r="AE1635" s="16" t="str">
        <f t="shared" si="612"/>
        <v/>
      </c>
      <c r="AF1635" s="16" t="str">
        <f t="shared" si="634"/>
        <v/>
      </c>
      <c r="AG1635" s="16">
        <f t="shared" si="621"/>
        <v>103.67274826396503</v>
      </c>
      <c r="AH1635" s="24">
        <f t="shared" si="619"/>
        <v>103.99863045664468</v>
      </c>
      <c r="AL1635" s="2">
        <f t="shared" si="622"/>
        <v>113.35792393543275</v>
      </c>
      <c r="AM1635" s="27">
        <f t="shared" si="623"/>
        <v>-8.2564086866296238E-2</v>
      </c>
      <c r="AN1635" s="35">
        <v>0</v>
      </c>
      <c r="AP1635" s="2" t="str">
        <f t="shared" si="620"/>
        <v/>
      </c>
    </row>
    <row r="1636" spans="1:42" x14ac:dyDescent="0.25">
      <c r="A1636" s="49">
        <v>40378</v>
      </c>
      <c r="B1636" s="47">
        <v>1071.25</v>
      </c>
      <c r="C1636" s="27">
        <f t="shared" si="631"/>
        <v>5.9818946735781253E-3</v>
      </c>
      <c r="D1636" s="27">
        <f t="shared" si="632"/>
        <v>-6.4177312858199054E-3</v>
      </c>
      <c r="E1636" s="5">
        <f t="shared" si="613"/>
        <v>0</v>
      </c>
      <c r="F1636" s="44">
        <v>1784.06</v>
      </c>
      <c r="G1636" s="45">
        <v>1784.06</v>
      </c>
      <c r="H1636" s="48">
        <v>1071.25</v>
      </c>
      <c r="I1636" s="42">
        <v>25.97</v>
      </c>
      <c r="J1636" s="16">
        <f t="shared" si="630"/>
        <v>0.25969999999999999</v>
      </c>
      <c r="K1636" s="16">
        <f t="shared" si="614"/>
        <v>4.7593521578849801E-2</v>
      </c>
      <c r="L1636" s="51">
        <f>VLOOKUP(A1636,LIBOR!$A$3:B3731,2,1)</f>
        <v>0.26374999999999998</v>
      </c>
      <c r="M1636">
        <v>43288.82</v>
      </c>
      <c r="N1636" s="2">
        <v>38710.26</v>
      </c>
      <c r="O1636" s="16">
        <f t="shared" si="633"/>
        <v>3.5570180743737651E-5</v>
      </c>
      <c r="P1636" s="16">
        <f t="shared" si="624"/>
        <v>0.21210647842115019</v>
      </c>
      <c r="Q1636" s="2">
        <f t="shared" si="635"/>
        <v>25.053999999999998</v>
      </c>
      <c r="R1636" s="2">
        <f t="shared" si="636"/>
        <v>27.707999999999998</v>
      </c>
      <c r="S1636" s="16">
        <f t="shared" si="625"/>
        <v>-1</v>
      </c>
      <c r="T1636" s="16">
        <f t="shared" si="626"/>
        <v>0</v>
      </c>
      <c r="U1636" s="16">
        <f>VLOOKUP(P1636,Table!$D$6:$G$15,MATCH(VALUE(T1636)&amp;"E",Table!$D$5:$G$5,0),1)*IF(Y1636=1,0,1)</f>
        <v>0.85</v>
      </c>
      <c r="V1636" s="16">
        <f t="shared" si="627"/>
        <v>0.15000000000000002</v>
      </c>
      <c r="W1636" s="16">
        <f t="shared" si="616"/>
        <v>166600.23861879489</v>
      </c>
      <c r="X1636" s="16">
        <f t="shared" si="628"/>
        <v>-1.9984992862888129E-3</v>
      </c>
      <c r="Y1636" s="16">
        <f t="shared" si="617"/>
        <v>0</v>
      </c>
      <c r="Z1636" s="16">
        <f t="shared" si="629"/>
        <v>0</v>
      </c>
      <c r="AA1636" s="16">
        <f t="shared" si="615"/>
        <v>0</v>
      </c>
      <c r="AB1636" s="2">
        <f t="shared" si="618"/>
        <v>193328.00008136386</v>
      </c>
      <c r="AE1636" s="16" t="str">
        <f t="shared" si="612"/>
        <v/>
      </c>
      <c r="AF1636" s="16" t="str">
        <f t="shared" si="634"/>
        <v/>
      </c>
      <c r="AG1636" s="16">
        <f t="shared" si="621"/>
        <v>104.00500133513441</v>
      </c>
      <c r="AH1636" s="24">
        <f t="shared" si="619"/>
        <v>104.32378166981179</v>
      </c>
      <c r="AL1636" s="2">
        <f t="shared" si="622"/>
        <v>113.35792393543275</v>
      </c>
      <c r="AM1636" s="27">
        <f t="shared" si="623"/>
        <v>-7.9695727938407623E-2</v>
      </c>
      <c r="AN1636" s="35">
        <v>0</v>
      </c>
      <c r="AP1636" s="2" t="str">
        <f t="shared" si="620"/>
        <v/>
      </c>
    </row>
    <row r="1637" spans="1:42" x14ac:dyDescent="0.25">
      <c r="A1637" s="49">
        <v>40379</v>
      </c>
      <c r="B1637" s="47">
        <v>1083.48</v>
      </c>
      <c r="C1637" s="27">
        <f t="shared" si="631"/>
        <v>1.1416569428237988E-2</v>
      </c>
      <c r="D1637" s="27">
        <f t="shared" si="632"/>
        <v>-1.0380072633943471E-2</v>
      </c>
      <c r="E1637" s="5">
        <f t="shared" si="613"/>
        <v>0</v>
      </c>
      <c r="F1637" s="44">
        <v>1804.48</v>
      </c>
      <c r="G1637" s="45">
        <v>1804.48</v>
      </c>
      <c r="H1637" s="48">
        <v>1083.48</v>
      </c>
      <c r="I1637" s="42">
        <v>23.93</v>
      </c>
      <c r="J1637" s="16">
        <f t="shared" si="630"/>
        <v>0.23929999999999998</v>
      </c>
      <c r="K1637" s="16">
        <f t="shared" si="614"/>
        <v>2.6243537450529153E-2</v>
      </c>
      <c r="L1637" s="51">
        <f>VLOOKUP(A1637,LIBOR!$A$3:B3732,2,1)</f>
        <v>0.26094000000000001</v>
      </c>
      <c r="M1637">
        <v>40669.07</v>
      </c>
      <c r="N1637" s="2">
        <v>36367.43</v>
      </c>
      <c r="O1637" s="16">
        <f t="shared" si="633"/>
        <v>1.2886545641594996E-4</v>
      </c>
      <c r="P1637" s="16">
        <f t="shared" si="624"/>
        <v>0.21305646254947083</v>
      </c>
      <c r="Q1637" s="2">
        <f t="shared" si="635"/>
        <v>25.362000000000002</v>
      </c>
      <c r="R1637" s="2">
        <f t="shared" si="636"/>
        <v>27.808999999999997</v>
      </c>
      <c r="S1637" s="16">
        <f t="shared" si="625"/>
        <v>-1</v>
      </c>
      <c r="T1637" s="16">
        <f t="shared" si="626"/>
        <v>0</v>
      </c>
      <c r="U1637" s="16">
        <f>VLOOKUP(P1637,Table!$D$6:$G$15,MATCH(VALUE(T1637)&amp;"E",Table!$D$5:$G$5,0),1)*IF(Y1637=1,0,1)</f>
        <v>0.85</v>
      </c>
      <c r="V1637" s="16">
        <f t="shared" si="627"/>
        <v>0.15000000000000002</v>
      </c>
      <c r="W1637" s="16">
        <f t="shared" si="616"/>
        <v>166704.48944996265</v>
      </c>
      <c r="X1637" s="16">
        <f t="shared" si="628"/>
        <v>4.2855643080768058E-3</v>
      </c>
      <c r="Y1637" s="16">
        <f t="shared" si="617"/>
        <v>0</v>
      </c>
      <c r="Z1637" s="16">
        <f t="shared" si="629"/>
        <v>0</v>
      </c>
      <c r="AA1637" s="16">
        <f t="shared" si="615"/>
        <v>0</v>
      </c>
      <c r="AB1637" s="2">
        <f t="shared" si="618"/>
        <v>193453.90351389293</v>
      </c>
      <c r="AE1637" s="16" t="str">
        <f t="shared" si="612"/>
        <v/>
      </c>
      <c r="AF1637" s="16" t="str">
        <f t="shared" si="634"/>
        <v/>
      </c>
      <c r="AG1637" s="16">
        <f t="shared" si="621"/>
        <v>104.07273382428639</v>
      </c>
      <c r="AH1637" s="24">
        <f t="shared" si="619"/>
        <v>104.38900471748987</v>
      </c>
      <c r="AL1637" s="2">
        <f t="shared" si="622"/>
        <v>113.35792393543275</v>
      </c>
      <c r="AM1637" s="27">
        <f t="shared" si="623"/>
        <v>-7.9120355300891565E-2</v>
      </c>
      <c r="AN1637" s="35">
        <v>0</v>
      </c>
      <c r="AP1637" s="2" t="str">
        <f t="shared" si="620"/>
        <v/>
      </c>
    </row>
    <row r="1638" spans="1:42" x14ac:dyDescent="0.25">
      <c r="A1638" s="49">
        <v>40380</v>
      </c>
      <c r="B1638" s="47">
        <v>1069.5899999999999</v>
      </c>
      <c r="C1638" s="27">
        <f t="shared" si="631"/>
        <v>-1.2819802857459428E-2</v>
      </c>
      <c r="D1638" s="27">
        <f t="shared" si="632"/>
        <v>-2.3044672540721067E-2</v>
      </c>
      <c r="E1638" s="5">
        <f t="shared" si="613"/>
        <v>0</v>
      </c>
      <c r="F1638" s="44">
        <v>1781.6</v>
      </c>
      <c r="G1638" s="45">
        <v>1781.6</v>
      </c>
      <c r="H1638" s="48">
        <v>1069.5899999999999</v>
      </c>
      <c r="I1638" s="42">
        <v>25.64</v>
      </c>
      <c r="J1638" s="16">
        <f t="shared" si="630"/>
        <v>0.25640000000000002</v>
      </c>
      <c r="K1638" s="16">
        <f t="shared" si="614"/>
        <v>3.9950648884591516E-2</v>
      </c>
      <c r="L1638" s="51">
        <f>VLOOKUP(A1638,LIBOR!$A$3:B3733,2,1)</f>
        <v>0.25718999999999997</v>
      </c>
      <c r="M1638">
        <v>41168.69</v>
      </c>
      <c r="N1638" s="2">
        <v>36814.050000000003</v>
      </c>
      <c r="O1638" s="16">
        <f t="shared" si="633"/>
        <v>1.6647929705532484E-4</v>
      </c>
      <c r="P1638" s="16">
        <f t="shared" si="624"/>
        <v>0.2164493511154085</v>
      </c>
      <c r="Q1638" s="2">
        <f t="shared" si="635"/>
        <v>25.236000000000001</v>
      </c>
      <c r="R1638" s="2">
        <f t="shared" si="636"/>
        <v>27.761499999999995</v>
      </c>
      <c r="S1638" s="16">
        <f t="shared" si="625"/>
        <v>-1</v>
      </c>
      <c r="T1638" s="16">
        <f t="shared" si="626"/>
        <v>0</v>
      </c>
      <c r="U1638" s="16">
        <f>VLOOKUP(P1638,Table!$D$6:$G$15,MATCH(VALUE(T1638)&amp;"E",Table!$D$5:$G$5,0),1)*IF(Y1638=1,0,1)</f>
        <v>0.85</v>
      </c>
      <c r="V1638" s="16">
        <f t="shared" si="627"/>
        <v>0.15000000000000002</v>
      </c>
      <c r="W1638" s="16">
        <f t="shared" si="616"/>
        <v>165195.02745743943</v>
      </c>
      <c r="X1638" s="16">
        <f t="shared" si="628"/>
        <v>-7.1912074471871534E-3</v>
      </c>
      <c r="Y1638" s="16">
        <f t="shared" si="617"/>
        <v>0</v>
      </c>
      <c r="Z1638" s="16">
        <f t="shared" si="629"/>
        <v>0</v>
      </c>
      <c r="AA1638" s="16">
        <f t="shared" si="615"/>
        <v>0</v>
      </c>
      <c r="AB1638" s="2">
        <f t="shared" si="618"/>
        <v>191725.41834582889</v>
      </c>
      <c r="AE1638" s="16" t="str">
        <f t="shared" si="612"/>
        <v/>
      </c>
      <c r="AF1638" s="16" t="str">
        <f t="shared" si="634"/>
        <v/>
      </c>
      <c r="AG1638" s="16">
        <f t="shared" si="621"/>
        <v>103.14285764423693</v>
      </c>
      <c r="AH1638" s="24">
        <f t="shared" si="619"/>
        <v>103.45361000034357</v>
      </c>
      <c r="AL1638" s="2">
        <f t="shared" si="622"/>
        <v>113.35792393543275</v>
      </c>
      <c r="AM1638" s="27">
        <f t="shared" si="623"/>
        <v>-8.7372047680853382E-2</v>
      </c>
      <c r="AN1638" s="35">
        <v>0</v>
      </c>
      <c r="AP1638" s="2" t="str">
        <f t="shared" si="620"/>
        <v/>
      </c>
    </row>
    <row r="1639" spans="1:42" x14ac:dyDescent="0.25">
      <c r="A1639" s="49">
        <v>40381</v>
      </c>
      <c r="B1639" s="47">
        <v>1093.67</v>
      </c>
      <c r="C1639" s="27">
        <f t="shared" si="631"/>
        <v>2.2513299488589267E-2</v>
      </c>
      <c r="D1639" s="27">
        <f t="shared" si="632"/>
        <v>-1.7275343786838926E-3</v>
      </c>
      <c r="E1639" s="5">
        <f t="shared" si="613"/>
        <v>-1</v>
      </c>
      <c r="F1639" s="44">
        <v>1821.76</v>
      </c>
      <c r="G1639" s="45">
        <v>1821.76</v>
      </c>
      <c r="H1639" s="48">
        <v>1093.67</v>
      </c>
      <c r="I1639" s="42">
        <v>24.63</v>
      </c>
      <c r="J1639" s="16">
        <f t="shared" si="630"/>
        <v>0.24629999999999999</v>
      </c>
      <c r="K1639" s="16">
        <f t="shared" si="614"/>
        <v>2.5534468509466696E-2</v>
      </c>
      <c r="L1639" s="51">
        <f>VLOOKUP(A1639,LIBOR!$A$3:B3734,2,1)</f>
        <v>0.25124999999999997</v>
      </c>
      <c r="M1639">
        <v>38988.26</v>
      </c>
      <c r="N1639" s="2">
        <v>34864.1</v>
      </c>
      <c r="O1639" s="16">
        <f t="shared" si="633"/>
        <v>4.9566858337105871E-4</v>
      </c>
      <c r="P1639" s="16">
        <f t="shared" si="624"/>
        <v>0.2207655314905333</v>
      </c>
      <c r="Q1639" s="2">
        <f t="shared" si="635"/>
        <v>25.385999999999999</v>
      </c>
      <c r="R1639" s="2">
        <f t="shared" si="636"/>
        <v>27.690999999999992</v>
      </c>
      <c r="S1639" s="16">
        <f t="shared" si="625"/>
        <v>-1</v>
      </c>
      <c r="T1639" s="16">
        <f t="shared" si="626"/>
        <v>0</v>
      </c>
      <c r="U1639" s="16">
        <f>VLOOKUP(P1639,Table!$D$6:$G$15,MATCH(VALUE(T1639)&amp;"E",Table!$D$5:$G$5,0),1)*IF(Y1639=1,0,1)</f>
        <v>0</v>
      </c>
      <c r="V1639" s="16">
        <f t="shared" si="627"/>
        <v>0</v>
      </c>
      <c r="W1639" s="16">
        <f t="shared" si="616"/>
        <v>167043.75345698502</v>
      </c>
      <c r="X1639" s="16">
        <f t="shared" si="628"/>
        <v>-2.0467137151395698E-2</v>
      </c>
      <c r="Y1639" s="16">
        <f t="shared" si="617"/>
        <v>1</v>
      </c>
      <c r="Z1639" s="16">
        <f t="shared" si="629"/>
        <v>20</v>
      </c>
      <c r="AA1639" s="16">
        <f t="shared" si="615"/>
        <v>0</v>
      </c>
      <c r="AB1639" s="2">
        <f t="shared" si="618"/>
        <v>193875.77405184202</v>
      </c>
      <c r="AE1639" s="16" t="str">
        <f t="shared" si="612"/>
        <v/>
      </c>
      <c r="AF1639" s="16" t="str">
        <f t="shared" si="634"/>
        <v/>
      </c>
      <c r="AG1639" s="16">
        <f t="shared" si="621"/>
        <v>104.29968825325778</v>
      </c>
      <c r="AH1639" s="24">
        <f t="shared" si="619"/>
        <v>104.61120312028135</v>
      </c>
      <c r="AL1639" s="2">
        <f t="shared" si="622"/>
        <v>113.35792393543275</v>
      </c>
      <c r="AM1639" s="27">
        <f t="shared" si="623"/>
        <v>-7.7160206463673719E-2</v>
      </c>
      <c r="AN1639" s="35">
        <v>1</v>
      </c>
      <c r="AP1639" s="2" t="str">
        <f t="shared" si="620"/>
        <v/>
      </c>
    </row>
    <row r="1640" spans="1:42" x14ac:dyDescent="0.25">
      <c r="A1640" s="49">
        <v>40382</v>
      </c>
      <c r="B1640" s="47">
        <v>1102.6600000000001</v>
      </c>
      <c r="C1640" s="27">
        <f t="shared" si="631"/>
        <v>8.2200298078944911E-3</v>
      </c>
      <c r="D1640" s="27">
        <f t="shared" si="632"/>
        <v>3.5311990540840443E-2</v>
      </c>
      <c r="E1640" s="5">
        <f t="shared" si="613"/>
        <v>0</v>
      </c>
      <c r="F1640" s="44">
        <v>1836.75</v>
      </c>
      <c r="G1640" s="45">
        <v>1836.75</v>
      </c>
      <c r="H1640" s="48">
        <v>1102.6600000000001</v>
      </c>
      <c r="I1640" s="42">
        <v>23.47</v>
      </c>
      <c r="J1640" s="16">
        <f t="shared" si="630"/>
        <v>0.23469999999999999</v>
      </c>
      <c r="K1640" s="16">
        <f t="shared" si="614"/>
        <v>1.7965125866604148E-3</v>
      </c>
      <c r="L1640" s="51">
        <f>VLOOKUP(A1640,LIBOR!$A$3:B3735,2,1)</f>
        <v>0.24781</v>
      </c>
      <c r="M1640">
        <v>38013.370000000003</v>
      </c>
      <c r="N1640" s="2">
        <v>33992.18</v>
      </c>
      <c r="O1640" s="16">
        <f t="shared" si="633"/>
        <v>6.7017625803298585E-5</v>
      </c>
      <c r="P1640" s="16">
        <f t="shared" si="624"/>
        <v>0.23290348741333958</v>
      </c>
      <c r="Q1640" s="2">
        <f t="shared" si="635"/>
        <v>25.283999999999999</v>
      </c>
      <c r="R1640" s="2">
        <f t="shared" si="636"/>
        <v>27.577000000000005</v>
      </c>
      <c r="S1640" s="16">
        <f t="shared" si="625"/>
        <v>-1</v>
      </c>
      <c r="T1640" s="16">
        <f t="shared" si="626"/>
        <v>-1</v>
      </c>
      <c r="U1640" s="16">
        <f>VLOOKUP(P1640,Table!$D$6:$G$15,MATCH(VALUE(T1640)&amp;"E",Table!$D$5:$G$5,0),1)*IF(Y1640=1,0,1)</f>
        <v>0.9</v>
      </c>
      <c r="V1640" s="16">
        <f t="shared" si="627"/>
        <v>9.9999999999999978E-2</v>
      </c>
      <c r="W1640" s="16">
        <f t="shared" si="616"/>
        <v>167043.75345698502</v>
      </c>
      <c r="X1640" s="16">
        <f t="shared" si="628"/>
        <v>-1.1806196025287319E-2</v>
      </c>
      <c r="Y1640" s="16">
        <f t="shared" si="617"/>
        <v>0</v>
      </c>
      <c r="Z1640" s="16">
        <f t="shared" si="629"/>
        <v>0</v>
      </c>
      <c r="AA1640" s="16">
        <f t="shared" si="615"/>
        <v>6.8836111111103548E-4</v>
      </c>
      <c r="AB1640" s="2">
        <f t="shared" si="618"/>
        <v>193877.10861727447</v>
      </c>
      <c r="AE1640" s="16" t="str">
        <f t="shared" ref="AE1640:AE1703" si="637">IF(AC1640&gt;0,W1640/AC1640-1,"")</f>
        <v/>
      </c>
      <c r="AF1640" s="16" t="str">
        <f t="shared" si="634"/>
        <v/>
      </c>
      <c r="AG1640" s="16">
        <f t="shared" si="621"/>
        <v>104.30040621175073</v>
      </c>
      <c r="AH1640" s="24">
        <f t="shared" si="619"/>
        <v>104.60920044703759</v>
      </c>
      <c r="AL1640" s="2">
        <f t="shared" si="622"/>
        <v>113.35792393543275</v>
      </c>
      <c r="AM1640" s="27">
        <f t="shared" si="623"/>
        <v>-7.7177873276669362E-2</v>
      </c>
      <c r="AN1640" s="35">
        <v>0</v>
      </c>
      <c r="AP1640" s="2" t="str">
        <f t="shared" si="620"/>
        <v/>
      </c>
    </row>
    <row r="1641" spans="1:42" x14ac:dyDescent="0.25">
      <c r="A1641" s="49">
        <v>40385</v>
      </c>
      <c r="B1641" s="47">
        <v>1115.01</v>
      </c>
      <c r="C1641" s="27">
        <f t="shared" si="631"/>
        <v>1.1200188634755914E-2</v>
      </c>
      <c r="D1641" s="27">
        <f t="shared" si="632"/>
        <v>4.0530284502018232E-2</v>
      </c>
      <c r="E1641" s="5">
        <f t="shared" si="613"/>
        <v>0</v>
      </c>
      <c r="F1641" s="44">
        <v>1857.34</v>
      </c>
      <c r="G1641" s="45">
        <v>1857.34</v>
      </c>
      <c r="H1641" s="48">
        <v>1115.01</v>
      </c>
      <c r="I1641" s="42">
        <v>22.73</v>
      </c>
      <c r="J1641" s="16">
        <f t="shared" si="630"/>
        <v>0.2273</v>
      </c>
      <c r="K1641" s="16">
        <f t="shared" si="614"/>
        <v>-7.4619963024458169E-4</v>
      </c>
      <c r="L1641" s="51">
        <f>VLOOKUP(A1641,LIBOR!$A$3:B3736,2,1)</f>
        <v>0.24593999999999999</v>
      </c>
      <c r="M1641">
        <v>36580.449999999997</v>
      </c>
      <c r="N1641" s="2">
        <v>32710.400000000001</v>
      </c>
      <c r="O1641" s="16">
        <f t="shared" si="633"/>
        <v>1.2405350597807102E-4</v>
      </c>
      <c r="P1641" s="16">
        <f t="shared" si="624"/>
        <v>0.22804619963024458</v>
      </c>
      <c r="Q1641" s="2">
        <f t="shared" si="635"/>
        <v>24.727999999999998</v>
      </c>
      <c r="R1641" s="2">
        <f t="shared" si="636"/>
        <v>27.263500000000004</v>
      </c>
      <c r="S1641" s="16">
        <f t="shared" si="625"/>
        <v>-1</v>
      </c>
      <c r="T1641" s="16">
        <f t="shared" si="626"/>
        <v>-1</v>
      </c>
      <c r="U1641" s="16">
        <f>VLOOKUP(P1641,Table!$D$6:$G$15,MATCH(VALUE(T1641)&amp;"E",Table!$D$5:$G$5,0),1)*IF(Y1641=1,0,1)</f>
        <v>0.9</v>
      </c>
      <c r="V1641" s="16">
        <f t="shared" si="627"/>
        <v>9.9999999999999978E-2</v>
      </c>
      <c r="W1641" s="16">
        <f t="shared" si="616"/>
        <v>168097.69285193385</v>
      </c>
      <c r="X1641" s="16">
        <f t="shared" si="628"/>
        <v>5.8633080185541697E-3</v>
      </c>
      <c r="Y1641" s="16">
        <f t="shared" si="617"/>
        <v>0</v>
      </c>
      <c r="Z1641" s="16">
        <f t="shared" si="629"/>
        <v>0</v>
      </c>
      <c r="AA1641" s="16">
        <f t="shared" si="615"/>
        <v>0</v>
      </c>
      <c r="AB1641" s="2">
        <f t="shared" si="618"/>
        <v>195102.31502340379</v>
      </c>
      <c r="AE1641" s="16" t="str">
        <f t="shared" si="637"/>
        <v/>
      </c>
      <c r="AF1641" s="16" t="str">
        <f t="shared" si="634"/>
        <v/>
      </c>
      <c r="AG1641" s="16">
        <f t="shared" si="621"/>
        <v>104.95953263860906</v>
      </c>
      <c r="AH1641" s="24">
        <f t="shared" si="619"/>
        <v>105.26205877897229</v>
      </c>
      <c r="AL1641" s="2">
        <f t="shared" si="622"/>
        <v>113.35792393543275</v>
      </c>
      <c r="AM1641" s="27">
        <f t="shared" si="623"/>
        <v>-7.1418608204855349E-2</v>
      </c>
      <c r="AN1641" s="35">
        <v>0</v>
      </c>
      <c r="AP1641" s="2" t="str">
        <f t="shared" si="620"/>
        <v/>
      </c>
    </row>
    <row r="1642" spans="1:42" x14ac:dyDescent="0.25">
      <c r="A1642" s="49">
        <v>40386</v>
      </c>
      <c r="B1642" s="47">
        <v>1113.8399999999999</v>
      </c>
      <c r="C1642" s="27">
        <f t="shared" si="631"/>
        <v>-1.0493179433368471E-3</v>
      </c>
      <c r="D1642" s="27">
        <f t="shared" si="632"/>
        <v>2.8064397130443397E-2</v>
      </c>
      <c r="E1642" s="5">
        <f t="shared" si="613"/>
        <v>0</v>
      </c>
      <c r="F1642" s="44">
        <v>1855.39</v>
      </c>
      <c r="G1642" s="45">
        <v>1855.39</v>
      </c>
      <c r="H1642" s="48">
        <v>1113.8399999999999</v>
      </c>
      <c r="I1642" s="42">
        <v>23.19</v>
      </c>
      <c r="J1642" s="16">
        <f t="shared" si="630"/>
        <v>0.23190000000000002</v>
      </c>
      <c r="K1642" s="16">
        <f t="shared" si="614"/>
        <v>9.8086635888908202E-4</v>
      </c>
      <c r="L1642" s="51">
        <f>VLOOKUP(A1642,LIBOR!$A$3:B3737,2,1)</f>
        <v>0.24562999999999999</v>
      </c>
      <c r="M1642">
        <v>36385.06</v>
      </c>
      <c r="N1642" s="2">
        <v>32535.54</v>
      </c>
      <c r="O1642" s="16">
        <f t="shared" si="633"/>
        <v>1.1022246291542666E-6</v>
      </c>
      <c r="P1642" s="16">
        <f t="shared" si="624"/>
        <v>0.23091913364111094</v>
      </c>
      <c r="Q1642" s="2">
        <f t="shared" si="635"/>
        <v>24.080000000000002</v>
      </c>
      <c r="R1642" s="2">
        <f t="shared" si="636"/>
        <v>26.973500000000001</v>
      </c>
      <c r="S1642" s="16">
        <f t="shared" si="625"/>
        <v>-1</v>
      </c>
      <c r="T1642" s="16">
        <f t="shared" si="626"/>
        <v>-1</v>
      </c>
      <c r="U1642" s="16">
        <f>VLOOKUP(P1642,Table!$D$6:$G$15,MATCH(VALUE(T1642)&amp;"E",Table!$D$5:$G$5,0),1)*IF(Y1642=1,0,1)</f>
        <v>0.9</v>
      </c>
      <c r="V1642" s="16">
        <f t="shared" si="627"/>
        <v>9.9999999999999978E-2</v>
      </c>
      <c r="W1642" s="16">
        <f t="shared" si="616"/>
        <v>167849.08372789266</v>
      </c>
      <c r="X1642" s="16">
        <f t="shared" si="628"/>
        <v>8.9883078532999594E-3</v>
      </c>
      <c r="Y1642" s="16">
        <f t="shared" si="617"/>
        <v>0</v>
      </c>
      <c r="Z1642" s="16">
        <f t="shared" si="629"/>
        <v>0</v>
      </c>
      <c r="AA1642" s="16">
        <f t="shared" si="615"/>
        <v>0</v>
      </c>
      <c r="AB1642" s="2">
        <f t="shared" si="618"/>
        <v>194813.75138986378</v>
      </c>
      <c r="AE1642" s="16" t="str">
        <f t="shared" si="637"/>
        <v/>
      </c>
      <c r="AF1642" s="16" t="str">
        <f t="shared" si="634"/>
        <v/>
      </c>
      <c r="AG1642" s="16">
        <f t="shared" si="621"/>
        <v>104.80429355746733</v>
      </c>
      <c r="AH1642" s="24">
        <f t="shared" si="619"/>
        <v>105.10363660502951</v>
      </c>
      <c r="AL1642" s="2">
        <f t="shared" si="622"/>
        <v>113.35792393543275</v>
      </c>
      <c r="AM1642" s="27">
        <f t="shared" si="623"/>
        <v>-7.2816147683727683E-2</v>
      </c>
      <c r="AN1642" s="35">
        <v>0</v>
      </c>
      <c r="AP1642" s="2" t="str">
        <f t="shared" si="620"/>
        <v/>
      </c>
    </row>
    <row r="1643" spans="1:42" x14ac:dyDescent="0.25">
      <c r="A1643" s="49">
        <v>40387</v>
      </c>
      <c r="B1643" s="47">
        <v>1106.1300000000001</v>
      </c>
      <c r="C1643" s="27">
        <f t="shared" si="631"/>
        <v>-6.921999569058257E-3</v>
      </c>
      <c r="D1643" s="27">
        <f t="shared" si="632"/>
        <v>3.3962200418844568E-2</v>
      </c>
      <c r="E1643" s="5">
        <f t="shared" si="613"/>
        <v>0</v>
      </c>
      <c r="F1643" s="44">
        <v>1842.66</v>
      </c>
      <c r="G1643" s="45">
        <v>1842.66</v>
      </c>
      <c r="H1643" s="48">
        <v>1106.1300000000001</v>
      </c>
      <c r="I1643" s="42">
        <v>24.25</v>
      </c>
      <c r="J1643" s="16">
        <f t="shared" si="630"/>
        <v>0.24249999999999999</v>
      </c>
      <c r="K1643" s="16">
        <f t="shared" si="614"/>
        <v>1.8788510803920022E-2</v>
      </c>
      <c r="L1643" s="51">
        <f>VLOOKUP(A1643,LIBOR!$A$3:B3738,2,1)</f>
        <v>0.24312999999999999</v>
      </c>
      <c r="M1643">
        <v>36819.19</v>
      </c>
      <c r="N1643" s="2">
        <v>32923.61</v>
      </c>
      <c r="O1643" s="16">
        <f t="shared" si="633"/>
        <v>4.8247857034140156E-5</v>
      </c>
      <c r="P1643" s="16">
        <f t="shared" si="624"/>
        <v>0.22371148919607997</v>
      </c>
      <c r="Q1643" s="2">
        <f t="shared" si="635"/>
        <v>23.931999999999999</v>
      </c>
      <c r="R1643" s="2">
        <f t="shared" si="636"/>
        <v>26.683</v>
      </c>
      <c r="S1643" s="16">
        <f t="shared" si="625"/>
        <v>-1</v>
      </c>
      <c r="T1643" s="16">
        <f t="shared" si="626"/>
        <v>-1</v>
      </c>
      <c r="U1643" s="16">
        <f>VLOOKUP(P1643,Table!$D$6:$G$15,MATCH(VALUE(T1643)&amp;"E",Table!$D$5:$G$5,0),1)*IF(Y1643=1,0,1)</f>
        <v>0.9</v>
      </c>
      <c r="V1643" s="16">
        <f t="shared" si="627"/>
        <v>9.9999999999999978E-2</v>
      </c>
      <c r="W1643" s="16">
        <f t="shared" si="616"/>
        <v>167003.62077642491</v>
      </c>
      <c r="X1643" s="16">
        <f t="shared" si="628"/>
        <v>6.8660075184932001E-3</v>
      </c>
      <c r="Y1643" s="16">
        <f t="shared" si="617"/>
        <v>0</v>
      </c>
      <c r="Z1643" s="16">
        <f t="shared" si="629"/>
        <v>0</v>
      </c>
      <c r="AA1643" s="16">
        <f t="shared" si="615"/>
        <v>0</v>
      </c>
      <c r="AB1643" s="2">
        <f t="shared" si="618"/>
        <v>193843.22288069886</v>
      </c>
      <c r="AE1643" s="16" t="str">
        <f t="shared" si="637"/>
        <v/>
      </c>
      <c r="AF1643" s="16" t="str">
        <f t="shared" si="634"/>
        <v/>
      </c>
      <c r="AG1643" s="16">
        <f t="shared" si="621"/>
        <v>104.28217664295416</v>
      </c>
      <c r="AH1643" s="24">
        <f t="shared" si="619"/>
        <v>104.57730646913716</v>
      </c>
      <c r="AL1643" s="2">
        <f t="shared" si="622"/>
        <v>113.35792393543275</v>
      </c>
      <c r="AM1643" s="27">
        <f t="shared" si="623"/>
        <v>-7.7459229681172803E-2</v>
      </c>
      <c r="AN1643" s="35">
        <v>0</v>
      </c>
      <c r="AP1643" s="2" t="str">
        <f t="shared" si="620"/>
        <v/>
      </c>
    </row>
    <row r="1644" spans="1:42" x14ac:dyDescent="0.25">
      <c r="A1644" s="49">
        <v>40388</v>
      </c>
      <c r="B1644" s="47">
        <v>1101.53</v>
      </c>
      <c r="C1644" s="27">
        <f t="shared" si="631"/>
        <v>-4.1586431974542926E-3</v>
      </c>
      <c r="D1644" s="27">
        <f t="shared" si="632"/>
        <v>7.2902577328010087E-3</v>
      </c>
      <c r="E1644" s="5">
        <f t="shared" si="613"/>
        <v>0</v>
      </c>
      <c r="F1644" s="44">
        <v>1835.29</v>
      </c>
      <c r="G1644" s="45">
        <v>1835.29</v>
      </c>
      <c r="H1644" s="48">
        <v>1101.53</v>
      </c>
      <c r="I1644" s="42">
        <v>24.13</v>
      </c>
      <c r="J1644" s="16">
        <f t="shared" si="630"/>
        <v>0.24129999999999999</v>
      </c>
      <c r="K1644" s="16">
        <f t="shared" si="614"/>
        <v>1.6564361736821076E-2</v>
      </c>
      <c r="L1644" s="51">
        <f>VLOOKUP(A1644,LIBOR!$A$3:B3739,2,1)</f>
        <v>0.24212999999999998</v>
      </c>
      <c r="M1644">
        <v>36798.629999999997</v>
      </c>
      <c r="N1644" s="2">
        <v>32905.089999999997</v>
      </c>
      <c r="O1644" s="16">
        <f t="shared" si="633"/>
        <v>1.7366509331160462E-5</v>
      </c>
      <c r="P1644" s="16">
        <f t="shared" si="624"/>
        <v>0.22473563826317891</v>
      </c>
      <c r="Q1644" s="2">
        <f t="shared" si="635"/>
        <v>23.654</v>
      </c>
      <c r="R1644" s="2">
        <f t="shared" si="636"/>
        <v>26.189</v>
      </c>
      <c r="S1644" s="16">
        <f t="shared" si="625"/>
        <v>-1</v>
      </c>
      <c r="T1644" s="16">
        <f t="shared" si="626"/>
        <v>-1</v>
      </c>
      <c r="U1644" s="16">
        <f>VLOOKUP(P1644,Table!$D$6:$G$15,MATCH(VALUE(T1644)&amp;"E",Table!$D$5:$G$5,0),1)*IF(Y1644=1,0,1)</f>
        <v>0.9</v>
      </c>
      <c r="V1644" s="16">
        <f t="shared" si="627"/>
        <v>9.9999999999999978E-2</v>
      </c>
      <c r="W1644" s="16">
        <f t="shared" si="616"/>
        <v>166369.16896032484</v>
      </c>
      <c r="X1644" s="16">
        <f t="shared" si="628"/>
        <v>1.0948230989891394E-2</v>
      </c>
      <c r="Y1644" s="16">
        <f t="shared" si="617"/>
        <v>0</v>
      </c>
      <c r="Z1644" s="16">
        <f t="shared" si="629"/>
        <v>0</v>
      </c>
      <c r="AA1644" s="16">
        <f t="shared" si="615"/>
        <v>0</v>
      </c>
      <c r="AB1644" s="2">
        <f t="shared" si="618"/>
        <v>193134.62358002021</v>
      </c>
      <c r="AE1644" s="16" t="str">
        <f t="shared" si="637"/>
        <v/>
      </c>
      <c r="AF1644" s="16" t="str">
        <f t="shared" si="634"/>
        <v/>
      </c>
      <c r="AG1644" s="16">
        <f t="shared" si="621"/>
        <v>103.90097024149063</v>
      </c>
      <c r="AH1644" s="24">
        <f t="shared" si="619"/>
        <v>104.19230928716364</v>
      </c>
      <c r="AL1644" s="2">
        <f t="shared" si="622"/>
        <v>113.35792393543275</v>
      </c>
      <c r="AM1644" s="27">
        <f t="shared" si="623"/>
        <v>-8.0855526725151838E-2</v>
      </c>
      <c r="AN1644" s="35">
        <v>0</v>
      </c>
      <c r="AP1644" s="2" t="str">
        <f t="shared" si="620"/>
        <v/>
      </c>
    </row>
    <row r="1645" spans="1:42" x14ac:dyDescent="0.25">
      <c r="A1645" s="49">
        <v>40389</v>
      </c>
      <c r="B1645" s="47">
        <v>1101.5999999999999</v>
      </c>
      <c r="C1645" s="27">
        <f t="shared" si="631"/>
        <v>6.3547974181288325E-5</v>
      </c>
      <c r="D1645" s="27">
        <f t="shared" si="632"/>
        <v>-8.6622410091219404E-4</v>
      </c>
      <c r="E1645" s="5">
        <f t="shared" si="613"/>
        <v>0</v>
      </c>
      <c r="F1645" s="44">
        <v>1835.4</v>
      </c>
      <c r="G1645" s="45">
        <v>1835.4</v>
      </c>
      <c r="H1645" s="48">
        <v>1101.5999999999999</v>
      </c>
      <c r="I1645" s="42">
        <v>23.5</v>
      </c>
      <c r="J1645" s="16">
        <f t="shared" si="630"/>
        <v>0.23499999999999999</v>
      </c>
      <c r="K1645" s="16">
        <f t="shared" si="614"/>
        <v>9.9276729565883626E-3</v>
      </c>
      <c r="L1645" s="51">
        <f>VLOOKUP(A1645,LIBOR!$A$3:B3740,2,1)</f>
        <v>0.24093999999999999</v>
      </c>
      <c r="M1645">
        <v>36458.949999999997</v>
      </c>
      <c r="N1645" s="2">
        <v>32601.21</v>
      </c>
      <c r="O1645" s="16">
        <f t="shared" si="633"/>
        <v>4.0380884088488072E-9</v>
      </c>
      <c r="P1645" s="16">
        <f t="shared" si="624"/>
        <v>0.22507232704341162</v>
      </c>
      <c r="Q1645" s="2">
        <f t="shared" si="635"/>
        <v>23.553999999999998</v>
      </c>
      <c r="R1645" s="2">
        <f t="shared" si="636"/>
        <v>25.668500000000002</v>
      </c>
      <c r="S1645" s="16">
        <f t="shared" si="625"/>
        <v>-1</v>
      </c>
      <c r="T1645" s="16">
        <f t="shared" si="626"/>
        <v>-1</v>
      </c>
      <c r="U1645" s="16">
        <f>VLOOKUP(P1645,Table!$D$6:$G$15,MATCH(VALUE(T1645)&amp;"E",Table!$D$5:$G$5,0),1)*IF(Y1645=1,0,1)</f>
        <v>0.9</v>
      </c>
      <c r="V1645" s="16">
        <f t="shared" si="627"/>
        <v>9.9999999999999978E-2</v>
      </c>
      <c r="W1645" s="16">
        <f t="shared" si="616"/>
        <v>166225.04145878303</v>
      </c>
      <c r="X1645" s="16">
        <f t="shared" si="628"/>
        <v>-4.0383700838828585E-3</v>
      </c>
      <c r="Y1645" s="16">
        <f t="shared" si="617"/>
        <v>0</v>
      </c>
      <c r="Z1645" s="16">
        <f t="shared" si="629"/>
        <v>0</v>
      </c>
      <c r="AA1645" s="16">
        <f t="shared" si="615"/>
        <v>0</v>
      </c>
      <c r="AB1645" s="2">
        <f t="shared" si="618"/>
        <v>192966.76343897279</v>
      </c>
      <c r="AE1645" s="16" t="str">
        <f t="shared" si="637"/>
        <v/>
      </c>
      <c r="AF1645" s="16" t="str">
        <f t="shared" si="634"/>
        <v/>
      </c>
      <c r="AG1645" s="16">
        <f t="shared" si="621"/>
        <v>103.81066622869162</v>
      </c>
      <c r="AH1645" s="24">
        <f t="shared" si="619"/>
        <v>104.09904256362613</v>
      </c>
      <c r="AL1645" s="2">
        <f t="shared" si="622"/>
        <v>113.35792393543275</v>
      </c>
      <c r="AM1645" s="27">
        <f t="shared" si="623"/>
        <v>-8.1678289883646449E-2</v>
      </c>
      <c r="AN1645" s="35">
        <v>0</v>
      </c>
      <c r="AP1645" s="2" t="str">
        <f t="shared" si="620"/>
        <v/>
      </c>
    </row>
    <row r="1646" spans="1:42" x14ac:dyDescent="0.25">
      <c r="A1646" s="49">
        <v>40392</v>
      </c>
      <c r="B1646" s="47">
        <v>1125.8599999999999</v>
      </c>
      <c r="C1646" s="27">
        <f t="shared" si="631"/>
        <v>2.202251270878719E-2</v>
      </c>
      <c r="D1646" s="27">
        <f t="shared" si="632"/>
        <v>9.9560999731190813E-3</v>
      </c>
      <c r="E1646" s="5">
        <f t="shared" si="613"/>
        <v>0</v>
      </c>
      <c r="F1646" s="44">
        <v>1875.85</v>
      </c>
      <c r="G1646" s="45">
        <v>1875.85</v>
      </c>
      <c r="H1646" s="48">
        <v>1125.8599999999999</v>
      </c>
      <c r="I1646" s="42">
        <v>22.01</v>
      </c>
      <c r="J1646" s="16">
        <f t="shared" si="630"/>
        <v>0.22010000000000002</v>
      </c>
      <c r="K1646" s="16">
        <f t="shared" si="614"/>
        <v>2.1893399382847928E-2</v>
      </c>
      <c r="L1646" s="51">
        <f>VLOOKUP(A1646,LIBOR!$A$3:B3741,2,1)</f>
        <v>0.24031</v>
      </c>
      <c r="M1646">
        <v>34357.32</v>
      </c>
      <c r="N1646" s="2">
        <v>30721.54</v>
      </c>
      <c r="O1646" s="16">
        <f t="shared" si="633"/>
        <v>4.7452172745698825E-4</v>
      </c>
      <c r="P1646" s="16">
        <f t="shared" si="624"/>
        <v>0.19820660061715209</v>
      </c>
      <c r="Q1646" s="2">
        <f t="shared" si="635"/>
        <v>23.56</v>
      </c>
      <c r="R1646" s="2">
        <f t="shared" si="636"/>
        <v>25.200499999999998</v>
      </c>
      <c r="S1646" s="16">
        <f t="shared" si="625"/>
        <v>-1</v>
      </c>
      <c r="T1646" s="16">
        <f t="shared" si="626"/>
        <v>-1</v>
      </c>
      <c r="U1646" s="16">
        <f>VLOOKUP(P1646,Table!$D$6:$G$15,MATCH(VALUE(T1646)&amp;"E",Table!$D$5:$G$5,0),1)*IF(Y1646=1,0,1)</f>
        <v>0.97499999999999998</v>
      </c>
      <c r="V1646" s="16">
        <f t="shared" si="627"/>
        <v>2.5000000000000022E-2</v>
      </c>
      <c r="W1646" s="16">
        <f t="shared" si="616"/>
        <v>168561.27067635261</v>
      </c>
      <c r="X1646" s="16">
        <f t="shared" si="628"/>
        <v>-4.9011829611025348E-3</v>
      </c>
      <c r="Y1646" s="16">
        <f t="shared" si="617"/>
        <v>0</v>
      </c>
      <c r="Z1646" s="16">
        <f t="shared" si="629"/>
        <v>0</v>
      </c>
      <c r="AA1646" s="16">
        <f t="shared" si="615"/>
        <v>0</v>
      </c>
      <c r="AB1646" s="2">
        <f t="shared" si="618"/>
        <v>195681.91000521596</v>
      </c>
      <c r="AE1646" s="16" t="str">
        <f t="shared" si="637"/>
        <v/>
      </c>
      <c r="AF1646" s="16" t="str">
        <f t="shared" si="634"/>
        <v/>
      </c>
      <c r="AG1646" s="16">
        <f t="shared" si="621"/>
        <v>105.27133836169025</v>
      </c>
      <c r="AH1646" s="24">
        <f t="shared" si="619"/>
        <v>105.55552987120286</v>
      </c>
      <c r="AL1646" s="2">
        <f t="shared" si="622"/>
        <v>113.35792393543275</v>
      </c>
      <c r="AM1646" s="27">
        <f t="shared" si="623"/>
        <v>-6.8829719117598054E-2</v>
      </c>
      <c r="AN1646" s="35">
        <v>0</v>
      </c>
      <c r="AP1646" s="2" t="str">
        <f t="shared" si="620"/>
        <v/>
      </c>
    </row>
    <row r="1647" spans="1:42" x14ac:dyDescent="0.25">
      <c r="A1647" s="49">
        <v>40393</v>
      </c>
      <c r="B1647" s="47">
        <v>1120.46</v>
      </c>
      <c r="C1647" s="27">
        <f t="shared" si="631"/>
        <v>-4.796333469525349E-3</v>
      </c>
      <c r="D1647" s="27">
        <f t="shared" si="632"/>
        <v>6.2090844469305795E-3</v>
      </c>
      <c r="E1647" s="5">
        <f t="shared" si="613"/>
        <v>0</v>
      </c>
      <c r="F1647" s="44">
        <v>1866.87</v>
      </c>
      <c r="G1647" s="45">
        <v>1866.87</v>
      </c>
      <c r="H1647" s="48">
        <v>1120.46</v>
      </c>
      <c r="I1647" s="42">
        <v>22.63</v>
      </c>
      <c r="J1647" s="16">
        <f t="shared" si="630"/>
        <v>0.2263</v>
      </c>
      <c r="K1647" s="16">
        <f t="shared" si="614"/>
        <v>1.7642734081813688E-2</v>
      </c>
      <c r="L1647" s="51">
        <f>VLOOKUP(A1647,LIBOR!$A$3:B3742,2,1)</f>
        <v>0.24031</v>
      </c>
      <c r="M1647">
        <v>34757.519999999997</v>
      </c>
      <c r="N1647" s="2">
        <v>31079.26</v>
      </c>
      <c r="O1647" s="16">
        <f t="shared" si="633"/>
        <v>2.3115640758125224E-5</v>
      </c>
      <c r="P1647" s="16">
        <f t="shared" si="624"/>
        <v>0.20865726591818631</v>
      </c>
      <c r="Q1647" s="2">
        <f t="shared" si="635"/>
        <v>23.416</v>
      </c>
      <c r="R1647" s="2">
        <f t="shared" si="636"/>
        <v>24.794999999999995</v>
      </c>
      <c r="S1647" s="16">
        <f t="shared" si="625"/>
        <v>-1</v>
      </c>
      <c r="T1647" s="16">
        <f t="shared" si="626"/>
        <v>-1</v>
      </c>
      <c r="U1647" s="16">
        <f>VLOOKUP(P1647,Table!$D$6:$G$15,MATCH(VALUE(T1647)&amp;"E",Table!$D$5:$G$5,0),1)*IF(Y1647=1,0,1)</f>
        <v>0.9</v>
      </c>
      <c r="V1647" s="16">
        <f t="shared" si="627"/>
        <v>9.9999999999999978E-2</v>
      </c>
      <c r="W1647" s="16">
        <f t="shared" si="616"/>
        <v>167822.07447855815</v>
      </c>
      <c r="X1647" s="16">
        <f t="shared" si="628"/>
        <v>2.7577881442257812E-3</v>
      </c>
      <c r="Y1647" s="16">
        <f t="shared" si="617"/>
        <v>0</v>
      </c>
      <c r="Z1647" s="16">
        <f t="shared" si="629"/>
        <v>0</v>
      </c>
      <c r="AA1647" s="16">
        <f t="shared" si="615"/>
        <v>0</v>
      </c>
      <c r="AB1647" s="2">
        <f t="shared" si="618"/>
        <v>194825.55122421487</v>
      </c>
      <c r="AE1647" s="16" t="str">
        <f t="shared" si="637"/>
        <v/>
      </c>
      <c r="AF1647" s="16" t="str">
        <f t="shared" si="634"/>
        <v/>
      </c>
      <c r="AG1647" s="16">
        <f t="shared" si="621"/>
        <v>104.8106415349301</v>
      </c>
      <c r="AH1647" s="24">
        <f t="shared" si="619"/>
        <v>105.09085403029398</v>
      </c>
      <c r="AL1647" s="2">
        <f t="shared" si="622"/>
        <v>113.35792393543275</v>
      </c>
      <c r="AM1647" s="27">
        <f t="shared" si="623"/>
        <v>-7.2928910641020472E-2</v>
      </c>
      <c r="AN1647" s="35">
        <v>0</v>
      </c>
      <c r="AP1647" s="2" t="str">
        <f t="shared" si="620"/>
        <v/>
      </c>
    </row>
    <row r="1648" spans="1:42" x14ac:dyDescent="0.25">
      <c r="A1648" s="49">
        <v>40394</v>
      </c>
      <c r="B1648" s="47">
        <v>1127.24</v>
      </c>
      <c r="C1648" s="27">
        <f t="shared" si="631"/>
        <v>6.0510861610409972E-3</v>
      </c>
      <c r="D1648" s="27">
        <f t="shared" si="632"/>
        <v>1.9182170177029834E-2</v>
      </c>
      <c r="E1648" s="5">
        <f t="shared" ref="E1648:E1711" si="638">IF(Y1648=1,IF(AND(D1648&lt;0,T1648&gt;=0),-1,1),0)</f>
        <v>0</v>
      </c>
      <c r="F1648" s="44">
        <v>1878.81</v>
      </c>
      <c r="G1648" s="45">
        <v>1878.81</v>
      </c>
      <c r="H1648" s="48">
        <v>1127.24</v>
      </c>
      <c r="I1648" s="42">
        <v>22.21</v>
      </c>
      <c r="J1648" s="16">
        <f t="shared" si="630"/>
        <v>0.22210000000000002</v>
      </c>
      <c r="K1648" s="16">
        <f t="shared" ref="K1648:K1711" si="639">J1648-P1648</f>
        <v>1.3097699461538215E-2</v>
      </c>
      <c r="L1648" s="51">
        <f>VLOOKUP(A1648,LIBOR!$A$3:B3743,2,1)</f>
        <v>0.24031</v>
      </c>
      <c r="M1648">
        <v>34420.870000000003</v>
      </c>
      <c r="N1648" s="2">
        <v>30778.1</v>
      </c>
      <c r="O1648" s="16">
        <f t="shared" si="633"/>
        <v>3.6395301569771901E-5</v>
      </c>
      <c r="P1648" s="16">
        <f t="shared" si="624"/>
        <v>0.2090023005384618</v>
      </c>
      <c r="Q1648" s="2">
        <f t="shared" si="635"/>
        <v>23.303999999999998</v>
      </c>
      <c r="R1648" s="2">
        <f t="shared" si="636"/>
        <v>24.444000000000003</v>
      </c>
      <c r="S1648" s="16">
        <f t="shared" si="625"/>
        <v>-1</v>
      </c>
      <c r="T1648" s="16">
        <f t="shared" si="626"/>
        <v>-1</v>
      </c>
      <c r="U1648" s="16">
        <f>VLOOKUP(P1648,Table!$D$6:$G$15,MATCH(VALUE(T1648)&amp;"E",Table!$D$5:$G$5,0),1)*IF(Y1648=1,0,1)</f>
        <v>0.9</v>
      </c>
      <c r="V1648" s="16">
        <f t="shared" si="627"/>
        <v>9.9999999999999978E-2</v>
      </c>
      <c r="W1648" s="16">
        <f t="shared" si="616"/>
        <v>168573.40907345701</v>
      </c>
      <c r="X1648" s="16">
        <f t="shared" si="628"/>
        <v>-1.6091389201922102E-4</v>
      </c>
      <c r="Y1648" s="16">
        <f t="shared" si="617"/>
        <v>0</v>
      </c>
      <c r="Z1648" s="16">
        <f t="shared" si="629"/>
        <v>0</v>
      </c>
      <c r="AA1648" s="16">
        <f t="shared" ref="AA1648:AA1711" si="640">(1+(A1648-A1647)/360*L1648-1)*Y1647</f>
        <v>0</v>
      </c>
      <c r="AB1648" s="2">
        <f t="shared" si="618"/>
        <v>195758.29634343492</v>
      </c>
      <c r="AD1648" s="2">
        <v>196117.81</v>
      </c>
      <c r="AE1648" s="16" t="str">
        <f t="shared" si="637"/>
        <v/>
      </c>
      <c r="AF1648" s="16">
        <f t="shared" si="634"/>
        <v>-1.8331514948339844E-3</v>
      </c>
      <c r="AG1648" s="16">
        <f t="shared" si="621"/>
        <v>105.31243205326678</v>
      </c>
      <c r="AH1648" s="24">
        <f t="shared" si="619"/>
        <v>105.59123775491875</v>
      </c>
      <c r="AL1648" s="2">
        <f t="shared" si="622"/>
        <v>113.35792393543275</v>
      </c>
      <c r="AM1648" s="27">
        <f t="shared" si="623"/>
        <v>-6.8514717903071398E-2</v>
      </c>
      <c r="AN1648" s="35">
        <v>0</v>
      </c>
      <c r="AP1648" s="2" t="str">
        <f t="shared" si="620"/>
        <v/>
      </c>
    </row>
    <row r="1649" spans="1:42" x14ac:dyDescent="0.25">
      <c r="A1649" s="49">
        <v>40395</v>
      </c>
      <c r="B1649" s="47">
        <v>1125.81</v>
      </c>
      <c r="C1649" s="27">
        <f t="shared" si="631"/>
        <v>-1.2685852169902478E-3</v>
      </c>
      <c r="D1649" s="27">
        <f t="shared" si="632"/>
        <v>2.2072228157493878E-2</v>
      </c>
      <c r="E1649" s="5">
        <f t="shared" si="638"/>
        <v>0</v>
      </c>
      <c r="F1649" s="44">
        <v>1876.51</v>
      </c>
      <c r="G1649" s="45">
        <v>1876.51</v>
      </c>
      <c r="H1649" s="48">
        <v>1125.81</v>
      </c>
      <c r="I1649" s="42">
        <v>22.1</v>
      </c>
      <c r="J1649" s="16">
        <f t="shared" si="630"/>
        <v>0.221</v>
      </c>
      <c r="K1649" s="16">
        <f t="shared" si="639"/>
        <v>1.1599212562715372E-2</v>
      </c>
      <c r="L1649" s="51">
        <f>VLOOKUP(A1649,LIBOR!$A$3:B3744,2,1)</f>
        <v>0.23780999999999997</v>
      </c>
      <c r="M1649">
        <v>34671.85</v>
      </c>
      <c r="N1649" s="2">
        <v>31002.39</v>
      </c>
      <c r="O1649" s="16">
        <f t="shared" si="633"/>
        <v>1.6113523744709113E-6</v>
      </c>
      <c r="P1649" s="16">
        <f t="shared" si="624"/>
        <v>0.20940078743728463</v>
      </c>
      <c r="Q1649" s="2">
        <f t="shared" si="635"/>
        <v>22.895999999999997</v>
      </c>
      <c r="R1649" s="2">
        <f t="shared" si="636"/>
        <v>24.212499999999999</v>
      </c>
      <c r="S1649" s="16">
        <f t="shared" si="625"/>
        <v>-1</v>
      </c>
      <c r="T1649" s="16">
        <f t="shared" si="626"/>
        <v>-1</v>
      </c>
      <c r="U1649" s="16">
        <f>VLOOKUP(P1649,Table!$D$6:$G$15,MATCH(VALUE(T1649)&amp;"E",Table!$D$5:$G$5,0),1)*IF(Y1649=1,0,1)</f>
        <v>0.9</v>
      </c>
      <c r="V1649" s="16">
        <f t="shared" si="627"/>
        <v>9.9999999999999978E-2</v>
      </c>
      <c r="W1649" s="16">
        <f t="shared" ref="W1649:W1712" si="641">W1648*(1+$U1648*($H1649/$H1648-1)+$V1648*($N1649/$N1648-1))</f>
        <v>168503.78922439917</v>
      </c>
      <c r="X1649" s="16">
        <f t="shared" si="628"/>
        <v>9.399726124103891E-3</v>
      </c>
      <c r="Y1649" s="16">
        <f t="shared" ref="Y1649:Y1712" si="642">IF(X1649&lt;=-0.02,1,0)</f>
        <v>0</v>
      </c>
      <c r="Z1649" s="16">
        <f t="shared" si="629"/>
        <v>0</v>
      </c>
      <c r="AA1649" s="16">
        <f t="shared" si="640"/>
        <v>0</v>
      </c>
      <c r="AB1649" s="2">
        <f t="shared" ref="AB1649:AB1712" si="643">AB1648*(1+$U1648*($G1649/$G1648-1)+$V1648*($M1649/$M1648-1)+Y1648*(1+(A1649-A1648)/360*L1649/100-1))</f>
        <v>195685.35473432997</v>
      </c>
      <c r="AE1649" s="16" t="str">
        <f t="shared" si="637"/>
        <v/>
      </c>
      <c r="AF1649" s="16" t="str">
        <f t="shared" si="634"/>
        <v/>
      </c>
      <c r="AG1649" s="16">
        <f t="shared" si="621"/>
        <v>105.27319152861875</v>
      </c>
      <c r="AH1649" s="24">
        <f t="shared" ref="AH1649:AH1712" si="644">AH1648*AB1649/AB1648*(1-AH$1)^(A1649-A1648)</f>
        <v>105.54914610326148</v>
      </c>
      <c r="AL1649" s="2">
        <f t="shared" si="622"/>
        <v>113.35792393543275</v>
      </c>
      <c r="AM1649" s="27">
        <f t="shared" si="623"/>
        <v>-6.8886034262757412E-2</v>
      </c>
      <c r="AN1649" s="35">
        <v>0</v>
      </c>
      <c r="AP1649" s="2" t="str">
        <f t="shared" ref="AP1649:AP1666" si="645">IF(AN1649&lt;&gt;Y1649,"diff","")</f>
        <v/>
      </c>
    </row>
    <row r="1650" spans="1:42" x14ac:dyDescent="0.25">
      <c r="A1650" s="49">
        <v>40396</v>
      </c>
      <c r="B1650" s="47">
        <v>1121.6400000000001</v>
      </c>
      <c r="C1650" s="27">
        <f t="shared" si="631"/>
        <v>-3.7039997868200114E-3</v>
      </c>
      <c r="D1650" s="27">
        <f t="shared" si="632"/>
        <v>1.8304680396492579E-2</v>
      </c>
      <c r="E1650" s="5">
        <f t="shared" si="638"/>
        <v>0</v>
      </c>
      <c r="F1650" s="44">
        <v>1869.77</v>
      </c>
      <c r="G1650" s="45">
        <v>1869.77</v>
      </c>
      <c r="H1650" s="48">
        <v>1121.6400000000001</v>
      </c>
      <c r="I1650" s="42">
        <v>21.74</v>
      </c>
      <c r="J1650" s="16">
        <f t="shared" si="630"/>
        <v>0.21739999999999998</v>
      </c>
      <c r="K1650" s="16">
        <f t="shared" si="639"/>
        <v>8.7377360682780736E-3</v>
      </c>
      <c r="L1650" s="51">
        <f>VLOOKUP(A1650,LIBOR!$A$3:B3745,2,1)</f>
        <v>0.23780999999999997</v>
      </c>
      <c r="M1650">
        <v>34698.559999999998</v>
      </c>
      <c r="N1650" s="2">
        <v>31026.14</v>
      </c>
      <c r="O1650" s="16">
        <f t="shared" si="633"/>
        <v>1.3770604994789374E-5</v>
      </c>
      <c r="P1650" s="16">
        <f t="shared" si="624"/>
        <v>0.20866226393172191</v>
      </c>
      <c r="Q1650" s="2">
        <f t="shared" si="635"/>
        <v>22.49</v>
      </c>
      <c r="R1650" s="2">
        <f t="shared" si="636"/>
        <v>24.032</v>
      </c>
      <c r="S1650" s="16">
        <f t="shared" si="625"/>
        <v>-1</v>
      </c>
      <c r="T1650" s="16">
        <f t="shared" si="626"/>
        <v>-1</v>
      </c>
      <c r="U1650" s="16">
        <f>VLOOKUP(P1650,Table!$D$6:$G$15,MATCH(VALUE(T1650)&amp;"E",Table!$D$5:$G$5,0),1)*IF(Y1650=1,0,1)</f>
        <v>0.9</v>
      </c>
      <c r="V1650" s="16">
        <f t="shared" si="627"/>
        <v>9.9999999999999978E-2</v>
      </c>
      <c r="W1650" s="16">
        <f t="shared" si="641"/>
        <v>167954.97359425816</v>
      </c>
      <c r="X1650" s="16">
        <f t="shared" si="628"/>
        <v>1.283062407183988E-2</v>
      </c>
      <c r="Y1650" s="16">
        <f t="shared" si="642"/>
        <v>0</v>
      </c>
      <c r="Z1650" s="16">
        <f t="shared" si="629"/>
        <v>0</v>
      </c>
      <c r="AA1650" s="16">
        <f t="shared" si="640"/>
        <v>0</v>
      </c>
      <c r="AB1650" s="2">
        <f t="shared" si="643"/>
        <v>195067.85783214556</v>
      </c>
      <c r="AE1650" s="16" t="str">
        <f t="shared" si="637"/>
        <v/>
      </c>
      <c r="AF1650" s="16" t="str">
        <f t="shared" si="634"/>
        <v/>
      </c>
      <c r="AG1650" s="16">
        <f t="shared" ref="AG1650:AG1713" si="646">AB1650/AG$2</f>
        <v>104.94099564334034</v>
      </c>
      <c r="AH1650" s="24">
        <f t="shared" si="644"/>
        <v>105.21334092603396</v>
      </c>
      <c r="AL1650" s="2">
        <f t="shared" ref="AL1650:AL1713" si="647">IF(AH1650&gt;AL1649,AH1650,AL1649)</f>
        <v>113.35792393543275</v>
      </c>
      <c r="AM1650" s="27">
        <f t="shared" ref="AM1650:AM1713" si="648">AH1650/AL1650-1</f>
        <v>-7.1848378363367327E-2</v>
      </c>
      <c r="AN1650" s="35">
        <v>0</v>
      </c>
      <c r="AP1650" s="2" t="str">
        <f t="shared" si="645"/>
        <v/>
      </c>
    </row>
    <row r="1651" spans="1:42" x14ac:dyDescent="0.25">
      <c r="A1651" s="49">
        <v>40399</v>
      </c>
      <c r="B1651" s="47">
        <v>1127.79</v>
      </c>
      <c r="C1651" s="27">
        <f t="shared" si="631"/>
        <v>5.4830426874932225E-3</v>
      </c>
      <c r="D1651" s="27">
        <f t="shared" si="632"/>
        <v>1.7652103751986115E-3</v>
      </c>
      <c r="E1651" s="5">
        <f t="shared" si="638"/>
        <v>0</v>
      </c>
      <c r="F1651" s="44">
        <v>1880.06</v>
      </c>
      <c r="G1651" s="45">
        <v>1880.06</v>
      </c>
      <c r="H1651" s="48">
        <v>1127.79</v>
      </c>
      <c r="I1651" s="42">
        <v>22.14</v>
      </c>
      <c r="J1651" s="16">
        <f t="shared" si="630"/>
        <v>0.22140000000000001</v>
      </c>
      <c r="K1651" s="16">
        <f t="shared" si="639"/>
        <v>4.0303108113515701E-2</v>
      </c>
      <c r="L1651" s="51">
        <f>VLOOKUP(A1651,LIBOR!$A$3:B3746,2,1)</f>
        <v>0.23655999999999999</v>
      </c>
      <c r="M1651">
        <v>34122.51</v>
      </c>
      <c r="N1651" s="2">
        <v>30510.66</v>
      </c>
      <c r="O1651" s="16">
        <f t="shared" si="633"/>
        <v>2.9899740650441815E-5</v>
      </c>
      <c r="P1651" s="16">
        <f t="shared" si="624"/>
        <v>0.18109689188648431</v>
      </c>
      <c r="Q1651" s="2">
        <f t="shared" si="635"/>
        <v>22.137999999999998</v>
      </c>
      <c r="R1651" s="2">
        <f t="shared" si="636"/>
        <v>23.869999999999997</v>
      </c>
      <c r="S1651" s="16">
        <f t="shared" si="625"/>
        <v>-1</v>
      </c>
      <c r="T1651" s="16">
        <f t="shared" si="626"/>
        <v>-1</v>
      </c>
      <c r="U1651" s="16">
        <f>VLOOKUP(P1651,Table!$D$6:$G$15,MATCH(VALUE(T1651)&amp;"E",Table!$D$5:$G$5,0),1)*IF(Y1651=1,0,1)</f>
        <v>0.97499999999999998</v>
      </c>
      <c r="V1651" s="16">
        <f t="shared" si="627"/>
        <v>2.5000000000000022E-2</v>
      </c>
      <c r="W1651" s="16">
        <f t="shared" si="641"/>
        <v>168504.74072290328</v>
      </c>
      <c r="X1651" s="16">
        <f t="shared" si="628"/>
        <v>1.0407169222478974E-2</v>
      </c>
      <c r="Y1651" s="16">
        <f t="shared" si="642"/>
        <v>0</v>
      </c>
      <c r="Z1651" s="16">
        <f t="shared" si="629"/>
        <v>0</v>
      </c>
      <c r="AA1651" s="16">
        <f t="shared" si="640"/>
        <v>0</v>
      </c>
      <c r="AB1651" s="2">
        <f t="shared" si="643"/>
        <v>195710.18902962562</v>
      </c>
      <c r="AE1651" s="16" t="str">
        <f t="shared" si="637"/>
        <v/>
      </c>
      <c r="AF1651" s="16" t="str">
        <f t="shared" si="634"/>
        <v/>
      </c>
      <c r="AG1651" s="16">
        <f t="shared" si="646"/>
        <v>105.28655167776576</v>
      </c>
      <c r="AH1651" s="24">
        <f t="shared" si="644"/>
        <v>105.55155162988277</v>
      </c>
      <c r="AL1651" s="2">
        <f t="shared" si="647"/>
        <v>113.35792393543275</v>
      </c>
      <c r="AM1651" s="27">
        <f t="shared" si="648"/>
        <v>-6.8864813632229183E-2</v>
      </c>
      <c r="AN1651" s="35">
        <v>0</v>
      </c>
      <c r="AP1651" s="2" t="str">
        <f t="shared" si="645"/>
        <v/>
      </c>
    </row>
    <row r="1652" spans="1:42" x14ac:dyDescent="0.25">
      <c r="A1652" s="49">
        <v>40400</v>
      </c>
      <c r="B1652" s="47">
        <v>1121.06</v>
      </c>
      <c r="C1652" s="27">
        <f t="shared" si="631"/>
        <v>-5.9674230131496753E-3</v>
      </c>
      <c r="D1652" s="27">
        <f t="shared" si="632"/>
        <v>5.9412083157428519E-4</v>
      </c>
      <c r="E1652" s="5">
        <f t="shared" si="638"/>
        <v>0</v>
      </c>
      <c r="F1652" s="44">
        <v>1868.88</v>
      </c>
      <c r="G1652" s="45">
        <v>1868.88</v>
      </c>
      <c r="H1652" s="48">
        <v>1121.06</v>
      </c>
      <c r="I1652" s="42">
        <v>22.37</v>
      </c>
      <c r="J1652" s="16">
        <f t="shared" si="630"/>
        <v>0.22370000000000001</v>
      </c>
      <c r="K1652" s="16">
        <f t="shared" si="639"/>
        <v>4.4442689524981899E-2</v>
      </c>
      <c r="L1652" s="51">
        <f>VLOOKUP(A1652,LIBOR!$A$3:B3747,2,1)</f>
        <v>0.23594000000000001</v>
      </c>
      <c r="M1652">
        <v>34318.68</v>
      </c>
      <c r="N1652" s="2">
        <v>30685.94</v>
      </c>
      <c r="O1652" s="16">
        <f t="shared" si="633"/>
        <v>3.5823806920336538E-5</v>
      </c>
      <c r="P1652" s="16">
        <f t="shared" si="624"/>
        <v>0.17925731047501811</v>
      </c>
      <c r="Q1652" s="2">
        <f t="shared" si="635"/>
        <v>22.163999999999998</v>
      </c>
      <c r="R1652" s="2">
        <f t="shared" si="636"/>
        <v>23.755499999999998</v>
      </c>
      <c r="S1652" s="16">
        <f t="shared" si="625"/>
        <v>-1</v>
      </c>
      <c r="T1652" s="16">
        <f t="shared" si="626"/>
        <v>-1</v>
      </c>
      <c r="U1652" s="16">
        <f>VLOOKUP(P1652,Table!$D$6:$G$15,MATCH(VALUE(T1652)&amp;"E",Table!$D$5:$G$5,0),1)*IF(Y1652=1,0,1)</f>
        <v>0.97499999999999998</v>
      </c>
      <c r="V1652" s="16">
        <f t="shared" si="627"/>
        <v>2.5000000000000022E-2</v>
      </c>
      <c r="W1652" s="16">
        <f t="shared" si="641"/>
        <v>167548.54110874733</v>
      </c>
      <c r="X1652" s="16">
        <f t="shared" si="628"/>
        <v>-3.3536739028183771E-4</v>
      </c>
      <c r="Y1652" s="16">
        <f t="shared" si="642"/>
        <v>0</v>
      </c>
      <c r="Z1652" s="16">
        <f t="shared" si="629"/>
        <v>0</v>
      </c>
      <c r="AA1652" s="16">
        <f t="shared" si="640"/>
        <v>0</v>
      </c>
      <c r="AB1652" s="2">
        <f t="shared" si="643"/>
        <v>194603.59890421969</v>
      </c>
      <c r="AE1652" s="16" t="str">
        <f t="shared" si="637"/>
        <v/>
      </c>
      <c r="AF1652" s="16" t="str">
        <f t="shared" si="634"/>
        <v/>
      </c>
      <c r="AG1652" s="16">
        <f t="shared" si="646"/>
        <v>104.69123745829495</v>
      </c>
      <c r="AH1652" s="24">
        <f t="shared" si="644"/>
        <v>104.9520073414471</v>
      </c>
      <c r="AL1652" s="2">
        <f t="shared" si="647"/>
        <v>113.35792393543275</v>
      </c>
      <c r="AM1652" s="27">
        <f t="shared" si="648"/>
        <v>-7.4153762720403749E-2</v>
      </c>
      <c r="AN1652" s="35">
        <v>0</v>
      </c>
      <c r="AP1652" s="2" t="str">
        <f t="shared" si="645"/>
        <v/>
      </c>
    </row>
    <row r="1653" spans="1:42" x14ac:dyDescent="0.25">
      <c r="A1653" s="49">
        <v>40401</v>
      </c>
      <c r="B1653" s="47">
        <v>1089.47</v>
      </c>
      <c r="C1653" s="27">
        <f t="shared" si="631"/>
        <v>-2.8178688027402532E-2</v>
      </c>
      <c r="D1653" s="27">
        <f t="shared" si="632"/>
        <v>-3.3635653356869244E-2</v>
      </c>
      <c r="E1653" s="5">
        <f t="shared" si="638"/>
        <v>0</v>
      </c>
      <c r="F1653" s="44">
        <v>1817.13</v>
      </c>
      <c r="G1653" s="45">
        <v>1817.13</v>
      </c>
      <c r="H1653" s="48">
        <v>1089.47</v>
      </c>
      <c r="I1653" s="42">
        <v>25.39</v>
      </c>
      <c r="J1653" s="16">
        <f t="shared" si="630"/>
        <v>0.25390000000000001</v>
      </c>
      <c r="K1653" s="16">
        <f t="shared" si="639"/>
        <v>7.5145050535182167E-2</v>
      </c>
      <c r="L1653" s="51">
        <f>VLOOKUP(A1653,LIBOR!$A$3:B3748,2,1)</f>
        <v>0.23313</v>
      </c>
      <c r="M1653">
        <v>37105.800000000003</v>
      </c>
      <c r="N1653" s="2">
        <v>33177.9</v>
      </c>
      <c r="O1653" s="16">
        <f t="shared" si="633"/>
        <v>8.1700657327875216E-4</v>
      </c>
      <c r="P1653" s="16">
        <f t="shared" si="624"/>
        <v>0.17875494946481785</v>
      </c>
      <c r="Q1653" s="2">
        <f t="shared" si="635"/>
        <v>22.112000000000002</v>
      </c>
      <c r="R1653" s="2">
        <f t="shared" si="636"/>
        <v>23.645999999999997</v>
      </c>
      <c r="S1653" s="16">
        <f t="shared" si="625"/>
        <v>-1</v>
      </c>
      <c r="T1653" s="16">
        <f t="shared" si="626"/>
        <v>-1</v>
      </c>
      <c r="U1653" s="16">
        <f>VLOOKUP(P1653,Table!$D$6:$G$15,MATCH(VALUE(T1653)&amp;"E",Table!$D$5:$G$5,0),1)*IF(Y1653=1,0,1)</f>
        <v>0.97499999999999998</v>
      </c>
      <c r="V1653" s="16">
        <f t="shared" si="627"/>
        <v>2.5000000000000022E-2</v>
      </c>
      <c r="W1653" s="16">
        <f t="shared" si="641"/>
        <v>163285.4347485154</v>
      </c>
      <c r="X1653" s="16">
        <f t="shared" si="628"/>
        <v>-1.6299010166613837E-3</v>
      </c>
      <c r="Y1653" s="16">
        <f t="shared" si="642"/>
        <v>0</v>
      </c>
      <c r="Z1653" s="16">
        <f t="shared" si="629"/>
        <v>0</v>
      </c>
      <c r="AA1653" s="16">
        <f t="shared" si="640"/>
        <v>0</v>
      </c>
      <c r="AB1653" s="2">
        <f t="shared" si="643"/>
        <v>189744.77535719887</v>
      </c>
      <c r="AE1653" s="16" t="str">
        <f t="shared" si="637"/>
        <v/>
      </c>
      <c r="AF1653" s="16" t="str">
        <f t="shared" si="634"/>
        <v/>
      </c>
      <c r="AG1653" s="16">
        <f t="shared" si="646"/>
        <v>102.07732768173695</v>
      </c>
      <c r="AH1653" s="24">
        <f t="shared" si="644"/>
        <v>102.32892328999503</v>
      </c>
      <c r="AL1653" s="2">
        <f t="shared" si="647"/>
        <v>113.35792393543275</v>
      </c>
      <c r="AM1653" s="27">
        <f t="shared" si="648"/>
        <v>-9.7293601210619363E-2</v>
      </c>
      <c r="AN1653" s="35">
        <v>0</v>
      </c>
      <c r="AP1653" s="2" t="str">
        <f t="shared" si="645"/>
        <v/>
      </c>
    </row>
    <row r="1654" spans="1:42" x14ac:dyDescent="0.25">
      <c r="A1654" s="49">
        <v>40402</v>
      </c>
      <c r="B1654" s="47">
        <v>1083.6099999999999</v>
      </c>
      <c r="C1654" s="27">
        <f t="shared" si="631"/>
        <v>-5.3787621504035599E-3</v>
      </c>
      <c r="D1654" s="27">
        <f t="shared" si="632"/>
        <v>-3.7745830290282556E-2</v>
      </c>
      <c r="E1654" s="5">
        <f t="shared" si="638"/>
        <v>1</v>
      </c>
      <c r="F1654" s="44">
        <v>1807.61</v>
      </c>
      <c r="G1654" s="45">
        <v>1807.61</v>
      </c>
      <c r="H1654" s="48">
        <v>1083.6099999999999</v>
      </c>
      <c r="I1654" s="42">
        <v>25.73</v>
      </c>
      <c r="J1654" s="16">
        <f t="shared" si="630"/>
        <v>0.25730000000000003</v>
      </c>
      <c r="K1654" s="16">
        <f t="shared" si="639"/>
        <v>5.406215104843784E-2</v>
      </c>
      <c r="L1654" s="51">
        <f>VLOOKUP(A1654,LIBOR!$A$3:B3749,2,1)</f>
        <v>0.23125000000000004</v>
      </c>
      <c r="M1654">
        <v>37685.33</v>
      </c>
      <c r="N1654" s="2">
        <v>33695.94</v>
      </c>
      <c r="O1654" s="16">
        <f t="shared" si="633"/>
        <v>2.9087466708038543E-5</v>
      </c>
      <c r="P1654" s="16">
        <f t="shared" si="624"/>
        <v>0.20323784895156219</v>
      </c>
      <c r="Q1654" s="2">
        <f t="shared" si="635"/>
        <v>22.748000000000001</v>
      </c>
      <c r="R1654" s="2">
        <f t="shared" si="636"/>
        <v>23.670999999999999</v>
      </c>
      <c r="S1654" s="16">
        <f t="shared" si="625"/>
        <v>-1</v>
      </c>
      <c r="T1654" s="16">
        <f t="shared" si="626"/>
        <v>-1</v>
      </c>
      <c r="U1654" s="16">
        <f>VLOOKUP(P1654,Table!$D$6:$G$15,MATCH(VALUE(T1654)&amp;"E",Table!$D$5:$G$5,0),1)*IF(Y1654=1,0,1)</f>
        <v>0</v>
      </c>
      <c r="V1654" s="16">
        <f t="shared" si="627"/>
        <v>0</v>
      </c>
      <c r="W1654" s="16">
        <f t="shared" si="641"/>
        <v>162492.85657288181</v>
      </c>
      <c r="X1654" s="16">
        <f t="shared" si="628"/>
        <v>-3.1368970669848228E-2</v>
      </c>
      <c r="Y1654" s="16">
        <f t="shared" si="642"/>
        <v>1</v>
      </c>
      <c r="Z1654" s="16">
        <f t="shared" si="629"/>
        <v>20</v>
      </c>
      <c r="AA1654" s="16">
        <f t="shared" si="640"/>
        <v>0</v>
      </c>
      <c r="AB1654" s="2">
        <f t="shared" si="643"/>
        <v>188849.63593932858</v>
      </c>
      <c r="AE1654" s="16" t="str">
        <f t="shared" si="637"/>
        <v/>
      </c>
      <c r="AF1654" s="16" t="str">
        <f t="shared" si="634"/>
        <v/>
      </c>
      <c r="AG1654" s="16">
        <f t="shared" si="646"/>
        <v>101.59576796813339</v>
      </c>
      <c r="AH1654" s="24">
        <f t="shared" si="644"/>
        <v>101.84352585875938</v>
      </c>
      <c r="AL1654" s="2">
        <f t="shared" si="647"/>
        <v>113.35792393543275</v>
      </c>
      <c r="AM1654" s="27">
        <f t="shared" si="648"/>
        <v>-0.10157559063300969</v>
      </c>
      <c r="AN1654" s="35">
        <v>1</v>
      </c>
      <c r="AP1654" s="2" t="str">
        <f t="shared" si="645"/>
        <v/>
      </c>
    </row>
    <row r="1655" spans="1:42" x14ac:dyDescent="0.25">
      <c r="A1655" s="49">
        <v>40403</v>
      </c>
      <c r="B1655" s="47">
        <v>1079.25</v>
      </c>
      <c r="C1655" s="27">
        <f t="shared" si="631"/>
        <v>-4.0235878221868138E-3</v>
      </c>
      <c r="D1655" s="27">
        <f t="shared" si="632"/>
        <v>-3.8065418325649358E-2</v>
      </c>
      <c r="E1655" s="5">
        <f t="shared" si="638"/>
        <v>1</v>
      </c>
      <c r="F1655" s="44">
        <v>1800.39</v>
      </c>
      <c r="G1655" s="45">
        <v>1800.39</v>
      </c>
      <c r="H1655" s="48">
        <v>1079.25</v>
      </c>
      <c r="I1655" s="42">
        <v>26.24</v>
      </c>
      <c r="J1655" s="16">
        <f t="shared" si="630"/>
        <v>0.26239999999999997</v>
      </c>
      <c r="K1655" s="16">
        <f t="shared" si="639"/>
        <v>6.4989852632781286E-2</v>
      </c>
      <c r="L1655" s="51">
        <f>VLOOKUP(A1655,LIBOR!$A$3:B3750,2,1)</f>
        <v>0.22938</v>
      </c>
      <c r="M1655">
        <v>38507.24</v>
      </c>
      <c r="N1655" s="2">
        <v>34430.699999999997</v>
      </c>
      <c r="O1655" s="16">
        <f t="shared" si="633"/>
        <v>1.6254639001193753E-5</v>
      </c>
      <c r="P1655" s="16">
        <f t="shared" si="624"/>
        <v>0.19741014736721868</v>
      </c>
      <c r="Q1655" s="2">
        <f t="shared" si="635"/>
        <v>23.474</v>
      </c>
      <c r="R1655" s="2">
        <f t="shared" si="636"/>
        <v>23.700499999999998</v>
      </c>
      <c r="S1655" s="16">
        <f t="shared" si="625"/>
        <v>-1</v>
      </c>
      <c r="T1655" s="16">
        <f t="shared" si="626"/>
        <v>-1</v>
      </c>
      <c r="U1655" s="16">
        <f>VLOOKUP(P1655,Table!$D$6:$G$15,MATCH(VALUE(T1655)&amp;"E",Table!$D$5:$G$5,0),1)*IF(Y1655=1,0,1)</f>
        <v>0</v>
      </c>
      <c r="V1655" s="16">
        <f t="shared" si="627"/>
        <v>0</v>
      </c>
      <c r="W1655" s="16">
        <f t="shared" si="641"/>
        <v>162492.85657288181</v>
      </c>
      <c r="X1655" s="16">
        <f t="shared" si="628"/>
        <v>-3.5672388610279326E-2</v>
      </c>
      <c r="Y1655" s="16">
        <f t="shared" si="642"/>
        <v>1</v>
      </c>
      <c r="Z1655" s="16">
        <f t="shared" si="629"/>
        <v>20</v>
      </c>
      <c r="AA1655" s="16">
        <f t="shared" si="640"/>
        <v>6.3716666666668864E-4</v>
      </c>
      <c r="AB1655" s="2">
        <f t="shared" si="643"/>
        <v>188850.83922625892</v>
      </c>
      <c r="AE1655" s="16" t="str">
        <f t="shared" si="637"/>
        <v/>
      </c>
      <c r="AF1655" s="16" t="str">
        <f t="shared" si="634"/>
        <v/>
      </c>
      <c r="AG1655" s="16">
        <f t="shared" si="646"/>
        <v>101.59641530250163</v>
      </c>
      <c r="AH1655" s="24">
        <f t="shared" si="644"/>
        <v>101.84152403296287</v>
      </c>
      <c r="AL1655" s="2">
        <f t="shared" si="647"/>
        <v>113.35792393543275</v>
      </c>
      <c r="AM1655" s="27">
        <f t="shared" si="648"/>
        <v>-0.10159324997015196</v>
      </c>
      <c r="AN1655" s="35">
        <v>1</v>
      </c>
      <c r="AP1655" s="2" t="str">
        <f t="shared" si="645"/>
        <v/>
      </c>
    </row>
    <row r="1656" spans="1:42" x14ac:dyDescent="0.25">
      <c r="A1656" s="49">
        <v>40406</v>
      </c>
      <c r="B1656" s="47">
        <v>1079.3800000000001</v>
      </c>
      <c r="C1656" s="27">
        <f t="shared" si="631"/>
        <v>1.2045401899474228E-4</v>
      </c>
      <c r="D1656" s="27">
        <f t="shared" si="632"/>
        <v>-4.3428006994147839E-2</v>
      </c>
      <c r="E1656" s="5">
        <f t="shared" si="638"/>
        <v>-1</v>
      </c>
      <c r="F1656" s="44">
        <v>1800.7</v>
      </c>
      <c r="G1656" s="45">
        <v>1800.7</v>
      </c>
      <c r="H1656" s="48">
        <v>1079.3800000000001</v>
      </c>
      <c r="I1656" s="42">
        <v>26.1</v>
      </c>
      <c r="J1656" s="16">
        <f t="shared" si="630"/>
        <v>0.26100000000000001</v>
      </c>
      <c r="K1656" s="16">
        <f t="shared" si="639"/>
        <v>6.3119531470590906E-2</v>
      </c>
      <c r="L1656" s="51">
        <f>VLOOKUP(A1656,LIBOR!$A$3:B3751,2,1)</f>
        <v>0.22875000000000001</v>
      </c>
      <c r="M1656">
        <v>38012.17</v>
      </c>
      <c r="N1656" s="2">
        <v>33987.61</v>
      </c>
      <c r="O1656" s="16">
        <f t="shared" si="633"/>
        <v>1.4507423197015507E-8</v>
      </c>
      <c r="P1656" s="16">
        <f t="shared" ref="P1656:P1719" si="649">SQRT(252*SUM(O1634:O1655)/22)</f>
        <v>0.1978804685294091</v>
      </c>
      <c r="Q1656" s="2">
        <f t="shared" si="635"/>
        <v>24.374000000000002</v>
      </c>
      <c r="R1656" s="2">
        <f t="shared" si="636"/>
        <v>23.7</v>
      </c>
      <c r="S1656" s="16">
        <f t="shared" ref="S1656:S1719" si="650">IF(Q1656&gt;=R1656,1,-1)</f>
        <v>1</v>
      </c>
      <c r="T1656" s="16">
        <f t="shared" ref="T1656:T1719" si="651">IF(SUM(S1647:S1656)=-10,-1,IF(SUM(S1647:S1656)&lt;10,0,1))</f>
        <v>0</v>
      </c>
      <c r="U1656" s="16">
        <f>VLOOKUP(P1656,Table!$D$6:$G$15,MATCH(VALUE(T1656)&amp;"E",Table!$D$5:$G$5,0),1)*IF(Y1656=1,0,1)</f>
        <v>0</v>
      </c>
      <c r="V1656" s="16">
        <f t="shared" ref="V1656:V1719" si="652">(1-U1656)*IF(Y1656=1,0,1)</f>
        <v>0</v>
      </c>
      <c r="W1656" s="16">
        <f t="shared" si="641"/>
        <v>162492.85657288181</v>
      </c>
      <c r="X1656" s="16">
        <f t="shared" ref="X1656:X1719" si="653">W1655/W1650-1</f>
        <v>-3.2521317496507218E-2</v>
      </c>
      <c r="Y1656" s="16">
        <f t="shared" si="642"/>
        <v>1</v>
      </c>
      <c r="Z1656" s="16">
        <f t="shared" ref="Z1656:Z1719" si="654">Y1656*20</f>
        <v>20</v>
      </c>
      <c r="AA1656" s="16">
        <f t="shared" si="640"/>
        <v>1.9062499999999982E-3</v>
      </c>
      <c r="AB1656" s="2">
        <f t="shared" si="643"/>
        <v>188854.43919538168</v>
      </c>
      <c r="AE1656" s="16" t="str">
        <f t="shared" si="637"/>
        <v/>
      </c>
      <c r="AF1656" s="16" t="str">
        <f t="shared" si="634"/>
        <v/>
      </c>
      <c r="AG1656" s="16">
        <f t="shared" si="646"/>
        <v>101.59835198416835</v>
      </c>
      <c r="AH1656" s="24">
        <f t="shared" si="644"/>
        <v>101.83551343299102</v>
      </c>
      <c r="AL1656" s="2">
        <f t="shared" si="647"/>
        <v>113.35792393543275</v>
      </c>
      <c r="AM1656" s="27">
        <f t="shared" si="648"/>
        <v>-0.10164627317102903</v>
      </c>
      <c r="AN1656" s="35">
        <v>1</v>
      </c>
      <c r="AP1656" s="2" t="str">
        <f t="shared" si="645"/>
        <v/>
      </c>
    </row>
    <row r="1657" spans="1:42" x14ac:dyDescent="0.25">
      <c r="A1657" s="49">
        <v>40407</v>
      </c>
      <c r="B1657" s="47">
        <v>1092.54</v>
      </c>
      <c r="C1657" s="27">
        <f t="shared" si="631"/>
        <v>1.2192184402156636E-2</v>
      </c>
      <c r="D1657" s="27">
        <f t="shared" si="632"/>
        <v>-2.5268399578841527E-2</v>
      </c>
      <c r="E1657" s="5">
        <f t="shared" si="638"/>
        <v>-1</v>
      </c>
      <c r="F1657" s="44">
        <v>1823.18</v>
      </c>
      <c r="G1657" s="45">
        <v>1823.18</v>
      </c>
      <c r="H1657" s="48">
        <v>1092.54</v>
      </c>
      <c r="I1657" s="42">
        <v>24.33</v>
      </c>
      <c r="J1657" s="16">
        <f t="shared" si="630"/>
        <v>0.24329999999999999</v>
      </c>
      <c r="K1657" s="16">
        <f t="shared" si="639"/>
        <v>4.5460478168856483E-2</v>
      </c>
      <c r="L1657" s="51">
        <f>VLOOKUP(A1657,LIBOR!$A$3:B3752,2,1)</f>
        <v>0.22663000000000003</v>
      </c>
      <c r="M1657">
        <v>36829.68</v>
      </c>
      <c r="N1657" s="2">
        <v>32930.17</v>
      </c>
      <c r="O1657" s="16">
        <f t="shared" si="633"/>
        <v>1.4685703329518727E-4</v>
      </c>
      <c r="P1657" s="16">
        <f t="shared" si="649"/>
        <v>0.19783952183114351</v>
      </c>
      <c r="Q1657" s="2">
        <f t="shared" si="635"/>
        <v>25.166000000000004</v>
      </c>
      <c r="R1657" s="2">
        <f t="shared" si="636"/>
        <v>23.706500000000002</v>
      </c>
      <c r="S1657" s="16">
        <f t="shared" si="650"/>
        <v>1</v>
      </c>
      <c r="T1657" s="16">
        <f t="shared" si="651"/>
        <v>0</v>
      </c>
      <c r="U1657" s="16">
        <f>VLOOKUP(P1657,Table!$D$6:$G$15,MATCH(VALUE(T1657)&amp;"E",Table!$D$5:$G$5,0),1)*IF(Y1657=1,0,1)</f>
        <v>0</v>
      </c>
      <c r="V1657" s="16">
        <f t="shared" si="652"/>
        <v>0</v>
      </c>
      <c r="W1657" s="16">
        <f t="shared" si="641"/>
        <v>162492.85657288181</v>
      </c>
      <c r="X1657" s="16">
        <f t="shared" si="653"/>
        <v>-3.5677833894938837E-2</v>
      </c>
      <c r="Y1657" s="16">
        <f t="shared" si="642"/>
        <v>1</v>
      </c>
      <c r="Z1657" s="16">
        <f t="shared" si="654"/>
        <v>20</v>
      </c>
      <c r="AA1657" s="16">
        <f t="shared" si="640"/>
        <v>6.295277777776942E-4</v>
      </c>
      <c r="AB1657" s="2">
        <f t="shared" si="643"/>
        <v>188855.62808653599</v>
      </c>
      <c r="AE1657" s="16" t="str">
        <f t="shared" si="637"/>
        <v/>
      </c>
      <c r="AF1657" s="16" t="str">
        <f t="shared" si="634"/>
        <v/>
      </c>
      <c r="AG1657" s="16">
        <f t="shared" si="646"/>
        <v>101.59899157401586</v>
      </c>
      <c r="AH1657" s="24">
        <f t="shared" si="644"/>
        <v>101.83350398578668</v>
      </c>
      <c r="AL1657" s="2">
        <f t="shared" si="647"/>
        <v>113.35792393543275</v>
      </c>
      <c r="AM1657" s="27">
        <f t="shared" si="648"/>
        <v>-0.10166399974129936</v>
      </c>
      <c r="AN1657" s="35">
        <v>1</v>
      </c>
      <c r="AP1657" s="2" t="str">
        <f t="shared" si="645"/>
        <v/>
      </c>
    </row>
    <row r="1658" spans="1:42" x14ac:dyDescent="0.25">
      <c r="A1658" s="49">
        <v>40408</v>
      </c>
      <c r="B1658" s="47">
        <v>1094.1600000000001</v>
      </c>
      <c r="C1658" s="27">
        <f t="shared" si="631"/>
        <v>1.4827832390578166E-3</v>
      </c>
      <c r="D1658" s="27">
        <f t="shared" si="632"/>
        <v>4.3930716876188214E-3</v>
      </c>
      <c r="E1658" s="5">
        <f t="shared" si="638"/>
        <v>1</v>
      </c>
      <c r="F1658" s="44">
        <v>1826.14</v>
      </c>
      <c r="G1658" s="45">
        <v>1826.14</v>
      </c>
      <c r="H1658" s="48">
        <v>1094.1600000000001</v>
      </c>
      <c r="I1658" s="42">
        <v>24.59</v>
      </c>
      <c r="J1658" s="16">
        <f t="shared" si="630"/>
        <v>0.24590000000000001</v>
      </c>
      <c r="K1658" s="16">
        <f t="shared" si="639"/>
        <v>6.9754284808627526E-2</v>
      </c>
      <c r="L1658" s="51">
        <f>VLOOKUP(A1658,LIBOR!$A$3:B3753,2,1)</f>
        <v>0.22599999999999998</v>
      </c>
      <c r="M1658">
        <v>36267.08</v>
      </c>
      <c r="N1658" s="2">
        <v>32426.99</v>
      </c>
      <c r="O1658" s="16">
        <f t="shared" si="633"/>
        <v>2.1953904436372622E-6</v>
      </c>
      <c r="P1658" s="16">
        <f t="shared" si="649"/>
        <v>0.17614571519137248</v>
      </c>
      <c r="Q1658" s="2">
        <f t="shared" si="635"/>
        <v>25.558</v>
      </c>
      <c r="R1658" s="2">
        <f t="shared" si="636"/>
        <v>23.726500000000001</v>
      </c>
      <c r="S1658" s="16">
        <f t="shared" si="650"/>
        <v>1</v>
      </c>
      <c r="T1658" s="16">
        <f t="shared" si="651"/>
        <v>0</v>
      </c>
      <c r="U1658" s="16">
        <f>VLOOKUP(P1658,Table!$D$6:$G$15,MATCH(VALUE(T1658)&amp;"E",Table!$D$5:$G$5,0),1)*IF(Y1658=1,0,1)</f>
        <v>0</v>
      </c>
      <c r="V1658" s="16">
        <f t="shared" si="652"/>
        <v>0</v>
      </c>
      <c r="W1658" s="16">
        <f t="shared" si="641"/>
        <v>162492.85657288181</v>
      </c>
      <c r="X1658" s="16">
        <f t="shared" si="653"/>
        <v>-3.0174446774705932E-2</v>
      </c>
      <c r="Y1658" s="16">
        <f t="shared" si="642"/>
        <v>1</v>
      </c>
      <c r="Z1658" s="16">
        <f t="shared" si="654"/>
        <v>20</v>
      </c>
      <c r="AA1658" s="16">
        <f t="shared" si="640"/>
        <v>6.2777777777767163E-4</v>
      </c>
      <c r="AB1658" s="2">
        <f t="shared" si="643"/>
        <v>188856.81368020122</v>
      </c>
      <c r="AE1658" s="16" t="str">
        <f t="shared" si="637"/>
        <v/>
      </c>
      <c r="AF1658" s="16" t="str">
        <f t="shared" si="634"/>
        <v/>
      </c>
      <c r="AG1658" s="16">
        <f t="shared" si="646"/>
        <v>101.59962938990741</v>
      </c>
      <c r="AH1658" s="24">
        <f t="shared" si="644"/>
        <v>101.83149279619339</v>
      </c>
      <c r="AL1658" s="2">
        <f t="shared" si="647"/>
        <v>113.35792393543275</v>
      </c>
      <c r="AM1658" s="27">
        <f t="shared" si="648"/>
        <v>-0.10168174168225486</v>
      </c>
      <c r="AN1658" s="35">
        <v>1</v>
      </c>
      <c r="AP1658" s="2" t="str">
        <f t="shared" si="645"/>
        <v/>
      </c>
    </row>
    <row r="1659" spans="1:42" x14ac:dyDescent="0.25">
      <c r="A1659" s="49">
        <v>40409</v>
      </c>
      <c r="B1659" s="47">
        <v>1075.6300000000001</v>
      </c>
      <c r="C1659" s="27">
        <f t="shared" si="631"/>
        <v>-1.6935365942823744E-2</v>
      </c>
      <c r="D1659" s="27">
        <f t="shared" si="632"/>
        <v>-7.1635321048013623E-3</v>
      </c>
      <c r="E1659" s="5">
        <f t="shared" si="638"/>
        <v>0</v>
      </c>
      <c r="F1659" s="44">
        <v>1795.24</v>
      </c>
      <c r="G1659" s="45">
        <v>1795.24</v>
      </c>
      <c r="H1659" s="48">
        <v>1075.6300000000001</v>
      </c>
      <c r="I1659" s="42">
        <v>26.44</v>
      </c>
      <c r="J1659" s="16">
        <f t="shared" si="630"/>
        <v>0.26440000000000002</v>
      </c>
      <c r="K1659" s="16">
        <f t="shared" si="639"/>
        <v>8.9342809551416352E-2</v>
      </c>
      <c r="L1659" s="51">
        <f>VLOOKUP(A1659,LIBOR!$A$3:B3754,2,1)</f>
        <v>0.22725000000000001</v>
      </c>
      <c r="M1659">
        <v>37398.33</v>
      </c>
      <c r="N1659" s="2">
        <v>33438.32</v>
      </c>
      <c r="O1659" s="16">
        <f t="shared" si="633"/>
        <v>2.9174037700804899E-4</v>
      </c>
      <c r="P1659" s="16">
        <f t="shared" si="649"/>
        <v>0.17505719044858367</v>
      </c>
      <c r="Q1659" s="2">
        <f t="shared" si="635"/>
        <v>25.398</v>
      </c>
      <c r="R1659" s="2">
        <f t="shared" si="636"/>
        <v>23.673999999999999</v>
      </c>
      <c r="S1659" s="16">
        <f t="shared" si="650"/>
        <v>1</v>
      </c>
      <c r="T1659" s="16">
        <f t="shared" si="651"/>
        <v>0</v>
      </c>
      <c r="U1659" s="16">
        <f>VLOOKUP(P1659,Table!$D$6:$G$15,MATCH(VALUE(T1659)&amp;"E",Table!$D$5:$G$5,0),1)*IF(Y1659=1,0,1)</f>
        <v>0.9</v>
      </c>
      <c r="V1659" s="16">
        <f t="shared" si="652"/>
        <v>9.9999999999999978E-2</v>
      </c>
      <c r="W1659" s="16">
        <f t="shared" si="641"/>
        <v>162492.85657288181</v>
      </c>
      <c r="X1659" s="16">
        <f t="shared" si="653"/>
        <v>-4.8539428936468232E-3</v>
      </c>
      <c r="Y1659" s="16">
        <f t="shared" si="642"/>
        <v>0</v>
      </c>
      <c r="Z1659" s="16">
        <f t="shared" si="654"/>
        <v>0</v>
      </c>
      <c r="AA1659" s="16">
        <f t="shared" si="640"/>
        <v>6.3125000000008313E-4</v>
      </c>
      <c r="AB1659" s="2">
        <f t="shared" si="643"/>
        <v>188858.00583883759</v>
      </c>
      <c r="AE1659" s="16" t="str">
        <f t="shared" si="637"/>
        <v/>
      </c>
      <c r="AF1659" s="16" t="str">
        <f t="shared" si="634"/>
        <v/>
      </c>
      <c r="AG1659" s="16">
        <f t="shared" si="646"/>
        <v>101.60027073756794</v>
      </c>
      <c r="AH1659" s="24">
        <f t="shared" si="644"/>
        <v>101.82948518204434</v>
      </c>
      <c r="AL1659" s="2">
        <f t="shared" si="647"/>
        <v>113.35792393543275</v>
      </c>
      <c r="AM1659" s="27">
        <f t="shared" si="648"/>
        <v>-0.10169945208201647</v>
      </c>
      <c r="AN1659" s="35">
        <v>0</v>
      </c>
      <c r="AP1659" s="2" t="str">
        <f t="shared" si="645"/>
        <v/>
      </c>
    </row>
    <row r="1660" spans="1:42" x14ac:dyDescent="0.25">
      <c r="A1660" s="49">
        <v>40410</v>
      </c>
      <c r="B1660" s="47">
        <v>1071.69</v>
      </c>
      <c r="C1660" s="27">
        <f t="shared" si="631"/>
        <v>-3.6629696085085373E-3</v>
      </c>
      <c r="D1660" s="27">
        <f t="shared" si="632"/>
        <v>-6.8029138911230858E-3</v>
      </c>
      <c r="E1660" s="5">
        <f t="shared" si="638"/>
        <v>0</v>
      </c>
      <c r="F1660" s="44">
        <v>1788.67</v>
      </c>
      <c r="G1660" s="45">
        <v>1788.67</v>
      </c>
      <c r="H1660" s="48">
        <v>1071.69</v>
      </c>
      <c r="I1660" s="42">
        <v>25.49</v>
      </c>
      <c r="J1660" s="16">
        <f t="shared" si="630"/>
        <v>0.25489999999999996</v>
      </c>
      <c r="K1660" s="16">
        <f t="shared" si="639"/>
        <v>7.4592822913009393E-2</v>
      </c>
      <c r="L1660" s="51">
        <f>VLOOKUP(A1660,LIBOR!$A$3:B3755,2,1)</f>
        <v>0.22725000000000001</v>
      </c>
      <c r="M1660">
        <v>37078.46</v>
      </c>
      <c r="N1660" s="2">
        <v>33152.17</v>
      </c>
      <c r="O1660" s="16">
        <f t="shared" si="633"/>
        <v>1.3466659259226053E-5</v>
      </c>
      <c r="P1660" s="16">
        <f t="shared" si="649"/>
        <v>0.18030717708699057</v>
      </c>
      <c r="Q1660" s="2">
        <f t="shared" si="635"/>
        <v>25.54</v>
      </c>
      <c r="R1660" s="2">
        <f t="shared" si="636"/>
        <v>23.764499999999998</v>
      </c>
      <c r="S1660" s="16">
        <f t="shared" si="650"/>
        <v>1</v>
      </c>
      <c r="T1660" s="16">
        <f t="shared" si="651"/>
        <v>0</v>
      </c>
      <c r="U1660" s="16">
        <f>VLOOKUP(P1660,Table!$D$6:$G$15,MATCH(VALUE(T1660)&amp;"E",Table!$D$5:$G$5,0),1)*IF(Y1660=1,0,1)</f>
        <v>0.9</v>
      </c>
      <c r="V1660" s="16">
        <f t="shared" si="652"/>
        <v>9.9999999999999978E-2</v>
      </c>
      <c r="W1660" s="16">
        <f t="shared" si="641"/>
        <v>161818.11678902034</v>
      </c>
      <c r="X1660" s="16">
        <f t="shared" si="653"/>
        <v>0</v>
      </c>
      <c r="Y1660" s="16">
        <f t="shared" si="642"/>
        <v>0</v>
      </c>
      <c r="Z1660" s="16">
        <f t="shared" si="654"/>
        <v>0</v>
      </c>
      <c r="AA1660" s="16">
        <f t="shared" si="640"/>
        <v>0</v>
      </c>
      <c r="AB1660" s="2">
        <f t="shared" si="643"/>
        <v>188074.43102560964</v>
      </c>
      <c r="AE1660" s="16" t="str">
        <f t="shared" si="637"/>
        <v/>
      </c>
      <c r="AF1660" s="16" t="str">
        <f t="shared" si="634"/>
        <v/>
      </c>
      <c r="AG1660" s="16">
        <f t="shared" si="646"/>
        <v>101.17872962887364</v>
      </c>
      <c r="AH1660" s="24">
        <f t="shared" si="644"/>
        <v>101.40435369894982</v>
      </c>
      <c r="AL1660" s="2">
        <f t="shared" si="647"/>
        <v>113.35792393543275</v>
      </c>
      <c r="AM1660" s="27">
        <f t="shared" si="648"/>
        <v>-0.10544979849217717</v>
      </c>
      <c r="AN1660" s="35">
        <v>0</v>
      </c>
      <c r="AP1660" s="2" t="str">
        <f t="shared" si="645"/>
        <v/>
      </c>
    </row>
    <row r="1661" spans="1:42" x14ac:dyDescent="0.25">
      <c r="A1661" s="49">
        <v>40413</v>
      </c>
      <c r="B1661" s="47">
        <v>1067.3599999999999</v>
      </c>
      <c r="C1661" s="27">
        <f t="shared" si="631"/>
        <v>-4.0403474885463142E-3</v>
      </c>
      <c r="D1661" s="27">
        <f t="shared" si="632"/>
        <v>-1.0963715398664142E-2</v>
      </c>
      <c r="E1661" s="5">
        <f t="shared" si="638"/>
        <v>0</v>
      </c>
      <c r="F1661" s="44">
        <v>1781.47</v>
      </c>
      <c r="G1661" s="45">
        <v>1781.47</v>
      </c>
      <c r="H1661" s="48">
        <v>1067.3599999999999</v>
      </c>
      <c r="I1661" s="42">
        <v>25.66</v>
      </c>
      <c r="J1661" s="16">
        <f t="shared" si="630"/>
        <v>0.25659999999999999</v>
      </c>
      <c r="K1661" s="16">
        <f t="shared" si="639"/>
        <v>8.1220446190771539E-2</v>
      </c>
      <c r="L1661" s="51">
        <f>VLOOKUP(A1661,LIBOR!$A$3:B3756,2,1)</f>
        <v>0.22537999999999997</v>
      </c>
      <c r="M1661">
        <v>36435.339999999997</v>
      </c>
      <c r="N1661" s="2">
        <v>32576.720000000001</v>
      </c>
      <c r="O1661" s="16">
        <f t="shared" si="633"/>
        <v>1.639060928804426E-5</v>
      </c>
      <c r="P1661" s="16">
        <f t="shared" si="649"/>
        <v>0.17537955380922846</v>
      </c>
      <c r="Q1661" s="2">
        <f t="shared" si="635"/>
        <v>25.389999999999997</v>
      </c>
      <c r="R1661" s="2">
        <f t="shared" si="636"/>
        <v>23.865500000000001</v>
      </c>
      <c r="S1661" s="16">
        <f t="shared" si="650"/>
        <v>1</v>
      </c>
      <c r="T1661" s="16">
        <f t="shared" si="651"/>
        <v>0</v>
      </c>
      <c r="U1661" s="16">
        <f>VLOOKUP(P1661,Table!$D$6:$G$15,MATCH(VALUE(T1661)&amp;"E",Table!$D$5:$G$5,0),1)*IF(Y1661=1,0,1)</f>
        <v>0.9</v>
      </c>
      <c r="V1661" s="16">
        <f t="shared" si="652"/>
        <v>9.9999999999999978E-2</v>
      </c>
      <c r="W1661" s="16">
        <f t="shared" si="641"/>
        <v>160948.81424190794</v>
      </c>
      <c r="X1661" s="16">
        <f t="shared" si="653"/>
        <v>-4.1524273626073471E-3</v>
      </c>
      <c r="Y1661" s="16">
        <f t="shared" si="642"/>
        <v>0</v>
      </c>
      <c r="Z1661" s="16">
        <f t="shared" si="654"/>
        <v>0</v>
      </c>
      <c r="AA1661" s="16">
        <f t="shared" si="640"/>
        <v>0</v>
      </c>
      <c r="AB1661" s="2">
        <f t="shared" si="643"/>
        <v>187066.86219826931</v>
      </c>
      <c r="AE1661" s="16" t="str">
        <f t="shared" si="637"/>
        <v/>
      </c>
      <c r="AF1661" s="16" t="str">
        <f t="shared" si="634"/>
        <v/>
      </c>
      <c r="AG1661" s="16">
        <f t="shared" si="646"/>
        <v>100.63668606979959</v>
      </c>
      <c r="AH1661" s="24">
        <f t="shared" si="644"/>
        <v>100.85322615594328</v>
      </c>
      <c r="AL1661" s="2">
        <f t="shared" si="647"/>
        <v>113.35792393543275</v>
      </c>
      <c r="AM1661" s="27">
        <f t="shared" si="648"/>
        <v>-0.11031163367646002</v>
      </c>
      <c r="AN1661" s="35">
        <v>0</v>
      </c>
      <c r="AP1661" s="2" t="str">
        <f t="shared" si="645"/>
        <v/>
      </c>
    </row>
    <row r="1662" spans="1:42" x14ac:dyDescent="0.25">
      <c r="A1662" s="49">
        <v>40414</v>
      </c>
      <c r="B1662" s="47">
        <v>1051.8699999999999</v>
      </c>
      <c r="C1662" s="27">
        <f t="shared" si="631"/>
        <v>-1.4512441912756691E-2</v>
      </c>
      <c r="D1662" s="27">
        <f t="shared" si="632"/>
        <v>-3.7668341713577469E-2</v>
      </c>
      <c r="E1662" s="5">
        <f t="shared" si="638"/>
        <v>0</v>
      </c>
      <c r="F1662" s="44">
        <v>1755.65</v>
      </c>
      <c r="G1662" s="45">
        <v>1755.65</v>
      </c>
      <c r="H1662" s="48">
        <v>1051.8699999999999</v>
      </c>
      <c r="I1662" s="42">
        <v>27.46</v>
      </c>
      <c r="J1662" s="16">
        <f t="shared" si="630"/>
        <v>0.27460000000000001</v>
      </c>
      <c r="K1662" s="16">
        <f t="shared" si="639"/>
        <v>0.11564064495970139</v>
      </c>
      <c r="L1662" s="51">
        <f>VLOOKUP(A1662,LIBOR!$A$3:B3757,2,1)</f>
        <v>0.22537999999999997</v>
      </c>
      <c r="M1662">
        <v>37392.28</v>
      </c>
      <c r="N1662" s="2">
        <v>33432.18</v>
      </c>
      <c r="O1662" s="16">
        <f t="shared" si="633"/>
        <v>2.1370865395575468E-4</v>
      </c>
      <c r="P1662" s="16">
        <f t="shared" si="649"/>
        <v>0.15895935504029862</v>
      </c>
      <c r="Q1662" s="2">
        <f t="shared" si="635"/>
        <v>25.302</v>
      </c>
      <c r="R1662" s="2">
        <f t="shared" si="636"/>
        <v>24.012000000000004</v>
      </c>
      <c r="S1662" s="16">
        <f t="shared" si="650"/>
        <v>1</v>
      </c>
      <c r="T1662" s="16">
        <f t="shared" si="651"/>
        <v>0</v>
      </c>
      <c r="U1662" s="16">
        <f>VLOOKUP(P1662,Table!$D$6:$G$15,MATCH(VALUE(T1662)&amp;"E",Table!$D$5:$G$5,0),1)*IF(Y1662=1,0,1)</f>
        <v>0.9</v>
      </c>
      <c r="V1662" s="16">
        <f t="shared" si="652"/>
        <v>9.9999999999999978E-2</v>
      </c>
      <c r="W1662" s="16">
        <f t="shared" si="641"/>
        <v>159269.27923637498</v>
      </c>
      <c r="X1662" s="16">
        <f t="shared" si="653"/>
        <v>-9.5022166730223123E-3</v>
      </c>
      <c r="Y1662" s="16">
        <f t="shared" si="642"/>
        <v>0</v>
      </c>
      <c r="Z1662" s="16">
        <f t="shared" si="654"/>
        <v>0</v>
      </c>
      <c r="AA1662" s="16">
        <f t="shared" si="640"/>
        <v>0</v>
      </c>
      <c r="AB1662" s="2">
        <f t="shared" si="643"/>
        <v>185118.02253753663</v>
      </c>
      <c r="AE1662" s="16" t="str">
        <f t="shared" si="637"/>
        <v/>
      </c>
      <c r="AF1662" s="16" t="str">
        <f t="shared" si="634"/>
        <v/>
      </c>
      <c r="AG1662" s="16">
        <f t="shared" si="646"/>
        <v>99.588265399068177</v>
      </c>
      <c r="AH1662" s="24">
        <f t="shared" si="644"/>
        <v>99.79995199650763</v>
      </c>
      <c r="AL1662" s="2">
        <f t="shared" si="647"/>
        <v>113.35792393543275</v>
      </c>
      <c r="AM1662" s="27">
        <f t="shared" si="648"/>
        <v>-0.1196032131520649</v>
      </c>
      <c r="AN1662" s="35">
        <v>0</v>
      </c>
      <c r="AP1662" s="2" t="str">
        <f t="shared" si="645"/>
        <v/>
      </c>
    </row>
    <row r="1663" spans="1:42" x14ac:dyDescent="0.25">
      <c r="A1663" s="49">
        <v>40415</v>
      </c>
      <c r="B1663" s="47">
        <v>1055.33</v>
      </c>
      <c r="C1663" s="27">
        <f t="shared" si="631"/>
        <v>3.2893798663333751E-3</v>
      </c>
      <c r="D1663" s="27">
        <f t="shared" si="632"/>
        <v>-3.586174508630191E-2</v>
      </c>
      <c r="E1663" s="5">
        <f t="shared" si="638"/>
        <v>0</v>
      </c>
      <c r="F1663" s="44">
        <v>1761.62</v>
      </c>
      <c r="G1663" s="45">
        <v>1761.62</v>
      </c>
      <c r="H1663" s="48">
        <v>1055.33</v>
      </c>
      <c r="I1663" s="42">
        <v>26.7</v>
      </c>
      <c r="J1663" s="16">
        <f t="shared" si="630"/>
        <v>0.26700000000000002</v>
      </c>
      <c r="K1663" s="16">
        <f t="shared" si="639"/>
        <v>0.10284045685804916</v>
      </c>
      <c r="L1663" s="51">
        <f>VLOOKUP(A1663,LIBOR!$A$3:B3758,2,1)</f>
        <v>0.22437999999999997</v>
      </c>
      <c r="M1663">
        <v>36630.379999999997</v>
      </c>
      <c r="N1663" s="2">
        <v>32750.83</v>
      </c>
      <c r="O1663" s="16">
        <f t="shared" si="633"/>
        <v>1.0784535746218964E-5</v>
      </c>
      <c r="P1663" s="16">
        <f t="shared" si="649"/>
        <v>0.16415954314195086</v>
      </c>
      <c r="Q1663" s="2">
        <f t="shared" si="635"/>
        <v>25.927999999999997</v>
      </c>
      <c r="R1663" s="2">
        <f t="shared" si="636"/>
        <v>24.2255</v>
      </c>
      <c r="S1663" s="16">
        <f t="shared" si="650"/>
        <v>1</v>
      </c>
      <c r="T1663" s="16">
        <f t="shared" si="651"/>
        <v>0</v>
      </c>
      <c r="U1663" s="16">
        <f>VLOOKUP(P1663,Table!$D$6:$G$15,MATCH(VALUE(T1663)&amp;"E",Table!$D$5:$G$5,0),1)*IF(Y1663=1,0,1)</f>
        <v>0.9</v>
      </c>
      <c r="V1663" s="16">
        <f t="shared" si="652"/>
        <v>9.9999999999999978E-2</v>
      </c>
      <c r="W1663" s="16">
        <f t="shared" si="641"/>
        <v>159416.19485515257</v>
      </c>
      <c r="X1663" s="16">
        <f t="shared" si="653"/>
        <v>-1.9838271075387159E-2</v>
      </c>
      <c r="Y1663" s="16">
        <f t="shared" si="642"/>
        <v>0</v>
      </c>
      <c r="Z1663" s="16">
        <f t="shared" si="654"/>
        <v>0</v>
      </c>
      <c r="AA1663" s="16">
        <f t="shared" si="640"/>
        <v>0</v>
      </c>
      <c r="AB1663" s="2">
        <f t="shared" si="643"/>
        <v>185307.36469605623</v>
      </c>
      <c r="AE1663" s="16" t="str">
        <f t="shared" si="637"/>
        <v/>
      </c>
      <c r="AF1663" s="16" t="str">
        <f t="shared" si="634"/>
        <v/>
      </c>
      <c r="AG1663" s="16">
        <f t="shared" si="646"/>
        <v>99.6901261302677</v>
      </c>
      <c r="AH1663" s="24">
        <f t="shared" si="644"/>
        <v>99.899429054896245</v>
      </c>
      <c r="AL1663" s="2">
        <f t="shared" si="647"/>
        <v>113.35792393543275</v>
      </c>
      <c r="AM1663" s="27">
        <f t="shared" si="648"/>
        <v>-0.11872566480841951</v>
      </c>
      <c r="AN1663" s="35">
        <v>0</v>
      </c>
      <c r="AP1663" s="2" t="str">
        <f t="shared" si="645"/>
        <v/>
      </c>
    </row>
    <row r="1664" spans="1:42" x14ac:dyDescent="0.25">
      <c r="A1664" s="49">
        <v>40416</v>
      </c>
      <c r="B1664" s="47">
        <v>1047.22</v>
      </c>
      <c r="C1664" s="27">
        <f t="shared" si="631"/>
        <v>-7.6848000151610307E-3</v>
      </c>
      <c r="D1664" s="27">
        <f t="shared" si="632"/>
        <v>-2.6611179158639198E-2</v>
      </c>
      <c r="E1664" s="5">
        <f t="shared" si="638"/>
        <v>0</v>
      </c>
      <c r="F1664" s="44">
        <v>1748.14</v>
      </c>
      <c r="G1664" s="45">
        <v>1748.14</v>
      </c>
      <c r="H1664" s="48">
        <v>1047.22</v>
      </c>
      <c r="I1664" s="42">
        <v>27.37</v>
      </c>
      <c r="J1664" s="16">
        <f t="shared" si="630"/>
        <v>0.2737</v>
      </c>
      <c r="K1664" s="16">
        <f t="shared" si="639"/>
        <v>0.11354098203203256</v>
      </c>
      <c r="L1664" s="51">
        <f>VLOOKUP(A1664,LIBOR!$A$3:B3759,2,1)</f>
        <v>0.22437999999999997</v>
      </c>
      <c r="M1664">
        <v>37039.85</v>
      </c>
      <c r="N1664" s="2">
        <v>33116.79</v>
      </c>
      <c r="O1664" s="16">
        <f t="shared" si="633"/>
        <v>5.9513205471125206E-5</v>
      </c>
      <c r="P1664" s="16">
        <f t="shared" si="649"/>
        <v>0.16015901796796744</v>
      </c>
      <c r="Q1664" s="2">
        <f t="shared" si="635"/>
        <v>26.35</v>
      </c>
      <c r="R1664" s="2">
        <f t="shared" si="636"/>
        <v>24.347999999999995</v>
      </c>
      <c r="S1664" s="16">
        <f t="shared" si="650"/>
        <v>1</v>
      </c>
      <c r="T1664" s="16">
        <f t="shared" si="651"/>
        <v>0</v>
      </c>
      <c r="U1664" s="16">
        <f>VLOOKUP(P1664,Table!$D$6:$G$15,MATCH(VALUE(T1664)&amp;"E",Table!$D$5:$G$5,0),1)*IF(Y1664=1,0,1)</f>
        <v>0.9</v>
      </c>
      <c r="V1664" s="16">
        <f t="shared" si="652"/>
        <v>9.9999999999999978E-2</v>
      </c>
      <c r="W1664" s="16">
        <f t="shared" si="641"/>
        <v>158491.75417561937</v>
      </c>
      <c r="X1664" s="16">
        <f t="shared" si="653"/>
        <v>-1.8934135214425774E-2</v>
      </c>
      <c r="Y1664" s="16">
        <f t="shared" si="642"/>
        <v>0</v>
      </c>
      <c r="Z1664" s="16">
        <f t="shared" si="654"/>
        <v>0</v>
      </c>
      <c r="AA1664" s="16">
        <f t="shared" si="640"/>
        <v>0</v>
      </c>
      <c r="AB1664" s="2">
        <f t="shared" si="643"/>
        <v>184238.32647742113</v>
      </c>
      <c r="AE1664" s="16" t="str">
        <f t="shared" si="637"/>
        <v/>
      </c>
      <c r="AF1664" s="16" t="str">
        <f t="shared" si="634"/>
        <v/>
      </c>
      <c r="AG1664" s="16">
        <f t="shared" si="646"/>
        <v>99.115013775566567</v>
      </c>
      <c r="AH1664" s="24">
        <f t="shared" si="644"/>
        <v>99.320524109566023</v>
      </c>
      <c r="AL1664" s="2">
        <f t="shared" si="647"/>
        <v>113.35792393543275</v>
      </c>
      <c r="AM1664" s="27">
        <f t="shared" si="648"/>
        <v>-0.1238325415509749</v>
      </c>
      <c r="AN1664" s="35">
        <v>0</v>
      </c>
      <c r="AP1664" s="2" t="str">
        <f t="shared" si="645"/>
        <v/>
      </c>
    </row>
    <row r="1665" spans="1:42" x14ac:dyDescent="0.25">
      <c r="A1665" s="49">
        <v>40417</v>
      </c>
      <c r="B1665" s="47">
        <v>1064.5899999999999</v>
      </c>
      <c r="C1665" s="27">
        <f t="shared" si="631"/>
        <v>1.6586772597925847E-2</v>
      </c>
      <c r="D1665" s="27">
        <f t="shared" si="632"/>
        <v>-6.3614369522048131E-3</v>
      </c>
      <c r="E1665" s="5">
        <f t="shared" si="638"/>
        <v>-1</v>
      </c>
      <c r="F1665" s="44">
        <v>1777.6</v>
      </c>
      <c r="G1665" s="45">
        <v>1777.6</v>
      </c>
      <c r="H1665" s="48">
        <v>1064.5899999999999</v>
      </c>
      <c r="I1665" s="42">
        <v>24.45</v>
      </c>
      <c r="J1665" s="16">
        <f t="shared" si="630"/>
        <v>0.2445</v>
      </c>
      <c r="K1665" s="16">
        <f t="shared" si="639"/>
        <v>8.2265656312966035E-2</v>
      </c>
      <c r="L1665" s="51">
        <f>VLOOKUP(A1665,LIBOR!$A$3:B3760,2,1)</f>
        <v>0.22500000000000003</v>
      </c>
      <c r="M1665">
        <v>34800.18</v>
      </c>
      <c r="N1665" s="2">
        <v>31114.19</v>
      </c>
      <c r="O1665" s="16">
        <f t="shared" si="633"/>
        <v>2.7062600865913281E-4</v>
      </c>
      <c r="P1665" s="16">
        <f t="shared" si="649"/>
        <v>0.16223434368703396</v>
      </c>
      <c r="Q1665" s="2">
        <f t="shared" si="635"/>
        <v>26.536000000000001</v>
      </c>
      <c r="R1665" s="2">
        <f t="shared" si="636"/>
        <v>24.509999999999998</v>
      </c>
      <c r="S1665" s="16">
        <f t="shared" si="650"/>
        <v>1</v>
      </c>
      <c r="T1665" s="16">
        <f t="shared" si="651"/>
        <v>1</v>
      </c>
      <c r="U1665" s="16">
        <f>VLOOKUP(P1665,Table!$D$6:$G$15,MATCH(VALUE(T1665)&amp;"E",Table!$D$5:$G$5,0),1)*IF(Y1665=1,0,1)</f>
        <v>0</v>
      </c>
      <c r="V1665" s="16">
        <f t="shared" si="652"/>
        <v>0</v>
      </c>
      <c r="W1665" s="16">
        <f t="shared" si="641"/>
        <v>159899.32129381251</v>
      </c>
      <c r="X1665" s="16">
        <f t="shared" si="653"/>
        <v>-2.4623251025609583E-2</v>
      </c>
      <c r="Y1665" s="16">
        <f t="shared" si="642"/>
        <v>1</v>
      </c>
      <c r="Z1665" s="16">
        <f t="shared" si="654"/>
        <v>20</v>
      </c>
      <c r="AA1665" s="16">
        <f t="shared" si="640"/>
        <v>0</v>
      </c>
      <c r="AB1665" s="2">
        <f t="shared" si="643"/>
        <v>185918.64039278848</v>
      </c>
      <c r="AE1665" s="16" t="str">
        <f t="shared" si="637"/>
        <v/>
      </c>
      <c r="AF1665" s="16" t="str">
        <f t="shared" si="634"/>
        <v/>
      </c>
      <c r="AG1665" s="16">
        <f t="shared" si="646"/>
        <v>100.01897518280026</v>
      </c>
      <c r="AH1665" s="24">
        <f t="shared" si="644"/>
        <v>100.22375120711142</v>
      </c>
      <c r="AL1665" s="2">
        <f t="shared" si="647"/>
        <v>113.35792393543275</v>
      </c>
      <c r="AM1665" s="27">
        <f t="shared" si="648"/>
        <v>-0.11586461953733729</v>
      </c>
      <c r="AN1665" s="35">
        <v>1</v>
      </c>
      <c r="AP1665" s="2" t="str">
        <f t="shared" si="645"/>
        <v/>
      </c>
    </row>
    <row r="1666" spans="1:42" x14ac:dyDescent="0.25">
      <c r="A1666" s="49">
        <v>40420</v>
      </c>
      <c r="B1666" s="47">
        <v>1048.92</v>
      </c>
      <c r="C1666" s="27">
        <f t="shared" si="631"/>
        <v>-1.4719281601367484E-2</v>
      </c>
      <c r="D1666" s="27">
        <f t="shared" si="632"/>
        <v>-1.7040371065025983E-2</v>
      </c>
      <c r="E1666" s="5">
        <f t="shared" si="638"/>
        <v>0</v>
      </c>
      <c r="F1666" s="44">
        <v>1751.79</v>
      </c>
      <c r="G1666" s="45">
        <v>1751.79</v>
      </c>
      <c r="H1666" s="48">
        <v>1048.92</v>
      </c>
      <c r="I1666" s="42">
        <v>27.21</v>
      </c>
      <c r="J1666" s="16">
        <f t="shared" si="630"/>
        <v>0.27210000000000001</v>
      </c>
      <c r="K1666" s="16">
        <f t="shared" si="639"/>
        <v>0.10219643053352606</v>
      </c>
      <c r="L1666" s="51">
        <f>VLOOKUP(A1666,LIBOR!$A$3:B3761,2,1)</f>
        <v>0.22500000000000003</v>
      </c>
      <c r="M1666">
        <v>35856.81</v>
      </c>
      <c r="N1666" s="2">
        <v>32058.5</v>
      </c>
      <c r="O1666" s="16">
        <f t="shared" si="633"/>
        <v>2.198899022344811E-4</v>
      </c>
      <c r="P1666" s="16">
        <f t="shared" si="649"/>
        <v>0.16990356946647395</v>
      </c>
      <c r="Q1666" s="2">
        <f t="shared" si="635"/>
        <v>26.328000000000003</v>
      </c>
      <c r="R1666" s="2">
        <f t="shared" si="636"/>
        <v>24.557499999999997</v>
      </c>
      <c r="S1666" s="16">
        <f t="shared" si="650"/>
        <v>1</v>
      </c>
      <c r="T1666" s="16">
        <f t="shared" si="651"/>
        <v>1</v>
      </c>
      <c r="U1666" s="16">
        <f>VLOOKUP(P1666,Table!$D$6:$G$15,MATCH(VALUE(T1666)&amp;"E",Table!$D$5:$G$5,0),1)*IF(Y1666=1,0,1)</f>
        <v>0.85</v>
      </c>
      <c r="V1666" s="16">
        <f t="shared" si="652"/>
        <v>0.15000000000000002</v>
      </c>
      <c r="W1666" s="16">
        <f t="shared" si="641"/>
        <v>159899.32129381251</v>
      </c>
      <c r="X1666" s="16">
        <f t="shared" si="653"/>
        <v>-1.1857729735599176E-2</v>
      </c>
      <c r="Y1666" s="16">
        <f t="shared" si="642"/>
        <v>0</v>
      </c>
      <c r="Z1666" s="16">
        <f t="shared" si="654"/>
        <v>0</v>
      </c>
      <c r="AA1666" s="16">
        <f t="shared" si="640"/>
        <v>1.8750000000000711E-3</v>
      </c>
      <c r="AB1666" s="2">
        <f t="shared" si="643"/>
        <v>185922.12636729583</v>
      </c>
      <c r="AE1666" s="16" t="str">
        <f t="shared" si="637"/>
        <v/>
      </c>
      <c r="AF1666" s="16" t="str">
        <f t="shared" si="634"/>
        <v/>
      </c>
      <c r="AG1666" s="16">
        <f t="shared" si="646"/>
        <v>100.02085053858494</v>
      </c>
      <c r="AH1666" s="24">
        <f t="shared" si="644"/>
        <v>100.21780476923649</v>
      </c>
      <c r="AJ1666" s="25" t="e">
        <f>AH1666/AI1666-1</f>
        <v>#DIV/0!</v>
      </c>
      <c r="AL1666" s="2">
        <f t="shared" si="647"/>
        <v>113.35792393543275</v>
      </c>
      <c r="AM1666" s="27">
        <f t="shared" si="648"/>
        <v>-0.11591707672487639</v>
      </c>
      <c r="AN1666" s="35">
        <v>0</v>
      </c>
      <c r="AP1666" s="2" t="str">
        <f t="shared" si="645"/>
        <v/>
      </c>
    </row>
    <row r="1667" spans="1:42" x14ac:dyDescent="0.25">
      <c r="A1667" s="49">
        <v>40421</v>
      </c>
      <c r="B1667" s="47">
        <v>1049.33</v>
      </c>
      <c r="C1667" s="27">
        <f t="shared" si="631"/>
        <v>3.908782366623953E-4</v>
      </c>
      <c r="D1667" s="27">
        <f t="shared" si="632"/>
        <v>-2.1370509156068973E-3</v>
      </c>
      <c r="E1667" s="5">
        <f t="shared" si="638"/>
        <v>0</v>
      </c>
      <c r="F1667" s="44">
        <v>1752.55</v>
      </c>
      <c r="G1667" s="45">
        <v>1752.55</v>
      </c>
      <c r="H1667" s="48">
        <v>1049.33</v>
      </c>
      <c r="I1667" s="42">
        <v>26.05</v>
      </c>
      <c r="J1667" s="16">
        <f t="shared" si="630"/>
        <v>0.26050000000000001</v>
      </c>
      <c r="K1667" s="16">
        <f t="shared" si="639"/>
        <v>8.3901482658917004E-2</v>
      </c>
      <c r="L1667" s="51">
        <f>VLOOKUP(A1667,LIBOR!$A$3:B3762,2,1)</f>
        <v>0.22813</v>
      </c>
      <c r="M1667">
        <v>35228.160000000003</v>
      </c>
      <c r="N1667" s="2">
        <v>31496.32</v>
      </c>
      <c r="O1667" s="16">
        <f t="shared" si="633"/>
        <v>1.5272609664442329E-7</v>
      </c>
      <c r="P1667" s="16">
        <f t="shared" si="649"/>
        <v>0.17659851734108301</v>
      </c>
      <c r="Q1667" s="2">
        <f t="shared" si="635"/>
        <v>26.637999999999998</v>
      </c>
      <c r="R1667" s="2">
        <f t="shared" si="636"/>
        <v>24.817499999999995</v>
      </c>
      <c r="S1667" s="16">
        <f t="shared" si="650"/>
        <v>1</v>
      </c>
      <c r="T1667" s="16">
        <f t="shared" si="651"/>
        <v>1</v>
      </c>
      <c r="U1667" s="16">
        <f>VLOOKUP(P1667,Table!$D$6:$G$15,MATCH(VALUE(T1667)&amp;"E",Table!$D$5:$G$5,0),1)*IF(Y1667=1,0,1)</f>
        <v>0.85</v>
      </c>
      <c r="V1667" s="16">
        <f t="shared" si="652"/>
        <v>0.15000000000000002</v>
      </c>
      <c r="W1667" s="16">
        <f t="shared" si="641"/>
        <v>159531.8465050637</v>
      </c>
      <c r="X1667" s="16">
        <f t="shared" si="653"/>
        <v>-6.5206628146885492E-3</v>
      </c>
      <c r="Y1667" s="16">
        <f t="shared" si="642"/>
        <v>0</v>
      </c>
      <c r="Z1667" s="16">
        <f t="shared" si="654"/>
        <v>0</v>
      </c>
      <c r="AA1667" s="16">
        <f t="shared" si="640"/>
        <v>0</v>
      </c>
      <c r="AB1667" s="2">
        <f t="shared" si="643"/>
        <v>185501.74351672074</v>
      </c>
      <c r="AE1667" s="16" t="str">
        <f t="shared" si="637"/>
        <v/>
      </c>
      <c r="AF1667" s="16" t="str">
        <f t="shared" si="634"/>
        <v/>
      </c>
      <c r="AG1667" s="16">
        <f t="shared" si="646"/>
        <v>99.794696443384396</v>
      </c>
      <c r="AH1667" s="24">
        <f t="shared" si="644"/>
        <v>99.988602836006692</v>
      </c>
      <c r="AI1667" s="16">
        <f>VLOOKUP(A1667,'VQT-IV'!$B$3:$C1001,2,0)</f>
        <v>100</v>
      </c>
      <c r="AJ1667" s="25">
        <f t="shared" ref="AJ1667:AJ1730" si="655">AH1667/AI1667-1</f>
        <v>-1.13971639933097E-4</v>
      </c>
      <c r="AL1667" s="2">
        <f t="shared" si="647"/>
        <v>113.35792393543275</v>
      </c>
      <c r="AM1667" s="27">
        <f t="shared" si="648"/>
        <v>-0.11793900801360002</v>
      </c>
      <c r="AN1667" s="35">
        <v>0</v>
      </c>
      <c r="AO1667" s="1">
        <v>40421</v>
      </c>
      <c r="AP1667" s="2" t="str">
        <f>IF(ABS(AJ1667)&gt;0.0001, "high","")</f>
        <v>high</v>
      </c>
    </row>
    <row r="1668" spans="1:42" x14ac:dyDescent="0.25">
      <c r="A1668" s="49">
        <v>40422</v>
      </c>
      <c r="B1668" s="47">
        <v>1080.29</v>
      </c>
      <c r="C1668" s="27">
        <f t="shared" si="631"/>
        <v>2.9504540992824069E-2</v>
      </c>
      <c r="D1668" s="27">
        <f t="shared" si="632"/>
        <v>2.4078110210883796E-2</v>
      </c>
      <c r="E1668" s="5">
        <f t="shared" si="638"/>
        <v>0</v>
      </c>
      <c r="F1668" s="44">
        <v>1804.46</v>
      </c>
      <c r="G1668" s="45">
        <v>1804.46</v>
      </c>
      <c r="H1668" s="48">
        <v>1080.29</v>
      </c>
      <c r="I1668" s="42">
        <v>23.89</v>
      </c>
      <c r="J1668" s="16">
        <f t="shared" si="630"/>
        <v>0.2389</v>
      </c>
      <c r="K1668" s="16">
        <f t="shared" si="639"/>
        <v>6.2296660618725352E-2</v>
      </c>
      <c r="L1668" s="51">
        <f>VLOOKUP(A1668,LIBOR!$A$3:B3763,2,1)</f>
        <v>0.22625000000000001</v>
      </c>
      <c r="M1668">
        <v>33109.360000000001</v>
      </c>
      <c r="N1668" s="2">
        <v>29601.85</v>
      </c>
      <c r="O1668" s="16">
        <f t="shared" si="633"/>
        <v>8.455102150074584E-4</v>
      </c>
      <c r="P1668" s="16">
        <f t="shared" si="649"/>
        <v>0.17660333938127465</v>
      </c>
      <c r="Q1668" s="2">
        <f t="shared" si="635"/>
        <v>26.356000000000002</v>
      </c>
      <c r="R1668" s="2">
        <f t="shared" si="636"/>
        <v>24.988499999999995</v>
      </c>
      <c r="S1668" s="16">
        <f t="shared" si="650"/>
        <v>1</v>
      </c>
      <c r="T1668" s="16">
        <f t="shared" si="651"/>
        <v>1</v>
      </c>
      <c r="U1668" s="16">
        <f>VLOOKUP(P1668,Table!$D$6:$G$15,MATCH(VALUE(T1668)&amp;"E",Table!$D$5:$G$5,0),1)*IF(Y1668=1,0,1)</f>
        <v>0.85</v>
      </c>
      <c r="V1668" s="16">
        <f t="shared" si="652"/>
        <v>0.15000000000000002</v>
      </c>
      <c r="W1668" s="16">
        <f t="shared" si="641"/>
        <v>162093.37280365734</v>
      </c>
      <c r="X1668" s="16">
        <f t="shared" si="653"/>
        <v>1.6485744768082178E-3</v>
      </c>
      <c r="Y1668" s="16">
        <f t="shared" si="642"/>
        <v>0</v>
      </c>
      <c r="Z1668" s="16">
        <f t="shared" si="654"/>
        <v>0</v>
      </c>
      <c r="AA1668" s="16">
        <f t="shared" si="640"/>
        <v>0</v>
      </c>
      <c r="AB1668" s="2">
        <f t="shared" si="643"/>
        <v>188498.52095478884</v>
      </c>
      <c r="AE1668" s="16" t="str">
        <f t="shared" si="637"/>
        <v/>
      </c>
      <c r="AF1668" s="16" t="str">
        <f t="shared" si="634"/>
        <v/>
      </c>
      <c r="AG1668" s="16">
        <f t="shared" si="646"/>
        <v>101.40687802761533</v>
      </c>
      <c r="AH1668" s="24">
        <f t="shared" si="644"/>
        <v>101.60127248912544</v>
      </c>
      <c r="AI1668" s="16">
        <f>VLOOKUP(A1668,'VQT-IV'!$B$3:$C1002,2,0)</f>
        <v>101.61</v>
      </c>
      <c r="AJ1668" s="25">
        <f t="shared" si="655"/>
        <v>-8.5892243623320041E-5</v>
      </c>
      <c r="AK1668" s="16">
        <v>101.69</v>
      </c>
      <c r="AL1668" s="2">
        <f t="shared" si="647"/>
        <v>113.35792393543275</v>
      </c>
      <c r="AM1668" s="27">
        <f t="shared" si="648"/>
        <v>-0.10371265667324459</v>
      </c>
      <c r="AN1668" s="35">
        <v>0</v>
      </c>
      <c r="AO1668" s="1">
        <v>40422</v>
      </c>
      <c r="AP1668" s="2" t="str">
        <f t="shared" ref="AP1668:AP1731" si="656">IF(ABS(AJ1668)&gt;0.0001, "high","")</f>
        <v/>
      </c>
    </row>
    <row r="1669" spans="1:42" x14ac:dyDescent="0.25">
      <c r="A1669" s="49">
        <v>40423</v>
      </c>
      <c r="B1669" s="47">
        <v>1090.0999999999999</v>
      </c>
      <c r="C1669" s="27">
        <f t="shared" si="631"/>
        <v>9.0808949448759613E-3</v>
      </c>
      <c r="D1669" s="27">
        <f t="shared" si="632"/>
        <v>4.0843805170920788E-2</v>
      </c>
      <c r="E1669" s="5">
        <f t="shared" si="638"/>
        <v>0</v>
      </c>
      <c r="F1669" s="44">
        <v>1820.98</v>
      </c>
      <c r="G1669" s="45">
        <v>1820.98</v>
      </c>
      <c r="H1669" s="48">
        <v>1090.0999999999999</v>
      </c>
      <c r="I1669" s="42">
        <v>23.19</v>
      </c>
      <c r="J1669" s="16">
        <f t="shared" si="630"/>
        <v>0.23190000000000002</v>
      </c>
      <c r="K1669" s="16">
        <f t="shared" si="639"/>
        <v>4.3649517996958098E-2</v>
      </c>
      <c r="L1669" s="51">
        <f>VLOOKUP(A1669,LIBOR!$A$3:B3764,2,1)</f>
        <v>0.22625000000000001</v>
      </c>
      <c r="M1669">
        <v>32302.93</v>
      </c>
      <c r="N1669" s="2">
        <v>28880.73</v>
      </c>
      <c r="O1669" s="16">
        <f t="shared" si="633"/>
        <v>8.1720000690332581E-5</v>
      </c>
      <c r="P1669" s="16">
        <f t="shared" si="649"/>
        <v>0.18825048200304192</v>
      </c>
      <c r="Q1669" s="2">
        <f t="shared" si="635"/>
        <v>25.794</v>
      </c>
      <c r="R1669" s="2">
        <f t="shared" si="636"/>
        <v>25.072499999999998</v>
      </c>
      <c r="S1669" s="16">
        <f t="shared" si="650"/>
        <v>1</v>
      </c>
      <c r="T1669" s="16">
        <f t="shared" si="651"/>
        <v>1</v>
      </c>
      <c r="U1669" s="16">
        <f>VLOOKUP(P1669,Table!$D$6:$G$15,MATCH(VALUE(T1669)&amp;"E",Table!$D$5:$G$5,0),1)*IF(Y1669=1,0,1)</f>
        <v>0.85</v>
      </c>
      <c r="V1669" s="16">
        <f t="shared" si="652"/>
        <v>0.15000000000000002</v>
      </c>
      <c r="W1669" s="16">
        <f t="shared" si="641"/>
        <v>162752.22802389221</v>
      </c>
      <c r="X1669" s="16">
        <f t="shared" si="653"/>
        <v>1.6793638506660491E-2</v>
      </c>
      <c r="Y1669" s="16">
        <f t="shared" si="642"/>
        <v>0</v>
      </c>
      <c r="Z1669" s="16">
        <f t="shared" si="654"/>
        <v>0</v>
      </c>
      <c r="AA1669" s="16">
        <f t="shared" si="640"/>
        <v>0</v>
      </c>
      <c r="AB1669" s="2">
        <f t="shared" si="643"/>
        <v>189276.70806614924</v>
      </c>
      <c r="AE1669" s="16" t="str">
        <f t="shared" si="637"/>
        <v/>
      </c>
      <c r="AF1669" s="16" t="str">
        <f t="shared" si="634"/>
        <v/>
      </c>
      <c r="AG1669" s="16">
        <f t="shared" si="646"/>
        <v>101.82552070494071</v>
      </c>
      <c r="AH1669" s="24">
        <f t="shared" si="644"/>
        <v>102.01806236029645</v>
      </c>
      <c r="AI1669" s="16">
        <f>VLOOKUP(A1669,'VQT-IV'!$B$3:$C1003,2,0)</f>
        <v>102.03</v>
      </c>
      <c r="AJ1669" s="25">
        <f t="shared" si="655"/>
        <v>-1.1700127122948878E-4</v>
      </c>
      <c r="AK1669" s="16">
        <v>101.78</v>
      </c>
      <c r="AL1669" s="2">
        <f t="shared" si="647"/>
        <v>113.35792393543275</v>
      </c>
      <c r="AM1669" s="27">
        <f t="shared" si="648"/>
        <v>-0.10003589675473712</v>
      </c>
      <c r="AN1669" s="35">
        <v>0</v>
      </c>
      <c r="AO1669" s="1">
        <v>40423</v>
      </c>
      <c r="AP1669" s="2" t="str">
        <f t="shared" si="656"/>
        <v>high</v>
      </c>
    </row>
    <row r="1670" spans="1:42" x14ac:dyDescent="0.25">
      <c r="A1670" s="49">
        <v>40424</v>
      </c>
      <c r="B1670" s="47">
        <v>1104.51</v>
      </c>
      <c r="C1670" s="27">
        <f t="shared" si="631"/>
        <v>1.3218970736629698E-2</v>
      </c>
      <c r="D1670" s="27">
        <f t="shared" si="632"/>
        <v>3.7476003309624639E-2</v>
      </c>
      <c r="E1670" s="5">
        <f t="shared" si="638"/>
        <v>0</v>
      </c>
      <c r="F1670" s="44">
        <v>1845.1</v>
      </c>
      <c r="G1670" s="45">
        <v>1845.1</v>
      </c>
      <c r="H1670" s="48">
        <v>1104.51</v>
      </c>
      <c r="I1670" s="42">
        <v>21.31</v>
      </c>
      <c r="J1670" s="16">
        <f t="shared" ref="J1670:J1733" si="657">I1670/100</f>
        <v>0.21309999999999998</v>
      </c>
      <c r="K1670" s="16">
        <f t="shared" si="639"/>
        <v>2.3074921973294193E-2</v>
      </c>
      <c r="L1670" s="51">
        <f>VLOOKUP(A1670,LIBOR!$A$3:B3765,2,1)</f>
        <v>0.22625000000000001</v>
      </c>
      <c r="M1670">
        <v>30739.62</v>
      </c>
      <c r="N1670" s="2">
        <v>27482.92</v>
      </c>
      <c r="O1670" s="16">
        <f t="shared" si="633"/>
        <v>1.7245894628654184E-4</v>
      </c>
      <c r="P1670" s="16">
        <f t="shared" si="649"/>
        <v>0.19002507802670579</v>
      </c>
      <c r="Q1670" s="2">
        <f t="shared" si="635"/>
        <v>24.957999999999998</v>
      </c>
      <c r="R1670" s="2">
        <f t="shared" si="636"/>
        <v>25.126999999999999</v>
      </c>
      <c r="S1670" s="16">
        <f t="shared" si="650"/>
        <v>-1</v>
      </c>
      <c r="T1670" s="16">
        <f t="shared" si="651"/>
        <v>0</v>
      </c>
      <c r="U1670" s="16">
        <f>VLOOKUP(P1670,Table!$D$6:$G$15,MATCH(VALUE(T1670)&amp;"E",Table!$D$5:$G$5,0),1)*IF(Y1670=1,0,1)</f>
        <v>0.9</v>
      </c>
      <c r="V1670" s="16">
        <f t="shared" si="652"/>
        <v>9.9999999999999978E-2</v>
      </c>
      <c r="W1670" s="16">
        <f t="shared" si="641"/>
        <v>163399.36589778398</v>
      </c>
      <c r="X1670" s="16">
        <f t="shared" si="653"/>
        <v>2.6881359667153104E-2</v>
      </c>
      <c r="Y1670" s="16">
        <f t="shared" si="642"/>
        <v>0</v>
      </c>
      <c r="Z1670" s="16">
        <f t="shared" si="654"/>
        <v>0</v>
      </c>
      <c r="AA1670" s="16">
        <f t="shared" si="640"/>
        <v>0</v>
      </c>
      <c r="AB1670" s="2">
        <f t="shared" si="643"/>
        <v>190033.71603806881</v>
      </c>
      <c r="AE1670" s="16" t="str">
        <f t="shared" si="637"/>
        <v/>
      </c>
      <c r="AF1670" s="16" t="str">
        <f t="shared" si="634"/>
        <v/>
      </c>
      <c r="AG1670" s="16">
        <f t="shared" si="646"/>
        <v>102.23276960368827</v>
      </c>
      <c r="AH1670" s="24">
        <f t="shared" si="644"/>
        <v>102.42341544079132</v>
      </c>
      <c r="AI1670" s="16">
        <f>VLOOKUP(A1670,'VQT-IV'!$B$3:$C1004,2,0)</f>
        <v>102.44</v>
      </c>
      <c r="AJ1670" s="25">
        <f t="shared" si="655"/>
        <v>-1.6189534565291819E-4</v>
      </c>
      <c r="AK1670" s="16">
        <v>102.49</v>
      </c>
      <c r="AL1670" s="2">
        <f t="shared" si="647"/>
        <v>113.35792393543275</v>
      </c>
      <c r="AM1670" s="27">
        <f t="shared" si="648"/>
        <v>-9.6460027804228243E-2</v>
      </c>
      <c r="AN1670" s="35">
        <v>0</v>
      </c>
      <c r="AO1670" s="1">
        <v>40424</v>
      </c>
      <c r="AP1670" s="2" t="str">
        <f t="shared" si="656"/>
        <v>high</v>
      </c>
    </row>
    <row r="1671" spans="1:42" x14ac:dyDescent="0.25">
      <c r="A1671" s="49">
        <v>40428</v>
      </c>
      <c r="B1671" s="47">
        <v>1091.8399999999999</v>
      </c>
      <c r="C1671" s="27">
        <f t="shared" ref="C1671:C1734" si="658">B1671/B1670-1</f>
        <v>-1.1471150102760563E-2</v>
      </c>
      <c r="D1671" s="27">
        <f t="shared" si="632"/>
        <v>4.072413480823156E-2</v>
      </c>
      <c r="E1671" s="5">
        <f t="shared" si="638"/>
        <v>0</v>
      </c>
      <c r="F1671" s="44">
        <v>1824.05</v>
      </c>
      <c r="G1671" s="45">
        <v>1824.05</v>
      </c>
      <c r="H1671" s="48">
        <v>1091.8399999999999</v>
      </c>
      <c r="I1671" s="42">
        <v>23.8</v>
      </c>
      <c r="J1671" s="16">
        <f t="shared" si="657"/>
        <v>0.23800000000000002</v>
      </c>
      <c r="K1671" s="16">
        <f t="shared" si="639"/>
        <v>4.3917343685287075E-2</v>
      </c>
      <c r="L1671" s="51">
        <f>VLOOKUP(A1671,LIBOR!$A$3:B3766,2,1)</f>
        <v>0.22688</v>
      </c>
      <c r="M1671">
        <v>31646.47</v>
      </c>
      <c r="N1671" s="2">
        <v>28293.25</v>
      </c>
      <c r="O1671" s="16">
        <f t="shared" si="633"/>
        <v>1.3311278172710762E-4</v>
      </c>
      <c r="P1671" s="16">
        <f t="shared" si="649"/>
        <v>0.19408265631471294</v>
      </c>
      <c r="Q1671" s="2">
        <f t="shared" si="635"/>
        <v>24.330000000000002</v>
      </c>
      <c r="R1671" s="2">
        <f t="shared" si="636"/>
        <v>25.105499999999999</v>
      </c>
      <c r="S1671" s="16">
        <f t="shared" si="650"/>
        <v>-1</v>
      </c>
      <c r="T1671" s="16">
        <f t="shared" si="651"/>
        <v>0</v>
      </c>
      <c r="U1671" s="16">
        <f>VLOOKUP(P1671,Table!$D$6:$G$15,MATCH(VALUE(T1671)&amp;"E",Table!$D$5:$G$5,0),1)*IF(Y1671=1,0,1)</f>
        <v>0.9</v>
      </c>
      <c r="V1671" s="16">
        <f t="shared" si="652"/>
        <v>9.9999999999999978E-2</v>
      </c>
      <c r="W1671" s="16">
        <f t="shared" si="641"/>
        <v>162194.2058240342</v>
      </c>
      <c r="X1671" s="16">
        <f t="shared" si="653"/>
        <v>2.1889052283969423E-2</v>
      </c>
      <c r="Y1671" s="16">
        <f t="shared" si="642"/>
        <v>0</v>
      </c>
      <c r="Z1671" s="16">
        <f t="shared" si="654"/>
        <v>0</v>
      </c>
      <c r="AA1671" s="16">
        <f t="shared" si="640"/>
        <v>0</v>
      </c>
      <c r="AB1671" s="2">
        <f t="shared" si="643"/>
        <v>188643.11873560862</v>
      </c>
      <c r="AE1671" s="16" t="str">
        <f t="shared" si="637"/>
        <v/>
      </c>
      <c r="AF1671" s="16" t="str">
        <f t="shared" si="634"/>
        <v/>
      </c>
      <c r="AG1671" s="16">
        <f t="shared" si="646"/>
        <v>101.48466754791706</v>
      </c>
      <c r="AH1671" s="24">
        <f t="shared" si="644"/>
        <v>101.66333349183981</v>
      </c>
      <c r="AI1671" s="16">
        <f>VLOOKUP(A1671,'VQT-IV'!$B$3:$C1005,2,0)</f>
        <v>102.9</v>
      </c>
      <c r="AJ1671" s="25">
        <f t="shared" si="655"/>
        <v>-1.2018139049175924E-2</v>
      </c>
      <c r="AK1671" s="16">
        <v>101.86</v>
      </c>
      <c r="AL1671" s="2">
        <f t="shared" si="647"/>
        <v>113.35792393543275</v>
      </c>
      <c r="AM1671" s="27">
        <f t="shared" si="648"/>
        <v>-0.10316517838006667</v>
      </c>
      <c r="AN1671" s="35">
        <v>0</v>
      </c>
      <c r="AO1671" s="1">
        <v>40427</v>
      </c>
      <c r="AP1671" s="2" t="str">
        <f t="shared" si="656"/>
        <v>high</v>
      </c>
    </row>
    <row r="1672" spans="1:42" x14ac:dyDescent="0.25">
      <c r="A1672" s="49">
        <v>40429</v>
      </c>
      <c r="B1672" s="47">
        <v>1098.8699999999999</v>
      </c>
      <c r="C1672" s="27">
        <f t="shared" si="658"/>
        <v>6.4386723329425966E-3</v>
      </c>
      <c r="D1672" s="27">
        <f t="shared" si="632"/>
        <v>4.6771928904511761E-2</v>
      </c>
      <c r="E1672" s="5">
        <f t="shared" si="638"/>
        <v>0</v>
      </c>
      <c r="F1672" s="44">
        <v>1836.21</v>
      </c>
      <c r="G1672" s="45">
        <v>1836.21</v>
      </c>
      <c r="H1672" s="48">
        <v>1098.8699999999999</v>
      </c>
      <c r="I1672" s="42">
        <v>23.25</v>
      </c>
      <c r="J1672" s="16">
        <f t="shared" si="657"/>
        <v>0.23250000000000001</v>
      </c>
      <c r="K1672" s="16">
        <f t="shared" si="639"/>
        <v>3.4574846009830157E-2</v>
      </c>
      <c r="L1672" s="51">
        <f>VLOOKUP(A1672,LIBOR!$A$3:B3767,2,1)</f>
        <v>0.22688</v>
      </c>
      <c r="M1672">
        <v>30829.16</v>
      </c>
      <c r="N1672" s="2">
        <v>27562.44</v>
      </c>
      <c r="O1672" s="16">
        <f t="shared" si="633"/>
        <v>4.1191142836162798E-5</v>
      </c>
      <c r="P1672" s="16">
        <f t="shared" si="649"/>
        <v>0.19792515399016986</v>
      </c>
      <c r="Q1672" s="2">
        <f t="shared" si="635"/>
        <v>23.648</v>
      </c>
      <c r="R1672" s="2">
        <f t="shared" si="636"/>
        <v>25.188499999999998</v>
      </c>
      <c r="S1672" s="16">
        <f t="shared" si="650"/>
        <v>-1</v>
      </c>
      <c r="T1672" s="16">
        <f t="shared" si="651"/>
        <v>0</v>
      </c>
      <c r="U1672" s="16">
        <f>VLOOKUP(P1672,Table!$D$6:$G$15,MATCH(VALUE(T1672)&amp;"E",Table!$D$5:$G$5,0),1)*IF(Y1672=1,0,1)</f>
        <v>0.9</v>
      </c>
      <c r="V1672" s="16">
        <f t="shared" si="652"/>
        <v>9.9999999999999978E-2</v>
      </c>
      <c r="W1672" s="16">
        <f t="shared" si="641"/>
        <v>162715.14466566435</v>
      </c>
      <c r="X1672" s="16">
        <f t="shared" si="653"/>
        <v>1.4352059231101277E-2</v>
      </c>
      <c r="Y1672" s="16">
        <f t="shared" si="642"/>
        <v>0</v>
      </c>
      <c r="Z1672" s="16">
        <f t="shared" si="654"/>
        <v>0</v>
      </c>
      <c r="AA1672" s="16">
        <f t="shared" si="640"/>
        <v>0</v>
      </c>
      <c r="AB1672" s="2">
        <f t="shared" si="643"/>
        <v>189287.75177640482</v>
      </c>
      <c r="AE1672" s="16" t="str">
        <f t="shared" si="637"/>
        <v/>
      </c>
      <c r="AF1672" s="16" t="str">
        <f t="shared" si="634"/>
        <v/>
      </c>
      <c r="AG1672" s="16">
        <f t="shared" si="646"/>
        <v>101.83146190900528</v>
      </c>
      <c r="AH1672" s="24">
        <f t="shared" si="644"/>
        <v>102.00808331786021</v>
      </c>
      <c r="AI1672" s="16">
        <f>VLOOKUP(A1672,'VQT-IV'!$B$3:$C1006,2,0)</f>
        <v>102.02</v>
      </c>
      <c r="AJ1672" s="25">
        <f t="shared" si="655"/>
        <v>-1.1680731366181529E-4</v>
      </c>
      <c r="AK1672" s="16">
        <v>102.09</v>
      </c>
      <c r="AL1672" s="2">
        <f t="shared" si="647"/>
        <v>113.35792393543275</v>
      </c>
      <c r="AM1672" s="27">
        <f t="shared" si="648"/>
        <v>-0.10012392802850967</v>
      </c>
      <c r="AN1672" s="35">
        <v>0</v>
      </c>
      <c r="AO1672" s="1">
        <v>40428</v>
      </c>
      <c r="AP1672" s="2" t="str">
        <f t="shared" si="656"/>
        <v>high</v>
      </c>
    </row>
    <row r="1673" spans="1:42" x14ac:dyDescent="0.25">
      <c r="A1673" s="49">
        <v>40430</v>
      </c>
      <c r="B1673" s="47">
        <v>1104.18</v>
      </c>
      <c r="C1673" s="27">
        <f t="shared" si="658"/>
        <v>4.8322367523001564E-3</v>
      </c>
      <c r="D1673" s="27">
        <f t="shared" si="632"/>
        <v>2.2099624663987849E-2</v>
      </c>
      <c r="E1673" s="5">
        <f t="shared" si="638"/>
        <v>0</v>
      </c>
      <c r="F1673" s="44">
        <v>1845.09</v>
      </c>
      <c r="G1673" s="45">
        <v>1845.09</v>
      </c>
      <c r="H1673" s="48">
        <v>1104.18</v>
      </c>
      <c r="I1673" s="42">
        <v>22.81</v>
      </c>
      <c r="J1673" s="16">
        <f t="shared" si="657"/>
        <v>0.2281</v>
      </c>
      <c r="K1673" s="16">
        <f t="shared" si="639"/>
        <v>2.9382974108596943E-2</v>
      </c>
      <c r="L1673" s="51">
        <f>VLOOKUP(A1673,LIBOR!$A$3:B3768,2,1)</f>
        <v>0.22688</v>
      </c>
      <c r="M1673">
        <v>30534.89</v>
      </c>
      <c r="N1673" s="2">
        <v>27299.25</v>
      </c>
      <c r="O1673" s="16">
        <f t="shared" si="633"/>
        <v>2.3238174451087988E-5</v>
      </c>
      <c r="P1673" s="16">
        <f t="shared" si="649"/>
        <v>0.19871702589140305</v>
      </c>
      <c r="Q1673" s="2">
        <f t="shared" si="635"/>
        <v>23.088000000000001</v>
      </c>
      <c r="R1673" s="2">
        <f t="shared" si="636"/>
        <v>25.232499999999998</v>
      </c>
      <c r="S1673" s="16">
        <f t="shared" si="650"/>
        <v>-1</v>
      </c>
      <c r="T1673" s="16">
        <f t="shared" si="651"/>
        <v>0</v>
      </c>
      <c r="U1673" s="16">
        <f>VLOOKUP(P1673,Table!$D$6:$G$15,MATCH(VALUE(T1673)&amp;"E",Table!$D$5:$G$5,0),1)*IF(Y1673=1,0,1)</f>
        <v>0.9</v>
      </c>
      <c r="V1673" s="16">
        <f t="shared" si="652"/>
        <v>9.9999999999999978E-2</v>
      </c>
      <c r="W1673" s="16">
        <f t="shared" si="641"/>
        <v>163267.42047366448</v>
      </c>
      <c r="X1673" s="16">
        <f t="shared" si="653"/>
        <v>1.9953998090905367E-2</v>
      </c>
      <c r="Y1673" s="16">
        <f t="shared" si="642"/>
        <v>0</v>
      </c>
      <c r="Z1673" s="16">
        <f t="shared" si="654"/>
        <v>0</v>
      </c>
      <c r="AA1673" s="16">
        <f t="shared" si="640"/>
        <v>0</v>
      </c>
      <c r="AB1673" s="2">
        <f t="shared" si="643"/>
        <v>189930.93735343943</v>
      </c>
      <c r="AD1673" s="2">
        <v>190278.92</v>
      </c>
      <c r="AE1673" s="16" t="str">
        <f t="shared" si="637"/>
        <v/>
      </c>
      <c r="AF1673" s="16">
        <f t="shared" si="634"/>
        <v>-1.8288029307743647E-3</v>
      </c>
      <c r="AG1673" s="16">
        <f t="shared" si="646"/>
        <v>102.17747757548955</v>
      </c>
      <c r="AH1673" s="24">
        <f t="shared" si="644"/>
        <v>102.35203510422298</v>
      </c>
      <c r="AI1673" s="16">
        <f>VLOOKUP(A1673,'VQT-IV'!$B$3:$C1007,2,0)</f>
        <v>102.36</v>
      </c>
      <c r="AJ1673" s="25">
        <f t="shared" si="655"/>
        <v>-7.7812580861924552E-5</v>
      </c>
      <c r="AK1673" s="16">
        <v>102.27</v>
      </c>
      <c r="AL1673" s="2">
        <f t="shared" si="647"/>
        <v>113.35792393543275</v>
      </c>
      <c r="AM1673" s="27">
        <f t="shared" si="648"/>
        <v>-9.708971767583352E-2</v>
      </c>
      <c r="AN1673" s="35">
        <v>0</v>
      </c>
      <c r="AO1673" s="1">
        <v>40429</v>
      </c>
      <c r="AP1673" s="2" t="str">
        <f t="shared" si="656"/>
        <v/>
      </c>
    </row>
    <row r="1674" spans="1:42" x14ac:dyDescent="0.25">
      <c r="A1674" s="49">
        <v>40431</v>
      </c>
      <c r="B1674" s="47">
        <v>1109.55</v>
      </c>
      <c r="C1674" s="27">
        <f t="shared" si="658"/>
        <v>4.8633374993207745E-3</v>
      </c>
      <c r="D1674" s="27">
        <f t="shared" si="632"/>
        <v>1.7882067218432662E-2</v>
      </c>
      <c r="E1674" s="5">
        <f t="shared" si="638"/>
        <v>0</v>
      </c>
      <c r="F1674" s="44">
        <v>1854.1</v>
      </c>
      <c r="G1674" s="45">
        <v>1854.1</v>
      </c>
      <c r="H1674" s="48">
        <v>1109.55</v>
      </c>
      <c r="I1674" s="42">
        <v>21.99</v>
      </c>
      <c r="J1674" s="16">
        <f t="shared" si="657"/>
        <v>0.21989999999999998</v>
      </c>
      <c r="K1674" s="16">
        <f t="shared" si="639"/>
        <v>2.1375061601078438E-2</v>
      </c>
      <c r="L1674" s="51">
        <f>VLOOKUP(A1674,LIBOR!$A$3:B3769,2,1)</f>
        <v>0.22688</v>
      </c>
      <c r="M1674">
        <v>29885.01</v>
      </c>
      <c r="N1674" s="2">
        <v>26718.13</v>
      </c>
      <c r="O1674" s="16">
        <f t="shared" si="633"/>
        <v>2.3537534266731985E-5</v>
      </c>
      <c r="P1674" s="16">
        <f t="shared" si="649"/>
        <v>0.19852493839892155</v>
      </c>
      <c r="Q1674" s="2">
        <f t="shared" si="635"/>
        <v>22.872</v>
      </c>
      <c r="R1674" s="2">
        <f t="shared" si="636"/>
        <v>25.1035</v>
      </c>
      <c r="S1674" s="16">
        <f t="shared" si="650"/>
        <v>-1</v>
      </c>
      <c r="T1674" s="16">
        <f t="shared" si="651"/>
        <v>0</v>
      </c>
      <c r="U1674" s="16">
        <f>VLOOKUP(P1674,Table!$D$6:$G$15,MATCH(VALUE(T1674)&amp;"E",Table!$D$5:$G$5,0),1)*IF(Y1674=1,0,1)</f>
        <v>0.9</v>
      </c>
      <c r="V1674" s="16">
        <f t="shared" si="652"/>
        <v>9.9999999999999978E-2</v>
      </c>
      <c r="W1674" s="16">
        <f t="shared" si="641"/>
        <v>163634.49470979217</v>
      </c>
      <c r="X1674" s="16">
        <f t="shared" si="653"/>
        <v>7.2430331339286003E-3</v>
      </c>
      <c r="Y1674" s="16">
        <f t="shared" si="642"/>
        <v>0</v>
      </c>
      <c r="Z1674" s="16">
        <f t="shared" si="654"/>
        <v>0</v>
      </c>
      <c r="AA1674" s="16">
        <f t="shared" si="640"/>
        <v>0</v>
      </c>
      <c r="AB1674" s="2">
        <f t="shared" si="643"/>
        <v>190361.43256061521</v>
      </c>
      <c r="AE1674" s="16" t="str">
        <f t="shared" si="637"/>
        <v/>
      </c>
      <c r="AF1674" s="16" t="str">
        <f t="shared" si="634"/>
        <v/>
      </c>
      <c r="AG1674" s="16">
        <f t="shared" si="646"/>
        <v>102.4090718328048</v>
      </c>
      <c r="AH1674" s="24">
        <f t="shared" si="644"/>
        <v>102.58135501638844</v>
      </c>
      <c r="AI1674" s="16">
        <f>VLOOKUP(A1674,'VQT-IV'!$B$3:$C1008,2,0)</f>
        <v>102.59</v>
      </c>
      <c r="AJ1674" s="25">
        <f t="shared" si="655"/>
        <v>-8.4267312716268528E-5</v>
      </c>
      <c r="AK1674" s="16">
        <v>102.59</v>
      </c>
      <c r="AL1674" s="2">
        <f t="shared" si="647"/>
        <v>113.35792393543275</v>
      </c>
      <c r="AM1674" s="27">
        <f t="shared" si="648"/>
        <v>-9.506674562232198E-2</v>
      </c>
      <c r="AN1674" s="35">
        <v>0</v>
      </c>
      <c r="AO1674" s="1">
        <v>40430</v>
      </c>
      <c r="AP1674" s="2" t="str">
        <f t="shared" si="656"/>
        <v/>
      </c>
    </row>
    <row r="1675" spans="1:42" x14ac:dyDescent="0.25">
      <c r="A1675" s="49">
        <v>40434</v>
      </c>
      <c r="B1675" s="47">
        <v>1121.9000000000001</v>
      </c>
      <c r="C1675" s="27">
        <f t="shared" si="658"/>
        <v>1.1130638547158789E-2</v>
      </c>
      <c r="D1675" s="27">
        <f t="shared" ref="D1675:D1738" si="659">SUM(C1671:C1675)</f>
        <v>1.5793735028961753E-2</v>
      </c>
      <c r="E1675" s="5">
        <f t="shared" si="638"/>
        <v>0</v>
      </c>
      <c r="F1675" s="44">
        <v>1875.41</v>
      </c>
      <c r="G1675" s="45">
        <v>1875.41</v>
      </c>
      <c r="H1675" s="48">
        <v>1121.9000000000001</v>
      </c>
      <c r="I1675" s="42">
        <v>21.21</v>
      </c>
      <c r="J1675" s="16">
        <f t="shared" si="657"/>
        <v>0.21210000000000001</v>
      </c>
      <c r="K1675" s="16">
        <f t="shared" si="639"/>
        <v>1.3929826922117416E-2</v>
      </c>
      <c r="L1675" s="51">
        <f>VLOOKUP(A1675,LIBOR!$A$3:B3770,2,1)</f>
        <v>0.22688</v>
      </c>
      <c r="M1675">
        <v>28418.02</v>
      </c>
      <c r="N1675" s="2">
        <v>25406.29</v>
      </c>
      <c r="O1675" s="16">
        <f t="shared" si="633"/>
        <v>1.2252605623982752E-4</v>
      </c>
      <c r="P1675" s="16">
        <f t="shared" si="649"/>
        <v>0.19817017307788259</v>
      </c>
      <c r="Q1675" s="2">
        <f t="shared" si="635"/>
        <v>22.631999999999998</v>
      </c>
      <c r="R1675" s="2">
        <f t="shared" si="636"/>
        <v>24.916499999999999</v>
      </c>
      <c r="S1675" s="16">
        <f t="shared" si="650"/>
        <v>-1</v>
      </c>
      <c r="T1675" s="16">
        <f t="shared" si="651"/>
        <v>0</v>
      </c>
      <c r="U1675" s="16">
        <f>VLOOKUP(P1675,Table!$D$6:$G$15,MATCH(VALUE(T1675)&amp;"E",Table!$D$5:$G$5,0),1)*IF(Y1675=1,0,1)</f>
        <v>0.9</v>
      </c>
      <c r="V1675" s="16">
        <f t="shared" si="652"/>
        <v>9.9999999999999978E-2</v>
      </c>
      <c r="W1675" s="16">
        <f t="shared" si="641"/>
        <v>164470.28247480863</v>
      </c>
      <c r="X1675" s="16">
        <f t="shared" si="653"/>
        <v>5.4209192501526449E-3</v>
      </c>
      <c r="Y1675" s="16">
        <f t="shared" si="642"/>
        <v>0</v>
      </c>
      <c r="Z1675" s="16">
        <f t="shared" si="654"/>
        <v>0</v>
      </c>
      <c r="AA1675" s="16">
        <f t="shared" si="640"/>
        <v>0</v>
      </c>
      <c r="AB1675" s="2">
        <f t="shared" si="643"/>
        <v>191396.10790634275</v>
      </c>
      <c r="AE1675" s="16" t="str">
        <f t="shared" si="637"/>
        <v/>
      </c>
      <c r="AF1675" s="16" t="str">
        <f t="shared" si="634"/>
        <v/>
      </c>
      <c r="AG1675" s="16">
        <f t="shared" si="646"/>
        <v>102.9656979328448</v>
      </c>
      <c r="AH1675" s="24">
        <f t="shared" si="644"/>
        <v>103.13086442756799</v>
      </c>
      <c r="AI1675" s="16">
        <f>VLOOKUP(A1675,'VQT-IV'!$B$3:$C1009,2,0)</f>
        <v>103.14</v>
      </c>
      <c r="AJ1675" s="25">
        <f t="shared" si="655"/>
        <v>-8.8574485476167197E-5</v>
      </c>
      <c r="AK1675" s="16">
        <v>103.38</v>
      </c>
      <c r="AL1675" s="2">
        <f t="shared" si="647"/>
        <v>113.35792393543275</v>
      </c>
      <c r="AM1675" s="27">
        <f t="shared" si="648"/>
        <v>-9.0219184974576372E-2</v>
      </c>
      <c r="AN1675" s="35">
        <v>0</v>
      </c>
      <c r="AO1675" s="1">
        <v>40431</v>
      </c>
      <c r="AP1675" s="2" t="str">
        <f t="shared" si="656"/>
        <v/>
      </c>
    </row>
    <row r="1676" spans="1:42" x14ac:dyDescent="0.25">
      <c r="A1676" s="49">
        <v>40435</v>
      </c>
      <c r="B1676" s="47">
        <v>1121.0999999999999</v>
      </c>
      <c r="C1676" s="27">
        <f t="shared" si="658"/>
        <v>-7.1307603173209611E-4</v>
      </c>
      <c r="D1676" s="27">
        <f t="shared" si="659"/>
        <v>2.655180909999022E-2</v>
      </c>
      <c r="E1676" s="5">
        <f t="shared" si="638"/>
        <v>0</v>
      </c>
      <c r="F1676" s="44">
        <v>1874.07</v>
      </c>
      <c r="G1676" s="45">
        <v>1874.07</v>
      </c>
      <c r="H1676" s="48">
        <v>1121.0999999999999</v>
      </c>
      <c r="I1676" s="42">
        <v>21.56</v>
      </c>
      <c r="J1676" s="16">
        <f t="shared" si="657"/>
        <v>0.21559999999999999</v>
      </c>
      <c r="K1676" s="16">
        <f t="shared" si="639"/>
        <v>3.8635430529161102E-2</v>
      </c>
      <c r="L1676" s="51">
        <f>VLOOKUP(A1676,LIBOR!$A$3:B3771,2,1)</f>
        <v>0.22688</v>
      </c>
      <c r="M1676">
        <v>28418.13</v>
      </c>
      <c r="N1676" s="2">
        <v>25406.29</v>
      </c>
      <c r="O1676" s="16">
        <f t="shared" si="633"/>
        <v>5.0884024725394301E-7</v>
      </c>
      <c r="P1676" s="16">
        <f t="shared" si="649"/>
        <v>0.17696456947083888</v>
      </c>
      <c r="Q1676" s="2">
        <f t="shared" si="635"/>
        <v>22.612000000000002</v>
      </c>
      <c r="R1676" s="2">
        <f t="shared" si="636"/>
        <v>24.664999999999999</v>
      </c>
      <c r="S1676" s="16">
        <f t="shared" si="650"/>
        <v>-1</v>
      </c>
      <c r="T1676" s="16">
        <f t="shared" si="651"/>
        <v>0</v>
      </c>
      <c r="U1676" s="16">
        <f>VLOOKUP(P1676,Table!$D$6:$G$15,MATCH(VALUE(T1676)&amp;"E",Table!$D$5:$G$5,0),1)*IF(Y1676=1,0,1)</f>
        <v>0.9</v>
      </c>
      <c r="V1676" s="16">
        <f t="shared" si="652"/>
        <v>9.9999999999999978E-2</v>
      </c>
      <c r="W1676" s="16">
        <f t="shared" si="641"/>
        <v>164364.73064008015</v>
      </c>
      <c r="X1676" s="16">
        <f t="shared" si="653"/>
        <v>6.5539824536073876E-3</v>
      </c>
      <c r="Y1676" s="16">
        <f t="shared" si="642"/>
        <v>0</v>
      </c>
      <c r="Z1676" s="16">
        <f t="shared" si="654"/>
        <v>0</v>
      </c>
      <c r="AA1676" s="16">
        <f t="shared" si="640"/>
        <v>0</v>
      </c>
      <c r="AB1676" s="2">
        <f t="shared" si="643"/>
        <v>191273.10292831354</v>
      </c>
      <c r="AE1676" s="16" t="str">
        <f t="shared" si="637"/>
        <v/>
      </c>
      <c r="AF1676" s="16" t="str">
        <f t="shared" si="634"/>
        <v/>
      </c>
      <c r="AG1676" s="16">
        <f t="shared" si="646"/>
        <v>102.89952473031454</v>
      </c>
      <c r="AH1676" s="24">
        <f t="shared" si="644"/>
        <v>103.06190257420641</v>
      </c>
      <c r="AI1676" s="16">
        <f>VLOOKUP(A1676,'VQT-IV'!$B$3:$C1010,2,0)</f>
        <v>103.07</v>
      </c>
      <c r="AJ1676" s="25">
        <f t="shared" si="655"/>
        <v>-7.8562392486491994E-5</v>
      </c>
      <c r="AK1676" s="16">
        <v>103.35</v>
      </c>
      <c r="AL1676" s="2">
        <f t="shared" si="647"/>
        <v>113.35792393543275</v>
      </c>
      <c r="AM1676" s="27">
        <f t="shared" si="648"/>
        <v>-9.0827539917640143E-2</v>
      </c>
      <c r="AN1676" s="35">
        <v>0</v>
      </c>
      <c r="AO1676" s="1">
        <v>40434</v>
      </c>
      <c r="AP1676" s="2" t="str">
        <f t="shared" si="656"/>
        <v/>
      </c>
    </row>
    <row r="1677" spans="1:42" x14ac:dyDescent="0.25">
      <c r="A1677" s="49">
        <v>40436</v>
      </c>
      <c r="B1677" s="47">
        <v>1125.07</v>
      </c>
      <c r="C1677" s="27">
        <f t="shared" si="658"/>
        <v>3.5411649273036083E-3</v>
      </c>
      <c r="D1677" s="27">
        <f t="shared" si="659"/>
        <v>2.3654301694351232E-2</v>
      </c>
      <c r="E1677" s="5">
        <f t="shared" si="638"/>
        <v>0</v>
      </c>
      <c r="F1677" s="44">
        <v>1880.74</v>
      </c>
      <c r="G1677" s="45">
        <v>1880.74</v>
      </c>
      <c r="H1677" s="48">
        <v>1125.07</v>
      </c>
      <c r="I1677" s="42">
        <v>22.1</v>
      </c>
      <c r="J1677" s="16">
        <f t="shared" si="657"/>
        <v>0.221</v>
      </c>
      <c r="K1677" s="16">
        <f t="shared" si="639"/>
        <v>4.4962777594692166E-2</v>
      </c>
      <c r="L1677" s="51">
        <f>VLOOKUP(A1677,LIBOR!$A$3:B3772,2,1)</f>
        <v>0.22688</v>
      </c>
      <c r="M1677">
        <v>27865.360000000001</v>
      </c>
      <c r="N1677" s="2">
        <v>24912</v>
      </c>
      <c r="O1677" s="16">
        <f t="shared" si="633"/>
        <v>1.2495587050034401E-5</v>
      </c>
      <c r="P1677" s="16">
        <f t="shared" si="649"/>
        <v>0.17603722240530784</v>
      </c>
      <c r="Q1677" s="2">
        <f t="shared" si="635"/>
        <v>22.163999999999998</v>
      </c>
      <c r="R1677" s="2">
        <f t="shared" si="636"/>
        <v>24.437999999999999</v>
      </c>
      <c r="S1677" s="16">
        <f t="shared" si="650"/>
        <v>-1</v>
      </c>
      <c r="T1677" s="16">
        <f t="shared" si="651"/>
        <v>0</v>
      </c>
      <c r="U1677" s="16">
        <f>VLOOKUP(P1677,Table!$D$6:$G$15,MATCH(VALUE(T1677)&amp;"E",Table!$D$5:$G$5,0),1)*IF(Y1677=1,0,1)</f>
        <v>0.9</v>
      </c>
      <c r="V1677" s="16">
        <f t="shared" si="652"/>
        <v>9.9999999999999978E-2</v>
      </c>
      <c r="W1677" s="16">
        <f t="shared" si="641"/>
        <v>164568.79053834127</v>
      </c>
      <c r="X1677" s="16">
        <f t="shared" si="653"/>
        <v>1.3382258663424462E-2</v>
      </c>
      <c r="Y1677" s="16">
        <f t="shared" si="642"/>
        <v>0</v>
      </c>
      <c r="Z1677" s="16">
        <f t="shared" si="654"/>
        <v>0</v>
      </c>
      <c r="AA1677" s="16">
        <f t="shared" si="640"/>
        <v>0</v>
      </c>
      <c r="AB1677" s="2">
        <f t="shared" si="643"/>
        <v>191513.73544711689</v>
      </c>
      <c r="AE1677" s="16" t="str">
        <f t="shared" si="637"/>
        <v/>
      </c>
      <c r="AF1677" s="16" t="str">
        <f t="shared" si="634"/>
        <v/>
      </c>
      <c r="AG1677" s="16">
        <f t="shared" si="646"/>
        <v>103.02897822607763</v>
      </c>
      <c r="AH1677" s="24">
        <f t="shared" si="644"/>
        <v>103.18887454286228</v>
      </c>
      <c r="AI1677" s="16">
        <f>VLOOKUP(A1677,'VQT-IV'!$B$3:$C1011,2,0)</f>
        <v>103.2</v>
      </c>
      <c r="AJ1677" s="25">
        <f t="shared" si="655"/>
        <v>-1.0780481722605373E-4</v>
      </c>
      <c r="AK1677" s="16">
        <v>103.23</v>
      </c>
      <c r="AL1677" s="2">
        <f t="shared" si="647"/>
        <v>113.35792393543275</v>
      </c>
      <c r="AM1677" s="27">
        <f t="shared" si="648"/>
        <v>-8.9707442051979003E-2</v>
      </c>
      <c r="AN1677" s="35">
        <v>0</v>
      </c>
      <c r="AO1677" s="1">
        <v>40435</v>
      </c>
      <c r="AP1677" s="2" t="str">
        <f t="shared" si="656"/>
        <v>high</v>
      </c>
    </row>
    <row r="1678" spans="1:42" x14ac:dyDescent="0.25">
      <c r="A1678" s="49">
        <v>40437</v>
      </c>
      <c r="B1678" s="47">
        <v>1124.6600000000001</v>
      </c>
      <c r="C1678" s="27">
        <f t="shared" si="658"/>
        <v>-3.6442176931195114E-4</v>
      </c>
      <c r="D1678" s="27">
        <f t="shared" si="659"/>
        <v>1.8457643172739124E-2</v>
      </c>
      <c r="E1678" s="5">
        <f t="shared" si="638"/>
        <v>0</v>
      </c>
      <c r="F1678" s="44">
        <v>1880.37</v>
      </c>
      <c r="G1678" s="45">
        <v>1880.37</v>
      </c>
      <c r="H1678" s="48">
        <v>1124.6600000000001</v>
      </c>
      <c r="I1678" s="42">
        <v>21.72</v>
      </c>
      <c r="J1678" s="16">
        <f t="shared" si="657"/>
        <v>0.21719999999999998</v>
      </c>
      <c r="K1678" s="16">
        <f t="shared" si="639"/>
        <v>4.1285118762694584E-2</v>
      </c>
      <c r="L1678" s="51">
        <f>VLOOKUP(A1678,LIBOR!$A$3:B3773,2,1)</f>
        <v>0.22750000000000001</v>
      </c>
      <c r="M1678">
        <v>27766.3</v>
      </c>
      <c r="N1678" s="2">
        <v>24823.35</v>
      </c>
      <c r="O1678" s="16">
        <f t="shared" si="633"/>
        <v>1.3285163850735327E-7</v>
      </c>
      <c r="P1678" s="16">
        <f t="shared" si="649"/>
        <v>0.17591488123730539</v>
      </c>
      <c r="Q1678" s="2">
        <f t="shared" si="635"/>
        <v>21.933999999999997</v>
      </c>
      <c r="R1678" s="2">
        <f t="shared" si="636"/>
        <v>24.326499999999999</v>
      </c>
      <c r="S1678" s="16">
        <f t="shared" si="650"/>
        <v>-1</v>
      </c>
      <c r="T1678" s="16">
        <f t="shared" si="651"/>
        <v>0</v>
      </c>
      <c r="U1678" s="16">
        <f>VLOOKUP(P1678,Table!$D$6:$G$15,MATCH(VALUE(T1678)&amp;"E",Table!$D$5:$G$5,0),1)*IF(Y1678=1,0,1)</f>
        <v>0.9</v>
      </c>
      <c r="V1678" s="16">
        <f t="shared" si="652"/>
        <v>9.9999999999999978E-2</v>
      </c>
      <c r="W1678" s="16">
        <f t="shared" si="641"/>
        <v>164456.25310131974</v>
      </c>
      <c r="X1678" s="16">
        <f t="shared" si="653"/>
        <v>1.1391968931261154E-2</v>
      </c>
      <c r="Y1678" s="16">
        <f t="shared" si="642"/>
        <v>0</v>
      </c>
      <c r="Z1678" s="16">
        <f t="shared" si="654"/>
        <v>0</v>
      </c>
      <c r="AA1678" s="16">
        <f t="shared" si="640"/>
        <v>0</v>
      </c>
      <c r="AB1678" s="2">
        <f t="shared" si="643"/>
        <v>191411.74421273201</v>
      </c>
      <c r="AE1678" s="16" t="str">
        <f t="shared" si="637"/>
        <v/>
      </c>
      <c r="AF1678" s="16" t="str">
        <f t="shared" si="634"/>
        <v/>
      </c>
      <c r="AG1678" s="16">
        <f t="shared" si="646"/>
        <v>102.9741098238601</v>
      </c>
      <c r="AH1678" s="24">
        <f t="shared" si="644"/>
        <v>103.13123667983231</v>
      </c>
      <c r="AI1678" s="16">
        <f>VLOOKUP(A1678,'VQT-IV'!$B$3:$C1012,2,0)</f>
        <v>103.2</v>
      </c>
      <c r="AJ1678" s="25">
        <f t="shared" si="655"/>
        <v>-6.6631124193494706E-4</v>
      </c>
      <c r="AK1678" s="16">
        <v>103.33</v>
      </c>
      <c r="AL1678" s="2">
        <f t="shared" si="647"/>
        <v>113.35792393543275</v>
      </c>
      <c r="AM1678" s="27">
        <f t="shared" si="648"/>
        <v>-9.0215901108293362E-2</v>
      </c>
      <c r="AN1678" s="35">
        <v>0</v>
      </c>
      <c r="AO1678" s="1">
        <v>40436</v>
      </c>
      <c r="AP1678" s="2" t="str">
        <f t="shared" si="656"/>
        <v>high</v>
      </c>
    </row>
    <row r="1679" spans="1:42" x14ac:dyDescent="0.25">
      <c r="A1679" s="49">
        <v>40438</v>
      </c>
      <c r="B1679" s="47">
        <v>1125.5899999999999</v>
      </c>
      <c r="C1679" s="27">
        <f t="shared" si="658"/>
        <v>8.2691657923272821E-4</v>
      </c>
      <c r="D1679" s="27">
        <f t="shared" si="659"/>
        <v>1.4421222252651078E-2</v>
      </c>
      <c r="E1679" s="5">
        <f t="shared" si="638"/>
        <v>0</v>
      </c>
      <c r="F1679" s="44">
        <v>1881.93</v>
      </c>
      <c r="G1679" s="45">
        <v>1881.93</v>
      </c>
      <c r="H1679" s="48">
        <v>1125.5899999999999</v>
      </c>
      <c r="I1679" s="42">
        <v>22.01</v>
      </c>
      <c r="J1679" s="16">
        <f t="shared" si="657"/>
        <v>0.22010000000000002</v>
      </c>
      <c r="K1679" s="16">
        <f t="shared" si="639"/>
        <v>4.4181265864238289E-2</v>
      </c>
      <c r="L1679" s="51">
        <f>VLOOKUP(A1679,LIBOR!$A$3:B3774,2,1)</f>
        <v>0.22788</v>
      </c>
      <c r="M1679">
        <v>27733.48</v>
      </c>
      <c r="N1679" s="2">
        <v>24793.919999999998</v>
      </c>
      <c r="O1679" s="16">
        <f t="shared" si="633"/>
        <v>6.8322601915537022E-7</v>
      </c>
      <c r="P1679" s="16">
        <f t="shared" si="649"/>
        <v>0.17591873413576173</v>
      </c>
      <c r="Q1679" s="2">
        <f t="shared" si="635"/>
        <v>21.716000000000001</v>
      </c>
      <c r="R1679" s="2">
        <f t="shared" si="636"/>
        <v>24.183000000000003</v>
      </c>
      <c r="S1679" s="16">
        <f t="shared" si="650"/>
        <v>-1</v>
      </c>
      <c r="T1679" s="16">
        <f t="shared" si="651"/>
        <v>-1</v>
      </c>
      <c r="U1679" s="16">
        <f>VLOOKUP(P1679,Table!$D$6:$G$15,MATCH(VALUE(T1679)&amp;"E",Table!$D$5:$G$5,0),1)*IF(Y1679=1,0,1)</f>
        <v>0.97499999999999998</v>
      </c>
      <c r="V1679" s="16">
        <f t="shared" si="652"/>
        <v>2.5000000000000022E-2</v>
      </c>
      <c r="W1679" s="16">
        <f t="shared" si="641"/>
        <v>164559.14798346977</v>
      </c>
      <c r="X1679" s="16">
        <f t="shared" si="653"/>
        <v>7.2815055459702904E-3</v>
      </c>
      <c r="Y1679" s="16">
        <f t="shared" si="642"/>
        <v>0</v>
      </c>
      <c r="Z1679" s="16">
        <f t="shared" si="654"/>
        <v>0</v>
      </c>
      <c r="AA1679" s="16">
        <f t="shared" si="640"/>
        <v>0</v>
      </c>
      <c r="AB1679" s="2">
        <f t="shared" si="643"/>
        <v>191532.03897545062</v>
      </c>
      <c r="AE1679" s="16" t="str">
        <f t="shared" si="637"/>
        <v/>
      </c>
      <c r="AF1679" s="16" t="str">
        <f t="shared" si="634"/>
        <v/>
      </c>
      <c r="AG1679" s="16">
        <f t="shared" si="646"/>
        <v>103.03882500713358</v>
      </c>
      <c r="AH1679" s="24">
        <f t="shared" si="644"/>
        <v>103.19336468655798</v>
      </c>
      <c r="AI1679" s="16">
        <f>VLOOKUP(A1679,'VQT-IV'!$B$3:$C1013,2,0)</f>
        <v>103.21</v>
      </c>
      <c r="AJ1679" s="25">
        <f t="shared" si="655"/>
        <v>-1.6117927954661937E-4</v>
      </c>
      <c r="AK1679" s="16">
        <v>103.32</v>
      </c>
      <c r="AL1679" s="2">
        <f t="shared" si="647"/>
        <v>113.35792393543275</v>
      </c>
      <c r="AM1679" s="27">
        <f t="shared" si="648"/>
        <v>-8.9667831731501835E-2</v>
      </c>
      <c r="AN1679" s="35">
        <v>0</v>
      </c>
      <c r="AO1679" s="1">
        <v>40437</v>
      </c>
      <c r="AP1679" s="2" t="str">
        <f t="shared" si="656"/>
        <v>high</v>
      </c>
    </row>
    <row r="1680" spans="1:42" x14ac:dyDescent="0.25">
      <c r="A1680" s="49">
        <v>40441</v>
      </c>
      <c r="B1680" s="47">
        <v>1142.71</v>
      </c>
      <c r="C1680" s="27">
        <f t="shared" si="658"/>
        <v>1.520980108209935E-2</v>
      </c>
      <c r="D1680" s="27">
        <f t="shared" si="659"/>
        <v>1.8500384787591639E-2</v>
      </c>
      <c r="E1680" s="5">
        <f t="shared" si="638"/>
        <v>0</v>
      </c>
      <c r="F1680" s="44">
        <v>1910.6</v>
      </c>
      <c r="G1680" s="45">
        <v>1910.6</v>
      </c>
      <c r="H1680" s="48">
        <v>1142.71</v>
      </c>
      <c r="I1680" s="42">
        <v>21.5</v>
      </c>
      <c r="J1680" s="16">
        <f t="shared" si="657"/>
        <v>0.215</v>
      </c>
      <c r="K1680" s="16">
        <f t="shared" si="639"/>
        <v>4.3906322442290258E-2</v>
      </c>
      <c r="L1680" s="51">
        <f>VLOOKUP(A1680,LIBOR!$A$3:B3775,2,1)</f>
        <v>0.22788</v>
      </c>
      <c r="M1680">
        <v>27001.67</v>
      </c>
      <c r="N1680" s="2">
        <v>24139.39</v>
      </c>
      <c r="O1680" s="16">
        <f t="shared" si="633"/>
        <v>2.2786783173836224E-4</v>
      </c>
      <c r="P1680" s="16">
        <f t="shared" si="649"/>
        <v>0.17109367755770974</v>
      </c>
      <c r="Q1680" s="2">
        <f t="shared" si="635"/>
        <v>21.720000000000002</v>
      </c>
      <c r="R1680" s="2">
        <f t="shared" si="636"/>
        <v>23.961500000000001</v>
      </c>
      <c r="S1680" s="16">
        <f t="shared" si="650"/>
        <v>-1</v>
      </c>
      <c r="T1680" s="16">
        <f t="shared" si="651"/>
        <v>-1</v>
      </c>
      <c r="U1680" s="16">
        <f>VLOOKUP(P1680,Table!$D$6:$G$15,MATCH(VALUE(T1680)&amp;"E",Table!$D$5:$G$5,0),1)*IF(Y1680=1,0,1)</f>
        <v>0.97499999999999998</v>
      </c>
      <c r="V1680" s="16">
        <f t="shared" si="652"/>
        <v>2.5000000000000022E-2</v>
      </c>
      <c r="W1680" s="16">
        <f t="shared" si="641"/>
        <v>166890.88294804521</v>
      </c>
      <c r="X1680" s="16">
        <f t="shared" si="653"/>
        <v>5.6507234328402323E-3</v>
      </c>
      <c r="Y1680" s="16">
        <f t="shared" si="642"/>
        <v>0</v>
      </c>
      <c r="Z1680" s="16">
        <f t="shared" si="654"/>
        <v>0</v>
      </c>
      <c r="AA1680" s="16">
        <f t="shared" si="640"/>
        <v>0</v>
      </c>
      <c r="AB1680" s="2">
        <f t="shared" si="643"/>
        <v>194250.61034749553</v>
      </c>
      <c r="AE1680" s="16" t="str">
        <f t="shared" si="637"/>
        <v/>
      </c>
      <c r="AF1680" s="16" t="str">
        <f t="shared" si="634"/>
        <v/>
      </c>
      <c r="AG1680" s="16">
        <f t="shared" si="646"/>
        <v>104.50133958888166</v>
      </c>
      <c r="AH1680" s="24">
        <f t="shared" si="644"/>
        <v>104.64990105775084</v>
      </c>
      <c r="AI1680" s="16">
        <f>VLOOKUP(A1680,'VQT-IV'!$B$3:$C1014,2,0)</f>
        <v>104.66</v>
      </c>
      <c r="AJ1680" s="25">
        <f t="shared" si="655"/>
        <v>-9.6492855428564894E-5</v>
      </c>
      <c r="AK1680" s="16">
        <v>104.22</v>
      </c>
      <c r="AL1680" s="2">
        <f t="shared" si="647"/>
        <v>113.35792393543275</v>
      </c>
      <c r="AM1680" s="27">
        <f t="shared" si="648"/>
        <v>-7.6818828145105211E-2</v>
      </c>
      <c r="AN1680" s="35">
        <v>0</v>
      </c>
      <c r="AO1680" s="1">
        <v>40438</v>
      </c>
      <c r="AP1680" s="2" t="str">
        <f t="shared" si="656"/>
        <v/>
      </c>
    </row>
    <row r="1681" spans="1:42" x14ac:dyDescent="0.25">
      <c r="A1681" s="49">
        <v>40442</v>
      </c>
      <c r="B1681" s="47">
        <v>1139.78</v>
      </c>
      <c r="C1681" s="27">
        <f t="shared" si="658"/>
        <v>-2.5640801253161705E-3</v>
      </c>
      <c r="D1681" s="27">
        <f t="shared" si="659"/>
        <v>1.6649380694007565E-2</v>
      </c>
      <c r="E1681" s="5">
        <f t="shared" si="638"/>
        <v>0</v>
      </c>
      <c r="F1681" s="44">
        <v>1905.74</v>
      </c>
      <c r="G1681" s="45">
        <v>1905.74</v>
      </c>
      <c r="H1681" s="48">
        <v>1139.78</v>
      </c>
      <c r="I1681" s="42">
        <v>22.35</v>
      </c>
      <c r="J1681" s="16">
        <f t="shared" si="657"/>
        <v>0.2235</v>
      </c>
      <c r="K1681" s="16">
        <f t="shared" si="639"/>
        <v>4.5011844267273005E-2</v>
      </c>
      <c r="L1681" s="51">
        <f>VLOOKUP(A1681,LIBOR!$A$3:B3776,2,1)</f>
        <v>0.22788</v>
      </c>
      <c r="M1681">
        <v>27101.84</v>
      </c>
      <c r="N1681" s="2">
        <v>24228.83</v>
      </c>
      <c r="O1681" s="16">
        <f t="shared" si="633"/>
        <v>6.5914041661937014E-6</v>
      </c>
      <c r="P1681" s="16">
        <f t="shared" si="649"/>
        <v>0.178488155732727</v>
      </c>
      <c r="Q1681" s="2">
        <f t="shared" si="635"/>
        <v>21.777999999999999</v>
      </c>
      <c r="R1681" s="2">
        <f t="shared" si="636"/>
        <v>23.762</v>
      </c>
      <c r="S1681" s="16">
        <f t="shared" si="650"/>
        <v>-1</v>
      </c>
      <c r="T1681" s="16">
        <f t="shared" si="651"/>
        <v>-1</v>
      </c>
      <c r="U1681" s="16">
        <f>VLOOKUP(P1681,Table!$D$6:$G$15,MATCH(VALUE(T1681)&amp;"E",Table!$D$5:$G$5,0),1)*IF(Y1681=1,0,1)</f>
        <v>0.97499999999999998</v>
      </c>
      <c r="V1681" s="16">
        <f t="shared" si="652"/>
        <v>2.5000000000000022E-2</v>
      </c>
      <c r="W1681" s="16">
        <f t="shared" si="641"/>
        <v>166489.11827523829</v>
      </c>
      <c r="X1681" s="16">
        <f t="shared" si="653"/>
        <v>1.4717555273897842E-2</v>
      </c>
      <c r="Y1681" s="16">
        <f t="shared" si="642"/>
        <v>0</v>
      </c>
      <c r="Z1681" s="16">
        <f t="shared" si="654"/>
        <v>0</v>
      </c>
      <c r="AA1681" s="16">
        <f t="shared" si="640"/>
        <v>0</v>
      </c>
      <c r="AB1681" s="2">
        <f t="shared" si="643"/>
        <v>193786.86290961358</v>
      </c>
      <c r="AE1681" s="16" t="str">
        <f t="shared" si="637"/>
        <v/>
      </c>
      <c r="AF1681" s="16" t="str">
        <f t="shared" si="634"/>
        <v/>
      </c>
      <c r="AG1681" s="16">
        <f t="shared" si="646"/>
        <v>104.25185657102715</v>
      </c>
      <c r="AH1681" s="24">
        <f t="shared" si="644"/>
        <v>104.39734610726988</v>
      </c>
      <c r="AI1681" s="16">
        <f>VLOOKUP(A1681,'VQT-IV'!$B$3:$C1015,2,0)</f>
        <v>104.41</v>
      </c>
      <c r="AJ1681" s="25">
        <f t="shared" si="655"/>
        <v>-1.2119426041679038E-4</v>
      </c>
      <c r="AK1681" s="16">
        <v>104.44</v>
      </c>
      <c r="AL1681" s="2">
        <f t="shared" si="647"/>
        <v>113.35792393543275</v>
      </c>
      <c r="AM1681" s="27">
        <f t="shared" si="648"/>
        <v>-7.9046770768902763E-2</v>
      </c>
      <c r="AN1681" s="35">
        <v>0</v>
      </c>
      <c r="AO1681" s="1">
        <v>40441</v>
      </c>
      <c r="AP1681" s="2" t="str">
        <f t="shared" si="656"/>
        <v>high</v>
      </c>
    </row>
    <row r="1682" spans="1:42" x14ac:dyDescent="0.25">
      <c r="A1682" s="49">
        <v>40443</v>
      </c>
      <c r="B1682" s="47">
        <v>1134.28</v>
      </c>
      <c r="C1682" s="27">
        <f t="shared" si="658"/>
        <v>-4.8254926389302844E-3</v>
      </c>
      <c r="D1682" s="27">
        <f t="shared" si="659"/>
        <v>8.2827231277736724E-3</v>
      </c>
      <c r="E1682" s="5">
        <f t="shared" si="638"/>
        <v>0</v>
      </c>
      <c r="F1682" s="44">
        <v>1896.77</v>
      </c>
      <c r="G1682" s="45">
        <v>1896.77</v>
      </c>
      <c r="H1682" s="48">
        <v>1134.28</v>
      </c>
      <c r="I1682" s="42">
        <v>22.51</v>
      </c>
      <c r="J1682" s="16">
        <f t="shared" si="657"/>
        <v>0.22510000000000002</v>
      </c>
      <c r="K1682" s="16">
        <f t="shared" si="639"/>
        <v>5.6008989398796755E-2</v>
      </c>
      <c r="L1682" s="51">
        <f>VLOOKUP(A1682,LIBOR!$A$3:B3777,2,1)</f>
        <v>0.22663000000000003</v>
      </c>
      <c r="M1682">
        <v>27589.01</v>
      </c>
      <c r="N1682" s="2">
        <v>24664.25</v>
      </c>
      <c r="O1682" s="16">
        <f t="shared" si="633"/>
        <v>2.3398241849152618E-5</v>
      </c>
      <c r="P1682" s="16">
        <f t="shared" si="649"/>
        <v>0.16909101060120327</v>
      </c>
      <c r="Q1682" s="2">
        <f t="shared" si="635"/>
        <v>21.936</v>
      </c>
      <c r="R1682" s="2">
        <f t="shared" si="636"/>
        <v>23.596500000000002</v>
      </c>
      <c r="S1682" s="16">
        <f t="shared" si="650"/>
        <v>-1</v>
      </c>
      <c r="T1682" s="16">
        <f t="shared" si="651"/>
        <v>-1</v>
      </c>
      <c r="U1682" s="16">
        <f>VLOOKUP(P1682,Table!$D$6:$G$15,MATCH(VALUE(T1682)&amp;"E",Table!$D$5:$G$5,0),1)*IF(Y1682=1,0,1)</f>
        <v>0.97499999999999998</v>
      </c>
      <c r="V1682" s="16">
        <f t="shared" si="652"/>
        <v>2.5000000000000022E-2</v>
      </c>
      <c r="W1682" s="16">
        <f t="shared" si="641"/>
        <v>165780.61109446106</v>
      </c>
      <c r="X1682" s="16">
        <f t="shared" si="653"/>
        <v>1.2924838722305099E-2</v>
      </c>
      <c r="Y1682" s="16">
        <f t="shared" si="642"/>
        <v>0</v>
      </c>
      <c r="Z1682" s="16">
        <f t="shared" si="654"/>
        <v>0</v>
      </c>
      <c r="AA1682" s="16">
        <f t="shared" si="640"/>
        <v>0</v>
      </c>
      <c r="AB1682" s="2">
        <f t="shared" si="643"/>
        <v>192984.62911082953</v>
      </c>
      <c r="AE1682" s="16" t="str">
        <f t="shared" si="637"/>
        <v/>
      </c>
      <c r="AF1682" s="16" t="str">
        <f t="shared" si="634"/>
        <v/>
      </c>
      <c r="AG1682" s="16">
        <f t="shared" si="646"/>
        <v>103.8202774553351</v>
      </c>
      <c r="AH1682" s="24">
        <f t="shared" si="644"/>
        <v>103.962458755149</v>
      </c>
      <c r="AI1682" s="16">
        <f>VLOOKUP(A1682,'VQT-IV'!$B$3:$C1016,2,0)</f>
        <v>103.97</v>
      </c>
      <c r="AJ1682" s="25">
        <f t="shared" si="655"/>
        <v>-7.2532892670951199E-5</v>
      </c>
      <c r="AK1682" s="16">
        <v>104.05</v>
      </c>
      <c r="AL1682" s="2">
        <f t="shared" si="647"/>
        <v>113.35792393543275</v>
      </c>
      <c r="AM1682" s="27">
        <f t="shared" si="648"/>
        <v>-8.2883179702861298E-2</v>
      </c>
      <c r="AN1682" s="35">
        <v>0</v>
      </c>
      <c r="AO1682" s="1">
        <v>40442</v>
      </c>
      <c r="AP1682" s="2" t="str">
        <f t="shared" si="656"/>
        <v/>
      </c>
    </row>
    <row r="1683" spans="1:42" x14ac:dyDescent="0.25">
      <c r="A1683" s="49">
        <v>40444</v>
      </c>
      <c r="B1683" s="47">
        <v>1124.83</v>
      </c>
      <c r="C1683" s="27">
        <f t="shared" si="658"/>
        <v>-8.3312762280918218E-3</v>
      </c>
      <c r="D1683" s="27">
        <f t="shared" si="659"/>
        <v>3.1586866899380173E-4</v>
      </c>
      <c r="E1683" s="5">
        <f t="shared" si="638"/>
        <v>0</v>
      </c>
      <c r="F1683" s="44">
        <v>1880.97</v>
      </c>
      <c r="G1683" s="45">
        <v>1880.97</v>
      </c>
      <c r="H1683" s="48">
        <v>1124.83</v>
      </c>
      <c r="I1683" s="42">
        <v>23.87</v>
      </c>
      <c r="J1683" s="16">
        <f t="shared" si="657"/>
        <v>0.23870000000000002</v>
      </c>
      <c r="K1683" s="16">
        <f t="shared" si="639"/>
        <v>6.9272931234858115E-2</v>
      </c>
      <c r="L1683" s="51">
        <f>VLOOKUP(A1683,LIBOR!$A$3:B3778,2,1)</f>
        <v>0.22663000000000003</v>
      </c>
      <c r="M1683">
        <v>28440.58</v>
      </c>
      <c r="N1683" s="2">
        <v>25425.43</v>
      </c>
      <c r="O1683" s="16">
        <f t="shared" si="633"/>
        <v>6.9992888829537088E-5</v>
      </c>
      <c r="P1683" s="16">
        <f t="shared" si="649"/>
        <v>0.16942706876514191</v>
      </c>
      <c r="Q1683" s="2">
        <f t="shared" si="635"/>
        <v>22.018000000000004</v>
      </c>
      <c r="R1683" s="2">
        <f t="shared" si="636"/>
        <v>23.349</v>
      </c>
      <c r="S1683" s="16">
        <f t="shared" si="650"/>
        <v>-1</v>
      </c>
      <c r="T1683" s="16">
        <f t="shared" si="651"/>
        <v>-1</v>
      </c>
      <c r="U1683" s="16">
        <f>VLOOKUP(P1683,Table!$D$6:$G$15,MATCH(VALUE(T1683)&amp;"E",Table!$D$5:$G$5,0),1)*IF(Y1683=1,0,1)</f>
        <v>0.97499999999999998</v>
      </c>
      <c r="V1683" s="16">
        <f t="shared" si="652"/>
        <v>2.5000000000000022E-2</v>
      </c>
      <c r="W1683" s="16">
        <f t="shared" si="641"/>
        <v>164561.88280393847</v>
      </c>
      <c r="X1683" s="16">
        <f t="shared" si="653"/>
        <v>7.3636109991186416E-3</v>
      </c>
      <c r="Y1683" s="16">
        <f t="shared" si="642"/>
        <v>0</v>
      </c>
      <c r="Z1683" s="16">
        <f t="shared" si="654"/>
        <v>0</v>
      </c>
      <c r="AA1683" s="16">
        <f t="shared" si="640"/>
        <v>0</v>
      </c>
      <c r="AB1683" s="2">
        <f t="shared" si="643"/>
        <v>191566.18345522226</v>
      </c>
      <c r="AE1683" s="16" t="str">
        <f t="shared" si="637"/>
        <v/>
      </c>
      <c r="AF1683" s="16" t="str">
        <f t="shared" si="634"/>
        <v/>
      </c>
      <c r="AG1683" s="16">
        <f t="shared" si="646"/>
        <v>103.05719377245853</v>
      </c>
      <c r="AH1683" s="24">
        <f t="shared" si="644"/>
        <v>103.19564404942706</v>
      </c>
      <c r="AI1683" s="16">
        <f>VLOOKUP(A1683,'VQT-IV'!$B$3:$C1017,2,0)</f>
        <v>103.21</v>
      </c>
      <c r="AJ1683" s="25">
        <f t="shared" si="655"/>
        <v>-1.3909457003136172E-4</v>
      </c>
      <c r="AK1683" s="16">
        <v>103.31</v>
      </c>
      <c r="AL1683" s="2">
        <f t="shared" si="647"/>
        <v>113.35792393543275</v>
      </c>
      <c r="AM1683" s="27">
        <f t="shared" si="648"/>
        <v>-8.9647724069064627E-2</v>
      </c>
      <c r="AN1683" s="35">
        <v>0</v>
      </c>
      <c r="AO1683" s="1">
        <v>40443</v>
      </c>
      <c r="AP1683" s="2" t="str">
        <f t="shared" si="656"/>
        <v>high</v>
      </c>
    </row>
    <row r="1684" spans="1:42" x14ac:dyDescent="0.25">
      <c r="A1684" s="49">
        <v>40445</v>
      </c>
      <c r="B1684" s="47">
        <v>1148.67</v>
      </c>
      <c r="C1684" s="27">
        <f t="shared" si="658"/>
        <v>2.1194313807419984E-2</v>
      </c>
      <c r="D1684" s="27">
        <f t="shared" si="659"/>
        <v>2.0683265897181058E-2</v>
      </c>
      <c r="E1684" s="5">
        <f t="shared" si="638"/>
        <v>0</v>
      </c>
      <c r="F1684" s="44">
        <v>1920.84</v>
      </c>
      <c r="G1684" s="45">
        <v>1920.84</v>
      </c>
      <c r="H1684" s="48">
        <v>1148.67</v>
      </c>
      <c r="I1684" s="42">
        <v>21.71</v>
      </c>
      <c r="J1684" s="16">
        <f t="shared" si="657"/>
        <v>0.21710000000000002</v>
      </c>
      <c r="K1684" s="16">
        <f t="shared" si="639"/>
        <v>4.5870559255064447E-2</v>
      </c>
      <c r="L1684" s="51">
        <f>VLOOKUP(A1684,LIBOR!$A$3:B3779,2,1)</f>
        <v>0.22537999999999997</v>
      </c>
      <c r="M1684">
        <v>26888</v>
      </c>
      <c r="N1684" s="2">
        <v>24037.33</v>
      </c>
      <c r="O1684" s="16">
        <f t="shared" si="633"/>
        <v>4.3985994307963339E-4</v>
      </c>
      <c r="P1684" s="16">
        <f t="shared" si="649"/>
        <v>0.17122944074493557</v>
      </c>
      <c r="Q1684" s="2">
        <f t="shared" si="635"/>
        <v>22.448000000000004</v>
      </c>
      <c r="R1684" s="2">
        <f t="shared" si="636"/>
        <v>23.2075</v>
      </c>
      <c r="S1684" s="16">
        <f t="shared" si="650"/>
        <v>-1</v>
      </c>
      <c r="T1684" s="16">
        <f t="shared" si="651"/>
        <v>-1</v>
      </c>
      <c r="U1684" s="16">
        <f>VLOOKUP(P1684,Table!$D$6:$G$15,MATCH(VALUE(T1684)&amp;"E",Table!$D$5:$G$5,0),1)*IF(Y1684=1,0,1)</f>
        <v>0.97499999999999998</v>
      </c>
      <c r="V1684" s="16">
        <f t="shared" si="652"/>
        <v>2.5000000000000022E-2</v>
      </c>
      <c r="W1684" s="16">
        <f t="shared" si="641"/>
        <v>167737.85840298963</v>
      </c>
      <c r="X1684" s="16">
        <f t="shared" si="653"/>
        <v>6.4229666325688051E-4</v>
      </c>
      <c r="Y1684" s="16">
        <f t="shared" si="642"/>
        <v>0</v>
      </c>
      <c r="Z1684" s="16">
        <f t="shared" si="654"/>
        <v>0</v>
      </c>
      <c r="AA1684" s="16">
        <f t="shared" si="640"/>
        <v>0</v>
      </c>
      <c r="AB1684" s="2">
        <f t="shared" si="643"/>
        <v>195263.76325328762</v>
      </c>
      <c r="AE1684" s="16" t="str">
        <f t="shared" si="637"/>
        <v/>
      </c>
      <c r="AF1684" s="16" t="str">
        <f t="shared" si="634"/>
        <v/>
      </c>
      <c r="AG1684" s="16">
        <f t="shared" si="646"/>
        <v>105.04638722437809</v>
      </c>
      <c r="AH1684" s="24">
        <f t="shared" si="644"/>
        <v>105.18477208931741</v>
      </c>
      <c r="AI1684" s="16">
        <f>VLOOKUP(A1684,'VQT-IV'!$B$3:$C1018,2,0)</f>
        <v>105.2</v>
      </c>
      <c r="AJ1684" s="25">
        <f t="shared" si="655"/>
        <v>-1.4475200268626587E-4</v>
      </c>
      <c r="AK1684" s="16">
        <v>105.11</v>
      </c>
      <c r="AL1684" s="2">
        <f t="shared" si="647"/>
        <v>113.35792393543275</v>
      </c>
      <c r="AM1684" s="27">
        <f t="shared" si="648"/>
        <v>-7.2100401651415846E-2</v>
      </c>
      <c r="AN1684" s="35">
        <v>0</v>
      </c>
      <c r="AO1684" s="1">
        <v>40444</v>
      </c>
      <c r="AP1684" s="2" t="str">
        <f t="shared" si="656"/>
        <v>high</v>
      </c>
    </row>
    <row r="1685" spans="1:42" x14ac:dyDescent="0.25">
      <c r="A1685" s="49">
        <v>40448</v>
      </c>
      <c r="B1685" s="47">
        <v>1142.1600000000001</v>
      </c>
      <c r="C1685" s="27">
        <f t="shared" si="658"/>
        <v>-5.6674240643527218E-3</v>
      </c>
      <c r="D1685" s="27">
        <f t="shared" si="659"/>
        <v>-1.9395924927101404E-4</v>
      </c>
      <c r="E1685" s="5">
        <f t="shared" si="638"/>
        <v>0</v>
      </c>
      <c r="F1685" s="44">
        <v>1909.98</v>
      </c>
      <c r="G1685" s="45">
        <v>1909.98</v>
      </c>
      <c r="H1685" s="48">
        <v>1142.1600000000001</v>
      </c>
      <c r="I1685" s="42">
        <v>22.54</v>
      </c>
      <c r="J1685" s="16">
        <f t="shared" si="657"/>
        <v>0.22539999999999999</v>
      </c>
      <c r="K1685" s="16">
        <f t="shared" si="639"/>
        <v>4.6766348078821046E-2</v>
      </c>
      <c r="L1685" s="51">
        <f>VLOOKUP(A1685,LIBOR!$A$3:B3780,2,1)</f>
        <v>0.22537999999999997</v>
      </c>
      <c r="M1685">
        <v>27014.46</v>
      </c>
      <c r="N1685" s="2">
        <v>24150.06</v>
      </c>
      <c r="O1685" s="16">
        <f t="shared" si="633"/>
        <v>3.2302682060302961E-5</v>
      </c>
      <c r="P1685" s="16">
        <f t="shared" si="649"/>
        <v>0.17863365192117894</v>
      </c>
      <c r="Q1685" s="2">
        <f t="shared" si="635"/>
        <v>22.387999999999998</v>
      </c>
      <c r="R1685" s="2">
        <f t="shared" si="636"/>
        <v>22.924500000000002</v>
      </c>
      <c r="S1685" s="16">
        <f t="shared" si="650"/>
        <v>-1</v>
      </c>
      <c r="T1685" s="16">
        <f t="shared" si="651"/>
        <v>-1</v>
      </c>
      <c r="U1685" s="16">
        <f>VLOOKUP(P1685,Table!$D$6:$G$15,MATCH(VALUE(T1685)&amp;"E",Table!$D$5:$G$5,0),1)*IF(Y1685=1,0,1)</f>
        <v>0.97499999999999998</v>
      </c>
      <c r="V1685" s="16">
        <f t="shared" si="652"/>
        <v>2.5000000000000022E-2</v>
      </c>
      <c r="W1685" s="16">
        <f t="shared" si="641"/>
        <v>166830.64924521855</v>
      </c>
      <c r="X1685" s="16">
        <f t="shared" si="653"/>
        <v>1.9316522104496858E-2</v>
      </c>
      <c r="Y1685" s="16">
        <f t="shared" si="642"/>
        <v>0</v>
      </c>
      <c r="Z1685" s="16">
        <f t="shared" si="654"/>
        <v>0</v>
      </c>
      <c r="AA1685" s="16">
        <f t="shared" si="640"/>
        <v>0</v>
      </c>
      <c r="AB1685" s="2">
        <f t="shared" si="643"/>
        <v>194210.34420273578</v>
      </c>
      <c r="AE1685" s="16" t="str">
        <f t="shared" si="637"/>
        <v/>
      </c>
      <c r="AF1685" s="16" t="str">
        <f t="shared" si="634"/>
        <v/>
      </c>
      <c r="AG1685" s="16">
        <f t="shared" si="646"/>
        <v>104.47967754076791</v>
      </c>
      <c r="AH1685" s="24">
        <f t="shared" si="644"/>
        <v>104.60914730316993</v>
      </c>
      <c r="AI1685" s="16">
        <f>VLOOKUP(A1685,'VQT-IV'!$B$3:$C1019,2,0)</f>
        <v>104.62</v>
      </c>
      <c r="AJ1685" s="25">
        <f t="shared" si="655"/>
        <v>-1.0373443729760901E-4</v>
      </c>
      <c r="AK1685" s="16">
        <v>104.88</v>
      </c>
      <c r="AL1685" s="2">
        <f t="shared" si="647"/>
        <v>113.35792393543275</v>
      </c>
      <c r="AM1685" s="27">
        <f t="shared" si="648"/>
        <v>-7.7178342091427266E-2</v>
      </c>
      <c r="AN1685" s="35">
        <v>0</v>
      </c>
      <c r="AO1685" s="1">
        <v>40445</v>
      </c>
      <c r="AP1685" s="2" t="str">
        <f t="shared" si="656"/>
        <v>high</v>
      </c>
    </row>
    <row r="1686" spans="1:42" x14ac:dyDescent="0.25">
      <c r="A1686" s="49">
        <v>40449</v>
      </c>
      <c r="B1686" s="47">
        <v>1147.7</v>
      </c>
      <c r="C1686" s="27">
        <f t="shared" si="658"/>
        <v>4.850458779855682E-3</v>
      </c>
      <c r="D1686" s="27">
        <f t="shared" si="659"/>
        <v>7.2205796559008384E-3</v>
      </c>
      <c r="E1686" s="5">
        <f t="shared" si="638"/>
        <v>0</v>
      </c>
      <c r="F1686" s="44">
        <v>1919.59</v>
      </c>
      <c r="G1686" s="45">
        <v>1919.59</v>
      </c>
      <c r="H1686" s="48">
        <v>1147.7</v>
      </c>
      <c r="I1686" s="42">
        <v>22.6</v>
      </c>
      <c r="J1686" s="16">
        <f t="shared" si="657"/>
        <v>0.22600000000000001</v>
      </c>
      <c r="K1686" s="16">
        <f t="shared" si="639"/>
        <v>4.6677769967722216E-2</v>
      </c>
      <c r="L1686" s="51">
        <f>VLOOKUP(A1686,LIBOR!$A$3:B3781,2,1)</f>
        <v>0.22500000000000003</v>
      </c>
      <c r="M1686">
        <v>26980.53</v>
      </c>
      <c r="N1686" s="2">
        <v>24119.63</v>
      </c>
      <c r="O1686" s="16">
        <f t="shared" si="633"/>
        <v>2.3413339035536686E-5</v>
      </c>
      <c r="P1686" s="16">
        <f t="shared" si="649"/>
        <v>0.17932223003227779</v>
      </c>
      <c r="Q1686" s="2">
        <f t="shared" si="635"/>
        <v>22.595999999999997</v>
      </c>
      <c r="R1686" s="2">
        <f t="shared" si="636"/>
        <v>22.829000000000001</v>
      </c>
      <c r="S1686" s="16">
        <f t="shared" si="650"/>
        <v>-1</v>
      </c>
      <c r="T1686" s="16">
        <f t="shared" si="651"/>
        <v>-1</v>
      </c>
      <c r="U1686" s="16">
        <f>VLOOKUP(P1686,Table!$D$6:$G$15,MATCH(VALUE(T1686)&amp;"E",Table!$D$5:$G$5,0),1)*IF(Y1686=1,0,1)</f>
        <v>0.97499999999999998</v>
      </c>
      <c r="V1686" s="16">
        <f t="shared" si="652"/>
        <v>2.5000000000000022E-2</v>
      </c>
      <c r="W1686" s="16">
        <f t="shared" si="641"/>
        <v>167614.3689778175</v>
      </c>
      <c r="X1686" s="16">
        <f t="shared" si="653"/>
        <v>-3.6091667658932902E-4</v>
      </c>
      <c r="Y1686" s="16">
        <f t="shared" si="642"/>
        <v>0</v>
      </c>
      <c r="Z1686" s="16">
        <f t="shared" si="654"/>
        <v>0</v>
      </c>
      <c r="AA1686" s="16">
        <f t="shared" si="640"/>
        <v>0</v>
      </c>
      <c r="AB1686" s="2">
        <f t="shared" si="643"/>
        <v>195156.97975855466</v>
      </c>
      <c r="AE1686" s="16" t="str">
        <f t="shared" si="637"/>
        <v/>
      </c>
      <c r="AF1686" s="16" t="str">
        <f t="shared" si="634"/>
        <v/>
      </c>
      <c r="AG1686" s="16">
        <f t="shared" si="646"/>
        <v>104.98894072150424</v>
      </c>
      <c r="AH1686" s="24">
        <f t="shared" si="644"/>
        <v>105.11630558069839</v>
      </c>
      <c r="AI1686" s="16">
        <f>VLOOKUP(A1686,'VQT-IV'!$B$3:$C1020,2,0)</f>
        <v>105.13</v>
      </c>
      <c r="AJ1686" s="25">
        <f t="shared" si="655"/>
        <v>-1.3026176449726368E-4</v>
      </c>
      <c r="AK1686" s="16">
        <v>105.11</v>
      </c>
      <c r="AL1686" s="2">
        <f t="shared" si="647"/>
        <v>113.35792393543275</v>
      </c>
      <c r="AM1686" s="27">
        <f t="shared" si="648"/>
        <v>-7.2704386853703173E-2</v>
      </c>
      <c r="AN1686" s="35">
        <v>0</v>
      </c>
      <c r="AO1686" s="1">
        <v>40448</v>
      </c>
      <c r="AP1686" s="2" t="str">
        <f t="shared" si="656"/>
        <v>high</v>
      </c>
    </row>
    <row r="1687" spans="1:42" x14ac:dyDescent="0.25">
      <c r="A1687" s="49">
        <v>40450</v>
      </c>
      <c r="B1687" s="47">
        <v>1144.73</v>
      </c>
      <c r="C1687" s="27">
        <f t="shared" si="658"/>
        <v>-2.5877842641806037E-3</v>
      </c>
      <c r="D1687" s="27">
        <f t="shared" si="659"/>
        <v>9.458288030650519E-3</v>
      </c>
      <c r="E1687" s="5">
        <f t="shared" si="638"/>
        <v>0</v>
      </c>
      <c r="F1687" s="44">
        <v>1914.84</v>
      </c>
      <c r="G1687" s="45">
        <v>1914.84</v>
      </c>
      <c r="H1687" s="48">
        <v>1144.73</v>
      </c>
      <c r="I1687" s="42">
        <v>23.25</v>
      </c>
      <c r="J1687" s="16">
        <f t="shared" si="657"/>
        <v>0.23250000000000001</v>
      </c>
      <c r="K1687" s="16">
        <f t="shared" si="639"/>
        <v>5.4334474090076357E-2</v>
      </c>
      <c r="L1687" s="51">
        <f>VLOOKUP(A1687,LIBOR!$A$3:B3782,2,1)</f>
        <v>0.22500000000000003</v>
      </c>
      <c r="M1687">
        <v>27404.2</v>
      </c>
      <c r="N1687" s="2">
        <v>24498.27</v>
      </c>
      <c r="O1687" s="16">
        <f t="shared" si="633"/>
        <v>6.7139980296308947E-6</v>
      </c>
      <c r="P1687" s="16">
        <f t="shared" si="649"/>
        <v>0.17816552590992366</v>
      </c>
      <c r="Q1687" s="2">
        <f t="shared" si="635"/>
        <v>22.645999999999997</v>
      </c>
      <c r="R1687" s="2">
        <f t="shared" si="636"/>
        <v>22.598500000000001</v>
      </c>
      <c r="S1687" s="16">
        <f t="shared" si="650"/>
        <v>1</v>
      </c>
      <c r="T1687" s="16">
        <f t="shared" si="651"/>
        <v>0</v>
      </c>
      <c r="U1687" s="16">
        <f>VLOOKUP(P1687,Table!$D$6:$G$15,MATCH(VALUE(T1687)&amp;"E",Table!$D$5:$G$5,0),1)*IF(Y1687=1,0,1)</f>
        <v>0.9</v>
      </c>
      <c r="V1687" s="16">
        <f t="shared" si="652"/>
        <v>9.9999999999999978E-2</v>
      </c>
      <c r="W1687" s="16">
        <f t="shared" si="641"/>
        <v>167257.24490180128</v>
      </c>
      <c r="X1687" s="16">
        <f t="shared" si="653"/>
        <v>6.7587041978260931E-3</v>
      </c>
      <c r="Y1687" s="16">
        <f t="shared" si="642"/>
        <v>0</v>
      </c>
      <c r="Z1687" s="16">
        <f t="shared" si="654"/>
        <v>0</v>
      </c>
      <c r="AA1687" s="16">
        <f t="shared" si="640"/>
        <v>0</v>
      </c>
      <c r="AB1687" s="2">
        <f t="shared" si="643"/>
        <v>194762.75203369971</v>
      </c>
      <c r="AE1687" s="16" t="str">
        <f t="shared" si="637"/>
        <v/>
      </c>
      <c r="AF1687" s="16" t="str">
        <f t="shared" si="634"/>
        <v/>
      </c>
      <c r="AG1687" s="16">
        <f t="shared" si="646"/>
        <v>104.77685734489748</v>
      </c>
      <c r="AH1687" s="24">
        <f t="shared" si="644"/>
        <v>104.90123454297226</v>
      </c>
      <c r="AI1687" s="16">
        <f>VLOOKUP(A1687,'VQT-IV'!$B$3:$C1021,2,0)</f>
        <v>104.91</v>
      </c>
      <c r="AJ1687" s="25">
        <f t="shared" si="655"/>
        <v>-8.3552159257815894E-5</v>
      </c>
      <c r="AK1687" s="16">
        <v>104.81</v>
      </c>
      <c r="AL1687" s="2">
        <f t="shared" si="647"/>
        <v>113.35792393543275</v>
      </c>
      <c r="AM1687" s="27">
        <f t="shared" si="648"/>
        <v>-7.4601660817970816E-2</v>
      </c>
      <c r="AN1687" s="35">
        <v>0</v>
      </c>
      <c r="AO1687" s="1">
        <v>40449</v>
      </c>
      <c r="AP1687" s="2" t="str">
        <f t="shared" si="656"/>
        <v/>
      </c>
    </row>
    <row r="1688" spans="1:42" x14ac:dyDescent="0.25">
      <c r="A1688" s="49">
        <v>40451</v>
      </c>
      <c r="B1688" s="47">
        <v>1141.2</v>
      </c>
      <c r="C1688" s="27">
        <f t="shared" si="658"/>
        <v>-3.0836965922095283E-3</v>
      </c>
      <c r="D1688" s="27">
        <f t="shared" si="659"/>
        <v>1.4705867666532813E-2</v>
      </c>
      <c r="E1688" s="5">
        <f t="shared" si="638"/>
        <v>0</v>
      </c>
      <c r="F1688" s="44">
        <v>1908.95</v>
      </c>
      <c r="G1688" s="45">
        <v>1908.95</v>
      </c>
      <c r="H1688" s="48">
        <v>1141.2</v>
      </c>
      <c r="I1688" s="42">
        <v>23.7</v>
      </c>
      <c r="J1688" s="16">
        <f t="shared" si="657"/>
        <v>0.23699999999999999</v>
      </c>
      <c r="K1688" s="16">
        <f t="shared" si="639"/>
        <v>6.75303493217633E-2</v>
      </c>
      <c r="L1688" s="51">
        <f>VLOOKUP(A1688,LIBOR!$A$3:B3783,2,1)</f>
        <v>0.22625000000000001</v>
      </c>
      <c r="M1688">
        <v>28102.12</v>
      </c>
      <c r="N1688" s="2">
        <v>25122.080000000002</v>
      </c>
      <c r="O1688" s="16">
        <f t="shared" si="633"/>
        <v>9.5385912354099115E-6</v>
      </c>
      <c r="P1688" s="16">
        <f t="shared" si="649"/>
        <v>0.16946965067823669</v>
      </c>
      <c r="Q1688" s="2">
        <f t="shared" si="635"/>
        <v>22.794</v>
      </c>
      <c r="R1688" s="2">
        <f t="shared" si="636"/>
        <v>22.458500000000004</v>
      </c>
      <c r="S1688" s="16">
        <f t="shared" si="650"/>
        <v>1</v>
      </c>
      <c r="T1688" s="16">
        <f t="shared" si="651"/>
        <v>0</v>
      </c>
      <c r="U1688" s="16">
        <f>VLOOKUP(P1688,Table!$D$6:$G$15,MATCH(VALUE(T1688)&amp;"E",Table!$D$5:$G$5,0),1)*IF(Y1688=1,0,1)</f>
        <v>0.9</v>
      </c>
      <c r="V1688" s="16">
        <f t="shared" si="652"/>
        <v>9.9999999999999978E-2</v>
      </c>
      <c r="W1688" s="16">
        <f t="shared" si="641"/>
        <v>167218.94569146758</v>
      </c>
      <c r="X1688" s="16">
        <f t="shared" si="653"/>
        <v>8.9071562566436224E-3</v>
      </c>
      <c r="Y1688" s="16">
        <f t="shared" si="642"/>
        <v>0</v>
      </c>
      <c r="Z1688" s="16">
        <f t="shared" si="654"/>
        <v>0</v>
      </c>
      <c r="AA1688" s="16">
        <f t="shared" si="640"/>
        <v>0</v>
      </c>
      <c r="AB1688" s="2">
        <f t="shared" si="643"/>
        <v>194719.58976244036</v>
      </c>
      <c r="AE1688" s="16" t="str">
        <f t="shared" si="637"/>
        <v/>
      </c>
      <c r="AF1688" s="16" t="str">
        <f t="shared" si="634"/>
        <v/>
      </c>
      <c r="AG1688" s="16">
        <f t="shared" si="646"/>
        <v>104.75363726256037</v>
      </c>
      <c r="AH1688" s="24">
        <f t="shared" si="644"/>
        <v>104.87525719580213</v>
      </c>
      <c r="AI1688" s="16">
        <f>VLOOKUP(A1688,'VQT-IV'!$B$3:$C1022,2,0)</f>
        <v>104.89</v>
      </c>
      <c r="AJ1688" s="25">
        <f t="shared" si="655"/>
        <v>-1.4055490702513662E-4</v>
      </c>
      <c r="AK1688" s="16">
        <v>104.93</v>
      </c>
      <c r="AL1688" s="2">
        <f t="shared" si="647"/>
        <v>113.35792393543275</v>
      </c>
      <c r="AM1688" s="27">
        <f t="shared" si="648"/>
        <v>-7.4830822982099088E-2</v>
      </c>
      <c r="AN1688" s="35">
        <v>0</v>
      </c>
      <c r="AO1688" s="1">
        <v>40450</v>
      </c>
      <c r="AP1688" s="2" t="str">
        <f t="shared" si="656"/>
        <v>high</v>
      </c>
    </row>
    <row r="1689" spans="1:42" x14ac:dyDescent="0.25">
      <c r="A1689" s="49">
        <v>40452</v>
      </c>
      <c r="B1689" s="47">
        <v>1146.24</v>
      </c>
      <c r="C1689" s="27">
        <f t="shared" si="658"/>
        <v>4.4164037854890204E-3</v>
      </c>
      <c r="D1689" s="27">
        <f t="shared" si="659"/>
        <v>-2.0720423553981515E-3</v>
      </c>
      <c r="E1689" s="5">
        <f t="shared" si="638"/>
        <v>0</v>
      </c>
      <c r="F1689" s="44">
        <v>1917.42</v>
      </c>
      <c r="G1689" s="45">
        <v>1917.42</v>
      </c>
      <c r="H1689" s="48">
        <v>1146.24</v>
      </c>
      <c r="I1689" s="42">
        <v>22.5</v>
      </c>
      <c r="J1689" s="16">
        <f t="shared" si="657"/>
        <v>0.22500000000000001</v>
      </c>
      <c r="K1689" s="16">
        <f t="shared" si="639"/>
        <v>6.2794932730997954E-2</v>
      </c>
      <c r="L1689" s="51">
        <f>VLOOKUP(A1689,LIBOR!$A$3:B3784,2,1)</f>
        <v>0.22813</v>
      </c>
      <c r="M1689">
        <v>27543.77</v>
      </c>
      <c r="N1689" s="2">
        <v>24622.83</v>
      </c>
      <c r="O1689" s="16">
        <f t="shared" ref="O1689:O1752" si="660">LN(B1689/B1688)^2</f>
        <v>1.9418829441578869E-5</v>
      </c>
      <c r="P1689" s="16">
        <f t="shared" si="649"/>
        <v>0.16220506726900205</v>
      </c>
      <c r="Q1689" s="2">
        <f t="shared" si="635"/>
        <v>22.759999999999998</v>
      </c>
      <c r="R1689" s="2">
        <f t="shared" si="636"/>
        <v>22.449000000000002</v>
      </c>
      <c r="S1689" s="16">
        <f t="shared" si="650"/>
        <v>1</v>
      </c>
      <c r="T1689" s="16">
        <f t="shared" si="651"/>
        <v>0</v>
      </c>
      <c r="U1689" s="16">
        <f>VLOOKUP(P1689,Table!$D$6:$G$15,MATCH(VALUE(T1689)&amp;"E",Table!$D$5:$G$5,0),1)*IF(Y1689=1,0,1)</f>
        <v>0.9</v>
      </c>
      <c r="V1689" s="16">
        <f t="shared" si="652"/>
        <v>9.9999999999999978E-2</v>
      </c>
      <c r="W1689" s="16">
        <f t="shared" si="641"/>
        <v>167551.28795639542</v>
      </c>
      <c r="X1689" s="16">
        <f t="shared" si="653"/>
        <v>1.6146283952613638E-2</v>
      </c>
      <c r="Y1689" s="16">
        <f t="shared" si="642"/>
        <v>0</v>
      </c>
      <c r="Z1689" s="16">
        <f t="shared" si="654"/>
        <v>0</v>
      </c>
      <c r="AA1689" s="16">
        <f t="shared" si="640"/>
        <v>0</v>
      </c>
      <c r="AB1689" s="2">
        <f t="shared" si="643"/>
        <v>195110.2817610724</v>
      </c>
      <c r="AE1689" s="16" t="str">
        <f t="shared" si="637"/>
        <v/>
      </c>
      <c r="AF1689" s="16" t="str">
        <f t="shared" si="634"/>
        <v/>
      </c>
      <c r="AG1689" s="16">
        <f t="shared" si="646"/>
        <v>104.96381851836529</v>
      </c>
      <c r="AH1689" s="24">
        <f t="shared" si="644"/>
        <v>105.08294736716785</v>
      </c>
      <c r="AI1689" s="16">
        <f>VLOOKUP(A1689,'VQT-IV'!$B$3:$C1023,2,0)</f>
        <v>105.1</v>
      </c>
      <c r="AJ1689" s="25">
        <f t="shared" si="655"/>
        <v>-1.6225150173310166E-4</v>
      </c>
      <c r="AK1689" s="16">
        <v>105.13</v>
      </c>
      <c r="AL1689" s="2">
        <f t="shared" si="647"/>
        <v>113.35792393543275</v>
      </c>
      <c r="AM1689" s="27">
        <f t="shared" si="648"/>
        <v>-7.2998660181693431E-2</v>
      </c>
      <c r="AN1689" s="35">
        <v>0</v>
      </c>
      <c r="AO1689" s="1">
        <v>40451</v>
      </c>
      <c r="AP1689" s="2" t="str">
        <f t="shared" si="656"/>
        <v>high</v>
      </c>
    </row>
    <row r="1690" spans="1:42" x14ac:dyDescent="0.25">
      <c r="A1690" s="49">
        <v>40455</v>
      </c>
      <c r="B1690" s="47">
        <v>1137.03</v>
      </c>
      <c r="C1690" s="27">
        <f t="shared" si="658"/>
        <v>-8.0349664991624659E-3</v>
      </c>
      <c r="D1690" s="27">
        <f t="shared" si="659"/>
        <v>-4.4395847902078955E-3</v>
      </c>
      <c r="E1690" s="5">
        <f t="shared" si="638"/>
        <v>0</v>
      </c>
      <c r="F1690" s="44">
        <v>1902.15</v>
      </c>
      <c r="G1690" s="45">
        <v>1902.15</v>
      </c>
      <c r="H1690" s="48">
        <v>1137.03</v>
      </c>
      <c r="I1690" s="42">
        <v>23.53</v>
      </c>
      <c r="J1690" s="16">
        <f t="shared" si="657"/>
        <v>0.23530000000000001</v>
      </c>
      <c r="K1690" s="16">
        <f t="shared" si="639"/>
        <v>7.2416089486290858E-2</v>
      </c>
      <c r="L1690" s="51">
        <f>VLOOKUP(A1690,LIBOR!$A$3:B3785,2,1)</f>
        <v>0.22563000000000002</v>
      </c>
      <c r="M1690">
        <v>27934.89</v>
      </c>
      <c r="N1690" s="2">
        <v>24972.16</v>
      </c>
      <c r="O1690" s="16">
        <f t="shared" si="660"/>
        <v>6.5083278454074577E-5</v>
      </c>
      <c r="P1690" s="16">
        <f t="shared" si="649"/>
        <v>0.16288391051370915</v>
      </c>
      <c r="Q1690" s="2">
        <f t="shared" si="635"/>
        <v>22.917999999999999</v>
      </c>
      <c r="R1690" s="2">
        <f t="shared" si="636"/>
        <v>22.4145</v>
      </c>
      <c r="S1690" s="16">
        <f t="shared" si="650"/>
        <v>1</v>
      </c>
      <c r="T1690" s="16">
        <f t="shared" si="651"/>
        <v>0</v>
      </c>
      <c r="U1690" s="16">
        <f>VLOOKUP(P1690,Table!$D$6:$G$15,MATCH(VALUE(T1690)&amp;"E",Table!$D$5:$G$5,0),1)*IF(Y1690=1,0,1)</f>
        <v>0.9</v>
      </c>
      <c r="V1690" s="16">
        <f t="shared" si="652"/>
        <v>9.9999999999999978E-2</v>
      </c>
      <c r="W1690" s="16">
        <f t="shared" si="641"/>
        <v>166577.35490368298</v>
      </c>
      <c r="X1690" s="16">
        <f t="shared" si="653"/>
        <v>-1.1122739277258376E-3</v>
      </c>
      <c r="Y1690" s="16">
        <f t="shared" si="642"/>
        <v>0</v>
      </c>
      <c r="Z1690" s="16">
        <f t="shared" si="654"/>
        <v>0</v>
      </c>
      <c r="AA1690" s="16">
        <f t="shared" si="640"/>
        <v>0</v>
      </c>
      <c r="AB1690" s="2">
        <f t="shared" si="643"/>
        <v>193988.89530447681</v>
      </c>
      <c r="AE1690" s="16" t="str">
        <f t="shared" si="637"/>
        <v/>
      </c>
      <c r="AF1690" s="16" t="str">
        <f t="shared" si="634"/>
        <v/>
      </c>
      <c r="AG1690" s="16">
        <f t="shared" si="646"/>
        <v>104.36054429080207</v>
      </c>
      <c r="AH1690" s="24">
        <f t="shared" si="644"/>
        <v>104.47083071649826</v>
      </c>
      <c r="AI1690" s="16">
        <f>VLOOKUP(A1690,'VQT-IV'!$B$3:$C1024,2,0)</f>
        <v>104.48</v>
      </c>
      <c r="AJ1690" s="25">
        <f t="shared" si="655"/>
        <v>-8.776113611930203E-5</v>
      </c>
      <c r="AK1690" s="16">
        <v>104.51</v>
      </c>
      <c r="AL1690" s="2">
        <f t="shared" si="647"/>
        <v>113.35792393543275</v>
      </c>
      <c r="AM1690" s="27">
        <f t="shared" si="648"/>
        <v>-7.8398517813333179E-2</v>
      </c>
      <c r="AN1690" s="35">
        <v>0</v>
      </c>
      <c r="AO1690" s="1">
        <v>40452</v>
      </c>
      <c r="AP1690" s="2" t="str">
        <f t="shared" si="656"/>
        <v/>
      </c>
    </row>
    <row r="1691" spans="1:42" x14ac:dyDescent="0.25">
      <c r="A1691" s="49">
        <v>40456</v>
      </c>
      <c r="B1691" s="47">
        <v>1160.75</v>
      </c>
      <c r="C1691" s="27">
        <f t="shared" si="658"/>
        <v>2.0861366894453059E-2</v>
      </c>
      <c r="D1691" s="27">
        <f t="shared" si="659"/>
        <v>1.1571323324389482E-2</v>
      </c>
      <c r="E1691" s="5">
        <f t="shared" si="638"/>
        <v>0</v>
      </c>
      <c r="F1691" s="44">
        <v>1941.82</v>
      </c>
      <c r="G1691" s="45">
        <v>1941.82</v>
      </c>
      <c r="H1691" s="48">
        <v>1160.75</v>
      </c>
      <c r="I1691" s="42">
        <v>21.76</v>
      </c>
      <c r="J1691" s="16">
        <f t="shared" si="657"/>
        <v>0.21760000000000002</v>
      </c>
      <c r="K1691" s="16">
        <f t="shared" si="639"/>
        <v>8.4966171413415031E-2</v>
      </c>
      <c r="L1691" s="51">
        <f>VLOOKUP(A1691,LIBOR!$A$3:B3786,2,1)</f>
        <v>0.22563000000000002</v>
      </c>
      <c r="M1691">
        <v>26578.71</v>
      </c>
      <c r="N1691" s="2">
        <v>23759.72</v>
      </c>
      <c r="O1691" s="16">
        <f t="shared" si="660"/>
        <v>4.2628821426120305E-4</v>
      </c>
      <c r="P1691" s="16">
        <f t="shared" si="649"/>
        <v>0.13263382858658498</v>
      </c>
      <c r="Q1691" s="2">
        <f t="shared" si="635"/>
        <v>23.116</v>
      </c>
      <c r="R1691" s="2">
        <f t="shared" si="636"/>
        <v>22.525500000000001</v>
      </c>
      <c r="S1691" s="16">
        <f t="shared" si="650"/>
        <v>1</v>
      </c>
      <c r="T1691" s="16">
        <f t="shared" si="651"/>
        <v>0</v>
      </c>
      <c r="U1691" s="16">
        <f>VLOOKUP(P1691,Table!$D$6:$G$15,MATCH(VALUE(T1691)&amp;"E",Table!$D$5:$G$5,0),1)*IF(Y1691=1,0,1)</f>
        <v>0.9</v>
      </c>
      <c r="V1691" s="16">
        <f t="shared" si="652"/>
        <v>9.9999999999999978E-2</v>
      </c>
      <c r="W1691" s="16">
        <f t="shared" si="641"/>
        <v>168896.12226016429</v>
      </c>
      <c r="X1691" s="16">
        <f t="shared" si="653"/>
        <v>-1.5182722280440153E-3</v>
      </c>
      <c r="Y1691" s="16">
        <f t="shared" si="642"/>
        <v>0</v>
      </c>
      <c r="Z1691" s="16">
        <f t="shared" si="654"/>
        <v>0</v>
      </c>
      <c r="AA1691" s="16">
        <f t="shared" si="640"/>
        <v>0</v>
      </c>
      <c r="AB1691" s="2">
        <f t="shared" si="643"/>
        <v>196688.25543597978</v>
      </c>
      <c r="AE1691" s="16" t="str">
        <f t="shared" si="637"/>
        <v/>
      </c>
      <c r="AF1691" s="16" t="str">
        <f t="shared" ref="AF1691:AF1754" si="661">IF(AD1691&gt;0,AB1691/AD1691-1,"")</f>
        <v/>
      </c>
      <c r="AG1691" s="16">
        <f t="shared" si="646"/>
        <v>105.81272376797465</v>
      </c>
      <c r="AH1691" s="24">
        <f t="shared" si="644"/>
        <v>105.92178789172195</v>
      </c>
      <c r="AI1691" s="16">
        <f>VLOOKUP(A1691,'VQT-IV'!$B$3:$C1025,2,0)</f>
        <v>105.93</v>
      </c>
      <c r="AJ1691" s="25">
        <f t="shared" si="655"/>
        <v>-7.7523914642330105E-5</v>
      </c>
      <c r="AK1691" s="16">
        <v>105.93</v>
      </c>
      <c r="AL1691" s="2">
        <f t="shared" si="647"/>
        <v>113.35792393543275</v>
      </c>
      <c r="AM1691" s="27">
        <f t="shared" si="648"/>
        <v>-6.559873174764852E-2</v>
      </c>
      <c r="AN1691" s="35">
        <v>0</v>
      </c>
      <c r="AO1691" s="1">
        <v>40455</v>
      </c>
      <c r="AP1691" s="2" t="str">
        <f t="shared" si="656"/>
        <v/>
      </c>
    </row>
    <row r="1692" spans="1:42" x14ac:dyDescent="0.25">
      <c r="A1692" s="49">
        <v>40457</v>
      </c>
      <c r="B1692" s="47">
        <v>1159.97</v>
      </c>
      <c r="C1692" s="27">
        <f t="shared" si="658"/>
        <v>-6.719793237131011E-4</v>
      </c>
      <c r="D1692" s="27">
        <f t="shared" si="659"/>
        <v>1.3487128264856985E-2</v>
      </c>
      <c r="E1692" s="5">
        <f t="shared" si="638"/>
        <v>0</v>
      </c>
      <c r="F1692" s="44">
        <v>1941.5</v>
      </c>
      <c r="G1692" s="45">
        <v>1941.5</v>
      </c>
      <c r="H1692" s="48">
        <v>1159.97</v>
      </c>
      <c r="I1692" s="42">
        <v>21.49</v>
      </c>
      <c r="J1692" s="16">
        <f t="shared" si="657"/>
        <v>0.21489999999999998</v>
      </c>
      <c r="K1692" s="16">
        <f t="shared" si="639"/>
        <v>6.8139634948414379E-2</v>
      </c>
      <c r="L1692" s="51">
        <f>VLOOKUP(A1692,LIBOR!$A$3:B3787,2,1)</f>
        <v>0.22563000000000002</v>
      </c>
      <c r="M1692">
        <v>26258.080000000002</v>
      </c>
      <c r="N1692" s="2">
        <v>23473.01</v>
      </c>
      <c r="O1692" s="16">
        <f t="shared" si="660"/>
        <v>4.5185983496088434E-7</v>
      </c>
      <c r="P1692" s="16">
        <f t="shared" si="649"/>
        <v>0.1467603650515856</v>
      </c>
      <c r="Q1692" s="2">
        <f t="shared" ref="Q1692:Q1755" si="662">SUM($I1687:$I1691)/5</f>
        <v>22.948</v>
      </c>
      <c r="R1692" s="2">
        <f t="shared" ref="R1692:R1755" si="663">SUM($I1672:$I1691)/20</f>
        <v>22.423499999999997</v>
      </c>
      <c r="S1692" s="16">
        <f t="shared" si="650"/>
        <v>1</v>
      </c>
      <c r="T1692" s="16">
        <f t="shared" si="651"/>
        <v>0</v>
      </c>
      <c r="U1692" s="16">
        <f>VLOOKUP(P1692,Table!$D$6:$G$15,MATCH(VALUE(T1692)&amp;"E",Table!$D$5:$G$5,0),1)*IF(Y1692=1,0,1)</f>
        <v>0.9</v>
      </c>
      <c r="V1692" s="16">
        <f t="shared" si="652"/>
        <v>9.9999999999999978E-2</v>
      </c>
      <c r="W1692" s="16">
        <f t="shared" si="641"/>
        <v>168590.16904065973</v>
      </c>
      <c r="X1692" s="16">
        <f t="shared" si="653"/>
        <v>7.6470370062153847E-3</v>
      </c>
      <c r="Y1692" s="16">
        <f t="shared" si="642"/>
        <v>0</v>
      </c>
      <c r="Z1692" s="16">
        <f t="shared" si="654"/>
        <v>0</v>
      </c>
      <c r="AA1692" s="16">
        <f t="shared" si="640"/>
        <v>0</v>
      </c>
      <c r="AB1692" s="2">
        <f t="shared" si="643"/>
        <v>196421.81052352567</v>
      </c>
      <c r="AD1692" s="2">
        <v>196781.47</v>
      </c>
      <c r="AE1692" s="16" t="str">
        <f t="shared" si="637"/>
        <v/>
      </c>
      <c r="AF1692" s="16">
        <f t="shared" si="661"/>
        <v>-1.8277100810067948E-3</v>
      </c>
      <c r="AG1692" s="16">
        <f t="shared" si="646"/>
        <v>105.6693839337868</v>
      </c>
      <c r="AH1692" s="24">
        <f t="shared" si="644"/>
        <v>105.77554717932787</v>
      </c>
      <c r="AI1692" s="16">
        <f>VLOOKUP(A1692,'VQT-IV'!$B$3:$C1026,2,0)</f>
        <v>105.79</v>
      </c>
      <c r="AJ1692" s="25">
        <f t="shared" si="655"/>
        <v>-1.3661802317921357E-4</v>
      </c>
      <c r="AK1692" s="16">
        <v>105.77</v>
      </c>
      <c r="AL1692" s="2">
        <f t="shared" si="647"/>
        <v>113.35792393543275</v>
      </c>
      <c r="AM1692" s="27">
        <f t="shared" si="648"/>
        <v>-6.6888811058534392E-2</v>
      </c>
      <c r="AN1692" s="35">
        <v>0</v>
      </c>
      <c r="AO1692" s="1">
        <v>40456</v>
      </c>
      <c r="AP1692" s="2" t="str">
        <f t="shared" si="656"/>
        <v>high</v>
      </c>
    </row>
    <row r="1693" spans="1:42" x14ac:dyDescent="0.25">
      <c r="A1693" s="49">
        <v>40458</v>
      </c>
      <c r="B1693" s="47">
        <v>1158.06</v>
      </c>
      <c r="C1693" s="27">
        <f t="shared" si="658"/>
        <v>-1.6465943084735812E-3</v>
      </c>
      <c r="D1693" s="27">
        <f t="shared" si="659"/>
        <v>1.4924230548592932E-2</v>
      </c>
      <c r="E1693" s="5">
        <f t="shared" si="638"/>
        <v>0</v>
      </c>
      <c r="F1693" s="44">
        <v>1938.31</v>
      </c>
      <c r="G1693" s="45">
        <v>1938.31</v>
      </c>
      <c r="H1693" s="48">
        <v>1158.06</v>
      </c>
      <c r="I1693" s="42">
        <v>21.56</v>
      </c>
      <c r="J1693" s="16">
        <f t="shared" si="657"/>
        <v>0.21559999999999999</v>
      </c>
      <c r="K1693" s="16">
        <f t="shared" si="639"/>
        <v>7.5713110836608033E-2</v>
      </c>
      <c r="L1693" s="51">
        <f>VLOOKUP(A1693,LIBOR!$A$3:B3788,2,1)</f>
        <v>0.22500000000000003</v>
      </c>
      <c r="M1693">
        <v>26081.21</v>
      </c>
      <c r="N1693" s="2">
        <v>23314.82</v>
      </c>
      <c r="O1693" s="16">
        <f t="shared" si="660"/>
        <v>2.7157439316051694E-6</v>
      </c>
      <c r="P1693" s="16">
        <f t="shared" si="649"/>
        <v>0.13988688916339195</v>
      </c>
      <c r="Q1693" s="2">
        <f t="shared" si="662"/>
        <v>22.596</v>
      </c>
      <c r="R1693" s="2">
        <f t="shared" si="663"/>
        <v>22.335500000000003</v>
      </c>
      <c r="S1693" s="16">
        <f t="shared" si="650"/>
        <v>1</v>
      </c>
      <c r="T1693" s="16">
        <f t="shared" si="651"/>
        <v>0</v>
      </c>
      <c r="U1693" s="16">
        <f>VLOOKUP(P1693,Table!$D$6:$G$15,MATCH(VALUE(T1693)&amp;"E",Table!$D$5:$G$5,0),1)*IF(Y1693=1,0,1)</f>
        <v>0.9</v>
      </c>
      <c r="V1693" s="16">
        <f t="shared" si="652"/>
        <v>9.9999999999999978E-2</v>
      </c>
      <c r="W1693" s="16">
        <f t="shared" si="641"/>
        <v>168226.71260611102</v>
      </c>
      <c r="X1693" s="16">
        <f t="shared" si="653"/>
        <v>7.9693058416754337E-3</v>
      </c>
      <c r="Y1693" s="16">
        <f t="shared" si="642"/>
        <v>0</v>
      </c>
      <c r="Z1693" s="16">
        <f t="shared" si="654"/>
        <v>0</v>
      </c>
      <c r="AA1693" s="16">
        <f t="shared" si="640"/>
        <v>0</v>
      </c>
      <c r="AB1693" s="2">
        <f t="shared" si="643"/>
        <v>195999.04465559867</v>
      </c>
      <c r="AE1693" s="16" t="str">
        <f t="shared" si="637"/>
        <v/>
      </c>
      <c r="AF1693" s="16" t="str">
        <f t="shared" si="661"/>
        <v/>
      </c>
      <c r="AG1693" s="16">
        <f t="shared" si="646"/>
        <v>105.44194784258589</v>
      </c>
      <c r="AH1693" s="24">
        <f t="shared" si="644"/>
        <v>105.54513545240916</v>
      </c>
      <c r="AI1693" s="16">
        <f>VLOOKUP(A1693,'VQT-IV'!$B$3:$C1027,2,0)</f>
        <v>105.56</v>
      </c>
      <c r="AJ1693" s="25">
        <f t="shared" si="655"/>
        <v>-1.4081610070904027E-4</v>
      </c>
      <c r="AK1693" s="16">
        <v>105.6</v>
      </c>
      <c r="AL1693" s="2">
        <f t="shared" si="647"/>
        <v>113.35792393543275</v>
      </c>
      <c r="AM1693" s="27">
        <f t="shared" si="648"/>
        <v>-6.8921414681814896E-2</v>
      </c>
      <c r="AN1693" s="35">
        <v>0</v>
      </c>
      <c r="AO1693" s="1">
        <v>40457</v>
      </c>
      <c r="AP1693" s="2" t="str">
        <f t="shared" si="656"/>
        <v>high</v>
      </c>
    </row>
    <row r="1694" spans="1:42" x14ac:dyDescent="0.25">
      <c r="A1694" s="49">
        <v>40459</v>
      </c>
      <c r="B1694" s="47">
        <v>1165.1500000000001</v>
      </c>
      <c r="C1694" s="27">
        <f t="shared" si="658"/>
        <v>6.1223079978585115E-3</v>
      </c>
      <c r="D1694" s="27">
        <f t="shared" si="659"/>
        <v>1.6630134760962423E-2</v>
      </c>
      <c r="E1694" s="5">
        <f t="shared" si="638"/>
        <v>0</v>
      </c>
      <c r="F1694" s="44">
        <v>1950.18</v>
      </c>
      <c r="G1694" s="45">
        <v>1950.18</v>
      </c>
      <c r="H1694" s="48">
        <v>1165.1500000000001</v>
      </c>
      <c r="I1694" s="42">
        <v>20.71</v>
      </c>
      <c r="J1694" s="16">
        <f t="shared" si="657"/>
        <v>0.20710000000000001</v>
      </c>
      <c r="K1694" s="16">
        <f t="shared" si="639"/>
        <v>7.2657808098631343E-2</v>
      </c>
      <c r="L1694" s="51">
        <f>VLOOKUP(A1694,LIBOR!$A$3:B3789,2,1)</f>
        <v>0.22500000000000003</v>
      </c>
      <c r="M1694">
        <v>25058.51</v>
      </c>
      <c r="N1694" s="2">
        <v>22400.51</v>
      </c>
      <c r="O1694" s="16">
        <f t="shared" si="660"/>
        <v>3.725445560303847E-5</v>
      </c>
      <c r="P1694" s="16">
        <f t="shared" si="649"/>
        <v>0.13444219190136866</v>
      </c>
      <c r="Q1694" s="2">
        <f t="shared" si="662"/>
        <v>22.167999999999999</v>
      </c>
      <c r="R1694" s="2">
        <f t="shared" si="663"/>
        <v>22.273</v>
      </c>
      <c r="S1694" s="16">
        <f t="shared" si="650"/>
        <v>-1</v>
      </c>
      <c r="T1694" s="16">
        <f t="shared" si="651"/>
        <v>0</v>
      </c>
      <c r="U1694" s="16">
        <f>VLOOKUP(P1694,Table!$D$6:$G$15,MATCH(VALUE(T1694)&amp;"E",Table!$D$5:$G$5,0),1)*IF(Y1694=1,0,1)</f>
        <v>0.9</v>
      </c>
      <c r="V1694" s="16">
        <f t="shared" si="652"/>
        <v>9.9999999999999978E-2</v>
      </c>
      <c r="W1694" s="16">
        <f t="shared" si="641"/>
        <v>168493.93977574629</v>
      </c>
      <c r="X1694" s="16">
        <f t="shared" si="653"/>
        <v>6.0266311958625529E-3</v>
      </c>
      <c r="Y1694" s="16">
        <f t="shared" si="642"/>
        <v>0</v>
      </c>
      <c r="Z1694" s="16">
        <f t="shared" si="654"/>
        <v>0</v>
      </c>
      <c r="AA1694" s="16">
        <f t="shared" si="640"/>
        <v>0</v>
      </c>
      <c r="AB1694" s="2">
        <f t="shared" si="643"/>
        <v>196310.73968429209</v>
      </c>
      <c r="AE1694" s="16" t="str">
        <f t="shared" si="637"/>
        <v/>
      </c>
      <c r="AF1694" s="16" t="str">
        <f t="shared" si="661"/>
        <v/>
      </c>
      <c r="AG1694" s="16">
        <f t="shared" si="646"/>
        <v>105.60963096071553</v>
      </c>
      <c r="AH1694" s="24">
        <f t="shared" si="644"/>
        <v>105.71023123481361</v>
      </c>
      <c r="AI1694" s="16">
        <f>VLOOKUP(A1694,'VQT-IV'!$B$3:$C1028,2,0)</f>
        <v>105.72</v>
      </c>
      <c r="AJ1694" s="25">
        <f t="shared" si="655"/>
        <v>-9.2402243533795669E-5</v>
      </c>
      <c r="AK1694" s="16">
        <v>105.76</v>
      </c>
      <c r="AL1694" s="2">
        <f t="shared" si="647"/>
        <v>113.35792393543275</v>
      </c>
      <c r="AM1694" s="27">
        <f t="shared" si="648"/>
        <v>-6.7465003196205076E-2</v>
      </c>
      <c r="AN1694" s="35">
        <v>0</v>
      </c>
      <c r="AO1694" s="1">
        <v>40458</v>
      </c>
      <c r="AP1694" s="2" t="str">
        <f t="shared" si="656"/>
        <v/>
      </c>
    </row>
    <row r="1695" spans="1:42" x14ac:dyDescent="0.25">
      <c r="A1695" s="49">
        <v>40462</v>
      </c>
      <c r="B1695" s="47">
        <v>1165.32</v>
      </c>
      <c r="C1695" s="27">
        <f t="shared" si="658"/>
        <v>1.4590396086333612E-4</v>
      </c>
      <c r="D1695" s="27">
        <f t="shared" si="659"/>
        <v>2.4811005220988225E-2</v>
      </c>
      <c r="E1695" s="5">
        <f t="shared" si="638"/>
        <v>0</v>
      </c>
      <c r="F1695" s="44">
        <v>1950.47</v>
      </c>
      <c r="G1695" s="45">
        <v>1950.47</v>
      </c>
      <c r="H1695" s="48">
        <v>1165.32</v>
      </c>
      <c r="I1695" s="42">
        <v>18.96</v>
      </c>
      <c r="J1695" s="16">
        <f t="shared" si="657"/>
        <v>0.18960000000000002</v>
      </c>
      <c r="K1695" s="16">
        <f t="shared" si="639"/>
        <v>5.5325616737993216E-2</v>
      </c>
      <c r="L1695" s="51">
        <f>VLOOKUP(A1695,LIBOR!$A$3:B3790,2,1)</f>
        <v>0.22500000000000003</v>
      </c>
      <c r="M1695">
        <v>24434.61</v>
      </c>
      <c r="N1695" s="2">
        <v>21842.54</v>
      </c>
      <c r="O1695" s="16">
        <f t="shared" si="660"/>
        <v>2.1284860212439218E-8</v>
      </c>
      <c r="P1695" s="16">
        <f t="shared" si="649"/>
        <v>0.1342743832620068</v>
      </c>
      <c r="Q1695" s="2">
        <f t="shared" si="662"/>
        <v>21.810000000000002</v>
      </c>
      <c r="R1695" s="2">
        <f t="shared" si="663"/>
        <v>22.208999999999996</v>
      </c>
      <c r="S1695" s="16">
        <f t="shared" si="650"/>
        <v>-1</v>
      </c>
      <c r="T1695" s="16">
        <f t="shared" si="651"/>
        <v>0</v>
      </c>
      <c r="U1695" s="16">
        <f>VLOOKUP(P1695,Table!$D$6:$G$15,MATCH(VALUE(T1695)&amp;"E",Table!$D$5:$G$5,0),1)*IF(Y1695=1,0,1)</f>
        <v>0.9</v>
      </c>
      <c r="V1695" s="16">
        <f t="shared" si="652"/>
        <v>9.9999999999999978E-2</v>
      </c>
      <c r="W1695" s="16">
        <f t="shared" si="641"/>
        <v>168096.36699814274</v>
      </c>
      <c r="X1695" s="16">
        <f t="shared" si="653"/>
        <v>5.6260493777653409E-3</v>
      </c>
      <c r="Y1695" s="16">
        <f t="shared" si="642"/>
        <v>0</v>
      </c>
      <c r="Z1695" s="16">
        <f t="shared" si="654"/>
        <v>0</v>
      </c>
      <c r="AA1695" s="16">
        <f t="shared" si="640"/>
        <v>0</v>
      </c>
      <c r="AB1695" s="2">
        <f t="shared" si="643"/>
        <v>195848.24352995778</v>
      </c>
      <c r="AE1695" s="16" t="str">
        <f t="shared" si="637"/>
        <v/>
      </c>
      <c r="AF1695" s="16" t="str">
        <f t="shared" si="661"/>
        <v/>
      </c>
      <c r="AG1695" s="16">
        <f t="shared" si="646"/>
        <v>105.36082109805318</v>
      </c>
      <c r="AH1695" s="24">
        <f t="shared" si="644"/>
        <v>105.45294993792989</v>
      </c>
      <c r="AI1695" s="16">
        <f>VLOOKUP(A1695,'VQT-IV'!$B$3:$C1029,2,0)</f>
        <v>105.47</v>
      </c>
      <c r="AJ1695" s="25">
        <f t="shared" si="655"/>
        <v>-1.6165793182998378E-4</v>
      </c>
      <c r="AK1695" s="16">
        <v>105.42</v>
      </c>
      <c r="AL1695" s="2">
        <f t="shared" si="647"/>
        <v>113.35792393543275</v>
      </c>
      <c r="AM1695" s="27">
        <f t="shared" si="648"/>
        <v>-6.9734639829902356E-2</v>
      </c>
      <c r="AN1695" s="35">
        <v>0</v>
      </c>
      <c r="AO1695" s="1">
        <v>40459</v>
      </c>
      <c r="AP1695" s="2" t="str">
        <f t="shared" si="656"/>
        <v>high</v>
      </c>
    </row>
    <row r="1696" spans="1:42" x14ac:dyDescent="0.25">
      <c r="A1696" s="49">
        <v>40463</v>
      </c>
      <c r="B1696" s="47">
        <v>1169.77</v>
      </c>
      <c r="C1696" s="27">
        <f t="shared" si="658"/>
        <v>3.8186935777297926E-3</v>
      </c>
      <c r="D1696" s="27">
        <f t="shared" si="659"/>
        <v>7.7683319042649579E-3</v>
      </c>
      <c r="E1696" s="5">
        <f t="shared" si="638"/>
        <v>0</v>
      </c>
      <c r="F1696" s="44">
        <v>1957.92</v>
      </c>
      <c r="G1696" s="45">
        <v>1957.92</v>
      </c>
      <c r="H1696" s="48">
        <v>1169.77</v>
      </c>
      <c r="I1696" s="42">
        <v>18.93</v>
      </c>
      <c r="J1696" s="16">
        <f t="shared" si="657"/>
        <v>0.1893</v>
      </c>
      <c r="K1696" s="16">
        <f t="shared" si="639"/>
        <v>5.6019577269351195E-2</v>
      </c>
      <c r="L1696" s="51">
        <f>VLOOKUP(A1696,LIBOR!$A$3:B3791,2,1)</f>
        <v>0.22563000000000002</v>
      </c>
      <c r="M1696">
        <v>23624.52</v>
      </c>
      <c r="N1696" s="2">
        <v>21118.31</v>
      </c>
      <c r="O1696" s="16">
        <f t="shared" si="660"/>
        <v>1.4526929096612989E-5</v>
      </c>
      <c r="P1696" s="16">
        <f t="shared" si="649"/>
        <v>0.1332804227306488</v>
      </c>
      <c r="Q1696" s="2">
        <f t="shared" si="662"/>
        <v>20.896000000000004</v>
      </c>
      <c r="R1696" s="2">
        <f t="shared" si="663"/>
        <v>22.096499999999999</v>
      </c>
      <c r="S1696" s="16">
        <f t="shared" si="650"/>
        <v>-1</v>
      </c>
      <c r="T1696" s="16">
        <f t="shared" si="651"/>
        <v>0</v>
      </c>
      <c r="U1696" s="16">
        <f>VLOOKUP(P1696,Table!$D$6:$G$15,MATCH(VALUE(T1696)&amp;"E",Table!$D$5:$G$5,0),1)*IF(Y1696=1,0,1)</f>
        <v>0.9</v>
      </c>
      <c r="V1696" s="16">
        <f t="shared" si="652"/>
        <v>9.9999999999999978E-2</v>
      </c>
      <c r="W1696" s="16">
        <f t="shared" si="641"/>
        <v>168116.72992423986</v>
      </c>
      <c r="X1696" s="16">
        <f t="shared" si="653"/>
        <v>9.1189591486673383E-3</v>
      </c>
      <c r="Y1696" s="16">
        <f t="shared" si="642"/>
        <v>0</v>
      </c>
      <c r="Z1696" s="16">
        <f t="shared" si="654"/>
        <v>0</v>
      </c>
      <c r="AA1696" s="16">
        <f t="shared" si="640"/>
        <v>0</v>
      </c>
      <c r="AB1696" s="2">
        <f t="shared" si="643"/>
        <v>195872.19471538326</v>
      </c>
      <c r="AE1696" s="16" t="str">
        <f t="shared" si="637"/>
        <v/>
      </c>
      <c r="AF1696" s="16" t="str">
        <f t="shared" si="661"/>
        <v/>
      </c>
      <c r="AG1696" s="16">
        <f t="shared" si="646"/>
        <v>105.37370615904334</v>
      </c>
      <c r="AH1696" s="24">
        <f t="shared" si="644"/>
        <v>105.46310126430284</v>
      </c>
      <c r="AI1696" s="16">
        <f>VLOOKUP(A1696,'VQT-IV'!$B$3:$C1030,2,0)</f>
        <v>105.48</v>
      </c>
      <c r="AJ1696" s="25">
        <f t="shared" si="655"/>
        <v>-1.6020796072402366E-4</v>
      </c>
      <c r="AK1696" s="16">
        <v>105.41</v>
      </c>
      <c r="AL1696" s="2">
        <f t="shared" si="647"/>
        <v>113.35792393543275</v>
      </c>
      <c r="AM1696" s="27">
        <f t="shared" si="648"/>
        <v>-6.964508873351194E-2</v>
      </c>
      <c r="AN1696" s="35">
        <v>0</v>
      </c>
      <c r="AO1696" s="1">
        <v>40462</v>
      </c>
      <c r="AP1696" s="2" t="str">
        <f t="shared" si="656"/>
        <v>high</v>
      </c>
    </row>
    <row r="1697" spans="1:42" x14ac:dyDescent="0.25">
      <c r="A1697" s="49">
        <v>40464</v>
      </c>
      <c r="B1697" s="47">
        <v>1178.0999999999999</v>
      </c>
      <c r="C1697" s="27">
        <f t="shared" si="658"/>
        <v>7.1210579857579059E-3</v>
      </c>
      <c r="D1697" s="27">
        <f t="shared" si="659"/>
        <v>1.5561369213735965E-2</v>
      </c>
      <c r="E1697" s="5">
        <f t="shared" si="638"/>
        <v>0</v>
      </c>
      <c r="F1697" s="44">
        <v>1972.08</v>
      </c>
      <c r="G1697" s="45">
        <v>1972.08</v>
      </c>
      <c r="H1697" s="48">
        <v>1178.0999999999999</v>
      </c>
      <c r="I1697" s="42">
        <v>19.07</v>
      </c>
      <c r="J1697" s="16">
        <f t="shared" si="657"/>
        <v>0.19070000000000001</v>
      </c>
      <c r="K1697" s="16">
        <f t="shared" si="639"/>
        <v>5.7807341448948529E-2</v>
      </c>
      <c r="L1697" s="51">
        <f>VLOOKUP(A1697,LIBOR!$A$3:B3792,2,1)</f>
        <v>0.22563000000000002</v>
      </c>
      <c r="M1697">
        <v>23062.35</v>
      </c>
      <c r="N1697" s="2">
        <v>20615.71</v>
      </c>
      <c r="O1697" s="16">
        <f t="shared" si="660"/>
        <v>5.0350703784344751E-5</v>
      </c>
      <c r="P1697" s="16">
        <f t="shared" si="649"/>
        <v>0.13289265855105148</v>
      </c>
      <c r="Q1697" s="2">
        <f t="shared" si="662"/>
        <v>20.330000000000002</v>
      </c>
      <c r="R1697" s="2">
        <f t="shared" si="663"/>
        <v>21.964999999999996</v>
      </c>
      <c r="S1697" s="16">
        <f t="shared" si="650"/>
        <v>-1</v>
      </c>
      <c r="T1697" s="16">
        <f t="shared" si="651"/>
        <v>0</v>
      </c>
      <c r="U1697" s="16">
        <f>VLOOKUP(P1697,Table!$D$6:$G$15,MATCH(VALUE(T1697)&amp;"E",Table!$D$5:$G$5,0),1)*IF(Y1697=1,0,1)</f>
        <v>0.9</v>
      </c>
      <c r="V1697" s="16">
        <f t="shared" si="652"/>
        <v>9.9999999999999978E-2</v>
      </c>
      <c r="W1697" s="16">
        <f t="shared" si="641"/>
        <v>168794.0767513774</v>
      </c>
      <c r="X1697" s="16">
        <f t="shared" si="653"/>
        <v>-4.6146254010727139E-3</v>
      </c>
      <c r="Y1697" s="16">
        <f t="shared" si="642"/>
        <v>0</v>
      </c>
      <c r="Z1697" s="16">
        <f t="shared" si="654"/>
        <v>0</v>
      </c>
      <c r="AA1697" s="16">
        <f t="shared" si="640"/>
        <v>0</v>
      </c>
      <c r="AB1697" s="2">
        <f t="shared" si="643"/>
        <v>196681.018459591</v>
      </c>
      <c r="AE1697" s="16" t="str">
        <f t="shared" si="637"/>
        <v/>
      </c>
      <c r="AF1697" s="16" t="str">
        <f t="shared" si="661"/>
        <v/>
      </c>
      <c r="AG1697" s="16">
        <f t="shared" si="646"/>
        <v>105.8088304791667</v>
      </c>
      <c r="AH1697" s="24">
        <f t="shared" si="644"/>
        <v>105.8958384628064</v>
      </c>
      <c r="AI1697" s="16">
        <f>VLOOKUP(A1697,'VQT-IV'!$B$3:$C1031,2,0)</f>
        <v>105.91</v>
      </c>
      <c r="AJ1697" s="25">
        <f t="shared" si="655"/>
        <v>-1.337129373392143E-4</v>
      </c>
      <c r="AK1697" s="16">
        <v>105.98</v>
      </c>
      <c r="AL1697" s="2">
        <f t="shared" si="647"/>
        <v>113.35792393543275</v>
      </c>
      <c r="AM1697" s="27">
        <f t="shared" si="648"/>
        <v>-6.5827647627674124E-2</v>
      </c>
      <c r="AN1697" s="35">
        <v>0</v>
      </c>
      <c r="AO1697" s="1">
        <v>40463</v>
      </c>
      <c r="AP1697" s="2" t="str">
        <f t="shared" si="656"/>
        <v>high</v>
      </c>
    </row>
    <row r="1698" spans="1:42" x14ac:dyDescent="0.25">
      <c r="A1698" s="49">
        <v>40465</v>
      </c>
      <c r="B1698" s="47">
        <v>1173.81</v>
      </c>
      <c r="C1698" s="27">
        <f t="shared" si="658"/>
        <v>-3.6414565826330403E-3</v>
      </c>
      <c r="D1698" s="27">
        <f t="shared" si="659"/>
        <v>1.3566506939576506E-2</v>
      </c>
      <c r="E1698" s="5">
        <f t="shared" si="638"/>
        <v>0</v>
      </c>
      <c r="F1698" s="44">
        <v>1964.9</v>
      </c>
      <c r="G1698" s="45">
        <v>1964.9</v>
      </c>
      <c r="H1698" s="48">
        <v>1173.81</v>
      </c>
      <c r="I1698" s="42">
        <v>19.88</v>
      </c>
      <c r="J1698" s="16">
        <f t="shared" si="657"/>
        <v>0.19879999999999998</v>
      </c>
      <c r="K1698" s="16">
        <f t="shared" si="639"/>
        <v>6.9055162563718187E-2</v>
      </c>
      <c r="L1698" s="51">
        <f>VLOOKUP(A1698,LIBOR!$A$3:B3793,2,1)</f>
        <v>0.22688</v>
      </c>
      <c r="M1698">
        <v>23751.72</v>
      </c>
      <c r="N1698" s="2">
        <v>21231.88</v>
      </c>
      <c r="O1698" s="16">
        <f t="shared" si="660"/>
        <v>1.3308654223447818E-5</v>
      </c>
      <c r="P1698" s="16">
        <f t="shared" si="649"/>
        <v>0.12974483743628179</v>
      </c>
      <c r="Q1698" s="2">
        <f t="shared" si="662"/>
        <v>19.845999999999997</v>
      </c>
      <c r="R1698" s="2">
        <f t="shared" si="663"/>
        <v>21.813499999999998</v>
      </c>
      <c r="S1698" s="16">
        <f t="shared" si="650"/>
        <v>-1</v>
      </c>
      <c r="T1698" s="16">
        <f t="shared" si="651"/>
        <v>0</v>
      </c>
      <c r="U1698" s="16">
        <f>VLOOKUP(P1698,Table!$D$6:$G$15,MATCH(VALUE(T1698)&amp;"E",Table!$D$5:$G$5,0),1)*IF(Y1698=1,0,1)</f>
        <v>0.9</v>
      </c>
      <c r="V1698" s="16">
        <f t="shared" si="652"/>
        <v>9.9999999999999978E-2</v>
      </c>
      <c r="W1698" s="16">
        <f t="shared" si="641"/>
        <v>168745.38408760735</v>
      </c>
      <c r="X1698" s="16">
        <f t="shared" si="653"/>
        <v>1.2094875512491665E-3</v>
      </c>
      <c r="Y1698" s="16">
        <f t="shared" si="642"/>
        <v>0</v>
      </c>
      <c r="Z1698" s="16">
        <f t="shared" si="654"/>
        <v>0</v>
      </c>
      <c r="AA1698" s="16">
        <f t="shared" si="640"/>
        <v>0</v>
      </c>
      <c r="AB1698" s="2">
        <f t="shared" si="643"/>
        <v>196624.45581438197</v>
      </c>
      <c r="AE1698" s="16" t="str">
        <f t="shared" si="637"/>
        <v/>
      </c>
      <c r="AF1698" s="16" t="str">
        <f t="shared" si="661"/>
        <v/>
      </c>
      <c r="AG1698" s="16">
        <f t="shared" si="646"/>
        <v>105.77840137428791</v>
      </c>
      <c r="AH1698" s="24">
        <f t="shared" si="644"/>
        <v>105.8626289352629</v>
      </c>
      <c r="AI1698" s="16">
        <f>VLOOKUP(A1698,'VQT-IV'!$B$3:$C1032,2,0)</f>
        <v>105.87</v>
      </c>
      <c r="AJ1698" s="25">
        <f t="shared" si="655"/>
        <v>-6.9623734174961704E-5</v>
      </c>
      <c r="AK1698" s="16">
        <v>105.61</v>
      </c>
      <c r="AL1698" s="2">
        <f t="shared" si="647"/>
        <v>113.35792393543275</v>
      </c>
      <c r="AM1698" s="27">
        <f t="shared" si="648"/>
        <v>-6.6120609305081124E-2</v>
      </c>
      <c r="AN1698" s="35">
        <v>0</v>
      </c>
      <c r="AO1698" s="1">
        <v>40464</v>
      </c>
      <c r="AP1698" s="2" t="str">
        <f t="shared" si="656"/>
        <v/>
      </c>
    </row>
    <row r="1699" spans="1:42" x14ac:dyDescent="0.25">
      <c r="A1699" s="49">
        <v>40466</v>
      </c>
      <c r="B1699" s="47">
        <v>1176.19</v>
      </c>
      <c r="C1699" s="27">
        <f t="shared" si="658"/>
        <v>2.027585384346775E-3</v>
      </c>
      <c r="D1699" s="27">
        <f t="shared" si="659"/>
        <v>9.4717843260647694E-3</v>
      </c>
      <c r="E1699" s="5">
        <f t="shared" si="638"/>
        <v>0</v>
      </c>
      <c r="F1699" s="44">
        <v>1968.87</v>
      </c>
      <c r="G1699" s="45">
        <v>1968.87</v>
      </c>
      <c r="H1699" s="48">
        <v>1176.19</v>
      </c>
      <c r="I1699" s="42">
        <v>19.03</v>
      </c>
      <c r="J1699" s="16">
        <f t="shared" si="657"/>
        <v>0.19030000000000002</v>
      </c>
      <c r="K1699" s="16">
        <f t="shared" si="639"/>
        <v>5.999137061434795E-2</v>
      </c>
      <c r="L1699" s="51">
        <f>VLOOKUP(A1699,LIBOR!$A$3:B3794,2,1)</f>
        <v>0.22688</v>
      </c>
      <c r="M1699">
        <v>23548.92</v>
      </c>
      <c r="N1699" s="2">
        <v>21050.52</v>
      </c>
      <c r="O1699" s="16">
        <f t="shared" si="660"/>
        <v>4.1027823437217686E-6</v>
      </c>
      <c r="P1699" s="16">
        <f t="shared" si="649"/>
        <v>0.13030862938565207</v>
      </c>
      <c r="Q1699" s="2">
        <f t="shared" si="662"/>
        <v>19.509999999999998</v>
      </c>
      <c r="R1699" s="2">
        <f t="shared" si="663"/>
        <v>21.721499999999999</v>
      </c>
      <c r="S1699" s="16">
        <f t="shared" si="650"/>
        <v>-1</v>
      </c>
      <c r="T1699" s="16">
        <f t="shared" si="651"/>
        <v>0</v>
      </c>
      <c r="U1699" s="16">
        <f>VLOOKUP(P1699,Table!$D$6:$G$15,MATCH(VALUE(T1699)&amp;"E",Table!$D$5:$G$5,0),1)*IF(Y1699=1,0,1)</f>
        <v>0.9</v>
      </c>
      <c r="V1699" s="16">
        <f t="shared" si="652"/>
        <v>9.9999999999999978E-2</v>
      </c>
      <c r="W1699" s="16">
        <f t="shared" si="641"/>
        <v>168909.17504848426</v>
      </c>
      <c r="X1699" s="16">
        <f t="shared" si="653"/>
        <v>3.0831695719499841E-3</v>
      </c>
      <c r="Y1699" s="16">
        <f t="shared" si="642"/>
        <v>0</v>
      </c>
      <c r="Z1699" s="16">
        <f t="shared" si="654"/>
        <v>0</v>
      </c>
      <c r="AA1699" s="16">
        <f t="shared" si="640"/>
        <v>0</v>
      </c>
      <c r="AB1699" s="2">
        <f t="shared" si="643"/>
        <v>196814.11588101581</v>
      </c>
      <c r="AE1699" s="16" t="str">
        <f t="shared" si="637"/>
        <v/>
      </c>
      <c r="AF1699" s="16" t="str">
        <f t="shared" si="661"/>
        <v/>
      </c>
      <c r="AG1699" s="16">
        <f t="shared" si="646"/>
        <v>105.88043313107002</v>
      </c>
      <c r="AH1699" s="24">
        <f t="shared" si="644"/>
        <v>105.96198394985282</v>
      </c>
      <c r="AI1699" s="16">
        <f>VLOOKUP(A1699,'VQT-IV'!$B$3:$C1033,2,0)</f>
        <v>105.97</v>
      </c>
      <c r="AJ1699" s="25">
        <f t="shared" si="655"/>
        <v>-7.5644523423346044E-5</v>
      </c>
      <c r="AK1699" s="16">
        <v>105.82</v>
      </c>
      <c r="AL1699" s="2">
        <f t="shared" si="647"/>
        <v>113.35792393543275</v>
      </c>
      <c r="AM1699" s="27">
        <f t="shared" si="648"/>
        <v>-6.5244137584881678E-2</v>
      </c>
      <c r="AN1699" s="35">
        <v>0</v>
      </c>
      <c r="AO1699" s="1">
        <v>40465</v>
      </c>
      <c r="AP1699" s="2" t="str">
        <f t="shared" si="656"/>
        <v/>
      </c>
    </row>
    <row r="1700" spans="1:42" x14ac:dyDescent="0.25">
      <c r="A1700" s="49">
        <v>40469</v>
      </c>
      <c r="B1700" s="47">
        <v>1184.71</v>
      </c>
      <c r="C1700" s="27">
        <f t="shared" si="658"/>
        <v>7.2437276290395758E-3</v>
      </c>
      <c r="D1700" s="27">
        <f t="shared" si="659"/>
        <v>1.6569607994241009E-2</v>
      </c>
      <c r="E1700" s="5">
        <f t="shared" si="638"/>
        <v>0</v>
      </c>
      <c r="F1700" s="44">
        <v>1983.17</v>
      </c>
      <c r="G1700" s="45">
        <v>1983.17</v>
      </c>
      <c r="H1700" s="48">
        <v>1184.71</v>
      </c>
      <c r="I1700" s="42">
        <v>19.09</v>
      </c>
      <c r="J1700" s="16">
        <f t="shared" si="657"/>
        <v>0.19089999999999999</v>
      </c>
      <c r="K1700" s="16">
        <f t="shared" si="639"/>
        <v>6.0960771399212743E-2</v>
      </c>
      <c r="L1700" s="51">
        <f>VLOOKUP(A1700,LIBOR!$A$3:B3795,2,1)</f>
        <v>0.22688</v>
      </c>
      <c r="M1700">
        <v>22779.439999999999</v>
      </c>
      <c r="N1700" s="2">
        <v>20362.46</v>
      </c>
      <c r="O1700" s="16">
        <f t="shared" si="660"/>
        <v>5.2094007375819464E-5</v>
      </c>
      <c r="P1700" s="16">
        <f t="shared" si="649"/>
        <v>0.12993922860078724</v>
      </c>
      <c r="Q1700" s="2">
        <f t="shared" si="662"/>
        <v>19.173999999999999</v>
      </c>
      <c r="R1700" s="2">
        <f t="shared" si="663"/>
        <v>21.572499999999998</v>
      </c>
      <c r="S1700" s="16">
        <f t="shared" si="650"/>
        <v>-1</v>
      </c>
      <c r="T1700" s="16">
        <f t="shared" si="651"/>
        <v>0</v>
      </c>
      <c r="U1700" s="16">
        <f>VLOOKUP(P1700,Table!$D$6:$G$15,MATCH(VALUE(T1700)&amp;"E",Table!$D$5:$G$5,0),1)*IF(Y1700=1,0,1)</f>
        <v>0.9</v>
      </c>
      <c r="V1700" s="16">
        <f t="shared" si="652"/>
        <v>9.9999999999999978E-2</v>
      </c>
      <c r="W1700" s="16">
        <f t="shared" si="641"/>
        <v>169458.25520209875</v>
      </c>
      <c r="X1700" s="16">
        <f t="shared" si="653"/>
        <v>2.4643929229182238E-3</v>
      </c>
      <c r="Y1700" s="16">
        <f t="shared" si="642"/>
        <v>0</v>
      </c>
      <c r="Z1700" s="16">
        <f t="shared" si="654"/>
        <v>0</v>
      </c>
      <c r="AA1700" s="16">
        <f t="shared" si="640"/>
        <v>0</v>
      </c>
      <c r="AB1700" s="2">
        <f t="shared" si="643"/>
        <v>197457.53342034703</v>
      </c>
      <c r="AE1700" s="16" t="str">
        <f t="shared" si="637"/>
        <v/>
      </c>
      <c r="AF1700" s="16" t="str">
        <f t="shared" si="661"/>
        <v/>
      </c>
      <c r="AG1700" s="16">
        <f t="shared" si="646"/>
        <v>106.2265735867155</v>
      </c>
      <c r="AH1700" s="24">
        <f t="shared" si="644"/>
        <v>106.30009043233635</v>
      </c>
      <c r="AI1700" s="16">
        <f>VLOOKUP(A1700,'VQT-IV'!$B$3:$C1034,2,0)</f>
        <v>106.31</v>
      </c>
      <c r="AJ1700" s="25">
        <f t="shared" si="655"/>
        <v>-9.3213880760556478E-5</v>
      </c>
      <c r="AK1700" s="16">
        <v>106.03</v>
      </c>
      <c r="AL1700" s="2">
        <f t="shared" si="647"/>
        <v>113.35792393543275</v>
      </c>
      <c r="AM1700" s="27">
        <f t="shared" si="648"/>
        <v>-6.2261492254537587E-2</v>
      </c>
      <c r="AN1700" s="35">
        <v>0</v>
      </c>
      <c r="AO1700" s="1">
        <v>40466</v>
      </c>
      <c r="AP1700" s="2" t="str">
        <f t="shared" si="656"/>
        <v/>
      </c>
    </row>
    <row r="1701" spans="1:42" x14ac:dyDescent="0.25">
      <c r="A1701" s="49">
        <v>40470</v>
      </c>
      <c r="B1701" s="47">
        <v>1165.9000000000001</v>
      </c>
      <c r="C1701" s="27">
        <f t="shared" si="658"/>
        <v>-1.5877303306294333E-2</v>
      </c>
      <c r="D1701" s="27">
        <f t="shared" si="659"/>
        <v>-3.126388889783116E-3</v>
      </c>
      <c r="E1701" s="5">
        <f t="shared" si="638"/>
        <v>0</v>
      </c>
      <c r="F1701" s="44">
        <v>1951.67</v>
      </c>
      <c r="G1701" s="45">
        <v>1951.67</v>
      </c>
      <c r="H1701" s="48">
        <v>1165.9000000000001</v>
      </c>
      <c r="I1701" s="42">
        <v>20.63</v>
      </c>
      <c r="J1701" s="16">
        <f t="shared" si="657"/>
        <v>0.20629999999999998</v>
      </c>
      <c r="K1701" s="16">
        <f t="shared" si="639"/>
        <v>7.4090338667586741E-2</v>
      </c>
      <c r="L1701" s="51">
        <f>VLOOKUP(A1701,LIBOR!$A$3:B3796,2,1)</f>
        <v>0.22625000000000001</v>
      </c>
      <c r="M1701">
        <v>23342.080000000002</v>
      </c>
      <c r="N1701" s="2">
        <v>20865.32</v>
      </c>
      <c r="O1701" s="16">
        <f t="shared" si="660"/>
        <v>2.5615035619414711E-4</v>
      </c>
      <c r="P1701" s="16">
        <f t="shared" si="649"/>
        <v>0.13220966133241324</v>
      </c>
      <c r="Q1701" s="2">
        <f t="shared" si="662"/>
        <v>19.2</v>
      </c>
      <c r="R1701" s="2">
        <f t="shared" si="663"/>
        <v>21.451999999999995</v>
      </c>
      <c r="S1701" s="16">
        <f t="shared" si="650"/>
        <v>-1</v>
      </c>
      <c r="T1701" s="16">
        <f t="shared" si="651"/>
        <v>0</v>
      </c>
      <c r="U1701" s="16">
        <f>VLOOKUP(P1701,Table!$D$6:$G$15,MATCH(VALUE(T1701)&amp;"E",Table!$D$5:$G$5,0),1)*IF(Y1701=1,0,1)</f>
        <v>0.9</v>
      </c>
      <c r="V1701" s="16">
        <f t="shared" si="652"/>
        <v>9.9999999999999978E-2</v>
      </c>
      <c r="W1701" s="16">
        <f t="shared" si="641"/>
        <v>167455.25379102354</v>
      </c>
      <c r="X1701" s="16">
        <f t="shared" si="653"/>
        <v>8.101830088755424E-3</v>
      </c>
      <c r="Y1701" s="16">
        <f t="shared" si="642"/>
        <v>0</v>
      </c>
      <c r="Z1701" s="16">
        <f t="shared" si="654"/>
        <v>0</v>
      </c>
      <c r="AA1701" s="16">
        <f t="shared" si="640"/>
        <v>0</v>
      </c>
      <c r="AB1701" s="2">
        <f t="shared" si="643"/>
        <v>195122.52930860579</v>
      </c>
      <c r="AE1701" s="16" t="str">
        <f t="shared" si="637"/>
        <v/>
      </c>
      <c r="AF1701" s="16" t="str">
        <f t="shared" si="661"/>
        <v/>
      </c>
      <c r="AG1701" s="16">
        <f t="shared" si="646"/>
        <v>104.97040735286947</v>
      </c>
      <c r="AH1701" s="24">
        <f t="shared" si="644"/>
        <v>105.04032083886555</v>
      </c>
      <c r="AI1701" s="16">
        <f>VLOOKUP(A1701,'VQT-IV'!$B$3:$C1035,2,0)</f>
        <v>105.05</v>
      </c>
      <c r="AJ1701" s="25">
        <f t="shared" si="655"/>
        <v>-9.2138611465397702E-5</v>
      </c>
      <c r="AK1701" s="16">
        <v>104.86</v>
      </c>
      <c r="AL1701" s="2">
        <f t="shared" si="647"/>
        <v>113.35792393543275</v>
      </c>
      <c r="AM1701" s="27">
        <f t="shared" si="648"/>
        <v>-7.337469501739291E-2</v>
      </c>
      <c r="AN1701" s="35">
        <v>0</v>
      </c>
      <c r="AO1701" s="1">
        <v>40469</v>
      </c>
      <c r="AP1701" s="2" t="str">
        <f t="shared" si="656"/>
        <v/>
      </c>
    </row>
    <row r="1702" spans="1:42" x14ac:dyDescent="0.25">
      <c r="A1702" s="49">
        <v>40471</v>
      </c>
      <c r="B1702" s="47">
        <v>1178.17</v>
      </c>
      <c r="C1702" s="27">
        <f t="shared" si="658"/>
        <v>1.0524058667124025E-2</v>
      </c>
      <c r="D1702" s="27">
        <f t="shared" si="659"/>
        <v>2.7661179158300353E-4</v>
      </c>
      <c r="E1702" s="5">
        <f t="shared" si="638"/>
        <v>0</v>
      </c>
      <c r="F1702" s="44">
        <v>1972.51</v>
      </c>
      <c r="G1702" s="45">
        <v>1972.51</v>
      </c>
      <c r="H1702" s="48">
        <v>1178.17</v>
      </c>
      <c r="I1702" s="42">
        <v>19.79</v>
      </c>
      <c r="J1702" s="16">
        <f t="shared" si="657"/>
        <v>0.19789999999999999</v>
      </c>
      <c r="K1702" s="16">
        <f t="shared" si="639"/>
        <v>5.5051638426045907E-2</v>
      </c>
      <c r="L1702" s="51">
        <f>VLOOKUP(A1702,LIBOR!$A$3:B3797,2,1)</f>
        <v>0.22688</v>
      </c>
      <c r="M1702">
        <v>22118.79</v>
      </c>
      <c r="N1702" s="2">
        <v>19771.75</v>
      </c>
      <c r="O1702" s="16">
        <f t="shared" si="660"/>
        <v>1.0960134823362265E-4</v>
      </c>
      <c r="P1702" s="16">
        <f t="shared" si="649"/>
        <v>0.14284836157395409</v>
      </c>
      <c r="Q1702" s="2">
        <f t="shared" si="662"/>
        <v>19.54</v>
      </c>
      <c r="R1702" s="2">
        <f t="shared" si="663"/>
        <v>21.365999999999993</v>
      </c>
      <c r="S1702" s="16">
        <f t="shared" si="650"/>
        <v>-1</v>
      </c>
      <c r="T1702" s="16">
        <f t="shared" si="651"/>
        <v>0</v>
      </c>
      <c r="U1702" s="16">
        <f>VLOOKUP(P1702,Table!$D$6:$G$15,MATCH(VALUE(T1702)&amp;"E",Table!$D$5:$G$5,0),1)*IF(Y1702=1,0,1)</f>
        <v>0.9</v>
      </c>
      <c r="V1702" s="16">
        <f t="shared" si="652"/>
        <v>9.9999999999999978E-2</v>
      </c>
      <c r="W1702" s="16">
        <f t="shared" si="641"/>
        <v>168163.68391894631</v>
      </c>
      <c r="X1702" s="16">
        <f t="shared" si="653"/>
        <v>-3.934624076464055E-3</v>
      </c>
      <c r="Y1702" s="16">
        <f t="shared" si="642"/>
        <v>0</v>
      </c>
      <c r="Z1702" s="16">
        <f t="shared" si="654"/>
        <v>0</v>
      </c>
      <c r="AA1702" s="16">
        <f t="shared" si="640"/>
        <v>0</v>
      </c>
      <c r="AB1702" s="2">
        <f t="shared" si="643"/>
        <v>195975.12194691403</v>
      </c>
      <c r="AE1702" s="16" t="str">
        <f t="shared" si="637"/>
        <v/>
      </c>
      <c r="AF1702" s="16" t="str">
        <f t="shared" si="661"/>
        <v/>
      </c>
      <c r="AG1702" s="16">
        <f t="shared" si="646"/>
        <v>105.42907810127765</v>
      </c>
      <c r="AH1702" s="24">
        <f t="shared" si="644"/>
        <v>105.49655120383579</v>
      </c>
      <c r="AI1702" s="16">
        <f>VLOOKUP(A1702,'VQT-IV'!$B$3:$C1036,2,0)</f>
        <v>105.51</v>
      </c>
      <c r="AJ1702" s="25">
        <f t="shared" si="655"/>
        <v>-1.2746465893476167E-4</v>
      </c>
      <c r="AK1702" s="16">
        <v>105.6</v>
      </c>
      <c r="AL1702" s="2">
        <f t="shared" si="647"/>
        <v>113.35792393543275</v>
      </c>
      <c r="AM1702" s="27">
        <f t="shared" si="648"/>
        <v>-6.9350006234012329E-2</v>
      </c>
      <c r="AN1702" s="35">
        <v>0</v>
      </c>
      <c r="AO1702" s="1">
        <v>40470</v>
      </c>
      <c r="AP1702" s="2" t="str">
        <f t="shared" si="656"/>
        <v>high</v>
      </c>
    </row>
    <row r="1703" spans="1:42" x14ac:dyDescent="0.25">
      <c r="A1703" s="49">
        <v>40472</v>
      </c>
      <c r="B1703" s="47">
        <v>1180.26</v>
      </c>
      <c r="C1703" s="27">
        <f t="shared" si="658"/>
        <v>1.7739375472130003E-3</v>
      </c>
      <c r="D1703" s="27">
        <f t="shared" si="659"/>
        <v>5.6920059214290442E-3</v>
      </c>
      <c r="E1703" s="5">
        <f t="shared" si="638"/>
        <v>0</v>
      </c>
      <c r="F1703" s="44">
        <v>1976.12</v>
      </c>
      <c r="G1703" s="45">
        <v>1976.12</v>
      </c>
      <c r="H1703" s="48">
        <v>1180.26</v>
      </c>
      <c r="I1703" s="42">
        <v>19.27</v>
      </c>
      <c r="J1703" s="16">
        <f t="shared" si="657"/>
        <v>0.19269999999999998</v>
      </c>
      <c r="K1703" s="16">
        <f t="shared" si="639"/>
        <v>5.4674764650413155E-2</v>
      </c>
      <c r="L1703" s="51">
        <f>VLOOKUP(A1703,LIBOR!$A$3:B3798,2,1)</f>
        <v>0.22688</v>
      </c>
      <c r="M1703">
        <v>21544.55</v>
      </c>
      <c r="N1703" s="2">
        <v>19258.37</v>
      </c>
      <c r="O1703" s="16">
        <f t="shared" si="660"/>
        <v>3.1412811610513874E-6</v>
      </c>
      <c r="P1703" s="16">
        <f t="shared" si="649"/>
        <v>0.13802523534958683</v>
      </c>
      <c r="Q1703" s="2">
        <f t="shared" si="662"/>
        <v>19.683999999999997</v>
      </c>
      <c r="R1703" s="2">
        <f t="shared" si="663"/>
        <v>21.229999999999997</v>
      </c>
      <c r="S1703" s="16">
        <f t="shared" si="650"/>
        <v>-1</v>
      </c>
      <c r="T1703" s="16">
        <f t="shared" si="651"/>
        <v>-1</v>
      </c>
      <c r="U1703" s="16">
        <f>VLOOKUP(P1703,Table!$D$6:$G$15,MATCH(VALUE(T1703)&amp;"E",Table!$D$5:$G$5,0),1)*IF(Y1703=1,0,1)</f>
        <v>0.97499999999999998</v>
      </c>
      <c r="V1703" s="16">
        <f t="shared" si="652"/>
        <v>2.5000000000000022E-2</v>
      </c>
      <c r="W1703" s="16">
        <f t="shared" si="641"/>
        <v>167995.52206135294</v>
      </c>
      <c r="X1703" s="16">
        <f t="shared" si="653"/>
        <v>-3.7346857458726568E-3</v>
      </c>
      <c r="Y1703" s="16">
        <f t="shared" si="642"/>
        <v>0</v>
      </c>
      <c r="Z1703" s="16">
        <f t="shared" si="654"/>
        <v>0</v>
      </c>
      <c r="AA1703" s="16">
        <f t="shared" si="640"/>
        <v>0</v>
      </c>
      <c r="AB1703" s="2">
        <f t="shared" si="643"/>
        <v>195789.1368967318</v>
      </c>
      <c r="AE1703" s="16" t="str">
        <f t="shared" si="637"/>
        <v/>
      </c>
      <c r="AF1703" s="16" t="str">
        <f t="shared" si="661"/>
        <v/>
      </c>
      <c r="AG1703" s="16">
        <f t="shared" si="646"/>
        <v>105.32902339950461</v>
      </c>
      <c r="AH1703" s="24">
        <f t="shared" si="644"/>
        <v>105.39368927366652</v>
      </c>
      <c r="AI1703" s="16">
        <f>VLOOKUP(A1703,'VQT-IV'!$B$3:$C1037,2,0)</f>
        <v>105.41</v>
      </c>
      <c r="AJ1703" s="25">
        <f t="shared" si="655"/>
        <v>-1.5473604338744895E-4</v>
      </c>
      <c r="AK1703" s="16">
        <v>105.36</v>
      </c>
      <c r="AL1703" s="2">
        <f t="shared" si="647"/>
        <v>113.35792393543275</v>
      </c>
      <c r="AM1703" s="27">
        <f t="shared" si="648"/>
        <v>-7.0257414614461E-2</v>
      </c>
      <c r="AN1703" s="35">
        <v>0</v>
      </c>
      <c r="AO1703" s="1">
        <v>40471</v>
      </c>
      <c r="AP1703" s="2" t="str">
        <f t="shared" si="656"/>
        <v>high</v>
      </c>
    </row>
    <row r="1704" spans="1:42" x14ac:dyDescent="0.25">
      <c r="A1704" s="49">
        <v>40473</v>
      </c>
      <c r="B1704" s="47">
        <v>1183.08</v>
      </c>
      <c r="C1704" s="27">
        <f t="shared" si="658"/>
        <v>2.38930405164961E-3</v>
      </c>
      <c r="D1704" s="27">
        <f t="shared" si="659"/>
        <v>6.0537245887318791E-3</v>
      </c>
      <c r="E1704" s="5">
        <f t="shared" si="638"/>
        <v>0</v>
      </c>
      <c r="F1704" s="44">
        <v>1980.83</v>
      </c>
      <c r="G1704" s="45">
        <v>1980.83</v>
      </c>
      <c r="H1704" s="48">
        <v>1183.08</v>
      </c>
      <c r="I1704" s="42">
        <v>18.78</v>
      </c>
      <c r="J1704" s="16">
        <f t="shared" si="657"/>
        <v>0.18780000000000002</v>
      </c>
      <c r="K1704" s="16">
        <f t="shared" si="639"/>
        <v>4.9917999715254152E-2</v>
      </c>
      <c r="L1704" s="51">
        <f>VLOOKUP(A1704,LIBOR!$A$3:B3799,2,1)</f>
        <v>0.22563000000000002</v>
      </c>
      <c r="M1704">
        <v>20693.11</v>
      </c>
      <c r="N1704" s="2">
        <v>18497.2</v>
      </c>
      <c r="O1704" s="16">
        <f t="shared" si="660"/>
        <v>5.6951636642454401E-6</v>
      </c>
      <c r="P1704" s="16">
        <f t="shared" si="649"/>
        <v>0.13788200028474587</v>
      </c>
      <c r="Q1704" s="2">
        <f t="shared" si="662"/>
        <v>19.561999999999998</v>
      </c>
      <c r="R1704" s="2">
        <f t="shared" si="663"/>
        <v>21</v>
      </c>
      <c r="S1704" s="16">
        <f t="shared" si="650"/>
        <v>-1</v>
      </c>
      <c r="T1704" s="16">
        <f t="shared" si="651"/>
        <v>-1</v>
      </c>
      <c r="U1704" s="16">
        <f>VLOOKUP(P1704,Table!$D$6:$G$15,MATCH(VALUE(T1704)&amp;"E",Table!$D$5:$G$5,0),1)*IF(Y1704=1,0,1)</f>
        <v>0.97499999999999998</v>
      </c>
      <c r="V1704" s="16">
        <f t="shared" si="652"/>
        <v>2.5000000000000022E-2</v>
      </c>
      <c r="W1704" s="16">
        <f t="shared" si="641"/>
        <v>168220.88278167084</v>
      </c>
      <c r="X1704" s="16">
        <f t="shared" si="653"/>
        <v>-4.4437483745636275E-3</v>
      </c>
      <c r="Y1704" s="16">
        <f t="shared" si="642"/>
        <v>0</v>
      </c>
      <c r="Z1704" s="16">
        <f t="shared" si="654"/>
        <v>0</v>
      </c>
      <c r="AA1704" s="16">
        <f t="shared" si="640"/>
        <v>0</v>
      </c>
      <c r="AB1704" s="2">
        <f t="shared" si="643"/>
        <v>196050.68626884356</v>
      </c>
      <c r="AE1704" s="16" t="str">
        <f t="shared" ref="AE1704:AE1767" si="664">IF(AC1704&gt;0,W1704/AC1704-1,"")</f>
        <v/>
      </c>
      <c r="AF1704" s="16" t="str">
        <f t="shared" si="661"/>
        <v/>
      </c>
      <c r="AG1704" s="16">
        <f t="shared" si="646"/>
        <v>105.46972957131749</v>
      </c>
      <c r="AH1704" s="24">
        <f t="shared" si="644"/>
        <v>105.53173504297507</v>
      </c>
      <c r="AI1704" s="16">
        <f>VLOOKUP(A1704,'VQT-IV'!$B$3:$C1038,2,0)</f>
        <v>105.54</v>
      </c>
      <c r="AJ1704" s="25">
        <f t="shared" si="655"/>
        <v>-7.8311133455910564E-5</v>
      </c>
      <c r="AK1704" s="16">
        <v>105.53</v>
      </c>
      <c r="AL1704" s="2">
        <f t="shared" si="647"/>
        <v>113.35792393543275</v>
      </c>
      <c r="AM1704" s="27">
        <f t="shared" si="648"/>
        <v>-6.9039627939158299E-2</v>
      </c>
      <c r="AN1704" s="35">
        <v>0</v>
      </c>
      <c r="AO1704" s="1">
        <v>40472</v>
      </c>
      <c r="AP1704" s="2" t="str">
        <f t="shared" si="656"/>
        <v/>
      </c>
    </row>
    <row r="1705" spans="1:42" x14ac:dyDescent="0.25">
      <c r="A1705" s="49">
        <v>40476</v>
      </c>
      <c r="B1705" s="47">
        <v>1185.6199999999999</v>
      </c>
      <c r="C1705" s="27">
        <f t="shared" si="658"/>
        <v>2.146938499509643E-3</v>
      </c>
      <c r="D1705" s="27">
        <f t="shared" si="659"/>
        <v>9.5693545920194634E-4</v>
      </c>
      <c r="E1705" s="5">
        <f t="shared" si="638"/>
        <v>0</v>
      </c>
      <c r="F1705" s="44">
        <v>1985.11</v>
      </c>
      <c r="G1705" s="45">
        <v>1985.11</v>
      </c>
      <c r="H1705" s="48">
        <v>1185.6199999999999</v>
      </c>
      <c r="I1705" s="42">
        <v>19.850000000000001</v>
      </c>
      <c r="J1705" s="16">
        <f t="shared" si="657"/>
        <v>0.19850000000000001</v>
      </c>
      <c r="K1705" s="16">
        <f t="shared" si="639"/>
        <v>6.1355312575483739E-2</v>
      </c>
      <c r="L1705" s="51">
        <f>VLOOKUP(A1705,LIBOR!$A$3:B3800,2,1)</f>
        <v>0.22563000000000002</v>
      </c>
      <c r="M1705">
        <v>20534.740000000002</v>
      </c>
      <c r="N1705" s="2">
        <v>18355.43</v>
      </c>
      <c r="O1705" s="16">
        <f t="shared" si="660"/>
        <v>4.5994683782272793E-6</v>
      </c>
      <c r="P1705" s="16">
        <f t="shared" si="649"/>
        <v>0.13714468742451627</v>
      </c>
      <c r="Q1705" s="2">
        <f t="shared" si="662"/>
        <v>19.512</v>
      </c>
      <c r="R1705" s="2">
        <f t="shared" si="663"/>
        <v>20.853499999999997</v>
      </c>
      <c r="S1705" s="16">
        <f t="shared" si="650"/>
        <v>-1</v>
      </c>
      <c r="T1705" s="16">
        <f t="shared" si="651"/>
        <v>-1</v>
      </c>
      <c r="U1705" s="16">
        <f>VLOOKUP(P1705,Table!$D$6:$G$15,MATCH(VALUE(T1705)&amp;"E",Table!$D$5:$G$5,0),1)*IF(Y1705=1,0,1)</f>
        <v>0.97499999999999998</v>
      </c>
      <c r="V1705" s="16">
        <f t="shared" si="652"/>
        <v>2.5000000000000022E-2</v>
      </c>
      <c r="W1705" s="16">
        <f t="shared" si="641"/>
        <v>168540.78085703054</v>
      </c>
      <c r="X1705" s="16">
        <f t="shared" si="653"/>
        <v>-4.0749252763555566E-3</v>
      </c>
      <c r="Y1705" s="16">
        <f t="shared" si="642"/>
        <v>0</v>
      </c>
      <c r="Z1705" s="16">
        <f t="shared" si="654"/>
        <v>0</v>
      </c>
      <c r="AA1705" s="16">
        <f t="shared" si="640"/>
        <v>0</v>
      </c>
      <c r="AB1705" s="2">
        <f t="shared" si="643"/>
        <v>196426.19407759799</v>
      </c>
      <c r="AE1705" s="16" t="str">
        <f t="shared" si="664"/>
        <v/>
      </c>
      <c r="AF1705" s="16" t="str">
        <f t="shared" si="661"/>
        <v/>
      </c>
      <c r="AG1705" s="16">
        <f t="shared" si="646"/>
        <v>105.67174216201526</v>
      </c>
      <c r="AH1705" s="24">
        <f t="shared" si="644"/>
        <v>105.72561067937049</v>
      </c>
      <c r="AI1705" s="16">
        <f>VLOOKUP(A1705,'VQT-IV'!$B$3:$C1039,2,0)</f>
        <v>105.74</v>
      </c>
      <c r="AJ1705" s="25">
        <f t="shared" si="655"/>
        <v>-1.3608209409410321E-4</v>
      </c>
      <c r="AK1705" s="16">
        <v>105.87</v>
      </c>
      <c r="AL1705" s="2">
        <f t="shared" si="647"/>
        <v>113.35792393543275</v>
      </c>
      <c r="AM1705" s="27">
        <f t="shared" si="648"/>
        <v>-6.7329331652276281E-2</v>
      </c>
      <c r="AN1705" s="35">
        <v>0</v>
      </c>
      <c r="AO1705" s="1">
        <v>40473</v>
      </c>
      <c r="AP1705" s="2" t="str">
        <f t="shared" si="656"/>
        <v>high</v>
      </c>
    </row>
    <row r="1706" spans="1:42" x14ac:dyDescent="0.25">
      <c r="A1706" s="49">
        <v>40477</v>
      </c>
      <c r="B1706" s="47">
        <v>1185.6400000000001</v>
      </c>
      <c r="C1706" s="27">
        <f t="shared" si="658"/>
        <v>1.6868811254955318E-5</v>
      </c>
      <c r="D1706" s="27">
        <f t="shared" si="659"/>
        <v>1.6851107576751234E-2</v>
      </c>
      <c r="E1706" s="5">
        <f t="shared" si="638"/>
        <v>0</v>
      </c>
      <c r="F1706" s="44">
        <v>1985.13</v>
      </c>
      <c r="G1706" s="45">
        <v>1985.13</v>
      </c>
      <c r="H1706" s="48">
        <v>1185.6400000000001</v>
      </c>
      <c r="I1706" s="42">
        <v>20.22</v>
      </c>
      <c r="J1706" s="16">
        <f t="shared" si="657"/>
        <v>0.20219999999999999</v>
      </c>
      <c r="K1706" s="16">
        <f t="shared" si="639"/>
        <v>6.7813939034658266E-2</v>
      </c>
      <c r="L1706" s="51">
        <f>VLOOKUP(A1706,LIBOR!$A$3:B3801,2,1)</f>
        <v>0.22563000000000002</v>
      </c>
      <c r="M1706">
        <v>20916.86</v>
      </c>
      <c r="N1706" s="2">
        <v>18696.93</v>
      </c>
      <c r="O1706" s="16">
        <f t="shared" si="660"/>
        <v>2.8455199309469592E-10</v>
      </c>
      <c r="P1706" s="16">
        <f t="shared" si="649"/>
        <v>0.13438606096534172</v>
      </c>
      <c r="Q1706" s="2">
        <f t="shared" si="662"/>
        <v>19.663999999999998</v>
      </c>
      <c r="R1706" s="2">
        <f t="shared" si="663"/>
        <v>20.719000000000001</v>
      </c>
      <c r="S1706" s="16">
        <f t="shared" si="650"/>
        <v>-1</v>
      </c>
      <c r="T1706" s="16">
        <f t="shared" si="651"/>
        <v>-1</v>
      </c>
      <c r="U1706" s="16">
        <f>VLOOKUP(P1706,Table!$D$6:$G$15,MATCH(VALUE(T1706)&amp;"E",Table!$D$5:$G$5,0),1)*IF(Y1706=1,0,1)</f>
        <v>0.97499999999999998</v>
      </c>
      <c r="V1706" s="16">
        <f t="shared" si="652"/>
        <v>2.5000000000000022E-2</v>
      </c>
      <c r="W1706" s="16">
        <f t="shared" si="641"/>
        <v>168621.94475624189</v>
      </c>
      <c r="X1706" s="16">
        <f t="shared" si="653"/>
        <v>-5.4141614049667552E-3</v>
      </c>
      <c r="Y1706" s="16">
        <f t="shared" si="642"/>
        <v>0</v>
      </c>
      <c r="Z1706" s="16">
        <f t="shared" si="654"/>
        <v>0</v>
      </c>
      <c r="AA1706" s="16">
        <f t="shared" si="640"/>
        <v>0</v>
      </c>
      <c r="AB1706" s="2">
        <f t="shared" si="643"/>
        <v>196519.5033494652</v>
      </c>
      <c r="AE1706" s="16" t="str">
        <f t="shared" si="664"/>
        <v/>
      </c>
      <c r="AF1706" s="16" t="str">
        <f t="shared" si="661"/>
        <v/>
      </c>
      <c r="AG1706" s="16">
        <f t="shared" si="646"/>
        <v>105.72193991371728</v>
      </c>
      <c r="AH1706" s="24">
        <f t="shared" si="644"/>
        <v>105.77308095083865</v>
      </c>
      <c r="AI1706" s="16">
        <f>VLOOKUP(A1706,'VQT-IV'!$B$3:$C1040,2,0)</f>
        <v>105.79</v>
      </c>
      <c r="AJ1706" s="25">
        <f t="shared" si="655"/>
        <v>-1.5993051480633902E-4</v>
      </c>
      <c r="AK1706" s="16">
        <v>105.69</v>
      </c>
      <c r="AL1706" s="2">
        <f t="shared" si="647"/>
        <v>113.35792393543275</v>
      </c>
      <c r="AM1706" s="27">
        <f t="shared" si="648"/>
        <v>-6.6910567177591695E-2</v>
      </c>
      <c r="AN1706" s="35">
        <v>0</v>
      </c>
      <c r="AO1706" s="1">
        <v>40476</v>
      </c>
      <c r="AP1706" s="2" t="str">
        <f t="shared" si="656"/>
        <v>high</v>
      </c>
    </row>
    <row r="1707" spans="1:42" x14ac:dyDescent="0.25">
      <c r="A1707" s="49">
        <v>40478</v>
      </c>
      <c r="B1707" s="47">
        <v>1182.45</v>
      </c>
      <c r="C1707" s="27">
        <f t="shared" si="658"/>
        <v>-2.6905300091090156E-3</v>
      </c>
      <c r="D1707" s="27">
        <f t="shared" si="659"/>
        <v>3.636518900518193E-3</v>
      </c>
      <c r="E1707" s="5">
        <f t="shared" si="638"/>
        <v>0</v>
      </c>
      <c r="F1707" s="44">
        <v>1980.05</v>
      </c>
      <c r="G1707" s="45">
        <v>1980.05</v>
      </c>
      <c r="H1707" s="48">
        <v>1182.45</v>
      </c>
      <c r="I1707" s="42">
        <v>20.71</v>
      </c>
      <c r="J1707" s="16">
        <f t="shared" si="657"/>
        <v>0.20710000000000001</v>
      </c>
      <c r="K1707" s="16">
        <f t="shared" si="639"/>
        <v>9.2989435504179374E-2</v>
      </c>
      <c r="L1707" s="51">
        <f>VLOOKUP(A1707,LIBOR!$A$3:B3802,2,1)</f>
        <v>0.22563000000000002</v>
      </c>
      <c r="M1707">
        <v>21308.68</v>
      </c>
      <c r="N1707" s="2">
        <v>19047.099999999999</v>
      </c>
      <c r="O1707" s="16">
        <f t="shared" si="660"/>
        <v>7.2584765001149702E-6</v>
      </c>
      <c r="P1707" s="16">
        <f t="shared" si="649"/>
        <v>0.11411056449582063</v>
      </c>
      <c r="Q1707" s="2">
        <f t="shared" si="662"/>
        <v>19.582000000000001</v>
      </c>
      <c r="R1707" s="2">
        <f t="shared" si="663"/>
        <v>20.6</v>
      </c>
      <c r="S1707" s="16">
        <f t="shared" si="650"/>
        <v>-1</v>
      </c>
      <c r="T1707" s="16">
        <f t="shared" si="651"/>
        <v>-1</v>
      </c>
      <c r="U1707" s="16">
        <f>VLOOKUP(P1707,Table!$D$6:$G$15,MATCH(VALUE(T1707)&amp;"E",Table!$D$5:$G$5,0),1)*IF(Y1707=1,0,1)</f>
        <v>0.97499999999999998</v>
      </c>
      <c r="V1707" s="16">
        <f t="shared" si="652"/>
        <v>2.5000000000000022E-2</v>
      </c>
      <c r="W1707" s="16">
        <f t="shared" si="641"/>
        <v>168258.55634114062</v>
      </c>
      <c r="X1707" s="16">
        <f t="shared" si="653"/>
        <v>6.9671804186826058E-3</v>
      </c>
      <c r="Y1707" s="16">
        <f t="shared" si="642"/>
        <v>0</v>
      </c>
      <c r="Z1707" s="16">
        <f t="shared" si="654"/>
        <v>0</v>
      </c>
      <c r="AA1707" s="16">
        <f t="shared" si="640"/>
        <v>0</v>
      </c>
      <c r="AB1707" s="2">
        <f t="shared" si="643"/>
        <v>196121.20857140757</v>
      </c>
      <c r="AE1707" s="16" t="str">
        <f t="shared" si="664"/>
        <v/>
      </c>
      <c r="AF1707" s="16" t="str">
        <f t="shared" si="661"/>
        <v/>
      </c>
      <c r="AG1707" s="16">
        <f t="shared" si="646"/>
        <v>105.50766857740682</v>
      </c>
      <c r="AH1707" s="24">
        <f t="shared" si="644"/>
        <v>105.55595854634964</v>
      </c>
      <c r="AI1707" s="16">
        <f>VLOOKUP(A1707,'VQT-IV'!$B$3:$C1041,2,0)</f>
        <v>105.57</v>
      </c>
      <c r="AJ1707" s="25">
        <f t="shared" si="655"/>
        <v>-1.3300609690580778E-4</v>
      </c>
      <c r="AK1707" s="16">
        <v>105.35</v>
      </c>
      <c r="AL1707" s="2">
        <f t="shared" si="647"/>
        <v>113.35792393543275</v>
      </c>
      <c r="AM1707" s="27">
        <f t="shared" si="648"/>
        <v>-6.8825937510350044E-2</v>
      </c>
      <c r="AN1707" s="35">
        <v>0</v>
      </c>
      <c r="AO1707" s="1">
        <v>40477</v>
      </c>
      <c r="AP1707" s="2" t="str">
        <f t="shared" si="656"/>
        <v>high</v>
      </c>
    </row>
    <row r="1708" spans="1:42" x14ac:dyDescent="0.25">
      <c r="A1708" s="49">
        <v>40479</v>
      </c>
      <c r="B1708" s="47">
        <v>1183.78</v>
      </c>
      <c r="C1708" s="27">
        <f t="shared" si="658"/>
        <v>1.1247832889338394E-3</v>
      </c>
      <c r="D1708" s="27">
        <f t="shared" si="659"/>
        <v>2.9873646422390321E-3</v>
      </c>
      <c r="E1708" s="5">
        <f t="shared" si="638"/>
        <v>0</v>
      </c>
      <c r="F1708" s="44">
        <v>1982.45</v>
      </c>
      <c r="G1708" s="45">
        <v>1982.45</v>
      </c>
      <c r="H1708" s="48">
        <v>1183.78</v>
      </c>
      <c r="I1708" s="42">
        <v>20.88</v>
      </c>
      <c r="J1708" s="16">
        <f t="shared" si="657"/>
        <v>0.20879999999999999</v>
      </c>
      <c r="K1708" s="16">
        <f t="shared" si="639"/>
        <v>9.5953418578174507E-2</v>
      </c>
      <c r="L1708" s="51">
        <f>VLOOKUP(A1708,LIBOR!$A$3:B3803,2,1)</f>
        <v>0.22563000000000002</v>
      </c>
      <c r="M1708">
        <v>21270.97</v>
      </c>
      <c r="N1708" s="2">
        <v>19013.32</v>
      </c>
      <c r="O1708" s="16">
        <f t="shared" si="660"/>
        <v>1.2637159072991503E-6</v>
      </c>
      <c r="P1708" s="16">
        <f t="shared" si="649"/>
        <v>0.11284658142182548</v>
      </c>
      <c r="Q1708" s="2">
        <f t="shared" si="662"/>
        <v>19.766000000000002</v>
      </c>
      <c r="R1708" s="2">
        <f t="shared" si="663"/>
        <v>20.472999999999999</v>
      </c>
      <c r="S1708" s="16">
        <f t="shared" si="650"/>
        <v>-1</v>
      </c>
      <c r="T1708" s="16">
        <f t="shared" si="651"/>
        <v>-1</v>
      </c>
      <c r="U1708" s="16">
        <f>VLOOKUP(P1708,Table!$D$6:$G$15,MATCH(VALUE(T1708)&amp;"E",Table!$D$5:$G$5,0),1)*IF(Y1708=1,0,1)</f>
        <v>0.97499999999999998</v>
      </c>
      <c r="V1708" s="16">
        <f t="shared" si="652"/>
        <v>2.5000000000000022E-2</v>
      </c>
      <c r="W1708" s="16">
        <f t="shared" si="641"/>
        <v>168435.6192365156</v>
      </c>
      <c r="X1708" s="16">
        <f t="shared" si="653"/>
        <v>5.6416712564422156E-4</v>
      </c>
      <c r="Y1708" s="16">
        <f t="shared" si="642"/>
        <v>0</v>
      </c>
      <c r="Z1708" s="16">
        <f t="shared" si="654"/>
        <v>0</v>
      </c>
      <c r="AA1708" s="16">
        <f t="shared" si="640"/>
        <v>0</v>
      </c>
      <c r="AB1708" s="2">
        <f t="shared" si="643"/>
        <v>196344.30542942087</v>
      </c>
      <c r="AE1708" s="16" t="str">
        <f t="shared" si="664"/>
        <v/>
      </c>
      <c r="AF1708" s="16" t="str">
        <f t="shared" si="661"/>
        <v/>
      </c>
      <c r="AG1708" s="16">
        <f t="shared" si="646"/>
        <v>105.62768838315546</v>
      </c>
      <c r="AH1708" s="24">
        <f t="shared" si="644"/>
        <v>105.67328281205069</v>
      </c>
      <c r="AI1708" s="16">
        <f>VLOOKUP(A1708,'VQT-IV'!$B$3:$C1042,2,0)</f>
        <v>105.69</v>
      </c>
      <c r="AJ1708" s="25">
        <f t="shared" si="655"/>
        <v>-1.5817189847011637E-4</v>
      </c>
      <c r="AK1708" s="16">
        <v>105.79</v>
      </c>
      <c r="AL1708" s="2">
        <f t="shared" si="647"/>
        <v>113.35792393543275</v>
      </c>
      <c r="AM1708" s="27">
        <f t="shared" si="648"/>
        <v>-6.7790947969011306E-2</v>
      </c>
      <c r="AN1708" s="35">
        <v>0</v>
      </c>
      <c r="AO1708" s="1">
        <v>40478</v>
      </c>
      <c r="AP1708" s="2" t="str">
        <f t="shared" si="656"/>
        <v>high</v>
      </c>
    </row>
    <row r="1709" spans="1:42" x14ac:dyDescent="0.25">
      <c r="A1709" s="49">
        <v>40480</v>
      </c>
      <c r="B1709" s="47">
        <v>1183.26</v>
      </c>
      <c r="C1709" s="27">
        <f t="shared" si="658"/>
        <v>-4.3927081045458394E-4</v>
      </c>
      <c r="D1709" s="27">
        <f t="shared" si="659"/>
        <v>1.5878978013483813E-4</v>
      </c>
      <c r="E1709" s="5">
        <f t="shared" si="638"/>
        <v>0</v>
      </c>
      <c r="F1709" s="44">
        <v>1981.59</v>
      </c>
      <c r="G1709" s="45">
        <v>1981.59</v>
      </c>
      <c r="H1709" s="48">
        <v>1183.26</v>
      </c>
      <c r="I1709" s="42">
        <v>21.2</v>
      </c>
      <c r="J1709" s="16">
        <f t="shared" si="657"/>
        <v>0.21199999999999999</v>
      </c>
      <c r="K1709" s="16">
        <f t="shared" si="639"/>
        <v>0.1002832283241713</v>
      </c>
      <c r="L1709" s="51">
        <f>VLOOKUP(A1709,LIBOR!$A$3:B3804,2,1)</f>
        <v>0.22563000000000002</v>
      </c>
      <c r="M1709">
        <v>21254.61</v>
      </c>
      <c r="N1709" s="2">
        <v>18998.62</v>
      </c>
      <c r="O1709" s="16">
        <f t="shared" si="660"/>
        <v>1.9304364024960942E-7</v>
      </c>
      <c r="P1709" s="16">
        <f t="shared" si="649"/>
        <v>0.11171677167582869</v>
      </c>
      <c r="Q1709" s="2">
        <f t="shared" si="662"/>
        <v>20.088000000000001</v>
      </c>
      <c r="R1709" s="2">
        <f t="shared" si="663"/>
        <v>20.332000000000001</v>
      </c>
      <c r="S1709" s="16">
        <f t="shared" si="650"/>
        <v>-1</v>
      </c>
      <c r="T1709" s="16">
        <f t="shared" si="651"/>
        <v>-1</v>
      </c>
      <c r="U1709" s="16">
        <f>VLOOKUP(P1709,Table!$D$6:$G$15,MATCH(VALUE(T1709)&amp;"E",Table!$D$5:$G$5,0),1)*IF(Y1709=1,0,1)</f>
        <v>0.97499999999999998</v>
      </c>
      <c r="V1709" s="16">
        <f t="shared" si="652"/>
        <v>2.5000000000000022E-2</v>
      </c>
      <c r="W1709" s="16">
        <f t="shared" si="641"/>
        <v>168360.22448970008</v>
      </c>
      <c r="X1709" s="16">
        <f t="shared" si="653"/>
        <v>2.6196958690478667E-3</v>
      </c>
      <c r="Y1709" s="16">
        <f t="shared" si="642"/>
        <v>0</v>
      </c>
      <c r="Z1709" s="16">
        <f t="shared" si="654"/>
        <v>0</v>
      </c>
      <c r="AA1709" s="16">
        <f t="shared" si="640"/>
        <v>0</v>
      </c>
      <c r="AB1709" s="2">
        <f t="shared" si="643"/>
        <v>196257.48402520592</v>
      </c>
      <c r="AE1709" s="16" t="str">
        <f t="shared" si="664"/>
        <v/>
      </c>
      <c r="AF1709" s="16" t="str">
        <f t="shared" si="661"/>
        <v/>
      </c>
      <c r="AG1709" s="16">
        <f t="shared" si="646"/>
        <v>105.58098092092808</v>
      </c>
      <c r="AH1709" s="24">
        <f t="shared" si="644"/>
        <v>105.62380600412922</v>
      </c>
      <c r="AI1709" s="16">
        <f>VLOOKUP(A1709,'VQT-IV'!$B$3:$C1043,2,0)</f>
        <v>105.64</v>
      </c>
      <c r="AJ1709" s="25">
        <f t="shared" si="655"/>
        <v>-1.5329416765219595E-4</v>
      </c>
      <c r="AK1709" s="16">
        <v>105.63</v>
      </c>
      <c r="AL1709" s="2">
        <f t="shared" si="647"/>
        <v>113.35792393543275</v>
      </c>
      <c r="AM1709" s="27">
        <f t="shared" si="648"/>
        <v>-6.8227413336440335E-2</v>
      </c>
      <c r="AN1709" s="35">
        <v>0</v>
      </c>
      <c r="AO1709" s="1">
        <v>40479</v>
      </c>
      <c r="AP1709" s="2" t="str">
        <f t="shared" si="656"/>
        <v>high</v>
      </c>
    </row>
    <row r="1710" spans="1:42" x14ac:dyDescent="0.25">
      <c r="A1710" s="49">
        <v>40483</v>
      </c>
      <c r="B1710" s="47">
        <v>1184.3800000000001</v>
      </c>
      <c r="C1710" s="27">
        <f t="shared" si="658"/>
        <v>9.4653753190354628E-4</v>
      </c>
      <c r="D1710" s="27">
        <f t="shared" si="659"/>
        <v>-1.0416111874712586E-3</v>
      </c>
      <c r="E1710" s="5">
        <f t="shared" si="638"/>
        <v>0</v>
      </c>
      <c r="F1710" s="44">
        <v>1983.47</v>
      </c>
      <c r="G1710" s="45">
        <v>1983.47</v>
      </c>
      <c r="H1710" s="48">
        <v>1184.3800000000001</v>
      </c>
      <c r="I1710" s="42">
        <v>21.83</v>
      </c>
      <c r="J1710" s="16">
        <f t="shared" si="657"/>
        <v>0.21829999999999999</v>
      </c>
      <c r="K1710" s="16">
        <f t="shared" si="639"/>
        <v>0.10691803330337063</v>
      </c>
      <c r="L1710" s="51">
        <f>VLOOKUP(A1710,LIBOR!$A$3:B3805,2,1)</f>
        <v>0.22563000000000002</v>
      </c>
      <c r="M1710">
        <v>21124.04</v>
      </c>
      <c r="N1710" s="2">
        <v>18881.71</v>
      </c>
      <c r="O1710" s="16">
        <f t="shared" si="660"/>
        <v>8.950859999806841E-7</v>
      </c>
      <c r="P1710" s="16">
        <f t="shared" si="649"/>
        <v>0.11138196669662936</v>
      </c>
      <c r="Q1710" s="2">
        <f t="shared" si="662"/>
        <v>20.571999999999999</v>
      </c>
      <c r="R1710" s="2">
        <f t="shared" si="663"/>
        <v>20.267000000000003</v>
      </c>
      <c r="S1710" s="16">
        <f t="shared" si="650"/>
        <v>1</v>
      </c>
      <c r="T1710" s="16">
        <f t="shared" si="651"/>
        <v>0</v>
      </c>
      <c r="U1710" s="16">
        <f>VLOOKUP(P1710,Table!$D$6:$G$15,MATCH(VALUE(T1710)&amp;"E",Table!$D$5:$G$5,0),1)*IF(Y1710=1,0,1)</f>
        <v>0.9</v>
      </c>
      <c r="V1710" s="16">
        <f t="shared" si="652"/>
        <v>9.9999999999999978E-2</v>
      </c>
      <c r="W1710" s="16">
        <f t="shared" si="641"/>
        <v>168489.69922196498</v>
      </c>
      <c r="X1710" s="16">
        <f t="shared" si="653"/>
        <v>8.2832586374004258E-4</v>
      </c>
      <c r="Y1710" s="16">
        <f t="shared" si="642"/>
        <v>0</v>
      </c>
      <c r="Z1710" s="16">
        <f t="shared" si="654"/>
        <v>0</v>
      </c>
      <c r="AA1710" s="16">
        <f t="shared" si="640"/>
        <v>0</v>
      </c>
      <c r="AB1710" s="2">
        <f t="shared" si="643"/>
        <v>196408.88417520994</v>
      </c>
      <c r="AD1710" s="2">
        <v>196768.53</v>
      </c>
      <c r="AE1710" s="16" t="str">
        <f t="shared" si="664"/>
        <v/>
      </c>
      <c r="AF1710" s="16">
        <f t="shared" si="661"/>
        <v>-1.8277608964708536E-3</v>
      </c>
      <c r="AG1710" s="16">
        <f t="shared" si="646"/>
        <v>105.66242992364202</v>
      </c>
      <c r="AH1710" s="24">
        <f t="shared" si="644"/>
        <v>105.69703455791468</v>
      </c>
      <c r="AI1710" s="16">
        <f>VLOOKUP(A1710,'VQT-IV'!$B$3:$C1044,2,0)</f>
        <v>105.71</v>
      </c>
      <c r="AJ1710" s="25">
        <f t="shared" si="655"/>
        <v>-1.2265104611974831E-4</v>
      </c>
      <c r="AK1710" s="16">
        <v>105.61</v>
      </c>
      <c r="AL1710" s="2">
        <f t="shared" si="647"/>
        <v>113.35792393543275</v>
      </c>
      <c r="AM1710" s="27">
        <f t="shared" si="648"/>
        <v>-6.7581419203492255E-2</v>
      </c>
      <c r="AN1710" s="35">
        <v>0</v>
      </c>
      <c r="AO1710" s="1">
        <v>40480</v>
      </c>
      <c r="AP1710" s="2" t="str">
        <f t="shared" si="656"/>
        <v>high</v>
      </c>
    </row>
    <row r="1711" spans="1:42" x14ac:dyDescent="0.25">
      <c r="A1711" s="49">
        <v>40484</v>
      </c>
      <c r="B1711" s="47">
        <v>1193.57</v>
      </c>
      <c r="C1711" s="27">
        <f t="shared" si="658"/>
        <v>7.7593339975343678E-3</v>
      </c>
      <c r="D1711" s="27">
        <f t="shared" si="659"/>
        <v>6.7008539988081539E-3</v>
      </c>
      <c r="E1711" s="5">
        <f t="shared" si="638"/>
        <v>0</v>
      </c>
      <c r="F1711" s="44">
        <v>1998.86</v>
      </c>
      <c r="G1711" s="45">
        <v>1998.86</v>
      </c>
      <c r="H1711" s="48">
        <v>1193.57</v>
      </c>
      <c r="I1711" s="42">
        <v>21.57</v>
      </c>
      <c r="J1711" s="16">
        <f t="shared" si="657"/>
        <v>0.2157</v>
      </c>
      <c r="K1711" s="16">
        <f t="shared" si="639"/>
        <v>0.10476337357931229</v>
      </c>
      <c r="L1711" s="51">
        <f>VLOOKUP(A1711,LIBOR!$A$3:B3806,2,1)</f>
        <v>0.22563000000000002</v>
      </c>
      <c r="M1711">
        <v>20655.05</v>
      </c>
      <c r="N1711" s="2">
        <v>18462.439999999999</v>
      </c>
      <c r="O1711" s="16">
        <f t="shared" si="660"/>
        <v>5.9743395378434799E-5</v>
      </c>
      <c r="P1711" s="16">
        <f t="shared" si="649"/>
        <v>0.11093662642068772</v>
      </c>
      <c r="Q1711" s="2">
        <f t="shared" si="662"/>
        <v>20.968</v>
      </c>
      <c r="R1711" s="2">
        <f t="shared" si="663"/>
        <v>20.182000000000002</v>
      </c>
      <c r="S1711" s="16">
        <f t="shared" si="650"/>
        <v>1</v>
      </c>
      <c r="T1711" s="16">
        <f t="shared" si="651"/>
        <v>0</v>
      </c>
      <c r="U1711" s="16">
        <f>VLOOKUP(P1711,Table!$D$6:$G$15,MATCH(VALUE(T1711)&amp;"E",Table!$D$5:$G$5,0),1)*IF(Y1711=1,0,1)</f>
        <v>0.9</v>
      </c>
      <c r="V1711" s="16">
        <f t="shared" si="652"/>
        <v>9.9999999999999978E-2</v>
      </c>
      <c r="W1711" s="16">
        <f t="shared" si="641"/>
        <v>169292.19745708021</v>
      </c>
      <c r="X1711" s="16">
        <f t="shared" si="653"/>
        <v>-3.0308175152504724E-4</v>
      </c>
      <c r="Y1711" s="16">
        <f t="shared" si="642"/>
        <v>0</v>
      </c>
      <c r="Z1711" s="16">
        <f t="shared" si="654"/>
        <v>0</v>
      </c>
      <c r="AA1711" s="16">
        <f t="shared" si="640"/>
        <v>0</v>
      </c>
      <c r="AB1711" s="2">
        <f t="shared" si="643"/>
        <v>197344.38840787753</v>
      </c>
      <c r="AE1711" s="16" t="str">
        <f t="shared" si="664"/>
        <v/>
      </c>
      <c r="AF1711" s="16" t="str">
        <f t="shared" si="661"/>
        <v/>
      </c>
      <c r="AG1711" s="16">
        <f t="shared" si="646"/>
        <v>106.16570476705151</v>
      </c>
      <c r="AH1711" s="24">
        <f t="shared" si="644"/>
        <v>106.19771010280121</v>
      </c>
      <c r="AI1711" s="16">
        <f>VLOOKUP(A1711,'VQT-IV'!$B$3:$C1045,2,0)</f>
        <v>106.21</v>
      </c>
      <c r="AJ1711" s="25">
        <f t="shared" si="655"/>
        <v>-1.15713183304611E-4</v>
      </c>
      <c r="AK1711" s="16">
        <v>106.21</v>
      </c>
      <c r="AL1711" s="2">
        <f t="shared" si="647"/>
        <v>113.35792393543275</v>
      </c>
      <c r="AM1711" s="27">
        <f t="shared" si="648"/>
        <v>-6.316465213944733E-2</v>
      </c>
      <c r="AN1711" s="35">
        <v>0</v>
      </c>
      <c r="AO1711" s="1">
        <v>40483</v>
      </c>
      <c r="AP1711" s="2" t="str">
        <f t="shared" si="656"/>
        <v>high</v>
      </c>
    </row>
    <row r="1712" spans="1:42" x14ac:dyDescent="0.25">
      <c r="A1712" s="49">
        <v>40485</v>
      </c>
      <c r="B1712" s="47">
        <v>1197.96</v>
      </c>
      <c r="C1712" s="27">
        <f t="shared" si="658"/>
        <v>3.6780415057349192E-3</v>
      </c>
      <c r="D1712" s="27">
        <f t="shared" si="659"/>
        <v>1.3069425513652089E-2</v>
      </c>
      <c r="E1712" s="5">
        <f t="shared" ref="E1712:E1775" si="665">IF(Y1712=1,IF(AND(D1712&lt;0,T1712&gt;=0),-1,1),0)</f>
        <v>0</v>
      </c>
      <c r="F1712" s="44">
        <v>2006.58</v>
      </c>
      <c r="G1712" s="45">
        <v>2006.58</v>
      </c>
      <c r="H1712" s="48">
        <v>1197.96</v>
      </c>
      <c r="I1712" s="42">
        <v>19.559999999999999</v>
      </c>
      <c r="J1712" s="16">
        <f t="shared" si="657"/>
        <v>0.1956</v>
      </c>
      <c r="K1712" s="16">
        <f t="shared" ref="K1712:K1775" si="666">J1712-P1712</f>
        <v>8.2600731617139392E-2</v>
      </c>
      <c r="L1712" s="51">
        <f>VLOOKUP(A1712,LIBOR!$A$3:B3807,2,1)</f>
        <v>0.22563000000000002</v>
      </c>
      <c r="M1712">
        <v>19455.05</v>
      </c>
      <c r="N1712" s="2">
        <v>17389.759999999998</v>
      </c>
      <c r="O1712" s="16">
        <f t="shared" si="660"/>
        <v>1.3478400008618821E-5</v>
      </c>
      <c r="P1712" s="16">
        <f t="shared" si="649"/>
        <v>0.1129992683828606</v>
      </c>
      <c r="Q1712" s="2">
        <f t="shared" si="662"/>
        <v>21.238</v>
      </c>
      <c r="R1712" s="2">
        <f t="shared" si="663"/>
        <v>20.172499999999996</v>
      </c>
      <c r="S1712" s="16">
        <f t="shared" si="650"/>
        <v>1</v>
      </c>
      <c r="T1712" s="16">
        <f t="shared" si="651"/>
        <v>0</v>
      </c>
      <c r="U1712" s="16">
        <f>VLOOKUP(P1712,Table!$D$6:$G$15,MATCH(VALUE(T1712)&amp;"E",Table!$D$5:$G$5,0),1)*IF(Y1712=1,0,1)</f>
        <v>0.9</v>
      </c>
      <c r="V1712" s="16">
        <f t="shared" si="652"/>
        <v>9.9999999999999978E-2</v>
      </c>
      <c r="W1712" s="16">
        <f t="shared" si="641"/>
        <v>168868.99592595757</v>
      </c>
      <c r="X1712" s="16">
        <f t="shared" si="653"/>
        <v>3.9748841813396218E-3</v>
      </c>
      <c r="Y1712" s="16">
        <f t="shared" si="642"/>
        <v>0</v>
      </c>
      <c r="Z1712" s="16">
        <f t="shared" si="654"/>
        <v>0</v>
      </c>
      <c r="AA1712" s="16">
        <f t="shared" ref="AA1712:AA1775" si="667">(1+(A1712-A1711)/360*L1712-1)*Y1711</f>
        <v>0</v>
      </c>
      <c r="AB1712" s="2">
        <f t="shared" si="643"/>
        <v>196883.83871868302</v>
      </c>
      <c r="AE1712" s="16" t="str">
        <f t="shared" si="664"/>
        <v/>
      </c>
      <c r="AF1712" s="16" t="str">
        <f t="shared" si="661"/>
        <v/>
      </c>
      <c r="AG1712" s="16">
        <f t="shared" si="646"/>
        <v>105.91794204763471</v>
      </c>
      <c r="AH1712" s="24">
        <f t="shared" si="644"/>
        <v>105.94711509195631</v>
      </c>
      <c r="AI1712" s="16">
        <f>VLOOKUP(A1712,'VQT-IV'!$B$3:$C1046,2,0)</f>
        <v>105.96</v>
      </c>
      <c r="AJ1712" s="25">
        <f t="shared" si="655"/>
        <v>-1.2160162366636751E-4</v>
      </c>
      <c r="AK1712" s="16">
        <v>105.96</v>
      </c>
      <c r="AL1712" s="2">
        <f t="shared" si="647"/>
        <v>113.35792393543275</v>
      </c>
      <c r="AM1712" s="27">
        <f t="shared" si="648"/>
        <v>-6.5375304929698119E-2</v>
      </c>
      <c r="AN1712" s="35">
        <v>0</v>
      </c>
      <c r="AO1712" s="1">
        <v>40484</v>
      </c>
      <c r="AP1712" s="2" t="str">
        <f t="shared" si="656"/>
        <v>high</v>
      </c>
    </row>
    <row r="1713" spans="1:42" x14ac:dyDescent="0.25">
      <c r="A1713" s="49">
        <v>40486</v>
      </c>
      <c r="B1713" s="47">
        <v>1221.06</v>
      </c>
      <c r="C1713" s="27">
        <f t="shared" si="658"/>
        <v>1.9282780727236215E-2</v>
      </c>
      <c r="D1713" s="27">
        <f t="shared" si="659"/>
        <v>3.1227422951954464E-2</v>
      </c>
      <c r="E1713" s="5">
        <f t="shared" si="665"/>
        <v>0</v>
      </c>
      <c r="F1713" s="44">
        <v>2045.62</v>
      </c>
      <c r="G1713" s="45">
        <v>2045.62</v>
      </c>
      <c r="H1713" s="48">
        <v>1221.06</v>
      </c>
      <c r="I1713" s="42">
        <v>18.52</v>
      </c>
      <c r="J1713" s="16">
        <f t="shared" si="657"/>
        <v>0.1852</v>
      </c>
      <c r="K1713" s="16">
        <f t="shared" si="666"/>
        <v>7.4847273575901208E-2</v>
      </c>
      <c r="L1713" s="51">
        <f>VLOOKUP(A1713,LIBOR!$A$3:B3808,2,1)</f>
        <v>0.22563000000000002</v>
      </c>
      <c r="M1713">
        <v>18237.03</v>
      </c>
      <c r="N1713" s="2">
        <v>16300.98</v>
      </c>
      <c r="O1713" s="16">
        <f t="shared" si="660"/>
        <v>3.6478035038045478E-4</v>
      </c>
      <c r="P1713" s="16">
        <f t="shared" si="649"/>
        <v>0.1103527264240988</v>
      </c>
      <c r="Q1713" s="2">
        <f t="shared" si="662"/>
        <v>21.007999999999999</v>
      </c>
      <c r="R1713" s="2">
        <f t="shared" si="663"/>
        <v>20.075999999999997</v>
      </c>
      <c r="S1713" s="16">
        <f t="shared" si="650"/>
        <v>1</v>
      </c>
      <c r="T1713" s="16">
        <f t="shared" si="651"/>
        <v>0</v>
      </c>
      <c r="U1713" s="16">
        <f>VLOOKUP(P1713,Table!$D$6:$G$15,MATCH(VALUE(T1713)&amp;"E",Table!$D$5:$G$5,0),1)*IF(Y1713=1,0,1)</f>
        <v>0.9</v>
      </c>
      <c r="V1713" s="16">
        <f t="shared" si="652"/>
        <v>9.9999999999999978E-2</v>
      </c>
      <c r="W1713" s="16">
        <f t="shared" ref="W1713:W1776" si="668">W1712*(1+$U1712*($H1713/$H1712-1)+$V1712*($N1713/$N1712-1))</f>
        <v>170742.33766020145</v>
      </c>
      <c r="X1713" s="16">
        <f t="shared" si="653"/>
        <v>3.6279853939749085E-3</v>
      </c>
      <c r="Y1713" s="16">
        <f t="shared" ref="Y1713:Y1776" si="669">IF(X1713&lt;=-0.02,1,0)</f>
        <v>0</v>
      </c>
      <c r="Z1713" s="16">
        <f t="shared" si="654"/>
        <v>0</v>
      </c>
      <c r="AA1713" s="16">
        <f t="shared" si="667"/>
        <v>0</v>
      </c>
      <c r="AB1713" s="2">
        <f t="shared" ref="AB1713:AB1776" si="670">AB1712*(1+$U1712*($G1713/$G1712-1)+$V1712*($M1713/$M1712-1)+Y1712*(1+(A1713-A1712)/360*L1713/100-1))</f>
        <v>199098.7233737043</v>
      </c>
      <c r="AE1713" s="16" t="str">
        <f t="shared" si="664"/>
        <v/>
      </c>
      <c r="AF1713" s="16" t="str">
        <f t="shared" si="661"/>
        <v/>
      </c>
      <c r="AG1713" s="16">
        <f t="shared" si="646"/>
        <v>107.10948740788106</v>
      </c>
      <c r="AH1713" s="24">
        <f t="shared" ref="AH1713:AH1776" si="671">AH1712*AB1713/AB1712*(1-AH$1)^(A1713-A1712)</f>
        <v>107.13620009125917</v>
      </c>
      <c r="AI1713" s="16">
        <f>VLOOKUP(A1713,'VQT-IV'!$B$3:$C1047,2,0)</f>
        <v>105.96</v>
      </c>
      <c r="AJ1713" s="25">
        <f t="shared" si="655"/>
        <v>1.1100416112298728E-2</v>
      </c>
      <c r="AK1713" s="16">
        <v>107.1</v>
      </c>
      <c r="AL1713" s="2">
        <f t="shared" si="647"/>
        <v>113.35792393543275</v>
      </c>
      <c r="AM1713" s="27">
        <f t="shared" si="648"/>
        <v>-5.4885654466620193E-2</v>
      </c>
      <c r="AN1713" s="35">
        <v>0</v>
      </c>
      <c r="AO1713" s="1">
        <v>40485</v>
      </c>
      <c r="AP1713" s="2" t="str">
        <f t="shared" si="656"/>
        <v>high</v>
      </c>
    </row>
    <row r="1714" spans="1:42" x14ac:dyDescent="0.25">
      <c r="A1714" s="49">
        <v>40487</v>
      </c>
      <c r="B1714" s="47">
        <v>1225.8499999999999</v>
      </c>
      <c r="C1714" s="27">
        <f t="shared" si="658"/>
        <v>3.9228211553894443E-3</v>
      </c>
      <c r="D1714" s="27">
        <f t="shared" si="659"/>
        <v>3.5589514917798493E-2</v>
      </c>
      <c r="E1714" s="5">
        <f t="shared" si="665"/>
        <v>0</v>
      </c>
      <c r="F1714" s="44">
        <v>2053.77</v>
      </c>
      <c r="G1714" s="45">
        <v>2053.77</v>
      </c>
      <c r="H1714" s="48">
        <v>1225.8499999999999</v>
      </c>
      <c r="I1714" s="42">
        <v>18.260000000000002</v>
      </c>
      <c r="J1714" s="16">
        <f t="shared" si="657"/>
        <v>0.18260000000000001</v>
      </c>
      <c r="K1714" s="16">
        <f t="shared" si="666"/>
        <v>7.54870707776229E-2</v>
      </c>
      <c r="L1714" s="51">
        <f>VLOOKUP(A1714,LIBOR!$A$3:B3809,2,1)</f>
        <v>0.22563000000000002</v>
      </c>
      <c r="M1714">
        <v>18227.97</v>
      </c>
      <c r="N1714" s="2">
        <v>16292.83</v>
      </c>
      <c r="O1714" s="16">
        <f t="shared" si="660"/>
        <v>1.5328375684016278E-5</v>
      </c>
      <c r="P1714" s="16">
        <f t="shared" si="649"/>
        <v>0.10711292922237711</v>
      </c>
      <c r="Q1714" s="2">
        <f t="shared" si="662"/>
        <v>20.535999999999998</v>
      </c>
      <c r="R1714" s="2">
        <f t="shared" si="663"/>
        <v>19.923999999999996</v>
      </c>
      <c r="S1714" s="16">
        <f t="shared" si="650"/>
        <v>1</v>
      </c>
      <c r="T1714" s="16">
        <f t="shared" si="651"/>
        <v>0</v>
      </c>
      <c r="U1714" s="16">
        <f>VLOOKUP(P1714,Table!$D$6:$G$15,MATCH(VALUE(T1714)&amp;"E",Table!$D$5:$G$5,0),1)*IF(Y1714=1,0,1)</f>
        <v>0.9</v>
      </c>
      <c r="V1714" s="16">
        <f t="shared" si="652"/>
        <v>9.9999999999999978E-2</v>
      </c>
      <c r="W1714" s="16">
        <f t="shared" si="668"/>
        <v>171336.61354542678</v>
      </c>
      <c r="X1714" s="16">
        <f t="shared" si="653"/>
        <v>1.3694956174600925E-2</v>
      </c>
      <c r="Y1714" s="16">
        <f t="shared" si="669"/>
        <v>0</v>
      </c>
      <c r="Z1714" s="16">
        <f t="shared" si="654"/>
        <v>0</v>
      </c>
      <c r="AA1714" s="16">
        <f t="shared" si="667"/>
        <v>0</v>
      </c>
      <c r="AB1714" s="2">
        <f t="shared" si="670"/>
        <v>199802.74259459611</v>
      </c>
      <c r="AE1714" s="16" t="str">
        <f t="shared" si="664"/>
        <v/>
      </c>
      <c r="AF1714" s="16" t="str">
        <f t="shared" si="661"/>
        <v/>
      </c>
      <c r="AG1714" s="16">
        <f t="shared" ref="AG1714:AG1777" si="672">AB1714/AG$2</f>
        <v>107.48822985583479</v>
      </c>
      <c r="AH1714" s="24">
        <f t="shared" si="671"/>
        <v>107.51223865950509</v>
      </c>
      <c r="AI1714" s="16">
        <f>VLOOKUP(A1714,'VQT-IV'!$B$3:$C1048,2,0)</f>
        <v>107.52</v>
      </c>
      <c r="AJ1714" s="25">
        <f t="shared" si="655"/>
        <v>-7.2185086448239844E-5</v>
      </c>
      <c r="AK1714" s="16">
        <v>107.22</v>
      </c>
      <c r="AL1714" s="2">
        <f t="shared" ref="AL1714:AL1777" si="673">IF(AH1714&gt;AL1713,AH1714,AL1713)</f>
        <v>113.35792393543275</v>
      </c>
      <c r="AM1714" s="27">
        <f t="shared" ref="AM1714:AM1777" si="674">AH1714/AL1714-1</f>
        <v>-5.1568386866870375E-2</v>
      </c>
      <c r="AN1714" s="35">
        <v>0</v>
      </c>
      <c r="AO1714" s="1">
        <v>40486</v>
      </c>
      <c r="AP1714" s="2" t="str">
        <f t="shared" si="656"/>
        <v/>
      </c>
    </row>
    <row r="1715" spans="1:42" x14ac:dyDescent="0.25">
      <c r="A1715" s="49">
        <v>40490</v>
      </c>
      <c r="B1715" s="47">
        <v>1223.25</v>
      </c>
      <c r="C1715" s="27">
        <f t="shared" si="658"/>
        <v>-2.120977281070191E-3</v>
      </c>
      <c r="D1715" s="27">
        <f t="shared" si="659"/>
        <v>3.2522000104824755E-2</v>
      </c>
      <c r="E1715" s="5">
        <f t="shared" si="665"/>
        <v>0</v>
      </c>
      <c r="F1715" s="44">
        <v>2049.69</v>
      </c>
      <c r="G1715" s="45">
        <v>2049.69</v>
      </c>
      <c r="H1715" s="48">
        <v>1223.25</v>
      </c>
      <c r="I1715" s="42">
        <v>18.29</v>
      </c>
      <c r="J1715" s="16">
        <f t="shared" si="657"/>
        <v>0.18289999999999998</v>
      </c>
      <c r="K1715" s="16">
        <f t="shared" si="666"/>
        <v>7.4994563002616754E-2</v>
      </c>
      <c r="L1715" s="51">
        <f>VLOOKUP(A1715,LIBOR!$A$3:B3810,2,1)</f>
        <v>0.22563000000000002</v>
      </c>
      <c r="M1715">
        <v>18334.66</v>
      </c>
      <c r="N1715" s="2">
        <v>16388.03</v>
      </c>
      <c r="O1715" s="16">
        <f t="shared" si="660"/>
        <v>4.5081045241001388E-6</v>
      </c>
      <c r="P1715" s="16">
        <f t="shared" si="649"/>
        <v>0.10790543699738323</v>
      </c>
      <c r="Q1715" s="2">
        <f t="shared" si="662"/>
        <v>19.948</v>
      </c>
      <c r="R1715" s="2">
        <f t="shared" si="663"/>
        <v>19.801499999999997</v>
      </c>
      <c r="S1715" s="16">
        <f t="shared" si="650"/>
        <v>1</v>
      </c>
      <c r="T1715" s="16">
        <f t="shared" si="651"/>
        <v>0</v>
      </c>
      <c r="U1715" s="16">
        <f>VLOOKUP(P1715,Table!$D$6:$G$15,MATCH(VALUE(T1715)&amp;"E",Table!$D$5:$G$5,0),1)*IF(Y1715=1,0,1)</f>
        <v>0.9</v>
      </c>
      <c r="V1715" s="16">
        <f t="shared" si="652"/>
        <v>9.9999999999999978E-2</v>
      </c>
      <c r="W1715" s="16">
        <f t="shared" si="668"/>
        <v>171109.66561607437</v>
      </c>
      <c r="X1715" s="16">
        <f t="shared" si="653"/>
        <v>1.7678694981241083E-2</v>
      </c>
      <c r="Y1715" s="16">
        <f t="shared" si="669"/>
        <v>0</v>
      </c>
      <c r="Z1715" s="16">
        <f t="shared" si="654"/>
        <v>0</v>
      </c>
      <c r="AA1715" s="16">
        <f t="shared" si="667"/>
        <v>0</v>
      </c>
      <c r="AB1715" s="2">
        <f t="shared" si="670"/>
        <v>199562.45538423979</v>
      </c>
      <c r="AE1715" s="16" t="str">
        <f t="shared" si="664"/>
        <v/>
      </c>
      <c r="AF1715" s="16" t="str">
        <f t="shared" si="661"/>
        <v/>
      </c>
      <c r="AG1715" s="16">
        <f t="shared" si="672"/>
        <v>107.3589621262591</v>
      </c>
      <c r="AH1715" s="24">
        <f t="shared" si="671"/>
        <v>107.37455757916379</v>
      </c>
      <c r="AI1715" s="16">
        <f>VLOOKUP(A1715,'VQT-IV'!$B$3:$C1049,2,0)</f>
        <v>107.39</v>
      </c>
      <c r="AJ1715" s="25">
        <f t="shared" si="655"/>
        <v>-1.437975680809167E-4</v>
      </c>
      <c r="AK1715" s="16">
        <v>107.3</v>
      </c>
      <c r="AL1715" s="2">
        <f t="shared" si="673"/>
        <v>113.35792393543275</v>
      </c>
      <c r="AM1715" s="27">
        <f t="shared" si="674"/>
        <v>-5.2782956396387526E-2</v>
      </c>
      <c r="AN1715" s="35">
        <v>0</v>
      </c>
      <c r="AO1715" s="1">
        <v>40487</v>
      </c>
      <c r="AP1715" s="2" t="str">
        <f t="shared" si="656"/>
        <v>high</v>
      </c>
    </row>
    <row r="1716" spans="1:42" x14ac:dyDescent="0.25">
      <c r="A1716" s="49">
        <v>40491</v>
      </c>
      <c r="B1716" s="47">
        <v>1213.4000000000001</v>
      </c>
      <c r="C1716" s="27">
        <f t="shared" si="658"/>
        <v>-8.0523196403023967E-3</v>
      </c>
      <c r="D1716" s="27">
        <f t="shared" si="659"/>
        <v>1.6710346466987991E-2</v>
      </c>
      <c r="E1716" s="5">
        <f t="shared" si="665"/>
        <v>0</v>
      </c>
      <c r="F1716" s="44">
        <v>2033.85</v>
      </c>
      <c r="G1716" s="45">
        <v>2033.85</v>
      </c>
      <c r="H1716" s="48">
        <v>1213.4000000000001</v>
      </c>
      <c r="I1716" s="42">
        <v>19.079999999999998</v>
      </c>
      <c r="J1716" s="16">
        <f t="shared" si="657"/>
        <v>0.19079999999999997</v>
      </c>
      <c r="K1716" s="16">
        <f t="shared" si="666"/>
        <v>8.2799472179651293E-2</v>
      </c>
      <c r="L1716" s="51">
        <f>VLOOKUP(A1716,LIBOR!$A$3:B3811,2,1)</f>
        <v>0.22563000000000002</v>
      </c>
      <c r="M1716">
        <v>18420.34</v>
      </c>
      <c r="N1716" s="2">
        <v>16464.55</v>
      </c>
      <c r="O1716" s="16">
        <f t="shared" si="660"/>
        <v>6.5365845076225166E-5</v>
      </c>
      <c r="P1716" s="16">
        <f t="shared" si="649"/>
        <v>0.10800052782034868</v>
      </c>
      <c r="Q1716" s="2">
        <f t="shared" si="662"/>
        <v>19.239999999999998</v>
      </c>
      <c r="R1716" s="2">
        <f t="shared" si="663"/>
        <v>19.767999999999997</v>
      </c>
      <c r="S1716" s="16">
        <f t="shared" si="650"/>
        <v>-1</v>
      </c>
      <c r="T1716" s="16">
        <f t="shared" si="651"/>
        <v>0</v>
      </c>
      <c r="U1716" s="16">
        <f>VLOOKUP(P1716,Table!$D$6:$G$15,MATCH(VALUE(T1716)&amp;"E",Table!$D$5:$G$5,0),1)*IF(Y1716=1,0,1)</f>
        <v>0.9</v>
      </c>
      <c r="V1716" s="16">
        <f t="shared" si="652"/>
        <v>9.9999999999999978E-2</v>
      </c>
      <c r="W1716" s="16">
        <f t="shared" si="668"/>
        <v>169949.51444705966</v>
      </c>
      <c r="X1716" s="16">
        <f t="shared" si="653"/>
        <v>1.5549712571199414E-2</v>
      </c>
      <c r="Y1716" s="16">
        <f t="shared" si="669"/>
        <v>0</v>
      </c>
      <c r="Z1716" s="16">
        <f t="shared" si="654"/>
        <v>0</v>
      </c>
      <c r="AA1716" s="16">
        <f t="shared" si="667"/>
        <v>0</v>
      </c>
      <c r="AB1716" s="2">
        <f t="shared" si="670"/>
        <v>198267.71683103981</v>
      </c>
      <c r="AE1716" s="16" t="str">
        <f t="shared" si="664"/>
        <v/>
      </c>
      <c r="AF1716" s="16" t="str">
        <f t="shared" si="661"/>
        <v/>
      </c>
      <c r="AG1716" s="16">
        <f t="shared" si="672"/>
        <v>106.66242936898887</v>
      </c>
      <c r="AH1716" s="24">
        <f t="shared" si="671"/>
        <v>106.67514709166825</v>
      </c>
      <c r="AI1716" s="16">
        <f>VLOOKUP(A1716,'VQT-IV'!$B$3:$C1050,2,0)</f>
        <v>106.69</v>
      </c>
      <c r="AJ1716" s="25">
        <f t="shared" si="655"/>
        <v>-1.3921556220586329E-4</v>
      </c>
      <c r="AK1716" s="16">
        <v>106.56</v>
      </c>
      <c r="AL1716" s="2">
        <f t="shared" si="673"/>
        <v>113.35792393543275</v>
      </c>
      <c r="AM1716" s="27">
        <f t="shared" si="674"/>
        <v>-5.8952886677519967E-2</v>
      </c>
      <c r="AN1716" s="35">
        <v>0</v>
      </c>
      <c r="AO1716" s="1">
        <v>40490</v>
      </c>
      <c r="AP1716" s="2" t="str">
        <f t="shared" si="656"/>
        <v>high</v>
      </c>
    </row>
    <row r="1717" spans="1:42" x14ac:dyDescent="0.25">
      <c r="A1717" s="49">
        <v>40492</v>
      </c>
      <c r="B1717" s="47">
        <v>1218.71</v>
      </c>
      <c r="C1717" s="27">
        <f t="shared" si="658"/>
        <v>4.3761331794955893E-3</v>
      </c>
      <c r="D1717" s="27">
        <f t="shared" si="659"/>
        <v>1.7408438140748661E-2</v>
      </c>
      <c r="E1717" s="5">
        <f t="shared" si="665"/>
        <v>0</v>
      </c>
      <c r="F1717" s="44">
        <v>2043.16</v>
      </c>
      <c r="G1717" s="45">
        <v>2043.16</v>
      </c>
      <c r="H1717" s="48">
        <v>1218.71</v>
      </c>
      <c r="I1717" s="42">
        <v>18.47</v>
      </c>
      <c r="J1717" s="16">
        <f t="shared" si="657"/>
        <v>0.18469999999999998</v>
      </c>
      <c r="K1717" s="16">
        <f t="shared" si="666"/>
        <v>7.5218872868494088E-2</v>
      </c>
      <c r="L1717" s="51">
        <f>VLOOKUP(A1717,LIBOR!$A$3:B3812,2,1)</f>
        <v>0.22563000000000002</v>
      </c>
      <c r="M1717">
        <v>18229.93</v>
      </c>
      <c r="N1717" s="2">
        <v>16294.3</v>
      </c>
      <c r="O1717" s="16">
        <f t="shared" si="660"/>
        <v>1.9067071133360431E-5</v>
      </c>
      <c r="P1717" s="16">
        <f t="shared" si="649"/>
        <v>0.10948112713150589</v>
      </c>
      <c r="Q1717" s="2">
        <f t="shared" si="662"/>
        <v>18.741999999999997</v>
      </c>
      <c r="R1717" s="2">
        <f t="shared" si="663"/>
        <v>19.775500000000001</v>
      </c>
      <c r="S1717" s="16">
        <f t="shared" si="650"/>
        <v>-1</v>
      </c>
      <c r="T1717" s="16">
        <f t="shared" si="651"/>
        <v>0</v>
      </c>
      <c r="U1717" s="16">
        <f>VLOOKUP(P1717,Table!$D$6:$G$15,MATCH(VALUE(T1717)&amp;"E",Table!$D$5:$G$5,0),1)*IF(Y1717=1,0,1)</f>
        <v>0.9</v>
      </c>
      <c r="V1717" s="16">
        <f t="shared" si="652"/>
        <v>9.9999999999999978E-2</v>
      </c>
      <c r="W1717" s="16">
        <f t="shared" si="668"/>
        <v>170443.12942312798</v>
      </c>
      <c r="X1717" s="16">
        <f t="shared" si="653"/>
        <v>3.8827364748814652E-3</v>
      </c>
      <c r="Y1717" s="16">
        <f t="shared" si="669"/>
        <v>0</v>
      </c>
      <c r="Z1717" s="16">
        <f t="shared" si="654"/>
        <v>0</v>
      </c>
      <c r="AA1717" s="16">
        <f t="shared" si="667"/>
        <v>0</v>
      </c>
      <c r="AB1717" s="2">
        <f t="shared" si="670"/>
        <v>198879.58658301336</v>
      </c>
      <c r="AE1717" s="16" t="str">
        <f t="shared" si="664"/>
        <v/>
      </c>
      <c r="AF1717" s="16" t="str">
        <f t="shared" si="661"/>
        <v/>
      </c>
      <c r="AG1717" s="16">
        <f t="shared" si="672"/>
        <v>106.99159800645552</v>
      </c>
      <c r="AH1717" s="24">
        <f t="shared" si="671"/>
        <v>107.00156993217077</v>
      </c>
      <c r="AI1717" s="16">
        <f>VLOOKUP(A1717,'VQT-IV'!$B$3:$C1051,2,0)</f>
        <v>106.69</v>
      </c>
      <c r="AJ1717" s="25">
        <f t="shared" si="655"/>
        <v>2.9203292920683133E-3</v>
      </c>
      <c r="AK1717" s="16">
        <v>106.87</v>
      </c>
      <c r="AL1717" s="2">
        <f t="shared" si="673"/>
        <v>113.35792393543275</v>
      </c>
      <c r="AM1717" s="27">
        <f t="shared" si="674"/>
        <v>-5.6073309942430538E-2</v>
      </c>
      <c r="AN1717" s="35">
        <v>0</v>
      </c>
      <c r="AO1717" s="1">
        <v>40491</v>
      </c>
      <c r="AP1717" s="2" t="str">
        <f t="shared" si="656"/>
        <v>high</v>
      </c>
    </row>
    <row r="1718" spans="1:42" x14ac:dyDescent="0.25">
      <c r="A1718" s="49">
        <v>40493</v>
      </c>
      <c r="B1718" s="47">
        <v>1213.54</v>
      </c>
      <c r="C1718" s="27">
        <f t="shared" si="658"/>
        <v>-4.2421905129194082E-3</v>
      </c>
      <c r="D1718" s="27">
        <f t="shared" si="659"/>
        <v>-6.1165330994069622E-3</v>
      </c>
      <c r="E1718" s="5">
        <f t="shared" si="665"/>
        <v>0</v>
      </c>
      <c r="F1718" s="44">
        <v>2034.48</v>
      </c>
      <c r="G1718" s="45">
        <v>2034.48</v>
      </c>
      <c r="H1718" s="48">
        <v>1213.54</v>
      </c>
      <c r="I1718" s="42">
        <v>18.64</v>
      </c>
      <c r="J1718" s="16">
        <f t="shared" si="657"/>
        <v>0.18640000000000001</v>
      </c>
      <c r="K1718" s="16">
        <f t="shared" si="666"/>
        <v>7.5927025827271732E-2</v>
      </c>
      <c r="L1718" s="51">
        <f>VLOOKUP(A1718,LIBOR!$A$3:B3813,2,1)</f>
        <v>0.22563000000000002</v>
      </c>
      <c r="M1718">
        <v>18390.45</v>
      </c>
      <c r="N1718" s="2">
        <v>16437.72</v>
      </c>
      <c r="O1718" s="16">
        <f t="shared" si="660"/>
        <v>1.8072821596767676E-5</v>
      </c>
      <c r="P1718" s="16">
        <f t="shared" si="649"/>
        <v>0.11047297417272828</v>
      </c>
      <c r="Q1718" s="2">
        <f t="shared" si="662"/>
        <v>18.524000000000001</v>
      </c>
      <c r="R1718" s="2">
        <f t="shared" si="663"/>
        <v>19.7455</v>
      </c>
      <c r="S1718" s="16">
        <f t="shared" si="650"/>
        <v>-1</v>
      </c>
      <c r="T1718" s="16">
        <f t="shared" si="651"/>
        <v>0</v>
      </c>
      <c r="U1718" s="16">
        <f>VLOOKUP(P1718,Table!$D$6:$G$15,MATCH(VALUE(T1718)&amp;"E",Table!$D$5:$G$5,0),1)*IF(Y1718=1,0,1)</f>
        <v>0.9</v>
      </c>
      <c r="V1718" s="16">
        <f t="shared" si="652"/>
        <v>9.9999999999999978E-2</v>
      </c>
      <c r="W1718" s="16">
        <f t="shared" si="668"/>
        <v>169942.40392129181</v>
      </c>
      <c r="X1718" s="16">
        <f t="shared" si="653"/>
        <v>9.3216252547660972E-3</v>
      </c>
      <c r="Y1718" s="16">
        <f t="shared" si="669"/>
        <v>0</v>
      </c>
      <c r="Z1718" s="16">
        <f t="shared" si="654"/>
        <v>0</v>
      </c>
      <c r="AA1718" s="16">
        <f t="shared" si="667"/>
        <v>0</v>
      </c>
      <c r="AB1718" s="2">
        <f t="shared" si="670"/>
        <v>198294.29208998993</v>
      </c>
      <c r="AE1718" s="16" t="str">
        <f t="shared" si="664"/>
        <v/>
      </c>
      <c r="AF1718" s="16" t="str">
        <f t="shared" si="661"/>
        <v/>
      </c>
      <c r="AG1718" s="16">
        <f t="shared" si="672"/>
        <v>106.67672610738902</v>
      </c>
      <c r="AH1718" s="24">
        <f t="shared" si="671"/>
        <v>106.68389190982626</v>
      </c>
      <c r="AI1718" s="16">
        <f>VLOOKUP(A1718,'VQT-IV'!$B$3:$C1052,2,0)</f>
        <v>106.7</v>
      </c>
      <c r="AJ1718" s="25">
        <f t="shared" si="655"/>
        <v>-1.5096616845122757E-4</v>
      </c>
      <c r="AK1718" s="16">
        <v>106.87</v>
      </c>
      <c r="AL1718" s="2">
        <f t="shared" si="673"/>
        <v>113.35792393543275</v>
      </c>
      <c r="AM1718" s="27">
        <f t="shared" si="674"/>
        <v>-5.8875743255565771E-2</v>
      </c>
      <c r="AN1718" s="35">
        <v>0</v>
      </c>
      <c r="AO1718" s="1">
        <v>40492</v>
      </c>
      <c r="AP1718" s="2" t="str">
        <f t="shared" si="656"/>
        <v>high</v>
      </c>
    </row>
    <row r="1719" spans="1:42" x14ac:dyDescent="0.25">
      <c r="A1719" s="49">
        <v>40494</v>
      </c>
      <c r="B1719" s="47">
        <v>1199.21</v>
      </c>
      <c r="C1719" s="27">
        <f t="shared" si="658"/>
        <v>-1.1808428234751145E-2</v>
      </c>
      <c r="D1719" s="27">
        <f t="shared" si="659"/>
        <v>-2.1847782489547551E-2</v>
      </c>
      <c r="E1719" s="5">
        <f t="shared" si="665"/>
        <v>0</v>
      </c>
      <c r="F1719" s="44">
        <v>2010.57</v>
      </c>
      <c r="G1719" s="45">
        <v>2010.57</v>
      </c>
      <c r="H1719" s="48">
        <v>1199.21</v>
      </c>
      <c r="I1719" s="42">
        <v>20.61</v>
      </c>
      <c r="J1719" s="16">
        <f t="shared" si="657"/>
        <v>0.20610000000000001</v>
      </c>
      <c r="K1719" s="16">
        <f t="shared" si="666"/>
        <v>9.5443348101488995E-2</v>
      </c>
      <c r="L1719" s="51">
        <f>VLOOKUP(A1719,LIBOR!$A$3:B3814,2,1)</f>
        <v>0.22563000000000002</v>
      </c>
      <c r="M1719">
        <v>19481.439999999999</v>
      </c>
      <c r="N1719" s="2">
        <v>17412.810000000001</v>
      </c>
      <c r="O1719" s="16">
        <f t="shared" si="660"/>
        <v>1.4110354890655384E-4</v>
      </c>
      <c r="P1719" s="16">
        <f t="shared" si="649"/>
        <v>0.11065665189851101</v>
      </c>
      <c r="Q1719" s="2">
        <f t="shared" si="662"/>
        <v>18.547999999999998</v>
      </c>
      <c r="R1719" s="2">
        <f t="shared" si="663"/>
        <v>19.683499999999999</v>
      </c>
      <c r="S1719" s="16">
        <f t="shared" si="650"/>
        <v>-1</v>
      </c>
      <c r="T1719" s="16">
        <f t="shared" si="651"/>
        <v>0</v>
      </c>
      <c r="U1719" s="16">
        <f>VLOOKUP(P1719,Table!$D$6:$G$15,MATCH(VALUE(T1719)&amp;"E",Table!$D$5:$G$5,0),1)*IF(Y1719=1,0,1)</f>
        <v>0.9</v>
      </c>
      <c r="V1719" s="16">
        <f t="shared" si="652"/>
        <v>9.9999999999999978E-2</v>
      </c>
      <c r="W1719" s="16">
        <f t="shared" si="668"/>
        <v>169144.4294489288</v>
      </c>
      <c r="X1719" s="16">
        <f t="shared" si="653"/>
        <v>-4.6850344786868447E-3</v>
      </c>
      <c r="Y1719" s="16">
        <f t="shared" si="669"/>
        <v>0</v>
      </c>
      <c r="Z1719" s="16">
        <f t="shared" si="654"/>
        <v>0</v>
      </c>
      <c r="AA1719" s="16">
        <f t="shared" si="667"/>
        <v>0</v>
      </c>
      <c r="AB1719" s="2">
        <f t="shared" si="670"/>
        <v>197373.25923827442</v>
      </c>
      <c r="AE1719" s="16" t="str">
        <f t="shared" si="664"/>
        <v/>
      </c>
      <c r="AF1719" s="16" t="str">
        <f t="shared" si="661"/>
        <v/>
      </c>
      <c r="AG1719" s="16">
        <f t="shared" si="672"/>
        <v>106.18123645802596</v>
      </c>
      <c r="AH1719" s="24">
        <f t="shared" si="671"/>
        <v>106.18560517004202</v>
      </c>
      <c r="AI1719" s="16">
        <f>VLOOKUP(A1719,'VQT-IV'!$B$3:$C1053,2,0)</f>
        <v>106.7</v>
      </c>
      <c r="AJ1719" s="25">
        <f t="shared" si="655"/>
        <v>-4.8209449855480813E-3</v>
      </c>
      <c r="AK1719" s="16">
        <v>105.94</v>
      </c>
      <c r="AL1719" s="2">
        <f t="shared" si="673"/>
        <v>113.35792393543275</v>
      </c>
      <c r="AM1719" s="27">
        <f t="shared" si="674"/>
        <v>-6.3271437199890812E-2</v>
      </c>
      <c r="AN1719" s="35">
        <v>0</v>
      </c>
      <c r="AO1719" s="1">
        <v>40493</v>
      </c>
      <c r="AP1719" s="2" t="str">
        <f t="shared" si="656"/>
        <v>high</v>
      </c>
    </row>
    <row r="1720" spans="1:42" x14ac:dyDescent="0.25">
      <c r="A1720" s="49">
        <v>40497</v>
      </c>
      <c r="B1720" s="47">
        <v>1197.75</v>
      </c>
      <c r="C1720" s="27">
        <f t="shared" si="658"/>
        <v>-1.2174681665430009E-3</v>
      </c>
      <c r="D1720" s="27">
        <f t="shared" si="659"/>
        <v>-2.0944273375020361E-2</v>
      </c>
      <c r="E1720" s="5">
        <f t="shared" si="665"/>
        <v>0</v>
      </c>
      <c r="F1720" s="44">
        <v>2008.25</v>
      </c>
      <c r="G1720" s="45">
        <v>2008.25</v>
      </c>
      <c r="H1720" s="48">
        <v>1197.75</v>
      </c>
      <c r="I1720" s="42">
        <v>20.2</v>
      </c>
      <c r="J1720" s="16">
        <f t="shared" si="657"/>
        <v>0.20199999999999999</v>
      </c>
      <c r="K1720" s="16">
        <f t="shared" si="666"/>
        <v>8.6741910483602441E-2</v>
      </c>
      <c r="L1720" s="51">
        <f>VLOOKUP(A1720,LIBOR!$A$3:B3815,2,1)</f>
        <v>0.22625000000000001</v>
      </c>
      <c r="M1720">
        <v>19190.22</v>
      </c>
      <c r="N1720" s="2">
        <v>17152.330000000002</v>
      </c>
      <c r="O1720" s="16">
        <f t="shared" si="660"/>
        <v>1.4840353189978458E-6</v>
      </c>
      <c r="P1720" s="16">
        <f t="shared" ref="P1720:P1783" si="675">SQRT(252*SUM(O1698:O1719)/22)</f>
        <v>0.11525808951639754</v>
      </c>
      <c r="Q1720" s="2">
        <f t="shared" si="662"/>
        <v>19.017999999999997</v>
      </c>
      <c r="R1720" s="2">
        <f t="shared" si="663"/>
        <v>19.762499999999999</v>
      </c>
      <c r="S1720" s="16">
        <f t="shared" ref="S1720:S1783" si="676">IF(Q1720&gt;=R1720,1,-1)</f>
        <v>-1</v>
      </c>
      <c r="T1720" s="16">
        <f t="shared" ref="T1720:T1783" si="677">IF(SUM(S1711:S1720)=-10,-1,IF(SUM(S1711:S1720)&lt;10,0,1))</f>
        <v>0</v>
      </c>
      <c r="U1720" s="16">
        <f>VLOOKUP(P1720,Table!$D$6:$G$15,MATCH(VALUE(T1720)&amp;"E",Table!$D$5:$G$5,0),1)*IF(Y1720=1,0,1)</f>
        <v>0.9</v>
      </c>
      <c r="V1720" s="16">
        <f t="shared" ref="V1720:V1783" si="678">(1-U1720)*IF(Y1720=1,0,1)</f>
        <v>9.9999999999999978E-2</v>
      </c>
      <c r="W1720" s="16">
        <f t="shared" si="668"/>
        <v>168706.06940995198</v>
      </c>
      <c r="X1720" s="16">
        <f t="shared" ref="X1720:X1783" si="679">W1719/W1714-1</f>
        <v>-1.279460385690856E-2</v>
      </c>
      <c r="Y1720" s="16">
        <f t="shared" si="669"/>
        <v>0</v>
      </c>
      <c r="Z1720" s="16">
        <f t="shared" ref="Z1720:Z1783" si="680">Y1720*20</f>
        <v>0</v>
      </c>
      <c r="AA1720" s="16">
        <f t="shared" si="667"/>
        <v>0</v>
      </c>
      <c r="AB1720" s="2">
        <f t="shared" si="670"/>
        <v>196873.23971231165</v>
      </c>
      <c r="AE1720" s="16" t="str">
        <f t="shared" si="664"/>
        <v/>
      </c>
      <c r="AF1720" s="16" t="str">
        <f t="shared" si="661"/>
        <v/>
      </c>
      <c r="AG1720" s="16">
        <f t="shared" si="672"/>
        <v>105.91224008169422</v>
      </c>
      <c r="AH1720" s="24">
        <f t="shared" si="671"/>
        <v>105.90832774129909</v>
      </c>
      <c r="AI1720" s="16">
        <f>VLOOKUP(A1720,'VQT-IV'!$B$3:$C1054,2,0)</f>
        <v>105.92</v>
      </c>
      <c r="AJ1720" s="25">
        <f t="shared" si="655"/>
        <v>-1.1019881704033008E-4</v>
      </c>
      <c r="AK1720" s="16">
        <v>105.95</v>
      </c>
      <c r="AL1720" s="2">
        <f t="shared" si="673"/>
        <v>113.35792393543275</v>
      </c>
      <c r="AM1720" s="27">
        <f t="shared" si="674"/>
        <v>-6.57174720170145E-2</v>
      </c>
      <c r="AN1720" s="35">
        <v>0</v>
      </c>
      <c r="AO1720" s="1">
        <v>40494</v>
      </c>
      <c r="AP1720" s="2" t="str">
        <f t="shared" si="656"/>
        <v>high</v>
      </c>
    </row>
    <row r="1721" spans="1:42" x14ac:dyDescent="0.25">
      <c r="A1721" s="49">
        <v>40498</v>
      </c>
      <c r="B1721" s="47">
        <v>1178.3399999999999</v>
      </c>
      <c r="C1721" s="27">
        <f t="shared" si="658"/>
        <v>-1.6205385097057046E-2</v>
      </c>
      <c r="D1721" s="27">
        <f t="shared" si="659"/>
        <v>-2.909733883177501E-2</v>
      </c>
      <c r="E1721" s="5">
        <f t="shared" si="665"/>
        <v>0</v>
      </c>
      <c r="F1721" s="44">
        <v>1976.26</v>
      </c>
      <c r="G1721" s="45">
        <v>1976.26</v>
      </c>
      <c r="H1721" s="48">
        <v>1178.3399999999999</v>
      </c>
      <c r="I1721" s="42">
        <v>22.58</v>
      </c>
      <c r="J1721" s="16">
        <f t="shared" si="657"/>
        <v>0.22579999999999997</v>
      </c>
      <c r="K1721" s="16">
        <f t="shared" si="666"/>
        <v>0.11113099126509285</v>
      </c>
      <c r="L1721" s="51">
        <f>VLOOKUP(A1721,LIBOR!$A$3:B3816,2,1)</f>
        <v>0.22938</v>
      </c>
      <c r="M1721">
        <v>20009.650000000001</v>
      </c>
      <c r="N1721" s="2">
        <v>17884.68</v>
      </c>
      <c r="O1721" s="16">
        <f t="shared" si="660"/>
        <v>2.669344398777638E-4</v>
      </c>
      <c r="P1721" s="16">
        <f t="shared" si="675"/>
        <v>0.11466900873490712</v>
      </c>
      <c r="Q1721" s="2">
        <f t="shared" si="662"/>
        <v>19.399999999999999</v>
      </c>
      <c r="R1721" s="2">
        <f t="shared" si="663"/>
        <v>19.817999999999998</v>
      </c>
      <c r="S1721" s="16">
        <f t="shared" si="676"/>
        <v>-1</v>
      </c>
      <c r="T1721" s="16">
        <f t="shared" si="677"/>
        <v>0</v>
      </c>
      <c r="U1721" s="16">
        <f>VLOOKUP(P1721,Table!$D$6:$G$15,MATCH(VALUE(T1721)&amp;"E",Table!$D$5:$G$5,0),1)*IF(Y1721=1,0,1)</f>
        <v>0.9</v>
      </c>
      <c r="V1721" s="16">
        <f t="shared" si="678"/>
        <v>9.9999999999999978E-2</v>
      </c>
      <c r="W1721" s="16">
        <f t="shared" si="668"/>
        <v>166965.83858963536</v>
      </c>
      <c r="X1721" s="16">
        <f t="shared" si="679"/>
        <v>-1.4047109480743392E-2</v>
      </c>
      <c r="Y1721" s="16">
        <f t="shared" si="669"/>
        <v>0</v>
      </c>
      <c r="Z1721" s="16">
        <f t="shared" si="680"/>
        <v>0</v>
      </c>
      <c r="AA1721" s="16">
        <f t="shared" si="667"/>
        <v>0</v>
      </c>
      <c r="AB1721" s="2">
        <f t="shared" si="670"/>
        <v>194891.45011692512</v>
      </c>
      <c r="AE1721" s="16" t="str">
        <f t="shared" si="664"/>
        <v/>
      </c>
      <c r="AF1721" s="16" t="str">
        <f t="shared" si="661"/>
        <v/>
      </c>
      <c r="AG1721" s="16">
        <f t="shared" si="672"/>
        <v>104.84609327715796</v>
      </c>
      <c r="AH1721" s="24">
        <f t="shared" si="671"/>
        <v>104.8394915495265</v>
      </c>
      <c r="AI1721" s="16">
        <f>VLOOKUP(A1721,'VQT-IV'!$B$3:$C1055,2,0)</f>
        <v>104.85</v>
      </c>
      <c r="AJ1721" s="25">
        <f t="shared" si="655"/>
        <v>-1.0022365735329331E-4</v>
      </c>
      <c r="AK1721" s="16">
        <v>104.89</v>
      </c>
      <c r="AL1721" s="2">
        <f t="shared" si="673"/>
        <v>113.35792393543275</v>
      </c>
      <c r="AM1721" s="27">
        <f t="shared" si="674"/>
        <v>-7.5146333755708561E-2</v>
      </c>
      <c r="AN1721" s="35">
        <v>0</v>
      </c>
      <c r="AO1721" s="1">
        <v>40497</v>
      </c>
      <c r="AP1721" s="2" t="str">
        <f t="shared" si="656"/>
        <v>high</v>
      </c>
    </row>
    <row r="1722" spans="1:42" x14ac:dyDescent="0.25">
      <c r="A1722" s="49">
        <v>40499</v>
      </c>
      <c r="B1722" s="47">
        <v>1178.5899999999999</v>
      </c>
      <c r="C1722" s="27">
        <f t="shared" si="658"/>
        <v>2.1216287319458793E-4</v>
      </c>
      <c r="D1722" s="27">
        <f t="shared" si="659"/>
        <v>-3.3261309138076012E-2</v>
      </c>
      <c r="E1722" s="5">
        <f t="shared" si="665"/>
        <v>0</v>
      </c>
      <c r="F1722" s="44">
        <v>1977</v>
      </c>
      <c r="G1722" s="45">
        <v>1977</v>
      </c>
      <c r="H1722" s="48">
        <v>1178.5899999999999</v>
      </c>
      <c r="I1722" s="42">
        <v>21.76</v>
      </c>
      <c r="J1722" s="16">
        <f t="shared" si="657"/>
        <v>0.21760000000000002</v>
      </c>
      <c r="K1722" s="16">
        <f t="shared" si="666"/>
        <v>9.0479589631076884E-2</v>
      </c>
      <c r="L1722" s="51">
        <f>VLOOKUP(A1722,LIBOR!$A$3:B3817,2,1)</f>
        <v>0.23062999999999997</v>
      </c>
      <c r="M1722">
        <v>19570.919999999998</v>
      </c>
      <c r="N1722" s="2">
        <v>17492.47</v>
      </c>
      <c r="O1722" s="16">
        <f t="shared" si="660"/>
        <v>4.5003536513759795E-8</v>
      </c>
      <c r="P1722" s="16">
        <f t="shared" si="675"/>
        <v>0.12712041036892313</v>
      </c>
      <c r="Q1722" s="2">
        <f t="shared" si="662"/>
        <v>20.100000000000001</v>
      </c>
      <c r="R1722" s="2">
        <f t="shared" si="663"/>
        <v>19.915499999999998</v>
      </c>
      <c r="S1722" s="16">
        <f t="shared" si="676"/>
        <v>1</v>
      </c>
      <c r="T1722" s="16">
        <f t="shared" si="677"/>
        <v>0</v>
      </c>
      <c r="U1722" s="16">
        <f>VLOOKUP(P1722,Table!$D$6:$G$15,MATCH(VALUE(T1722)&amp;"E",Table!$D$5:$G$5,0),1)*IF(Y1722=1,0,1)</f>
        <v>0.9</v>
      </c>
      <c r="V1722" s="16">
        <f t="shared" si="678"/>
        <v>9.9999999999999978E-2</v>
      </c>
      <c r="W1722" s="16">
        <f t="shared" si="668"/>
        <v>166631.56502626147</v>
      </c>
      <c r="X1722" s="16">
        <f t="shared" si="679"/>
        <v>-1.7556248201896052E-2</v>
      </c>
      <c r="Y1722" s="16">
        <f t="shared" si="669"/>
        <v>0</v>
      </c>
      <c r="Z1722" s="16">
        <f t="shared" si="680"/>
        <v>0</v>
      </c>
      <c r="AA1722" s="16">
        <f t="shared" si="667"/>
        <v>0</v>
      </c>
      <c r="AB1722" s="2">
        <f t="shared" si="670"/>
        <v>194529.81112420882</v>
      </c>
      <c r="AE1722" s="16" t="str">
        <f t="shared" si="664"/>
        <v/>
      </c>
      <c r="AF1722" s="16" t="str">
        <f t="shared" si="661"/>
        <v/>
      </c>
      <c r="AG1722" s="16">
        <f t="shared" si="672"/>
        <v>104.65154171760908</v>
      </c>
      <c r="AH1722" s="24">
        <f t="shared" si="671"/>
        <v>104.64222860434658</v>
      </c>
      <c r="AI1722" s="16">
        <f>VLOOKUP(A1722,'VQT-IV'!$B$3:$C1056,2,0)</f>
        <v>104.65</v>
      </c>
      <c r="AJ1722" s="25">
        <f t="shared" si="655"/>
        <v>-7.4260828030747739E-5</v>
      </c>
      <c r="AK1722" s="16">
        <v>104.79</v>
      </c>
      <c r="AL1722" s="2">
        <f t="shared" si="673"/>
        <v>113.35792393543275</v>
      </c>
      <c r="AM1722" s="27">
        <f t="shared" si="674"/>
        <v>-7.6886511577704209E-2</v>
      </c>
      <c r="AN1722" s="35">
        <v>0</v>
      </c>
      <c r="AO1722" s="1">
        <v>40498</v>
      </c>
      <c r="AP1722" s="2" t="str">
        <f t="shared" si="656"/>
        <v/>
      </c>
    </row>
    <row r="1723" spans="1:42" x14ac:dyDescent="0.25">
      <c r="A1723" s="49">
        <v>40500</v>
      </c>
      <c r="B1723" s="47">
        <v>1196.69</v>
      </c>
      <c r="C1723" s="27">
        <f t="shared" si="658"/>
        <v>1.5357333763225567E-2</v>
      </c>
      <c r="D1723" s="27">
        <f t="shared" si="659"/>
        <v>-1.3661784861931037E-2</v>
      </c>
      <c r="E1723" s="5">
        <f t="shared" si="665"/>
        <v>-1</v>
      </c>
      <c r="F1723" s="44">
        <v>2007.38</v>
      </c>
      <c r="G1723" s="45">
        <v>2007.38</v>
      </c>
      <c r="H1723" s="48">
        <v>1196.69</v>
      </c>
      <c r="I1723" s="42">
        <v>18.75</v>
      </c>
      <c r="J1723" s="16">
        <f t="shared" si="657"/>
        <v>0.1875</v>
      </c>
      <c r="K1723" s="16">
        <f t="shared" si="666"/>
        <v>6.2746639115323716E-2</v>
      </c>
      <c r="L1723" s="51">
        <f>VLOOKUP(A1723,LIBOR!$A$3:B3818,2,1)</f>
        <v>0.22938</v>
      </c>
      <c r="M1723">
        <v>18231.240000000002</v>
      </c>
      <c r="N1723" s="2">
        <v>16295</v>
      </c>
      <c r="O1723" s="16">
        <f t="shared" si="660"/>
        <v>2.3227599523746939E-4</v>
      </c>
      <c r="P1723" s="16">
        <f t="shared" si="675"/>
        <v>0.12475336088467628</v>
      </c>
      <c r="Q1723" s="2">
        <f t="shared" si="662"/>
        <v>20.758000000000003</v>
      </c>
      <c r="R1723" s="2">
        <f t="shared" si="663"/>
        <v>20.013999999999999</v>
      </c>
      <c r="S1723" s="16">
        <f t="shared" si="676"/>
        <v>1</v>
      </c>
      <c r="T1723" s="16">
        <f t="shared" si="677"/>
        <v>0</v>
      </c>
      <c r="U1723" s="16">
        <f>VLOOKUP(P1723,Table!$D$6:$G$15,MATCH(VALUE(T1723)&amp;"E",Table!$D$5:$G$5,0),1)*IF(Y1723=1,0,1)</f>
        <v>0</v>
      </c>
      <c r="V1723" s="16">
        <f t="shared" si="678"/>
        <v>0</v>
      </c>
      <c r="W1723" s="16">
        <f t="shared" si="668"/>
        <v>167793.98167418066</v>
      </c>
      <c r="X1723" s="16">
        <f t="shared" si="679"/>
        <v>-2.2362675513920127E-2</v>
      </c>
      <c r="Y1723" s="16">
        <f t="shared" si="669"/>
        <v>1</v>
      </c>
      <c r="Z1723" s="16">
        <f t="shared" si="680"/>
        <v>20</v>
      </c>
      <c r="AA1723" s="16">
        <f t="shared" si="667"/>
        <v>0</v>
      </c>
      <c r="AB1723" s="2">
        <f t="shared" si="670"/>
        <v>195888.56048907462</v>
      </c>
      <c r="AE1723" s="16" t="str">
        <f t="shared" si="664"/>
        <v/>
      </c>
      <c r="AF1723" s="16" t="str">
        <f t="shared" si="661"/>
        <v/>
      </c>
      <c r="AG1723" s="16">
        <f t="shared" si="672"/>
        <v>105.38251048285522</v>
      </c>
      <c r="AH1723" s="24">
        <f t="shared" si="671"/>
        <v>105.37038973110154</v>
      </c>
      <c r="AI1723" s="16">
        <f>VLOOKUP(A1723,'VQT-IV'!$B$3:$C1057,2,0)</f>
        <v>105.38</v>
      </c>
      <c r="AJ1723" s="25">
        <f t="shared" si="655"/>
        <v>-9.1196326612807965E-5</v>
      </c>
      <c r="AK1723" s="16">
        <v>105.49</v>
      </c>
      <c r="AL1723" s="2">
        <f t="shared" si="673"/>
        <v>113.35792393543275</v>
      </c>
      <c r="AM1723" s="27">
        <f t="shared" si="674"/>
        <v>-7.0462954216423457E-2</v>
      </c>
      <c r="AN1723" s="35">
        <v>1</v>
      </c>
      <c r="AO1723" s="1">
        <v>40499</v>
      </c>
      <c r="AP1723" s="2" t="str">
        <f t="shared" si="656"/>
        <v/>
      </c>
    </row>
    <row r="1724" spans="1:42" x14ac:dyDescent="0.25">
      <c r="A1724" s="49">
        <v>40501</v>
      </c>
      <c r="B1724" s="47">
        <v>1199.73</v>
      </c>
      <c r="C1724" s="27">
        <f t="shared" si="658"/>
        <v>2.5403404390442752E-3</v>
      </c>
      <c r="D1724" s="27">
        <f t="shared" si="659"/>
        <v>6.869838118643834E-4</v>
      </c>
      <c r="E1724" s="5">
        <f t="shared" si="665"/>
        <v>0</v>
      </c>
      <c r="F1724" s="44">
        <v>2012.59</v>
      </c>
      <c r="G1724" s="45">
        <v>2012.59</v>
      </c>
      <c r="H1724" s="48">
        <v>1199.73</v>
      </c>
      <c r="I1724" s="42">
        <v>18.04</v>
      </c>
      <c r="J1724" s="16">
        <f t="shared" si="657"/>
        <v>0.1804</v>
      </c>
      <c r="K1724" s="16">
        <f t="shared" si="666"/>
        <v>5.6747539048970855E-2</v>
      </c>
      <c r="L1724" s="51">
        <f>VLOOKUP(A1724,LIBOR!$A$3:B3819,2,1)</f>
        <v>0.22938</v>
      </c>
      <c r="M1724">
        <v>18011.05</v>
      </c>
      <c r="N1724" s="2">
        <v>16098.13</v>
      </c>
      <c r="O1724" s="16">
        <f t="shared" si="660"/>
        <v>6.4369739792806009E-6</v>
      </c>
      <c r="P1724" s="16">
        <f t="shared" si="675"/>
        <v>0.12365246095102915</v>
      </c>
      <c r="Q1724" s="2">
        <f t="shared" si="662"/>
        <v>20.78</v>
      </c>
      <c r="R1724" s="2">
        <f t="shared" si="663"/>
        <v>19.988</v>
      </c>
      <c r="S1724" s="16">
        <f t="shared" si="676"/>
        <v>1</v>
      </c>
      <c r="T1724" s="16">
        <f t="shared" si="677"/>
        <v>0</v>
      </c>
      <c r="U1724" s="16">
        <f>VLOOKUP(P1724,Table!$D$6:$G$15,MATCH(VALUE(T1724)&amp;"E",Table!$D$5:$G$5,0),1)*IF(Y1724=1,0,1)</f>
        <v>0.9</v>
      </c>
      <c r="V1724" s="16">
        <f t="shared" si="678"/>
        <v>9.9999999999999978E-2</v>
      </c>
      <c r="W1724" s="16">
        <f t="shared" si="668"/>
        <v>167793.98167418066</v>
      </c>
      <c r="X1724" s="16">
        <f t="shared" si="679"/>
        <v>-1.2642061060323617E-2</v>
      </c>
      <c r="Y1724" s="16">
        <f t="shared" si="669"/>
        <v>0</v>
      </c>
      <c r="Z1724" s="16">
        <f t="shared" si="680"/>
        <v>0</v>
      </c>
      <c r="AA1724" s="16">
        <f t="shared" si="667"/>
        <v>6.3716666666668864E-4</v>
      </c>
      <c r="AB1724" s="2">
        <f t="shared" si="670"/>
        <v>195889.80862568587</v>
      </c>
      <c r="AE1724" s="16" t="str">
        <f t="shared" si="664"/>
        <v/>
      </c>
      <c r="AF1724" s="16" t="str">
        <f t="shared" si="661"/>
        <v/>
      </c>
      <c r="AG1724" s="16">
        <f t="shared" si="672"/>
        <v>105.38318194508452</v>
      </c>
      <c r="AH1724" s="24">
        <f t="shared" si="671"/>
        <v>105.36831858163403</v>
      </c>
      <c r="AI1724" s="16">
        <f>VLOOKUP(A1724,'VQT-IV'!$B$3:$C1058,2,0)</f>
        <v>105.38</v>
      </c>
      <c r="AJ1724" s="25">
        <f t="shared" si="655"/>
        <v>-1.1085043049885446E-4</v>
      </c>
      <c r="AK1724" s="16">
        <v>105.38</v>
      </c>
      <c r="AL1724" s="2">
        <f t="shared" si="673"/>
        <v>113.35792393543275</v>
      </c>
      <c r="AM1724" s="27">
        <f t="shared" si="674"/>
        <v>-7.0481225100324729E-2</v>
      </c>
      <c r="AN1724" s="35">
        <v>0</v>
      </c>
      <c r="AO1724" s="1">
        <v>40500</v>
      </c>
      <c r="AP1724" s="2" t="str">
        <f t="shared" si="656"/>
        <v>high</v>
      </c>
    </row>
    <row r="1725" spans="1:42" x14ac:dyDescent="0.25">
      <c r="A1725" s="49">
        <v>40504</v>
      </c>
      <c r="B1725" s="47">
        <v>1197.8399999999999</v>
      </c>
      <c r="C1725" s="27">
        <f t="shared" si="658"/>
        <v>-1.5753544547524312E-3</v>
      </c>
      <c r="D1725" s="27">
        <f t="shared" si="659"/>
        <v>3.2909752365495315E-4</v>
      </c>
      <c r="E1725" s="5">
        <f t="shared" si="665"/>
        <v>0</v>
      </c>
      <c r="F1725" s="44">
        <v>2009.52</v>
      </c>
      <c r="G1725" s="45">
        <v>2009.52</v>
      </c>
      <c r="H1725" s="48">
        <v>1197.8399999999999</v>
      </c>
      <c r="I1725" s="42">
        <v>18.37</v>
      </c>
      <c r="J1725" s="16">
        <f t="shared" si="657"/>
        <v>0.1837</v>
      </c>
      <c r="K1725" s="16">
        <f t="shared" si="666"/>
        <v>6.4921929275393225E-2</v>
      </c>
      <c r="L1725" s="51">
        <f>VLOOKUP(A1725,LIBOR!$A$3:B3820,2,1)</f>
        <v>0.23062999999999997</v>
      </c>
      <c r="M1725">
        <v>17414.11</v>
      </c>
      <c r="N1725" s="2">
        <v>15564.41</v>
      </c>
      <c r="O1725" s="16">
        <f t="shared" si="660"/>
        <v>2.4856569347703735E-6</v>
      </c>
      <c r="P1725" s="16">
        <f t="shared" si="675"/>
        <v>0.11877807072460678</v>
      </c>
      <c r="Q1725" s="2">
        <f t="shared" si="662"/>
        <v>20.266000000000002</v>
      </c>
      <c r="R1725" s="2">
        <f t="shared" si="663"/>
        <v>19.950999999999997</v>
      </c>
      <c r="S1725" s="16">
        <f t="shared" si="676"/>
        <v>1</v>
      </c>
      <c r="T1725" s="16">
        <f t="shared" si="677"/>
        <v>0</v>
      </c>
      <c r="U1725" s="16">
        <f>VLOOKUP(P1725,Table!$D$6:$G$15,MATCH(VALUE(T1725)&amp;"E",Table!$D$5:$G$5,0),1)*IF(Y1725=1,0,1)</f>
        <v>0.9</v>
      </c>
      <c r="V1725" s="16">
        <f t="shared" si="678"/>
        <v>9.9999999999999978E-2</v>
      </c>
      <c r="W1725" s="16">
        <f t="shared" si="668"/>
        <v>166999.77330255238</v>
      </c>
      <c r="X1725" s="16">
        <f t="shared" si="679"/>
        <v>-7.983992018820163E-3</v>
      </c>
      <c r="Y1725" s="16">
        <f t="shared" si="669"/>
        <v>0</v>
      </c>
      <c r="Z1725" s="16">
        <f t="shared" si="680"/>
        <v>0</v>
      </c>
      <c r="AA1725" s="16">
        <f t="shared" si="667"/>
        <v>0</v>
      </c>
      <c r="AB1725" s="2">
        <f t="shared" si="670"/>
        <v>194971.64241984981</v>
      </c>
      <c r="AE1725" s="16" t="str">
        <f t="shared" si="664"/>
        <v/>
      </c>
      <c r="AF1725" s="16" t="str">
        <f t="shared" si="661"/>
        <v/>
      </c>
      <c r="AG1725" s="16">
        <f t="shared" si="672"/>
        <v>104.88923447020419</v>
      </c>
      <c r="AH1725" s="24">
        <f t="shared" si="671"/>
        <v>104.8662521606001</v>
      </c>
      <c r="AI1725" s="16">
        <f>VLOOKUP(A1725,'VQT-IV'!$B$3:$C1059,2,0)</f>
        <v>104.88</v>
      </c>
      <c r="AJ1725" s="25">
        <f t="shared" si="655"/>
        <v>-1.3108161136443641E-4</v>
      </c>
      <c r="AK1725" s="16">
        <v>105.06</v>
      </c>
      <c r="AL1725" s="2">
        <f t="shared" si="673"/>
        <v>113.35792393543275</v>
      </c>
      <c r="AM1725" s="27">
        <f t="shared" si="674"/>
        <v>-7.4910261938718969E-2</v>
      </c>
      <c r="AN1725" s="35">
        <v>0</v>
      </c>
      <c r="AO1725" s="1">
        <v>40501</v>
      </c>
      <c r="AP1725" s="2" t="str">
        <f t="shared" si="656"/>
        <v>high</v>
      </c>
    </row>
    <row r="1726" spans="1:42" x14ac:dyDescent="0.25">
      <c r="A1726" s="49">
        <v>40505</v>
      </c>
      <c r="B1726" s="47">
        <v>1180.73</v>
      </c>
      <c r="C1726" s="27">
        <f t="shared" si="658"/>
        <v>-1.4284044613637747E-2</v>
      </c>
      <c r="D1726" s="27">
        <f t="shared" si="659"/>
        <v>2.2504380070742513E-3</v>
      </c>
      <c r="E1726" s="5">
        <f t="shared" si="665"/>
        <v>0</v>
      </c>
      <c r="F1726" s="44">
        <v>1980.89</v>
      </c>
      <c r="G1726" s="45">
        <v>1980.89</v>
      </c>
      <c r="H1726" s="48">
        <v>1180.73</v>
      </c>
      <c r="I1726" s="42">
        <v>20.63</v>
      </c>
      <c r="J1726" s="16">
        <f t="shared" si="657"/>
        <v>0.20629999999999998</v>
      </c>
      <c r="K1726" s="16">
        <f t="shared" si="666"/>
        <v>8.7553546547449859E-2</v>
      </c>
      <c r="L1726" s="51">
        <f>VLOOKUP(A1726,LIBOR!$A$3:B3821,2,1)</f>
        <v>0.23188000000000003</v>
      </c>
      <c r="M1726">
        <v>18211.88</v>
      </c>
      <c r="N1726" s="2">
        <v>16277.38</v>
      </c>
      <c r="O1726" s="16">
        <f t="shared" si="660"/>
        <v>2.069870230681083E-4</v>
      </c>
      <c r="P1726" s="16">
        <f t="shared" si="675"/>
        <v>0.11874645345255012</v>
      </c>
      <c r="Q1726" s="2">
        <f t="shared" si="662"/>
        <v>19.899999999999999</v>
      </c>
      <c r="R1726" s="2">
        <f t="shared" si="663"/>
        <v>19.877000000000002</v>
      </c>
      <c r="S1726" s="16">
        <f t="shared" si="676"/>
        <v>1</v>
      </c>
      <c r="T1726" s="16">
        <f t="shared" si="677"/>
        <v>0</v>
      </c>
      <c r="U1726" s="16">
        <f>VLOOKUP(P1726,Table!$D$6:$G$15,MATCH(VALUE(T1726)&amp;"E",Table!$D$5:$G$5,0),1)*IF(Y1726=1,0,1)</f>
        <v>0.9</v>
      </c>
      <c r="V1726" s="16">
        <f t="shared" si="678"/>
        <v>9.9999999999999978E-2</v>
      </c>
      <c r="W1726" s="16">
        <f t="shared" si="668"/>
        <v>165617.87205190153</v>
      </c>
      <c r="X1726" s="16">
        <f t="shared" si="679"/>
        <v>-1.0114017316433022E-2</v>
      </c>
      <c r="Y1726" s="16">
        <f t="shared" si="669"/>
        <v>0</v>
      </c>
      <c r="Z1726" s="16">
        <f t="shared" si="680"/>
        <v>0</v>
      </c>
      <c r="AA1726" s="16">
        <f t="shared" si="667"/>
        <v>0</v>
      </c>
      <c r="AB1726" s="2">
        <f t="shared" si="670"/>
        <v>193364.82360404584</v>
      </c>
      <c r="AE1726" s="16" t="str">
        <f t="shared" si="664"/>
        <v/>
      </c>
      <c r="AF1726" s="16" t="str">
        <f t="shared" si="661"/>
        <v/>
      </c>
      <c r="AG1726" s="16">
        <f t="shared" si="672"/>
        <v>104.02481134984563</v>
      </c>
      <c r="AH1726" s="24">
        <f t="shared" si="671"/>
        <v>103.99931154238415</v>
      </c>
      <c r="AI1726" s="16">
        <f>VLOOKUP(A1726,'VQT-IV'!$B$3:$C1060,2,0)</f>
        <v>104.01</v>
      </c>
      <c r="AJ1726" s="25">
        <f t="shared" si="655"/>
        <v>-1.0276374979190095E-4</v>
      </c>
      <c r="AK1726" s="16">
        <v>103.99</v>
      </c>
      <c r="AL1726" s="2">
        <f t="shared" si="673"/>
        <v>113.35792393543275</v>
      </c>
      <c r="AM1726" s="27">
        <f t="shared" si="674"/>
        <v>-8.255807858989328E-2</v>
      </c>
      <c r="AN1726" s="35">
        <v>0</v>
      </c>
      <c r="AO1726" s="1">
        <v>40504</v>
      </c>
      <c r="AP1726" s="2" t="str">
        <f t="shared" si="656"/>
        <v>high</v>
      </c>
    </row>
    <row r="1727" spans="1:42" x14ac:dyDescent="0.25">
      <c r="A1727" s="49">
        <v>40506</v>
      </c>
      <c r="B1727" s="47">
        <v>1198.3499999999999</v>
      </c>
      <c r="C1727" s="27">
        <f t="shared" si="658"/>
        <v>1.4922971382111072E-2</v>
      </c>
      <c r="D1727" s="27">
        <f t="shared" si="659"/>
        <v>1.6961246515990736E-2</v>
      </c>
      <c r="E1727" s="5">
        <f t="shared" si="665"/>
        <v>0</v>
      </c>
      <c r="F1727" s="44">
        <v>2010.56</v>
      </c>
      <c r="G1727" s="45">
        <v>2010.56</v>
      </c>
      <c r="H1727" s="48">
        <v>1198.3499999999999</v>
      </c>
      <c r="I1727" s="42">
        <v>19.559999999999999</v>
      </c>
      <c r="J1727" s="16">
        <f t="shared" si="657"/>
        <v>0.1956</v>
      </c>
      <c r="K1727" s="16">
        <f t="shared" si="666"/>
        <v>6.7512424643409813E-2</v>
      </c>
      <c r="L1727" s="51">
        <f>VLOOKUP(A1727,LIBOR!$A$3:B3822,2,1)</f>
        <v>0.23313</v>
      </c>
      <c r="M1727">
        <v>17431.82</v>
      </c>
      <c r="N1727" s="2">
        <v>15580.12</v>
      </c>
      <c r="O1727" s="16">
        <f t="shared" si="660"/>
        <v>2.1941665454212796E-4</v>
      </c>
      <c r="P1727" s="16">
        <f t="shared" si="675"/>
        <v>0.12808757535659018</v>
      </c>
      <c r="Q1727" s="2">
        <f t="shared" si="662"/>
        <v>19.509999999999998</v>
      </c>
      <c r="R1727" s="2">
        <f t="shared" si="663"/>
        <v>19.897500000000001</v>
      </c>
      <c r="S1727" s="16">
        <f t="shared" si="676"/>
        <v>-1</v>
      </c>
      <c r="T1727" s="16">
        <f t="shared" si="677"/>
        <v>0</v>
      </c>
      <c r="U1727" s="16">
        <f>VLOOKUP(P1727,Table!$D$6:$G$15,MATCH(VALUE(T1727)&amp;"E",Table!$D$5:$G$5,0),1)*IF(Y1727=1,0,1)</f>
        <v>0.9</v>
      </c>
      <c r="V1727" s="16">
        <f t="shared" si="678"/>
        <v>9.9999999999999978E-2</v>
      </c>
      <c r="W1727" s="16">
        <f t="shared" si="668"/>
        <v>167132.78883578544</v>
      </c>
      <c r="X1727" s="16">
        <f t="shared" si="679"/>
        <v>-8.0733073850323134E-3</v>
      </c>
      <c r="Y1727" s="16">
        <f t="shared" si="669"/>
        <v>0</v>
      </c>
      <c r="Z1727" s="16">
        <f t="shared" si="680"/>
        <v>0</v>
      </c>
      <c r="AA1727" s="16">
        <f t="shared" si="667"/>
        <v>0</v>
      </c>
      <c r="AB1727" s="2">
        <f t="shared" si="670"/>
        <v>195143.21075964233</v>
      </c>
      <c r="AE1727" s="16" t="str">
        <f t="shared" si="664"/>
        <v/>
      </c>
      <c r="AF1727" s="16" t="str">
        <f t="shared" si="661"/>
        <v/>
      </c>
      <c r="AG1727" s="16">
        <f t="shared" si="672"/>
        <v>104.98153338914855</v>
      </c>
      <c r="AH1727" s="24">
        <f t="shared" si="671"/>
        <v>104.95306733224712</v>
      </c>
      <c r="AI1727" s="16">
        <f>VLOOKUP(A1727,'VQT-IV'!$B$3:$C1061,2,0)</f>
        <v>104.97</v>
      </c>
      <c r="AJ1727" s="25">
        <f t="shared" si="655"/>
        <v>-1.6130959086291252E-4</v>
      </c>
      <c r="AK1727" s="16">
        <v>105.04</v>
      </c>
      <c r="AL1727" s="2">
        <f t="shared" si="673"/>
        <v>113.35792393543275</v>
      </c>
      <c r="AM1727" s="27">
        <f t="shared" si="674"/>
        <v>-7.4144411889308537E-2</v>
      </c>
      <c r="AN1727" s="35">
        <v>0</v>
      </c>
      <c r="AO1727" s="1">
        <v>40505</v>
      </c>
      <c r="AP1727" s="2" t="str">
        <f t="shared" si="656"/>
        <v>high</v>
      </c>
    </row>
    <row r="1728" spans="1:42" x14ac:dyDescent="0.25">
      <c r="A1728" s="49">
        <v>40508</v>
      </c>
      <c r="B1728" s="47">
        <v>1189.4000000000001</v>
      </c>
      <c r="C1728" s="27">
        <f t="shared" si="658"/>
        <v>-7.4686026619934509E-3</v>
      </c>
      <c r="D1728" s="27">
        <f t="shared" si="659"/>
        <v>-5.8646899092282823E-3</v>
      </c>
      <c r="E1728" s="5">
        <f t="shared" si="665"/>
        <v>0</v>
      </c>
      <c r="F1728" s="44">
        <v>1996.03</v>
      </c>
      <c r="G1728" s="45">
        <v>1996.03</v>
      </c>
      <c r="H1728" s="48">
        <v>1189.4000000000001</v>
      </c>
      <c r="I1728" s="42">
        <v>22.22</v>
      </c>
      <c r="J1728" s="16">
        <f t="shared" si="657"/>
        <v>0.22219999999999998</v>
      </c>
      <c r="K1728" s="16">
        <f t="shared" si="666"/>
        <v>8.4842582347868317E-2</v>
      </c>
      <c r="L1728" s="51">
        <f>VLOOKUP(A1728,LIBOR!$A$3:B3823,2,1)</f>
        <v>0.23250000000000001</v>
      </c>
      <c r="M1728">
        <v>18549.11</v>
      </c>
      <c r="N1728" s="2">
        <v>16578.599999999999</v>
      </c>
      <c r="O1728" s="16">
        <f t="shared" si="660"/>
        <v>5.6199496196251779E-5</v>
      </c>
      <c r="P1728" s="16">
        <f t="shared" si="675"/>
        <v>0.13735741765213166</v>
      </c>
      <c r="Q1728" s="2">
        <f t="shared" si="662"/>
        <v>19.07</v>
      </c>
      <c r="R1728" s="2">
        <f t="shared" si="663"/>
        <v>19.84</v>
      </c>
      <c r="S1728" s="16">
        <f t="shared" si="676"/>
        <v>-1</v>
      </c>
      <c r="T1728" s="16">
        <f t="shared" si="677"/>
        <v>0</v>
      </c>
      <c r="U1728" s="16">
        <f>VLOOKUP(P1728,Table!$D$6:$G$15,MATCH(VALUE(T1728)&amp;"E",Table!$D$5:$G$5,0),1)*IF(Y1728=1,0,1)</f>
        <v>0.9</v>
      </c>
      <c r="V1728" s="16">
        <f t="shared" si="678"/>
        <v>9.9999999999999978E-2</v>
      </c>
      <c r="W1728" s="16">
        <f t="shared" si="668"/>
        <v>167080.46580757762</v>
      </c>
      <c r="X1728" s="16">
        <f t="shared" si="679"/>
        <v>3.0079763665724624E-3</v>
      </c>
      <c r="Y1728" s="16">
        <f t="shared" si="669"/>
        <v>0</v>
      </c>
      <c r="Z1728" s="16">
        <f t="shared" si="680"/>
        <v>0</v>
      </c>
      <c r="AA1728" s="16">
        <f t="shared" si="667"/>
        <v>0</v>
      </c>
      <c r="AB1728" s="2">
        <f t="shared" si="670"/>
        <v>195124.7360828052</v>
      </c>
      <c r="AE1728" s="16" t="str">
        <f t="shared" si="664"/>
        <v/>
      </c>
      <c r="AF1728" s="16" t="str">
        <f t="shared" si="661"/>
        <v/>
      </c>
      <c r="AG1728" s="16">
        <f t="shared" si="672"/>
        <v>104.97159453503377</v>
      </c>
      <c r="AH1728" s="24">
        <f t="shared" si="671"/>
        <v>104.93766845104395</v>
      </c>
      <c r="AI1728" s="16">
        <f>VLOOKUP(A1728,'VQT-IV'!$B$3:$C1062,2,0)</f>
        <v>104.95</v>
      </c>
      <c r="AJ1728" s="25">
        <f t="shared" si="655"/>
        <v>-1.174992754269244E-4</v>
      </c>
      <c r="AK1728" s="16">
        <v>104.7</v>
      </c>
      <c r="AL1728" s="2">
        <f t="shared" si="673"/>
        <v>113.35792393543275</v>
      </c>
      <c r="AM1728" s="27">
        <f t="shared" si="674"/>
        <v>-7.4280254895854214E-2</v>
      </c>
      <c r="AN1728" s="35">
        <v>0</v>
      </c>
      <c r="AO1728" s="1">
        <v>40506</v>
      </c>
      <c r="AP1728" s="2" t="str">
        <f t="shared" si="656"/>
        <v>high</v>
      </c>
    </row>
    <row r="1729" spans="1:42" x14ac:dyDescent="0.25">
      <c r="A1729" s="49">
        <v>40511</v>
      </c>
      <c r="B1729" s="47">
        <v>1187.76</v>
      </c>
      <c r="C1729" s="27">
        <f t="shared" si="658"/>
        <v>-1.378846477215534E-3</v>
      </c>
      <c r="D1729" s="27">
        <f t="shared" si="659"/>
        <v>-9.7838768254880915E-3</v>
      </c>
      <c r="E1729" s="5">
        <f t="shared" si="665"/>
        <v>0</v>
      </c>
      <c r="F1729" s="44">
        <v>1993.83</v>
      </c>
      <c r="G1729" s="45">
        <v>1993.83</v>
      </c>
      <c r="H1729" s="48">
        <v>1187.76</v>
      </c>
      <c r="I1729" s="42">
        <v>21.53</v>
      </c>
      <c r="J1729" s="16">
        <f t="shared" si="657"/>
        <v>0.21530000000000002</v>
      </c>
      <c r="K1729" s="16">
        <f t="shared" si="666"/>
        <v>7.5618946852656854E-2</v>
      </c>
      <c r="L1729" s="51">
        <f>VLOOKUP(A1729,LIBOR!$A$3:B3824,2,1)</f>
        <v>0.23250000000000001</v>
      </c>
      <c r="M1729">
        <v>18729.23</v>
      </c>
      <c r="N1729" s="2">
        <v>16739.39</v>
      </c>
      <c r="O1729" s="16">
        <f t="shared" si="660"/>
        <v>1.9038424124984708E-6</v>
      </c>
      <c r="P1729" s="16">
        <f t="shared" si="675"/>
        <v>0.13968105314734316</v>
      </c>
      <c r="Q1729" s="2">
        <f t="shared" si="662"/>
        <v>19.763999999999999</v>
      </c>
      <c r="R1729" s="2">
        <f t="shared" si="663"/>
        <v>19.907</v>
      </c>
      <c r="S1729" s="16">
        <f t="shared" si="676"/>
        <v>-1</v>
      </c>
      <c r="T1729" s="16">
        <f t="shared" si="677"/>
        <v>0</v>
      </c>
      <c r="U1729" s="16">
        <f>VLOOKUP(P1729,Table!$D$6:$G$15,MATCH(VALUE(T1729)&amp;"E",Table!$D$5:$G$5,0),1)*IF(Y1729=1,0,1)</f>
        <v>0.9</v>
      </c>
      <c r="V1729" s="16">
        <f t="shared" si="678"/>
        <v>9.9999999999999978E-2</v>
      </c>
      <c r="W1729" s="16">
        <f t="shared" si="668"/>
        <v>167035.17078383316</v>
      </c>
      <c r="X1729" s="16">
        <f t="shared" si="679"/>
        <v>-4.2523328875317956E-3</v>
      </c>
      <c r="Y1729" s="16">
        <f t="shared" si="669"/>
        <v>0</v>
      </c>
      <c r="Z1729" s="16">
        <f t="shared" si="680"/>
        <v>0</v>
      </c>
      <c r="AA1729" s="16">
        <f t="shared" si="667"/>
        <v>0</v>
      </c>
      <c r="AB1729" s="2">
        <f t="shared" si="670"/>
        <v>195120.65306554004</v>
      </c>
      <c r="AE1729" s="16" t="str">
        <f t="shared" si="664"/>
        <v/>
      </c>
      <c r="AF1729" s="16" t="str">
        <f t="shared" si="661"/>
        <v/>
      </c>
      <c r="AG1729" s="16">
        <f t="shared" si="672"/>
        <v>104.96939798711554</v>
      </c>
      <c r="AH1729" s="24">
        <f t="shared" si="671"/>
        <v>104.92727923459344</v>
      </c>
      <c r="AI1729" s="16">
        <f>VLOOKUP(A1729,'VQT-IV'!$B$3:$C1063,2,0)</f>
        <v>104.94</v>
      </c>
      <c r="AJ1729" s="25">
        <f t="shared" si="655"/>
        <v>-1.2121941496623378E-4</v>
      </c>
      <c r="AK1729" s="16">
        <v>104.29</v>
      </c>
      <c r="AL1729" s="2">
        <f t="shared" si="673"/>
        <v>113.35792393543275</v>
      </c>
      <c r="AM1729" s="27">
        <f t="shared" si="674"/>
        <v>-7.4371904567000491E-2</v>
      </c>
      <c r="AN1729" s="35">
        <v>0</v>
      </c>
      <c r="AO1729" s="1">
        <v>40507</v>
      </c>
      <c r="AP1729" s="2" t="str">
        <f t="shared" si="656"/>
        <v>high</v>
      </c>
    </row>
    <row r="1730" spans="1:42" x14ac:dyDescent="0.25">
      <c r="A1730" s="49">
        <v>40512</v>
      </c>
      <c r="B1730" s="47">
        <v>1180.55</v>
      </c>
      <c r="C1730" s="27">
        <f t="shared" si="658"/>
        <v>-6.0702498821311179E-3</v>
      </c>
      <c r="D1730" s="27">
        <f t="shared" si="659"/>
        <v>-1.4278772252866778E-2</v>
      </c>
      <c r="E1730" s="5">
        <f t="shared" si="665"/>
        <v>0</v>
      </c>
      <c r="F1730" s="44">
        <v>1981.84</v>
      </c>
      <c r="G1730" s="45">
        <v>1981.84</v>
      </c>
      <c r="H1730" s="48">
        <v>1180.55</v>
      </c>
      <c r="I1730" s="42">
        <v>23.54</v>
      </c>
      <c r="J1730" s="16">
        <f t="shared" si="657"/>
        <v>0.2354</v>
      </c>
      <c r="K1730" s="16">
        <f t="shared" si="666"/>
        <v>9.5938673070984137E-2</v>
      </c>
      <c r="L1730" s="51">
        <f>VLOOKUP(A1730,LIBOR!$A$3:B3825,2,1)</f>
        <v>0.23625000000000002</v>
      </c>
      <c r="M1730">
        <v>20063.150000000001</v>
      </c>
      <c r="N1730" s="2">
        <v>17931.509999999998</v>
      </c>
      <c r="O1730" s="16">
        <f t="shared" si="660"/>
        <v>3.7072861325621517E-5</v>
      </c>
      <c r="P1730" s="16">
        <f t="shared" si="675"/>
        <v>0.13946132692901586</v>
      </c>
      <c r="Q1730" s="2">
        <f t="shared" si="662"/>
        <v>20.462</v>
      </c>
      <c r="R1730" s="2">
        <f t="shared" si="663"/>
        <v>19.923500000000001</v>
      </c>
      <c r="S1730" s="16">
        <f t="shared" si="676"/>
        <v>1</v>
      </c>
      <c r="T1730" s="16">
        <f t="shared" si="677"/>
        <v>0</v>
      </c>
      <c r="U1730" s="16">
        <f>VLOOKUP(P1730,Table!$D$6:$G$15,MATCH(VALUE(T1730)&amp;"E",Table!$D$5:$G$5,0),1)*IF(Y1730=1,0,1)</f>
        <v>0.9</v>
      </c>
      <c r="V1730" s="16">
        <f t="shared" si="678"/>
        <v>9.9999999999999978E-2</v>
      </c>
      <c r="W1730" s="16">
        <f t="shared" si="668"/>
        <v>167312.18533837047</v>
      </c>
      <c r="X1730" s="16">
        <f t="shared" si="679"/>
        <v>-4.5222771566439945E-3</v>
      </c>
      <c r="Y1730" s="16">
        <f t="shared" si="669"/>
        <v>0</v>
      </c>
      <c r="Z1730" s="16">
        <f t="shared" si="680"/>
        <v>0</v>
      </c>
      <c r="AA1730" s="16">
        <f t="shared" si="667"/>
        <v>0</v>
      </c>
      <c r="AB1730" s="2">
        <f t="shared" si="670"/>
        <v>195454.29626891957</v>
      </c>
      <c r="AE1730" s="16" t="str">
        <f t="shared" si="664"/>
        <v/>
      </c>
      <c r="AF1730" s="16" t="str">
        <f t="shared" si="661"/>
        <v/>
      </c>
      <c r="AG1730" s="16">
        <f t="shared" si="672"/>
        <v>105.148888603055</v>
      </c>
      <c r="AH1730" s="24">
        <f t="shared" si="671"/>
        <v>105.10396217651758</v>
      </c>
      <c r="AI1730" s="16">
        <f>VLOOKUP(A1730,'VQT-IV'!$B$3:$C1064,2,0)</f>
        <v>105.12</v>
      </c>
      <c r="AJ1730" s="25">
        <f t="shared" si="655"/>
        <v>-1.525668139499281E-4</v>
      </c>
      <c r="AK1730" s="16">
        <v>105.14</v>
      </c>
      <c r="AL1730" s="2">
        <f t="shared" si="673"/>
        <v>113.35792393543275</v>
      </c>
      <c r="AM1730" s="27">
        <f t="shared" si="674"/>
        <v>-7.2813275617296225E-2</v>
      </c>
      <c r="AN1730" s="35">
        <v>0</v>
      </c>
      <c r="AO1730" s="1">
        <v>40508</v>
      </c>
      <c r="AP1730" s="2" t="str">
        <f t="shared" si="656"/>
        <v>high</v>
      </c>
    </row>
    <row r="1731" spans="1:42" x14ac:dyDescent="0.25">
      <c r="A1731" s="49">
        <v>40513</v>
      </c>
      <c r="B1731" s="47">
        <v>1206.07</v>
      </c>
      <c r="C1731" s="27">
        <f t="shared" si="658"/>
        <v>2.1617042903731232E-2</v>
      </c>
      <c r="D1731" s="27">
        <f t="shared" si="659"/>
        <v>2.1622315264502201E-2</v>
      </c>
      <c r="E1731" s="5">
        <f t="shared" si="665"/>
        <v>0</v>
      </c>
      <c r="F1731" s="44">
        <v>2024.97</v>
      </c>
      <c r="G1731" s="45">
        <v>2024.97</v>
      </c>
      <c r="H1731" s="48">
        <v>1206.07</v>
      </c>
      <c r="I1731" s="42">
        <v>21.36</v>
      </c>
      <c r="J1731" s="16">
        <f t="shared" si="657"/>
        <v>0.21359999999999998</v>
      </c>
      <c r="K1731" s="16">
        <f t="shared" si="666"/>
        <v>7.2675767901029698E-2</v>
      </c>
      <c r="L1731" s="51">
        <f>VLOOKUP(A1731,LIBOR!$A$3:B3826,2,1)</f>
        <v>0.24</v>
      </c>
      <c r="M1731">
        <v>19062.16</v>
      </c>
      <c r="N1731" s="2">
        <v>17036.79</v>
      </c>
      <c r="O1731" s="16">
        <f t="shared" si="660"/>
        <v>4.5739128581262912E-4</v>
      </c>
      <c r="P1731" s="16">
        <f t="shared" si="675"/>
        <v>0.14092423209897029</v>
      </c>
      <c r="Q1731" s="2">
        <f t="shared" si="662"/>
        <v>21.495999999999999</v>
      </c>
      <c r="R1731" s="2">
        <f t="shared" si="663"/>
        <v>20.009</v>
      </c>
      <c r="S1731" s="16">
        <f t="shared" si="676"/>
        <v>1</v>
      </c>
      <c r="T1731" s="16">
        <f t="shared" si="677"/>
        <v>0</v>
      </c>
      <c r="U1731" s="16">
        <f>VLOOKUP(P1731,Table!$D$6:$G$15,MATCH(VALUE(T1731)&amp;"E",Table!$D$5:$G$5,0),1)*IF(Y1731=1,0,1)</f>
        <v>0.9</v>
      </c>
      <c r="V1731" s="16">
        <f t="shared" si="678"/>
        <v>9.9999999999999978E-2</v>
      </c>
      <c r="W1731" s="16">
        <f t="shared" si="668"/>
        <v>169732.47092894121</v>
      </c>
      <c r="X1731" s="16">
        <f t="shared" si="679"/>
        <v>1.8707332928655784E-3</v>
      </c>
      <c r="Y1731" s="16">
        <f t="shared" si="669"/>
        <v>0</v>
      </c>
      <c r="Z1731" s="16">
        <f t="shared" si="680"/>
        <v>0</v>
      </c>
      <c r="AA1731" s="16">
        <f t="shared" si="667"/>
        <v>0</v>
      </c>
      <c r="AB1731" s="2">
        <f t="shared" si="670"/>
        <v>198307.37143992801</v>
      </c>
      <c r="AD1731" s="2">
        <v>198670.48</v>
      </c>
      <c r="AE1731" s="16" t="str">
        <f t="shared" si="664"/>
        <v/>
      </c>
      <c r="AF1731" s="16">
        <f t="shared" si="661"/>
        <v>-1.8276925694848956E-3</v>
      </c>
      <c r="AG1731" s="16">
        <f t="shared" si="672"/>
        <v>106.68376242808338</v>
      </c>
      <c r="AH1731" s="24">
        <f t="shared" si="671"/>
        <v>106.63540468959674</v>
      </c>
      <c r="AI1731" s="16">
        <f>VLOOKUP(A1731,'VQT-IV'!$B$3:$C1065,2,0)</f>
        <v>106.65</v>
      </c>
      <c r="AJ1731" s="25">
        <f t="shared" ref="AJ1731:AJ1794" si="681">AH1731/AI1731-1</f>
        <v>-1.3685241822092298E-4</v>
      </c>
      <c r="AK1731" s="16">
        <v>106.6</v>
      </c>
      <c r="AL1731" s="2">
        <f t="shared" si="673"/>
        <v>113.35792393543275</v>
      </c>
      <c r="AM1731" s="27">
        <f t="shared" si="674"/>
        <v>-5.9303478861037262E-2</v>
      </c>
      <c r="AN1731" s="35">
        <v>0</v>
      </c>
      <c r="AO1731" s="1">
        <v>40511</v>
      </c>
      <c r="AP1731" s="2" t="str">
        <f t="shared" si="656"/>
        <v>high</v>
      </c>
    </row>
    <row r="1732" spans="1:42" x14ac:dyDescent="0.25">
      <c r="A1732" s="49">
        <v>40514</v>
      </c>
      <c r="B1732" s="47">
        <v>1221.53</v>
      </c>
      <c r="C1732" s="27">
        <f t="shared" si="658"/>
        <v>1.2818493122289887E-2</v>
      </c>
      <c r="D1732" s="27">
        <f t="shared" si="659"/>
        <v>1.9517837004681016E-2</v>
      </c>
      <c r="E1732" s="5">
        <f t="shared" si="665"/>
        <v>0</v>
      </c>
      <c r="F1732" s="44">
        <v>2050.96</v>
      </c>
      <c r="G1732" s="45">
        <v>2050.96</v>
      </c>
      <c r="H1732" s="48">
        <v>1221.53</v>
      </c>
      <c r="I1732" s="42">
        <v>19.39</v>
      </c>
      <c r="J1732" s="16">
        <f t="shared" si="657"/>
        <v>0.19390000000000002</v>
      </c>
      <c r="K1732" s="16">
        <f t="shared" si="666"/>
        <v>3.5480817956327515E-2</v>
      </c>
      <c r="L1732" s="51">
        <f>VLOOKUP(A1732,LIBOR!$A$3:B3827,2,1)</f>
        <v>0.23968999999999999</v>
      </c>
      <c r="M1732">
        <v>17472.88</v>
      </c>
      <c r="N1732" s="2">
        <v>15616.29</v>
      </c>
      <c r="O1732" s="16">
        <f t="shared" si="660"/>
        <v>1.6223197507526292E-4</v>
      </c>
      <c r="P1732" s="16">
        <f t="shared" si="675"/>
        <v>0.1584191820436725</v>
      </c>
      <c r="Q1732" s="2">
        <f t="shared" si="662"/>
        <v>21.641999999999999</v>
      </c>
      <c r="R1732" s="2">
        <f t="shared" si="663"/>
        <v>19.9985</v>
      </c>
      <c r="S1732" s="16">
        <f t="shared" si="676"/>
        <v>1</v>
      </c>
      <c r="T1732" s="16">
        <f t="shared" si="677"/>
        <v>0</v>
      </c>
      <c r="U1732" s="16">
        <f>VLOOKUP(P1732,Table!$D$6:$G$15,MATCH(VALUE(T1732)&amp;"E",Table!$D$5:$G$5,0),1)*IF(Y1732=1,0,1)</f>
        <v>0.9</v>
      </c>
      <c r="V1732" s="16">
        <f t="shared" si="678"/>
        <v>9.9999999999999978E-2</v>
      </c>
      <c r="W1732" s="16">
        <f t="shared" si="668"/>
        <v>170275.41209388914</v>
      </c>
      <c r="X1732" s="16">
        <f t="shared" si="679"/>
        <v>2.4843930344366605E-2</v>
      </c>
      <c r="Y1732" s="16">
        <f t="shared" si="669"/>
        <v>0</v>
      </c>
      <c r="Z1732" s="16">
        <f t="shared" si="680"/>
        <v>0</v>
      </c>
      <c r="AA1732" s="16">
        <f t="shared" si="667"/>
        <v>0</v>
      </c>
      <c r="AB1732" s="2">
        <f t="shared" si="670"/>
        <v>198944.71685097989</v>
      </c>
      <c r="AE1732" s="16" t="str">
        <f t="shared" si="664"/>
        <v/>
      </c>
      <c r="AF1732" s="16" t="str">
        <f t="shared" si="661"/>
        <v/>
      </c>
      <c r="AG1732" s="16">
        <f t="shared" si="672"/>
        <v>107.02663625028967</v>
      </c>
      <c r="AH1732" s="24">
        <f t="shared" si="671"/>
        <v>106.97533873145477</v>
      </c>
      <c r="AI1732" s="16">
        <f>VLOOKUP(A1732,'VQT-IV'!$B$3:$C1066,2,0)</f>
        <v>106.99</v>
      </c>
      <c r="AJ1732" s="25">
        <f t="shared" si="681"/>
        <v>-1.3703400827391743E-4</v>
      </c>
      <c r="AK1732" s="16">
        <v>107.09</v>
      </c>
      <c r="AL1732" s="2">
        <f t="shared" si="673"/>
        <v>113.35792393543275</v>
      </c>
      <c r="AM1732" s="27">
        <f t="shared" si="674"/>
        <v>-5.630471150489158E-2</v>
      </c>
      <c r="AN1732" s="35">
        <v>0</v>
      </c>
      <c r="AO1732" s="1">
        <v>40512</v>
      </c>
      <c r="AP1732" s="2" t="str">
        <f t="shared" ref="AP1732:AP1795" si="682">IF(ABS(AJ1732)&gt;0.0001, "high","")</f>
        <v>high</v>
      </c>
    </row>
    <row r="1733" spans="1:42" x14ac:dyDescent="0.25">
      <c r="A1733" s="49">
        <v>40515</v>
      </c>
      <c r="B1733" s="47">
        <v>1224.71</v>
      </c>
      <c r="C1733" s="27">
        <f t="shared" si="658"/>
        <v>2.6032925920771444E-3</v>
      </c>
      <c r="D1733" s="27">
        <f t="shared" si="659"/>
        <v>2.9589732258751611E-2</v>
      </c>
      <c r="E1733" s="5">
        <f t="shared" si="665"/>
        <v>0</v>
      </c>
      <c r="F1733" s="44">
        <v>2056.4</v>
      </c>
      <c r="G1733" s="45">
        <v>2056.4</v>
      </c>
      <c r="H1733" s="48">
        <v>1224.71</v>
      </c>
      <c r="I1733" s="42">
        <v>18.010000000000002</v>
      </c>
      <c r="J1733" s="16">
        <f t="shared" si="657"/>
        <v>0.18010000000000001</v>
      </c>
      <c r="K1733" s="16">
        <f t="shared" si="666"/>
        <v>1.5951658647447714E-2</v>
      </c>
      <c r="L1733" s="51">
        <f>VLOOKUP(A1733,LIBOR!$A$3:B3828,2,1)</f>
        <v>0.24063000000000001</v>
      </c>
      <c r="M1733">
        <v>16797.71</v>
      </c>
      <c r="N1733" s="2">
        <v>15012.78</v>
      </c>
      <c r="O1733" s="16">
        <f t="shared" si="660"/>
        <v>6.7595314642582816E-6</v>
      </c>
      <c r="P1733" s="16">
        <f t="shared" si="675"/>
        <v>0.1641483413525523</v>
      </c>
      <c r="Q1733" s="2">
        <f t="shared" si="662"/>
        <v>21.607999999999997</v>
      </c>
      <c r="R1733" s="2">
        <f t="shared" si="663"/>
        <v>19.990000000000002</v>
      </c>
      <c r="S1733" s="16">
        <f t="shared" si="676"/>
        <v>1</v>
      </c>
      <c r="T1733" s="16">
        <f t="shared" si="677"/>
        <v>0</v>
      </c>
      <c r="U1733" s="16">
        <f>VLOOKUP(P1733,Table!$D$6:$G$15,MATCH(VALUE(T1733)&amp;"E",Table!$D$5:$G$5,0),1)*IF(Y1733=1,0,1)</f>
        <v>0.9</v>
      </c>
      <c r="V1733" s="16">
        <f t="shared" si="678"/>
        <v>9.9999999999999978E-2</v>
      </c>
      <c r="W1733" s="16">
        <f t="shared" si="668"/>
        <v>170016.31166851867</v>
      </c>
      <c r="X1733" s="16">
        <f t="shared" si="679"/>
        <v>1.8803152152217395E-2</v>
      </c>
      <c r="Y1733" s="16">
        <f t="shared" si="669"/>
        <v>0</v>
      </c>
      <c r="Z1733" s="16">
        <f t="shared" si="680"/>
        <v>0</v>
      </c>
      <c r="AA1733" s="16">
        <f t="shared" si="667"/>
        <v>0</v>
      </c>
      <c r="AB1733" s="2">
        <f t="shared" si="670"/>
        <v>198650.88987711491</v>
      </c>
      <c r="AE1733" s="16" t="str">
        <f t="shared" si="664"/>
        <v/>
      </c>
      <c r="AF1733" s="16" t="str">
        <f t="shared" si="661"/>
        <v/>
      </c>
      <c r="AG1733" s="16">
        <f t="shared" si="672"/>
        <v>106.86856564077493</v>
      </c>
      <c r="AH1733" s="24">
        <f t="shared" si="671"/>
        <v>106.81456370722573</v>
      </c>
      <c r="AI1733" s="16">
        <f>VLOOKUP(A1733,'VQT-IV'!$B$3:$C1067,2,0)</f>
        <v>106.83</v>
      </c>
      <c r="AJ1733" s="25">
        <f t="shared" si="681"/>
        <v>-1.4449398833915605E-4</v>
      </c>
      <c r="AK1733" s="16">
        <v>106.67</v>
      </c>
      <c r="AL1733" s="2">
        <f t="shared" si="673"/>
        <v>113.35792393543275</v>
      </c>
      <c r="AM1733" s="27">
        <f t="shared" si="674"/>
        <v>-5.77230069239274E-2</v>
      </c>
      <c r="AN1733" s="35">
        <v>0</v>
      </c>
      <c r="AO1733" s="1">
        <v>40513</v>
      </c>
      <c r="AP1733" s="2" t="str">
        <f t="shared" si="682"/>
        <v>high</v>
      </c>
    </row>
    <row r="1734" spans="1:42" x14ac:dyDescent="0.25">
      <c r="A1734" s="49">
        <v>40518</v>
      </c>
      <c r="B1734" s="47">
        <v>1223.1199999999999</v>
      </c>
      <c r="C1734" s="27">
        <f t="shared" si="658"/>
        <v>-1.2982665284028139E-3</v>
      </c>
      <c r="D1734" s="27">
        <f t="shared" si="659"/>
        <v>2.9670312207564331E-2</v>
      </c>
      <c r="E1734" s="5">
        <f t="shared" si="665"/>
        <v>0</v>
      </c>
      <c r="F1734" s="44">
        <v>2053.8000000000002</v>
      </c>
      <c r="G1734" s="45">
        <v>2053.8000000000002</v>
      </c>
      <c r="H1734" s="48">
        <v>1223.1199999999999</v>
      </c>
      <c r="I1734" s="42">
        <v>18.02</v>
      </c>
      <c r="J1734" s="16">
        <f t="shared" ref="J1734:J1797" si="683">I1734/100</f>
        <v>0.1802</v>
      </c>
      <c r="K1734" s="16">
        <f t="shared" si="666"/>
        <v>1.7910838651400862E-2</v>
      </c>
      <c r="L1734" s="51">
        <f>VLOOKUP(A1734,LIBOR!$A$3:B3829,2,1)</f>
        <v>0.24031</v>
      </c>
      <c r="M1734">
        <v>16390.240000000002</v>
      </c>
      <c r="N1734" s="2">
        <v>14648.39</v>
      </c>
      <c r="O1734" s="16">
        <f t="shared" si="660"/>
        <v>1.6876868090165769E-6</v>
      </c>
      <c r="P1734" s="16">
        <f t="shared" si="675"/>
        <v>0.16228916134859914</v>
      </c>
      <c r="Q1734" s="2">
        <f t="shared" si="662"/>
        <v>20.766000000000002</v>
      </c>
      <c r="R1734" s="2">
        <f t="shared" si="663"/>
        <v>19.964499999999994</v>
      </c>
      <c r="S1734" s="16">
        <f t="shared" si="676"/>
        <v>1</v>
      </c>
      <c r="T1734" s="16">
        <f t="shared" si="677"/>
        <v>0</v>
      </c>
      <c r="U1734" s="16">
        <f>VLOOKUP(P1734,Table!$D$6:$G$15,MATCH(VALUE(T1734)&amp;"E",Table!$D$5:$G$5,0),1)*IF(Y1734=1,0,1)</f>
        <v>0.9</v>
      </c>
      <c r="V1734" s="16">
        <f t="shared" si="678"/>
        <v>9.9999999999999978E-2</v>
      </c>
      <c r="W1734" s="16">
        <f t="shared" si="668"/>
        <v>169404.99446093402</v>
      </c>
      <c r="X1734" s="16">
        <f t="shared" si="679"/>
        <v>1.7571448862981898E-2</v>
      </c>
      <c r="Y1734" s="16">
        <f t="shared" si="669"/>
        <v>0</v>
      </c>
      <c r="Z1734" s="16">
        <f t="shared" si="680"/>
        <v>0</v>
      </c>
      <c r="AA1734" s="16">
        <f t="shared" si="667"/>
        <v>0</v>
      </c>
      <c r="AB1734" s="2">
        <f t="shared" si="670"/>
        <v>197942.9659982289</v>
      </c>
      <c r="AE1734" s="16" t="str">
        <f t="shared" si="664"/>
        <v/>
      </c>
      <c r="AF1734" s="16" t="str">
        <f t="shared" si="661"/>
        <v/>
      </c>
      <c r="AG1734" s="16">
        <f t="shared" si="672"/>
        <v>106.48772259715101</v>
      </c>
      <c r="AH1734" s="24">
        <f t="shared" si="671"/>
        <v>106.42560273112274</v>
      </c>
      <c r="AI1734" s="16">
        <f>VLOOKUP(A1734,'VQT-IV'!$B$3:$C1068,2,0)</f>
        <v>106.44</v>
      </c>
      <c r="AJ1734" s="25">
        <f t="shared" si="681"/>
        <v>-1.3526182710688062E-4</v>
      </c>
      <c r="AK1734" s="16">
        <v>106.64</v>
      </c>
      <c r="AL1734" s="2">
        <f t="shared" si="673"/>
        <v>113.35792393543275</v>
      </c>
      <c r="AM1734" s="27">
        <f t="shared" si="674"/>
        <v>-6.115427103497928E-2</v>
      </c>
      <c r="AN1734" s="35">
        <v>0</v>
      </c>
      <c r="AO1734" s="1">
        <v>40514</v>
      </c>
      <c r="AP1734" s="2" t="str">
        <f t="shared" si="682"/>
        <v>high</v>
      </c>
    </row>
    <row r="1735" spans="1:42" x14ac:dyDescent="0.25">
      <c r="A1735" s="49">
        <v>40519</v>
      </c>
      <c r="B1735" s="47">
        <v>1223.75</v>
      </c>
      <c r="C1735" s="27">
        <f t="shared" ref="C1735:C1798" si="684">B1735/B1734-1</f>
        <v>5.1507619857416032E-4</v>
      </c>
      <c r="D1735" s="27">
        <f t="shared" si="659"/>
        <v>3.6255638288269609E-2</v>
      </c>
      <c r="E1735" s="5">
        <f t="shared" si="665"/>
        <v>0</v>
      </c>
      <c r="F1735" s="44">
        <v>2054.89</v>
      </c>
      <c r="G1735" s="45">
        <v>2054.89</v>
      </c>
      <c r="H1735" s="48">
        <v>1223.75</v>
      </c>
      <c r="I1735" s="42">
        <v>17.989999999999998</v>
      </c>
      <c r="J1735" s="16">
        <f t="shared" si="683"/>
        <v>0.17989999999999998</v>
      </c>
      <c r="K1735" s="16">
        <f t="shared" si="666"/>
        <v>1.802747413181785E-2</v>
      </c>
      <c r="L1735" s="51">
        <f>VLOOKUP(A1735,LIBOR!$A$3:B3830,2,1)</f>
        <v>0.24156</v>
      </c>
      <c r="M1735">
        <v>16324.46</v>
      </c>
      <c r="N1735" s="2">
        <v>14589.54</v>
      </c>
      <c r="O1735" s="16">
        <f t="shared" si="660"/>
        <v>2.6516690331458558E-7</v>
      </c>
      <c r="P1735" s="16">
        <f t="shared" si="675"/>
        <v>0.16187252586818213</v>
      </c>
      <c r="Q1735" s="2">
        <f t="shared" si="662"/>
        <v>20.064</v>
      </c>
      <c r="R1735" s="2">
        <f t="shared" si="663"/>
        <v>19.952500000000001</v>
      </c>
      <c r="S1735" s="16">
        <f t="shared" si="676"/>
        <v>1</v>
      </c>
      <c r="T1735" s="16">
        <f t="shared" si="677"/>
        <v>0</v>
      </c>
      <c r="U1735" s="16">
        <f>VLOOKUP(P1735,Table!$D$6:$G$15,MATCH(VALUE(T1735)&amp;"E",Table!$D$5:$G$5,0),1)*IF(Y1735=1,0,1)</f>
        <v>0.9</v>
      </c>
      <c r="V1735" s="16">
        <f t="shared" si="678"/>
        <v>9.9999999999999978E-2</v>
      </c>
      <c r="W1735" s="16">
        <f t="shared" si="668"/>
        <v>169415.46672916453</v>
      </c>
      <c r="X1735" s="16">
        <f t="shared" si="679"/>
        <v>1.4187572988252573E-2</v>
      </c>
      <c r="Y1735" s="16">
        <f t="shared" si="669"/>
        <v>0</v>
      </c>
      <c r="Z1735" s="16">
        <f t="shared" si="680"/>
        <v>0</v>
      </c>
      <c r="AA1735" s="16">
        <f t="shared" si="667"/>
        <v>0</v>
      </c>
      <c r="AB1735" s="2">
        <f t="shared" si="670"/>
        <v>197958.07197175402</v>
      </c>
      <c r="AE1735" s="16" t="str">
        <f t="shared" si="664"/>
        <v/>
      </c>
      <c r="AF1735" s="16" t="str">
        <f t="shared" si="661"/>
        <v/>
      </c>
      <c r="AG1735" s="16">
        <f t="shared" si="672"/>
        <v>106.49584918407058</v>
      </c>
      <c r="AH1735" s="24">
        <f t="shared" si="671"/>
        <v>106.43095438454704</v>
      </c>
      <c r="AI1735" s="16">
        <f>VLOOKUP(A1735,'VQT-IV'!$B$3:$C1069,2,0)</f>
        <v>106.44</v>
      </c>
      <c r="AJ1735" s="25">
        <f t="shared" si="681"/>
        <v>-8.4983234244329076E-5</v>
      </c>
      <c r="AK1735" s="16">
        <v>106.38</v>
      </c>
      <c r="AL1735" s="2">
        <f t="shared" si="673"/>
        <v>113.35792393543275</v>
      </c>
      <c r="AM1735" s="27">
        <f t="shared" si="674"/>
        <v>-6.1107060807070068E-2</v>
      </c>
      <c r="AN1735" s="35">
        <v>0</v>
      </c>
      <c r="AO1735" s="1">
        <v>40515</v>
      </c>
      <c r="AP1735" s="2" t="str">
        <f t="shared" si="682"/>
        <v/>
      </c>
    </row>
    <row r="1736" spans="1:42" x14ac:dyDescent="0.25">
      <c r="A1736" s="49">
        <v>40520</v>
      </c>
      <c r="B1736" s="47">
        <v>1228.28</v>
      </c>
      <c r="C1736" s="27">
        <f t="shared" si="684"/>
        <v>3.7017364657814245E-3</v>
      </c>
      <c r="D1736" s="27">
        <f t="shared" si="659"/>
        <v>1.8340331850319802E-2</v>
      </c>
      <c r="E1736" s="5">
        <f t="shared" si="665"/>
        <v>0</v>
      </c>
      <c r="F1736" s="44">
        <v>2063.0300000000002</v>
      </c>
      <c r="G1736" s="45">
        <v>2063.0300000000002</v>
      </c>
      <c r="H1736" s="48">
        <v>1228.28</v>
      </c>
      <c r="I1736" s="42">
        <v>17.739999999999998</v>
      </c>
      <c r="J1736" s="16">
        <f t="shared" si="683"/>
        <v>0.17739999999999997</v>
      </c>
      <c r="K1736" s="16">
        <f t="shared" si="666"/>
        <v>2.8983832103997437E-2</v>
      </c>
      <c r="L1736" s="51">
        <f>VLOOKUP(A1736,LIBOR!$A$3:B3831,2,1)</f>
        <v>0.24093999999999999</v>
      </c>
      <c r="M1736">
        <v>15837.78</v>
      </c>
      <c r="N1736" s="2">
        <v>14154.52</v>
      </c>
      <c r="O1736" s="16">
        <f t="shared" si="660"/>
        <v>1.3652300055527683E-5</v>
      </c>
      <c r="P1736" s="16">
        <f t="shared" si="675"/>
        <v>0.14841616789600254</v>
      </c>
      <c r="Q1736" s="2">
        <f t="shared" si="662"/>
        <v>18.954000000000001</v>
      </c>
      <c r="R1736" s="2">
        <f t="shared" si="663"/>
        <v>19.937499999999996</v>
      </c>
      <c r="S1736" s="16">
        <f t="shared" si="676"/>
        <v>-1</v>
      </c>
      <c r="T1736" s="16">
        <f t="shared" si="677"/>
        <v>0</v>
      </c>
      <c r="U1736" s="16">
        <f>VLOOKUP(P1736,Table!$D$6:$G$15,MATCH(VALUE(T1736)&amp;"E",Table!$D$5:$G$5,0),1)*IF(Y1736=1,0,1)</f>
        <v>0.9</v>
      </c>
      <c r="V1736" s="16">
        <f t="shared" si="678"/>
        <v>9.9999999999999978E-2</v>
      </c>
      <c r="W1736" s="16">
        <f t="shared" si="668"/>
        <v>169474.73462195319</v>
      </c>
      <c r="X1736" s="16">
        <f t="shared" si="679"/>
        <v>1.2570999455541187E-2</v>
      </c>
      <c r="Y1736" s="16">
        <f t="shared" si="669"/>
        <v>0</v>
      </c>
      <c r="Z1736" s="16">
        <f t="shared" si="680"/>
        <v>0</v>
      </c>
      <c r="AA1736" s="16">
        <f t="shared" si="667"/>
        <v>0</v>
      </c>
      <c r="AB1736" s="2">
        <f t="shared" si="670"/>
        <v>198073.65201646311</v>
      </c>
      <c r="AE1736" s="16" t="str">
        <f t="shared" si="664"/>
        <v/>
      </c>
      <c r="AF1736" s="16" t="str">
        <f t="shared" si="661"/>
        <v/>
      </c>
      <c r="AG1736" s="16">
        <f t="shared" si="672"/>
        <v>106.55802798227479</v>
      </c>
      <c r="AH1736" s="24">
        <f t="shared" si="671"/>
        <v>106.49032355509667</v>
      </c>
      <c r="AI1736" s="16">
        <f>VLOOKUP(A1736,'VQT-IV'!$B$3:$C1070,2,0)</f>
        <v>106.5</v>
      </c>
      <c r="AJ1736" s="25">
        <f t="shared" si="681"/>
        <v>-9.0858637589952274E-5</v>
      </c>
      <c r="AK1736" s="16">
        <v>106.39</v>
      </c>
      <c r="AL1736" s="2">
        <f t="shared" si="673"/>
        <v>113.35792393543275</v>
      </c>
      <c r="AM1736" s="27">
        <f t="shared" si="674"/>
        <v>-6.0583328821792737E-2</v>
      </c>
      <c r="AN1736" s="35">
        <v>0</v>
      </c>
      <c r="AO1736" s="1">
        <v>40518</v>
      </c>
      <c r="AP1736" s="2" t="str">
        <f t="shared" si="682"/>
        <v/>
      </c>
    </row>
    <row r="1737" spans="1:42" x14ac:dyDescent="0.25">
      <c r="A1737" s="49">
        <v>40521</v>
      </c>
      <c r="B1737" s="47">
        <v>1233</v>
      </c>
      <c r="C1737" s="27">
        <f t="shared" si="684"/>
        <v>3.842772006382944E-3</v>
      </c>
      <c r="D1737" s="27">
        <f t="shared" si="659"/>
        <v>9.3646107344128593E-3</v>
      </c>
      <c r="E1737" s="5">
        <f t="shared" si="665"/>
        <v>0</v>
      </c>
      <c r="F1737" s="44">
        <v>2071.12</v>
      </c>
      <c r="G1737" s="45">
        <v>2071.12</v>
      </c>
      <c r="H1737" s="48">
        <v>1233</v>
      </c>
      <c r="I1737" s="42">
        <v>17.25</v>
      </c>
      <c r="J1737" s="16">
        <f t="shared" si="683"/>
        <v>0.17249999999999999</v>
      </c>
      <c r="K1737" s="16">
        <f t="shared" si="666"/>
        <v>2.4148524751310158E-2</v>
      </c>
      <c r="L1737" s="51">
        <f>VLOOKUP(A1737,LIBOR!$A$3:B3832,2,1)</f>
        <v>0.24</v>
      </c>
      <c r="M1737">
        <v>15527.3</v>
      </c>
      <c r="N1737" s="2">
        <v>13876.98</v>
      </c>
      <c r="O1737" s="16">
        <f t="shared" si="660"/>
        <v>1.4710350069417876E-5</v>
      </c>
      <c r="P1737" s="16">
        <f t="shared" si="675"/>
        <v>0.14835147524868983</v>
      </c>
      <c r="Q1737" s="2">
        <f t="shared" si="662"/>
        <v>18.229999999999997</v>
      </c>
      <c r="R1737" s="2">
        <f t="shared" si="663"/>
        <v>19.8705</v>
      </c>
      <c r="S1737" s="16">
        <f t="shared" si="676"/>
        <v>-1</v>
      </c>
      <c r="T1737" s="16">
        <f t="shared" si="677"/>
        <v>0</v>
      </c>
      <c r="U1737" s="16">
        <f>VLOOKUP(P1737,Table!$D$6:$G$15,MATCH(VALUE(T1737)&amp;"E",Table!$D$5:$G$5,0),1)*IF(Y1737=1,0,1)</f>
        <v>0.9</v>
      </c>
      <c r="V1737" s="16">
        <f t="shared" si="678"/>
        <v>9.9999999999999978E-2</v>
      </c>
      <c r="W1737" s="16">
        <f t="shared" si="668"/>
        <v>169728.55824059184</v>
      </c>
      <c r="X1737" s="16">
        <f t="shared" si="679"/>
        <v>-1.5184855648270323E-3</v>
      </c>
      <c r="Y1737" s="16">
        <f t="shared" si="669"/>
        <v>0</v>
      </c>
      <c r="Z1737" s="16">
        <f t="shared" si="680"/>
        <v>0</v>
      </c>
      <c r="AA1737" s="16">
        <f t="shared" si="667"/>
        <v>0</v>
      </c>
      <c r="AB1737" s="2">
        <f t="shared" si="670"/>
        <v>198384.40959911418</v>
      </c>
      <c r="AE1737" s="16" t="str">
        <f t="shared" si="664"/>
        <v/>
      </c>
      <c r="AF1737" s="16" t="str">
        <f t="shared" si="661"/>
        <v/>
      </c>
      <c r="AG1737" s="16">
        <f t="shared" si="672"/>
        <v>106.72520678092231</v>
      </c>
      <c r="AH1737" s="24">
        <f t="shared" si="671"/>
        <v>106.65462011790659</v>
      </c>
      <c r="AI1737" s="16">
        <f>VLOOKUP(A1737,'VQT-IV'!$B$3:$C1071,2,0)</f>
        <v>106.67</v>
      </c>
      <c r="AJ1737" s="25">
        <f t="shared" si="681"/>
        <v>-1.4418188894171902E-4</v>
      </c>
      <c r="AK1737" s="16">
        <v>106.51</v>
      </c>
      <c r="AL1737" s="2">
        <f t="shared" si="673"/>
        <v>113.35792393543275</v>
      </c>
      <c r="AM1737" s="27">
        <f t="shared" si="674"/>
        <v>-5.9133967744013027E-2</v>
      </c>
      <c r="AN1737" s="35">
        <v>0</v>
      </c>
      <c r="AO1737" s="1">
        <v>40519</v>
      </c>
      <c r="AP1737" s="2" t="str">
        <f t="shared" si="682"/>
        <v>high</v>
      </c>
    </row>
    <row r="1738" spans="1:42" x14ac:dyDescent="0.25">
      <c r="A1738" s="49">
        <v>40522</v>
      </c>
      <c r="B1738" s="47">
        <v>1240.4000000000001</v>
      </c>
      <c r="C1738" s="27">
        <f t="shared" si="684"/>
        <v>6.0016220600163095E-3</v>
      </c>
      <c r="D1738" s="27">
        <f t="shared" si="659"/>
        <v>1.2762940202352024E-2</v>
      </c>
      <c r="E1738" s="5">
        <f t="shared" si="665"/>
        <v>0</v>
      </c>
      <c r="F1738" s="44">
        <v>2083.5700000000002</v>
      </c>
      <c r="G1738" s="45">
        <v>2083.5700000000002</v>
      </c>
      <c r="H1738" s="48">
        <v>1240.4000000000001</v>
      </c>
      <c r="I1738" s="42">
        <v>17.61</v>
      </c>
      <c r="J1738" s="16">
        <f t="shared" si="683"/>
        <v>0.17610000000000001</v>
      </c>
      <c r="K1738" s="16">
        <f t="shared" si="666"/>
        <v>2.7355177253795132E-2</v>
      </c>
      <c r="L1738" s="51">
        <f>VLOOKUP(A1738,LIBOR!$A$3:B3833,2,1)</f>
        <v>0.23813000000000004</v>
      </c>
      <c r="M1738">
        <v>15460.89</v>
      </c>
      <c r="N1738" s="2">
        <v>13817.58</v>
      </c>
      <c r="O1738" s="16">
        <f t="shared" si="660"/>
        <v>3.5804474953230477E-5</v>
      </c>
      <c r="P1738" s="16">
        <f t="shared" si="675"/>
        <v>0.14874482274620487</v>
      </c>
      <c r="Q1738" s="2">
        <f t="shared" si="662"/>
        <v>17.802</v>
      </c>
      <c r="R1738" s="2">
        <f t="shared" si="663"/>
        <v>19.8095</v>
      </c>
      <c r="S1738" s="16">
        <f t="shared" si="676"/>
        <v>-1</v>
      </c>
      <c r="T1738" s="16">
        <f t="shared" si="677"/>
        <v>0</v>
      </c>
      <c r="U1738" s="16">
        <f>VLOOKUP(P1738,Table!$D$6:$G$15,MATCH(VALUE(T1738)&amp;"E",Table!$D$5:$G$5,0),1)*IF(Y1738=1,0,1)</f>
        <v>0.9</v>
      </c>
      <c r="V1738" s="16">
        <f t="shared" si="678"/>
        <v>9.9999999999999978E-2</v>
      </c>
      <c r="W1738" s="16">
        <f t="shared" si="668"/>
        <v>170572.68842965673</v>
      </c>
      <c r="X1738" s="16">
        <f t="shared" si="679"/>
        <v>-3.211584377172283E-3</v>
      </c>
      <c r="Y1738" s="16">
        <f t="shared" si="669"/>
        <v>0</v>
      </c>
      <c r="Z1738" s="16">
        <f t="shared" si="680"/>
        <v>0</v>
      </c>
      <c r="AA1738" s="16">
        <f t="shared" si="667"/>
        <v>0</v>
      </c>
      <c r="AB1738" s="2">
        <f t="shared" si="670"/>
        <v>199372.84364321324</v>
      </c>
      <c r="AE1738" s="16" t="str">
        <f t="shared" si="664"/>
        <v/>
      </c>
      <c r="AF1738" s="16" t="str">
        <f t="shared" si="661"/>
        <v/>
      </c>
      <c r="AG1738" s="16">
        <f t="shared" si="672"/>
        <v>107.25695636728821</v>
      </c>
      <c r="AH1738" s="24">
        <f t="shared" si="671"/>
        <v>107.18322823894385</v>
      </c>
      <c r="AI1738" s="16">
        <f>VLOOKUP(A1738,'VQT-IV'!$B$3:$C1072,2,0)</f>
        <v>107.2</v>
      </c>
      <c r="AJ1738" s="25">
        <f t="shared" si="681"/>
        <v>-1.5645299492672571E-4</v>
      </c>
      <c r="AK1738" s="16">
        <v>107.22</v>
      </c>
      <c r="AL1738" s="2">
        <f t="shared" si="673"/>
        <v>113.35792393543275</v>
      </c>
      <c r="AM1738" s="27">
        <f t="shared" si="674"/>
        <v>-5.4470790237883371E-2</v>
      </c>
      <c r="AN1738" s="35">
        <v>0</v>
      </c>
      <c r="AO1738" s="1">
        <v>40520</v>
      </c>
      <c r="AP1738" s="2" t="str">
        <f t="shared" si="682"/>
        <v>high</v>
      </c>
    </row>
    <row r="1739" spans="1:42" x14ac:dyDescent="0.25">
      <c r="A1739" s="49">
        <v>40525</v>
      </c>
      <c r="B1739" s="47">
        <v>1240.46</v>
      </c>
      <c r="C1739" s="27">
        <f t="shared" si="684"/>
        <v>4.8371493066801108E-5</v>
      </c>
      <c r="D1739" s="27">
        <f t="shared" ref="D1739:D1802" si="685">SUM(C1735:C1739)</f>
        <v>1.4109578223821639E-2</v>
      </c>
      <c r="E1739" s="5">
        <f t="shared" si="665"/>
        <v>0</v>
      </c>
      <c r="F1739" s="44">
        <v>2084</v>
      </c>
      <c r="G1739" s="45">
        <v>2084</v>
      </c>
      <c r="H1739" s="48">
        <v>1240.46</v>
      </c>
      <c r="I1739" s="42">
        <v>17.55</v>
      </c>
      <c r="J1739" s="16">
        <f t="shared" si="683"/>
        <v>0.17550000000000002</v>
      </c>
      <c r="K1739" s="16">
        <f t="shared" si="666"/>
        <v>2.7897797319865775E-2</v>
      </c>
      <c r="L1739" s="51">
        <f>VLOOKUP(A1739,LIBOR!$A$3:B3834,2,1)</f>
        <v>0.23874999999999999</v>
      </c>
      <c r="M1739">
        <v>15659.63</v>
      </c>
      <c r="N1739" s="2">
        <v>13995.03</v>
      </c>
      <c r="O1739" s="16">
        <f t="shared" si="660"/>
        <v>2.339688166845446E-9</v>
      </c>
      <c r="P1739" s="16">
        <f t="shared" si="675"/>
        <v>0.14760220268013424</v>
      </c>
      <c r="Q1739" s="2">
        <f t="shared" si="662"/>
        <v>17.722000000000001</v>
      </c>
      <c r="R1739" s="2">
        <f t="shared" si="663"/>
        <v>19.757999999999999</v>
      </c>
      <c r="S1739" s="16">
        <f t="shared" si="676"/>
        <v>-1</v>
      </c>
      <c r="T1739" s="16">
        <f t="shared" si="677"/>
        <v>0</v>
      </c>
      <c r="U1739" s="16">
        <f>VLOOKUP(P1739,Table!$D$6:$G$15,MATCH(VALUE(T1739)&amp;"E",Table!$D$5:$G$5,0),1)*IF(Y1739=1,0,1)</f>
        <v>0.9</v>
      </c>
      <c r="V1739" s="16">
        <f t="shared" si="678"/>
        <v>9.9999999999999978E-2</v>
      </c>
      <c r="W1739" s="16">
        <f t="shared" si="668"/>
        <v>170799.16937117977</v>
      </c>
      <c r="X1739" s="16">
        <f t="shared" si="679"/>
        <v>3.2724904785772502E-3</v>
      </c>
      <c r="Y1739" s="16">
        <f t="shared" si="669"/>
        <v>0</v>
      </c>
      <c r="Z1739" s="16">
        <f t="shared" si="680"/>
        <v>0</v>
      </c>
      <c r="AA1739" s="16">
        <f t="shared" si="667"/>
        <v>0</v>
      </c>
      <c r="AB1739" s="2">
        <f t="shared" si="670"/>
        <v>199666.15616514784</v>
      </c>
      <c r="AE1739" s="16" t="str">
        <f t="shared" si="664"/>
        <v/>
      </c>
      <c r="AF1739" s="16" t="str">
        <f t="shared" si="661"/>
        <v/>
      </c>
      <c r="AG1739" s="16">
        <f t="shared" si="672"/>
        <v>107.41475021620084</v>
      </c>
      <c r="AH1739" s="24">
        <f t="shared" si="671"/>
        <v>107.33253242515239</v>
      </c>
      <c r="AI1739" s="16">
        <f>VLOOKUP(A1739,'VQT-IV'!$B$3:$C1073,2,0)</f>
        <v>107.35</v>
      </c>
      <c r="AJ1739" s="25">
        <f t="shared" si="681"/>
        <v>-1.6271611409035547E-4</v>
      </c>
      <c r="AK1739" s="16">
        <v>107.46</v>
      </c>
      <c r="AL1739" s="2">
        <f t="shared" si="673"/>
        <v>113.35792393543275</v>
      </c>
      <c r="AM1739" s="27">
        <f t="shared" si="674"/>
        <v>-5.3153686139421064E-2</v>
      </c>
      <c r="AN1739" s="35">
        <v>0</v>
      </c>
      <c r="AO1739" s="1">
        <v>40521</v>
      </c>
      <c r="AP1739" s="2" t="str">
        <f t="shared" si="682"/>
        <v>high</v>
      </c>
    </row>
    <row r="1740" spans="1:42" x14ac:dyDescent="0.25">
      <c r="A1740" s="49">
        <v>40526</v>
      </c>
      <c r="B1740" s="47">
        <v>1241.5899999999999</v>
      </c>
      <c r="C1740" s="27">
        <f t="shared" si="684"/>
        <v>9.1095238862992645E-4</v>
      </c>
      <c r="D1740" s="27">
        <f t="shared" si="685"/>
        <v>1.4505454413877406E-2</v>
      </c>
      <c r="E1740" s="5">
        <f t="shared" si="665"/>
        <v>0</v>
      </c>
      <c r="F1740" s="44">
        <v>2085.9299999999998</v>
      </c>
      <c r="G1740" s="45">
        <v>2085.9299999999998</v>
      </c>
      <c r="H1740" s="48">
        <v>1241.5899999999999</v>
      </c>
      <c r="I1740" s="42">
        <v>17.61</v>
      </c>
      <c r="J1740" s="16">
        <f t="shared" si="683"/>
        <v>0.17610000000000001</v>
      </c>
      <c r="K1740" s="16">
        <f t="shared" si="666"/>
        <v>2.9239411675188537E-2</v>
      </c>
      <c r="L1740" s="51">
        <f>VLOOKUP(A1740,LIBOR!$A$3:B3835,2,1)</f>
        <v>0.23749999999999999</v>
      </c>
      <c r="M1740">
        <v>15827.76</v>
      </c>
      <c r="N1740" s="2">
        <v>14145.23</v>
      </c>
      <c r="O1740" s="16">
        <f t="shared" si="660"/>
        <v>8.2907894557156406E-7</v>
      </c>
      <c r="P1740" s="16">
        <f t="shared" si="675"/>
        <v>0.14686058832481147</v>
      </c>
      <c r="Q1740" s="2">
        <f t="shared" si="662"/>
        <v>17.628</v>
      </c>
      <c r="R1740" s="2">
        <f t="shared" si="663"/>
        <v>19.605</v>
      </c>
      <c r="S1740" s="16">
        <f t="shared" si="676"/>
        <v>-1</v>
      </c>
      <c r="T1740" s="16">
        <f t="shared" si="677"/>
        <v>0</v>
      </c>
      <c r="U1740" s="16">
        <f>VLOOKUP(P1740,Table!$D$6:$G$15,MATCH(VALUE(T1740)&amp;"E",Table!$D$5:$G$5,0),1)*IF(Y1740=1,0,1)</f>
        <v>0.9</v>
      </c>
      <c r="V1740" s="16">
        <f t="shared" si="678"/>
        <v>9.9999999999999978E-2</v>
      </c>
      <c r="W1740" s="16">
        <f t="shared" si="668"/>
        <v>171122.50847462195</v>
      </c>
      <c r="X1740" s="16">
        <f t="shared" si="679"/>
        <v>8.2298335694421798E-3</v>
      </c>
      <c r="Y1740" s="16">
        <f t="shared" si="669"/>
        <v>0</v>
      </c>
      <c r="Z1740" s="16">
        <f t="shared" si="680"/>
        <v>0</v>
      </c>
      <c r="AA1740" s="16">
        <f t="shared" si="667"/>
        <v>0</v>
      </c>
      <c r="AB1740" s="2">
        <f t="shared" si="670"/>
        <v>200046.9486212591</v>
      </c>
      <c r="AE1740" s="16" t="str">
        <f t="shared" si="664"/>
        <v/>
      </c>
      <c r="AF1740" s="16" t="str">
        <f t="shared" si="661"/>
        <v/>
      </c>
      <c r="AG1740" s="16">
        <f t="shared" si="672"/>
        <v>107.61960579785271</v>
      </c>
      <c r="AH1740" s="24">
        <f t="shared" si="671"/>
        <v>107.53443229125871</v>
      </c>
      <c r="AI1740" s="16">
        <f>VLOOKUP(A1740,'VQT-IV'!$B$3:$C1074,2,0)</f>
        <v>107.55</v>
      </c>
      <c r="AJ1740" s="25">
        <f t="shared" si="681"/>
        <v>-1.4474857035129407E-4</v>
      </c>
      <c r="AK1740" s="16">
        <v>107.67</v>
      </c>
      <c r="AL1740" s="2">
        <f t="shared" si="673"/>
        <v>113.35792393543275</v>
      </c>
      <c r="AM1740" s="27">
        <f t="shared" si="674"/>
        <v>-5.1372603184679289E-2</v>
      </c>
      <c r="AN1740" s="35">
        <v>0</v>
      </c>
      <c r="AO1740" s="1">
        <v>40522</v>
      </c>
      <c r="AP1740" s="2" t="str">
        <f t="shared" si="682"/>
        <v>high</v>
      </c>
    </row>
    <row r="1741" spans="1:42" x14ac:dyDescent="0.25">
      <c r="A1741" s="49">
        <v>40527</v>
      </c>
      <c r="B1741" s="47">
        <v>1235.23</v>
      </c>
      <c r="C1741" s="27">
        <f t="shared" si="684"/>
        <v>-5.1224639373705916E-3</v>
      </c>
      <c r="D1741" s="27">
        <f t="shared" si="685"/>
        <v>5.6812540107253895E-3</v>
      </c>
      <c r="E1741" s="5">
        <f t="shared" si="665"/>
        <v>0</v>
      </c>
      <c r="F1741" s="44">
        <v>2075.29</v>
      </c>
      <c r="G1741" s="45">
        <v>2075.29</v>
      </c>
      <c r="H1741" s="48">
        <v>1235.23</v>
      </c>
      <c r="I1741" s="42">
        <v>17.940000000000001</v>
      </c>
      <c r="J1741" s="16">
        <f t="shared" si="683"/>
        <v>0.1794</v>
      </c>
      <c r="K1741" s="16">
        <f t="shared" si="666"/>
        <v>3.321343027109111E-2</v>
      </c>
      <c r="L1741" s="51">
        <f>VLOOKUP(A1741,LIBOR!$A$3:B3836,2,1)</f>
        <v>0.24</v>
      </c>
      <c r="M1741">
        <v>16103.63</v>
      </c>
      <c r="N1741" s="2">
        <v>14391.72</v>
      </c>
      <c r="O1741" s="16">
        <f t="shared" si="660"/>
        <v>2.6374682477749426E-5</v>
      </c>
      <c r="P1741" s="16">
        <f t="shared" si="675"/>
        <v>0.14618656972890889</v>
      </c>
      <c r="Q1741" s="2">
        <f t="shared" si="662"/>
        <v>17.552</v>
      </c>
      <c r="R1741" s="2">
        <f t="shared" si="663"/>
        <v>19.4755</v>
      </c>
      <c r="S1741" s="16">
        <f t="shared" si="676"/>
        <v>-1</v>
      </c>
      <c r="T1741" s="16">
        <f t="shared" si="677"/>
        <v>0</v>
      </c>
      <c r="U1741" s="16">
        <f>VLOOKUP(P1741,Table!$D$6:$G$15,MATCH(VALUE(T1741)&amp;"E",Table!$D$5:$G$5,0),1)*IF(Y1741=1,0,1)</f>
        <v>0.9</v>
      </c>
      <c r="V1741" s="16">
        <f t="shared" si="678"/>
        <v>9.9999999999999978E-2</v>
      </c>
      <c r="W1741" s="16">
        <f t="shared" si="668"/>
        <v>170631.78878702834</v>
      </c>
      <c r="X1741" s="16">
        <f t="shared" si="679"/>
        <v>1.0076067896364949E-2</v>
      </c>
      <c r="Y1741" s="16">
        <f t="shared" si="669"/>
        <v>0</v>
      </c>
      <c r="Z1741" s="16">
        <f t="shared" si="680"/>
        <v>0</v>
      </c>
      <c r="AA1741" s="16">
        <f t="shared" si="667"/>
        <v>0</v>
      </c>
      <c r="AB1741" s="2">
        <f t="shared" si="670"/>
        <v>199477.25337691352</v>
      </c>
      <c r="AE1741" s="16" t="str">
        <f t="shared" si="664"/>
        <v/>
      </c>
      <c r="AF1741" s="16" t="str">
        <f t="shared" si="661"/>
        <v/>
      </c>
      <c r="AG1741" s="16">
        <f t="shared" si="672"/>
        <v>107.31312585379989</v>
      </c>
      <c r="AH1741" s="24">
        <f t="shared" si="671"/>
        <v>107.22540403414907</v>
      </c>
      <c r="AI1741" s="16">
        <f>VLOOKUP(A1741,'VQT-IV'!$B$3:$C1075,2,0)</f>
        <v>107.24</v>
      </c>
      <c r="AJ1741" s="25">
        <f t="shared" si="681"/>
        <v>-1.3610561218690975E-4</v>
      </c>
      <c r="AK1741" s="16">
        <v>107.44</v>
      </c>
      <c r="AL1741" s="2">
        <f t="shared" si="673"/>
        <v>113.35792393543275</v>
      </c>
      <c r="AM1741" s="27">
        <f t="shared" si="674"/>
        <v>-5.4098731596184613E-2</v>
      </c>
      <c r="AN1741" s="35">
        <v>0</v>
      </c>
      <c r="AO1741" s="1">
        <v>40525</v>
      </c>
      <c r="AP1741" s="2" t="str">
        <f t="shared" si="682"/>
        <v>high</v>
      </c>
    </row>
    <row r="1742" spans="1:42" x14ac:dyDescent="0.25">
      <c r="A1742" s="49">
        <v>40528</v>
      </c>
      <c r="B1742" s="47">
        <v>1242.8699999999999</v>
      </c>
      <c r="C1742" s="27">
        <f t="shared" si="684"/>
        <v>6.185082940019182E-3</v>
      </c>
      <c r="D1742" s="27">
        <f t="shared" si="685"/>
        <v>8.0235649443616275E-3</v>
      </c>
      <c r="E1742" s="5">
        <f t="shared" si="665"/>
        <v>0</v>
      </c>
      <c r="F1742" s="44">
        <v>2088.19</v>
      </c>
      <c r="G1742" s="45">
        <v>2088.19</v>
      </c>
      <c r="H1742" s="48">
        <v>1242.8699999999999</v>
      </c>
      <c r="I1742" s="42">
        <v>17.39</v>
      </c>
      <c r="J1742" s="16">
        <f t="shared" si="683"/>
        <v>0.1739</v>
      </c>
      <c r="K1742" s="16">
        <f t="shared" si="666"/>
        <v>3.2279570140293895E-2</v>
      </c>
      <c r="L1742" s="51">
        <f>VLOOKUP(A1742,LIBOR!$A$3:B3837,2,1)</f>
        <v>0.23874999999999999</v>
      </c>
      <c r="M1742">
        <v>15822.32</v>
      </c>
      <c r="N1742" s="2">
        <v>14140.26</v>
      </c>
      <c r="O1742" s="16">
        <f t="shared" si="660"/>
        <v>3.8019973082950361E-5</v>
      </c>
      <c r="P1742" s="16">
        <f t="shared" si="675"/>
        <v>0.1416204298597061</v>
      </c>
      <c r="Q1742" s="2">
        <f t="shared" si="662"/>
        <v>17.591999999999999</v>
      </c>
      <c r="R1742" s="2">
        <f t="shared" si="663"/>
        <v>19.243500000000001</v>
      </c>
      <c r="S1742" s="16">
        <f t="shared" si="676"/>
        <v>-1</v>
      </c>
      <c r="T1742" s="16">
        <f t="shared" si="677"/>
        <v>0</v>
      </c>
      <c r="U1742" s="16">
        <f>VLOOKUP(P1742,Table!$D$6:$G$15,MATCH(VALUE(T1742)&amp;"E",Table!$D$5:$G$5,0),1)*IF(Y1742=1,0,1)</f>
        <v>0.9</v>
      </c>
      <c r="V1742" s="16">
        <f t="shared" si="678"/>
        <v>9.9999999999999978E-2</v>
      </c>
      <c r="W1742" s="16">
        <f t="shared" si="668"/>
        <v>171283.48618624115</v>
      </c>
      <c r="X1742" s="16">
        <f t="shared" si="679"/>
        <v>6.8272959250013088E-3</v>
      </c>
      <c r="Y1742" s="16">
        <f t="shared" si="669"/>
        <v>0</v>
      </c>
      <c r="Z1742" s="16">
        <f t="shared" si="680"/>
        <v>0</v>
      </c>
      <c r="AA1742" s="16">
        <f t="shared" si="667"/>
        <v>0</v>
      </c>
      <c r="AB1742" s="2">
        <f t="shared" si="670"/>
        <v>200244.74722279879</v>
      </c>
      <c r="AE1742" s="16" t="str">
        <f t="shared" si="664"/>
        <v/>
      </c>
      <c r="AF1742" s="16" t="str">
        <f t="shared" si="661"/>
        <v/>
      </c>
      <c r="AG1742" s="16">
        <f t="shared" si="672"/>
        <v>107.72601585645036</v>
      </c>
      <c r="AH1742" s="24">
        <f t="shared" si="671"/>
        <v>107.63515498899497</v>
      </c>
      <c r="AI1742" s="16">
        <f>VLOOKUP(A1742,'VQT-IV'!$B$3:$C1076,2,0)</f>
        <v>107.65</v>
      </c>
      <c r="AJ1742" s="25">
        <f t="shared" si="681"/>
        <v>-1.3790070603847404E-4</v>
      </c>
      <c r="AK1742" s="16">
        <v>107.24</v>
      </c>
      <c r="AL1742" s="2">
        <f t="shared" si="673"/>
        <v>113.35792393543275</v>
      </c>
      <c r="AM1742" s="27">
        <f t="shared" si="674"/>
        <v>-5.0484066289864349E-2</v>
      </c>
      <c r="AN1742" s="35">
        <v>0</v>
      </c>
      <c r="AO1742" s="1">
        <v>40526</v>
      </c>
      <c r="AP1742" s="2" t="str">
        <f t="shared" si="682"/>
        <v>high</v>
      </c>
    </row>
    <row r="1743" spans="1:42" x14ac:dyDescent="0.25">
      <c r="A1743" s="49">
        <v>40529</v>
      </c>
      <c r="B1743" s="47">
        <v>1243.9100000000001</v>
      </c>
      <c r="C1743" s="27">
        <f t="shared" si="684"/>
        <v>8.3677295292372555E-4</v>
      </c>
      <c r="D1743" s="27">
        <f t="shared" si="685"/>
        <v>2.8587158372690435E-3</v>
      </c>
      <c r="E1743" s="5">
        <f t="shared" si="665"/>
        <v>0</v>
      </c>
      <c r="F1743" s="44">
        <v>2089.9499999999998</v>
      </c>
      <c r="G1743" s="45">
        <v>2089.9499999999998</v>
      </c>
      <c r="H1743" s="48">
        <v>1243.9100000000001</v>
      </c>
      <c r="I1743" s="42">
        <v>16.11</v>
      </c>
      <c r="J1743" s="16">
        <f t="shared" si="683"/>
        <v>0.16109999999999999</v>
      </c>
      <c r="K1743" s="16">
        <f t="shared" si="666"/>
        <v>1.8009648426284275E-2</v>
      </c>
      <c r="L1743" s="51">
        <f>VLOOKUP(A1743,LIBOR!$A$3:B3838,2,1)</f>
        <v>0.23813000000000004</v>
      </c>
      <c r="M1743">
        <v>15573.17</v>
      </c>
      <c r="N1743" s="2">
        <v>13917.54</v>
      </c>
      <c r="O1743" s="16">
        <f t="shared" si="660"/>
        <v>6.9960352461630098E-7</v>
      </c>
      <c r="P1743" s="16">
        <f t="shared" si="675"/>
        <v>0.14309035157371572</v>
      </c>
      <c r="Q1743" s="2">
        <f t="shared" si="662"/>
        <v>17.619999999999997</v>
      </c>
      <c r="R1743" s="2">
        <f t="shared" si="663"/>
        <v>19.024999999999999</v>
      </c>
      <c r="S1743" s="16">
        <f t="shared" si="676"/>
        <v>-1</v>
      </c>
      <c r="T1743" s="16">
        <f t="shared" si="677"/>
        <v>0</v>
      </c>
      <c r="U1743" s="16">
        <f>VLOOKUP(P1743,Table!$D$6:$G$15,MATCH(VALUE(T1743)&amp;"E",Table!$D$5:$G$5,0),1)*IF(Y1743=1,0,1)</f>
        <v>0.9</v>
      </c>
      <c r="V1743" s="16">
        <f t="shared" si="678"/>
        <v>9.9999999999999978E-2</v>
      </c>
      <c r="W1743" s="16">
        <f t="shared" si="668"/>
        <v>171142.69433574806</v>
      </c>
      <c r="X1743" s="16">
        <f t="shared" si="679"/>
        <v>9.1612629116024635E-3</v>
      </c>
      <c r="Y1743" s="16">
        <f t="shared" si="669"/>
        <v>0</v>
      </c>
      <c r="Z1743" s="16">
        <f t="shared" si="680"/>
        <v>0</v>
      </c>
      <c r="AA1743" s="16">
        <f t="shared" si="667"/>
        <v>0</v>
      </c>
      <c r="AB1743" s="2">
        <f t="shared" si="670"/>
        <v>200081.32296040643</v>
      </c>
      <c r="AE1743" s="16" t="str">
        <f t="shared" si="664"/>
        <v/>
      </c>
      <c r="AF1743" s="16" t="str">
        <f t="shared" si="661"/>
        <v/>
      </c>
      <c r="AG1743" s="16">
        <f t="shared" si="672"/>
        <v>107.63809822102684</v>
      </c>
      <c r="AH1743" s="24">
        <f t="shared" si="671"/>
        <v>107.54451233057736</v>
      </c>
      <c r="AI1743" s="16">
        <f>VLOOKUP(A1743,'VQT-IV'!$B$3:$C1077,2,0)</f>
        <v>107.56</v>
      </c>
      <c r="AJ1743" s="25">
        <f t="shared" si="681"/>
        <v>-1.4399097640982461E-4</v>
      </c>
      <c r="AK1743" s="16">
        <v>107.52</v>
      </c>
      <c r="AL1743" s="2">
        <f t="shared" si="673"/>
        <v>113.35792393543275</v>
      </c>
      <c r="AM1743" s="27">
        <f t="shared" si="674"/>
        <v>-5.1283680955260258E-2</v>
      </c>
      <c r="AN1743" s="35">
        <v>0</v>
      </c>
      <c r="AO1743" s="1">
        <v>40527</v>
      </c>
      <c r="AP1743" s="2" t="str">
        <f t="shared" si="682"/>
        <v>high</v>
      </c>
    </row>
    <row r="1744" spans="1:42" x14ac:dyDescent="0.25">
      <c r="A1744" s="49">
        <v>40532</v>
      </c>
      <c r="B1744" s="47">
        <v>1247.08</v>
      </c>
      <c r="C1744" s="27">
        <f t="shared" si="684"/>
        <v>2.5484158821778014E-3</v>
      </c>
      <c r="D1744" s="27">
        <f t="shared" si="685"/>
        <v>5.3587602263800438E-3</v>
      </c>
      <c r="E1744" s="5">
        <f t="shared" si="665"/>
        <v>0</v>
      </c>
      <c r="F1744" s="44">
        <v>2095.3200000000002</v>
      </c>
      <c r="G1744" s="45">
        <v>2095.3200000000002</v>
      </c>
      <c r="H1744" s="48">
        <v>1247.08</v>
      </c>
      <c r="I1744" s="42">
        <v>16.41</v>
      </c>
      <c r="J1744" s="16">
        <f t="shared" si="683"/>
        <v>0.1641</v>
      </c>
      <c r="K1744" s="16">
        <f t="shared" si="666"/>
        <v>3.2095266452679933E-2</v>
      </c>
      <c r="L1744" s="51">
        <f>VLOOKUP(A1744,LIBOR!$A$3:B3839,2,1)</f>
        <v>0.24124999999999996</v>
      </c>
      <c r="M1744">
        <v>15090.64</v>
      </c>
      <c r="N1744" s="2">
        <v>13486.15</v>
      </c>
      <c r="O1744" s="16">
        <f t="shared" si="660"/>
        <v>6.4779115898997098E-6</v>
      </c>
      <c r="P1744" s="16">
        <f t="shared" si="675"/>
        <v>0.13200473354732006</v>
      </c>
      <c r="Q1744" s="2">
        <f t="shared" si="662"/>
        <v>17.32</v>
      </c>
      <c r="R1744" s="2">
        <f t="shared" si="663"/>
        <v>18.893000000000001</v>
      </c>
      <c r="S1744" s="16">
        <f t="shared" si="676"/>
        <v>-1</v>
      </c>
      <c r="T1744" s="16">
        <f t="shared" si="677"/>
        <v>0</v>
      </c>
      <c r="U1744" s="16">
        <f>VLOOKUP(P1744,Table!$D$6:$G$15,MATCH(VALUE(T1744)&amp;"E",Table!$D$5:$G$5,0),1)*IF(Y1744=1,0,1)</f>
        <v>0.9</v>
      </c>
      <c r="V1744" s="16">
        <f t="shared" si="678"/>
        <v>9.9999999999999978E-2</v>
      </c>
      <c r="W1744" s="16">
        <f t="shared" si="668"/>
        <v>171004.74655121271</v>
      </c>
      <c r="X1744" s="16">
        <f t="shared" si="679"/>
        <v>3.341718485760925E-3</v>
      </c>
      <c r="Y1744" s="16">
        <f t="shared" si="669"/>
        <v>0</v>
      </c>
      <c r="Z1744" s="16">
        <f t="shared" si="680"/>
        <v>0</v>
      </c>
      <c r="AA1744" s="16">
        <f t="shared" si="667"/>
        <v>0</v>
      </c>
      <c r="AB1744" s="2">
        <f t="shared" si="670"/>
        <v>199924.06414612496</v>
      </c>
      <c r="AE1744" s="16" t="str">
        <f t="shared" si="664"/>
        <v/>
      </c>
      <c r="AF1744" s="16" t="str">
        <f t="shared" si="661"/>
        <v/>
      </c>
      <c r="AG1744" s="16">
        <f t="shared" si="672"/>
        <v>107.55349742247505</v>
      </c>
      <c r="AH1744" s="24">
        <f t="shared" si="671"/>
        <v>107.45159459536944</v>
      </c>
      <c r="AI1744" s="16">
        <f>VLOOKUP(A1744,'VQT-IV'!$B$3:$C1078,2,0)</f>
        <v>107.46</v>
      </c>
      <c r="AJ1744" s="25">
        <f t="shared" si="681"/>
        <v>-7.8218915229411046E-5</v>
      </c>
      <c r="AK1744" s="16">
        <v>107.6</v>
      </c>
      <c r="AL1744" s="2">
        <f t="shared" si="673"/>
        <v>113.35792393543275</v>
      </c>
      <c r="AM1744" s="27">
        <f t="shared" si="674"/>
        <v>-5.2103365472955243E-2</v>
      </c>
      <c r="AN1744" s="35">
        <v>0</v>
      </c>
      <c r="AO1744" s="1">
        <v>40528</v>
      </c>
      <c r="AP1744" s="2" t="str">
        <f t="shared" si="682"/>
        <v/>
      </c>
    </row>
    <row r="1745" spans="1:42" x14ac:dyDescent="0.25">
      <c r="A1745" s="49">
        <v>40533</v>
      </c>
      <c r="B1745" s="47">
        <v>1254.5999999999999</v>
      </c>
      <c r="C1745" s="27">
        <f t="shared" si="684"/>
        <v>6.0300862815536593E-3</v>
      </c>
      <c r="D1745" s="27">
        <f t="shared" si="685"/>
        <v>1.0477894119303777E-2</v>
      </c>
      <c r="E1745" s="5">
        <f t="shared" si="665"/>
        <v>0</v>
      </c>
      <c r="F1745" s="44">
        <v>2108.2600000000002</v>
      </c>
      <c r="G1745" s="45">
        <v>2108.2600000000002</v>
      </c>
      <c r="H1745" s="48">
        <v>1254.5999999999999</v>
      </c>
      <c r="I1745" s="42">
        <v>16.489999999999998</v>
      </c>
      <c r="J1745" s="16">
        <f t="shared" si="683"/>
        <v>0.16489999999999999</v>
      </c>
      <c r="K1745" s="16">
        <f t="shared" si="666"/>
        <v>3.2616457121071196E-2</v>
      </c>
      <c r="L1745" s="51">
        <f>VLOOKUP(A1745,LIBOR!$A$3:B3840,2,1)</f>
        <v>0.24124999999999996</v>
      </c>
      <c r="M1745">
        <v>14794.48</v>
      </c>
      <c r="N1745" s="2">
        <v>13221.43</v>
      </c>
      <c r="O1745" s="16">
        <f t="shared" si="660"/>
        <v>3.6143880324470516E-5</v>
      </c>
      <c r="P1745" s="16">
        <f t="shared" si="675"/>
        <v>0.13228354287892879</v>
      </c>
      <c r="Q1745" s="2">
        <f t="shared" si="662"/>
        <v>17.091999999999999</v>
      </c>
      <c r="R1745" s="2">
        <f t="shared" si="663"/>
        <v>18.811500000000002</v>
      </c>
      <c r="S1745" s="16">
        <f t="shared" si="676"/>
        <v>-1</v>
      </c>
      <c r="T1745" s="16">
        <f t="shared" si="677"/>
        <v>-1</v>
      </c>
      <c r="U1745" s="16">
        <f>VLOOKUP(P1745,Table!$D$6:$G$15,MATCH(VALUE(T1745)&amp;"E",Table!$D$5:$G$5,0),1)*IF(Y1745=1,0,1)</f>
        <v>0.97499999999999998</v>
      </c>
      <c r="V1745" s="16">
        <f t="shared" si="678"/>
        <v>2.5000000000000022E-2</v>
      </c>
      <c r="W1745" s="16">
        <f t="shared" si="668"/>
        <v>171597.13691426726</v>
      </c>
      <c r="X1745" s="16">
        <f t="shared" si="679"/>
        <v>1.2036193196360845E-3</v>
      </c>
      <c r="Y1745" s="16">
        <f t="shared" si="669"/>
        <v>0</v>
      </c>
      <c r="Z1745" s="16">
        <f t="shared" si="680"/>
        <v>0</v>
      </c>
      <c r="AA1745" s="16">
        <f t="shared" si="667"/>
        <v>0</v>
      </c>
      <c r="AB1745" s="2">
        <f t="shared" si="670"/>
        <v>200642.9030925738</v>
      </c>
      <c r="AE1745" s="16" t="str">
        <f t="shared" si="664"/>
        <v/>
      </c>
      <c r="AF1745" s="16" t="str">
        <f t="shared" si="661"/>
        <v/>
      </c>
      <c r="AG1745" s="16">
        <f t="shared" si="672"/>
        <v>107.94021246402978</v>
      </c>
      <c r="AH1745" s="24">
        <f t="shared" si="671"/>
        <v>107.83513649821775</v>
      </c>
      <c r="AI1745" s="16">
        <f>VLOOKUP(A1745,'VQT-IV'!$B$3:$C1079,2,0)</f>
        <v>107.85</v>
      </c>
      <c r="AJ1745" s="25">
        <f t="shared" si="681"/>
        <v>-1.3781642820809292E-4</v>
      </c>
      <c r="AK1745" s="16">
        <v>107.72</v>
      </c>
      <c r="AL1745" s="2">
        <f t="shared" si="673"/>
        <v>113.35792393543275</v>
      </c>
      <c r="AM1745" s="27">
        <f t="shared" si="674"/>
        <v>-4.8719906341622043E-2</v>
      </c>
      <c r="AN1745" s="35">
        <v>0</v>
      </c>
      <c r="AO1745" s="1">
        <v>40529</v>
      </c>
      <c r="AP1745" s="2" t="str">
        <f t="shared" si="682"/>
        <v>high</v>
      </c>
    </row>
    <row r="1746" spans="1:42" x14ac:dyDescent="0.25">
      <c r="A1746" s="49">
        <v>40534</v>
      </c>
      <c r="B1746" s="47">
        <v>1258.8399999999999</v>
      </c>
      <c r="C1746" s="27">
        <f t="shared" si="684"/>
        <v>3.3795632073967408E-3</v>
      </c>
      <c r="D1746" s="27">
        <f t="shared" si="685"/>
        <v>1.8979921264071109E-2</v>
      </c>
      <c r="E1746" s="5">
        <f t="shared" si="665"/>
        <v>0</v>
      </c>
      <c r="F1746" s="44">
        <v>2115.69</v>
      </c>
      <c r="G1746" s="45">
        <v>2115.69</v>
      </c>
      <c r="H1746" s="48">
        <v>1258.8399999999999</v>
      </c>
      <c r="I1746" s="42">
        <v>15.45</v>
      </c>
      <c r="J1746" s="16">
        <f t="shared" si="683"/>
        <v>0.1545</v>
      </c>
      <c r="K1746" s="16">
        <f t="shared" si="666"/>
        <v>3.0999670076415131E-2</v>
      </c>
      <c r="L1746" s="51">
        <f>VLOOKUP(A1746,LIBOR!$A$3:B3841,2,1)</f>
        <v>0.23874999999999999</v>
      </c>
      <c r="M1746">
        <v>14794.53</v>
      </c>
      <c r="N1746" s="2">
        <v>13221.43</v>
      </c>
      <c r="O1746" s="16">
        <f t="shared" si="660"/>
        <v>1.1382967181554647E-5</v>
      </c>
      <c r="P1746" s="16">
        <f t="shared" si="675"/>
        <v>0.12350032992358487</v>
      </c>
      <c r="Q1746" s="2">
        <f t="shared" si="662"/>
        <v>16.867999999999999</v>
      </c>
      <c r="R1746" s="2">
        <f t="shared" si="663"/>
        <v>18.717500000000001</v>
      </c>
      <c r="S1746" s="16">
        <f t="shared" si="676"/>
        <v>-1</v>
      </c>
      <c r="T1746" s="16">
        <f t="shared" si="677"/>
        <v>-1</v>
      </c>
      <c r="U1746" s="16">
        <f>VLOOKUP(P1746,Table!$D$6:$G$15,MATCH(VALUE(T1746)&amp;"E",Table!$D$5:$G$5,0),1)*IF(Y1746=1,0,1)</f>
        <v>0.97499999999999998</v>
      </c>
      <c r="V1746" s="16">
        <f t="shared" si="678"/>
        <v>2.5000000000000022E-2</v>
      </c>
      <c r="W1746" s="16">
        <f t="shared" si="668"/>
        <v>172162.56220041707</v>
      </c>
      <c r="X1746" s="16">
        <f t="shared" si="679"/>
        <v>2.773617824306962E-3</v>
      </c>
      <c r="Y1746" s="16">
        <f t="shared" si="669"/>
        <v>0</v>
      </c>
      <c r="Z1746" s="16">
        <f t="shared" si="680"/>
        <v>0</v>
      </c>
      <c r="AA1746" s="16">
        <f t="shared" si="667"/>
        <v>0</v>
      </c>
      <c r="AB1746" s="2">
        <f t="shared" si="670"/>
        <v>201332.35462655697</v>
      </c>
      <c r="AE1746" s="16" t="str">
        <f t="shared" si="664"/>
        <v/>
      </c>
      <c r="AF1746" s="16" t="str">
        <f t="shared" si="661"/>
        <v/>
      </c>
      <c r="AG1746" s="16">
        <f t="shared" si="672"/>
        <v>108.31111790805367</v>
      </c>
      <c r="AH1746" s="24">
        <f t="shared" si="671"/>
        <v>108.20286456671404</v>
      </c>
      <c r="AI1746" s="16">
        <f>VLOOKUP(A1746,'VQT-IV'!$B$3:$C1080,2,0)</f>
        <v>108.22</v>
      </c>
      <c r="AJ1746" s="25">
        <f t="shared" si="681"/>
        <v>-1.5833887715721584E-4</v>
      </c>
      <c r="AK1746" s="16">
        <v>108.1</v>
      </c>
      <c r="AL1746" s="2">
        <f t="shared" si="673"/>
        <v>113.35792393543275</v>
      </c>
      <c r="AM1746" s="27">
        <f t="shared" si="674"/>
        <v>-4.5475950773895324E-2</v>
      </c>
      <c r="AN1746" s="35">
        <v>0</v>
      </c>
      <c r="AO1746" s="1">
        <v>40532</v>
      </c>
      <c r="AP1746" s="2" t="str">
        <f t="shared" si="682"/>
        <v>high</v>
      </c>
    </row>
    <row r="1747" spans="1:42" x14ac:dyDescent="0.25">
      <c r="A1747" s="49">
        <v>40535</v>
      </c>
      <c r="B1747" s="47">
        <v>1256.77</v>
      </c>
      <c r="C1747" s="27">
        <f t="shared" si="684"/>
        <v>-1.6443710082297835E-3</v>
      </c>
      <c r="D1747" s="27">
        <f t="shared" si="685"/>
        <v>1.1150467315822143E-2</v>
      </c>
      <c r="E1747" s="5">
        <f t="shared" si="665"/>
        <v>0</v>
      </c>
      <c r="F1747" s="44">
        <v>2112.37</v>
      </c>
      <c r="G1747" s="45">
        <v>2112.37</v>
      </c>
      <c r="H1747" s="48">
        <v>1256.77</v>
      </c>
      <c r="I1747" s="42">
        <v>16.47</v>
      </c>
      <c r="J1747" s="16">
        <f t="shared" si="683"/>
        <v>0.16469999999999999</v>
      </c>
      <c r="K1747" s="16">
        <f t="shared" si="666"/>
        <v>4.0970514447090531E-2</v>
      </c>
      <c r="L1747" s="51">
        <f>VLOOKUP(A1747,LIBOR!$A$3:B3842,2,1)</f>
        <v>0.24124999999999996</v>
      </c>
      <c r="M1747">
        <v>15238.14</v>
      </c>
      <c r="N1747" s="2">
        <v>13617.83</v>
      </c>
      <c r="O1747" s="16">
        <f t="shared" si="660"/>
        <v>2.708409031711985E-6</v>
      </c>
      <c r="P1747" s="16">
        <f t="shared" si="675"/>
        <v>0.12372948555290945</v>
      </c>
      <c r="Q1747" s="2">
        <f t="shared" si="662"/>
        <v>16.369999999999997</v>
      </c>
      <c r="R1747" s="2">
        <f t="shared" si="663"/>
        <v>18.458500000000004</v>
      </c>
      <c r="S1747" s="16">
        <f t="shared" si="676"/>
        <v>-1</v>
      </c>
      <c r="T1747" s="16">
        <f t="shared" si="677"/>
        <v>-1</v>
      </c>
      <c r="U1747" s="16">
        <f>VLOOKUP(P1747,Table!$D$6:$G$15,MATCH(VALUE(T1747)&amp;"E",Table!$D$5:$G$5,0),1)*IF(Y1747=1,0,1)</f>
        <v>0.97499999999999998</v>
      </c>
      <c r="V1747" s="16">
        <f t="shared" si="678"/>
        <v>2.5000000000000022E-2</v>
      </c>
      <c r="W1747" s="16">
        <f t="shared" si="668"/>
        <v>172015.58340130586</v>
      </c>
      <c r="X1747" s="16">
        <f t="shared" si="679"/>
        <v>8.9712088484248387E-3</v>
      </c>
      <c r="Y1747" s="16">
        <f t="shared" si="669"/>
        <v>0</v>
      </c>
      <c r="Z1747" s="16">
        <f t="shared" si="680"/>
        <v>0</v>
      </c>
      <c r="AA1747" s="16">
        <f t="shared" si="667"/>
        <v>0</v>
      </c>
      <c r="AB1747" s="2">
        <f t="shared" si="670"/>
        <v>201175.23907798628</v>
      </c>
      <c r="AE1747" s="16" t="str">
        <f t="shared" si="664"/>
        <v/>
      </c>
      <c r="AF1747" s="16" t="str">
        <f t="shared" si="661"/>
        <v/>
      </c>
      <c r="AG1747" s="16">
        <f t="shared" si="672"/>
        <v>108.22659418240613</v>
      </c>
      <c r="AH1747" s="24">
        <f t="shared" si="671"/>
        <v>108.11561127849757</v>
      </c>
      <c r="AI1747" s="16">
        <f>VLOOKUP(A1747,'VQT-IV'!$B$3:$C1081,2,0)</f>
        <v>108.13</v>
      </c>
      <c r="AJ1747" s="25">
        <f t="shared" si="681"/>
        <v>-1.3306872748009013E-4</v>
      </c>
      <c r="AK1747" s="16">
        <v>108.07</v>
      </c>
      <c r="AL1747" s="2">
        <f t="shared" si="673"/>
        <v>113.35792393543275</v>
      </c>
      <c r="AM1747" s="27">
        <f t="shared" si="674"/>
        <v>-4.6245665719152895E-2</v>
      </c>
      <c r="AN1747" s="35">
        <v>0</v>
      </c>
      <c r="AO1747" s="1">
        <v>40533</v>
      </c>
      <c r="AP1747" s="2" t="str">
        <f t="shared" si="682"/>
        <v>high</v>
      </c>
    </row>
    <row r="1748" spans="1:42" x14ac:dyDescent="0.25">
      <c r="A1748" s="49">
        <v>40539</v>
      </c>
      <c r="B1748" s="47">
        <v>1257.54</v>
      </c>
      <c r="C1748" s="27">
        <f t="shared" si="684"/>
        <v>6.1268171582695707E-4</v>
      </c>
      <c r="D1748" s="27">
        <f t="shared" si="685"/>
        <v>1.0926376078725375E-2</v>
      </c>
      <c r="E1748" s="5">
        <f t="shared" si="665"/>
        <v>0</v>
      </c>
      <c r="F1748" s="44">
        <v>2113.67</v>
      </c>
      <c r="G1748" s="45">
        <v>2113.67</v>
      </c>
      <c r="H1748" s="48">
        <v>1257.54</v>
      </c>
      <c r="I1748" s="42">
        <v>17.670000000000002</v>
      </c>
      <c r="J1748" s="16">
        <f t="shared" si="683"/>
        <v>0.17670000000000002</v>
      </c>
      <c r="K1748" s="16">
        <f t="shared" si="666"/>
        <v>5.2960203979450726E-2</v>
      </c>
      <c r="L1748" s="51">
        <f>VLOOKUP(A1748,LIBOR!$A$3:B3843,2,1)</f>
        <v>0.24437999999999999</v>
      </c>
      <c r="M1748">
        <v>15660.82</v>
      </c>
      <c r="N1748" s="2">
        <v>13995.37</v>
      </c>
      <c r="O1748" s="16">
        <f t="shared" si="660"/>
        <v>3.7514902622433459E-7</v>
      </c>
      <c r="P1748" s="16">
        <f t="shared" si="675"/>
        <v>0.1237397960205493</v>
      </c>
      <c r="Q1748" s="2">
        <f t="shared" si="662"/>
        <v>16.186</v>
      </c>
      <c r="R1748" s="2">
        <f t="shared" si="663"/>
        <v>18.304000000000002</v>
      </c>
      <c r="S1748" s="16">
        <f t="shared" si="676"/>
        <v>-1</v>
      </c>
      <c r="T1748" s="16">
        <f t="shared" si="677"/>
        <v>-1</v>
      </c>
      <c r="U1748" s="16">
        <f>VLOOKUP(P1748,Table!$D$6:$G$15,MATCH(VALUE(T1748)&amp;"E",Table!$D$5:$G$5,0),1)*IF(Y1748=1,0,1)</f>
        <v>0.97499999999999998</v>
      </c>
      <c r="V1748" s="16">
        <f t="shared" si="678"/>
        <v>2.5000000000000022E-2</v>
      </c>
      <c r="W1748" s="16">
        <f t="shared" si="668"/>
        <v>172237.56320785041</v>
      </c>
      <c r="X1748" s="16">
        <f t="shared" si="679"/>
        <v>4.2741844608924495E-3</v>
      </c>
      <c r="Y1748" s="16">
        <f t="shared" si="669"/>
        <v>0</v>
      </c>
      <c r="Z1748" s="16">
        <f t="shared" si="680"/>
        <v>0</v>
      </c>
      <c r="AA1748" s="16">
        <f t="shared" si="667"/>
        <v>0</v>
      </c>
      <c r="AB1748" s="2">
        <f t="shared" si="670"/>
        <v>201435.45809565537</v>
      </c>
      <c r="AE1748" s="16" t="str">
        <f t="shared" si="664"/>
        <v/>
      </c>
      <c r="AF1748" s="16" t="str">
        <f t="shared" si="661"/>
        <v/>
      </c>
      <c r="AG1748" s="16">
        <f t="shared" si="672"/>
        <v>108.36658466111956</v>
      </c>
      <c r="AH1748" s="24">
        <f t="shared" si="671"/>
        <v>108.24418821019901</v>
      </c>
      <c r="AI1748" s="16">
        <f>VLOOKUP(A1748,'VQT-IV'!$B$3:$C1082,2,0)</f>
        <v>108.26</v>
      </c>
      <c r="AJ1748" s="25">
        <f t="shared" si="681"/>
        <v>-1.4605384999988313E-4</v>
      </c>
      <c r="AK1748" s="16">
        <v>108.37</v>
      </c>
      <c r="AL1748" s="2">
        <f t="shared" si="673"/>
        <v>113.35792393543275</v>
      </c>
      <c r="AM1748" s="27">
        <f t="shared" si="674"/>
        <v>-4.5111409486878529E-2</v>
      </c>
      <c r="AN1748" s="35">
        <v>0</v>
      </c>
      <c r="AO1748" s="1">
        <v>40534</v>
      </c>
      <c r="AP1748" s="2" t="str">
        <f t="shared" si="682"/>
        <v>high</v>
      </c>
    </row>
    <row r="1749" spans="1:42" x14ac:dyDescent="0.25">
      <c r="A1749" s="49">
        <v>40540</v>
      </c>
      <c r="B1749" s="47">
        <v>1258.51</v>
      </c>
      <c r="C1749" s="27">
        <f t="shared" si="684"/>
        <v>7.7134723348759593E-4</v>
      </c>
      <c r="D1749" s="27">
        <f t="shared" si="685"/>
        <v>9.1493074300351696E-3</v>
      </c>
      <c r="E1749" s="5">
        <f t="shared" si="665"/>
        <v>0</v>
      </c>
      <c r="F1749" s="44">
        <v>2115.3200000000002</v>
      </c>
      <c r="G1749" s="45">
        <v>2115.3200000000002</v>
      </c>
      <c r="H1749" s="48">
        <v>1258.51</v>
      </c>
      <c r="I1749" s="42">
        <v>17.52</v>
      </c>
      <c r="J1749" s="16">
        <f t="shared" si="683"/>
        <v>0.17519999999999999</v>
      </c>
      <c r="K1749" s="16">
        <f t="shared" si="666"/>
        <v>6.1424378636961235E-2</v>
      </c>
      <c r="L1749" s="51">
        <f>VLOOKUP(A1749,LIBOR!$A$3:B3844,2,1)</f>
        <v>0.24437999999999999</v>
      </c>
      <c r="M1749">
        <v>15742.99</v>
      </c>
      <c r="N1749" s="2">
        <v>14068.73</v>
      </c>
      <c r="O1749" s="16">
        <f t="shared" si="660"/>
        <v>5.9451794535953697E-7</v>
      </c>
      <c r="P1749" s="16">
        <f t="shared" si="675"/>
        <v>0.11377562136303876</v>
      </c>
      <c r="Q1749" s="2">
        <f t="shared" si="662"/>
        <v>16.497999999999998</v>
      </c>
      <c r="R1749" s="2">
        <f t="shared" si="663"/>
        <v>18.076500000000003</v>
      </c>
      <c r="S1749" s="16">
        <f t="shared" si="676"/>
        <v>-1</v>
      </c>
      <c r="T1749" s="16">
        <f t="shared" si="677"/>
        <v>-1</v>
      </c>
      <c r="U1749" s="16">
        <f>VLOOKUP(P1749,Table!$D$6:$G$15,MATCH(VALUE(T1749)&amp;"E",Table!$D$5:$G$5,0),1)*IF(Y1749=1,0,1)</f>
        <v>0.97499999999999998</v>
      </c>
      <c r="V1749" s="16">
        <f t="shared" si="678"/>
        <v>2.5000000000000022E-2</v>
      </c>
      <c r="W1749" s="16">
        <f t="shared" si="668"/>
        <v>172389.66738673151</v>
      </c>
      <c r="X1749" s="16">
        <f t="shared" si="679"/>
        <v>6.3974035020999409E-3</v>
      </c>
      <c r="Y1749" s="16">
        <f t="shared" si="669"/>
        <v>0</v>
      </c>
      <c r="Z1749" s="16">
        <f t="shared" si="680"/>
        <v>0</v>
      </c>
      <c r="AA1749" s="16">
        <f t="shared" si="667"/>
        <v>0</v>
      </c>
      <c r="AB1749" s="2">
        <f t="shared" si="670"/>
        <v>201615.19658045241</v>
      </c>
      <c r="AE1749" s="16" t="str">
        <f t="shared" si="664"/>
        <v/>
      </c>
      <c r="AF1749" s="16" t="str">
        <f t="shared" si="661"/>
        <v/>
      </c>
      <c r="AG1749" s="16">
        <f t="shared" si="672"/>
        <v>108.46327888721937</v>
      </c>
      <c r="AH1749" s="24">
        <f t="shared" si="671"/>
        <v>108.33795339504427</v>
      </c>
      <c r="AI1749" s="16">
        <f>VLOOKUP(A1749,'VQT-IV'!$B$3:$C1083,2,0)</f>
        <v>108.35</v>
      </c>
      <c r="AJ1749" s="25">
        <f t="shared" si="681"/>
        <v>-1.1118232538742667E-4</v>
      </c>
      <c r="AK1749" s="16">
        <v>108.17</v>
      </c>
      <c r="AL1749" s="2">
        <f t="shared" si="673"/>
        <v>113.35792393543275</v>
      </c>
      <c r="AM1749" s="27">
        <f t="shared" si="674"/>
        <v>-4.4284249094468264E-2</v>
      </c>
      <c r="AN1749" s="35">
        <v>0</v>
      </c>
      <c r="AO1749" s="1">
        <v>40535</v>
      </c>
      <c r="AP1749" s="2" t="str">
        <f t="shared" si="682"/>
        <v>high</v>
      </c>
    </row>
    <row r="1750" spans="1:42" x14ac:dyDescent="0.25">
      <c r="A1750" s="49">
        <v>40541</v>
      </c>
      <c r="B1750" s="47">
        <v>1259.78</v>
      </c>
      <c r="C1750" s="27">
        <f t="shared" si="684"/>
        <v>1.0091298440217944E-3</v>
      </c>
      <c r="D1750" s="27">
        <f t="shared" si="685"/>
        <v>4.1283509925033046E-3</v>
      </c>
      <c r="E1750" s="5">
        <f t="shared" si="665"/>
        <v>0</v>
      </c>
      <c r="F1750" s="44">
        <v>2117.83</v>
      </c>
      <c r="G1750" s="45">
        <v>2117.83</v>
      </c>
      <c r="H1750" s="48">
        <v>1259.78</v>
      </c>
      <c r="I1750" s="42">
        <v>17.28</v>
      </c>
      <c r="J1750" s="16">
        <f t="shared" si="683"/>
        <v>0.17280000000000001</v>
      </c>
      <c r="K1750" s="16">
        <f t="shared" si="666"/>
        <v>7.0631590467321426E-2</v>
      </c>
      <c r="L1750" s="51">
        <f>VLOOKUP(A1750,LIBOR!$A$3:B3845,2,1)</f>
        <v>0.24562999999999999</v>
      </c>
      <c r="M1750">
        <v>15558.5</v>
      </c>
      <c r="N1750" s="2">
        <v>13903.79</v>
      </c>
      <c r="O1750" s="16">
        <f t="shared" si="660"/>
        <v>1.0173163514729537E-6</v>
      </c>
      <c r="P1750" s="16">
        <f t="shared" si="675"/>
        <v>0.10216840953267858</v>
      </c>
      <c r="Q1750" s="2">
        <f t="shared" si="662"/>
        <v>16.72</v>
      </c>
      <c r="R1750" s="2">
        <f t="shared" si="663"/>
        <v>17.876000000000001</v>
      </c>
      <c r="S1750" s="16">
        <f t="shared" si="676"/>
        <v>-1</v>
      </c>
      <c r="T1750" s="16">
        <f t="shared" si="677"/>
        <v>-1</v>
      </c>
      <c r="U1750" s="16">
        <f>VLOOKUP(P1750,Table!$D$6:$G$15,MATCH(VALUE(T1750)&amp;"E",Table!$D$5:$G$5,0),1)*IF(Y1750=1,0,1)</f>
        <v>0.97499999999999998</v>
      </c>
      <c r="V1750" s="16">
        <f t="shared" si="678"/>
        <v>2.5000000000000022E-2</v>
      </c>
      <c r="W1750" s="16">
        <f t="shared" si="668"/>
        <v>172508.75499292597</v>
      </c>
      <c r="X1750" s="16">
        <f t="shared" si="679"/>
        <v>8.0987274531822973E-3</v>
      </c>
      <c r="Y1750" s="16">
        <f t="shared" si="669"/>
        <v>0</v>
      </c>
      <c r="Z1750" s="16">
        <f t="shared" si="680"/>
        <v>0</v>
      </c>
      <c r="AA1750" s="16">
        <f t="shared" si="667"/>
        <v>0</v>
      </c>
      <c r="AB1750" s="2">
        <f t="shared" si="670"/>
        <v>201789.3811205072</v>
      </c>
      <c r="AE1750" s="16" t="str">
        <f t="shared" si="664"/>
        <v/>
      </c>
      <c r="AF1750" s="16" t="str">
        <f t="shared" si="661"/>
        <v/>
      </c>
      <c r="AG1750" s="16">
        <f t="shared" si="672"/>
        <v>108.55698524798106</v>
      </c>
      <c r="AH1750" s="24">
        <f t="shared" si="671"/>
        <v>108.42872929034607</v>
      </c>
      <c r="AI1750" s="16">
        <f>VLOOKUP(A1750,'VQT-IV'!$B$3:$C1084,2,0)</f>
        <v>108.44</v>
      </c>
      <c r="AJ1750" s="25">
        <f t="shared" si="681"/>
        <v>-1.0393498389826838E-4</v>
      </c>
      <c r="AK1750" s="16">
        <v>108.68</v>
      </c>
      <c r="AL1750" s="2">
        <f t="shared" si="673"/>
        <v>113.35792393543275</v>
      </c>
      <c r="AM1750" s="27">
        <f t="shared" si="674"/>
        <v>-4.348345906453166E-2</v>
      </c>
      <c r="AN1750" s="35">
        <v>0</v>
      </c>
      <c r="AO1750" s="1">
        <v>40536</v>
      </c>
      <c r="AP1750" s="2" t="str">
        <f t="shared" si="682"/>
        <v>high</v>
      </c>
    </row>
    <row r="1751" spans="1:42" x14ac:dyDescent="0.25">
      <c r="A1751" s="49">
        <v>40542</v>
      </c>
      <c r="B1751" s="47">
        <v>1257.8800000000001</v>
      </c>
      <c r="C1751" s="27">
        <f t="shared" si="684"/>
        <v>-1.5081998444171907E-3</v>
      </c>
      <c r="D1751" s="27">
        <f t="shared" si="685"/>
        <v>-7.5941205931062683E-4</v>
      </c>
      <c r="E1751" s="5">
        <f t="shared" si="665"/>
        <v>0</v>
      </c>
      <c r="F1751" s="44">
        <v>2114.6999999999998</v>
      </c>
      <c r="G1751" s="45">
        <v>2114.6999999999998</v>
      </c>
      <c r="H1751" s="48">
        <v>1257.8800000000001</v>
      </c>
      <c r="I1751" s="42">
        <v>17.52</v>
      </c>
      <c r="J1751" s="16">
        <f t="shared" si="683"/>
        <v>0.17519999999999999</v>
      </c>
      <c r="K1751" s="16">
        <f t="shared" si="666"/>
        <v>7.6173250486930522E-2</v>
      </c>
      <c r="L1751" s="51">
        <f>VLOOKUP(A1751,LIBOR!$A$3:B3846,2,1)</f>
        <v>0.24687999999999996</v>
      </c>
      <c r="M1751">
        <v>15445.8</v>
      </c>
      <c r="N1751" s="2">
        <v>13803.01</v>
      </c>
      <c r="O1751" s="16">
        <f t="shared" si="660"/>
        <v>2.2781021722148453E-6</v>
      </c>
      <c r="P1751" s="16">
        <f t="shared" si="675"/>
        <v>9.9026749513069473E-2</v>
      </c>
      <c r="Q1751" s="2">
        <f t="shared" si="662"/>
        <v>16.878</v>
      </c>
      <c r="R1751" s="2">
        <f t="shared" si="663"/>
        <v>17.562999999999999</v>
      </c>
      <c r="S1751" s="16">
        <f t="shared" si="676"/>
        <v>-1</v>
      </c>
      <c r="T1751" s="16">
        <f t="shared" si="677"/>
        <v>-1</v>
      </c>
      <c r="U1751" s="16">
        <f>VLOOKUP(P1751,Table!$D$6:$G$15,MATCH(VALUE(T1751)&amp;"E",Table!$D$5:$G$5,0),1)*IF(Y1751=1,0,1)</f>
        <v>0.97499999999999998</v>
      </c>
      <c r="V1751" s="16">
        <f t="shared" si="678"/>
        <v>2.5000000000000022E-2</v>
      </c>
      <c r="W1751" s="16">
        <f t="shared" si="668"/>
        <v>172223.82151771631</v>
      </c>
      <c r="X1751" s="16">
        <f t="shared" si="679"/>
        <v>5.3125483038458654E-3</v>
      </c>
      <c r="Y1751" s="16">
        <f t="shared" si="669"/>
        <v>0</v>
      </c>
      <c r="Z1751" s="16">
        <f t="shared" si="680"/>
        <v>0</v>
      </c>
      <c r="AA1751" s="16">
        <f t="shared" si="667"/>
        <v>0</v>
      </c>
      <c r="AB1751" s="2">
        <f t="shared" si="670"/>
        <v>201462.06453752061</v>
      </c>
      <c r="AE1751" s="16" t="str">
        <f t="shared" si="664"/>
        <v/>
      </c>
      <c r="AF1751" s="16" t="str">
        <f t="shared" si="661"/>
        <v/>
      </c>
      <c r="AG1751" s="16">
        <f t="shared" si="672"/>
        <v>108.38089817504695</v>
      </c>
      <c r="AH1751" s="24">
        <f t="shared" si="671"/>
        <v>108.25003271766677</v>
      </c>
      <c r="AI1751" s="16">
        <f>VLOOKUP(A1751,'VQT-IV'!$B$3:$C1085,2,0)</f>
        <v>108.26</v>
      </c>
      <c r="AJ1751" s="25">
        <f t="shared" si="681"/>
        <v>-9.206800603389631E-5</v>
      </c>
      <c r="AK1751" s="16">
        <v>108.28</v>
      </c>
      <c r="AL1751" s="2">
        <f t="shared" si="673"/>
        <v>113.35792393543275</v>
      </c>
      <c r="AM1751" s="27">
        <f t="shared" si="674"/>
        <v>-4.5059851490182323E-2</v>
      </c>
      <c r="AN1751" s="35">
        <v>0</v>
      </c>
      <c r="AO1751" s="1">
        <v>40539</v>
      </c>
      <c r="AP1751" s="2" t="str">
        <f t="shared" si="682"/>
        <v/>
      </c>
    </row>
    <row r="1752" spans="1:42" x14ac:dyDescent="0.25">
      <c r="A1752" s="49">
        <v>40543</v>
      </c>
      <c r="B1752" s="47">
        <v>1257.6400000000001</v>
      </c>
      <c r="C1752" s="27">
        <f t="shared" si="684"/>
        <v>-1.9079721436066066E-4</v>
      </c>
      <c r="D1752" s="27">
        <f t="shared" si="685"/>
        <v>6.9416173455849606E-4</v>
      </c>
      <c r="E1752" s="5">
        <f t="shared" si="665"/>
        <v>0</v>
      </c>
      <c r="F1752" s="44">
        <v>2114.29</v>
      </c>
      <c r="G1752" s="45">
        <v>2114.29</v>
      </c>
      <c r="H1752" s="48">
        <v>1257.6400000000001</v>
      </c>
      <c r="I1752" s="42">
        <v>17.75</v>
      </c>
      <c r="J1752" s="16">
        <f t="shared" si="683"/>
        <v>0.17749999999999999</v>
      </c>
      <c r="K1752" s="16">
        <f t="shared" si="666"/>
        <v>7.8451607309589902E-2</v>
      </c>
      <c r="L1752" s="51">
        <f>VLOOKUP(A1752,LIBOR!$A$3:B3847,2,1)</f>
        <v>0.25187999999999999</v>
      </c>
      <c r="M1752">
        <v>15221.3</v>
      </c>
      <c r="N1752" s="2">
        <v>13602.32</v>
      </c>
      <c r="O1752" s="16">
        <f t="shared" si="660"/>
        <v>3.6410523923869871E-8</v>
      </c>
      <c r="P1752" s="16">
        <f t="shared" si="675"/>
        <v>9.9048392690410089E-2</v>
      </c>
      <c r="Q1752" s="2">
        <f t="shared" si="662"/>
        <v>17.291999999999998</v>
      </c>
      <c r="R1752" s="2">
        <f t="shared" si="663"/>
        <v>17.371000000000002</v>
      </c>
      <c r="S1752" s="16">
        <f t="shared" si="676"/>
        <v>-1</v>
      </c>
      <c r="T1752" s="16">
        <f t="shared" si="677"/>
        <v>-1</v>
      </c>
      <c r="U1752" s="16">
        <f>VLOOKUP(P1752,Table!$D$6:$G$15,MATCH(VALUE(T1752)&amp;"E",Table!$D$5:$G$5,0),1)*IF(Y1752=1,0,1)</f>
        <v>0.97499999999999998</v>
      </c>
      <c r="V1752" s="16">
        <f t="shared" si="678"/>
        <v>2.5000000000000022E-2</v>
      </c>
      <c r="W1752" s="16">
        <f t="shared" si="668"/>
        <v>172129.18162724798</v>
      </c>
      <c r="X1752" s="16">
        <f t="shared" si="679"/>
        <v>3.5582252329580122E-4</v>
      </c>
      <c r="Y1752" s="16">
        <f t="shared" si="669"/>
        <v>0</v>
      </c>
      <c r="Z1752" s="16">
        <f t="shared" si="680"/>
        <v>0</v>
      </c>
      <c r="AA1752" s="16">
        <f t="shared" si="667"/>
        <v>0</v>
      </c>
      <c r="AB1752" s="2">
        <f t="shared" si="670"/>
        <v>201350.77663249569</v>
      </c>
      <c r="AE1752" s="16" t="str">
        <f t="shared" si="664"/>
        <v/>
      </c>
      <c r="AF1752" s="16" t="str">
        <f t="shared" si="661"/>
        <v/>
      </c>
      <c r="AG1752" s="16">
        <f t="shared" si="672"/>
        <v>108.3210284267134</v>
      </c>
      <c r="AH1752" s="24">
        <f t="shared" si="671"/>
        <v>108.18741934934835</v>
      </c>
      <c r="AI1752" s="16">
        <f>VLOOKUP(A1752,'VQT-IV'!$B$3:$C1086,2,0)</f>
        <v>108.26</v>
      </c>
      <c r="AJ1752" s="25">
        <f t="shared" si="681"/>
        <v>-6.7042906569059202E-4</v>
      </c>
      <c r="AK1752" s="16">
        <v>108.38</v>
      </c>
      <c r="AL1752" s="2">
        <f t="shared" si="673"/>
        <v>113.35792393543275</v>
      </c>
      <c r="AM1752" s="27">
        <f t="shared" si="674"/>
        <v>-4.5612202540242897E-2</v>
      </c>
      <c r="AN1752" s="35">
        <v>0</v>
      </c>
      <c r="AO1752" s="1">
        <v>40540</v>
      </c>
      <c r="AP1752" s="2" t="str">
        <f t="shared" si="682"/>
        <v>high</v>
      </c>
    </row>
    <row r="1753" spans="1:42" x14ac:dyDescent="0.25">
      <c r="A1753" s="49">
        <v>40546</v>
      </c>
      <c r="B1753" s="47">
        <v>1271.8699999999999</v>
      </c>
      <c r="C1753" s="27">
        <f t="shared" si="684"/>
        <v>1.1314843675455544E-2</v>
      </c>
      <c r="D1753" s="27">
        <f t="shared" si="685"/>
        <v>1.1396323694187083E-2</v>
      </c>
      <c r="E1753" s="5">
        <f t="shared" si="665"/>
        <v>0</v>
      </c>
      <c r="F1753" s="44">
        <v>2138.3000000000002</v>
      </c>
      <c r="G1753" s="45">
        <v>2138.3000000000002</v>
      </c>
      <c r="H1753" s="48">
        <v>1271.8699999999999</v>
      </c>
      <c r="I1753" s="42">
        <v>17.61</v>
      </c>
      <c r="J1753" s="16">
        <f t="shared" si="683"/>
        <v>0.17610000000000001</v>
      </c>
      <c r="K1753" s="16">
        <f t="shared" si="666"/>
        <v>7.9216831258620571E-2</v>
      </c>
      <c r="L1753" s="51">
        <f>VLOOKUP(A1753,LIBOR!$A$3:B3848,2,1)</f>
        <v>0.25187999999999999</v>
      </c>
      <c r="M1753">
        <v>14967.08</v>
      </c>
      <c r="N1753" s="2">
        <v>13374.94</v>
      </c>
      <c r="O1753" s="16">
        <f t="shared" ref="O1753:O1816" si="686">LN(B1753/B1752)^2</f>
        <v>1.2659196848920594E-4</v>
      </c>
      <c r="P1753" s="16">
        <f t="shared" si="675"/>
        <v>9.6883168741379436E-2</v>
      </c>
      <c r="Q1753" s="2">
        <f t="shared" si="662"/>
        <v>17.547999999999998</v>
      </c>
      <c r="R1753" s="2">
        <f t="shared" si="663"/>
        <v>17.288999999999998</v>
      </c>
      <c r="S1753" s="16">
        <f t="shared" si="676"/>
        <v>1</v>
      </c>
      <c r="T1753" s="16">
        <f t="shared" si="677"/>
        <v>0</v>
      </c>
      <c r="U1753" s="16">
        <f>VLOOKUP(P1753,Table!$D$6:$G$15,MATCH(VALUE(T1753)&amp;"E",Table!$D$5:$G$5,0),1)*IF(Y1753=1,0,1)</f>
        <v>0.97499999999999998</v>
      </c>
      <c r="V1753" s="16">
        <f t="shared" si="678"/>
        <v>2.5000000000000022E-2</v>
      </c>
      <c r="W1753" s="16">
        <f t="shared" si="668"/>
        <v>173956.1721099212</v>
      </c>
      <c r="X1753" s="16">
        <f t="shared" si="679"/>
        <v>6.6039496943193221E-4</v>
      </c>
      <c r="Y1753" s="16">
        <f t="shared" si="669"/>
        <v>0</v>
      </c>
      <c r="Z1753" s="16">
        <f t="shared" si="680"/>
        <v>0</v>
      </c>
      <c r="AA1753" s="16">
        <f t="shared" si="667"/>
        <v>0</v>
      </c>
      <c r="AB1753" s="2">
        <f t="shared" si="670"/>
        <v>203496.09198293163</v>
      </c>
      <c r="AE1753" s="16" t="str">
        <f t="shared" si="664"/>
        <v/>
      </c>
      <c r="AF1753" s="16" t="str">
        <f t="shared" si="661"/>
        <v/>
      </c>
      <c r="AG1753" s="16">
        <f t="shared" si="672"/>
        <v>109.47514746685486</v>
      </c>
      <c r="AH1753" s="24">
        <f t="shared" si="671"/>
        <v>109.33157754237217</v>
      </c>
      <c r="AI1753" s="16">
        <f>VLOOKUP(A1753,'VQT-IV'!$B$3:$C1087,2,0)</f>
        <v>109.34</v>
      </c>
      <c r="AJ1753" s="25">
        <f t="shared" si="681"/>
        <v>-7.7029976475517792E-5</v>
      </c>
      <c r="AK1753" s="16">
        <v>109.53</v>
      </c>
      <c r="AL1753" s="2">
        <f t="shared" si="673"/>
        <v>113.35792393543275</v>
      </c>
      <c r="AM1753" s="27">
        <f t="shared" si="674"/>
        <v>-3.551887908033613E-2</v>
      </c>
      <c r="AN1753" s="35">
        <v>0</v>
      </c>
      <c r="AO1753" s="1">
        <v>40541</v>
      </c>
      <c r="AP1753" s="2" t="str">
        <f t="shared" si="682"/>
        <v/>
      </c>
    </row>
    <row r="1754" spans="1:42" x14ac:dyDescent="0.25">
      <c r="A1754" s="49">
        <v>40547</v>
      </c>
      <c r="B1754" s="47">
        <v>1270.2</v>
      </c>
      <c r="C1754" s="27">
        <f t="shared" si="684"/>
        <v>-1.3130272747999827E-3</v>
      </c>
      <c r="D1754" s="27">
        <f t="shared" si="685"/>
        <v>9.311949185899504E-3</v>
      </c>
      <c r="E1754" s="5">
        <f t="shared" si="665"/>
        <v>0</v>
      </c>
      <c r="F1754" s="44">
        <v>2135.5300000000002</v>
      </c>
      <c r="G1754" s="45">
        <v>2135.5300000000002</v>
      </c>
      <c r="H1754" s="48">
        <v>1270.2</v>
      </c>
      <c r="I1754" s="42">
        <v>17.38</v>
      </c>
      <c r="J1754" s="16">
        <f t="shared" si="683"/>
        <v>0.17379999999999998</v>
      </c>
      <c r="K1754" s="16">
        <f t="shared" si="666"/>
        <v>9.8985612555091737E-2</v>
      </c>
      <c r="L1754" s="51">
        <f>VLOOKUP(A1754,LIBOR!$A$3:B3849,2,1)</f>
        <v>0.24687999999999996</v>
      </c>
      <c r="M1754">
        <v>14868.4</v>
      </c>
      <c r="N1754" s="2">
        <v>13286.71</v>
      </c>
      <c r="O1754" s="16">
        <f t="shared" si="686"/>
        <v>1.7263070646105783E-6</v>
      </c>
      <c r="P1754" s="16">
        <f t="shared" si="675"/>
        <v>7.4814387444908245E-2</v>
      </c>
      <c r="Q1754" s="2">
        <f t="shared" si="662"/>
        <v>17.535999999999998</v>
      </c>
      <c r="R1754" s="2">
        <f t="shared" si="663"/>
        <v>17.268999999999998</v>
      </c>
      <c r="S1754" s="16">
        <f t="shared" si="676"/>
        <v>1</v>
      </c>
      <c r="T1754" s="16">
        <f t="shared" si="677"/>
        <v>0</v>
      </c>
      <c r="U1754" s="16">
        <f>VLOOKUP(P1754,Table!$D$6:$G$15,MATCH(VALUE(T1754)&amp;"E",Table!$D$5:$G$5,0),1)*IF(Y1754=1,0,1)</f>
        <v>0.97499999999999998</v>
      </c>
      <c r="V1754" s="16">
        <f t="shared" si="678"/>
        <v>2.5000000000000022E-2</v>
      </c>
      <c r="W1754" s="16">
        <f t="shared" si="668"/>
        <v>173704.78487602048</v>
      </c>
      <c r="X1754" s="16">
        <f t="shared" si="679"/>
        <v>9.9781306125239499E-3</v>
      </c>
      <c r="Y1754" s="16">
        <f t="shared" si="669"/>
        <v>0</v>
      </c>
      <c r="Z1754" s="16">
        <f t="shared" si="680"/>
        <v>0</v>
      </c>
      <c r="AA1754" s="16">
        <f t="shared" si="667"/>
        <v>0</v>
      </c>
      <c r="AB1754" s="2">
        <f t="shared" si="670"/>
        <v>203205.52714406373</v>
      </c>
      <c r="AD1754" s="2">
        <v>203577.22</v>
      </c>
      <c r="AE1754" s="16" t="str">
        <f t="shared" si="664"/>
        <v/>
      </c>
      <c r="AF1754" s="16">
        <f t="shared" si="661"/>
        <v>-1.8258077005681717E-3</v>
      </c>
      <c r="AG1754" s="16">
        <f t="shared" si="672"/>
        <v>109.31883179379312</v>
      </c>
      <c r="AH1754" s="24">
        <f t="shared" si="671"/>
        <v>109.17262531445684</v>
      </c>
      <c r="AI1754" s="16">
        <f>VLOOKUP(A1754,'VQT-IV'!$B$3:$C1088,2,0)</f>
        <v>109.19</v>
      </c>
      <c r="AJ1754" s="25">
        <f t="shared" si="681"/>
        <v>-1.5912341371149274E-4</v>
      </c>
      <c r="AK1754" s="16">
        <v>109.53</v>
      </c>
      <c r="AL1754" s="2">
        <f t="shared" si="673"/>
        <v>113.35792393543275</v>
      </c>
      <c r="AM1754" s="27">
        <f t="shared" si="674"/>
        <v>-3.6921094491460527E-2</v>
      </c>
      <c r="AN1754" s="35">
        <v>0</v>
      </c>
      <c r="AO1754" s="1">
        <v>40542</v>
      </c>
      <c r="AP1754" s="2" t="str">
        <f t="shared" si="682"/>
        <v>high</v>
      </c>
    </row>
    <row r="1755" spans="1:42" x14ac:dyDescent="0.25">
      <c r="A1755" s="49">
        <v>40548</v>
      </c>
      <c r="B1755" s="47">
        <v>1276.56</v>
      </c>
      <c r="C1755" s="27">
        <f t="shared" si="684"/>
        <v>5.0070854983466084E-3</v>
      </c>
      <c r="D1755" s="27">
        <f t="shared" si="685"/>
        <v>1.3309904840224318E-2</v>
      </c>
      <c r="E1755" s="5">
        <f t="shared" si="665"/>
        <v>0</v>
      </c>
      <c r="F1755" s="44">
        <v>2146.5</v>
      </c>
      <c r="G1755" s="45">
        <v>2146.5</v>
      </c>
      <c r="H1755" s="48">
        <v>1276.56</v>
      </c>
      <c r="I1755" s="42">
        <v>17.02</v>
      </c>
      <c r="J1755" s="16">
        <f t="shared" si="683"/>
        <v>0.17019999999999999</v>
      </c>
      <c r="K1755" s="16">
        <f t="shared" si="666"/>
        <v>0.10889198177386056</v>
      </c>
      <c r="L1755" s="51">
        <f>VLOOKUP(A1755,LIBOR!$A$3:B3850,2,1)</f>
        <v>0.24374999999999999</v>
      </c>
      <c r="M1755">
        <v>14592.44</v>
      </c>
      <c r="N1755" s="2">
        <v>13040.05</v>
      </c>
      <c r="O1755" s="16">
        <f t="shared" si="686"/>
        <v>2.4945946582321243E-5</v>
      </c>
      <c r="P1755" s="16">
        <f t="shared" si="675"/>
        <v>6.1308018226139425E-2</v>
      </c>
      <c r="Q1755" s="2">
        <f t="shared" si="662"/>
        <v>17.507999999999999</v>
      </c>
      <c r="R1755" s="2">
        <f t="shared" si="663"/>
        <v>17.237000000000002</v>
      </c>
      <c r="S1755" s="16">
        <f t="shared" si="676"/>
        <v>1</v>
      </c>
      <c r="T1755" s="16">
        <f t="shared" si="677"/>
        <v>0</v>
      </c>
      <c r="U1755" s="16">
        <f>VLOOKUP(P1755,Table!$D$6:$G$15,MATCH(VALUE(T1755)&amp;"E",Table!$D$5:$G$5,0),1)*IF(Y1755=1,0,1)</f>
        <v>0.97499999999999998</v>
      </c>
      <c r="V1755" s="16">
        <f t="shared" si="678"/>
        <v>2.5000000000000022E-2</v>
      </c>
      <c r="W1755" s="16">
        <f t="shared" si="668"/>
        <v>174472.17752427</v>
      </c>
      <c r="X1755" s="16">
        <f t="shared" si="679"/>
        <v>7.6287489222812699E-3</v>
      </c>
      <c r="Y1755" s="16">
        <f t="shared" si="669"/>
        <v>0</v>
      </c>
      <c r="Z1755" s="16">
        <f t="shared" si="680"/>
        <v>0</v>
      </c>
      <c r="AA1755" s="16">
        <f t="shared" si="667"/>
        <v>0</v>
      </c>
      <c r="AB1755" s="2">
        <f t="shared" si="670"/>
        <v>204128.9888608373</v>
      </c>
      <c r="AE1755" s="16" t="str">
        <f t="shared" si="664"/>
        <v/>
      </c>
      <c r="AF1755" s="16" t="str">
        <f t="shared" ref="AF1755:AF1818" si="687">IF(AD1755&gt;0,AB1755/AD1755-1,"")</f>
        <v/>
      </c>
      <c r="AG1755" s="16">
        <f t="shared" si="672"/>
        <v>109.81562810392698</v>
      </c>
      <c r="AH1755" s="24">
        <f t="shared" si="671"/>
        <v>109.6659028011089</v>
      </c>
      <c r="AI1755" s="16">
        <f>VLOOKUP(A1755,'VQT-IV'!$B$3:$C1089,2,0)</f>
        <v>109.68</v>
      </c>
      <c r="AJ1755" s="25">
        <f t="shared" si="681"/>
        <v>-1.2853025976578003E-4</v>
      </c>
      <c r="AK1755" s="16">
        <v>109.51</v>
      </c>
      <c r="AL1755" s="2">
        <f t="shared" si="673"/>
        <v>113.35792393543275</v>
      </c>
      <c r="AM1755" s="27">
        <f t="shared" si="674"/>
        <v>-3.25695902513774E-2</v>
      </c>
      <c r="AN1755" s="35">
        <v>0</v>
      </c>
      <c r="AO1755" s="1">
        <v>40543</v>
      </c>
      <c r="AP1755" s="2" t="str">
        <f t="shared" si="682"/>
        <v>high</v>
      </c>
    </row>
    <row r="1756" spans="1:42" x14ac:dyDescent="0.25">
      <c r="A1756" s="49">
        <v>40549</v>
      </c>
      <c r="B1756" s="47">
        <v>1273.8499999999999</v>
      </c>
      <c r="C1756" s="27">
        <f t="shared" si="684"/>
        <v>-2.1228927743310866E-3</v>
      </c>
      <c r="D1756" s="27">
        <f t="shared" si="685"/>
        <v>1.2695211910310422E-2</v>
      </c>
      <c r="E1756" s="5">
        <f t="shared" si="665"/>
        <v>0</v>
      </c>
      <c r="F1756" s="44">
        <v>2142.7600000000002</v>
      </c>
      <c r="G1756" s="45">
        <v>2142.7600000000002</v>
      </c>
      <c r="H1756" s="48">
        <v>1273.8499999999999</v>
      </c>
      <c r="I1756" s="42">
        <v>17.399999999999999</v>
      </c>
      <c r="J1756" s="16">
        <f t="shared" si="683"/>
        <v>0.17399999999999999</v>
      </c>
      <c r="K1756" s="16">
        <f t="shared" si="666"/>
        <v>0.11101595267496911</v>
      </c>
      <c r="L1756" s="51">
        <f>VLOOKUP(A1756,LIBOR!$A$3:B3851,2,1)</f>
        <v>0.24374999999999999</v>
      </c>
      <c r="M1756">
        <v>14555.93</v>
      </c>
      <c r="N1756" s="2">
        <v>13007.37</v>
      </c>
      <c r="O1756" s="16">
        <f t="shared" si="686"/>
        <v>4.5162595700066602E-6</v>
      </c>
      <c r="P1756" s="16">
        <f t="shared" si="675"/>
        <v>6.2984047325030879E-2</v>
      </c>
      <c r="Q1756" s="2">
        <f t="shared" ref="Q1756:Q1819" si="688">SUM($I1751:$I1755)/5</f>
        <v>17.455999999999996</v>
      </c>
      <c r="R1756" s="2">
        <f t="shared" ref="R1756:R1819" si="689">SUM($I1736:$I1755)/20</f>
        <v>17.188499999999998</v>
      </c>
      <c r="S1756" s="16">
        <f t="shared" si="676"/>
        <v>1</v>
      </c>
      <c r="T1756" s="16">
        <f t="shared" si="677"/>
        <v>0</v>
      </c>
      <c r="U1756" s="16">
        <f>VLOOKUP(P1756,Table!$D$6:$G$15,MATCH(VALUE(T1756)&amp;"E",Table!$D$5:$G$5,0),1)*IF(Y1756=1,0,1)</f>
        <v>0.97499999999999998</v>
      </c>
      <c r="V1756" s="16">
        <f t="shared" si="678"/>
        <v>2.5000000000000022E-2</v>
      </c>
      <c r="W1756" s="16">
        <f t="shared" si="668"/>
        <v>174100.12021368914</v>
      </c>
      <c r="X1756" s="16">
        <f t="shared" si="679"/>
        <v>1.1381581945939745E-2</v>
      </c>
      <c r="Y1756" s="16">
        <f t="shared" si="669"/>
        <v>0</v>
      </c>
      <c r="Z1756" s="16">
        <f t="shared" si="680"/>
        <v>0</v>
      </c>
      <c r="AA1756" s="16">
        <f t="shared" si="667"/>
        <v>0</v>
      </c>
      <c r="AB1756" s="2">
        <f t="shared" si="670"/>
        <v>203769.44391239266</v>
      </c>
      <c r="AE1756" s="16" t="str">
        <f t="shared" si="664"/>
        <v/>
      </c>
      <c r="AF1756" s="16" t="str">
        <f t="shared" si="687"/>
        <v/>
      </c>
      <c r="AG1756" s="16">
        <f t="shared" si="672"/>
        <v>109.62220308102658</v>
      </c>
      <c r="AH1756" s="24">
        <f t="shared" si="671"/>
        <v>109.46989220806503</v>
      </c>
      <c r="AI1756" s="16">
        <f>VLOOKUP(A1756,'VQT-IV'!$B$3:$C1090,2,0)</f>
        <v>109.48</v>
      </c>
      <c r="AJ1756" s="25">
        <f t="shared" si="681"/>
        <v>-9.2325465244513794E-5</v>
      </c>
      <c r="AK1756" s="16">
        <v>109.64</v>
      </c>
      <c r="AL1756" s="2">
        <f t="shared" si="673"/>
        <v>113.35792393543275</v>
      </c>
      <c r="AM1756" s="27">
        <f t="shared" si="674"/>
        <v>-3.4298720304566377E-2</v>
      </c>
      <c r="AN1756" s="35">
        <v>0</v>
      </c>
      <c r="AO1756" s="1">
        <v>40546</v>
      </c>
      <c r="AP1756" s="2" t="str">
        <f t="shared" si="682"/>
        <v/>
      </c>
    </row>
    <row r="1757" spans="1:42" x14ac:dyDescent="0.25">
      <c r="A1757" s="49">
        <v>40550</v>
      </c>
      <c r="B1757" s="47">
        <v>1271.5</v>
      </c>
      <c r="C1757" s="27">
        <f t="shared" si="684"/>
        <v>-1.8448011932330477E-3</v>
      </c>
      <c r="D1757" s="27">
        <f t="shared" si="685"/>
        <v>1.1041207931438035E-2</v>
      </c>
      <c r="E1757" s="5">
        <f t="shared" si="665"/>
        <v>0</v>
      </c>
      <c r="F1757" s="44">
        <v>2138.81</v>
      </c>
      <c r="G1757" s="45">
        <v>2138.81</v>
      </c>
      <c r="H1757" s="48">
        <v>1271.5</v>
      </c>
      <c r="I1757" s="42">
        <v>17.14</v>
      </c>
      <c r="J1757" s="16">
        <f t="shared" si="683"/>
        <v>0.1714</v>
      </c>
      <c r="K1757" s="16">
        <f t="shared" si="666"/>
        <v>0.10815926761410824</v>
      </c>
      <c r="L1757" s="51">
        <f>VLOOKUP(A1757,LIBOR!$A$3:B3852,2,1)</f>
        <v>0.24124999999999996</v>
      </c>
      <c r="M1757">
        <v>14614.55</v>
      </c>
      <c r="N1757" s="2">
        <v>13059.7</v>
      </c>
      <c r="O1757" s="16">
        <f t="shared" si="686"/>
        <v>3.409580473697539E-6</v>
      </c>
      <c r="P1757" s="16">
        <f t="shared" si="675"/>
        <v>6.3240732385891757E-2</v>
      </c>
      <c r="Q1757" s="2">
        <f t="shared" si="688"/>
        <v>17.431999999999999</v>
      </c>
      <c r="R1757" s="2">
        <f t="shared" si="689"/>
        <v>17.171499999999998</v>
      </c>
      <c r="S1757" s="16">
        <f t="shared" si="676"/>
        <v>1</v>
      </c>
      <c r="T1757" s="16">
        <f t="shared" si="677"/>
        <v>0</v>
      </c>
      <c r="U1757" s="16">
        <f>VLOOKUP(P1757,Table!$D$6:$G$15,MATCH(VALUE(T1757)&amp;"E",Table!$D$5:$G$5,0),1)*IF(Y1757=1,0,1)</f>
        <v>0.97499999999999998</v>
      </c>
      <c r="V1757" s="16">
        <f t="shared" si="678"/>
        <v>2.5000000000000022E-2</v>
      </c>
      <c r="W1757" s="16">
        <f t="shared" si="668"/>
        <v>173804.48017840378</v>
      </c>
      <c r="X1757" s="16">
        <f t="shared" si="679"/>
        <v>1.0894536420327894E-2</v>
      </c>
      <c r="Y1757" s="16">
        <f t="shared" si="669"/>
        <v>0</v>
      </c>
      <c r="Z1757" s="16">
        <f t="shared" si="680"/>
        <v>0</v>
      </c>
      <c r="AA1757" s="16">
        <f t="shared" si="667"/>
        <v>0</v>
      </c>
      <c r="AB1757" s="2">
        <f t="shared" si="670"/>
        <v>203423.7183095362</v>
      </c>
      <c r="AE1757" s="16" t="str">
        <f t="shared" si="664"/>
        <v/>
      </c>
      <c r="AF1757" s="16" t="str">
        <f t="shared" si="687"/>
        <v/>
      </c>
      <c r="AG1757" s="16">
        <f t="shared" si="672"/>
        <v>109.43621247557087</v>
      </c>
      <c r="AH1757" s="24">
        <f t="shared" si="671"/>
        <v>109.28131563873623</v>
      </c>
      <c r="AI1757" s="16">
        <f>VLOOKUP(A1757,'VQT-IV'!$B$3:$C1091,2,0)</f>
        <v>109.29</v>
      </c>
      <c r="AJ1757" s="25">
        <f t="shared" si="681"/>
        <v>-7.9461627447874328E-5</v>
      </c>
      <c r="AK1757" s="16">
        <v>108.79</v>
      </c>
      <c r="AL1757" s="2">
        <f t="shared" si="673"/>
        <v>113.35792393543275</v>
      </c>
      <c r="AM1757" s="27">
        <f t="shared" si="674"/>
        <v>-3.5962270260158524E-2</v>
      </c>
      <c r="AN1757" s="35">
        <v>0</v>
      </c>
      <c r="AO1757" s="1">
        <v>40547</v>
      </c>
      <c r="AP1757" s="2" t="str">
        <f t="shared" si="682"/>
        <v/>
      </c>
    </row>
    <row r="1758" spans="1:42" x14ac:dyDescent="0.25">
      <c r="A1758" s="49">
        <v>40553</v>
      </c>
      <c r="B1758" s="47">
        <v>1269.75</v>
      </c>
      <c r="C1758" s="27">
        <f t="shared" si="684"/>
        <v>-1.376327172630698E-3</v>
      </c>
      <c r="D1758" s="27">
        <f t="shared" si="685"/>
        <v>-1.6499629166482066E-3</v>
      </c>
      <c r="E1758" s="5">
        <f t="shared" si="665"/>
        <v>0</v>
      </c>
      <c r="F1758" s="44">
        <v>2135.86</v>
      </c>
      <c r="G1758" s="45">
        <v>2135.86</v>
      </c>
      <c r="H1758" s="48">
        <v>1269.75</v>
      </c>
      <c r="I1758" s="42">
        <v>17.54</v>
      </c>
      <c r="J1758" s="16">
        <f t="shared" si="683"/>
        <v>0.1754</v>
      </c>
      <c r="K1758" s="16">
        <f t="shared" si="666"/>
        <v>0.1118751382459291</v>
      </c>
      <c r="L1758" s="51">
        <f>VLOOKUP(A1758,LIBOR!$A$3:B3853,2,1)</f>
        <v>0.24124999999999996</v>
      </c>
      <c r="M1758">
        <v>14602.69</v>
      </c>
      <c r="N1758" s="2">
        <v>13048.94</v>
      </c>
      <c r="O1758" s="16">
        <f t="shared" si="686"/>
        <v>1.8968869237024479E-6</v>
      </c>
      <c r="P1758" s="16">
        <f t="shared" si="675"/>
        <v>6.3524861754070905E-2</v>
      </c>
      <c r="Q1758" s="2">
        <f t="shared" si="688"/>
        <v>17.309999999999999</v>
      </c>
      <c r="R1758" s="2">
        <f t="shared" si="689"/>
        <v>17.165999999999997</v>
      </c>
      <c r="S1758" s="16">
        <f t="shared" si="676"/>
        <v>1</v>
      </c>
      <c r="T1758" s="16">
        <f t="shared" si="677"/>
        <v>0</v>
      </c>
      <c r="U1758" s="16">
        <f>VLOOKUP(P1758,Table!$D$6:$G$15,MATCH(VALUE(T1758)&amp;"E",Table!$D$5:$G$5,0),1)*IF(Y1758=1,0,1)</f>
        <v>0.97499999999999998</v>
      </c>
      <c r="V1758" s="16">
        <f t="shared" si="678"/>
        <v>2.5000000000000022E-2</v>
      </c>
      <c r="W1758" s="16">
        <f t="shared" si="668"/>
        <v>173567.66866989573</v>
      </c>
      <c r="X1758" s="16">
        <f t="shared" si="679"/>
        <v>9.7327979795065467E-3</v>
      </c>
      <c r="Y1758" s="16">
        <f t="shared" si="669"/>
        <v>0</v>
      </c>
      <c r="Z1758" s="16">
        <f t="shared" si="680"/>
        <v>0</v>
      </c>
      <c r="AA1758" s="16">
        <f t="shared" si="667"/>
        <v>0</v>
      </c>
      <c r="AB1758" s="2">
        <f t="shared" si="670"/>
        <v>203146.02909538374</v>
      </c>
      <c r="AE1758" s="16" t="str">
        <f t="shared" si="664"/>
        <v/>
      </c>
      <c r="AF1758" s="16" t="str">
        <f t="shared" si="687"/>
        <v/>
      </c>
      <c r="AG1758" s="16">
        <f t="shared" si="672"/>
        <v>109.28682352479021</v>
      </c>
      <c r="AH1758" s="24">
        <f t="shared" si="671"/>
        <v>109.12361707944363</v>
      </c>
      <c r="AI1758" s="16">
        <f>VLOOKUP(A1758,'VQT-IV'!$B$3:$C1092,2,0)</f>
        <v>109.14</v>
      </c>
      <c r="AJ1758" s="25">
        <f t="shared" si="681"/>
        <v>-1.5010922261649018E-4</v>
      </c>
      <c r="AK1758" s="16">
        <v>109.2</v>
      </c>
      <c r="AL1758" s="2">
        <f t="shared" si="673"/>
        <v>113.35792393543275</v>
      </c>
      <c r="AM1758" s="27">
        <f t="shared" si="674"/>
        <v>-3.7353426288937008E-2</v>
      </c>
      <c r="AN1758" s="35">
        <v>0</v>
      </c>
      <c r="AO1758" s="1">
        <v>40548</v>
      </c>
      <c r="AP1758" s="2" t="str">
        <f t="shared" si="682"/>
        <v>high</v>
      </c>
    </row>
    <row r="1759" spans="1:42" x14ac:dyDescent="0.25">
      <c r="A1759" s="49">
        <v>40554</v>
      </c>
      <c r="B1759" s="47">
        <v>1274.48</v>
      </c>
      <c r="C1759" s="27">
        <f t="shared" si="684"/>
        <v>3.7251427446347574E-3</v>
      </c>
      <c r="D1759" s="27">
        <f t="shared" si="685"/>
        <v>3.3882071027865335E-3</v>
      </c>
      <c r="E1759" s="5">
        <f t="shared" si="665"/>
        <v>0</v>
      </c>
      <c r="F1759" s="44">
        <v>2143.8200000000002</v>
      </c>
      <c r="G1759" s="45">
        <v>2143.8200000000002</v>
      </c>
      <c r="H1759" s="48">
        <v>1274.48</v>
      </c>
      <c r="I1759" s="42">
        <v>16.89</v>
      </c>
      <c r="J1759" s="16">
        <f t="shared" si="683"/>
        <v>0.16889999999999999</v>
      </c>
      <c r="K1759" s="16">
        <f t="shared" si="666"/>
        <v>0.10644397429536229</v>
      </c>
      <c r="L1759" s="51">
        <f>VLOOKUP(A1759,LIBOR!$A$3:B3854,2,1)</f>
        <v>0.24</v>
      </c>
      <c r="M1759">
        <v>14152.21</v>
      </c>
      <c r="N1759" s="2">
        <v>12646.34</v>
      </c>
      <c r="O1759" s="16">
        <f t="shared" si="686"/>
        <v>1.3825171742406364E-5</v>
      </c>
      <c r="P1759" s="16">
        <f t="shared" si="675"/>
        <v>6.2456025704637708E-2</v>
      </c>
      <c r="Q1759" s="2">
        <f t="shared" si="688"/>
        <v>17.295999999999999</v>
      </c>
      <c r="R1759" s="2">
        <f t="shared" si="689"/>
        <v>17.162499999999998</v>
      </c>
      <c r="S1759" s="16">
        <f t="shared" si="676"/>
        <v>1</v>
      </c>
      <c r="T1759" s="16">
        <f t="shared" si="677"/>
        <v>0</v>
      </c>
      <c r="U1759" s="16">
        <f>VLOOKUP(P1759,Table!$D$6:$G$15,MATCH(VALUE(T1759)&amp;"E",Table!$D$5:$G$5,0),1)*IF(Y1759=1,0,1)</f>
        <v>0.97499999999999998</v>
      </c>
      <c r="V1759" s="16">
        <f t="shared" si="678"/>
        <v>2.5000000000000022E-2</v>
      </c>
      <c r="W1759" s="16">
        <f t="shared" si="668"/>
        <v>174064.19147041783</v>
      </c>
      <c r="X1759" s="16">
        <f t="shared" si="679"/>
        <v>-2.2333409347498057E-3</v>
      </c>
      <c r="Y1759" s="16">
        <f t="shared" si="669"/>
        <v>0</v>
      </c>
      <c r="Z1759" s="16">
        <f t="shared" si="680"/>
        <v>0</v>
      </c>
      <c r="AA1759" s="16">
        <f t="shared" si="667"/>
        <v>0</v>
      </c>
      <c r="AB1759" s="2">
        <f t="shared" si="670"/>
        <v>203727.52187878999</v>
      </c>
      <c r="AE1759" s="16" t="str">
        <f t="shared" si="664"/>
        <v/>
      </c>
      <c r="AF1759" s="16" t="str">
        <f t="shared" si="687"/>
        <v/>
      </c>
      <c r="AG1759" s="16">
        <f t="shared" si="672"/>
        <v>109.59965021150443</v>
      </c>
      <c r="AH1759" s="24">
        <f t="shared" si="671"/>
        <v>109.43312826429364</v>
      </c>
      <c r="AI1759" s="16">
        <f>VLOOKUP(A1759,'VQT-IV'!$B$3:$C1093,2,0)</f>
        <v>109.45</v>
      </c>
      <c r="AJ1759" s="25">
        <f t="shared" si="681"/>
        <v>-1.5415016634412471E-4</v>
      </c>
      <c r="AK1759" s="16">
        <v>109.35</v>
      </c>
      <c r="AL1759" s="2">
        <f t="shared" si="673"/>
        <v>113.35792393543275</v>
      </c>
      <c r="AM1759" s="27">
        <f t="shared" si="674"/>
        <v>-3.4623037674672119E-2</v>
      </c>
      <c r="AN1759" s="35">
        <v>0</v>
      </c>
      <c r="AO1759" s="1">
        <v>40549</v>
      </c>
      <c r="AP1759" s="2" t="str">
        <f t="shared" si="682"/>
        <v>high</v>
      </c>
    </row>
    <row r="1760" spans="1:42" x14ac:dyDescent="0.25">
      <c r="A1760" s="49">
        <v>40555</v>
      </c>
      <c r="B1760" s="47">
        <v>1285.96</v>
      </c>
      <c r="C1760" s="27">
        <f t="shared" si="684"/>
        <v>9.0075952545352056E-3</v>
      </c>
      <c r="D1760" s="27">
        <f t="shared" si="685"/>
        <v>7.3887168589751306E-3</v>
      </c>
      <c r="E1760" s="5">
        <f t="shared" si="665"/>
        <v>0</v>
      </c>
      <c r="F1760" s="44">
        <v>2163.36</v>
      </c>
      <c r="G1760" s="45">
        <v>2163.36</v>
      </c>
      <c r="H1760" s="48">
        <v>1285.96</v>
      </c>
      <c r="I1760" s="42">
        <v>16.239999999999998</v>
      </c>
      <c r="J1760" s="16">
        <f t="shared" si="683"/>
        <v>0.16239999999999999</v>
      </c>
      <c r="K1760" s="16">
        <f t="shared" si="666"/>
        <v>0.10002519874631875</v>
      </c>
      <c r="L1760" s="51">
        <f>VLOOKUP(A1760,LIBOR!$A$3:B3855,2,1)</f>
        <v>0.24</v>
      </c>
      <c r="M1760">
        <v>13475.15</v>
      </c>
      <c r="N1760" s="2">
        <v>12041.27</v>
      </c>
      <c r="O1760" s="16">
        <f t="shared" si="686"/>
        <v>8.0411910630203676E-5</v>
      </c>
      <c r="P1760" s="16">
        <f t="shared" si="675"/>
        <v>6.2374801253681236E-2</v>
      </c>
      <c r="Q1760" s="2">
        <f t="shared" si="688"/>
        <v>17.198</v>
      </c>
      <c r="R1760" s="2">
        <f t="shared" si="689"/>
        <v>17.1295</v>
      </c>
      <c r="S1760" s="16">
        <f t="shared" si="676"/>
        <v>1</v>
      </c>
      <c r="T1760" s="16">
        <f t="shared" si="677"/>
        <v>0</v>
      </c>
      <c r="U1760" s="16">
        <f>VLOOKUP(P1760,Table!$D$6:$G$15,MATCH(VALUE(T1760)&amp;"E",Table!$D$5:$G$5,0),1)*IF(Y1760=1,0,1)</f>
        <v>0.97499999999999998</v>
      </c>
      <c r="V1760" s="16">
        <f t="shared" si="678"/>
        <v>2.5000000000000022E-2</v>
      </c>
      <c r="W1760" s="16">
        <f t="shared" si="668"/>
        <v>175384.6892124872</v>
      </c>
      <c r="X1760" s="16">
        <f t="shared" si="679"/>
        <v>2.0690655968624849E-3</v>
      </c>
      <c r="Y1760" s="16">
        <f t="shared" si="669"/>
        <v>0</v>
      </c>
      <c r="Z1760" s="16">
        <f t="shared" si="680"/>
        <v>0</v>
      </c>
      <c r="AA1760" s="16">
        <f t="shared" si="667"/>
        <v>0</v>
      </c>
      <c r="AB1760" s="2">
        <f t="shared" si="670"/>
        <v>205294.32396189921</v>
      </c>
      <c r="AE1760" s="16" t="str">
        <f t="shared" si="664"/>
        <v/>
      </c>
      <c r="AF1760" s="16" t="str">
        <f t="shared" si="687"/>
        <v/>
      </c>
      <c r="AG1760" s="16">
        <f t="shared" si="672"/>
        <v>110.44254546039275</v>
      </c>
      <c r="AH1760" s="24">
        <f t="shared" si="671"/>
        <v>110.27187268252806</v>
      </c>
      <c r="AI1760" s="16">
        <f>VLOOKUP(A1760,'VQT-IV'!$B$3:$C1094,2,0)</f>
        <v>110.28</v>
      </c>
      <c r="AJ1760" s="25">
        <f t="shared" si="681"/>
        <v>-7.369711164262327E-5</v>
      </c>
      <c r="AK1760" s="16">
        <v>110.23</v>
      </c>
      <c r="AL1760" s="2">
        <f t="shared" si="673"/>
        <v>113.35792393543275</v>
      </c>
      <c r="AM1760" s="27">
        <f t="shared" si="674"/>
        <v>-2.7223957053610803E-2</v>
      </c>
      <c r="AN1760" s="35">
        <v>0</v>
      </c>
      <c r="AO1760" s="1">
        <v>40550</v>
      </c>
      <c r="AP1760" s="2" t="str">
        <f t="shared" si="682"/>
        <v/>
      </c>
    </row>
    <row r="1761" spans="1:42" x14ac:dyDescent="0.25">
      <c r="A1761" s="49">
        <v>40556</v>
      </c>
      <c r="B1761" s="47">
        <v>1283.76</v>
      </c>
      <c r="C1761" s="27">
        <f t="shared" si="684"/>
        <v>-1.7107841612492569E-3</v>
      </c>
      <c r="D1761" s="27">
        <f t="shared" si="685"/>
        <v>7.8008254720569603E-3</v>
      </c>
      <c r="E1761" s="5">
        <f t="shared" si="665"/>
        <v>0</v>
      </c>
      <c r="F1761" s="44">
        <v>2159.66</v>
      </c>
      <c r="G1761" s="45">
        <v>2159.66</v>
      </c>
      <c r="H1761" s="48">
        <v>1283.76</v>
      </c>
      <c r="I1761" s="42">
        <v>16.39</v>
      </c>
      <c r="J1761" s="16">
        <f t="shared" si="683"/>
        <v>0.16390000000000002</v>
      </c>
      <c r="K1761" s="16">
        <f t="shared" si="666"/>
        <v>9.7555642809589047E-2</v>
      </c>
      <c r="L1761" s="51">
        <f>VLOOKUP(A1761,LIBOR!$A$3:B3856,2,1)</f>
        <v>0.24</v>
      </c>
      <c r="M1761">
        <v>13380.85</v>
      </c>
      <c r="N1761" s="2">
        <v>11956.95</v>
      </c>
      <c r="O1761" s="16">
        <f t="shared" si="686"/>
        <v>2.9317974038828845E-6</v>
      </c>
      <c r="P1761" s="16">
        <f t="shared" si="675"/>
        <v>6.6344357190410971E-2</v>
      </c>
      <c r="Q1761" s="2">
        <f t="shared" si="688"/>
        <v>17.041999999999998</v>
      </c>
      <c r="R1761" s="2">
        <f t="shared" si="689"/>
        <v>17.061</v>
      </c>
      <c r="S1761" s="16">
        <f t="shared" si="676"/>
        <v>-1</v>
      </c>
      <c r="T1761" s="16">
        <f t="shared" si="677"/>
        <v>0</v>
      </c>
      <c r="U1761" s="16">
        <f>VLOOKUP(P1761,Table!$D$6:$G$15,MATCH(VALUE(T1761)&amp;"E",Table!$D$5:$G$5,0),1)*IF(Y1761=1,0,1)</f>
        <v>0.97499999999999998</v>
      </c>
      <c r="V1761" s="16">
        <f t="shared" si="678"/>
        <v>2.5000000000000022E-2</v>
      </c>
      <c r="W1761" s="16">
        <f t="shared" si="668"/>
        <v>175061.4413489947</v>
      </c>
      <c r="X1761" s="16">
        <f t="shared" si="679"/>
        <v>5.2301272395725018E-3</v>
      </c>
      <c r="Y1761" s="16">
        <f t="shared" si="669"/>
        <v>0</v>
      </c>
      <c r="Z1761" s="16">
        <f t="shared" si="680"/>
        <v>0</v>
      </c>
      <c r="AA1761" s="16">
        <f t="shared" si="667"/>
        <v>0</v>
      </c>
      <c r="AB1761" s="2">
        <f t="shared" si="670"/>
        <v>204916.06986791684</v>
      </c>
      <c r="AE1761" s="16" t="str">
        <f t="shared" si="664"/>
        <v/>
      </c>
      <c r="AF1761" s="16" t="str">
        <f t="shared" si="687"/>
        <v/>
      </c>
      <c r="AG1761" s="16">
        <f t="shared" si="672"/>
        <v>110.23905544584184</v>
      </c>
      <c r="AH1761" s="24">
        <f t="shared" si="671"/>
        <v>110.06583233028397</v>
      </c>
      <c r="AI1761" s="16">
        <f>VLOOKUP(A1761,'VQT-IV'!$B$3:$C1095,2,0)</f>
        <v>110.08</v>
      </c>
      <c r="AJ1761" s="25">
        <f t="shared" si="681"/>
        <v>-1.287033949494143E-4</v>
      </c>
      <c r="AK1761" s="16">
        <v>110.09</v>
      </c>
      <c r="AL1761" s="2">
        <f t="shared" si="673"/>
        <v>113.35792393543275</v>
      </c>
      <c r="AM1761" s="27">
        <f t="shared" si="674"/>
        <v>-2.9041565784355017E-2</v>
      </c>
      <c r="AN1761" s="35">
        <v>0</v>
      </c>
      <c r="AO1761" s="1">
        <v>40553</v>
      </c>
      <c r="AP1761" s="2" t="str">
        <f t="shared" si="682"/>
        <v>high</v>
      </c>
    </row>
    <row r="1762" spans="1:42" x14ac:dyDescent="0.25">
      <c r="A1762" s="49">
        <v>40557</v>
      </c>
      <c r="B1762" s="47">
        <v>1293.24</v>
      </c>
      <c r="C1762" s="27">
        <f t="shared" si="684"/>
        <v>7.3845578612825591E-3</v>
      </c>
      <c r="D1762" s="27">
        <f t="shared" si="685"/>
        <v>1.7030184526572567E-2</v>
      </c>
      <c r="E1762" s="5">
        <f t="shared" si="665"/>
        <v>0</v>
      </c>
      <c r="F1762" s="44">
        <v>2175.6799999999998</v>
      </c>
      <c r="G1762" s="45">
        <v>2175.6799999999998</v>
      </c>
      <c r="H1762" s="48">
        <v>1293.24</v>
      </c>
      <c r="I1762" s="42">
        <v>15.46</v>
      </c>
      <c r="J1762" s="16">
        <f t="shared" si="683"/>
        <v>0.15460000000000002</v>
      </c>
      <c r="K1762" s="16">
        <f t="shared" si="666"/>
        <v>8.8003233279905599E-2</v>
      </c>
      <c r="L1762" s="51">
        <f>VLOOKUP(A1762,LIBOR!$A$3:B3857,2,1)</f>
        <v>0.23874999999999999</v>
      </c>
      <c r="M1762">
        <v>12763.99</v>
      </c>
      <c r="N1762" s="2">
        <v>11405.68</v>
      </c>
      <c r="O1762" s="16">
        <f t="shared" si="686"/>
        <v>5.4131710070988703E-5</v>
      </c>
      <c r="P1762" s="16">
        <f t="shared" si="675"/>
        <v>6.6596766720094416E-2</v>
      </c>
      <c r="Q1762" s="2">
        <f t="shared" si="688"/>
        <v>16.84</v>
      </c>
      <c r="R1762" s="2">
        <f t="shared" si="689"/>
        <v>16.983499999999999</v>
      </c>
      <c r="S1762" s="16">
        <f t="shared" si="676"/>
        <v>-1</v>
      </c>
      <c r="T1762" s="16">
        <f t="shared" si="677"/>
        <v>0</v>
      </c>
      <c r="U1762" s="16">
        <f>VLOOKUP(P1762,Table!$D$6:$G$15,MATCH(VALUE(T1762)&amp;"E",Table!$D$5:$G$5,0),1)*IF(Y1762=1,0,1)</f>
        <v>0.97499999999999998</v>
      </c>
      <c r="V1762" s="16">
        <f t="shared" si="678"/>
        <v>2.5000000000000022E-2</v>
      </c>
      <c r="W1762" s="16">
        <f t="shared" si="668"/>
        <v>176120.0956104231</v>
      </c>
      <c r="X1762" s="16">
        <f t="shared" si="679"/>
        <v>5.5216569300793328E-3</v>
      </c>
      <c r="Y1762" s="16">
        <f t="shared" si="669"/>
        <v>0</v>
      </c>
      <c r="Z1762" s="16">
        <f t="shared" si="680"/>
        <v>0</v>
      </c>
      <c r="AA1762" s="16">
        <f t="shared" si="667"/>
        <v>0</v>
      </c>
      <c r="AB1762" s="2">
        <f t="shared" si="670"/>
        <v>206161.93563280586</v>
      </c>
      <c r="AE1762" s="16" t="str">
        <f t="shared" si="664"/>
        <v/>
      </c>
      <c r="AF1762" s="16" t="str">
        <f t="shared" si="687"/>
        <v/>
      </c>
      <c r="AG1762" s="16">
        <f t="shared" si="672"/>
        <v>110.90929602395855</v>
      </c>
      <c r="AH1762" s="24">
        <f t="shared" si="671"/>
        <v>110.73213758774617</v>
      </c>
      <c r="AI1762" s="16">
        <f>VLOOKUP(A1762,'VQT-IV'!$B$3:$C1096,2,0)</f>
        <v>110.75</v>
      </c>
      <c r="AJ1762" s="25">
        <f t="shared" si="681"/>
        <v>-1.6128588942510014E-4</v>
      </c>
      <c r="AK1762" s="16">
        <v>110.01</v>
      </c>
      <c r="AL1762" s="2">
        <f t="shared" si="673"/>
        <v>113.35792393543275</v>
      </c>
      <c r="AM1762" s="27">
        <f t="shared" si="674"/>
        <v>-2.3163677108114622E-2</v>
      </c>
      <c r="AN1762" s="35">
        <v>0</v>
      </c>
      <c r="AO1762" s="1">
        <v>40554</v>
      </c>
      <c r="AP1762" s="2" t="str">
        <f t="shared" si="682"/>
        <v>high</v>
      </c>
    </row>
    <row r="1763" spans="1:42" x14ac:dyDescent="0.25">
      <c r="A1763" s="49">
        <v>40561</v>
      </c>
      <c r="B1763" s="47">
        <v>1295.02</v>
      </c>
      <c r="C1763" s="27">
        <f t="shared" si="684"/>
        <v>1.3763879867618733E-3</v>
      </c>
      <c r="D1763" s="27">
        <f t="shared" si="685"/>
        <v>1.9782899685965138E-2</v>
      </c>
      <c r="E1763" s="5">
        <f t="shared" si="665"/>
        <v>0</v>
      </c>
      <c r="F1763" s="44">
        <v>2178.7199999999998</v>
      </c>
      <c r="G1763" s="45">
        <v>2178.7199999999998</v>
      </c>
      <c r="H1763" s="48">
        <v>1295.02</v>
      </c>
      <c r="I1763" s="42">
        <v>15.87</v>
      </c>
      <c r="J1763" s="16">
        <f t="shared" si="683"/>
        <v>0.15869999999999998</v>
      </c>
      <c r="K1763" s="16">
        <f t="shared" si="666"/>
        <v>8.7667002395762306E-2</v>
      </c>
      <c r="L1763" s="51">
        <f>VLOOKUP(A1763,LIBOR!$A$3:B3858,2,1)</f>
        <v>0.24</v>
      </c>
      <c r="M1763">
        <v>12387.94</v>
      </c>
      <c r="N1763" s="2">
        <v>11069.45</v>
      </c>
      <c r="O1763" s="16">
        <f t="shared" si="686"/>
        <v>1.8918396860203686E-6</v>
      </c>
      <c r="P1763" s="16">
        <f t="shared" si="675"/>
        <v>7.1032997604237674E-2</v>
      </c>
      <c r="Q1763" s="2">
        <f t="shared" si="688"/>
        <v>16.504000000000001</v>
      </c>
      <c r="R1763" s="2">
        <f t="shared" si="689"/>
        <v>16.886999999999997</v>
      </c>
      <c r="S1763" s="16">
        <f t="shared" si="676"/>
        <v>-1</v>
      </c>
      <c r="T1763" s="16">
        <f t="shared" si="677"/>
        <v>0</v>
      </c>
      <c r="U1763" s="16">
        <f>VLOOKUP(P1763,Table!$D$6:$G$15,MATCH(VALUE(T1763)&amp;"E",Table!$D$5:$G$5,0),1)*IF(Y1763=1,0,1)</f>
        <v>0.97499999999999998</v>
      </c>
      <c r="V1763" s="16">
        <f t="shared" si="678"/>
        <v>2.5000000000000022E-2</v>
      </c>
      <c r="W1763" s="16">
        <f t="shared" si="668"/>
        <v>176226.64809083805</v>
      </c>
      <c r="X1763" s="16">
        <f t="shared" si="679"/>
        <v>1.3323105535843593E-2</v>
      </c>
      <c r="Y1763" s="16">
        <f t="shared" si="669"/>
        <v>0</v>
      </c>
      <c r="Z1763" s="16">
        <f t="shared" si="680"/>
        <v>0</v>
      </c>
      <c r="AA1763" s="16">
        <f t="shared" si="667"/>
        <v>0</v>
      </c>
      <c r="AB1763" s="2">
        <f t="shared" si="670"/>
        <v>206290.94928419578</v>
      </c>
      <c r="AE1763" s="16" t="str">
        <f t="shared" si="664"/>
        <v/>
      </c>
      <c r="AF1763" s="16" t="str">
        <f t="shared" si="687"/>
        <v/>
      </c>
      <c r="AG1763" s="16">
        <f t="shared" si="672"/>
        <v>110.97870172297479</v>
      </c>
      <c r="AH1763" s="24">
        <f t="shared" si="671"/>
        <v>110.78989738190661</v>
      </c>
      <c r="AI1763" s="16">
        <f>VLOOKUP(A1763,'VQT-IV'!$B$3:$C1097,2,0)</f>
        <v>110.8</v>
      </c>
      <c r="AJ1763" s="25">
        <f t="shared" si="681"/>
        <v>-9.1178863658725184E-5</v>
      </c>
      <c r="AK1763" s="16">
        <v>110.88</v>
      </c>
      <c r="AL1763" s="2">
        <f t="shared" si="673"/>
        <v>113.35792393543275</v>
      </c>
      <c r="AM1763" s="27">
        <f t="shared" si="674"/>
        <v>-2.2654142422269929E-2</v>
      </c>
      <c r="AN1763" s="35">
        <v>0</v>
      </c>
      <c r="AO1763" s="1">
        <v>40555</v>
      </c>
      <c r="AP1763" s="2" t="str">
        <f t="shared" si="682"/>
        <v/>
      </c>
    </row>
    <row r="1764" spans="1:42" x14ac:dyDescent="0.25">
      <c r="A1764" s="49">
        <v>40562</v>
      </c>
      <c r="B1764" s="47">
        <v>1281.92</v>
      </c>
      <c r="C1764" s="27">
        <f t="shared" si="684"/>
        <v>-1.0115673889206311E-2</v>
      </c>
      <c r="D1764" s="27">
        <f t="shared" si="685"/>
        <v>5.9420830521240697E-3</v>
      </c>
      <c r="E1764" s="5">
        <f t="shared" si="665"/>
        <v>0</v>
      </c>
      <c r="F1764" s="44">
        <v>2156.9699999999998</v>
      </c>
      <c r="G1764" s="45">
        <v>2156.9699999999998</v>
      </c>
      <c r="H1764" s="48">
        <v>1281.92</v>
      </c>
      <c r="I1764" s="42">
        <v>17.309999999999999</v>
      </c>
      <c r="J1764" s="16">
        <f t="shared" si="683"/>
        <v>0.17309999999999998</v>
      </c>
      <c r="K1764" s="16">
        <f t="shared" si="666"/>
        <v>0.104069232127773</v>
      </c>
      <c r="L1764" s="51">
        <f>VLOOKUP(A1764,LIBOR!$A$3:B3859,2,1)</f>
        <v>0.23687999999999998</v>
      </c>
      <c r="M1764">
        <v>13012.6</v>
      </c>
      <c r="N1764" s="2">
        <v>11627.57</v>
      </c>
      <c r="O1764" s="16">
        <f t="shared" si="686"/>
        <v>1.0337165067020814E-4</v>
      </c>
      <c r="P1764" s="16">
        <f t="shared" si="675"/>
        <v>6.9030767872226978E-2</v>
      </c>
      <c r="Q1764" s="2">
        <f t="shared" si="688"/>
        <v>16.169999999999998</v>
      </c>
      <c r="R1764" s="2">
        <f t="shared" si="689"/>
        <v>16.875</v>
      </c>
      <c r="S1764" s="16">
        <f t="shared" si="676"/>
        <v>-1</v>
      </c>
      <c r="T1764" s="16">
        <f t="shared" si="677"/>
        <v>0</v>
      </c>
      <c r="U1764" s="16">
        <f>VLOOKUP(P1764,Table!$D$6:$G$15,MATCH(VALUE(T1764)&amp;"E",Table!$D$5:$G$5,0),1)*IF(Y1764=1,0,1)</f>
        <v>0.97499999999999998</v>
      </c>
      <c r="V1764" s="16">
        <f t="shared" si="678"/>
        <v>2.5000000000000022E-2</v>
      </c>
      <c r="W1764" s="16">
        <f t="shared" si="668"/>
        <v>174710.6960963828</v>
      </c>
      <c r="X1764" s="16">
        <f t="shared" si="679"/>
        <v>1.531955485326808E-2</v>
      </c>
      <c r="Y1764" s="16">
        <f t="shared" si="669"/>
        <v>0</v>
      </c>
      <c r="Z1764" s="16">
        <f t="shared" si="680"/>
        <v>0</v>
      </c>
      <c r="AA1764" s="16">
        <f t="shared" si="667"/>
        <v>0</v>
      </c>
      <c r="AB1764" s="2">
        <f t="shared" si="670"/>
        <v>204543.10148197584</v>
      </c>
      <c r="AE1764" s="16" t="str">
        <f t="shared" si="664"/>
        <v/>
      </c>
      <c r="AF1764" s="16" t="str">
        <f t="shared" si="687"/>
        <v/>
      </c>
      <c r="AG1764" s="16">
        <f t="shared" si="672"/>
        <v>110.03840899286332</v>
      </c>
      <c r="AH1764" s="24">
        <f t="shared" si="671"/>
        <v>109.84834519932807</v>
      </c>
      <c r="AI1764" s="16">
        <f>VLOOKUP(A1764,'VQT-IV'!$B$3:$C1098,2,0)</f>
        <v>109.86</v>
      </c>
      <c r="AJ1764" s="25">
        <f t="shared" si="681"/>
        <v>-1.0608775415921201E-4</v>
      </c>
      <c r="AK1764" s="16">
        <v>109.9</v>
      </c>
      <c r="AL1764" s="2">
        <f t="shared" si="673"/>
        <v>113.35792393543275</v>
      </c>
      <c r="AM1764" s="27">
        <f t="shared" si="674"/>
        <v>-3.0960153593706408E-2</v>
      </c>
      <c r="AN1764" s="35">
        <v>0</v>
      </c>
      <c r="AO1764" s="1">
        <v>40556</v>
      </c>
      <c r="AP1764" s="2" t="str">
        <f t="shared" si="682"/>
        <v>high</v>
      </c>
    </row>
    <row r="1765" spans="1:42" x14ac:dyDescent="0.25">
      <c r="A1765" s="49">
        <v>40563</v>
      </c>
      <c r="B1765" s="47">
        <v>1280.26</v>
      </c>
      <c r="C1765" s="27">
        <f t="shared" si="684"/>
        <v>-1.2949326010983642E-3</v>
      </c>
      <c r="D1765" s="27">
        <f t="shared" si="685"/>
        <v>-4.3604448035095E-3</v>
      </c>
      <c r="E1765" s="5">
        <f t="shared" si="665"/>
        <v>0</v>
      </c>
      <c r="F1765" s="44">
        <v>2154.1799999999998</v>
      </c>
      <c r="G1765" s="45">
        <v>2154.1799999999998</v>
      </c>
      <c r="H1765" s="48">
        <v>1280.26</v>
      </c>
      <c r="I1765" s="42">
        <v>17.989999999999998</v>
      </c>
      <c r="J1765" s="16">
        <f t="shared" si="683"/>
        <v>0.17989999999999998</v>
      </c>
      <c r="K1765" s="16">
        <f t="shared" si="666"/>
        <v>0.1056448946234447</v>
      </c>
      <c r="L1765" s="51">
        <f>VLOOKUP(A1765,LIBOR!$A$3:B3860,2,1)</f>
        <v>0.23687999999999998</v>
      </c>
      <c r="M1765">
        <v>12945.38</v>
      </c>
      <c r="N1765" s="2">
        <v>11567.45</v>
      </c>
      <c r="O1765" s="16">
        <f t="shared" si="686"/>
        <v>1.6790244302374117E-6</v>
      </c>
      <c r="P1765" s="16">
        <f t="shared" si="675"/>
        <v>7.4255105376555275E-2</v>
      </c>
      <c r="Q1765" s="2">
        <f t="shared" si="688"/>
        <v>16.253999999999998</v>
      </c>
      <c r="R1765" s="2">
        <f t="shared" si="689"/>
        <v>16.919999999999998</v>
      </c>
      <c r="S1765" s="16">
        <f t="shared" si="676"/>
        <v>-1</v>
      </c>
      <c r="T1765" s="16">
        <f t="shared" si="677"/>
        <v>0</v>
      </c>
      <c r="U1765" s="16">
        <f>VLOOKUP(P1765,Table!$D$6:$G$15,MATCH(VALUE(T1765)&amp;"E",Table!$D$5:$G$5,0),1)*IF(Y1765=1,0,1)</f>
        <v>0.97499999999999998</v>
      </c>
      <c r="V1765" s="16">
        <f t="shared" si="678"/>
        <v>2.5000000000000022E-2</v>
      </c>
      <c r="W1765" s="16">
        <f t="shared" si="668"/>
        <v>174467.53007502717</v>
      </c>
      <c r="X1765" s="16">
        <f t="shared" si="679"/>
        <v>3.7141736074697285E-3</v>
      </c>
      <c r="Y1765" s="16">
        <f t="shared" si="669"/>
        <v>0</v>
      </c>
      <c r="Z1765" s="16">
        <f t="shared" si="680"/>
        <v>0</v>
      </c>
      <c r="AA1765" s="16">
        <f t="shared" si="667"/>
        <v>0</v>
      </c>
      <c r="AB1765" s="2">
        <f t="shared" si="670"/>
        <v>204258.72762869226</v>
      </c>
      <c r="AE1765" s="16" t="str">
        <f t="shared" si="664"/>
        <v/>
      </c>
      <c r="AF1765" s="16" t="str">
        <f t="shared" si="687"/>
        <v/>
      </c>
      <c r="AG1765" s="16">
        <f t="shared" si="672"/>
        <v>109.88542389511241</v>
      </c>
      <c r="AH1765" s="24">
        <f t="shared" si="671"/>
        <v>109.6927692534274</v>
      </c>
      <c r="AI1765" s="16">
        <f>VLOOKUP(A1765,'VQT-IV'!$B$3:$C1099,2,0)</f>
        <v>109.71</v>
      </c>
      <c r="AJ1765" s="25">
        <f t="shared" si="681"/>
        <v>-1.5705721057879263E-4</v>
      </c>
      <c r="AK1765" s="16">
        <v>109.58</v>
      </c>
      <c r="AL1765" s="2">
        <f t="shared" si="673"/>
        <v>113.35792393543275</v>
      </c>
      <c r="AM1765" s="27">
        <f t="shared" si="674"/>
        <v>-3.233258474363887E-2</v>
      </c>
      <c r="AN1765" s="35">
        <v>0</v>
      </c>
      <c r="AO1765" s="1">
        <v>40557</v>
      </c>
      <c r="AP1765" s="2" t="str">
        <f t="shared" si="682"/>
        <v>high</v>
      </c>
    </row>
    <row r="1766" spans="1:42" x14ac:dyDescent="0.25">
      <c r="A1766" s="49">
        <v>40564</v>
      </c>
      <c r="B1766" s="47">
        <v>1283.3499999999999</v>
      </c>
      <c r="C1766" s="27">
        <f t="shared" si="684"/>
        <v>2.4135722431379847E-3</v>
      </c>
      <c r="D1766" s="27">
        <f t="shared" si="685"/>
        <v>-2.3608839912225843E-4</v>
      </c>
      <c r="E1766" s="5">
        <f t="shared" si="665"/>
        <v>0</v>
      </c>
      <c r="F1766" s="44">
        <v>2159.4299999999998</v>
      </c>
      <c r="G1766" s="45">
        <v>2159.4299999999998</v>
      </c>
      <c r="H1766" s="48">
        <v>1283.3499999999999</v>
      </c>
      <c r="I1766" s="42">
        <v>18.47</v>
      </c>
      <c r="J1766" s="16">
        <f t="shared" si="683"/>
        <v>0.18469999999999998</v>
      </c>
      <c r="K1766" s="16">
        <f t="shared" si="666"/>
        <v>0.11036939058661027</v>
      </c>
      <c r="L1766" s="51">
        <f>VLOOKUP(A1766,LIBOR!$A$3:B3861,2,1)</f>
        <v>0.23687999999999998</v>
      </c>
      <c r="M1766">
        <v>13079.21</v>
      </c>
      <c r="N1766" s="2">
        <v>11686.99</v>
      </c>
      <c r="O1766" s="16">
        <f t="shared" si="686"/>
        <v>5.8113021542078548E-6</v>
      </c>
      <c r="P1766" s="16">
        <f t="shared" si="675"/>
        <v>7.4330609413389703E-2</v>
      </c>
      <c r="Q1766" s="2">
        <f t="shared" si="688"/>
        <v>16.603999999999999</v>
      </c>
      <c r="R1766" s="2">
        <f t="shared" si="689"/>
        <v>16.994999999999997</v>
      </c>
      <c r="S1766" s="16">
        <f t="shared" si="676"/>
        <v>-1</v>
      </c>
      <c r="T1766" s="16">
        <f t="shared" si="677"/>
        <v>0</v>
      </c>
      <c r="U1766" s="16">
        <f>VLOOKUP(P1766,Table!$D$6:$G$15,MATCH(VALUE(T1766)&amp;"E",Table!$D$5:$G$5,0),1)*IF(Y1766=1,0,1)</f>
        <v>0.97499999999999998</v>
      </c>
      <c r="V1766" s="16">
        <f t="shared" si="678"/>
        <v>2.5000000000000022E-2</v>
      </c>
      <c r="W1766" s="16">
        <f t="shared" si="668"/>
        <v>174923.16724310239</v>
      </c>
      <c r="X1766" s="16">
        <f t="shared" si="679"/>
        <v>-5.2294139333270984E-3</v>
      </c>
      <c r="Y1766" s="16">
        <f t="shared" si="669"/>
        <v>0</v>
      </c>
      <c r="Z1766" s="16">
        <f t="shared" si="680"/>
        <v>0</v>
      </c>
      <c r="AA1766" s="16">
        <f t="shared" si="667"/>
        <v>0</v>
      </c>
      <c r="AB1766" s="2">
        <f t="shared" si="670"/>
        <v>204796.8769596364</v>
      </c>
      <c r="AE1766" s="16" t="str">
        <f t="shared" si="664"/>
        <v/>
      </c>
      <c r="AF1766" s="16" t="str">
        <f t="shared" si="687"/>
        <v/>
      </c>
      <c r="AG1766" s="16">
        <f t="shared" si="672"/>
        <v>110.17493302912192</v>
      </c>
      <c r="AH1766" s="24">
        <f t="shared" si="671"/>
        <v>109.97890827151814</v>
      </c>
      <c r="AI1766" s="16">
        <f>VLOOKUP(A1766,'VQT-IV'!$B$3:$C1100,2,0)</f>
        <v>109.99</v>
      </c>
      <c r="AJ1766" s="25">
        <f t="shared" si="681"/>
        <v>-1.0084306284074973E-4</v>
      </c>
      <c r="AK1766" s="16">
        <v>109.96</v>
      </c>
      <c r="AL1766" s="2">
        <f t="shared" si="673"/>
        <v>113.35792393543275</v>
      </c>
      <c r="AM1766" s="27">
        <f t="shared" si="674"/>
        <v>-2.9808376394042435E-2</v>
      </c>
      <c r="AN1766" s="35">
        <v>0</v>
      </c>
      <c r="AO1766" s="1">
        <v>40560</v>
      </c>
      <c r="AP1766" s="2" t="str">
        <f t="shared" si="682"/>
        <v>high</v>
      </c>
    </row>
    <row r="1767" spans="1:42" x14ac:dyDescent="0.25">
      <c r="A1767" s="49">
        <v>40567</v>
      </c>
      <c r="B1767" s="47">
        <v>1290.8399999999999</v>
      </c>
      <c r="C1767" s="27">
        <f t="shared" si="684"/>
        <v>5.8362878404176755E-3</v>
      </c>
      <c r="D1767" s="27">
        <f t="shared" si="685"/>
        <v>-1.7843584199871421E-3</v>
      </c>
      <c r="E1767" s="5">
        <f t="shared" si="665"/>
        <v>0</v>
      </c>
      <c r="F1767" s="44">
        <v>2172.0300000000002</v>
      </c>
      <c r="G1767" s="45">
        <v>2172.0300000000002</v>
      </c>
      <c r="H1767" s="48">
        <v>1290.8399999999999</v>
      </c>
      <c r="I1767" s="42">
        <v>17.649999999999999</v>
      </c>
      <c r="J1767" s="16">
        <f t="shared" si="683"/>
        <v>0.17649999999999999</v>
      </c>
      <c r="K1767" s="16">
        <f t="shared" si="666"/>
        <v>0.10222077149239944</v>
      </c>
      <c r="L1767" s="51">
        <f>VLOOKUP(A1767,LIBOR!$A$3:B3862,2,1)</f>
        <v>0.23687999999999998</v>
      </c>
      <c r="M1767">
        <v>12772.4</v>
      </c>
      <c r="N1767" s="2">
        <v>11412.68</v>
      </c>
      <c r="O1767" s="16">
        <f t="shared" si="686"/>
        <v>3.3864516564968202E-5</v>
      </c>
      <c r="P1767" s="16">
        <f t="shared" si="675"/>
        <v>7.4279228507600548E-2</v>
      </c>
      <c r="Q1767" s="2">
        <f t="shared" si="688"/>
        <v>17.02</v>
      </c>
      <c r="R1767" s="2">
        <f t="shared" si="689"/>
        <v>17.145999999999997</v>
      </c>
      <c r="S1767" s="16">
        <f t="shared" si="676"/>
        <v>-1</v>
      </c>
      <c r="T1767" s="16">
        <f t="shared" si="677"/>
        <v>0</v>
      </c>
      <c r="U1767" s="16">
        <f>VLOOKUP(P1767,Table!$D$6:$G$15,MATCH(VALUE(T1767)&amp;"E",Table!$D$5:$G$5,0),1)*IF(Y1767=1,0,1)</f>
        <v>0.97499999999999998</v>
      </c>
      <c r="V1767" s="16">
        <f t="shared" si="678"/>
        <v>2.5000000000000022E-2</v>
      </c>
      <c r="W1767" s="16">
        <f t="shared" si="668"/>
        <v>175815.9043639435</v>
      </c>
      <c r="X1767" s="16">
        <f t="shared" si="679"/>
        <v>-7.8986043315298904E-4</v>
      </c>
      <c r="Y1767" s="16">
        <f t="shared" si="669"/>
        <v>0</v>
      </c>
      <c r="Z1767" s="16">
        <f t="shared" si="680"/>
        <v>0</v>
      </c>
      <c r="AA1767" s="16">
        <f t="shared" si="667"/>
        <v>0</v>
      </c>
      <c r="AB1767" s="2">
        <f t="shared" si="670"/>
        <v>205841.86434833318</v>
      </c>
      <c r="AE1767" s="16" t="str">
        <f t="shared" si="664"/>
        <v/>
      </c>
      <c r="AF1767" s="16" t="str">
        <f t="shared" si="687"/>
        <v/>
      </c>
      <c r="AG1767" s="16">
        <f t="shared" si="672"/>
        <v>110.73710671690056</v>
      </c>
      <c r="AH1767" s="24">
        <f t="shared" si="671"/>
        <v>110.53145074491687</v>
      </c>
      <c r="AI1767" s="16">
        <f>VLOOKUP(A1767,'VQT-IV'!$B$3:$C1101,2,0)</f>
        <v>110.54</v>
      </c>
      <c r="AJ1767" s="25">
        <f t="shared" si="681"/>
        <v>-7.7340827602134787E-5</v>
      </c>
      <c r="AK1767" s="16">
        <v>110.55</v>
      </c>
      <c r="AL1767" s="2">
        <f t="shared" si="673"/>
        <v>113.35792393543275</v>
      </c>
      <c r="AM1767" s="27">
        <f t="shared" si="674"/>
        <v>-2.4934059238115647E-2</v>
      </c>
      <c r="AN1767" s="35">
        <v>0</v>
      </c>
      <c r="AO1767" s="1">
        <v>40561</v>
      </c>
      <c r="AP1767" s="2" t="str">
        <f t="shared" si="682"/>
        <v/>
      </c>
    </row>
    <row r="1768" spans="1:42" x14ac:dyDescent="0.25">
      <c r="A1768" s="49">
        <v>40568</v>
      </c>
      <c r="B1768" s="47">
        <v>1291.18</v>
      </c>
      <c r="C1768" s="27">
        <f t="shared" si="684"/>
        <v>2.6339437885414263E-4</v>
      </c>
      <c r="D1768" s="27">
        <f t="shared" si="685"/>
        <v>-2.8973520278948728E-3</v>
      </c>
      <c r="E1768" s="5">
        <f t="shared" si="665"/>
        <v>0</v>
      </c>
      <c r="F1768" s="44">
        <v>2172.67</v>
      </c>
      <c r="G1768" s="45">
        <v>2172.67</v>
      </c>
      <c r="H1768" s="48">
        <v>1291.18</v>
      </c>
      <c r="I1768" s="42">
        <v>17.59</v>
      </c>
      <c r="J1768" s="16">
        <f t="shared" si="683"/>
        <v>0.1759</v>
      </c>
      <c r="K1768" s="16">
        <f t="shared" si="666"/>
        <v>0.10179672941162668</v>
      </c>
      <c r="L1768" s="51">
        <f>VLOOKUP(A1768,LIBOR!$A$3:B3863,2,1)</f>
        <v>0.23687999999999998</v>
      </c>
      <c r="M1768">
        <v>12636.79</v>
      </c>
      <c r="N1768" s="2">
        <v>11291.46</v>
      </c>
      <c r="O1768" s="16">
        <f t="shared" si="686"/>
        <v>6.935832981677208E-8</v>
      </c>
      <c r="P1768" s="16">
        <f t="shared" si="675"/>
        <v>7.4103270588373321E-2</v>
      </c>
      <c r="Q1768" s="2">
        <f t="shared" si="688"/>
        <v>17.457999999999998</v>
      </c>
      <c r="R1768" s="2">
        <f t="shared" si="689"/>
        <v>17.205000000000002</v>
      </c>
      <c r="S1768" s="16">
        <f t="shared" si="676"/>
        <v>1</v>
      </c>
      <c r="T1768" s="16">
        <f t="shared" si="677"/>
        <v>0</v>
      </c>
      <c r="U1768" s="16">
        <f>VLOOKUP(P1768,Table!$D$6:$G$15,MATCH(VALUE(T1768)&amp;"E",Table!$D$5:$G$5,0),1)*IF(Y1768=1,0,1)</f>
        <v>0.97499999999999998</v>
      </c>
      <c r="V1768" s="16">
        <f t="shared" si="678"/>
        <v>2.5000000000000022E-2</v>
      </c>
      <c r="W1768" s="16">
        <f t="shared" si="668"/>
        <v>175814.3697616476</v>
      </c>
      <c r="X1768" s="16">
        <f t="shared" si="679"/>
        <v>-1.7271807934540195E-3</v>
      </c>
      <c r="Y1768" s="16">
        <f t="shared" si="669"/>
        <v>0</v>
      </c>
      <c r="Z1768" s="16">
        <f t="shared" si="680"/>
        <v>0</v>
      </c>
      <c r="AA1768" s="16">
        <f t="shared" si="667"/>
        <v>0</v>
      </c>
      <c r="AB1768" s="2">
        <f t="shared" si="670"/>
        <v>205846.36265645246</v>
      </c>
      <c r="AE1768" s="16" t="str">
        <f t="shared" ref="AE1768:AE1831" si="690">IF(AC1768&gt;0,W1768/AC1768-1,"")</f>
        <v/>
      </c>
      <c r="AF1768" s="16" t="str">
        <f t="shared" si="687"/>
        <v/>
      </c>
      <c r="AG1768" s="16">
        <f t="shared" si="672"/>
        <v>110.73952667956377</v>
      </c>
      <c r="AH1768" s="24">
        <f t="shared" si="671"/>
        <v>110.53098930448765</v>
      </c>
      <c r="AI1768" s="16">
        <f>VLOOKUP(A1768,'VQT-IV'!$B$3:$C1102,2,0)</f>
        <v>110.54</v>
      </c>
      <c r="AJ1768" s="25">
        <f t="shared" si="681"/>
        <v>-8.1515247985830541E-5</v>
      </c>
      <c r="AK1768" s="16">
        <v>110.43</v>
      </c>
      <c r="AL1768" s="2">
        <f t="shared" si="673"/>
        <v>113.35792393543275</v>
      </c>
      <c r="AM1768" s="27">
        <f t="shared" si="674"/>
        <v>-2.4938129888081639E-2</v>
      </c>
      <c r="AN1768" s="35">
        <v>0</v>
      </c>
      <c r="AO1768" s="1">
        <v>40562</v>
      </c>
      <c r="AP1768" s="2" t="str">
        <f t="shared" si="682"/>
        <v/>
      </c>
    </row>
    <row r="1769" spans="1:42" x14ac:dyDescent="0.25">
      <c r="A1769" s="49">
        <v>40569</v>
      </c>
      <c r="B1769" s="47">
        <v>1296.6300000000001</v>
      </c>
      <c r="C1769" s="27">
        <f t="shared" si="684"/>
        <v>4.2209451819266164E-3</v>
      </c>
      <c r="D1769" s="27">
        <f t="shared" si="685"/>
        <v>1.1439267043238055E-2</v>
      </c>
      <c r="E1769" s="5">
        <f t="shared" si="665"/>
        <v>0</v>
      </c>
      <c r="F1769" s="44">
        <v>2181.92</v>
      </c>
      <c r="G1769" s="45">
        <v>2181.92</v>
      </c>
      <c r="H1769" s="48">
        <v>1296.6300000000001</v>
      </c>
      <c r="I1769" s="42">
        <v>16.64</v>
      </c>
      <c r="J1769" s="16">
        <f t="shared" si="683"/>
        <v>0.16639999999999999</v>
      </c>
      <c r="K1769" s="16">
        <f t="shared" si="666"/>
        <v>9.3176353101976028E-2</v>
      </c>
      <c r="L1769" s="51">
        <f>VLOOKUP(A1769,LIBOR!$A$3:B3864,2,1)</f>
        <v>0.23687999999999998</v>
      </c>
      <c r="M1769">
        <v>12206.91</v>
      </c>
      <c r="N1769" s="2">
        <v>10907.29</v>
      </c>
      <c r="O1769" s="16">
        <f t="shared" si="686"/>
        <v>1.7741466132139535E-5</v>
      </c>
      <c r="P1769" s="16">
        <f t="shared" si="675"/>
        <v>7.3223646898023964E-2</v>
      </c>
      <c r="Q1769" s="2">
        <f t="shared" si="688"/>
        <v>17.802</v>
      </c>
      <c r="R1769" s="2">
        <f t="shared" si="689"/>
        <v>17.200999999999997</v>
      </c>
      <c r="S1769" s="16">
        <f t="shared" si="676"/>
        <v>1</v>
      </c>
      <c r="T1769" s="16">
        <f t="shared" si="677"/>
        <v>0</v>
      </c>
      <c r="U1769" s="16">
        <f>VLOOKUP(P1769,Table!$D$6:$G$15,MATCH(VALUE(T1769)&amp;"E",Table!$D$5:$G$5,0),1)*IF(Y1769=1,0,1)</f>
        <v>0.97499999999999998</v>
      </c>
      <c r="V1769" s="16">
        <f t="shared" si="678"/>
        <v>2.5000000000000022E-2</v>
      </c>
      <c r="W1769" s="16">
        <f t="shared" si="668"/>
        <v>176388.37644510181</v>
      </c>
      <c r="X1769" s="16">
        <f t="shared" si="679"/>
        <v>-2.339477789862654E-3</v>
      </c>
      <c r="Y1769" s="16">
        <f t="shared" si="669"/>
        <v>0</v>
      </c>
      <c r="Z1769" s="16">
        <f t="shared" si="680"/>
        <v>0</v>
      </c>
      <c r="AA1769" s="16">
        <f t="shared" si="667"/>
        <v>0</v>
      </c>
      <c r="AB1769" s="2">
        <f t="shared" si="670"/>
        <v>206525.7678851285</v>
      </c>
      <c r="AE1769" s="16" t="str">
        <f t="shared" si="690"/>
        <v/>
      </c>
      <c r="AF1769" s="16" t="str">
        <f t="shared" si="687"/>
        <v/>
      </c>
      <c r="AG1769" s="16">
        <f t="shared" si="672"/>
        <v>111.10502749520253</v>
      </c>
      <c r="AH1769" s="24">
        <f t="shared" si="671"/>
        <v>110.89291550400074</v>
      </c>
      <c r="AI1769" s="16">
        <f>VLOOKUP(A1769,'VQT-IV'!$B$3:$C1103,2,0)</f>
        <v>110.91</v>
      </c>
      <c r="AJ1769" s="25">
        <f t="shared" si="681"/>
        <v>-1.5403927508117476E-4</v>
      </c>
      <c r="AK1769" s="16">
        <v>111.07</v>
      </c>
      <c r="AL1769" s="2">
        <f t="shared" si="673"/>
        <v>113.35792393543275</v>
      </c>
      <c r="AM1769" s="27">
        <f t="shared" si="674"/>
        <v>-2.1745356176742003E-2</v>
      </c>
      <c r="AN1769" s="35">
        <v>0</v>
      </c>
      <c r="AO1769" s="1">
        <v>40563</v>
      </c>
      <c r="AP1769" s="2" t="str">
        <f t="shared" si="682"/>
        <v>high</v>
      </c>
    </row>
    <row r="1770" spans="1:42" x14ac:dyDescent="0.25">
      <c r="A1770" s="49">
        <v>40570</v>
      </c>
      <c r="B1770" s="47">
        <v>1299.54</v>
      </c>
      <c r="C1770" s="27">
        <f t="shared" si="684"/>
        <v>2.2442794012169642E-3</v>
      </c>
      <c r="D1770" s="27">
        <f t="shared" si="685"/>
        <v>1.4978479045553383E-2</v>
      </c>
      <c r="E1770" s="5">
        <f t="shared" si="665"/>
        <v>0</v>
      </c>
      <c r="F1770" s="44">
        <v>2186.9299999999998</v>
      </c>
      <c r="G1770" s="45">
        <v>2186.9299999999998</v>
      </c>
      <c r="H1770" s="48">
        <v>1299.54</v>
      </c>
      <c r="I1770" s="42">
        <v>16.149999999999999</v>
      </c>
      <c r="J1770" s="16">
        <f t="shared" si="683"/>
        <v>0.16149999999999998</v>
      </c>
      <c r="K1770" s="16">
        <f t="shared" si="666"/>
        <v>8.7109817173741777E-2</v>
      </c>
      <c r="L1770" s="51">
        <f>VLOOKUP(A1770,LIBOR!$A$3:B3865,2,1)</f>
        <v>0.23563000000000001</v>
      </c>
      <c r="M1770">
        <v>11995.81</v>
      </c>
      <c r="N1770" s="2">
        <v>10718.61</v>
      </c>
      <c r="O1770" s="16">
        <f t="shared" si="686"/>
        <v>5.0255092744125321E-6</v>
      </c>
      <c r="P1770" s="16">
        <f t="shared" si="675"/>
        <v>7.43901828262582E-2</v>
      </c>
      <c r="Q1770" s="2">
        <f t="shared" si="688"/>
        <v>17.667999999999999</v>
      </c>
      <c r="R1770" s="2">
        <f t="shared" si="689"/>
        <v>17.156999999999996</v>
      </c>
      <c r="S1770" s="16">
        <f t="shared" si="676"/>
        <v>1</v>
      </c>
      <c r="T1770" s="16">
        <f t="shared" si="677"/>
        <v>0</v>
      </c>
      <c r="U1770" s="16">
        <f>VLOOKUP(P1770,Table!$D$6:$G$15,MATCH(VALUE(T1770)&amp;"E",Table!$D$5:$G$5,0),1)*IF(Y1770=1,0,1)</f>
        <v>0.97499999999999998</v>
      </c>
      <c r="V1770" s="16">
        <f t="shared" si="678"/>
        <v>2.5000000000000022E-2</v>
      </c>
      <c r="W1770" s="16">
        <f t="shared" si="668"/>
        <v>176698.06316810602</v>
      </c>
      <c r="X1770" s="16">
        <f t="shared" si="679"/>
        <v>9.6026195659679736E-3</v>
      </c>
      <c r="Y1770" s="16">
        <f t="shared" si="669"/>
        <v>0</v>
      </c>
      <c r="Z1770" s="16">
        <f t="shared" si="680"/>
        <v>0</v>
      </c>
      <c r="AA1770" s="16">
        <f t="shared" si="667"/>
        <v>0</v>
      </c>
      <c r="AB1770" s="2">
        <f t="shared" si="670"/>
        <v>206898.83648270657</v>
      </c>
      <c r="AE1770" s="16" t="str">
        <f t="shared" si="690"/>
        <v/>
      </c>
      <c r="AF1770" s="16" t="str">
        <f t="shared" si="687"/>
        <v/>
      </c>
      <c r="AG1770" s="16">
        <f t="shared" si="672"/>
        <v>111.30572785921019</v>
      </c>
      <c r="AH1770" s="24">
        <f t="shared" si="671"/>
        <v>111.09034124074419</v>
      </c>
      <c r="AI1770" s="16">
        <f>VLOOKUP(A1770,'VQT-IV'!$B$3:$C1104,2,0)</f>
        <v>111.1</v>
      </c>
      <c r="AJ1770" s="25">
        <f t="shared" si="681"/>
        <v>-8.693752705490887E-5</v>
      </c>
      <c r="AK1770" s="16">
        <v>111.07</v>
      </c>
      <c r="AL1770" s="2">
        <f t="shared" si="673"/>
        <v>113.35792393543275</v>
      </c>
      <c r="AM1770" s="27">
        <f t="shared" si="674"/>
        <v>-2.0003742270193192E-2</v>
      </c>
      <c r="AN1770" s="35">
        <v>0</v>
      </c>
      <c r="AO1770" s="1">
        <v>40564</v>
      </c>
      <c r="AP1770" s="2" t="str">
        <f t="shared" si="682"/>
        <v/>
      </c>
    </row>
    <row r="1771" spans="1:42" x14ac:dyDescent="0.25">
      <c r="A1771" s="49">
        <v>40571</v>
      </c>
      <c r="B1771" s="47">
        <v>1276.3399999999999</v>
      </c>
      <c r="C1771" s="27">
        <f t="shared" si="684"/>
        <v>-1.7852470874309412E-2</v>
      </c>
      <c r="D1771" s="27">
        <f t="shared" si="685"/>
        <v>-5.2875640718940131E-3</v>
      </c>
      <c r="E1771" s="5">
        <f t="shared" si="665"/>
        <v>0</v>
      </c>
      <c r="F1771" s="44">
        <v>2147.9499999999998</v>
      </c>
      <c r="G1771" s="45">
        <v>2147.9499999999998</v>
      </c>
      <c r="H1771" s="48">
        <v>1276.3399999999999</v>
      </c>
      <c r="I1771" s="42">
        <v>20.04</v>
      </c>
      <c r="J1771" s="16">
        <f t="shared" si="683"/>
        <v>0.20039999999999999</v>
      </c>
      <c r="K1771" s="16">
        <f t="shared" si="666"/>
        <v>0.12565264510521457</v>
      </c>
      <c r="L1771" s="51">
        <f>VLOOKUP(A1771,LIBOR!$A$3:B3866,2,1)</f>
        <v>0.23563000000000001</v>
      </c>
      <c r="M1771">
        <v>13218.6</v>
      </c>
      <c r="N1771" s="2">
        <v>11811.16</v>
      </c>
      <c r="O1771" s="16">
        <f t="shared" si="686"/>
        <v>3.2449513812021465E-4</v>
      </c>
      <c r="P1771" s="16">
        <f t="shared" si="675"/>
        <v>7.4747354894785428E-2</v>
      </c>
      <c r="Q1771" s="2">
        <f t="shared" si="688"/>
        <v>17.3</v>
      </c>
      <c r="R1771" s="2">
        <f t="shared" si="689"/>
        <v>17.100499999999997</v>
      </c>
      <c r="S1771" s="16">
        <f t="shared" si="676"/>
        <v>1</v>
      </c>
      <c r="T1771" s="16">
        <f t="shared" si="677"/>
        <v>0</v>
      </c>
      <c r="U1771" s="16">
        <f>VLOOKUP(P1771,Table!$D$6:$G$15,MATCH(VALUE(T1771)&amp;"E",Table!$D$5:$G$5,0),1)*IF(Y1771=1,0,1)</f>
        <v>0.97499999999999998</v>
      </c>
      <c r="V1771" s="16">
        <f t="shared" si="678"/>
        <v>2.5000000000000022E-2</v>
      </c>
      <c r="W1771" s="16">
        <f t="shared" si="668"/>
        <v>174072.70026531641</v>
      </c>
      <c r="X1771" s="16">
        <f t="shared" si="679"/>
        <v>1.2784803522578825E-2</v>
      </c>
      <c r="Y1771" s="16">
        <f t="shared" si="669"/>
        <v>0</v>
      </c>
      <c r="Z1771" s="16">
        <f t="shared" si="680"/>
        <v>0</v>
      </c>
      <c r="AA1771" s="16">
        <f t="shared" si="667"/>
        <v>0</v>
      </c>
      <c r="AB1771" s="2">
        <f t="shared" si="670"/>
        <v>203830.50558887425</v>
      </c>
      <c r="AE1771" s="16" t="str">
        <f t="shared" si="690"/>
        <v/>
      </c>
      <c r="AF1771" s="16" t="str">
        <f t="shared" si="687"/>
        <v/>
      </c>
      <c r="AG1771" s="16">
        <f t="shared" si="672"/>
        <v>109.65505253760463</v>
      </c>
      <c r="AH1771" s="24">
        <f t="shared" si="671"/>
        <v>109.44001161190911</v>
      </c>
      <c r="AI1771" s="16">
        <f>VLOOKUP(A1771,'VQT-IV'!$B$3:$C1105,2,0)</f>
        <v>109.45</v>
      </c>
      <c r="AJ1771" s="25">
        <f t="shared" si="681"/>
        <v>-9.1259827235123936E-5</v>
      </c>
      <c r="AK1771" s="16">
        <v>109.43</v>
      </c>
      <c r="AL1771" s="2">
        <f t="shared" si="673"/>
        <v>113.35792393543275</v>
      </c>
      <c r="AM1771" s="27">
        <f t="shared" si="674"/>
        <v>-3.4562315429799484E-2</v>
      </c>
      <c r="AN1771" s="35">
        <v>1</v>
      </c>
      <c r="AO1771" s="1">
        <v>40567</v>
      </c>
      <c r="AP1771" s="2" t="str">
        <f t="shared" si="682"/>
        <v/>
      </c>
    </row>
    <row r="1772" spans="1:42" x14ac:dyDescent="0.25">
      <c r="A1772" s="49">
        <v>40574</v>
      </c>
      <c r="B1772" s="47">
        <v>1286.1199999999999</v>
      </c>
      <c r="C1772" s="27">
        <f t="shared" si="684"/>
        <v>7.662535061190523E-3</v>
      </c>
      <c r="D1772" s="27">
        <f t="shared" si="685"/>
        <v>-3.4613168511211656E-3</v>
      </c>
      <c r="E1772" s="5">
        <f t="shared" si="665"/>
        <v>0</v>
      </c>
      <c r="F1772" s="44">
        <v>2164.4</v>
      </c>
      <c r="G1772" s="45">
        <v>2164.4</v>
      </c>
      <c r="H1772" s="48">
        <v>1286.1199999999999</v>
      </c>
      <c r="I1772" s="42">
        <v>19.53</v>
      </c>
      <c r="J1772" s="16">
        <f t="shared" si="683"/>
        <v>0.1953</v>
      </c>
      <c r="K1772" s="16">
        <f t="shared" si="666"/>
        <v>9.8877484785371089E-2</v>
      </c>
      <c r="L1772" s="51">
        <f>VLOOKUP(A1772,LIBOR!$A$3:B3867,2,1)</f>
        <v>0.23530999999999999</v>
      </c>
      <c r="M1772">
        <v>13046.07</v>
      </c>
      <c r="N1772" s="2">
        <v>11656.84</v>
      </c>
      <c r="O1772" s="16">
        <f t="shared" si="686"/>
        <v>5.8267680325176406E-5</v>
      </c>
      <c r="P1772" s="16">
        <f t="shared" si="675"/>
        <v>9.6422515214628912E-2</v>
      </c>
      <c r="Q1772" s="2">
        <f t="shared" si="688"/>
        <v>17.613999999999997</v>
      </c>
      <c r="R1772" s="2">
        <f t="shared" si="689"/>
        <v>17.226499999999998</v>
      </c>
      <c r="S1772" s="16">
        <f t="shared" si="676"/>
        <v>1</v>
      </c>
      <c r="T1772" s="16">
        <f t="shared" si="677"/>
        <v>0</v>
      </c>
      <c r="U1772" s="16">
        <f>VLOOKUP(P1772,Table!$D$6:$G$15,MATCH(VALUE(T1772)&amp;"E",Table!$D$5:$G$5,0),1)*IF(Y1772=1,0,1)</f>
        <v>0.97499999999999998</v>
      </c>
      <c r="V1772" s="16">
        <f t="shared" si="678"/>
        <v>2.5000000000000022E-2</v>
      </c>
      <c r="W1772" s="16">
        <f t="shared" si="668"/>
        <v>175316.33333349921</v>
      </c>
      <c r="X1772" s="16">
        <f t="shared" si="679"/>
        <v>-4.8619459113956598E-3</v>
      </c>
      <c r="Y1772" s="16">
        <f t="shared" si="669"/>
        <v>0</v>
      </c>
      <c r="Z1772" s="16">
        <f t="shared" si="680"/>
        <v>0</v>
      </c>
      <c r="AA1772" s="16">
        <f t="shared" si="667"/>
        <v>0</v>
      </c>
      <c r="AB1772" s="2">
        <f t="shared" si="670"/>
        <v>205285.99845656974</v>
      </c>
      <c r="AE1772" s="16" t="str">
        <f t="shared" si="690"/>
        <v/>
      </c>
      <c r="AF1772" s="16" t="str">
        <f t="shared" si="687"/>
        <v/>
      </c>
      <c r="AG1772" s="16">
        <f t="shared" si="672"/>
        <v>110.43806657377239</v>
      </c>
      <c r="AH1772" s="24">
        <f t="shared" si="671"/>
        <v>110.21288399341142</v>
      </c>
      <c r="AI1772" s="16">
        <f>VLOOKUP(A1772,'VQT-IV'!$B$3:$C1106,2,0)</f>
        <v>110.23</v>
      </c>
      <c r="AJ1772" s="25">
        <f t="shared" si="681"/>
        <v>-1.5527539316506633E-4</v>
      </c>
      <c r="AK1772" s="16">
        <v>110.24</v>
      </c>
      <c r="AL1772" s="2">
        <f t="shared" si="673"/>
        <v>113.35792393543275</v>
      </c>
      <c r="AM1772" s="27">
        <f t="shared" si="674"/>
        <v>-2.7744332578044539E-2</v>
      </c>
      <c r="AN1772" s="35">
        <v>0</v>
      </c>
      <c r="AO1772" s="1">
        <v>40568</v>
      </c>
      <c r="AP1772" s="2" t="str">
        <f t="shared" si="682"/>
        <v>high</v>
      </c>
    </row>
    <row r="1773" spans="1:42" x14ac:dyDescent="0.25">
      <c r="A1773" s="49">
        <v>40575</v>
      </c>
      <c r="B1773" s="47">
        <v>1307.5899999999999</v>
      </c>
      <c r="C1773" s="27">
        <f t="shared" si="684"/>
        <v>1.6693621124000968E-2</v>
      </c>
      <c r="D1773" s="27">
        <f t="shared" si="685"/>
        <v>1.296890989402566E-2</v>
      </c>
      <c r="E1773" s="5">
        <f t="shared" si="665"/>
        <v>0</v>
      </c>
      <c r="F1773" s="44">
        <v>2200.54</v>
      </c>
      <c r="G1773" s="45">
        <v>2200.54</v>
      </c>
      <c r="H1773" s="48">
        <v>1307.5899999999999</v>
      </c>
      <c r="I1773" s="42">
        <v>17.63</v>
      </c>
      <c r="J1773" s="16">
        <f t="shared" si="683"/>
        <v>0.17629999999999998</v>
      </c>
      <c r="K1773" s="16">
        <f t="shared" si="666"/>
        <v>7.6534884169157588E-2</v>
      </c>
      <c r="L1773" s="51">
        <f>VLOOKUP(A1773,LIBOR!$A$3:B3868,2,1)</f>
        <v>0.23599999999999996</v>
      </c>
      <c r="M1773">
        <v>12374.21</v>
      </c>
      <c r="N1773" s="2">
        <v>11056.48</v>
      </c>
      <c r="O1773" s="16">
        <f t="shared" si="686"/>
        <v>2.7409498318728637E-4</v>
      </c>
      <c r="P1773" s="16">
        <f t="shared" si="675"/>
        <v>9.9765115830842396E-2</v>
      </c>
      <c r="Q1773" s="2">
        <f t="shared" si="688"/>
        <v>17.990000000000002</v>
      </c>
      <c r="R1773" s="2">
        <f t="shared" si="689"/>
        <v>17.315499999999997</v>
      </c>
      <c r="S1773" s="16">
        <f t="shared" si="676"/>
        <v>1</v>
      </c>
      <c r="T1773" s="16">
        <f t="shared" si="677"/>
        <v>0</v>
      </c>
      <c r="U1773" s="16">
        <f>VLOOKUP(P1773,Table!$D$6:$G$15,MATCH(VALUE(T1773)&amp;"E",Table!$D$5:$G$5,0),1)*IF(Y1773=1,0,1)</f>
        <v>0.97499999999999998</v>
      </c>
      <c r="V1773" s="16">
        <f t="shared" si="678"/>
        <v>2.5000000000000022E-2</v>
      </c>
      <c r="W1773" s="16">
        <f t="shared" si="668"/>
        <v>177944.0990786512</v>
      </c>
      <c r="X1773" s="16">
        <f t="shared" si="679"/>
        <v>-2.8414439083404019E-3</v>
      </c>
      <c r="Y1773" s="16">
        <f t="shared" si="669"/>
        <v>0</v>
      </c>
      <c r="Z1773" s="16">
        <f t="shared" si="680"/>
        <v>0</v>
      </c>
      <c r="AA1773" s="16">
        <f t="shared" si="667"/>
        <v>0</v>
      </c>
      <c r="AB1773" s="2">
        <f t="shared" si="670"/>
        <v>208363.76019663812</v>
      </c>
      <c r="AE1773" s="16" t="str">
        <f t="shared" si="690"/>
        <v/>
      </c>
      <c r="AF1773" s="16" t="str">
        <f t="shared" si="687"/>
        <v/>
      </c>
      <c r="AG1773" s="16">
        <f t="shared" si="672"/>
        <v>112.09381542417336</v>
      </c>
      <c r="AH1773" s="24">
        <f t="shared" si="671"/>
        <v>111.86234521998456</v>
      </c>
      <c r="AI1773" s="16">
        <f>VLOOKUP(A1773,'VQT-IV'!$B$3:$C1107,2,0)</f>
        <v>111.88</v>
      </c>
      <c r="AJ1773" s="25">
        <f t="shared" si="681"/>
        <v>-1.5780103696316772E-4</v>
      </c>
      <c r="AK1773" s="16">
        <v>111.84</v>
      </c>
      <c r="AL1773" s="2">
        <f t="shared" si="673"/>
        <v>113.35792393543275</v>
      </c>
      <c r="AM1773" s="27">
        <f t="shared" si="674"/>
        <v>-1.3193420129148259E-2</v>
      </c>
      <c r="AN1773" s="35">
        <v>0</v>
      </c>
      <c r="AO1773" s="1">
        <v>40569</v>
      </c>
      <c r="AP1773" s="2" t="str">
        <f t="shared" si="682"/>
        <v>high</v>
      </c>
    </row>
    <row r="1774" spans="1:42" x14ac:dyDescent="0.25">
      <c r="A1774" s="49">
        <v>40576</v>
      </c>
      <c r="B1774" s="47">
        <v>1304.03</v>
      </c>
      <c r="C1774" s="27">
        <f t="shared" si="684"/>
        <v>-2.7225659419236603E-3</v>
      </c>
      <c r="D1774" s="27">
        <f t="shared" si="685"/>
        <v>6.0253987701753831E-3</v>
      </c>
      <c r="E1774" s="5">
        <f t="shared" si="665"/>
        <v>0</v>
      </c>
      <c r="F1774" s="44">
        <v>2194.94</v>
      </c>
      <c r="G1774" s="45">
        <v>2194.94</v>
      </c>
      <c r="H1774" s="48">
        <v>1304.03</v>
      </c>
      <c r="I1774" s="42">
        <v>17.3</v>
      </c>
      <c r="J1774" s="16">
        <f t="shared" si="683"/>
        <v>0.17300000000000001</v>
      </c>
      <c r="K1774" s="16">
        <f t="shared" si="666"/>
        <v>5.8690695235946319E-2</v>
      </c>
      <c r="L1774" s="51">
        <f>VLOOKUP(A1774,LIBOR!$A$3:B3869,2,1)</f>
        <v>0.23499999999999996</v>
      </c>
      <c r="M1774">
        <v>12390.74</v>
      </c>
      <c r="N1774" s="2">
        <v>11071.2</v>
      </c>
      <c r="O1774" s="16">
        <f t="shared" si="686"/>
        <v>7.4325964509885588E-6</v>
      </c>
      <c r="P1774" s="16">
        <f t="shared" si="675"/>
        <v>0.1143093047640537</v>
      </c>
      <c r="Q1774" s="2">
        <f t="shared" si="688"/>
        <v>17.997999999999998</v>
      </c>
      <c r="R1774" s="2">
        <f t="shared" si="689"/>
        <v>17.316500000000001</v>
      </c>
      <c r="S1774" s="16">
        <f t="shared" si="676"/>
        <v>1</v>
      </c>
      <c r="T1774" s="16">
        <f t="shared" si="677"/>
        <v>0</v>
      </c>
      <c r="U1774" s="16">
        <f>VLOOKUP(P1774,Table!$D$6:$G$15,MATCH(VALUE(T1774)&amp;"E",Table!$D$5:$G$5,0),1)*IF(Y1774=1,0,1)</f>
        <v>0.9</v>
      </c>
      <c r="V1774" s="16">
        <f t="shared" si="678"/>
        <v>9.9999999999999978E-2</v>
      </c>
      <c r="W1774" s="16">
        <f t="shared" si="668"/>
        <v>177477.66877746981</v>
      </c>
      <c r="X1774" s="16">
        <f t="shared" si="679"/>
        <v>1.2113511084963502E-2</v>
      </c>
      <c r="Y1774" s="16">
        <f t="shared" si="669"/>
        <v>0</v>
      </c>
      <c r="Z1774" s="16">
        <f t="shared" si="680"/>
        <v>0</v>
      </c>
      <c r="AA1774" s="16">
        <f t="shared" si="667"/>
        <v>0</v>
      </c>
      <c r="AB1774" s="2">
        <f t="shared" si="670"/>
        <v>207853.7246576958</v>
      </c>
      <c r="AD1774" s="2">
        <v>208234.75</v>
      </c>
      <c r="AE1774" s="16" t="str">
        <f t="shared" si="690"/>
        <v/>
      </c>
      <c r="AF1774" s="16">
        <f t="shared" si="687"/>
        <v>-1.8297874985044871E-3</v>
      </c>
      <c r="AG1774" s="16">
        <f t="shared" si="672"/>
        <v>111.81943071587277</v>
      </c>
      <c r="AH1774" s="24">
        <f t="shared" si="671"/>
        <v>111.58562274855417</v>
      </c>
      <c r="AI1774" s="16">
        <f>VLOOKUP(A1774,'VQT-IV'!$B$3:$C1108,2,0)</f>
        <v>111.6</v>
      </c>
      <c r="AJ1774" s="25">
        <f t="shared" si="681"/>
        <v>-1.2882841797334788E-4</v>
      </c>
      <c r="AK1774" s="16">
        <v>111.65</v>
      </c>
      <c r="AL1774" s="2">
        <f t="shared" si="673"/>
        <v>113.35792393543275</v>
      </c>
      <c r="AM1774" s="27">
        <f t="shared" si="674"/>
        <v>-1.5634559326333952E-2</v>
      </c>
      <c r="AN1774" s="35">
        <v>0</v>
      </c>
      <c r="AO1774" s="1">
        <v>40570</v>
      </c>
      <c r="AP1774" s="2" t="str">
        <f t="shared" si="682"/>
        <v>high</v>
      </c>
    </row>
    <row r="1775" spans="1:42" x14ac:dyDescent="0.25">
      <c r="A1775" s="49">
        <v>40577</v>
      </c>
      <c r="B1775" s="47">
        <v>1307.0999999999999</v>
      </c>
      <c r="C1775" s="27">
        <f t="shared" si="684"/>
        <v>2.3542403165570658E-3</v>
      </c>
      <c r="D1775" s="27">
        <f t="shared" si="685"/>
        <v>6.1353596855154846E-3</v>
      </c>
      <c r="E1775" s="5">
        <f t="shared" si="665"/>
        <v>0</v>
      </c>
      <c r="F1775" s="44">
        <v>2200.42</v>
      </c>
      <c r="G1775" s="45">
        <v>2200.42</v>
      </c>
      <c r="H1775" s="48">
        <v>1307.0999999999999</v>
      </c>
      <c r="I1775" s="42">
        <v>16.690000000000001</v>
      </c>
      <c r="J1775" s="16">
        <f t="shared" si="683"/>
        <v>0.16690000000000002</v>
      </c>
      <c r="K1775" s="16">
        <f t="shared" si="666"/>
        <v>5.2220720687941466E-2</v>
      </c>
      <c r="L1775" s="51">
        <f>VLOOKUP(A1775,LIBOR!$A$3:B3870,2,1)</f>
        <v>0.23699999999999996</v>
      </c>
      <c r="M1775">
        <v>12215.19</v>
      </c>
      <c r="N1775" s="2">
        <v>10914.3</v>
      </c>
      <c r="O1775" s="16">
        <f t="shared" si="686"/>
        <v>5.5294273135144364E-6</v>
      </c>
      <c r="P1775" s="16">
        <f t="shared" si="675"/>
        <v>0.11467927931205855</v>
      </c>
      <c r="Q1775" s="2">
        <f t="shared" si="688"/>
        <v>18.13</v>
      </c>
      <c r="R1775" s="2">
        <f t="shared" si="689"/>
        <v>17.312500000000004</v>
      </c>
      <c r="S1775" s="16">
        <f t="shared" si="676"/>
        <v>1</v>
      </c>
      <c r="T1775" s="16">
        <f t="shared" si="677"/>
        <v>0</v>
      </c>
      <c r="U1775" s="16">
        <f>VLOOKUP(P1775,Table!$D$6:$G$15,MATCH(VALUE(T1775)&amp;"E",Table!$D$5:$G$5,0),1)*IF(Y1775=1,0,1)</f>
        <v>0.9</v>
      </c>
      <c r="V1775" s="16">
        <f t="shared" si="678"/>
        <v>9.9999999999999978E-2</v>
      </c>
      <c r="W1775" s="16">
        <f t="shared" si="668"/>
        <v>177602.19167752942</v>
      </c>
      <c r="X1775" s="16">
        <f t="shared" si="679"/>
        <v>6.175533526195931E-3</v>
      </c>
      <c r="Y1775" s="16">
        <f t="shared" si="669"/>
        <v>0</v>
      </c>
      <c r="Z1775" s="16">
        <f t="shared" si="680"/>
        <v>0</v>
      </c>
      <c r="AA1775" s="16">
        <f t="shared" si="667"/>
        <v>0</v>
      </c>
      <c r="AB1775" s="2">
        <f t="shared" si="670"/>
        <v>208026.28532418975</v>
      </c>
      <c r="AE1775" s="16" t="str">
        <f t="shared" si="690"/>
        <v/>
      </c>
      <c r="AF1775" s="16" t="str">
        <f t="shared" si="687"/>
        <v/>
      </c>
      <c r="AG1775" s="16">
        <f t="shared" si="672"/>
        <v>111.91226347854317</v>
      </c>
      <c r="AH1775" s="24">
        <f t="shared" si="671"/>
        <v>111.67535470880797</v>
      </c>
      <c r="AI1775" s="16">
        <f>VLOOKUP(A1775,'VQT-IV'!$B$3:$C1109,2,0)</f>
        <v>111.69</v>
      </c>
      <c r="AJ1775" s="25">
        <f t="shared" si="681"/>
        <v>-1.3112446227969698E-4</v>
      </c>
      <c r="AK1775" s="16">
        <v>111.69</v>
      </c>
      <c r="AL1775" s="2">
        <f t="shared" si="673"/>
        <v>113.35792393543275</v>
      </c>
      <c r="AM1775" s="27">
        <f t="shared" si="674"/>
        <v>-1.484297848982441E-2</v>
      </c>
      <c r="AN1775" s="35">
        <v>0</v>
      </c>
      <c r="AO1775" s="1">
        <v>40571</v>
      </c>
      <c r="AP1775" s="2" t="str">
        <f t="shared" si="682"/>
        <v>high</v>
      </c>
    </row>
    <row r="1776" spans="1:42" x14ac:dyDescent="0.25">
      <c r="A1776" s="49">
        <v>40578</v>
      </c>
      <c r="B1776" s="47">
        <v>1310.87</v>
      </c>
      <c r="C1776" s="27">
        <f t="shared" si="684"/>
        <v>2.8842475709585091E-3</v>
      </c>
      <c r="D1776" s="27">
        <f t="shared" si="685"/>
        <v>2.6872078130783406E-2</v>
      </c>
      <c r="E1776" s="5">
        <f t="shared" ref="E1776:E1839" si="691">IF(Y1776=1,IF(AND(D1776&lt;0,T1776&gt;=0),-1,1),0)</f>
        <v>0</v>
      </c>
      <c r="F1776" s="44">
        <v>2206.8000000000002</v>
      </c>
      <c r="G1776" s="45">
        <v>2206.8000000000002</v>
      </c>
      <c r="H1776" s="48">
        <v>1310.87</v>
      </c>
      <c r="I1776" s="42">
        <v>15.93</v>
      </c>
      <c r="J1776" s="16">
        <f t="shared" si="683"/>
        <v>0.1593</v>
      </c>
      <c r="K1776" s="16">
        <f t="shared" ref="K1776:K1839" si="692">J1776-P1776</f>
        <v>5.0835163657554888E-2</v>
      </c>
      <c r="L1776" s="51">
        <f>VLOOKUP(A1776,LIBOR!$A$3:B3871,2,1)</f>
        <v>0.2369</v>
      </c>
      <c r="M1776">
        <v>11901.53</v>
      </c>
      <c r="N1776" s="2">
        <v>10634</v>
      </c>
      <c r="O1776" s="16">
        <f t="shared" si="686"/>
        <v>8.294953600412807E-6</v>
      </c>
      <c r="P1776" s="16">
        <f t="shared" si="675"/>
        <v>0.10846483634244511</v>
      </c>
      <c r="Q1776" s="2">
        <f t="shared" si="688"/>
        <v>18.238</v>
      </c>
      <c r="R1776" s="2">
        <f t="shared" si="689"/>
        <v>17.296000000000003</v>
      </c>
      <c r="S1776" s="16">
        <f t="shared" si="676"/>
        <v>1</v>
      </c>
      <c r="T1776" s="16">
        <f t="shared" si="677"/>
        <v>0</v>
      </c>
      <c r="U1776" s="16">
        <f>VLOOKUP(P1776,Table!$D$6:$G$15,MATCH(VALUE(T1776)&amp;"E",Table!$D$5:$G$5,0),1)*IF(Y1776=1,0,1)</f>
        <v>0.9</v>
      </c>
      <c r="V1776" s="16">
        <f t="shared" si="678"/>
        <v>9.9999999999999978E-2</v>
      </c>
      <c r="W1776" s="16">
        <f t="shared" si="668"/>
        <v>177607.09926264783</v>
      </c>
      <c r="X1776" s="16">
        <f t="shared" si="679"/>
        <v>5.1167992065834778E-3</v>
      </c>
      <c r="Y1776" s="16">
        <f t="shared" si="669"/>
        <v>0</v>
      </c>
      <c r="Z1776" s="16">
        <f t="shared" si="680"/>
        <v>0</v>
      </c>
      <c r="AA1776" s="16">
        <f t="shared" ref="AA1776:AA1839" si="693">(1+(A1776-A1775)/360*L1776-1)*Y1775</f>
        <v>0</v>
      </c>
      <c r="AB1776" s="2">
        <f t="shared" si="670"/>
        <v>208034.96320735262</v>
      </c>
      <c r="AE1776" s="16" t="str">
        <f t="shared" si="690"/>
        <v/>
      </c>
      <c r="AF1776" s="16" t="str">
        <f t="shared" si="687"/>
        <v/>
      </c>
      <c r="AG1776" s="16">
        <f t="shared" si="672"/>
        <v>111.91693193448104</v>
      </c>
      <c r="AH1776" s="24">
        <f t="shared" si="671"/>
        <v>111.67710654194887</v>
      </c>
      <c r="AI1776" s="16">
        <f>VLOOKUP(A1776,'VQT-IV'!$B$3:$C1110,2,0)</f>
        <v>111.69</v>
      </c>
      <c r="AJ1776" s="25">
        <f t="shared" si="681"/>
        <v>-1.154396817183434E-4</v>
      </c>
      <c r="AK1776" s="16">
        <v>111.63</v>
      </c>
      <c r="AL1776" s="2">
        <f t="shared" si="673"/>
        <v>113.35792393543275</v>
      </c>
      <c r="AM1776" s="27">
        <f t="shared" si="674"/>
        <v>-1.4827524491726307E-2</v>
      </c>
      <c r="AN1776" s="35">
        <v>0</v>
      </c>
      <c r="AO1776" s="1">
        <v>40574</v>
      </c>
      <c r="AP1776" s="2" t="str">
        <f t="shared" si="682"/>
        <v>high</v>
      </c>
    </row>
    <row r="1777" spans="1:42" x14ac:dyDescent="0.25">
      <c r="A1777" s="49">
        <v>40581</v>
      </c>
      <c r="B1777" s="47">
        <v>1319.05</v>
      </c>
      <c r="C1777" s="27">
        <f t="shared" si="684"/>
        <v>6.240130600288385E-3</v>
      </c>
      <c r="D1777" s="27">
        <f t="shared" si="685"/>
        <v>2.5449673669881268E-2</v>
      </c>
      <c r="E1777" s="5">
        <f t="shared" si="691"/>
        <v>0</v>
      </c>
      <c r="F1777" s="44">
        <v>2220.6</v>
      </c>
      <c r="G1777" s="45">
        <v>2220.6</v>
      </c>
      <c r="H1777" s="48">
        <v>1319.05</v>
      </c>
      <c r="I1777" s="42">
        <v>16.28</v>
      </c>
      <c r="J1777" s="16">
        <f t="shared" si="683"/>
        <v>0.1628</v>
      </c>
      <c r="K1777" s="16">
        <f t="shared" si="692"/>
        <v>5.3988871970222674E-2</v>
      </c>
      <c r="L1777" s="51">
        <f>VLOOKUP(A1777,LIBOR!$A$3:B3872,2,1)</f>
        <v>0.23739999999999997</v>
      </c>
      <c r="M1777">
        <v>11664.17</v>
      </c>
      <c r="N1777" s="2">
        <v>10421.790000000001</v>
      </c>
      <c r="O1777" s="16">
        <f t="shared" si="686"/>
        <v>3.8697626096819869E-5</v>
      </c>
      <c r="P1777" s="16">
        <f t="shared" si="675"/>
        <v>0.10881112802977733</v>
      </c>
      <c r="Q1777" s="2">
        <f t="shared" si="688"/>
        <v>17.415999999999997</v>
      </c>
      <c r="R1777" s="2">
        <f t="shared" si="689"/>
        <v>17.2225</v>
      </c>
      <c r="S1777" s="16">
        <f t="shared" si="676"/>
        <v>1</v>
      </c>
      <c r="T1777" s="16">
        <f t="shared" si="677"/>
        <v>1</v>
      </c>
      <c r="U1777" s="16">
        <f>VLOOKUP(P1777,Table!$D$6:$G$15,MATCH(VALUE(T1777)&amp;"E",Table!$D$5:$G$5,0),1)*IF(Y1777=1,0,1)</f>
        <v>0.85</v>
      </c>
      <c r="V1777" s="16">
        <f t="shared" si="678"/>
        <v>0.15000000000000002</v>
      </c>
      <c r="W1777" s="16">
        <f t="shared" ref="W1777:W1840" si="694">W1776*(1+$U1776*($H1777/$H1776-1)+$V1776*($N1777/$N1776-1))</f>
        <v>178250.13239486469</v>
      </c>
      <c r="X1777" s="16">
        <f t="shared" si="679"/>
        <v>2.0304154482261749E-2</v>
      </c>
      <c r="Y1777" s="16">
        <f t="shared" ref="Y1777:Y1840" si="695">IF(X1777&lt;=-0.02,1,0)</f>
        <v>0</v>
      </c>
      <c r="Z1777" s="16">
        <f t="shared" si="680"/>
        <v>0</v>
      </c>
      <c r="AA1777" s="16">
        <f t="shared" si="693"/>
        <v>0</v>
      </c>
      <c r="AB1777" s="2">
        <f t="shared" ref="AB1777:AB1840" si="696">AB1776*(1+$U1776*($G1777/$G1776-1)+$V1776*($M1777/$M1776-1)+Y1776*(1+(A1777-A1776)/360*L1777/100-1))</f>
        <v>208790.89845875121</v>
      </c>
      <c r="AE1777" s="16" t="str">
        <f t="shared" si="690"/>
        <v/>
      </c>
      <c r="AF1777" s="16" t="str">
        <f t="shared" si="687"/>
        <v/>
      </c>
      <c r="AG1777" s="16">
        <f t="shared" si="672"/>
        <v>112.32360373989928</v>
      </c>
      <c r="AH1777" s="24">
        <f t="shared" ref="AH1777:AH1840" si="697">AH1776*AB1777/AB1776*(1-AH$1)^(A1777-A1776)</f>
        <v>112.07415544419563</v>
      </c>
      <c r="AI1777" s="16">
        <f>VLOOKUP(A1777,'VQT-IV'!$B$3:$C1111,2,0)</f>
        <v>112.09</v>
      </c>
      <c r="AJ1777" s="25">
        <f t="shared" si="681"/>
        <v>-1.413556588846232E-4</v>
      </c>
      <c r="AK1777" s="16">
        <v>112.13</v>
      </c>
      <c r="AL1777" s="2">
        <f t="shared" si="673"/>
        <v>113.35792393543275</v>
      </c>
      <c r="AM1777" s="27">
        <f t="shared" si="674"/>
        <v>-1.1324911807385818E-2</v>
      </c>
      <c r="AN1777" s="35">
        <v>0</v>
      </c>
      <c r="AO1777" s="1">
        <v>40575</v>
      </c>
      <c r="AP1777" s="2" t="str">
        <f t="shared" si="682"/>
        <v>high</v>
      </c>
    </row>
    <row r="1778" spans="1:42" x14ac:dyDescent="0.25">
      <c r="A1778" s="49">
        <v>40582</v>
      </c>
      <c r="B1778" s="47">
        <v>1324.57</v>
      </c>
      <c r="C1778" s="27">
        <f t="shared" si="684"/>
        <v>4.1848299912816689E-3</v>
      </c>
      <c r="D1778" s="27">
        <f t="shared" si="685"/>
        <v>1.2940882537161968E-2</v>
      </c>
      <c r="E1778" s="5">
        <f t="shared" si="691"/>
        <v>0</v>
      </c>
      <c r="F1778" s="44">
        <v>2230.59</v>
      </c>
      <c r="G1778" s="45">
        <v>2230.59</v>
      </c>
      <c r="H1778" s="48">
        <v>1324.57</v>
      </c>
      <c r="I1778" s="42">
        <v>15.81</v>
      </c>
      <c r="J1778" s="16">
        <f t="shared" si="683"/>
        <v>0.15810000000000002</v>
      </c>
      <c r="K1778" s="16">
        <f t="shared" si="692"/>
        <v>4.8567444012349664E-2</v>
      </c>
      <c r="L1778" s="51">
        <f>VLOOKUP(A1778,LIBOR!$A$3:B3873,2,1)</f>
        <v>0.23549999999999999</v>
      </c>
      <c r="M1778">
        <v>11531.38</v>
      </c>
      <c r="N1778" s="2">
        <v>10303.1</v>
      </c>
      <c r="O1778" s="16">
        <f t="shared" si="686"/>
        <v>1.7439794031210747E-5</v>
      </c>
      <c r="P1778" s="16">
        <f t="shared" si="675"/>
        <v>0.10953255598765035</v>
      </c>
      <c r="Q1778" s="2">
        <f t="shared" si="688"/>
        <v>16.766000000000002</v>
      </c>
      <c r="R1778" s="2">
        <f t="shared" si="689"/>
        <v>17.179500000000001</v>
      </c>
      <c r="S1778" s="16">
        <f t="shared" si="676"/>
        <v>-1</v>
      </c>
      <c r="T1778" s="16">
        <f t="shared" si="677"/>
        <v>0</v>
      </c>
      <c r="U1778" s="16">
        <f>VLOOKUP(P1778,Table!$D$6:$G$15,MATCH(VALUE(T1778)&amp;"E",Table!$D$5:$G$5,0),1)*IF(Y1778=1,0,1)</f>
        <v>0.9</v>
      </c>
      <c r="V1778" s="16">
        <f t="shared" si="678"/>
        <v>9.9999999999999978E-2</v>
      </c>
      <c r="W1778" s="16">
        <f t="shared" si="694"/>
        <v>178579.68296880371</v>
      </c>
      <c r="X1778" s="16">
        <f t="shared" si="679"/>
        <v>1.6734316795141924E-2</v>
      </c>
      <c r="Y1778" s="16">
        <f t="shared" si="695"/>
        <v>0</v>
      </c>
      <c r="Z1778" s="16">
        <f t="shared" si="680"/>
        <v>0</v>
      </c>
      <c r="AA1778" s="16">
        <f t="shared" si="693"/>
        <v>0</v>
      </c>
      <c r="AB1778" s="2">
        <f t="shared" si="696"/>
        <v>209232.76285746263</v>
      </c>
      <c r="AE1778" s="16" t="str">
        <f t="shared" si="690"/>
        <v/>
      </c>
      <c r="AF1778" s="16" t="str">
        <f t="shared" si="687"/>
        <v/>
      </c>
      <c r="AG1778" s="16">
        <f t="shared" ref="AG1778:AG1841" si="698">AB1778/AG$2</f>
        <v>112.56131430101091</v>
      </c>
      <c r="AH1778" s="24">
        <f t="shared" si="697"/>
        <v>112.30841492580234</v>
      </c>
      <c r="AI1778" s="16">
        <f>VLOOKUP(A1778,'VQT-IV'!$B$3:$C1112,2,0)</f>
        <v>112.32</v>
      </c>
      <c r="AJ1778" s="25">
        <f t="shared" si="681"/>
        <v>-1.0314346685946774E-4</v>
      </c>
      <c r="AK1778" s="16">
        <v>112.2</v>
      </c>
      <c r="AL1778" s="2">
        <f t="shared" ref="AL1778:AL1841" si="699">IF(AH1778&gt;AL1777,AH1778,AL1777)</f>
        <v>113.35792393543275</v>
      </c>
      <c r="AM1778" s="27">
        <f t="shared" ref="AM1778:AM1841" si="700">AH1778/AL1778-1</f>
        <v>-9.2583647723488705E-3</v>
      </c>
      <c r="AN1778" s="35">
        <v>0</v>
      </c>
      <c r="AO1778" s="1">
        <v>40576</v>
      </c>
      <c r="AP1778" s="2" t="str">
        <f t="shared" si="682"/>
        <v>high</v>
      </c>
    </row>
    <row r="1779" spans="1:42" x14ac:dyDescent="0.25">
      <c r="A1779" s="49">
        <v>40583</v>
      </c>
      <c r="B1779" s="47">
        <v>1320.88</v>
      </c>
      <c r="C1779" s="27">
        <f t="shared" si="684"/>
        <v>-2.7858097344797272E-3</v>
      </c>
      <c r="D1779" s="27">
        <f t="shared" si="685"/>
        <v>1.2877638744605902E-2</v>
      </c>
      <c r="E1779" s="5">
        <f t="shared" si="691"/>
        <v>0</v>
      </c>
      <c r="F1779" s="44">
        <v>2224.64</v>
      </c>
      <c r="G1779" s="45">
        <v>2224.64</v>
      </c>
      <c r="H1779" s="48">
        <v>1320.88</v>
      </c>
      <c r="I1779" s="42">
        <v>15.87</v>
      </c>
      <c r="J1779" s="16">
        <f t="shared" si="683"/>
        <v>0.15869999999999998</v>
      </c>
      <c r="K1779" s="16">
        <f t="shared" si="692"/>
        <v>4.8493765901801142E-2</v>
      </c>
      <c r="L1779" s="51">
        <f>VLOOKUP(A1779,LIBOR!$A$3:B3874,2,1)</f>
        <v>0.23549999999999999</v>
      </c>
      <c r="M1779">
        <v>11555.64</v>
      </c>
      <c r="N1779" s="2">
        <v>10324.73</v>
      </c>
      <c r="O1779" s="16">
        <f t="shared" si="686"/>
        <v>7.7824111603891787E-6</v>
      </c>
      <c r="P1779" s="16">
        <f t="shared" si="675"/>
        <v>0.11020623409819884</v>
      </c>
      <c r="Q1779" s="2">
        <f t="shared" si="688"/>
        <v>16.402000000000001</v>
      </c>
      <c r="R1779" s="2">
        <f t="shared" si="689"/>
        <v>17.093000000000004</v>
      </c>
      <c r="S1779" s="16">
        <f t="shared" si="676"/>
        <v>-1</v>
      </c>
      <c r="T1779" s="16">
        <f t="shared" si="677"/>
        <v>0</v>
      </c>
      <c r="U1779" s="16">
        <f>VLOOKUP(P1779,Table!$D$6:$G$15,MATCH(VALUE(T1779)&amp;"E",Table!$D$5:$G$5,0),1)*IF(Y1779=1,0,1)</f>
        <v>0.9</v>
      </c>
      <c r="V1779" s="16">
        <f t="shared" si="678"/>
        <v>9.9999999999999978E-2</v>
      </c>
      <c r="W1779" s="16">
        <f t="shared" si="694"/>
        <v>178169.43330141838</v>
      </c>
      <c r="X1779" s="16">
        <f t="shared" si="679"/>
        <v>3.5718177418830876E-3</v>
      </c>
      <c r="Y1779" s="16">
        <f t="shared" si="695"/>
        <v>0</v>
      </c>
      <c r="Z1779" s="16">
        <f t="shared" si="680"/>
        <v>0</v>
      </c>
      <c r="AA1779" s="16">
        <f t="shared" si="693"/>
        <v>0</v>
      </c>
      <c r="AB1779" s="2">
        <f t="shared" si="696"/>
        <v>208774.47454667607</v>
      </c>
      <c r="AE1779" s="16" t="str">
        <f t="shared" si="690"/>
        <v/>
      </c>
      <c r="AF1779" s="16" t="str">
        <f t="shared" si="687"/>
        <v/>
      </c>
      <c r="AG1779" s="16">
        <f t="shared" si="698"/>
        <v>112.31476813927969</v>
      </c>
      <c r="AH1779" s="24">
        <f t="shared" si="697"/>
        <v>112.05950600337788</v>
      </c>
      <c r="AI1779" s="16">
        <f>VLOOKUP(A1779,'VQT-IV'!$B$3:$C1113,2,0)</f>
        <v>112.07</v>
      </c>
      <c r="AJ1779" s="25">
        <f t="shared" si="681"/>
        <v>-9.363787474003793E-5</v>
      </c>
      <c r="AK1779" s="16">
        <v>111.84</v>
      </c>
      <c r="AL1779" s="2">
        <f t="shared" si="699"/>
        <v>113.35792393543275</v>
      </c>
      <c r="AM1779" s="27">
        <f t="shared" si="700"/>
        <v>-1.1454143539135764E-2</v>
      </c>
      <c r="AN1779" s="35">
        <v>0</v>
      </c>
      <c r="AO1779" s="1">
        <v>40577</v>
      </c>
      <c r="AP1779" s="2" t="str">
        <f t="shared" si="682"/>
        <v/>
      </c>
    </row>
    <row r="1780" spans="1:42" x14ac:dyDescent="0.25">
      <c r="A1780" s="49">
        <v>40584</v>
      </c>
      <c r="B1780" s="47">
        <v>1321.87</v>
      </c>
      <c r="C1780" s="27">
        <f t="shared" si="684"/>
        <v>7.495003331110528E-4</v>
      </c>
      <c r="D1780" s="27">
        <f t="shared" si="685"/>
        <v>1.1272898761159889E-2</v>
      </c>
      <c r="E1780" s="5">
        <f t="shared" si="691"/>
        <v>0</v>
      </c>
      <c r="F1780" s="44">
        <v>2226.5100000000002</v>
      </c>
      <c r="G1780" s="45">
        <v>2226.5100000000002</v>
      </c>
      <c r="H1780" s="48">
        <v>1321.87</v>
      </c>
      <c r="I1780" s="42">
        <v>16.09</v>
      </c>
      <c r="J1780" s="16">
        <f t="shared" si="683"/>
        <v>0.16089999999999999</v>
      </c>
      <c r="K1780" s="16">
        <f t="shared" si="692"/>
        <v>5.0466749472938402E-2</v>
      </c>
      <c r="L1780" s="51">
        <f>VLOOKUP(A1780,LIBOR!$A$3:B3875,2,1)</f>
        <v>0.23400000000000001</v>
      </c>
      <c r="M1780">
        <v>11587.84</v>
      </c>
      <c r="N1780" s="2">
        <v>10353.459999999999</v>
      </c>
      <c r="O1780" s="16">
        <f t="shared" si="686"/>
        <v>5.6133000602977938E-7</v>
      </c>
      <c r="P1780" s="16">
        <f t="shared" si="675"/>
        <v>0.11043325052706159</v>
      </c>
      <c r="Q1780" s="2">
        <f t="shared" si="688"/>
        <v>16.116000000000003</v>
      </c>
      <c r="R1780" s="2">
        <f t="shared" si="689"/>
        <v>17.041999999999998</v>
      </c>
      <c r="S1780" s="16">
        <f t="shared" si="676"/>
        <v>-1</v>
      </c>
      <c r="T1780" s="16">
        <f t="shared" si="677"/>
        <v>0</v>
      </c>
      <c r="U1780" s="16">
        <f>VLOOKUP(P1780,Table!$D$6:$G$15,MATCH(VALUE(T1780)&amp;"E",Table!$D$5:$G$5,0),1)*IF(Y1780=1,0,1)</f>
        <v>0.9</v>
      </c>
      <c r="V1780" s="16">
        <f t="shared" si="678"/>
        <v>9.9999999999999978E-2</v>
      </c>
      <c r="W1780" s="16">
        <f t="shared" si="694"/>
        <v>178339.19567371541</v>
      </c>
      <c r="X1780" s="16">
        <f t="shared" si="679"/>
        <v>3.897755299095973E-3</v>
      </c>
      <c r="Y1780" s="16">
        <f t="shared" si="695"/>
        <v>0</v>
      </c>
      <c r="Z1780" s="16">
        <f t="shared" si="680"/>
        <v>0</v>
      </c>
      <c r="AA1780" s="16">
        <f t="shared" si="693"/>
        <v>0</v>
      </c>
      <c r="AB1780" s="2">
        <f t="shared" si="696"/>
        <v>208990.59343762312</v>
      </c>
      <c r="AE1780" s="16" t="str">
        <f t="shared" si="690"/>
        <v/>
      </c>
      <c r="AF1780" s="16" t="str">
        <f t="shared" si="687"/>
        <v/>
      </c>
      <c r="AG1780" s="16">
        <f t="shared" si="698"/>
        <v>112.4310339959173</v>
      </c>
      <c r="AH1780" s="24">
        <f t="shared" si="697"/>
        <v>112.17258798158764</v>
      </c>
      <c r="AI1780" s="16">
        <f>VLOOKUP(A1780,'VQT-IV'!$B$3:$C1114,2,0)</f>
        <v>112.19</v>
      </c>
      <c r="AJ1780" s="25">
        <f t="shared" si="681"/>
        <v>-1.552011624240679E-4</v>
      </c>
      <c r="AK1780" s="16">
        <v>112.1</v>
      </c>
      <c r="AL1780" s="2">
        <f t="shared" si="699"/>
        <v>113.35792393543275</v>
      </c>
      <c r="AM1780" s="27">
        <f t="shared" si="700"/>
        <v>-1.0456577826180591E-2</v>
      </c>
      <c r="AN1780" s="35">
        <v>0</v>
      </c>
      <c r="AO1780" s="1">
        <v>40578</v>
      </c>
      <c r="AP1780" s="2" t="str">
        <f t="shared" si="682"/>
        <v>high</v>
      </c>
    </row>
    <row r="1781" spans="1:42" x14ac:dyDescent="0.25">
      <c r="A1781" s="49">
        <v>40585</v>
      </c>
      <c r="B1781" s="47">
        <v>1329.15</v>
      </c>
      <c r="C1781" s="27">
        <f t="shared" si="684"/>
        <v>5.5073494367829934E-3</v>
      </c>
      <c r="D1781" s="27">
        <f t="shared" si="685"/>
        <v>1.3896000626984373E-2</v>
      </c>
      <c r="E1781" s="5">
        <f t="shared" si="691"/>
        <v>0</v>
      </c>
      <c r="F1781" s="44">
        <v>2239.08</v>
      </c>
      <c r="G1781" s="45">
        <v>2239.08</v>
      </c>
      <c r="H1781" s="48">
        <v>1329.15</v>
      </c>
      <c r="I1781" s="42">
        <v>15.69</v>
      </c>
      <c r="J1781" s="16">
        <f t="shared" si="683"/>
        <v>0.15689999999999998</v>
      </c>
      <c r="K1781" s="16">
        <f t="shared" si="692"/>
        <v>4.6536035661307748E-2</v>
      </c>
      <c r="L1781" s="51">
        <f>VLOOKUP(A1781,LIBOR!$A$3:B3876,2,1)</f>
        <v>0.23400000000000001</v>
      </c>
      <c r="M1781">
        <v>11422.94</v>
      </c>
      <c r="N1781" s="2">
        <v>10206.08</v>
      </c>
      <c r="O1781" s="16">
        <f t="shared" si="686"/>
        <v>3.0164694064560644E-5</v>
      </c>
      <c r="P1781" s="16">
        <f t="shared" si="675"/>
        <v>0.11036396433869224</v>
      </c>
      <c r="Q1781" s="2">
        <f t="shared" si="688"/>
        <v>15.996</v>
      </c>
      <c r="R1781" s="2">
        <f t="shared" si="689"/>
        <v>17.034500000000001</v>
      </c>
      <c r="S1781" s="16">
        <f t="shared" si="676"/>
        <v>-1</v>
      </c>
      <c r="T1781" s="16">
        <f t="shared" si="677"/>
        <v>0</v>
      </c>
      <c r="U1781" s="16">
        <f>VLOOKUP(P1781,Table!$D$6:$G$15,MATCH(VALUE(T1781)&amp;"E",Table!$D$5:$G$5,0),1)*IF(Y1781=1,0,1)</f>
        <v>0.9</v>
      </c>
      <c r="V1781" s="16">
        <f t="shared" si="678"/>
        <v>9.9999999999999978E-2</v>
      </c>
      <c r="W1781" s="16">
        <f t="shared" si="694"/>
        <v>178969.29105974091</v>
      </c>
      <c r="X1781" s="16">
        <f t="shared" si="679"/>
        <v>4.1497460657702323E-3</v>
      </c>
      <c r="Y1781" s="16">
        <f t="shared" si="695"/>
        <v>0</v>
      </c>
      <c r="Z1781" s="16">
        <f t="shared" si="680"/>
        <v>0</v>
      </c>
      <c r="AA1781" s="16">
        <f t="shared" si="693"/>
        <v>0</v>
      </c>
      <c r="AB1781" s="2">
        <f t="shared" si="696"/>
        <v>209755.08158334109</v>
      </c>
      <c r="AE1781" s="16" t="str">
        <f t="shared" si="690"/>
        <v/>
      </c>
      <c r="AF1781" s="16" t="str">
        <f t="shared" si="687"/>
        <v/>
      </c>
      <c r="AG1781" s="16">
        <f t="shared" si="698"/>
        <v>112.84230701680734</v>
      </c>
      <c r="AH1781" s="24">
        <f t="shared" si="697"/>
        <v>112.57998536600182</v>
      </c>
      <c r="AI1781" s="16">
        <f>VLOOKUP(A1781,'VQT-IV'!$B$3:$C1115,2,0)</f>
        <v>112.59</v>
      </c>
      <c r="AJ1781" s="25">
        <f t="shared" si="681"/>
        <v>-8.8947810624184775E-5</v>
      </c>
      <c r="AK1781" s="16">
        <v>112.57</v>
      </c>
      <c r="AL1781" s="2">
        <f t="shared" si="699"/>
        <v>113.35792393543275</v>
      </c>
      <c r="AM1781" s="27">
        <f t="shared" si="700"/>
        <v>-6.8626748128700621E-3</v>
      </c>
      <c r="AN1781" s="35">
        <v>0</v>
      </c>
      <c r="AO1781" s="1">
        <v>40581</v>
      </c>
      <c r="AP1781" s="2" t="str">
        <f t="shared" si="682"/>
        <v/>
      </c>
    </row>
    <row r="1782" spans="1:42" x14ac:dyDescent="0.25">
      <c r="A1782" s="49">
        <v>40588</v>
      </c>
      <c r="B1782" s="47">
        <v>1332.32</v>
      </c>
      <c r="C1782" s="27">
        <f t="shared" si="684"/>
        <v>2.3849828837978482E-3</v>
      </c>
      <c r="D1782" s="27">
        <f t="shared" si="685"/>
        <v>1.0040852910493836E-2</v>
      </c>
      <c r="E1782" s="5">
        <f t="shared" si="691"/>
        <v>0</v>
      </c>
      <c r="F1782" s="44">
        <v>2244.89</v>
      </c>
      <c r="G1782" s="45">
        <v>2244.89</v>
      </c>
      <c r="H1782" s="48">
        <v>1332.32</v>
      </c>
      <c r="I1782" s="42">
        <v>15.95</v>
      </c>
      <c r="J1782" s="16">
        <f t="shared" si="683"/>
        <v>0.1595</v>
      </c>
      <c r="K1782" s="16">
        <f t="shared" si="692"/>
        <v>4.8291338351292054E-2</v>
      </c>
      <c r="L1782" s="51">
        <f>VLOOKUP(A1782,LIBOR!$A$3:B3877,2,1)</f>
        <v>0.23300000000000001</v>
      </c>
      <c r="M1782">
        <v>11298.68</v>
      </c>
      <c r="N1782" s="2">
        <v>10094.93</v>
      </c>
      <c r="O1782" s="16">
        <f t="shared" si="686"/>
        <v>5.6746068260256827E-6</v>
      </c>
      <c r="P1782" s="16">
        <f t="shared" si="675"/>
        <v>0.11120866164870795</v>
      </c>
      <c r="Q1782" s="2">
        <f t="shared" si="688"/>
        <v>15.947999999999999</v>
      </c>
      <c r="R1782" s="2">
        <f t="shared" si="689"/>
        <v>16.999499999999998</v>
      </c>
      <c r="S1782" s="16">
        <f t="shared" si="676"/>
        <v>-1</v>
      </c>
      <c r="T1782" s="16">
        <f t="shared" si="677"/>
        <v>0</v>
      </c>
      <c r="U1782" s="16">
        <f>VLOOKUP(P1782,Table!$D$6:$G$15,MATCH(VALUE(T1782)&amp;"E",Table!$D$5:$G$5,0),1)*IF(Y1782=1,0,1)</f>
        <v>0.9</v>
      </c>
      <c r="V1782" s="16">
        <f t="shared" si="678"/>
        <v>9.9999999999999978E-2</v>
      </c>
      <c r="W1782" s="16">
        <f t="shared" si="694"/>
        <v>179158.53817710659</v>
      </c>
      <c r="X1782" s="16">
        <f t="shared" si="679"/>
        <v>7.6696922743986207E-3</v>
      </c>
      <c r="Y1782" s="16">
        <f t="shared" si="695"/>
        <v>0</v>
      </c>
      <c r="Z1782" s="16">
        <f t="shared" si="680"/>
        <v>0</v>
      </c>
      <c r="AA1782" s="16">
        <f t="shared" si="693"/>
        <v>0</v>
      </c>
      <c r="AB1782" s="2">
        <f t="shared" si="696"/>
        <v>210016.75590055599</v>
      </c>
      <c r="AE1782" s="16" t="str">
        <f t="shared" si="690"/>
        <v/>
      </c>
      <c r="AF1782" s="16" t="str">
        <f t="shared" si="687"/>
        <v/>
      </c>
      <c r="AG1782" s="16">
        <f t="shared" si="698"/>
        <v>112.98308040555524</v>
      </c>
      <c r="AH1782" s="24">
        <f t="shared" si="697"/>
        <v>112.71163027314805</v>
      </c>
      <c r="AI1782" s="16">
        <f>VLOOKUP(A1782,'VQT-IV'!$B$3:$C1116,2,0)</f>
        <v>112.72</v>
      </c>
      <c r="AJ1782" s="25">
        <f t="shared" si="681"/>
        <v>-7.4252367387783735E-5</v>
      </c>
      <c r="AK1782" s="16">
        <v>112.68</v>
      </c>
      <c r="AL1782" s="2">
        <f t="shared" si="699"/>
        <v>113.35792393543275</v>
      </c>
      <c r="AM1782" s="27">
        <f t="shared" si="700"/>
        <v>-5.7013540813681818E-3</v>
      </c>
      <c r="AN1782" s="35">
        <v>0</v>
      </c>
      <c r="AO1782" s="1">
        <v>40582</v>
      </c>
      <c r="AP1782" s="2" t="str">
        <f t="shared" si="682"/>
        <v/>
      </c>
    </row>
    <row r="1783" spans="1:42" x14ac:dyDescent="0.25">
      <c r="A1783" s="49">
        <v>40589</v>
      </c>
      <c r="B1783" s="47">
        <v>1328.01</v>
      </c>
      <c r="C1783" s="27">
        <f t="shared" si="684"/>
        <v>-3.2349585685120807E-3</v>
      </c>
      <c r="D1783" s="27">
        <f t="shared" si="685"/>
        <v>2.6210643507000864E-3</v>
      </c>
      <c r="E1783" s="5">
        <f t="shared" si="691"/>
        <v>0</v>
      </c>
      <c r="F1783" s="44">
        <v>2237.9</v>
      </c>
      <c r="G1783" s="45">
        <v>2237.9</v>
      </c>
      <c r="H1783" s="48">
        <v>1328.01</v>
      </c>
      <c r="I1783" s="42">
        <v>16.37</v>
      </c>
      <c r="J1783" s="16">
        <f t="shared" si="683"/>
        <v>0.16370000000000001</v>
      </c>
      <c r="K1783" s="16">
        <f t="shared" si="692"/>
        <v>5.64093453178625E-2</v>
      </c>
      <c r="L1783" s="51">
        <f>VLOOKUP(A1783,LIBOR!$A$3:B3878,2,1)</f>
        <v>0.23350000000000004</v>
      </c>
      <c r="M1783">
        <v>11427.4</v>
      </c>
      <c r="N1783" s="2">
        <v>10209.9</v>
      </c>
      <c r="O1783" s="16">
        <f t="shared" si="686"/>
        <v>1.0498911327264808E-5</v>
      </c>
      <c r="P1783" s="16">
        <f t="shared" si="675"/>
        <v>0.10729065468213751</v>
      </c>
      <c r="Q1783" s="2">
        <f t="shared" si="688"/>
        <v>15.882</v>
      </c>
      <c r="R1783" s="2">
        <f t="shared" si="689"/>
        <v>17.023999999999997</v>
      </c>
      <c r="S1783" s="16">
        <f t="shared" si="676"/>
        <v>-1</v>
      </c>
      <c r="T1783" s="16">
        <f t="shared" si="677"/>
        <v>0</v>
      </c>
      <c r="U1783" s="16">
        <f>VLOOKUP(P1783,Table!$D$6:$G$15,MATCH(VALUE(T1783)&amp;"E",Table!$D$5:$G$5,0),1)*IF(Y1783=1,0,1)</f>
        <v>0.9</v>
      </c>
      <c r="V1783" s="16">
        <f t="shared" si="678"/>
        <v>9.9999999999999978E-2</v>
      </c>
      <c r="W1783" s="16">
        <f t="shared" si="694"/>
        <v>178840.96637812001</v>
      </c>
      <c r="X1783" s="16">
        <f t="shared" si="679"/>
        <v>5.0962418374509433E-3</v>
      </c>
      <c r="Y1783" s="16">
        <f t="shared" si="695"/>
        <v>0</v>
      </c>
      <c r="Z1783" s="16">
        <f t="shared" si="680"/>
        <v>0</v>
      </c>
      <c r="AA1783" s="16">
        <f t="shared" si="693"/>
        <v>0</v>
      </c>
      <c r="AB1783" s="2">
        <f t="shared" si="696"/>
        <v>209667.47359866806</v>
      </c>
      <c r="AE1783" s="16" t="str">
        <f t="shared" si="690"/>
        <v/>
      </c>
      <c r="AF1783" s="16" t="str">
        <f t="shared" si="687"/>
        <v/>
      </c>
      <c r="AG1783" s="16">
        <f t="shared" si="698"/>
        <v>112.79517639651928</v>
      </c>
      <c r="AH1783" s="24">
        <f t="shared" si="697"/>
        <v>112.52124900579244</v>
      </c>
      <c r="AI1783" s="16">
        <f>VLOOKUP(A1783,'VQT-IV'!$B$3:$C1117,2,0)</f>
        <v>112.53</v>
      </c>
      <c r="AJ1783" s="25">
        <f t="shared" si="681"/>
        <v>-7.7765877610991296E-5</v>
      </c>
      <c r="AK1783" s="16">
        <v>112.5</v>
      </c>
      <c r="AL1783" s="2">
        <f t="shared" si="699"/>
        <v>113.35792393543275</v>
      </c>
      <c r="AM1783" s="27">
        <f t="shared" si="700"/>
        <v>-7.380824388746432E-3</v>
      </c>
      <c r="AN1783" s="35">
        <v>0</v>
      </c>
      <c r="AO1783" s="1">
        <v>40583</v>
      </c>
      <c r="AP1783" s="2" t="str">
        <f t="shared" si="682"/>
        <v/>
      </c>
    </row>
    <row r="1784" spans="1:42" x14ac:dyDescent="0.25">
      <c r="A1784" s="49">
        <v>40590</v>
      </c>
      <c r="B1784" s="47">
        <v>1336.32</v>
      </c>
      <c r="C1784" s="27">
        <f t="shared" si="684"/>
        <v>6.2574830008810256E-3</v>
      </c>
      <c r="D1784" s="27">
        <f t="shared" si="685"/>
        <v>1.1664357086060839E-2</v>
      </c>
      <c r="E1784" s="5">
        <f t="shared" si="691"/>
        <v>0</v>
      </c>
      <c r="F1784" s="44">
        <v>2252.3000000000002</v>
      </c>
      <c r="G1784" s="45">
        <v>2252.3000000000002</v>
      </c>
      <c r="H1784" s="48">
        <v>1336.32</v>
      </c>
      <c r="I1784" s="42">
        <v>16.72</v>
      </c>
      <c r="J1784" s="16">
        <f t="shared" si="683"/>
        <v>0.16719999999999999</v>
      </c>
      <c r="K1784" s="16">
        <f t="shared" si="692"/>
        <v>5.950616344229917E-2</v>
      </c>
      <c r="L1784" s="51">
        <f>VLOOKUP(A1784,LIBOR!$A$3:B3879,2,1)</f>
        <v>0.23350000000000004</v>
      </c>
      <c r="M1784">
        <v>11585.72</v>
      </c>
      <c r="N1784" s="2">
        <v>10351.31</v>
      </c>
      <c r="O1784" s="16">
        <f t="shared" si="686"/>
        <v>3.8912472400294294E-5</v>
      </c>
      <c r="P1784" s="16">
        <f t="shared" ref="P1784:P1847" si="701">SQRT(252*SUM(O1762:O1783)/22)</f>
        <v>0.10769383655770082</v>
      </c>
      <c r="Q1784" s="2">
        <f t="shared" si="688"/>
        <v>15.994</v>
      </c>
      <c r="R1784" s="2">
        <f t="shared" si="689"/>
        <v>17.048999999999999</v>
      </c>
      <c r="S1784" s="16">
        <f t="shared" ref="S1784:S1847" si="702">IF(Q1784&gt;=R1784,1,-1)</f>
        <v>-1</v>
      </c>
      <c r="T1784" s="16">
        <f t="shared" ref="T1784:T1847" si="703">IF(SUM(S1775:S1784)=-10,-1,IF(SUM(S1775:S1784)&lt;10,0,1))</f>
        <v>0</v>
      </c>
      <c r="U1784" s="16">
        <f>VLOOKUP(P1784,Table!$D$6:$G$15,MATCH(VALUE(T1784)&amp;"E",Table!$D$5:$G$5,0),1)*IF(Y1784=1,0,1)</f>
        <v>0.9</v>
      </c>
      <c r="V1784" s="16">
        <f t="shared" ref="V1784:V1847" si="704">(1-U1784)*IF(Y1784=1,0,1)</f>
        <v>9.9999999999999978E-2</v>
      </c>
      <c r="W1784" s="16">
        <f t="shared" si="694"/>
        <v>180095.85104631781</v>
      </c>
      <c r="X1784" s="16">
        <f t="shared" ref="X1784:X1847" si="705">W1783/W1778-1</f>
        <v>1.4631194600225328E-3</v>
      </c>
      <c r="Y1784" s="16">
        <f t="shared" si="695"/>
        <v>0</v>
      </c>
      <c r="Z1784" s="16">
        <f t="shared" ref="Z1784:Z1847" si="706">Y1784*20</f>
        <v>0</v>
      </c>
      <c r="AA1784" s="16">
        <f t="shared" si="693"/>
        <v>0</v>
      </c>
      <c r="AB1784" s="2">
        <f t="shared" si="696"/>
        <v>211172.1701475335</v>
      </c>
      <c r="AE1784" s="16" t="str">
        <f t="shared" si="690"/>
        <v/>
      </c>
      <c r="AF1784" s="16" t="str">
        <f t="shared" si="687"/>
        <v/>
      </c>
      <c r="AG1784" s="16">
        <f t="shared" si="698"/>
        <v>113.60466062284893</v>
      </c>
      <c r="AH1784" s="24">
        <f t="shared" si="697"/>
        <v>113.32581771593502</v>
      </c>
      <c r="AI1784" s="16">
        <f>VLOOKUP(A1784,'VQT-IV'!$B$3:$C1118,2,0)</f>
        <v>113.34</v>
      </c>
      <c r="AJ1784" s="25">
        <f t="shared" si="681"/>
        <v>-1.2513043995932005E-4</v>
      </c>
      <c r="AK1784" s="16">
        <v>113.22</v>
      </c>
      <c r="AL1784" s="2">
        <f t="shared" si="699"/>
        <v>113.35792393543275</v>
      </c>
      <c r="AM1784" s="27">
        <f t="shared" si="700"/>
        <v>-2.8322871823249773E-4</v>
      </c>
      <c r="AN1784" s="35">
        <v>0</v>
      </c>
      <c r="AO1784" s="1">
        <v>40584</v>
      </c>
      <c r="AP1784" s="2" t="str">
        <f t="shared" si="682"/>
        <v>high</v>
      </c>
    </row>
    <row r="1785" spans="1:42" x14ac:dyDescent="0.25">
      <c r="A1785" s="49">
        <v>40591</v>
      </c>
      <c r="B1785" s="47">
        <v>1340.43</v>
      </c>
      <c r="C1785" s="27">
        <f t="shared" si="684"/>
        <v>3.0756106321840893E-3</v>
      </c>
      <c r="D1785" s="27">
        <f t="shared" si="685"/>
        <v>1.3990467385133876E-2</v>
      </c>
      <c r="E1785" s="5">
        <f t="shared" si="691"/>
        <v>0</v>
      </c>
      <c r="F1785" s="44">
        <v>2259.42</v>
      </c>
      <c r="G1785" s="45">
        <v>2259.42</v>
      </c>
      <c r="H1785" s="48">
        <v>1340.43</v>
      </c>
      <c r="I1785" s="42">
        <v>16.59</v>
      </c>
      <c r="J1785" s="16">
        <f t="shared" si="683"/>
        <v>0.16589999999999999</v>
      </c>
      <c r="K1785" s="16">
        <f t="shared" si="692"/>
        <v>5.9018603195718472E-2</v>
      </c>
      <c r="L1785" s="51">
        <f>VLOOKUP(A1785,LIBOR!$A$3:B3880,2,1)</f>
        <v>0.23100000000000001</v>
      </c>
      <c r="M1785">
        <v>11685.42</v>
      </c>
      <c r="N1785" s="2">
        <v>10440.35</v>
      </c>
      <c r="O1785" s="16">
        <f t="shared" si="686"/>
        <v>9.4303691832940238E-6</v>
      </c>
      <c r="P1785" s="16">
        <f t="shared" si="701"/>
        <v>0.10688139680428152</v>
      </c>
      <c r="Q1785" s="2">
        <f t="shared" si="688"/>
        <v>16.164000000000001</v>
      </c>
      <c r="R1785" s="2">
        <f t="shared" si="689"/>
        <v>17.019500000000001</v>
      </c>
      <c r="S1785" s="16">
        <f t="shared" si="702"/>
        <v>-1</v>
      </c>
      <c r="T1785" s="16">
        <f t="shared" si="703"/>
        <v>0</v>
      </c>
      <c r="U1785" s="16">
        <f>VLOOKUP(P1785,Table!$D$6:$G$15,MATCH(VALUE(T1785)&amp;"E",Table!$D$5:$G$5,0),1)*IF(Y1785=1,0,1)</f>
        <v>0.9</v>
      </c>
      <c r="V1785" s="16">
        <f t="shared" si="704"/>
        <v>9.9999999999999978E-2</v>
      </c>
      <c r="W1785" s="16">
        <f t="shared" si="694"/>
        <v>180749.28031517254</v>
      </c>
      <c r="X1785" s="16">
        <f t="shared" si="705"/>
        <v>1.081227968907772E-2</v>
      </c>
      <c r="Y1785" s="16">
        <f t="shared" si="695"/>
        <v>0</v>
      </c>
      <c r="Z1785" s="16">
        <f t="shared" si="706"/>
        <v>0</v>
      </c>
      <c r="AA1785" s="16">
        <f t="shared" si="693"/>
        <v>0</v>
      </c>
      <c r="AB1785" s="2">
        <f t="shared" si="696"/>
        <v>211954.69687878716</v>
      </c>
      <c r="AE1785" s="16" t="str">
        <f t="shared" si="690"/>
        <v/>
      </c>
      <c r="AF1785" s="16" t="str">
        <f t="shared" si="687"/>
        <v/>
      </c>
      <c r="AG1785" s="16">
        <f t="shared" si="698"/>
        <v>114.02563789305584</v>
      </c>
      <c r="AH1785" s="24">
        <f t="shared" si="697"/>
        <v>113.74280119031491</v>
      </c>
      <c r="AI1785" s="16">
        <f>VLOOKUP(A1785,'VQT-IV'!$B$3:$C1119,2,0)</f>
        <v>113.76</v>
      </c>
      <c r="AJ1785" s="25">
        <f t="shared" si="681"/>
        <v>-1.5118503590982879E-4</v>
      </c>
      <c r="AK1785" s="16">
        <v>113.81</v>
      </c>
      <c r="AL1785" s="2">
        <f t="shared" si="699"/>
        <v>113.74280119031491</v>
      </c>
      <c r="AM1785" s="27">
        <f t="shared" si="700"/>
        <v>0</v>
      </c>
      <c r="AN1785" s="35">
        <v>0</v>
      </c>
      <c r="AO1785" s="1">
        <v>40585</v>
      </c>
      <c r="AP1785" s="2" t="str">
        <f t="shared" si="682"/>
        <v>high</v>
      </c>
    </row>
    <row r="1786" spans="1:42" x14ac:dyDescent="0.25">
      <c r="A1786" s="49">
        <v>40592</v>
      </c>
      <c r="B1786" s="47">
        <v>1343.01</v>
      </c>
      <c r="C1786" s="27">
        <f t="shared" si="684"/>
        <v>1.9247554889101348E-3</v>
      </c>
      <c r="D1786" s="27">
        <f t="shared" si="685"/>
        <v>1.0407873437261017E-2</v>
      </c>
      <c r="E1786" s="5">
        <f t="shared" si="691"/>
        <v>0</v>
      </c>
      <c r="F1786" s="44">
        <v>2263.79</v>
      </c>
      <c r="G1786" s="45">
        <v>2263.79</v>
      </c>
      <c r="H1786" s="48">
        <v>1343.01</v>
      </c>
      <c r="I1786" s="42">
        <v>16.43</v>
      </c>
      <c r="J1786" s="16">
        <f t="shared" si="683"/>
        <v>0.1643</v>
      </c>
      <c r="K1786" s="16">
        <f t="shared" si="692"/>
        <v>5.701540925360607E-2</v>
      </c>
      <c r="L1786" s="51">
        <f>VLOOKUP(A1786,LIBOR!$A$3:B3881,2,1)</f>
        <v>0.22950000000000001</v>
      </c>
      <c r="M1786">
        <v>11779.82</v>
      </c>
      <c r="N1786" s="2">
        <v>10524.65</v>
      </c>
      <c r="O1786" s="16">
        <f t="shared" si="686"/>
        <v>3.697565640801238E-6</v>
      </c>
      <c r="P1786" s="16">
        <f t="shared" si="701"/>
        <v>0.10728459074639393</v>
      </c>
      <c r="Q1786" s="2">
        <f t="shared" si="688"/>
        <v>16.264000000000003</v>
      </c>
      <c r="R1786" s="2">
        <f t="shared" si="689"/>
        <v>16.949499999999997</v>
      </c>
      <c r="S1786" s="16">
        <f t="shared" si="702"/>
        <v>-1</v>
      </c>
      <c r="T1786" s="16">
        <f t="shared" si="703"/>
        <v>0</v>
      </c>
      <c r="U1786" s="16">
        <f>VLOOKUP(P1786,Table!$D$6:$G$15,MATCH(VALUE(T1786)&amp;"E",Table!$D$5:$G$5,0),1)*IF(Y1786=1,0,1)</f>
        <v>0.9</v>
      </c>
      <c r="V1786" s="16">
        <f t="shared" si="704"/>
        <v>9.9999999999999978E-2</v>
      </c>
      <c r="W1786" s="16">
        <f t="shared" si="694"/>
        <v>181208.33362475436</v>
      </c>
      <c r="X1786" s="16">
        <f t="shared" si="705"/>
        <v>1.3514049070102008E-2</v>
      </c>
      <c r="Y1786" s="16">
        <f t="shared" si="695"/>
        <v>0</v>
      </c>
      <c r="Z1786" s="16">
        <f t="shared" si="706"/>
        <v>0</v>
      </c>
      <c r="AA1786" s="16">
        <f t="shared" si="693"/>
        <v>0</v>
      </c>
      <c r="AB1786" s="2">
        <f t="shared" si="696"/>
        <v>212494.87540416283</v>
      </c>
      <c r="AE1786" s="16" t="str">
        <f t="shared" si="690"/>
        <v/>
      </c>
      <c r="AF1786" s="16" t="str">
        <f t="shared" si="687"/>
        <v/>
      </c>
      <c r="AG1786" s="16">
        <f t="shared" si="698"/>
        <v>114.31623867633226</v>
      </c>
      <c r="AH1786" s="24">
        <f t="shared" si="697"/>
        <v>114.02971317437462</v>
      </c>
      <c r="AI1786" s="16">
        <f>VLOOKUP(A1786,'VQT-IV'!$B$3:$C1120,2,0)</f>
        <v>114.04</v>
      </c>
      <c r="AJ1786" s="25">
        <f t="shared" si="681"/>
        <v>-9.0203662095666992E-5</v>
      </c>
      <c r="AK1786" s="16">
        <v>113.91</v>
      </c>
      <c r="AL1786" s="2">
        <f t="shared" si="699"/>
        <v>114.02971317437462</v>
      </c>
      <c r="AM1786" s="27">
        <f t="shared" si="700"/>
        <v>0</v>
      </c>
      <c r="AN1786" s="35">
        <v>0</v>
      </c>
      <c r="AO1786" s="1">
        <v>40588</v>
      </c>
      <c r="AP1786" s="2" t="str">
        <f t="shared" si="682"/>
        <v/>
      </c>
    </row>
    <row r="1787" spans="1:42" x14ac:dyDescent="0.25">
      <c r="A1787" s="49">
        <v>40596</v>
      </c>
      <c r="B1787" s="47">
        <v>1315.44</v>
      </c>
      <c r="C1787" s="27">
        <f t="shared" si="684"/>
        <v>-2.052851430741387E-2</v>
      </c>
      <c r="D1787" s="27">
        <f t="shared" si="685"/>
        <v>-1.2505623753950701E-2</v>
      </c>
      <c r="E1787" s="5">
        <f t="shared" si="691"/>
        <v>0</v>
      </c>
      <c r="F1787" s="44">
        <v>2217.35</v>
      </c>
      <c r="G1787" s="45">
        <v>2217.35</v>
      </c>
      <c r="H1787" s="48">
        <v>1315.44</v>
      </c>
      <c r="I1787" s="42">
        <v>20.8</v>
      </c>
      <c r="J1787" s="16">
        <f t="shared" si="683"/>
        <v>0.20800000000000002</v>
      </c>
      <c r="K1787" s="16">
        <f t="shared" si="692"/>
        <v>0.10617533661233317</v>
      </c>
      <c r="L1787" s="51">
        <f>VLOOKUP(A1787,LIBOR!$A$3:B3882,2,1)</f>
        <v>0.22799999999999998</v>
      </c>
      <c r="M1787">
        <v>13304.44</v>
      </c>
      <c r="N1787" s="2">
        <v>11886.66</v>
      </c>
      <c r="O1787" s="16">
        <f t="shared" si="686"/>
        <v>4.3023691546970196E-4</v>
      </c>
      <c r="P1787" s="16">
        <f t="shared" si="701"/>
        <v>0.10182466338766685</v>
      </c>
      <c r="Q1787" s="2">
        <f t="shared" si="688"/>
        <v>16.411999999999999</v>
      </c>
      <c r="R1787" s="2">
        <f t="shared" si="689"/>
        <v>16.847500000000004</v>
      </c>
      <c r="S1787" s="16">
        <f t="shared" si="702"/>
        <v>-1</v>
      </c>
      <c r="T1787" s="16">
        <f t="shared" si="703"/>
        <v>-1</v>
      </c>
      <c r="U1787" s="16">
        <f>VLOOKUP(P1787,Table!$D$6:$G$15,MATCH(VALUE(T1787)&amp;"E",Table!$D$5:$G$5,0),1)*IF(Y1787=1,0,1)</f>
        <v>0.97499999999999998</v>
      </c>
      <c r="V1787" s="16">
        <f t="shared" si="704"/>
        <v>2.5000000000000022E-2</v>
      </c>
      <c r="W1787" s="16">
        <f t="shared" si="694"/>
        <v>180205.43248886851</v>
      </c>
      <c r="X1787" s="16">
        <f t="shared" si="705"/>
        <v>1.2510764007362951E-2</v>
      </c>
      <c r="Y1787" s="16">
        <f t="shared" si="695"/>
        <v>0</v>
      </c>
      <c r="Z1787" s="16">
        <f t="shared" si="706"/>
        <v>0</v>
      </c>
      <c r="AA1787" s="16">
        <f t="shared" si="693"/>
        <v>0</v>
      </c>
      <c r="AB1787" s="2">
        <f t="shared" si="696"/>
        <v>211321.86104466397</v>
      </c>
      <c r="AE1787" s="16" t="str">
        <f t="shared" si="690"/>
        <v/>
      </c>
      <c r="AF1787" s="16" t="str">
        <f t="shared" si="687"/>
        <v/>
      </c>
      <c r="AG1787" s="16">
        <f t="shared" si="698"/>
        <v>113.68519009581384</v>
      </c>
      <c r="AH1787" s="24">
        <f t="shared" si="697"/>
        <v>113.38844068000874</v>
      </c>
      <c r="AI1787" s="16">
        <f>VLOOKUP(A1787,'VQT-IV'!$B$3:$C1121,2,0)</f>
        <v>113.4</v>
      </c>
      <c r="AJ1787" s="25">
        <f t="shared" si="681"/>
        <v>-1.0193403872371665E-4</v>
      </c>
      <c r="AK1787" s="16">
        <v>113.42</v>
      </c>
      <c r="AL1787" s="2">
        <f t="shared" si="699"/>
        <v>114.02971317437462</v>
      </c>
      <c r="AM1787" s="27">
        <f t="shared" si="700"/>
        <v>-5.6237315390352816E-3</v>
      </c>
      <c r="AN1787" s="35">
        <v>0</v>
      </c>
      <c r="AO1787" s="1">
        <v>40589</v>
      </c>
      <c r="AP1787" s="2" t="str">
        <f t="shared" si="682"/>
        <v>high</v>
      </c>
    </row>
    <row r="1788" spans="1:42" x14ac:dyDescent="0.25">
      <c r="A1788" s="49">
        <v>40597</v>
      </c>
      <c r="B1788" s="47">
        <v>1307.4000000000001</v>
      </c>
      <c r="C1788" s="27">
        <f t="shared" si="684"/>
        <v>-6.1120233534026625E-3</v>
      </c>
      <c r="D1788" s="27">
        <f t="shared" si="685"/>
        <v>-1.5382688538841283E-2</v>
      </c>
      <c r="E1788" s="5">
        <f t="shared" si="691"/>
        <v>0</v>
      </c>
      <c r="F1788" s="44">
        <v>2203.89</v>
      </c>
      <c r="G1788" s="45">
        <v>2203.89</v>
      </c>
      <c r="H1788" s="48">
        <v>1307.4000000000001</v>
      </c>
      <c r="I1788" s="42">
        <v>22.13</v>
      </c>
      <c r="J1788" s="16">
        <f t="shared" si="683"/>
        <v>0.2213</v>
      </c>
      <c r="K1788" s="16">
        <f t="shared" si="692"/>
        <v>9.7699037557034574E-2</v>
      </c>
      <c r="L1788" s="51">
        <f>VLOOKUP(A1788,LIBOR!$A$3:B3883,2,1)</f>
        <v>0.22699999999999998</v>
      </c>
      <c r="M1788">
        <v>13973.58</v>
      </c>
      <c r="N1788" s="2">
        <v>12484.45</v>
      </c>
      <c r="O1788" s="16">
        <f t="shared" si="686"/>
        <v>3.7586441672844154E-5</v>
      </c>
      <c r="P1788" s="16">
        <f t="shared" si="701"/>
        <v>0.12360096244296542</v>
      </c>
      <c r="Q1788" s="2">
        <f t="shared" si="688"/>
        <v>17.382000000000001</v>
      </c>
      <c r="R1788" s="2">
        <f t="shared" si="689"/>
        <v>17.004999999999999</v>
      </c>
      <c r="S1788" s="16">
        <f t="shared" si="702"/>
        <v>1</v>
      </c>
      <c r="T1788" s="16">
        <f t="shared" si="703"/>
        <v>0</v>
      </c>
      <c r="U1788" s="16">
        <f>VLOOKUP(P1788,Table!$D$6:$G$15,MATCH(VALUE(T1788)&amp;"E",Table!$D$5:$G$5,0),1)*IF(Y1788=1,0,1)</f>
        <v>0.9</v>
      </c>
      <c r="V1788" s="16">
        <f t="shared" si="704"/>
        <v>9.9999999999999978E-2</v>
      </c>
      <c r="W1788" s="16">
        <f t="shared" si="694"/>
        <v>179358.1151926532</v>
      </c>
      <c r="X1788" s="16">
        <f t="shared" si="705"/>
        <v>5.8433961474222418E-3</v>
      </c>
      <c r="Y1788" s="16">
        <f t="shared" si="695"/>
        <v>0</v>
      </c>
      <c r="Z1788" s="16">
        <f t="shared" si="706"/>
        <v>0</v>
      </c>
      <c r="AA1788" s="16">
        <f t="shared" si="693"/>
        <v>0</v>
      </c>
      <c r="AB1788" s="2">
        <f t="shared" si="696"/>
        <v>210336.84986399085</v>
      </c>
      <c r="AE1788" s="16" t="str">
        <f t="shared" si="690"/>
        <v/>
      </c>
      <c r="AF1788" s="16" t="str">
        <f t="shared" si="687"/>
        <v/>
      </c>
      <c r="AG1788" s="16">
        <f t="shared" si="698"/>
        <v>113.15528191325407</v>
      </c>
      <c r="AH1788" s="24">
        <f t="shared" si="697"/>
        <v>112.85697825276625</v>
      </c>
      <c r="AI1788" s="16" t="e">
        <f>VLOOKUP(A1788,'VQT-IV'!$B$3:$C1122,2,0)</f>
        <v>#N/A</v>
      </c>
      <c r="AJ1788" s="25" t="e">
        <f t="shared" si="681"/>
        <v>#N/A</v>
      </c>
      <c r="AK1788" s="16">
        <v>113.06</v>
      </c>
      <c r="AL1788" s="2">
        <f t="shared" si="699"/>
        <v>114.02971317437462</v>
      </c>
      <c r="AM1788" s="27">
        <f t="shared" si="700"/>
        <v>-1.0284467872115233E-2</v>
      </c>
      <c r="AN1788" s="35">
        <v>0</v>
      </c>
      <c r="AO1788" s="1">
        <v>40590</v>
      </c>
      <c r="AP1788" s="2" t="e">
        <f t="shared" si="682"/>
        <v>#N/A</v>
      </c>
    </row>
    <row r="1789" spans="1:42" x14ac:dyDescent="0.25">
      <c r="A1789" s="49">
        <v>40598</v>
      </c>
      <c r="B1789" s="47">
        <v>1306.0999999999999</v>
      </c>
      <c r="C1789" s="27">
        <f t="shared" si="684"/>
        <v>-9.9433991127440002E-4</v>
      </c>
      <c r="D1789" s="27">
        <f t="shared" si="685"/>
        <v>-2.2634511450996708E-2</v>
      </c>
      <c r="E1789" s="5">
        <f t="shared" si="691"/>
        <v>0</v>
      </c>
      <c r="F1789" s="44">
        <v>2202.23</v>
      </c>
      <c r="G1789" s="45">
        <v>2202.23</v>
      </c>
      <c r="H1789" s="48">
        <v>1306.0999999999999</v>
      </c>
      <c r="I1789" s="42">
        <v>21.32</v>
      </c>
      <c r="J1789" s="16">
        <f t="shared" si="683"/>
        <v>0.2132</v>
      </c>
      <c r="K1789" s="16">
        <f t="shared" si="692"/>
        <v>8.8135345933520876E-2</v>
      </c>
      <c r="L1789" s="51">
        <f>VLOOKUP(A1789,LIBOR!$A$3:B3884,2,1)</f>
        <v>0.22550000000000001</v>
      </c>
      <c r="M1789">
        <v>13756.24</v>
      </c>
      <c r="N1789" s="2">
        <v>12290.23</v>
      </c>
      <c r="O1789" s="16">
        <f t="shared" si="686"/>
        <v>9.8969587171478483E-7</v>
      </c>
      <c r="P1789" s="16">
        <f t="shared" si="701"/>
        <v>0.12506465406647913</v>
      </c>
      <c r="Q1789" s="2">
        <f t="shared" si="688"/>
        <v>18.533999999999999</v>
      </c>
      <c r="R1789" s="2">
        <f t="shared" si="689"/>
        <v>17.231999999999999</v>
      </c>
      <c r="S1789" s="16">
        <f t="shared" si="702"/>
        <v>1</v>
      </c>
      <c r="T1789" s="16">
        <f t="shared" si="703"/>
        <v>0</v>
      </c>
      <c r="U1789" s="16">
        <f>VLOOKUP(P1789,Table!$D$6:$G$15,MATCH(VALUE(T1789)&amp;"E",Table!$D$5:$G$5,0),1)*IF(Y1789=1,0,1)</f>
        <v>0.9</v>
      </c>
      <c r="V1789" s="16">
        <f t="shared" si="704"/>
        <v>9.9999999999999978E-2</v>
      </c>
      <c r="W1789" s="16">
        <f t="shared" si="694"/>
        <v>178918.57997942096</v>
      </c>
      <c r="X1789" s="16">
        <f t="shared" si="705"/>
        <v>2.8916686428532845E-3</v>
      </c>
      <c r="Y1789" s="16">
        <f t="shared" si="695"/>
        <v>0</v>
      </c>
      <c r="Z1789" s="16">
        <f t="shared" si="706"/>
        <v>0</v>
      </c>
      <c r="AA1789" s="16">
        <f t="shared" si="693"/>
        <v>0</v>
      </c>
      <c r="AB1789" s="2">
        <f t="shared" si="696"/>
        <v>209867.11382415527</v>
      </c>
      <c r="AE1789" s="16" t="str">
        <f t="shared" si="690"/>
        <v/>
      </c>
      <c r="AF1789" s="16" t="str">
        <f t="shared" si="687"/>
        <v/>
      </c>
      <c r="AG1789" s="16">
        <f t="shared" si="698"/>
        <v>112.90257719676345</v>
      </c>
      <c r="AH1789" s="24">
        <f t="shared" si="697"/>
        <v>112.60200891122668</v>
      </c>
      <c r="AI1789" s="16">
        <f>VLOOKUP(A1789,'VQT-IV'!$B$3:$C1123,2,0)</f>
        <v>112.62</v>
      </c>
      <c r="AJ1789" s="25">
        <f t="shared" si="681"/>
        <v>-1.5975038868165647E-4</v>
      </c>
      <c r="AK1789" s="16">
        <v>112.31</v>
      </c>
      <c r="AL1789" s="2">
        <f t="shared" si="699"/>
        <v>114.02971317437462</v>
      </c>
      <c r="AM1789" s="27">
        <f t="shared" si="700"/>
        <v>-1.2520458250777966E-2</v>
      </c>
      <c r="AN1789" s="35">
        <v>0</v>
      </c>
      <c r="AO1789" s="1">
        <v>40591</v>
      </c>
      <c r="AP1789" s="2" t="str">
        <f t="shared" si="682"/>
        <v>high</v>
      </c>
    </row>
    <row r="1790" spans="1:42" x14ac:dyDescent="0.25">
      <c r="A1790" s="49">
        <v>40599</v>
      </c>
      <c r="B1790" s="47">
        <v>1319.88</v>
      </c>
      <c r="C1790" s="27">
        <f t="shared" si="684"/>
        <v>1.0550493836612995E-2</v>
      </c>
      <c r="D1790" s="27">
        <f t="shared" si="685"/>
        <v>-1.5159628246567802E-2</v>
      </c>
      <c r="E1790" s="5">
        <f t="shared" si="691"/>
        <v>0</v>
      </c>
      <c r="F1790" s="44">
        <v>2226.0500000000002</v>
      </c>
      <c r="G1790" s="45">
        <v>2226.0500000000002</v>
      </c>
      <c r="H1790" s="48">
        <v>1319.88</v>
      </c>
      <c r="I1790" s="42">
        <v>19.22</v>
      </c>
      <c r="J1790" s="16">
        <f t="shared" si="683"/>
        <v>0.19219999999999998</v>
      </c>
      <c r="K1790" s="16">
        <f t="shared" si="692"/>
        <v>6.8650003768404771E-2</v>
      </c>
      <c r="L1790" s="51">
        <f>VLOOKUP(A1790,LIBOR!$A$3:B3885,2,1)</f>
        <v>0.22550000000000001</v>
      </c>
      <c r="M1790">
        <v>12792.37</v>
      </c>
      <c r="N1790" s="2">
        <v>11429.05</v>
      </c>
      <c r="O1790" s="16">
        <f t="shared" si="686"/>
        <v>1.1014976403779316E-4</v>
      </c>
      <c r="P1790" s="16">
        <f t="shared" si="701"/>
        <v>0.12354999623159521</v>
      </c>
      <c r="Q1790" s="2">
        <f t="shared" si="688"/>
        <v>19.453999999999997</v>
      </c>
      <c r="R1790" s="2">
        <f t="shared" si="689"/>
        <v>17.466000000000001</v>
      </c>
      <c r="S1790" s="16">
        <f t="shared" si="702"/>
        <v>1</v>
      </c>
      <c r="T1790" s="16">
        <f t="shared" si="703"/>
        <v>0</v>
      </c>
      <c r="U1790" s="16">
        <f>VLOOKUP(P1790,Table!$D$6:$G$15,MATCH(VALUE(T1790)&amp;"E",Table!$D$5:$G$5,0),1)*IF(Y1790=1,0,1)</f>
        <v>0.9</v>
      </c>
      <c r="V1790" s="16">
        <f t="shared" si="704"/>
        <v>9.9999999999999978E-2</v>
      </c>
      <c r="W1790" s="16">
        <f t="shared" si="694"/>
        <v>179363.80370993458</v>
      </c>
      <c r="X1790" s="16">
        <f t="shared" si="705"/>
        <v>-6.5369138714588271E-3</v>
      </c>
      <c r="Y1790" s="16">
        <f t="shared" si="695"/>
        <v>0</v>
      </c>
      <c r="Z1790" s="16">
        <f t="shared" si="706"/>
        <v>0</v>
      </c>
      <c r="AA1790" s="16">
        <f t="shared" si="693"/>
        <v>0</v>
      </c>
      <c r="AB1790" s="2">
        <f t="shared" si="696"/>
        <v>210439.60910681923</v>
      </c>
      <c r="AE1790" s="16" t="str">
        <f t="shared" si="690"/>
        <v/>
      </c>
      <c r="AF1790" s="16" t="str">
        <f t="shared" si="687"/>
        <v/>
      </c>
      <c r="AG1790" s="16">
        <f t="shared" si="698"/>
        <v>113.2105634823132</v>
      </c>
      <c r="AH1790" s="24">
        <f t="shared" si="697"/>
        <v>112.90623654633418</v>
      </c>
      <c r="AI1790" s="16">
        <f>VLOOKUP(A1790,'VQT-IV'!$B$3:$C1124,2,0)</f>
        <v>112.92</v>
      </c>
      <c r="AJ1790" s="25">
        <f t="shared" si="681"/>
        <v>-1.2188676643476448E-4</v>
      </c>
      <c r="AK1790" s="16">
        <v>113</v>
      </c>
      <c r="AL1790" s="2">
        <f t="shared" si="699"/>
        <v>114.02971317437462</v>
      </c>
      <c r="AM1790" s="27">
        <f t="shared" si="700"/>
        <v>-9.8524901691404709E-3</v>
      </c>
      <c r="AN1790" s="35">
        <v>0</v>
      </c>
      <c r="AO1790" s="1">
        <v>40592</v>
      </c>
      <c r="AP1790" s="2" t="str">
        <f t="shared" si="682"/>
        <v>high</v>
      </c>
    </row>
    <row r="1791" spans="1:42" x14ac:dyDescent="0.25">
      <c r="A1791" s="49">
        <v>40602</v>
      </c>
      <c r="B1791" s="47">
        <v>1327.22</v>
      </c>
      <c r="C1791" s="27">
        <f t="shared" si="684"/>
        <v>5.5611116162075369E-3</v>
      </c>
      <c r="D1791" s="27">
        <f t="shared" si="685"/>
        <v>-1.15232721192704E-2</v>
      </c>
      <c r="E1791" s="5">
        <f t="shared" si="691"/>
        <v>0</v>
      </c>
      <c r="F1791" s="44">
        <v>2238.5500000000002</v>
      </c>
      <c r="G1791" s="45">
        <v>2238.5500000000002</v>
      </c>
      <c r="H1791" s="48">
        <v>1327.22</v>
      </c>
      <c r="I1791" s="42">
        <v>18.350000000000001</v>
      </c>
      <c r="J1791" s="16">
        <f t="shared" si="683"/>
        <v>0.18350000000000002</v>
      </c>
      <c r="K1791" s="16">
        <f t="shared" si="692"/>
        <v>5.4948366094926648E-2</v>
      </c>
      <c r="L1791" s="51">
        <f>VLOOKUP(A1791,LIBOR!$A$3:B3886,2,1)</f>
        <v>0.22550000000000001</v>
      </c>
      <c r="M1791">
        <v>12223.17</v>
      </c>
      <c r="N1791" s="2">
        <v>10920.41</v>
      </c>
      <c r="O1791" s="16">
        <f t="shared" si="686"/>
        <v>3.0754851983139079E-5</v>
      </c>
      <c r="P1791" s="16">
        <f t="shared" si="701"/>
        <v>0.12855163390507338</v>
      </c>
      <c r="Q1791" s="2">
        <f t="shared" si="688"/>
        <v>19.98</v>
      </c>
      <c r="R1791" s="2">
        <f t="shared" si="689"/>
        <v>17.619499999999999</v>
      </c>
      <c r="S1791" s="16">
        <f t="shared" si="702"/>
        <v>1</v>
      </c>
      <c r="T1791" s="16">
        <f t="shared" si="703"/>
        <v>0</v>
      </c>
      <c r="U1791" s="16">
        <f>VLOOKUP(P1791,Table!$D$6:$G$15,MATCH(VALUE(T1791)&amp;"E",Table!$D$5:$G$5,0),1)*IF(Y1791=1,0,1)</f>
        <v>0.9</v>
      </c>
      <c r="V1791" s="16">
        <f t="shared" si="704"/>
        <v>9.9999999999999978E-2</v>
      </c>
      <c r="W1791" s="16">
        <f t="shared" si="694"/>
        <v>179463.27651067835</v>
      </c>
      <c r="X1791" s="16">
        <f t="shared" si="705"/>
        <v>-7.6651846293500636E-3</v>
      </c>
      <c r="Y1791" s="16">
        <f t="shared" si="695"/>
        <v>0</v>
      </c>
      <c r="Z1791" s="16">
        <f t="shared" si="706"/>
        <v>0</v>
      </c>
      <c r="AA1791" s="16">
        <f t="shared" si="693"/>
        <v>0</v>
      </c>
      <c r="AB1791" s="2">
        <f t="shared" si="696"/>
        <v>210566.77092393721</v>
      </c>
      <c r="AE1791" s="16" t="str">
        <f t="shared" si="690"/>
        <v/>
      </c>
      <c r="AF1791" s="16" t="str">
        <f t="shared" si="687"/>
        <v/>
      </c>
      <c r="AG1791" s="16">
        <f t="shared" si="698"/>
        <v>113.27897294681689</v>
      </c>
      <c r="AH1791" s="24">
        <f t="shared" si="697"/>
        <v>112.96564105193622</v>
      </c>
      <c r="AI1791" s="16">
        <f>VLOOKUP(A1791,'VQT-IV'!$B$3:$C1125,2,0)</f>
        <v>112.98</v>
      </c>
      <c r="AJ1791" s="25">
        <f t="shared" si="681"/>
        <v>-1.2709283115408532E-4</v>
      </c>
      <c r="AK1791" s="16">
        <v>112.84</v>
      </c>
      <c r="AL1791" s="2">
        <f t="shared" si="699"/>
        <v>114.02971317437462</v>
      </c>
      <c r="AM1791" s="27">
        <f t="shared" si="700"/>
        <v>-9.3315337977849522E-3</v>
      </c>
      <c r="AN1791" s="35">
        <v>0</v>
      </c>
      <c r="AO1791" s="1">
        <v>40595</v>
      </c>
      <c r="AP1791" s="2" t="str">
        <f t="shared" si="682"/>
        <v>high</v>
      </c>
    </row>
    <row r="1792" spans="1:42" x14ac:dyDescent="0.25">
      <c r="A1792" s="49">
        <v>40603</v>
      </c>
      <c r="B1792" s="47">
        <v>1306.33</v>
      </c>
      <c r="C1792" s="27">
        <f t="shared" si="684"/>
        <v>-1.5739666370307992E-2</v>
      </c>
      <c r="D1792" s="27">
        <f t="shared" si="685"/>
        <v>-6.7344241821645223E-3</v>
      </c>
      <c r="E1792" s="5">
        <f t="shared" si="691"/>
        <v>0</v>
      </c>
      <c r="F1792" s="44">
        <v>2203.3200000000002</v>
      </c>
      <c r="G1792" s="45">
        <v>2203.3200000000002</v>
      </c>
      <c r="H1792" s="48">
        <v>1306.33</v>
      </c>
      <c r="I1792" s="42">
        <v>21.01</v>
      </c>
      <c r="J1792" s="16">
        <f t="shared" si="683"/>
        <v>0.21010000000000001</v>
      </c>
      <c r="K1792" s="16">
        <f t="shared" si="692"/>
        <v>8.0969891197243155E-2</v>
      </c>
      <c r="L1792" s="51">
        <f>VLOOKUP(A1792,LIBOR!$A$3:B3887,2,1)</f>
        <v>0.22550000000000001</v>
      </c>
      <c r="M1792">
        <v>13309.43</v>
      </c>
      <c r="N1792" s="2">
        <v>11890.85</v>
      </c>
      <c r="O1792" s="16">
        <f t="shared" si="686"/>
        <v>2.5169347265023106E-4</v>
      </c>
      <c r="P1792" s="16">
        <f t="shared" si="701"/>
        <v>0.12913010880275685</v>
      </c>
      <c r="Q1792" s="2">
        <f t="shared" si="688"/>
        <v>20.363999999999997</v>
      </c>
      <c r="R1792" s="2">
        <f t="shared" si="689"/>
        <v>17.535000000000004</v>
      </c>
      <c r="S1792" s="16">
        <f t="shared" si="702"/>
        <v>1</v>
      </c>
      <c r="T1792" s="16">
        <f t="shared" si="703"/>
        <v>0</v>
      </c>
      <c r="U1792" s="16">
        <f>VLOOKUP(P1792,Table!$D$6:$G$15,MATCH(VALUE(T1792)&amp;"E",Table!$D$5:$G$5,0),1)*IF(Y1792=1,0,1)</f>
        <v>0.9</v>
      </c>
      <c r="V1792" s="16">
        <f t="shared" si="704"/>
        <v>9.9999999999999978E-2</v>
      </c>
      <c r="W1792" s="16">
        <f t="shared" si="694"/>
        <v>178515.8503568224</v>
      </c>
      <c r="X1792" s="16">
        <f t="shared" si="705"/>
        <v>-9.6301151231249493E-3</v>
      </c>
      <c r="Y1792" s="16">
        <f t="shared" si="695"/>
        <v>0</v>
      </c>
      <c r="Z1792" s="16">
        <f t="shared" si="706"/>
        <v>0</v>
      </c>
      <c r="AA1792" s="16">
        <f t="shared" si="693"/>
        <v>0</v>
      </c>
      <c r="AB1792" s="2">
        <f t="shared" si="696"/>
        <v>209455.57075119254</v>
      </c>
      <c r="AE1792" s="16" t="str">
        <f t="shared" si="690"/>
        <v/>
      </c>
      <c r="AF1792" s="16" t="str">
        <f t="shared" si="687"/>
        <v/>
      </c>
      <c r="AG1792" s="16">
        <f t="shared" si="698"/>
        <v>112.68117865214012</v>
      </c>
      <c r="AH1792" s="24">
        <f t="shared" si="697"/>
        <v>112.36657558255888</v>
      </c>
      <c r="AI1792" s="16">
        <f>VLOOKUP(A1792,'VQT-IV'!$B$3:$C1126,2,0)</f>
        <v>112.38</v>
      </c>
      <c r="AJ1792" s="25">
        <f t="shared" si="681"/>
        <v>-1.1945557431136677E-4</v>
      </c>
      <c r="AK1792" s="16">
        <v>112.31</v>
      </c>
      <c r="AL1792" s="2">
        <f t="shared" si="699"/>
        <v>114.02971317437462</v>
      </c>
      <c r="AM1792" s="27">
        <f t="shared" si="700"/>
        <v>-1.4585124749655898E-2</v>
      </c>
      <c r="AN1792" s="35">
        <v>0</v>
      </c>
      <c r="AO1792" s="1">
        <v>40596</v>
      </c>
      <c r="AP1792" s="2" t="str">
        <f t="shared" si="682"/>
        <v>high</v>
      </c>
    </row>
    <row r="1793" spans="1:42" x14ac:dyDescent="0.25">
      <c r="A1793" s="49">
        <v>40604</v>
      </c>
      <c r="B1793" s="47">
        <v>1308.44</v>
      </c>
      <c r="C1793" s="27">
        <f t="shared" si="684"/>
        <v>1.6152120827050975E-3</v>
      </c>
      <c r="D1793" s="27">
        <f t="shared" si="685"/>
        <v>9.9281125394323766E-4</v>
      </c>
      <c r="E1793" s="5">
        <f t="shared" si="691"/>
        <v>0</v>
      </c>
      <c r="F1793" s="44">
        <v>2207.2399999999998</v>
      </c>
      <c r="G1793" s="45">
        <v>2207.2399999999998</v>
      </c>
      <c r="H1793" s="48">
        <v>1308.44</v>
      </c>
      <c r="I1793" s="42">
        <v>20.7</v>
      </c>
      <c r="J1793" s="16">
        <f t="shared" si="683"/>
        <v>0.20699999999999999</v>
      </c>
      <c r="K1793" s="16">
        <f t="shared" si="692"/>
        <v>6.7357404786074354E-2</v>
      </c>
      <c r="L1793" s="51">
        <f>VLOOKUP(A1793,LIBOR!$A$3:B3888,2,1)</f>
        <v>0.2235</v>
      </c>
      <c r="M1793">
        <v>13247.4</v>
      </c>
      <c r="N1793" s="2">
        <v>11835.38</v>
      </c>
      <c r="O1793" s="16">
        <f t="shared" si="686"/>
        <v>2.6047023591081454E-6</v>
      </c>
      <c r="P1793" s="16">
        <f t="shared" si="701"/>
        <v>0.13964259521392564</v>
      </c>
      <c r="Q1793" s="2">
        <f t="shared" si="688"/>
        <v>20.406000000000002</v>
      </c>
      <c r="R1793" s="2">
        <f t="shared" si="689"/>
        <v>17.609000000000002</v>
      </c>
      <c r="S1793" s="16">
        <f t="shared" si="702"/>
        <v>1</v>
      </c>
      <c r="T1793" s="16">
        <f t="shared" si="703"/>
        <v>0</v>
      </c>
      <c r="U1793" s="16">
        <f>VLOOKUP(P1793,Table!$D$6:$G$15,MATCH(VALUE(T1793)&amp;"E",Table!$D$5:$G$5,0),1)*IF(Y1793=1,0,1)</f>
        <v>0.9</v>
      </c>
      <c r="V1793" s="16">
        <f t="shared" si="704"/>
        <v>9.9999999999999978E-2</v>
      </c>
      <c r="W1793" s="16">
        <f t="shared" si="694"/>
        <v>178692.08079916125</v>
      </c>
      <c r="X1793" s="16">
        <f t="shared" si="705"/>
        <v>-9.3758668021868274E-3</v>
      </c>
      <c r="Y1793" s="16">
        <f t="shared" si="695"/>
        <v>0</v>
      </c>
      <c r="Z1793" s="16">
        <f t="shared" si="706"/>
        <v>0</v>
      </c>
      <c r="AA1793" s="16">
        <f t="shared" si="693"/>
        <v>0</v>
      </c>
      <c r="AB1793" s="2">
        <f t="shared" si="696"/>
        <v>209693.33622108059</v>
      </c>
      <c r="AD1793" s="2">
        <v>210077.05</v>
      </c>
      <c r="AE1793" s="16" t="str">
        <f t="shared" si="690"/>
        <v/>
      </c>
      <c r="AF1793" s="16">
        <f t="shared" si="687"/>
        <v>-1.8265383054426598E-3</v>
      </c>
      <c r="AG1793" s="16">
        <f t="shared" si="698"/>
        <v>112.8090897565986</v>
      </c>
      <c r="AH1793" s="24">
        <f t="shared" si="697"/>
        <v>112.49120163297125</v>
      </c>
      <c r="AI1793" s="16">
        <f>VLOOKUP(A1793,'VQT-IV'!$B$3:$C1127,2,0)</f>
        <v>112.5</v>
      </c>
      <c r="AJ1793" s="25">
        <f t="shared" si="681"/>
        <v>-7.820770692212875E-5</v>
      </c>
      <c r="AK1793" s="16">
        <v>112.53</v>
      </c>
      <c r="AL1793" s="2">
        <f t="shared" si="699"/>
        <v>114.02971317437462</v>
      </c>
      <c r="AM1793" s="27">
        <f t="shared" si="700"/>
        <v>-1.3492198643441866E-2</v>
      </c>
      <c r="AN1793" s="35">
        <v>0</v>
      </c>
      <c r="AO1793" s="1">
        <v>40598</v>
      </c>
      <c r="AP1793" s="2" t="str">
        <f t="shared" si="682"/>
        <v/>
      </c>
    </row>
    <row r="1794" spans="1:42" x14ac:dyDescent="0.25">
      <c r="A1794" s="49">
        <v>40605</v>
      </c>
      <c r="B1794" s="47">
        <v>1330.97</v>
      </c>
      <c r="C1794" s="27">
        <f t="shared" si="684"/>
        <v>1.7218978325334033E-2</v>
      </c>
      <c r="D1794" s="27">
        <f t="shared" si="685"/>
        <v>1.9206129490551671E-2</v>
      </c>
      <c r="E1794" s="5">
        <f t="shared" si="691"/>
        <v>0</v>
      </c>
      <c r="F1794" s="44">
        <v>2245.33</v>
      </c>
      <c r="G1794" s="45">
        <v>2245.33</v>
      </c>
      <c r="H1794" s="48">
        <v>1330.97</v>
      </c>
      <c r="I1794" s="42">
        <v>18.600000000000001</v>
      </c>
      <c r="J1794" s="16">
        <f t="shared" si="683"/>
        <v>0.18600000000000003</v>
      </c>
      <c r="K1794" s="16">
        <f t="shared" si="692"/>
        <v>6.025046413496693E-2</v>
      </c>
      <c r="L1794" s="51">
        <f>VLOOKUP(A1794,LIBOR!$A$3:B3889,2,1)</f>
        <v>0.2215</v>
      </c>
      <c r="M1794">
        <v>12542.49</v>
      </c>
      <c r="N1794" s="2">
        <v>11205.56</v>
      </c>
      <c r="O1794" s="16">
        <f t="shared" si="686"/>
        <v>2.9146724499413919E-4</v>
      </c>
      <c r="P1794" s="16">
        <f t="shared" si="701"/>
        <v>0.1257495358650331</v>
      </c>
      <c r="Q1794" s="2">
        <f t="shared" si="688"/>
        <v>20.12</v>
      </c>
      <c r="R1794" s="2">
        <f t="shared" si="689"/>
        <v>17.762500000000003</v>
      </c>
      <c r="S1794" s="16">
        <f t="shared" si="702"/>
        <v>1</v>
      </c>
      <c r="T1794" s="16">
        <f t="shared" si="703"/>
        <v>0</v>
      </c>
      <c r="U1794" s="16">
        <f>VLOOKUP(P1794,Table!$D$6:$G$15,MATCH(VALUE(T1794)&amp;"E",Table!$D$5:$G$5,0),1)*IF(Y1794=1,0,1)</f>
        <v>0.9</v>
      </c>
      <c r="V1794" s="16">
        <f t="shared" si="704"/>
        <v>9.9999999999999978E-2</v>
      </c>
      <c r="W1794" s="16">
        <f t="shared" si="694"/>
        <v>180510.37606832362</v>
      </c>
      <c r="X1794" s="16">
        <f t="shared" si="705"/>
        <v>-3.713433277198197E-3</v>
      </c>
      <c r="Y1794" s="16">
        <f t="shared" si="695"/>
        <v>0</v>
      </c>
      <c r="Z1794" s="16">
        <f t="shared" si="706"/>
        <v>0</v>
      </c>
      <c r="AA1794" s="16">
        <f t="shared" si="693"/>
        <v>0</v>
      </c>
      <c r="AB1794" s="2">
        <f t="shared" si="696"/>
        <v>211834.31388032736</v>
      </c>
      <c r="AE1794" s="16" t="str">
        <f t="shared" si="690"/>
        <v/>
      </c>
      <c r="AF1794" s="16" t="str">
        <f t="shared" si="687"/>
        <v/>
      </c>
      <c r="AG1794" s="16">
        <f t="shared" si="698"/>
        <v>113.96087524144683</v>
      </c>
      <c r="AH1794" s="24">
        <f t="shared" si="697"/>
        <v>113.63678372019804</v>
      </c>
      <c r="AI1794" s="16">
        <f>VLOOKUP(A1794,'VQT-IV'!$B$3:$C1128,2,0)</f>
        <v>113.65</v>
      </c>
      <c r="AJ1794" s="25">
        <f t="shared" si="681"/>
        <v>-1.162893075403737E-4</v>
      </c>
      <c r="AK1794" s="16">
        <v>113.75</v>
      </c>
      <c r="AL1794" s="2">
        <f t="shared" si="699"/>
        <v>114.02971317437462</v>
      </c>
      <c r="AM1794" s="27">
        <f t="shared" si="700"/>
        <v>-3.4458514648345595E-3</v>
      </c>
      <c r="AN1794" s="35">
        <v>0</v>
      </c>
      <c r="AO1794" s="1">
        <v>40599</v>
      </c>
      <c r="AP1794" s="2" t="str">
        <f t="shared" si="682"/>
        <v>high</v>
      </c>
    </row>
    <row r="1795" spans="1:42" x14ac:dyDescent="0.25">
      <c r="A1795" s="49">
        <v>40606</v>
      </c>
      <c r="B1795" s="47">
        <v>1321.15</v>
      </c>
      <c r="C1795" s="27">
        <f t="shared" si="684"/>
        <v>-7.37807764262155E-3</v>
      </c>
      <c r="D1795" s="27">
        <f t="shared" si="685"/>
        <v>1.2775580113171259E-3</v>
      </c>
      <c r="E1795" s="5">
        <f t="shared" si="691"/>
        <v>0</v>
      </c>
      <c r="F1795" s="44">
        <v>2228.7800000000002</v>
      </c>
      <c r="G1795" s="45">
        <v>2228.7800000000002</v>
      </c>
      <c r="H1795" s="48">
        <v>1321.15</v>
      </c>
      <c r="I1795" s="42">
        <v>19.059999999999999</v>
      </c>
      <c r="J1795" s="16">
        <f t="shared" si="683"/>
        <v>0.19059999999999999</v>
      </c>
      <c r="K1795" s="16">
        <f t="shared" si="692"/>
        <v>5.4643607050819054E-2</v>
      </c>
      <c r="L1795" s="51">
        <f>VLOOKUP(A1795,LIBOR!$A$3:B3890,2,1)</f>
        <v>0.2215</v>
      </c>
      <c r="M1795">
        <v>12794.82</v>
      </c>
      <c r="N1795" s="2">
        <v>11430.95</v>
      </c>
      <c r="O1795" s="16">
        <f t="shared" si="686"/>
        <v>5.4840397638503677E-5</v>
      </c>
      <c r="P1795" s="16">
        <f t="shared" si="701"/>
        <v>0.13595639294918094</v>
      </c>
      <c r="Q1795" s="2">
        <f t="shared" si="688"/>
        <v>19.576000000000001</v>
      </c>
      <c r="R1795" s="2">
        <f t="shared" si="689"/>
        <v>17.827500000000001</v>
      </c>
      <c r="S1795" s="16">
        <f t="shared" si="702"/>
        <v>1</v>
      </c>
      <c r="T1795" s="16">
        <f t="shared" si="703"/>
        <v>0</v>
      </c>
      <c r="U1795" s="16">
        <f>VLOOKUP(P1795,Table!$D$6:$G$15,MATCH(VALUE(T1795)&amp;"E",Table!$D$5:$G$5,0),1)*IF(Y1795=1,0,1)</f>
        <v>0.9</v>
      </c>
      <c r="V1795" s="16">
        <f t="shared" si="704"/>
        <v>9.9999999999999978E-2</v>
      </c>
      <c r="W1795" s="16">
        <f t="shared" si="694"/>
        <v>179674.81922655689</v>
      </c>
      <c r="X1795" s="16">
        <f t="shared" si="705"/>
        <v>8.8967623657965067E-3</v>
      </c>
      <c r="Y1795" s="16">
        <f t="shared" si="695"/>
        <v>0</v>
      </c>
      <c r="Z1795" s="16">
        <f t="shared" si="706"/>
        <v>0</v>
      </c>
      <c r="AA1795" s="16">
        <f t="shared" si="693"/>
        <v>0</v>
      </c>
      <c r="AB1795" s="2">
        <f t="shared" si="696"/>
        <v>210855.22261465527</v>
      </c>
      <c r="AE1795" s="16" t="str">
        <f t="shared" si="690"/>
        <v/>
      </c>
      <c r="AF1795" s="16" t="str">
        <f t="shared" si="687"/>
        <v/>
      </c>
      <c r="AG1795" s="16">
        <f t="shared" si="698"/>
        <v>113.43415180588349</v>
      </c>
      <c r="AH1795" s="24">
        <f t="shared" si="697"/>
        <v>113.10861422557814</v>
      </c>
      <c r="AI1795" s="16">
        <f>VLOOKUP(A1795,'VQT-IV'!$B$3:$C1129,2,0)</f>
        <v>113.12</v>
      </c>
      <c r="AJ1795" s="25">
        <f t="shared" ref="AJ1795:AJ1858" si="707">AH1795/AI1795-1</f>
        <v>-1.0065217841115359E-4</v>
      </c>
      <c r="AK1795" s="16">
        <v>112.83</v>
      </c>
      <c r="AL1795" s="2">
        <f t="shared" si="699"/>
        <v>114.02971317437462</v>
      </c>
      <c r="AM1795" s="27">
        <f t="shared" si="700"/>
        <v>-8.077709950808476E-3</v>
      </c>
      <c r="AN1795" s="35">
        <v>0</v>
      </c>
      <c r="AO1795" s="1">
        <v>40602</v>
      </c>
      <c r="AP1795" s="2" t="str">
        <f t="shared" si="682"/>
        <v>high</v>
      </c>
    </row>
    <row r="1796" spans="1:42" x14ac:dyDescent="0.25">
      <c r="A1796" s="49">
        <v>40609</v>
      </c>
      <c r="B1796" s="47">
        <v>1310.1300000000001</v>
      </c>
      <c r="C1796" s="27">
        <f t="shared" si="684"/>
        <v>-8.3412178783635049E-3</v>
      </c>
      <c r="D1796" s="27">
        <f t="shared" si="685"/>
        <v>-1.2624771483253916E-2</v>
      </c>
      <c r="E1796" s="5">
        <f t="shared" si="691"/>
        <v>0</v>
      </c>
      <c r="F1796" s="44">
        <v>2210.2600000000002</v>
      </c>
      <c r="G1796" s="45">
        <v>2210.2600000000002</v>
      </c>
      <c r="H1796" s="48">
        <v>1310.1300000000001</v>
      </c>
      <c r="I1796" s="42">
        <v>20.66</v>
      </c>
      <c r="J1796" s="16">
        <f t="shared" si="683"/>
        <v>0.20660000000000001</v>
      </c>
      <c r="K1796" s="16">
        <f t="shared" si="692"/>
        <v>8.0216934807443269E-2</v>
      </c>
      <c r="L1796" s="51">
        <f>VLOOKUP(A1796,LIBOR!$A$3:B3891,2,1)</f>
        <v>0.2205</v>
      </c>
      <c r="M1796">
        <v>13275.41</v>
      </c>
      <c r="N1796" s="2">
        <v>11860.17</v>
      </c>
      <c r="O1796" s="16">
        <f t="shared" si="686"/>
        <v>7.0160734880454049E-5</v>
      </c>
      <c r="P1796" s="16">
        <f t="shared" si="701"/>
        <v>0.12638306519255674</v>
      </c>
      <c r="Q1796" s="2">
        <f t="shared" si="688"/>
        <v>19.544</v>
      </c>
      <c r="R1796" s="2">
        <f t="shared" si="689"/>
        <v>17.946000000000005</v>
      </c>
      <c r="S1796" s="16">
        <f t="shared" si="702"/>
        <v>1</v>
      </c>
      <c r="T1796" s="16">
        <f t="shared" si="703"/>
        <v>0</v>
      </c>
      <c r="U1796" s="16">
        <f>VLOOKUP(P1796,Table!$D$6:$G$15,MATCH(VALUE(T1796)&amp;"E",Table!$D$5:$G$5,0),1)*IF(Y1796=1,0,1)</f>
        <v>0.9</v>
      </c>
      <c r="V1796" s="16">
        <f t="shared" si="704"/>
        <v>9.9999999999999978E-2</v>
      </c>
      <c r="W1796" s="16">
        <f t="shared" si="694"/>
        <v>179000.64290670014</v>
      </c>
      <c r="X1796" s="16">
        <f t="shared" si="705"/>
        <v>1.7339926461712452E-3</v>
      </c>
      <c r="Y1796" s="16">
        <f t="shared" si="695"/>
        <v>0</v>
      </c>
      <c r="Z1796" s="16">
        <f t="shared" si="706"/>
        <v>0</v>
      </c>
      <c r="AA1796" s="16">
        <f t="shared" si="693"/>
        <v>0</v>
      </c>
      <c r="AB1796" s="2">
        <f t="shared" si="696"/>
        <v>210070.33483419727</v>
      </c>
      <c r="AE1796" s="16" t="str">
        <f t="shared" si="690"/>
        <v/>
      </c>
      <c r="AF1796" s="16" t="str">
        <f t="shared" si="687"/>
        <v/>
      </c>
      <c r="AG1796" s="16">
        <f t="shared" si="698"/>
        <v>113.01190435791885</v>
      </c>
      <c r="AH1796" s="24">
        <f t="shared" si="697"/>
        <v>112.67877989505519</v>
      </c>
      <c r="AI1796" s="16">
        <f>VLOOKUP(A1796,'VQT-IV'!$B$3:$C1130,2,0)</f>
        <v>112.69</v>
      </c>
      <c r="AJ1796" s="25">
        <f t="shared" si="707"/>
        <v>-9.9566110079107872E-5</v>
      </c>
      <c r="AK1796" s="16">
        <v>112.63</v>
      </c>
      <c r="AL1796" s="2">
        <f t="shared" si="699"/>
        <v>114.02971317437462</v>
      </c>
      <c r="AM1796" s="27">
        <f t="shared" si="700"/>
        <v>-1.1847204046313675E-2</v>
      </c>
      <c r="AN1796" s="35">
        <v>0</v>
      </c>
      <c r="AO1796" s="1">
        <v>40603</v>
      </c>
      <c r="AP1796" s="2" t="str">
        <f t="shared" ref="AP1796:AP1859" si="708">IF(ABS(AJ1796)&gt;0.0001, "high","")</f>
        <v/>
      </c>
    </row>
    <row r="1797" spans="1:42" x14ac:dyDescent="0.25">
      <c r="A1797" s="49">
        <v>40610</v>
      </c>
      <c r="B1797" s="47">
        <v>1321.82</v>
      </c>
      <c r="C1797" s="27">
        <f t="shared" si="684"/>
        <v>8.9227786555532429E-3</v>
      </c>
      <c r="D1797" s="27">
        <f t="shared" si="685"/>
        <v>1.2037673542607319E-2</v>
      </c>
      <c r="E1797" s="5">
        <f t="shared" si="691"/>
        <v>0</v>
      </c>
      <c r="F1797" s="44">
        <v>2230.4</v>
      </c>
      <c r="G1797" s="45">
        <v>2230.4</v>
      </c>
      <c r="H1797" s="48">
        <v>1321.82</v>
      </c>
      <c r="I1797" s="42">
        <v>19.82</v>
      </c>
      <c r="J1797" s="16">
        <f t="shared" si="683"/>
        <v>0.19820000000000002</v>
      </c>
      <c r="K1797" s="16">
        <f t="shared" si="692"/>
        <v>6.9005567146314811E-2</v>
      </c>
      <c r="L1797" s="51">
        <f>VLOOKUP(A1797,LIBOR!$A$3:B3892,2,1)</f>
        <v>0.2195</v>
      </c>
      <c r="M1797">
        <v>12990.31</v>
      </c>
      <c r="N1797" s="2">
        <v>11605.42</v>
      </c>
      <c r="O1797" s="16">
        <f t="shared" si="686"/>
        <v>7.8911346905865203E-5</v>
      </c>
      <c r="P1797" s="16">
        <f t="shared" si="701"/>
        <v>0.1291944328536852</v>
      </c>
      <c r="Q1797" s="2">
        <f t="shared" si="688"/>
        <v>20.006</v>
      </c>
      <c r="R1797" s="2">
        <f t="shared" si="689"/>
        <v>18.182500000000001</v>
      </c>
      <c r="S1797" s="16">
        <f t="shared" si="702"/>
        <v>1</v>
      </c>
      <c r="T1797" s="16">
        <f t="shared" si="703"/>
        <v>1</v>
      </c>
      <c r="U1797" s="16">
        <f>VLOOKUP(P1797,Table!$D$6:$G$15,MATCH(VALUE(T1797)&amp;"E",Table!$D$5:$G$5,0),1)*IF(Y1797=1,0,1)</f>
        <v>0.85</v>
      </c>
      <c r="V1797" s="16">
        <f t="shared" si="704"/>
        <v>0.15000000000000002</v>
      </c>
      <c r="W1797" s="16">
        <f t="shared" si="694"/>
        <v>180053.62406714211</v>
      </c>
      <c r="X1797" s="16">
        <f t="shared" si="705"/>
        <v>-2.5778733843114798E-3</v>
      </c>
      <c r="Y1797" s="16">
        <f t="shared" si="695"/>
        <v>0</v>
      </c>
      <c r="Z1797" s="16">
        <f t="shared" si="706"/>
        <v>0</v>
      </c>
      <c r="AA1797" s="16">
        <f t="shared" si="693"/>
        <v>0</v>
      </c>
      <c r="AB1797" s="2">
        <f t="shared" si="696"/>
        <v>211341.94635022368</v>
      </c>
      <c r="AE1797" s="16" t="str">
        <f t="shared" si="690"/>
        <v/>
      </c>
      <c r="AF1797" s="16" t="str">
        <f t="shared" si="687"/>
        <v/>
      </c>
      <c r="AG1797" s="16">
        <f t="shared" si="698"/>
        <v>113.69599542267117</v>
      </c>
      <c r="AH1797" s="24">
        <f t="shared" si="697"/>
        <v>113.35790398098734</v>
      </c>
      <c r="AI1797" s="16">
        <f>VLOOKUP(A1797,'VQT-IV'!$B$3:$C1131,2,0)</f>
        <v>113.37</v>
      </c>
      <c r="AJ1797" s="25">
        <f t="shared" si="707"/>
        <v>-1.0669506053329059E-4</v>
      </c>
      <c r="AK1797" s="16">
        <v>112.89</v>
      </c>
      <c r="AL1797" s="2">
        <f t="shared" si="699"/>
        <v>114.02971317437462</v>
      </c>
      <c r="AM1797" s="27">
        <f t="shared" si="700"/>
        <v>-5.8915275210763562E-3</v>
      </c>
      <c r="AN1797" s="35">
        <v>0</v>
      </c>
      <c r="AO1797" s="1">
        <v>40604</v>
      </c>
      <c r="AP1797" s="2" t="str">
        <f t="shared" si="708"/>
        <v>high</v>
      </c>
    </row>
    <row r="1798" spans="1:42" x14ac:dyDescent="0.25">
      <c r="A1798" s="49">
        <v>40611</v>
      </c>
      <c r="B1798" s="47">
        <v>1320.02</v>
      </c>
      <c r="C1798" s="27">
        <f t="shared" si="684"/>
        <v>-1.3617587871268544E-3</v>
      </c>
      <c r="D1798" s="27">
        <f t="shared" si="685"/>
        <v>9.060702672775367E-3</v>
      </c>
      <c r="E1798" s="5">
        <f t="shared" si="691"/>
        <v>0</v>
      </c>
      <c r="F1798" s="44">
        <v>2227.6999999999998</v>
      </c>
      <c r="G1798" s="45">
        <v>2227.6999999999998</v>
      </c>
      <c r="H1798" s="48">
        <v>1320.02</v>
      </c>
      <c r="I1798" s="42">
        <v>20.22</v>
      </c>
      <c r="J1798" s="16">
        <f t="shared" ref="J1798:J1861" si="709">I1798/100</f>
        <v>0.20219999999999999</v>
      </c>
      <c r="K1798" s="16">
        <f t="shared" si="692"/>
        <v>6.9792454845285512E-2</v>
      </c>
      <c r="L1798" s="51">
        <f>VLOOKUP(A1798,LIBOR!$A$3:B3893,2,1)</f>
        <v>0.21749999999999997</v>
      </c>
      <c r="M1798">
        <v>13268.36</v>
      </c>
      <c r="N1798" s="2">
        <v>11853.79</v>
      </c>
      <c r="O1798" s="16">
        <f t="shared" si="686"/>
        <v>1.8569153781971288E-6</v>
      </c>
      <c r="P1798" s="16">
        <f t="shared" si="701"/>
        <v>0.13240754515471448</v>
      </c>
      <c r="Q1798" s="2">
        <f t="shared" si="688"/>
        <v>19.768000000000001</v>
      </c>
      <c r="R1798" s="2">
        <f t="shared" si="689"/>
        <v>18.359500000000004</v>
      </c>
      <c r="S1798" s="16">
        <f t="shared" si="702"/>
        <v>1</v>
      </c>
      <c r="T1798" s="16">
        <f t="shared" si="703"/>
        <v>1</v>
      </c>
      <c r="U1798" s="16">
        <f>VLOOKUP(P1798,Table!$D$6:$G$15,MATCH(VALUE(T1798)&amp;"E",Table!$D$5:$G$5,0),1)*IF(Y1798=1,0,1)</f>
        <v>0.85</v>
      </c>
      <c r="V1798" s="16">
        <f t="shared" si="704"/>
        <v>0.15000000000000002</v>
      </c>
      <c r="W1798" s="16">
        <f t="shared" si="694"/>
        <v>180423.21764499723</v>
      </c>
      <c r="X1798" s="16">
        <f t="shared" si="705"/>
        <v>8.6142138484956998E-3</v>
      </c>
      <c r="Y1798" s="16">
        <f t="shared" si="695"/>
        <v>0</v>
      </c>
      <c r="Z1798" s="16">
        <f t="shared" si="706"/>
        <v>0</v>
      </c>
      <c r="AA1798" s="16">
        <f t="shared" si="693"/>
        <v>0</v>
      </c>
      <c r="AB1798" s="2">
        <f t="shared" si="696"/>
        <v>211803.03086207164</v>
      </c>
      <c r="AE1798" s="16" t="str">
        <f t="shared" si="690"/>
        <v/>
      </c>
      <c r="AF1798" s="16" t="str">
        <f t="shared" si="687"/>
        <v/>
      </c>
      <c r="AG1798" s="16">
        <f t="shared" si="698"/>
        <v>113.9440458615635</v>
      </c>
      <c r="AH1798" s="24">
        <f t="shared" si="697"/>
        <v>113.60225995801264</v>
      </c>
      <c r="AI1798" s="16">
        <f>VLOOKUP(A1798,'VQT-IV'!$B$3:$C1132,2,0)</f>
        <v>113.62</v>
      </c>
      <c r="AJ1798" s="25">
        <f t="shared" si="707"/>
        <v>-1.5613485290766338E-4</v>
      </c>
      <c r="AK1798" s="16">
        <v>113.52</v>
      </c>
      <c r="AL1798" s="2">
        <f t="shared" si="699"/>
        <v>114.02971317437462</v>
      </c>
      <c r="AM1798" s="27">
        <f t="shared" si="700"/>
        <v>-3.7486125717804963E-3</v>
      </c>
      <c r="AN1798" s="35">
        <v>0</v>
      </c>
      <c r="AO1798" s="1">
        <v>40605</v>
      </c>
      <c r="AP1798" s="2" t="str">
        <f t="shared" si="708"/>
        <v>high</v>
      </c>
    </row>
    <row r="1799" spans="1:42" x14ac:dyDescent="0.25">
      <c r="A1799" s="49">
        <v>40612</v>
      </c>
      <c r="B1799" s="47">
        <v>1295.1099999999999</v>
      </c>
      <c r="C1799" s="27">
        <f t="shared" ref="C1799:C1862" si="710">B1799/B1798-1</f>
        <v>-1.8870926198087945E-2</v>
      </c>
      <c r="D1799" s="27">
        <f t="shared" si="685"/>
        <v>-2.7029201850646611E-2</v>
      </c>
      <c r="E1799" s="5">
        <f t="shared" si="691"/>
        <v>0</v>
      </c>
      <c r="F1799" s="44">
        <v>2185.65</v>
      </c>
      <c r="G1799" s="45">
        <v>2185.65</v>
      </c>
      <c r="H1799" s="48">
        <v>1295.1099999999999</v>
      </c>
      <c r="I1799" s="42">
        <v>21.88</v>
      </c>
      <c r="J1799" s="16">
        <f t="shared" si="709"/>
        <v>0.21879999999999999</v>
      </c>
      <c r="K1799" s="16">
        <f t="shared" si="692"/>
        <v>8.6671224888583448E-2</v>
      </c>
      <c r="L1799" s="51">
        <f>VLOOKUP(A1799,LIBOR!$A$3:B3894,2,1)</f>
        <v>0.216</v>
      </c>
      <c r="M1799">
        <v>13858.89</v>
      </c>
      <c r="N1799" s="2">
        <v>12381.33</v>
      </c>
      <c r="O1799" s="16">
        <f t="shared" si="686"/>
        <v>3.6295029305442037E-4</v>
      </c>
      <c r="P1799" s="16">
        <f t="shared" si="701"/>
        <v>0.13212877511141655</v>
      </c>
      <c r="Q1799" s="2">
        <f t="shared" si="688"/>
        <v>19.671999999999997</v>
      </c>
      <c r="R1799" s="2">
        <f t="shared" si="689"/>
        <v>18.580000000000002</v>
      </c>
      <c r="S1799" s="16">
        <f t="shared" si="702"/>
        <v>1</v>
      </c>
      <c r="T1799" s="16">
        <f t="shared" si="703"/>
        <v>1</v>
      </c>
      <c r="U1799" s="16">
        <f>VLOOKUP(P1799,Table!$D$6:$G$15,MATCH(VALUE(T1799)&amp;"E",Table!$D$5:$G$5,0),1)*IF(Y1799=1,0,1)</f>
        <v>0.85</v>
      </c>
      <c r="V1799" s="16">
        <f t="shared" si="704"/>
        <v>0.15000000000000002</v>
      </c>
      <c r="W1799" s="16">
        <f t="shared" si="694"/>
        <v>178733.60819250709</v>
      </c>
      <c r="X1799" s="16">
        <f t="shared" si="705"/>
        <v>9.687820736620445E-3</v>
      </c>
      <c r="Y1799" s="16">
        <f t="shared" si="695"/>
        <v>0</v>
      </c>
      <c r="Z1799" s="16">
        <f t="shared" si="706"/>
        <v>0</v>
      </c>
      <c r="AA1799" s="16">
        <f t="shared" si="693"/>
        <v>0</v>
      </c>
      <c r="AB1799" s="2">
        <f t="shared" si="696"/>
        <v>209818.73711718383</v>
      </c>
      <c r="AE1799" s="16" t="str">
        <f t="shared" si="690"/>
        <v/>
      </c>
      <c r="AF1799" s="16" t="str">
        <f t="shared" si="687"/>
        <v/>
      </c>
      <c r="AG1799" s="16">
        <f t="shared" si="698"/>
        <v>112.87655189535322</v>
      </c>
      <c r="AH1799" s="24">
        <f t="shared" si="697"/>
        <v>112.53503897015267</v>
      </c>
      <c r="AI1799" s="16">
        <f>VLOOKUP(A1799,'VQT-IV'!$B$3:$C1133,2,0)</f>
        <v>112.55</v>
      </c>
      <c r="AJ1799" s="25">
        <f t="shared" si="707"/>
        <v>-1.3292785293050891E-4</v>
      </c>
      <c r="AK1799" s="16">
        <v>112.51</v>
      </c>
      <c r="AL1799" s="2">
        <f t="shared" si="699"/>
        <v>114.02971317437462</v>
      </c>
      <c r="AM1799" s="27">
        <f t="shared" si="700"/>
        <v>-1.310776079859366E-2</v>
      </c>
      <c r="AN1799" s="35">
        <v>0</v>
      </c>
      <c r="AO1799" s="1">
        <v>40606</v>
      </c>
      <c r="AP1799" s="2" t="str">
        <f t="shared" si="708"/>
        <v>high</v>
      </c>
    </row>
    <row r="1800" spans="1:42" x14ac:dyDescent="0.25">
      <c r="A1800" s="49">
        <v>40613</v>
      </c>
      <c r="B1800" s="47">
        <v>1304.28</v>
      </c>
      <c r="C1800" s="27">
        <f t="shared" si="710"/>
        <v>7.0804796503771694E-3</v>
      </c>
      <c r="D1800" s="27">
        <f t="shared" si="685"/>
        <v>-1.2570644557647892E-2</v>
      </c>
      <c r="E1800" s="5">
        <f t="shared" si="691"/>
        <v>0</v>
      </c>
      <c r="F1800" s="44">
        <v>2201.81</v>
      </c>
      <c r="G1800" s="45">
        <v>2201.81</v>
      </c>
      <c r="H1800" s="48">
        <v>1304.28</v>
      </c>
      <c r="I1800" s="42">
        <v>20.079999999999998</v>
      </c>
      <c r="J1800" s="16">
        <f t="shared" si="709"/>
        <v>0.20079999999999998</v>
      </c>
      <c r="K1800" s="16">
        <f t="shared" si="692"/>
        <v>5.5293367419671474E-2</v>
      </c>
      <c r="L1800" s="51">
        <f>VLOOKUP(A1800,LIBOR!$A$3:B3895,2,1)</f>
        <v>0.21549999999999997</v>
      </c>
      <c r="M1800">
        <v>13431.84</v>
      </c>
      <c r="N1800" s="2">
        <v>11999.77</v>
      </c>
      <c r="O1800" s="16">
        <f t="shared" si="686"/>
        <v>4.9780514190869117E-5</v>
      </c>
      <c r="P1800" s="16">
        <f t="shared" si="701"/>
        <v>0.1455066325803285</v>
      </c>
      <c r="Q1800" s="2">
        <f t="shared" si="688"/>
        <v>20.327999999999996</v>
      </c>
      <c r="R1800" s="2">
        <f t="shared" si="689"/>
        <v>18.880500000000001</v>
      </c>
      <c r="S1800" s="16">
        <f t="shared" si="702"/>
        <v>1</v>
      </c>
      <c r="T1800" s="16">
        <f t="shared" si="703"/>
        <v>1</v>
      </c>
      <c r="U1800" s="16">
        <f>VLOOKUP(P1800,Table!$D$6:$G$15,MATCH(VALUE(T1800)&amp;"E",Table!$D$5:$G$5,0),1)*IF(Y1800=1,0,1)</f>
        <v>0.85</v>
      </c>
      <c r="V1800" s="16">
        <f t="shared" si="704"/>
        <v>0.15000000000000002</v>
      </c>
      <c r="W1800" s="16">
        <f t="shared" si="694"/>
        <v>178983.08501652529</v>
      </c>
      <c r="X1800" s="16">
        <f t="shared" si="705"/>
        <v>-9.8430235120889886E-3</v>
      </c>
      <c r="Y1800" s="16">
        <f t="shared" si="695"/>
        <v>0</v>
      </c>
      <c r="Z1800" s="16">
        <f t="shared" si="706"/>
        <v>0</v>
      </c>
      <c r="AA1800" s="16">
        <f t="shared" si="693"/>
        <v>0</v>
      </c>
      <c r="AB1800" s="2">
        <f t="shared" si="696"/>
        <v>210167.56199920826</v>
      </c>
      <c r="AE1800" s="16" t="str">
        <f t="shared" si="690"/>
        <v/>
      </c>
      <c r="AF1800" s="16" t="str">
        <f t="shared" si="687"/>
        <v/>
      </c>
      <c r="AG1800" s="16">
        <f t="shared" si="698"/>
        <v>113.06420982542755</v>
      </c>
      <c r="AH1800" s="24">
        <f t="shared" si="697"/>
        <v>112.71919526934931</v>
      </c>
      <c r="AI1800" s="16">
        <f>VLOOKUP(A1800,'VQT-IV'!$B$3:$C1134,2,0)</f>
        <v>112.73</v>
      </c>
      <c r="AJ1800" s="25">
        <f t="shared" si="707"/>
        <v>-9.5846098205343289E-5</v>
      </c>
      <c r="AK1800" s="16">
        <v>112.82</v>
      </c>
      <c r="AL1800" s="2">
        <f t="shared" si="699"/>
        <v>114.02971317437462</v>
      </c>
      <c r="AM1800" s="27">
        <f t="shared" si="700"/>
        <v>-1.1492775598069382E-2</v>
      </c>
      <c r="AN1800" s="35">
        <v>0</v>
      </c>
      <c r="AO1800" s="1">
        <v>40609</v>
      </c>
      <c r="AP1800" s="2" t="str">
        <f t="shared" si="708"/>
        <v/>
      </c>
    </row>
    <row r="1801" spans="1:42" x14ac:dyDescent="0.25">
      <c r="A1801" s="49">
        <v>40616</v>
      </c>
      <c r="B1801" s="47">
        <v>1296.3900000000001</v>
      </c>
      <c r="C1801" s="27">
        <f t="shared" si="710"/>
        <v>-6.0493145643571999E-3</v>
      </c>
      <c r="D1801" s="27">
        <f t="shared" si="685"/>
        <v>-1.0278741243641587E-2</v>
      </c>
      <c r="E1801" s="5">
        <f t="shared" si="691"/>
        <v>0</v>
      </c>
      <c r="F1801" s="44">
        <v>2188.56</v>
      </c>
      <c r="G1801" s="45">
        <v>2188.56</v>
      </c>
      <c r="H1801" s="48">
        <v>1296.3900000000001</v>
      </c>
      <c r="I1801" s="42">
        <v>21.13</v>
      </c>
      <c r="J1801" s="16">
        <f t="shared" si="709"/>
        <v>0.21129999999999999</v>
      </c>
      <c r="K1801" s="16">
        <f t="shared" si="692"/>
        <v>6.4525927446404008E-2</v>
      </c>
      <c r="L1801" s="51">
        <f>VLOOKUP(A1801,LIBOR!$A$3:B3896,2,1)</f>
        <v>0.21349999999999997</v>
      </c>
      <c r="M1801">
        <v>13594.45</v>
      </c>
      <c r="N1801" s="2">
        <v>12144.93</v>
      </c>
      <c r="O1801" s="16">
        <f t="shared" si="686"/>
        <v>3.6816810895615861E-5</v>
      </c>
      <c r="P1801" s="16">
        <f t="shared" si="701"/>
        <v>0.14677407255359598</v>
      </c>
      <c r="Q1801" s="2">
        <f t="shared" si="688"/>
        <v>20.532</v>
      </c>
      <c r="R1801" s="2">
        <f t="shared" si="689"/>
        <v>19.079999999999998</v>
      </c>
      <c r="S1801" s="16">
        <f t="shared" si="702"/>
        <v>1</v>
      </c>
      <c r="T1801" s="16">
        <f t="shared" si="703"/>
        <v>1</v>
      </c>
      <c r="U1801" s="16">
        <f>VLOOKUP(P1801,Table!$D$6:$G$15,MATCH(VALUE(T1801)&amp;"E",Table!$D$5:$G$5,0),1)*IF(Y1801=1,0,1)</f>
        <v>0.85</v>
      </c>
      <c r="V1801" s="16">
        <f t="shared" si="704"/>
        <v>0.15000000000000002</v>
      </c>
      <c r="W1801" s="16">
        <f t="shared" si="694"/>
        <v>178387.53981354646</v>
      </c>
      <c r="X1801" s="16">
        <f t="shared" si="705"/>
        <v>-3.849922949744955E-3</v>
      </c>
      <c r="Y1801" s="16">
        <f t="shared" si="695"/>
        <v>0</v>
      </c>
      <c r="Z1801" s="16">
        <f t="shared" si="706"/>
        <v>0</v>
      </c>
      <c r="AA1801" s="16">
        <f t="shared" si="693"/>
        <v>0</v>
      </c>
      <c r="AB1801" s="2">
        <f t="shared" si="696"/>
        <v>209474.1848387153</v>
      </c>
      <c r="AE1801" s="16" t="str">
        <f t="shared" si="690"/>
        <v/>
      </c>
      <c r="AF1801" s="16" t="str">
        <f t="shared" si="687"/>
        <v/>
      </c>
      <c r="AG1801" s="16">
        <f t="shared" si="698"/>
        <v>112.69119250526455</v>
      </c>
      <c r="AH1801" s="24">
        <f t="shared" si="697"/>
        <v>112.33854411226338</v>
      </c>
      <c r="AI1801" s="16">
        <f>VLOOKUP(A1801,'VQT-IV'!$B$3:$C1135,2,0)</f>
        <v>112.35</v>
      </c>
      <c r="AJ1801" s="25">
        <f t="shared" si="707"/>
        <v>-1.0196606797163721E-4</v>
      </c>
      <c r="AK1801" s="16">
        <v>112.15</v>
      </c>
      <c r="AL1801" s="2">
        <f t="shared" si="699"/>
        <v>114.02971317437462</v>
      </c>
      <c r="AM1801" s="27">
        <f t="shared" si="700"/>
        <v>-1.483095076741181E-2</v>
      </c>
      <c r="AN1801" s="35">
        <v>0</v>
      </c>
      <c r="AO1801" s="1">
        <v>40610</v>
      </c>
      <c r="AP1801" s="2" t="str">
        <f t="shared" si="708"/>
        <v>high</v>
      </c>
    </row>
    <row r="1802" spans="1:42" x14ac:dyDescent="0.25">
      <c r="A1802" s="49">
        <v>40617</v>
      </c>
      <c r="B1802" s="47">
        <v>1281.8699999999999</v>
      </c>
      <c r="C1802" s="27">
        <f t="shared" si="710"/>
        <v>-1.1200333233055026E-2</v>
      </c>
      <c r="D1802" s="27">
        <f t="shared" si="685"/>
        <v>-3.0401853132249856E-2</v>
      </c>
      <c r="E1802" s="5">
        <f t="shared" si="691"/>
        <v>0</v>
      </c>
      <c r="F1802" s="44">
        <v>2164.06</v>
      </c>
      <c r="G1802" s="45">
        <v>2164.06</v>
      </c>
      <c r="H1802" s="48">
        <v>1281.8699999999999</v>
      </c>
      <c r="I1802" s="42">
        <v>24.32</v>
      </c>
      <c r="J1802" s="16">
        <f t="shared" si="709"/>
        <v>0.2432</v>
      </c>
      <c r="K1802" s="16">
        <f t="shared" si="692"/>
        <v>9.5297315015984735E-2</v>
      </c>
      <c r="L1802" s="51">
        <f>VLOOKUP(A1802,LIBOR!$A$3:B3897,2,1)</f>
        <v>0.21150000000000002</v>
      </c>
      <c r="M1802">
        <v>14352.77</v>
      </c>
      <c r="N1802" s="2">
        <v>12822.36</v>
      </c>
      <c r="O1802" s="16">
        <f t="shared" si="686"/>
        <v>1.2686709198349508E-4</v>
      </c>
      <c r="P1802" s="16">
        <f t="shared" si="701"/>
        <v>0.14790268498401526</v>
      </c>
      <c r="Q1802" s="2">
        <f t="shared" si="688"/>
        <v>20.625999999999998</v>
      </c>
      <c r="R1802" s="2">
        <f t="shared" si="689"/>
        <v>19.351999999999997</v>
      </c>
      <c r="S1802" s="16">
        <f t="shared" si="702"/>
        <v>1</v>
      </c>
      <c r="T1802" s="16">
        <f t="shared" si="703"/>
        <v>1</v>
      </c>
      <c r="U1802" s="16">
        <f>VLOOKUP(P1802,Table!$D$6:$G$15,MATCH(VALUE(T1802)&amp;"E",Table!$D$5:$G$5,0),1)*IF(Y1802=1,0,1)</f>
        <v>0.85</v>
      </c>
      <c r="V1802" s="16">
        <f t="shared" si="704"/>
        <v>0.15000000000000002</v>
      </c>
      <c r="W1802" s="16">
        <f t="shared" si="694"/>
        <v>178181.77717641272</v>
      </c>
      <c r="X1802" s="16">
        <f t="shared" si="705"/>
        <v>-3.4251446430459964E-3</v>
      </c>
      <c r="Y1802" s="16">
        <f t="shared" si="695"/>
        <v>0</v>
      </c>
      <c r="Z1802" s="16">
        <f t="shared" si="706"/>
        <v>0</v>
      </c>
      <c r="AA1802" s="16">
        <f t="shared" si="693"/>
        <v>0</v>
      </c>
      <c r="AB1802" s="2">
        <f t="shared" si="696"/>
        <v>209233.67684109884</v>
      </c>
      <c r="AE1802" s="16" t="str">
        <f t="shared" si="690"/>
        <v/>
      </c>
      <c r="AF1802" s="16" t="str">
        <f t="shared" si="687"/>
        <v/>
      </c>
      <c r="AG1802" s="16">
        <f t="shared" si="698"/>
        <v>112.56180599838153</v>
      </c>
      <c r="AH1802" s="24">
        <f t="shared" si="697"/>
        <v>112.2066419761306</v>
      </c>
      <c r="AI1802" s="16">
        <f>VLOOKUP(A1802,'VQT-IV'!$B$3:$C1136,2,0)</f>
        <v>112.22</v>
      </c>
      <c r="AJ1802" s="25">
        <f t="shared" si="707"/>
        <v>-1.1903425297987713E-4</v>
      </c>
      <c r="AK1802" s="16">
        <v>111.76</v>
      </c>
      <c r="AL1802" s="2">
        <f t="shared" si="699"/>
        <v>114.02971317437462</v>
      </c>
      <c r="AM1802" s="27">
        <f t="shared" si="700"/>
        <v>-1.5987685555747921E-2</v>
      </c>
      <c r="AN1802" s="35">
        <v>0</v>
      </c>
      <c r="AO1802" s="1">
        <v>40611</v>
      </c>
      <c r="AP1802" s="2" t="str">
        <f t="shared" si="708"/>
        <v>high</v>
      </c>
    </row>
    <row r="1803" spans="1:42" x14ac:dyDescent="0.25">
      <c r="A1803" s="49">
        <v>40618</v>
      </c>
      <c r="B1803" s="47">
        <v>1256.8800000000001</v>
      </c>
      <c r="C1803" s="27">
        <f t="shared" si="710"/>
        <v>-1.9494956586861178E-2</v>
      </c>
      <c r="D1803" s="27">
        <f t="shared" ref="D1803:D1866" si="711">SUM(C1799:C1803)</f>
        <v>-4.8535050931984181E-2</v>
      </c>
      <c r="E1803" s="5">
        <f t="shared" si="691"/>
        <v>0</v>
      </c>
      <c r="F1803" s="44">
        <v>2121.94</v>
      </c>
      <c r="G1803" s="45">
        <v>2121.94</v>
      </c>
      <c r="H1803" s="48">
        <v>1256.8800000000001</v>
      </c>
      <c r="I1803" s="42">
        <v>29.4</v>
      </c>
      <c r="J1803" s="16">
        <f t="shared" si="709"/>
        <v>0.29399999999999998</v>
      </c>
      <c r="K1803" s="16">
        <f t="shared" si="692"/>
        <v>0.14128464609862329</v>
      </c>
      <c r="L1803" s="51">
        <f>VLOOKUP(A1803,LIBOR!$A$3:B3898,2,1)</f>
        <v>0.21150000000000002</v>
      </c>
      <c r="M1803">
        <v>15240.29</v>
      </c>
      <c r="N1803" s="2">
        <v>13615.21</v>
      </c>
      <c r="O1803" s="16">
        <f t="shared" si="686"/>
        <v>3.8759724845788209E-4</v>
      </c>
      <c r="P1803" s="16">
        <f t="shared" si="701"/>
        <v>0.15271535390137669</v>
      </c>
      <c r="Q1803" s="2">
        <f t="shared" si="688"/>
        <v>21.526</v>
      </c>
      <c r="R1803" s="2">
        <f t="shared" si="689"/>
        <v>19.770499999999998</v>
      </c>
      <c r="S1803" s="16">
        <f t="shared" si="702"/>
        <v>1</v>
      </c>
      <c r="T1803" s="16">
        <f t="shared" si="703"/>
        <v>1</v>
      </c>
      <c r="U1803" s="16">
        <f>VLOOKUP(P1803,Table!$D$6:$G$15,MATCH(VALUE(T1803)&amp;"E",Table!$D$5:$G$5,0),1)*IF(Y1803=1,0,1)</f>
        <v>0.85</v>
      </c>
      <c r="V1803" s="16">
        <f t="shared" si="704"/>
        <v>0.15000000000000002</v>
      </c>
      <c r="W1803" s="16">
        <f t="shared" si="694"/>
        <v>176881.81559316919</v>
      </c>
      <c r="X1803" s="16">
        <f t="shared" si="705"/>
        <v>-1.0396052289574409E-2</v>
      </c>
      <c r="Y1803" s="16">
        <f t="shared" si="695"/>
        <v>0</v>
      </c>
      <c r="Z1803" s="16">
        <f t="shared" si="706"/>
        <v>0</v>
      </c>
      <c r="AA1803" s="16">
        <f t="shared" si="693"/>
        <v>0</v>
      </c>
      <c r="AB1803" s="2">
        <f t="shared" si="696"/>
        <v>207712.86573339201</v>
      </c>
      <c r="AE1803" s="16" t="str">
        <f t="shared" si="690"/>
        <v/>
      </c>
      <c r="AF1803" s="16" t="str">
        <f t="shared" si="687"/>
        <v/>
      </c>
      <c r="AG1803" s="16">
        <f t="shared" si="698"/>
        <v>111.7436525947309</v>
      </c>
      <c r="AH1803" s="24">
        <f t="shared" si="697"/>
        <v>111.38817085597036</v>
      </c>
      <c r="AI1803" s="16">
        <f>VLOOKUP(A1803,'VQT-IV'!$B$3:$C1137,2,0)</f>
        <v>111.4</v>
      </c>
      <c r="AJ1803" s="25">
        <f t="shared" si="707"/>
        <v>-1.0618621211533341E-4</v>
      </c>
      <c r="AK1803" s="16">
        <v>111.49</v>
      </c>
      <c r="AL1803" s="2">
        <f t="shared" si="699"/>
        <v>114.02971317437462</v>
      </c>
      <c r="AM1803" s="27">
        <f t="shared" si="700"/>
        <v>-2.3165385975888686E-2</v>
      </c>
      <c r="AN1803" s="35">
        <v>0</v>
      </c>
      <c r="AO1803" s="1">
        <v>40612</v>
      </c>
      <c r="AP1803" s="2" t="str">
        <f t="shared" si="708"/>
        <v>high</v>
      </c>
    </row>
    <row r="1804" spans="1:42" x14ac:dyDescent="0.25">
      <c r="A1804" s="49">
        <v>40619</v>
      </c>
      <c r="B1804" s="47">
        <v>1273.72</v>
      </c>
      <c r="C1804" s="27">
        <f t="shared" si="710"/>
        <v>1.339825599898159E-2</v>
      </c>
      <c r="D1804" s="27">
        <f t="shared" si="711"/>
        <v>-1.6265868734914646E-2</v>
      </c>
      <c r="E1804" s="5">
        <f t="shared" si="691"/>
        <v>0</v>
      </c>
      <c r="F1804" s="44">
        <v>2150.4299999999998</v>
      </c>
      <c r="G1804" s="45">
        <v>2150.4299999999998</v>
      </c>
      <c r="H1804" s="48">
        <v>1273.72</v>
      </c>
      <c r="I1804" s="42">
        <v>26.37</v>
      </c>
      <c r="J1804" s="16">
        <f t="shared" si="709"/>
        <v>0.26369999999999999</v>
      </c>
      <c r="K1804" s="16">
        <f t="shared" si="692"/>
        <v>9.812159936013598E-2</v>
      </c>
      <c r="L1804" s="51">
        <f>VLOOKUP(A1804,LIBOR!$A$3:B3899,2,1)</f>
        <v>0.20649999999999999</v>
      </c>
      <c r="M1804">
        <v>14781.47</v>
      </c>
      <c r="N1804" s="2">
        <v>13205.28</v>
      </c>
      <c r="O1804" s="16">
        <f t="shared" si="686"/>
        <v>1.7713728329484484E-4</v>
      </c>
      <c r="P1804" s="16">
        <f t="shared" si="701"/>
        <v>0.16557840063986401</v>
      </c>
      <c r="Q1804" s="2">
        <f t="shared" si="688"/>
        <v>23.362000000000002</v>
      </c>
      <c r="R1804" s="2">
        <f t="shared" si="689"/>
        <v>20.421999999999997</v>
      </c>
      <c r="S1804" s="16">
        <f t="shared" si="702"/>
        <v>1</v>
      </c>
      <c r="T1804" s="16">
        <f t="shared" si="703"/>
        <v>1</v>
      </c>
      <c r="U1804" s="16">
        <f>VLOOKUP(P1804,Table!$D$6:$G$15,MATCH(VALUE(T1804)&amp;"E",Table!$D$5:$G$5,0),1)*IF(Y1804=1,0,1)</f>
        <v>0.85</v>
      </c>
      <c r="V1804" s="16">
        <f t="shared" si="704"/>
        <v>0.15000000000000002</v>
      </c>
      <c r="W1804" s="16">
        <f t="shared" si="694"/>
        <v>178097.3972598227</v>
      </c>
      <c r="X1804" s="16">
        <f t="shared" si="705"/>
        <v>-1.9628305592000572E-2</v>
      </c>
      <c r="Y1804" s="16">
        <f t="shared" si="695"/>
        <v>0</v>
      </c>
      <c r="Z1804" s="16">
        <f t="shared" si="706"/>
        <v>0</v>
      </c>
      <c r="AA1804" s="16">
        <f t="shared" si="693"/>
        <v>0</v>
      </c>
      <c r="AB1804" s="2">
        <f t="shared" si="696"/>
        <v>209145.37308096379</v>
      </c>
      <c r="AE1804" s="16" t="str">
        <f t="shared" si="690"/>
        <v/>
      </c>
      <c r="AF1804" s="16" t="str">
        <f t="shared" si="687"/>
        <v/>
      </c>
      <c r="AG1804" s="16">
        <f t="shared" si="698"/>
        <v>112.51430107055484</v>
      </c>
      <c r="AH1804" s="24">
        <f t="shared" si="697"/>
        <v>112.15344858699987</v>
      </c>
      <c r="AI1804" s="16">
        <f>VLOOKUP(A1804,'VQT-IV'!$B$3:$C1138,2,0)</f>
        <v>112.17</v>
      </c>
      <c r="AJ1804" s="25">
        <f t="shared" si="707"/>
        <v>-1.4755650352260563E-4</v>
      </c>
      <c r="AK1804" s="16">
        <v>112.2</v>
      </c>
      <c r="AL1804" s="2">
        <f t="shared" si="699"/>
        <v>114.02971317437462</v>
      </c>
      <c r="AM1804" s="27">
        <f t="shared" si="700"/>
        <v>-1.6454172646260701E-2</v>
      </c>
      <c r="AN1804" s="35">
        <v>0</v>
      </c>
      <c r="AO1804" s="1">
        <v>40613</v>
      </c>
      <c r="AP1804" s="2" t="str">
        <f t="shared" si="708"/>
        <v>high</v>
      </c>
    </row>
    <row r="1805" spans="1:42" x14ac:dyDescent="0.25">
      <c r="A1805" s="49">
        <v>40620</v>
      </c>
      <c r="B1805" s="47">
        <v>1279.21</v>
      </c>
      <c r="C1805" s="27">
        <f t="shared" si="710"/>
        <v>4.3102094651885636E-3</v>
      </c>
      <c r="D1805" s="27">
        <f t="shared" si="711"/>
        <v>-1.9036138920103252E-2</v>
      </c>
      <c r="E1805" s="5">
        <f t="shared" si="691"/>
        <v>0</v>
      </c>
      <c r="F1805" s="44">
        <v>2159.69</v>
      </c>
      <c r="G1805" s="45">
        <v>2159.69</v>
      </c>
      <c r="H1805" s="48">
        <v>1279.21</v>
      </c>
      <c r="I1805" s="42">
        <v>24.44</v>
      </c>
      <c r="J1805" s="16">
        <f t="shared" si="709"/>
        <v>0.24440000000000001</v>
      </c>
      <c r="K1805" s="16">
        <f t="shared" si="692"/>
        <v>7.2993367165020612E-2</v>
      </c>
      <c r="L1805" s="51">
        <f>VLOOKUP(A1805,LIBOR!$A$3:B3900,2,1)</f>
        <v>0.20549999999999999</v>
      </c>
      <c r="M1805">
        <v>14294.7</v>
      </c>
      <c r="N1805" s="2">
        <v>12770.39</v>
      </c>
      <c r="O1805" s="16">
        <f t="shared" si="686"/>
        <v>1.8498146111302454E-5</v>
      </c>
      <c r="P1805" s="16">
        <f t="shared" si="701"/>
        <v>0.17140663283497939</v>
      </c>
      <c r="Q1805" s="2">
        <f t="shared" si="688"/>
        <v>24.26</v>
      </c>
      <c r="R1805" s="2">
        <f t="shared" si="689"/>
        <v>20.904499999999995</v>
      </c>
      <c r="S1805" s="16">
        <f t="shared" si="702"/>
        <v>1</v>
      </c>
      <c r="T1805" s="16">
        <f t="shared" si="703"/>
        <v>1</v>
      </c>
      <c r="U1805" s="16">
        <f>VLOOKUP(P1805,Table!$D$6:$G$15,MATCH(VALUE(T1805)&amp;"E",Table!$D$5:$G$5,0),1)*IF(Y1805=1,0,1)</f>
        <v>0.85</v>
      </c>
      <c r="V1805" s="16">
        <f t="shared" si="704"/>
        <v>0.15000000000000002</v>
      </c>
      <c r="W1805" s="16">
        <f t="shared" si="694"/>
        <v>177870.0955071653</v>
      </c>
      <c r="X1805" s="16">
        <f t="shared" si="705"/>
        <v>-3.5595484202342043E-3</v>
      </c>
      <c r="Y1805" s="16">
        <f t="shared" si="695"/>
        <v>0</v>
      </c>
      <c r="Z1805" s="16">
        <f t="shared" si="706"/>
        <v>0</v>
      </c>
      <c r="AA1805" s="16">
        <f t="shared" si="693"/>
        <v>0</v>
      </c>
      <c r="AB1805" s="2">
        <f t="shared" si="696"/>
        <v>208877.77865985068</v>
      </c>
      <c r="AE1805" s="16" t="str">
        <f t="shared" si="690"/>
        <v/>
      </c>
      <c r="AF1805" s="16" t="str">
        <f t="shared" si="687"/>
        <v/>
      </c>
      <c r="AG1805" s="16">
        <f t="shared" si="698"/>
        <v>112.37034283318916</v>
      </c>
      <c r="AH1805" s="24">
        <f t="shared" si="697"/>
        <v>112.0070367206458</v>
      </c>
      <c r="AI1805" s="16">
        <f>VLOOKUP(A1805,'VQT-IV'!$B$3:$C1139,2,0)</f>
        <v>112.02</v>
      </c>
      <c r="AJ1805" s="25">
        <f t="shared" si="707"/>
        <v>-1.1572290085870574E-4</v>
      </c>
      <c r="AK1805" s="16">
        <v>112.12</v>
      </c>
      <c r="AL1805" s="2">
        <f t="shared" si="699"/>
        <v>114.02971317437462</v>
      </c>
      <c r="AM1805" s="27">
        <f t="shared" si="700"/>
        <v>-1.7738152604450885E-2</v>
      </c>
      <c r="AN1805" s="35">
        <v>0</v>
      </c>
      <c r="AO1805" s="1">
        <v>40616</v>
      </c>
      <c r="AP1805" s="2" t="str">
        <f t="shared" si="708"/>
        <v>high</v>
      </c>
    </row>
    <row r="1806" spans="1:42" x14ac:dyDescent="0.25">
      <c r="A1806" s="49">
        <v>40623</v>
      </c>
      <c r="B1806" s="47">
        <v>1298.3800000000001</v>
      </c>
      <c r="C1806" s="27">
        <f t="shared" si="710"/>
        <v>1.4985811555569439E-2</v>
      </c>
      <c r="D1806" s="27">
        <f t="shared" si="711"/>
        <v>1.9989871998233877E-3</v>
      </c>
      <c r="E1806" s="5">
        <f t="shared" si="691"/>
        <v>0</v>
      </c>
      <c r="F1806" s="44">
        <v>2192.09</v>
      </c>
      <c r="G1806" s="45">
        <v>2192.09</v>
      </c>
      <c r="H1806" s="48">
        <v>1298.3800000000001</v>
      </c>
      <c r="I1806" s="42">
        <v>20.61</v>
      </c>
      <c r="J1806" s="16">
        <f t="shared" si="709"/>
        <v>0.20610000000000001</v>
      </c>
      <c r="K1806" s="16">
        <f t="shared" si="692"/>
        <v>3.4426293864608465E-2</v>
      </c>
      <c r="L1806" s="51">
        <f>VLOOKUP(A1806,LIBOR!$A$3:B3901,2,1)</f>
        <v>0.20449999999999999</v>
      </c>
      <c r="M1806">
        <v>13254.46</v>
      </c>
      <c r="N1806" s="2">
        <v>11840.98</v>
      </c>
      <c r="O1806" s="16">
        <f t="shared" si="686"/>
        <v>2.2125472571779138E-4</v>
      </c>
      <c r="P1806" s="16">
        <f t="shared" si="701"/>
        <v>0.17167370613539154</v>
      </c>
      <c r="Q1806" s="2">
        <f t="shared" si="688"/>
        <v>25.131999999999998</v>
      </c>
      <c r="R1806" s="2">
        <f t="shared" si="689"/>
        <v>21.296999999999993</v>
      </c>
      <c r="S1806" s="16">
        <f t="shared" si="702"/>
        <v>1</v>
      </c>
      <c r="T1806" s="16">
        <f t="shared" si="703"/>
        <v>1</v>
      </c>
      <c r="U1806" s="16">
        <f>VLOOKUP(P1806,Table!$D$6:$G$15,MATCH(VALUE(T1806)&amp;"E",Table!$D$5:$G$5,0),1)*IF(Y1806=1,0,1)</f>
        <v>0.85</v>
      </c>
      <c r="V1806" s="16">
        <f t="shared" si="704"/>
        <v>0.15000000000000002</v>
      </c>
      <c r="W1806" s="16">
        <f t="shared" si="694"/>
        <v>178194.02590996458</v>
      </c>
      <c r="X1806" s="16">
        <f t="shared" si="705"/>
        <v>-6.2184061094781029E-3</v>
      </c>
      <c r="Y1806" s="16">
        <f t="shared" si="695"/>
        <v>0</v>
      </c>
      <c r="Z1806" s="16">
        <f t="shared" si="706"/>
        <v>0</v>
      </c>
      <c r="AA1806" s="16">
        <f t="shared" si="693"/>
        <v>0</v>
      </c>
      <c r="AB1806" s="2">
        <f t="shared" si="696"/>
        <v>209261.31503861563</v>
      </c>
      <c r="AE1806" s="16" t="str">
        <f t="shared" si="690"/>
        <v/>
      </c>
      <c r="AF1806" s="16" t="str">
        <f t="shared" si="687"/>
        <v/>
      </c>
      <c r="AG1806" s="16">
        <f t="shared" si="698"/>
        <v>112.57667456769597</v>
      </c>
      <c r="AH1806" s="24">
        <f t="shared" si="697"/>
        <v>112.20393977553989</v>
      </c>
      <c r="AI1806" s="16">
        <f>VLOOKUP(A1806,'VQT-IV'!$B$3:$C1140,2,0)</f>
        <v>112.22</v>
      </c>
      <c r="AJ1806" s="25">
        <f t="shared" si="707"/>
        <v>-1.4311374496622786E-4</v>
      </c>
      <c r="AK1806" s="16">
        <v>112.32</v>
      </c>
      <c r="AL1806" s="2">
        <f t="shared" si="699"/>
        <v>114.02971317437462</v>
      </c>
      <c r="AM1806" s="27">
        <f t="shared" si="700"/>
        <v>-1.6011382893182824E-2</v>
      </c>
      <c r="AN1806" s="35">
        <v>0</v>
      </c>
      <c r="AO1806" s="1">
        <v>40617</v>
      </c>
      <c r="AP1806" s="2" t="str">
        <f t="shared" si="708"/>
        <v>high</v>
      </c>
    </row>
    <row r="1807" spans="1:42" x14ac:dyDescent="0.25">
      <c r="A1807" s="49">
        <v>40624</v>
      </c>
      <c r="B1807" s="47">
        <v>1293.77</v>
      </c>
      <c r="C1807" s="27">
        <f t="shared" si="710"/>
        <v>-3.55057841309947E-3</v>
      </c>
      <c r="D1807" s="27">
        <f t="shared" si="711"/>
        <v>9.6487420197789442E-3</v>
      </c>
      <c r="E1807" s="5">
        <f t="shared" si="691"/>
        <v>0</v>
      </c>
      <c r="F1807" s="44">
        <v>2184.5700000000002</v>
      </c>
      <c r="G1807" s="45">
        <v>2184.5700000000002</v>
      </c>
      <c r="H1807" s="48">
        <v>1293.77</v>
      </c>
      <c r="I1807" s="42">
        <v>20.21</v>
      </c>
      <c r="J1807" s="16">
        <f t="shared" si="709"/>
        <v>0.2021</v>
      </c>
      <c r="K1807" s="16">
        <f t="shared" si="692"/>
        <v>2.4447223474637791E-2</v>
      </c>
      <c r="L1807" s="51">
        <f>VLOOKUP(A1807,LIBOR!$A$3:B3902,2,1)</f>
        <v>0.20250000000000004</v>
      </c>
      <c r="M1807">
        <v>13198.33</v>
      </c>
      <c r="N1807" s="2">
        <v>11790.81</v>
      </c>
      <c r="O1807" s="16">
        <f t="shared" si="686"/>
        <v>1.2651513968911952E-5</v>
      </c>
      <c r="P1807" s="16">
        <f t="shared" si="701"/>
        <v>0.17765277652536221</v>
      </c>
      <c r="Q1807" s="2">
        <f t="shared" si="688"/>
        <v>25.027999999999999</v>
      </c>
      <c r="R1807" s="2">
        <f t="shared" si="689"/>
        <v>21.505999999999997</v>
      </c>
      <c r="S1807" s="16">
        <f t="shared" si="702"/>
        <v>1</v>
      </c>
      <c r="T1807" s="16">
        <f t="shared" si="703"/>
        <v>1</v>
      </c>
      <c r="U1807" s="16">
        <f>VLOOKUP(P1807,Table!$D$6:$G$15,MATCH(VALUE(T1807)&amp;"E",Table!$D$5:$G$5,0),1)*IF(Y1807=1,0,1)</f>
        <v>0.85</v>
      </c>
      <c r="V1807" s="16">
        <f t="shared" si="704"/>
        <v>0.15000000000000002</v>
      </c>
      <c r="W1807" s="16">
        <f t="shared" si="694"/>
        <v>177542.98713860867</v>
      </c>
      <c r="X1807" s="16">
        <f t="shared" si="705"/>
        <v>-1.0847949570028659E-3</v>
      </c>
      <c r="Y1807" s="16">
        <f t="shared" si="695"/>
        <v>0</v>
      </c>
      <c r="Z1807" s="16">
        <f t="shared" si="706"/>
        <v>0</v>
      </c>
      <c r="AA1807" s="16">
        <f t="shared" si="693"/>
        <v>0</v>
      </c>
      <c r="AB1807" s="2">
        <f t="shared" si="696"/>
        <v>208518.19487504268</v>
      </c>
      <c r="AE1807" s="16" t="str">
        <f t="shared" si="690"/>
        <v/>
      </c>
      <c r="AF1807" s="16" t="str">
        <f t="shared" si="687"/>
        <v/>
      </c>
      <c r="AG1807" s="16">
        <f t="shared" si="698"/>
        <v>112.17689691742264</v>
      </c>
      <c r="AH1807" s="24">
        <f t="shared" si="697"/>
        <v>111.80257575991554</v>
      </c>
      <c r="AI1807" s="16">
        <f>VLOOKUP(A1807,'VQT-IV'!$B$3:$C1141,2,0)</f>
        <v>111.82</v>
      </c>
      <c r="AJ1807" s="25">
        <f t="shared" si="707"/>
        <v>-1.558240036170222E-4</v>
      </c>
      <c r="AK1807" s="16">
        <v>111.84</v>
      </c>
      <c r="AL1807" s="2">
        <f t="shared" si="699"/>
        <v>114.02971317437462</v>
      </c>
      <c r="AM1807" s="27">
        <f t="shared" si="700"/>
        <v>-1.953120245995299E-2</v>
      </c>
      <c r="AN1807" s="35">
        <v>0</v>
      </c>
      <c r="AO1807" s="1">
        <v>40618</v>
      </c>
      <c r="AP1807" s="2" t="str">
        <f t="shared" si="708"/>
        <v>high</v>
      </c>
    </row>
    <row r="1808" spans="1:42" x14ac:dyDescent="0.25">
      <c r="A1808" s="49">
        <v>40625</v>
      </c>
      <c r="B1808" s="47">
        <v>1297.54</v>
      </c>
      <c r="C1808" s="27">
        <f t="shared" si="710"/>
        <v>2.913964615039788E-3</v>
      </c>
      <c r="D1808" s="27">
        <f t="shared" si="711"/>
        <v>3.2057663221679911E-2</v>
      </c>
      <c r="E1808" s="5">
        <f t="shared" si="691"/>
        <v>0</v>
      </c>
      <c r="F1808" s="44">
        <v>2190.96</v>
      </c>
      <c r="G1808" s="45">
        <v>2190.96</v>
      </c>
      <c r="H1808" s="48">
        <v>1297.54</v>
      </c>
      <c r="I1808" s="42">
        <v>19.170000000000002</v>
      </c>
      <c r="J1808" s="16">
        <f t="shared" si="709"/>
        <v>0.19170000000000001</v>
      </c>
      <c r="K1808" s="16">
        <f t="shared" si="692"/>
        <v>1.3943408683298603E-2</v>
      </c>
      <c r="L1808" s="51">
        <f>VLOOKUP(A1808,LIBOR!$A$3:B3903,2,1)</f>
        <v>0.19950000000000001</v>
      </c>
      <c r="M1808">
        <v>12631.42</v>
      </c>
      <c r="N1808" s="2">
        <v>11284.32</v>
      </c>
      <c r="O1808" s="16">
        <f t="shared" si="686"/>
        <v>8.4665126684806251E-6</v>
      </c>
      <c r="P1808" s="16">
        <f t="shared" si="701"/>
        <v>0.17775659131670141</v>
      </c>
      <c r="Q1808" s="2">
        <f t="shared" si="688"/>
        <v>24.206</v>
      </c>
      <c r="R1808" s="2">
        <f t="shared" si="689"/>
        <v>21.476499999999998</v>
      </c>
      <c r="S1808" s="16">
        <f t="shared" si="702"/>
        <v>1</v>
      </c>
      <c r="T1808" s="16">
        <f t="shared" si="703"/>
        <v>1</v>
      </c>
      <c r="U1808" s="16">
        <f>VLOOKUP(P1808,Table!$D$6:$G$15,MATCH(VALUE(T1808)&amp;"E",Table!$D$5:$G$5,0),1)*IF(Y1808=1,0,1)</f>
        <v>0.85</v>
      </c>
      <c r="V1808" s="16">
        <f t="shared" si="704"/>
        <v>0.15000000000000002</v>
      </c>
      <c r="W1808" s="16">
        <f t="shared" si="694"/>
        <v>176838.74858308636</v>
      </c>
      <c r="X1808" s="16">
        <f t="shared" si="705"/>
        <v>-3.5850469555682718E-3</v>
      </c>
      <c r="Y1808" s="16">
        <f t="shared" si="695"/>
        <v>0</v>
      </c>
      <c r="Z1808" s="16">
        <f t="shared" si="706"/>
        <v>0</v>
      </c>
      <c r="AA1808" s="16">
        <f t="shared" si="693"/>
        <v>0</v>
      </c>
      <c r="AB1808" s="2">
        <f t="shared" si="696"/>
        <v>207693.15665246584</v>
      </c>
      <c r="AE1808" s="16" t="str">
        <f t="shared" si="690"/>
        <v/>
      </c>
      <c r="AF1808" s="16" t="str">
        <f t="shared" si="687"/>
        <v/>
      </c>
      <c r="AG1808" s="16">
        <f t="shared" si="698"/>
        <v>111.73304966609574</v>
      </c>
      <c r="AH1808" s="24">
        <f t="shared" si="697"/>
        <v>111.35731115843234</v>
      </c>
      <c r="AI1808" s="16">
        <f>VLOOKUP(A1808,'VQT-IV'!$B$3:$C1142,2,0)</f>
        <v>111.37</v>
      </c>
      <c r="AJ1808" s="25">
        <f t="shared" si="707"/>
        <v>-1.1393410763815837E-4</v>
      </c>
      <c r="AK1808" s="16">
        <v>111.6</v>
      </c>
      <c r="AL1808" s="2">
        <f t="shared" si="699"/>
        <v>114.02971317437462</v>
      </c>
      <c r="AM1808" s="27">
        <f t="shared" si="700"/>
        <v>-2.3436014539961469E-2</v>
      </c>
      <c r="AN1808" s="35">
        <v>0</v>
      </c>
      <c r="AO1808" s="1">
        <v>40619</v>
      </c>
      <c r="AP1808" s="2" t="str">
        <f t="shared" si="708"/>
        <v>high</v>
      </c>
    </row>
    <row r="1809" spans="1:42" x14ac:dyDescent="0.25">
      <c r="A1809" s="49">
        <v>40626</v>
      </c>
      <c r="B1809" s="47">
        <v>1309.6600000000001</v>
      </c>
      <c r="C1809" s="27">
        <f t="shared" si="710"/>
        <v>9.3407525008863956E-3</v>
      </c>
      <c r="D1809" s="27">
        <f t="shared" si="711"/>
        <v>2.8000159723584717E-2</v>
      </c>
      <c r="E1809" s="5">
        <f t="shared" si="691"/>
        <v>0</v>
      </c>
      <c r="F1809" s="44">
        <v>2211.42</v>
      </c>
      <c r="G1809" s="45">
        <v>2211.42</v>
      </c>
      <c r="H1809" s="48">
        <v>1309.6600000000001</v>
      </c>
      <c r="I1809" s="42">
        <v>18</v>
      </c>
      <c r="J1809" s="16">
        <f t="shared" si="709"/>
        <v>0.18</v>
      </c>
      <c r="K1809" s="16">
        <f t="shared" si="692"/>
        <v>2.0898207604981012E-3</v>
      </c>
      <c r="L1809" s="51">
        <f>VLOOKUP(A1809,LIBOR!$A$3:B3904,2,1)</f>
        <v>0.19550000000000001</v>
      </c>
      <c r="M1809">
        <v>12296.87</v>
      </c>
      <c r="N1809" s="2">
        <v>10985.42</v>
      </c>
      <c r="O1809" s="16">
        <f t="shared" si="686"/>
        <v>8.6441599201616637E-5</v>
      </c>
      <c r="P1809" s="16">
        <f t="shared" si="701"/>
        <v>0.17791017923950189</v>
      </c>
      <c r="Q1809" s="2">
        <f t="shared" si="688"/>
        <v>22.16</v>
      </c>
      <c r="R1809" s="2">
        <f t="shared" si="689"/>
        <v>21.328499999999998</v>
      </c>
      <c r="S1809" s="16">
        <f t="shared" si="702"/>
        <v>1</v>
      </c>
      <c r="T1809" s="16">
        <f t="shared" si="703"/>
        <v>1</v>
      </c>
      <c r="U1809" s="16">
        <f>VLOOKUP(P1809,Table!$D$6:$G$15,MATCH(VALUE(T1809)&amp;"E",Table!$D$5:$G$5,0),1)*IF(Y1809=1,0,1)</f>
        <v>0.85</v>
      </c>
      <c r="V1809" s="16">
        <f t="shared" si="704"/>
        <v>0.15000000000000002</v>
      </c>
      <c r="W1809" s="16">
        <f t="shared" si="694"/>
        <v>177540.16661237838</v>
      </c>
      <c r="X1809" s="16">
        <f t="shared" si="705"/>
        <v>-2.4347901415644468E-4</v>
      </c>
      <c r="Y1809" s="16">
        <f t="shared" si="695"/>
        <v>0</v>
      </c>
      <c r="Z1809" s="16">
        <f t="shared" si="706"/>
        <v>0</v>
      </c>
      <c r="AA1809" s="16">
        <f t="shared" si="693"/>
        <v>0</v>
      </c>
      <c r="AB1809" s="2">
        <f t="shared" si="696"/>
        <v>208516.6153948619</v>
      </c>
      <c r="AE1809" s="16" t="str">
        <f t="shared" si="690"/>
        <v/>
      </c>
      <c r="AF1809" s="16" t="str">
        <f t="shared" si="687"/>
        <v/>
      </c>
      <c r="AG1809" s="16">
        <f t="shared" si="698"/>
        <v>112.17604720171545</v>
      </c>
      <c r="AH1809" s="24">
        <f t="shared" si="697"/>
        <v>111.79590913932353</v>
      </c>
      <c r="AI1809" s="16">
        <f>VLOOKUP(A1809,'VQT-IV'!$B$3:$C1143,2,0)</f>
        <v>111.81</v>
      </c>
      <c r="AJ1809" s="25">
        <f t="shared" si="707"/>
        <v>-1.2602504853298502E-4</v>
      </c>
      <c r="AK1809" s="16">
        <v>111.82</v>
      </c>
      <c r="AL1809" s="2">
        <f t="shared" si="699"/>
        <v>114.02971317437462</v>
      </c>
      <c r="AM1809" s="27">
        <f t="shared" si="700"/>
        <v>-1.958966634981496E-2</v>
      </c>
      <c r="AN1809" s="35">
        <v>0</v>
      </c>
      <c r="AO1809" s="1">
        <v>40620</v>
      </c>
      <c r="AP1809" s="2" t="str">
        <f t="shared" si="708"/>
        <v>high</v>
      </c>
    </row>
    <row r="1810" spans="1:42" x14ac:dyDescent="0.25">
      <c r="A1810" s="49">
        <v>40627</v>
      </c>
      <c r="B1810" s="47">
        <v>1313.8</v>
      </c>
      <c r="C1810" s="27">
        <f t="shared" si="710"/>
        <v>3.1611257883723543E-3</v>
      </c>
      <c r="D1810" s="27">
        <f t="shared" si="711"/>
        <v>2.6851076046768507E-2</v>
      </c>
      <c r="E1810" s="5">
        <f t="shared" si="691"/>
        <v>0</v>
      </c>
      <c r="F1810" s="44">
        <v>2218.42</v>
      </c>
      <c r="G1810" s="45">
        <v>2218.42</v>
      </c>
      <c r="H1810" s="48">
        <v>1313.8</v>
      </c>
      <c r="I1810" s="42">
        <v>17.91</v>
      </c>
      <c r="J1810" s="16">
        <f t="shared" si="709"/>
        <v>0.17910000000000001</v>
      </c>
      <c r="K1810" s="16">
        <f t="shared" si="692"/>
        <v>1.2624738174769445E-2</v>
      </c>
      <c r="L1810" s="51">
        <f>VLOOKUP(A1810,LIBOR!$A$3:B3905,2,1)</f>
        <v>0.19400000000000001</v>
      </c>
      <c r="M1810">
        <v>12209.49</v>
      </c>
      <c r="N1810" s="2">
        <v>10907.33</v>
      </c>
      <c r="O1810" s="16">
        <f t="shared" si="686"/>
        <v>9.9612192877728377E-6</v>
      </c>
      <c r="P1810" s="16">
        <f t="shared" si="701"/>
        <v>0.16647526182523056</v>
      </c>
      <c r="Q1810" s="2">
        <f t="shared" si="688"/>
        <v>20.485999999999997</v>
      </c>
      <c r="R1810" s="2">
        <f t="shared" si="689"/>
        <v>21.162499999999998</v>
      </c>
      <c r="S1810" s="16">
        <f t="shared" si="702"/>
        <v>-1</v>
      </c>
      <c r="T1810" s="16">
        <f t="shared" si="703"/>
        <v>0</v>
      </c>
      <c r="U1810" s="16">
        <f>VLOOKUP(P1810,Table!$D$6:$G$15,MATCH(VALUE(T1810)&amp;"E",Table!$D$5:$G$5,0),1)*IF(Y1810=1,0,1)</f>
        <v>0.9</v>
      </c>
      <c r="V1810" s="16">
        <f t="shared" si="704"/>
        <v>9.9999999999999978E-2</v>
      </c>
      <c r="W1810" s="16">
        <f t="shared" si="694"/>
        <v>177827.90240643261</v>
      </c>
      <c r="X1810" s="16">
        <f t="shared" si="705"/>
        <v>-3.1287972537373809E-3</v>
      </c>
      <c r="Y1810" s="16">
        <f t="shared" si="695"/>
        <v>0</v>
      </c>
      <c r="Z1810" s="16">
        <f t="shared" si="706"/>
        <v>0</v>
      </c>
      <c r="AA1810" s="16">
        <f t="shared" si="693"/>
        <v>0</v>
      </c>
      <c r="AB1810" s="2">
        <f t="shared" si="696"/>
        <v>208855.39190442208</v>
      </c>
      <c r="AE1810" s="16" t="str">
        <f t="shared" si="690"/>
        <v/>
      </c>
      <c r="AF1810" s="16" t="str">
        <f t="shared" si="687"/>
        <v/>
      </c>
      <c r="AG1810" s="16">
        <f t="shared" si="698"/>
        <v>112.35829939133252</v>
      </c>
      <c r="AH1810" s="24">
        <f t="shared" si="697"/>
        <v>111.97462923540991</v>
      </c>
      <c r="AI1810" s="16">
        <f>VLOOKUP(A1810,'VQT-IV'!$B$3:$C1144,2,0)</f>
        <v>111.99</v>
      </c>
      <c r="AJ1810" s="25">
        <f t="shared" si="707"/>
        <v>-1.3725122412788782E-4</v>
      </c>
      <c r="AK1810" s="16">
        <v>112.21</v>
      </c>
      <c r="AL1810" s="2">
        <f t="shared" si="699"/>
        <v>114.02971317437462</v>
      </c>
      <c r="AM1810" s="27">
        <f t="shared" si="700"/>
        <v>-1.8022354715757971E-2</v>
      </c>
      <c r="AN1810" s="35">
        <v>0</v>
      </c>
      <c r="AO1810" s="1">
        <v>40623</v>
      </c>
      <c r="AP1810" s="2" t="str">
        <f t="shared" si="708"/>
        <v>high</v>
      </c>
    </row>
    <row r="1811" spans="1:42" x14ac:dyDescent="0.25">
      <c r="A1811" s="49">
        <v>40630</v>
      </c>
      <c r="B1811" s="47">
        <v>1310.19</v>
      </c>
      <c r="C1811" s="27">
        <f t="shared" si="710"/>
        <v>-2.7477546049626822E-3</v>
      </c>
      <c r="D1811" s="27">
        <f t="shared" si="711"/>
        <v>9.1175098862363857E-3</v>
      </c>
      <c r="E1811" s="5">
        <f t="shared" si="691"/>
        <v>0</v>
      </c>
      <c r="F1811" s="44">
        <v>2212.3200000000002</v>
      </c>
      <c r="G1811" s="45">
        <v>2212.3200000000002</v>
      </c>
      <c r="H1811" s="48">
        <v>1310.19</v>
      </c>
      <c r="I1811" s="42">
        <v>19.440000000000001</v>
      </c>
      <c r="J1811" s="16">
        <f t="shared" si="709"/>
        <v>0.19440000000000002</v>
      </c>
      <c r="K1811" s="16">
        <f t="shared" si="692"/>
        <v>2.8877861195919341E-2</v>
      </c>
      <c r="L1811" s="51">
        <f>VLOOKUP(A1811,LIBOR!$A$3:B3906,2,1)</f>
        <v>0.192</v>
      </c>
      <c r="M1811">
        <v>12532.9</v>
      </c>
      <c r="N1811" s="2">
        <v>11196.16</v>
      </c>
      <c r="O1811" s="16">
        <f t="shared" si="686"/>
        <v>7.5709537285773426E-6</v>
      </c>
      <c r="P1811" s="16">
        <f t="shared" si="701"/>
        <v>0.16552213880408068</v>
      </c>
      <c r="Q1811" s="2">
        <f t="shared" si="688"/>
        <v>19.18</v>
      </c>
      <c r="R1811" s="2">
        <f t="shared" si="689"/>
        <v>21.097000000000001</v>
      </c>
      <c r="S1811" s="16">
        <f t="shared" si="702"/>
        <v>-1</v>
      </c>
      <c r="T1811" s="16">
        <f t="shared" si="703"/>
        <v>0</v>
      </c>
      <c r="U1811" s="16">
        <f>VLOOKUP(P1811,Table!$D$6:$G$15,MATCH(VALUE(T1811)&amp;"E",Table!$D$5:$G$5,0),1)*IF(Y1811=1,0,1)</f>
        <v>0.9</v>
      </c>
      <c r="V1811" s="16">
        <f t="shared" si="704"/>
        <v>9.9999999999999978E-2</v>
      </c>
      <c r="W1811" s="16">
        <f t="shared" si="694"/>
        <v>177859.03235903193</v>
      </c>
      <c r="X1811" s="16">
        <f t="shared" si="705"/>
        <v>-2.3721300993506667E-4</v>
      </c>
      <c r="Y1811" s="16">
        <f t="shared" si="695"/>
        <v>0</v>
      </c>
      <c r="Z1811" s="16">
        <f t="shared" si="706"/>
        <v>0</v>
      </c>
      <c r="AA1811" s="16">
        <f t="shared" si="693"/>
        <v>0</v>
      </c>
      <c r="AB1811" s="2">
        <f t="shared" si="696"/>
        <v>208891.75507300426</v>
      </c>
      <c r="AE1811" s="16" t="str">
        <f t="shared" si="690"/>
        <v/>
      </c>
      <c r="AF1811" s="16" t="str">
        <f t="shared" si="687"/>
        <v/>
      </c>
      <c r="AG1811" s="16">
        <f t="shared" si="698"/>
        <v>112.3778617485459</v>
      </c>
      <c r="AH1811" s="24">
        <f t="shared" si="697"/>
        <v>111.9853802738655</v>
      </c>
      <c r="AI1811" s="16">
        <f>VLOOKUP(A1811,'VQT-IV'!$B$3:$C1145,2,0)</f>
        <v>112</v>
      </c>
      <c r="AJ1811" s="25">
        <f t="shared" si="707"/>
        <v>-1.3053326905798635E-4</v>
      </c>
      <c r="AK1811" s="16">
        <v>112.21</v>
      </c>
      <c r="AL1811" s="2">
        <f t="shared" si="699"/>
        <v>114.02971317437462</v>
      </c>
      <c r="AM1811" s="27">
        <f t="shared" si="700"/>
        <v>-1.7928071934925627E-2</v>
      </c>
      <c r="AN1811" s="35">
        <v>0</v>
      </c>
      <c r="AO1811" s="1">
        <v>40624</v>
      </c>
      <c r="AP1811" s="2" t="str">
        <f t="shared" si="708"/>
        <v>high</v>
      </c>
    </row>
    <row r="1812" spans="1:42" x14ac:dyDescent="0.25">
      <c r="A1812" s="49">
        <v>40631</v>
      </c>
      <c r="B1812" s="47">
        <v>1319.44</v>
      </c>
      <c r="C1812" s="27">
        <f t="shared" si="710"/>
        <v>7.0600447263373667E-3</v>
      </c>
      <c r="D1812" s="27">
        <f t="shared" si="711"/>
        <v>1.9728133025673222E-2</v>
      </c>
      <c r="E1812" s="5">
        <f t="shared" si="691"/>
        <v>0</v>
      </c>
      <c r="F1812" s="44">
        <v>2228.41</v>
      </c>
      <c r="G1812" s="45">
        <v>2228.41</v>
      </c>
      <c r="H1812" s="48">
        <v>1319.44</v>
      </c>
      <c r="I1812" s="42">
        <v>18.16</v>
      </c>
      <c r="J1812" s="16">
        <f t="shared" si="709"/>
        <v>0.18160000000000001</v>
      </c>
      <c r="K1812" s="16">
        <f t="shared" si="692"/>
        <v>1.5850297883987591E-2</v>
      </c>
      <c r="L1812" s="51">
        <f>VLOOKUP(A1812,LIBOR!$A$3:B3907,2,1)</f>
        <v>0.189</v>
      </c>
      <c r="M1812">
        <v>12131.88</v>
      </c>
      <c r="N1812" s="2">
        <v>10837.88</v>
      </c>
      <c r="O1812" s="16">
        <f t="shared" si="686"/>
        <v>4.9494591920729036E-5</v>
      </c>
      <c r="P1812" s="16">
        <f t="shared" si="701"/>
        <v>0.16574970211601242</v>
      </c>
      <c r="Q1812" s="2">
        <f t="shared" si="688"/>
        <v>18.946000000000002</v>
      </c>
      <c r="R1812" s="2">
        <f t="shared" si="689"/>
        <v>21.151499999999999</v>
      </c>
      <c r="S1812" s="16">
        <f t="shared" si="702"/>
        <v>-1</v>
      </c>
      <c r="T1812" s="16">
        <f t="shared" si="703"/>
        <v>0</v>
      </c>
      <c r="U1812" s="16">
        <f>VLOOKUP(P1812,Table!$D$6:$G$15,MATCH(VALUE(T1812)&amp;"E",Table!$D$5:$G$5,0),1)*IF(Y1812=1,0,1)</f>
        <v>0.9</v>
      </c>
      <c r="V1812" s="16">
        <f t="shared" si="704"/>
        <v>9.9999999999999978E-2</v>
      </c>
      <c r="W1812" s="16">
        <f t="shared" si="694"/>
        <v>178420.00233149051</v>
      </c>
      <c r="X1812" s="16">
        <f t="shared" si="705"/>
        <v>-1.8799370473951971E-3</v>
      </c>
      <c r="Y1812" s="16">
        <f t="shared" si="695"/>
        <v>0</v>
      </c>
      <c r="Z1812" s="16">
        <f t="shared" si="706"/>
        <v>0</v>
      </c>
      <c r="AA1812" s="16">
        <f t="shared" si="693"/>
        <v>0</v>
      </c>
      <c r="AB1812" s="2">
        <f t="shared" si="696"/>
        <v>209590.68160576044</v>
      </c>
      <c r="AE1812" s="16" t="str">
        <f t="shared" si="690"/>
        <v/>
      </c>
      <c r="AF1812" s="16" t="str">
        <f t="shared" si="687"/>
        <v/>
      </c>
      <c r="AG1812" s="16">
        <f t="shared" si="698"/>
        <v>112.75386447418251</v>
      </c>
      <c r="AH1812" s="24">
        <f t="shared" si="697"/>
        <v>112.35714536381228</v>
      </c>
      <c r="AI1812" s="16">
        <f>VLOOKUP(A1812,'VQT-IV'!$B$3:$C1146,2,0)</f>
        <v>112.37</v>
      </c>
      <c r="AJ1812" s="25">
        <f t="shared" si="707"/>
        <v>-1.143956232777521E-4</v>
      </c>
      <c r="AK1812" s="16">
        <v>112.38</v>
      </c>
      <c r="AL1812" s="2">
        <f t="shared" si="699"/>
        <v>114.02971317437462</v>
      </c>
      <c r="AM1812" s="27">
        <f t="shared" si="700"/>
        <v>-1.4667824411735975E-2</v>
      </c>
      <c r="AN1812" s="35">
        <v>0</v>
      </c>
      <c r="AO1812" s="1">
        <v>40625</v>
      </c>
      <c r="AP1812" s="2" t="str">
        <f t="shared" si="708"/>
        <v>high</v>
      </c>
    </row>
    <row r="1813" spans="1:42" x14ac:dyDescent="0.25">
      <c r="A1813" s="49">
        <v>40632</v>
      </c>
      <c r="B1813" s="47">
        <v>1328.26</v>
      </c>
      <c r="C1813" s="27">
        <f t="shared" si="710"/>
        <v>6.6846540956768674E-3</v>
      </c>
      <c r="D1813" s="27">
        <f t="shared" si="711"/>
        <v>2.3498822506310302E-2</v>
      </c>
      <c r="E1813" s="5">
        <f t="shared" si="691"/>
        <v>0</v>
      </c>
      <c r="F1813" s="44">
        <v>2243.5500000000002</v>
      </c>
      <c r="G1813" s="45">
        <v>2243.5500000000002</v>
      </c>
      <c r="H1813" s="48">
        <v>1328.26</v>
      </c>
      <c r="I1813" s="42">
        <v>17.71</v>
      </c>
      <c r="J1813" s="16">
        <f t="shared" si="709"/>
        <v>0.17710000000000001</v>
      </c>
      <c r="K1813" s="16">
        <f t="shared" si="692"/>
        <v>1.3459582237520973E-2</v>
      </c>
      <c r="L1813" s="51">
        <f>VLOOKUP(A1813,LIBOR!$A$3:B3908,2,1)</f>
        <v>0.1855</v>
      </c>
      <c r="M1813">
        <v>11945.18</v>
      </c>
      <c r="N1813" s="2">
        <v>10671.06</v>
      </c>
      <c r="O1813" s="16">
        <f t="shared" si="686"/>
        <v>4.4387718547342361E-5</v>
      </c>
      <c r="P1813" s="16">
        <f t="shared" si="701"/>
        <v>0.16364041776247903</v>
      </c>
      <c r="Q1813" s="2">
        <f t="shared" si="688"/>
        <v>18.535999999999998</v>
      </c>
      <c r="R1813" s="2">
        <f t="shared" si="689"/>
        <v>21.009</v>
      </c>
      <c r="S1813" s="16">
        <f t="shared" si="702"/>
        <v>-1</v>
      </c>
      <c r="T1813" s="16">
        <f t="shared" si="703"/>
        <v>0</v>
      </c>
      <c r="U1813" s="16">
        <f>VLOOKUP(P1813,Table!$D$6:$G$15,MATCH(VALUE(T1813)&amp;"E",Table!$D$5:$G$5,0),1)*IF(Y1813=1,0,1)</f>
        <v>0.9</v>
      </c>
      <c r="V1813" s="16">
        <f t="shared" si="704"/>
        <v>9.9999999999999978E-2</v>
      </c>
      <c r="W1813" s="16">
        <f t="shared" si="694"/>
        <v>179218.7811466112</v>
      </c>
      <c r="X1813" s="16">
        <f t="shared" si="705"/>
        <v>4.9397343540082961E-3</v>
      </c>
      <c r="Y1813" s="16">
        <f t="shared" si="695"/>
        <v>0</v>
      </c>
      <c r="Z1813" s="16">
        <f t="shared" si="706"/>
        <v>0</v>
      </c>
      <c r="AA1813" s="16">
        <f t="shared" si="693"/>
        <v>0</v>
      </c>
      <c r="AB1813" s="2">
        <f t="shared" si="696"/>
        <v>210549.71681582707</v>
      </c>
      <c r="AE1813" s="16" t="str">
        <f t="shared" si="690"/>
        <v/>
      </c>
      <c r="AF1813" s="16" t="str">
        <f t="shared" si="687"/>
        <v/>
      </c>
      <c r="AG1813" s="16">
        <f t="shared" si="698"/>
        <v>113.2697983185374</v>
      </c>
      <c r="AH1813" s="24">
        <f t="shared" si="697"/>
        <v>112.86832617424469</v>
      </c>
      <c r="AI1813" s="16">
        <f>VLOOKUP(A1813,'VQT-IV'!$B$3:$C1147,2,0)</f>
        <v>112.88</v>
      </c>
      <c r="AJ1813" s="25">
        <f t="shared" si="707"/>
        <v>-1.0341801696767128E-4</v>
      </c>
      <c r="AK1813" s="16">
        <v>112.97</v>
      </c>
      <c r="AL1813" s="2">
        <f t="shared" si="699"/>
        <v>114.02971317437462</v>
      </c>
      <c r="AM1813" s="27">
        <f t="shared" si="700"/>
        <v>-1.0184950639610335E-2</v>
      </c>
      <c r="AN1813" s="35">
        <v>0</v>
      </c>
      <c r="AO1813" s="1">
        <v>40626</v>
      </c>
      <c r="AP1813" s="2" t="str">
        <f t="shared" si="708"/>
        <v>high</v>
      </c>
    </row>
    <row r="1814" spans="1:42" x14ac:dyDescent="0.25">
      <c r="A1814" s="49">
        <v>40633</v>
      </c>
      <c r="B1814" s="47">
        <v>1325.83</v>
      </c>
      <c r="C1814" s="27">
        <f t="shared" si="710"/>
        <v>-1.8294610994835647E-3</v>
      </c>
      <c r="D1814" s="27">
        <f t="shared" si="711"/>
        <v>1.2328608905940341E-2</v>
      </c>
      <c r="E1814" s="5">
        <f t="shared" si="691"/>
        <v>0</v>
      </c>
      <c r="F1814" s="44">
        <v>2239.44</v>
      </c>
      <c r="G1814" s="45">
        <v>2239.44</v>
      </c>
      <c r="H1814" s="48">
        <v>1325.83</v>
      </c>
      <c r="I1814" s="42">
        <v>17.739999999999998</v>
      </c>
      <c r="J1814" s="16">
        <f t="shared" si="709"/>
        <v>0.17739999999999997</v>
      </c>
      <c r="K1814" s="16">
        <f t="shared" si="692"/>
        <v>1.328313732216882E-2</v>
      </c>
      <c r="L1814" s="51">
        <f>VLOOKUP(A1814,LIBOR!$A$3:B3909,2,1)</f>
        <v>0.1845</v>
      </c>
      <c r="M1814">
        <v>11988.46</v>
      </c>
      <c r="N1814" s="2">
        <v>10709.69</v>
      </c>
      <c r="O1814" s="16">
        <f t="shared" si="686"/>
        <v>3.3530612744850941E-6</v>
      </c>
      <c r="P1814" s="16">
        <f t="shared" si="701"/>
        <v>0.16411686267783115</v>
      </c>
      <c r="Q1814" s="2">
        <f t="shared" si="688"/>
        <v>18.244</v>
      </c>
      <c r="R1814" s="2">
        <f t="shared" si="689"/>
        <v>20.859500000000004</v>
      </c>
      <c r="S1814" s="16">
        <f t="shared" si="702"/>
        <v>-1</v>
      </c>
      <c r="T1814" s="16">
        <f t="shared" si="703"/>
        <v>0</v>
      </c>
      <c r="U1814" s="16">
        <f>VLOOKUP(P1814,Table!$D$6:$G$15,MATCH(VALUE(T1814)&amp;"E",Table!$D$5:$G$5,0),1)*IF(Y1814=1,0,1)</f>
        <v>0.9</v>
      </c>
      <c r="V1814" s="16">
        <f t="shared" si="704"/>
        <v>9.9999999999999978E-2</v>
      </c>
      <c r="W1814" s="16">
        <f t="shared" si="694"/>
        <v>178988.57321693283</v>
      </c>
      <c r="X1814" s="16">
        <f t="shared" si="705"/>
        <v>1.3458772936331798E-2</v>
      </c>
      <c r="Y1814" s="16">
        <f t="shared" si="695"/>
        <v>0</v>
      </c>
      <c r="Z1814" s="16">
        <f t="shared" si="706"/>
        <v>0</v>
      </c>
      <c r="AA1814" s="16">
        <f t="shared" si="693"/>
        <v>0</v>
      </c>
      <c r="AB1814" s="2">
        <f t="shared" si="696"/>
        <v>210278.86471788274</v>
      </c>
      <c r="AE1814" s="16" t="str">
        <f t="shared" si="690"/>
        <v/>
      </c>
      <c r="AF1814" s="16" t="str">
        <f t="shared" si="687"/>
        <v/>
      </c>
      <c r="AG1814" s="16">
        <f t="shared" si="698"/>
        <v>113.12408754308599</v>
      </c>
      <c r="AH1814" s="24">
        <f t="shared" si="697"/>
        <v>112.72019796462313</v>
      </c>
      <c r="AI1814" s="16">
        <f>VLOOKUP(A1814,'VQT-IV'!$B$3:$C1148,2,0)</f>
        <v>112.73</v>
      </c>
      <c r="AJ1814" s="25">
        <f t="shared" si="707"/>
        <v>-8.6951435969817581E-5</v>
      </c>
      <c r="AK1814" s="16">
        <v>112.97</v>
      </c>
      <c r="AL1814" s="2">
        <f t="shared" si="699"/>
        <v>114.02971317437462</v>
      </c>
      <c r="AM1814" s="27">
        <f t="shared" si="700"/>
        <v>-1.1483982317389341E-2</v>
      </c>
      <c r="AN1814" s="35">
        <v>0</v>
      </c>
      <c r="AO1814" s="1">
        <v>40627</v>
      </c>
      <c r="AP1814" s="2" t="str">
        <f t="shared" si="708"/>
        <v/>
      </c>
    </row>
    <row r="1815" spans="1:42" x14ac:dyDescent="0.25">
      <c r="A1815" s="49">
        <v>40634</v>
      </c>
      <c r="B1815" s="47">
        <v>1332.41</v>
      </c>
      <c r="C1815" s="27">
        <f t="shared" si="710"/>
        <v>4.9629288822852224E-3</v>
      </c>
      <c r="D1815" s="27">
        <f t="shared" si="711"/>
        <v>1.413041199985321E-2</v>
      </c>
      <c r="E1815" s="5">
        <f t="shared" si="691"/>
        <v>0</v>
      </c>
      <c r="F1815" s="44">
        <v>2250.58</v>
      </c>
      <c r="G1815" s="45">
        <v>2250.58</v>
      </c>
      <c r="H1815" s="48">
        <v>1332.41</v>
      </c>
      <c r="I1815" s="42">
        <v>17.399999999999999</v>
      </c>
      <c r="J1815" s="16">
        <f t="shared" si="709"/>
        <v>0.17399999999999999</v>
      </c>
      <c r="K1815" s="16">
        <f t="shared" si="692"/>
        <v>1.8791372388935523E-2</v>
      </c>
      <c r="L1815" s="51">
        <f>VLOOKUP(A1815,LIBOR!$A$3:B3910,2,1)</f>
        <v>0.184</v>
      </c>
      <c r="M1815">
        <v>11838.79</v>
      </c>
      <c r="N1815" s="2">
        <v>10575.95</v>
      </c>
      <c r="O1815" s="16">
        <f t="shared" si="686"/>
        <v>2.450897647741894E-5</v>
      </c>
      <c r="P1815" s="16">
        <f t="shared" si="701"/>
        <v>0.15520862761106446</v>
      </c>
      <c r="Q1815" s="2">
        <f t="shared" si="688"/>
        <v>18.192</v>
      </c>
      <c r="R1815" s="2">
        <f t="shared" si="689"/>
        <v>20.816500000000001</v>
      </c>
      <c r="S1815" s="16">
        <f t="shared" si="702"/>
        <v>-1</v>
      </c>
      <c r="T1815" s="16">
        <f t="shared" si="703"/>
        <v>0</v>
      </c>
      <c r="U1815" s="16">
        <f>VLOOKUP(P1815,Table!$D$6:$G$15,MATCH(VALUE(T1815)&amp;"E",Table!$D$5:$G$5,0),1)*IF(Y1815=1,0,1)</f>
        <v>0.9</v>
      </c>
      <c r="V1815" s="16">
        <f t="shared" si="704"/>
        <v>9.9999999999999978E-2</v>
      </c>
      <c r="W1815" s="16">
        <f t="shared" si="694"/>
        <v>179564.53345024853</v>
      </c>
      <c r="X1815" s="16">
        <f t="shared" si="705"/>
        <v>8.1581910853825157E-3</v>
      </c>
      <c r="Y1815" s="16">
        <f t="shared" si="695"/>
        <v>0</v>
      </c>
      <c r="Z1815" s="16">
        <f t="shared" si="706"/>
        <v>0</v>
      </c>
      <c r="AA1815" s="16">
        <f t="shared" si="693"/>
        <v>0</v>
      </c>
      <c r="AB1815" s="2">
        <f t="shared" si="696"/>
        <v>210957.76296831778</v>
      </c>
      <c r="AD1815" s="2">
        <v>211344.31</v>
      </c>
      <c r="AE1815" s="16" t="str">
        <f t="shared" si="690"/>
        <v/>
      </c>
      <c r="AF1815" s="16">
        <f t="shared" si="687"/>
        <v>-1.8289919027496548E-3</v>
      </c>
      <c r="AG1815" s="16">
        <f t="shared" si="698"/>
        <v>113.48931561875636</v>
      </c>
      <c r="AH1815" s="24">
        <f t="shared" si="697"/>
        <v>113.08117877257479</v>
      </c>
      <c r="AI1815" s="16">
        <f>VLOOKUP(A1815,'VQT-IV'!$B$3:$C1149,2,0)</f>
        <v>113.09</v>
      </c>
      <c r="AJ1815" s="25">
        <f t="shared" si="707"/>
        <v>-7.8001834160512651E-5</v>
      </c>
      <c r="AK1815" s="16">
        <v>113.07</v>
      </c>
      <c r="AL1815" s="2">
        <f t="shared" si="699"/>
        <v>114.02971317437462</v>
      </c>
      <c r="AM1815" s="27">
        <f t="shared" si="700"/>
        <v>-8.3183091090418548E-3</v>
      </c>
      <c r="AN1815" s="35">
        <v>0</v>
      </c>
      <c r="AO1815" s="1">
        <v>40630</v>
      </c>
      <c r="AP1815" s="2" t="str">
        <f t="shared" si="708"/>
        <v/>
      </c>
    </row>
    <row r="1816" spans="1:42" x14ac:dyDescent="0.25">
      <c r="A1816" s="49">
        <v>40637</v>
      </c>
      <c r="B1816" s="47">
        <v>1332.87</v>
      </c>
      <c r="C1816" s="27">
        <f t="shared" si="710"/>
        <v>3.4523907806138787E-4</v>
      </c>
      <c r="D1816" s="27">
        <f t="shared" si="711"/>
        <v>1.722340568287728E-2</v>
      </c>
      <c r="E1816" s="5">
        <f t="shared" si="691"/>
        <v>0</v>
      </c>
      <c r="F1816" s="44">
        <v>2251.64</v>
      </c>
      <c r="G1816" s="45">
        <v>2251.64</v>
      </c>
      <c r="H1816" s="48">
        <v>1332.87</v>
      </c>
      <c r="I1816" s="42">
        <v>17.5</v>
      </c>
      <c r="J1816" s="16">
        <f t="shared" si="709"/>
        <v>0.17499999999999999</v>
      </c>
      <c r="K1816" s="16">
        <f t="shared" si="692"/>
        <v>1.8985187919713542E-2</v>
      </c>
      <c r="L1816" s="51">
        <f>VLOOKUP(A1816,LIBOR!$A$3:B3911,2,1)</f>
        <v>0.1782</v>
      </c>
      <c r="M1816">
        <v>11645.46</v>
      </c>
      <c r="N1816" s="2">
        <v>10403.15</v>
      </c>
      <c r="O1816" s="16">
        <f t="shared" si="686"/>
        <v>1.1914888498602594E-7</v>
      </c>
      <c r="P1816" s="16">
        <f t="shared" si="701"/>
        <v>0.15601481208028645</v>
      </c>
      <c r="Q1816" s="2">
        <f t="shared" si="688"/>
        <v>18.089999999999996</v>
      </c>
      <c r="R1816" s="2">
        <f t="shared" si="689"/>
        <v>20.733499999999999</v>
      </c>
      <c r="S1816" s="16">
        <f t="shared" si="702"/>
        <v>-1</v>
      </c>
      <c r="T1816" s="16">
        <f t="shared" si="703"/>
        <v>0</v>
      </c>
      <c r="U1816" s="16">
        <f>VLOOKUP(P1816,Table!$D$6:$G$15,MATCH(VALUE(T1816)&amp;"E",Table!$D$5:$G$5,0),1)*IF(Y1816=1,0,1)</f>
        <v>0.9</v>
      </c>
      <c r="V1816" s="16">
        <f t="shared" si="704"/>
        <v>9.9999999999999978E-2</v>
      </c>
      <c r="W1816" s="16">
        <f t="shared" si="694"/>
        <v>179326.93714265406</v>
      </c>
      <c r="X1816" s="16">
        <f t="shared" si="705"/>
        <v>9.7657961451222963E-3</v>
      </c>
      <c r="Y1816" s="16">
        <f t="shared" si="695"/>
        <v>0</v>
      </c>
      <c r="Z1816" s="16">
        <f t="shared" si="706"/>
        <v>0</v>
      </c>
      <c r="AA1816" s="16">
        <f t="shared" si="693"/>
        <v>0</v>
      </c>
      <c r="AB1816" s="2">
        <f t="shared" si="696"/>
        <v>210702.6874211487</v>
      </c>
      <c r="AE1816" s="16" t="str">
        <f t="shared" si="690"/>
        <v/>
      </c>
      <c r="AF1816" s="16" t="str">
        <f t="shared" si="687"/>
        <v/>
      </c>
      <c r="AG1816" s="16">
        <f t="shared" si="698"/>
        <v>113.35209218183716</v>
      </c>
      <c r="AH1816" s="24">
        <f t="shared" si="697"/>
        <v>112.9356301059411</v>
      </c>
      <c r="AI1816" s="16">
        <f>VLOOKUP(A1816,'VQT-IV'!$B$3:$C1150,2,0)</f>
        <v>112.95</v>
      </c>
      <c r="AJ1816" s="25">
        <f t="shared" si="707"/>
        <v>-1.2722349764415775E-4</v>
      </c>
      <c r="AK1816" s="16">
        <v>113.05</v>
      </c>
      <c r="AL1816" s="2">
        <f t="shared" si="699"/>
        <v>114.02971317437462</v>
      </c>
      <c r="AM1816" s="27">
        <f t="shared" si="700"/>
        <v>-9.594719112907435E-3</v>
      </c>
      <c r="AN1816" s="35">
        <v>0</v>
      </c>
      <c r="AO1816" s="1">
        <v>40631</v>
      </c>
      <c r="AP1816" s="2" t="str">
        <f t="shared" si="708"/>
        <v>high</v>
      </c>
    </row>
    <row r="1817" spans="1:42" x14ac:dyDescent="0.25">
      <c r="A1817" s="49">
        <v>40638</v>
      </c>
      <c r="B1817" s="47">
        <v>1332.63</v>
      </c>
      <c r="C1817" s="27">
        <f t="shared" si="710"/>
        <v>-1.8006257174352225E-4</v>
      </c>
      <c r="D1817" s="27">
        <f t="shared" si="711"/>
        <v>9.9832983847963908E-3</v>
      </c>
      <c r="E1817" s="5">
        <f t="shared" si="691"/>
        <v>0</v>
      </c>
      <c r="F1817" s="44">
        <v>2251.2600000000002</v>
      </c>
      <c r="G1817" s="45">
        <v>2251.2600000000002</v>
      </c>
      <c r="H1817" s="48">
        <v>1332.63</v>
      </c>
      <c r="I1817" s="42">
        <v>17.25</v>
      </c>
      <c r="J1817" s="16">
        <f t="shared" si="709"/>
        <v>0.17249999999999999</v>
      </c>
      <c r="K1817" s="16">
        <f t="shared" si="692"/>
        <v>2.7574634454594071E-2</v>
      </c>
      <c r="L1817" s="51">
        <f>VLOOKUP(A1817,LIBOR!$A$3:B3912,2,1)</f>
        <v>0.16969999999999999</v>
      </c>
      <c r="M1817">
        <v>11572.87</v>
      </c>
      <c r="N1817" s="2">
        <v>10338.290000000001</v>
      </c>
      <c r="O1817" s="16">
        <f t="shared" ref="O1817:O1880" si="712">LN(B1817/B1816)^2</f>
        <v>3.2428368790755531E-8</v>
      </c>
      <c r="P1817" s="16">
        <f t="shared" si="701"/>
        <v>0.14492536554540592</v>
      </c>
      <c r="Q1817" s="2">
        <f t="shared" si="688"/>
        <v>17.701999999999998</v>
      </c>
      <c r="R1817" s="2">
        <f t="shared" si="689"/>
        <v>20.575499999999998</v>
      </c>
      <c r="S1817" s="16">
        <f t="shared" si="702"/>
        <v>-1</v>
      </c>
      <c r="T1817" s="16">
        <f t="shared" si="703"/>
        <v>0</v>
      </c>
      <c r="U1817" s="16">
        <f>VLOOKUP(P1817,Table!$D$6:$G$15,MATCH(VALUE(T1817)&amp;"E",Table!$D$5:$G$5,0),1)*IF(Y1817=1,0,1)</f>
        <v>0.9</v>
      </c>
      <c r="V1817" s="16">
        <f t="shared" si="704"/>
        <v>9.9999999999999978E-2</v>
      </c>
      <c r="W1817" s="16">
        <f t="shared" si="694"/>
        <v>179186.07200978257</v>
      </c>
      <c r="X1817" s="16">
        <f t="shared" si="705"/>
        <v>8.253192228432793E-3</v>
      </c>
      <c r="Y1817" s="16">
        <f t="shared" si="695"/>
        <v>0</v>
      </c>
      <c r="Z1817" s="16">
        <f t="shared" si="706"/>
        <v>0</v>
      </c>
      <c r="AA1817" s="16">
        <f t="shared" si="693"/>
        <v>0</v>
      </c>
      <c r="AB1817" s="2">
        <f t="shared" si="696"/>
        <v>210539.34599266687</v>
      </c>
      <c r="AE1817" s="16" t="str">
        <f t="shared" si="690"/>
        <v/>
      </c>
      <c r="AF1817" s="16" t="str">
        <f t="shared" si="687"/>
        <v/>
      </c>
      <c r="AG1817" s="16">
        <f t="shared" si="698"/>
        <v>113.26421910871694</v>
      </c>
      <c r="AH1817" s="24">
        <f t="shared" si="697"/>
        <v>112.84514274171693</v>
      </c>
      <c r="AI1817" s="16">
        <f>VLOOKUP(A1817,'VQT-IV'!$B$3:$C1151,2,0)</f>
        <v>112.86</v>
      </c>
      <c r="AJ1817" s="25">
        <f t="shared" si="707"/>
        <v>-1.3164325964087897E-4</v>
      </c>
      <c r="AK1817" s="16">
        <v>112.89</v>
      </c>
      <c r="AL1817" s="2">
        <f t="shared" si="699"/>
        <v>114.02971317437462</v>
      </c>
      <c r="AM1817" s="27">
        <f t="shared" si="700"/>
        <v>-1.0388261091617834E-2</v>
      </c>
      <c r="AN1817" s="35">
        <v>0</v>
      </c>
      <c r="AO1817" s="1">
        <v>40632</v>
      </c>
      <c r="AP1817" s="2" t="str">
        <f t="shared" si="708"/>
        <v>high</v>
      </c>
    </row>
    <row r="1818" spans="1:42" x14ac:dyDescent="0.25">
      <c r="A1818" s="49">
        <v>40639</v>
      </c>
      <c r="B1818" s="47">
        <v>1335.54</v>
      </c>
      <c r="C1818" s="27">
        <f t="shared" si="710"/>
        <v>2.1836518763647117E-3</v>
      </c>
      <c r="D1818" s="27">
        <f t="shared" si="711"/>
        <v>5.482296165484235E-3</v>
      </c>
      <c r="E1818" s="5">
        <f t="shared" si="691"/>
        <v>0</v>
      </c>
      <c r="F1818" s="44">
        <v>2257.11</v>
      </c>
      <c r="G1818" s="45">
        <v>2257.11</v>
      </c>
      <c r="H1818" s="48">
        <v>1335.54</v>
      </c>
      <c r="I1818" s="42">
        <v>16.899999999999999</v>
      </c>
      <c r="J1818" s="16">
        <f t="shared" si="709"/>
        <v>0.16899999999999998</v>
      </c>
      <c r="K1818" s="16">
        <f t="shared" si="692"/>
        <v>2.6257009968271044E-2</v>
      </c>
      <c r="L1818" s="51">
        <f>VLOOKUP(A1818,LIBOR!$A$3:B3913,2,1)</f>
        <v>0.1628</v>
      </c>
      <c r="M1818">
        <v>11525.43</v>
      </c>
      <c r="N1818" s="2">
        <v>10295.9</v>
      </c>
      <c r="O1818" s="16">
        <f t="shared" si="712"/>
        <v>4.7579439333311651E-6</v>
      </c>
      <c r="P1818" s="16">
        <f t="shared" si="701"/>
        <v>0.14274299003172894</v>
      </c>
      <c r="Q1818" s="2">
        <f t="shared" si="688"/>
        <v>17.52</v>
      </c>
      <c r="R1818" s="2">
        <f t="shared" si="689"/>
        <v>20.446999999999999</v>
      </c>
      <c r="S1818" s="16">
        <f t="shared" si="702"/>
        <v>-1</v>
      </c>
      <c r="T1818" s="16">
        <f t="shared" si="703"/>
        <v>0</v>
      </c>
      <c r="U1818" s="16">
        <f>VLOOKUP(P1818,Table!$D$6:$G$15,MATCH(VALUE(T1818)&amp;"E",Table!$D$5:$G$5,0),1)*IF(Y1818=1,0,1)</f>
        <v>0.9</v>
      </c>
      <c r="V1818" s="16">
        <f t="shared" si="704"/>
        <v>9.9999999999999978E-2</v>
      </c>
      <c r="W1818" s="16">
        <f t="shared" si="694"/>
        <v>179464.75250363725</v>
      </c>
      <c r="X1818" s="16">
        <f t="shared" si="705"/>
        <v>4.2936311415844308E-3</v>
      </c>
      <c r="Y1818" s="16">
        <f t="shared" si="695"/>
        <v>0</v>
      </c>
      <c r="Z1818" s="16">
        <f t="shared" si="706"/>
        <v>0</v>
      </c>
      <c r="AA1818" s="16">
        <f t="shared" si="693"/>
        <v>0</v>
      </c>
      <c r="AB1818" s="2">
        <f t="shared" si="696"/>
        <v>210945.42714344384</v>
      </c>
      <c r="AE1818" s="16" t="str">
        <f t="shared" si="690"/>
        <v/>
      </c>
      <c r="AF1818" s="16" t="str">
        <f t="shared" si="687"/>
        <v/>
      </c>
      <c r="AG1818" s="16">
        <f t="shared" si="698"/>
        <v>113.48267929353733</v>
      </c>
      <c r="AH1818" s="24">
        <f t="shared" si="697"/>
        <v>113.0598518959812</v>
      </c>
      <c r="AI1818" s="16">
        <f>VLOOKUP(A1818,'VQT-IV'!$B$3:$C1152,2,0)</f>
        <v>113.07</v>
      </c>
      <c r="AJ1818" s="25">
        <f t="shared" si="707"/>
        <v>-8.9750632517926476E-5</v>
      </c>
      <c r="AK1818" s="16">
        <v>113</v>
      </c>
      <c r="AL1818" s="2">
        <f t="shared" si="699"/>
        <v>114.02971317437462</v>
      </c>
      <c r="AM1818" s="27">
        <f t="shared" si="700"/>
        <v>-8.5053382262770816E-3</v>
      </c>
      <c r="AN1818" s="35">
        <v>0</v>
      </c>
      <c r="AO1818" s="1">
        <v>40633</v>
      </c>
      <c r="AP1818" s="2" t="str">
        <f t="shared" si="708"/>
        <v/>
      </c>
    </row>
    <row r="1819" spans="1:42" x14ac:dyDescent="0.25">
      <c r="A1819" s="49">
        <v>40640</v>
      </c>
      <c r="B1819" s="47">
        <v>1333.51</v>
      </c>
      <c r="C1819" s="27">
        <f t="shared" si="710"/>
        <v>-1.5199844257752781E-3</v>
      </c>
      <c r="D1819" s="27">
        <f t="shared" si="711"/>
        <v>5.7917728391925216E-3</v>
      </c>
      <c r="E1819" s="5">
        <f t="shared" si="691"/>
        <v>0</v>
      </c>
      <c r="F1819" s="44">
        <v>2253.7600000000002</v>
      </c>
      <c r="G1819" s="45">
        <v>2253.7600000000002</v>
      </c>
      <c r="H1819" s="48">
        <v>1333.51</v>
      </c>
      <c r="I1819" s="42">
        <v>17.11</v>
      </c>
      <c r="J1819" s="16">
        <f t="shared" si="709"/>
        <v>0.1711</v>
      </c>
      <c r="K1819" s="16">
        <f t="shared" si="692"/>
        <v>3.1005739013190425E-2</v>
      </c>
      <c r="L1819" s="51">
        <f>VLOOKUP(A1819,LIBOR!$A$3:B3914,2,1)</f>
        <v>0.157</v>
      </c>
      <c r="M1819">
        <v>11611.73</v>
      </c>
      <c r="N1819" s="2">
        <v>10372.98</v>
      </c>
      <c r="O1819" s="16">
        <f t="shared" si="712"/>
        <v>2.3138692543415017E-6</v>
      </c>
      <c r="P1819" s="16">
        <f t="shared" si="701"/>
        <v>0.14009426098680958</v>
      </c>
      <c r="Q1819" s="2">
        <f t="shared" si="688"/>
        <v>17.357999999999997</v>
      </c>
      <c r="R1819" s="2">
        <f t="shared" si="689"/>
        <v>20.280999999999999</v>
      </c>
      <c r="S1819" s="16">
        <f t="shared" si="702"/>
        <v>-1</v>
      </c>
      <c r="T1819" s="16">
        <f t="shared" si="703"/>
        <v>-1</v>
      </c>
      <c r="U1819" s="16">
        <f>VLOOKUP(P1819,Table!$D$6:$G$15,MATCH(VALUE(T1819)&amp;"E",Table!$D$5:$G$5,0),1)*IF(Y1819=1,0,1)</f>
        <v>0.97499999999999998</v>
      </c>
      <c r="V1819" s="16">
        <f t="shared" si="704"/>
        <v>2.5000000000000022E-2</v>
      </c>
      <c r="W1819" s="16">
        <f t="shared" si="694"/>
        <v>179353.60307960314</v>
      </c>
      <c r="X1819" s="16">
        <f t="shared" si="705"/>
        <v>1.3724641773165125E-3</v>
      </c>
      <c r="Y1819" s="16">
        <f t="shared" si="695"/>
        <v>0</v>
      </c>
      <c r="Z1819" s="16">
        <f t="shared" si="706"/>
        <v>0</v>
      </c>
      <c r="AA1819" s="16">
        <f t="shared" si="693"/>
        <v>0</v>
      </c>
      <c r="AB1819" s="2">
        <f t="shared" si="696"/>
        <v>210821.60219158806</v>
      </c>
      <c r="AE1819" s="16" t="str">
        <f t="shared" si="690"/>
        <v/>
      </c>
      <c r="AF1819" s="16" t="str">
        <f t="shared" ref="AF1819:AF1882" si="713">IF(AD1819&gt;0,AB1819/AD1819-1,"")</f>
        <v/>
      </c>
      <c r="AG1819" s="16">
        <f t="shared" si="698"/>
        <v>113.41606496825769</v>
      </c>
      <c r="AH1819" s="24">
        <f t="shared" si="697"/>
        <v>112.99054484401412</v>
      </c>
      <c r="AI1819" s="16">
        <f>VLOOKUP(A1819,'VQT-IV'!$B$3:$C1153,2,0)</f>
        <v>113</v>
      </c>
      <c r="AJ1819" s="25">
        <f t="shared" si="707"/>
        <v>-8.36739467776626E-5</v>
      </c>
      <c r="AK1819" s="16">
        <v>113</v>
      </c>
      <c r="AL1819" s="2">
        <f t="shared" si="699"/>
        <v>114.02971317437462</v>
      </c>
      <c r="AM1819" s="27">
        <f t="shared" si="700"/>
        <v>-9.1131364048192554E-3</v>
      </c>
      <c r="AN1819" s="35">
        <v>0</v>
      </c>
      <c r="AO1819" s="1">
        <v>40634</v>
      </c>
      <c r="AP1819" s="2" t="str">
        <f t="shared" si="708"/>
        <v/>
      </c>
    </row>
    <row r="1820" spans="1:42" x14ac:dyDescent="0.25">
      <c r="A1820" s="49">
        <v>40641</v>
      </c>
      <c r="B1820" s="47">
        <v>1328.17</v>
      </c>
      <c r="C1820" s="27">
        <f t="shared" si="710"/>
        <v>-4.0044694078034127E-3</v>
      </c>
      <c r="D1820" s="27">
        <f t="shared" si="711"/>
        <v>-3.1756254508961135E-3</v>
      </c>
      <c r="E1820" s="5">
        <f t="shared" si="691"/>
        <v>0</v>
      </c>
      <c r="F1820" s="44">
        <v>2244.7399999999998</v>
      </c>
      <c r="G1820" s="45">
        <v>2244.7399999999998</v>
      </c>
      <c r="H1820" s="48">
        <v>1328.17</v>
      </c>
      <c r="I1820" s="42">
        <v>17.87</v>
      </c>
      <c r="J1820" s="16">
        <f t="shared" si="709"/>
        <v>0.1787</v>
      </c>
      <c r="K1820" s="16">
        <f t="shared" si="692"/>
        <v>4.1772965883367624E-2</v>
      </c>
      <c r="L1820" s="51">
        <f>VLOOKUP(A1820,LIBOR!$A$3:B3915,2,1)</f>
        <v>0.15475</v>
      </c>
      <c r="M1820">
        <v>11778.92</v>
      </c>
      <c r="N1820" s="2">
        <v>10522.32</v>
      </c>
      <c r="O1820" s="16">
        <f t="shared" si="712"/>
        <v>1.6100226587912833E-5</v>
      </c>
      <c r="P1820" s="16">
        <f t="shared" si="701"/>
        <v>0.13692703411663237</v>
      </c>
      <c r="Q1820" s="2">
        <f t="shared" ref="Q1820:Q1883" si="714">SUM($I1815:$I1819)/5</f>
        <v>17.231999999999999</v>
      </c>
      <c r="R1820" s="2">
        <f t="shared" ref="R1820:R1883" si="715">SUM($I1800:$I1819)/20</f>
        <v>20.0425</v>
      </c>
      <c r="S1820" s="16">
        <f t="shared" si="702"/>
        <v>-1</v>
      </c>
      <c r="T1820" s="16">
        <f t="shared" si="703"/>
        <v>-1</v>
      </c>
      <c r="U1820" s="16">
        <f>VLOOKUP(P1820,Table!$D$6:$G$15,MATCH(VALUE(T1820)&amp;"E",Table!$D$5:$G$5,0),1)*IF(Y1820=1,0,1)</f>
        <v>0.97499999999999998</v>
      </c>
      <c r="V1820" s="16">
        <f t="shared" si="704"/>
        <v>2.5000000000000022E-2</v>
      </c>
      <c r="W1820" s="16">
        <f t="shared" si="694"/>
        <v>178717.89639834999</v>
      </c>
      <c r="X1820" s="16">
        <f t="shared" si="705"/>
        <v>2.0394031647366084E-3</v>
      </c>
      <c r="Y1820" s="16">
        <f t="shared" si="695"/>
        <v>0</v>
      </c>
      <c r="Z1820" s="16">
        <f t="shared" si="706"/>
        <v>0</v>
      </c>
      <c r="AA1820" s="16">
        <f t="shared" si="693"/>
        <v>0</v>
      </c>
      <c r="AB1820" s="2">
        <f t="shared" si="696"/>
        <v>210074.83276577585</v>
      </c>
      <c r="AE1820" s="16" t="str">
        <f t="shared" si="690"/>
        <v/>
      </c>
      <c r="AF1820" s="16" t="str">
        <f t="shared" si="713"/>
        <v/>
      </c>
      <c r="AG1820" s="16">
        <f t="shared" si="698"/>
        <v>113.0143241180138</v>
      </c>
      <c r="AH1820" s="24">
        <f t="shared" si="697"/>
        <v>112.58738083263594</v>
      </c>
      <c r="AI1820" s="16">
        <f>VLOOKUP(A1820,'VQT-IV'!$B$3:$C1154,2,0)</f>
        <v>112.6</v>
      </c>
      <c r="AJ1820" s="25">
        <f t="shared" si="707"/>
        <v>-1.120707581176994E-4</v>
      </c>
      <c r="AK1820" s="16">
        <v>111.49</v>
      </c>
      <c r="AL1820" s="2">
        <f t="shared" si="699"/>
        <v>114.02971317437462</v>
      </c>
      <c r="AM1820" s="27">
        <f t="shared" si="700"/>
        <v>-1.2648741293710519E-2</v>
      </c>
      <c r="AN1820" s="35">
        <v>0</v>
      </c>
      <c r="AO1820" s="1">
        <v>40637</v>
      </c>
      <c r="AP1820" s="2" t="str">
        <f t="shared" si="708"/>
        <v>high</v>
      </c>
    </row>
    <row r="1821" spans="1:42" x14ac:dyDescent="0.25">
      <c r="A1821" s="49">
        <v>40644</v>
      </c>
      <c r="B1821" s="47">
        <v>1324.46</v>
      </c>
      <c r="C1821" s="27">
        <f t="shared" si="710"/>
        <v>-2.7933171205493101E-3</v>
      </c>
      <c r="D1821" s="27">
        <f t="shared" si="711"/>
        <v>-6.3141816495068115E-3</v>
      </c>
      <c r="E1821" s="5">
        <f t="shared" si="691"/>
        <v>0</v>
      </c>
      <c r="F1821" s="44">
        <v>2238.5100000000002</v>
      </c>
      <c r="G1821" s="45">
        <v>2238.5100000000002</v>
      </c>
      <c r="H1821" s="48">
        <v>1324.46</v>
      </c>
      <c r="I1821" s="42">
        <v>16.59</v>
      </c>
      <c r="J1821" s="16">
        <f t="shared" si="709"/>
        <v>0.16589999999999999</v>
      </c>
      <c r="K1821" s="16">
        <f t="shared" si="692"/>
        <v>2.8378498671471963E-2</v>
      </c>
      <c r="L1821" s="51">
        <f>VLOOKUP(A1821,LIBOR!$A$3:B3916,2,1)</f>
        <v>0.15075</v>
      </c>
      <c r="M1821">
        <v>11653.5</v>
      </c>
      <c r="N1821" s="2">
        <v>10410.24</v>
      </c>
      <c r="O1821" s="16">
        <f t="shared" si="712"/>
        <v>7.8244716790409147E-6</v>
      </c>
      <c r="P1821" s="16">
        <f t="shared" si="701"/>
        <v>0.13752150132852803</v>
      </c>
      <c r="Q1821" s="2">
        <f t="shared" si="714"/>
        <v>17.326000000000001</v>
      </c>
      <c r="R1821" s="2">
        <f t="shared" si="715"/>
        <v>19.931999999999995</v>
      </c>
      <c r="S1821" s="16">
        <f t="shared" si="702"/>
        <v>-1</v>
      </c>
      <c r="T1821" s="16">
        <f t="shared" si="703"/>
        <v>-1</v>
      </c>
      <c r="U1821" s="16">
        <f>VLOOKUP(P1821,Table!$D$6:$G$15,MATCH(VALUE(T1821)&amp;"E",Table!$D$5:$G$5,0),1)*IF(Y1821=1,0,1)</f>
        <v>0.97499999999999998</v>
      </c>
      <c r="V1821" s="16">
        <f t="shared" si="704"/>
        <v>2.5000000000000022E-2</v>
      </c>
      <c r="W1821" s="16">
        <f t="shared" si="694"/>
        <v>178183.5700502067</v>
      </c>
      <c r="X1821" s="16">
        <f t="shared" si="705"/>
        <v>-4.7149458505575392E-3</v>
      </c>
      <c r="Y1821" s="16">
        <f t="shared" si="695"/>
        <v>0</v>
      </c>
      <c r="Z1821" s="16">
        <f t="shared" si="706"/>
        <v>0</v>
      </c>
      <c r="AA1821" s="16">
        <f t="shared" si="693"/>
        <v>0</v>
      </c>
      <c r="AB1821" s="2">
        <f t="shared" si="696"/>
        <v>209450.45075143277</v>
      </c>
      <c r="AE1821" s="16" t="str">
        <f t="shared" si="690"/>
        <v/>
      </c>
      <c r="AF1821" s="16" t="str">
        <f t="shared" si="713"/>
        <v/>
      </c>
      <c r="AG1821" s="16">
        <f t="shared" si="698"/>
        <v>112.67842423694093</v>
      </c>
      <c r="AH1821" s="24">
        <f t="shared" si="697"/>
        <v>112.24398519489134</v>
      </c>
      <c r="AI1821" s="16">
        <f>VLOOKUP(A1821,'VQT-IV'!$B$3:$C1155,2,0)</f>
        <v>112.26</v>
      </c>
      <c r="AJ1821" s="25">
        <f t="shared" si="707"/>
        <v>-1.4265816059744196E-4</v>
      </c>
      <c r="AK1821" s="16">
        <v>112.26</v>
      </c>
      <c r="AL1821" s="2">
        <f t="shared" si="699"/>
        <v>114.02971317437462</v>
      </c>
      <c r="AM1821" s="27">
        <f t="shared" si="700"/>
        <v>-1.5660198818114535E-2</v>
      </c>
      <c r="AN1821" s="35">
        <v>0</v>
      </c>
      <c r="AO1821" s="1">
        <v>40638</v>
      </c>
      <c r="AP1821" s="2" t="str">
        <f t="shared" si="708"/>
        <v>high</v>
      </c>
    </row>
    <row r="1822" spans="1:42" x14ac:dyDescent="0.25">
      <c r="A1822" s="49">
        <v>40645</v>
      </c>
      <c r="B1822" s="47">
        <v>1314.16</v>
      </c>
      <c r="C1822" s="27">
        <f t="shared" si="710"/>
        <v>-7.7767542998655736E-3</v>
      </c>
      <c r="D1822" s="27">
        <f t="shared" si="711"/>
        <v>-1.3910873377628863E-2</v>
      </c>
      <c r="E1822" s="5">
        <f t="shared" si="691"/>
        <v>0</v>
      </c>
      <c r="F1822" s="44">
        <v>2221.12</v>
      </c>
      <c r="G1822" s="45">
        <v>2221.12</v>
      </c>
      <c r="H1822" s="48">
        <v>1314.16</v>
      </c>
      <c r="I1822" s="42">
        <v>17.09</v>
      </c>
      <c r="J1822" s="16">
        <f t="shared" si="709"/>
        <v>0.1709</v>
      </c>
      <c r="K1822" s="16">
        <f t="shared" si="692"/>
        <v>4.9062573629342993E-2</v>
      </c>
      <c r="L1822" s="51">
        <f>VLOOKUP(A1822,LIBOR!$A$3:B3917,2,1)</f>
        <v>0.14399999999999999</v>
      </c>
      <c r="M1822">
        <v>11806.5</v>
      </c>
      <c r="N1822" s="2">
        <v>10546.9</v>
      </c>
      <c r="O1822" s="16">
        <f t="shared" si="712"/>
        <v>6.095160591936591E-5</v>
      </c>
      <c r="P1822" s="16">
        <f t="shared" si="701"/>
        <v>0.121837426370657</v>
      </c>
      <c r="Q1822" s="2">
        <f t="shared" si="714"/>
        <v>17.143999999999998</v>
      </c>
      <c r="R1822" s="2">
        <f t="shared" si="715"/>
        <v>19.704999999999995</v>
      </c>
      <c r="S1822" s="16">
        <f t="shared" si="702"/>
        <v>-1</v>
      </c>
      <c r="T1822" s="16">
        <f t="shared" si="703"/>
        <v>-1</v>
      </c>
      <c r="U1822" s="16">
        <f>VLOOKUP(P1822,Table!$D$6:$G$15,MATCH(VALUE(T1822)&amp;"E",Table!$D$5:$G$5,0),1)*IF(Y1822=1,0,1)</f>
        <v>0.97499999999999998</v>
      </c>
      <c r="V1822" s="16">
        <f t="shared" si="704"/>
        <v>2.5000000000000022E-2</v>
      </c>
      <c r="W1822" s="16">
        <f t="shared" si="694"/>
        <v>176890.99989004686</v>
      </c>
      <c r="X1822" s="16">
        <f t="shared" si="705"/>
        <v>-6.375880337139761E-3</v>
      </c>
      <c r="Y1822" s="16">
        <f t="shared" si="695"/>
        <v>0</v>
      </c>
      <c r="Z1822" s="16">
        <f t="shared" si="706"/>
        <v>0</v>
      </c>
      <c r="AA1822" s="16">
        <f t="shared" si="693"/>
        <v>0</v>
      </c>
      <c r="AB1822" s="2">
        <f t="shared" si="696"/>
        <v>207932.74791148253</v>
      </c>
      <c r="AE1822" s="16" t="str">
        <f t="shared" si="690"/>
        <v/>
      </c>
      <c r="AF1822" s="16" t="str">
        <f t="shared" si="713"/>
        <v/>
      </c>
      <c r="AG1822" s="16">
        <f t="shared" si="698"/>
        <v>111.86194299351561</v>
      </c>
      <c r="AH1822" s="24">
        <f t="shared" si="697"/>
        <v>111.42775169851235</v>
      </c>
      <c r="AI1822" s="16">
        <f>VLOOKUP(A1822,'VQT-IV'!$B$3:$C1156,2,0)</f>
        <v>111.44</v>
      </c>
      <c r="AJ1822" s="25">
        <f t="shared" si="707"/>
        <v>-1.0990938161925534E-4</v>
      </c>
      <c r="AK1822" s="16">
        <v>111.5</v>
      </c>
      <c r="AL1822" s="2">
        <f t="shared" si="699"/>
        <v>114.02971317437462</v>
      </c>
      <c r="AM1822" s="27">
        <f t="shared" si="700"/>
        <v>-2.2818276074090815E-2</v>
      </c>
      <c r="AN1822" s="35">
        <v>0</v>
      </c>
      <c r="AO1822" s="1">
        <v>40639</v>
      </c>
      <c r="AP1822" s="2" t="str">
        <f t="shared" si="708"/>
        <v>high</v>
      </c>
    </row>
    <row r="1823" spans="1:42" x14ac:dyDescent="0.25">
      <c r="A1823" s="49">
        <v>40646</v>
      </c>
      <c r="B1823" s="47">
        <v>1314.41</v>
      </c>
      <c r="C1823" s="27">
        <f t="shared" si="710"/>
        <v>1.9023558775188576E-4</v>
      </c>
      <c r="D1823" s="27">
        <f t="shared" si="711"/>
        <v>-1.5904289666241689E-2</v>
      </c>
      <c r="E1823" s="5">
        <f t="shared" si="691"/>
        <v>0</v>
      </c>
      <c r="F1823" s="44">
        <v>2221.77</v>
      </c>
      <c r="G1823" s="45">
        <v>2221.77</v>
      </c>
      <c r="H1823" s="48">
        <v>1314.41</v>
      </c>
      <c r="I1823" s="42">
        <v>16.920000000000002</v>
      </c>
      <c r="J1823" s="16">
        <f t="shared" si="709"/>
        <v>0.16920000000000002</v>
      </c>
      <c r="K1823" s="16">
        <f t="shared" si="692"/>
        <v>4.6838575349065908E-2</v>
      </c>
      <c r="L1823" s="51">
        <f>VLOOKUP(A1823,LIBOR!$A$3:B3918,2,1)</f>
        <v>0.14050000000000001</v>
      </c>
      <c r="M1823">
        <v>11597.14</v>
      </c>
      <c r="N1823" s="2">
        <v>10359.86</v>
      </c>
      <c r="O1823" s="16">
        <f t="shared" si="712"/>
        <v>3.6182695501840478E-8</v>
      </c>
      <c r="P1823" s="16">
        <f t="shared" si="701"/>
        <v>0.12236142465093411</v>
      </c>
      <c r="Q1823" s="2">
        <f t="shared" si="714"/>
        <v>17.112000000000002</v>
      </c>
      <c r="R1823" s="2">
        <f t="shared" si="715"/>
        <v>19.343499999999999</v>
      </c>
      <c r="S1823" s="16">
        <f t="shared" si="702"/>
        <v>-1</v>
      </c>
      <c r="T1823" s="16">
        <f t="shared" si="703"/>
        <v>-1</v>
      </c>
      <c r="U1823" s="16">
        <f>VLOOKUP(P1823,Table!$D$6:$G$15,MATCH(VALUE(T1823)&amp;"E",Table!$D$5:$G$5,0),1)*IF(Y1823=1,0,1)</f>
        <v>0.97499999999999998</v>
      </c>
      <c r="V1823" s="16">
        <f t="shared" si="704"/>
        <v>2.5000000000000022E-2</v>
      </c>
      <c r="W1823" s="16">
        <f t="shared" si="694"/>
        <v>176845.38441972403</v>
      </c>
      <c r="X1823" s="16">
        <f t="shared" si="705"/>
        <v>-1.2808317599653618E-2</v>
      </c>
      <c r="Y1823" s="16">
        <f t="shared" si="695"/>
        <v>0</v>
      </c>
      <c r="Z1823" s="16">
        <f t="shared" si="706"/>
        <v>0</v>
      </c>
      <c r="AA1823" s="16">
        <f t="shared" si="693"/>
        <v>0</v>
      </c>
      <c r="AB1823" s="2">
        <f t="shared" si="696"/>
        <v>207899.89742761306</v>
      </c>
      <c r="AE1823" s="16" t="str">
        <f t="shared" si="690"/>
        <v/>
      </c>
      <c r="AF1823" s="16" t="str">
        <f t="shared" si="713"/>
        <v/>
      </c>
      <c r="AG1823" s="16">
        <f t="shared" si="698"/>
        <v>111.84427036142266</v>
      </c>
      <c r="AH1823" s="24">
        <f t="shared" si="697"/>
        <v>111.40724794643663</v>
      </c>
      <c r="AI1823" s="16">
        <f>VLOOKUP(A1823,'VQT-IV'!$B$3:$C1157,2,0)</f>
        <v>111.42</v>
      </c>
      <c r="AJ1823" s="25">
        <f t="shared" si="707"/>
        <v>-1.1445031020795859E-4</v>
      </c>
      <c r="AK1823" s="16">
        <v>111.59</v>
      </c>
      <c r="AL1823" s="2">
        <f t="shared" si="699"/>
        <v>114.02971317437462</v>
      </c>
      <c r="AM1823" s="27">
        <f t="shared" si="700"/>
        <v>-2.2998086682264218E-2</v>
      </c>
      <c r="AN1823" s="35">
        <v>0</v>
      </c>
      <c r="AO1823" s="1">
        <v>40640</v>
      </c>
      <c r="AP1823" s="2" t="str">
        <f t="shared" si="708"/>
        <v>high</v>
      </c>
    </row>
    <row r="1824" spans="1:42" x14ac:dyDescent="0.25">
      <c r="A1824" s="49">
        <v>40647</v>
      </c>
      <c r="B1824" s="47">
        <v>1314.52</v>
      </c>
      <c r="C1824" s="27">
        <f t="shared" si="710"/>
        <v>8.3687738224647035E-5</v>
      </c>
      <c r="D1824" s="27">
        <f t="shared" si="711"/>
        <v>-1.4300617502241764E-2</v>
      </c>
      <c r="E1824" s="5">
        <f t="shared" si="691"/>
        <v>0</v>
      </c>
      <c r="F1824" s="44">
        <v>2221.9899999999998</v>
      </c>
      <c r="G1824" s="45">
        <v>2221.9899999999998</v>
      </c>
      <c r="H1824" s="48">
        <v>1314.52</v>
      </c>
      <c r="I1824" s="42">
        <v>16.27</v>
      </c>
      <c r="J1824" s="16">
        <f t="shared" si="709"/>
        <v>0.16269999999999998</v>
      </c>
      <c r="K1824" s="16">
        <f t="shared" si="692"/>
        <v>4.2072420794242532E-2</v>
      </c>
      <c r="L1824" s="51">
        <f>VLOOKUP(A1824,LIBOR!$A$3:B3919,2,1)</f>
        <v>0.13800000000000001</v>
      </c>
      <c r="M1824">
        <v>11462.78</v>
      </c>
      <c r="N1824" s="2">
        <v>10239.82</v>
      </c>
      <c r="O1824" s="16">
        <f t="shared" si="712"/>
        <v>7.0030514555328272E-9</v>
      </c>
      <c r="P1824" s="16">
        <f t="shared" si="701"/>
        <v>0.12062757920575745</v>
      </c>
      <c r="Q1824" s="2">
        <f t="shared" si="714"/>
        <v>17.116000000000003</v>
      </c>
      <c r="R1824" s="2">
        <f t="shared" si="715"/>
        <v>18.7195</v>
      </c>
      <c r="S1824" s="16">
        <f t="shared" si="702"/>
        <v>-1</v>
      </c>
      <c r="T1824" s="16">
        <f t="shared" si="703"/>
        <v>-1</v>
      </c>
      <c r="U1824" s="16">
        <f>VLOOKUP(P1824,Table!$D$6:$G$15,MATCH(VALUE(T1824)&amp;"E",Table!$D$5:$G$5,0),1)*IF(Y1824=1,0,1)</f>
        <v>0.97499999999999998</v>
      </c>
      <c r="V1824" s="16">
        <f t="shared" si="704"/>
        <v>2.5000000000000022E-2</v>
      </c>
      <c r="W1824" s="16">
        <f t="shared" si="694"/>
        <v>176808.58639951667</v>
      </c>
      <c r="X1824" s="16">
        <f t="shared" si="705"/>
        <v>-1.4595445887682801E-2</v>
      </c>
      <c r="Y1824" s="16">
        <f t="shared" si="695"/>
        <v>0</v>
      </c>
      <c r="Z1824" s="16">
        <f t="shared" si="706"/>
        <v>0</v>
      </c>
      <c r="AA1824" s="16">
        <f t="shared" si="693"/>
        <v>0</v>
      </c>
      <c r="AB1824" s="2">
        <f t="shared" si="696"/>
        <v>207859.75284514902</v>
      </c>
      <c r="AE1824" s="16" t="str">
        <f t="shared" si="690"/>
        <v/>
      </c>
      <c r="AF1824" s="16" t="str">
        <f t="shared" si="713"/>
        <v/>
      </c>
      <c r="AG1824" s="16">
        <f t="shared" si="698"/>
        <v>111.82267371038911</v>
      </c>
      <c r="AH1824" s="24">
        <f t="shared" si="697"/>
        <v>111.38283660177358</v>
      </c>
      <c r="AI1824" s="16">
        <f>VLOOKUP(A1824,'VQT-IV'!$B$3:$C1158,2,0)</f>
        <v>111.4</v>
      </c>
      <c r="AJ1824" s="25">
        <f t="shared" si="707"/>
        <v>-1.5407000203260246E-4</v>
      </c>
      <c r="AK1824" s="16">
        <v>111.51</v>
      </c>
      <c r="AL1824" s="2">
        <f t="shared" si="699"/>
        <v>114.02971317437462</v>
      </c>
      <c r="AM1824" s="27">
        <f t="shared" si="700"/>
        <v>-2.3212165486669489E-2</v>
      </c>
      <c r="AN1824" s="35">
        <v>0</v>
      </c>
      <c r="AO1824" s="1">
        <v>40641</v>
      </c>
      <c r="AP1824" s="2" t="str">
        <f t="shared" si="708"/>
        <v>high</v>
      </c>
    </row>
    <row r="1825" spans="1:42" x14ac:dyDescent="0.25">
      <c r="A1825" s="49">
        <v>40648</v>
      </c>
      <c r="B1825" s="47">
        <v>1319.68</v>
      </c>
      <c r="C1825" s="27">
        <f t="shared" si="710"/>
        <v>3.9253872135838197E-3</v>
      </c>
      <c r="D1825" s="27">
        <f t="shared" si="711"/>
        <v>-6.3707608808545313E-3</v>
      </c>
      <c r="E1825" s="5">
        <f t="shared" si="691"/>
        <v>0</v>
      </c>
      <c r="F1825" s="44">
        <v>2230.6999999999998</v>
      </c>
      <c r="G1825" s="45">
        <v>2230.6999999999998</v>
      </c>
      <c r="H1825" s="48">
        <v>1319.68</v>
      </c>
      <c r="I1825" s="42">
        <v>15.32</v>
      </c>
      <c r="J1825" s="16">
        <f t="shared" si="709"/>
        <v>0.1532</v>
      </c>
      <c r="K1825" s="16">
        <f t="shared" si="692"/>
        <v>3.8753994346672108E-2</v>
      </c>
      <c r="L1825" s="51">
        <f>VLOOKUP(A1825,LIBOR!$A$3:B3920,2,1)</f>
        <v>0.13650000000000001</v>
      </c>
      <c r="M1825">
        <v>11129.52</v>
      </c>
      <c r="N1825" s="2">
        <v>9942.1</v>
      </c>
      <c r="O1825" s="16">
        <f t="shared" si="712"/>
        <v>1.5348396668359884E-5</v>
      </c>
      <c r="P1825" s="16">
        <f t="shared" si="701"/>
        <v>0.1144460056533279</v>
      </c>
      <c r="Q1825" s="2">
        <f t="shared" si="714"/>
        <v>16.948</v>
      </c>
      <c r="R1825" s="2">
        <f t="shared" si="715"/>
        <v>18.214499999999997</v>
      </c>
      <c r="S1825" s="16">
        <f t="shared" si="702"/>
        <v>-1</v>
      </c>
      <c r="T1825" s="16">
        <f t="shared" si="703"/>
        <v>-1</v>
      </c>
      <c r="U1825" s="16">
        <f>VLOOKUP(P1825,Table!$D$6:$G$15,MATCH(VALUE(T1825)&amp;"E",Table!$D$5:$G$5,0),1)*IF(Y1825=1,0,1)</f>
        <v>0.97499999999999998</v>
      </c>
      <c r="V1825" s="16">
        <f t="shared" si="704"/>
        <v>2.5000000000000022E-2</v>
      </c>
      <c r="W1825" s="16">
        <f t="shared" si="694"/>
        <v>177356.76096268717</v>
      </c>
      <c r="X1825" s="16">
        <f t="shared" si="705"/>
        <v>-1.4189938960729509E-2</v>
      </c>
      <c r="Y1825" s="16">
        <f t="shared" si="695"/>
        <v>0</v>
      </c>
      <c r="Z1825" s="16">
        <f t="shared" si="706"/>
        <v>0</v>
      </c>
      <c r="AA1825" s="16">
        <f t="shared" si="693"/>
        <v>0</v>
      </c>
      <c r="AB1825" s="2">
        <f t="shared" si="696"/>
        <v>208503.09566375407</v>
      </c>
      <c r="AE1825" s="16" t="str">
        <f t="shared" si="690"/>
        <v/>
      </c>
      <c r="AF1825" s="16" t="str">
        <f t="shared" si="713"/>
        <v/>
      </c>
      <c r="AG1825" s="16">
        <f t="shared" si="698"/>
        <v>112.16877396839523</v>
      </c>
      <c r="AH1825" s="24">
        <f t="shared" si="697"/>
        <v>111.72466755020926</v>
      </c>
      <c r="AI1825" s="16">
        <f>VLOOKUP(A1825,'VQT-IV'!$B$3:$C1159,2,0)</f>
        <v>111.74</v>
      </c>
      <c r="AJ1825" s="25">
        <f t="shared" si="707"/>
        <v>-1.3721540890221373E-4</v>
      </c>
      <c r="AK1825" s="16">
        <v>111.77</v>
      </c>
      <c r="AL1825" s="2">
        <f t="shared" si="699"/>
        <v>114.02971317437462</v>
      </c>
      <c r="AM1825" s="27">
        <f t="shared" si="700"/>
        <v>-2.0214429730613048E-2</v>
      </c>
      <c r="AN1825" s="35">
        <v>0</v>
      </c>
      <c r="AO1825" s="1">
        <v>40644</v>
      </c>
      <c r="AP1825" s="2" t="str">
        <f t="shared" si="708"/>
        <v>high</v>
      </c>
    </row>
    <row r="1826" spans="1:42" x14ac:dyDescent="0.25">
      <c r="A1826" s="49">
        <v>40651</v>
      </c>
      <c r="B1826" s="47">
        <v>1305.1400000000001</v>
      </c>
      <c r="C1826" s="27">
        <f t="shared" si="710"/>
        <v>-1.1017822502424779E-2</v>
      </c>
      <c r="D1826" s="27">
        <f t="shared" si="711"/>
        <v>-1.459526626273E-2</v>
      </c>
      <c r="E1826" s="5">
        <f t="shared" si="691"/>
        <v>0</v>
      </c>
      <c r="F1826" s="44">
        <v>2206.15</v>
      </c>
      <c r="G1826" s="45">
        <v>2206.15</v>
      </c>
      <c r="H1826" s="48">
        <v>1305.1400000000001</v>
      </c>
      <c r="I1826" s="42">
        <v>16.96</v>
      </c>
      <c r="J1826" s="16">
        <f t="shared" si="709"/>
        <v>0.1696</v>
      </c>
      <c r="K1826" s="16">
        <f t="shared" si="692"/>
        <v>7.561092182186209E-2</v>
      </c>
      <c r="L1826" s="51">
        <f>VLOOKUP(A1826,LIBOR!$A$3:B3921,2,1)</f>
        <v>0.13450000000000001</v>
      </c>
      <c r="M1826">
        <v>11444.8</v>
      </c>
      <c r="N1826" s="2">
        <v>10223.700000000001</v>
      </c>
      <c r="O1826" s="16">
        <f t="shared" si="712"/>
        <v>1.2274353753458699E-4</v>
      </c>
      <c r="P1826" s="16">
        <f t="shared" si="701"/>
        <v>9.3989078178137911E-2</v>
      </c>
      <c r="Q1826" s="2">
        <f t="shared" si="714"/>
        <v>16.437999999999999</v>
      </c>
      <c r="R1826" s="2">
        <f t="shared" si="715"/>
        <v>17.758499999999998</v>
      </c>
      <c r="S1826" s="16">
        <f t="shared" si="702"/>
        <v>-1</v>
      </c>
      <c r="T1826" s="16">
        <f t="shared" si="703"/>
        <v>-1</v>
      </c>
      <c r="U1826" s="16">
        <f>VLOOKUP(P1826,Table!$D$6:$G$15,MATCH(VALUE(T1826)&amp;"E",Table!$D$5:$G$5,0),1)*IF(Y1826=1,0,1)</f>
        <v>0.97499999999999998</v>
      </c>
      <c r="V1826" s="16">
        <f t="shared" si="704"/>
        <v>2.5000000000000022E-2</v>
      </c>
      <c r="W1826" s="16">
        <f t="shared" si="694"/>
        <v>175577.11408801292</v>
      </c>
      <c r="X1826" s="16">
        <f t="shared" si="705"/>
        <v>-7.6161115539818969E-3</v>
      </c>
      <c r="Y1826" s="16">
        <f t="shared" si="695"/>
        <v>0</v>
      </c>
      <c r="Z1826" s="16">
        <f t="shared" si="706"/>
        <v>0</v>
      </c>
      <c r="AA1826" s="16">
        <f t="shared" si="693"/>
        <v>0</v>
      </c>
      <c r="AB1826" s="2">
        <f t="shared" si="696"/>
        <v>206413.44230359883</v>
      </c>
      <c r="AE1826" s="16" t="str">
        <f t="shared" si="690"/>
        <v/>
      </c>
      <c r="AF1826" s="16" t="str">
        <f t="shared" si="713"/>
        <v/>
      </c>
      <c r="AG1826" s="16">
        <f t="shared" si="698"/>
        <v>111.04459950623017</v>
      </c>
      <c r="AH1826" s="24">
        <f t="shared" si="697"/>
        <v>110.59630794615951</v>
      </c>
      <c r="AI1826" s="16">
        <f>VLOOKUP(A1826,'VQT-IV'!$B$3:$C1160,2,0)</f>
        <v>110.61</v>
      </c>
      <c r="AJ1826" s="25">
        <f t="shared" si="707"/>
        <v>-1.2378676286495249E-4</v>
      </c>
      <c r="AK1826" s="16">
        <v>110.62</v>
      </c>
      <c r="AL1826" s="2">
        <f t="shared" si="699"/>
        <v>114.02971317437462</v>
      </c>
      <c r="AM1826" s="27">
        <f t="shared" si="700"/>
        <v>-3.010974186144566E-2</v>
      </c>
      <c r="AN1826" s="35">
        <v>0</v>
      </c>
      <c r="AO1826" s="1">
        <v>40645</v>
      </c>
      <c r="AP1826" s="2" t="str">
        <f t="shared" si="708"/>
        <v>high</v>
      </c>
    </row>
    <row r="1827" spans="1:42" x14ac:dyDescent="0.25">
      <c r="A1827" s="49">
        <v>40652</v>
      </c>
      <c r="B1827" s="47">
        <v>1312.62</v>
      </c>
      <c r="C1827" s="27">
        <f t="shared" si="710"/>
        <v>5.7311859264139731E-3</v>
      </c>
      <c r="D1827" s="27">
        <f t="shared" si="711"/>
        <v>-1.0873260364504533E-3</v>
      </c>
      <c r="E1827" s="5">
        <f t="shared" si="691"/>
        <v>0</v>
      </c>
      <c r="F1827" s="44">
        <v>2218.86</v>
      </c>
      <c r="G1827" s="45">
        <v>2218.86</v>
      </c>
      <c r="H1827" s="48">
        <v>1312.62</v>
      </c>
      <c r="I1827" s="42">
        <v>15.83</v>
      </c>
      <c r="J1827" s="16">
        <f t="shared" si="709"/>
        <v>0.1583</v>
      </c>
      <c r="K1827" s="16">
        <f t="shared" si="692"/>
        <v>6.7686032072741334E-2</v>
      </c>
      <c r="L1827" s="51">
        <f>VLOOKUP(A1827,LIBOR!$A$3:B3922,2,1)</f>
        <v>0.13350000000000001</v>
      </c>
      <c r="M1827">
        <v>10813.43</v>
      </c>
      <c r="N1827" s="2">
        <v>9659.68</v>
      </c>
      <c r="O1827" s="16">
        <f t="shared" si="712"/>
        <v>3.2659226628166808E-5</v>
      </c>
      <c r="P1827" s="16">
        <f t="shared" si="701"/>
        <v>9.0613967927258662E-2</v>
      </c>
      <c r="Q1827" s="2">
        <f t="shared" si="714"/>
        <v>16.512</v>
      </c>
      <c r="R1827" s="2">
        <f t="shared" si="715"/>
        <v>17.575999999999997</v>
      </c>
      <c r="S1827" s="16">
        <f t="shared" si="702"/>
        <v>-1</v>
      </c>
      <c r="T1827" s="16">
        <f t="shared" si="703"/>
        <v>-1</v>
      </c>
      <c r="U1827" s="16">
        <f>VLOOKUP(P1827,Table!$D$6:$G$15,MATCH(VALUE(T1827)&amp;"E",Table!$D$5:$G$5,0),1)*IF(Y1827=1,0,1)</f>
        <v>0.97499999999999998</v>
      </c>
      <c r="V1827" s="16">
        <f t="shared" si="704"/>
        <v>2.5000000000000022E-2</v>
      </c>
      <c r="W1827" s="16">
        <f t="shared" si="694"/>
        <v>176316.0670547653</v>
      </c>
      <c r="X1827" s="16">
        <f t="shared" si="705"/>
        <v>-1.4627925355067073E-2</v>
      </c>
      <c r="Y1827" s="16">
        <f t="shared" si="695"/>
        <v>0</v>
      </c>
      <c r="Z1827" s="16">
        <f t="shared" si="706"/>
        <v>0</v>
      </c>
      <c r="AA1827" s="16">
        <f t="shared" si="693"/>
        <v>0</v>
      </c>
      <c r="AB1827" s="2">
        <f t="shared" si="696"/>
        <v>207288.21730988458</v>
      </c>
      <c r="AE1827" s="16" t="str">
        <f t="shared" si="690"/>
        <v/>
      </c>
      <c r="AF1827" s="16" t="str">
        <f t="shared" si="713"/>
        <v/>
      </c>
      <c r="AG1827" s="16">
        <f t="shared" si="698"/>
        <v>111.51520374182151</v>
      </c>
      <c r="AH1827" s="24">
        <f t="shared" si="697"/>
        <v>111.06212160013288</v>
      </c>
      <c r="AI1827" s="16">
        <f>VLOOKUP(A1827,'VQT-IV'!$B$3:$C1161,2,0)</f>
        <v>111.08</v>
      </c>
      <c r="AJ1827" s="25">
        <f t="shared" si="707"/>
        <v>-1.6095066499022259E-4</v>
      </c>
      <c r="AK1827" s="16">
        <v>110.62</v>
      </c>
      <c r="AL1827" s="2">
        <f t="shared" si="699"/>
        <v>114.02971317437462</v>
      </c>
      <c r="AM1827" s="27">
        <f t="shared" si="700"/>
        <v>-2.6024721904752024E-2</v>
      </c>
      <c r="AN1827" s="35">
        <v>0</v>
      </c>
      <c r="AO1827" s="1">
        <v>40646</v>
      </c>
      <c r="AP1827" s="2" t="str">
        <f t="shared" si="708"/>
        <v>high</v>
      </c>
    </row>
    <row r="1828" spans="1:42" x14ac:dyDescent="0.25">
      <c r="A1828" s="49">
        <v>40653</v>
      </c>
      <c r="B1828" s="47">
        <v>1330.36</v>
      </c>
      <c r="C1828" s="27">
        <f t="shared" si="710"/>
        <v>1.3514954823178105E-2</v>
      </c>
      <c r="D1828" s="27">
        <f t="shared" si="711"/>
        <v>1.2237393198975766E-2</v>
      </c>
      <c r="E1828" s="5">
        <f t="shared" si="691"/>
        <v>0</v>
      </c>
      <c r="F1828" s="44">
        <v>2248.9</v>
      </c>
      <c r="G1828" s="45">
        <v>2248.9</v>
      </c>
      <c r="H1828" s="48">
        <v>1330.36</v>
      </c>
      <c r="I1828" s="42">
        <v>15.07</v>
      </c>
      <c r="J1828" s="16">
        <f t="shared" si="709"/>
        <v>0.1507</v>
      </c>
      <c r="K1828" s="16">
        <f t="shared" si="692"/>
        <v>5.9195355724487059E-2</v>
      </c>
      <c r="L1828" s="51">
        <f>VLOOKUP(A1828,LIBOR!$A$3:B3923,2,1)</f>
        <v>0.13350000000000001</v>
      </c>
      <c r="M1828">
        <v>10275.61</v>
      </c>
      <c r="N1828" s="2">
        <v>9179.2199999999993</v>
      </c>
      <c r="O1828" s="16">
        <f t="shared" si="712"/>
        <v>1.8021565437735355E-4</v>
      </c>
      <c r="P1828" s="16">
        <f t="shared" si="701"/>
        <v>9.1504644275512942E-2</v>
      </c>
      <c r="Q1828" s="2">
        <f t="shared" si="714"/>
        <v>16.259999999999998</v>
      </c>
      <c r="R1828" s="2">
        <f t="shared" si="715"/>
        <v>17.356999999999999</v>
      </c>
      <c r="S1828" s="16">
        <f t="shared" si="702"/>
        <v>-1</v>
      </c>
      <c r="T1828" s="16">
        <f t="shared" si="703"/>
        <v>-1</v>
      </c>
      <c r="U1828" s="16">
        <f>VLOOKUP(P1828,Table!$D$6:$G$15,MATCH(VALUE(T1828)&amp;"E",Table!$D$5:$G$5,0),1)*IF(Y1828=1,0,1)</f>
        <v>0.97499999999999998</v>
      </c>
      <c r="V1828" s="16">
        <f t="shared" si="704"/>
        <v>2.5000000000000022E-2</v>
      </c>
      <c r="W1828" s="16">
        <f t="shared" si="694"/>
        <v>178420.15481053645</v>
      </c>
      <c r="X1828" s="16">
        <f t="shared" si="705"/>
        <v>-3.2502096524918977E-3</v>
      </c>
      <c r="Y1828" s="16">
        <f t="shared" si="695"/>
        <v>0</v>
      </c>
      <c r="Z1828" s="16">
        <f t="shared" si="706"/>
        <v>0</v>
      </c>
      <c r="AA1828" s="16">
        <f t="shared" si="693"/>
        <v>0</v>
      </c>
      <c r="AB1828" s="2">
        <f t="shared" si="696"/>
        <v>209766.68253780584</v>
      </c>
      <c r="AE1828" s="16" t="str">
        <f t="shared" si="690"/>
        <v/>
      </c>
      <c r="AF1828" s="16" t="str">
        <f t="shared" si="713"/>
        <v/>
      </c>
      <c r="AG1828" s="16">
        <f t="shared" si="698"/>
        <v>112.84854800251085</v>
      </c>
      <c r="AH1828" s="24">
        <f t="shared" si="697"/>
        <v>112.38712331204394</v>
      </c>
      <c r="AI1828" s="16">
        <f>VLOOKUP(A1828,'VQT-IV'!$B$3:$C1162,2,0)</f>
        <v>112.4</v>
      </c>
      <c r="AJ1828" s="25">
        <f t="shared" si="707"/>
        <v>-1.1456128074793792E-4</v>
      </c>
      <c r="AK1828" s="16">
        <v>112.48</v>
      </c>
      <c r="AL1828" s="2">
        <f t="shared" si="699"/>
        <v>114.02971317437462</v>
      </c>
      <c r="AM1828" s="27">
        <f t="shared" si="700"/>
        <v>-1.4404928475254763E-2</v>
      </c>
      <c r="AN1828" s="35">
        <v>0</v>
      </c>
      <c r="AO1828" s="1">
        <v>40647</v>
      </c>
      <c r="AP1828" s="2" t="str">
        <f t="shared" si="708"/>
        <v>high</v>
      </c>
    </row>
    <row r="1829" spans="1:42" x14ac:dyDescent="0.25">
      <c r="A1829" s="49">
        <v>40654</v>
      </c>
      <c r="B1829" s="47">
        <v>1337.38</v>
      </c>
      <c r="C1829" s="27">
        <f t="shared" si="710"/>
        <v>5.2767671908358071E-3</v>
      </c>
      <c r="D1829" s="27">
        <f t="shared" si="711"/>
        <v>1.7430472651586926E-2</v>
      </c>
      <c r="E1829" s="5">
        <f t="shared" si="691"/>
        <v>0</v>
      </c>
      <c r="F1829" s="44">
        <v>2260.84</v>
      </c>
      <c r="G1829" s="45">
        <v>2260.84</v>
      </c>
      <c r="H1829" s="48">
        <v>1337.38</v>
      </c>
      <c r="I1829" s="42">
        <v>14.69</v>
      </c>
      <c r="J1829" s="16">
        <f t="shared" si="709"/>
        <v>0.1469</v>
      </c>
      <c r="K1829" s="16">
        <f t="shared" si="692"/>
        <v>5.8001091030841209E-2</v>
      </c>
      <c r="L1829" s="51">
        <f>VLOOKUP(A1829,LIBOR!$A$3:B3924,2,1)</f>
        <v>0.13550000000000001</v>
      </c>
      <c r="M1829">
        <v>10132.030000000001</v>
      </c>
      <c r="N1829" s="2">
        <v>9050.94</v>
      </c>
      <c r="O1829" s="16">
        <f t="shared" si="712"/>
        <v>2.7698051547374891E-5</v>
      </c>
      <c r="P1829" s="16">
        <f t="shared" si="701"/>
        <v>8.8898908969158794E-2</v>
      </c>
      <c r="Q1829" s="2">
        <f t="shared" si="714"/>
        <v>15.889999999999997</v>
      </c>
      <c r="R1829" s="2">
        <f t="shared" si="715"/>
        <v>17.151999999999997</v>
      </c>
      <c r="S1829" s="16">
        <f t="shared" si="702"/>
        <v>-1</v>
      </c>
      <c r="T1829" s="16">
        <f t="shared" si="703"/>
        <v>-1</v>
      </c>
      <c r="U1829" s="16">
        <f>VLOOKUP(P1829,Table!$D$6:$G$15,MATCH(VALUE(T1829)&amp;"E",Table!$D$5:$G$5,0),1)*IF(Y1829=1,0,1)</f>
        <v>0.97499999999999998</v>
      </c>
      <c r="V1829" s="16">
        <f t="shared" si="704"/>
        <v>2.5000000000000022E-2</v>
      </c>
      <c r="W1829" s="16">
        <f t="shared" si="694"/>
        <v>179275.76365294348</v>
      </c>
      <c r="X1829" s="16">
        <f t="shared" si="705"/>
        <v>8.9047864945961397E-3</v>
      </c>
      <c r="Y1829" s="16">
        <f t="shared" si="695"/>
        <v>0</v>
      </c>
      <c r="Z1829" s="16">
        <f t="shared" si="706"/>
        <v>0</v>
      </c>
      <c r="AA1829" s="16">
        <f t="shared" si="693"/>
        <v>0</v>
      </c>
      <c r="AB1829" s="2">
        <f t="shared" si="696"/>
        <v>210779.27003420374</v>
      </c>
      <c r="AE1829" s="16" t="str">
        <f t="shared" si="690"/>
        <v/>
      </c>
      <c r="AF1829" s="16" t="str">
        <f t="shared" si="713"/>
        <v/>
      </c>
      <c r="AG1829" s="16">
        <f t="shared" si="698"/>
        <v>113.39329146372951</v>
      </c>
      <c r="AH1829" s="24">
        <f t="shared" si="697"/>
        <v>112.9267001155245</v>
      </c>
      <c r="AI1829" s="16">
        <f>VLOOKUP(A1829,'VQT-IV'!$B$3:$C1163,2,0)</f>
        <v>112.94</v>
      </c>
      <c r="AJ1829" s="25">
        <f t="shared" si="707"/>
        <v>-1.1776062046664482E-4</v>
      </c>
      <c r="AK1829" s="16">
        <v>112.9</v>
      </c>
      <c r="AL1829" s="2">
        <f t="shared" si="699"/>
        <v>114.02971317437462</v>
      </c>
      <c r="AM1829" s="27">
        <f t="shared" si="700"/>
        <v>-9.6730319505705653E-3</v>
      </c>
      <c r="AN1829" s="35">
        <v>0</v>
      </c>
      <c r="AO1829" s="1">
        <v>40648</v>
      </c>
      <c r="AP1829" s="2" t="str">
        <f t="shared" si="708"/>
        <v>high</v>
      </c>
    </row>
    <row r="1830" spans="1:42" x14ac:dyDescent="0.25">
      <c r="A1830" s="49">
        <v>40658</v>
      </c>
      <c r="B1830" s="47">
        <v>1335.25</v>
      </c>
      <c r="C1830" s="27">
        <f t="shared" si="710"/>
        <v>-1.592666257907327E-3</v>
      </c>
      <c r="D1830" s="27">
        <f t="shared" si="711"/>
        <v>1.1912419180095779E-2</v>
      </c>
      <c r="E1830" s="5">
        <f t="shared" si="691"/>
        <v>0</v>
      </c>
      <c r="F1830" s="44">
        <v>2257.2399999999998</v>
      </c>
      <c r="G1830" s="45">
        <v>2257.2399999999998</v>
      </c>
      <c r="H1830" s="48">
        <v>1335.25</v>
      </c>
      <c r="I1830" s="42">
        <v>15.77</v>
      </c>
      <c r="J1830" s="16">
        <f t="shared" si="709"/>
        <v>0.15770000000000001</v>
      </c>
      <c r="K1830" s="16">
        <f t="shared" si="692"/>
        <v>6.783695273065346E-2</v>
      </c>
      <c r="L1830" s="51">
        <f>VLOOKUP(A1830,LIBOR!$A$3:B3925,2,1)</f>
        <v>0.13550000000000001</v>
      </c>
      <c r="M1830">
        <v>9883.43</v>
      </c>
      <c r="N1830" s="2">
        <v>8828.81</v>
      </c>
      <c r="O1830" s="16">
        <f t="shared" si="712"/>
        <v>2.540631650335675E-6</v>
      </c>
      <c r="P1830" s="16">
        <f t="shared" si="701"/>
        <v>8.9863047269346547E-2</v>
      </c>
      <c r="Q1830" s="2">
        <f t="shared" si="714"/>
        <v>15.574000000000002</v>
      </c>
      <c r="R1830" s="2">
        <f t="shared" si="715"/>
        <v>16.986499999999999</v>
      </c>
      <c r="S1830" s="16">
        <f t="shared" si="702"/>
        <v>-1</v>
      </c>
      <c r="T1830" s="16">
        <f t="shared" si="703"/>
        <v>-1</v>
      </c>
      <c r="U1830" s="16">
        <f>VLOOKUP(P1830,Table!$D$6:$G$15,MATCH(VALUE(T1830)&amp;"E",Table!$D$5:$G$5,0),1)*IF(Y1830=1,0,1)</f>
        <v>0.97499999999999998</v>
      </c>
      <c r="V1830" s="16">
        <f t="shared" si="704"/>
        <v>2.5000000000000022E-2</v>
      </c>
      <c r="W1830" s="16">
        <f t="shared" si="694"/>
        <v>178887.37980356746</v>
      </c>
      <c r="X1830" s="16">
        <f t="shared" si="705"/>
        <v>1.3953944792318929E-2</v>
      </c>
      <c r="Y1830" s="16">
        <f t="shared" si="695"/>
        <v>0</v>
      </c>
      <c r="Z1830" s="16">
        <f t="shared" si="706"/>
        <v>0</v>
      </c>
      <c r="AA1830" s="16">
        <f t="shared" si="693"/>
        <v>0</v>
      </c>
      <c r="AB1830" s="2">
        <f t="shared" si="696"/>
        <v>210322.73866771598</v>
      </c>
      <c r="AE1830" s="16" t="str">
        <f t="shared" si="690"/>
        <v/>
      </c>
      <c r="AF1830" s="16" t="str">
        <f t="shared" si="713"/>
        <v/>
      </c>
      <c r="AG1830" s="16">
        <f t="shared" si="698"/>
        <v>113.14769048838654</v>
      </c>
      <c r="AH1830" s="24">
        <f t="shared" si="697"/>
        <v>112.67037891030179</v>
      </c>
      <c r="AI1830" s="16">
        <f>VLOOKUP(A1830,'VQT-IV'!$B$3:$C1164,2,0)</f>
        <v>112.68</v>
      </c>
      <c r="AJ1830" s="25">
        <f t="shared" si="707"/>
        <v>-8.5384182625269922E-5</v>
      </c>
      <c r="AK1830" s="16">
        <v>112.73</v>
      </c>
      <c r="AL1830" s="2">
        <f t="shared" si="699"/>
        <v>114.02971317437462</v>
      </c>
      <c r="AM1830" s="27">
        <f t="shared" si="700"/>
        <v>-1.1920877692589871E-2</v>
      </c>
      <c r="AN1830" s="35">
        <v>0</v>
      </c>
      <c r="AO1830" s="1">
        <v>40651</v>
      </c>
      <c r="AP1830" s="2" t="str">
        <f t="shared" si="708"/>
        <v/>
      </c>
    </row>
    <row r="1831" spans="1:42" x14ac:dyDescent="0.25">
      <c r="A1831" s="49">
        <v>40659</v>
      </c>
      <c r="B1831" s="47">
        <v>1347.24</v>
      </c>
      <c r="C1831" s="27">
        <f t="shared" si="710"/>
        <v>8.9795918367348015E-3</v>
      </c>
      <c r="D1831" s="27">
        <f t="shared" si="711"/>
        <v>3.1909833519255359E-2</v>
      </c>
      <c r="E1831" s="5">
        <f t="shared" si="691"/>
        <v>0</v>
      </c>
      <c r="F1831" s="44">
        <v>2277.5100000000002</v>
      </c>
      <c r="G1831" s="45">
        <v>2277.5100000000002</v>
      </c>
      <c r="H1831" s="48">
        <v>1347.24</v>
      </c>
      <c r="I1831" s="42">
        <v>15.62</v>
      </c>
      <c r="J1831" s="16">
        <f t="shared" si="709"/>
        <v>0.15620000000000001</v>
      </c>
      <c r="K1831" s="16">
        <f t="shared" si="692"/>
        <v>6.6715425960379965E-2</v>
      </c>
      <c r="L1831" s="51">
        <f>VLOOKUP(A1831,LIBOR!$A$3:B3926,2,1)</f>
        <v>0.13500000000000001</v>
      </c>
      <c r="M1831">
        <v>9778.18</v>
      </c>
      <c r="N1831" s="2">
        <v>8734.7800000000007</v>
      </c>
      <c r="O1831" s="16">
        <f t="shared" si="712"/>
        <v>7.9914929129089199E-5</v>
      </c>
      <c r="P1831" s="16">
        <f t="shared" si="701"/>
        <v>8.9484574039620041E-2</v>
      </c>
      <c r="Q1831" s="2">
        <f t="shared" si="714"/>
        <v>15.663999999999998</v>
      </c>
      <c r="R1831" s="2">
        <f t="shared" si="715"/>
        <v>16.8795</v>
      </c>
      <c r="S1831" s="16">
        <f t="shared" si="702"/>
        <v>-1</v>
      </c>
      <c r="T1831" s="16">
        <f t="shared" si="703"/>
        <v>-1</v>
      </c>
      <c r="U1831" s="16">
        <f>VLOOKUP(P1831,Table!$D$6:$G$15,MATCH(VALUE(T1831)&amp;"E",Table!$D$5:$G$5,0),1)*IF(Y1831=1,0,1)</f>
        <v>0.97499999999999998</v>
      </c>
      <c r="V1831" s="16">
        <f t="shared" si="704"/>
        <v>2.5000000000000022E-2</v>
      </c>
      <c r="W1831" s="16">
        <f t="shared" si="694"/>
        <v>180405.92669517055</v>
      </c>
      <c r="X1831" s="16">
        <f t="shared" si="705"/>
        <v>8.6301691154717641E-3</v>
      </c>
      <c r="Y1831" s="16">
        <f t="shared" si="695"/>
        <v>0</v>
      </c>
      <c r="Z1831" s="16">
        <f t="shared" si="706"/>
        <v>0</v>
      </c>
      <c r="AA1831" s="16">
        <f t="shared" si="693"/>
        <v>0</v>
      </c>
      <c r="AB1831" s="2">
        <f t="shared" si="696"/>
        <v>212108.2241338348</v>
      </c>
      <c r="AE1831" s="16" t="str">
        <f t="shared" si="690"/>
        <v/>
      </c>
      <c r="AF1831" s="16" t="str">
        <f t="shared" si="713"/>
        <v/>
      </c>
      <c r="AG1831" s="16">
        <f t="shared" si="698"/>
        <v>114.10823121817941</v>
      </c>
      <c r="AH1831" s="24">
        <f t="shared" si="697"/>
        <v>113.62391020399323</v>
      </c>
      <c r="AI1831" s="16">
        <f>VLOOKUP(A1831,'VQT-IV'!$B$3:$C1165,2,0)</f>
        <v>113.64</v>
      </c>
      <c r="AJ1831" s="25">
        <f t="shared" si="707"/>
        <v>-1.4158567411792777E-4</v>
      </c>
      <c r="AK1831" s="16">
        <v>113.6</v>
      </c>
      <c r="AL1831" s="2">
        <f t="shared" si="699"/>
        <v>114.02971317437462</v>
      </c>
      <c r="AM1831" s="27">
        <f t="shared" si="700"/>
        <v>-3.5587476201122126E-3</v>
      </c>
      <c r="AN1831" s="35">
        <v>0</v>
      </c>
      <c r="AO1831" s="1">
        <v>40652</v>
      </c>
      <c r="AP1831" s="2" t="str">
        <f t="shared" si="708"/>
        <v>high</v>
      </c>
    </row>
    <row r="1832" spans="1:42" x14ac:dyDescent="0.25">
      <c r="A1832" s="49">
        <v>40660</v>
      </c>
      <c r="B1832" s="47">
        <v>1355.66</v>
      </c>
      <c r="C1832" s="27">
        <f t="shared" si="710"/>
        <v>6.2498144354383722E-3</v>
      </c>
      <c r="D1832" s="27">
        <f t="shared" si="711"/>
        <v>3.2428462028279759E-2</v>
      </c>
      <c r="E1832" s="5">
        <f t="shared" si="691"/>
        <v>0</v>
      </c>
      <c r="F1832" s="44">
        <v>2292.13</v>
      </c>
      <c r="G1832" s="45">
        <v>2292.13</v>
      </c>
      <c r="H1832" s="48">
        <v>1355.66</v>
      </c>
      <c r="I1832" s="42">
        <v>15.35</v>
      </c>
      <c r="J1832" s="16">
        <f t="shared" si="709"/>
        <v>0.1535</v>
      </c>
      <c r="K1832" s="16">
        <f t="shared" si="692"/>
        <v>6.4434131385588247E-2</v>
      </c>
      <c r="L1832" s="51">
        <f>VLOOKUP(A1832,LIBOR!$A$3:B3927,2,1)</f>
        <v>0.13475000000000001</v>
      </c>
      <c r="M1832">
        <v>9595.02</v>
      </c>
      <c r="N1832" s="2">
        <v>8571.15</v>
      </c>
      <c r="O1832" s="16">
        <f t="shared" si="712"/>
        <v>3.8817452252831523E-5</v>
      </c>
      <c r="P1832" s="16">
        <f t="shared" si="701"/>
        <v>8.906586861441175E-2</v>
      </c>
      <c r="Q1832" s="2">
        <f t="shared" si="714"/>
        <v>15.396000000000001</v>
      </c>
      <c r="R1832" s="2">
        <f t="shared" si="715"/>
        <v>16.688499999999998</v>
      </c>
      <c r="S1832" s="16">
        <f t="shared" si="702"/>
        <v>-1</v>
      </c>
      <c r="T1832" s="16">
        <f t="shared" si="703"/>
        <v>-1</v>
      </c>
      <c r="U1832" s="16">
        <f>VLOOKUP(P1832,Table!$D$6:$G$15,MATCH(VALUE(T1832)&amp;"E",Table!$D$5:$G$5,0),1)*IF(Y1832=1,0,1)</f>
        <v>0.97499999999999998</v>
      </c>
      <c r="V1832" s="16">
        <f t="shared" si="704"/>
        <v>2.5000000000000022E-2</v>
      </c>
      <c r="W1832" s="16">
        <f t="shared" si="694"/>
        <v>181420.75335986703</v>
      </c>
      <c r="X1832" s="16">
        <f t="shared" si="705"/>
        <v>2.7502517240014734E-2</v>
      </c>
      <c r="Y1832" s="16">
        <f t="shared" si="695"/>
        <v>0</v>
      </c>
      <c r="Z1832" s="16">
        <f t="shared" si="706"/>
        <v>0</v>
      </c>
      <c r="AA1832" s="16">
        <f t="shared" si="693"/>
        <v>0</v>
      </c>
      <c r="AB1832" s="2">
        <f t="shared" si="696"/>
        <v>213336.44134647015</v>
      </c>
      <c r="AE1832" s="16" t="str">
        <f t="shared" ref="AE1832:AE1895" si="716">IF(AC1832&gt;0,W1832/AC1832-1,"")</f>
        <v/>
      </c>
      <c r="AF1832" s="16" t="str">
        <f t="shared" si="713"/>
        <v/>
      </c>
      <c r="AG1832" s="16">
        <f t="shared" si="698"/>
        <v>114.76897737386413</v>
      </c>
      <c r="AH1832" s="24">
        <f t="shared" si="697"/>
        <v>114.27887742931826</v>
      </c>
      <c r="AI1832" s="16">
        <f>VLOOKUP(A1832,'VQT-IV'!$B$3:$C1166,2,0)</f>
        <v>114.29</v>
      </c>
      <c r="AJ1832" s="25">
        <f t="shared" si="707"/>
        <v>-9.7318844008653649E-5</v>
      </c>
      <c r="AK1832" s="16">
        <v>113.6</v>
      </c>
      <c r="AL1832" s="2">
        <f t="shared" si="699"/>
        <v>114.27887742931826</v>
      </c>
      <c r="AM1832" s="27">
        <f t="shared" si="700"/>
        <v>0</v>
      </c>
      <c r="AN1832" s="35">
        <v>0</v>
      </c>
      <c r="AO1832" s="1">
        <v>40653</v>
      </c>
      <c r="AP1832" s="2" t="str">
        <f t="shared" si="708"/>
        <v/>
      </c>
    </row>
    <row r="1833" spans="1:42" x14ac:dyDescent="0.25">
      <c r="A1833" s="49">
        <v>40661</v>
      </c>
      <c r="B1833" s="47">
        <v>1360.48</v>
      </c>
      <c r="C1833" s="27">
        <f t="shared" si="710"/>
        <v>3.5554637593495642E-3</v>
      </c>
      <c r="D1833" s="27">
        <f t="shared" si="711"/>
        <v>2.2468970964451218E-2</v>
      </c>
      <c r="E1833" s="5">
        <f t="shared" si="691"/>
        <v>0</v>
      </c>
      <c r="F1833" s="44">
        <v>2300.46</v>
      </c>
      <c r="G1833" s="45">
        <v>2300.46</v>
      </c>
      <c r="H1833" s="48">
        <v>1360.48</v>
      </c>
      <c r="I1833" s="42">
        <v>14.62</v>
      </c>
      <c r="J1833" s="16">
        <f t="shared" si="709"/>
        <v>0.1462</v>
      </c>
      <c r="K1833" s="16">
        <f t="shared" si="692"/>
        <v>5.5297502871566429E-2</v>
      </c>
      <c r="L1833" s="51">
        <f>VLOOKUP(A1833,LIBOR!$A$3:B3928,2,1)</f>
        <v>0.13375000000000001</v>
      </c>
      <c r="M1833">
        <v>9443.19</v>
      </c>
      <c r="N1833" s="2">
        <v>8435.51</v>
      </c>
      <c r="O1833" s="16">
        <f t="shared" si="712"/>
        <v>1.2596522794042821E-5</v>
      </c>
      <c r="P1833" s="16">
        <f t="shared" si="701"/>
        <v>9.0902497128433568E-2</v>
      </c>
      <c r="Q1833" s="2">
        <f t="shared" si="714"/>
        <v>15.3</v>
      </c>
      <c r="R1833" s="2">
        <f t="shared" si="715"/>
        <v>16.548000000000002</v>
      </c>
      <c r="S1833" s="16">
        <f t="shared" si="702"/>
        <v>-1</v>
      </c>
      <c r="T1833" s="16">
        <f t="shared" si="703"/>
        <v>-1</v>
      </c>
      <c r="U1833" s="16">
        <f>VLOOKUP(P1833,Table!$D$6:$G$15,MATCH(VALUE(T1833)&amp;"E",Table!$D$5:$G$5,0),1)*IF(Y1833=1,0,1)</f>
        <v>0.97499999999999998</v>
      </c>
      <c r="V1833" s="16">
        <f t="shared" si="704"/>
        <v>2.5000000000000022E-2</v>
      </c>
      <c r="W1833" s="16">
        <f t="shared" si="694"/>
        <v>181977.88699437876</v>
      </c>
      <c r="X1833" s="16">
        <f t="shared" si="705"/>
        <v>2.8951906598031041E-2</v>
      </c>
      <c r="Y1833" s="16">
        <f t="shared" si="695"/>
        <v>0</v>
      </c>
      <c r="Z1833" s="16">
        <f t="shared" si="706"/>
        <v>0</v>
      </c>
      <c r="AA1833" s="16">
        <f t="shared" si="693"/>
        <v>0</v>
      </c>
      <c r="AB1833" s="2">
        <f t="shared" si="696"/>
        <v>214007.96561036783</v>
      </c>
      <c r="AE1833" s="16" t="str">
        <f t="shared" si="716"/>
        <v/>
      </c>
      <c r="AF1833" s="16" t="str">
        <f t="shared" si="713"/>
        <v/>
      </c>
      <c r="AG1833" s="16">
        <f t="shared" si="698"/>
        <v>115.13023845313801</v>
      </c>
      <c r="AH1833" s="24">
        <f t="shared" si="697"/>
        <v>114.63561206489685</v>
      </c>
      <c r="AI1833" s="16">
        <f>VLOOKUP(A1833,'VQT-IV'!$B$3:$C1167,2,0)</f>
        <v>114.65</v>
      </c>
      <c r="AJ1833" s="25">
        <f t="shared" si="707"/>
        <v>-1.2549441869302846E-4</v>
      </c>
      <c r="AK1833" s="16">
        <v>114.66</v>
      </c>
      <c r="AL1833" s="2">
        <f t="shared" si="699"/>
        <v>114.63561206489685</v>
      </c>
      <c r="AM1833" s="27">
        <f t="shared" si="700"/>
        <v>0</v>
      </c>
      <c r="AN1833" s="35">
        <v>0</v>
      </c>
      <c r="AO1833" s="1">
        <v>40654</v>
      </c>
      <c r="AP1833" s="2" t="str">
        <f t="shared" si="708"/>
        <v>high</v>
      </c>
    </row>
    <row r="1834" spans="1:42" x14ac:dyDescent="0.25">
      <c r="A1834" s="49">
        <v>40662</v>
      </c>
      <c r="B1834" s="47">
        <v>1363.61</v>
      </c>
      <c r="C1834" s="27">
        <f t="shared" si="710"/>
        <v>2.3006585910854138E-3</v>
      </c>
      <c r="D1834" s="27">
        <f t="shared" si="711"/>
        <v>1.9492862364700825E-2</v>
      </c>
      <c r="E1834" s="5">
        <f t="shared" si="691"/>
        <v>0</v>
      </c>
      <c r="F1834" s="44">
        <v>2305.7600000000002</v>
      </c>
      <c r="G1834" s="45">
        <v>2305.7600000000002</v>
      </c>
      <c r="H1834" s="48">
        <v>1363.61</v>
      </c>
      <c r="I1834" s="42">
        <v>14.75</v>
      </c>
      <c r="J1834" s="16">
        <f t="shared" si="709"/>
        <v>0.14749999999999999</v>
      </c>
      <c r="K1834" s="16">
        <f t="shared" si="692"/>
        <v>5.6281418595331104E-2</v>
      </c>
      <c r="L1834" s="51">
        <f>VLOOKUP(A1834,LIBOR!$A$3:B3929,2,1)</f>
        <v>0.13375000000000001</v>
      </c>
      <c r="M1834">
        <v>9415.8700000000008</v>
      </c>
      <c r="N1834" s="2">
        <v>8411.09</v>
      </c>
      <c r="O1834" s="16">
        <f t="shared" si="712"/>
        <v>5.2808781257866614E-6</v>
      </c>
      <c r="P1834" s="16">
        <f t="shared" si="701"/>
        <v>9.1218581404668889E-2</v>
      </c>
      <c r="Q1834" s="2">
        <f t="shared" si="714"/>
        <v>15.209999999999999</v>
      </c>
      <c r="R1834" s="2">
        <f t="shared" si="715"/>
        <v>16.393500000000003</v>
      </c>
      <c r="S1834" s="16">
        <f t="shared" si="702"/>
        <v>-1</v>
      </c>
      <c r="T1834" s="16">
        <f t="shared" si="703"/>
        <v>-1</v>
      </c>
      <c r="U1834" s="16">
        <f>VLOOKUP(P1834,Table!$D$6:$G$15,MATCH(VALUE(T1834)&amp;"E",Table!$D$5:$G$5,0),1)*IF(Y1834=1,0,1)</f>
        <v>0.97499999999999998</v>
      </c>
      <c r="V1834" s="16">
        <f t="shared" si="704"/>
        <v>2.5000000000000022E-2</v>
      </c>
      <c r="W1834" s="16">
        <f t="shared" si="694"/>
        <v>182372.91904141995</v>
      </c>
      <c r="X1834" s="16">
        <f t="shared" si="705"/>
        <v>1.9940192225593734E-2</v>
      </c>
      <c r="Y1834" s="16">
        <f t="shared" si="695"/>
        <v>0</v>
      </c>
      <c r="Z1834" s="16">
        <f t="shared" si="706"/>
        <v>0</v>
      </c>
      <c r="AA1834" s="16">
        <f t="shared" si="693"/>
        <v>0</v>
      </c>
      <c r="AB1834" s="2">
        <f t="shared" si="696"/>
        <v>214473.21092769608</v>
      </c>
      <c r="AE1834" s="16" t="str">
        <f t="shared" si="716"/>
        <v/>
      </c>
      <c r="AF1834" s="16" t="str">
        <f t="shared" si="713"/>
        <v/>
      </c>
      <c r="AG1834" s="16">
        <f t="shared" si="698"/>
        <v>115.3805272878103</v>
      </c>
      <c r="AH1834" s="24">
        <f t="shared" si="697"/>
        <v>114.88183544729583</v>
      </c>
      <c r="AI1834" s="16">
        <f>VLOOKUP(A1834,'VQT-IV'!$B$3:$C1168,2,0)</f>
        <v>114.9</v>
      </c>
      <c r="AJ1834" s="25">
        <f t="shared" si="707"/>
        <v>-1.5809010186407235E-4</v>
      </c>
      <c r="AK1834" s="16">
        <v>114.66</v>
      </c>
      <c r="AL1834" s="2">
        <f t="shared" si="699"/>
        <v>114.88183544729583</v>
      </c>
      <c r="AM1834" s="27">
        <f t="shared" si="700"/>
        <v>0</v>
      </c>
      <c r="AN1834" s="35">
        <v>0</v>
      </c>
      <c r="AO1834" s="1">
        <v>40655</v>
      </c>
      <c r="AP1834" s="2" t="str">
        <f t="shared" si="708"/>
        <v>high</v>
      </c>
    </row>
    <row r="1835" spans="1:42" x14ac:dyDescent="0.25">
      <c r="A1835" s="49">
        <v>40665</v>
      </c>
      <c r="B1835" s="47">
        <v>1361.22</v>
      </c>
      <c r="C1835" s="27">
        <f t="shared" si="710"/>
        <v>-1.752700552210551E-3</v>
      </c>
      <c r="D1835" s="27">
        <f t="shared" si="711"/>
        <v>1.9332828070397601E-2</v>
      </c>
      <c r="E1835" s="5">
        <f t="shared" si="691"/>
        <v>0</v>
      </c>
      <c r="F1835" s="44">
        <v>2301.7199999999998</v>
      </c>
      <c r="G1835" s="45">
        <v>2301.7199999999998</v>
      </c>
      <c r="H1835" s="48">
        <v>1361.22</v>
      </c>
      <c r="I1835" s="42">
        <v>15.99</v>
      </c>
      <c r="J1835" s="16">
        <f t="shared" si="709"/>
        <v>0.15990000000000001</v>
      </c>
      <c r="K1835" s="16">
        <f t="shared" si="692"/>
        <v>7.150100906061331E-2</v>
      </c>
      <c r="L1835" s="51">
        <f>VLOOKUP(A1835,LIBOR!$A$3:B3930,2,1)</f>
        <v>0.13375000000000001</v>
      </c>
      <c r="M1835">
        <v>9695.09</v>
      </c>
      <c r="N1835" s="2">
        <v>8660.4699999999993</v>
      </c>
      <c r="O1835" s="16">
        <f t="shared" si="712"/>
        <v>3.0773521146783498E-6</v>
      </c>
      <c r="P1835" s="16">
        <f t="shared" si="701"/>
        <v>8.8398990939386704E-2</v>
      </c>
      <c r="Q1835" s="2">
        <f t="shared" si="714"/>
        <v>15.222</v>
      </c>
      <c r="R1835" s="2">
        <f t="shared" si="715"/>
        <v>16.244000000000003</v>
      </c>
      <c r="S1835" s="16">
        <f t="shared" si="702"/>
        <v>-1</v>
      </c>
      <c r="T1835" s="16">
        <f t="shared" si="703"/>
        <v>-1</v>
      </c>
      <c r="U1835" s="16">
        <f>VLOOKUP(P1835,Table!$D$6:$G$15,MATCH(VALUE(T1835)&amp;"E",Table!$D$5:$G$5,0),1)*IF(Y1835=1,0,1)</f>
        <v>0.97499999999999998</v>
      </c>
      <c r="V1835" s="16">
        <f t="shared" si="704"/>
        <v>2.5000000000000022E-2</v>
      </c>
      <c r="W1835" s="16">
        <f t="shared" si="694"/>
        <v>182196.44419948105</v>
      </c>
      <c r="X1835" s="16">
        <f t="shared" si="705"/>
        <v>1.72759291349176E-2</v>
      </c>
      <c r="Y1835" s="16">
        <f t="shared" si="695"/>
        <v>0</v>
      </c>
      <c r="Z1835" s="16">
        <f t="shared" si="706"/>
        <v>0</v>
      </c>
      <c r="AA1835" s="16">
        <f t="shared" si="693"/>
        <v>0</v>
      </c>
      <c r="AB1835" s="2">
        <f t="shared" si="696"/>
        <v>214265.82054728031</v>
      </c>
      <c r="AE1835" s="16" t="str">
        <f t="shared" si="716"/>
        <v/>
      </c>
      <c r="AF1835" s="16" t="str">
        <f t="shared" si="713"/>
        <v/>
      </c>
      <c r="AG1835" s="16">
        <f t="shared" si="698"/>
        <v>115.26895712320425</v>
      </c>
      <c r="AH1835" s="24">
        <f t="shared" si="697"/>
        <v>114.76178618730098</v>
      </c>
      <c r="AI1835" s="16">
        <f>VLOOKUP(A1835,'VQT-IV'!$B$3:$C1169,2,0)</f>
        <v>114.78</v>
      </c>
      <c r="AJ1835" s="25">
        <f t="shared" si="707"/>
        <v>-1.5868455043577256E-4</v>
      </c>
      <c r="AK1835" s="16">
        <v>114.99</v>
      </c>
      <c r="AL1835" s="2">
        <f t="shared" si="699"/>
        <v>114.88183544729583</v>
      </c>
      <c r="AM1835" s="27">
        <f t="shared" si="700"/>
        <v>-1.0449803446074268E-3</v>
      </c>
      <c r="AN1835" s="35">
        <v>0</v>
      </c>
      <c r="AO1835" s="1">
        <v>40658</v>
      </c>
      <c r="AP1835" s="2" t="str">
        <f t="shared" si="708"/>
        <v>high</v>
      </c>
    </row>
    <row r="1836" spans="1:42" x14ac:dyDescent="0.25">
      <c r="A1836" s="49">
        <v>40666</v>
      </c>
      <c r="B1836" s="47">
        <v>1356.62</v>
      </c>
      <c r="C1836" s="27">
        <f t="shared" si="710"/>
        <v>-3.3793214910154967E-3</v>
      </c>
      <c r="D1836" s="27">
        <f t="shared" si="711"/>
        <v>6.9739147426473025E-3</v>
      </c>
      <c r="E1836" s="5">
        <f t="shared" si="691"/>
        <v>0</v>
      </c>
      <c r="F1836" s="44">
        <v>2293.9499999999998</v>
      </c>
      <c r="G1836" s="45">
        <v>2293.9499999999998</v>
      </c>
      <c r="H1836" s="48">
        <v>1356.62</v>
      </c>
      <c r="I1836" s="42">
        <v>16.7</v>
      </c>
      <c r="J1836" s="16">
        <f t="shared" si="709"/>
        <v>0.16699999999999998</v>
      </c>
      <c r="K1836" s="16">
        <f t="shared" si="692"/>
        <v>8.1319254618934952E-2</v>
      </c>
      <c r="L1836" s="51">
        <f>VLOOKUP(A1836,LIBOR!$A$3:B3931,2,1)</f>
        <v>0.13400000000000001</v>
      </c>
      <c r="M1836">
        <v>9961.6</v>
      </c>
      <c r="N1836" s="2">
        <v>8898.5300000000007</v>
      </c>
      <c r="O1836" s="16">
        <f t="shared" si="712"/>
        <v>1.1458524874490833E-5</v>
      </c>
      <c r="P1836" s="16">
        <f t="shared" si="701"/>
        <v>8.5680745381065029E-2</v>
      </c>
      <c r="Q1836" s="2">
        <f t="shared" si="714"/>
        <v>15.266</v>
      </c>
      <c r="R1836" s="2">
        <f t="shared" si="715"/>
        <v>16.173500000000004</v>
      </c>
      <c r="S1836" s="16">
        <f t="shared" si="702"/>
        <v>-1</v>
      </c>
      <c r="T1836" s="16">
        <f t="shared" si="703"/>
        <v>-1</v>
      </c>
      <c r="U1836" s="16">
        <f>VLOOKUP(P1836,Table!$D$6:$G$15,MATCH(VALUE(T1836)&amp;"E",Table!$D$5:$G$5,0),1)*IF(Y1836=1,0,1)</f>
        <v>0.97499999999999998</v>
      </c>
      <c r="V1836" s="16">
        <f t="shared" si="704"/>
        <v>2.5000000000000022E-2</v>
      </c>
      <c r="W1836" s="16">
        <f t="shared" si="694"/>
        <v>181721.34227173109</v>
      </c>
      <c r="X1836" s="16">
        <f t="shared" si="705"/>
        <v>1.8498031552294014E-2</v>
      </c>
      <c r="Y1836" s="16">
        <f t="shared" si="695"/>
        <v>0</v>
      </c>
      <c r="Z1836" s="16">
        <f t="shared" si="706"/>
        <v>0</v>
      </c>
      <c r="AA1836" s="16">
        <f t="shared" si="693"/>
        <v>0</v>
      </c>
      <c r="AB1836" s="2">
        <f t="shared" si="696"/>
        <v>213707.84799137618</v>
      </c>
      <c r="AE1836" s="16" t="str">
        <f t="shared" si="716"/>
        <v/>
      </c>
      <c r="AF1836" s="16" t="str">
        <f t="shared" si="713"/>
        <v/>
      </c>
      <c r="AG1836" s="16">
        <f t="shared" si="698"/>
        <v>114.96878365429465</v>
      </c>
      <c r="AH1836" s="24">
        <f t="shared" si="697"/>
        <v>114.45995427692668</v>
      </c>
      <c r="AI1836" s="16">
        <f>VLOOKUP(A1836,'VQT-IV'!$B$3:$C1170,2,0)</f>
        <v>114.47</v>
      </c>
      <c r="AJ1836" s="25">
        <f t="shared" si="707"/>
        <v>-8.7758566203577359E-5</v>
      </c>
      <c r="AK1836" s="16">
        <v>114.26</v>
      </c>
      <c r="AL1836" s="2">
        <f t="shared" si="699"/>
        <v>114.88183544729583</v>
      </c>
      <c r="AM1836" s="27">
        <f t="shared" si="700"/>
        <v>-3.6723052754732421E-3</v>
      </c>
      <c r="AN1836" s="35">
        <v>0</v>
      </c>
      <c r="AO1836" s="1">
        <v>40659</v>
      </c>
      <c r="AP1836" s="2" t="str">
        <f t="shared" si="708"/>
        <v/>
      </c>
    </row>
    <row r="1837" spans="1:42" x14ac:dyDescent="0.25">
      <c r="A1837" s="49">
        <v>40667</v>
      </c>
      <c r="B1837" s="47">
        <v>1347.32</v>
      </c>
      <c r="C1837" s="27">
        <f t="shared" si="710"/>
        <v>-6.8552726629417249E-3</v>
      </c>
      <c r="D1837" s="27">
        <f t="shared" si="711"/>
        <v>-6.1311723557327946E-3</v>
      </c>
      <c r="E1837" s="5">
        <f t="shared" si="691"/>
        <v>0</v>
      </c>
      <c r="F1837" s="44">
        <v>2278.63</v>
      </c>
      <c r="G1837" s="45">
        <v>2278.63</v>
      </c>
      <c r="H1837" s="48">
        <v>1347.32</v>
      </c>
      <c r="I1837" s="42">
        <v>17.079999999999998</v>
      </c>
      <c r="J1837" s="16">
        <f t="shared" si="709"/>
        <v>0.17079999999999998</v>
      </c>
      <c r="K1837" s="16">
        <f t="shared" si="692"/>
        <v>8.4579152577283684E-2</v>
      </c>
      <c r="L1837" s="51">
        <f>VLOOKUP(A1837,LIBOR!$A$3:B3932,2,1)</f>
        <v>0.13350000000000001</v>
      </c>
      <c r="M1837">
        <v>10083.6</v>
      </c>
      <c r="N1837" s="2">
        <v>9007.5</v>
      </c>
      <c r="O1837" s="16">
        <f t="shared" si="712"/>
        <v>4.7318962360872907E-5</v>
      </c>
      <c r="P1837" s="16">
        <f t="shared" si="701"/>
        <v>8.6220847422716296E-2</v>
      </c>
      <c r="Q1837" s="2">
        <f t="shared" si="714"/>
        <v>15.481999999999999</v>
      </c>
      <c r="R1837" s="2">
        <f t="shared" si="715"/>
        <v>16.133500000000002</v>
      </c>
      <c r="S1837" s="16">
        <f t="shared" si="702"/>
        <v>-1</v>
      </c>
      <c r="T1837" s="16">
        <f t="shared" si="703"/>
        <v>-1</v>
      </c>
      <c r="U1837" s="16">
        <f>VLOOKUP(P1837,Table!$D$6:$G$15,MATCH(VALUE(T1837)&amp;"E",Table!$D$5:$G$5,0),1)*IF(Y1837=1,0,1)</f>
        <v>0.97499999999999998</v>
      </c>
      <c r="V1837" s="16">
        <f t="shared" si="704"/>
        <v>2.5000000000000022E-2</v>
      </c>
      <c r="W1837" s="16">
        <f t="shared" si="694"/>
        <v>180562.36993054234</v>
      </c>
      <c r="X1837" s="16">
        <f t="shared" si="705"/>
        <v>7.2914210783283639E-3</v>
      </c>
      <c r="Y1837" s="16">
        <f t="shared" si="695"/>
        <v>0</v>
      </c>
      <c r="Z1837" s="16">
        <f t="shared" si="706"/>
        <v>0</v>
      </c>
      <c r="AA1837" s="16">
        <f t="shared" si="693"/>
        <v>0</v>
      </c>
      <c r="AB1837" s="2">
        <f t="shared" si="696"/>
        <v>212381.72665576244</v>
      </c>
      <c r="AD1837" s="2">
        <v>212771.02</v>
      </c>
      <c r="AE1837" s="16" t="str">
        <f t="shared" si="716"/>
        <v/>
      </c>
      <c r="AF1837" s="16">
        <f t="shared" si="713"/>
        <v>-1.8296351835769276E-3</v>
      </c>
      <c r="AG1837" s="16">
        <f t="shared" si="698"/>
        <v>114.25536784684301</v>
      </c>
      <c r="AH1837" s="24">
        <f t="shared" si="697"/>
        <v>113.74673529994979</v>
      </c>
      <c r="AI1837" s="16">
        <f>VLOOKUP(A1837,'VQT-IV'!$B$3:$C1171,2,0)</f>
        <v>113.76</v>
      </c>
      <c r="AJ1837" s="25">
        <f t="shared" si="707"/>
        <v>-1.1660249692524438E-4</v>
      </c>
      <c r="AK1837" s="16">
        <v>113.74</v>
      </c>
      <c r="AL1837" s="2">
        <f t="shared" si="699"/>
        <v>114.88183544729583</v>
      </c>
      <c r="AM1837" s="27">
        <f t="shared" si="700"/>
        <v>-9.8805885449730901E-3</v>
      </c>
      <c r="AN1837" s="35">
        <v>0</v>
      </c>
      <c r="AO1837" s="1">
        <v>40660</v>
      </c>
      <c r="AP1837" s="2" t="str">
        <f t="shared" si="708"/>
        <v>high</v>
      </c>
    </row>
    <row r="1838" spans="1:42" x14ac:dyDescent="0.25">
      <c r="A1838" s="49">
        <v>40668</v>
      </c>
      <c r="B1838" s="47">
        <v>1335.1</v>
      </c>
      <c r="C1838" s="27">
        <f t="shared" si="710"/>
        <v>-9.0698571979930254E-3</v>
      </c>
      <c r="D1838" s="27">
        <f t="shared" si="711"/>
        <v>-1.8756493313075384E-2</v>
      </c>
      <c r="E1838" s="5">
        <f t="shared" si="691"/>
        <v>0</v>
      </c>
      <c r="F1838" s="44">
        <v>2258.08</v>
      </c>
      <c r="G1838" s="45">
        <v>2258.08</v>
      </c>
      <c r="H1838" s="48">
        <v>1335.1</v>
      </c>
      <c r="I1838" s="42">
        <v>18.2</v>
      </c>
      <c r="J1838" s="16">
        <f t="shared" si="709"/>
        <v>0.182</v>
      </c>
      <c r="K1838" s="16">
        <f t="shared" si="692"/>
        <v>9.4277069415056078E-2</v>
      </c>
      <c r="L1838" s="51">
        <f>VLOOKUP(A1838,LIBOR!$A$3:B3933,2,1)</f>
        <v>0.13150000000000001</v>
      </c>
      <c r="M1838">
        <v>10243.18</v>
      </c>
      <c r="N1838" s="2">
        <v>9150.0400000000009</v>
      </c>
      <c r="O1838" s="16">
        <f t="shared" si="712"/>
        <v>8.3014671730731777E-5</v>
      </c>
      <c r="P1838" s="16">
        <f t="shared" si="701"/>
        <v>8.7722930584943917E-2</v>
      </c>
      <c r="Q1838" s="2">
        <f t="shared" si="714"/>
        <v>15.827999999999999</v>
      </c>
      <c r="R1838" s="2">
        <f t="shared" si="715"/>
        <v>16.125</v>
      </c>
      <c r="S1838" s="16">
        <f t="shared" si="702"/>
        <v>-1</v>
      </c>
      <c r="T1838" s="16">
        <f t="shared" si="703"/>
        <v>-1</v>
      </c>
      <c r="U1838" s="16">
        <f>VLOOKUP(P1838,Table!$D$6:$G$15,MATCH(VALUE(T1838)&amp;"E",Table!$D$5:$G$5,0),1)*IF(Y1838=1,0,1)</f>
        <v>0.97499999999999998</v>
      </c>
      <c r="V1838" s="16">
        <f t="shared" si="704"/>
        <v>2.5000000000000022E-2</v>
      </c>
      <c r="W1838" s="16">
        <f t="shared" si="694"/>
        <v>179037.07003233951</v>
      </c>
      <c r="X1838" s="16">
        <f t="shared" si="705"/>
        <v>-4.7314511346009391E-3</v>
      </c>
      <c r="Y1838" s="16">
        <f t="shared" si="695"/>
        <v>0</v>
      </c>
      <c r="Z1838" s="16">
        <f t="shared" si="706"/>
        <v>0</v>
      </c>
      <c r="AA1838" s="16">
        <f t="shared" si="693"/>
        <v>0</v>
      </c>
      <c r="AB1838" s="2">
        <f t="shared" si="696"/>
        <v>210598.25745662837</v>
      </c>
      <c r="AE1838" s="16" t="str">
        <f t="shared" si="716"/>
        <v/>
      </c>
      <c r="AF1838" s="16" t="str">
        <f t="shared" si="713"/>
        <v/>
      </c>
      <c r="AG1838" s="16">
        <f t="shared" si="698"/>
        <v>113.29591181171595</v>
      </c>
      <c r="AH1838" s="24">
        <f t="shared" si="697"/>
        <v>112.78861482093431</v>
      </c>
      <c r="AI1838" s="16">
        <f>VLOOKUP(A1838,'VQT-IV'!$B$3:$C1172,2,0)</f>
        <v>112.8</v>
      </c>
      <c r="AJ1838" s="25">
        <f t="shared" si="707"/>
        <v>-1.0093243852560274E-4</v>
      </c>
      <c r="AK1838" s="16">
        <v>112.81</v>
      </c>
      <c r="AL1838" s="2">
        <f t="shared" si="699"/>
        <v>114.88183544729583</v>
      </c>
      <c r="AM1838" s="27">
        <f t="shared" si="700"/>
        <v>-1.8220640523469167E-2</v>
      </c>
      <c r="AN1838" s="35">
        <v>0</v>
      </c>
      <c r="AO1838" s="1">
        <v>40661</v>
      </c>
      <c r="AP1838" s="2" t="str">
        <f t="shared" si="708"/>
        <v>high</v>
      </c>
    </row>
    <row r="1839" spans="1:42" x14ac:dyDescent="0.25">
      <c r="A1839" s="49">
        <v>40669</v>
      </c>
      <c r="B1839" s="47">
        <v>1340.2</v>
      </c>
      <c r="C1839" s="27">
        <f t="shared" si="710"/>
        <v>3.8199385813797448E-3</v>
      </c>
      <c r="D1839" s="27">
        <f t="shared" si="711"/>
        <v>-1.7237213322781053E-2</v>
      </c>
      <c r="E1839" s="5">
        <f t="shared" si="691"/>
        <v>0</v>
      </c>
      <c r="F1839" s="44">
        <v>2266.9699999999998</v>
      </c>
      <c r="G1839" s="45">
        <v>2266.9699999999998</v>
      </c>
      <c r="H1839" s="48">
        <v>1340.2</v>
      </c>
      <c r="I1839" s="42">
        <v>18.399999999999999</v>
      </c>
      <c r="J1839" s="16">
        <f t="shared" si="709"/>
        <v>0.184</v>
      </c>
      <c r="K1839" s="16">
        <f t="shared" si="692"/>
        <v>9.1022351692324477E-2</v>
      </c>
      <c r="L1839" s="51">
        <f>VLOOKUP(A1839,LIBOR!$A$3:B3934,2,1)</f>
        <v>0.13225000000000001</v>
      </c>
      <c r="M1839">
        <v>10132.1</v>
      </c>
      <c r="N1839" s="2">
        <v>9050.7999999999993</v>
      </c>
      <c r="O1839" s="16">
        <f t="shared" si="712"/>
        <v>1.453638499150323E-5</v>
      </c>
      <c r="P1839" s="16">
        <f t="shared" si="701"/>
        <v>9.297764830767552E-2</v>
      </c>
      <c r="Q1839" s="2">
        <f t="shared" si="714"/>
        <v>16.544</v>
      </c>
      <c r="R1839" s="2">
        <f t="shared" si="715"/>
        <v>16.190000000000001</v>
      </c>
      <c r="S1839" s="16">
        <f t="shared" si="702"/>
        <v>1</v>
      </c>
      <c r="T1839" s="16">
        <f t="shared" si="703"/>
        <v>0</v>
      </c>
      <c r="U1839" s="16">
        <f>VLOOKUP(P1839,Table!$D$6:$G$15,MATCH(VALUE(T1839)&amp;"E",Table!$D$5:$G$5,0),1)*IF(Y1839=1,0,1)</f>
        <v>0.97499999999999998</v>
      </c>
      <c r="V1839" s="16">
        <f t="shared" si="704"/>
        <v>2.5000000000000022E-2</v>
      </c>
      <c r="W1839" s="16">
        <f t="shared" si="694"/>
        <v>179655.33762930587</v>
      </c>
      <c r="X1839" s="16">
        <f t="shared" si="705"/>
        <v>-1.6160298433018361E-2</v>
      </c>
      <c r="Y1839" s="16">
        <f t="shared" si="695"/>
        <v>0</v>
      </c>
      <c r="Z1839" s="16">
        <f t="shared" si="706"/>
        <v>0</v>
      </c>
      <c r="AA1839" s="16">
        <f t="shared" si="693"/>
        <v>0</v>
      </c>
      <c r="AB1839" s="2">
        <f t="shared" si="696"/>
        <v>211349.55441247721</v>
      </c>
      <c r="AE1839" s="16" t="str">
        <f t="shared" si="716"/>
        <v/>
      </c>
      <c r="AF1839" s="16" t="str">
        <f t="shared" si="713"/>
        <v/>
      </c>
      <c r="AG1839" s="16">
        <f t="shared" si="698"/>
        <v>113.70008834518889</v>
      </c>
      <c r="AH1839" s="24">
        <f t="shared" si="697"/>
        <v>113.18803553544345</v>
      </c>
      <c r="AI1839" s="16">
        <f>VLOOKUP(A1839,'VQT-IV'!$B$3:$C1173,2,0)</f>
        <v>113.2</v>
      </c>
      <c r="AJ1839" s="25">
        <f t="shared" si="707"/>
        <v>-1.0569314979291811E-4</v>
      </c>
      <c r="AK1839" s="16">
        <v>113.01</v>
      </c>
      <c r="AL1839" s="2">
        <f t="shared" si="699"/>
        <v>114.88183544729583</v>
      </c>
      <c r="AM1839" s="27">
        <f t="shared" si="700"/>
        <v>-1.4743844449015997E-2</v>
      </c>
      <c r="AN1839" s="35">
        <v>0</v>
      </c>
      <c r="AO1839" s="1">
        <v>40662</v>
      </c>
      <c r="AP1839" s="2" t="str">
        <f t="shared" si="708"/>
        <v>high</v>
      </c>
    </row>
    <row r="1840" spans="1:42" x14ac:dyDescent="0.25">
      <c r="A1840" s="49">
        <v>40672</v>
      </c>
      <c r="B1840" s="47">
        <v>1346.29</v>
      </c>
      <c r="C1840" s="27">
        <f t="shared" si="710"/>
        <v>4.5440978958364298E-3</v>
      </c>
      <c r="D1840" s="27">
        <f t="shared" si="711"/>
        <v>-1.0940414874734072E-2</v>
      </c>
      <c r="E1840" s="5">
        <f t="shared" ref="E1840:E1903" si="717">IF(Y1840=1,IF(AND(D1840&lt;0,T1840&gt;=0),-1,1),0)</f>
        <v>0</v>
      </c>
      <c r="F1840" s="44">
        <v>2277.3000000000002</v>
      </c>
      <c r="G1840" s="45">
        <v>2277.3000000000002</v>
      </c>
      <c r="H1840" s="48">
        <v>1346.29</v>
      </c>
      <c r="I1840" s="42">
        <v>17.16</v>
      </c>
      <c r="J1840" s="16">
        <f t="shared" si="709"/>
        <v>0.1716</v>
      </c>
      <c r="K1840" s="16">
        <f t="shared" ref="K1840:K1903" si="718">J1840-P1840</f>
        <v>7.7733183098437769E-2</v>
      </c>
      <c r="L1840" s="51">
        <f>VLOOKUP(A1840,LIBOR!$A$3:B3935,2,1)</f>
        <v>0.13225000000000001</v>
      </c>
      <c r="M1840">
        <v>9759.5300000000007</v>
      </c>
      <c r="N1840" s="2">
        <v>8717.9500000000007</v>
      </c>
      <c r="O1840" s="16">
        <f t="shared" si="712"/>
        <v>2.0555384636526943E-5</v>
      </c>
      <c r="P1840" s="16">
        <f t="shared" si="701"/>
        <v>9.3866816901562233E-2</v>
      </c>
      <c r="Q1840" s="2">
        <f t="shared" si="714"/>
        <v>17.274000000000001</v>
      </c>
      <c r="R1840" s="2">
        <f t="shared" si="715"/>
        <v>16.2545</v>
      </c>
      <c r="S1840" s="16">
        <f t="shared" si="702"/>
        <v>1</v>
      </c>
      <c r="T1840" s="16">
        <f t="shared" si="703"/>
        <v>0</v>
      </c>
      <c r="U1840" s="16">
        <f>VLOOKUP(P1840,Table!$D$6:$G$15,MATCH(VALUE(T1840)&amp;"E",Table!$D$5:$G$5,0),1)*IF(Y1840=1,0,1)</f>
        <v>0.97499999999999998</v>
      </c>
      <c r="V1840" s="16">
        <f t="shared" si="704"/>
        <v>2.5000000000000022E-2</v>
      </c>
      <c r="W1840" s="16">
        <f t="shared" si="694"/>
        <v>180286.12576959748</v>
      </c>
      <c r="X1840" s="16">
        <f t="shared" si="705"/>
        <v>-1.49012332883528E-2</v>
      </c>
      <c r="Y1840" s="16">
        <f t="shared" si="695"/>
        <v>0</v>
      </c>
      <c r="Z1840" s="16">
        <f t="shared" si="706"/>
        <v>0</v>
      </c>
      <c r="AA1840" s="16">
        <f t="shared" ref="AA1840:AA1903" si="719">(1+(A1840-A1839)/360*L1840-1)*Y1839</f>
        <v>0</v>
      </c>
      <c r="AB1840" s="2">
        <f t="shared" si="696"/>
        <v>212094.2537123501</v>
      </c>
      <c r="AE1840" s="16" t="str">
        <f t="shared" si="716"/>
        <v/>
      </c>
      <c r="AF1840" s="16" t="str">
        <f t="shared" si="713"/>
        <v/>
      </c>
      <c r="AG1840" s="16">
        <f t="shared" si="698"/>
        <v>114.10071552617123</v>
      </c>
      <c r="AH1840" s="24">
        <f t="shared" si="697"/>
        <v>113.57798959616514</v>
      </c>
      <c r="AI1840" s="16">
        <f>VLOOKUP(A1840,'VQT-IV'!$B$3:$C1174,2,0)</f>
        <v>113.59</v>
      </c>
      <c r="AJ1840" s="25">
        <f t="shared" si="707"/>
        <v>-1.0573469350172449E-4</v>
      </c>
      <c r="AK1840" s="16">
        <v>113.01</v>
      </c>
      <c r="AL1840" s="2">
        <f t="shared" si="699"/>
        <v>114.88183544729583</v>
      </c>
      <c r="AM1840" s="27">
        <f t="shared" si="700"/>
        <v>-1.1349451774113173E-2</v>
      </c>
      <c r="AN1840" s="35">
        <v>0</v>
      </c>
      <c r="AO1840" s="1">
        <v>40665</v>
      </c>
      <c r="AP1840" s="2" t="str">
        <f t="shared" si="708"/>
        <v>high</v>
      </c>
    </row>
    <row r="1841" spans="1:42" x14ac:dyDescent="0.25">
      <c r="A1841" s="49">
        <v>40673</v>
      </c>
      <c r="B1841" s="47">
        <v>1357.16</v>
      </c>
      <c r="C1841" s="27">
        <f t="shared" si="710"/>
        <v>8.0740405113313152E-3</v>
      </c>
      <c r="D1841" s="27">
        <f t="shared" si="711"/>
        <v>5.1294712761273953E-4</v>
      </c>
      <c r="E1841" s="5">
        <f t="shared" si="717"/>
        <v>0</v>
      </c>
      <c r="F1841" s="44">
        <v>2295.7199999999998</v>
      </c>
      <c r="G1841" s="45">
        <v>2295.7199999999998</v>
      </c>
      <c r="H1841" s="48">
        <v>1357.16</v>
      </c>
      <c r="I1841" s="42">
        <v>15.91</v>
      </c>
      <c r="J1841" s="16">
        <f t="shared" si="709"/>
        <v>0.15909999999999999</v>
      </c>
      <c r="K1841" s="16">
        <f t="shared" si="718"/>
        <v>6.4274202783041925E-2</v>
      </c>
      <c r="L1841" s="51">
        <f>VLOOKUP(A1841,LIBOR!$A$3:B3936,2,1)</f>
        <v>0.13225000000000001</v>
      </c>
      <c r="M1841">
        <v>9389.7999999999993</v>
      </c>
      <c r="N1841" s="2">
        <v>8387.68</v>
      </c>
      <c r="O1841" s="16">
        <f t="shared" si="712"/>
        <v>6.4667649649008236E-5</v>
      </c>
      <c r="P1841" s="16">
        <f t="shared" si="701"/>
        <v>9.4825797216958066E-2</v>
      </c>
      <c r="Q1841" s="2">
        <f t="shared" si="714"/>
        <v>17.507999999999999</v>
      </c>
      <c r="R1841" s="2">
        <f t="shared" si="715"/>
        <v>16.219000000000001</v>
      </c>
      <c r="S1841" s="16">
        <f t="shared" si="702"/>
        <v>1</v>
      </c>
      <c r="T1841" s="16">
        <f t="shared" si="703"/>
        <v>0</v>
      </c>
      <c r="U1841" s="16">
        <f>VLOOKUP(P1841,Table!$D$6:$G$15,MATCH(VALUE(T1841)&amp;"E",Table!$D$5:$G$5,0),1)*IF(Y1841=1,0,1)</f>
        <v>0.97499999999999998</v>
      </c>
      <c r="V1841" s="16">
        <f t="shared" si="704"/>
        <v>2.5000000000000022E-2</v>
      </c>
      <c r="W1841" s="16">
        <f t="shared" ref="W1841:W1904" si="720">W1840*(1+$U1840*($H1841/$H1840-1)+$V1840*($N1841/$N1840-1))</f>
        <v>181534.62374869848</v>
      </c>
      <c r="X1841" s="16">
        <f t="shared" si="705"/>
        <v>-1.0484938047374937E-2</v>
      </c>
      <c r="Y1841" s="16">
        <f t="shared" ref="Y1841:Y1904" si="721">IF(X1841&lt;=-0.02,1,0)</f>
        <v>0</v>
      </c>
      <c r="Z1841" s="16">
        <f t="shared" si="706"/>
        <v>0</v>
      </c>
      <c r="AA1841" s="16">
        <f t="shared" si="719"/>
        <v>0</v>
      </c>
      <c r="AB1841" s="2">
        <f t="shared" ref="AB1841:AB1904" si="722">AB1840*(1+$U1840*($G1841/$G1840-1)+$V1840*($M1841/$M1840-1)+Y1840*(1+(A1841-A1840)/360*L1841/100-1))</f>
        <v>213566.02087828532</v>
      </c>
      <c r="AE1841" s="16" t="str">
        <f t="shared" si="716"/>
        <v/>
      </c>
      <c r="AF1841" s="16" t="str">
        <f t="shared" si="713"/>
        <v/>
      </c>
      <c r="AG1841" s="16">
        <f t="shared" si="698"/>
        <v>114.89248467494264</v>
      </c>
      <c r="AH1841" s="24">
        <f t="shared" ref="AH1841:AH1904" si="723">AH1840*AB1841/AB1840*(1-AH$1)^(A1841-A1840)</f>
        <v>114.36315478572185</v>
      </c>
      <c r="AI1841" s="16">
        <f>VLOOKUP(A1841,'VQT-IV'!$B$3:$C1175,2,0)</f>
        <v>114.38</v>
      </c>
      <c r="AJ1841" s="25">
        <f t="shared" si="707"/>
        <v>-1.4727412378168214E-4</v>
      </c>
      <c r="AK1841" s="16">
        <v>114.07</v>
      </c>
      <c r="AL1841" s="2">
        <f t="shared" si="699"/>
        <v>114.88183544729583</v>
      </c>
      <c r="AM1841" s="27">
        <f t="shared" si="700"/>
        <v>-4.5149057686489913E-3</v>
      </c>
      <c r="AN1841" s="35">
        <v>0</v>
      </c>
      <c r="AO1841" s="1">
        <v>40666</v>
      </c>
      <c r="AP1841" s="2" t="str">
        <f t="shared" si="708"/>
        <v>high</v>
      </c>
    </row>
    <row r="1842" spans="1:42" x14ac:dyDescent="0.25">
      <c r="A1842" s="49">
        <v>40674</v>
      </c>
      <c r="B1842" s="47">
        <v>1342.08</v>
      </c>
      <c r="C1842" s="27">
        <f t="shared" si="710"/>
        <v>-1.111143859235475E-2</v>
      </c>
      <c r="D1842" s="27">
        <f t="shared" si="711"/>
        <v>-3.7432188018002854E-3</v>
      </c>
      <c r="E1842" s="5">
        <f t="shared" si="717"/>
        <v>0</v>
      </c>
      <c r="F1842" s="44">
        <v>2271.4699999999998</v>
      </c>
      <c r="G1842" s="45">
        <v>2271.4699999999998</v>
      </c>
      <c r="H1842" s="48">
        <v>1342.08</v>
      </c>
      <c r="I1842" s="42">
        <v>16.95</v>
      </c>
      <c r="J1842" s="16">
        <f t="shared" si="709"/>
        <v>0.16949999999999998</v>
      </c>
      <c r="K1842" s="16">
        <f t="shared" si="718"/>
        <v>7.0980123682451213E-2</v>
      </c>
      <c r="L1842" s="51">
        <f>VLOOKUP(A1842,LIBOR!$A$3:B3937,2,1)</f>
        <v>0.13200000000000001</v>
      </c>
      <c r="M1842">
        <v>9641.18</v>
      </c>
      <c r="N1842" s="2">
        <v>8612.23</v>
      </c>
      <c r="O1842" s="16">
        <f t="shared" si="712"/>
        <v>1.2485004668547057E-4</v>
      </c>
      <c r="P1842" s="16">
        <f t="shared" si="701"/>
        <v>9.8519876317548771E-2</v>
      </c>
      <c r="Q1842" s="2">
        <f t="shared" si="714"/>
        <v>17.350000000000001</v>
      </c>
      <c r="R1842" s="2">
        <f t="shared" si="715"/>
        <v>16.185000000000002</v>
      </c>
      <c r="S1842" s="16">
        <f t="shared" si="702"/>
        <v>1</v>
      </c>
      <c r="T1842" s="16">
        <f t="shared" si="703"/>
        <v>0</v>
      </c>
      <c r="U1842" s="16">
        <f>VLOOKUP(P1842,Table!$D$6:$G$15,MATCH(VALUE(T1842)&amp;"E",Table!$D$5:$G$5,0),1)*IF(Y1842=1,0,1)</f>
        <v>0.97499999999999998</v>
      </c>
      <c r="V1842" s="16">
        <f t="shared" si="704"/>
        <v>2.5000000000000022E-2</v>
      </c>
      <c r="W1842" s="16">
        <f t="shared" si="720"/>
        <v>179689.43913022682</v>
      </c>
      <c r="X1842" s="16">
        <f t="shared" si="705"/>
        <v>-1.0274991407085432E-3</v>
      </c>
      <c r="Y1842" s="16">
        <f t="shared" si="721"/>
        <v>0</v>
      </c>
      <c r="Z1842" s="16">
        <f t="shared" si="706"/>
        <v>0</v>
      </c>
      <c r="AA1842" s="16">
        <f t="shared" si="719"/>
        <v>0</v>
      </c>
      <c r="AB1842" s="2">
        <f t="shared" si="722"/>
        <v>211509.42998103402</v>
      </c>
      <c r="AE1842" s="16" t="str">
        <f t="shared" si="716"/>
        <v/>
      </c>
      <c r="AF1842" s="16" t="str">
        <f t="shared" si="713"/>
        <v/>
      </c>
      <c r="AG1842" s="16">
        <f t="shared" ref="AG1842:AG1905" si="724">AB1842/AG$2</f>
        <v>113.78609688360136</v>
      </c>
      <c r="AH1842" s="24">
        <f t="shared" si="723"/>
        <v>113.2589164060382</v>
      </c>
      <c r="AI1842" s="16">
        <f>VLOOKUP(A1842,'VQT-IV'!$B$3:$C1176,2,0)</f>
        <v>113.27</v>
      </c>
      <c r="AJ1842" s="25">
        <f t="shared" si="707"/>
        <v>-9.7851098806445158E-5</v>
      </c>
      <c r="AK1842" s="16">
        <v>113.85</v>
      </c>
      <c r="AL1842" s="2">
        <f t="shared" ref="AL1842:AL1905" si="725">IF(AH1842&gt;AL1841,AH1842,AL1841)</f>
        <v>114.88183544729583</v>
      </c>
      <c r="AM1842" s="27">
        <f t="shared" ref="AM1842:AM1905" si="726">AH1842/AL1842-1</f>
        <v>-1.412685508495537E-2</v>
      </c>
      <c r="AN1842" s="35">
        <v>0</v>
      </c>
      <c r="AO1842" s="1">
        <v>40667</v>
      </c>
      <c r="AP1842" s="2" t="str">
        <f t="shared" si="708"/>
        <v/>
      </c>
    </row>
    <row r="1843" spans="1:42" x14ac:dyDescent="0.25">
      <c r="A1843" s="49">
        <v>40675</v>
      </c>
      <c r="B1843" s="47">
        <v>1348.65</v>
      </c>
      <c r="C1843" s="27">
        <f t="shared" si="710"/>
        <v>4.8953862660945369E-3</v>
      </c>
      <c r="D1843" s="27">
        <f t="shared" si="711"/>
        <v>1.0222024662287277E-2</v>
      </c>
      <c r="E1843" s="5">
        <f t="shared" si="717"/>
        <v>0</v>
      </c>
      <c r="F1843" s="44">
        <v>2282.84</v>
      </c>
      <c r="G1843" s="45">
        <v>2282.84</v>
      </c>
      <c r="H1843" s="48">
        <v>1348.65</v>
      </c>
      <c r="I1843" s="42">
        <v>16.03</v>
      </c>
      <c r="J1843" s="16">
        <f t="shared" si="709"/>
        <v>0.1603</v>
      </c>
      <c r="K1843" s="16">
        <f t="shared" si="718"/>
        <v>5.5648933177409876E-2</v>
      </c>
      <c r="L1843" s="51">
        <f>VLOOKUP(A1843,LIBOR!$A$3:B3938,2,1)</f>
        <v>0.13150000000000001</v>
      </c>
      <c r="M1843">
        <v>9455.86</v>
      </c>
      <c r="N1843" s="2">
        <v>8446.68</v>
      </c>
      <c r="O1843" s="16">
        <f t="shared" si="712"/>
        <v>2.3848013828865556E-5</v>
      </c>
      <c r="P1843" s="16">
        <f t="shared" si="701"/>
        <v>0.10465106682259012</v>
      </c>
      <c r="Q1843" s="2">
        <f t="shared" si="714"/>
        <v>17.323999999999998</v>
      </c>
      <c r="R1843" s="2">
        <f t="shared" si="715"/>
        <v>16.178000000000001</v>
      </c>
      <c r="S1843" s="16">
        <f t="shared" si="702"/>
        <v>1</v>
      </c>
      <c r="T1843" s="16">
        <f t="shared" si="703"/>
        <v>0</v>
      </c>
      <c r="U1843" s="16">
        <f>VLOOKUP(P1843,Table!$D$6:$G$15,MATCH(VALUE(T1843)&amp;"E",Table!$D$5:$G$5,0),1)*IF(Y1843=1,0,1)</f>
        <v>0.9</v>
      </c>
      <c r="V1843" s="16">
        <f t="shared" si="704"/>
        <v>9.9999999999999978E-2</v>
      </c>
      <c r="W1843" s="16">
        <f t="shared" si="720"/>
        <v>180460.74437144419</v>
      </c>
      <c r="X1843" s="16">
        <f t="shared" si="705"/>
        <v>-4.8345112032551762E-3</v>
      </c>
      <c r="Y1843" s="16">
        <f t="shared" si="721"/>
        <v>0</v>
      </c>
      <c r="Z1843" s="16">
        <f t="shared" si="706"/>
        <v>0</v>
      </c>
      <c r="AA1843" s="16">
        <f t="shared" si="719"/>
        <v>0</v>
      </c>
      <c r="AB1843" s="2">
        <f t="shared" si="722"/>
        <v>212440.04757570103</v>
      </c>
      <c r="AE1843" s="16" t="str">
        <f t="shared" si="716"/>
        <v/>
      </c>
      <c r="AF1843" s="16" t="str">
        <f t="shared" si="713"/>
        <v/>
      </c>
      <c r="AG1843" s="16">
        <f t="shared" si="724"/>
        <v>114.2867428538442</v>
      </c>
      <c r="AH1843" s="24">
        <f t="shared" si="723"/>
        <v>113.75428203679222</v>
      </c>
      <c r="AI1843" s="16">
        <f>VLOOKUP(A1843,'VQT-IV'!$B$3:$C1177,2,0)</f>
        <v>113.77</v>
      </c>
      <c r="AJ1843" s="25">
        <f t="shared" si="707"/>
        <v>-1.3815560523666726E-4</v>
      </c>
      <c r="AK1843" s="16">
        <v>113.67</v>
      </c>
      <c r="AL1843" s="2">
        <f t="shared" si="725"/>
        <v>114.88183544729583</v>
      </c>
      <c r="AM1843" s="27">
        <f t="shared" si="726"/>
        <v>-9.8148972473623974E-3</v>
      </c>
      <c r="AN1843" s="35">
        <v>0</v>
      </c>
      <c r="AO1843" s="1">
        <v>40668</v>
      </c>
      <c r="AP1843" s="2" t="str">
        <f t="shared" si="708"/>
        <v>high</v>
      </c>
    </row>
    <row r="1844" spans="1:42" x14ac:dyDescent="0.25">
      <c r="A1844" s="49">
        <v>40676</v>
      </c>
      <c r="B1844" s="47">
        <v>1337.77</v>
      </c>
      <c r="C1844" s="27">
        <f t="shared" si="710"/>
        <v>-8.0673265858451915E-3</v>
      </c>
      <c r="D1844" s="27">
        <f t="shared" si="711"/>
        <v>-1.6652405049376595E-3</v>
      </c>
      <c r="E1844" s="5">
        <f t="shared" si="717"/>
        <v>0</v>
      </c>
      <c r="F1844" s="44">
        <v>2264.52</v>
      </c>
      <c r="G1844" s="45">
        <v>2264.52</v>
      </c>
      <c r="H1844" s="48">
        <v>1337.77</v>
      </c>
      <c r="I1844" s="42">
        <v>17.07</v>
      </c>
      <c r="J1844" s="16">
        <f t="shared" si="709"/>
        <v>0.17069999999999999</v>
      </c>
      <c r="K1844" s="16">
        <f t="shared" si="718"/>
        <v>6.517565125050892E-2</v>
      </c>
      <c r="L1844" s="51">
        <f>VLOOKUP(A1844,LIBOR!$A$3:B3939,2,1)</f>
        <v>0.13150000000000001</v>
      </c>
      <c r="M1844">
        <v>9645.7800000000007</v>
      </c>
      <c r="N1844" s="2">
        <v>8616.33</v>
      </c>
      <c r="O1844" s="16">
        <f t="shared" si="712"/>
        <v>6.561070539344971E-5</v>
      </c>
      <c r="P1844" s="16">
        <f t="shared" si="701"/>
        <v>0.10552434874949107</v>
      </c>
      <c r="Q1844" s="2">
        <f t="shared" si="714"/>
        <v>16.89</v>
      </c>
      <c r="R1844" s="2">
        <f t="shared" si="715"/>
        <v>16.133499999999998</v>
      </c>
      <c r="S1844" s="16">
        <f t="shared" si="702"/>
        <v>1</v>
      </c>
      <c r="T1844" s="16">
        <f t="shared" si="703"/>
        <v>0</v>
      </c>
      <c r="U1844" s="16">
        <f>VLOOKUP(P1844,Table!$D$6:$G$15,MATCH(VALUE(T1844)&amp;"E",Table!$D$5:$G$5,0),1)*IF(Y1844=1,0,1)</f>
        <v>0.9</v>
      </c>
      <c r="V1844" s="16">
        <f t="shared" si="704"/>
        <v>9.9999999999999978E-2</v>
      </c>
      <c r="W1844" s="16">
        <f t="shared" si="720"/>
        <v>179512.94424226508</v>
      </c>
      <c r="X1844" s="16">
        <f t="shared" si="705"/>
        <v>7.9518411402035305E-3</v>
      </c>
      <c r="Y1844" s="16">
        <f t="shared" si="721"/>
        <v>0</v>
      </c>
      <c r="Z1844" s="16">
        <f t="shared" si="706"/>
        <v>0</v>
      </c>
      <c r="AA1844" s="16">
        <f t="shared" si="719"/>
        <v>0</v>
      </c>
      <c r="AB1844" s="2">
        <f t="shared" si="722"/>
        <v>211332.36553309267</v>
      </c>
      <c r="AE1844" s="16" t="str">
        <f t="shared" si="716"/>
        <v/>
      </c>
      <c r="AF1844" s="16" t="str">
        <f t="shared" si="713"/>
        <v/>
      </c>
      <c r="AG1844" s="16">
        <f t="shared" si="724"/>
        <v>113.69084121377188</v>
      </c>
      <c r="AH1844" s="24">
        <f t="shared" si="723"/>
        <v>113.15821140625235</v>
      </c>
      <c r="AI1844" s="16">
        <f>VLOOKUP(A1844,'VQT-IV'!$B$3:$C1178,2,0)</f>
        <v>113.17</v>
      </c>
      <c r="AJ1844" s="25">
        <f t="shared" si="707"/>
        <v>-1.0416712686800444E-4</v>
      </c>
      <c r="AK1844" s="16">
        <v>113.11</v>
      </c>
      <c r="AL1844" s="2">
        <f t="shared" si="725"/>
        <v>114.88183544729583</v>
      </c>
      <c r="AM1844" s="27">
        <f t="shared" si="726"/>
        <v>-1.5003451453682759E-2</v>
      </c>
      <c r="AN1844" s="35">
        <v>0</v>
      </c>
      <c r="AO1844" s="1">
        <v>40669</v>
      </c>
      <c r="AP1844" s="2" t="str">
        <f t="shared" si="708"/>
        <v>high</v>
      </c>
    </row>
    <row r="1845" spans="1:42" x14ac:dyDescent="0.25">
      <c r="A1845" s="49">
        <v>40679</v>
      </c>
      <c r="B1845" s="47">
        <v>1329.47</v>
      </c>
      <c r="C1845" s="27">
        <f t="shared" si="710"/>
        <v>-6.2043550087085286E-3</v>
      </c>
      <c r="D1845" s="27">
        <f t="shared" si="711"/>
        <v>-1.2413693409482618E-2</v>
      </c>
      <c r="E1845" s="5">
        <f t="shared" si="717"/>
        <v>0</v>
      </c>
      <c r="F1845" s="44">
        <v>2250.61</v>
      </c>
      <c r="G1845" s="45">
        <v>2250.61</v>
      </c>
      <c r="H1845" s="48">
        <v>1329.47</v>
      </c>
      <c r="I1845" s="42">
        <v>18.239999999999998</v>
      </c>
      <c r="J1845" s="16">
        <f t="shared" si="709"/>
        <v>0.18239999999999998</v>
      </c>
      <c r="K1845" s="16">
        <f t="shared" si="718"/>
        <v>7.6623083587640167E-2</v>
      </c>
      <c r="L1845" s="51">
        <f>VLOOKUP(A1845,LIBOR!$A$3:B3940,2,1)</f>
        <v>0.13150000000000001</v>
      </c>
      <c r="M1845">
        <v>9867.92</v>
      </c>
      <c r="N1845" s="2">
        <v>8814.74</v>
      </c>
      <c r="O1845" s="16">
        <f t="shared" si="712"/>
        <v>3.8734217658683732E-5</v>
      </c>
      <c r="P1845" s="16">
        <f t="shared" si="701"/>
        <v>0.10577691641235981</v>
      </c>
      <c r="Q1845" s="2">
        <f t="shared" si="714"/>
        <v>16.624000000000002</v>
      </c>
      <c r="R1845" s="2">
        <f t="shared" si="715"/>
        <v>16.173499999999997</v>
      </c>
      <c r="S1845" s="16">
        <f t="shared" si="702"/>
        <v>1</v>
      </c>
      <c r="T1845" s="16">
        <f t="shared" si="703"/>
        <v>0</v>
      </c>
      <c r="U1845" s="16">
        <f>VLOOKUP(P1845,Table!$D$6:$G$15,MATCH(VALUE(T1845)&amp;"E",Table!$D$5:$G$5,0),1)*IF(Y1845=1,0,1)</f>
        <v>0.9</v>
      </c>
      <c r="V1845" s="16">
        <f t="shared" si="704"/>
        <v>9.9999999999999978E-2</v>
      </c>
      <c r="W1845" s="16">
        <f t="shared" si="720"/>
        <v>178923.92655343676</v>
      </c>
      <c r="X1845" s="16">
        <f t="shared" si="705"/>
        <v>-7.9259202047532451E-4</v>
      </c>
      <c r="Y1845" s="16">
        <f t="shared" si="721"/>
        <v>0</v>
      </c>
      <c r="Z1845" s="16">
        <f t="shared" si="706"/>
        <v>0</v>
      </c>
      <c r="AA1845" s="16">
        <f t="shared" si="719"/>
        <v>0</v>
      </c>
      <c r="AB1845" s="2">
        <f t="shared" si="722"/>
        <v>210650.74513874482</v>
      </c>
      <c r="AE1845" s="16" t="str">
        <f t="shared" si="716"/>
        <v/>
      </c>
      <c r="AF1845" s="16" t="str">
        <f t="shared" si="713"/>
        <v/>
      </c>
      <c r="AG1845" s="16">
        <f t="shared" si="724"/>
        <v>113.32414870159378</v>
      </c>
      <c r="AH1845" s="24">
        <f t="shared" si="723"/>
        <v>112.78442989656449</v>
      </c>
      <c r="AI1845" s="16">
        <f>VLOOKUP(A1845,'VQT-IV'!$B$3:$C1179,2,0)</f>
        <v>112.8</v>
      </c>
      <c r="AJ1845" s="25">
        <f t="shared" si="707"/>
        <v>-1.3803283187507898E-4</v>
      </c>
      <c r="AK1845" s="16">
        <v>113.11</v>
      </c>
      <c r="AL1845" s="2">
        <f t="shared" si="725"/>
        <v>114.88183544729583</v>
      </c>
      <c r="AM1845" s="27">
        <f t="shared" si="726"/>
        <v>-1.8257068600662785E-2</v>
      </c>
      <c r="AN1845" s="35">
        <v>0</v>
      </c>
      <c r="AO1845" s="1">
        <v>40672</v>
      </c>
      <c r="AP1845" s="2" t="str">
        <f t="shared" si="708"/>
        <v>high</v>
      </c>
    </row>
    <row r="1846" spans="1:42" x14ac:dyDescent="0.25">
      <c r="A1846" s="49">
        <v>40680</v>
      </c>
      <c r="B1846" s="47">
        <v>1328.98</v>
      </c>
      <c r="C1846" s="27">
        <f t="shared" si="710"/>
        <v>-3.685679255642782E-4</v>
      </c>
      <c r="D1846" s="27">
        <f t="shared" si="711"/>
        <v>-2.0856301846378211E-2</v>
      </c>
      <c r="E1846" s="5">
        <f t="shared" si="717"/>
        <v>0</v>
      </c>
      <c r="F1846" s="44">
        <v>2250.35</v>
      </c>
      <c r="G1846" s="45">
        <v>2250.35</v>
      </c>
      <c r="H1846" s="48">
        <v>1328.98</v>
      </c>
      <c r="I1846" s="42">
        <v>17.55</v>
      </c>
      <c r="J1846" s="16">
        <f t="shared" si="709"/>
        <v>0.17550000000000002</v>
      </c>
      <c r="K1846" s="16">
        <f t="shared" si="718"/>
        <v>6.7648136565960484E-2</v>
      </c>
      <c r="L1846" s="51">
        <f>VLOOKUP(A1846,LIBOR!$A$3:B3941,2,1)</f>
        <v>0.1305</v>
      </c>
      <c r="M1846">
        <v>9688.83</v>
      </c>
      <c r="N1846" s="2">
        <v>8654.76</v>
      </c>
      <c r="O1846" s="16">
        <f t="shared" si="712"/>
        <v>1.3589239979632E-7</v>
      </c>
      <c r="P1846" s="16">
        <f t="shared" si="701"/>
        <v>0.10785186343403953</v>
      </c>
      <c r="Q1846" s="2">
        <f t="shared" si="714"/>
        <v>16.84</v>
      </c>
      <c r="R1846" s="2">
        <f t="shared" si="715"/>
        <v>16.319500000000001</v>
      </c>
      <c r="S1846" s="16">
        <f t="shared" si="702"/>
        <v>1</v>
      </c>
      <c r="T1846" s="16">
        <f t="shared" si="703"/>
        <v>0</v>
      </c>
      <c r="U1846" s="16">
        <f>VLOOKUP(P1846,Table!$D$6:$G$15,MATCH(VALUE(T1846)&amp;"E",Table!$D$5:$G$5,0),1)*IF(Y1846=1,0,1)</f>
        <v>0.9</v>
      </c>
      <c r="V1846" s="16">
        <f t="shared" si="704"/>
        <v>9.9999999999999978E-2</v>
      </c>
      <c r="W1846" s="16">
        <f t="shared" si="720"/>
        <v>178539.84385496622</v>
      </c>
      <c r="X1846" s="16">
        <f t="shared" si="705"/>
        <v>-7.5557628760717366E-3</v>
      </c>
      <c r="Y1846" s="16">
        <f t="shared" si="721"/>
        <v>0</v>
      </c>
      <c r="Z1846" s="16">
        <f t="shared" si="706"/>
        <v>0</v>
      </c>
      <c r="AA1846" s="16">
        <f t="shared" si="719"/>
        <v>0</v>
      </c>
      <c r="AB1846" s="2">
        <f t="shared" si="722"/>
        <v>210246.53950981732</v>
      </c>
      <c r="AE1846" s="16" t="str">
        <f t="shared" si="716"/>
        <v/>
      </c>
      <c r="AF1846" s="16" t="str">
        <f t="shared" si="713"/>
        <v/>
      </c>
      <c r="AG1846" s="16">
        <f t="shared" si="724"/>
        <v>113.10669749453334</v>
      </c>
      <c r="AH1846" s="24">
        <f t="shared" si="723"/>
        <v>112.56508447252544</v>
      </c>
      <c r="AI1846" s="16">
        <f>VLOOKUP(A1846,'VQT-IV'!$B$3:$C1180,2,0)</f>
        <v>112.58</v>
      </c>
      <c r="AJ1846" s="25">
        <f t="shared" si="707"/>
        <v>-1.3248825257206054E-4</v>
      </c>
      <c r="AK1846" s="16">
        <v>113.11</v>
      </c>
      <c r="AL1846" s="2">
        <f t="shared" si="725"/>
        <v>114.88183544729583</v>
      </c>
      <c r="AM1846" s="27">
        <f t="shared" si="726"/>
        <v>-2.0166381967610891E-2</v>
      </c>
      <c r="AN1846" s="35">
        <v>0</v>
      </c>
      <c r="AO1846" s="1">
        <v>40673</v>
      </c>
      <c r="AP1846" s="2" t="str">
        <f t="shared" si="708"/>
        <v>high</v>
      </c>
    </row>
    <row r="1847" spans="1:42" x14ac:dyDescent="0.25">
      <c r="A1847" s="49">
        <v>40681</v>
      </c>
      <c r="B1847" s="47">
        <v>1340.68</v>
      </c>
      <c r="C1847" s="27">
        <f t="shared" si="710"/>
        <v>8.8037442248942721E-3</v>
      </c>
      <c r="D1847" s="27">
        <f t="shared" si="711"/>
        <v>-9.4111902912918932E-4</v>
      </c>
      <c r="E1847" s="5">
        <f t="shared" si="717"/>
        <v>0</v>
      </c>
      <c r="F1847" s="44">
        <v>2270.5700000000002</v>
      </c>
      <c r="G1847" s="45">
        <v>2270.5700000000002</v>
      </c>
      <c r="H1847" s="48">
        <v>1340.68</v>
      </c>
      <c r="I1847" s="42">
        <v>16.23</v>
      </c>
      <c r="J1847" s="16">
        <f t="shared" si="709"/>
        <v>0.1623</v>
      </c>
      <c r="K1847" s="16">
        <f t="shared" si="718"/>
        <v>5.4441292353867465E-2</v>
      </c>
      <c r="L1847" s="51">
        <f>VLOOKUP(A1847,LIBOR!$A$3:B3942,2,1)</f>
        <v>0.1305</v>
      </c>
      <c r="M1847">
        <v>9352.06</v>
      </c>
      <c r="N1847" s="2">
        <v>8353.93</v>
      </c>
      <c r="O1847" s="16">
        <f t="shared" si="712"/>
        <v>7.6829032998343769E-5</v>
      </c>
      <c r="P1847" s="16">
        <f t="shared" si="701"/>
        <v>0.10785870764613253</v>
      </c>
      <c r="Q1847" s="2">
        <f t="shared" si="714"/>
        <v>17.167999999999999</v>
      </c>
      <c r="R1847" s="2">
        <f t="shared" si="715"/>
        <v>16.349</v>
      </c>
      <c r="S1847" s="16">
        <f t="shared" si="702"/>
        <v>1</v>
      </c>
      <c r="T1847" s="16">
        <f t="shared" si="703"/>
        <v>0</v>
      </c>
      <c r="U1847" s="16">
        <f>VLOOKUP(P1847,Table!$D$6:$G$15,MATCH(VALUE(T1847)&amp;"E",Table!$D$5:$G$5,0),1)*IF(Y1847=1,0,1)</f>
        <v>0.9</v>
      </c>
      <c r="V1847" s="16">
        <f t="shared" si="704"/>
        <v>9.9999999999999978E-2</v>
      </c>
      <c r="W1847" s="16">
        <f t="shared" si="720"/>
        <v>179333.89607522331</v>
      </c>
      <c r="X1847" s="16">
        <f t="shared" si="705"/>
        <v>-1.6497017659165558E-2</v>
      </c>
      <c r="Y1847" s="16">
        <f t="shared" si="721"/>
        <v>0</v>
      </c>
      <c r="Z1847" s="16">
        <f t="shared" si="706"/>
        <v>0</v>
      </c>
      <c r="AA1847" s="16">
        <f t="shared" si="719"/>
        <v>0</v>
      </c>
      <c r="AB1847" s="2">
        <f t="shared" si="722"/>
        <v>211215.96186868209</v>
      </c>
      <c r="AE1847" s="16" t="str">
        <f t="shared" si="716"/>
        <v/>
      </c>
      <c r="AF1847" s="16" t="str">
        <f t="shared" si="713"/>
        <v/>
      </c>
      <c r="AG1847" s="16">
        <f t="shared" si="724"/>
        <v>113.6282193314406</v>
      </c>
      <c r="AH1847" s="24">
        <f t="shared" si="723"/>
        <v>113.08116570970576</v>
      </c>
      <c r="AI1847" s="16" t="e">
        <f>VLOOKUP(A1847,'VQT-IV'!$B$3:$C1181,2,0)</f>
        <v>#N/A</v>
      </c>
      <c r="AJ1847" s="25" t="e">
        <f t="shared" si="707"/>
        <v>#N/A</v>
      </c>
      <c r="AK1847" s="16">
        <v>113.14</v>
      </c>
      <c r="AL1847" s="2">
        <f t="shared" si="725"/>
        <v>114.88183544729583</v>
      </c>
      <c r="AM1847" s="27">
        <f t="shared" si="726"/>
        <v>-1.5674103138926254E-2</v>
      </c>
      <c r="AN1847" s="35">
        <v>0</v>
      </c>
      <c r="AO1847" s="1">
        <v>40674</v>
      </c>
      <c r="AP1847" s="2" t="e">
        <f t="shared" si="708"/>
        <v>#N/A</v>
      </c>
    </row>
    <row r="1848" spans="1:42" x14ac:dyDescent="0.25">
      <c r="A1848" s="49">
        <v>40682</v>
      </c>
      <c r="B1848" s="47">
        <v>1343.6</v>
      </c>
      <c r="C1848" s="27">
        <f t="shared" si="710"/>
        <v>2.1779992242740853E-3</v>
      </c>
      <c r="D1848" s="27">
        <f t="shared" si="711"/>
        <v>-3.6585060709496409E-3</v>
      </c>
      <c r="E1848" s="5">
        <f t="shared" si="717"/>
        <v>0</v>
      </c>
      <c r="F1848" s="44">
        <v>2275.71</v>
      </c>
      <c r="G1848" s="45">
        <v>2275.71</v>
      </c>
      <c r="H1848" s="48">
        <v>1343.6</v>
      </c>
      <c r="I1848" s="42">
        <v>15.52</v>
      </c>
      <c r="J1848" s="16">
        <f t="shared" si="709"/>
        <v>0.1552</v>
      </c>
      <c r="K1848" s="16">
        <f t="shared" si="718"/>
        <v>4.4124649185743894E-2</v>
      </c>
      <c r="L1848" s="51">
        <f>VLOOKUP(A1848,LIBOR!$A$3:B3943,2,1)</f>
        <v>0.13025</v>
      </c>
      <c r="M1848">
        <v>9152.6299999999992</v>
      </c>
      <c r="N1848" s="2">
        <v>8175.77</v>
      </c>
      <c r="O1848" s="16">
        <f t="shared" si="712"/>
        <v>4.7333694747619725E-6</v>
      </c>
      <c r="P1848" s="16">
        <f t="shared" ref="P1848:P1911" si="727">SQRT(252*SUM(O1826:O1847)/22)</f>
        <v>0.11107535081425611</v>
      </c>
      <c r="Q1848" s="2">
        <f t="shared" si="714"/>
        <v>17.024000000000001</v>
      </c>
      <c r="R1848" s="2">
        <f t="shared" si="715"/>
        <v>16.369</v>
      </c>
      <c r="S1848" s="16">
        <f t="shared" ref="S1848:S1911" si="728">IF(Q1848&gt;=R1848,1,-1)</f>
        <v>1</v>
      </c>
      <c r="T1848" s="16">
        <f t="shared" ref="T1848:T1911" si="729">IF(SUM(S1839:S1848)=-10,-1,IF(SUM(S1839:S1848)&lt;10,0,1))</f>
        <v>1</v>
      </c>
      <c r="U1848" s="16">
        <f>VLOOKUP(P1848,Table!$D$6:$G$15,MATCH(VALUE(T1848)&amp;"E",Table!$D$5:$G$5,0),1)*IF(Y1848=1,0,1)</f>
        <v>0.85</v>
      </c>
      <c r="V1848" s="16">
        <f t="shared" ref="V1848:V1911" si="730">(1-U1848)*IF(Y1848=1,0,1)</f>
        <v>0.15000000000000002</v>
      </c>
      <c r="W1848" s="16">
        <f t="shared" si="720"/>
        <v>179302.97000886354</v>
      </c>
      <c r="X1848" s="16">
        <f t="shared" ref="X1848:X1911" si="731">W1847/W1842-1</f>
        <v>-1.9786530400700553E-3</v>
      </c>
      <c r="Y1848" s="16">
        <f t="shared" si="721"/>
        <v>0</v>
      </c>
      <c r="Z1848" s="16">
        <f t="shared" ref="Z1848:Z1911" si="732">Y1848*20</f>
        <v>0</v>
      </c>
      <c r="AA1848" s="16">
        <f t="shared" si="719"/>
        <v>0</v>
      </c>
      <c r="AB1848" s="2">
        <f t="shared" si="722"/>
        <v>211195.87576439278</v>
      </c>
      <c r="AE1848" s="16" t="str">
        <f t="shared" si="716"/>
        <v/>
      </c>
      <c r="AF1848" s="16" t="str">
        <f t="shared" si="713"/>
        <v/>
      </c>
      <c r="AG1848" s="16">
        <f t="shared" si="724"/>
        <v>113.61741357488931</v>
      </c>
      <c r="AH1848" s="24">
        <f t="shared" si="723"/>
        <v>113.06746904804075</v>
      </c>
      <c r="AI1848" s="16">
        <f>VLOOKUP(A1848,'VQT-IV'!$B$3:$C1182,2,0)</f>
        <v>113.08</v>
      </c>
      <c r="AJ1848" s="25">
        <f t="shared" si="707"/>
        <v>-1.1081492712461394E-4</v>
      </c>
      <c r="AK1848" s="16">
        <v>113</v>
      </c>
      <c r="AL1848" s="2">
        <f t="shared" si="725"/>
        <v>114.88183544729583</v>
      </c>
      <c r="AM1848" s="27">
        <f t="shared" si="726"/>
        <v>-1.5793327049405059E-2</v>
      </c>
      <c r="AN1848" s="35">
        <v>0</v>
      </c>
      <c r="AO1848" s="1">
        <v>40675</v>
      </c>
      <c r="AP1848" s="2" t="str">
        <f t="shared" si="708"/>
        <v>high</v>
      </c>
    </row>
    <row r="1849" spans="1:42" x14ac:dyDescent="0.25">
      <c r="A1849" s="49">
        <v>40683</v>
      </c>
      <c r="B1849" s="47">
        <v>1333.27</v>
      </c>
      <c r="C1849" s="27">
        <f t="shared" si="710"/>
        <v>-7.6883000893122055E-3</v>
      </c>
      <c r="D1849" s="27">
        <f t="shared" si="711"/>
        <v>-3.2794795744166549E-3</v>
      </c>
      <c r="E1849" s="5">
        <f t="shared" si="717"/>
        <v>0</v>
      </c>
      <c r="F1849" s="44">
        <v>2258.21</v>
      </c>
      <c r="G1849" s="45">
        <v>2258.21</v>
      </c>
      <c r="H1849" s="48">
        <v>1333.27</v>
      </c>
      <c r="I1849" s="42">
        <v>17.43</v>
      </c>
      <c r="J1849" s="16">
        <f t="shared" si="709"/>
        <v>0.17430000000000001</v>
      </c>
      <c r="K1849" s="16">
        <f t="shared" si="718"/>
        <v>6.9485970765501753E-2</v>
      </c>
      <c r="L1849" s="51">
        <f>VLOOKUP(A1849,LIBOR!$A$3:B3944,2,1)</f>
        <v>0.13</v>
      </c>
      <c r="M1849">
        <v>9357.68</v>
      </c>
      <c r="N1849" s="2">
        <v>8358.93</v>
      </c>
      <c r="O1849" s="16">
        <f t="shared" si="712"/>
        <v>5.95676387262781E-5</v>
      </c>
      <c r="P1849" s="16">
        <f t="shared" si="727"/>
        <v>0.10481402923449826</v>
      </c>
      <c r="Q1849" s="2">
        <f t="shared" si="714"/>
        <v>16.922000000000001</v>
      </c>
      <c r="R1849" s="2">
        <f t="shared" si="715"/>
        <v>16.391500000000001</v>
      </c>
      <c r="S1849" s="16">
        <f t="shared" si="728"/>
        <v>1</v>
      </c>
      <c r="T1849" s="16">
        <f t="shared" si="729"/>
        <v>1</v>
      </c>
      <c r="U1849" s="16">
        <f>VLOOKUP(P1849,Table!$D$6:$G$15,MATCH(VALUE(T1849)&amp;"E",Table!$D$5:$G$5,0),1)*IF(Y1849=1,0,1)</f>
        <v>0.85</v>
      </c>
      <c r="V1849" s="16">
        <f t="shared" si="730"/>
        <v>0.15000000000000002</v>
      </c>
      <c r="W1849" s="16">
        <f t="shared" si="720"/>
        <v>178733.74804999301</v>
      </c>
      <c r="X1849" s="16">
        <f t="shared" si="731"/>
        <v>-6.4156576911684748E-3</v>
      </c>
      <c r="Y1849" s="16">
        <f t="shared" si="721"/>
        <v>0</v>
      </c>
      <c r="Z1849" s="16">
        <f t="shared" si="732"/>
        <v>0</v>
      </c>
      <c r="AA1849" s="16">
        <f t="shared" si="719"/>
        <v>0</v>
      </c>
      <c r="AB1849" s="2">
        <f t="shared" si="722"/>
        <v>210525.13622552142</v>
      </c>
      <c r="AE1849" s="16" t="str">
        <f t="shared" si="716"/>
        <v/>
      </c>
      <c r="AF1849" s="16" t="str">
        <f t="shared" si="713"/>
        <v/>
      </c>
      <c r="AG1849" s="16">
        <f t="shared" si="724"/>
        <v>113.25657465550627</v>
      </c>
      <c r="AH1849" s="24">
        <f t="shared" si="723"/>
        <v>112.70544319844389</v>
      </c>
      <c r="AI1849" s="16">
        <f>VLOOKUP(A1849,'VQT-IV'!$B$3:$C1183,2,0)</f>
        <v>112.72</v>
      </c>
      <c r="AJ1849" s="25">
        <f t="shared" si="707"/>
        <v>-1.2914124872343002E-4</v>
      </c>
      <c r="AK1849" s="16">
        <v>112.78</v>
      </c>
      <c r="AL1849" s="2">
        <f t="shared" si="725"/>
        <v>114.88183544729583</v>
      </c>
      <c r="AM1849" s="27">
        <f t="shared" si="726"/>
        <v>-1.8944615921029584E-2</v>
      </c>
      <c r="AN1849" s="35">
        <v>0</v>
      </c>
      <c r="AO1849" s="1">
        <v>40676</v>
      </c>
      <c r="AP1849" s="2" t="str">
        <f t="shared" si="708"/>
        <v>high</v>
      </c>
    </row>
    <row r="1850" spans="1:42" x14ac:dyDescent="0.25">
      <c r="A1850" s="49">
        <v>40686</v>
      </c>
      <c r="B1850" s="47">
        <v>1317.37</v>
      </c>
      <c r="C1850" s="27">
        <f t="shared" si="710"/>
        <v>-1.1925566464407122E-2</v>
      </c>
      <c r="D1850" s="27">
        <f t="shared" si="711"/>
        <v>-9.0006910301152487E-3</v>
      </c>
      <c r="E1850" s="5">
        <f t="shared" si="717"/>
        <v>0</v>
      </c>
      <c r="F1850" s="44">
        <v>2231.31</v>
      </c>
      <c r="G1850" s="45">
        <v>2231.31</v>
      </c>
      <c r="H1850" s="48">
        <v>1317.37</v>
      </c>
      <c r="I1850" s="42">
        <v>18.27</v>
      </c>
      <c r="J1850" s="16">
        <f t="shared" si="709"/>
        <v>0.1827</v>
      </c>
      <c r="K1850" s="16">
        <f t="shared" si="718"/>
        <v>7.6425805795302726E-2</v>
      </c>
      <c r="L1850" s="51">
        <f>VLOOKUP(A1850,LIBOR!$A$3:B3945,2,1)</f>
        <v>0.13</v>
      </c>
      <c r="M1850">
        <v>9596.4699999999993</v>
      </c>
      <c r="N1850" s="2">
        <v>8572.2199999999993</v>
      </c>
      <c r="O1850" s="16">
        <f t="shared" si="712"/>
        <v>1.439339232307282E-4</v>
      </c>
      <c r="P1850" s="16">
        <f t="shared" si="727"/>
        <v>0.10627419420469728</v>
      </c>
      <c r="Q1850" s="2">
        <f t="shared" si="714"/>
        <v>16.994</v>
      </c>
      <c r="R1850" s="2">
        <f t="shared" si="715"/>
        <v>16.528500000000001</v>
      </c>
      <c r="S1850" s="16">
        <f t="shared" si="728"/>
        <v>1</v>
      </c>
      <c r="T1850" s="16">
        <f t="shared" si="729"/>
        <v>1</v>
      </c>
      <c r="U1850" s="16">
        <f>VLOOKUP(P1850,Table!$D$6:$G$15,MATCH(VALUE(T1850)&amp;"E",Table!$D$5:$G$5,0),1)*IF(Y1850=1,0,1)</f>
        <v>0.85</v>
      </c>
      <c r="V1850" s="16">
        <f t="shared" si="730"/>
        <v>0.15000000000000002</v>
      </c>
      <c r="W1850" s="16">
        <f t="shared" si="720"/>
        <v>177606.06894508612</v>
      </c>
      <c r="X1850" s="16">
        <f t="shared" si="731"/>
        <v>-4.3406128486227491E-3</v>
      </c>
      <c r="Y1850" s="16">
        <f t="shared" si="721"/>
        <v>0</v>
      </c>
      <c r="Z1850" s="16">
        <f t="shared" si="732"/>
        <v>0</v>
      </c>
      <c r="AA1850" s="16">
        <f t="shared" si="719"/>
        <v>0</v>
      </c>
      <c r="AB1850" s="2">
        <f t="shared" si="722"/>
        <v>209199.34057078324</v>
      </c>
      <c r="AE1850" s="16" t="str">
        <f t="shared" si="716"/>
        <v/>
      </c>
      <c r="AF1850" s="16" t="str">
        <f t="shared" si="713"/>
        <v/>
      </c>
      <c r="AG1850" s="16">
        <f t="shared" si="724"/>
        <v>112.54333405516319</v>
      </c>
      <c r="AH1850" s="24">
        <f t="shared" si="723"/>
        <v>111.98692874403579</v>
      </c>
      <c r="AI1850" s="16">
        <f>VLOOKUP(A1850,'VQT-IV'!$B$3:$C1184,2,0)</f>
        <v>112</v>
      </c>
      <c r="AJ1850" s="25">
        <f t="shared" si="707"/>
        <v>-1.1670764253757238E-4</v>
      </c>
      <c r="AK1850" s="16">
        <v>111.9</v>
      </c>
      <c r="AL1850" s="2">
        <f t="shared" si="725"/>
        <v>114.88183544729583</v>
      </c>
      <c r="AM1850" s="27">
        <f t="shared" si="726"/>
        <v>-2.5198994183794454E-2</v>
      </c>
      <c r="AN1850" s="35">
        <v>0</v>
      </c>
      <c r="AO1850" s="1">
        <v>40679</v>
      </c>
      <c r="AP1850" s="2" t="str">
        <f t="shared" si="708"/>
        <v>high</v>
      </c>
    </row>
    <row r="1851" spans="1:42" x14ac:dyDescent="0.25">
      <c r="A1851" s="49">
        <v>40687</v>
      </c>
      <c r="B1851" s="47">
        <v>1316.28</v>
      </c>
      <c r="C1851" s="27">
        <f t="shared" si="710"/>
        <v>-8.2740611976883649E-4</v>
      </c>
      <c r="D1851" s="27">
        <f t="shared" si="711"/>
        <v>-9.459529224319807E-3</v>
      </c>
      <c r="E1851" s="5">
        <f t="shared" si="717"/>
        <v>0</v>
      </c>
      <c r="F1851" s="44">
        <v>2229.4899999999998</v>
      </c>
      <c r="G1851" s="45">
        <v>2229.4899999999998</v>
      </c>
      <c r="H1851" s="48">
        <v>1316.28</v>
      </c>
      <c r="I1851" s="42">
        <v>17.82</v>
      </c>
      <c r="J1851" s="16">
        <f t="shared" si="709"/>
        <v>0.1782</v>
      </c>
      <c r="K1851" s="16">
        <f t="shared" si="718"/>
        <v>7.3899407406913101E-2</v>
      </c>
      <c r="L1851" s="51">
        <f>VLOOKUP(A1851,LIBOR!$A$3:B3946,2,1)</f>
        <v>0.129</v>
      </c>
      <c r="M1851">
        <v>9480.35</v>
      </c>
      <c r="N1851" s="2">
        <v>8468.48</v>
      </c>
      <c r="O1851" s="16">
        <f t="shared" si="712"/>
        <v>6.851677599396946E-7</v>
      </c>
      <c r="P1851" s="16">
        <f t="shared" si="727"/>
        <v>0.1043005925930869</v>
      </c>
      <c r="Q1851" s="2">
        <f t="shared" si="714"/>
        <v>16.999999999999996</v>
      </c>
      <c r="R1851" s="2">
        <f t="shared" si="715"/>
        <v>16.653500000000001</v>
      </c>
      <c r="S1851" s="16">
        <f t="shared" si="728"/>
        <v>1</v>
      </c>
      <c r="T1851" s="16">
        <f t="shared" si="729"/>
        <v>1</v>
      </c>
      <c r="U1851" s="16">
        <f>VLOOKUP(P1851,Table!$D$6:$G$15,MATCH(VALUE(T1851)&amp;"E",Table!$D$5:$G$5,0),1)*IF(Y1851=1,0,1)</f>
        <v>0.85</v>
      </c>
      <c r="V1851" s="16">
        <f t="shared" si="730"/>
        <v>0.15000000000000002</v>
      </c>
      <c r="W1851" s="16">
        <f t="shared" si="720"/>
        <v>177158.75427986344</v>
      </c>
      <c r="X1851" s="16">
        <f t="shared" si="731"/>
        <v>-7.3654632655126839E-3</v>
      </c>
      <c r="Y1851" s="16">
        <f t="shared" si="721"/>
        <v>0</v>
      </c>
      <c r="Z1851" s="16">
        <f t="shared" si="732"/>
        <v>0</v>
      </c>
      <c r="AA1851" s="16">
        <f t="shared" si="719"/>
        <v>0</v>
      </c>
      <c r="AB1851" s="2">
        <f t="shared" si="722"/>
        <v>208674.59392042685</v>
      </c>
      <c r="AE1851" s="16" t="str">
        <f t="shared" si="716"/>
        <v/>
      </c>
      <c r="AF1851" s="16" t="str">
        <f t="shared" si="713"/>
        <v/>
      </c>
      <c r="AG1851" s="16">
        <f t="shared" si="724"/>
        <v>112.26103518460147</v>
      </c>
      <c r="AH1851" s="24">
        <f t="shared" si="723"/>
        <v>111.70311811958136</v>
      </c>
      <c r="AI1851" s="16">
        <f>VLOOKUP(A1851,'VQT-IV'!$B$3:$C1185,2,0)</f>
        <v>111.72</v>
      </c>
      <c r="AJ1851" s="25">
        <f t="shared" si="707"/>
        <v>-1.5110884728464224E-4</v>
      </c>
      <c r="AK1851" s="16">
        <v>111.75</v>
      </c>
      <c r="AL1851" s="2">
        <f t="shared" si="725"/>
        <v>114.88183544729583</v>
      </c>
      <c r="AM1851" s="27">
        <f t="shared" si="726"/>
        <v>-2.7669451095885034E-2</v>
      </c>
      <c r="AN1851" s="35">
        <v>0</v>
      </c>
      <c r="AO1851" s="1">
        <v>40680</v>
      </c>
      <c r="AP1851" s="2" t="str">
        <f t="shared" si="708"/>
        <v>high</v>
      </c>
    </row>
    <row r="1852" spans="1:42" x14ac:dyDescent="0.25">
      <c r="A1852" s="49">
        <v>40688</v>
      </c>
      <c r="B1852" s="47">
        <v>1320.47</v>
      </c>
      <c r="C1852" s="27">
        <f t="shared" si="710"/>
        <v>3.1832132980824657E-3</v>
      </c>
      <c r="D1852" s="27">
        <f t="shared" si="711"/>
        <v>-1.5080060151131613E-2</v>
      </c>
      <c r="E1852" s="5">
        <f t="shared" si="717"/>
        <v>0</v>
      </c>
      <c r="F1852" s="44">
        <v>2236.75</v>
      </c>
      <c r="G1852" s="45">
        <v>2236.75</v>
      </c>
      <c r="H1852" s="48">
        <v>1320.47</v>
      </c>
      <c r="I1852" s="42">
        <v>17.07</v>
      </c>
      <c r="J1852" s="16">
        <f t="shared" si="709"/>
        <v>0.17069999999999999</v>
      </c>
      <c r="K1852" s="16">
        <f t="shared" si="718"/>
        <v>6.7893417963305655E-2</v>
      </c>
      <c r="L1852" s="51">
        <f>VLOOKUP(A1852,LIBOR!$A$3:B3947,2,1)</f>
        <v>0.129</v>
      </c>
      <c r="M1852">
        <v>9317.02</v>
      </c>
      <c r="N1852" s="2">
        <v>8322.57</v>
      </c>
      <c r="O1852" s="16">
        <f t="shared" si="712"/>
        <v>1.010068573488381E-5</v>
      </c>
      <c r="P1852" s="16">
        <f t="shared" si="727"/>
        <v>0.10280658203669434</v>
      </c>
      <c r="Q1852" s="2">
        <f t="shared" si="714"/>
        <v>17.054000000000002</v>
      </c>
      <c r="R1852" s="2">
        <f t="shared" si="715"/>
        <v>16.763500000000001</v>
      </c>
      <c r="S1852" s="16">
        <f t="shared" si="728"/>
        <v>1</v>
      </c>
      <c r="T1852" s="16">
        <f t="shared" si="729"/>
        <v>1</v>
      </c>
      <c r="U1852" s="16">
        <f>VLOOKUP(P1852,Table!$D$6:$G$15,MATCH(VALUE(T1852)&amp;"E",Table!$D$5:$G$5,0),1)*IF(Y1852=1,0,1)</f>
        <v>0.85</v>
      </c>
      <c r="V1852" s="16">
        <f t="shared" si="730"/>
        <v>0.15000000000000002</v>
      </c>
      <c r="W1852" s="16">
        <f t="shared" si="720"/>
        <v>177180.23746132091</v>
      </c>
      <c r="X1852" s="16">
        <f t="shared" si="731"/>
        <v>-7.7354698272542599E-3</v>
      </c>
      <c r="Y1852" s="16">
        <f t="shared" si="721"/>
        <v>0</v>
      </c>
      <c r="Z1852" s="16">
        <f t="shared" si="732"/>
        <v>0</v>
      </c>
      <c r="AA1852" s="16">
        <f t="shared" si="719"/>
        <v>0</v>
      </c>
      <c r="AB1852" s="2">
        <f t="shared" si="722"/>
        <v>208712.91858667883</v>
      </c>
      <c r="AE1852" s="16" t="str">
        <f t="shared" si="716"/>
        <v/>
      </c>
      <c r="AF1852" s="16" t="str">
        <f t="shared" si="713"/>
        <v/>
      </c>
      <c r="AG1852" s="16">
        <f t="shared" si="724"/>
        <v>112.28165277213679</v>
      </c>
      <c r="AH1852" s="24">
        <f t="shared" si="723"/>
        <v>111.72072536604544</v>
      </c>
      <c r="AI1852" s="16">
        <f>VLOOKUP(A1852,'VQT-IV'!$B$3:$C1186,2,0)</f>
        <v>111.73</v>
      </c>
      <c r="AJ1852" s="25">
        <f t="shared" si="707"/>
        <v>-8.3009343547546521E-5</v>
      </c>
      <c r="AK1852" s="16">
        <v>111.71</v>
      </c>
      <c r="AL1852" s="2">
        <f t="shared" si="725"/>
        <v>114.88183544729583</v>
      </c>
      <c r="AM1852" s="27">
        <f t="shared" si="726"/>
        <v>-2.7516187123425628E-2</v>
      </c>
      <c r="AN1852" s="35">
        <v>0</v>
      </c>
      <c r="AO1852" s="1">
        <v>40682</v>
      </c>
      <c r="AP1852" s="2" t="str">
        <f t="shared" si="708"/>
        <v/>
      </c>
    </row>
    <row r="1853" spans="1:42" x14ac:dyDescent="0.25">
      <c r="A1853" s="49">
        <v>40689</v>
      </c>
      <c r="B1853" s="47">
        <v>1325.69</v>
      </c>
      <c r="C1853" s="27">
        <f t="shared" si="710"/>
        <v>3.953137897869663E-3</v>
      </c>
      <c r="D1853" s="27">
        <f t="shared" si="711"/>
        <v>-1.3304921477536036E-2</v>
      </c>
      <c r="E1853" s="5">
        <f t="shared" si="717"/>
        <v>0</v>
      </c>
      <c r="F1853" s="44">
        <v>2246.13</v>
      </c>
      <c r="G1853" s="45">
        <v>2246.13</v>
      </c>
      <c r="H1853" s="48">
        <v>1325.69</v>
      </c>
      <c r="I1853" s="42">
        <v>16.09</v>
      </c>
      <c r="J1853" s="16">
        <f t="shared" si="709"/>
        <v>0.16089999999999999</v>
      </c>
      <c r="K1853" s="16">
        <f t="shared" si="718"/>
        <v>5.7673112547079852E-2</v>
      </c>
      <c r="L1853" s="51">
        <f>VLOOKUP(A1853,LIBOR!$A$3:B3948,2,1)</f>
        <v>0.129</v>
      </c>
      <c r="M1853">
        <v>9058.19</v>
      </c>
      <c r="N1853" s="2">
        <v>8091.35</v>
      </c>
      <c r="O1853" s="16">
        <f t="shared" si="712"/>
        <v>1.5565745430538955E-5</v>
      </c>
      <c r="P1853" s="16">
        <f t="shared" si="727"/>
        <v>0.10322688745292014</v>
      </c>
      <c r="Q1853" s="2">
        <f t="shared" si="714"/>
        <v>17.221999999999998</v>
      </c>
      <c r="R1853" s="2">
        <f t="shared" si="715"/>
        <v>16.849499999999999</v>
      </c>
      <c r="S1853" s="16">
        <f t="shared" si="728"/>
        <v>1</v>
      </c>
      <c r="T1853" s="16">
        <f t="shared" si="729"/>
        <v>1</v>
      </c>
      <c r="U1853" s="16">
        <f>VLOOKUP(P1853,Table!$D$6:$G$15,MATCH(VALUE(T1853)&amp;"E",Table!$D$5:$G$5,0),1)*IF(Y1853=1,0,1)</f>
        <v>0.85</v>
      </c>
      <c r="V1853" s="16">
        <f t="shared" si="730"/>
        <v>0.15000000000000002</v>
      </c>
      <c r="W1853" s="16">
        <f t="shared" si="720"/>
        <v>177037.22194531027</v>
      </c>
      <c r="X1853" s="16">
        <f t="shared" si="731"/>
        <v>-1.200921109191222E-2</v>
      </c>
      <c r="Y1853" s="16">
        <f t="shared" si="721"/>
        <v>0</v>
      </c>
      <c r="Z1853" s="16">
        <f t="shared" si="732"/>
        <v>0</v>
      </c>
      <c r="AA1853" s="16">
        <f t="shared" si="719"/>
        <v>0</v>
      </c>
      <c r="AB1853" s="2">
        <f t="shared" si="722"/>
        <v>208587.16811568988</v>
      </c>
      <c r="AE1853" s="16" t="str">
        <f t="shared" si="716"/>
        <v/>
      </c>
      <c r="AF1853" s="16" t="str">
        <f t="shared" si="713"/>
        <v/>
      </c>
      <c r="AG1853" s="16">
        <f t="shared" si="724"/>
        <v>112.21400257197129</v>
      </c>
      <c r="AH1853" s="24">
        <f t="shared" si="723"/>
        <v>111.65050707942288</v>
      </c>
      <c r="AI1853" s="16">
        <f>VLOOKUP(A1853,'VQT-IV'!$B$3:$C1187,2,0)</f>
        <v>111.66</v>
      </c>
      <c r="AJ1853" s="25">
        <f t="shared" si="707"/>
        <v>-8.5016304649077057E-5</v>
      </c>
      <c r="AK1853" s="16">
        <v>111.81</v>
      </c>
      <c r="AL1853" s="2">
        <f t="shared" si="725"/>
        <v>114.88183544729583</v>
      </c>
      <c r="AM1853" s="27">
        <f t="shared" si="726"/>
        <v>-2.812740896149224E-2</v>
      </c>
      <c r="AN1853" s="35">
        <v>0</v>
      </c>
      <c r="AO1853" s="1">
        <v>40683</v>
      </c>
      <c r="AP1853" s="2" t="str">
        <f t="shared" si="708"/>
        <v/>
      </c>
    </row>
    <row r="1854" spans="1:42" x14ac:dyDescent="0.25">
      <c r="A1854" s="49">
        <v>40690</v>
      </c>
      <c r="B1854" s="47">
        <v>1331.1</v>
      </c>
      <c r="C1854" s="27">
        <f t="shared" si="710"/>
        <v>4.080893723268586E-3</v>
      </c>
      <c r="D1854" s="27">
        <f t="shared" si="711"/>
        <v>-1.5357276649552443E-3</v>
      </c>
      <c r="E1854" s="5">
        <f t="shared" si="717"/>
        <v>0</v>
      </c>
      <c r="F1854" s="44">
        <v>2255.7399999999998</v>
      </c>
      <c r="G1854" s="45">
        <v>2255.7399999999998</v>
      </c>
      <c r="H1854" s="48">
        <v>1331.1</v>
      </c>
      <c r="I1854" s="42">
        <v>15.98</v>
      </c>
      <c r="J1854" s="16">
        <f t="shared" si="709"/>
        <v>0.1598</v>
      </c>
      <c r="K1854" s="16">
        <f t="shared" si="718"/>
        <v>6.02073313763513E-2</v>
      </c>
      <c r="L1854" s="51">
        <f>VLOOKUP(A1854,LIBOR!$A$3:B3949,2,1)</f>
        <v>0.127</v>
      </c>
      <c r="M1854">
        <v>8892.7199999999993</v>
      </c>
      <c r="N1854" s="2">
        <v>7943.53</v>
      </c>
      <c r="O1854" s="16">
        <f t="shared" si="712"/>
        <v>1.6585984920715638E-5</v>
      </c>
      <c r="P1854" s="16">
        <f t="shared" si="727"/>
        <v>9.9592668623648697E-2</v>
      </c>
      <c r="Q1854" s="2">
        <f t="shared" si="714"/>
        <v>17.336000000000002</v>
      </c>
      <c r="R1854" s="2">
        <f t="shared" si="715"/>
        <v>16.922999999999995</v>
      </c>
      <c r="S1854" s="16">
        <f t="shared" si="728"/>
        <v>1</v>
      </c>
      <c r="T1854" s="16">
        <f t="shared" si="729"/>
        <v>1</v>
      </c>
      <c r="U1854" s="16">
        <f>VLOOKUP(P1854,Table!$D$6:$G$15,MATCH(VALUE(T1854)&amp;"E",Table!$D$5:$G$5,0),1)*IF(Y1854=1,0,1)</f>
        <v>0.9</v>
      </c>
      <c r="V1854" s="16">
        <f t="shared" si="730"/>
        <v>9.9999999999999978E-2</v>
      </c>
      <c r="W1854" s="16">
        <f t="shared" si="720"/>
        <v>177166.18043445449</v>
      </c>
      <c r="X1854" s="16">
        <f t="shared" si="731"/>
        <v>-1.2636422382971468E-2</v>
      </c>
      <c r="Y1854" s="16">
        <f t="shared" si="721"/>
        <v>0</v>
      </c>
      <c r="Z1854" s="16">
        <f t="shared" si="732"/>
        <v>0</v>
      </c>
      <c r="AA1854" s="16">
        <f t="shared" si="719"/>
        <v>0</v>
      </c>
      <c r="AB1854" s="2">
        <f t="shared" si="722"/>
        <v>208774.18374386893</v>
      </c>
      <c r="AE1854" s="16" t="str">
        <f t="shared" si="716"/>
        <v/>
      </c>
      <c r="AF1854" s="16" t="str">
        <f t="shared" si="713"/>
        <v/>
      </c>
      <c r="AG1854" s="16">
        <f t="shared" si="724"/>
        <v>112.31461169558642</v>
      </c>
      <c r="AH1854" s="24">
        <f t="shared" si="723"/>
        <v>111.74770240523088</v>
      </c>
      <c r="AI1854" s="16">
        <f>VLOOKUP(A1854,'VQT-IV'!$B$3:$C1188,2,0)</f>
        <v>111.76</v>
      </c>
      <c r="AJ1854" s="25">
        <f t="shared" si="707"/>
        <v>-1.1003574417611794E-4</v>
      </c>
      <c r="AK1854" s="16">
        <v>111.81</v>
      </c>
      <c r="AL1854" s="2">
        <f t="shared" si="725"/>
        <v>114.88183544729583</v>
      </c>
      <c r="AM1854" s="27">
        <f t="shared" si="726"/>
        <v>-2.7281362887893512E-2</v>
      </c>
      <c r="AN1854" s="35">
        <v>0</v>
      </c>
      <c r="AO1854" s="1">
        <v>40686</v>
      </c>
      <c r="AP1854" s="2" t="str">
        <f t="shared" si="708"/>
        <v>high</v>
      </c>
    </row>
    <row r="1855" spans="1:42" x14ac:dyDescent="0.25">
      <c r="A1855" s="49">
        <v>40694</v>
      </c>
      <c r="B1855" s="47">
        <v>1345.2</v>
      </c>
      <c r="C1855" s="27">
        <f t="shared" si="710"/>
        <v>1.0592742844264258E-2</v>
      </c>
      <c r="D1855" s="27">
        <f t="shared" si="711"/>
        <v>2.0982581643716136E-2</v>
      </c>
      <c r="E1855" s="5">
        <f t="shared" si="717"/>
        <v>0</v>
      </c>
      <c r="F1855" s="44">
        <v>2279.66</v>
      </c>
      <c r="G1855" s="45">
        <v>2279.66</v>
      </c>
      <c r="H1855" s="48">
        <v>1345.2</v>
      </c>
      <c r="I1855" s="42">
        <v>15.45</v>
      </c>
      <c r="J1855" s="16">
        <f t="shared" si="709"/>
        <v>0.1545</v>
      </c>
      <c r="K1855" s="16">
        <f t="shared" si="718"/>
        <v>5.6194108566663528E-2</v>
      </c>
      <c r="L1855" s="51">
        <f>VLOOKUP(A1855,LIBOR!$A$3:B3950,2,1)</f>
        <v>0.128</v>
      </c>
      <c r="M1855">
        <v>8630.2999999999993</v>
      </c>
      <c r="N1855" s="2">
        <v>7709.07</v>
      </c>
      <c r="O1855" s="16">
        <f t="shared" si="712"/>
        <v>1.1102906050521337E-4</v>
      </c>
      <c r="P1855" s="16">
        <f t="shared" si="727"/>
        <v>9.830589143333647E-2</v>
      </c>
      <c r="Q1855" s="2">
        <f t="shared" si="714"/>
        <v>17.045999999999999</v>
      </c>
      <c r="R1855" s="2">
        <f t="shared" si="715"/>
        <v>16.984500000000001</v>
      </c>
      <c r="S1855" s="16">
        <f t="shared" si="728"/>
        <v>1</v>
      </c>
      <c r="T1855" s="16">
        <f t="shared" si="729"/>
        <v>1</v>
      </c>
      <c r="U1855" s="16">
        <f>VLOOKUP(P1855,Table!$D$6:$G$15,MATCH(VALUE(T1855)&amp;"E",Table!$D$5:$G$5,0),1)*IF(Y1855=1,0,1)</f>
        <v>0.9</v>
      </c>
      <c r="V1855" s="16">
        <f t="shared" si="730"/>
        <v>9.9999999999999978E-2</v>
      </c>
      <c r="W1855" s="16">
        <f t="shared" si="720"/>
        <v>178332.2676939177</v>
      </c>
      <c r="X1855" s="16">
        <f t="shared" si="731"/>
        <v>-8.7704064433318241E-3</v>
      </c>
      <c r="Y1855" s="16">
        <f t="shared" si="721"/>
        <v>0</v>
      </c>
      <c r="Z1855" s="16">
        <f t="shared" si="732"/>
        <v>0</v>
      </c>
      <c r="AA1855" s="16">
        <f t="shared" si="719"/>
        <v>0</v>
      </c>
      <c r="AB1855" s="2">
        <f t="shared" si="722"/>
        <v>210150.56929280059</v>
      </c>
      <c r="AE1855" s="16" t="str">
        <f t="shared" si="716"/>
        <v/>
      </c>
      <c r="AF1855" s="16" t="str">
        <f t="shared" si="713"/>
        <v/>
      </c>
      <c r="AG1855" s="16">
        <f t="shared" si="724"/>
        <v>113.05506822952901</v>
      </c>
      <c r="AH1855" s="24">
        <f t="shared" si="723"/>
        <v>112.47271122662562</v>
      </c>
      <c r="AI1855" s="16">
        <f>VLOOKUP(A1855,'VQT-IV'!$B$3:$C1189,2,0)</f>
        <v>112.49</v>
      </c>
      <c r="AJ1855" s="25">
        <f t="shared" si="707"/>
        <v>-1.5369164702971894E-4</v>
      </c>
      <c r="AK1855" s="16">
        <v>112.27</v>
      </c>
      <c r="AL1855" s="2">
        <f t="shared" si="725"/>
        <v>114.88183544729583</v>
      </c>
      <c r="AM1855" s="27">
        <f t="shared" si="726"/>
        <v>-2.0970453782273024E-2</v>
      </c>
      <c r="AN1855" s="35">
        <v>0</v>
      </c>
      <c r="AO1855" s="1">
        <v>40687</v>
      </c>
      <c r="AP1855" s="2" t="str">
        <f t="shared" si="708"/>
        <v>high</v>
      </c>
    </row>
    <row r="1856" spans="1:42" x14ac:dyDescent="0.25">
      <c r="A1856" s="49">
        <v>40695</v>
      </c>
      <c r="B1856" s="47">
        <v>1314.55</v>
      </c>
      <c r="C1856" s="27">
        <f t="shared" si="710"/>
        <v>-2.2784716027356544E-2</v>
      </c>
      <c r="D1856" s="27">
        <f t="shared" si="711"/>
        <v>-9.7472826387157152E-4</v>
      </c>
      <c r="E1856" s="5">
        <f t="shared" si="717"/>
        <v>0</v>
      </c>
      <c r="F1856" s="44">
        <v>2227.96</v>
      </c>
      <c r="G1856" s="45">
        <v>2227.96</v>
      </c>
      <c r="H1856" s="48">
        <v>1314.55</v>
      </c>
      <c r="I1856" s="42">
        <v>18.3</v>
      </c>
      <c r="J1856" s="16">
        <f t="shared" si="709"/>
        <v>0.183</v>
      </c>
      <c r="K1856" s="16">
        <f t="shared" si="718"/>
        <v>7.9117622919371924E-2</v>
      </c>
      <c r="L1856" s="51">
        <f>VLOOKUP(A1856,LIBOR!$A$3:B3951,2,1)</f>
        <v>0.127</v>
      </c>
      <c r="M1856">
        <v>9227.39</v>
      </c>
      <c r="N1856" s="2">
        <v>8242.41</v>
      </c>
      <c r="O1856" s="16">
        <f t="shared" si="712"/>
        <v>5.3122409338735846E-4</v>
      </c>
      <c r="P1856" s="16">
        <f t="shared" si="727"/>
        <v>0.10388237708062807</v>
      </c>
      <c r="Q1856" s="2">
        <f t="shared" si="714"/>
        <v>16.482000000000003</v>
      </c>
      <c r="R1856" s="2">
        <f t="shared" si="715"/>
        <v>16.9575</v>
      </c>
      <c r="S1856" s="16">
        <f t="shared" si="728"/>
        <v>-1</v>
      </c>
      <c r="T1856" s="16">
        <f t="shared" si="729"/>
        <v>0</v>
      </c>
      <c r="U1856" s="16">
        <f>VLOOKUP(P1856,Table!$D$6:$G$15,MATCH(VALUE(T1856)&amp;"E",Table!$D$5:$G$5,0),1)*IF(Y1856=1,0,1)</f>
        <v>0.9</v>
      </c>
      <c r="V1856" s="16">
        <f t="shared" si="730"/>
        <v>9.9999999999999978E-2</v>
      </c>
      <c r="W1856" s="16">
        <f t="shared" si="720"/>
        <v>175909.10664009574</v>
      </c>
      <c r="X1856" s="16">
        <f t="shared" si="731"/>
        <v>4.0888171960842268E-3</v>
      </c>
      <c r="Y1856" s="16">
        <f t="shared" si="721"/>
        <v>0</v>
      </c>
      <c r="Z1856" s="16">
        <f t="shared" si="732"/>
        <v>0</v>
      </c>
      <c r="AA1856" s="16">
        <f t="shared" si="719"/>
        <v>0</v>
      </c>
      <c r="AB1856" s="2">
        <f t="shared" si="722"/>
        <v>207315.13222768632</v>
      </c>
      <c r="AE1856" s="16" t="str">
        <f t="shared" si="716"/>
        <v/>
      </c>
      <c r="AF1856" s="16" t="str">
        <f t="shared" si="713"/>
        <v/>
      </c>
      <c r="AG1856" s="16">
        <f t="shared" si="724"/>
        <v>111.52968320708638</v>
      </c>
      <c r="AH1856" s="24">
        <f t="shared" si="723"/>
        <v>110.95229572739045</v>
      </c>
      <c r="AI1856" s="16">
        <f>VLOOKUP(A1856,'VQT-IV'!$B$3:$C1190,2,0)</f>
        <v>110.97</v>
      </c>
      <c r="AJ1856" s="25">
        <f t="shared" si="707"/>
        <v>-1.5954107064564127E-4</v>
      </c>
      <c r="AK1856" s="16">
        <v>112.27</v>
      </c>
      <c r="AL1856" s="2">
        <f t="shared" si="725"/>
        <v>114.88183544729583</v>
      </c>
      <c r="AM1856" s="27">
        <f t="shared" si="726"/>
        <v>-3.4205056914399012E-2</v>
      </c>
      <c r="AN1856" s="35">
        <v>0</v>
      </c>
      <c r="AO1856" s="1">
        <v>40688</v>
      </c>
      <c r="AP1856" s="2" t="str">
        <f t="shared" si="708"/>
        <v>high</v>
      </c>
    </row>
    <row r="1857" spans="1:42" x14ac:dyDescent="0.25">
      <c r="A1857" s="49">
        <v>40696</v>
      </c>
      <c r="B1857" s="47">
        <v>1312.94</v>
      </c>
      <c r="C1857" s="27">
        <f t="shared" si="710"/>
        <v>-1.2247537180022361E-3</v>
      </c>
      <c r="D1857" s="27">
        <f t="shared" si="711"/>
        <v>-5.3826952799562733E-3</v>
      </c>
      <c r="E1857" s="5">
        <f t="shared" si="717"/>
        <v>0</v>
      </c>
      <c r="F1857" s="44">
        <v>2225.36</v>
      </c>
      <c r="G1857" s="45">
        <v>2225.36</v>
      </c>
      <c r="H1857" s="48">
        <v>1312.94</v>
      </c>
      <c r="I1857" s="42">
        <v>18.09</v>
      </c>
      <c r="J1857" s="16">
        <f t="shared" si="709"/>
        <v>0.18090000000000001</v>
      </c>
      <c r="K1857" s="16">
        <f t="shared" si="718"/>
        <v>5.1223522820654704E-2</v>
      </c>
      <c r="L1857" s="51">
        <f>VLOOKUP(A1857,LIBOR!$A$3:B3952,2,1)</f>
        <v>0.1265</v>
      </c>
      <c r="M1857">
        <v>9140.83</v>
      </c>
      <c r="N1857" s="2">
        <v>8165.08</v>
      </c>
      <c r="O1857" s="16">
        <f t="shared" si="712"/>
        <v>1.5018608917360671E-6</v>
      </c>
      <c r="P1857" s="16">
        <f t="shared" si="727"/>
        <v>0.1296764771793453</v>
      </c>
      <c r="Q1857" s="2">
        <f t="shared" si="714"/>
        <v>16.577999999999999</v>
      </c>
      <c r="R1857" s="2">
        <f t="shared" si="715"/>
        <v>17.037500000000001</v>
      </c>
      <c r="S1857" s="16">
        <f t="shared" si="728"/>
        <v>-1</v>
      </c>
      <c r="T1857" s="16">
        <f t="shared" si="729"/>
        <v>0</v>
      </c>
      <c r="U1857" s="16">
        <f>VLOOKUP(P1857,Table!$D$6:$G$15,MATCH(VALUE(T1857)&amp;"E",Table!$D$5:$G$5,0),1)*IF(Y1857=1,0,1)</f>
        <v>0.9</v>
      </c>
      <c r="V1857" s="16">
        <f t="shared" si="730"/>
        <v>9.9999999999999978E-2</v>
      </c>
      <c r="W1857" s="16">
        <f t="shared" si="720"/>
        <v>175550.16853733666</v>
      </c>
      <c r="X1857" s="16">
        <f t="shared" si="731"/>
        <v>-7.0538294584844285E-3</v>
      </c>
      <c r="Y1857" s="16">
        <f t="shared" si="721"/>
        <v>0</v>
      </c>
      <c r="Z1857" s="16">
        <f t="shared" si="732"/>
        <v>0</v>
      </c>
      <c r="AA1857" s="16">
        <f t="shared" si="719"/>
        <v>0</v>
      </c>
      <c r="AB1857" s="2">
        <f t="shared" si="722"/>
        <v>206902.9140947843</v>
      </c>
      <c r="AE1857" s="16" t="str">
        <f t="shared" si="716"/>
        <v/>
      </c>
      <c r="AF1857" s="16" t="str">
        <f t="shared" si="713"/>
        <v/>
      </c>
      <c r="AG1857" s="16">
        <f t="shared" si="724"/>
        <v>111.30792149929032</v>
      </c>
      <c r="AH1857" s="24">
        <f t="shared" si="723"/>
        <v>110.72880001911606</v>
      </c>
      <c r="AI1857" s="16">
        <f>VLOOKUP(A1857,'VQT-IV'!$B$3:$C1191,2,0)</f>
        <v>110.74</v>
      </c>
      <c r="AJ1857" s="25">
        <f t="shared" si="707"/>
        <v>-1.0113762763164225E-4</v>
      </c>
      <c r="AK1857" s="16">
        <v>110.92</v>
      </c>
      <c r="AL1857" s="2">
        <f t="shared" si="725"/>
        <v>114.88183544729583</v>
      </c>
      <c r="AM1857" s="27">
        <f t="shared" si="726"/>
        <v>-3.6150496830154144E-2</v>
      </c>
      <c r="AN1857" s="35">
        <v>0</v>
      </c>
      <c r="AO1857" s="1">
        <v>40689</v>
      </c>
      <c r="AP1857" s="2" t="str">
        <f t="shared" si="708"/>
        <v>high</v>
      </c>
    </row>
    <row r="1858" spans="1:42" x14ac:dyDescent="0.25">
      <c r="A1858" s="49">
        <v>40697</v>
      </c>
      <c r="B1858" s="47">
        <v>1300.1600000000001</v>
      </c>
      <c r="C1858" s="27">
        <f t="shared" si="710"/>
        <v>-9.733879689856284E-3</v>
      </c>
      <c r="D1858" s="27">
        <f t="shared" si="711"/>
        <v>-1.906971286768222E-2</v>
      </c>
      <c r="E1858" s="5">
        <f t="shared" si="717"/>
        <v>0</v>
      </c>
      <c r="F1858" s="44">
        <v>2203.81</v>
      </c>
      <c r="G1858" s="45">
        <v>2203.81</v>
      </c>
      <c r="H1858" s="48">
        <v>1300.1600000000001</v>
      </c>
      <c r="I1858" s="42">
        <v>17.95</v>
      </c>
      <c r="J1858" s="16">
        <f t="shared" si="709"/>
        <v>0.17949999999999999</v>
      </c>
      <c r="K1858" s="16">
        <f t="shared" si="718"/>
        <v>4.989312441919283E-2</v>
      </c>
      <c r="L1858" s="51">
        <f>VLOOKUP(A1858,LIBOR!$A$3:B3953,2,1)</f>
        <v>0.1265</v>
      </c>
      <c r="M1858">
        <v>9200.0300000000007</v>
      </c>
      <c r="N1858" s="2">
        <v>8217.94</v>
      </c>
      <c r="O1858" s="16">
        <f t="shared" si="712"/>
        <v>9.5678986107144306E-5</v>
      </c>
      <c r="P1858" s="16">
        <f t="shared" si="727"/>
        <v>0.12960687558080716</v>
      </c>
      <c r="Q1858" s="2">
        <f t="shared" si="714"/>
        <v>16.782</v>
      </c>
      <c r="R1858" s="2">
        <f t="shared" si="715"/>
        <v>17.088000000000001</v>
      </c>
      <c r="S1858" s="16">
        <f t="shared" si="728"/>
        <v>-1</v>
      </c>
      <c r="T1858" s="16">
        <f t="shared" si="729"/>
        <v>0</v>
      </c>
      <c r="U1858" s="16">
        <f>VLOOKUP(P1858,Table!$D$6:$G$15,MATCH(VALUE(T1858)&amp;"E",Table!$D$5:$G$5,0),1)*IF(Y1858=1,0,1)</f>
        <v>0.9</v>
      </c>
      <c r="V1858" s="16">
        <f t="shared" si="730"/>
        <v>9.9999999999999978E-2</v>
      </c>
      <c r="W1858" s="16">
        <f t="shared" si="720"/>
        <v>174125.91235334249</v>
      </c>
      <c r="X1858" s="16">
        <f t="shared" si="731"/>
        <v>-9.2000606125166584E-3</v>
      </c>
      <c r="Y1858" s="16">
        <f t="shared" si="721"/>
        <v>0</v>
      </c>
      <c r="Z1858" s="16">
        <f t="shared" si="732"/>
        <v>0</v>
      </c>
      <c r="AA1858" s="16">
        <f t="shared" si="719"/>
        <v>0</v>
      </c>
      <c r="AB1858" s="2">
        <f t="shared" si="722"/>
        <v>205233.66272335214</v>
      </c>
      <c r="AD1858" s="2">
        <v>205609.61</v>
      </c>
      <c r="AE1858" s="16" t="str">
        <f t="shared" si="716"/>
        <v/>
      </c>
      <c r="AF1858" s="16">
        <f t="shared" si="713"/>
        <v>-1.8284518736640942E-3</v>
      </c>
      <c r="AG1858" s="16">
        <f t="shared" si="724"/>
        <v>110.40991142810864</v>
      </c>
      <c r="AH1858" s="24">
        <f t="shared" si="723"/>
        <v>109.83260345311963</v>
      </c>
      <c r="AI1858" s="16">
        <f>VLOOKUP(A1858,'VQT-IV'!$B$3:$C1192,2,0)</f>
        <v>109.85</v>
      </c>
      <c r="AJ1858" s="25">
        <f t="shared" si="707"/>
        <v>-1.5836638034016914E-4</v>
      </c>
      <c r="AK1858" s="16">
        <v>110.92</v>
      </c>
      <c r="AL1858" s="2">
        <f t="shared" si="725"/>
        <v>114.88183544729583</v>
      </c>
      <c r="AM1858" s="27">
        <f t="shared" si="726"/>
        <v>-4.3951526144380137E-2</v>
      </c>
      <c r="AN1858" s="35">
        <v>0</v>
      </c>
      <c r="AO1858" s="1">
        <v>40690</v>
      </c>
      <c r="AP1858" s="2" t="str">
        <f t="shared" si="708"/>
        <v>high</v>
      </c>
    </row>
    <row r="1859" spans="1:42" x14ac:dyDescent="0.25">
      <c r="A1859" s="49">
        <v>40700</v>
      </c>
      <c r="B1859" s="47">
        <v>1286.17</v>
      </c>
      <c r="C1859" s="27">
        <f t="shared" si="710"/>
        <v>-1.0760214127492063E-2</v>
      </c>
      <c r="D1859" s="27">
        <f t="shared" si="711"/>
        <v>-3.3910820718442869E-2</v>
      </c>
      <c r="E1859" s="5">
        <f t="shared" si="717"/>
        <v>0</v>
      </c>
      <c r="F1859" s="44">
        <v>2180.14</v>
      </c>
      <c r="G1859" s="45">
        <v>2180.14</v>
      </c>
      <c r="H1859" s="48">
        <v>1286.17</v>
      </c>
      <c r="I1859" s="42">
        <v>18.489999999999998</v>
      </c>
      <c r="J1859" s="16">
        <f t="shared" si="709"/>
        <v>0.18489999999999998</v>
      </c>
      <c r="K1859" s="16">
        <f t="shared" si="718"/>
        <v>5.1623410535791975E-2</v>
      </c>
      <c r="L1859" s="51">
        <f>VLOOKUP(A1859,LIBOR!$A$3:B3954,2,1)</f>
        <v>0.126</v>
      </c>
      <c r="M1859">
        <v>9306.41</v>
      </c>
      <c r="N1859" s="2">
        <v>8312.93</v>
      </c>
      <c r="O1859" s="16">
        <f t="shared" si="712"/>
        <v>1.1704045921188807E-4</v>
      </c>
      <c r="P1859" s="16">
        <f t="shared" si="727"/>
        <v>0.13327658946420801</v>
      </c>
      <c r="Q1859" s="2">
        <f t="shared" si="714"/>
        <v>17.154000000000003</v>
      </c>
      <c r="R1859" s="2">
        <f t="shared" si="715"/>
        <v>17.075499999999998</v>
      </c>
      <c r="S1859" s="16">
        <f t="shared" si="728"/>
        <v>1</v>
      </c>
      <c r="T1859" s="16">
        <f t="shared" si="729"/>
        <v>0</v>
      </c>
      <c r="U1859" s="16">
        <f>VLOOKUP(P1859,Table!$D$6:$G$15,MATCH(VALUE(T1859)&amp;"E",Table!$D$5:$G$5,0),1)*IF(Y1859=1,0,1)</f>
        <v>0.9</v>
      </c>
      <c r="V1859" s="16">
        <f t="shared" si="730"/>
        <v>9.9999999999999978E-2</v>
      </c>
      <c r="W1859" s="16">
        <f t="shared" si="720"/>
        <v>172640.91312777877</v>
      </c>
      <c r="X1859" s="16">
        <f t="shared" si="731"/>
        <v>-1.6444618594767202E-2</v>
      </c>
      <c r="Y1859" s="16">
        <f t="shared" si="721"/>
        <v>0</v>
      </c>
      <c r="Z1859" s="16">
        <f t="shared" si="732"/>
        <v>0</v>
      </c>
      <c r="AA1859" s="16">
        <f t="shared" si="719"/>
        <v>0</v>
      </c>
      <c r="AB1859" s="2">
        <f t="shared" si="722"/>
        <v>203487.09537266329</v>
      </c>
      <c r="AE1859" s="16" t="str">
        <f t="shared" si="716"/>
        <v/>
      </c>
      <c r="AF1859" s="16" t="str">
        <f t="shared" si="713"/>
        <v/>
      </c>
      <c r="AG1859" s="16">
        <f t="shared" si="724"/>
        <v>109.47030754474024</v>
      </c>
      <c r="AH1859" s="24">
        <f t="shared" si="723"/>
        <v>108.88940977547546</v>
      </c>
      <c r="AI1859" s="16">
        <f>VLOOKUP(A1859,'VQT-IV'!$B$3:$C1193,2,0)</f>
        <v>108.9</v>
      </c>
      <c r="AJ1859" s="25">
        <f t="shared" ref="AJ1859:AJ1922" si="733">AH1859/AI1859-1</f>
        <v>-9.7247240813169711E-5</v>
      </c>
      <c r="AK1859" s="16">
        <v>110.92</v>
      </c>
      <c r="AL1859" s="2">
        <f t="shared" si="725"/>
        <v>114.88183544729583</v>
      </c>
      <c r="AM1859" s="27">
        <f t="shared" si="726"/>
        <v>-5.2161646342859025E-2</v>
      </c>
      <c r="AN1859" s="35">
        <v>0</v>
      </c>
      <c r="AO1859" s="1">
        <v>40693</v>
      </c>
      <c r="AP1859" s="2" t="str">
        <f t="shared" si="708"/>
        <v/>
      </c>
    </row>
    <row r="1860" spans="1:42" x14ac:dyDescent="0.25">
      <c r="A1860" s="49">
        <v>40701</v>
      </c>
      <c r="B1860" s="47">
        <v>1284.94</v>
      </c>
      <c r="C1860" s="27">
        <f t="shared" si="710"/>
        <v>-9.5632770162579206E-4</v>
      </c>
      <c r="D1860" s="27">
        <f t="shared" si="711"/>
        <v>-4.5459891264332919E-2</v>
      </c>
      <c r="E1860" s="5">
        <f t="shared" si="717"/>
        <v>-1</v>
      </c>
      <c r="F1860" s="44">
        <v>2178.15</v>
      </c>
      <c r="G1860" s="45">
        <v>2178.15</v>
      </c>
      <c r="H1860" s="48">
        <v>1284.94</v>
      </c>
      <c r="I1860" s="42">
        <v>18.07</v>
      </c>
      <c r="J1860" s="16">
        <f t="shared" si="709"/>
        <v>0.1807</v>
      </c>
      <c r="K1860" s="16">
        <f t="shared" si="718"/>
        <v>4.4460221102462366E-2</v>
      </c>
      <c r="L1860" s="51">
        <f>VLOOKUP(A1860,LIBOR!$A$3:B3955,2,1)</f>
        <v>0.1265</v>
      </c>
      <c r="M1860">
        <v>9191.57</v>
      </c>
      <c r="N1860" s="2">
        <v>8210.34</v>
      </c>
      <c r="O1860" s="16">
        <f t="shared" si="712"/>
        <v>9.1543806190580619E-7</v>
      </c>
      <c r="P1860" s="16">
        <f t="shared" si="727"/>
        <v>0.13623977889753763</v>
      </c>
      <c r="Q1860" s="2">
        <f t="shared" si="714"/>
        <v>17.655999999999999</v>
      </c>
      <c r="R1860" s="2">
        <f t="shared" si="715"/>
        <v>17.079999999999998</v>
      </c>
      <c r="S1860" s="16">
        <f t="shared" si="728"/>
        <v>1</v>
      </c>
      <c r="T1860" s="16">
        <f t="shared" si="729"/>
        <v>0</v>
      </c>
      <c r="U1860" s="16">
        <f>VLOOKUP(P1860,Table!$D$6:$G$15,MATCH(VALUE(T1860)&amp;"E",Table!$D$5:$G$5,0),1)*IF(Y1860=1,0,1)</f>
        <v>0</v>
      </c>
      <c r="V1860" s="16">
        <f t="shared" si="730"/>
        <v>0</v>
      </c>
      <c r="W1860" s="16">
        <f t="shared" si="720"/>
        <v>172279.26554620787</v>
      </c>
      <c r="X1860" s="16">
        <f t="shared" si="731"/>
        <v>-2.5542500806749247E-2</v>
      </c>
      <c r="Y1860" s="16">
        <f t="shared" si="721"/>
        <v>1</v>
      </c>
      <c r="Z1860" s="16">
        <f t="shared" si="732"/>
        <v>20</v>
      </c>
      <c r="AA1860" s="16">
        <f t="shared" si="719"/>
        <v>0</v>
      </c>
      <c r="AB1860" s="2">
        <f t="shared" si="722"/>
        <v>203068.82865287442</v>
      </c>
      <c r="AE1860" s="16" t="str">
        <f t="shared" si="716"/>
        <v/>
      </c>
      <c r="AF1860" s="16" t="str">
        <f t="shared" si="713"/>
        <v/>
      </c>
      <c r="AG1860" s="16">
        <f t="shared" si="724"/>
        <v>109.24529186810894</v>
      </c>
      <c r="AH1860" s="24">
        <f t="shared" si="723"/>
        <v>108.66275984890979</v>
      </c>
      <c r="AI1860" s="16">
        <f>VLOOKUP(A1860,'VQT-IV'!$B$3:$C1194,2,0)</f>
        <v>108.68</v>
      </c>
      <c r="AJ1860" s="25">
        <f t="shared" si="733"/>
        <v>-1.5863223307155394E-4</v>
      </c>
      <c r="AK1860" s="16">
        <v>108.95</v>
      </c>
      <c r="AL1860" s="2">
        <f t="shared" si="725"/>
        <v>114.88183544729583</v>
      </c>
      <c r="AM1860" s="27">
        <f t="shared" si="726"/>
        <v>-5.413454245548821E-2</v>
      </c>
      <c r="AN1860" s="35">
        <v>1</v>
      </c>
      <c r="AO1860" s="1">
        <v>40694</v>
      </c>
      <c r="AP1860" s="2" t="str">
        <f t="shared" ref="AP1860:AP1923" si="734">IF(ABS(AJ1860)&gt;0.0001, "high","")</f>
        <v>high</v>
      </c>
    </row>
    <row r="1861" spans="1:42" x14ac:dyDescent="0.25">
      <c r="A1861" s="49">
        <v>40702</v>
      </c>
      <c r="B1861" s="47">
        <v>1279.56</v>
      </c>
      <c r="C1861" s="27">
        <f t="shared" si="710"/>
        <v>-4.186965928370312E-3</v>
      </c>
      <c r="D1861" s="27">
        <f t="shared" si="711"/>
        <v>-2.6862141165346687E-2</v>
      </c>
      <c r="E1861" s="5">
        <f t="shared" si="717"/>
        <v>-1</v>
      </c>
      <c r="F1861" s="44">
        <v>2169.5</v>
      </c>
      <c r="G1861" s="45">
        <v>2169.5</v>
      </c>
      <c r="H1861" s="48">
        <v>1279.56</v>
      </c>
      <c r="I1861" s="42">
        <v>18.79</v>
      </c>
      <c r="J1861" s="16">
        <f t="shared" si="709"/>
        <v>0.18789999999999998</v>
      </c>
      <c r="K1861" s="16">
        <f t="shared" si="718"/>
        <v>5.5156382638535006E-2</v>
      </c>
      <c r="L1861" s="51">
        <f>VLOOKUP(A1861,LIBOR!$A$3:B3956,2,1)</f>
        <v>0.1265</v>
      </c>
      <c r="M1861">
        <v>9313.66</v>
      </c>
      <c r="N1861" s="2">
        <v>8319.39</v>
      </c>
      <c r="O1861" s="16">
        <f t="shared" si="712"/>
        <v>1.7604366851505397E-5</v>
      </c>
      <c r="P1861" s="16">
        <f t="shared" si="727"/>
        <v>0.13274361736146498</v>
      </c>
      <c r="Q1861" s="2">
        <f t="shared" si="714"/>
        <v>18.18</v>
      </c>
      <c r="R1861" s="2">
        <f t="shared" si="715"/>
        <v>17.125499999999995</v>
      </c>
      <c r="S1861" s="16">
        <f t="shared" si="728"/>
        <v>1</v>
      </c>
      <c r="T1861" s="16">
        <f t="shared" si="729"/>
        <v>0</v>
      </c>
      <c r="U1861" s="16">
        <f>VLOOKUP(P1861,Table!$D$6:$G$15,MATCH(VALUE(T1861)&amp;"E",Table!$D$5:$G$5,0),1)*IF(Y1861=1,0,1)</f>
        <v>0</v>
      </c>
      <c r="V1861" s="16">
        <f t="shared" si="730"/>
        <v>0</v>
      </c>
      <c r="W1861" s="16">
        <f t="shared" si="720"/>
        <v>172279.26554620787</v>
      </c>
      <c r="X1861" s="16">
        <f t="shared" si="731"/>
        <v>-3.394227094167257E-2</v>
      </c>
      <c r="Y1861" s="16">
        <f t="shared" si="721"/>
        <v>1</v>
      </c>
      <c r="Z1861" s="16">
        <f t="shared" si="732"/>
        <v>20</v>
      </c>
      <c r="AA1861" s="16">
        <f t="shared" si="719"/>
        <v>3.5138888888885944E-4</v>
      </c>
      <c r="AB1861" s="2">
        <f t="shared" si="722"/>
        <v>203069.54221417513</v>
      </c>
      <c r="AE1861" s="16" t="str">
        <f t="shared" si="716"/>
        <v/>
      </c>
      <c r="AF1861" s="16" t="str">
        <f t="shared" si="713"/>
        <v/>
      </c>
      <c r="AG1861" s="16">
        <f t="shared" si="724"/>
        <v>109.24567574392621</v>
      </c>
      <c r="AH1861" s="24">
        <f t="shared" si="723"/>
        <v>108.66031345901825</v>
      </c>
      <c r="AI1861" s="16">
        <f>VLOOKUP(A1861,'VQT-IV'!$B$3:$C1195,2,0)</f>
        <v>108.67</v>
      </c>
      <c r="AJ1861" s="25">
        <f t="shared" si="733"/>
        <v>-8.9137213414414163E-5</v>
      </c>
      <c r="AK1861" s="16">
        <v>108.7</v>
      </c>
      <c r="AL1861" s="2">
        <f t="shared" si="725"/>
        <v>114.88183544729583</v>
      </c>
      <c r="AM1861" s="27">
        <f t="shared" si="726"/>
        <v>-5.4155837291891218E-2</v>
      </c>
      <c r="AN1861" s="35">
        <v>1</v>
      </c>
      <c r="AO1861" s="1">
        <v>40695</v>
      </c>
      <c r="AP1861" s="2" t="str">
        <f t="shared" si="734"/>
        <v/>
      </c>
    </row>
    <row r="1862" spans="1:42" x14ac:dyDescent="0.25">
      <c r="A1862" s="49">
        <v>40703</v>
      </c>
      <c r="B1862" s="47">
        <v>1289</v>
      </c>
      <c r="C1862" s="27">
        <f t="shared" si="710"/>
        <v>7.3775360280097235E-3</v>
      </c>
      <c r="D1862" s="27">
        <f t="shared" si="711"/>
        <v>-1.8259851419334727E-2</v>
      </c>
      <c r="E1862" s="5">
        <f t="shared" si="717"/>
        <v>-1</v>
      </c>
      <c r="F1862" s="44">
        <v>2185.52</v>
      </c>
      <c r="G1862" s="45">
        <v>2185.52</v>
      </c>
      <c r="H1862" s="48">
        <v>1289</v>
      </c>
      <c r="I1862" s="42">
        <v>17.77</v>
      </c>
      <c r="J1862" s="16">
        <f t="shared" ref="J1862:J1925" si="735">I1862/100</f>
        <v>0.1777</v>
      </c>
      <c r="K1862" s="16">
        <f t="shared" si="718"/>
        <v>4.4824079352667717E-2</v>
      </c>
      <c r="L1862" s="51">
        <f>VLOOKUP(A1862,LIBOR!$A$3:B3957,2,1)</f>
        <v>0.127</v>
      </c>
      <c r="M1862">
        <v>9028.3700000000008</v>
      </c>
      <c r="N1862" s="2">
        <v>8064.54</v>
      </c>
      <c r="O1862" s="16">
        <f t="shared" si="712"/>
        <v>5.4029190487290608E-5</v>
      </c>
      <c r="P1862" s="16">
        <f t="shared" si="727"/>
        <v>0.13287592064733228</v>
      </c>
      <c r="Q1862" s="2">
        <f t="shared" si="714"/>
        <v>18.277999999999999</v>
      </c>
      <c r="R1862" s="2">
        <f t="shared" si="715"/>
        <v>17.269500000000001</v>
      </c>
      <c r="S1862" s="16">
        <f t="shared" si="728"/>
        <v>1</v>
      </c>
      <c r="T1862" s="16">
        <f t="shared" si="729"/>
        <v>0</v>
      </c>
      <c r="U1862" s="16">
        <f>VLOOKUP(P1862,Table!$D$6:$G$15,MATCH(VALUE(T1862)&amp;"E",Table!$D$5:$G$5,0),1)*IF(Y1862=1,0,1)</f>
        <v>0</v>
      </c>
      <c r="V1862" s="16">
        <f t="shared" si="730"/>
        <v>0</v>
      </c>
      <c r="W1862" s="16">
        <f t="shared" si="720"/>
        <v>172279.26554620787</v>
      </c>
      <c r="X1862" s="16">
        <f t="shared" si="731"/>
        <v>-2.0634753727187038E-2</v>
      </c>
      <c r="Y1862" s="16">
        <f t="shared" si="721"/>
        <v>1</v>
      </c>
      <c r="Z1862" s="16">
        <f t="shared" si="732"/>
        <v>20</v>
      </c>
      <c r="AA1862" s="16">
        <f t="shared" si="719"/>
        <v>3.5277777777786845E-4</v>
      </c>
      <c r="AB1862" s="2">
        <f t="shared" si="722"/>
        <v>203070.25859839347</v>
      </c>
      <c r="AE1862" s="16" t="str">
        <f t="shared" si="716"/>
        <v/>
      </c>
      <c r="AF1862" s="16" t="str">
        <f t="shared" si="713"/>
        <v/>
      </c>
      <c r="AG1862" s="16">
        <f t="shared" si="724"/>
        <v>109.2460611383934</v>
      </c>
      <c r="AH1862" s="24">
        <f t="shared" si="723"/>
        <v>108.65786863333548</v>
      </c>
      <c r="AI1862" s="16">
        <f>VLOOKUP(A1862,'VQT-IV'!$B$3:$C1196,2,0)</f>
        <v>108.67</v>
      </c>
      <c r="AJ1862" s="25">
        <f t="shared" si="733"/>
        <v>-1.1163491915444634E-4</v>
      </c>
      <c r="AK1862" s="16">
        <v>108.7</v>
      </c>
      <c r="AL1862" s="2">
        <f t="shared" si="725"/>
        <v>114.88183544729583</v>
      </c>
      <c r="AM1862" s="27">
        <f t="shared" si="726"/>
        <v>-5.417711851248852E-2</v>
      </c>
      <c r="AN1862" s="35">
        <v>1</v>
      </c>
      <c r="AO1862" s="1">
        <v>40696</v>
      </c>
      <c r="AP1862" s="2" t="str">
        <f t="shared" si="734"/>
        <v>high</v>
      </c>
    </row>
    <row r="1863" spans="1:42" x14ac:dyDescent="0.25">
      <c r="A1863" s="49">
        <v>40704</v>
      </c>
      <c r="B1863" s="47">
        <v>1270.98</v>
      </c>
      <c r="C1863" s="27">
        <f t="shared" ref="C1863:C1926" si="736">B1863/B1862-1</f>
        <v>-1.3979829325058146E-2</v>
      </c>
      <c r="D1863" s="27">
        <f t="shared" si="711"/>
        <v>-2.2505801054536589E-2</v>
      </c>
      <c r="E1863" s="5">
        <f t="shared" si="717"/>
        <v>0</v>
      </c>
      <c r="F1863" s="44">
        <v>2155</v>
      </c>
      <c r="G1863" s="45">
        <v>2155</v>
      </c>
      <c r="H1863" s="48">
        <v>1270.98</v>
      </c>
      <c r="I1863" s="42">
        <v>18.86</v>
      </c>
      <c r="J1863" s="16">
        <f t="shared" si="735"/>
        <v>0.18859999999999999</v>
      </c>
      <c r="K1863" s="16">
        <f t="shared" si="718"/>
        <v>5.4289026812660068E-2</v>
      </c>
      <c r="L1863" s="51">
        <f>VLOOKUP(A1863,LIBOR!$A$3:B3958,2,1)</f>
        <v>0.127</v>
      </c>
      <c r="M1863">
        <v>9358.18</v>
      </c>
      <c r="N1863" s="2">
        <v>8359.1299999999992</v>
      </c>
      <c r="O1863" s="16">
        <f t="shared" si="712"/>
        <v>1.9820324756435474E-4</v>
      </c>
      <c r="P1863" s="16">
        <f t="shared" si="727"/>
        <v>0.13431097318733992</v>
      </c>
      <c r="Q1863" s="2">
        <f t="shared" si="714"/>
        <v>18.213999999999999</v>
      </c>
      <c r="R1863" s="2">
        <f t="shared" si="715"/>
        <v>17.310499999999998</v>
      </c>
      <c r="S1863" s="16">
        <f t="shared" si="728"/>
        <v>1</v>
      </c>
      <c r="T1863" s="16">
        <f t="shared" si="729"/>
        <v>0</v>
      </c>
      <c r="U1863" s="16">
        <f>VLOOKUP(P1863,Table!$D$6:$G$15,MATCH(VALUE(T1863)&amp;"E",Table!$D$5:$G$5,0),1)*IF(Y1863=1,0,1)</f>
        <v>0.9</v>
      </c>
      <c r="V1863" s="16">
        <f t="shared" si="730"/>
        <v>9.9999999999999978E-2</v>
      </c>
      <c r="W1863" s="16">
        <f t="shared" si="720"/>
        <v>172279.26554620787</v>
      </c>
      <c r="X1863" s="16">
        <f t="shared" si="731"/>
        <v>-1.8632297641076434E-2</v>
      </c>
      <c r="Y1863" s="16">
        <f t="shared" si="721"/>
        <v>0</v>
      </c>
      <c r="Z1863" s="16">
        <f t="shared" si="732"/>
        <v>0</v>
      </c>
      <c r="AA1863" s="16">
        <f t="shared" si="719"/>
        <v>3.5277777777786845E-4</v>
      </c>
      <c r="AB1863" s="2">
        <f t="shared" si="722"/>
        <v>203070.97498513907</v>
      </c>
      <c r="AE1863" s="16" t="str">
        <f t="shared" si="716"/>
        <v/>
      </c>
      <c r="AF1863" s="16" t="str">
        <f t="shared" si="713"/>
        <v/>
      </c>
      <c r="AG1863" s="16">
        <f t="shared" si="724"/>
        <v>109.2464465342202</v>
      </c>
      <c r="AH1863" s="24">
        <f t="shared" si="723"/>
        <v>108.6554238626606</v>
      </c>
      <c r="AI1863" s="16">
        <f>VLOOKUP(A1863,'VQT-IV'!$B$3:$C1197,2,0)</f>
        <v>108.67</v>
      </c>
      <c r="AJ1863" s="25">
        <f t="shared" si="733"/>
        <v>-1.341321187025013E-4</v>
      </c>
      <c r="AK1863" s="16">
        <v>108.75</v>
      </c>
      <c r="AL1863" s="2">
        <f t="shared" si="725"/>
        <v>114.88183544729583</v>
      </c>
      <c r="AM1863" s="27">
        <f t="shared" si="726"/>
        <v>-5.4198399254264285E-2</v>
      </c>
      <c r="AN1863" s="35">
        <v>0</v>
      </c>
      <c r="AO1863" s="1">
        <v>40697</v>
      </c>
      <c r="AP1863" s="2" t="str">
        <f t="shared" si="734"/>
        <v>high</v>
      </c>
    </row>
    <row r="1864" spans="1:42" x14ac:dyDescent="0.25">
      <c r="A1864" s="49">
        <v>40707</v>
      </c>
      <c r="B1864" s="47">
        <v>1271.83</v>
      </c>
      <c r="C1864" s="27">
        <f t="shared" si="736"/>
        <v>6.6877527577147156E-4</v>
      </c>
      <c r="D1864" s="27">
        <f t="shared" si="711"/>
        <v>-1.1076811651273055E-2</v>
      </c>
      <c r="E1864" s="5">
        <f t="shared" si="717"/>
        <v>0</v>
      </c>
      <c r="F1864" s="44">
        <v>2157.15</v>
      </c>
      <c r="G1864" s="45">
        <v>2157.15</v>
      </c>
      <c r="H1864" s="48">
        <v>1271.83</v>
      </c>
      <c r="I1864" s="42">
        <v>19.61</v>
      </c>
      <c r="J1864" s="16">
        <f t="shared" si="735"/>
        <v>0.1961</v>
      </c>
      <c r="K1864" s="16">
        <f t="shared" si="718"/>
        <v>5.6210661254505939E-2</v>
      </c>
      <c r="L1864" s="51">
        <f>VLOOKUP(A1864,LIBOR!$A$3:B3959,2,1)</f>
        <v>0.127</v>
      </c>
      <c r="M1864">
        <v>9562.5300000000007</v>
      </c>
      <c r="N1864" s="2">
        <v>8541.6299999999992</v>
      </c>
      <c r="O1864" s="16">
        <f t="shared" si="712"/>
        <v>4.4696143606653221E-7</v>
      </c>
      <c r="P1864" s="16">
        <f t="shared" si="727"/>
        <v>0.13988933874549406</v>
      </c>
      <c r="Q1864" s="2">
        <f t="shared" si="714"/>
        <v>18.396000000000001</v>
      </c>
      <c r="R1864" s="2">
        <f t="shared" si="715"/>
        <v>17.452000000000002</v>
      </c>
      <c r="S1864" s="16">
        <f t="shared" si="728"/>
        <v>1</v>
      </c>
      <c r="T1864" s="16">
        <f t="shared" si="729"/>
        <v>0</v>
      </c>
      <c r="U1864" s="16">
        <f>VLOOKUP(P1864,Table!$D$6:$G$15,MATCH(VALUE(T1864)&amp;"E",Table!$D$5:$G$5,0),1)*IF(Y1864=1,0,1)</f>
        <v>0.9</v>
      </c>
      <c r="V1864" s="16">
        <f t="shared" si="730"/>
        <v>9.9999999999999978E-2</v>
      </c>
      <c r="W1864" s="16">
        <f t="shared" si="720"/>
        <v>172759.08730022551</v>
      </c>
      <c r="X1864" s="16">
        <f t="shared" si="731"/>
        <v>-1.0605238371342085E-2</v>
      </c>
      <c r="Y1864" s="16">
        <f t="shared" si="721"/>
        <v>0</v>
      </c>
      <c r="Z1864" s="16">
        <f t="shared" si="732"/>
        <v>0</v>
      </c>
      <c r="AA1864" s="16">
        <f t="shared" si="719"/>
        <v>0</v>
      </c>
      <c r="AB1864" s="2">
        <f t="shared" si="722"/>
        <v>203696.75097330392</v>
      </c>
      <c r="AE1864" s="16" t="str">
        <f t="shared" si="716"/>
        <v/>
      </c>
      <c r="AF1864" s="16" t="str">
        <f t="shared" si="713"/>
        <v/>
      </c>
      <c r="AG1864" s="16">
        <f t="shared" si="724"/>
        <v>109.58309633382082</v>
      </c>
      <c r="AH1864" s="24">
        <f t="shared" si="723"/>
        <v>108.98174241241432</v>
      </c>
      <c r="AI1864" s="16">
        <f>VLOOKUP(A1864,'VQT-IV'!$B$3:$C1198,2,0)</f>
        <v>108.99</v>
      </c>
      <c r="AJ1864" s="25">
        <f t="shared" si="733"/>
        <v>-7.5764635156239102E-5</v>
      </c>
      <c r="AK1864" s="16">
        <v>108.78</v>
      </c>
      <c r="AL1864" s="2">
        <f t="shared" si="725"/>
        <v>114.88183544729583</v>
      </c>
      <c r="AM1864" s="27">
        <f t="shared" si="726"/>
        <v>-5.1357928012808252E-2</v>
      </c>
      <c r="AN1864" s="35">
        <v>0</v>
      </c>
      <c r="AO1864" s="1">
        <v>40700</v>
      </c>
      <c r="AP1864" s="2" t="str">
        <f t="shared" si="734"/>
        <v/>
      </c>
    </row>
    <row r="1865" spans="1:42" x14ac:dyDescent="0.25">
      <c r="A1865" s="49">
        <v>40708</v>
      </c>
      <c r="B1865" s="47">
        <v>1287.8699999999999</v>
      </c>
      <c r="C1865" s="27">
        <f t="shared" si="736"/>
        <v>1.261174842549706E-2</v>
      </c>
      <c r="D1865" s="27">
        <f t="shared" si="711"/>
        <v>2.491264475849797E-3</v>
      </c>
      <c r="E1865" s="5">
        <f t="shared" si="717"/>
        <v>0</v>
      </c>
      <c r="F1865" s="44">
        <v>2184.48</v>
      </c>
      <c r="G1865" s="45">
        <v>2184.48</v>
      </c>
      <c r="H1865" s="48">
        <v>1287.8699999999999</v>
      </c>
      <c r="I1865" s="42">
        <v>18.260000000000002</v>
      </c>
      <c r="J1865" s="16">
        <f t="shared" si="735"/>
        <v>0.18260000000000001</v>
      </c>
      <c r="K1865" s="16">
        <f t="shared" si="718"/>
        <v>4.7900162212508257E-2</v>
      </c>
      <c r="L1865" s="51">
        <f>VLOOKUP(A1865,LIBOR!$A$3:B3960,2,1)</f>
        <v>0.1275</v>
      </c>
      <c r="M1865">
        <v>9165.73</v>
      </c>
      <c r="N1865" s="2">
        <v>8187.18</v>
      </c>
      <c r="O1865" s="16">
        <f t="shared" si="712"/>
        <v>1.5707314936534874E-4</v>
      </c>
      <c r="P1865" s="16">
        <f t="shared" si="727"/>
        <v>0.13469983778749176</v>
      </c>
      <c r="Q1865" s="2">
        <f t="shared" si="714"/>
        <v>18.619999999999997</v>
      </c>
      <c r="R1865" s="2">
        <f t="shared" si="715"/>
        <v>17.579000000000001</v>
      </c>
      <c r="S1865" s="16">
        <f t="shared" si="728"/>
        <v>1</v>
      </c>
      <c r="T1865" s="16">
        <f t="shared" si="729"/>
        <v>0</v>
      </c>
      <c r="U1865" s="16">
        <f>VLOOKUP(P1865,Table!$D$6:$G$15,MATCH(VALUE(T1865)&amp;"E",Table!$D$5:$G$5,0),1)*IF(Y1865=1,0,1)</f>
        <v>0.9</v>
      </c>
      <c r="V1865" s="16">
        <f t="shared" si="730"/>
        <v>9.9999999999999978E-2</v>
      </c>
      <c r="W1865" s="16">
        <f t="shared" si="720"/>
        <v>174003.10773396157</v>
      </c>
      <c r="X1865" s="16">
        <f t="shared" si="731"/>
        <v>6.8450849978574091E-4</v>
      </c>
      <c r="Y1865" s="16">
        <f t="shared" si="721"/>
        <v>0</v>
      </c>
      <c r="Z1865" s="16">
        <f t="shared" si="732"/>
        <v>0</v>
      </c>
      <c r="AA1865" s="16">
        <f t="shared" si="719"/>
        <v>0</v>
      </c>
      <c r="AB1865" s="2">
        <f t="shared" si="722"/>
        <v>205174.16667746298</v>
      </c>
      <c r="AE1865" s="16" t="str">
        <f t="shared" si="716"/>
        <v/>
      </c>
      <c r="AF1865" s="16" t="str">
        <f t="shared" si="713"/>
        <v/>
      </c>
      <c r="AG1865" s="16">
        <f t="shared" si="724"/>
        <v>110.37790423655061</v>
      </c>
      <c r="AH1865" s="24">
        <f t="shared" si="723"/>
        <v>109.76933160143251</v>
      </c>
      <c r="AI1865" s="16">
        <f>VLOOKUP(A1865,'VQT-IV'!$B$3:$C1199,2,0)</f>
        <v>109.78</v>
      </c>
      <c r="AJ1865" s="25">
        <f t="shared" si="733"/>
        <v>-9.7179801124891441E-5</v>
      </c>
      <c r="AK1865" s="16">
        <v>109.92</v>
      </c>
      <c r="AL1865" s="2">
        <f t="shared" si="725"/>
        <v>114.88183544729583</v>
      </c>
      <c r="AM1865" s="27">
        <f t="shared" si="726"/>
        <v>-4.45022820705957E-2</v>
      </c>
      <c r="AN1865" s="35">
        <v>0</v>
      </c>
      <c r="AO1865" s="1">
        <v>40701</v>
      </c>
      <c r="AP1865" s="2" t="str">
        <f t="shared" si="734"/>
        <v/>
      </c>
    </row>
    <row r="1866" spans="1:42" x14ac:dyDescent="0.25">
      <c r="A1866" s="49">
        <v>40709</v>
      </c>
      <c r="B1866" s="47">
        <v>1265.42</v>
      </c>
      <c r="C1866" s="27">
        <f t="shared" si="736"/>
        <v>-1.7431883652852975E-2</v>
      </c>
      <c r="D1866" s="27">
        <f t="shared" si="711"/>
        <v>-1.0753653248632866E-2</v>
      </c>
      <c r="E1866" s="5">
        <f t="shared" si="717"/>
        <v>0</v>
      </c>
      <c r="F1866" s="44">
        <v>2146.4499999999998</v>
      </c>
      <c r="G1866" s="45">
        <v>2146.4499999999998</v>
      </c>
      <c r="H1866" s="48">
        <v>1265.42</v>
      </c>
      <c r="I1866" s="42">
        <v>21.32</v>
      </c>
      <c r="J1866" s="16">
        <f t="shared" si="735"/>
        <v>0.2132</v>
      </c>
      <c r="K1866" s="16">
        <f t="shared" si="718"/>
        <v>7.294993878551348E-2</v>
      </c>
      <c r="L1866" s="51">
        <f>VLOOKUP(A1866,LIBOR!$A$3:B3961,2,1)</f>
        <v>0.1285</v>
      </c>
      <c r="M1866">
        <v>10001.16</v>
      </c>
      <c r="N1866" s="2">
        <v>8933.41</v>
      </c>
      <c r="O1866" s="16">
        <f t="shared" si="712"/>
        <v>3.0925360966137222E-4</v>
      </c>
      <c r="P1866" s="16">
        <f t="shared" si="727"/>
        <v>0.14025006121448652</v>
      </c>
      <c r="Q1866" s="2">
        <f t="shared" si="714"/>
        <v>18.658000000000001</v>
      </c>
      <c r="R1866" s="2">
        <f t="shared" si="715"/>
        <v>17.580000000000002</v>
      </c>
      <c r="S1866" s="16">
        <f t="shared" si="728"/>
        <v>1</v>
      </c>
      <c r="T1866" s="16">
        <f t="shared" si="729"/>
        <v>0</v>
      </c>
      <c r="U1866" s="16">
        <f>VLOOKUP(P1866,Table!$D$6:$G$15,MATCH(VALUE(T1866)&amp;"E",Table!$D$5:$G$5,0),1)*IF(Y1866=1,0,1)</f>
        <v>0.9</v>
      </c>
      <c r="V1866" s="16">
        <f t="shared" si="730"/>
        <v>9.9999999999999978E-2</v>
      </c>
      <c r="W1866" s="16">
        <f t="shared" si="720"/>
        <v>172859.19746869346</v>
      </c>
      <c r="X1866" s="16">
        <f t="shared" si="731"/>
        <v>1.0006092040666159E-2</v>
      </c>
      <c r="Y1866" s="16">
        <f t="shared" si="721"/>
        <v>0</v>
      </c>
      <c r="Z1866" s="16">
        <f t="shared" si="732"/>
        <v>0</v>
      </c>
      <c r="AA1866" s="16">
        <f t="shared" si="719"/>
        <v>0</v>
      </c>
      <c r="AB1866" s="2">
        <f t="shared" si="722"/>
        <v>203829.54822590205</v>
      </c>
      <c r="AE1866" s="16" t="str">
        <f t="shared" si="716"/>
        <v/>
      </c>
      <c r="AF1866" s="16" t="str">
        <f t="shared" si="713"/>
        <v/>
      </c>
      <c r="AG1866" s="16">
        <f t="shared" si="724"/>
        <v>109.654537503377</v>
      </c>
      <c r="AH1866" s="24">
        <f t="shared" si="723"/>
        <v>109.0471148908978</v>
      </c>
      <c r="AI1866" s="16">
        <f>VLOOKUP(A1866,'VQT-IV'!$B$3:$C1200,2,0)</f>
        <v>109.06</v>
      </c>
      <c r="AJ1866" s="25">
        <f t="shared" si="733"/>
        <v>-1.1814697507972483E-4</v>
      </c>
      <c r="AK1866" s="16">
        <v>109.42</v>
      </c>
      <c r="AL1866" s="2">
        <f t="shared" si="725"/>
        <v>114.88183544729583</v>
      </c>
      <c r="AM1866" s="27">
        <f t="shared" si="726"/>
        <v>-5.0788886978349268E-2</v>
      </c>
      <c r="AN1866" s="35">
        <v>0</v>
      </c>
      <c r="AO1866" s="1">
        <v>40702</v>
      </c>
      <c r="AP1866" s="2" t="str">
        <f t="shared" si="734"/>
        <v>high</v>
      </c>
    </row>
    <row r="1867" spans="1:42" x14ac:dyDescent="0.25">
      <c r="A1867" s="49">
        <v>40710</v>
      </c>
      <c r="B1867" s="47">
        <v>1267.6400000000001</v>
      </c>
      <c r="C1867" s="27">
        <f t="shared" si="736"/>
        <v>1.7543582367909316E-3</v>
      </c>
      <c r="D1867" s="27">
        <f t="shared" ref="D1867:D1930" si="737">SUM(C1863:C1867)</f>
        <v>-1.6376831039851658E-2</v>
      </c>
      <c r="E1867" s="5">
        <f t="shared" si="717"/>
        <v>0</v>
      </c>
      <c r="F1867" s="44">
        <v>2150.58</v>
      </c>
      <c r="G1867" s="45">
        <v>2150.58</v>
      </c>
      <c r="H1867" s="48">
        <v>1267.6400000000001</v>
      </c>
      <c r="I1867" s="42">
        <v>22.73</v>
      </c>
      <c r="J1867" s="16">
        <f t="shared" si="735"/>
        <v>0.2273</v>
      </c>
      <c r="K1867" s="16">
        <f t="shared" si="718"/>
        <v>7.7430395368902089E-2</v>
      </c>
      <c r="L1867" s="51">
        <f>VLOOKUP(A1867,LIBOR!$A$3:B3962,2,1)</f>
        <v>0.128</v>
      </c>
      <c r="M1867">
        <v>10479.27</v>
      </c>
      <c r="N1867" s="2">
        <v>9360.4599999999991</v>
      </c>
      <c r="O1867" s="16">
        <f t="shared" si="712"/>
        <v>3.0723819763616973E-6</v>
      </c>
      <c r="P1867" s="16">
        <f t="shared" si="727"/>
        <v>0.14986960463109791</v>
      </c>
      <c r="Q1867" s="2">
        <f t="shared" si="714"/>
        <v>19.163999999999998</v>
      </c>
      <c r="R1867" s="2">
        <f t="shared" si="715"/>
        <v>17.7685</v>
      </c>
      <c r="S1867" s="16">
        <f t="shared" si="728"/>
        <v>1</v>
      </c>
      <c r="T1867" s="16">
        <f t="shared" si="729"/>
        <v>0</v>
      </c>
      <c r="U1867" s="16">
        <f>VLOOKUP(P1867,Table!$D$6:$G$15,MATCH(VALUE(T1867)&amp;"E",Table!$D$5:$G$5,0),1)*IF(Y1867=1,0,1)</f>
        <v>0.9</v>
      </c>
      <c r="V1867" s="16">
        <f t="shared" si="730"/>
        <v>9.9999999999999978E-2</v>
      </c>
      <c r="W1867" s="16">
        <f t="shared" si="720"/>
        <v>173958.45955181512</v>
      </c>
      <c r="X1867" s="16">
        <f t="shared" si="731"/>
        <v>3.3662316857860919E-3</v>
      </c>
      <c r="Y1867" s="16">
        <f t="shared" si="721"/>
        <v>0</v>
      </c>
      <c r="Z1867" s="16">
        <f t="shared" si="732"/>
        <v>0</v>
      </c>
      <c r="AA1867" s="16">
        <f t="shared" si="719"/>
        <v>0</v>
      </c>
      <c r="AB1867" s="2">
        <f t="shared" si="722"/>
        <v>205156.93556639724</v>
      </c>
      <c r="AE1867" s="16" t="str">
        <f t="shared" si="716"/>
        <v/>
      </c>
      <c r="AF1867" s="16" t="str">
        <f t="shared" si="713"/>
        <v/>
      </c>
      <c r="AG1867" s="16">
        <f t="shared" si="724"/>
        <v>110.36863438568241</v>
      </c>
      <c r="AH1867" s="24">
        <f t="shared" si="723"/>
        <v>109.75439939446085</v>
      </c>
      <c r="AI1867" s="16">
        <f>VLOOKUP(A1867,'VQT-IV'!$B$3:$C1201,2,0)</f>
        <v>109.77</v>
      </c>
      <c r="AJ1867" s="25">
        <f t="shared" si="733"/>
        <v>-1.4212084849363205E-4</v>
      </c>
      <c r="AK1867" s="16">
        <v>109.42</v>
      </c>
      <c r="AL1867" s="2">
        <f t="shared" si="725"/>
        <v>114.88183544729583</v>
      </c>
      <c r="AM1867" s="27">
        <f t="shared" si="726"/>
        <v>-4.4632260904181709E-2</v>
      </c>
      <c r="AN1867" s="35">
        <v>0</v>
      </c>
      <c r="AO1867" s="1">
        <v>40703</v>
      </c>
      <c r="AP1867" s="2" t="str">
        <f t="shared" si="734"/>
        <v>high</v>
      </c>
    </row>
    <row r="1868" spans="1:42" x14ac:dyDescent="0.25">
      <c r="A1868" s="49">
        <v>40711</v>
      </c>
      <c r="B1868" s="47">
        <v>1271.5</v>
      </c>
      <c r="C1868" s="27">
        <f t="shared" si="736"/>
        <v>3.045028557003393E-3</v>
      </c>
      <c r="D1868" s="27">
        <f t="shared" si="737"/>
        <v>6.4802684220988116E-4</v>
      </c>
      <c r="E1868" s="5">
        <f t="shared" si="717"/>
        <v>0</v>
      </c>
      <c r="F1868" s="44">
        <v>2157.14</v>
      </c>
      <c r="G1868" s="45">
        <v>2157.14</v>
      </c>
      <c r="H1868" s="48">
        <v>1271.5</v>
      </c>
      <c r="I1868" s="42">
        <v>21.85</v>
      </c>
      <c r="J1868" s="16">
        <f t="shared" si="735"/>
        <v>0.21850000000000003</v>
      </c>
      <c r="K1868" s="16">
        <f t="shared" si="718"/>
        <v>6.9999467090296585E-2</v>
      </c>
      <c r="L1868" s="51">
        <f>VLOOKUP(A1868,LIBOR!$A$3:B3963,2,1)</f>
        <v>0.128</v>
      </c>
      <c r="M1868">
        <v>10248.84</v>
      </c>
      <c r="N1868" s="2">
        <v>9154.6200000000008</v>
      </c>
      <c r="O1868" s="16">
        <f t="shared" si="712"/>
        <v>9.2440433941347244E-6</v>
      </c>
      <c r="P1868" s="16">
        <f t="shared" si="727"/>
        <v>0.14850053290970344</v>
      </c>
      <c r="Q1868" s="2">
        <f t="shared" si="714"/>
        <v>20.156000000000002</v>
      </c>
      <c r="R1868" s="2">
        <f t="shared" si="715"/>
        <v>18.093499999999999</v>
      </c>
      <c r="S1868" s="16">
        <f t="shared" si="728"/>
        <v>1</v>
      </c>
      <c r="T1868" s="16">
        <f t="shared" si="729"/>
        <v>1</v>
      </c>
      <c r="U1868" s="16">
        <f>VLOOKUP(P1868,Table!$D$6:$G$15,MATCH(VALUE(T1868)&amp;"E",Table!$D$5:$G$5,0),1)*IF(Y1868=1,0,1)</f>
        <v>0.85</v>
      </c>
      <c r="V1868" s="16">
        <f t="shared" si="730"/>
        <v>0.15000000000000002</v>
      </c>
      <c r="W1868" s="16">
        <f t="shared" si="720"/>
        <v>174052.6560527042</v>
      </c>
      <c r="X1868" s="16">
        <f t="shared" si="731"/>
        <v>9.7469303707755639E-3</v>
      </c>
      <c r="Y1868" s="16">
        <f t="shared" si="721"/>
        <v>0</v>
      </c>
      <c r="Z1868" s="16">
        <f t="shared" si="732"/>
        <v>0</v>
      </c>
      <c r="AA1868" s="16">
        <f t="shared" si="719"/>
        <v>0</v>
      </c>
      <c r="AB1868" s="2">
        <f t="shared" si="722"/>
        <v>205269.0319223495</v>
      </c>
      <c r="AE1868" s="16" t="str">
        <f t="shared" si="716"/>
        <v/>
      </c>
      <c r="AF1868" s="16" t="str">
        <f t="shared" si="713"/>
        <v/>
      </c>
      <c r="AG1868" s="16">
        <f t="shared" si="724"/>
        <v>110.42893905777116</v>
      </c>
      <c r="AH1868" s="24">
        <f t="shared" si="723"/>
        <v>109.81151027053031</v>
      </c>
      <c r="AI1868" s="16">
        <f>VLOOKUP(A1868,'VQT-IV'!$B$3:$C1202,2,0)</f>
        <v>109.82</v>
      </c>
      <c r="AJ1868" s="25">
        <f t="shared" si="733"/>
        <v>-7.7305859312426506E-5</v>
      </c>
      <c r="AK1868" s="16">
        <v>110.04</v>
      </c>
      <c r="AL1868" s="2">
        <f t="shared" si="725"/>
        <v>114.88183544729583</v>
      </c>
      <c r="AM1868" s="27">
        <f t="shared" si="726"/>
        <v>-4.4135133783544278E-2</v>
      </c>
      <c r="AN1868" s="35">
        <v>0</v>
      </c>
      <c r="AO1868" s="1">
        <v>40704</v>
      </c>
      <c r="AP1868" s="2" t="str">
        <f t="shared" si="734"/>
        <v/>
      </c>
    </row>
    <row r="1869" spans="1:42" x14ac:dyDescent="0.25">
      <c r="A1869" s="49">
        <v>40714</v>
      </c>
      <c r="B1869" s="47">
        <v>1278.3599999999999</v>
      </c>
      <c r="C1869" s="27">
        <f t="shared" si="736"/>
        <v>5.3952025167125495E-3</v>
      </c>
      <c r="D1869" s="27">
        <f t="shared" si="737"/>
        <v>5.3744540831509591E-3</v>
      </c>
      <c r="E1869" s="5">
        <f t="shared" si="717"/>
        <v>0</v>
      </c>
      <c r="F1869" s="44">
        <v>2168.8000000000002</v>
      </c>
      <c r="G1869" s="45">
        <v>2168.8000000000002</v>
      </c>
      <c r="H1869" s="48">
        <v>1278.3599999999999</v>
      </c>
      <c r="I1869" s="42">
        <v>19.989999999999998</v>
      </c>
      <c r="J1869" s="16">
        <f t="shared" si="735"/>
        <v>0.19989999999999999</v>
      </c>
      <c r="K1869" s="16">
        <f t="shared" si="718"/>
        <v>5.1048604292611904E-2</v>
      </c>
      <c r="L1869" s="51">
        <f>VLOOKUP(A1869,LIBOR!$A$3:B3964,2,1)</f>
        <v>0.128</v>
      </c>
      <c r="M1869">
        <v>9781.5400000000009</v>
      </c>
      <c r="N1869" s="2">
        <v>8737.17</v>
      </c>
      <c r="O1869" s="16">
        <f t="shared" si="712"/>
        <v>2.895193839727934E-5</v>
      </c>
      <c r="P1869" s="16">
        <f t="shared" si="727"/>
        <v>0.14885139570738809</v>
      </c>
      <c r="Q1869" s="2">
        <f t="shared" si="714"/>
        <v>20.754000000000001</v>
      </c>
      <c r="R1869" s="2">
        <f t="shared" si="715"/>
        <v>18.410000000000004</v>
      </c>
      <c r="S1869" s="16">
        <f t="shared" si="728"/>
        <v>1</v>
      </c>
      <c r="T1869" s="16">
        <f t="shared" si="729"/>
        <v>1</v>
      </c>
      <c r="U1869" s="16">
        <f>VLOOKUP(P1869,Table!$D$6:$G$15,MATCH(VALUE(T1869)&amp;"E",Table!$D$5:$G$5,0),1)*IF(Y1869=1,0,1)</f>
        <v>0.85</v>
      </c>
      <c r="V1869" s="16">
        <f t="shared" si="730"/>
        <v>0.15000000000000002</v>
      </c>
      <c r="W1869" s="16">
        <f t="shared" si="720"/>
        <v>173660.32973054823</v>
      </c>
      <c r="X1869" s="16">
        <f t="shared" si="731"/>
        <v>1.0293696695733212E-2</v>
      </c>
      <c r="Y1869" s="16">
        <f t="shared" si="721"/>
        <v>0</v>
      </c>
      <c r="Z1869" s="16">
        <f t="shared" si="732"/>
        <v>0</v>
      </c>
      <c r="AA1869" s="16">
        <f t="shared" si="719"/>
        <v>0</v>
      </c>
      <c r="AB1869" s="2">
        <f t="shared" si="722"/>
        <v>204808.24375348573</v>
      </c>
      <c r="AE1869" s="16" t="str">
        <f t="shared" si="716"/>
        <v/>
      </c>
      <c r="AF1869" s="16" t="str">
        <f t="shared" si="713"/>
        <v/>
      </c>
      <c r="AG1869" s="16">
        <f t="shared" si="724"/>
        <v>110.18104804303081</v>
      </c>
      <c r="AH1869" s="24">
        <f t="shared" si="723"/>
        <v>109.5564504075827</v>
      </c>
      <c r="AI1869" s="16">
        <f>VLOOKUP(A1869,'VQT-IV'!$B$3:$C1203,2,0)</f>
        <v>109.57</v>
      </c>
      <c r="AJ1869" s="25">
        <f t="shared" si="733"/>
        <v>-1.2366151699638728E-4</v>
      </c>
      <c r="AK1869" s="16">
        <v>110.04</v>
      </c>
      <c r="AL1869" s="2">
        <f t="shared" si="725"/>
        <v>114.88183544729583</v>
      </c>
      <c r="AM1869" s="27">
        <f t="shared" si="726"/>
        <v>-4.6355326923343321E-2</v>
      </c>
      <c r="AN1869" s="35">
        <v>0</v>
      </c>
      <c r="AO1869" s="1">
        <v>40707</v>
      </c>
      <c r="AP1869" s="2" t="str">
        <f t="shared" si="734"/>
        <v>high</v>
      </c>
    </row>
    <row r="1870" spans="1:42" x14ac:dyDescent="0.25">
      <c r="A1870" s="49">
        <v>40715</v>
      </c>
      <c r="B1870" s="47">
        <v>1295.52</v>
      </c>
      <c r="C1870" s="27">
        <f t="shared" si="736"/>
        <v>1.3423448793767001E-2</v>
      </c>
      <c r="D1870" s="27">
        <f t="shared" si="737"/>
        <v>6.1861544514208999E-3</v>
      </c>
      <c r="E1870" s="5">
        <f t="shared" si="717"/>
        <v>0</v>
      </c>
      <c r="F1870" s="44">
        <v>2198.15</v>
      </c>
      <c r="G1870" s="45">
        <v>2198.15</v>
      </c>
      <c r="H1870" s="48">
        <v>1295.52</v>
      </c>
      <c r="I1870" s="42">
        <v>18.86</v>
      </c>
      <c r="J1870" s="16">
        <f t="shared" si="735"/>
        <v>0.18859999999999999</v>
      </c>
      <c r="K1870" s="16">
        <f t="shared" si="718"/>
        <v>4.1602286930381233E-2</v>
      </c>
      <c r="L1870" s="51">
        <f>VLOOKUP(A1870,LIBOR!$A$3:B3965,2,1)</f>
        <v>0.1275</v>
      </c>
      <c r="M1870">
        <v>9555.64</v>
      </c>
      <c r="N1870" s="2">
        <v>8535.3799999999992</v>
      </c>
      <c r="O1870" s="16">
        <f t="shared" si="712"/>
        <v>1.77799623605238E-4</v>
      </c>
      <c r="P1870" s="16">
        <f t="shared" si="727"/>
        <v>0.14699771306961876</v>
      </c>
      <c r="Q1870" s="2">
        <f t="shared" si="714"/>
        <v>20.83</v>
      </c>
      <c r="R1870" s="2">
        <f t="shared" si="715"/>
        <v>18.538000000000004</v>
      </c>
      <c r="S1870" s="16">
        <f t="shared" si="728"/>
        <v>1</v>
      </c>
      <c r="T1870" s="16">
        <f t="shared" si="729"/>
        <v>1</v>
      </c>
      <c r="U1870" s="16">
        <f>VLOOKUP(P1870,Table!$D$6:$G$15,MATCH(VALUE(T1870)&amp;"E",Table!$D$5:$G$5,0),1)*IF(Y1870=1,0,1)</f>
        <v>0.85</v>
      </c>
      <c r="V1870" s="16">
        <f t="shared" si="730"/>
        <v>0.15000000000000002</v>
      </c>
      <c r="W1870" s="16">
        <f t="shared" si="720"/>
        <v>175040.16431289408</v>
      </c>
      <c r="X1870" s="16">
        <f t="shared" si="731"/>
        <v>5.2167584606215289E-3</v>
      </c>
      <c r="Y1870" s="16">
        <f t="shared" si="721"/>
        <v>0</v>
      </c>
      <c r="Z1870" s="16">
        <f t="shared" si="732"/>
        <v>0</v>
      </c>
      <c r="AA1870" s="16">
        <f t="shared" si="719"/>
        <v>0</v>
      </c>
      <c r="AB1870" s="2">
        <f t="shared" si="722"/>
        <v>206454.64118741918</v>
      </c>
      <c r="AE1870" s="16" t="str">
        <f t="shared" si="716"/>
        <v/>
      </c>
      <c r="AF1870" s="16" t="str">
        <f t="shared" si="713"/>
        <v/>
      </c>
      <c r="AG1870" s="16">
        <f t="shared" si="724"/>
        <v>111.06676334160291</v>
      </c>
      <c r="AH1870" s="24">
        <f t="shared" si="723"/>
        <v>110.43427034522128</v>
      </c>
      <c r="AI1870" s="16">
        <f>VLOOKUP(A1870,'VQT-IV'!$B$3:$C1204,2,0)</f>
        <v>110.45</v>
      </c>
      <c r="AJ1870" s="25">
        <f t="shared" si="733"/>
        <v>-1.4241425784267125E-4</v>
      </c>
      <c r="AK1870" s="16">
        <v>110.08</v>
      </c>
      <c r="AL1870" s="2">
        <f t="shared" si="725"/>
        <v>114.88183544729583</v>
      </c>
      <c r="AM1870" s="27">
        <f t="shared" si="726"/>
        <v>-3.871425874036416E-2</v>
      </c>
      <c r="AN1870" s="35">
        <v>0</v>
      </c>
      <c r="AO1870" s="1">
        <v>40708</v>
      </c>
      <c r="AP1870" s="2" t="str">
        <f t="shared" si="734"/>
        <v>high</v>
      </c>
    </row>
    <row r="1871" spans="1:42" x14ac:dyDescent="0.25">
      <c r="A1871" s="49">
        <v>40716</v>
      </c>
      <c r="B1871" s="47">
        <v>1287.1400000000001</v>
      </c>
      <c r="C1871" s="27">
        <f t="shared" si="736"/>
        <v>-6.4684451031244983E-3</v>
      </c>
      <c r="D1871" s="27">
        <f t="shared" si="737"/>
        <v>1.7149593001149377E-2</v>
      </c>
      <c r="E1871" s="5">
        <f t="shared" si="717"/>
        <v>0</v>
      </c>
      <c r="F1871" s="44">
        <v>2184.0300000000002</v>
      </c>
      <c r="G1871" s="45">
        <v>2184.0300000000002</v>
      </c>
      <c r="H1871" s="48">
        <v>1287.1400000000001</v>
      </c>
      <c r="I1871" s="42">
        <v>18.52</v>
      </c>
      <c r="J1871" s="16">
        <f t="shared" si="735"/>
        <v>0.1852</v>
      </c>
      <c r="K1871" s="16">
        <f t="shared" si="718"/>
        <v>3.1607282326656466E-2</v>
      </c>
      <c r="L1871" s="51">
        <f>VLOOKUP(A1871,LIBOR!$A$3:B3966,2,1)</f>
        <v>0.1275</v>
      </c>
      <c r="M1871">
        <v>9716.8700000000008</v>
      </c>
      <c r="N1871" s="2">
        <v>8679.39</v>
      </c>
      <c r="O1871" s="16">
        <f t="shared" si="712"/>
        <v>4.2113041110109635E-5</v>
      </c>
      <c r="P1871" s="16">
        <f t="shared" si="727"/>
        <v>0.15359271767334354</v>
      </c>
      <c r="Q1871" s="2">
        <f t="shared" si="714"/>
        <v>20.95</v>
      </c>
      <c r="R1871" s="2">
        <f t="shared" si="715"/>
        <v>18.567500000000003</v>
      </c>
      <c r="S1871" s="16">
        <f t="shared" si="728"/>
        <v>1</v>
      </c>
      <c r="T1871" s="16">
        <f t="shared" si="729"/>
        <v>1</v>
      </c>
      <c r="U1871" s="16">
        <f>VLOOKUP(P1871,Table!$D$6:$G$15,MATCH(VALUE(T1871)&amp;"E",Table!$D$5:$G$5,0),1)*IF(Y1871=1,0,1)</f>
        <v>0.85</v>
      </c>
      <c r="V1871" s="16">
        <f t="shared" si="730"/>
        <v>0.15000000000000002</v>
      </c>
      <c r="W1871" s="16">
        <f t="shared" si="720"/>
        <v>174520.75720837864</v>
      </c>
      <c r="X1871" s="16">
        <f t="shared" si="731"/>
        <v>5.9599888326022921E-3</v>
      </c>
      <c r="Y1871" s="16">
        <f t="shared" si="721"/>
        <v>0</v>
      </c>
      <c r="Z1871" s="16">
        <f t="shared" si="732"/>
        <v>0</v>
      </c>
      <c r="AA1871" s="16">
        <f t="shared" si="719"/>
        <v>0</v>
      </c>
      <c r="AB1871" s="2">
        <f t="shared" si="722"/>
        <v>205849.90823615622</v>
      </c>
      <c r="AE1871" s="16" t="str">
        <f t="shared" si="716"/>
        <v/>
      </c>
      <c r="AF1871" s="16" t="str">
        <f t="shared" si="713"/>
        <v/>
      </c>
      <c r="AG1871" s="16">
        <f t="shared" si="724"/>
        <v>110.74143410125988</v>
      </c>
      <c r="AH1871" s="24">
        <f t="shared" si="723"/>
        <v>110.10792786315103</v>
      </c>
      <c r="AI1871" s="16">
        <f>VLOOKUP(A1871,'VQT-IV'!$B$3:$C1205,2,0)</f>
        <v>110.12</v>
      </c>
      <c r="AJ1871" s="25">
        <f t="shared" si="733"/>
        <v>-1.096271054210618E-4</v>
      </c>
      <c r="AK1871" s="16">
        <v>110.14</v>
      </c>
      <c r="AL1871" s="2">
        <f t="shared" si="725"/>
        <v>114.88183544729583</v>
      </c>
      <c r="AM1871" s="27">
        <f t="shared" si="726"/>
        <v>-4.1554938302974076E-2</v>
      </c>
      <c r="AN1871" s="35">
        <v>0</v>
      </c>
      <c r="AO1871" s="1">
        <v>40709</v>
      </c>
      <c r="AP1871" s="2" t="str">
        <f t="shared" si="734"/>
        <v>high</v>
      </c>
    </row>
    <row r="1872" spans="1:42" x14ac:dyDescent="0.25">
      <c r="A1872" s="49">
        <v>40717</v>
      </c>
      <c r="B1872" s="47">
        <v>1283.5</v>
      </c>
      <c r="C1872" s="27">
        <f t="shared" si="736"/>
        <v>-2.8279752008328884E-3</v>
      </c>
      <c r="D1872" s="27">
        <f t="shared" si="737"/>
        <v>1.2567259563525557E-2</v>
      </c>
      <c r="E1872" s="5">
        <f t="shared" si="717"/>
        <v>0</v>
      </c>
      <c r="F1872" s="44">
        <v>2177.85</v>
      </c>
      <c r="G1872" s="45">
        <v>2177.85</v>
      </c>
      <c r="H1872" s="48">
        <v>1283.5</v>
      </c>
      <c r="I1872" s="42">
        <v>19.29</v>
      </c>
      <c r="J1872" s="16">
        <f t="shared" si="735"/>
        <v>0.19289999999999999</v>
      </c>
      <c r="K1872" s="16">
        <f t="shared" si="718"/>
        <v>3.9959526480077168E-2</v>
      </c>
      <c r="L1872" s="51">
        <f>VLOOKUP(A1872,LIBOR!$A$3:B3967,2,1)</f>
        <v>0.1265</v>
      </c>
      <c r="M1872">
        <v>9521.36</v>
      </c>
      <c r="N1872" s="2">
        <v>8504.74</v>
      </c>
      <c r="O1872" s="16">
        <f t="shared" si="712"/>
        <v>8.0201190893828621E-6</v>
      </c>
      <c r="P1872" s="16">
        <f t="shared" si="727"/>
        <v>0.15294047351992282</v>
      </c>
      <c r="Q1872" s="2">
        <f t="shared" si="714"/>
        <v>20.389999999999997</v>
      </c>
      <c r="R1872" s="2">
        <f t="shared" si="715"/>
        <v>18.602500000000003</v>
      </c>
      <c r="S1872" s="16">
        <f t="shared" si="728"/>
        <v>1</v>
      </c>
      <c r="T1872" s="16">
        <f t="shared" si="729"/>
        <v>1</v>
      </c>
      <c r="U1872" s="16">
        <f>VLOOKUP(P1872,Table!$D$6:$G$15,MATCH(VALUE(T1872)&amp;"E",Table!$D$5:$G$5,0),1)*IF(Y1872=1,0,1)</f>
        <v>0.85</v>
      </c>
      <c r="V1872" s="16">
        <f t="shared" si="730"/>
        <v>0.15000000000000002</v>
      </c>
      <c r="W1872" s="16">
        <f t="shared" si="720"/>
        <v>173574.48189279248</v>
      </c>
      <c r="X1872" s="16">
        <f t="shared" si="731"/>
        <v>9.6122148200190605E-3</v>
      </c>
      <c r="Y1872" s="16">
        <f t="shared" si="721"/>
        <v>0</v>
      </c>
      <c r="Z1872" s="16">
        <f t="shared" si="732"/>
        <v>0</v>
      </c>
      <c r="AA1872" s="16">
        <f t="shared" si="719"/>
        <v>0</v>
      </c>
      <c r="AB1872" s="2">
        <f t="shared" si="722"/>
        <v>204733.52484756857</v>
      </c>
      <c r="AE1872" s="16" t="str">
        <f t="shared" si="716"/>
        <v/>
      </c>
      <c r="AF1872" s="16" t="str">
        <f t="shared" si="713"/>
        <v/>
      </c>
      <c r="AG1872" s="16">
        <f t="shared" si="724"/>
        <v>110.1408513829174</v>
      </c>
      <c r="AH1872" s="24">
        <f t="shared" si="723"/>
        <v>109.50793055114895</v>
      </c>
      <c r="AI1872" s="16">
        <f>VLOOKUP(A1872,'VQT-IV'!$B$3:$C1206,2,0)</f>
        <v>109.52</v>
      </c>
      <c r="AJ1872" s="25">
        <f t="shared" si="733"/>
        <v>-1.1020314874954362E-4</v>
      </c>
      <c r="AK1872" s="16">
        <v>109.5</v>
      </c>
      <c r="AL1872" s="2">
        <f t="shared" si="725"/>
        <v>114.88183544729583</v>
      </c>
      <c r="AM1872" s="27">
        <f t="shared" si="726"/>
        <v>-4.6777672686229455E-2</v>
      </c>
      <c r="AN1872" s="35">
        <v>0</v>
      </c>
      <c r="AO1872" s="1">
        <v>40710</v>
      </c>
      <c r="AP1872" s="2" t="str">
        <f t="shared" si="734"/>
        <v>high</v>
      </c>
    </row>
    <row r="1873" spans="1:42" x14ac:dyDescent="0.25">
      <c r="A1873" s="49">
        <v>40718</v>
      </c>
      <c r="B1873" s="47">
        <v>1268.45</v>
      </c>
      <c r="C1873" s="27">
        <f t="shared" si="736"/>
        <v>-1.1725749902609994E-2</v>
      </c>
      <c r="D1873" s="27">
        <f t="shared" si="737"/>
        <v>-2.2035188960878305E-3</v>
      </c>
      <c r="E1873" s="5">
        <f t="shared" si="717"/>
        <v>0</v>
      </c>
      <c r="F1873" s="44">
        <v>2152.31</v>
      </c>
      <c r="G1873" s="45">
        <v>2152.31</v>
      </c>
      <c r="H1873" s="48">
        <v>1268.45</v>
      </c>
      <c r="I1873" s="42">
        <v>21.1</v>
      </c>
      <c r="J1873" s="16">
        <f t="shared" si="735"/>
        <v>0.21100000000000002</v>
      </c>
      <c r="K1873" s="16">
        <f t="shared" si="718"/>
        <v>6.32368192239319E-2</v>
      </c>
      <c r="L1873" s="51">
        <f>VLOOKUP(A1873,LIBOR!$A$3:B3968,2,1)</f>
        <v>0.1275</v>
      </c>
      <c r="M1873">
        <v>10026.950000000001</v>
      </c>
      <c r="N1873" s="2">
        <v>8956.34</v>
      </c>
      <c r="O1873" s="16">
        <f t="shared" si="712"/>
        <v>1.3912293752247042E-4</v>
      </c>
      <c r="P1873" s="16">
        <f t="shared" si="727"/>
        <v>0.14776318077606812</v>
      </c>
      <c r="Q1873" s="2">
        <f t="shared" si="714"/>
        <v>19.701999999999998</v>
      </c>
      <c r="R1873" s="2">
        <f t="shared" si="715"/>
        <v>18.713500000000003</v>
      </c>
      <c r="S1873" s="16">
        <f t="shared" si="728"/>
        <v>1</v>
      </c>
      <c r="T1873" s="16">
        <f t="shared" si="729"/>
        <v>1</v>
      </c>
      <c r="U1873" s="16">
        <f>VLOOKUP(P1873,Table!$D$6:$G$15,MATCH(VALUE(T1873)&amp;"E",Table!$D$5:$G$5,0),1)*IF(Y1873=1,0,1)</f>
        <v>0.85</v>
      </c>
      <c r="V1873" s="16">
        <f t="shared" si="730"/>
        <v>0.15000000000000002</v>
      </c>
      <c r="W1873" s="16">
        <f t="shared" si="720"/>
        <v>173227.00013557705</v>
      </c>
      <c r="X1873" s="16">
        <f t="shared" si="731"/>
        <v>-2.2072951209841651E-3</v>
      </c>
      <c r="Y1873" s="16">
        <f t="shared" si="721"/>
        <v>0</v>
      </c>
      <c r="Z1873" s="16">
        <f t="shared" si="732"/>
        <v>0</v>
      </c>
      <c r="AA1873" s="16">
        <f t="shared" si="719"/>
        <v>0</v>
      </c>
      <c r="AB1873" s="2">
        <f t="shared" si="722"/>
        <v>204323.44427874003</v>
      </c>
      <c r="AE1873" s="16" t="str">
        <f t="shared" si="716"/>
        <v/>
      </c>
      <c r="AF1873" s="16" t="str">
        <f t="shared" si="713"/>
        <v/>
      </c>
      <c r="AG1873" s="16">
        <f t="shared" si="724"/>
        <v>109.92023962419351</v>
      </c>
      <c r="AH1873" s="24">
        <f t="shared" si="723"/>
        <v>109.28574203328678</v>
      </c>
      <c r="AI1873" s="16">
        <f>VLOOKUP(A1873,'VQT-IV'!$B$3:$C1207,2,0)</f>
        <v>109.3</v>
      </c>
      <c r="AJ1873" s="25">
        <f t="shared" si="733"/>
        <v>-1.3044800286565739E-4</v>
      </c>
      <c r="AK1873" s="16">
        <v>109.15</v>
      </c>
      <c r="AL1873" s="2">
        <f t="shared" si="725"/>
        <v>114.88183544729583</v>
      </c>
      <c r="AM1873" s="27">
        <f t="shared" si="726"/>
        <v>-4.8711734037156451E-2</v>
      </c>
      <c r="AN1873" s="35">
        <v>0</v>
      </c>
      <c r="AO1873" s="1">
        <v>40711</v>
      </c>
      <c r="AP1873" s="2" t="str">
        <f t="shared" si="734"/>
        <v>high</v>
      </c>
    </row>
    <row r="1874" spans="1:42" x14ac:dyDescent="0.25">
      <c r="A1874" s="49">
        <v>40721</v>
      </c>
      <c r="B1874" s="47">
        <v>1280.0999999999999</v>
      </c>
      <c r="C1874" s="27">
        <f t="shared" si="736"/>
        <v>9.1844376995544597E-3</v>
      </c>
      <c r="D1874" s="27">
        <f t="shared" si="737"/>
        <v>1.5857162867540797E-3</v>
      </c>
      <c r="E1874" s="5">
        <f t="shared" si="717"/>
        <v>0</v>
      </c>
      <c r="F1874" s="44">
        <v>2172.08</v>
      </c>
      <c r="G1874" s="45">
        <v>2172.08</v>
      </c>
      <c r="H1874" s="48">
        <v>1280.0999999999999</v>
      </c>
      <c r="I1874" s="42">
        <v>20.56</v>
      </c>
      <c r="J1874" s="16">
        <f t="shared" si="735"/>
        <v>0.20559999999999998</v>
      </c>
      <c r="K1874" s="16">
        <f t="shared" si="718"/>
        <v>5.2565038898192307E-2</v>
      </c>
      <c r="L1874" s="51">
        <f>VLOOKUP(A1874,LIBOR!$A$3:B3969,2,1)</f>
        <v>0.1265</v>
      </c>
      <c r="M1874">
        <v>9798.56</v>
      </c>
      <c r="N1874" s="2">
        <v>8752.31</v>
      </c>
      <c r="O1874" s="16">
        <f t="shared" si="712"/>
        <v>8.3585621363065215E-5</v>
      </c>
      <c r="P1874" s="16">
        <f t="shared" si="727"/>
        <v>0.15303496110180767</v>
      </c>
      <c r="Q1874" s="2">
        <f t="shared" si="714"/>
        <v>19.552</v>
      </c>
      <c r="R1874" s="2">
        <f t="shared" si="715"/>
        <v>18.964000000000006</v>
      </c>
      <c r="S1874" s="16">
        <f t="shared" si="728"/>
        <v>1</v>
      </c>
      <c r="T1874" s="16">
        <f t="shared" si="729"/>
        <v>1</v>
      </c>
      <c r="U1874" s="16">
        <f>VLOOKUP(P1874,Table!$D$6:$G$15,MATCH(VALUE(T1874)&amp;"E",Table!$D$5:$G$5,0),1)*IF(Y1874=1,0,1)</f>
        <v>0.85</v>
      </c>
      <c r="V1874" s="16">
        <f t="shared" si="730"/>
        <v>0.15000000000000002</v>
      </c>
      <c r="W1874" s="16">
        <f t="shared" si="720"/>
        <v>173987.41390577875</v>
      </c>
      <c r="X1874" s="16">
        <f t="shared" si="731"/>
        <v>-4.7437134017486171E-3</v>
      </c>
      <c r="Y1874" s="16">
        <f t="shared" si="721"/>
        <v>0</v>
      </c>
      <c r="Z1874" s="16">
        <f t="shared" si="732"/>
        <v>0</v>
      </c>
      <c r="AA1874" s="16">
        <f t="shared" si="719"/>
        <v>0</v>
      </c>
      <c r="AB1874" s="2">
        <f t="shared" si="722"/>
        <v>205220.63172419404</v>
      </c>
      <c r="AE1874" s="16" t="str">
        <f t="shared" si="716"/>
        <v/>
      </c>
      <c r="AF1874" s="16" t="str">
        <f t="shared" si="713"/>
        <v/>
      </c>
      <c r="AG1874" s="16">
        <f t="shared" si="724"/>
        <v>110.4029011187677</v>
      </c>
      <c r="AH1874" s="24">
        <f t="shared" si="723"/>
        <v>109.75704692207739</v>
      </c>
      <c r="AI1874" s="16">
        <f>VLOOKUP(A1874,'VQT-IV'!$B$3:$C1208,2,0)</f>
        <v>109.77</v>
      </c>
      <c r="AJ1874" s="25">
        <f t="shared" si="733"/>
        <v>-1.1800198526557004E-4</v>
      </c>
      <c r="AK1874" s="16">
        <v>110.08</v>
      </c>
      <c r="AL1874" s="2">
        <f t="shared" si="725"/>
        <v>114.88183544729583</v>
      </c>
      <c r="AM1874" s="27">
        <f t="shared" si="726"/>
        <v>-4.4609215245081324E-2</v>
      </c>
      <c r="AN1874" s="35">
        <v>0</v>
      </c>
      <c r="AO1874" s="1">
        <v>40714</v>
      </c>
      <c r="AP1874" s="2" t="str">
        <f t="shared" si="734"/>
        <v>high</v>
      </c>
    </row>
    <row r="1875" spans="1:42" x14ac:dyDescent="0.25">
      <c r="A1875" s="49">
        <v>40722</v>
      </c>
      <c r="B1875" s="47">
        <v>1296.67</v>
      </c>
      <c r="C1875" s="27">
        <f t="shared" si="736"/>
        <v>1.2944301226466726E-2</v>
      </c>
      <c r="D1875" s="27">
        <f t="shared" si="737"/>
        <v>1.1065687194538043E-3</v>
      </c>
      <c r="E1875" s="5">
        <f t="shared" si="717"/>
        <v>0</v>
      </c>
      <c r="F1875" s="44">
        <v>2200.6799999999998</v>
      </c>
      <c r="G1875" s="45">
        <v>2200.6799999999998</v>
      </c>
      <c r="H1875" s="48">
        <v>1296.67</v>
      </c>
      <c r="I1875" s="42">
        <v>19.170000000000002</v>
      </c>
      <c r="J1875" s="16">
        <f t="shared" si="735"/>
        <v>0.19170000000000001</v>
      </c>
      <c r="K1875" s="16">
        <f t="shared" si="718"/>
        <v>3.5939170987025287E-2</v>
      </c>
      <c r="L1875" s="51">
        <f>VLOOKUP(A1875,LIBOR!$A$3:B3970,2,1)</f>
        <v>0.1265</v>
      </c>
      <c r="M1875">
        <v>9332.25</v>
      </c>
      <c r="N1875" s="2">
        <v>8335.7800000000007</v>
      </c>
      <c r="O1875" s="16">
        <f t="shared" si="712"/>
        <v>1.6541148850120866E-4</v>
      </c>
      <c r="P1875" s="16">
        <f t="shared" si="727"/>
        <v>0.15576082901297472</v>
      </c>
      <c r="Q1875" s="2">
        <f t="shared" si="714"/>
        <v>19.666</v>
      </c>
      <c r="R1875" s="2">
        <f t="shared" si="715"/>
        <v>19.193000000000001</v>
      </c>
      <c r="S1875" s="16">
        <f t="shared" si="728"/>
        <v>1</v>
      </c>
      <c r="T1875" s="16">
        <f t="shared" si="729"/>
        <v>1</v>
      </c>
      <c r="U1875" s="16">
        <f>VLOOKUP(P1875,Table!$D$6:$G$15,MATCH(VALUE(T1875)&amp;"E",Table!$D$5:$G$5,0),1)*IF(Y1875=1,0,1)</f>
        <v>0.85</v>
      </c>
      <c r="V1875" s="16">
        <f t="shared" si="730"/>
        <v>0.15000000000000002</v>
      </c>
      <c r="W1875" s="16">
        <f t="shared" si="720"/>
        <v>174659.70585855245</v>
      </c>
      <c r="X1875" s="16">
        <f t="shared" si="731"/>
        <v>1.8834708867478955E-3</v>
      </c>
      <c r="Y1875" s="16">
        <f t="shared" si="721"/>
        <v>0</v>
      </c>
      <c r="Z1875" s="16">
        <f t="shared" si="732"/>
        <v>0</v>
      </c>
      <c r="AA1875" s="16">
        <f t="shared" si="719"/>
        <v>0</v>
      </c>
      <c r="AB1875" s="2">
        <f t="shared" si="722"/>
        <v>206052.51207643549</v>
      </c>
      <c r="AE1875" s="16" t="str">
        <f t="shared" si="716"/>
        <v/>
      </c>
      <c r="AF1875" s="16" t="str">
        <f t="shared" si="713"/>
        <v/>
      </c>
      <c r="AG1875" s="16">
        <f t="shared" si="724"/>
        <v>110.8504292425218</v>
      </c>
      <c r="AH1875" s="24">
        <f t="shared" si="723"/>
        <v>110.19908874744148</v>
      </c>
      <c r="AI1875" s="16">
        <f>VLOOKUP(A1875,'VQT-IV'!$B$3:$C1209,2,0)</f>
        <v>110.21</v>
      </c>
      <c r="AJ1875" s="25">
        <f t="shared" si="733"/>
        <v>-9.9004197064878063E-5</v>
      </c>
      <c r="AK1875" s="16">
        <v>110.08</v>
      </c>
      <c r="AL1875" s="2">
        <f t="shared" si="725"/>
        <v>114.88183544729583</v>
      </c>
      <c r="AM1875" s="27">
        <f t="shared" si="726"/>
        <v>-4.076141960669355E-2</v>
      </c>
      <c r="AN1875" s="35">
        <v>0</v>
      </c>
      <c r="AO1875" s="1">
        <v>40715</v>
      </c>
      <c r="AP1875" s="2" t="str">
        <f t="shared" si="734"/>
        <v/>
      </c>
    </row>
    <row r="1876" spans="1:42" x14ac:dyDescent="0.25">
      <c r="A1876" s="49">
        <v>40723</v>
      </c>
      <c r="B1876" s="47">
        <v>1307.4100000000001</v>
      </c>
      <c r="C1876" s="27">
        <f t="shared" si="736"/>
        <v>8.2827550571848985E-3</v>
      </c>
      <c r="D1876" s="27">
        <f t="shared" si="737"/>
        <v>1.5857768879763201E-2</v>
      </c>
      <c r="E1876" s="5">
        <f t="shared" si="717"/>
        <v>0</v>
      </c>
      <c r="F1876" s="44">
        <v>2219.1999999999998</v>
      </c>
      <c r="G1876" s="45">
        <v>2219.1999999999998</v>
      </c>
      <c r="H1876" s="48">
        <v>1307.4100000000001</v>
      </c>
      <c r="I1876" s="42">
        <v>17.27</v>
      </c>
      <c r="J1876" s="16">
        <f t="shared" si="735"/>
        <v>0.17269999999999999</v>
      </c>
      <c r="K1876" s="16">
        <f t="shared" si="718"/>
        <v>1.1523541638419565E-2</v>
      </c>
      <c r="L1876" s="51">
        <f>VLOOKUP(A1876,LIBOR!$A$3:B3971,2,1)</f>
        <v>0.1255</v>
      </c>
      <c r="M1876">
        <v>8890.2000000000007</v>
      </c>
      <c r="N1876" s="2">
        <v>7940.93</v>
      </c>
      <c r="O1876" s="16">
        <f t="shared" si="712"/>
        <v>6.8040083011656975E-5</v>
      </c>
      <c r="P1876" s="16">
        <f t="shared" si="727"/>
        <v>0.16117645836158043</v>
      </c>
      <c r="Q1876" s="2">
        <f t="shared" si="714"/>
        <v>19.728000000000002</v>
      </c>
      <c r="R1876" s="2">
        <f t="shared" si="715"/>
        <v>19.379000000000001</v>
      </c>
      <c r="S1876" s="16">
        <f t="shared" si="728"/>
        <v>1</v>
      </c>
      <c r="T1876" s="16">
        <f t="shared" si="729"/>
        <v>1</v>
      </c>
      <c r="U1876" s="16">
        <f>VLOOKUP(P1876,Table!$D$6:$G$15,MATCH(VALUE(T1876)&amp;"E",Table!$D$5:$G$5,0),1)*IF(Y1876=1,0,1)</f>
        <v>0.85</v>
      </c>
      <c r="V1876" s="16">
        <f t="shared" si="730"/>
        <v>0.15000000000000002</v>
      </c>
      <c r="W1876" s="16">
        <f t="shared" si="720"/>
        <v>174648.37531479853</v>
      </c>
      <c r="X1876" s="16">
        <f t="shared" si="731"/>
        <v>-2.1735494584061987E-3</v>
      </c>
      <c r="Y1876" s="16">
        <f t="shared" si="721"/>
        <v>0</v>
      </c>
      <c r="Z1876" s="16">
        <f t="shared" si="732"/>
        <v>0</v>
      </c>
      <c r="AA1876" s="16">
        <f t="shared" si="719"/>
        <v>0</v>
      </c>
      <c r="AB1876" s="2">
        <f t="shared" si="722"/>
        <v>206062.41162875504</v>
      </c>
      <c r="AE1876" s="16" t="str">
        <f t="shared" si="716"/>
        <v/>
      </c>
      <c r="AF1876" s="16" t="str">
        <f t="shared" si="713"/>
        <v/>
      </c>
      <c r="AG1876" s="16">
        <f t="shared" si="724"/>
        <v>110.85575492194629</v>
      </c>
      <c r="AH1876" s="24">
        <f t="shared" si="723"/>
        <v>110.20151480071284</v>
      </c>
      <c r="AI1876" s="16">
        <f>VLOOKUP(A1876,'VQT-IV'!$B$3:$C1210,2,0)</f>
        <v>110.21</v>
      </c>
      <c r="AJ1876" s="25">
        <f t="shared" si="733"/>
        <v>-7.6991192152764398E-5</v>
      </c>
      <c r="AK1876" s="16">
        <v>110.35</v>
      </c>
      <c r="AL1876" s="2">
        <f t="shared" si="725"/>
        <v>114.88183544729583</v>
      </c>
      <c r="AM1876" s="27">
        <f t="shared" si="726"/>
        <v>-4.0740301792359213E-2</v>
      </c>
      <c r="AN1876" s="35">
        <v>0</v>
      </c>
      <c r="AO1876" s="1">
        <v>40716</v>
      </c>
      <c r="AP1876" s="2" t="str">
        <f t="shared" si="734"/>
        <v/>
      </c>
    </row>
    <row r="1877" spans="1:42" x14ac:dyDescent="0.25">
      <c r="A1877" s="49">
        <v>40724</v>
      </c>
      <c r="B1877" s="47">
        <v>1320.64</v>
      </c>
      <c r="C1877" s="27">
        <f t="shared" si="736"/>
        <v>1.0119243389602461E-2</v>
      </c>
      <c r="D1877" s="27">
        <f t="shared" si="737"/>
        <v>2.8804987470198551E-2</v>
      </c>
      <c r="E1877" s="5">
        <f t="shared" si="717"/>
        <v>0</v>
      </c>
      <c r="F1877" s="44">
        <v>2241.66</v>
      </c>
      <c r="G1877" s="45">
        <v>2241.66</v>
      </c>
      <c r="H1877" s="48">
        <v>1320.64</v>
      </c>
      <c r="I1877" s="42">
        <v>16.52</v>
      </c>
      <c r="J1877" s="16">
        <f t="shared" si="735"/>
        <v>0.16519999999999999</v>
      </c>
      <c r="K1877" s="16">
        <f t="shared" si="718"/>
        <v>2.2054171593804128E-3</v>
      </c>
      <c r="L1877" s="51">
        <f>VLOOKUP(A1877,LIBOR!$A$3:B3972,2,1)</f>
        <v>0.128</v>
      </c>
      <c r="M1877">
        <v>8556.84</v>
      </c>
      <c r="N1877" s="2">
        <v>7643.16</v>
      </c>
      <c r="O1877" s="16">
        <f t="shared" si="712"/>
        <v>1.0137240965921771E-4</v>
      </c>
      <c r="P1877" s="16">
        <f t="shared" si="727"/>
        <v>0.16299458284061957</v>
      </c>
      <c r="Q1877" s="2">
        <f t="shared" si="714"/>
        <v>19.478000000000002</v>
      </c>
      <c r="R1877" s="2">
        <f t="shared" si="715"/>
        <v>19.327500000000001</v>
      </c>
      <c r="S1877" s="16">
        <f t="shared" si="728"/>
        <v>1</v>
      </c>
      <c r="T1877" s="16">
        <f t="shared" si="729"/>
        <v>1</v>
      </c>
      <c r="U1877" s="16">
        <f>VLOOKUP(P1877,Table!$D$6:$G$15,MATCH(VALUE(T1877)&amp;"E",Table!$D$5:$G$5,0),1)*IF(Y1877=1,0,1)</f>
        <v>0.85</v>
      </c>
      <c r="V1877" s="16">
        <f t="shared" si="730"/>
        <v>0.15000000000000002</v>
      </c>
      <c r="W1877" s="16">
        <f t="shared" si="720"/>
        <v>175168.24028131567</v>
      </c>
      <c r="X1877" s="16">
        <f t="shared" si="731"/>
        <v>7.312488695399022E-4</v>
      </c>
      <c r="Y1877" s="16">
        <f t="shared" si="721"/>
        <v>0</v>
      </c>
      <c r="Z1877" s="16">
        <f t="shared" si="732"/>
        <v>0</v>
      </c>
      <c r="AA1877" s="16">
        <f t="shared" si="719"/>
        <v>0</v>
      </c>
      <c r="AB1877" s="2">
        <f t="shared" si="722"/>
        <v>206676.07151481282</v>
      </c>
      <c r="AE1877" s="16" t="str">
        <f t="shared" si="716"/>
        <v/>
      </c>
      <c r="AF1877" s="16" t="str">
        <f t="shared" si="713"/>
        <v/>
      </c>
      <c r="AG1877" s="16">
        <f t="shared" si="724"/>
        <v>111.18588660096793</v>
      </c>
      <c r="AH1877" s="24">
        <f t="shared" si="723"/>
        <v>110.52682133316439</v>
      </c>
      <c r="AI1877" s="16">
        <f>VLOOKUP(A1877,'VQT-IV'!$B$3:$C1211,2,0)</f>
        <v>110.54</v>
      </c>
      <c r="AJ1877" s="25">
        <f t="shared" si="733"/>
        <v>-1.192207964141323E-4</v>
      </c>
      <c r="AK1877" s="16">
        <v>110.35</v>
      </c>
      <c r="AL1877" s="2">
        <f t="shared" si="725"/>
        <v>114.88183544729583</v>
      </c>
      <c r="AM1877" s="27">
        <f t="shared" si="726"/>
        <v>-3.790863975296932E-2</v>
      </c>
      <c r="AN1877" s="35">
        <v>0</v>
      </c>
      <c r="AO1877" s="1">
        <v>40717</v>
      </c>
      <c r="AP1877" s="2" t="str">
        <f t="shared" si="734"/>
        <v>high</v>
      </c>
    </row>
    <row r="1878" spans="1:42" x14ac:dyDescent="0.25">
      <c r="A1878" s="49">
        <v>40725</v>
      </c>
      <c r="B1878" s="47">
        <v>1339.67</v>
      </c>
      <c r="C1878" s="27">
        <f t="shared" si="736"/>
        <v>1.4409680155076376E-2</v>
      </c>
      <c r="D1878" s="27">
        <f t="shared" si="737"/>
        <v>5.4940417527884922E-2</v>
      </c>
      <c r="E1878" s="5">
        <f t="shared" si="717"/>
        <v>0</v>
      </c>
      <c r="F1878" s="44">
        <v>2274.2600000000002</v>
      </c>
      <c r="G1878" s="45">
        <v>2274.2600000000002</v>
      </c>
      <c r="H1878" s="48">
        <v>1339.67</v>
      </c>
      <c r="I1878" s="42">
        <v>15.87</v>
      </c>
      <c r="J1878" s="16">
        <f t="shared" si="735"/>
        <v>0.15869999999999998</v>
      </c>
      <c r="K1878" s="16">
        <f t="shared" si="718"/>
        <v>-3.9549153555879235E-3</v>
      </c>
      <c r="L1878" s="51">
        <f>VLOOKUP(A1878,LIBOR!$A$3:B3973,2,1)</f>
        <v>0.1255</v>
      </c>
      <c r="M1878">
        <v>8192.9699999999993</v>
      </c>
      <c r="N1878" s="2">
        <v>7318.14</v>
      </c>
      <c r="O1878" s="16">
        <f t="shared" si="712"/>
        <v>2.046858823814874E-4</v>
      </c>
      <c r="P1878" s="16">
        <f t="shared" si="727"/>
        <v>0.1626549153555879</v>
      </c>
      <c r="Q1878" s="2">
        <f t="shared" si="714"/>
        <v>18.923999999999999</v>
      </c>
      <c r="R1878" s="2">
        <f t="shared" si="715"/>
        <v>19.248999999999999</v>
      </c>
      <c r="S1878" s="16">
        <f t="shared" si="728"/>
        <v>-1</v>
      </c>
      <c r="T1878" s="16">
        <f t="shared" si="729"/>
        <v>0</v>
      </c>
      <c r="U1878" s="16">
        <f>VLOOKUP(P1878,Table!$D$6:$G$15,MATCH(VALUE(T1878)&amp;"E",Table!$D$5:$G$5,0),1)*IF(Y1878=1,0,1)</f>
        <v>0.9</v>
      </c>
      <c r="V1878" s="16">
        <f t="shared" si="730"/>
        <v>9.9999999999999978E-2</v>
      </c>
      <c r="W1878" s="16">
        <f t="shared" si="720"/>
        <v>176196.40492866636</v>
      </c>
      <c r="X1878" s="16">
        <f t="shared" si="731"/>
        <v>9.18198557266936E-3</v>
      </c>
      <c r="Y1878" s="16">
        <f t="shared" si="721"/>
        <v>0</v>
      </c>
      <c r="Z1878" s="16">
        <f t="shared" si="732"/>
        <v>0</v>
      </c>
      <c r="AA1878" s="16">
        <f t="shared" si="719"/>
        <v>0</v>
      </c>
      <c r="AB1878" s="2">
        <f t="shared" si="722"/>
        <v>207912.57181485224</v>
      </c>
      <c r="AE1878" s="16" t="str">
        <f t="shared" si="716"/>
        <v/>
      </c>
      <c r="AF1878" s="16" t="str">
        <f t="shared" si="713"/>
        <v/>
      </c>
      <c r="AG1878" s="16">
        <f t="shared" si="724"/>
        <v>111.85108882362772</v>
      </c>
      <c r="AH1878" s="24">
        <f t="shared" si="723"/>
        <v>111.18518656794558</v>
      </c>
      <c r="AI1878" s="16">
        <f>VLOOKUP(A1878,'VQT-IV'!$B$3:$C1212,2,0)</f>
        <v>111.2</v>
      </c>
      <c r="AJ1878" s="25">
        <f t="shared" si="733"/>
        <v>-1.3321431703616771E-4</v>
      </c>
      <c r="AK1878" s="16">
        <v>111.3</v>
      </c>
      <c r="AL1878" s="2">
        <f t="shared" si="725"/>
        <v>114.88183544729583</v>
      </c>
      <c r="AM1878" s="27">
        <f t="shared" si="726"/>
        <v>-3.2177836164936191E-2</v>
      </c>
      <c r="AN1878" s="35">
        <v>0</v>
      </c>
      <c r="AO1878" s="1">
        <v>40718</v>
      </c>
      <c r="AP1878" s="2" t="str">
        <f t="shared" si="734"/>
        <v>high</v>
      </c>
    </row>
    <row r="1879" spans="1:42" x14ac:dyDescent="0.25">
      <c r="A1879" s="49">
        <v>40729</v>
      </c>
      <c r="B1879" s="47">
        <v>1337.88</v>
      </c>
      <c r="C1879" s="27">
        <f t="shared" si="736"/>
        <v>-1.336149947375076E-3</v>
      </c>
      <c r="D1879" s="27">
        <f t="shared" si="737"/>
        <v>4.4419829880955386E-2</v>
      </c>
      <c r="E1879" s="5">
        <f t="shared" si="717"/>
        <v>0</v>
      </c>
      <c r="F1879" s="44">
        <v>2271.29</v>
      </c>
      <c r="G1879" s="45">
        <v>2271.29</v>
      </c>
      <c r="H1879" s="48">
        <v>1337.88</v>
      </c>
      <c r="I1879" s="42">
        <v>16.059999999999999</v>
      </c>
      <c r="J1879" s="16">
        <f t="shared" si="735"/>
        <v>0.16059999999999999</v>
      </c>
      <c r="K1879" s="16">
        <f t="shared" si="718"/>
        <v>9.880808425997839E-3</v>
      </c>
      <c r="L1879" s="51">
        <f>VLOOKUP(A1879,LIBOR!$A$3:B3974,2,1)</f>
        <v>0.125</v>
      </c>
      <c r="M1879">
        <v>8231.0499999999993</v>
      </c>
      <c r="N1879" s="2">
        <v>7352.13</v>
      </c>
      <c r="O1879" s="16">
        <f t="shared" si="712"/>
        <v>1.787685031168415E-6</v>
      </c>
      <c r="P1879" s="16">
        <f t="shared" si="727"/>
        <v>0.15071919157400215</v>
      </c>
      <c r="Q1879" s="2">
        <f t="shared" si="714"/>
        <v>17.878</v>
      </c>
      <c r="R1879" s="2">
        <f t="shared" si="715"/>
        <v>19.145</v>
      </c>
      <c r="S1879" s="16">
        <f t="shared" si="728"/>
        <v>-1</v>
      </c>
      <c r="T1879" s="16">
        <f t="shared" si="729"/>
        <v>0</v>
      </c>
      <c r="U1879" s="16">
        <f>VLOOKUP(P1879,Table!$D$6:$G$15,MATCH(VALUE(T1879)&amp;"E",Table!$D$5:$G$5,0),1)*IF(Y1879=1,0,1)</f>
        <v>0.9</v>
      </c>
      <c r="V1879" s="16">
        <f t="shared" si="730"/>
        <v>9.9999999999999978E-2</v>
      </c>
      <c r="W1879" s="16">
        <f t="shared" si="720"/>
        <v>176066.35917741811</v>
      </c>
      <c r="X1879" s="16">
        <f t="shared" si="731"/>
        <v>1.7141697257155641E-2</v>
      </c>
      <c r="Y1879" s="16">
        <f t="shared" si="721"/>
        <v>0</v>
      </c>
      <c r="Z1879" s="16">
        <f t="shared" si="732"/>
        <v>0</v>
      </c>
      <c r="AA1879" s="16">
        <f t="shared" si="719"/>
        <v>0</v>
      </c>
      <c r="AB1879" s="2">
        <f t="shared" si="722"/>
        <v>207764.84189799905</v>
      </c>
      <c r="AE1879" s="16" t="str">
        <f t="shared" si="716"/>
        <v/>
      </c>
      <c r="AF1879" s="16" t="str">
        <f t="shared" si="713"/>
        <v/>
      </c>
      <c r="AG1879" s="16">
        <f t="shared" si="724"/>
        <v>111.77161430264219</v>
      </c>
      <c r="AH1879" s="24">
        <f t="shared" si="723"/>
        <v>111.09461842855423</v>
      </c>
      <c r="AI1879" s="16">
        <f>VLOOKUP(A1879,'VQT-IV'!$B$3:$C1213,2,0)</f>
        <v>111.11</v>
      </c>
      <c r="AJ1879" s="25">
        <f t="shared" si="733"/>
        <v>-1.3843552736725329E-4</v>
      </c>
      <c r="AK1879" s="16">
        <v>111.3</v>
      </c>
      <c r="AL1879" s="2">
        <f t="shared" si="725"/>
        <v>114.88183544729583</v>
      </c>
      <c r="AM1879" s="27">
        <f t="shared" si="726"/>
        <v>-3.2966195256160069E-2</v>
      </c>
      <c r="AN1879" s="35">
        <v>0</v>
      </c>
      <c r="AO1879" s="1">
        <v>40721</v>
      </c>
      <c r="AP1879" s="2" t="str">
        <f t="shared" si="734"/>
        <v>high</v>
      </c>
    </row>
    <row r="1880" spans="1:42" x14ac:dyDescent="0.25">
      <c r="A1880" s="49">
        <v>40730</v>
      </c>
      <c r="B1880" s="47">
        <v>1339.22</v>
      </c>
      <c r="C1880" s="27">
        <f t="shared" si="736"/>
        <v>1.0015845965258841E-3</v>
      </c>
      <c r="D1880" s="27">
        <f t="shared" si="737"/>
        <v>3.2477113251014544E-2</v>
      </c>
      <c r="E1880" s="5">
        <f t="shared" si="717"/>
        <v>0</v>
      </c>
      <c r="F1880" s="44">
        <v>2274.42</v>
      </c>
      <c r="G1880" s="45">
        <v>2274.42</v>
      </c>
      <c r="H1880" s="48">
        <v>1339.22</v>
      </c>
      <c r="I1880" s="42">
        <v>16.34</v>
      </c>
      <c r="J1880" s="16">
        <f t="shared" si="735"/>
        <v>0.16339999999999999</v>
      </c>
      <c r="K1880" s="16">
        <f t="shared" si="718"/>
        <v>1.2669947607260812E-2</v>
      </c>
      <c r="L1880" s="51">
        <f>VLOOKUP(A1880,LIBOR!$A$3:B3975,2,1)</f>
        <v>0.1245</v>
      </c>
      <c r="M1880">
        <v>8357.57</v>
      </c>
      <c r="N1880" s="2">
        <v>7465.13</v>
      </c>
      <c r="O1880" s="16">
        <f t="shared" si="712"/>
        <v>1.0021678643230126E-6</v>
      </c>
      <c r="P1880" s="16">
        <f t="shared" si="727"/>
        <v>0.15073005239273918</v>
      </c>
      <c r="Q1880" s="2">
        <f t="shared" si="714"/>
        <v>16.978000000000002</v>
      </c>
      <c r="R1880" s="2">
        <f t="shared" si="715"/>
        <v>19.023500000000002</v>
      </c>
      <c r="S1880" s="16">
        <f t="shared" si="728"/>
        <v>-1</v>
      </c>
      <c r="T1880" s="16">
        <f t="shared" si="729"/>
        <v>0</v>
      </c>
      <c r="U1880" s="16">
        <f>VLOOKUP(P1880,Table!$D$6:$G$15,MATCH(VALUE(T1880)&amp;"E",Table!$D$5:$G$5,0),1)*IF(Y1880=1,0,1)</f>
        <v>0.9</v>
      </c>
      <c r="V1880" s="16">
        <f t="shared" si="730"/>
        <v>9.9999999999999978E-2</v>
      </c>
      <c r="W1880" s="16">
        <f t="shared" si="720"/>
        <v>176495.67862973316</v>
      </c>
      <c r="X1880" s="16">
        <f t="shared" si="731"/>
        <v>1.1948825636118654E-2</v>
      </c>
      <c r="Y1880" s="16">
        <f t="shared" si="721"/>
        <v>0</v>
      </c>
      <c r="Z1880" s="16">
        <f t="shared" si="732"/>
        <v>0</v>
      </c>
      <c r="AA1880" s="16">
        <f t="shared" si="719"/>
        <v>0</v>
      </c>
      <c r="AB1880" s="2">
        <f t="shared" si="722"/>
        <v>208341.88190059151</v>
      </c>
      <c r="AE1880" s="16" t="str">
        <f t="shared" si="716"/>
        <v/>
      </c>
      <c r="AF1880" s="16" t="str">
        <f t="shared" si="713"/>
        <v/>
      </c>
      <c r="AG1880" s="16">
        <f t="shared" si="724"/>
        <v>112.08204551909712</v>
      </c>
      <c r="AH1880" s="24">
        <f t="shared" si="723"/>
        <v>111.40026984189966</v>
      </c>
      <c r="AI1880" s="16">
        <f>VLOOKUP(A1880,'VQT-IV'!$B$3:$C1214,2,0)</f>
        <v>111.41</v>
      </c>
      <c r="AJ1880" s="25">
        <f t="shared" si="733"/>
        <v>-8.7336487751055181E-5</v>
      </c>
      <c r="AK1880" s="16">
        <v>111.6</v>
      </c>
      <c r="AL1880" s="2">
        <f t="shared" si="725"/>
        <v>114.88183544729583</v>
      </c>
      <c r="AM1880" s="27">
        <f t="shared" si="726"/>
        <v>-3.0305623093856315E-2</v>
      </c>
      <c r="AN1880" s="35">
        <v>0</v>
      </c>
      <c r="AO1880" s="1">
        <v>40722</v>
      </c>
      <c r="AP1880" s="2" t="str">
        <f t="shared" si="734"/>
        <v/>
      </c>
    </row>
    <row r="1881" spans="1:42" x14ac:dyDescent="0.25">
      <c r="A1881" s="49">
        <v>40731</v>
      </c>
      <c r="B1881" s="47">
        <v>1353.22</v>
      </c>
      <c r="C1881" s="27">
        <f t="shared" si="736"/>
        <v>1.0453846268723588E-2</v>
      </c>
      <c r="D1881" s="27">
        <f t="shared" si="737"/>
        <v>3.4648204462553234E-2</v>
      </c>
      <c r="E1881" s="5">
        <f t="shared" si="717"/>
        <v>0</v>
      </c>
      <c r="F1881" s="44">
        <v>2298.31</v>
      </c>
      <c r="G1881" s="45">
        <v>2298.31</v>
      </c>
      <c r="H1881" s="48">
        <v>1353.22</v>
      </c>
      <c r="I1881" s="42">
        <v>15.95</v>
      </c>
      <c r="J1881" s="16">
        <f t="shared" si="735"/>
        <v>0.1595</v>
      </c>
      <c r="K1881" s="16">
        <f t="shared" si="718"/>
        <v>1.2411357419195163E-2</v>
      </c>
      <c r="L1881" s="51">
        <f>VLOOKUP(A1881,LIBOR!$A$3:B3976,2,1)</f>
        <v>0.1245</v>
      </c>
      <c r="M1881">
        <v>8124.61</v>
      </c>
      <c r="N1881" s="2">
        <v>7257.04</v>
      </c>
      <c r="O1881" s="16">
        <f t="shared" ref="O1881:O1944" si="738">LN(B1881/B1880)^2</f>
        <v>1.0815131962217207E-4</v>
      </c>
      <c r="P1881" s="16">
        <f t="shared" si="727"/>
        <v>0.14708864258080484</v>
      </c>
      <c r="Q1881" s="2">
        <f t="shared" si="714"/>
        <v>16.411999999999999</v>
      </c>
      <c r="R1881" s="2">
        <f t="shared" si="715"/>
        <v>18.937000000000001</v>
      </c>
      <c r="S1881" s="16">
        <f t="shared" si="728"/>
        <v>-1</v>
      </c>
      <c r="T1881" s="16">
        <f t="shared" si="729"/>
        <v>0</v>
      </c>
      <c r="U1881" s="16">
        <f>VLOOKUP(P1881,Table!$D$6:$G$15,MATCH(VALUE(T1881)&amp;"E",Table!$D$5:$G$5,0),1)*IF(Y1881=1,0,1)</f>
        <v>0.9</v>
      </c>
      <c r="V1881" s="16">
        <f t="shared" si="730"/>
        <v>9.9999999999999978E-2</v>
      </c>
      <c r="W1881" s="16">
        <f t="shared" si="720"/>
        <v>177664.25092707179</v>
      </c>
      <c r="X1881" s="16">
        <f t="shared" si="731"/>
        <v>1.0511713403820622E-2</v>
      </c>
      <c r="Y1881" s="16">
        <f t="shared" si="721"/>
        <v>0</v>
      </c>
      <c r="Z1881" s="16">
        <f t="shared" si="732"/>
        <v>0</v>
      </c>
      <c r="AA1881" s="16">
        <f t="shared" si="719"/>
        <v>0</v>
      </c>
      <c r="AB1881" s="2">
        <f t="shared" si="722"/>
        <v>209730.68597283983</v>
      </c>
      <c r="AD1881" s="2">
        <v>210114.8</v>
      </c>
      <c r="AE1881" s="16" t="str">
        <f t="shared" si="716"/>
        <v/>
      </c>
      <c r="AF1881" s="16">
        <f t="shared" si="713"/>
        <v>-1.8281150454901862E-3</v>
      </c>
      <c r="AG1881" s="16">
        <f t="shared" si="724"/>
        <v>112.82918286768415</v>
      </c>
      <c r="AH1881" s="24">
        <f t="shared" si="723"/>
        <v>112.13994369652157</v>
      </c>
      <c r="AI1881" s="16">
        <f>VLOOKUP(A1881,'VQT-IV'!$B$3:$C1215,2,0)</f>
        <v>112.15</v>
      </c>
      <c r="AJ1881" s="25">
        <f t="shared" si="733"/>
        <v>-8.9668332397985218E-5</v>
      </c>
      <c r="AK1881" s="16">
        <v>112.42</v>
      </c>
      <c r="AL1881" s="2">
        <f t="shared" si="725"/>
        <v>114.88183544729583</v>
      </c>
      <c r="AM1881" s="27">
        <f t="shared" si="726"/>
        <v>-2.386706079423806E-2</v>
      </c>
      <c r="AN1881" s="35">
        <v>0</v>
      </c>
      <c r="AO1881" s="1">
        <v>40723</v>
      </c>
      <c r="AP1881" s="2" t="str">
        <f t="shared" si="734"/>
        <v/>
      </c>
    </row>
    <row r="1882" spans="1:42" x14ac:dyDescent="0.25">
      <c r="A1882" s="49">
        <v>40732</v>
      </c>
      <c r="B1882" s="47">
        <v>1343.8</v>
      </c>
      <c r="C1882" s="27">
        <f t="shared" si="736"/>
        <v>-6.9611740884705231E-3</v>
      </c>
      <c r="D1882" s="27">
        <f t="shared" si="737"/>
        <v>1.7567786984480249E-2</v>
      </c>
      <c r="E1882" s="5">
        <f t="shared" si="717"/>
        <v>0</v>
      </c>
      <c r="F1882" s="44">
        <v>2282.3200000000002</v>
      </c>
      <c r="G1882" s="45">
        <v>2282.3200000000002</v>
      </c>
      <c r="H1882" s="48">
        <v>1343.8</v>
      </c>
      <c r="I1882" s="42">
        <v>15.95</v>
      </c>
      <c r="J1882" s="16">
        <f t="shared" si="735"/>
        <v>0.1595</v>
      </c>
      <c r="K1882" s="16">
        <f t="shared" si="718"/>
        <v>1.2757887016775049E-2</v>
      </c>
      <c r="L1882" s="51">
        <f>VLOOKUP(A1882,LIBOR!$A$3:B3977,2,1)</f>
        <v>0.1245</v>
      </c>
      <c r="M1882">
        <v>8302.75</v>
      </c>
      <c r="N1882" s="2">
        <v>7416.16</v>
      </c>
      <c r="O1882" s="16">
        <f t="shared" si="738"/>
        <v>4.8797435079180373E-5</v>
      </c>
      <c r="P1882" s="16">
        <f t="shared" si="727"/>
        <v>0.14674211298322495</v>
      </c>
      <c r="Q1882" s="2">
        <f t="shared" si="714"/>
        <v>16.148000000000003</v>
      </c>
      <c r="R1882" s="2">
        <f t="shared" si="715"/>
        <v>18.794999999999995</v>
      </c>
      <c r="S1882" s="16">
        <f t="shared" si="728"/>
        <v>-1</v>
      </c>
      <c r="T1882" s="16">
        <f t="shared" si="729"/>
        <v>0</v>
      </c>
      <c r="U1882" s="16">
        <f>VLOOKUP(P1882,Table!$D$6:$G$15,MATCH(VALUE(T1882)&amp;"E",Table!$D$5:$G$5,0),1)*IF(Y1882=1,0,1)</f>
        <v>0.9</v>
      </c>
      <c r="V1882" s="16">
        <f t="shared" si="730"/>
        <v>9.9999999999999978E-2</v>
      </c>
      <c r="W1882" s="16">
        <f t="shared" si="720"/>
        <v>176940.726203075</v>
      </c>
      <c r="X1882" s="16">
        <f t="shared" si="731"/>
        <v>1.7268271788026812E-2</v>
      </c>
      <c r="Y1882" s="16">
        <f t="shared" si="721"/>
        <v>0</v>
      </c>
      <c r="Z1882" s="16">
        <f t="shared" si="732"/>
        <v>0</v>
      </c>
      <c r="AA1882" s="16">
        <f t="shared" si="719"/>
        <v>0</v>
      </c>
      <c r="AB1882" s="2">
        <f t="shared" si="722"/>
        <v>208877.30023170589</v>
      </c>
      <c r="AE1882" s="16" t="str">
        <f t="shared" si="716"/>
        <v/>
      </c>
      <c r="AF1882" s="16" t="str">
        <f t="shared" si="713"/>
        <v/>
      </c>
      <c r="AG1882" s="16">
        <f t="shared" si="724"/>
        <v>112.37008545236581</v>
      </c>
      <c r="AH1882" s="24">
        <f t="shared" si="723"/>
        <v>111.68074393297368</v>
      </c>
      <c r="AI1882" s="16">
        <f>VLOOKUP(A1882,'VQT-IV'!$B$3:$C1216,2,0)</f>
        <v>111.69</v>
      </c>
      <c r="AJ1882" s="25">
        <f t="shared" si="733"/>
        <v>-8.2872835762470842E-5</v>
      </c>
      <c r="AK1882" s="16">
        <v>112.42</v>
      </c>
      <c r="AL1882" s="2">
        <f t="shared" si="725"/>
        <v>114.88183544729583</v>
      </c>
      <c r="AM1882" s="27">
        <f t="shared" si="726"/>
        <v>-2.7864209357890246E-2</v>
      </c>
      <c r="AN1882" s="35">
        <v>0</v>
      </c>
      <c r="AO1882" s="1">
        <v>40724</v>
      </c>
      <c r="AP1882" s="2" t="str">
        <f t="shared" si="734"/>
        <v/>
      </c>
    </row>
    <row r="1883" spans="1:42" x14ac:dyDescent="0.25">
      <c r="A1883" s="49">
        <v>40735</v>
      </c>
      <c r="B1883" s="47">
        <v>1319.49</v>
      </c>
      <c r="C1883" s="27">
        <f t="shared" si="736"/>
        <v>-1.8090489656198749E-2</v>
      </c>
      <c r="D1883" s="27">
        <f t="shared" si="737"/>
        <v>-1.4932382826794877E-2</v>
      </c>
      <c r="E1883" s="5">
        <f t="shared" si="717"/>
        <v>0</v>
      </c>
      <c r="F1883" s="44">
        <v>2241.0700000000002</v>
      </c>
      <c r="G1883" s="45">
        <v>2241.0700000000002</v>
      </c>
      <c r="H1883" s="48">
        <v>1319.49</v>
      </c>
      <c r="I1883" s="42">
        <v>18.39</v>
      </c>
      <c r="J1883" s="16">
        <f t="shared" si="735"/>
        <v>0.18390000000000001</v>
      </c>
      <c r="K1883" s="16">
        <f t="shared" si="718"/>
        <v>3.5300826940153074E-2</v>
      </c>
      <c r="L1883" s="51">
        <f>VLOOKUP(A1883,LIBOR!$A$3:B3978,2,1)</f>
        <v>0.1245</v>
      </c>
      <c r="M1883">
        <v>8982.51</v>
      </c>
      <c r="N1883" s="2">
        <v>8023.32</v>
      </c>
      <c r="O1883" s="16">
        <f t="shared" si="738"/>
        <v>3.332860342810536E-4</v>
      </c>
      <c r="P1883" s="16">
        <f t="shared" si="727"/>
        <v>0.14859917305984693</v>
      </c>
      <c r="Q1883" s="2">
        <f t="shared" si="714"/>
        <v>16.033999999999999</v>
      </c>
      <c r="R1883" s="2">
        <f t="shared" si="715"/>
        <v>18.703999999999997</v>
      </c>
      <c r="S1883" s="16">
        <f t="shared" si="728"/>
        <v>-1</v>
      </c>
      <c r="T1883" s="16">
        <f t="shared" si="729"/>
        <v>0</v>
      </c>
      <c r="U1883" s="16">
        <f>VLOOKUP(P1883,Table!$D$6:$G$15,MATCH(VALUE(T1883)&amp;"E",Table!$D$5:$G$5,0),1)*IF(Y1883=1,0,1)</f>
        <v>0.9</v>
      </c>
      <c r="V1883" s="16">
        <f t="shared" si="730"/>
        <v>9.9999999999999978E-2</v>
      </c>
      <c r="W1883" s="16">
        <f t="shared" si="720"/>
        <v>175508.48755738669</v>
      </c>
      <c r="X1883" s="16">
        <f t="shared" si="731"/>
        <v>1.0118763075502635E-2</v>
      </c>
      <c r="Y1883" s="16">
        <f t="shared" si="721"/>
        <v>0</v>
      </c>
      <c r="Z1883" s="16">
        <f t="shared" si="732"/>
        <v>0</v>
      </c>
      <c r="AA1883" s="16">
        <f t="shared" si="719"/>
        <v>0</v>
      </c>
      <c r="AB1883" s="2">
        <f t="shared" si="722"/>
        <v>207189.74373632146</v>
      </c>
      <c r="AE1883" s="16" t="str">
        <f t="shared" si="716"/>
        <v/>
      </c>
      <c r="AF1883" s="16" t="str">
        <f t="shared" ref="AF1883:AF1946" si="739">IF(AD1883&gt;0,AB1883/AD1883-1,"")</f>
        <v/>
      </c>
      <c r="AG1883" s="16">
        <f t="shared" si="724"/>
        <v>111.46222774173049</v>
      </c>
      <c r="AH1883" s="24">
        <f t="shared" si="723"/>
        <v>110.76980593439846</v>
      </c>
      <c r="AI1883" s="16">
        <f>VLOOKUP(A1883,'VQT-IV'!$B$3:$C1217,2,0)</f>
        <v>110.78</v>
      </c>
      <c r="AJ1883" s="25">
        <f t="shared" si="733"/>
        <v>-9.2020812434867594E-5</v>
      </c>
      <c r="AK1883" s="16">
        <v>110.81</v>
      </c>
      <c r="AL1883" s="2">
        <f t="shared" si="725"/>
        <v>114.88183544729583</v>
      </c>
      <c r="AM1883" s="27">
        <f t="shared" si="726"/>
        <v>-3.5793556891627443E-2</v>
      </c>
      <c r="AN1883" s="35">
        <v>0</v>
      </c>
      <c r="AO1883" s="1">
        <v>40725</v>
      </c>
      <c r="AP1883" s="2" t="str">
        <f t="shared" si="734"/>
        <v/>
      </c>
    </row>
    <row r="1884" spans="1:42" x14ac:dyDescent="0.25">
      <c r="A1884" s="49">
        <v>40736</v>
      </c>
      <c r="B1884" s="47">
        <v>1313.64</v>
      </c>
      <c r="C1884" s="27">
        <f t="shared" si="736"/>
        <v>-4.4335311370301556E-3</v>
      </c>
      <c r="D1884" s="27">
        <f t="shared" si="737"/>
        <v>-1.8029764016449956E-2</v>
      </c>
      <c r="E1884" s="5">
        <f t="shared" si="717"/>
        <v>0</v>
      </c>
      <c r="F1884" s="44">
        <v>2231.15</v>
      </c>
      <c r="G1884" s="45">
        <v>2231.15</v>
      </c>
      <c r="H1884" s="48">
        <v>1313.64</v>
      </c>
      <c r="I1884" s="42">
        <v>19.87</v>
      </c>
      <c r="J1884" s="16">
        <f t="shared" si="735"/>
        <v>0.19870000000000002</v>
      </c>
      <c r="K1884" s="16">
        <f t="shared" si="718"/>
        <v>3.8394965011049026E-2</v>
      </c>
      <c r="L1884" s="51">
        <f>VLOOKUP(A1884,LIBOR!$A$3:B3979,2,1)</f>
        <v>0.1255</v>
      </c>
      <c r="M1884">
        <v>9208.09</v>
      </c>
      <c r="N1884" s="2">
        <v>8224.81</v>
      </c>
      <c r="O1884" s="16">
        <f t="shared" si="738"/>
        <v>1.9743700312636651E-5</v>
      </c>
      <c r="P1884" s="16">
        <f t="shared" si="727"/>
        <v>0.16030503498895099</v>
      </c>
      <c r="Q1884" s="2">
        <f t="shared" ref="Q1884:Q1947" si="740">SUM($I1879:$I1883)/5</f>
        <v>16.538</v>
      </c>
      <c r="R1884" s="2">
        <f t="shared" ref="R1884:R1947" si="741">SUM($I1864:$I1883)/20</f>
        <v>18.680499999999995</v>
      </c>
      <c r="S1884" s="16">
        <f t="shared" si="728"/>
        <v>-1</v>
      </c>
      <c r="T1884" s="16">
        <f t="shared" si="729"/>
        <v>0</v>
      </c>
      <c r="U1884" s="16">
        <f>VLOOKUP(P1884,Table!$D$6:$G$15,MATCH(VALUE(T1884)&amp;"E",Table!$D$5:$G$5,0),1)*IF(Y1884=1,0,1)</f>
        <v>0.9</v>
      </c>
      <c r="V1884" s="16">
        <f t="shared" si="730"/>
        <v>9.9999999999999978E-2</v>
      </c>
      <c r="W1884" s="16">
        <f t="shared" si="720"/>
        <v>175248.93271031074</v>
      </c>
      <c r="X1884" s="16">
        <f t="shared" si="731"/>
        <v>-3.9042645141266208E-3</v>
      </c>
      <c r="Y1884" s="16">
        <f t="shared" si="721"/>
        <v>0</v>
      </c>
      <c r="Z1884" s="16">
        <f t="shared" si="732"/>
        <v>0</v>
      </c>
      <c r="AA1884" s="16">
        <f t="shared" si="719"/>
        <v>0</v>
      </c>
      <c r="AB1884" s="2">
        <f t="shared" si="722"/>
        <v>206884.65963183393</v>
      </c>
      <c r="AE1884" s="16" t="str">
        <f t="shared" si="716"/>
        <v/>
      </c>
      <c r="AF1884" s="16" t="str">
        <f t="shared" si="739"/>
        <v/>
      </c>
      <c r="AG1884" s="16">
        <f t="shared" si="724"/>
        <v>111.29810111402421</v>
      </c>
      <c r="AH1884" s="24">
        <f t="shared" si="723"/>
        <v>110.60382008397717</v>
      </c>
      <c r="AI1884" s="16">
        <f>VLOOKUP(A1884,'VQT-IV'!$B$3:$C1218,2,0)</f>
        <v>110.62</v>
      </c>
      <c r="AJ1884" s="25">
        <f t="shared" si="733"/>
        <v>-1.4626573877085658E-4</v>
      </c>
      <c r="AK1884" s="16">
        <v>111.11</v>
      </c>
      <c r="AL1884" s="2">
        <f t="shared" si="725"/>
        <v>114.88183544729583</v>
      </c>
      <c r="AM1884" s="27">
        <f t="shared" si="726"/>
        <v>-3.7238396711386734E-2</v>
      </c>
      <c r="AN1884" s="35">
        <v>0</v>
      </c>
      <c r="AO1884" s="1">
        <v>40728</v>
      </c>
      <c r="AP1884" s="2" t="str">
        <f t="shared" si="734"/>
        <v>high</v>
      </c>
    </row>
    <row r="1885" spans="1:42" x14ac:dyDescent="0.25">
      <c r="A1885" s="49">
        <v>40737</v>
      </c>
      <c r="B1885" s="47">
        <v>1317.72</v>
      </c>
      <c r="C1885" s="27">
        <f t="shared" si="736"/>
        <v>3.1058737553666393E-3</v>
      </c>
      <c r="D1885" s="27">
        <f t="shared" si="737"/>
        <v>-1.5925474857609201E-2</v>
      </c>
      <c r="E1885" s="5">
        <f t="shared" si="717"/>
        <v>0</v>
      </c>
      <c r="F1885" s="44">
        <v>2238.29</v>
      </c>
      <c r="G1885" s="45">
        <v>2238.29</v>
      </c>
      <c r="H1885" s="48">
        <v>1317.72</v>
      </c>
      <c r="I1885" s="42">
        <v>19.91</v>
      </c>
      <c r="J1885" s="16">
        <f t="shared" si="735"/>
        <v>0.1991</v>
      </c>
      <c r="K1885" s="16">
        <f t="shared" si="718"/>
        <v>4.0024610523274662E-2</v>
      </c>
      <c r="L1885" s="51">
        <f>VLOOKUP(A1885,LIBOR!$A$3:B3980,2,1)</f>
        <v>0.124</v>
      </c>
      <c r="M1885">
        <v>9255.2900000000009</v>
      </c>
      <c r="N1885" s="2">
        <v>8266.9699999999993</v>
      </c>
      <c r="O1885" s="16">
        <f t="shared" si="738"/>
        <v>9.6165761822116318E-6</v>
      </c>
      <c r="P1885" s="16">
        <f t="shared" si="727"/>
        <v>0.15907538947672534</v>
      </c>
      <c r="Q1885" s="2">
        <f t="shared" si="740"/>
        <v>17.3</v>
      </c>
      <c r="R1885" s="2">
        <f t="shared" si="741"/>
        <v>18.693499999999997</v>
      </c>
      <c r="S1885" s="16">
        <f t="shared" si="728"/>
        <v>-1</v>
      </c>
      <c r="T1885" s="16">
        <f t="shared" si="729"/>
        <v>0</v>
      </c>
      <c r="U1885" s="16">
        <f>VLOOKUP(P1885,Table!$D$6:$G$15,MATCH(VALUE(T1885)&amp;"E",Table!$D$5:$G$5,0),1)*IF(Y1885=1,0,1)</f>
        <v>0.9</v>
      </c>
      <c r="V1885" s="16">
        <f t="shared" si="730"/>
        <v>9.9999999999999978E-2</v>
      </c>
      <c r="W1885" s="16">
        <f t="shared" si="720"/>
        <v>175828.63546661858</v>
      </c>
      <c r="X1885" s="16">
        <f t="shared" si="731"/>
        <v>-4.6427180690643555E-3</v>
      </c>
      <c r="Y1885" s="16">
        <f t="shared" si="721"/>
        <v>0</v>
      </c>
      <c r="Z1885" s="16">
        <f t="shared" si="732"/>
        <v>0</v>
      </c>
      <c r="AA1885" s="16">
        <f t="shared" si="719"/>
        <v>0</v>
      </c>
      <c r="AB1885" s="2">
        <f t="shared" si="722"/>
        <v>207586.56172921218</v>
      </c>
      <c r="AE1885" s="16" t="str">
        <f t="shared" si="716"/>
        <v/>
      </c>
      <c r="AF1885" s="16" t="str">
        <f t="shared" si="739"/>
        <v/>
      </c>
      <c r="AG1885" s="16">
        <f t="shared" si="724"/>
        <v>111.67570460934942</v>
      </c>
      <c r="AH1885" s="24">
        <f t="shared" si="723"/>
        <v>110.97617958061542</v>
      </c>
      <c r="AI1885" s="16">
        <f>VLOOKUP(A1885,'VQT-IV'!$B$3:$C1219,2,0)</f>
        <v>110.99</v>
      </c>
      <c r="AJ1885" s="25">
        <f t="shared" si="733"/>
        <v>-1.2451950071690199E-4</v>
      </c>
      <c r="AK1885" s="16">
        <v>110.87</v>
      </c>
      <c r="AL1885" s="2">
        <f t="shared" si="725"/>
        <v>114.88183544729583</v>
      </c>
      <c r="AM1885" s="27">
        <f t="shared" si="726"/>
        <v>-3.3997157613939732E-2</v>
      </c>
      <c r="AN1885" s="35">
        <v>0</v>
      </c>
      <c r="AO1885" s="1">
        <v>40729</v>
      </c>
      <c r="AP1885" s="2" t="str">
        <f t="shared" si="734"/>
        <v>high</v>
      </c>
    </row>
    <row r="1886" spans="1:42" x14ac:dyDescent="0.25">
      <c r="A1886" s="49">
        <v>40738</v>
      </c>
      <c r="B1886" s="47">
        <v>1308.8699999999999</v>
      </c>
      <c r="C1886" s="27">
        <f t="shared" si="736"/>
        <v>-6.7161460704855402E-3</v>
      </c>
      <c r="D1886" s="27">
        <f t="shared" si="737"/>
        <v>-3.3095467196818329E-2</v>
      </c>
      <c r="E1886" s="5">
        <f t="shared" si="717"/>
        <v>0</v>
      </c>
      <c r="F1886" s="44">
        <v>2223.29</v>
      </c>
      <c r="G1886" s="45">
        <v>2223.29</v>
      </c>
      <c r="H1886" s="48">
        <v>1308.8699999999999</v>
      </c>
      <c r="I1886" s="42">
        <v>20.8</v>
      </c>
      <c r="J1886" s="16">
        <f t="shared" si="735"/>
        <v>0.20800000000000002</v>
      </c>
      <c r="K1886" s="16">
        <f t="shared" si="718"/>
        <v>5.5865832444832869E-2</v>
      </c>
      <c r="L1886" s="51">
        <f>VLOOKUP(A1886,LIBOR!$A$3:B3981,2,1)</f>
        <v>0.123</v>
      </c>
      <c r="M1886">
        <v>9544.16</v>
      </c>
      <c r="N1886" s="2">
        <v>8524.99</v>
      </c>
      <c r="O1886" s="16">
        <f t="shared" si="738"/>
        <v>4.541143718955904E-5</v>
      </c>
      <c r="P1886" s="16">
        <f t="shared" si="727"/>
        <v>0.15213416755516715</v>
      </c>
      <c r="Q1886" s="2">
        <f t="shared" si="740"/>
        <v>18.013999999999999</v>
      </c>
      <c r="R1886" s="2">
        <f t="shared" si="741"/>
        <v>18.776</v>
      </c>
      <c r="S1886" s="16">
        <f t="shared" si="728"/>
        <v>-1</v>
      </c>
      <c r="T1886" s="16">
        <f t="shared" si="729"/>
        <v>0</v>
      </c>
      <c r="U1886" s="16">
        <f>VLOOKUP(P1886,Table!$D$6:$G$15,MATCH(VALUE(T1886)&amp;"E",Table!$D$5:$G$5,0),1)*IF(Y1886=1,0,1)</f>
        <v>0.9</v>
      </c>
      <c r="V1886" s="16">
        <f t="shared" si="730"/>
        <v>9.9999999999999978E-2</v>
      </c>
      <c r="W1886" s="16">
        <f t="shared" si="720"/>
        <v>175314.61164934476</v>
      </c>
      <c r="X1886" s="16">
        <f t="shared" si="731"/>
        <v>-3.7793739104171609E-3</v>
      </c>
      <c r="Y1886" s="16">
        <f t="shared" si="721"/>
        <v>0</v>
      </c>
      <c r="Z1886" s="16">
        <f t="shared" si="732"/>
        <v>0</v>
      </c>
      <c r="AA1886" s="16">
        <f t="shared" si="719"/>
        <v>0</v>
      </c>
      <c r="AB1886" s="2">
        <f t="shared" si="722"/>
        <v>206982.43167858527</v>
      </c>
      <c r="AE1886" s="16" t="str">
        <f t="shared" si="716"/>
        <v/>
      </c>
      <c r="AF1886" s="16" t="str">
        <f t="shared" si="739"/>
        <v/>
      </c>
      <c r="AG1886" s="16">
        <f t="shared" si="724"/>
        <v>111.35069971251295</v>
      </c>
      <c r="AH1886" s="24">
        <f t="shared" si="723"/>
        <v>110.65033046567028</v>
      </c>
      <c r="AI1886" s="16">
        <f>VLOOKUP(A1886,'VQT-IV'!$B$3:$C1220,2,0)</f>
        <v>110.66</v>
      </c>
      <c r="AJ1886" s="25">
        <f t="shared" si="733"/>
        <v>-8.7380574098294694E-5</v>
      </c>
      <c r="AK1886" s="16">
        <v>110.87</v>
      </c>
      <c r="AL1886" s="2">
        <f t="shared" si="725"/>
        <v>114.88183544729583</v>
      </c>
      <c r="AM1886" s="27">
        <f t="shared" si="726"/>
        <v>-3.6833542614896908E-2</v>
      </c>
      <c r="AN1886" s="35">
        <v>0</v>
      </c>
      <c r="AO1886" s="1">
        <v>40730</v>
      </c>
      <c r="AP1886" s="2" t="str">
        <f t="shared" si="734"/>
        <v/>
      </c>
    </row>
    <row r="1887" spans="1:42" x14ac:dyDescent="0.25">
      <c r="A1887" s="49">
        <v>40739</v>
      </c>
      <c r="B1887" s="47">
        <v>1316.14</v>
      </c>
      <c r="C1887" s="27">
        <f t="shared" si="736"/>
        <v>5.5544095288304618E-3</v>
      </c>
      <c r="D1887" s="27">
        <f t="shared" si="737"/>
        <v>-2.0579883579517344E-2</v>
      </c>
      <c r="E1887" s="5">
        <f t="shared" si="717"/>
        <v>0</v>
      </c>
      <c r="F1887" s="44">
        <v>2235.65</v>
      </c>
      <c r="G1887" s="45">
        <v>2235.65</v>
      </c>
      <c r="H1887" s="48">
        <v>1316.14</v>
      </c>
      <c r="I1887" s="42">
        <v>19.53</v>
      </c>
      <c r="J1887" s="16">
        <f t="shared" si="735"/>
        <v>0.1953</v>
      </c>
      <c r="K1887" s="16">
        <f t="shared" si="718"/>
        <v>4.1482404878174423E-2</v>
      </c>
      <c r="L1887" s="51">
        <f>VLOOKUP(A1887,LIBOR!$A$3:B3982,2,1)</f>
        <v>0.12225000000000001</v>
      </c>
      <c r="M1887">
        <v>9333.2999999999993</v>
      </c>
      <c r="N1887" s="2">
        <v>8336.64</v>
      </c>
      <c r="O1887" s="16">
        <f t="shared" si="738"/>
        <v>3.0680971653367585E-5</v>
      </c>
      <c r="P1887" s="16">
        <f t="shared" si="727"/>
        <v>0.15381759512182558</v>
      </c>
      <c r="Q1887" s="2">
        <f t="shared" si="740"/>
        <v>18.984000000000002</v>
      </c>
      <c r="R1887" s="2">
        <f t="shared" si="741"/>
        <v>18.75</v>
      </c>
      <c r="S1887" s="16">
        <f t="shared" si="728"/>
        <v>1</v>
      </c>
      <c r="T1887" s="16">
        <f t="shared" si="729"/>
        <v>0</v>
      </c>
      <c r="U1887" s="16">
        <f>VLOOKUP(P1887,Table!$D$6:$G$15,MATCH(VALUE(T1887)&amp;"E",Table!$D$5:$G$5,0),1)*IF(Y1887=1,0,1)</f>
        <v>0.9</v>
      </c>
      <c r="V1887" s="16">
        <f t="shared" si="730"/>
        <v>9.9999999999999978E-2</v>
      </c>
      <c r="W1887" s="16">
        <f t="shared" si="720"/>
        <v>175803.66610279417</v>
      </c>
      <c r="X1887" s="16">
        <f t="shared" si="731"/>
        <v>-1.3225166376839126E-2</v>
      </c>
      <c r="Y1887" s="16">
        <f t="shared" si="721"/>
        <v>0</v>
      </c>
      <c r="Z1887" s="16">
        <f t="shared" si="732"/>
        <v>0</v>
      </c>
      <c r="AA1887" s="16">
        <f t="shared" si="719"/>
        <v>0</v>
      </c>
      <c r="AB1887" s="2">
        <f t="shared" si="722"/>
        <v>207560.75854222689</v>
      </c>
      <c r="AE1887" s="16" t="str">
        <f t="shared" si="716"/>
        <v/>
      </c>
      <c r="AF1887" s="16" t="str">
        <f t="shared" si="739"/>
        <v/>
      </c>
      <c r="AG1887" s="16">
        <f t="shared" si="724"/>
        <v>111.66182322385056</v>
      </c>
      <c r="AH1887" s="24">
        <f t="shared" si="723"/>
        <v>110.9566090976857</v>
      </c>
      <c r="AI1887" s="16">
        <f>VLOOKUP(A1887,'VQT-IV'!$B$3:$C1221,2,0)</f>
        <v>110.97</v>
      </c>
      <c r="AJ1887" s="25">
        <f t="shared" si="733"/>
        <v>-1.2067137347304691E-4</v>
      </c>
      <c r="AK1887" s="16">
        <v>110.82</v>
      </c>
      <c r="AL1887" s="2">
        <f t="shared" si="725"/>
        <v>114.88183544729583</v>
      </c>
      <c r="AM1887" s="27">
        <f t="shared" si="726"/>
        <v>-3.4167510767277864E-2</v>
      </c>
      <c r="AN1887" s="35">
        <v>0</v>
      </c>
      <c r="AO1887" s="1">
        <v>40731</v>
      </c>
      <c r="AP1887" s="2" t="str">
        <f t="shared" si="734"/>
        <v>high</v>
      </c>
    </row>
    <row r="1888" spans="1:42" x14ac:dyDescent="0.25">
      <c r="A1888" s="49">
        <v>40742</v>
      </c>
      <c r="B1888" s="47">
        <v>1305.44</v>
      </c>
      <c r="C1888" s="27">
        <f t="shared" si="736"/>
        <v>-8.1298342121659539E-3</v>
      </c>
      <c r="D1888" s="27">
        <f t="shared" si="737"/>
        <v>-1.0619228135484549E-2</v>
      </c>
      <c r="E1888" s="5">
        <f t="shared" si="717"/>
        <v>0</v>
      </c>
      <c r="F1888" s="44">
        <v>2217.5500000000002</v>
      </c>
      <c r="G1888" s="45">
        <v>2217.5500000000002</v>
      </c>
      <c r="H1888" s="48">
        <v>1305.44</v>
      </c>
      <c r="I1888" s="42">
        <v>20.95</v>
      </c>
      <c r="J1888" s="16">
        <f t="shared" si="735"/>
        <v>0.20949999999999999</v>
      </c>
      <c r="K1888" s="16">
        <f t="shared" si="718"/>
        <v>6.0462797851137229E-2</v>
      </c>
      <c r="L1888" s="51">
        <f>VLOOKUP(A1888,LIBOR!$A$3:B3983,2,1)</f>
        <v>0.12175000000000001</v>
      </c>
      <c r="M1888">
        <v>9710.74</v>
      </c>
      <c r="N1888" s="2">
        <v>8673.75</v>
      </c>
      <c r="O1888" s="16">
        <f t="shared" si="738"/>
        <v>6.6635573464659848E-5</v>
      </c>
      <c r="P1888" s="16">
        <f t="shared" si="727"/>
        <v>0.14903720214886276</v>
      </c>
      <c r="Q1888" s="2">
        <f t="shared" si="740"/>
        <v>19.7</v>
      </c>
      <c r="R1888" s="2">
        <f t="shared" si="741"/>
        <v>18.590000000000003</v>
      </c>
      <c r="S1888" s="16">
        <f t="shared" si="728"/>
        <v>1</v>
      </c>
      <c r="T1888" s="16">
        <f t="shared" si="729"/>
        <v>0</v>
      </c>
      <c r="U1888" s="16">
        <f>VLOOKUP(P1888,Table!$D$6:$G$15,MATCH(VALUE(T1888)&amp;"E",Table!$D$5:$G$5,0),1)*IF(Y1888=1,0,1)</f>
        <v>0.9</v>
      </c>
      <c r="V1888" s="16">
        <f t="shared" si="730"/>
        <v>9.9999999999999978E-2</v>
      </c>
      <c r="W1888" s="16">
        <f t="shared" si="720"/>
        <v>175228.23691085653</v>
      </c>
      <c r="X1888" s="16">
        <f t="shared" si="731"/>
        <v>-6.4262203771889848E-3</v>
      </c>
      <c r="Y1888" s="16">
        <f t="shared" si="721"/>
        <v>0</v>
      </c>
      <c r="Z1888" s="16">
        <f t="shared" si="732"/>
        <v>0</v>
      </c>
      <c r="AA1888" s="16">
        <f t="shared" si="719"/>
        <v>0</v>
      </c>
      <c r="AB1888" s="2">
        <f t="shared" si="722"/>
        <v>206887.75169674971</v>
      </c>
      <c r="AE1888" s="16" t="str">
        <f t="shared" si="716"/>
        <v/>
      </c>
      <c r="AF1888" s="16" t="str">
        <f t="shared" si="739"/>
        <v/>
      </c>
      <c r="AG1888" s="16">
        <f t="shared" si="724"/>
        <v>111.29976455757898</v>
      </c>
      <c r="AH1888" s="24">
        <f t="shared" si="723"/>
        <v>110.58820163925128</v>
      </c>
      <c r="AI1888" s="16">
        <f>VLOOKUP(A1888,'VQT-IV'!$B$3:$C1222,2,0)</f>
        <v>110.6</v>
      </c>
      <c r="AJ1888" s="25">
        <f t="shared" si="733"/>
        <v>-1.0667595613667036E-4</v>
      </c>
      <c r="AK1888" s="16">
        <v>110.19</v>
      </c>
      <c r="AL1888" s="2">
        <f t="shared" si="725"/>
        <v>114.88183544729583</v>
      </c>
      <c r="AM1888" s="27">
        <f t="shared" si="726"/>
        <v>-3.7374348967590509E-2</v>
      </c>
      <c r="AN1888" s="35">
        <v>0</v>
      </c>
      <c r="AO1888" s="1">
        <v>40732</v>
      </c>
      <c r="AP1888" s="2" t="str">
        <f t="shared" si="734"/>
        <v>high</v>
      </c>
    </row>
    <row r="1889" spans="1:42" x14ac:dyDescent="0.25">
      <c r="A1889" s="49">
        <v>40743</v>
      </c>
      <c r="B1889" s="47">
        <v>1326.73</v>
      </c>
      <c r="C1889" s="27">
        <f t="shared" si="736"/>
        <v>1.6308677534011551E-2</v>
      </c>
      <c r="D1889" s="27">
        <f t="shared" si="737"/>
        <v>1.0122980535557158E-2</v>
      </c>
      <c r="E1889" s="5">
        <f t="shared" si="717"/>
        <v>0</v>
      </c>
      <c r="F1889" s="44">
        <v>2253.71</v>
      </c>
      <c r="G1889" s="45">
        <v>2253.71</v>
      </c>
      <c r="H1889" s="48">
        <v>1326.73</v>
      </c>
      <c r="I1889" s="42">
        <v>19.21</v>
      </c>
      <c r="J1889" s="16">
        <f t="shared" si="735"/>
        <v>0.19210000000000002</v>
      </c>
      <c r="K1889" s="16">
        <f t="shared" si="718"/>
        <v>5.2697674694239111E-2</v>
      </c>
      <c r="L1889" s="51">
        <f>VLOOKUP(A1889,LIBOR!$A$3:B3984,2,1)</f>
        <v>0.12225000000000001</v>
      </c>
      <c r="M1889">
        <v>9120.3799999999992</v>
      </c>
      <c r="N1889" s="2">
        <v>8146.43</v>
      </c>
      <c r="O1889" s="16">
        <f t="shared" si="738"/>
        <v>2.6169919479624207E-4</v>
      </c>
      <c r="P1889" s="16">
        <f t="shared" si="727"/>
        <v>0.13940232530576091</v>
      </c>
      <c r="Q1889" s="2">
        <f t="shared" si="740"/>
        <v>20.212</v>
      </c>
      <c r="R1889" s="2">
        <f t="shared" si="741"/>
        <v>18.545000000000002</v>
      </c>
      <c r="S1889" s="16">
        <f t="shared" si="728"/>
        <v>1</v>
      </c>
      <c r="T1889" s="16">
        <f t="shared" si="729"/>
        <v>0</v>
      </c>
      <c r="U1889" s="16">
        <f>VLOOKUP(P1889,Table!$D$6:$G$15,MATCH(VALUE(T1889)&amp;"E",Table!$D$5:$G$5,0),1)*IF(Y1889=1,0,1)</f>
        <v>0.9</v>
      </c>
      <c r="V1889" s="16">
        <f t="shared" si="730"/>
        <v>9.9999999999999978E-2</v>
      </c>
      <c r="W1889" s="16">
        <f t="shared" si="720"/>
        <v>176734.90484938581</v>
      </c>
      <c r="X1889" s="16">
        <f t="shared" si="731"/>
        <v>-1.5967925564769336E-3</v>
      </c>
      <c r="Y1889" s="16">
        <f t="shared" si="721"/>
        <v>0</v>
      </c>
      <c r="Z1889" s="16">
        <f t="shared" si="732"/>
        <v>0</v>
      </c>
      <c r="AA1889" s="16">
        <f t="shared" si="719"/>
        <v>0</v>
      </c>
      <c r="AB1889" s="2">
        <f t="shared" si="722"/>
        <v>208666.20045081721</v>
      </c>
      <c r="AE1889" s="16" t="str">
        <f t="shared" si="716"/>
        <v/>
      </c>
      <c r="AF1889" s="16" t="str">
        <f t="shared" si="739"/>
        <v/>
      </c>
      <c r="AG1889" s="16">
        <f t="shared" si="724"/>
        <v>112.25651973511879</v>
      </c>
      <c r="AH1889" s="24">
        <f t="shared" si="723"/>
        <v>111.53593701302755</v>
      </c>
      <c r="AI1889" s="16">
        <f>VLOOKUP(A1889,'VQT-IV'!$B$3:$C1223,2,0)</f>
        <v>111.55</v>
      </c>
      <c r="AJ1889" s="25">
        <f t="shared" si="733"/>
        <v>-1.2606891055533254E-4</v>
      </c>
      <c r="AK1889" s="16">
        <v>110.87</v>
      </c>
      <c r="AL1889" s="2">
        <f t="shared" si="725"/>
        <v>114.88183544729583</v>
      </c>
      <c r="AM1889" s="27">
        <f t="shared" si="726"/>
        <v>-2.9124695137755396E-2</v>
      </c>
      <c r="AN1889" s="35">
        <v>0</v>
      </c>
      <c r="AO1889" s="1">
        <v>40735</v>
      </c>
      <c r="AP1889" s="2" t="str">
        <f t="shared" si="734"/>
        <v>high</v>
      </c>
    </row>
    <row r="1890" spans="1:42" x14ac:dyDescent="0.25">
      <c r="A1890" s="49">
        <v>40744</v>
      </c>
      <c r="B1890" s="47">
        <v>1325.84</v>
      </c>
      <c r="C1890" s="27">
        <f t="shared" si="736"/>
        <v>-6.7082224717918137E-4</v>
      </c>
      <c r="D1890" s="27">
        <f t="shared" si="737"/>
        <v>6.3462845330113371E-3</v>
      </c>
      <c r="E1890" s="5">
        <f t="shared" si="717"/>
        <v>0</v>
      </c>
      <c r="F1890" s="44">
        <v>2252.52</v>
      </c>
      <c r="G1890" s="45">
        <v>2252.52</v>
      </c>
      <c r="H1890" s="48">
        <v>1325.84</v>
      </c>
      <c r="I1890" s="42">
        <v>19.09</v>
      </c>
      <c r="J1890" s="16">
        <f t="shared" si="735"/>
        <v>0.19089999999999999</v>
      </c>
      <c r="K1890" s="16">
        <f t="shared" si="718"/>
        <v>4.124886942003167E-2</v>
      </c>
      <c r="L1890" s="51">
        <f>VLOOKUP(A1890,LIBOR!$A$3:B3985,2,1)</f>
        <v>0.12225000000000001</v>
      </c>
      <c r="M1890">
        <v>8935.67</v>
      </c>
      <c r="N1890" s="2">
        <v>7981.44</v>
      </c>
      <c r="O1890" s="16">
        <f t="shared" si="738"/>
        <v>4.5030454473062454E-7</v>
      </c>
      <c r="P1890" s="16">
        <f t="shared" si="727"/>
        <v>0.14965113057996832</v>
      </c>
      <c r="Q1890" s="2">
        <f t="shared" si="740"/>
        <v>20.080000000000002</v>
      </c>
      <c r="R1890" s="2">
        <f t="shared" si="741"/>
        <v>18.506</v>
      </c>
      <c r="S1890" s="16">
        <f t="shared" si="728"/>
        <v>1</v>
      </c>
      <c r="T1890" s="16">
        <f t="shared" si="729"/>
        <v>0</v>
      </c>
      <c r="U1890" s="16">
        <f>VLOOKUP(P1890,Table!$D$6:$G$15,MATCH(VALUE(T1890)&amp;"E",Table!$D$5:$G$5,0),1)*IF(Y1890=1,0,1)</f>
        <v>0.9</v>
      </c>
      <c r="V1890" s="16">
        <f t="shared" si="730"/>
        <v>9.9999999999999978E-2</v>
      </c>
      <c r="W1890" s="16">
        <f t="shared" si="720"/>
        <v>176270.26094489</v>
      </c>
      <c r="X1890" s="16">
        <f t="shared" si="731"/>
        <v>8.4792079249429442E-3</v>
      </c>
      <c r="Y1890" s="16">
        <f t="shared" si="721"/>
        <v>0</v>
      </c>
      <c r="Z1890" s="16">
        <f t="shared" si="732"/>
        <v>0</v>
      </c>
      <c r="AA1890" s="16">
        <f t="shared" si="719"/>
        <v>0</v>
      </c>
      <c r="AB1890" s="2">
        <f t="shared" si="722"/>
        <v>208144.43875809779</v>
      </c>
      <c r="AE1890" s="16" t="str">
        <f t="shared" si="716"/>
        <v/>
      </c>
      <c r="AF1890" s="16" t="str">
        <f t="shared" si="739"/>
        <v/>
      </c>
      <c r="AG1890" s="16">
        <f t="shared" si="724"/>
        <v>111.9758266874223</v>
      </c>
      <c r="AH1890" s="24">
        <f t="shared" si="723"/>
        <v>111.25415002298489</v>
      </c>
      <c r="AI1890" s="16">
        <f>VLOOKUP(A1890,'VQT-IV'!$B$3:$C1224,2,0)</f>
        <v>111.27</v>
      </c>
      <c r="AJ1890" s="25">
        <f t="shared" si="733"/>
        <v>-1.424460952198503E-4</v>
      </c>
      <c r="AK1890" s="16">
        <v>111.39</v>
      </c>
      <c r="AL1890" s="2">
        <f t="shared" si="725"/>
        <v>114.88183544729583</v>
      </c>
      <c r="AM1890" s="27">
        <f t="shared" si="726"/>
        <v>-3.1577537129228839E-2</v>
      </c>
      <c r="AN1890" s="35">
        <v>0</v>
      </c>
      <c r="AO1890" s="1">
        <v>40736</v>
      </c>
      <c r="AP1890" s="2" t="str">
        <f t="shared" si="734"/>
        <v>high</v>
      </c>
    </row>
    <row r="1891" spans="1:42" x14ac:dyDescent="0.25">
      <c r="A1891" s="49">
        <v>40745</v>
      </c>
      <c r="B1891" s="47">
        <v>1343.8</v>
      </c>
      <c r="C1891" s="27">
        <f t="shared" si="736"/>
        <v>1.3546129246364558E-2</v>
      </c>
      <c r="D1891" s="27">
        <f t="shared" si="737"/>
        <v>2.6608559849861435E-2</v>
      </c>
      <c r="E1891" s="5">
        <f t="shared" si="717"/>
        <v>0</v>
      </c>
      <c r="F1891" s="44">
        <v>2283.23</v>
      </c>
      <c r="G1891" s="45">
        <v>2283.23</v>
      </c>
      <c r="H1891" s="48">
        <v>1343.8</v>
      </c>
      <c r="I1891" s="42">
        <v>17.559999999999999</v>
      </c>
      <c r="J1891" s="16">
        <f t="shared" si="735"/>
        <v>0.17559999999999998</v>
      </c>
      <c r="K1891" s="16">
        <f t="shared" si="718"/>
        <v>2.628579236222417E-2</v>
      </c>
      <c r="L1891" s="51">
        <f>VLOOKUP(A1891,LIBOR!$A$3:B3986,2,1)</f>
        <v>0.1225</v>
      </c>
      <c r="M1891">
        <v>8476.99</v>
      </c>
      <c r="N1891" s="2">
        <v>7571.74</v>
      </c>
      <c r="O1891" s="16">
        <f t="shared" si="738"/>
        <v>1.8104242509044903E-4</v>
      </c>
      <c r="P1891" s="16">
        <f t="shared" si="727"/>
        <v>0.14931420763777581</v>
      </c>
      <c r="Q1891" s="2">
        <f t="shared" si="740"/>
        <v>19.916000000000004</v>
      </c>
      <c r="R1891" s="2">
        <f t="shared" si="741"/>
        <v>18.517499999999998</v>
      </c>
      <c r="S1891" s="16">
        <f t="shared" si="728"/>
        <v>1</v>
      </c>
      <c r="T1891" s="16">
        <f t="shared" si="729"/>
        <v>0</v>
      </c>
      <c r="U1891" s="16">
        <f>VLOOKUP(P1891,Table!$D$6:$G$15,MATCH(VALUE(T1891)&amp;"E",Table!$D$5:$G$5,0),1)*IF(Y1891=1,0,1)</f>
        <v>0.9</v>
      </c>
      <c r="V1891" s="16">
        <f t="shared" si="730"/>
        <v>9.9999999999999978E-2</v>
      </c>
      <c r="W1891" s="16">
        <f t="shared" si="720"/>
        <v>177514.43944439877</v>
      </c>
      <c r="X1891" s="16">
        <f t="shared" si="731"/>
        <v>2.5116812008432188E-3</v>
      </c>
      <c r="Y1891" s="16">
        <f t="shared" si="721"/>
        <v>0</v>
      </c>
      <c r="Z1891" s="16">
        <f t="shared" si="732"/>
        <v>0</v>
      </c>
      <c r="AA1891" s="16">
        <f t="shared" si="719"/>
        <v>0</v>
      </c>
      <c r="AB1891" s="2">
        <f t="shared" si="722"/>
        <v>209629.99108594781</v>
      </c>
      <c r="AE1891" s="16" t="str">
        <f t="shared" si="716"/>
        <v/>
      </c>
      <c r="AF1891" s="16" t="str">
        <f t="shared" si="739"/>
        <v/>
      </c>
      <c r="AG1891" s="16">
        <f t="shared" si="724"/>
        <v>112.775011863788</v>
      </c>
      <c r="AH1891" s="24">
        <f t="shared" si="723"/>
        <v>112.04526818208215</v>
      </c>
      <c r="AI1891" s="16">
        <f>VLOOKUP(A1891,'VQT-IV'!$B$3:$C1225,2,0)</f>
        <v>112.06</v>
      </c>
      <c r="AJ1891" s="25">
        <f t="shared" si="733"/>
        <v>-1.3146366159066947E-4</v>
      </c>
      <c r="AK1891" s="16">
        <v>111.39</v>
      </c>
      <c r="AL1891" s="2">
        <f t="shared" si="725"/>
        <v>114.88183544729583</v>
      </c>
      <c r="AM1891" s="27">
        <f t="shared" si="726"/>
        <v>-2.469117292711609E-2</v>
      </c>
      <c r="AN1891" s="35">
        <v>0</v>
      </c>
      <c r="AO1891" s="1">
        <v>40737</v>
      </c>
      <c r="AP1891" s="2" t="str">
        <f t="shared" si="734"/>
        <v>high</v>
      </c>
    </row>
    <row r="1892" spans="1:42" x14ac:dyDescent="0.25">
      <c r="A1892" s="49">
        <v>40746</v>
      </c>
      <c r="B1892" s="47">
        <v>1345.02</v>
      </c>
      <c r="C1892" s="27">
        <f t="shared" si="736"/>
        <v>9.0787319541596467E-4</v>
      </c>
      <c r="D1892" s="27">
        <f t="shared" si="737"/>
        <v>2.1962023516446938E-2</v>
      </c>
      <c r="E1892" s="5">
        <f t="shared" si="717"/>
        <v>0</v>
      </c>
      <c r="F1892" s="44">
        <v>2285.34</v>
      </c>
      <c r="G1892" s="45">
        <v>2285.34</v>
      </c>
      <c r="H1892" s="48">
        <v>1345.02</v>
      </c>
      <c r="I1892" s="42">
        <v>17.52</v>
      </c>
      <c r="J1892" s="16">
        <f t="shared" si="735"/>
        <v>0.17519999999999999</v>
      </c>
      <c r="K1892" s="16">
        <f t="shared" si="718"/>
        <v>2.016174667028886E-2</v>
      </c>
      <c r="L1892" s="51">
        <f>VLOOKUP(A1892,LIBOR!$A$3:B3987,2,1)</f>
        <v>0.12225000000000001</v>
      </c>
      <c r="M1892">
        <v>8428.93</v>
      </c>
      <c r="N1892" s="2">
        <v>7528.81</v>
      </c>
      <c r="O1892" s="16">
        <f t="shared" si="738"/>
        <v>8.2348606147070582E-7</v>
      </c>
      <c r="P1892" s="16">
        <f t="shared" si="727"/>
        <v>0.15503825332971113</v>
      </c>
      <c r="Q1892" s="2">
        <f t="shared" si="740"/>
        <v>19.268000000000001</v>
      </c>
      <c r="R1892" s="2">
        <f t="shared" si="741"/>
        <v>18.469499999999993</v>
      </c>
      <c r="S1892" s="16">
        <f t="shared" si="728"/>
        <v>1</v>
      </c>
      <c r="T1892" s="16">
        <f t="shared" si="729"/>
        <v>0</v>
      </c>
      <c r="U1892" s="16">
        <f>VLOOKUP(P1892,Table!$D$6:$G$15,MATCH(VALUE(T1892)&amp;"E",Table!$D$5:$G$5,0),1)*IF(Y1892=1,0,1)</f>
        <v>0.9</v>
      </c>
      <c r="V1892" s="16">
        <f t="shared" si="730"/>
        <v>9.9999999999999978E-2</v>
      </c>
      <c r="W1892" s="16">
        <f t="shared" si="720"/>
        <v>177558.83743826899</v>
      </c>
      <c r="X1892" s="16">
        <f t="shared" si="731"/>
        <v>1.2547886193616353E-2</v>
      </c>
      <c r="Y1892" s="16">
        <f t="shared" si="721"/>
        <v>0</v>
      </c>
      <c r="Z1892" s="16">
        <f t="shared" si="732"/>
        <v>0</v>
      </c>
      <c r="AA1892" s="16">
        <f t="shared" si="719"/>
        <v>0</v>
      </c>
      <c r="AB1892" s="2">
        <f t="shared" si="722"/>
        <v>209685.49480811157</v>
      </c>
      <c r="AE1892" s="16" t="str">
        <f t="shared" si="716"/>
        <v/>
      </c>
      <c r="AF1892" s="16" t="str">
        <f t="shared" si="739"/>
        <v/>
      </c>
      <c r="AG1892" s="16">
        <f t="shared" si="724"/>
        <v>112.80487129798955</v>
      </c>
      <c r="AH1892" s="24">
        <f t="shared" si="723"/>
        <v>112.0720173832453</v>
      </c>
      <c r="AI1892" s="16">
        <f>VLOOKUP(A1892,'VQT-IV'!$B$3:$C1226,2,0)</f>
        <v>112.09</v>
      </c>
      <c r="AJ1892" s="25">
        <f t="shared" si="733"/>
        <v>-1.6043016107336605E-4</v>
      </c>
      <c r="AK1892" s="16">
        <v>112.07</v>
      </c>
      <c r="AL1892" s="2">
        <f t="shared" si="725"/>
        <v>114.88183544729583</v>
      </c>
      <c r="AM1892" s="27">
        <f t="shared" si="726"/>
        <v>-2.4458331929590238E-2</v>
      </c>
      <c r="AN1892" s="35">
        <v>0</v>
      </c>
      <c r="AO1892" s="1">
        <v>40738</v>
      </c>
      <c r="AP1892" s="2" t="str">
        <f t="shared" si="734"/>
        <v>high</v>
      </c>
    </row>
    <row r="1893" spans="1:42" x14ac:dyDescent="0.25">
      <c r="A1893" s="49">
        <v>40749</v>
      </c>
      <c r="B1893" s="47">
        <v>1337.43</v>
      </c>
      <c r="C1893" s="27">
        <f t="shared" si="736"/>
        <v>-5.6430387652227632E-3</v>
      </c>
      <c r="D1893" s="27">
        <f t="shared" si="737"/>
        <v>2.4448818963390129E-2</v>
      </c>
      <c r="E1893" s="5">
        <f t="shared" si="717"/>
        <v>0</v>
      </c>
      <c r="F1893" s="44">
        <v>2272.4699999999998</v>
      </c>
      <c r="G1893" s="45">
        <v>2272.4699999999998</v>
      </c>
      <c r="H1893" s="48">
        <v>1337.43</v>
      </c>
      <c r="I1893" s="42">
        <v>19.350000000000001</v>
      </c>
      <c r="J1893" s="16">
        <f t="shared" si="735"/>
        <v>0.19350000000000001</v>
      </c>
      <c r="K1893" s="16">
        <f t="shared" si="718"/>
        <v>4.5143406672764591E-2</v>
      </c>
      <c r="L1893" s="51">
        <f>VLOOKUP(A1893,LIBOR!$A$3:B3988,2,1)</f>
        <v>0.1225</v>
      </c>
      <c r="M1893">
        <v>8882.35</v>
      </c>
      <c r="N1893" s="2">
        <v>7933.79</v>
      </c>
      <c r="O1893" s="16">
        <f t="shared" si="738"/>
        <v>3.2024517115371808E-5</v>
      </c>
      <c r="P1893" s="16">
        <f t="shared" si="727"/>
        <v>0.14835659332723541</v>
      </c>
      <c r="Q1893" s="2">
        <f t="shared" si="740"/>
        <v>18.866</v>
      </c>
      <c r="R1893" s="2">
        <f t="shared" si="741"/>
        <v>18.380999999999993</v>
      </c>
      <c r="S1893" s="16">
        <f t="shared" si="728"/>
        <v>1</v>
      </c>
      <c r="T1893" s="16">
        <f t="shared" si="729"/>
        <v>0</v>
      </c>
      <c r="U1893" s="16">
        <f>VLOOKUP(P1893,Table!$D$6:$G$15,MATCH(VALUE(T1893)&amp;"E",Table!$D$5:$G$5,0),1)*IF(Y1893=1,0,1)</f>
        <v>0.9</v>
      </c>
      <c r="V1893" s="16">
        <f t="shared" si="730"/>
        <v>9.9999999999999978E-2</v>
      </c>
      <c r="W1893" s="16">
        <f t="shared" si="720"/>
        <v>177612.16468565087</v>
      </c>
      <c r="X1893" s="16">
        <f t="shared" si="731"/>
        <v>9.9837015597192824E-3</v>
      </c>
      <c r="Y1893" s="16">
        <f t="shared" si="721"/>
        <v>0</v>
      </c>
      <c r="Z1893" s="16">
        <f t="shared" si="732"/>
        <v>0</v>
      </c>
      <c r="AA1893" s="16">
        <f t="shared" si="719"/>
        <v>0</v>
      </c>
      <c r="AB1893" s="2">
        <f t="shared" si="722"/>
        <v>209750.69400137922</v>
      </c>
      <c r="AE1893" s="16" t="str">
        <f t="shared" si="716"/>
        <v/>
      </c>
      <c r="AF1893" s="16" t="str">
        <f t="shared" si="739"/>
        <v/>
      </c>
      <c r="AG1893" s="16">
        <f t="shared" si="724"/>
        <v>112.83994662168811</v>
      </c>
      <c r="AH1893" s="24">
        <f t="shared" si="723"/>
        <v>112.0981115129064</v>
      </c>
      <c r="AI1893" s="16">
        <f>VLOOKUP(A1893,'VQT-IV'!$B$3:$C1227,2,0)</f>
        <v>112.11</v>
      </c>
      <c r="AJ1893" s="25">
        <f t="shared" si="733"/>
        <v>-1.0604305676209513E-4</v>
      </c>
      <c r="AK1893" s="16">
        <v>112.12</v>
      </c>
      <c r="AL1893" s="2">
        <f t="shared" si="725"/>
        <v>114.88183544729583</v>
      </c>
      <c r="AM1893" s="27">
        <f t="shared" si="726"/>
        <v>-2.4231193065038625E-2</v>
      </c>
      <c r="AN1893" s="35">
        <v>0</v>
      </c>
      <c r="AO1893" s="1">
        <v>40739</v>
      </c>
      <c r="AP1893" s="2" t="str">
        <f t="shared" si="734"/>
        <v>high</v>
      </c>
    </row>
    <row r="1894" spans="1:42" x14ac:dyDescent="0.25">
      <c r="A1894" s="49">
        <v>40750</v>
      </c>
      <c r="B1894" s="47">
        <v>1331.94</v>
      </c>
      <c r="C1894" s="27">
        <f t="shared" si="736"/>
        <v>-4.1048877324421085E-3</v>
      </c>
      <c r="D1894" s="27">
        <f t="shared" si="737"/>
        <v>4.0352536969364694E-3</v>
      </c>
      <c r="E1894" s="5">
        <f t="shared" si="717"/>
        <v>0</v>
      </c>
      <c r="F1894" s="44">
        <v>2263.15</v>
      </c>
      <c r="G1894" s="45">
        <v>2263.15</v>
      </c>
      <c r="H1894" s="48">
        <v>1331.94</v>
      </c>
      <c r="I1894" s="42">
        <v>20.23</v>
      </c>
      <c r="J1894" s="16">
        <f t="shared" si="735"/>
        <v>0.20230000000000001</v>
      </c>
      <c r="K1894" s="16">
        <f t="shared" si="718"/>
        <v>5.4333384417309505E-2</v>
      </c>
      <c r="L1894" s="51">
        <f>VLOOKUP(A1894,LIBOR!$A$3:B3989,2,1)</f>
        <v>0.122</v>
      </c>
      <c r="M1894">
        <v>9027.83</v>
      </c>
      <c r="N1894" s="2">
        <v>8063.72</v>
      </c>
      <c r="O1894" s="16">
        <f t="shared" si="738"/>
        <v>1.6919532318638305E-5</v>
      </c>
      <c r="P1894" s="16">
        <f t="shared" si="727"/>
        <v>0.1479666155826905</v>
      </c>
      <c r="Q1894" s="2">
        <f t="shared" si="740"/>
        <v>18.545999999999999</v>
      </c>
      <c r="R1894" s="2">
        <f t="shared" si="741"/>
        <v>18.293499999999998</v>
      </c>
      <c r="S1894" s="16">
        <f t="shared" si="728"/>
        <v>1</v>
      </c>
      <c r="T1894" s="16">
        <f t="shared" si="729"/>
        <v>0</v>
      </c>
      <c r="U1894" s="16">
        <f>VLOOKUP(P1894,Table!$D$6:$G$15,MATCH(VALUE(T1894)&amp;"E",Table!$D$5:$G$5,0),1)*IF(Y1894=1,0,1)</f>
        <v>0.9</v>
      </c>
      <c r="V1894" s="16">
        <f t="shared" si="730"/>
        <v>9.9999999999999978E-2</v>
      </c>
      <c r="W1894" s="16">
        <f t="shared" si="720"/>
        <v>177246.866173038</v>
      </c>
      <c r="X1894" s="16">
        <f t="shared" si="731"/>
        <v>1.3604701027763566E-2</v>
      </c>
      <c r="Y1894" s="16">
        <f t="shared" si="721"/>
        <v>0</v>
      </c>
      <c r="Z1894" s="16">
        <f t="shared" si="732"/>
        <v>0</v>
      </c>
      <c r="AA1894" s="16">
        <f t="shared" si="719"/>
        <v>0</v>
      </c>
      <c r="AB1894" s="2">
        <f t="shared" si="722"/>
        <v>209320.0164692809</v>
      </c>
      <c r="AE1894" s="16" t="str">
        <f t="shared" si="716"/>
        <v/>
      </c>
      <c r="AF1894" s="16" t="str">
        <f t="shared" si="739"/>
        <v/>
      </c>
      <c r="AG1894" s="16">
        <f t="shared" si="724"/>
        <v>112.60825427871634</v>
      </c>
      <c r="AH1894" s="24">
        <f t="shared" si="723"/>
        <v>111.86503073596806</v>
      </c>
      <c r="AI1894" s="16">
        <f>VLOOKUP(A1894,'VQT-IV'!$B$3:$C1228,2,0)</f>
        <v>111.88</v>
      </c>
      <c r="AJ1894" s="25">
        <f t="shared" si="733"/>
        <v>-1.3379749760400461E-4</v>
      </c>
      <c r="AK1894" s="16">
        <v>111.91</v>
      </c>
      <c r="AL1894" s="2">
        <f t="shared" si="725"/>
        <v>114.88183544729583</v>
      </c>
      <c r="AM1894" s="27">
        <f t="shared" si="726"/>
        <v>-2.6260067134040388E-2</v>
      </c>
      <c r="AN1894" s="35">
        <v>0</v>
      </c>
      <c r="AO1894" s="1">
        <v>40742</v>
      </c>
      <c r="AP1894" s="2" t="str">
        <f t="shared" si="734"/>
        <v>high</v>
      </c>
    </row>
    <row r="1895" spans="1:42" x14ac:dyDescent="0.25">
      <c r="A1895" s="49">
        <v>40751</v>
      </c>
      <c r="B1895" s="47">
        <v>1304.8900000000001</v>
      </c>
      <c r="C1895" s="27">
        <f t="shared" si="736"/>
        <v>-2.0308722615132724E-2</v>
      </c>
      <c r="D1895" s="27">
        <f t="shared" si="737"/>
        <v>-1.5602646671017073E-2</v>
      </c>
      <c r="E1895" s="5">
        <f t="shared" si="717"/>
        <v>0</v>
      </c>
      <c r="F1895" s="44">
        <v>2217.29</v>
      </c>
      <c r="G1895" s="45">
        <v>2217.29</v>
      </c>
      <c r="H1895" s="48">
        <v>1304.8900000000001</v>
      </c>
      <c r="I1895" s="42">
        <v>22.98</v>
      </c>
      <c r="J1895" s="16">
        <f t="shared" si="735"/>
        <v>0.2298</v>
      </c>
      <c r="K1895" s="16">
        <f t="shared" si="718"/>
        <v>8.1489319129238041E-2</v>
      </c>
      <c r="L1895" s="51">
        <f>VLOOKUP(A1895,LIBOR!$A$3:B3990,2,1)</f>
        <v>0.12225000000000001</v>
      </c>
      <c r="M1895">
        <v>9707.91</v>
      </c>
      <c r="N1895" s="2">
        <v>8671.16</v>
      </c>
      <c r="O1895" s="16">
        <f t="shared" si="738"/>
        <v>4.2097929712877664E-4</v>
      </c>
      <c r="P1895" s="16">
        <f t="shared" si="727"/>
        <v>0.14831068087076196</v>
      </c>
      <c r="Q1895" s="2">
        <f t="shared" si="740"/>
        <v>18.750000000000004</v>
      </c>
      <c r="R1895" s="2">
        <f t="shared" si="741"/>
        <v>18.276999999999997</v>
      </c>
      <c r="S1895" s="16">
        <f t="shared" si="728"/>
        <v>1</v>
      </c>
      <c r="T1895" s="16">
        <f t="shared" si="729"/>
        <v>0</v>
      </c>
      <c r="U1895" s="16">
        <f>VLOOKUP(P1895,Table!$D$6:$G$15,MATCH(VALUE(T1895)&amp;"E",Table!$D$5:$G$5,0),1)*IF(Y1895=1,0,1)</f>
        <v>0.9</v>
      </c>
      <c r="V1895" s="16">
        <f t="shared" si="730"/>
        <v>9.9999999999999978E-2</v>
      </c>
      <c r="W1895" s="16">
        <f t="shared" si="720"/>
        <v>175342.37505969376</v>
      </c>
      <c r="X1895" s="16">
        <f t="shared" si="731"/>
        <v>2.8967753941333552E-3</v>
      </c>
      <c r="Y1895" s="16">
        <f t="shared" si="721"/>
        <v>0</v>
      </c>
      <c r="Z1895" s="16">
        <f t="shared" si="732"/>
        <v>0</v>
      </c>
      <c r="AA1895" s="16">
        <f t="shared" si="719"/>
        <v>0</v>
      </c>
      <c r="AB1895" s="2">
        <f t="shared" si="722"/>
        <v>207079.40013215033</v>
      </c>
      <c r="AE1895" s="16" t="str">
        <f t="shared" si="716"/>
        <v/>
      </c>
      <c r="AF1895" s="16" t="str">
        <f t="shared" si="739"/>
        <v/>
      </c>
      <c r="AG1895" s="16">
        <f t="shared" si="724"/>
        <v>111.40286600057395</v>
      </c>
      <c r="AH1895" s="24">
        <f t="shared" si="723"/>
        <v>110.66471772795023</v>
      </c>
      <c r="AI1895" s="16">
        <f>VLOOKUP(A1895,'VQT-IV'!$B$3:$C1229,2,0)</f>
        <v>110.68</v>
      </c>
      <c r="AJ1895" s="25">
        <f t="shared" si="733"/>
        <v>-1.3807618404204636E-4</v>
      </c>
      <c r="AK1895" s="16">
        <v>110.6</v>
      </c>
      <c r="AL1895" s="2">
        <f t="shared" si="725"/>
        <v>114.88183544729583</v>
      </c>
      <c r="AM1895" s="27">
        <f t="shared" si="726"/>
        <v>-3.6708307304859189E-2</v>
      </c>
      <c r="AN1895" s="35">
        <v>0</v>
      </c>
      <c r="AO1895" s="1">
        <v>40743</v>
      </c>
      <c r="AP1895" s="2" t="str">
        <f t="shared" si="734"/>
        <v>high</v>
      </c>
    </row>
    <row r="1896" spans="1:42" x14ac:dyDescent="0.25">
      <c r="A1896" s="49">
        <v>40752</v>
      </c>
      <c r="B1896" s="47">
        <v>1300.67</v>
      </c>
      <c r="C1896" s="27">
        <f t="shared" si="736"/>
        <v>-3.2339890718757758E-3</v>
      </c>
      <c r="D1896" s="27">
        <f t="shared" si="737"/>
        <v>-3.2382764989257407E-2</v>
      </c>
      <c r="E1896" s="5">
        <f t="shared" si="717"/>
        <v>0</v>
      </c>
      <c r="F1896" s="44">
        <v>2210.33</v>
      </c>
      <c r="G1896" s="45">
        <v>2210.33</v>
      </c>
      <c r="H1896" s="48">
        <v>1300.67</v>
      </c>
      <c r="I1896" s="42">
        <v>23.74</v>
      </c>
      <c r="J1896" s="16">
        <f t="shared" si="735"/>
        <v>0.23739999999999997</v>
      </c>
      <c r="K1896" s="16">
        <f t="shared" si="718"/>
        <v>7.8577474698605321E-2</v>
      </c>
      <c r="L1896" s="51">
        <f>VLOOKUP(A1896,LIBOR!$A$3:B3991,2,1)</f>
        <v>0.12374999999999999</v>
      </c>
      <c r="M1896">
        <v>9716.98</v>
      </c>
      <c r="N1896" s="2">
        <v>8679.25</v>
      </c>
      <c r="O1896" s="16">
        <f t="shared" si="738"/>
        <v>1.0492609155452829E-5</v>
      </c>
      <c r="P1896" s="16">
        <f t="shared" si="727"/>
        <v>0.15882252530139465</v>
      </c>
      <c r="Q1896" s="2">
        <f t="shared" si="740"/>
        <v>19.527999999999999</v>
      </c>
      <c r="R1896" s="2">
        <f t="shared" si="741"/>
        <v>18.467500000000005</v>
      </c>
      <c r="S1896" s="16">
        <f t="shared" si="728"/>
        <v>1</v>
      </c>
      <c r="T1896" s="16">
        <f t="shared" si="729"/>
        <v>1</v>
      </c>
      <c r="U1896" s="16">
        <f>VLOOKUP(P1896,Table!$D$6:$G$15,MATCH(VALUE(T1896)&amp;"E",Table!$D$5:$G$5,0),1)*IF(Y1896=1,0,1)</f>
        <v>0.85</v>
      </c>
      <c r="V1896" s="16">
        <f t="shared" si="730"/>
        <v>0.15000000000000002</v>
      </c>
      <c r="W1896" s="16">
        <f t="shared" si="720"/>
        <v>174848.38432216932</v>
      </c>
      <c r="X1896" s="16">
        <f t="shared" si="731"/>
        <v>-5.2639956406845823E-3</v>
      </c>
      <c r="Y1896" s="16">
        <f t="shared" si="721"/>
        <v>0</v>
      </c>
      <c r="Z1896" s="16">
        <f t="shared" si="732"/>
        <v>0</v>
      </c>
      <c r="AA1896" s="16">
        <f t="shared" si="719"/>
        <v>0</v>
      </c>
      <c r="AB1896" s="2">
        <f t="shared" si="722"/>
        <v>206513.7334951915</v>
      </c>
      <c r="AE1896" s="16" t="str">
        <f t="shared" ref="AE1896:AE1959" si="742">IF(AC1896&gt;0,W1896/AC1896-1,"")</f>
        <v/>
      </c>
      <c r="AF1896" s="16" t="str">
        <f t="shared" si="739"/>
        <v/>
      </c>
      <c r="AG1896" s="16">
        <f t="shared" si="724"/>
        <v>111.09855333346218</v>
      </c>
      <c r="AH1896" s="24">
        <f t="shared" si="723"/>
        <v>110.35954897054347</v>
      </c>
      <c r="AI1896" s="16">
        <f>VLOOKUP(A1896,'VQT-IV'!$B$3:$C1230,2,0)</f>
        <v>110.37</v>
      </c>
      <c r="AJ1896" s="25">
        <f t="shared" si="733"/>
        <v>-9.4690853098988725E-5</v>
      </c>
      <c r="AK1896" s="16">
        <v>110.6</v>
      </c>
      <c r="AL1896" s="2">
        <f t="shared" si="725"/>
        <v>114.88183544729583</v>
      </c>
      <c r="AM1896" s="27">
        <f t="shared" si="726"/>
        <v>-3.9364678142064013E-2</v>
      </c>
      <c r="AN1896" s="35">
        <v>0</v>
      </c>
      <c r="AO1896" s="1">
        <v>40744</v>
      </c>
      <c r="AP1896" s="2" t="str">
        <f t="shared" si="734"/>
        <v/>
      </c>
    </row>
    <row r="1897" spans="1:42" x14ac:dyDescent="0.25">
      <c r="A1897" s="49">
        <v>40753</v>
      </c>
      <c r="B1897" s="47">
        <v>1292.28</v>
      </c>
      <c r="C1897" s="27">
        <f t="shared" si="736"/>
        <v>-6.4505216542244392E-3</v>
      </c>
      <c r="D1897" s="27">
        <f t="shared" si="737"/>
        <v>-3.974115983889781E-2</v>
      </c>
      <c r="E1897" s="5">
        <f t="shared" si="717"/>
        <v>0</v>
      </c>
      <c r="F1897" s="44">
        <v>2196.08</v>
      </c>
      <c r="G1897" s="45">
        <v>2196.08</v>
      </c>
      <c r="H1897" s="48">
        <v>1292.28</v>
      </c>
      <c r="I1897" s="42">
        <v>25.25</v>
      </c>
      <c r="J1897" s="16">
        <f t="shared" si="735"/>
        <v>0.2525</v>
      </c>
      <c r="K1897" s="16">
        <f t="shared" si="718"/>
        <v>9.6335511999781437E-2</v>
      </c>
      <c r="L1897" s="51">
        <f>VLOOKUP(A1897,LIBOR!$A$3:B3992,2,1)</f>
        <v>0.13125000000000001</v>
      </c>
      <c r="M1897">
        <v>9548.43</v>
      </c>
      <c r="N1897" s="2">
        <v>8528.68</v>
      </c>
      <c r="O1897" s="16">
        <f t="shared" si="738"/>
        <v>4.187922726069786E-5</v>
      </c>
      <c r="P1897" s="16">
        <f t="shared" si="727"/>
        <v>0.15616448800021857</v>
      </c>
      <c r="Q1897" s="2">
        <f t="shared" si="740"/>
        <v>20.764000000000003</v>
      </c>
      <c r="R1897" s="2">
        <f t="shared" si="741"/>
        <v>18.791000000000004</v>
      </c>
      <c r="S1897" s="16">
        <f t="shared" si="728"/>
        <v>1</v>
      </c>
      <c r="T1897" s="16">
        <f t="shared" si="729"/>
        <v>1</v>
      </c>
      <c r="U1897" s="16">
        <f>VLOOKUP(P1897,Table!$D$6:$G$15,MATCH(VALUE(T1897)&amp;"E",Table!$D$5:$G$5,0),1)*IF(Y1897=1,0,1)</f>
        <v>0.85</v>
      </c>
      <c r="V1897" s="16">
        <f t="shared" si="730"/>
        <v>0.15000000000000002</v>
      </c>
      <c r="W1897" s="16">
        <f t="shared" si="720"/>
        <v>173434.70289583155</v>
      </c>
      <c r="X1897" s="16">
        <f t="shared" si="731"/>
        <v>-1.5018807092954889E-2</v>
      </c>
      <c r="Y1897" s="16">
        <f t="shared" si="721"/>
        <v>0</v>
      </c>
      <c r="Z1897" s="16">
        <f t="shared" si="732"/>
        <v>0</v>
      </c>
      <c r="AA1897" s="16">
        <f t="shared" si="719"/>
        <v>0</v>
      </c>
      <c r="AB1897" s="2">
        <f t="shared" si="722"/>
        <v>204844.72262378049</v>
      </c>
      <c r="AE1897" s="16" t="str">
        <f t="shared" si="742"/>
        <v/>
      </c>
      <c r="AF1897" s="16" t="str">
        <f t="shared" si="739"/>
        <v/>
      </c>
      <c r="AG1897" s="16">
        <f t="shared" si="724"/>
        <v>110.20067264449627</v>
      </c>
      <c r="AH1897" s="24">
        <f t="shared" si="723"/>
        <v>109.46479163853576</v>
      </c>
      <c r="AI1897" s="16">
        <f>VLOOKUP(A1897,'VQT-IV'!$B$3:$C1231,2,0)</f>
        <v>109.48</v>
      </c>
      <c r="AJ1897" s="25">
        <f t="shared" si="733"/>
        <v>-1.389145183069429E-4</v>
      </c>
      <c r="AK1897" s="16">
        <v>110.6</v>
      </c>
      <c r="AL1897" s="2">
        <f t="shared" si="725"/>
        <v>114.88183544729583</v>
      </c>
      <c r="AM1897" s="27">
        <f t="shared" si="726"/>
        <v>-4.7153179505433962E-2</v>
      </c>
      <c r="AN1897" s="35">
        <v>0</v>
      </c>
      <c r="AO1897" s="1">
        <v>40745</v>
      </c>
      <c r="AP1897" s="2" t="str">
        <f t="shared" si="734"/>
        <v>high</v>
      </c>
    </row>
    <row r="1898" spans="1:42" x14ac:dyDescent="0.25">
      <c r="A1898" s="49">
        <v>40756</v>
      </c>
      <c r="B1898" s="47">
        <v>1286.94</v>
      </c>
      <c r="C1898" s="27">
        <f t="shared" si="736"/>
        <v>-4.1322314049586639E-3</v>
      </c>
      <c r="D1898" s="27">
        <f t="shared" si="737"/>
        <v>-3.8230352478633711E-2</v>
      </c>
      <c r="E1898" s="5">
        <f t="shared" si="717"/>
        <v>-1</v>
      </c>
      <c r="F1898" s="44">
        <v>2187</v>
      </c>
      <c r="G1898" s="45">
        <v>2187</v>
      </c>
      <c r="H1898" s="48">
        <v>1286.94</v>
      </c>
      <c r="I1898" s="42">
        <v>23.66</v>
      </c>
      <c r="J1898" s="16">
        <f t="shared" si="735"/>
        <v>0.2366</v>
      </c>
      <c r="K1898" s="16">
        <f t="shared" si="718"/>
        <v>8.5033706217747113E-2</v>
      </c>
      <c r="L1898" s="51">
        <f>VLOOKUP(A1898,LIBOR!$A$3:B3993,2,1)</f>
        <v>0.12861</v>
      </c>
      <c r="M1898">
        <v>9349.36</v>
      </c>
      <c r="N1898" s="2">
        <v>8350.83</v>
      </c>
      <c r="O1898" s="16">
        <f t="shared" si="738"/>
        <v>1.7146163903059329E-5</v>
      </c>
      <c r="P1898" s="16">
        <f t="shared" si="727"/>
        <v>0.15156629378225289</v>
      </c>
      <c r="Q1898" s="2">
        <f t="shared" si="740"/>
        <v>22.31</v>
      </c>
      <c r="R1898" s="2">
        <f t="shared" si="741"/>
        <v>19.227500000000003</v>
      </c>
      <c r="S1898" s="16">
        <f t="shared" si="728"/>
        <v>1</v>
      </c>
      <c r="T1898" s="16">
        <f t="shared" si="729"/>
        <v>1</v>
      </c>
      <c r="U1898" s="16">
        <f>VLOOKUP(P1898,Table!$D$6:$G$15,MATCH(VALUE(T1898)&amp;"E",Table!$D$5:$G$5,0),1)*IF(Y1898=1,0,1)</f>
        <v>0</v>
      </c>
      <c r="V1898" s="16">
        <f t="shared" si="730"/>
        <v>0</v>
      </c>
      <c r="W1898" s="16">
        <f t="shared" si="720"/>
        <v>172283.03195965718</v>
      </c>
      <c r="X1898" s="16">
        <f t="shared" si="731"/>
        <v>-2.3226861596631343E-2</v>
      </c>
      <c r="Y1898" s="16">
        <f t="shared" si="721"/>
        <v>1</v>
      </c>
      <c r="Z1898" s="16">
        <f t="shared" si="732"/>
        <v>20</v>
      </c>
      <c r="AA1898" s="16">
        <f t="shared" si="719"/>
        <v>0</v>
      </c>
      <c r="AB1898" s="2">
        <f t="shared" si="722"/>
        <v>203484.20297932651</v>
      </c>
      <c r="AE1898" s="16" t="str">
        <f t="shared" si="742"/>
        <v/>
      </c>
      <c r="AF1898" s="16" t="str">
        <f t="shared" si="739"/>
        <v/>
      </c>
      <c r="AG1898" s="16">
        <f t="shared" si="724"/>
        <v>109.46875151885301</v>
      </c>
      <c r="AH1898" s="24">
        <f t="shared" si="723"/>
        <v>108.72926776107934</v>
      </c>
      <c r="AI1898" s="16">
        <f>VLOOKUP(A1898,'VQT-IV'!$B$3:$C1232,2,0)</f>
        <v>108.74</v>
      </c>
      <c r="AJ1898" s="25">
        <f t="shared" si="733"/>
        <v>-9.8696329967395968E-5</v>
      </c>
      <c r="AK1898" s="16">
        <v>110.6</v>
      </c>
      <c r="AL1898" s="2">
        <f t="shared" si="725"/>
        <v>114.88183544729583</v>
      </c>
      <c r="AM1898" s="27">
        <f t="shared" si="726"/>
        <v>-5.355561792916419E-2</v>
      </c>
      <c r="AN1898" s="35">
        <v>1</v>
      </c>
      <c r="AO1898" s="1">
        <v>40746</v>
      </c>
      <c r="AP1898" s="2" t="str">
        <f t="shared" si="734"/>
        <v/>
      </c>
    </row>
    <row r="1899" spans="1:42" x14ac:dyDescent="0.25">
      <c r="A1899" s="49">
        <v>40757</v>
      </c>
      <c r="B1899" s="47">
        <v>1254.05</v>
      </c>
      <c r="C1899" s="27">
        <f t="shared" si="736"/>
        <v>-2.5556747012292824E-2</v>
      </c>
      <c r="D1899" s="27">
        <f t="shared" si="737"/>
        <v>-5.9682211758484427E-2</v>
      </c>
      <c r="E1899" s="5">
        <f t="shared" si="717"/>
        <v>-1</v>
      </c>
      <c r="F1899" s="44">
        <v>2131.1</v>
      </c>
      <c r="G1899" s="45">
        <v>2131.1</v>
      </c>
      <c r="H1899" s="48">
        <v>1254.05</v>
      </c>
      <c r="I1899" s="42">
        <v>24.79</v>
      </c>
      <c r="J1899" s="16">
        <f t="shared" si="735"/>
        <v>0.24789999999999998</v>
      </c>
      <c r="K1899" s="16">
        <f t="shared" si="718"/>
        <v>9.8269205371692286E-2</v>
      </c>
      <c r="L1899" s="51">
        <f>VLOOKUP(A1899,LIBOR!$A$3:B3994,2,1)</f>
        <v>0.17166999999999999</v>
      </c>
      <c r="M1899">
        <v>10032.879999999999</v>
      </c>
      <c r="N1899" s="2">
        <v>8961.32</v>
      </c>
      <c r="O1899" s="16">
        <f t="shared" si="738"/>
        <v>6.7023999254538821E-4</v>
      </c>
      <c r="P1899" s="16">
        <f t="shared" si="727"/>
        <v>0.1496307946283077</v>
      </c>
      <c r="Q1899" s="2">
        <f t="shared" si="740"/>
        <v>23.172000000000001</v>
      </c>
      <c r="R1899" s="2">
        <f t="shared" si="741"/>
        <v>19.617000000000004</v>
      </c>
      <c r="S1899" s="16">
        <f t="shared" si="728"/>
        <v>1</v>
      </c>
      <c r="T1899" s="16">
        <f t="shared" si="729"/>
        <v>1</v>
      </c>
      <c r="U1899" s="16">
        <f>VLOOKUP(P1899,Table!$D$6:$G$15,MATCH(VALUE(T1899)&amp;"E",Table!$D$5:$G$5,0),1)*IF(Y1899=1,0,1)</f>
        <v>0</v>
      </c>
      <c r="V1899" s="16">
        <f t="shared" si="730"/>
        <v>0</v>
      </c>
      <c r="W1899" s="16">
        <f t="shared" si="720"/>
        <v>172283.03195965718</v>
      </c>
      <c r="X1899" s="16">
        <f t="shared" si="731"/>
        <v>-3.0004322820036178E-2</v>
      </c>
      <c r="Y1899" s="16">
        <f t="shared" si="721"/>
        <v>1</v>
      </c>
      <c r="Z1899" s="16">
        <f t="shared" si="732"/>
        <v>20</v>
      </c>
      <c r="AA1899" s="16">
        <f t="shared" si="719"/>
        <v>4.7686111111100438E-4</v>
      </c>
      <c r="AB1899" s="2">
        <f t="shared" si="722"/>
        <v>203485.17331635777</v>
      </c>
      <c r="AD1899" s="2">
        <v>203857.81</v>
      </c>
      <c r="AE1899" s="16" t="str">
        <f t="shared" si="742"/>
        <v/>
      </c>
      <c r="AF1899" s="16">
        <f t="shared" si="739"/>
        <v>-1.8279244913022019E-3</v>
      </c>
      <c r="AG1899" s="16">
        <f t="shared" si="724"/>
        <v>109.46927353275782</v>
      </c>
      <c r="AH1899" s="24">
        <f t="shared" si="723"/>
        <v>108.72695629533298</v>
      </c>
      <c r="AI1899" s="16">
        <f>VLOOKUP(A1899,'VQT-IV'!$B$3:$C1233,2,0)</f>
        <v>108.74</v>
      </c>
      <c r="AJ1899" s="25">
        <f t="shared" si="733"/>
        <v>-1.1995314205459628E-4</v>
      </c>
      <c r="AK1899" s="16">
        <v>108.7</v>
      </c>
      <c r="AL1899" s="2">
        <f t="shared" si="725"/>
        <v>114.88183544729583</v>
      </c>
      <c r="AM1899" s="27">
        <f t="shared" si="726"/>
        <v>-5.3575738305352116E-2</v>
      </c>
      <c r="AN1899" s="35">
        <v>1</v>
      </c>
      <c r="AO1899" s="1">
        <v>40749</v>
      </c>
      <c r="AP1899" s="2" t="str">
        <f t="shared" si="734"/>
        <v>high</v>
      </c>
    </row>
    <row r="1900" spans="1:42" x14ac:dyDescent="0.25">
      <c r="A1900" s="49">
        <v>40758</v>
      </c>
      <c r="B1900" s="47">
        <v>1260.3399999999999</v>
      </c>
      <c r="C1900" s="27">
        <f t="shared" si="736"/>
        <v>5.0157489733264615E-3</v>
      </c>
      <c r="D1900" s="27">
        <f t="shared" si="737"/>
        <v>-3.4357740170025242E-2</v>
      </c>
      <c r="E1900" s="5">
        <f t="shared" si="717"/>
        <v>-1</v>
      </c>
      <c r="F1900" s="44">
        <v>2142.56</v>
      </c>
      <c r="G1900" s="45">
        <v>2142.56</v>
      </c>
      <c r="H1900" s="48">
        <v>1260.3399999999999</v>
      </c>
      <c r="I1900" s="42">
        <v>23.38</v>
      </c>
      <c r="J1900" s="16">
        <f t="shared" si="735"/>
        <v>0.23379999999999998</v>
      </c>
      <c r="K1900" s="16">
        <f t="shared" si="718"/>
        <v>6.378384110065935E-2</v>
      </c>
      <c r="L1900" s="51">
        <f>VLOOKUP(A1900,LIBOR!$A$3:B3995,2,1)</f>
        <v>0.17832999999999999</v>
      </c>
      <c r="M1900">
        <v>9931</v>
      </c>
      <c r="N1900" s="2">
        <v>8870.2900000000009</v>
      </c>
      <c r="O1900" s="16">
        <f t="shared" si="738"/>
        <v>2.5032130401813703E-5</v>
      </c>
      <c r="P1900" s="16">
        <f t="shared" si="727"/>
        <v>0.17001615889934063</v>
      </c>
      <c r="Q1900" s="2">
        <f t="shared" si="740"/>
        <v>24.083999999999996</v>
      </c>
      <c r="R1900" s="2">
        <f t="shared" si="741"/>
        <v>20.053500000000007</v>
      </c>
      <c r="S1900" s="16">
        <f t="shared" si="728"/>
        <v>1</v>
      </c>
      <c r="T1900" s="16">
        <f t="shared" si="729"/>
        <v>1</v>
      </c>
      <c r="U1900" s="16">
        <f>VLOOKUP(P1900,Table!$D$6:$G$15,MATCH(VALUE(T1900)&amp;"E",Table!$D$5:$G$5,0),1)*IF(Y1900=1,0,1)</f>
        <v>0</v>
      </c>
      <c r="V1900" s="16">
        <f t="shared" si="730"/>
        <v>0</v>
      </c>
      <c r="W1900" s="16">
        <f t="shared" si="720"/>
        <v>172283.03195965718</v>
      </c>
      <c r="X1900" s="16">
        <f t="shared" si="731"/>
        <v>-2.8005201561842274E-2</v>
      </c>
      <c r="Y1900" s="16">
        <f t="shared" si="721"/>
        <v>1</v>
      </c>
      <c r="Z1900" s="16">
        <f t="shared" si="732"/>
        <v>20</v>
      </c>
      <c r="AA1900" s="16">
        <f t="shared" si="719"/>
        <v>4.9536111111114778E-4</v>
      </c>
      <c r="AB1900" s="2">
        <f t="shared" si="722"/>
        <v>203486.18130277324</v>
      </c>
      <c r="AE1900" s="16" t="str">
        <f t="shared" si="742"/>
        <v/>
      </c>
      <c r="AF1900" s="16" t="str">
        <f t="shared" si="739"/>
        <v/>
      </c>
      <c r="AG1900" s="16">
        <f t="shared" si="724"/>
        <v>109.46981580096751</v>
      </c>
      <c r="AH1900" s="24">
        <f t="shared" si="723"/>
        <v>108.72466499268921</v>
      </c>
      <c r="AI1900" s="16">
        <f>VLOOKUP(A1900,'VQT-IV'!$B$3:$C1234,2,0)</f>
        <v>108.74</v>
      </c>
      <c r="AJ1900" s="25">
        <f t="shared" si="733"/>
        <v>-1.4102452925124354E-4</v>
      </c>
      <c r="AK1900" s="16">
        <v>108.7</v>
      </c>
      <c r="AL1900" s="2">
        <f t="shared" si="725"/>
        <v>114.88183544729583</v>
      </c>
      <c r="AM1900" s="27">
        <f t="shared" si="726"/>
        <v>-5.3595683169871844E-2</v>
      </c>
      <c r="AN1900" s="35">
        <v>1</v>
      </c>
      <c r="AO1900" s="1">
        <v>40750</v>
      </c>
      <c r="AP1900" s="2" t="str">
        <f t="shared" si="734"/>
        <v>high</v>
      </c>
    </row>
    <row r="1901" spans="1:42" x14ac:dyDescent="0.25">
      <c r="A1901" s="49">
        <v>40759</v>
      </c>
      <c r="B1901" s="47">
        <v>1200.07</v>
      </c>
      <c r="C1901" s="27">
        <f t="shared" si="736"/>
        <v>-4.7820429407937515E-2</v>
      </c>
      <c r="D1901" s="27">
        <f t="shared" si="737"/>
        <v>-7.8944180506086981E-2</v>
      </c>
      <c r="E1901" s="5">
        <f t="shared" si="717"/>
        <v>0</v>
      </c>
      <c r="F1901" s="44">
        <v>2040.2</v>
      </c>
      <c r="G1901" s="45">
        <v>2040.2</v>
      </c>
      <c r="H1901" s="48">
        <v>1200.07</v>
      </c>
      <c r="I1901" s="42">
        <v>31.66</v>
      </c>
      <c r="J1901" s="16">
        <f t="shared" si="735"/>
        <v>0.31659999999999999</v>
      </c>
      <c r="K1901" s="16">
        <f t="shared" si="718"/>
        <v>0.15274749858865433</v>
      </c>
      <c r="L1901" s="51">
        <f>VLOOKUP(A1901,LIBOR!$A$3:B3996,2,1)</f>
        <v>0.15278</v>
      </c>
      <c r="M1901">
        <v>12051.58</v>
      </c>
      <c r="N1901" s="2">
        <v>10764.35</v>
      </c>
      <c r="O1901" s="16">
        <f t="shared" si="738"/>
        <v>2.4011604685333192E-3</v>
      </c>
      <c r="P1901" s="16">
        <f t="shared" si="727"/>
        <v>0.16385250141134566</v>
      </c>
      <c r="Q1901" s="2">
        <f t="shared" si="740"/>
        <v>24.163999999999998</v>
      </c>
      <c r="R1901" s="2">
        <f t="shared" si="741"/>
        <v>20.405500000000004</v>
      </c>
      <c r="S1901" s="16">
        <f t="shared" si="728"/>
        <v>1</v>
      </c>
      <c r="T1901" s="16">
        <f t="shared" si="729"/>
        <v>1</v>
      </c>
      <c r="U1901" s="16">
        <f>VLOOKUP(P1901,Table!$D$6:$G$15,MATCH(VALUE(T1901)&amp;"E",Table!$D$5:$G$5,0),1)*IF(Y1901=1,0,1)</f>
        <v>0.85</v>
      </c>
      <c r="V1901" s="16">
        <f t="shared" si="730"/>
        <v>0.15000000000000002</v>
      </c>
      <c r="W1901" s="16">
        <f t="shared" si="720"/>
        <v>172283.03195965718</v>
      </c>
      <c r="X1901" s="16">
        <f t="shared" si="731"/>
        <v>-1.7447825142068774E-2</v>
      </c>
      <c r="Y1901" s="16">
        <f t="shared" si="721"/>
        <v>0</v>
      </c>
      <c r="Z1901" s="16">
        <f t="shared" si="732"/>
        <v>0</v>
      </c>
      <c r="AA1901" s="16">
        <f t="shared" si="719"/>
        <v>4.2438888888884918E-4</v>
      </c>
      <c r="AB1901" s="2">
        <f t="shared" si="722"/>
        <v>203487.04487551714</v>
      </c>
      <c r="AE1901" s="16" t="str">
        <f t="shared" si="742"/>
        <v/>
      </c>
      <c r="AF1901" s="16" t="str">
        <f t="shared" si="739"/>
        <v/>
      </c>
      <c r="AG1901" s="16">
        <f t="shared" si="724"/>
        <v>109.47028037870247</v>
      </c>
      <c r="AH1901" s="24">
        <f t="shared" si="723"/>
        <v>108.72229657602973</v>
      </c>
      <c r="AI1901" s="16">
        <f>VLOOKUP(A1901,'VQT-IV'!$B$3:$C1235,2,0)</f>
        <v>108.73</v>
      </c>
      <c r="AJ1901" s="25">
        <f t="shared" si="733"/>
        <v>-7.0849112207005405E-5</v>
      </c>
      <c r="AK1901" s="16">
        <v>108.76</v>
      </c>
      <c r="AL1901" s="2">
        <f t="shared" si="725"/>
        <v>114.88183544729583</v>
      </c>
      <c r="AM1901" s="27">
        <f t="shared" si="726"/>
        <v>-5.3616299280767499E-2</v>
      </c>
      <c r="AN1901" s="35">
        <v>0</v>
      </c>
      <c r="AO1901" s="1">
        <v>40751</v>
      </c>
      <c r="AP1901" s="2" t="str">
        <f t="shared" si="734"/>
        <v/>
      </c>
    </row>
    <row r="1902" spans="1:42" x14ac:dyDescent="0.25">
      <c r="A1902" s="49">
        <v>40760</v>
      </c>
      <c r="B1902" s="47">
        <v>1199.3800000000001</v>
      </c>
      <c r="C1902" s="27">
        <f t="shared" si="736"/>
        <v>-5.7496646028964982E-4</v>
      </c>
      <c r="D1902" s="27">
        <f t="shared" si="737"/>
        <v>-7.3068625312152191E-2</v>
      </c>
      <c r="E1902" s="5">
        <f t="shared" si="717"/>
        <v>0</v>
      </c>
      <c r="F1902" s="44">
        <v>2039.04</v>
      </c>
      <c r="G1902" s="45">
        <v>2039.04</v>
      </c>
      <c r="H1902" s="48">
        <v>1199.3800000000001</v>
      </c>
      <c r="I1902" s="42">
        <v>32</v>
      </c>
      <c r="J1902" s="16">
        <f t="shared" si="735"/>
        <v>0.32</v>
      </c>
      <c r="K1902" s="16">
        <f t="shared" si="718"/>
        <v>8.69091017869216E-2</v>
      </c>
      <c r="L1902" s="51">
        <f>VLOOKUP(A1902,LIBOR!$A$3:B3997,2,1)</f>
        <v>0.13611000000000001</v>
      </c>
      <c r="M1902">
        <v>12442.43</v>
      </c>
      <c r="N1902" s="2">
        <v>11113.42</v>
      </c>
      <c r="O1902" s="16">
        <f t="shared" si="738"/>
        <v>3.3077660680024663E-7</v>
      </c>
      <c r="P1902" s="16">
        <f t="shared" si="727"/>
        <v>0.23309089821307841</v>
      </c>
      <c r="Q1902" s="2">
        <f t="shared" si="740"/>
        <v>25.747999999999998</v>
      </c>
      <c r="R1902" s="2">
        <f t="shared" si="741"/>
        <v>21.191000000000006</v>
      </c>
      <c r="S1902" s="16">
        <f t="shared" si="728"/>
        <v>1</v>
      </c>
      <c r="T1902" s="16">
        <f t="shared" si="729"/>
        <v>1</v>
      </c>
      <c r="U1902" s="16">
        <f>VLOOKUP(P1902,Table!$D$6:$G$15,MATCH(VALUE(T1902)&amp;"E",Table!$D$5:$G$5,0),1)*IF(Y1902=1,0,1)</f>
        <v>0.75</v>
      </c>
      <c r="V1902" s="16">
        <f t="shared" si="730"/>
        <v>0.25</v>
      </c>
      <c r="W1902" s="16">
        <f t="shared" si="720"/>
        <v>173036.86144582339</v>
      </c>
      <c r="X1902" s="16">
        <f t="shared" si="731"/>
        <v>-1.4671867701021024E-2</v>
      </c>
      <c r="Y1902" s="16">
        <f t="shared" si="721"/>
        <v>0</v>
      </c>
      <c r="Z1902" s="16">
        <f t="shared" si="732"/>
        <v>0</v>
      </c>
      <c r="AA1902" s="16">
        <f t="shared" si="719"/>
        <v>0</v>
      </c>
      <c r="AB1902" s="2">
        <f t="shared" si="722"/>
        <v>204378.60889098933</v>
      </c>
      <c r="AE1902" s="16" t="str">
        <f t="shared" si="742"/>
        <v/>
      </c>
      <c r="AF1902" s="16" t="str">
        <f t="shared" si="739"/>
        <v/>
      </c>
      <c r="AG1902" s="16">
        <f t="shared" si="724"/>
        <v>109.94991662684302</v>
      </c>
      <c r="AH1902" s="24">
        <f t="shared" si="723"/>
        <v>109.19581342954497</v>
      </c>
      <c r="AI1902" s="16">
        <f>VLOOKUP(A1902,'VQT-IV'!$B$3:$C1236,2,0)</f>
        <v>109.21</v>
      </c>
      <c r="AJ1902" s="25">
        <f t="shared" si="733"/>
        <v>-1.2990175309057772E-4</v>
      </c>
      <c r="AK1902" s="16">
        <v>109.38</v>
      </c>
      <c r="AL1902" s="2">
        <f t="shared" si="725"/>
        <v>114.88183544729583</v>
      </c>
      <c r="AM1902" s="27">
        <f t="shared" si="726"/>
        <v>-4.9494526228730296E-2</v>
      </c>
      <c r="AN1902" s="35">
        <v>0</v>
      </c>
      <c r="AO1902" s="1">
        <v>40752</v>
      </c>
      <c r="AP1902" s="2" t="str">
        <f t="shared" si="734"/>
        <v>high</v>
      </c>
    </row>
    <row r="1903" spans="1:42" x14ac:dyDescent="0.25">
      <c r="A1903" s="49">
        <v>40763</v>
      </c>
      <c r="B1903" s="47">
        <v>1119.46</v>
      </c>
      <c r="C1903" s="27">
        <f t="shared" si="736"/>
        <v>-6.6634427787690353E-2</v>
      </c>
      <c r="D1903" s="27">
        <f t="shared" si="737"/>
        <v>-0.13557082169488388</v>
      </c>
      <c r="E1903" s="5">
        <f t="shared" si="717"/>
        <v>0</v>
      </c>
      <c r="F1903" s="44">
        <v>1903.47</v>
      </c>
      <c r="G1903" s="45">
        <v>1903.47</v>
      </c>
      <c r="H1903" s="48">
        <v>1119.46</v>
      </c>
      <c r="I1903" s="42">
        <v>48</v>
      </c>
      <c r="J1903" s="16">
        <f t="shared" si="735"/>
        <v>0.48</v>
      </c>
      <c r="K1903" s="16">
        <f t="shared" si="718"/>
        <v>0.24692559911456902</v>
      </c>
      <c r="L1903" s="51">
        <f>VLOOKUP(A1903,LIBOR!$A$3:B3998,2,1)</f>
        <v>0.13611000000000001</v>
      </c>
      <c r="M1903">
        <v>14813.84</v>
      </c>
      <c r="N1903" s="2">
        <v>13231.43</v>
      </c>
      <c r="O1903" s="16">
        <f t="shared" si="738"/>
        <v>4.75525133534202E-3</v>
      </c>
      <c r="P1903" s="16">
        <f t="shared" si="727"/>
        <v>0.23307440088543097</v>
      </c>
      <c r="Q1903" s="2">
        <f t="shared" si="740"/>
        <v>27.098000000000003</v>
      </c>
      <c r="R1903" s="2">
        <f t="shared" si="741"/>
        <v>21.993500000000004</v>
      </c>
      <c r="S1903" s="16">
        <f t="shared" si="728"/>
        <v>1</v>
      </c>
      <c r="T1903" s="16">
        <f t="shared" si="729"/>
        <v>1</v>
      </c>
      <c r="U1903" s="16">
        <f>VLOOKUP(P1903,Table!$D$6:$G$15,MATCH(VALUE(T1903)&amp;"E",Table!$D$5:$G$5,0),1)*IF(Y1903=1,0,1)</f>
        <v>0.75</v>
      </c>
      <c r="V1903" s="16">
        <f t="shared" si="730"/>
        <v>0.25</v>
      </c>
      <c r="W1903" s="16">
        <f t="shared" si="720"/>
        <v>172633.59963907718</v>
      </c>
      <c r="X1903" s="16">
        <f t="shared" si="731"/>
        <v>-2.2938976073727524E-3</v>
      </c>
      <c r="Y1903" s="16">
        <f t="shared" si="721"/>
        <v>0</v>
      </c>
      <c r="Z1903" s="16">
        <f t="shared" si="732"/>
        <v>0</v>
      </c>
      <c r="AA1903" s="16">
        <f t="shared" si="719"/>
        <v>0</v>
      </c>
      <c r="AB1903" s="2">
        <f t="shared" si="722"/>
        <v>203925.35194540652</v>
      </c>
      <c r="AE1903" s="16" t="str">
        <f t="shared" si="742"/>
        <v/>
      </c>
      <c r="AF1903" s="16" t="str">
        <f t="shared" si="739"/>
        <v/>
      </c>
      <c r="AG1903" s="16">
        <f t="shared" si="724"/>
        <v>109.70607719742432</v>
      </c>
      <c r="AH1903" s="24">
        <f t="shared" si="723"/>
        <v>108.94513928069597</v>
      </c>
      <c r="AI1903" s="16">
        <f>VLOOKUP(A1903,'VQT-IV'!$B$3:$C1237,2,0)</f>
        <v>108.96</v>
      </c>
      <c r="AJ1903" s="25">
        <f t="shared" si="733"/>
        <v>-1.3638692459638779E-4</v>
      </c>
      <c r="AK1903" s="16">
        <v>108.17</v>
      </c>
      <c r="AL1903" s="2">
        <f t="shared" si="725"/>
        <v>114.88183544729583</v>
      </c>
      <c r="AM1903" s="27">
        <f t="shared" si="726"/>
        <v>-5.1676543497805039E-2</v>
      </c>
      <c r="AN1903" s="35">
        <v>0</v>
      </c>
      <c r="AO1903" s="1">
        <v>40753</v>
      </c>
      <c r="AP1903" s="2" t="str">
        <f t="shared" si="734"/>
        <v>high</v>
      </c>
    </row>
    <row r="1904" spans="1:42" x14ac:dyDescent="0.25">
      <c r="A1904" s="49">
        <v>40764</v>
      </c>
      <c r="B1904" s="47">
        <v>1172.53</v>
      </c>
      <c r="C1904" s="27">
        <f t="shared" si="736"/>
        <v>4.7406785414396246E-2</v>
      </c>
      <c r="D1904" s="27">
        <f t="shared" si="737"/>
        <v>-6.260728926819481E-2</v>
      </c>
      <c r="E1904" s="5">
        <f t="shared" ref="E1904:E1967" si="743">IF(Y1904=1,IF(AND(D1904&lt;0,T1904&gt;=0),-1,1),0)</f>
        <v>0</v>
      </c>
      <c r="F1904" s="44">
        <v>1993.76</v>
      </c>
      <c r="G1904" s="45">
        <v>1993.76</v>
      </c>
      <c r="H1904" s="48">
        <v>1172.53</v>
      </c>
      <c r="I1904" s="42">
        <v>35.06</v>
      </c>
      <c r="J1904" s="16">
        <f t="shared" si="735"/>
        <v>0.35060000000000002</v>
      </c>
      <c r="K1904" s="16">
        <f t="shared" ref="K1904:K1967" si="744">J1904-P1904</f>
        <v>2.2645590500776303E-2</v>
      </c>
      <c r="L1904" s="51">
        <f>VLOOKUP(A1904,LIBOR!$A$3:B3999,2,1)</f>
        <v>0.13611000000000001</v>
      </c>
      <c r="M1904">
        <v>12426.02</v>
      </c>
      <c r="N1904" s="2">
        <v>11098.66</v>
      </c>
      <c r="O1904" s="16">
        <f t="shared" si="738"/>
        <v>2.145299799678859E-3</v>
      </c>
      <c r="P1904" s="16">
        <f t="shared" si="727"/>
        <v>0.32795440949922372</v>
      </c>
      <c r="Q1904" s="2">
        <f t="shared" si="740"/>
        <v>31.965999999999998</v>
      </c>
      <c r="R1904" s="2">
        <f t="shared" si="741"/>
        <v>23.474000000000004</v>
      </c>
      <c r="S1904" s="16">
        <f t="shared" si="728"/>
        <v>1</v>
      </c>
      <c r="T1904" s="16">
        <f t="shared" si="729"/>
        <v>1</v>
      </c>
      <c r="U1904" s="16">
        <f>VLOOKUP(P1904,Table!$D$6:$G$15,MATCH(VALUE(T1904)&amp;"E",Table!$D$5:$G$5,0),1)*IF(Y1904=1,0,1)</f>
        <v>0.75</v>
      </c>
      <c r="V1904" s="16">
        <f t="shared" si="730"/>
        <v>0.25</v>
      </c>
      <c r="W1904" s="16">
        <f t="shared" si="720"/>
        <v>171814.91387281849</v>
      </c>
      <c r="X1904" s="16">
        <f t="shared" si="731"/>
        <v>2.0348357898767322E-3</v>
      </c>
      <c r="Y1904" s="16">
        <f t="shared" si="721"/>
        <v>0</v>
      </c>
      <c r="Z1904" s="16">
        <f t="shared" si="732"/>
        <v>0</v>
      </c>
      <c r="AA1904" s="16">
        <f t="shared" ref="AA1904:AA1967" si="745">(1+(A1904-A1903)/360*L1904-1)*Y1903</f>
        <v>0</v>
      </c>
      <c r="AB1904" s="2">
        <f t="shared" si="722"/>
        <v>202962.55974157981</v>
      </c>
      <c r="AE1904" s="16" t="str">
        <f t="shared" si="742"/>
        <v/>
      </c>
      <c r="AF1904" s="16" t="str">
        <f t="shared" si="739"/>
        <v/>
      </c>
      <c r="AG1904" s="16">
        <f t="shared" si="724"/>
        <v>109.18812219658476</v>
      </c>
      <c r="AH1904" s="24">
        <f t="shared" si="723"/>
        <v>108.42795472304641</v>
      </c>
      <c r="AI1904" s="16">
        <f>VLOOKUP(A1904,'VQT-IV'!$B$3:$C1238,2,0)</f>
        <v>108.44</v>
      </c>
      <c r="AJ1904" s="25">
        <f t="shared" si="733"/>
        <v>-1.1107780296559788E-4</v>
      </c>
      <c r="AK1904" s="16">
        <v>109</v>
      </c>
      <c r="AL1904" s="2">
        <f t="shared" si="725"/>
        <v>114.88183544729583</v>
      </c>
      <c r="AM1904" s="27">
        <f t="shared" si="726"/>
        <v>-5.6178426285766081E-2</v>
      </c>
      <c r="AN1904" s="35">
        <v>0</v>
      </c>
      <c r="AO1904" s="1">
        <v>40756</v>
      </c>
      <c r="AP1904" s="2" t="str">
        <f t="shared" si="734"/>
        <v>high</v>
      </c>
    </row>
    <row r="1905" spans="1:42" x14ac:dyDescent="0.25">
      <c r="A1905" s="49">
        <v>40765</v>
      </c>
      <c r="B1905" s="47">
        <v>1120.76</v>
      </c>
      <c r="C1905" s="27">
        <f t="shared" si="736"/>
        <v>-4.4152388425029665E-2</v>
      </c>
      <c r="D1905" s="27">
        <f t="shared" si="737"/>
        <v>-0.11177542666655094</v>
      </c>
      <c r="E1905" s="5">
        <f t="shared" si="743"/>
        <v>0</v>
      </c>
      <c r="F1905" s="44">
        <v>1906.53</v>
      </c>
      <c r="G1905" s="45">
        <v>1906.53</v>
      </c>
      <c r="H1905" s="48">
        <v>1120.76</v>
      </c>
      <c r="I1905" s="42">
        <v>42.99</v>
      </c>
      <c r="J1905" s="16">
        <f t="shared" si="735"/>
        <v>0.4299</v>
      </c>
      <c r="K1905" s="16">
        <f t="shared" si="744"/>
        <v>6.7176170701656879E-2</v>
      </c>
      <c r="L1905" s="51">
        <f>VLOOKUP(A1905,LIBOR!$A$3:B4000,2,1)</f>
        <v>0.13833000000000001</v>
      </c>
      <c r="M1905">
        <v>14236.95</v>
      </c>
      <c r="N1905" s="2">
        <v>12716.13</v>
      </c>
      <c r="O1905" s="16">
        <f t="shared" si="738"/>
        <v>2.0391348481402843E-3</v>
      </c>
      <c r="P1905" s="16">
        <f t="shared" si="727"/>
        <v>0.36272382929834313</v>
      </c>
      <c r="Q1905" s="2">
        <f t="shared" si="740"/>
        <v>34.019999999999996</v>
      </c>
      <c r="R1905" s="2">
        <f t="shared" si="741"/>
        <v>24.233500000000003</v>
      </c>
      <c r="S1905" s="16">
        <f t="shared" si="728"/>
        <v>1</v>
      </c>
      <c r="T1905" s="16">
        <f t="shared" si="729"/>
        <v>1</v>
      </c>
      <c r="U1905" s="16">
        <f>VLOOKUP(P1905,Table!$D$6:$G$15,MATCH(VALUE(T1905)&amp;"E",Table!$D$5:$G$5,0),1)*IF(Y1905=1,0,1)</f>
        <v>0.6</v>
      </c>
      <c r="V1905" s="16">
        <f t="shared" si="730"/>
        <v>0.4</v>
      </c>
      <c r="W1905" s="16">
        <f t="shared" ref="W1905:W1968" si="746">W1904*(1+$U1904*($H1905/$H1904-1)+$V1904*($N1905/$N1904-1))</f>
        <v>172385.27263897125</v>
      </c>
      <c r="X1905" s="16">
        <f t="shared" si="731"/>
        <v>-2.7171456266703586E-3</v>
      </c>
      <c r="Y1905" s="16">
        <f t="shared" ref="Y1905:Y1968" si="747">IF(X1905&lt;=-0.02,1,0)</f>
        <v>0</v>
      </c>
      <c r="Z1905" s="16">
        <f t="shared" si="732"/>
        <v>0</v>
      </c>
      <c r="AA1905" s="16">
        <f t="shared" si="745"/>
        <v>0</v>
      </c>
      <c r="AB1905" s="2">
        <f t="shared" ref="AB1905:AB1968" si="748">AB1904*(1+$U1904*($G1905/$G1904-1)+$V1904*($M1905/$M1904-1)+Y1904*(1+(A1905-A1904)/360*L1905/100-1))</f>
        <v>203697.40676471964</v>
      </c>
      <c r="AE1905" s="16" t="str">
        <f t="shared" si="742"/>
        <v/>
      </c>
      <c r="AF1905" s="16" t="str">
        <f t="shared" si="739"/>
        <v/>
      </c>
      <c r="AG1905" s="16">
        <f t="shared" si="724"/>
        <v>109.58344913107231</v>
      </c>
      <c r="AH1905" s="24">
        <f t="shared" ref="AH1905:AH1968" si="749">AH1904*AB1905/AB1904*(1-AH$1)^(A1905-A1904)</f>
        <v>108.81769707711182</v>
      </c>
      <c r="AI1905" s="16">
        <f>VLOOKUP(A1905,'VQT-IV'!$B$3:$C1239,2,0)</f>
        <v>108.83</v>
      </c>
      <c r="AJ1905" s="25">
        <f t="shared" si="733"/>
        <v>-1.13047164276181E-4</v>
      </c>
      <c r="AK1905" s="16">
        <v>109.22</v>
      </c>
      <c r="AL1905" s="2">
        <f t="shared" si="725"/>
        <v>114.88183544729583</v>
      </c>
      <c r="AM1905" s="27">
        <f t="shared" si="726"/>
        <v>-5.2785876431840628E-2</v>
      </c>
      <c r="AN1905" s="35">
        <v>0</v>
      </c>
      <c r="AO1905" s="1">
        <v>40757</v>
      </c>
      <c r="AP1905" s="2" t="str">
        <f t="shared" si="734"/>
        <v>high</v>
      </c>
    </row>
    <row r="1906" spans="1:42" x14ac:dyDescent="0.25">
      <c r="A1906" s="49">
        <v>40766</v>
      </c>
      <c r="B1906" s="47">
        <v>1172.6400000000001</v>
      </c>
      <c r="C1906" s="27">
        <f t="shared" si="736"/>
        <v>4.6290017488133106E-2</v>
      </c>
      <c r="D1906" s="27">
        <f t="shared" si="737"/>
        <v>-1.7664979770480316E-2</v>
      </c>
      <c r="E1906" s="5">
        <f t="shared" si="743"/>
        <v>0</v>
      </c>
      <c r="F1906" s="44">
        <v>1995.14</v>
      </c>
      <c r="G1906" s="45">
        <v>1995.14</v>
      </c>
      <c r="H1906" s="48">
        <v>1172.6400000000001</v>
      </c>
      <c r="I1906" s="42">
        <v>39</v>
      </c>
      <c r="J1906" s="16">
        <f t="shared" si="735"/>
        <v>0.39</v>
      </c>
      <c r="K1906" s="16">
        <f t="shared" si="744"/>
        <v>1.2734905903811211E-3</v>
      </c>
      <c r="L1906" s="51">
        <f>VLOOKUP(A1906,LIBOR!$A$3:B4001,2,1)</f>
        <v>0.13944000000000001</v>
      </c>
      <c r="M1906">
        <v>13741.97</v>
      </c>
      <c r="N1906" s="2">
        <v>12274.01</v>
      </c>
      <c r="O1906" s="16">
        <f t="shared" si="738"/>
        <v>2.0476159483204101E-3</v>
      </c>
      <c r="P1906" s="16">
        <f t="shared" si="727"/>
        <v>0.38872650940961889</v>
      </c>
      <c r="Q1906" s="2">
        <f t="shared" si="740"/>
        <v>37.942</v>
      </c>
      <c r="R1906" s="2">
        <f t="shared" si="741"/>
        <v>25.387500000000003</v>
      </c>
      <c r="S1906" s="16">
        <f t="shared" si="728"/>
        <v>1</v>
      </c>
      <c r="T1906" s="16">
        <f t="shared" si="729"/>
        <v>1</v>
      </c>
      <c r="U1906" s="16">
        <f>VLOOKUP(P1906,Table!$D$6:$G$15,MATCH(VALUE(T1906)&amp;"E",Table!$D$5:$G$5,0),1)*IF(Y1906=1,0,1)</f>
        <v>0.6</v>
      </c>
      <c r="V1906" s="16">
        <f t="shared" si="730"/>
        <v>0.4</v>
      </c>
      <c r="W1906" s="16">
        <f t="shared" si="746"/>
        <v>174775.67622253846</v>
      </c>
      <c r="X1906" s="16">
        <f t="shared" si="731"/>
        <v>5.9344601816624376E-4</v>
      </c>
      <c r="Y1906" s="16">
        <f t="shared" si="747"/>
        <v>0</v>
      </c>
      <c r="Z1906" s="16">
        <f t="shared" si="732"/>
        <v>0</v>
      </c>
      <c r="AA1906" s="16">
        <f t="shared" si="745"/>
        <v>0</v>
      </c>
      <c r="AB1906" s="2">
        <f t="shared" si="748"/>
        <v>206544.96478697803</v>
      </c>
      <c r="AE1906" s="16" t="str">
        <f t="shared" si="742"/>
        <v/>
      </c>
      <c r="AF1906" s="16" t="str">
        <f t="shared" si="739"/>
        <v/>
      </c>
      <c r="AG1906" s="16">
        <f t="shared" ref="AG1906:AG1969" si="750">AB1906/AG$2</f>
        <v>111.11535488596667</v>
      </c>
      <c r="AH1906" s="24">
        <f t="shared" si="749"/>
        <v>110.33602627914361</v>
      </c>
      <c r="AI1906" s="16">
        <f>VLOOKUP(A1906,'VQT-IV'!$B$3:$C1240,2,0)</f>
        <v>110.35</v>
      </c>
      <c r="AJ1906" s="25">
        <f t="shared" si="733"/>
        <v>-1.2663090943709765E-4</v>
      </c>
      <c r="AK1906" s="16">
        <v>110.22</v>
      </c>
      <c r="AL1906" s="2">
        <f t="shared" ref="AL1906:AL1969" si="751">IF(AH1906&gt;AL1905,AH1906,AL1905)</f>
        <v>114.88183544729583</v>
      </c>
      <c r="AM1906" s="27">
        <f t="shared" ref="AM1906:AM1969" si="752">AH1906/AL1906-1</f>
        <v>-3.9569433674635945E-2</v>
      </c>
      <c r="AN1906" s="35">
        <v>0</v>
      </c>
      <c r="AO1906" s="1">
        <v>40758</v>
      </c>
      <c r="AP1906" s="2" t="str">
        <f t="shared" si="734"/>
        <v>high</v>
      </c>
    </row>
    <row r="1907" spans="1:42" x14ac:dyDescent="0.25">
      <c r="A1907" s="49">
        <v>40767</v>
      </c>
      <c r="B1907" s="47">
        <v>1178.81</v>
      </c>
      <c r="C1907" s="27">
        <f t="shared" si="736"/>
        <v>5.2616318733795797E-3</v>
      </c>
      <c r="D1907" s="27">
        <f t="shared" si="737"/>
        <v>-1.1828381436811086E-2</v>
      </c>
      <c r="E1907" s="5">
        <f t="shared" si="743"/>
        <v>0</v>
      </c>
      <c r="F1907" s="44">
        <v>2005.67</v>
      </c>
      <c r="G1907" s="45">
        <v>2005.67</v>
      </c>
      <c r="H1907" s="48">
        <v>1178.81</v>
      </c>
      <c r="I1907" s="42">
        <v>36.36</v>
      </c>
      <c r="J1907" s="16">
        <f t="shared" si="735"/>
        <v>0.36359999999999998</v>
      </c>
      <c r="K1907" s="16">
        <f t="shared" si="744"/>
        <v>-5.3936410338790541E-2</v>
      </c>
      <c r="L1907" s="51">
        <f>VLOOKUP(A1907,LIBOR!$A$3:B4002,2,1)</f>
        <v>0.14277999999999999</v>
      </c>
      <c r="M1907">
        <v>13812.43</v>
      </c>
      <c r="N1907" s="2">
        <v>12336.93</v>
      </c>
      <c r="O1907" s="16">
        <f t="shared" si="738"/>
        <v>2.7539802134264587E-5</v>
      </c>
      <c r="P1907" s="16">
        <f t="shared" si="727"/>
        <v>0.41753641033879052</v>
      </c>
      <c r="Q1907" s="2">
        <f t="shared" si="740"/>
        <v>39.410000000000004</v>
      </c>
      <c r="R1907" s="2">
        <f t="shared" si="741"/>
        <v>26.297500000000003</v>
      </c>
      <c r="S1907" s="16">
        <f t="shared" si="728"/>
        <v>1</v>
      </c>
      <c r="T1907" s="16">
        <f t="shared" si="729"/>
        <v>1</v>
      </c>
      <c r="U1907" s="16">
        <f>VLOOKUP(P1907,Table!$D$6:$G$15,MATCH(VALUE(T1907)&amp;"E",Table!$D$5:$G$5,0),1)*IF(Y1907=1,0,1)</f>
        <v>0.6</v>
      </c>
      <c r="V1907" s="16">
        <f t="shared" si="730"/>
        <v>0.4</v>
      </c>
      <c r="W1907" s="16">
        <f t="shared" si="746"/>
        <v>175685.81893691167</v>
      </c>
      <c r="X1907" s="16">
        <f t="shared" si="731"/>
        <v>1.4468309702518889E-2</v>
      </c>
      <c r="Y1907" s="16">
        <f t="shared" si="747"/>
        <v>0</v>
      </c>
      <c r="Z1907" s="16">
        <f t="shared" si="732"/>
        <v>0</v>
      </c>
      <c r="AA1907" s="16">
        <f t="shared" si="745"/>
        <v>0</v>
      </c>
      <c r="AB1907" s="2">
        <f t="shared" si="748"/>
        <v>207622.64170063415</v>
      </c>
      <c r="AE1907" s="16" t="str">
        <f t="shared" si="742"/>
        <v/>
      </c>
      <c r="AF1907" s="16" t="str">
        <f t="shared" si="739"/>
        <v/>
      </c>
      <c r="AG1907" s="16">
        <f t="shared" si="750"/>
        <v>111.69511461449268</v>
      </c>
      <c r="AH1907" s="24">
        <f t="shared" si="749"/>
        <v>110.9088330095115</v>
      </c>
      <c r="AI1907" s="16">
        <f>VLOOKUP(A1907,'VQT-IV'!$B$3:$C1241,2,0)</f>
        <v>110.92</v>
      </c>
      <c r="AJ1907" s="25">
        <f t="shared" si="733"/>
        <v>-1.0067607724939531E-4</v>
      </c>
      <c r="AK1907" s="16">
        <v>110.86</v>
      </c>
      <c r="AL1907" s="2">
        <f t="shared" si="751"/>
        <v>114.88183544729583</v>
      </c>
      <c r="AM1907" s="27">
        <f t="shared" si="752"/>
        <v>-3.4583382327722512E-2</v>
      </c>
      <c r="AN1907" s="35">
        <v>0</v>
      </c>
      <c r="AO1907" s="1">
        <v>40759</v>
      </c>
      <c r="AP1907" s="2" t="str">
        <f t="shared" si="734"/>
        <v>high</v>
      </c>
    </row>
    <row r="1908" spans="1:42" x14ac:dyDescent="0.25">
      <c r="A1908" s="49">
        <v>40770</v>
      </c>
      <c r="B1908" s="47">
        <v>1204.49</v>
      </c>
      <c r="C1908" s="27">
        <f t="shared" si="736"/>
        <v>2.1784681161510333E-2</v>
      </c>
      <c r="D1908" s="27">
        <f t="shared" si="737"/>
        <v>7.65907275123896E-2</v>
      </c>
      <c r="E1908" s="5">
        <f t="shared" si="743"/>
        <v>0</v>
      </c>
      <c r="F1908" s="44">
        <v>2049.5100000000002</v>
      </c>
      <c r="G1908" s="45">
        <v>2049.5100000000002</v>
      </c>
      <c r="H1908" s="48">
        <v>1204.49</v>
      </c>
      <c r="I1908" s="42">
        <v>31.87</v>
      </c>
      <c r="J1908" s="16">
        <f t="shared" si="735"/>
        <v>0.31869999999999998</v>
      </c>
      <c r="K1908" s="16">
        <f t="shared" si="744"/>
        <v>-9.908218770665983E-2</v>
      </c>
      <c r="L1908" s="51">
        <f>VLOOKUP(A1908,LIBOR!$A$3:B4003,2,1)</f>
        <v>0.14499999999999999</v>
      </c>
      <c r="M1908">
        <v>13171.79</v>
      </c>
      <c r="N1908" s="2">
        <v>11764.68</v>
      </c>
      <c r="O1908" s="16">
        <f t="shared" si="738"/>
        <v>4.6443636814769666E-4</v>
      </c>
      <c r="P1908" s="16">
        <f t="shared" si="727"/>
        <v>0.41778218770665981</v>
      </c>
      <c r="Q1908" s="2">
        <f t="shared" si="740"/>
        <v>40.282000000000004</v>
      </c>
      <c r="R1908" s="2">
        <f t="shared" si="741"/>
        <v>27.138999999999999</v>
      </c>
      <c r="S1908" s="16">
        <f t="shared" si="728"/>
        <v>1</v>
      </c>
      <c r="T1908" s="16">
        <f t="shared" si="729"/>
        <v>1</v>
      </c>
      <c r="U1908" s="16">
        <f>VLOOKUP(P1908,Table!$D$6:$G$15,MATCH(VALUE(T1908)&amp;"E",Table!$D$5:$G$5,0),1)*IF(Y1908=1,0,1)</f>
        <v>0.6</v>
      </c>
      <c r="V1908" s="16">
        <f t="shared" si="730"/>
        <v>0.4</v>
      </c>
      <c r="W1908" s="16">
        <f t="shared" si="746"/>
        <v>174722.49142694625</v>
      </c>
      <c r="X1908" s="16">
        <f t="shared" si="731"/>
        <v>1.5308631172310294E-2</v>
      </c>
      <c r="Y1908" s="16">
        <f t="shared" si="747"/>
        <v>0</v>
      </c>
      <c r="Z1908" s="16">
        <f t="shared" si="732"/>
        <v>0</v>
      </c>
      <c r="AA1908" s="16">
        <f t="shared" si="745"/>
        <v>0</v>
      </c>
      <c r="AB1908" s="2">
        <f t="shared" si="748"/>
        <v>206493.64269319273</v>
      </c>
      <c r="AE1908" s="16" t="str">
        <f t="shared" si="742"/>
        <v/>
      </c>
      <c r="AF1908" s="16" t="str">
        <f t="shared" si="739"/>
        <v/>
      </c>
      <c r="AG1908" s="16">
        <f t="shared" si="750"/>
        <v>111.08774504967593</v>
      </c>
      <c r="AH1908" s="24">
        <f t="shared" si="749"/>
        <v>110.29712635395718</v>
      </c>
      <c r="AI1908" s="16">
        <f>VLOOKUP(A1908,'VQT-IV'!$B$3:$C1242,2,0)</f>
        <v>110.31</v>
      </c>
      <c r="AJ1908" s="25">
        <f t="shared" si="733"/>
        <v>-1.1670425204257651E-4</v>
      </c>
      <c r="AK1908" s="16">
        <v>110.05</v>
      </c>
      <c r="AL1908" s="2">
        <f t="shared" si="751"/>
        <v>114.88183544729583</v>
      </c>
      <c r="AM1908" s="27">
        <f t="shared" si="752"/>
        <v>-3.9908041819561313E-2</v>
      </c>
      <c r="AN1908" s="35">
        <v>0</v>
      </c>
      <c r="AO1908" s="1">
        <v>40760</v>
      </c>
      <c r="AP1908" s="2" t="str">
        <f t="shared" si="734"/>
        <v>high</v>
      </c>
    </row>
    <row r="1909" spans="1:42" x14ac:dyDescent="0.25">
      <c r="A1909" s="49">
        <v>40771</v>
      </c>
      <c r="B1909" s="47">
        <v>1192.76</v>
      </c>
      <c r="C1909" s="27">
        <f t="shared" si="736"/>
        <v>-9.7385615488713162E-3</v>
      </c>
      <c r="D1909" s="27">
        <f t="shared" si="737"/>
        <v>1.9445380549122038E-2</v>
      </c>
      <c r="E1909" s="5">
        <f t="shared" si="743"/>
        <v>0</v>
      </c>
      <c r="F1909" s="44">
        <v>2029.92</v>
      </c>
      <c r="G1909" s="45">
        <v>2029.92</v>
      </c>
      <c r="H1909" s="48">
        <v>1192.76</v>
      </c>
      <c r="I1909" s="42">
        <v>32.85</v>
      </c>
      <c r="J1909" s="16">
        <f t="shared" si="735"/>
        <v>0.32850000000000001</v>
      </c>
      <c r="K1909" s="16">
        <f t="shared" si="744"/>
        <v>-9.498753993855652E-2</v>
      </c>
      <c r="L1909" s="51">
        <f>VLOOKUP(A1909,LIBOR!$A$3:B4004,2,1)</f>
        <v>0.14277999999999999</v>
      </c>
      <c r="M1909">
        <v>13302.45</v>
      </c>
      <c r="N1909" s="2">
        <v>11881.37</v>
      </c>
      <c r="O1909" s="16">
        <f t="shared" si="738"/>
        <v>9.5771500789090875E-5</v>
      </c>
      <c r="P1909" s="16">
        <f t="shared" si="727"/>
        <v>0.42348753993855653</v>
      </c>
      <c r="Q1909" s="2">
        <f t="shared" si="740"/>
        <v>37.056000000000004</v>
      </c>
      <c r="R1909" s="2">
        <f t="shared" si="741"/>
        <v>27.685000000000002</v>
      </c>
      <c r="S1909" s="16">
        <f t="shared" si="728"/>
        <v>1</v>
      </c>
      <c r="T1909" s="16">
        <f t="shared" si="729"/>
        <v>1</v>
      </c>
      <c r="U1909" s="16">
        <f>VLOOKUP(P1909,Table!$D$6:$G$15,MATCH(VALUE(T1909)&amp;"E",Table!$D$5:$G$5,0),1)*IF(Y1909=1,0,1)</f>
        <v>0.6</v>
      </c>
      <c r="V1909" s="16">
        <f t="shared" si="730"/>
        <v>0.4</v>
      </c>
      <c r="W1909" s="16">
        <f t="shared" si="746"/>
        <v>174394.77000579616</v>
      </c>
      <c r="X1909" s="16">
        <f t="shared" si="731"/>
        <v>1.2100146160633152E-2</v>
      </c>
      <c r="Y1909" s="16">
        <f t="shared" si="747"/>
        <v>0</v>
      </c>
      <c r="Z1909" s="16">
        <f t="shared" si="732"/>
        <v>0</v>
      </c>
      <c r="AA1909" s="16">
        <f t="shared" si="745"/>
        <v>0</v>
      </c>
      <c r="AB1909" s="2">
        <f t="shared" si="748"/>
        <v>206128.73629988247</v>
      </c>
      <c r="AE1909" s="16" t="str">
        <f t="shared" si="742"/>
        <v/>
      </c>
      <c r="AF1909" s="16" t="str">
        <f t="shared" si="739"/>
        <v/>
      </c>
      <c r="AG1909" s="16">
        <f t="shared" si="750"/>
        <v>110.89143572093172</v>
      </c>
      <c r="AH1909" s="24">
        <f t="shared" si="749"/>
        <v>110.09934849738679</v>
      </c>
      <c r="AI1909" s="16">
        <f>VLOOKUP(A1909,'VQT-IV'!$B$3:$C1243,2,0)</f>
        <v>110.11</v>
      </c>
      <c r="AJ1909" s="25">
        <f t="shared" si="733"/>
        <v>-9.6735106831502549E-5</v>
      </c>
      <c r="AK1909" s="16">
        <v>110.77</v>
      </c>
      <c r="AL1909" s="2">
        <f t="shared" si="751"/>
        <v>114.88183544729583</v>
      </c>
      <c r="AM1909" s="27">
        <f t="shared" si="752"/>
        <v>-4.1629618218478881E-2</v>
      </c>
      <c r="AN1909" s="35">
        <v>0</v>
      </c>
      <c r="AO1909" s="1">
        <v>40763</v>
      </c>
      <c r="AP1909" s="2" t="str">
        <f t="shared" si="734"/>
        <v/>
      </c>
    </row>
    <row r="1910" spans="1:42" x14ac:dyDescent="0.25">
      <c r="A1910" s="49">
        <v>40772</v>
      </c>
      <c r="B1910" s="47">
        <v>1193.8900000000001</v>
      </c>
      <c r="C1910" s="27">
        <f t="shared" si="736"/>
        <v>9.4738254133286404E-4</v>
      </c>
      <c r="D1910" s="27">
        <f t="shared" si="737"/>
        <v>6.4545151515484567E-2</v>
      </c>
      <c r="E1910" s="5">
        <f t="shared" si="743"/>
        <v>0</v>
      </c>
      <c r="F1910" s="44">
        <v>2032.41</v>
      </c>
      <c r="G1910" s="45">
        <v>2032.41</v>
      </c>
      <c r="H1910" s="48">
        <v>1193.8900000000001</v>
      </c>
      <c r="I1910" s="42">
        <v>31.58</v>
      </c>
      <c r="J1910" s="16">
        <f t="shared" si="735"/>
        <v>0.31579999999999997</v>
      </c>
      <c r="K1910" s="16">
        <f t="shared" si="744"/>
        <v>-0.10856691542562086</v>
      </c>
      <c r="L1910" s="51">
        <f>VLOOKUP(A1910,LIBOR!$A$3:B4005,2,1)</f>
        <v>0.14166999999999999</v>
      </c>
      <c r="M1910">
        <v>13821.7</v>
      </c>
      <c r="N1910" s="2">
        <v>12345.14</v>
      </c>
      <c r="O1910" s="16">
        <f t="shared" si="738"/>
        <v>8.9668410968469737E-7</v>
      </c>
      <c r="P1910" s="16">
        <f t="shared" si="727"/>
        <v>0.42436691542562083</v>
      </c>
      <c r="Q1910" s="2">
        <f t="shared" si="740"/>
        <v>36.613999999999997</v>
      </c>
      <c r="R1910" s="2">
        <f t="shared" si="741"/>
        <v>28.367000000000001</v>
      </c>
      <c r="S1910" s="16">
        <f t="shared" si="728"/>
        <v>1</v>
      </c>
      <c r="T1910" s="16">
        <f t="shared" si="729"/>
        <v>1</v>
      </c>
      <c r="U1910" s="16">
        <f>VLOOKUP(P1910,Table!$D$6:$G$15,MATCH(VALUE(T1910)&amp;"E",Table!$D$5:$G$5,0),1)*IF(Y1910=1,0,1)</f>
        <v>0.6</v>
      </c>
      <c r="V1910" s="16">
        <f t="shared" si="730"/>
        <v>0.4</v>
      </c>
      <c r="W1910" s="16">
        <f t="shared" si="746"/>
        <v>177216.78789619484</v>
      </c>
      <c r="X1910" s="16">
        <f t="shared" si="731"/>
        <v>1.5015321282803917E-2</v>
      </c>
      <c r="Y1910" s="16">
        <f t="shared" si="747"/>
        <v>0</v>
      </c>
      <c r="Z1910" s="16">
        <f t="shared" si="732"/>
        <v>0</v>
      </c>
      <c r="AA1910" s="16">
        <f t="shared" si="745"/>
        <v>0</v>
      </c>
      <c r="AB1910" s="2">
        <f t="shared" si="748"/>
        <v>209498.86997193581</v>
      </c>
      <c r="AE1910" s="16" t="str">
        <f t="shared" si="742"/>
        <v/>
      </c>
      <c r="AF1910" s="16" t="str">
        <f t="shared" si="739"/>
        <v/>
      </c>
      <c r="AG1910" s="16">
        <f t="shared" si="750"/>
        <v>112.7044724094299</v>
      </c>
      <c r="AH1910" s="24">
        <f t="shared" si="749"/>
        <v>111.89652238220644</v>
      </c>
      <c r="AI1910" s="16">
        <f>VLOOKUP(A1910,'VQT-IV'!$B$3:$C1244,2,0)</f>
        <v>111.91</v>
      </c>
      <c r="AJ1910" s="25">
        <f t="shared" si="733"/>
        <v>-1.2043264939287646E-4</v>
      </c>
      <c r="AK1910" s="16">
        <v>111.29</v>
      </c>
      <c r="AL1910" s="2">
        <f t="shared" si="751"/>
        <v>114.88183544729583</v>
      </c>
      <c r="AM1910" s="27">
        <f t="shared" si="752"/>
        <v>-2.5985945066650307E-2</v>
      </c>
      <c r="AN1910" s="35">
        <v>0</v>
      </c>
      <c r="AO1910" s="1">
        <v>40764</v>
      </c>
      <c r="AP1910" s="2" t="str">
        <f t="shared" si="734"/>
        <v>high</v>
      </c>
    </row>
    <row r="1911" spans="1:42" x14ac:dyDescent="0.25">
      <c r="A1911" s="49">
        <v>40773</v>
      </c>
      <c r="B1911" s="47">
        <v>1140.6500000000001</v>
      </c>
      <c r="C1911" s="27">
        <f t="shared" si="736"/>
        <v>-4.4593723039811017E-2</v>
      </c>
      <c r="D1911" s="27">
        <f t="shared" si="737"/>
        <v>-2.6338589012459557E-2</v>
      </c>
      <c r="E1911" s="5">
        <f t="shared" si="743"/>
        <v>0</v>
      </c>
      <c r="F1911" s="44">
        <v>1941.92</v>
      </c>
      <c r="G1911" s="45">
        <v>1941.92</v>
      </c>
      <c r="H1911" s="48">
        <v>1140.6500000000001</v>
      </c>
      <c r="I1911" s="42">
        <v>42.67</v>
      </c>
      <c r="J1911" s="16">
        <f t="shared" si="735"/>
        <v>0.42670000000000002</v>
      </c>
      <c r="K1911" s="16">
        <f t="shared" si="744"/>
        <v>3.2212286175277716E-3</v>
      </c>
      <c r="L1911" s="51">
        <f>VLOOKUP(A1911,LIBOR!$A$3:B4006,2,1)</f>
        <v>0.14166999999999999</v>
      </c>
      <c r="M1911">
        <v>16479.14</v>
      </c>
      <c r="N1911" s="2">
        <v>14718.67</v>
      </c>
      <c r="O1911" s="16">
        <f t="shared" si="738"/>
        <v>2.0810574019249645E-3</v>
      </c>
      <c r="P1911" s="16">
        <f t="shared" si="727"/>
        <v>0.42347877138247225</v>
      </c>
      <c r="Q1911" s="2">
        <f t="shared" si="740"/>
        <v>34.332000000000008</v>
      </c>
      <c r="R1911" s="2">
        <f t="shared" si="741"/>
        <v>28.991500000000002</v>
      </c>
      <c r="S1911" s="16">
        <f t="shared" si="728"/>
        <v>1</v>
      </c>
      <c r="T1911" s="16">
        <f t="shared" si="729"/>
        <v>1</v>
      </c>
      <c r="U1911" s="16">
        <f>VLOOKUP(P1911,Table!$D$6:$G$15,MATCH(VALUE(T1911)&amp;"E",Table!$D$5:$G$5,0),1)*IF(Y1911=1,0,1)</f>
        <v>0.6</v>
      </c>
      <c r="V1911" s="16">
        <f t="shared" si="730"/>
        <v>0.4</v>
      </c>
      <c r="W1911" s="16">
        <f t="shared" si="746"/>
        <v>186104.12047071013</v>
      </c>
      <c r="X1911" s="16">
        <f t="shared" si="731"/>
        <v>2.802742475189457E-2</v>
      </c>
      <c r="Y1911" s="16">
        <f t="shared" si="747"/>
        <v>0</v>
      </c>
      <c r="Z1911" s="16">
        <f t="shared" si="732"/>
        <v>0</v>
      </c>
      <c r="AA1911" s="16">
        <f t="shared" si="745"/>
        <v>0</v>
      </c>
      <c r="AB1911" s="2">
        <f t="shared" si="748"/>
        <v>220014.08249344237</v>
      </c>
      <c r="AE1911" s="16" t="str">
        <f t="shared" si="742"/>
        <v/>
      </c>
      <c r="AF1911" s="16" t="str">
        <f t="shared" si="739"/>
        <v/>
      </c>
      <c r="AG1911" s="16">
        <f t="shared" si="750"/>
        <v>118.36135962637853</v>
      </c>
      <c r="AH1911" s="24">
        <f t="shared" si="749"/>
        <v>117.50979824311025</v>
      </c>
      <c r="AI1911" s="16">
        <f>VLOOKUP(A1911,'VQT-IV'!$B$3:$C1245,2,0)</f>
        <v>117.52</v>
      </c>
      <c r="AJ1911" s="25">
        <f t="shared" si="733"/>
        <v>-8.6808686944661595E-5</v>
      </c>
      <c r="AK1911" s="16">
        <v>117.02</v>
      </c>
      <c r="AL1911" s="2">
        <f t="shared" si="751"/>
        <v>117.50979824311025</v>
      </c>
      <c r="AM1911" s="27">
        <f t="shared" si="752"/>
        <v>0</v>
      </c>
      <c r="AN1911" s="35">
        <v>0</v>
      </c>
      <c r="AO1911" s="1">
        <v>40765</v>
      </c>
      <c r="AP1911" s="2" t="str">
        <f t="shared" si="734"/>
        <v/>
      </c>
    </row>
    <row r="1912" spans="1:42" x14ac:dyDescent="0.25">
      <c r="A1912" s="49">
        <v>40774</v>
      </c>
      <c r="B1912" s="47">
        <v>1123.53</v>
      </c>
      <c r="C1912" s="27">
        <f t="shared" si="736"/>
        <v>-1.5008986104414257E-2</v>
      </c>
      <c r="D1912" s="27">
        <f t="shared" si="737"/>
        <v>-4.6609206990253393E-2</v>
      </c>
      <c r="E1912" s="5">
        <f t="shared" si="743"/>
        <v>0</v>
      </c>
      <c r="F1912" s="44">
        <v>1912.77</v>
      </c>
      <c r="G1912" s="45">
        <v>1912.77</v>
      </c>
      <c r="H1912" s="48">
        <v>1123.53</v>
      </c>
      <c r="I1912" s="42">
        <v>43.05</v>
      </c>
      <c r="J1912" s="16">
        <f t="shared" si="735"/>
        <v>0.43049999999999999</v>
      </c>
      <c r="K1912" s="16">
        <f t="shared" si="744"/>
        <v>-1.6908304676236885E-2</v>
      </c>
      <c r="L1912" s="51">
        <f>VLOOKUP(A1912,LIBOR!$A$3:B4007,2,1)</f>
        <v>0.14166999999999999</v>
      </c>
      <c r="M1912">
        <v>17426.21</v>
      </c>
      <c r="N1912" s="2">
        <v>15564.55</v>
      </c>
      <c r="O1912" s="16">
        <f t="shared" si="738"/>
        <v>2.2869789422328492E-4</v>
      </c>
      <c r="P1912" s="16">
        <f t="shared" ref="P1912:P1975" si="753">SQRT(252*SUM(O1890:O1911)/22)</f>
        <v>0.44740830467623688</v>
      </c>
      <c r="Q1912" s="2">
        <f t="shared" si="740"/>
        <v>35.06600000000001</v>
      </c>
      <c r="R1912" s="2">
        <f t="shared" si="741"/>
        <v>30.246999999999996</v>
      </c>
      <c r="S1912" s="16">
        <f t="shared" ref="S1912:S1975" si="754">IF(Q1912&gt;=R1912,1,-1)</f>
        <v>1</v>
      </c>
      <c r="T1912" s="16">
        <f t="shared" ref="T1912:T1975" si="755">IF(SUM(S1903:S1912)=-10,-1,IF(SUM(S1903:S1912)&lt;10,0,1))</f>
        <v>1</v>
      </c>
      <c r="U1912" s="16">
        <f>VLOOKUP(P1912,Table!$D$6:$G$15,MATCH(VALUE(T1912)&amp;"E",Table!$D$5:$G$5,0),1)*IF(Y1912=1,0,1)</f>
        <v>0.6</v>
      </c>
      <c r="V1912" s="16">
        <f t="shared" ref="V1912:V1975" si="756">(1-U1912)*IF(Y1912=1,0,1)</f>
        <v>0.4</v>
      </c>
      <c r="W1912" s="16">
        <f t="shared" si="746"/>
        <v>188706.33155947397</v>
      </c>
      <c r="X1912" s="16">
        <f t="shared" ref="X1912:X1975" si="757">W1911/W1906-1</f>
        <v>6.4817052881817494E-2</v>
      </c>
      <c r="Y1912" s="16">
        <f t="shared" si="747"/>
        <v>0</v>
      </c>
      <c r="Z1912" s="16">
        <f t="shared" ref="Z1912:Z1975" si="758">Y1912*20</f>
        <v>0</v>
      </c>
      <c r="AA1912" s="16">
        <f t="shared" si="745"/>
        <v>0</v>
      </c>
      <c r="AB1912" s="2">
        <f t="shared" si="748"/>
        <v>223090.27216620382</v>
      </c>
      <c r="AE1912" s="16" t="str">
        <f t="shared" si="742"/>
        <v/>
      </c>
      <c r="AF1912" s="16" t="str">
        <f t="shared" si="739"/>
        <v/>
      </c>
      <c r="AG1912" s="16">
        <f t="shared" si="750"/>
        <v>120.01626274898898</v>
      </c>
      <c r="AH1912" s="24">
        <f t="shared" si="749"/>
        <v>119.14969378012712</v>
      </c>
      <c r="AI1912" s="16">
        <f>VLOOKUP(A1912,'VQT-IV'!$B$3:$C1246,2,0)</f>
        <v>119.16</v>
      </c>
      <c r="AJ1912" s="25">
        <f t="shared" si="733"/>
        <v>-8.6490599805921775E-5</v>
      </c>
      <c r="AK1912" s="16">
        <v>117.97</v>
      </c>
      <c r="AL1912" s="2">
        <f t="shared" si="751"/>
        <v>119.14969378012712</v>
      </c>
      <c r="AM1912" s="27">
        <f t="shared" si="752"/>
        <v>0</v>
      </c>
      <c r="AN1912" s="35">
        <v>0</v>
      </c>
      <c r="AO1912" s="1">
        <v>40766</v>
      </c>
      <c r="AP1912" s="2" t="str">
        <f t="shared" si="734"/>
        <v/>
      </c>
    </row>
    <row r="1913" spans="1:42" x14ac:dyDescent="0.25">
      <c r="A1913" s="49">
        <v>40777</v>
      </c>
      <c r="B1913" s="47">
        <v>1123.82</v>
      </c>
      <c r="C1913" s="27">
        <f t="shared" si="736"/>
        <v>2.5811504810735464E-4</v>
      </c>
      <c r="D1913" s="27">
        <f t="shared" si="737"/>
        <v>-6.8135773103656372E-2</v>
      </c>
      <c r="E1913" s="5">
        <f t="shared" si="743"/>
        <v>0</v>
      </c>
      <c r="F1913" s="44">
        <v>1913.27</v>
      </c>
      <c r="G1913" s="45">
        <v>1913.27</v>
      </c>
      <c r="H1913" s="48">
        <v>1123.82</v>
      </c>
      <c r="I1913" s="42">
        <v>42.44</v>
      </c>
      <c r="J1913" s="16">
        <f t="shared" si="735"/>
        <v>0.4244</v>
      </c>
      <c r="K1913" s="16">
        <f t="shared" si="744"/>
        <v>-2.5920622983367114E-2</v>
      </c>
      <c r="L1913" s="51">
        <f>VLOOKUP(A1913,LIBOR!$A$3:B4008,2,1)</f>
        <v>0.14333000000000001</v>
      </c>
      <c r="M1913">
        <v>17972.68</v>
      </c>
      <c r="N1913" s="2">
        <v>16052.6</v>
      </c>
      <c r="O1913" s="16">
        <f t="shared" si="738"/>
        <v>6.6606185630859568E-8</v>
      </c>
      <c r="P1913" s="16">
        <f t="shared" si="753"/>
        <v>0.45032062298336711</v>
      </c>
      <c r="Q1913" s="2">
        <f t="shared" si="740"/>
        <v>36.403999999999996</v>
      </c>
      <c r="R1913" s="2">
        <f t="shared" si="741"/>
        <v>31.523499999999995</v>
      </c>
      <c r="S1913" s="16">
        <f t="shared" si="754"/>
        <v>1</v>
      </c>
      <c r="T1913" s="16">
        <f t="shared" si="755"/>
        <v>1</v>
      </c>
      <c r="U1913" s="16">
        <f>VLOOKUP(P1913,Table!$D$6:$G$15,MATCH(VALUE(T1913)&amp;"E",Table!$D$5:$G$5,0),1)*IF(Y1913=1,0,1)</f>
        <v>0.6</v>
      </c>
      <c r="V1913" s="16">
        <f t="shared" si="756"/>
        <v>0.4</v>
      </c>
      <c r="W1913" s="16">
        <f t="shared" si="746"/>
        <v>191102.42527137045</v>
      </c>
      <c r="X1913" s="16">
        <f t="shared" si="757"/>
        <v>7.4112485010744855E-2</v>
      </c>
      <c r="Y1913" s="16">
        <f t="shared" si="747"/>
        <v>0</v>
      </c>
      <c r="Z1913" s="16">
        <f t="shared" si="758"/>
        <v>0</v>
      </c>
      <c r="AA1913" s="16">
        <f t="shared" si="745"/>
        <v>0</v>
      </c>
      <c r="AB1913" s="2">
        <f t="shared" si="748"/>
        <v>225923.62449883984</v>
      </c>
      <c r="AE1913" s="16" t="str">
        <f t="shared" si="742"/>
        <v/>
      </c>
      <c r="AF1913" s="16" t="str">
        <f t="shared" si="739"/>
        <v/>
      </c>
      <c r="AG1913" s="16">
        <f t="shared" si="750"/>
        <v>121.54052624426485</v>
      </c>
      <c r="AH1913" s="24">
        <f t="shared" si="749"/>
        <v>120.65353005573786</v>
      </c>
      <c r="AI1913" s="16">
        <f>VLOOKUP(A1913,'VQT-IV'!$B$3:$C1247,2,0)</f>
        <v>120.67</v>
      </c>
      <c r="AJ1913" s="25">
        <f t="shared" si="733"/>
        <v>-1.3648748041883429E-4</v>
      </c>
      <c r="AK1913" s="16">
        <v>120.48</v>
      </c>
      <c r="AL1913" s="2">
        <f t="shared" si="751"/>
        <v>120.65353005573786</v>
      </c>
      <c r="AM1913" s="27">
        <f t="shared" si="752"/>
        <v>0</v>
      </c>
      <c r="AN1913" s="35">
        <v>0</v>
      </c>
      <c r="AO1913" s="1">
        <v>40767</v>
      </c>
      <c r="AP1913" s="2" t="str">
        <f t="shared" si="734"/>
        <v>high</v>
      </c>
    </row>
    <row r="1914" spans="1:42" x14ac:dyDescent="0.25">
      <c r="A1914" s="49">
        <v>40778</v>
      </c>
      <c r="B1914" s="47">
        <v>1162.3499999999999</v>
      </c>
      <c r="C1914" s="27">
        <f t="shared" si="736"/>
        <v>3.4284849886992541E-2</v>
      </c>
      <c r="D1914" s="27">
        <f t="shared" si="737"/>
        <v>-2.4112361667792515E-2</v>
      </c>
      <c r="E1914" s="5">
        <f t="shared" si="743"/>
        <v>0</v>
      </c>
      <c r="F1914" s="44">
        <v>1978.89</v>
      </c>
      <c r="G1914" s="45">
        <v>1978.89</v>
      </c>
      <c r="H1914" s="48">
        <v>1162.3499999999999</v>
      </c>
      <c r="I1914" s="42">
        <v>36.270000000000003</v>
      </c>
      <c r="J1914" s="16">
        <f t="shared" si="735"/>
        <v>0.36270000000000002</v>
      </c>
      <c r="K1914" s="16">
        <f t="shared" si="744"/>
        <v>-8.5313021842344461E-2</v>
      </c>
      <c r="L1914" s="51">
        <f>VLOOKUP(A1914,LIBOR!$A$3:B4009,2,1)</f>
        <v>0.14444000000000001</v>
      </c>
      <c r="M1914">
        <v>16998.37</v>
      </c>
      <c r="N1914" s="2">
        <v>15182.37</v>
      </c>
      <c r="O1914" s="16">
        <f t="shared" si="738"/>
        <v>1.136379040141902E-3</v>
      </c>
      <c r="P1914" s="16">
        <f t="shared" si="753"/>
        <v>0.44801302184234448</v>
      </c>
      <c r="Q1914" s="2">
        <f t="shared" si="740"/>
        <v>38.518000000000001</v>
      </c>
      <c r="R1914" s="2">
        <f t="shared" si="741"/>
        <v>32.677999999999997</v>
      </c>
      <c r="S1914" s="16">
        <f t="shared" si="754"/>
        <v>1</v>
      </c>
      <c r="T1914" s="16">
        <f t="shared" si="755"/>
        <v>1</v>
      </c>
      <c r="U1914" s="16">
        <f>VLOOKUP(P1914,Table!$D$6:$G$15,MATCH(VALUE(T1914)&amp;"E",Table!$D$5:$G$5,0),1)*IF(Y1914=1,0,1)</f>
        <v>0.6</v>
      </c>
      <c r="V1914" s="16">
        <f t="shared" si="756"/>
        <v>0.4</v>
      </c>
      <c r="W1914" s="16">
        <f t="shared" si="746"/>
        <v>190889.6227074661</v>
      </c>
      <c r="X1914" s="16">
        <f t="shared" si="757"/>
        <v>9.374828455484141E-2</v>
      </c>
      <c r="Y1914" s="16">
        <f t="shared" si="747"/>
        <v>0</v>
      </c>
      <c r="Z1914" s="16">
        <f t="shared" si="758"/>
        <v>0</v>
      </c>
      <c r="AA1914" s="16">
        <f t="shared" si="745"/>
        <v>0</v>
      </c>
      <c r="AB1914" s="2">
        <f t="shared" si="748"/>
        <v>225673.78376704649</v>
      </c>
      <c r="AE1914" s="16" t="str">
        <f t="shared" si="742"/>
        <v/>
      </c>
      <c r="AF1914" s="16" t="str">
        <f t="shared" si="739"/>
        <v/>
      </c>
      <c r="AG1914" s="16">
        <f t="shared" si="750"/>
        <v>121.40611899010197</v>
      </c>
      <c r="AH1914" s="24">
        <f t="shared" si="749"/>
        <v>120.51696687383129</v>
      </c>
      <c r="AI1914" s="16">
        <f>VLOOKUP(A1914,'VQT-IV'!$B$3:$C1248,2,0)</f>
        <v>120.53</v>
      </c>
      <c r="AJ1914" s="25">
        <f t="shared" si="733"/>
        <v>-1.0813180261104449E-4</v>
      </c>
      <c r="AK1914" s="16">
        <v>120.43</v>
      </c>
      <c r="AL1914" s="2">
        <f t="shared" si="751"/>
        <v>120.65353005573786</v>
      </c>
      <c r="AM1914" s="27">
        <f t="shared" si="752"/>
        <v>-1.13186229896034E-3</v>
      </c>
      <c r="AN1914" s="35">
        <v>0</v>
      </c>
      <c r="AO1914" s="1">
        <v>40770</v>
      </c>
      <c r="AP1914" s="2" t="str">
        <f t="shared" si="734"/>
        <v>high</v>
      </c>
    </row>
    <row r="1915" spans="1:42" x14ac:dyDescent="0.25">
      <c r="A1915" s="49">
        <v>40779</v>
      </c>
      <c r="B1915" s="47">
        <v>1177.5999999999999</v>
      </c>
      <c r="C1915" s="27">
        <f t="shared" si="736"/>
        <v>1.3119972469565866E-2</v>
      </c>
      <c r="D1915" s="27">
        <f t="shared" si="737"/>
        <v>-1.1939771739559513E-2</v>
      </c>
      <c r="E1915" s="5">
        <f t="shared" si="743"/>
        <v>0</v>
      </c>
      <c r="F1915" s="44">
        <v>2005.13</v>
      </c>
      <c r="G1915" s="45">
        <v>2005.13</v>
      </c>
      <c r="H1915" s="48">
        <v>1177.5999999999999</v>
      </c>
      <c r="I1915" s="42">
        <v>35.9</v>
      </c>
      <c r="J1915" s="16">
        <f t="shared" si="735"/>
        <v>0.35899999999999999</v>
      </c>
      <c r="K1915" s="16">
        <f t="shared" si="744"/>
        <v>-0.10330178503947496</v>
      </c>
      <c r="L1915" s="51">
        <f>VLOOKUP(A1915,LIBOR!$A$3:B4010,2,1)</f>
        <v>0.14444000000000001</v>
      </c>
      <c r="M1915">
        <v>16668.04</v>
      </c>
      <c r="N1915" s="2">
        <v>14887.32</v>
      </c>
      <c r="O1915" s="16">
        <f t="shared" si="738"/>
        <v>1.6990212920860471E-4</v>
      </c>
      <c r="P1915" s="16">
        <f t="shared" si="753"/>
        <v>0.46230178503947494</v>
      </c>
      <c r="Q1915" s="2">
        <f t="shared" si="740"/>
        <v>39.202000000000005</v>
      </c>
      <c r="R1915" s="2">
        <f t="shared" si="741"/>
        <v>33.479999999999997</v>
      </c>
      <c r="S1915" s="16">
        <f t="shared" si="754"/>
        <v>1</v>
      </c>
      <c r="T1915" s="16">
        <f t="shared" si="755"/>
        <v>1</v>
      </c>
      <c r="U1915" s="16">
        <f>VLOOKUP(P1915,Table!$D$6:$G$15,MATCH(VALUE(T1915)&amp;"E",Table!$D$5:$G$5,0),1)*IF(Y1915=1,0,1)</f>
        <v>0.6</v>
      </c>
      <c r="V1915" s="16">
        <f t="shared" si="756"/>
        <v>0.4</v>
      </c>
      <c r="W1915" s="16">
        <f t="shared" si="746"/>
        <v>190908.424108276</v>
      </c>
      <c r="X1915" s="16">
        <f t="shared" si="757"/>
        <v>9.4583413832431518E-2</v>
      </c>
      <c r="Y1915" s="16">
        <f t="shared" si="747"/>
        <v>0</v>
      </c>
      <c r="Z1915" s="16">
        <f t="shared" si="758"/>
        <v>0</v>
      </c>
      <c r="AA1915" s="16">
        <f t="shared" si="745"/>
        <v>0</v>
      </c>
      <c r="AB1915" s="2">
        <f t="shared" si="748"/>
        <v>225715.02777620702</v>
      </c>
      <c r="AE1915" s="16" t="str">
        <f t="shared" si="742"/>
        <v/>
      </c>
      <c r="AF1915" s="16" t="str">
        <f t="shared" si="739"/>
        <v/>
      </c>
      <c r="AG1915" s="16">
        <f t="shared" si="750"/>
        <v>121.42830710163264</v>
      </c>
      <c r="AH1915" s="24">
        <f t="shared" si="749"/>
        <v>120.53585516819679</v>
      </c>
      <c r="AI1915" s="16">
        <f>VLOOKUP(A1915,'VQT-IV'!$B$3:$C1249,2,0)</f>
        <v>120.55</v>
      </c>
      <c r="AJ1915" s="25">
        <f t="shared" si="733"/>
        <v>-1.1733580923445341E-4</v>
      </c>
      <c r="AK1915" s="16">
        <v>119.79</v>
      </c>
      <c r="AL1915" s="2">
        <f t="shared" si="751"/>
        <v>120.65353005573786</v>
      </c>
      <c r="AM1915" s="27">
        <f t="shared" si="752"/>
        <v>-9.7531242962145548E-4</v>
      </c>
      <c r="AN1915" s="35">
        <v>0</v>
      </c>
      <c r="AO1915" s="1">
        <v>40771</v>
      </c>
      <c r="AP1915" s="2" t="str">
        <f t="shared" si="734"/>
        <v>high</v>
      </c>
    </row>
    <row r="1916" spans="1:42" x14ac:dyDescent="0.25">
      <c r="A1916" s="49">
        <v>40780</v>
      </c>
      <c r="B1916" s="47">
        <v>1159.27</v>
      </c>
      <c r="C1916" s="27">
        <f t="shared" si="736"/>
        <v>-1.5565557065217339E-2</v>
      </c>
      <c r="D1916" s="27">
        <f t="shared" si="737"/>
        <v>1.7088394235034166E-2</v>
      </c>
      <c r="E1916" s="5">
        <f t="shared" si="743"/>
        <v>0</v>
      </c>
      <c r="F1916" s="44">
        <v>1973.96</v>
      </c>
      <c r="G1916" s="45">
        <v>1973.96</v>
      </c>
      <c r="H1916" s="48">
        <v>1159.27</v>
      </c>
      <c r="I1916" s="42">
        <v>39.76</v>
      </c>
      <c r="J1916" s="16">
        <f t="shared" si="735"/>
        <v>0.39759999999999995</v>
      </c>
      <c r="K1916" s="16">
        <f t="shared" si="744"/>
        <v>-6.6406751918084761E-2</v>
      </c>
      <c r="L1916" s="51">
        <f>VLOOKUP(A1916,LIBOR!$A$3:B4011,2,1)</f>
        <v>0.14444000000000001</v>
      </c>
      <c r="M1916">
        <v>17160.14</v>
      </c>
      <c r="N1916" s="2">
        <v>15326.84</v>
      </c>
      <c r="O1916" s="16">
        <f t="shared" si="738"/>
        <v>2.4611247544716074E-4</v>
      </c>
      <c r="P1916" s="16">
        <f t="shared" si="753"/>
        <v>0.46400675191808471</v>
      </c>
      <c r="Q1916" s="2">
        <f t="shared" si="740"/>
        <v>40.066000000000003</v>
      </c>
      <c r="R1916" s="2">
        <f t="shared" si="741"/>
        <v>34.125999999999991</v>
      </c>
      <c r="S1916" s="16">
        <f t="shared" si="754"/>
        <v>1</v>
      </c>
      <c r="T1916" s="16">
        <f t="shared" si="755"/>
        <v>1</v>
      </c>
      <c r="U1916" s="16">
        <f>VLOOKUP(P1916,Table!$D$6:$G$15,MATCH(VALUE(T1916)&amp;"E",Table!$D$5:$G$5,0),1)*IF(Y1916=1,0,1)</f>
        <v>0.6</v>
      </c>
      <c r="V1916" s="16">
        <f t="shared" si="756"/>
        <v>0.4</v>
      </c>
      <c r="W1916" s="16">
        <f t="shared" si="746"/>
        <v>191379.95076040371</v>
      </c>
      <c r="X1916" s="16">
        <f t="shared" si="757"/>
        <v>7.7259250518077582E-2</v>
      </c>
      <c r="Y1916" s="16">
        <f t="shared" si="747"/>
        <v>0</v>
      </c>
      <c r="Z1916" s="16">
        <f t="shared" si="758"/>
        <v>0</v>
      </c>
      <c r="AA1916" s="16">
        <f t="shared" si="745"/>
        <v>0</v>
      </c>
      <c r="AB1916" s="2">
        <f t="shared" si="748"/>
        <v>226275.33166800792</v>
      </c>
      <c r="AE1916" s="16" t="str">
        <f t="shared" si="742"/>
        <v/>
      </c>
      <c r="AF1916" s="16" t="str">
        <f t="shared" si="739"/>
        <v/>
      </c>
      <c r="AG1916" s="16">
        <f t="shared" si="750"/>
        <v>121.72973476338007</v>
      </c>
      <c r="AH1916" s="24">
        <f t="shared" si="749"/>
        <v>120.83192242882221</v>
      </c>
      <c r="AI1916" s="16">
        <f>VLOOKUP(A1916,'VQT-IV'!$B$3:$C1250,2,0)</f>
        <v>120.85</v>
      </c>
      <c r="AJ1916" s="25">
        <f t="shared" si="733"/>
        <v>-1.4958685293986473E-4</v>
      </c>
      <c r="AK1916" s="16">
        <v>120.71</v>
      </c>
      <c r="AL1916" s="2">
        <f t="shared" si="751"/>
        <v>120.83192242882221</v>
      </c>
      <c r="AM1916" s="27">
        <f t="shared" si="752"/>
        <v>0</v>
      </c>
      <c r="AN1916" s="35">
        <v>0</v>
      </c>
      <c r="AO1916" s="1">
        <v>40772</v>
      </c>
      <c r="AP1916" s="2" t="str">
        <f t="shared" si="734"/>
        <v>high</v>
      </c>
    </row>
    <row r="1917" spans="1:42" x14ac:dyDescent="0.25">
      <c r="A1917" s="49">
        <v>40781</v>
      </c>
      <c r="B1917" s="47">
        <v>1176.8</v>
      </c>
      <c r="C1917" s="27">
        <f t="shared" si="736"/>
        <v>1.5121585135473126E-2</v>
      </c>
      <c r="D1917" s="27">
        <f t="shared" si="737"/>
        <v>4.7218965474921548E-2</v>
      </c>
      <c r="E1917" s="5">
        <f t="shared" si="743"/>
        <v>0</v>
      </c>
      <c r="F1917" s="44">
        <v>2004.11</v>
      </c>
      <c r="G1917" s="45">
        <v>2004.11</v>
      </c>
      <c r="H1917" s="48">
        <v>1176.8</v>
      </c>
      <c r="I1917" s="42">
        <v>35.590000000000003</v>
      </c>
      <c r="J1917" s="16">
        <f t="shared" si="735"/>
        <v>0.35590000000000005</v>
      </c>
      <c r="K1917" s="16">
        <f t="shared" si="744"/>
        <v>-0.11092712732926918</v>
      </c>
      <c r="L1917" s="51">
        <f>VLOOKUP(A1917,LIBOR!$A$3:B4012,2,1)</f>
        <v>0.14333000000000001</v>
      </c>
      <c r="M1917">
        <v>16780.22</v>
      </c>
      <c r="N1917" s="2">
        <v>14987.5</v>
      </c>
      <c r="O1917" s="16">
        <f t="shared" si="738"/>
        <v>2.2525187936847774E-4</v>
      </c>
      <c r="P1917" s="16">
        <f t="shared" si="753"/>
        <v>0.46682712732926923</v>
      </c>
      <c r="Q1917" s="2">
        <f t="shared" si="740"/>
        <v>39.483999999999995</v>
      </c>
      <c r="R1917" s="2">
        <f t="shared" si="741"/>
        <v>34.926999999999992</v>
      </c>
      <c r="S1917" s="16">
        <f t="shared" si="754"/>
        <v>1</v>
      </c>
      <c r="T1917" s="16">
        <f t="shared" si="755"/>
        <v>1</v>
      </c>
      <c r="U1917" s="16">
        <f>VLOOKUP(P1917,Table!$D$6:$G$15,MATCH(VALUE(T1917)&amp;"E",Table!$D$5:$G$5,0),1)*IF(Y1917=1,0,1)</f>
        <v>0.6</v>
      </c>
      <c r="V1917" s="16">
        <f t="shared" si="756"/>
        <v>0.4</v>
      </c>
      <c r="W1917" s="16">
        <f t="shared" si="746"/>
        <v>191421.45205584037</v>
      </c>
      <c r="X1917" s="16">
        <f t="shared" si="757"/>
        <v>2.8348809668208963E-2</v>
      </c>
      <c r="Y1917" s="16">
        <f t="shared" si="747"/>
        <v>0</v>
      </c>
      <c r="Z1917" s="16">
        <f t="shared" si="758"/>
        <v>0</v>
      </c>
      <c r="AA1917" s="16">
        <f t="shared" si="745"/>
        <v>0</v>
      </c>
      <c r="AB1917" s="2">
        <f t="shared" si="748"/>
        <v>226345.12575866072</v>
      </c>
      <c r="AE1917" s="16" t="str">
        <f t="shared" si="742"/>
        <v/>
      </c>
      <c r="AF1917" s="16" t="str">
        <f t="shared" si="739"/>
        <v/>
      </c>
      <c r="AG1917" s="16">
        <f t="shared" si="750"/>
        <v>121.76728201203767</v>
      </c>
      <c r="AH1917" s="24">
        <f t="shared" si="749"/>
        <v>120.86604683889334</v>
      </c>
      <c r="AI1917" s="16">
        <f>VLOOKUP(A1917,'VQT-IV'!$B$3:$C1251,2,0)</f>
        <v>120.88</v>
      </c>
      <c r="AJ1917" s="25">
        <f t="shared" si="733"/>
        <v>-1.1542985693790975E-4</v>
      </c>
      <c r="AK1917" s="16">
        <v>120.9</v>
      </c>
      <c r="AL1917" s="2">
        <f t="shared" si="751"/>
        <v>120.86604683889334</v>
      </c>
      <c r="AM1917" s="27">
        <f t="shared" si="752"/>
        <v>0</v>
      </c>
      <c r="AN1917" s="35">
        <v>0</v>
      </c>
      <c r="AO1917" s="1">
        <v>40773</v>
      </c>
      <c r="AP1917" s="2" t="str">
        <f t="shared" si="734"/>
        <v>high</v>
      </c>
    </row>
    <row r="1918" spans="1:42" x14ac:dyDescent="0.25">
      <c r="A1918" s="49">
        <v>40784</v>
      </c>
      <c r="B1918" s="47">
        <v>1210.08</v>
      </c>
      <c r="C1918" s="27">
        <f t="shared" si="736"/>
        <v>2.8280081577158445E-2</v>
      </c>
      <c r="D1918" s="27">
        <f t="shared" si="737"/>
        <v>7.5240932003972638E-2</v>
      </c>
      <c r="E1918" s="5">
        <f t="shared" si="743"/>
        <v>0</v>
      </c>
      <c r="F1918" s="44">
        <v>2061.0500000000002</v>
      </c>
      <c r="G1918" s="45">
        <v>2061.0500000000002</v>
      </c>
      <c r="H1918" s="48">
        <v>1210.08</v>
      </c>
      <c r="I1918" s="42">
        <v>32.28</v>
      </c>
      <c r="J1918" s="16">
        <f t="shared" si="735"/>
        <v>0.32280000000000003</v>
      </c>
      <c r="K1918" s="16">
        <f t="shared" si="744"/>
        <v>-0.14161963589738702</v>
      </c>
      <c r="L1918" s="51">
        <f>VLOOKUP(A1918,LIBOR!$A$3:B4013,2,1)</f>
        <v>0.14333000000000001</v>
      </c>
      <c r="M1918">
        <v>15763.26</v>
      </c>
      <c r="N1918" s="2">
        <v>14079.17</v>
      </c>
      <c r="O1918" s="16">
        <f t="shared" si="738"/>
        <v>7.777172755697822E-4</v>
      </c>
      <c r="P1918" s="16">
        <f t="shared" si="753"/>
        <v>0.46441963589738705</v>
      </c>
      <c r="Q1918" s="2">
        <f t="shared" si="740"/>
        <v>37.992000000000004</v>
      </c>
      <c r="R1918" s="2">
        <f t="shared" si="741"/>
        <v>35.444000000000003</v>
      </c>
      <c r="S1918" s="16">
        <f t="shared" si="754"/>
        <v>1</v>
      </c>
      <c r="T1918" s="16">
        <f t="shared" si="755"/>
        <v>1</v>
      </c>
      <c r="U1918" s="16">
        <f>VLOOKUP(P1918,Table!$D$6:$G$15,MATCH(VALUE(T1918)&amp;"E",Table!$D$5:$G$5,0),1)*IF(Y1918=1,0,1)</f>
        <v>0.6</v>
      </c>
      <c r="V1918" s="16">
        <f t="shared" si="756"/>
        <v>0.4</v>
      </c>
      <c r="W1918" s="16">
        <f t="shared" si="746"/>
        <v>190028.9976032876</v>
      </c>
      <c r="X1918" s="16">
        <f t="shared" si="757"/>
        <v>1.4388073118313471E-2</v>
      </c>
      <c r="Y1918" s="16">
        <f t="shared" si="747"/>
        <v>0</v>
      </c>
      <c r="Z1918" s="16">
        <f t="shared" si="758"/>
        <v>0</v>
      </c>
      <c r="AA1918" s="16">
        <f t="shared" si="745"/>
        <v>0</v>
      </c>
      <c r="AB1918" s="2">
        <f t="shared" si="748"/>
        <v>224716.59367968512</v>
      </c>
      <c r="AE1918" s="16" t="str">
        <f t="shared" si="742"/>
        <v/>
      </c>
      <c r="AF1918" s="16" t="str">
        <f t="shared" si="739"/>
        <v/>
      </c>
      <c r="AG1918" s="16">
        <f t="shared" si="750"/>
        <v>120.89117776962641</v>
      </c>
      <c r="AH1918" s="24">
        <f t="shared" si="749"/>
        <v>119.98705755938144</v>
      </c>
      <c r="AI1918" s="16">
        <f>VLOOKUP(A1918,'VQT-IV'!$B$3:$C1252,2,0)</f>
        <v>120</v>
      </c>
      <c r="AJ1918" s="25">
        <f t="shared" si="733"/>
        <v>-1.0785367182131189E-4</v>
      </c>
      <c r="AK1918" s="16">
        <v>119.83</v>
      </c>
      <c r="AL1918" s="2">
        <f t="shared" si="751"/>
        <v>120.86604683889334</v>
      </c>
      <c r="AM1918" s="27">
        <f t="shared" si="752"/>
        <v>-7.272425155788631E-3</v>
      </c>
      <c r="AN1918" s="35">
        <v>0</v>
      </c>
      <c r="AO1918" s="1">
        <v>40774</v>
      </c>
      <c r="AP1918" s="2" t="str">
        <f t="shared" si="734"/>
        <v>high</v>
      </c>
    </row>
    <row r="1919" spans="1:42" x14ac:dyDescent="0.25">
      <c r="A1919" s="49">
        <v>40785</v>
      </c>
      <c r="B1919" s="47">
        <v>1212.92</v>
      </c>
      <c r="C1919" s="27">
        <f t="shared" si="736"/>
        <v>2.3469522676187182E-3</v>
      </c>
      <c r="D1919" s="27">
        <f t="shared" si="737"/>
        <v>4.3303034384598815E-2</v>
      </c>
      <c r="E1919" s="5">
        <f t="shared" si="743"/>
        <v>0</v>
      </c>
      <c r="F1919" s="44">
        <v>2066.37</v>
      </c>
      <c r="G1919" s="45">
        <v>2066.37</v>
      </c>
      <c r="H1919" s="48">
        <v>1212.92</v>
      </c>
      <c r="I1919" s="42">
        <v>32.89</v>
      </c>
      <c r="J1919" s="16">
        <f t="shared" si="735"/>
        <v>0.32890000000000003</v>
      </c>
      <c r="K1919" s="16">
        <f t="shared" si="744"/>
        <v>-0.14488666931684874</v>
      </c>
      <c r="L1919" s="51">
        <f>VLOOKUP(A1919,LIBOR!$A$3:B4014,2,1)</f>
        <v>0.14333000000000001</v>
      </c>
      <c r="M1919">
        <v>16196.62</v>
      </c>
      <c r="N1919" s="2">
        <v>14466.23</v>
      </c>
      <c r="O1919" s="16">
        <f t="shared" si="738"/>
        <v>5.4952852518776046E-6</v>
      </c>
      <c r="P1919" s="16">
        <f t="shared" si="753"/>
        <v>0.47378666931684876</v>
      </c>
      <c r="Q1919" s="2">
        <f t="shared" si="740"/>
        <v>35.96</v>
      </c>
      <c r="R1919" s="2">
        <f t="shared" si="741"/>
        <v>35.875</v>
      </c>
      <c r="S1919" s="16">
        <f t="shared" si="754"/>
        <v>1</v>
      </c>
      <c r="T1919" s="16">
        <f t="shared" si="755"/>
        <v>1</v>
      </c>
      <c r="U1919" s="16">
        <f>VLOOKUP(P1919,Table!$D$6:$G$15,MATCH(VALUE(T1919)&amp;"E",Table!$D$5:$G$5,0),1)*IF(Y1919=1,0,1)</f>
        <v>0.6</v>
      </c>
      <c r="V1919" s="16">
        <f t="shared" si="756"/>
        <v>0.4</v>
      </c>
      <c r="W1919" s="16">
        <f t="shared" si="746"/>
        <v>192386.27735651354</v>
      </c>
      <c r="X1919" s="16">
        <f t="shared" si="757"/>
        <v>-5.6170279710399118E-3</v>
      </c>
      <c r="Y1919" s="16">
        <f t="shared" si="747"/>
        <v>0</v>
      </c>
      <c r="Z1919" s="16">
        <f t="shared" si="758"/>
        <v>0</v>
      </c>
      <c r="AA1919" s="16">
        <f t="shared" si="745"/>
        <v>0</v>
      </c>
      <c r="AB1919" s="2">
        <f t="shared" si="748"/>
        <v>227535.7611520924</v>
      </c>
      <c r="AE1919" s="16" t="str">
        <f t="shared" si="742"/>
        <v/>
      </c>
      <c r="AF1919" s="16" t="str">
        <f t="shared" si="739"/>
        <v/>
      </c>
      <c r="AG1919" s="16">
        <f t="shared" si="750"/>
        <v>122.40781021090903</v>
      </c>
      <c r="AH1919" s="24">
        <f t="shared" si="749"/>
        <v>121.48918528953074</v>
      </c>
      <c r="AI1919" s="16">
        <f>VLOOKUP(A1919,'VQT-IV'!$B$3:$C1253,2,0)</f>
        <v>121.5</v>
      </c>
      <c r="AJ1919" s="25">
        <f t="shared" si="733"/>
        <v>-8.900996270999606E-5</v>
      </c>
      <c r="AK1919" s="16">
        <v>120.56</v>
      </c>
      <c r="AL1919" s="2">
        <f t="shared" si="751"/>
        <v>121.48918528953074</v>
      </c>
      <c r="AM1919" s="27">
        <f t="shared" si="752"/>
        <v>0</v>
      </c>
      <c r="AN1919" s="35">
        <v>0</v>
      </c>
      <c r="AO1919" s="1">
        <v>40777</v>
      </c>
      <c r="AP1919" s="2" t="str">
        <f t="shared" si="734"/>
        <v/>
      </c>
    </row>
    <row r="1920" spans="1:42" x14ac:dyDescent="0.25">
      <c r="A1920" s="49">
        <v>40786</v>
      </c>
      <c r="B1920" s="47">
        <v>1218.8900000000001</v>
      </c>
      <c r="C1920" s="27">
        <f t="shared" si="736"/>
        <v>4.9220063977839512E-3</v>
      </c>
      <c r="D1920" s="27">
        <f t="shared" si="737"/>
        <v>3.5105068312816901E-2</v>
      </c>
      <c r="E1920" s="5">
        <f t="shared" si="743"/>
        <v>0</v>
      </c>
      <c r="F1920" s="44">
        <v>2076.7800000000002</v>
      </c>
      <c r="G1920" s="45">
        <v>2076.7800000000002</v>
      </c>
      <c r="H1920" s="48">
        <v>1218.8900000000001</v>
      </c>
      <c r="I1920" s="42">
        <v>31.62</v>
      </c>
      <c r="J1920" s="16">
        <f t="shared" si="735"/>
        <v>0.31620000000000004</v>
      </c>
      <c r="K1920" s="16">
        <f t="shared" si="744"/>
        <v>-0.15714664518172872</v>
      </c>
      <c r="L1920" s="51">
        <f>VLOOKUP(A1920,LIBOR!$A$3:B4015,2,1)</f>
        <v>0.14666999999999999</v>
      </c>
      <c r="M1920">
        <v>15868.65</v>
      </c>
      <c r="N1920" s="2">
        <v>14173.29</v>
      </c>
      <c r="O1920" s="16">
        <f t="shared" si="738"/>
        <v>2.4107441330221843E-5</v>
      </c>
      <c r="P1920" s="16">
        <f t="shared" si="753"/>
        <v>0.47334664518172875</v>
      </c>
      <c r="Q1920" s="2">
        <f t="shared" si="740"/>
        <v>35.284000000000006</v>
      </c>
      <c r="R1920" s="2">
        <f t="shared" si="741"/>
        <v>36.28</v>
      </c>
      <c r="S1920" s="16">
        <f t="shared" si="754"/>
        <v>-1</v>
      </c>
      <c r="T1920" s="16">
        <f t="shared" si="755"/>
        <v>0</v>
      </c>
      <c r="U1920" s="16">
        <f>VLOOKUP(P1920,Table!$D$6:$G$15,MATCH(VALUE(T1920)&amp;"E",Table!$D$5:$G$5,0),1)*IF(Y1920=1,0,1)</f>
        <v>0.6</v>
      </c>
      <c r="V1920" s="16">
        <f t="shared" si="756"/>
        <v>0.4</v>
      </c>
      <c r="W1920" s="16">
        <f t="shared" si="746"/>
        <v>191396.11056015585</v>
      </c>
      <c r="X1920" s="16">
        <f t="shared" si="757"/>
        <v>7.8404191271361778E-3</v>
      </c>
      <c r="Y1920" s="16">
        <f t="shared" si="747"/>
        <v>0</v>
      </c>
      <c r="Z1920" s="16">
        <f t="shared" si="758"/>
        <v>0</v>
      </c>
      <c r="AA1920" s="16">
        <f t="shared" si="745"/>
        <v>0</v>
      </c>
      <c r="AB1920" s="2">
        <f t="shared" si="748"/>
        <v>226380.55693568313</v>
      </c>
      <c r="AE1920" s="16" t="str">
        <f t="shared" si="742"/>
        <v/>
      </c>
      <c r="AF1920" s="16" t="str">
        <f t="shared" si="739"/>
        <v/>
      </c>
      <c r="AG1920" s="16">
        <f t="shared" si="750"/>
        <v>121.78634298412639</v>
      </c>
      <c r="AH1920" s="24">
        <f t="shared" si="749"/>
        <v>120.86923594879171</v>
      </c>
      <c r="AI1920" s="16">
        <f>VLOOKUP(A1920,'VQT-IV'!$B$3:$C1254,2,0)</f>
        <v>120.88</v>
      </c>
      <c r="AJ1920" s="25">
        <f t="shared" si="733"/>
        <v>-8.9047412378251423E-5</v>
      </c>
      <c r="AK1920" s="16">
        <v>120.07</v>
      </c>
      <c r="AL1920" s="2">
        <f t="shared" si="751"/>
        <v>121.48918528953074</v>
      </c>
      <c r="AM1920" s="27">
        <f t="shared" si="752"/>
        <v>-5.102917920320027E-3</v>
      </c>
      <c r="AN1920" s="35">
        <v>0</v>
      </c>
      <c r="AO1920" s="1">
        <v>40778</v>
      </c>
      <c r="AP1920" s="2" t="str">
        <f t="shared" si="734"/>
        <v/>
      </c>
    </row>
    <row r="1921" spans="1:42" x14ac:dyDescent="0.25">
      <c r="A1921" s="49">
        <v>40787</v>
      </c>
      <c r="B1921" s="47">
        <v>1204.42</v>
      </c>
      <c r="C1921" s="27">
        <f t="shared" si="736"/>
        <v>-1.18714568172682E-2</v>
      </c>
      <c r="D1921" s="27">
        <f t="shared" si="737"/>
        <v>3.879916856076604E-2</v>
      </c>
      <c r="E1921" s="5">
        <f t="shared" si="743"/>
        <v>0</v>
      </c>
      <c r="F1921" s="44">
        <v>2052.3000000000002</v>
      </c>
      <c r="G1921" s="45">
        <v>2052.3000000000002</v>
      </c>
      <c r="H1921" s="48">
        <v>1204.42</v>
      </c>
      <c r="I1921" s="42">
        <v>31.82</v>
      </c>
      <c r="J1921" s="16">
        <f t="shared" si="735"/>
        <v>0.31819999999999998</v>
      </c>
      <c r="K1921" s="16">
        <f t="shared" si="744"/>
        <v>-0.1552308658859376</v>
      </c>
      <c r="L1921" s="51">
        <f>VLOOKUP(A1921,LIBOR!$A$3:B4016,2,1)</f>
        <v>0.14222000000000001</v>
      </c>
      <c r="M1921">
        <v>16124.72</v>
      </c>
      <c r="N1921" s="2">
        <v>14402</v>
      </c>
      <c r="O1921" s="16">
        <f t="shared" si="738"/>
        <v>1.4262295421288001E-4</v>
      </c>
      <c r="P1921" s="16">
        <f t="shared" si="753"/>
        <v>0.47343086588593758</v>
      </c>
      <c r="Q1921" s="2">
        <f t="shared" si="740"/>
        <v>34.427999999999997</v>
      </c>
      <c r="R1921" s="2">
        <f t="shared" si="741"/>
        <v>36.692</v>
      </c>
      <c r="S1921" s="16">
        <f t="shared" si="754"/>
        <v>-1</v>
      </c>
      <c r="T1921" s="16">
        <f t="shared" si="755"/>
        <v>0</v>
      </c>
      <c r="U1921" s="16">
        <f>VLOOKUP(P1921,Table!$D$6:$G$15,MATCH(VALUE(T1921)&amp;"E",Table!$D$5:$G$5,0),1)*IF(Y1921=1,0,1)</f>
        <v>0.6</v>
      </c>
      <c r="V1921" s="16">
        <f t="shared" si="756"/>
        <v>0.4</v>
      </c>
      <c r="W1921" s="16">
        <f t="shared" si="746"/>
        <v>191268.22011474328</v>
      </c>
      <c r="X1921" s="16">
        <f t="shared" si="757"/>
        <v>2.5545570037457388E-3</v>
      </c>
      <c r="Y1921" s="16">
        <f t="shared" si="747"/>
        <v>0</v>
      </c>
      <c r="Z1921" s="16">
        <f t="shared" si="758"/>
        <v>0</v>
      </c>
      <c r="AA1921" s="16">
        <f t="shared" si="745"/>
        <v>0</v>
      </c>
      <c r="AB1921" s="2">
        <f t="shared" si="748"/>
        <v>226240.71083568136</v>
      </c>
      <c r="AE1921" s="16" t="str">
        <f t="shared" si="742"/>
        <v/>
      </c>
      <c r="AF1921" s="16" t="str">
        <f t="shared" si="739"/>
        <v/>
      </c>
      <c r="AG1921" s="16">
        <f t="shared" si="750"/>
        <v>121.71110973384047</v>
      </c>
      <c r="AH1921" s="24">
        <f t="shared" si="749"/>
        <v>120.79142527115518</v>
      </c>
      <c r="AI1921" s="16">
        <f>VLOOKUP(A1921,'VQT-IV'!$B$3:$C1255,2,0)</f>
        <v>120.81</v>
      </c>
      <c r="AJ1921" s="25">
        <f t="shared" si="733"/>
        <v>-1.5375158384922649E-4</v>
      </c>
      <c r="AK1921" s="16">
        <v>120.69</v>
      </c>
      <c r="AL1921" s="2">
        <f t="shared" si="751"/>
        <v>121.48918528953074</v>
      </c>
      <c r="AM1921" s="27">
        <f t="shared" si="752"/>
        <v>-5.7433920287857099E-3</v>
      </c>
      <c r="AN1921" s="35">
        <v>0</v>
      </c>
      <c r="AO1921" s="1">
        <v>40779</v>
      </c>
      <c r="AP1921" s="2" t="str">
        <f t="shared" si="734"/>
        <v>high</v>
      </c>
    </row>
    <row r="1922" spans="1:42" x14ac:dyDescent="0.25">
      <c r="A1922" s="49">
        <v>40788</v>
      </c>
      <c r="B1922" s="47">
        <v>1173.97</v>
      </c>
      <c r="C1922" s="27">
        <f t="shared" si="736"/>
        <v>-2.5281878414506576E-2</v>
      </c>
      <c r="D1922" s="27">
        <f t="shared" si="737"/>
        <v>-1.6042949892136615E-3</v>
      </c>
      <c r="E1922" s="5">
        <f t="shared" si="743"/>
        <v>0</v>
      </c>
      <c r="F1922" s="44">
        <v>2000.5</v>
      </c>
      <c r="G1922" s="45">
        <v>2000.5</v>
      </c>
      <c r="H1922" s="48">
        <v>1173.97</v>
      </c>
      <c r="I1922" s="42">
        <v>33.92</v>
      </c>
      <c r="J1922" s="16">
        <f t="shared" si="735"/>
        <v>0.3392</v>
      </c>
      <c r="K1922" s="16">
        <f t="shared" si="744"/>
        <v>-0.1278044661727939</v>
      </c>
      <c r="L1922" s="51">
        <f>VLOOKUP(A1922,LIBOR!$A$3:B4017,2,1)</f>
        <v>0.14111000000000001</v>
      </c>
      <c r="M1922">
        <v>17073.990000000002</v>
      </c>
      <c r="N1922" s="2">
        <v>15249.85</v>
      </c>
      <c r="O1922" s="16">
        <f t="shared" si="738"/>
        <v>6.557161878867271E-4</v>
      </c>
      <c r="P1922" s="16">
        <f t="shared" si="753"/>
        <v>0.4670044661727939</v>
      </c>
      <c r="Q1922" s="2">
        <f t="shared" si="740"/>
        <v>32.839999999999996</v>
      </c>
      <c r="R1922" s="2">
        <f t="shared" si="741"/>
        <v>36.700000000000003</v>
      </c>
      <c r="S1922" s="16">
        <f t="shared" si="754"/>
        <v>-1</v>
      </c>
      <c r="T1922" s="16">
        <f t="shared" si="755"/>
        <v>0</v>
      </c>
      <c r="U1922" s="16">
        <f>VLOOKUP(P1922,Table!$D$6:$G$15,MATCH(VALUE(T1922)&amp;"E",Table!$D$5:$G$5,0),1)*IF(Y1922=1,0,1)</f>
        <v>0.6</v>
      </c>
      <c r="V1922" s="16">
        <f t="shared" si="756"/>
        <v>0.4</v>
      </c>
      <c r="W1922" s="16">
        <f t="shared" si="746"/>
        <v>192870.85486096819</v>
      </c>
      <c r="X1922" s="16">
        <f t="shared" si="757"/>
        <v>-5.8381583450350938E-4</v>
      </c>
      <c r="Y1922" s="16">
        <f t="shared" si="747"/>
        <v>0</v>
      </c>
      <c r="Z1922" s="16">
        <f t="shared" si="758"/>
        <v>0</v>
      </c>
      <c r="AA1922" s="16">
        <f t="shared" si="745"/>
        <v>0</v>
      </c>
      <c r="AB1922" s="2">
        <f t="shared" si="748"/>
        <v>228142.08461201107</v>
      </c>
      <c r="AD1922" s="2">
        <v>228559.59</v>
      </c>
      <c r="AE1922" s="16" t="str">
        <f t="shared" si="742"/>
        <v/>
      </c>
      <c r="AF1922" s="16">
        <f t="shared" si="739"/>
        <v>-1.8266806830942173E-3</v>
      </c>
      <c r="AG1922" s="16">
        <f t="shared" si="750"/>
        <v>122.73399509996713</v>
      </c>
      <c r="AH1922" s="24">
        <f t="shared" si="749"/>
        <v>121.803411110356</v>
      </c>
      <c r="AI1922" s="16">
        <f>VLOOKUP(A1922,'VQT-IV'!$B$3:$C1256,2,0)</f>
        <v>121.82</v>
      </c>
      <c r="AJ1922" s="25">
        <f t="shared" si="733"/>
        <v>-1.3617541983257375E-4</v>
      </c>
      <c r="AK1922" s="16">
        <v>121.14</v>
      </c>
      <c r="AL1922" s="2">
        <f t="shared" si="751"/>
        <v>121.803411110356</v>
      </c>
      <c r="AM1922" s="27">
        <f t="shared" si="752"/>
        <v>0</v>
      </c>
      <c r="AN1922" s="35">
        <v>0</v>
      </c>
      <c r="AO1922" s="1">
        <v>40780</v>
      </c>
      <c r="AP1922" s="2" t="str">
        <f t="shared" si="734"/>
        <v>high</v>
      </c>
    </row>
    <row r="1923" spans="1:42" x14ac:dyDescent="0.25">
      <c r="A1923" s="49">
        <v>40792</v>
      </c>
      <c r="B1923" s="47">
        <v>1165.24</v>
      </c>
      <c r="C1923" s="27">
        <f t="shared" si="736"/>
        <v>-7.4363058681227168E-3</v>
      </c>
      <c r="D1923" s="27">
        <f t="shared" si="737"/>
        <v>-3.7320682434494823E-2</v>
      </c>
      <c r="E1923" s="5">
        <f t="shared" si="743"/>
        <v>0</v>
      </c>
      <c r="F1923" s="44">
        <v>1985.67</v>
      </c>
      <c r="G1923" s="45">
        <v>1985.67</v>
      </c>
      <c r="H1923" s="48">
        <v>1165.24</v>
      </c>
      <c r="I1923" s="42">
        <v>37</v>
      </c>
      <c r="J1923" s="16">
        <f t="shared" si="735"/>
        <v>0.37</v>
      </c>
      <c r="K1923" s="16">
        <f t="shared" si="744"/>
        <v>-0.10467606915585531</v>
      </c>
      <c r="L1923" s="51">
        <f>VLOOKUP(A1923,LIBOR!$A$3:B4018,2,1)</f>
        <v>0.14333000000000001</v>
      </c>
      <c r="M1923">
        <v>17591.93</v>
      </c>
      <c r="N1923" s="2">
        <v>15712.43</v>
      </c>
      <c r="O1923" s="16">
        <f t="shared" si="738"/>
        <v>5.5712684793519075E-5</v>
      </c>
      <c r="P1923" s="16">
        <f t="shared" si="753"/>
        <v>0.47467606915585531</v>
      </c>
      <c r="Q1923" s="2">
        <f t="shared" si="740"/>
        <v>32.506000000000007</v>
      </c>
      <c r="R1923" s="2">
        <f t="shared" si="741"/>
        <v>36.796000000000006</v>
      </c>
      <c r="S1923" s="16">
        <f t="shared" si="754"/>
        <v>-1</v>
      </c>
      <c r="T1923" s="16">
        <f t="shared" si="755"/>
        <v>0</v>
      </c>
      <c r="U1923" s="16">
        <f>VLOOKUP(P1923,Table!$D$6:$G$15,MATCH(VALUE(T1923)&amp;"E",Table!$D$5:$G$5,0),1)*IF(Y1923=1,0,1)</f>
        <v>0.6</v>
      </c>
      <c r="V1923" s="16">
        <f t="shared" si="756"/>
        <v>0.4</v>
      </c>
      <c r="W1923" s="16">
        <f t="shared" si="746"/>
        <v>194350.47938647066</v>
      </c>
      <c r="X1923" s="16">
        <f t="shared" si="757"/>
        <v>7.5717887914934501E-3</v>
      </c>
      <c r="Y1923" s="16">
        <f t="shared" si="747"/>
        <v>0</v>
      </c>
      <c r="Z1923" s="16">
        <f t="shared" si="758"/>
        <v>0</v>
      </c>
      <c r="AA1923" s="16">
        <f t="shared" si="745"/>
        <v>0</v>
      </c>
      <c r="AB1923" s="2">
        <f t="shared" si="748"/>
        <v>229895.61296361228</v>
      </c>
      <c r="AE1923" s="16" t="str">
        <f t="shared" si="742"/>
        <v/>
      </c>
      <c r="AF1923" s="16" t="str">
        <f t="shared" si="739"/>
        <v/>
      </c>
      <c r="AG1923" s="16">
        <f t="shared" si="750"/>
        <v>123.67734380513517</v>
      </c>
      <c r="AH1923" s="24">
        <f t="shared" si="749"/>
        <v>122.72682936039384</v>
      </c>
      <c r="AI1923" s="16">
        <f>VLOOKUP(A1923,'VQT-IV'!$B$3:$C1257,2,0)</f>
        <v>122.74</v>
      </c>
      <c r="AJ1923" s="25">
        <f t="shared" ref="AJ1923:AJ1986" si="759">AH1923/AI1923-1</f>
        <v>-1.0730519477075706E-4</v>
      </c>
      <c r="AK1923" s="16">
        <v>122.76</v>
      </c>
      <c r="AL1923" s="2">
        <f t="shared" si="751"/>
        <v>122.72682936039384</v>
      </c>
      <c r="AM1923" s="27">
        <f t="shared" si="752"/>
        <v>0</v>
      </c>
      <c r="AN1923" s="35">
        <v>0</v>
      </c>
      <c r="AO1923" s="1">
        <v>40781</v>
      </c>
      <c r="AP1923" s="2" t="str">
        <f t="shared" si="734"/>
        <v>high</v>
      </c>
    </row>
    <row r="1924" spans="1:42" x14ac:dyDescent="0.25">
      <c r="A1924" s="49">
        <v>40793</v>
      </c>
      <c r="B1924" s="47">
        <v>1198.6199999999999</v>
      </c>
      <c r="C1924" s="27">
        <f t="shared" si="736"/>
        <v>2.8646459098554677E-2</v>
      </c>
      <c r="D1924" s="27">
        <f t="shared" si="737"/>
        <v>-1.1021175603558864E-2</v>
      </c>
      <c r="E1924" s="5">
        <f t="shared" si="743"/>
        <v>0</v>
      </c>
      <c r="F1924" s="44">
        <v>2043.05</v>
      </c>
      <c r="G1924" s="45">
        <v>2043.05</v>
      </c>
      <c r="H1924" s="48">
        <v>1198.6199999999999</v>
      </c>
      <c r="I1924" s="42">
        <v>33.380000000000003</v>
      </c>
      <c r="J1924" s="16">
        <f t="shared" si="735"/>
        <v>0.33380000000000004</v>
      </c>
      <c r="K1924" s="16">
        <f t="shared" si="744"/>
        <v>-0.11167876759632867</v>
      </c>
      <c r="L1924" s="51">
        <f>VLOOKUP(A1924,LIBOR!$A$3:B4019,2,1)</f>
        <v>0.14333000000000001</v>
      </c>
      <c r="M1924">
        <v>16681.57</v>
      </c>
      <c r="N1924" s="2">
        <v>14899.32</v>
      </c>
      <c r="O1924" s="16">
        <f t="shared" si="738"/>
        <v>7.9771340502562179E-4</v>
      </c>
      <c r="P1924" s="16">
        <f t="shared" si="753"/>
        <v>0.44547876759632871</v>
      </c>
      <c r="Q1924" s="2">
        <f t="shared" si="740"/>
        <v>33.450000000000003</v>
      </c>
      <c r="R1924" s="2">
        <f t="shared" si="741"/>
        <v>36.245999999999995</v>
      </c>
      <c r="S1924" s="16">
        <f t="shared" si="754"/>
        <v>-1</v>
      </c>
      <c r="T1924" s="16">
        <f t="shared" si="755"/>
        <v>0</v>
      </c>
      <c r="U1924" s="16">
        <f>VLOOKUP(P1924,Table!$D$6:$G$15,MATCH(VALUE(T1924)&amp;"E",Table!$D$5:$G$5,0),1)*IF(Y1924=1,0,1)</f>
        <v>0.75</v>
      </c>
      <c r="V1924" s="16">
        <f t="shared" si="756"/>
        <v>0.25</v>
      </c>
      <c r="W1924" s="16">
        <f t="shared" si="746"/>
        <v>193667.93712907832</v>
      </c>
      <c r="X1924" s="16">
        <f t="shared" si="757"/>
        <v>2.274117023026534E-2</v>
      </c>
      <c r="Y1924" s="16">
        <f t="shared" si="747"/>
        <v>0</v>
      </c>
      <c r="Z1924" s="16">
        <f t="shared" si="758"/>
        <v>0</v>
      </c>
      <c r="AA1924" s="16">
        <f t="shared" si="745"/>
        <v>0</v>
      </c>
      <c r="AB1924" s="2">
        <f t="shared" si="748"/>
        <v>229122.87339632999</v>
      </c>
      <c r="AE1924" s="16" t="str">
        <f t="shared" si="742"/>
        <v/>
      </c>
      <c r="AF1924" s="16" t="str">
        <f t="shared" si="739"/>
        <v/>
      </c>
      <c r="AG1924" s="16">
        <f t="shared" si="750"/>
        <v>123.26163175259708</v>
      </c>
      <c r="AH1924" s="24">
        <f t="shared" si="749"/>
        <v>122.31112871348611</v>
      </c>
      <c r="AI1924" s="16">
        <f>VLOOKUP(A1924,'VQT-IV'!$B$3:$C1258,2,0)</f>
        <v>122.33</v>
      </c>
      <c r="AJ1924" s="25">
        <f t="shared" si="759"/>
        <v>-1.5426540107810194E-4</v>
      </c>
      <c r="AK1924" s="16">
        <v>122.45</v>
      </c>
      <c r="AL1924" s="2">
        <f t="shared" si="751"/>
        <v>122.72682936039384</v>
      </c>
      <c r="AM1924" s="27">
        <f t="shared" si="752"/>
        <v>-3.3872026929580024E-3</v>
      </c>
      <c r="AN1924" s="35">
        <v>0</v>
      </c>
      <c r="AO1924" s="1">
        <v>40784</v>
      </c>
      <c r="AP1924" s="2" t="str">
        <f t="shared" ref="AP1924:AP1987" si="760">IF(ABS(AJ1924)&gt;0.0001, "high","")</f>
        <v>high</v>
      </c>
    </row>
    <row r="1925" spans="1:42" x14ac:dyDescent="0.25">
      <c r="A1925" s="49">
        <v>40794</v>
      </c>
      <c r="B1925" s="47">
        <v>1185.9000000000001</v>
      </c>
      <c r="C1925" s="27">
        <f t="shared" si="736"/>
        <v>-1.0612204034639694E-2</v>
      </c>
      <c r="D1925" s="27">
        <f t="shared" si="737"/>
        <v>-2.6555386035982509E-2</v>
      </c>
      <c r="E1925" s="5">
        <f t="shared" si="743"/>
        <v>0</v>
      </c>
      <c r="F1925" s="44">
        <v>2021.42</v>
      </c>
      <c r="G1925" s="45">
        <v>2021.42</v>
      </c>
      <c r="H1925" s="48">
        <v>1185.9000000000001</v>
      </c>
      <c r="I1925" s="42">
        <v>34.32</v>
      </c>
      <c r="J1925" s="16">
        <f t="shared" si="735"/>
        <v>0.34320000000000001</v>
      </c>
      <c r="K1925" s="16">
        <f t="shared" si="744"/>
        <v>-0.1124149557916555</v>
      </c>
      <c r="L1925" s="51">
        <f>VLOOKUP(A1925,LIBOR!$A$3:B4020,2,1)</f>
        <v>0.14444000000000001</v>
      </c>
      <c r="M1925">
        <v>17128.32</v>
      </c>
      <c r="N1925" s="2">
        <v>15298.33</v>
      </c>
      <c r="O1925" s="16">
        <f t="shared" si="738"/>
        <v>1.1382574830028925E-4</v>
      </c>
      <c r="P1925" s="16">
        <f t="shared" si="753"/>
        <v>0.45561495579165551</v>
      </c>
      <c r="Q1925" s="2">
        <f t="shared" si="740"/>
        <v>33.548000000000002</v>
      </c>
      <c r="R1925" s="2">
        <f t="shared" si="741"/>
        <v>36.161999999999992</v>
      </c>
      <c r="S1925" s="16">
        <f t="shared" si="754"/>
        <v>-1</v>
      </c>
      <c r="T1925" s="16">
        <f t="shared" si="755"/>
        <v>0</v>
      </c>
      <c r="U1925" s="16">
        <f>VLOOKUP(P1925,Table!$D$6:$G$15,MATCH(VALUE(T1925)&amp;"E",Table!$D$5:$G$5,0),1)*IF(Y1925=1,0,1)</f>
        <v>0.6</v>
      </c>
      <c r="V1925" s="16">
        <f t="shared" si="756"/>
        <v>0.4</v>
      </c>
      <c r="W1925" s="16">
        <f t="shared" si="746"/>
        <v>193423.13140170136</v>
      </c>
      <c r="X1925" s="16">
        <f t="shared" si="757"/>
        <v>6.661908480040557E-3</v>
      </c>
      <c r="Y1925" s="16">
        <f t="shared" si="747"/>
        <v>0</v>
      </c>
      <c r="Z1925" s="16">
        <f t="shared" si="758"/>
        <v>0</v>
      </c>
      <c r="AA1925" s="16">
        <f t="shared" si="745"/>
        <v>0</v>
      </c>
      <c r="AB1925" s="2">
        <f t="shared" si="748"/>
        <v>228837.59910348654</v>
      </c>
      <c r="AE1925" s="16" t="str">
        <f t="shared" si="742"/>
        <v/>
      </c>
      <c r="AF1925" s="16" t="str">
        <f t="shared" si="739"/>
        <v/>
      </c>
      <c r="AG1925" s="16">
        <f t="shared" si="750"/>
        <v>123.10816224380594</v>
      </c>
      <c r="AH1925" s="24">
        <f t="shared" si="749"/>
        <v>122.15566317193596</v>
      </c>
      <c r="AI1925" s="16">
        <f>VLOOKUP(A1925,'VQT-IV'!$B$3:$C1259,2,0)</f>
        <v>122.17</v>
      </c>
      <c r="AJ1925" s="25">
        <f t="shared" si="759"/>
        <v>-1.1735146160307686E-4</v>
      </c>
      <c r="AK1925" s="16">
        <v>122.25</v>
      </c>
      <c r="AL1925" s="2">
        <f t="shared" si="751"/>
        <v>122.72682936039384</v>
      </c>
      <c r="AM1925" s="27">
        <f t="shared" si="752"/>
        <v>-4.6539635337650154E-3</v>
      </c>
      <c r="AN1925" s="35">
        <v>0</v>
      </c>
      <c r="AO1925" s="1">
        <v>40785</v>
      </c>
      <c r="AP1925" s="2" t="str">
        <f t="shared" si="760"/>
        <v>high</v>
      </c>
    </row>
    <row r="1926" spans="1:42" x14ac:dyDescent="0.25">
      <c r="A1926" s="49">
        <v>40795</v>
      </c>
      <c r="B1926" s="47">
        <v>1154.23</v>
      </c>
      <c r="C1926" s="27">
        <f t="shared" si="736"/>
        <v>-2.6705455771987574E-2</v>
      </c>
      <c r="D1926" s="27">
        <f t="shared" si="737"/>
        <v>-4.1389384990701883E-2</v>
      </c>
      <c r="E1926" s="5">
        <f t="shared" si="743"/>
        <v>0</v>
      </c>
      <c r="F1926" s="44">
        <v>1967.47</v>
      </c>
      <c r="G1926" s="45">
        <v>1967.47</v>
      </c>
      <c r="H1926" s="48">
        <v>1154.23</v>
      </c>
      <c r="I1926" s="42">
        <v>38.520000000000003</v>
      </c>
      <c r="J1926" s="16">
        <f t="shared" ref="J1926:J1989" si="761">I1926/100</f>
        <v>0.38520000000000004</v>
      </c>
      <c r="K1926" s="16">
        <f t="shared" si="744"/>
        <v>-7.7625523893750659E-3</v>
      </c>
      <c r="L1926" s="51">
        <f>VLOOKUP(A1926,LIBOR!$A$3:B4021,2,1)</f>
        <v>0.14277999999999999</v>
      </c>
      <c r="M1926">
        <v>18643.73</v>
      </c>
      <c r="N1926" s="2">
        <v>16651.82</v>
      </c>
      <c r="O1926" s="16">
        <f t="shared" si="738"/>
        <v>7.327050458141828E-4</v>
      </c>
      <c r="P1926" s="16">
        <f t="shared" si="753"/>
        <v>0.39296255238937511</v>
      </c>
      <c r="Q1926" s="2">
        <f t="shared" si="740"/>
        <v>34.088000000000001</v>
      </c>
      <c r="R1926" s="2">
        <f t="shared" si="741"/>
        <v>35.728500000000004</v>
      </c>
      <c r="S1926" s="16">
        <f t="shared" si="754"/>
        <v>-1</v>
      </c>
      <c r="T1926" s="16">
        <f t="shared" si="755"/>
        <v>0</v>
      </c>
      <c r="U1926" s="16">
        <f>VLOOKUP(P1926,Table!$D$6:$G$15,MATCH(VALUE(T1926)&amp;"E",Table!$D$5:$G$5,0),1)*IF(Y1926=1,0,1)</f>
        <v>0.75</v>
      </c>
      <c r="V1926" s="16">
        <f t="shared" si="756"/>
        <v>0.25</v>
      </c>
      <c r="W1926" s="16">
        <f t="shared" si="746"/>
        <v>197168.95385325182</v>
      </c>
      <c r="X1926" s="16">
        <f t="shared" si="757"/>
        <v>1.0590710728724195E-2</v>
      </c>
      <c r="Y1926" s="16">
        <f t="shared" si="747"/>
        <v>0</v>
      </c>
      <c r="Z1926" s="16">
        <f t="shared" si="758"/>
        <v>0</v>
      </c>
      <c r="AA1926" s="16">
        <f t="shared" si="745"/>
        <v>0</v>
      </c>
      <c r="AB1926" s="2">
        <f t="shared" si="748"/>
        <v>233271.57508871745</v>
      </c>
      <c r="AE1926" s="16" t="str">
        <f t="shared" si="742"/>
        <v/>
      </c>
      <c r="AF1926" s="16" t="str">
        <f t="shared" si="739"/>
        <v/>
      </c>
      <c r="AG1926" s="16">
        <f t="shared" si="750"/>
        <v>125.49351603668546</v>
      </c>
      <c r="AH1926" s="24">
        <f t="shared" si="749"/>
        <v>124.51932026693899</v>
      </c>
      <c r="AI1926" s="16">
        <f>VLOOKUP(A1926,'VQT-IV'!$B$3:$C1260,2,0)</f>
        <v>124.53</v>
      </c>
      <c r="AJ1926" s="25">
        <f t="shared" si="759"/>
        <v>-8.5760323303651909E-5</v>
      </c>
      <c r="AK1926" s="16">
        <v>124.9</v>
      </c>
      <c r="AL1926" s="2">
        <f t="shared" si="751"/>
        <v>124.51932026693899</v>
      </c>
      <c r="AM1926" s="27">
        <f t="shared" si="752"/>
        <v>0</v>
      </c>
      <c r="AN1926" s="35">
        <v>0</v>
      </c>
      <c r="AO1926" s="1">
        <v>40786</v>
      </c>
      <c r="AP1926" s="2" t="str">
        <f t="shared" si="760"/>
        <v/>
      </c>
    </row>
    <row r="1927" spans="1:42" x14ac:dyDescent="0.25">
      <c r="A1927" s="49">
        <v>40798</v>
      </c>
      <c r="B1927" s="47">
        <v>1162.27</v>
      </c>
      <c r="C1927" s="27">
        <f t="shared" ref="C1927:C1990" si="762">B1927/B1926-1</f>
        <v>6.9656827495385709E-3</v>
      </c>
      <c r="D1927" s="27">
        <f t="shared" si="737"/>
        <v>-9.1418238266567364E-3</v>
      </c>
      <c r="E1927" s="5">
        <f t="shared" si="743"/>
        <v>0</v>
      </c>
      <c r="F1927" s="44">
        <v>1981.3</v>
      </c>
      <c r="G1927" s="45">
        <v>1981.3</v>
      </c>
      <c r="H1927" s="48">
        <v>1162.27</v>
      </c>
      <c r="I1927" s="42">
        <v>38.590000000000003</v>
      </c>
      <c r="J1927" s="16">
        <f t="shared" si="761"/>
        <v>0.38590000000000002</v>
      </c>
      <c r="K1927" s="16">
        <f t="shared" si="744"/>
        <v>1.4095028592439385E-2</v>
      </c>
      <c r="L1927" s="51">
        <f>VLOOKUP(A1927,LIBOR!$A$3:B4022,2,1)</f>
        <v>0.14388999999999999</v>
      </c>
      <c r="M1927">
        <v>18790.59</v>
      </c>
      <c r="N1927" s="2">
        <v>16782.939999999999</v>
      </c>
      <c r="O1927" s="16">
        <f t="shared" si="738"/>
        <v>4.8184900606177143E-5</v>
      </c>
      <c r="P1927" s="16">
        <f t="shared" si="753"/>
        <v>0.37180497140756064</v>
      </c>
      <c r="Q1927" s="2">
        <f t="shared" si="740"/>
        <v>35.428000000000004</v>
      </c>
      <c r="R1927" s="2">
        <f t="shared" si="741"/>
        <v>35.704500000000003</v>
      </c>
      <c r="S1927" s="16">
        <f t="shared" si="754"/>
        <v>-1</v>
      </c>
      <c r="T1927" s="16">
        <f t="shared" si="755"/>
        <v>0</v>
      </c>
      <c r="U1927" s="16">
        <f>VLOOKUP(P1927,Table!$D$6:$G$15,MATCH(VALUE(T1927)&amp;"E",Table!$D$5:$G$5,0),1)*IF(Y1927=1,0,1)</f>
        <v>0.75</v>
      </c>
      <c r="V1927" s="16">
        <f t="shared" si="756"/>
        <v>0.25</v>
      </c>
      <c r="W1927" s="16">
        <f t="shared" si="746"/>
        <v>198587.15379016043</v>
      </c>
      <c r="X1927" s="16">
        <f t="shared" si="757"/>
        <v>3.0850570653967679E-2</v>
      </c>
      <c r="Y1927" s="16">
        <f t="shared" si="747"/>
        <v>0</v>
      </c>
      <c r="Z1927" s="16">
        <f t="shared" si="758"/>
        <v>0</v>
      </c>
      <c r="AA1927" s="16">
        <f t="shared" si="745"/>
        <v>0</v>
      </c>
      <c r="AB1927" s="2">
        <f t="shared" si="748"/>
        <v>234960.76310746037</v>
      </c>
      <c r="AE1927" s="16" t="str">
        <f t="shared" si="742"/>
        <v/>
      </c>
      <c r="AF1927" s="16" t="str">
        <f t="shared" si="739"/>
        <v/>
      </c>
      <c r="AG1927" s="16">
        <f t="shared" si="750"/>
        <v>126.40225146078706</v>
      </c>
      <c r="AH1927" s="24">
        <f t="shared" si="749"/>
        <v>125.41120836143301</v>
      </c>
      <c r="AI1927" s="16">
        <f>VLOOKUP(A1927,'VQT-IV'!$B$3:$C1261,2,0)</f>
        <v>125.43</v>
      </c>
      <c r="AJ1927" s="25">
        <f t="shared" si="759"/>
        <v>-1.4981773552580346E-4</v>
      </c>
      <c r="AK1927" s="16">
        <v>125.5</v>
      </c>
      <c r="AL1927" s="2">
        <f t="shared" si="751"/>
        <v>125.41120836143301</v>
      </c>
      <c r="AM1927" s="27">
        <f t="shared" si="752"/>
        <v>0</v>
      </c>
      <c r="AN1927" s="35">
        <v>0</v>
      </c>
      <c r="AO1927" s="1">
        <v>40787</v>
      </c>
      <c r="AP1927" s="2" t="str">
        <f t="shared" si="760"/>
        <v>high</v>
      </c>
    </row>
    <row r="1928" spans="1:42" x14ac:dyDescent="0.25">
      <c r="A1928" s="49">
        <v>40799</v>
      </c>
      <c r="B1928" s="47">
        <v>1172.8699999999999</v>
      </c>
      <c r="C1928" s="27">
        <f t="shared" si="762"/>
        <v>9.1200839736031991E-3</v>
      </c>
      <c r="D1928" s="27">
        <f t="shared" si="737"/>
        <v>7.4145660150691794E-3</v>
      </c>
      <c r="E1928" s="5">
        <f t="shared" si="743"/>
        <v>0</v>
      </c>
      <c r="F1928" s="44">
        <v>2000.08</v>
      </c>
      <c r="G1928" s="45">
        <v>2000.08</v>
      </c>
      <c r="H1928" s="48">
        <v>1172.8699999999999</v>
      </c>
      <c r="I1928" s="42">
        <v>36.909999999999997</v>
      </c>
      <c r="J1928" s="16">
        <f t="shared" si="761"/>
        <v>0.36909999999999998</v>
      </c>
      <c r="K1928" s="16">
        <f t="shared" si="744"/>
        <v>2.9344926319528453E-2</v>
      </c>
      <c r="L1928" s="51">
        <f>VLOOKUP(A1928,LIBOR!$A$3:B4023,2,1)</f>
        <v>0.14499999999999999</v>
      </c>
      <c r="M1928">
        <v>18770.95</v>
      </c>
      <c r="N1928" s="2">
        <v>16765.39</v>
      </c>
      <c r="O1928" s="16">
        <f t="shared" si="738"/>
        <v>8.2423649775245349E-5</v>
      </c>
      <c r="P1928" s="16">
        <f t="shared" si="753"/>
        <v>0.33975507368047153</v>
      </c>
      <c r="Q1928" s="2">
        <f t="shared" si="740"/>
        <v>36.362000000000002</v>
      </c>
      <c r="R1928" s="2">
        <f t="shared" si="741"/>
        <v>35.815999999999995</v>
      </c>
      <c r="S1928" s="16">
        <f t="shared" si="754"/>
        <v>1</v>
      </c>
      <c r="T1928" s="16">
        <f t="shared" si="755"/>
        <v>0</v>
      </c>
      <c r="U1928" s="16">
        <f>VLOOKUP(P1928,Table!$D$6:$G$15,MATCH(VALUE(T1928)&amp;"E",Table!$D$5:$G$5,0),1)*IF(Y1928=1,0,1)</f>
        <v>0.85</v>
      </c>
      <c r="V1928" s="16">
        <f t="shared" si="756"/>
        <v>0.15000000000000002</v>
      </c>
      <c r="W1928" s="16">
        <f t="shared" si="746"/>
        <v>199893.58654687006</v>
      </c>
      <c r="X1928" s="16">
        <f t="shared" si="757"/>
        <v>2.9637961284056491E-2</v>
      </c>
      <c r="Y1928" s="16">
        <f t="shared" si="747"/>
        <v>0</v>
      </c>
      <c r="Z1928" s="16">
        <f t="shared" si="758"/>
        <v>0</v>
      </c>
      <c r="AA1928" s="16">
        <f t="shared" si="745"/>
        <v>0</v>
      </c>
      <c r="AB1928" s="2">
        <f t="shared" si="748"/>
        <v>236569.69637254719</v>
      </c>
      <c r="AE1928" s="16" t="str">
        <f t="shared" si="742"/>
        <v/>
      </c>
      <c r="AF1928" s="16" t="str">
        <f t="shared" si="739"/>
        <v/>
      </c>
      <c r="AG1928" s="16">
        <f t="shared" si="750"/>
        <v>127.26781209511354</v>
      </c>
      <c r="AH1928" s="24">
        <f t="shared" si="749"/>
        <v>126.26669618278278</v>
      </c>
      <c r="AI1928" s="16">
        <f>VLOOKUP(A1928,'VQT-IV'!$B$3:$C1262,2,0)</f>
        <v>126.28</v>
      </c>
      <c r="AJ1928" s="25">
        <f t="shared" si="759"/>
        <v>-1.0535173596148972E-4</v>
      </c>
      <c r="AK1928" s="16">
        <v>126.25</v>
      </c>
      <c r="AL1928" s="2">
        <f t="shared" si="751"/>
        <v>126.26669618278278</v>
      </c>
      <c r="AM1928" s="27">
        <f t="shared" si="752"/>
        <v>0</v>
      </c>
      <c r="AN1928" s="35">
        <v>0</v>
      </c>
      <c r="AO1928" s="1">
        <v>40788</v>
      </c>
      <c r="AP1928" s="2" t="str">
        <f t="shared" si="760"/>
        <v>high</v>
      </c>
    </row>
    <row r="1929" spans="1:42" x14ac:dyDescent="0.25">
      <c r="A1929" s="49">
        <v>40800</v>
      </c>
      <c r="B1929" s="47">
        <v>1188.68</v>
      </c>
      <c r="C1929" s="27">
        <f t="shared" si="762"/>
        <v>1.347975478953356E-2</v>
      </c>
      <c r="D1929" s="27">
        <f t="shared" si="737"/>
        <v>-7.7521382939519379E-3</v>
      </c>
      <c r="E1929" s="5">
        <f t="shared" si="743"/>
        <v>0</v>
      </c>
      <c r="F1929" s="44">
        <v>2027.04</v>
      </c>
      <c r="G1929" s="45">
        <v>2027.04</v>
      </c>
      <c r="H1929" s="48">
        <v>1188.68</v>
      </c>
      <c r="I1929" s="42">
        <v>34.6</v>
      </c>
      <c r="J1929" s="16">
        <f t="shared" si="761"/>
        <v>0.34600000000000003</v>
      </c>
      <c r="K1929" s="16">
        <f t="shared" si="744"/>
        <v>4.116705299293133E-2</v>
      </c>
      <c r="L1929" s="51">
        <f>VLOOKUP(A1929,LIBOR!$A$3:B4024,2,1)</f>
        <v>0.14666999999999999</v>
      </c>
      <c r="M1929">
        <v>18104.080000000002</v>
      </c>
      <c r="N1929" s="2">
        <v>16169.77</v>
      </c>
      <c r="O1929" s="16">
        <f t="shared" si="738"/>
        <v>1.7928436520896573E-4</v>
      </c>
      <c r="P1929" s="16">
        <f t="shared" si="753"/>
        <v>0.3048329470070687</v>
      </c>
      <c r="Q1929" s="2">
        <f t="shared" si="740"/>
        <v>36.344000000000001</v>
      </c>
      <c r="R1929" s="2">
        <f t="shared" si="741"/>
        <v>36.067999999999998</v>
      </c>
      <c r="S1929" s="16">
        <f t="shared" si="754"/>
        <v>1</v>
      </c>
      <c r="T1929" s="16">
        <f t="shared" si="755"/>
        <v>0</v>
      </c>
      <c r="U1929" s="16">
        <f>VLOOKUP(P1929,Table!$D$6:$G$15,MATCH(VALUE(T1929)&amp;"E",Table!$D$5:$G$5,0),1)*IF(Y1929=1,0,1)</f>
        <v>0.85</v>
      </c>
      <c r="V1929" s="16">
        <f t="shared" si="756"/>
        <v>0.15000000000000002</v>
      </c>
      <c r="W1929" s="16">
        <f t="shared" si="746"/>
        <v>201118.68985316355</v>
      </c>
      <c r="X1929" s="16">
        <f t="shared" si="757"/>
        <v>2.8521191086834374E-2</v>
      </c>
      <c r="Y1929" s="16">
        <f t="shared" si="747"/>
        <v>0</v>
      </c>
      <c r="Z1929" s="16">
        <f t="shared" si="758"/>
        <v>0</v>
      </c>
      <c r="AA1929" s="16">
        <f t="shared" si="745"/>
        <v>0</v>
      </c>
      <c r="AB1929" s="2">
        <f t="shared" si="748"/>
        <v>238019.52226713908</v>
      </c>
      <c r="AE1929" s="16" t="str">
        <f t="shared" si="742"/>
        <v/>
      </c>
      <c r="AF1929" s="16" t="str">
        <f t="shared" si="739"/>
        <v/>
      </c>
      <c r="AG1929" s="16">
        <f t="shared" si="750"/>
        <v>128.04777745987852</v>
      </c>
      <c r="AH1929" s="24">
        <f t="shared" si="749"/>
        <v>127.03721963842197</v>
      </c>
      <c r="AI1929" s="16">
        <f>VLOOKUP(A1929,'VQT-IV'!$B$3:$C1263,2,0)</f>
        <v>127.05</v>
      </c>
      <c r="AJ1929" s="25">
        <f t="shared" si="759"/>
        <v>-1.0059316472277313E-4</v>
      </c>
      <c r="AK1929" s="16">
        <v>126.74</v>
      </c>
      <c r="AL1929" s="2">
        <f t="shared" si="751"/>
        <v>127.03721963842197</v>
      </c>
      <c r="AM1929" s="27">
        <f t="shared" si="752"/>
        <v>0</v>
      </c>
      <c r="AN1929" s="35">
        <v>0</v>
      </c>
      <c r="AO1929" s="1">
        <v>40791</v>
      </c>
      <c r="AP1929" s="2" t="str">
        <f t="shared" si="760"/>
        <v>high</v>
      </c>
    </row>
    <row r="1930" spans="1:42" x14ac:dyDescent="0.25">
      <c r="A1930" s="49">
        <v>40801</v>
      </c>
      <c r="B1930" s="47">
        <v>1209.1099999999999</v>
      </c>
      <c r="C1930" s="27">
        <f t="shared" si="762"/>
        <v>1.7187131944677914E-2</v>
      </c>
      <c r="D1930" s="27">
        <f t="shared" si="737"/>
        <v>2.004719768536567E-2</v>
      </c>
      <c r="E1930" s="5">
        <f t="shared" si="743"/>
        <v>0</v>
      </c>
      <c r="F1930" s="44">
        <v>2062.25</v>
      </c>
      <c r="G1930" s="45">
        <v>2062.25</v>
      </c>
      <c r="H1930" s="48">
        <v>1209.1099999999999</v>
      </c>
      <c r="I1930" s="42">
        <v>31.97</v>
      </c>
      <c r="J1930" s="16">
        <f t="shared" si="761"/>
        <v>0.31969999999999998</v>
      </c>
      <c r="K1930" s="16">
        <f t="shared" si="744"/>
        <v>1.2029249722639856E-2</v>
      </c>
      <c r="L1930" s="51">
        <f>VLOOKUP(A1930,LIBOR!$A$3:B4025,2,1)</f>
        <v>0.14721999999999999</v>
      </c>
      <c r="M1930">
        <v>17199.98</v>
      </c>
      <c r="N1930" s="2">
        <v>15362.26</v>
      </c>
      <c r="O1930" s="16">
        <f t="shared" si="738"/>
        <v>2.9039922617018533E-4</v>
      </c>
      <c r="P1930" s="16">
        <f t="shared" si="753"/>
        <v>0.30767075027736013</v>
      </c>
      <c r="Q1930" s="2">
        <f t="shared" si="740"/>
        <v>36.588000000000001</v>
      </c>
      <c r="R1930" s="2">
        <f t="shared" si="741"/>
        <v>36.155500000000004</v>
      </c>
      <c r="S1930" s="16">
        <f t="shared" si="754"/>
        <v>1</v>
      </c>
      <c r="T1930" s="16">
        <f t="shared" si="755"/>
        <v>0</v>
      </c>
      <c r="U1930" s="16">
        <f>VLOOKUP(P1930,Table!$D$6:$G$15,MATCH(VALUE(T1930)&amp;"E",Table!$D$5:$G$5,0),1)*IF(Y1930=1,0,1)</f>
        <v>0.85</v>
      </c>
      <c r="V1930" s="16">
        <f t="shared" si="756"/>
        <v>0.15000000000000002</v>
      </c>
      <c r="W1930" s="16">
        <f t="shared" si="746"/>
        <v>202550.28069865002</v>
      </c>
      <c r="X1930" s="16">
        <f t="shared" si="757"/>
        <v>3.847179267014833E-2</v>
      </c>
      <c r="Y1930" s="16">
        <f t="shared" si="747"/>
        <v>0</v>
      </c>
      <c r="Z1930" s="16">
        <f t="shared" si="758"/>
        <v>0</v>
      </c>
      <c r="AA1930" s="16">
        <f t="shared" si="745"/>
        <v>0</v>
      </c>
      <c r="AB1930" s="2">
        <f t="shared" si="748"/>
        <v>239750.82373701292</v>
      </c>
      <c r="AE1930" s="16" t="str">
        <f t="shared" si="742"/>
        <v/>
      </c>
      <c r="AF1930" s="16" t="str">
        <f t="shared" si="739"/>
        <v/>
      </c>
      <c r="AG1930" s="16">
        <f t="shared" si="750"/>
        <v>128.97916873072373</v>
      </c>
      <c r="AH1930" s="24">
        <f t="shared" si="749"/>
        <v>127.95792983616516</v>
      </c>
      <c r="AI1930" s="16">
        <f>VLOOKUP(A1930,'VQT-IV'!$B$3:$C1264,2,0)</f>
        <v>127.97</v>
      </c>
      <c r="AJ1930" s="25">
        <f t="shared" si="759"/>
        <v>-9.4320261270874894E-5</v>
      </c>
      <c r="AK1930" s="16">
        <v>128.07</v>
      </c>
      <c r="AL1930" s="2">
        <f t="shared" si="751"/>
        <v>127.95792983616516</v>
      </c>
      <c r="AM1930" s="27">
        <f t="shared" si="752"/>
        <v>0</v>
      </c>
      <c r="AN1930" s="35">
        <v>0</v>
      </c>
      <c r="AO1930" s="1">
        <v>40792</v>
      </c>
      <c r="AP1930" s="2" t="str">
        <f t="shared" si="760"/>
        <v/>
      </c>
    </row>
    <row r="1931" spans="1:42" x14ac:dyDescent="0.25">
      <c r="A1931" s="49">
        <v>40802</v>
      </c>
      <c r="B1931" s="47">
        <v>1216.01</v>
      </c>
      <c r="C1931" s="27">
        <f t="shared" si="762"/>
        <v>5.7066768118698707E-3</v>
      </c>
      <c r="D1931" s="27">
        <f t="shared" ref="D1931:D1994" si="763">SUM(C1927:C1931)</f>
        <v>5.2459330269223114E-2</v>
      </c>
      <c r="E1931" s="5">
        <f t="shared" si="743"/>
        <v>0</v>
      </c>
      <c r="F1931" s="44">
        <v>2074.06</v>
      </c>
      <c r="G1931" s="45">
        <v>2074.06</v>
      </c>
      <c r="H1931" s="48">
        <v>1216.01</v>
      </c>
      <c r="I1931" s="42">
        <v>30.98</v>
      </c>
      <c r="J1931" s="16">
        <f t="shared" si="761"/>
        <v>0.30980000000000002</v>
      </c>
      <c r="K1931" s="16">
        <f t="shared" si="744"/>
        <v>5.3861793172440553E-3</v>
      </c>
      <c r="L1931" s="51">
        <f>VLOOKUP(A1931,LIBOR!$A$3:B4026,2,1)</f>
        <v>0.14666999999999999</v>
      </c>
      <c r="M1931">
        <v>16801.36</v>
      </c>
      <c r="N1931" s="2">
        <v>15006.23</v>
      </c>
      <c r="O1931" s="16">
        <f t="shared" si="738"/>
        <v>3.2381282841508184E-5</v>
      </c>
      <c r="P1931" s="16">
        <f t="shared" si="753"/>
        <v>0.30441382068275596</v>
      </c>
      <c r="Q1931" s="2">
        <f t="shared" si="740"/>
        <v>36.118000000000002</v>
      </c>
      <c r="R1931" s="2">
        <f t="shared" si="741"/>
        <v>36.175000000000004</v>
      </c>
      <c r="S1931" s="16">
        <f t="shared" si="754"/>
        <v>-1</v>
      </c>
      <c r="T1931" s="16">
        <f t="shared" si="755"/>
        <v>0</v>
      </c>
      <c r="U1931" s="16">
        <f>VLOOKUP(P1931,Table!$D$6:$G$15,MATCH(VALUE(T1931)&amp;"E",Table!$D$5:$G$5,0),1)*IF(Y1931=1,0,1)</f>
        <v>0.85</v>
      </c>
      <c r="V1931" s="16">
        <f t="shared" si="756"/>
        <v>0.15000000000000002</v>
      </c>
      <c r="W1931" s="16">
        <f t="shared" si="746"/>
        <v>202828.6518922071</v>
      </c>
      <c r="X1931" s="16">
        <f t="shared" si="757"/>
        <v>4.718747561786385E-2</v>
      </c>
      <c r="Y1931" s="16">
        <f t="shared" si="747"/>
        <v>0</v>
      </c>
      <c r="Z1931" s="16">
        <f t="shared" si="758"/>
        <v>0</v>
      </c>
      <c r="AA1931" s="16">
        <f t="shared" si="745"/>
        <v>0</v>
      </c>
      <c r="AB1931" s="2">
        <f t="shared" si="748"/>
        <v>240084.41310337646</v>
      </c>
      <c r="AE1931" s="16" t="str">
        <f t="shared" si="742"/>
        <v/>
      </c>
      <c r="AF1931" s="16" t="str">
        <f t="shared" si="739"/>
        <v/>
      </c>
      <c r="AG1931" s="16">
        <f t="shared" si="750"/>
        <v>129.15863038386982</v>
      </c>
      <c r="AH1931" s="24">
        <f t="shared" si="749"/>
        <v>128.13263549140575</v>
      </c>
      <c r="AI1931" s="16">
        <f>VLOOKUP(A1931,'VQT-IV'!$B$3:$C1265,2,0)</f>
        <v>128.15</v>
      </c>
      <c r="AJ1931" s="25">
        <f t="shared" si="759"/>
        <v>-1.35501432651286E-4</v>
      </c>
      <c r="AK1931" s="16">
        <v>127.91</v>
      </c>
      <c r="AL1931" s="2">
        <f t="shared" si="751"/>
        <v>128.13263549140575</v>
      </c>
      <c r="AM1931" s="27">
        <f t="shared" si="752"/>
        <v>0</v>
      </c>
      <c r="AN1931" s="35">
        <v>0</v>
      </c>
      <c r="AO1931" s="1">
        <v>40793</v>
      </c>
      <c r="AP1931" s="2" t="str">
        <f t="shared" si="760"/>
        <v>high</v>
      </c>
    </row>
    <row r="1932" spans="1:42" x14ac:dyDescent="0.25">
      <c r="A1932" s="49">
        <v>40805</v>
      </c>
      <c r="B1932" s="47">
        <v>1204.0899999999999</v>
      </c>
      <c r="C1932" s="27">
        <f t="shared" si="762"/>
        <v>-9.8025509658637988E-3</v>
      </c>
      <c r="D1932" s="27">
        <f t="shared" si="763"/>
        <v>3.5691096553820745E-2</v>
      </c>
      <c r="E1932" s="5">
        <f t="shared" si="743"/>
        <v>0</v>
      </c>
      <c r="F1932" s="44">
        <v>2053.7399999999998</v>
      </c>
      <c r="G1932" s="45">
        <v>2053.7399999999998</v>
      </c>
      <c r="H1932" s="48">
        <v>1204.0899999999999</v>
      </c>
      <c r="I1932" s="42">
        <v>32.729999999999997</v>
      </c>
      <c r="J1932" s="16">
        <f t="shared" si="761"/>
        <v>0.32729999999999998</v>
      </c>
      <c r="K1932" s="16">
        <f t="shared" si="744"/>
        <v>2.4081154791099846E-2</v>
      </c>
      <c r="L1932" s="51">
        <f>VLOOKUP(A1932,LIBOR!$A$3:B4027,2,1)</f>
        <v>0.14832999999999999</v>
      </c>
      <c r="M1932">
        <v>17478</v>
      </c>
      <c r="N1932" s="2">
        <v>15610.56</v>
      </c>
      <c r="O1932" s="16">
        <f t="shared" si="738"/>
        <v>9.7040472568604724E-5</v>
      </c>
      <c r="P1932" s="16">
        <f t="shared" si="753"/>
        <v>0.30321884520890013</v>
      </c>
      <c r="Q1932" s="2">
        <f t="shared" si="740"/>
        <v>34.61</v>
      </c>
      <c r="R1932" s="2">
        <f t="shared" si="741"/>
        <v>35.590500000000006</v>
      </c>
      <c r="S1932" s="16">
        <f t="shared" si="754"/>
        <v>-1</v>
      </c>
      <c r="T1932" s="16">
        <f t="shared" si="755"/>
        <v>0</v>
      </c>
      <c r="U1932" s="16">
        <f>VLOOKUP(P1932,Table!$D$6:$G$15,MATCH(VALUE(T1932)&amp;"E",Table!$D$5:$G$5,0),1)*IF(Y1932=1,0,1)</f>
        <v>0.85</v>
      </c>
      <c r="V1932" s="16">
        <f t="shared" si="756"/>
        <v>0.15000000000000002</v>
      </c>
      <c r="W1932" s="16">
        <f t="shared" si="746"/>
        <v>202363.89493100264</v>
      </c>
      <c r="X1932" s="16">
        <f t="shared" si="757"/>
        <v>2.8704813452363531E-2</v>
      </c>
      <c r="Y1932" s="16">
        <f t="shared" si="747"/>
        <v>0</v>
      </c>
      <c r="Z1932" s="16">
        <f t="shared" si="758"/>
        <v>0</v>
      </c>
      <c r="AA1932" s="16">
        <f t="shared" si="745"/>
        <v>0</v>
      </c>
      <c r="AB1932" s="2">
        <f t="shared" si="748"/>
        <v>239535.41486223598</v>
      </c>
      <c r="AE1932" s="16" t="str">
        <f t="shared" si="742"/>
        <v/>
      </c>
      <c r="AF1932" s="16" t="str">
        <f t="shared" si="739"/>
        <v/>
      </c>
      <c r="AG1932" s="16">
        <f t="shared" si="750"/>
        <v>128.86328484272332</v>
      </c>
      <c r="AH1932" s="24">
        <f t="shared" si="749"/>
        <v>127.82965434169417</v>
      </c>
      <c r="AI1932" s="16">
        <f>VLOOKUP(A1932,'VQT-IV'!$B$3:$C1266,2,0)</f>
        <v>127.84</v>
      </c>
      <c r="AJ1932" s="25">
        <f t="shared" si="759"/>
        <v>-8.0926613781562295E-5</v>
      </c>
      <c r="AK1932" s="16">
        <v>127.94</v>
      </c>
      <c r="AL1932" s="2">
        <f t="shared" si="751"/>
        <v>128.13263549140575</v>
      </c>
      <c r="AM1932" s="27">
        <f t="shared" si="752"/>
        <v>-2.3645900090137895E-3</v>
      </c>
      <c r="AN1932" s="35">
        <v>0</v>
      </c>
      <c r="AO1932" s="1">
        <v>40794</v>
      </c>
      <c r="AP1932" s="2" t="str">
        <f t="shared" si="760"/>
        <v/>
      </c>
    </row>
    <row r="1933" spans="1:42" x14ac:dyDescent="0.25">
      <c r="A1933" s="49">
        <v>40806</v>
      </c>
      <c r="B1933" s="47">
        <v>1202.0899999999999</v>
      </c>
      <c r="C1933" s="27">
        <f t="shared" si="762"/>
        <v>-1.6610054065725466E-3</v>
      </c>
      <c r="D1933" s="27">
        <f t="shared" si="763"/>
        <v>2.4910007173644999E-2</v>
      </c>
      <c r="E1933" s="5">
        <f t="shared" si="743"/>
        <v>0</v>
      </c>
      <c r="F1933" s="44">
        <v>2050.39</v>
      </c>
      <c r="G1933" s="45">
        <v>2050.39</v>
      </c>
      <c r="H1933" s="48">
        <v>1202.0899999999999</v>
      </c>
      <c r="I1933" s="42">
        <v>32.86</v>
      </c>
      <c r="J1933" s="16">
        <f t="shared" si="761"/>
        <v>0.3286</v>
      </c>
      <c r="K1933" s="16">
        <f t="shared" si="744"/>
        <v>2.3570572755850561E-2</v>
      </c>
      <c r="L1933" s="51">
        <f>VLOOKUP(A1933,LIBOR!$A$3:B4028,2,1)</f>
        <v>0.14666999999999999</v>
      </c>
      <c r="M1933">
        <v>17397.759999999998</v>
      </c>
      <c r="N1933" s="2">
        <v>15538.89</v>
      </c>
      <c r="O1933" s="16">
        <f t="shared" si="738"/>
        <v>2.763528561177434E-6</v>
      </c>
      <c r="P1933" s="16">
        <f t="shared" si="753"/>
        <v>0.30502942724414944</v>
      </c>
      <c r="Q1933" s="2">
        <f t="shared" si="740"/>
        <v>33.437999999999995</v>
      </c>
      <c r="R1933" s="2">
        <f t="shared" si="741"/>
        <v>35.0745</v>
      </c>
      <c r="S1933" s="16">
        <f t="shared" si="754"/>
        <v>-1</v>
      </c>
      <c r="T1933" s="16">
        <f t="shared" si="755"/>
        <v>0</v>
      </c>
      <c r="U1933" s="16">
        <f>VLOOKUP(P1933,Table!$D$6:$G$15,MATCH(VALUE(T1933)&amp;"E",Table!$D$5:$G$5,0),1)*IF(Y1933=1,0,1)</f>
        <v>0.85</v>
      </c>
      <c r="V1933" s="16">
        <f t="shared" si="756"/>
        <v>0.15000000000000002</v>
      </c>
      <c r="W1933" s="16">
        <f t="shared" si="746"/>
        <v>201938.82490816436</v>
      </c>
      <c r="X1933" s="16">
        <f t="shared" si="757"/>
        <v>1.901805362915332E-2</v>
      </c>
      <c r="Y1933" s="16">
        <f t="shared" si="747"/>
        <v>0</v>
      </c>
      <c r="Z1933" s="16">
        <f t="shared" si="758"/>
        <v>0</v>
      </c>
      <c r="AA1933" s="16">
        <f t="shared" si="745"/>
        <v>0</v>
      </c>
      <c r="AB1933" s="2">
        <f t="shared" si="748"/>
        <v>239038.34725141153</v>
      </c>
      <c r="AE1933" s="16" t="str">
        <f t="shared" si="742"/>
        <v/>
      </c>
      <c r="AF1933" s="16" t="str">
        <f t="shared" si="739"/>
        <v/>
      </c>
      <c r="AG1933" s="16">
        <f t="shared" si="750"/>
        <v>128.59587651332617</v>
      </c>
      <c r="AH1933" s="24">
        <f t="shared" si="749"/>
        <v>127.56107076297404</v>
      </c>
      <c r="AI1933" s="16">
        <f>VLOOKUP(A1933,'VQT-IV'!$B$3:$C1267,2,0)</f>
        <v>127.58</v>
      </c>
      <c r="AJ1933" s="25">
        <f t="shared" si="759"/>
        <v>-1.4837150827684553E-4</v>
      </c>
      <c r="AK1933" s="16">
        <v>127.75</v>
      </c>
      <c r="AL1933" s="2">
        <f t="shared" si="751"/>
        <v>128.13263549140575</v>
      </c>
      <c r="AM1933" s="27">
        <f t="shared" si="752"/>
        <v>-4.4607271694653283E-3</v>
      </c>
      <c r="AN1933" s="35">
        <v>0</v>
      </c>
      <c r="AO1933" s="1">
        <v>40795</v>
      </c>
      <c r="AP1933" s="2" t="str">
        <f t="shared" si="760"/>
        <v>high</v>
      </c>
    </row>
    <row r="1934" spans="1:42" x14ac:dyDescent="0.25">
      <c r="A1934" s="49">
        <v>40807</v>
      </c>
      <c r="B1934" s="47">
        <v>1166.76</v>
      </c>
      <c r="C1934" s="27">
        <f t="shared" si="762"/>
        <v>-2.9390478250380547E-2</v>
      </c>
      <c r="D1934" s="27">
        <f t="shared" si="763"/>
        <v>-1.7960225866269108E-2</v>
      </c>
      <c r="E1934" s="5">
        <f t="shared" si="743"/>
        <v>0</v>
      </c>
      <c r="F1934" s="44">
        <v>1990.2</v>
      </c>
      <c r="G1934" s="45">
        <v>1990.2</v>
      </c>
      <c r="H1934" s="48">
        <v>1166.76</v>
      </c>
      <c r="I1934" s="42">
        <v>37.32</v>
      </c>
      <c r="J1934" s="16">
        <f t="shared" si="761"/>
        <v>0.37319999999999998</v>
      </c>
      <c r="K1934" s="16">
        <f t="shared" si="744"/>
        <v>0.11007067847815777</v>
      </c>
      <c r="L1934" s="51">
        <f>VLOOKUP(A1934,LIBOR!$A$3:B4029,2,1)</f>
        <v>0.14610999999999999</v>
      </c>
      <c r="M1934">
        <v>18876.18</v>
      </c>
      <c r="N1934" s="2">
        <v>16859.34</v>
      </c>
      <c r="O1934" s="16">
        <f t="shared" si="738"/>
        <v>8.8989046365590919E-4</v>
      </c>
      <c r="P1934" s="16">
        <f t="shared" si="753"/>
        <v>0.26312932152184221</v>
      </c>
      <c r="Q1934" s="2">
        <f t="shared" si="740"/>
        <v>32.628</v>
      </c>
      <c r="R1934" s="2">
        <f t="shared" si="741"/>
        <v>34.595500000000001</v>
      </c>
      <c r="S1934" s="16">
        <f t="shared" si="754"/>
        <v>-1</v>
      </c>
      <c r="T1934" s="16">
        <f t="shared" si="755"/>
        <v>0</v>
      </c>
      <c r="U1934" s="16">
        <f>VLOOKUP(P1934,Table!$D$6:$G$15,MATCH(VALUE(T1934)&amp;"E",Table!$D$5:$G$5,0),1)*IF(Y1934=1,0,1)</f>
        <v>0.85</v>
      </c>
      <c r="V1934" s="16">
        <f t="shared" si="756"/>
        <v>0.15000000000000002</v>
      </c>
      <c r="W1934" s="16">
        <f t="shared" si="746"/>
        <v>199468.03479222488</v>
      </c>
      <c r="X1934" s="16">
        <f t="shared" si="757"/>
        <v>1.0231635724914812E-2</v>
      </c>
      <c r="Y1934" s="16">
        <f t="shared" si="747"/>
        <v>0</v>
      </c>
      <c r="Z1934" s="16">
        <f t="shared" si="758"/>
        <v>0</v>
      </c>
      <c r="AA1934" s="16">
        <f t="shared" si="745"/>
        <v>0</v>
      </c>
      <c r="AB1934" s="2">
        <f t="shared" si="748"/>
        <v>236120.77872604685</v>
      </c>
      <c r="AE1934" s="16" t="str">
        <f t="shared" si="742"/>
        <v/>
      </c>
      <c r="AF1934" s="16" t="str">
        <f t="shared" si="739"/>
        <v/>
      </c>
      <c r="AG1934" s="16">
        <f t="shared" si="750"/>
        <v>127.02630708598923</v>
      </c>
      <c r="AH1934" s="24">
        <f t="shared" si="749"/>
        <v>126.00085203693173</v>
      </c>
      <c r="AI1934" s="16">
        <f>VLOOKUP(A1934,'VQT-IV'!$B$3:$C1268,2,0)</f>
        <v>126.02</v>
      </c>
      <c r="AJ1934" s="25">
        <f t="shared" si="759"/>
        <v>-1.5194384278893747E-4</v>
      </c>
      <c r="AK1934" s="16">
        <v>125.94</v>
      </c>
      <c r="AL1934" s="2">
        <f t="shared" si="751"/>
        <v>128.13263549140575</v>
      </c>
      <c r="AM1934" s="27">
        <f t="shared" si="752"/>
        <v>-1.6637318402906054E-2</v>
      </c>
      <c r="AN1934" s="35">
        <v>0</v>
      </c>
      <c r="AO1934" s="1">
        <v>40798</v>
      </c>
      <c r="AP1934" s="2" t="str">
        <f t="shared" si="760"/>
        <v>high</v>
      </c>
    </row>
    <row r="1935" spans="1:42" x14ac:dyDescent="0.25">
      <c r="A1935" s="49">
        <v>40808</v>
      </c>
      <c r="B1935" s="47">
        <v>1129.56</v>
      </c>
      <c r="C1935" s="27">
        <f t="shared" si="762"/>
        <v>-3.1883163632623668E-2</v>
      </c>
      <c r="D1935" s="27">
        <f t="shared" si="763"/>
        <v>-6.703052144357069E-2</v>
      </c>
      <c r="E1935" s="5">
        <f t="shared" si="743"/>
        <v>0</v>
      </c>
      <c r="F1935" s="44">
        <v>1926.76</v>
      </c>
      <c r="G1935" s="45">
        <v>1926.76</v>
      </c>
      <c r="H1935" s="48">
        <v>1129.56</v>
      </c>
      <c r="I1935" s="42">
        <v>41.35</v>
      </c>
      <c r="J1935" s="16">
        <f t="shared" si="761"/>
        <v>0.41350000000000003</v>
      </c>
      <c r="K1935" s="16">
        <f t="shared" si="744"/>
        <v>0.13635256597738687</v>
      </c>
      <c r="L1935" s="51">
        <f>VLOOKUP(A1935,LIBOR!$A$3:B4030,2,1)</f>
        <v>0.14610999999999999</v>
      </c>
      <c r="M1935">
        <v>20337.57</v>
      </c>
      <c r="N1935" s="2">
        <v>18164.580000000002</v>
      </c>
      <c r="O1935" s="16">
        <f t="shared" si="738"/>
        <v>1.0499220232572189E-3</v>
      </c>
      <c r="P1935" s="16">
        <f t="shared" si="753"/>
        <v>0.27714743402261316</v>
      </c>
      <c r="Q1935" s="2">
        <f t="shared" si="740"/>
        <v>33.172000000000004</v>
      </c>
      <c r="R1935" s="2">
        <f t="shared" si="741"/>
        <v>34.64800000000001</v>
      </c>
      <c r="S1935" s="16">
        <f t="shared" si="754"/>
        <v>-1</v>
      </c>
      <c r="T1935" s="16">
        <f t="shared" si="755"/>
        <v>0</v>
      </c>
      <c r="U1935" s="16">
        <f>VLOOKUP(P1935,Table!$D$6:$G$15,MATCH(VALUE(T1935)&amp;"E",Table!$D$5:$G$5,0),1)*IF(Y1935=1,0,1)</f>
        <v>0.85</v>
      </c>
      <c r="V1935" s="16">
        <f t="shared" si="756"/>
        <v>0.15000000000000002</v>
      </c>
      <c r="W1935" s="16">
        <f t="shared" si="746"/>
        <v>196378.71795702245</v>
      </c>
      <c r="X1935" s="16">
        <f t="shared" si="757"/>
        <v>-8.2073678092464686E-3</v>
      </c>
      <c r="Y1935" s="16">
        <f t="shared" si="747"/>
        <v>0</v>
      </c>
      <c r="Z1935" s="16">
        <f t="shared" si="758"/>
        <v>0</v>
      </c>
      <c r="AA1935" s="16">
        <f t="shared" si="745"/>
        <v>0</v>
      </c>
      <c r="AB1935" s="2">
        <f t="shared" si="748"/>
        <v>232465.20523836988</v>
      </c>
      <c r="AE1935" s="16" t="str">
        <f t="shared" si="742"/>
        <v/>
      </c>
      <c r="AF1935" s="16" t="str">
        <f t="shared" si="739"/>
        <v/>
      </c>
      <c r="AG1935" s="16">
        <f t="shared" si="750"/>
        <v>125.05971184212122</v>
      </c>
      <c r="AH1935" s="24">
        <f t="shared" si="749"/>
        <v>124.04690397581504</v>
      </c>
      <c r="AI1935" s="16">
        <f>VLOOKUP(A1935,'VQT-IV'!$B$3:$C1269,2,0)</f>
        <v>124.06</v>
      </c>
      <c r="AJ1935" s="25">
        <f t="shared" si="759"/>
        <v>-1.0556201986910985E-4</v>
      </c>
      <c r="AK1935" s="16">
        <v>124.11</v>
      </c>
      <c r="AL1935" s="2">
        <f t="shared" si="751"/>
        <v>128.13263549140575</v>
      </c>
      <c r="AM1935" s="27">
        <f t="shared" si="752"/>
        <v>-3.1886735958574386E-2</v>
      </c>
      <c r="AN1935" s="35">
        <v>0</v>
      </c>
      <c r="AO1935" s="1">
        <v>40799</v>
      </c>
      <c r="AP1935" s="2" t="str">
        <f t="shared" si="760"/>
        <v>high</v>
      </c>
    </row>
    <row r="1936" spans="1:42" x14ac:dyDescent="0.25">
      <c r="A1936" s="49">
        <v>40809</v>
      </c>
      <c r="B1936" s="47">
        <v>1136.43</v>
      </c>
      <c r="C1936" s="27">
        <f t="shared" si="762"/>
        <v>6.0820142356317053E-3</v>
      </c>
      <c r="D1936" s="27">
        <f t="shared" si="763"/>
        <v>-6.6655184019808855E-2</v>
      </c>
      <c r="E1936" s="5">
        <f t="shared" si="743"/>
        <v>-1</v>
      </c>
      <c r="F1936" s="44">
        <v>1938.73</v>
      </c>
      <c r="G1936" s="45">
        <v>1938.73</v>
      </c>
      <c r="H1936" s="48">
        <v>1136.43</v>
      </c>
      <c r="I1936" s="42">
        <v>41.25</v>
      </c>
      <c r="J1936" s="16">
        <f t="shared" si="761"/>
        <v>0.41249999999999998</v>
      </c>
      <c r="K1936" s="16">
        <f t="shared" si="744"/>
        <v>0.11444578214548612</v>
      </c>
      <c r="L1936" s="51">
        <f>VLOOKUP(A1936,LIBOR!$A$3:B4031,2,1)</f>
        <v>0.14610999999999999</v>
      </c>
      <c r="M1936">
        <v>20608.599999999999</v>
      </c>
      <c r="N1936" s="2">
        <v>18406.650000000001</v>
      </c>
      <c r="O1936" s="16">
        <f t="shared" si="738"/>
        <v>3.6767165401721781E-5</v>
      </c>
      <c r="P1936" s="16">
        <f t="shared" si="753"/>
        <v>0.29805421785451386</v>
      </c>
      <c r="Q1936" s="2">
        <f t="shared" si="740"/>
        <v>35.047999999999995</v>
      </c>
      <c r="R1936" s="2">
        <f t="shared" si="741"/>
        <v>34.920500000000004</v>
      </c>
      <c r="S1936" s="16">
        <f t="shared" si="754"/>
        <v>1</v>
      </c>
      <c r="T1936" s="16">
        <f t="shared" si="755"/>
        <v>0</v>
      </c>
      <c r="U1936" s="16">
        <f>VLOOKUP(P1936,Table!$D$6:$G$15,MATCH(VALUE(T1936)&amp;"E",Table!$D$5:$G$5,0),1)*IF(Y1936=1,0,1)</f>
        <v>0</v>
      </c>
      <c r="V1936" s="16">
        <f t="shared" si="756"/>
        <v>0</v>
      </c>
      <c r="W1936" s="16">
        <f t="shared" si="746"/>
        <v>197786.49509265483</v>
      </c>
      <c r="X1936" s="16">
        <f t="shared" si="757"/>
        <v>-3.0469287528707478E-2</v>
      </c>
      <c r="Y1936" s="16">
        <f t="shared" si="747"/>
        <v>1</v>
      </c>
      <c r="Z1936" s="16">
        <f t="shared" si="758"/>
        <v>20</v>
      </c>
      <c r="AA1936" s="16">
        <f t="shared" si="745"/>
        <v>0</v>
      </c>
      <c r="AB1936" s="2">
        <f t="shared" si="748"/>
        <v>234157.46166011383</v>
      </c>
      <c r="AE1936" s="16" t="str">
        <f t="shared" si="742"/>
        <v/>
      </c>
      <c r="AF1936" s="16" t="str">
        <f t="shared" si="739"/>
        <v/>
      </c>
      <c r="AG1936" s="16">
        <f t="shared" si="750"/>
        <v>125.97009798033605</v>
      </c>
      <c r="AH1936" s="24">
        <f t="shared" si="749"/>
        <v>124.94666514492894</v>
      </c>
      <c r="AI1936" s="16">
        <f>VLOOKUP(A1936,'VQT-IV'!$B$3:$C1270,2,0)</f>
        <v>124.96</v>
      </c>
      <c r="AJ1936" s="25">
        <f t="shared" si="759"/>
        <v>-1.0671298872477752E-4</v>
      </c>
      <c r="AK1936" s="16">
        <v>124.79</v>
      </c>
      <c r="AL1936" s="2">
        <f t="shared" si="751"/>
        <v>128.13263549140575</v>
      </c>
      <c r="AM1936" s="27">
        <f t="shared" si="752"/>
        <v>-2.4864628236656361E-2</v>
      </c>
      <c r="AN1936" s="35">
        <v>1</v>
      </c>
      <c r="AO1936" s="1">
        <v>40800</v>
      </c>
      <c r="AP1936" s="2" t="str">
        <f t="shared" si="760"/>
        <v>high</v>
      </c>
    </row>
    <row r="1937" spans="1:42" x14ac:dyDescent="0.25">
      <c r="A1937" s="49">
        <v>40812</v>
      </c>
      <c r="B1937" s="47">
        <v>1162.95</v>
      </c>
      <c r="C1937" s="27">
        <f t="shared" si="762"/>
        <v>2.3336237163749551E-2</v>
      </c>
      <c r="D1937" s="27">
        <f t="shared" si="763"/>
        <v>-3.3516395890195505E-2</v>
      </c>
      <c r="E1937" s="5">
        <f t="shared" si="743"/>
        <v>-1</v>
      </c>
      <c r="F1937" s="44">
        <v>1983.97</v>
      </c>
      <c r="G1937" s="45">
        <v>1983.97</v>
      </c>
      <c r="H1937" s="48">
        <v>1162.95</v>
      </c>
      <c r="I1937" s="42">
        <v>39.020000000000003</v>
      </c>
      <c r="J1937" s="16">
        <f t="shared" si="761"/>
        <v>0.39020000000000005</v>
      </c>
      <c r="K1937" s="16">
        <f t="shared" si="744"/>
        <v>0.11408270141243115</v>
      </c>
      <c r="L1937" s="51">
        <f>VLOOKUP(A1937,LIBOR!$A$3:B4032,2,1)</f>
        <v>0.14610999999999999</v>
      </c>
      <c r="M1937">
        <v>19786.830000000002</v>
      </c>
      <c r="N1937" s="2">
        <v>17672.669999999998</v>
      </c>
      <c r="O1937" s="16">
        <f t="shared" si="738"/>
        <v>5.3213772417490073E-4</v>
      </c>
      <c r="P1937" s="16">
        <f t="shared" si="753"/>
        <v>0.27611729858756889</v>
      </c>
      <c r="Q1937" s="2">
        <f t="shared" si="740"/>
        <v>37.101999999999997</v>
      </c>
      <c r="R1937" s="2">
        <f t="shared" si="741"/>
        <v>34.995000000000005</v>
      </c>
      <c r="S1937" s="16">
        <f t="shared" si="754"/>
        <v>1</v>
      </c>
      <c r="T1937" s="16">
        <f t="shared" si="755"/>
        <v>0</v>
      </c>
      <c r="U1937" s="16">
        <f>VLOOKUP(P1937,Table!$D$6:$G$15,MATCH(VALUE(T1937)&amp;"E",Table!$D$5:$G$5,0),1)*IF(Y1937=1,0,1)</f>
        <v>0</v>
      </c>
      <c r="V1937" s="16">
        <f t="shared" si="756"/>
        <v>0</v>
      </c>
      <c r="W1937" s="16">
        <f t="shared" si="746"/>
        <v>197786.49509265483</v>
      </c>
      <c r="X1937" s="16">
        <f t="shared" si="757"/>
        <v>-2.4859193967486926E-2</v>
      </c>
      <c r="Y1937" s="16">
        <f t="shared" si="747"/>
        <v>1</v>
      </c>
      <c r="Z1937" s="16">
        <f t="shared" si="758"/>
        <v>20</v>
      </c>
      <c r="AA1937" s="16">
        <f t="shared" si="745"/>
        <v>1.2175833333334385E-3</v>
      </c>
      <c r="AB1937" s="2">
        <f t="shared" si="748"/>
        <v>234160.31272234075</v>
      </c>
      <c r="AE1937" s="16" t="str">
        <f t="shared" si="742"/>
        <v/>
      </c>
      <c r="AF1937" s="16" t="str">
        <f t="shared" si="739"/>
        <v/>
      </c>
      <c r="AG1937" s="16">
        <f t="shared" si="750"/>
        <v>125.97163177125404</v>
      </c>
      <c r="AH1937" s="24">
        <f t="shared" si="749"/>
        <v>124.93843050036733</v>
      </c>
      <c r="AI1937" s="16">
        <f>VLOOKUP(A1937,'VQT-IV'!$B$3:$C1271,2,0)</f>
        <v>124.95</v>
      </c>
      <c r="AJ1937" s="25">
        <f t="shared" si="759"/>
        <v>-9.2593034275112451E-5</v>
      </c>
      <c r="AK1937" s="16">
        <v>124.99</v>
      </c>
      <c r="AL1937" s="2">
        <f t="shared" si="751"/>
        <v>128.13263549140575</v>
      </c>
      <c r="AM1937" s="27">
        <f t="shared" si="752"/>
        <v>-2.4928894803327939E-2</v>
      </c>
      <c r="AN1937" s="35">
        <v>1</v>
      </c>
      <c r="AO1937" s="1">
        <v>40801</v>
      </c>
      <c r="AP1937" s="2" t="str">
        <f t="shared" si="760"/>
        <v/>
      </c>
    </row>
    <row r="1938" spans="1:42" x14ac:dyDescent="0.25">
      <c r="A1938" s="49">
        <v>40813</v>
      </c>
      <c r="B1938" s="47">
        <v>1175.3800000000001</v>
      </c>
      <c r="C1938" s="27">
        <f t="shared" si="762"/>
        <v>1.0688335698009421E-2</v>
      </c>
      <c r="D1938" s="27">
        <f t="shared" si="763"/>
        <v>-2.1167054785613537E-2</v>
      </c>
      <c r="E1938" s="5">
        <f t="shared" si="743"/>
        <v>-1</v>
      </c>
      <c r="F1938" s="44">
        <v>2005.19</v>
      </c>
      <c r="G1938" s="45">
        <v>2005.19</v>
      </c>
      <c r="H1938" s="48">
        <v>1175.3800000000001</v>
      </c>
      <c r="I1938" s="42">
        <v>37.71</v>
      </c>
      <c r="J1938" s="16">
        <f t="shared" si="761"/>
        <v>0.37709999999999999</v>
      </c>
      <c r="K1938" s="16">
        <f t="shared" si="744"/>
        <v>9.3568684856341788E-2</v>
      </c>
      <c r="L1938" s="51">
        <f>VLOOKUP(A1938,LIBOR!$A$3:B4033,2,1)</f>
        <v>0.14499999999999999</v>
      </c>
      <c r="M1938">
        <v>19422.599999999999</v>
      </c>
      <c r="N1938" s="2">
        <v>17347.349999999999</v>
      </c>
      <c r="O1938" s="16">
        <f t="shared" si="738"/>
        <v>1.1303132716713748E-4</v>
      </c>
      <c r="P1938" s="16">
        <f t="shared" si="753"/>
        <v>0.2835313151436582</v>
      </c>
      <c r="Q1938" s="2">
        <f t="shared" si="740"/>
        <v>38.36</v>
      </c>
      <c r="R1938" s="2">
        <f t="shared" si="741"/>
        <v>35.166500000000006</v>
      </c>
      <c r="S1938" s="16">
        <f t="shared" si="754"/>
        <v>1</v>
      </c>
      <c r="T1938" s="16">
        <f t="shared" si="755"/>
        <v>0</v>
      </c>
      <c r="U1938" s="16">
        <f>VLOOKUP(P1938,Table!$D$6:$G$15,MATCH(VALUE(T1938)&amp;"E",Table!$D$5:$G$5,0),1)*IF(Y1938=1,0,1)</f>
        <v>0</v>
      </c>
      <c r="V1938" s="16">
        <f t="shared" si="756"/>
        <v>0</v>
      </c>
      <c r="W1938" s="16">
        <f t="shared" si="746"/>
        <v>197786.49509265483</v>
      </c>
      <c r="X1938" s="16">
        <f t="shared" si="757"/>
        <v>-2.2619646849100672E-2</v>
      </c>
      <c r="Y1938" s="16">
        <f t="shared" si="747"/>
        <v>1</v>
      </c>
      <c r="Z1938" s="16">
        <f t="shared" si="758"/>
        <v>20</v>
      </c>
      <c r="AA1938" s="16">
        <f t="shared" si="745"/>
        <v>4.0277777777775192E-4</v>
      </c>
      <c r="AB1938" s="2">
        <f t="shared" si="748"/>
        <v>234161.25586804477</v>
      </c>
      <c r="AE1938" s="16" t="str">
        <f t="shared" si="742"/>
        <v/>
      </c>
      <c r="AF1938" s="16" t="str">
        <f t="shared" si="739"/>
        <v/>
      </c>
      <c r="AG1938" s="16">
        <f t="shared" si="750"/>
        <v>125.97213915699312</v>
      </c>
      <c r="AH1938" s="24">
        <f t="shared" si="749"/>
        <v>124.93568188933996</v>
      </c>
      <c r="AI1938" s="16">
        <f>VLOOKUP(A1938,'VQT-IV'!$B$3:$C1272,2,0)</f>
        <v>124.95</v>
      </c>
      <c r="AJ1938" s="25">
        <f t="shared" si="759"/>
        <v>-1.1459072156894123E-4</v>
      </c>
      <c r="AK1938" s="16">
        <v>124.93</v>
      </c>
      <c r="AL1938" s="2">
        <f t="shared" si="751"/>
        <v>128.13263549140575</v>
      </c>
      <c r="AM1938" s="27">
        <f t="shared" si="752"/>
        <v>-2.4950346098829956E-2</v>
      </c>
      <c r="AN1938" s="35">
        <v>1</v>
      </c>
      <c r="AO1938" s="1">
        <v>40802</v>
      </c>
      <c r="AP1938" s="2" t="str">
        <f t="shared" si="760"/>
        <v>high</v>
      </c>
    </row>
    <row r="1939" spans="1:42" x14ac:dyDescent="0.25">
      <c r="A1939" s="49">
        <v>40814</v>
      </c>
      <c r="B1939" s="47">
        <v>1151.06</v>
      </c>
      <c r="C1939" s="27">
        <f t="shared" si="762"/>
        <v>-2.0691180724531799E-2</v>
      </c>
      <c r="D1939" s="27">
        <f t="shared" si="763"/>
        <v>-1.2467757259764789E-2</v>
      </c>
      <c r="E1939" s="5">
        <f t="shared" si="743"/>
        <v>-1</v>
      </c>
      <c r="F1939" s="44">
        <v>1964.2</v>
      </c>
      <c r="G1939" s="45">
        <v>1964.2</v>
      </c>
      <c r="H1939" s="48">
        <v>1151.06</v>
      </c>
      <c r="I1939" s="42">
        <v>41.08</v>
      </c>
      <c r="J1939" s="16">
        <f t="shared" si="761"/>
        <v>0.4108</v>
      </c>
      <c r="K1939" s="16">
        <f t="shared" si="744"/>
        <v>0.12996976194687332</v>
      </c>
      <c r="L1939" s="51">
        <f>VLOOKUP(A1939,LIBOR!$A$3:B4034,2,1)</f>
        <v>0.14610999999999999</v>
      </c>
      <c r="M1939">
        <v>20746.12</v>
      </c>
      <c r="N1939" s="2">
        <v>18529.439999999999</v>
      </c>
      <c r="O1939" s="16">
        <f t="shared" si="738"/>
        <v>4.3715460872998648E-4</v>
      </c>
      <c r="P1939" s="16">
        <f t="shared" si="753"/>
        <v>0.28083023805312668</v>
      </c>
      <c r="Q1939" s="2">
        <f t="shared" si="740"/>
        <v>39.33</v>
      </c>
      <c r="R1939" s="2">
        <f t="shared" si="741"/>
        <v>35.438000000000002</v>
      </c>
      <c r="S1939" s="16">
        <f t="shared" si="754"/>
        <v>1</v>
      </c>
      <c r="T1939" s="16">
        <f t="shared" si="755"/>
        <v>0</v>
      </c>
      <c r="U1939" s="16">
        <f>VLOOKUP(P1939,Table!$D$6:$G$15,MATCH(VALUE(T1939)&amp;"E",Table!$D$5:$G$5,0),1)*IF(Y1939=1,0,1)</f>
        <v>0</v>
      </c>
      <c r="V1939" s="16">
        <f t="shared" si="756"/>
        <v>0</v>
      </c>
      <c r="W1939" s="16">
        <f t="shared" si="746"/>
        <v>197786.49509265483</v>
      </c>
      <c r="X1939" s="16">
        <f t="shared" si="757"/>
        <v>-2.0562315430912692E-2</v>
      </c>
      <c r="Y1939" s="16">
        <f t="shared" si="747"/>
        <v>1</v>
      </c>
      <c r="Z1939" s="16">
        <f t="shared" si="758"/>
        <v>20</v>
      </c>
      <c r="AA1939" s="16">
        <f t="shared" si="745"/>
        <v>4.0586111111107215E-4</v>
      </c>
      <c r="AB1939" s="2">
        <f t="shared" si="748"/>
        <v>234162.20623751965</v>
      </c>
      <c r="AE1939" s="16" t="str">
        <f t="shared" si="742"/>
        <v/>
      </c>
      <c r="AF1939" s="16" t="str">
        <f t="shared" si="739"/>
        <v/>
      </c>
      <c r="AG1939" s="16">
        <f t="shared" si="750"/>
        <v>125.97265042891681</v>
      </c>
      <c r="AH1939" s="24">
        <f t="shared" si="749"/>
        <v>124.93293719086454</v>
      </c>
      <c r="AI1939" s="16">
        <f>VLOOKUP(A1939,'VQT-IV'!$B$3:$C1273,2,0)</f>
        <v>124.95</v>
      </c>
      <c r="AJ1939" s="25">
        <f t="shared" si="759"/>
        <v>-1.365570959220852E-4</v>
      </c>
      <c r="AK1939" s="16">
        <v>124.97</v>
      </c>
      <c r="AL1939" s="2">
        <f t="shared" si="751"/>
        <v>128.13263549140575</v>
      </c>
      <c r="AM1939" s="27">
        <f t="shared" si="752"/>
        <v>-2.4971766859160804E-2</v>
      </c>
      <c r="AN1939" s="35">
        <v>1</v>
      </c>
      <c r="AO1939" s="1">
        <v>40805</v>
      </c>
      <c r="AP1939" s="2" t="str">
        <f t="shared" si="760"/>
        <v>high</v>
      </c>
    </row>
    <row r="1940" spans="1:42" x14ac:dyDescent="0.25">
      <c r="A1940" s="49">
        <v>40815</v>
      </c>
      <c r="B1940" s="47">
        <v>1160.4000000000001</v>
      </c>
      <c r="C1940" s="27">
        <f t="shared" si="762"/>
        <v>8.1142598995709303E-3</v>
      </c>
      <c r="D1940" s="27">
        <f t="shared" si="763"/>
        <v>2.7529666272429809E-2</v>
      </c>
      <c r="E1940" s="5">
        <f t="shared" si="743"/>
        <v>0</v>
      </c>
      <c r="F1940" s="44">
        <v>1980.23</v>
      </c>
      <c r="G1940" s="45">
        <v>1980.23</v>
      </c>
      <c r="H1940" s="48">
        <v>1160.4000000000001</v>
      </c>
      <c r="I1940" s="42">
        <v>38.840000000000003</v>
      </c>
      <c r="J1940" s="16">
        <f t="shared" si="761"/>
        <v>0.38840000000000002</v>
      </c>
      <c r="K1940" s="16">
        <f t="shared" si="744"/>
        <v>0.10328095109167218</v>
      </c>
      <c r="L1940" s="51">
        <f>VLOOKUP(A1940,LIBOR!$A$3:B4035,2,1)</f>
        <v>0.14499999999999999</v>
      </c>
      <c r="M1940">
        <v>20303.46</v>
      </c>
      <c r="N1940" s="2">
        <v>18134.07</v>
      </c>
      <c r="O1940" s="16">
        <f t="shared" si="738"/>
        <v>6.5310905709972851E-5</v>
      </c>
      <c r="P1940" s="16">
        <f t="shared" si="753"/>
        <v>0.28511904890832784</v>
      </c>
      <c r="Q1940" s="2">
        <f t="shared" si="740"/>
        <v>40.082000000000008</v>
      </c>
      <c r="R1940" s="2">
        <f t="shared" si="741"/>
        <v>35.847500000000011</v>
      </c>
      <c r="S1940" s="16">
        <f t="shared" si="754"/>
        <v>1</v>
      </c>
      <c r="T1940" s="16">
        <f t="shared" si="755"/>
        <v>0</v>
      </c>
      <c r="U1940" s="16">
        <f>VLOOKUP(P1940,Table!$D$6:$G$15,MATCH(VALUE(T1940)&amp;"E",Table!$D$5:$G$5,0),1)*IF(Y1940=1,0,1)</f>
        <v>0.85</v>
      </c>
      <c r="V1940" s="16">
        <f t="shared" si="756"/>
        <v>0.15000000000000002</v>
      </c>
      <c r="W1940" s="16">
        <f t="shared" si="746"/>
        <v>197786.49509265483</v>
      </c>
      <c r="X1940" s="16">
        <f t="shared" si="757"/>
        <v>-8.4301211536054188E-3</v>
      </c>
      <c r="Y1940" s="16">
        <f t="shared" si="747"/>
        <v>0</v>
      </c>
      <c r="Z1940" s="16">
        <f t="shared" si="758"/>
        <v>0</v>
      </c>
      <c r="AA1940" s="16">
        <f t="shared" si="745"/>
        <v>4.0277777777775192E-4</v>
      </c>
      <c r="AB1940" s="2">
        <f t="shared" si="748"/>
        <v>234163.14939085033</v>
      </c>
      <c r="AE1940" s="16" t="str">
        <f t="shared" si="742"/>
        <v/>
      </c>
      <c r="AF1940" s="16" t="str">
        <f t="shared" si="739"/>
        <v/>
      </c>
      <c r="AG1940" s="16">
        <f t="shared" si="750"/>
        <v>125.97315781875881</v>
      </c>
      <c r="AH1940" s="24">
        <f t="shared" si="749"/>
        <v>124.93018870068846</v>
      </c>
      <c r="AI1940" s="16">
        <f>VLOOKUP(A1940,'VQT-IV'!$B$3:$C1274,2,0)</f>
        <v>124.94</v>
      </c>
      <c r="AJ1940" s="25">
        <f t="shared" si="759"/>
        <v>-7.8528087974483185E-5</v>
      </c>
      <c r="AK1940" s="16">
        <v>124.95</v>
      </c>
      <c r="AL1940" s="2">
        <f t="shared" si="751"/>
        <v>128.13263549140575</v>
      </c>
      <c r="AM1940" s="27">
        <f t="shared" si="752"/>
        <v>-2.4993217211489283E-2</v>
      </c>
      <c r="AN1940" s="35">
        <v>0</v>
      </c>
      <c r="AO1940" s="1">
        <v>40806</v>
      </c>
      <c r="AP1940" s="2" t="str">
        <f t="shared" si="760"/>
        <v/>
      </c>
    </row>
    <row r="1941" spans="1:42" x14ac:dyDescent="0.25">
      <c r="A1941" s="49">
        <v>40816</v>
      </c>
      <c r="B1941" s="47">
        <v>1131.42</v>
      </c>
      <c r="C1941" s="27">
        <f t="shared" si="762"/>
        <v>-2.4974146845915257E-2</v>
      </c>
      <c r="D1941" s="27">
        <f t="shared" si="763"/>
        <v>-3.5264948091171533E-3</v>
      </c>
      <c r="E1941" s="5">
        <f t="shared" si="743"/>
        <v>0</v>
      </c>
      <c r="F1941" s="44">
        <v>1930.79</v>
      </c>
      <c r="G1941" s="45">
        <v>1930.79</v>
      </c>
      <c r="H1941" s="48">
        <v>1131.42</v>
      </c>
      <c r="I1941" s="42">
        <v>42.96</v>
      </c>
      <c r="J1941" s="16">
        <f t="shared" si="761"/>
        <v>0.42959999999999998</v>
      </c>
      <c r="K1941" s="16">
        <f t="shared" si="744"/>
        <v>0.15916963760568131</v>
      </c>
      <c r="L1941" s="51">
        <f>VLOOKUP(A1941,LIBOR!$A$3:B4036,2,1)</f>
        <v>0.15221999999999999</v>
      </c>
      <c r="M1941">
        <v>22019.599999999999</v>
      </c>
      <c r="N1941" s="2">
        <v>19666.830000000002</v>
      </c>
      <c r="O1941" s="16">
        <f t="shared" si="738"/>
        <v>6.3964946521073544E-4</v>
      </c>
      <c r="P1941" s="16">
        <f t="shared" si="753"/>
        <v>0.27043036239431867</v>
      </c>
      <c r="Q1941" s="2">
        <f t="shared" si="740"/>
        <v>39.58</v>
      </c>
      <c r="R1941" s="2">
        <f t="shared" si="741"/>
        <v>36.208500000000008</v>
      </c>
      <c r="S1941" s="16">
        <f t="shared" si="754"/>
        <v>1</v>
      </c>
      <c r="T1941" s="16">
        <f t="shared" si="755"/>
        <v>0</v>
      </c>
      <c r="U1941" s="16">
        <f>VLOOKUP(P1941,Table!$D$6:$G$15,MATCH(VALUE(T1941)&amp;"E",Table!$D$5:$G$5,0),1)*IF(Y1941=1,0,1)</f>
        <v>0.85</v>
      </c>
      <c r="V1941" s="16">
        <f t="shared" si="756"/>
        <v>0.15000000000000002</v>
      </c>
      <c r="W1941" s="16">
        <f t="shared" si="746"/>
        <v>196095.52756143178</v>
      </c>
      <c r="X1941" s="16">
        <f t="shared" si="757"/>
        <v>7.1686848263285974E-3</v>
      </c>
      <c r="Y1941" s="16">
        <f t="shared" si="747"/>
        <v>0</v>
      </c>
      <c r="Z1941" s="16">
        <f t="shared" si="758"/>
        <v>0</v>
      </c>
      <c r="AA1941" s="16">
        <f t="shared" si="745"/>
        <v>0</v>
      </c>
      <c r="AB1941" s="2">
        <f t="shared" si="748"/>
        <v>232162.66999588071</v>
      </c>
      <c r="AE1941" s="16" t="str">
        <f t="shared" si="742"/>
        <v/>
      </c>
      <c r="AF1941" s="16" t="str">
        <f t="shared" si="739"/>
        <v/>
      </c>
      <c r="AG1941" s="16">
        <f t="shared" si="750"/>
        <v>124.89695643014899</v>
      </c>
      <c r="AH1941" s="24">
        <f t="shared" si="749"/>
        <v>123.85967367357355</v>
      </c>
      <c r="AI1941" s="16">
        <f>VLOOKUP(A1941,'VQT-IV'!$B$3:$C1275,2,0)</f>
        <v>123.87</v>
      </c>
      <c r="AJ1941" s="25">
        <f t="shared" si="759"/>
        <v>-8.3364223996573728E-5</v>
      </c>
      <c r="AK1941" s="16">
        <v>123.74</v>
      </c>
      <c r="AL1941" s="2">
        <f t="shared" si="751"/>
        <v>128.13263549140575</v>
      </c>
      <c r="AM1941" s="27">
        <f t="shared" si="752"/>
        <v>-3.3347958554390322E-2</v>
      </c>
      <c r="AN1941" s="35">
        <v>0</v>
      </c>
      <c r="AO1941" s="1">
        <v>40807</v>
      </c>
      <c r="AP1941" s="2" t="str">
        <f t="shared" si="760"/>
        <v/>
      </c>
    </row>
    <row r="1942" spans="1:42" x14ac:dyDescent="0.25">
      <c r="A1942" s="49">
        <v>40819</v>
      </c>
      <c r="B1942" s="47">
        <v>1099.23</v>
      </c>
      <c r="C1942" s="27">
        <f t="shared" si="762"/>
        <v>-2.8450973113432698E-2</v>
      </c>
      <c r="D1942" s="27">
        <f t="shared" si="763"/>
        <v>-5.5313705086299403E-2</v>
      </c>
      <c r="E1942" s="5">
        <f t="shared" si="743"/>
        <v>0</v>
      </c>
      <c r="F1942" s="44">
        <v>1875.95</v>
      </c>
      <c r="G1942" s="45">
        <v>1875.95</v>
      </c>
      <c r="H1942" s="48">
        <v>1099.23</v>
      </c>
      <c r="I1942" s="42">
        <v>45.45</v>
      </c>
      <c r="J1942" s="16">
        <f t="shared" si="761"/>
        <v>0.45450000000000002</v>
      </c>
      <c r="K1942" s="16">
        <f t="shared" si="744"/>
        <v>0.17095718350793782</v>
      </c>
      <c r="L1942" s="51">
        <f>VLOOKUP(A1942,LIBOR!$A$3:B4037,2,1)</f>
        <v>0.14444000000000001</v>
      </c>
      <c r="M1942">
        <v>23578.84</v>
      </c>
      <c r="N1942" s="2">
        <v>21059.43</v>
      </c>
      <c r="O1942" s="16">
        <f t="shared" si="738"/>
        <v>8.3310430471308927E-4</v>
      </c>
      <c r="P1942" s="16">
        <f t="shared" si="753"/>
        <v>0.2835428164920622</v>
      </c>
      <c r="Q1942" s="2">
        <f t="shared" si="740"/>
        <v>39.922000000000004</v>
      </c>
      <c r="R1942" s="2">
        <f t="shared" si="741"/>
        <v>36.76550000000001</v>
      </c>
      <c r="S1942" s="16">
        <f t="shared" si="754"/>
        <v>1</v>
      </c>
      <c r="T1942" s="16">
        <f t="shared" si="755"/>
        <v>0</v>
      </c>
      <c r="U1942" s="16">
        <f>VLOOKUP(P1942,Table!$D$6:$G$15,MATCH(VALUE(T1942)&amp;"E",Table!$D$5:$G$5,0),1)*IF(Y1942=1,0,1)</f>
        <v>0.85</v>
      </c>
      <c r="V1942" s="16">
        <f t="shared" si="756"/>
        <v>0.15000000000000002</v>
      </c>
      <c r="W1942" s="16">
        <f t="shared" si="746"/>
        <v>193436.10159997139</v>
      </c>
      <c r="X1942" s="16">
        <f t="shared" si="757"/>
        <v>-8.5494590034113083E-3</v>
      </c>
      <c r="Y1942" s="16">
        <f t="shared" si="747"/>
        <v>0</v>
      </c>
      <c r="Z1942" s="16">
        <f t="shared" si="758"/>
        <v>0</v>
      </c>
      <c r="AA1942" s="16">
        <f t="shared" si="745"/>
        <v>0</v>
      </c>
      <c r="AB1942" s="2">
        <f t="shared" si="748"/>
        <v>229023.66107220494</v>
      </c>
      <c r="AE1942" s="16" t="str">
        <f t="shared" si="742"/>
        <v/>
      </c>
      <c r="AF1942" s="16" t="str">
        <f t="shared" si="739"/>
        <v/>
      </c>
      <c r="AG1942" s="16">
        <f t="shared" si="750"/>
        <v>123.208258325578</v>
      </c>
      <c r="AH1942" s="24">
        <f t="shared" si="749"/>
        <v>122.17546016542113</v>
      </c>
      <c r="AI1942" s="16">
        <f>VLOOKUP(A1942,'VQT-IV'!$B$3:$C1276,2,0)</f>
        <v>122.19</v>
      </c>
      <c r="AJ1942" s="25">
        <f t="shared" si="759"/>
        <v>-1.189936539722769E-4</v>
      </c>
      <c r="AK1942" s="16">
        <v>122.04</v>
      </c>
      <c r="AL1942" s="2">
        <f t="shared" si="751"/>
        <v>128.13263549140575</v>
      </c>
      <c r="AM1942" s="27">
        <f t="shared" si="752"/>
        <v>-4.6492256271308707E-2</v>
      </c>
      <c r="AN1942" s="35">
        <v>0</v>
      </c>
      <c r="AO1942" s="1">
        <v>40808</v>
      </c>
      <c r="AP1942" s="2" t="str">
        <f t="shared" si="760"/>
        <v>high</v>
      </c>
    </row>
    <row r="1943" spans="1:42" x14ac:dyDescent="0.25">
      <c r="A1943" s="49">
        <v>40820</v>
      </c>
      <c r="B1943" s="47">
        <v>1123.95</v>
      </c>
      <c r="C1943" s="27">
        <f t="shared" si="762"/>
        <v>2.2488469201168204E-2</v>
      </c>
      <c r="D1943" s="27">
        <f t="shared" si="763"/>
        <v>-4.351357158314062E-2</v>
      </c>
      <c r="E1943" s="5">
        <f t="shared" si="743"/>
        <v>-1</v>
      </c>
      <c r="F1943" s="44">
        <v>1918.39</v>
      </c>
      <c r="G1943" s="45">
        <v>1918.39</v>
      </c>
      <c r="H1943" s="48">
        <v>1123.95</v>
      </c>
      <c r="I1943" s="42">
        <v>40.82</v>
      </c>
      <c r="J1943" s="16">
        <f t="shared" si="761"/>
        <v>0.40820000000000001</v>
      </c>
      <c r="K1943" s="16">
        <f t="shared" si="744"/>
        <v>0.10876182586641525</v>
      </c>
      <c r="L1943" s="51">
        <f>VLOOKUP(A1943,LIBOR!$A$3:B4038,2,1)</f>
        <v>0.14333000000000001</v>
      </c>
      <c r="M1943">
        <v>21693.64</v>
      </c>
      <c r="N1943" s="2">
        <v>19375.650000000001</v>
      </c>
      <c r="O1943" s="16">
        <f t="shared" si="738"/>
        <v>4.9458787919342065E-4</v>
      </c>
      <c r="P1943" s="16">
        <f t="shared" si="753"/>
        <v>0.29943817413358476</v>
      </c>
      <c r="Q1943" s="2">
        <f t="shared" si="740"/>
        <v>41.208000000000006</v>
      </c>
      <c r="R1943" s="2">
        <f t="shared" si="741"/>
        <v>37.342000000000013</v>
      </c>
      <c r="S1943" s="16">
        <f t="shared" si="754"/>
        <v>1</v>
      </c>
      <c r="T1943" s="16">
        <f t="shared" si="755"/>
        <v>0</v>
      </c>
      <c r="U1943" s="16">
        <f>VLOOKUP(P1943,Table!$D$6:$G$15,MATCH(VALUE(T1943)&amp;"E",Table!$D$5:$G$5,0),1)*IF(Y1943=1,0,1)</f>
        <v>0</v>
      </c>
      <c r="V1943" s="16">
        <f t="shared" si="756"/>
        <v>0</v>
      </c>
      <c r="W1943" s="16">
        <f t="shared" si="746"/>
        <v>194813.78043795997</v>
      </c>
      <c r="X1943" s="16">
        <f t="shared" si="757"/>
        <v>-2.199540211603157E-2</v>
      </c>
      <c r="Y1943" s="16">
        <f t="shared" si="747"/>
        <v>1</v>
      </c>
      <c r="Z1943" s="16">
        <f t="shared" si="758"/>
        <v>20</v>
      </c>
      <c r="AA1943" s="16">
        <f t="shared" si="745"/>
        <v>0</v>
      </c>
      <c r="AB1943" s="2">
        <f t="shared" si="748"/>
        <v>230681.05199301406</v>
      </c>
      <c r="AE1943" s="16" t="str">
        <f t="shared" si="742"/>
        <v/>
      </c>
      <c r="AF1943" s="16" t="str">
        <f t="shared" si="739"/>
        <v/>
      </c>
      <c r="AG1943" s="16">
        <f t="shared" si="750"/>
        <v>124.09988780945538</v>
      </c>
      <c r="AH1943" s="24">
        <f t="shared" si="749"/>
        <v>123.05641260793824</v>
      </c>
      <c r="AI1943" s="16">
        <f>VLOOKUP(A1943,'VQT-IV'!$B$3:$C1277,2,0)</f>
        <v>123.07</v>
      </c>
      <c r="AJ1943" s="25">
        <f t="shared" si="759"/>
        <v>-1.1040377071380725E-4</v>
      </c>
      <c r="AK1943" s="16">
        <v>122.54</v>
      </c>
      <c r="AL1943" s="2">
        <f t="shared" si="751"/>
        <v>128.13263549140575</v>
      </c>
      <c r="AM1943" s="27">
        <f t="shared" si="752"/>
        <v>-3.9616939618852931E-2</v>
      </c>
      <c r="AN1943" s="35">
        <v>1</v>
      </c>
      <c r="AO1943" s="1">
        <v>40809</v>
      </c>
      <c r="AP1943" s="2" t="str">
        <f t="shared" si="760"/>
        <v>high</v>
      </c>
    </row>
    <row r="1944" spans="1:42" x14ac:dyDescent="0.25">
      <c r="A1944" s="49">
        <v>40821</v>
      </c>
      <c r="B1944" s="47">
        <v>1144.03</v>
      </c>
      <c r="C1944" s="27">
        <f t="shared" si="762"/>
        <v>1.7865563414742658E-2</v>
      </c>
      <c r="D1944" s="27">
        <f t="shared" si="763"/>
        <v>-4.956827443866163E-3</v>
      </c>
      <c r="E1944" s="5">
        <f t="shared" si="743"/>
        <v>0</v>
      </c>
      <c r="F1944" s="44">
        <v>1953.67</v>
      </c>
      <c r="G1944" s="45">
        <v>1953.67</v>
      </c>
      <c r="H1944" s="48">
        <v>1144.03</v>
      </c>
      <c r="I1944" s="42">
        <v>37.81</v>
      </c>
      <c r="J1944" s="16">
        <f t="shared" si="761"/>
        <v>0.37810000000000005</v>
      </c>
      <c r="K1944" s="16">
        <f t="shared" si="744"/>
        <v>7.2003906656667283E-2</v>
      </c>
      <c r="L1944" s="51">
        <f>VLOOKUP(A1944,LIBOR!$A$3:B4039,2,1)</f>
        <v>0.14277999999999999</v>
      </c>
      <c r="M1944">
        <v>20552.61</v>
      </c>
      <c r="N1944" s="2">
        <v>18356.53</v>
      </c>
      <c r="O1944" s="16">
        <f t="shared" si="738"/>
        <v>3.1356794785782402E-4</v>
      </c>
      <c r="P1944" s="16">
        <f t="shared" si="753"/>
        <v>0.30609609334333276</v>
      </c>
      <c r="Q1944" s="2">
        <f t="shared" si="740"/>
        <v>41.83</v>
      </c>
      <c r="R1944" s="2">
        <f t="shared" si="741"/>
        <v>37.533000000000008</v>
      </c>
      <c r="S1944" s="16">
        <f t="shared" si="754"/>
        <v>1</v>
      </c>
      <c r="T1944" s="16">
        <f t="shared" si="755"/>
        <v>0</v>
      </c>
      <c r="U1944" s="16">
        <f>VLOOKUP(P1944,Table!$D$6:$G$15,MATCH(VALUE(T1944)&amp;"E",Table!$D$5:$G$5,0),1)*IF(Y1944=1,0,1)</f>
        <v>0.85</v>
      </c>
      <c r="V1944" s="16">
        <f t="shared" si="756"/>
        <v>0.15000000000000002</v>
      </c>
      <c r="W1944" s="16">
        <f t="shared" si="746"/>
        <v>194813.78043795997</v>
      </c>
      <c r="X1944" s="16">
        <f t="shared" si="757"/>
        <v>-1.502991725143954E-2</v>
      </c>
      <c r="Y1944" s="16">
        <f t="shared" si="747"/>
        <v>0</v>
      </c>
      <c r="Z1944" s="16">
        <f t="shared" si="758"/>
        <v>0</v>
      </c>
      <c r="AA1944" s="16">
        <f t="shared" si="745"/>
        <v>3.9661111111111147E-4</v>
      </c>
      <c r="AB1944" s="2">
        <f t="shared" si="748"/>
        <v>230681.96689969749</v>
      </c>
      <c r="AD1944" s="2">
        <v>231103.5</v>
      </c>
      <c r="AE1944" s="16" t="str">
        <f t="shared" si="742"/>
        <v/>
      </c>
      <c r="AF1944" s="16">
        <f t="shared" si="739"/>
        <v>-1.8240013686616763E-3</v>
      </c>
      <c r="AG1944" s="16">
        <f t="shared" si="750"/>
        <v>124.10038000339931</v>
      </c>
      <c r="AH1944" s="24">
        <f t="shared" si="749"/>
        <v>123.0536978125044</v>
      </c>
      <c r="AI1944" s="16">
        <f>VLOOKUP(A1944,'VQT-IV'!$B$3:$C1278,2,0)</f>
        <v>123.07</v>
      </c>
      <c r="AJ1944" s="25">
        <f t="shared" si="759"/>
        <v>-1.3246272443001583E-4</v>
      </c>
      <c r="AK1944" s="16">
        <v>123.1</v>
      </c>
      <c r="AL1944" s="2">
        <f t="shared" si="751"/>
        <v>128.13263549140575</v>
      </c>
      <c r="AM1944" s="27">
        <f t="shared" si="752"/>
        <v>-3.963812700349878E-2</v>
      </c>
      <c r="AN1944" s="35">
        <v>0</v>
      </c>
      <c r="AO1944" s="1">
        <v>40812</v>
      </c>
      <c r="AP1944" s="2" t="str">
        <f t="shared" si="760"/>
        <v>high</v>
      </c>
    </row>
    <row r="1945" spans="1:42" x14ac:dyDescent="0.25">
      <c r="A1945" s="49">
        <v>40822</v>
      </c>
      <c r="B1945" s="47">
        <v>1164.97</v>
      </c>
      <c r="C1945" s="27">
        <f t="shared" si="762"/>
        <v>1.8303715811648358E-2</v>
      </c>
      <c r="D1945" s="27">
        <f t="shared" si="763"/>
        <v>5.2326284682112645E-3</v>
      </c>
      <c r="E1945" s="5">
        <f t="shared" si="743"/>
        <v>0</v>
      </c>
      <c r="F1945" s="44">
        <v>1989.61</v>
      </c>
      <c r="G1945" s="45">
        <v>1989.61</v>
      </c>
      <c r="H1945" s="48">
        <v>1164.97</v>
      </c>
      <c r="I1945" s="42">
        <v>36.270000000000003</v>
      </c>
      <c r="J1945" s="16">
        <f t="shared" si="761"/>
        <v>0.36270000000000002</v>
      </c>
      <c r="K1945" s="16">
        <f t="shared" si="744"/>
        <v>6.3074123626735978E-2</v>
      </c>
      <c r="L1945" s="51">
        <f>VLOOKUP(A1945,LIBOR!$A$3:B4040,2,1)</f>
        <v>0.14266999999999999</v>
      </c>
      <c r="M1945">
        <v>20282.39</v>
      </c>
      <c r="N1945" s="2">
        <v>18115.169999999998</v>
      </c>
      <c r="O1945" s="16">
        <f t="shared" ref="O1945:O2008" si="764">LN(B1945/B1944)^2</f>
        <v>3.2899499658687698E-4</v>
      </c>
      <c r="P1945" s="16">
        <f t="shared" si="753"/>
        <v>0.29962587637326404</v>
      </c>
      <c r="Q1945" s="2">
        <f t="shared" si="740"/>
        <v>41.176000000000002</v>
      </c>
      <c r="R1945" s="2">
        <f t="shared" si="741"/>
        <v>37.754500000000007</v>
      </c>
      <c r="S1945" s="16">
        <f t="shared" si="754"/>
        <v>1</v>
      </c>
      <c r="T1945" s="16">
        <f t="shared" si="755"/>
        <v>1</v>
      </c>
      <c r="U1945" s="16">
        <f>VLOOKUP(P1945,Table!$D$6:$G$15,MATCH(VALUE(T1945)&amp;"E",Table!$D$5:$G$5,0),1)*IF(Y1945=1,0,1)</f>
        <v>0.75</v>
      </c>
      <c r="V1945" s="16">
        <f t="shared" si="756"/>
        <v>0.25</v>
      </c>
      <c r="W1945" s="16">
        <f t="shared" si="746"/>
        <v>197460.49908025743</v>
      </c>
      <c r="X1945" s="16">
        <f t="shared" si="757"/>
        <v>-1.502991725143954E-2</v>
      </c>
      <c r="Y1945" s="16">
        <f t="shared" si="747"/>
        <v>0</v>
      </c>
      <c r="Z1945" s="16">
        <f t="shared" si="758"/>
        <v>0</v>
      </c>
      <c r="AA1945" s="16">
        <f t="shared" si="745"/>
        <v>0</v>
      </c>
      <c r="AB1945" s="2">
        <f t="shared" si="748"/>
        <v>233834.13596468561</v>
      </c>
      <c r="AE1945" s="16" t="str">
        <f t="shared" si="742"/>
        <v/>
      </c>
      <c r="AF1945" s="16" t="str">
        <f t="shared" si="739"/>
        <v/>
      </c>
      <c r="AG1945" s="16">
        <f t="shared" si="750"/>
        <v>125.79615789214117</v>
      </c>
      <c r="AH1945" s="24">
        <f t="shared" si="749"/>
        <v>124.73192671099279</v>
      </c>
      <c r="AI1945" s="16">
        <f>VLOOKUP(A1945,'VQT-IV'!$B$3:$C1279,2,0)</f>
        <v>124.75</v>
      </c>
      <c r="AJ1945" s="25">
        <f t="shared" si="759"/>
        <v>-1.4487606418600585E-4</v>
      </c>
      <c r="AK1945" s="16">
        <v>123.94</v>
      </c>
      <c r="AL1945" s="2">
        <f t="shared" si="751"/>
        <v>128.13263549140575</v>
      </c>
      <c r="AM1945" s="27">
        <f t="shared" si="752"/>
        <v>-2.6540535651754738E-2</v>
      </c>
      <c r="AN1945" s="35">
        <v>0</v>
      </c>
      <c r="AO1945" s="1">
        <v>40813</v>
      </c>
      <c r="AP1945" s="2" t="str">
        <f t="shared" si="760"/>
        <v>high</v>
      </c>
    </row>
    <row r="1946" spans="1:42" x14ac:dyDescent="0.25">
      <c r="A1946" s="49">
        <v>40823</v>
      </c>
      <c r="B1946" s="47">
        <v>1155.46</v>
      </c>
      <c r="C1946" s="27">
        <f t="shared" si="762"/>
        <v>-8.1633003424981254E-3</v>
      </c>
      <c r="D1946" s="27">
        <f t="shared" si="763"/>
        <v>2.2043474971628396E-2</v>
      </c>
      <c r="E1946" s="5">
        <f t="shared" si="743"/>
        <v>0</v>
      </c>
      <c r="F1946" s="44">
        <v>1973.42</v>
      </c>
      <c r="G1946" s="45">
        <v>1973.42</v>
      </c>
      <c r="H1946" s="48">
        <v>1155.46</v>
      </c>
      <c r="I1946" s="42">
        <v>36.200000000000003</v>
      </c>
      <c r="J1946" s="16">
        <f t="shared" si="761"/>
        <v>0.36200000000000004</v>
      </c>
      <c r="K1946" s="16">
        <f t="shared" si="744"/>
        <v>5.7195160053507776E-2</v>
      </c>
      <c r="L1946" s="51">
        <f>VLOOKUP(A1946,LIBOR!$A$3:B4041,2,1)</f>
        <v>0.13944000000000001</v>
      </c>
      <c r="M1946">
        <v>20321.11</v>
      </c>
      <c r="N1946" s="2">
        <v>18149.740000000002</v>
      </c>
      <c r="O1946" s="16">
        <f t="shared" si="764"/>
        <v>6.7187571698110299E-5</v>
      </c>
      <c r="P1946" s="16">
        <f t="shared" si="753"/>
        <v>0.30480483994649227</v>
      </c>
      <c r="Q1946" s="2">
        <f t="shared" si="740"/>
        <v>40.661999999999999</v>
      </c>
      <c r="R1946" s="2">
        <f t="shared" si="741"/>
        <v>37.852000000000011</v>
      </c>
      <c r="S1946" s="16">
        <f t="shared" si="754"/>
        <v>1</v>
      </c>
      <c r="T1946" s="16">
        <f t="shared" si="755"/>
        <v>1</v>
      </c>
      <c r="U1946" s="16">
        <f>VLOOKUP(P1946,Table!$D$6:$G$15,MATCH(VALUE(T1946)&amp;"E",Table!$D$5:$G$5,0),1)*IF(Y1946=1,0,1)</f>
        <v>0.75</v>
      </c>
      <c r="V1946" s="16">
        <f t="shared" si="756"/>
        <v>0.25</v>
      </c>
      <c r="W1946" s="16">
        <f t="shared" si="746"/>
        <v>196345.75776555319</v>
      </c>
      <c r="X1946" s="16">
        <f t="shared" si="757"/>
        <v>-1.6482217971691693E-3</v>
      </c>
      <c r="Y1946" s="16">
        <f t="shared" si="747"/>
        <v>0</v>
      </c>
      <c r="Z1946" s="16">
        <f t="shared" si="758"/>
        <v>0</v>
      </c>
      <c r="AA1946" s="16">
        <f t="shared" si="745"/>
        <v>0</v>
      </c>
      <c r="AB1946" s="2">
        <f t="shared" si="748"/>
        <v>232518.65677620692</v>
      </c>
      <c r="AE1946" s="16" t="str">
        <f t="shared" si="742"/>
        <v/>
      </c>
      <c r="AF1946" s="16" t="str">
        <f t="shared" si="739"/>
        <v/>
      </c>
      <c r="AG1946" s="16">
        <f t="shared" si="750"/>
        <v>125.08846725914186</v>
      </c>
      <c r="AH1946" s="24">
        <f t="shared" si="749"/>
        <v>124.0269949325866</v>
      </c>
      <c r="AI1946" s="16">
        <f>VLOOKUP(A1946,'VQT-IV'!$B$3:$C1280,2,0)</f>
        <v>124.04</v>
      </c>
      <c r="AJ1946" s="25">
        <f t="shared" si="759"/>
        <v>-1.0484575470337543E-4</v>
      </c>
      <c r="AK1946" s="16">
        <v>124.21</v>
      </c>
      <c r="AL1946" s="2">
        <f t="shared" si="751"/>
        <v>128.13263549140575</v>
      </c>
      <c r="AM1946" s="27">
        <f t="shared" si="752"/>
        <v>-3.2042114353407869E-2</v>
      </c>
      <c r="AN1946" s="35">
        <v>0</v>
      </c>
      <c r="AO1946" s="1">
        <v>40814</v>
      </c>
      <c r="AP1946" s="2" t="str">
        <f t="shared" si="760"/>
        <v>high</v>
      </c>
    </row>
    <row r="1947" spans="1:42" x14ac:dyDescent="0.25">
      <c r="A1947" s="49">
        <v>40826</v>
      </c>
      <c r="B1947" s="47">
        <v>1194.8900000000001</v>
      </c>
      <c r="C1947" s="27">
        <f t="shared" si="762"/>
        <v>3.4124937254426779E-2</v>
      </c>
      <c r="D1947" s="27">
        <f t="shared" si="763"/>
        <v>8.4619385339487874E-2</v>
      </c>
      <c r="E1947" s="5">
        <f t="shared" si="743"/>
        <v>0</v>
      </c>
      <c r="F1947" s="44">
        <v>2040.76</v>
      </c>
      <c r="G1947" s="45">
        <v>2040.76</v>
      </c>
      <c r="H1947" s="48">
        <v>1194.8900000000001</v>
      </c>
      <c r="I1947" s="42">
        <v>33.020000000000003</v>
      </c>
      <c r="J1947" s="16">
        <f t="shared" si="761"/>
        <v>0.33020000000000005</v>
      </c>
      <c r="K1947" s="16">
        <f t="shared" si="744"/>
        <v>3.9445551897761832E-2</v>
      </c>
      <c r="L1947" s="51">
        <f>VLOOKUP(A1947,LIBOR!$A$3:B4042,2,1)</f>
        <v>0.13944000000000001</v>
      </c>
      <c r="M1947">
        <v>18861.52</v>
      </c>
      <c r="N1947" s="2">
        <v>16846.080000000002</v>
      </c>
      <c r="O1947" s="16">
        <f t="shared" si="764"/>
        <v>1.125978147283701E-3</v>
      </c>
      <c r="P1947" s="16">
        <f t="shared" si="753"/>
        <v>0.29075444810223822</v>
      </c>
      <c r="Q1947" s="2">
        <f t="shared" si="740"/>
        <v>39.31</v>
      </c>
      <c r="R1947" s="2">
        <f t="shared" si="741"/>
        <v>37.736000000000004</v>
      </c>
      <c r="S1947" s="16">
        <f t="shared" si="754"/>
        <v>1</v>
      </c>
      <c r="T1947" s="16">
        <f t="shared" si="755"/>
        <v>1</v>
      </c>
      <c r="U1947" s="16">
        <f>VLOOKUP(P1947,Table!$D$6:$G$15,MATCH(VALUE(T1947)&amp;"E",Table!$D$5:$G$5,0),1)*IF(Y1947=1,0,1)</f>
        <v>0.75</v>
      </c>
      <c r="V1947" s="16">
        <f t="shared" si="756"/>
        <v>0.25</v>
      </c>
      <c r="W1947" s="16">
        <f t="shared" si="746"/>
        <v>197845.1907058919</v>
      </c>
      <c r="X1947" s="16">
        <f t="shared" si="757"/>
        <v>1.2760627803864999E-3</v>
      </c>
      <c r="Y1947" s="16">
        <f t="shared" si="747"/>
        <v>0</v>
      </c>
      <c r="Z1947" s="16">
        <f t="shared" si="758"/>
        <v>0</v>
      </c>
      <c r="AA1947" s="16">
        <f t="shared" si="745"/>
        <v>0</v>
      </c>
      <c r="AB1947" s="2">
        <f t="shared" si="748"/>
        <v>234294.18150730466</v>
      </c>
      <c r="AE1947" s="16" t="str">
        <f t="shared" si="742"/>
        <v/>
      </c>
      <c r="AF1947" s="16" t="str">
        <f t="shared" ref="AF1947:AF2010" si="765">IF(AD1947&gt;0,AB1947/AD1947-1,"")</f>
        <v/>
      </c>
      <c r="AG1947" s="16">
        <f t="shared" si="750"/>
        <v>126.04364939494562</v>
      </c>
      <c r="AH1947" s="24">
        <f t="shared" si="749"/>
        <v>124.96431361425282</v>
      </c>
      <c r="AI1947" s="16">
        <f>VLOOKUP(A1947,'VQT-IV'!$B$3:$C1281,2,0)</f>
        <v>124.98</v>
      </c>
      <c r="AJ1947" s="25">
        <f t="shared" si="759"/>
        <v>-1.2551116776438054E-4</v>
      </c>
      <c r="AK1947" s="16">
        <v>125.19</v>
      </c>
      <c r="AL1947" s="2">
        <f t="shared" si="751"/>
        <v>128.13263549140575</v>
      </c>
      <c r="AM1947" s="27">
        <f t="shared" si="752"/>
        <v>-2.4726892294082536E-2</v>
      </c>
      <c r="AN1947" s="35">
        <v>0</v>
      </c>
      <c r="AO1947" s="1">
        <v>40815</v>
      </c>
      <c r="AP1947" s="2" t="str">
        <f t="shared" si="760"/>
        <v>high</v>
      </c>
    </row>
    <row r="1948" spans="1:42" x14ac:dyDescent="0.25">
      <c r="A1948" s="49">
        <v>40827</v>
      </c>
      <c r="B1948" s="47">
        <v>1195.54</v>
      </c>
      <c r="C1948" s="27">
        <f t="shared" si="762"/>
        <v>5.4398312815395755E-4</v>
      </c>
      <c r="D1948" s="27">
        <f t="shared" si="763"/>
        <v>6.2674899266473627E-2</v>
      </c>
      <c r="E1948" s="5">
        <f t="shared" si="743"/>
        <v>0</v>
      </c>
      <c r="F1948" s="44">
        <v>2041.9</v>
      </c>
      <c r="G1948" s="45">
        <v>2041.9</v>
      </c>
      <c r="H1948" s="48">
        <v>1195.54</v>
      </c>
      <c r="I1948" s="42">
        <v>32.86</v>
      </c>
      <c r="J1948" s="16">
        <f t="shared" si="761"/>
        <v>0.3286</v>
      </c>
      <c r="K1948" s="16">
        <f t="shared" si="744"/>
        <v>1.8548561118772011E-2</v>
      </c>
      <c r="L1948" s="51">
        <f>VLOOKUP(A1948,LIBOR!$A$3:B4043,2,1)</f>
        <v>0.14166999999999999</v>
      </c>
      <c r="M1948">
        <v>18769.900000000001</v>
      </c>
      <c r="N1948" s="2">
        <v>16764.240000000002</v>
      </c>
      <c r="O1948" s="16">
        <f t="shared" si="764"/>
        <v>2.9575674974096495E-7</v>
      </c>
      <c r="P1948" s="16">
        <f t="shared" si="753"/>
        <v>0.31005143888122799</v>
      </c>
      <c r="Q1948" s="2">
        <f t="shared" ref="Q1948:Q2011" si="766">SUM($I1943:$I1947)/5</f>
        <v>36.824000000000005</v>
      </c>
      <c r="R1948" s="2">
        <f t="shared" ref="R1948:R2011" si="767">SUM($I1928:$I1947)/20</f>
        <v>37.457500000000003</v>
      </c>
      <c r="S1948" s="16">
        <f t="shared" si="754"/>
        <v>-1</v>
      </c>
      <c r="T1948" s="16">
        <f t="shared" si="755"/>
        <v>0</v>
      </c>
      <c r="U1948" s="16">
        <f>VLOOKUP(P1948,Table!$D$6:$G$15,MATCH(VALUE(T1948)&amp;"E",Table!$D$5:$G$5,0),1)*IF(Y1948=1,0,1)</f>
        <v>0.85</v>
      </c>
      <c r="V1948" s="16">
        <f t="shared" si="756"/>
        <v>0.15000000000000002</v>
      </c>
      <c r="W1948" s="16">
        <f t="shared" si="746"/>
        <v>197685.62093744756</v>
      </c>
      <c r="X1948" s="16">
        <f t="shared" si="757"/>
        <v>2.2793517184494183E-2</v>
      </c>
      <c r="Y1948" s="16">
        <f t="shared" si="747"/>
        <v>0</v>
      </c>
      <c r="Z1948" s="16">
        <f t="shared" si="758"/>
        <v>0</v>
      </c>
      <c r="AA1948" s="16">
        <f t="shared" si="745"/>
        <v>0</v>
      </c>
      <c r="AB1948" s="2">
        <f t="shared" si="748"/>
        <v>234107.82024983401</v>
      </c>
      <c r="AE1948" s="16" t="str">
        <f t="shared" si="742"/>
        <v/>
      </c>
      <c r="AF1948" s="16" t="str">
        <f t="shared" si="765"/>
        <v/>
      </c>
      <c r="AG1948" s="16">
        <f t="shared" si="750"/>
        <v>125.94339230428159</v>
      </c>
      <c r="AH1948" s="24">
        <f t="shared" si="749"/>
        <v>124.86166513540708</v>
      </c>
      <c r="AI1948" s="16">
        <f>VLOOKUP(A1948,'VQT-IV'!$B$3:$C1282,2,0)</f>
        <v>124.88</v>
      </c>
      <c r="AJ1948" s="25">
        <f t="shared" si="759"/>
        <v>-1.4681986381259726E-4</v>
      </c>
      <c r="AK1948" s="16">
        <v>124.97</v>
      </c>
      <c r="AL1948" s="2">
        <f t="shared" si="751"/>
        <v>128.13263549140575</v>
      </c>
      <c r="AM1948" s="27">
        <f t="shared" si="752"/>
        <v>-2.5528003411886879E-2</v>
      </c>
      <c r="AN1948" s="35">
        <v>0</v>
      </c>
      <c r="AO1948" s="1">
        <v>40816</v>
      </c>
      <c r="AP1948" s="2" t="str">
        <f t="shared" si="760"/>
        <v>high</v>
      </c>
    </row>
    <row r="1949" spans="1:42" x14ac:dyDescent="0.25">
      <c r="A1949" s="49">
        <v>40828</v>
      </c>
      <c r="B1949" s="47">
        <v>1207.25</v>
      </c>
      <c r="C1949" s="27">
        <f t="shared" si="762"/>
        <v>9.7947371062450106E-3</v>
      </c>
      <c r="D1949" s="27">
        <f t="shared" si="763"/>
        <v>5.460407295797598E-2</v>
      </c>
      <c r="E1949" s="5">
        <f t="shared" si="743"/>
        <v>0</v>
      </c>
      <c r="F1949" s="44">
        <v>2062.2199999999998</v>
      </c>
      <c r="G1949" s="45">
        <v>2062.2199999999998</v>
      </c>
      <c r="H1949" s="48">
        <v>1207.25</v>
      </c>
      <c r="I1949" s="42">
        <v>31.26</v>
      </c>
      <c r="J1949" s="16">
        <f t="shared" si="761"/>
        <v>0.31259999999999999</v>
      </c>
      <c r="K1949" s="16">
        <f t="shared" si="744"/>
        <v>1.6386429650159517E-2</v>
      </c>
      <c r="L1949" s="51">
        <f>VLOOKUP(A1949,LIBOR!$A$3:B4044,2,1)</f>
        <v>0.14055999999999999</v>
      </c>
      <c r="M1949">
        <v>17602</v>
      </c>
      <c r="N1949" s="2">
        <v>15721.13</v>
      </c>
      <c r="O1949" s="16">
        <f t="shared" si="764"/>
        <v>9.5005560946242543E-5</v>
      </c>
      <c r="P1949" s="16">
        <f t="shared" si="753"/>
        <v>0.29621357034984047</v>
      </c>
      <c r="Q1949" s="2">
        <f t="shared" si="766"/>
        <v>35.232000000000006</v>
      </c>
      <c r="R1949" s="2">
        <f t="shared" si="767"/>
        <v>37.255000000000003</v>
      </c>
      <c r="S1949" s="16">
        <f t="shared" si="754"/>
        <v>-1</v>
      </c>
      <c r="T1949" s="16">
        <f t="shared" si="755"/>
        <v>0</v>
      </c>
      <c r="U1949" s="16">
        <f>VLOOKUP(P1949,Table!$D$6:$G$15,MATCH(VALUE(T1949)&amp;"E",Table!$D$5:$G$5,0),1)*IF(Y1949=1,0,1)</f>
        <v>0.85</v>
      </c>
      <c r="V1949" s="16">
        <f t="shared" si="756"/>
        <v>0.15000000000000002</v>
      </c>
      <c r="W1949" s="16">
        <f t="shared" si="746"/>
        <v>197486.38895983697</v>
      </c>
      <c r="X1949" s="16">
        <f t="shared" si="757"/>
        <v>1.4741464864710396E-2</v>
      </c>
      <c r="Y1949" s="16">
        <f t="shared" si="747"/>
        <v>0</v>
      </c>
      <c r="Z1949" s="16">
        <f t="shared" si="758"/>
        <v>0</v>
      </c>
      <c r="AA1949" s="16">
        <f t="shared" si="745"/>
        <v>0</v>
      </c>
      <c r="AB1949" s="2">
        <f t="shared" si="748"/>
        <v>233903.09158439666</v>
      </c>
      <c r="AE1949" s="16" t="str">
        <f t="shared" si="742"/>
        <v/>
      </c>
      <c r="AF1949" s="16" t="str">
        <f t="shared" si="765"/>
        <v/>
      </c>
      <c r="AG1949" s="16">
        <f t="shared" si="750"/>
        <v>125.83325406712406</v>
      </c>
      <c r="AH1949" s="24">
        <f t="shared" si="749"/>
        <v>124.74922589284893</v>
      </c>
      <c r="AI1949" s="16">
        <f>VLOOKUP(A1949,'VQT-IV'!$B$3:$C1283,2,0)</f>
        <v>124.76</v>
      </c>
      <c r="AJ1949" s="25">
        <f t="shared" si="759"/>
        <v>-8.6358665847052762E-5</v>
      </c>
      <c r="AK1949" s="16">
        <v>124.77</v>
      </c>
      <c r="AL1949" s="2">
        <f t="shared" si="751"/>
        <v>128.13263549140575</v>
      </c>
      <c r="AM1949" s="27">
        <f t="shared" si="752"/>
        <v>-2.6405525692818177E-2</v>
      </c>
      <c r="AN1949" s="35">
        <v>0</v>
      </c>
      <c r="AO1949" s="1">
        <v>40819</v>
      </c>
      <c r="AP1949" s="2" t="str">
        <f t="shared" si="760"/>
        <v/>
      </c>
    </row>
    <row r="1950" spans="1:42" x14ac:dyDescent="0.25">
      <c r="A1950" s="49">
        <v>40829</v>
      </c>
      <c r="B1950" s="47">
        <v>1203.6600000000001</v>
      </c>
      <c r="C1950" s="27">
        <f t="shared" si="762"/>
        <v>-2.973700559121939E-3</v>
      </c>
      <c r="D1950" s="27">
        <f t="shared" si="763"/>
        <v>3.3326656587205683E-2</v>
      </c>
      <c r="E1950" s="5">
        <f t="shared" si="743"/>
        <v>0</v>
      </c>
      <c r="F1950" s="44">
        <v>2056.2600000000002</v>
      </c>
      <c r="G1950" s="45">
        <v>2056.2600000000002</v>
      </c>
      <c r="H1950" s="48">
        <v>1203.6600000000001</v>
      </c>
      <c r="I1950" s="42">
        <v>30.7</v>
      </c>
      <c r="J1950" s="16">
        <f t="shared" si="761"/>
        <v>0.307</v>
      </c>
      <c r="K1950" s="16">
        <f t="shared" si="744"/>
        <v>9.8825339340061769E-3</v>
      </c>
      <c r="L1950" s="51">
        <f>VLOOKUP(A1950,LIBOR!$A$3:B4045,2,1)</f>
        <v>0.14055999999999999</v>
      </c>
      <c r="M1950">
        <v>17473.93</v>
      </c>
      <c r="N1950" s="2">
        <v>15606.74</v>
      </c>
      <c r="O1950" s="16">
        <f t="shared" si="764"/>
        <v>8.8692630118722954E-6</v>
      </c>
      <c r="P1950" s="16">
        <f t="shared" si="753"/>
        <v>0.29711746606599382</v>
      </c>
      <c r="Q1950" s="2">
        <f t="shared" si="766"/>
        <v>33.922000000000004</v>
      </c>
      <c r="R1950" s="2">
        <f t="shared" si="767"/>
        <v>37.088000000000008</v>
      </c>
      <c r="S1950" s="16">
        <f t="shared" si="754"/>
        <v>-1</v>
      </c>
      <c r="T1950" s="16">
        <f t="shared" si="755"/>
        <v>0</v>
      </c>
      <c r="U1950" s="16">
        <f>VLOOKUP(P1950,Table!$D$6:$G$15,MATCH(VALUE(T1950)&amp;"E",Table!$D$5:$G$5,0),1)*IF(Y1950=1,0,1)</f>
        <v>0.85</v>
      </c>
      <c r="V1950" s="16">
        <f t="shared" si="756"/>
        <v>0.15000000000000002</v>
      </c>
      <c r="W1950" s="16">
        <f t="shared" si="746"/>
        <v>196771.67097510354</v>
      </c>
      <c r="X1950" s="16">
        <f t="shared" si="757"/>
        <v>1.3718785785423959E-2</v>
      </c>
      <c r="Y1950" s="16">
        <f t="shared" si="747"/>
        <v>0</v>
      </c>
      <c r="Z1950" s="16">
        <f t="shared" si="758"/>
        <v>0</v>
      </c>
      <c r="AA1950" s="16">
        <f t="shared" si="745"/>
        <v>0</v>
      </c>
      <c r="AB1950" s="2">
        <f t="shared" si="748"/>
        <v>233073.21333663986</v>
      </c>
      <c r="AE1950" s="16" t="str">
        <f t="shared" si="742"/>
        <v/>
      </c>
      <c r="AF1950" s="16" t="str">
        <f t="shared" si="765"/>
        <v/>
      </c>
      <c r="AG1950" s="16">
        <f t="shared" si="750"/>
        <v>125.38680301901091</v>
      </c>
      <c r="AH1950" s="24">
        <f t="shared" si="749"/>
        <v>124.30338555291313</v>
      </c>
      <c r="AI1950" s="16">
        <f>VLOOKUP(A1950,'VQT-IV'!$B$3:$C1284,2,0)</f>
        <v>124.32</v>
      </c>
      <c r="AJ1950" s="25">
        <f t="shared" si="759"/>
        <v>-1.3364259239756482E-4</v>
      </c>
      <c r="AK1950" s="16">
        <v>124.39</v>
      </c>
      <c r="AL1950" s="2">
        <f t="shared" si="751"/>
        <v>128.13263549140575</v>
      </c>
      <c r="AM1950" s="27">
        <f t="shared" si="752"/>
        <v>-2.9885047816326726E-2</v>
      </c>
      <c r="AN1950" s="35">
        <v>0</v>
      </c>
      <c r="AO1950" s="1">
        <v>40820</v>
      </c>
      <c r="AP1950" s="2" t="str">
        <f t="shared" si="760"/>
        <v>high</v>
      </c>
    </row>
    <row r="1951" spans="1:42" x14ac:dyDescent="0.25">
      <c r="A1951" s="49">
        <v>40830</v>
      </c>
      <c r="B1951" s="47">
        <v>1224.58</v>
      </c>
      <c r="C1951" s="27">
        <f t="shared" si="762"/>
        <v>1.7380323347124582E-2</v>
      </c>
      <c r="D1951" s="27">
        <f t="shared" si="763"/>
        <v>5.8870280276828391E-2</v>
      </c>
      <c r="E1951" s="5">
        <f t="shared" si="743"/>
        <v>0</v>
      </c>
      <c r="F1951" s="44">
        <v>2091.9899999999998</v>
      </c>
      <c r="G1951" s="45">
        <v>2091.9899999999998</v>
      </c>
      <c r="H1951" s="48">
        <v>1224.58</v>
      </c>
      <c r="I1951" s="42">
        <v>28.24</v>
      </c>
      <c r="J1951" s="16">
        <f t="shared" si="761"/>
        <v>0.28239999999999998</v>
      </c>
      <c r="K1951" s="16">
        <f t="shared" si="744"/>
        <v>-1.3296223470836255E-2</v>
      </c>
      <c r="L1951" s="51">
        <f>VLOOKUP(A1951,LIBOR!$A$3:B4046,2,1)</f>
        <v>0.13944000000000001</v>
      </c>
      <c r="M1951">
        <v>16400.46</v>
      </c>
      <c r="N1951" s="2">
        <v>14647.97</v>
      </c>
      <c r="O1951" s="16">
        <f t="shared" si="764"/>
        <v>2.9690781193441641E-4</v>
      </c>
      <c r="P1951" s="16">
        <f t="shared" si="753"/>
        <v>0.29569622347083624</v>
      </c>
      <c r="Q1951" s="2">
        <f t="shared" si="766"/>
        <v>32.808</v>
      </c>
      <c r="R1951" s="2">
        <f t="shared" si="767"/>
        <v>37.024500000000003</v>
      </c>
      <c r="S1951" s="16">
        <f t="shared" si="754"/>
        <v>-1</v>
      </c>
      <c r="T1951" s="16">
        <f t="shared" si="755"/>
        <v>0</v>
      </c>
      <c r="U1951" s="16">
        <f>VLOOKUP(P1951,Table!$D$6:$G$15,MATCH(VALUE(T1951)&amp;"E",Table!$D$5:$G$5,0),1)*IF(Y1951=1,0,1)</f>
        <v>0.85</v>
      </c>
      <c r="V1951" s="16">
        <f t="shared" si="756"/>
        <v>0.15000000000000002</v>
      </c>
      <c r="W1951" s="16">
        <f t="shared" si="746"/>
        <v>197865.38968371079</v>
      </c>
      <c r="X1951" s="16">
        <f t="shared" si="757"/>
        <v>-3.4884349445197804E-3</v>
      </c>
      <c r="Y1951" s="16">
        <f t="shared" si="747"/>
        <v>0</v>
      </c>
      <c r="Z1951" s="16">
        <f t="shared" si="758"/>
        <v>0</v>
      </c>
      <c r="AA1951" s="16">
        <f t="shared" si="745"/>
        <v>0</v>
      </c>
      <c r="AB1951" s="2">
        <f t="shared" si="748"/>
        <v>234367.90641542079</v>
      </c>
      <c r="AE1951" s="16" t="str">
        <f t="shared" si="742"/>
        <v/>
      </c>
      <c r="AF1951" s="16" t="str">
        <f t="shared" si="765"/>
        <v/>
      </c>
      <c r="AG1951" s="16">
        <f t="shared" si="750"/>
        <v>126.08331131232863</v>
      </c>
      <c r="AH1951" s="24">
        <f t="shared" si="749"/>
        <v>124.99062232999472</v>
      </c>
      <c r="AI1951" s="16">
        <f>VLOOKUP(A1951,'VQT-IV'!$B$3:$C1285,2,0)</f>
        <v>125.01</v>
      </c>
      <c r="AJ1951" s="25">
        <f t="shared" si="759"/>
        <v>-1.5500895932551995E-4</v>
      </c>
      <c r="AK1951" s="16">
        <v>124.92</v>
      </c>
      <c r="AL1951" s="2">
        <f t="shared" si="751"/>
        <v>128.13263549140575</v>
      </c>
      <c r="AM1951" s="27">
        <f t="shared" si="752"/>
        <v>-2.4521568212196643E-2</v>
      </c>
      <c r="AN1951" s="35">
        <v>0</v>
      </c>
      <c r="AO1951" s="1">
        <v>40821</v>
      </c>
      <c r="AP1951" s="2" t="str">
        <f t="shared" si="760"/>
        <v>high</v>
      </c>
    </row>
    <row r="1952" spans="1:42" x14ac:dyDescent="0.25">
      <c r="A1952" s="49">
        <v>40833</v>
      </c>
      <c r="B1952" s="47">
        <v>1200.8599999999999</v>
      </c>
      <c r="C1952" s="27">
        <f t="shared" si="762"/>
        <v>-1.9369906416893956E-2</v>
      </c>
      <c r="D1952" s="27">
        <f t="shared" si="763"/>
        <v>5.3754366055076552E-3</v>
      </c>
      <c r="E1952" s="5">
        <f t="shared" si="743"/>
        <v>0</v>
      </c>
      <c r="F1952" s="44">
        <v>2051.54</v>
      </c>
      <c r="G1952" s="45">
        <v>2051.54</v>
      </c>
      <c r="H1952" s="48">
        <v>1200.8599999999999</v>
      </c>
      <c r="I1952" s="42">
        <v>33.39</v>
      </c>
      <c r="J1952" s="16">
        <f t="shared" si="761"/>
        <v>0.33390000000000003</v>
      </c>
      <c r="K1952" s="16">
        <f t="shared" si="744"/>
        <v>3.5934264231687718E-2</v>
      </c>
      <c r="L1952" s="51">
        <f>VLOOKUP(A1952,LIBOR!$A$3:B4047,2,1)</f>
        <v>0.14277999999999999</v>
      </c>
      <c r="M1952">
        <v>18456.82</v>
      </c>
      <c r="N1952" s="2">
        <v>16484.57</v>
      </c>
      <c r="O1952" s="16">
        <f t="shared" si="764"/>
        <v>3.8259208555634371E-4</v>
      </c>
      <c r="P1952" s="16">
        <f t="shared" si="753"/>
        <v>0.29796573576831231</v>
      </c>
      <c r="Q1952" s="2">
        <f t="shared" si="766"/>
        <v>31.216000000000001</v>
      </c>
      <c r="R1952" s="2">
        <f t="shared" si="767"/>
        <v>36.887500000000003</v>
      </c>
      <c r="S1952" s="16">
        <f t="shared" si="754"/>
        <v>-1</v>
      </c>
      <c r="T1952" s="16">
        <f t="shared" si="755"/>
        <v>0</v>
      </c>
      <c r="U1952" s="16">
        <f>VLOOKUP(P1952,Table!$D$6:$G$15,MATCH(VALUE(T1952)&amp;"E",Table!$D$5:$G$5,0),1)*IF(Y1952=1,0,1)</f>
        <v>0.85</v>
      </c>
      <c r="V1952" s="16">
        <f t="shared" si="756"/>
        <v>0.15000000000000002</v>
      </c>
      <c r="W1952" s="16">
        <f t="shared" si="746"/>
        <v>198328.9811244694</v>
      </c>
      <c r="X1952" s="16">
        <f t="shared" si="757"/>
        <v>7.7395709255512202E-3</v>
      </c>
      <c r="Y1952" s="16">
        <f t="shared" si="747"/>
        <v>0</v>
      </c>
      <c r="Z1952" s="16">
        <f t="shared" si="758"/>
        <v>0</v>
      </c>
      <c r="AA1952" s="16">
        <f t="shared" si="745"/>
        <v>0</v>
      </c>
      <c r="AB1952" s="2">
        <f t="shared" si="748"/>
        <v>234923.90564770589</v>
      </c>
      <c r="AE1952" s="16" t="str">
        <f t="shared" si="742"/>
        <v/>
      </c>
      <c r="AF1952" s="16" t="str">
        <f t="shared" si="765"/>
        <v/>
      </c>
      <c r="AG1952" s="16">
        <f t="shared" si="750"/>
        <v>126.38242318888976</v>
      </c>
      <c r="AH1952" s="24">
        <f t="shared" si="749"/>
        <v>125.277359541997</v>
      </c>
      <c r="AI1952" s="16">
        <f>VLOOKUP(A1952,'VQT-IV'!$B$3:$C1286,2,0)</f>
        <v>125.29</v>
      </c>
      <c r="AJ1952" s="25">
        <f t="shared" si="759"/>
        <v>-1.008896001516435E-4</v>
      </c>
      <c r="AK1952" s="16">
        <v>125.02</v>
      </c>
      <c r="AL1952" s="2">
        <f t="shared" si="751"/>
        <v>128.13263549140575</v>
      </c>
      <c r="AM1952" s="27">
        <f t="shared" si="752"/>
        <v>-2.2283752601032436E-2</v>
      </c>
      <c r="AN1952" s="35">
        <v>0</v>
      </c>
      <c r="AO1952" s="1">
        <v>40822</v>
      </c>
      <c r="AP1952" s="2" t="str">
        <f t="shared" si="760"/>
        <v>high</v>
      </c>
    </row>
    <row r="1953" spans="1:42" x14ac:dyDescent="0.25">
      <c r="A1953" s="49">
        <v>40834</v>
      </c>
      <c r="B1953" s="47">
        <v>1225.3800000000001</v>
      </c>
      <c r="C1953" s="27">
        <f t="shared" si="762"/>
        <v>2.0418699931715745E-2</v>
      </c>
      <c r="D1953" s="27">
        <f t="shared" si="763"/>
        <v>2.5250153409069442E-2</v>
      </c>
      <c r="E1953" s="5">
        <f t="shared" si="743"/>
        <v>0</v>
      </c>
      <c r="F1953" s="44">
        <v>2093.4299999999998</v>
      </c>
      <c r="G1953" s="45">
        <v>2093.4299999999998</v>
      </c>
      <c r="H1953" s="48">
        <v>1225.3800000000001</v>
      </c>
      <c r="I1953" s="42">
        <v>31.56</v>
      </c>
      <c r="J1953" s="16">
        <f t="shared" si="761"/>
        <v>0.31559999999999999</v>
      </c>
      <c r="K1953" s="16">
        <f t="shared" si="744"/>
        <v>1.58674408904248E-2</v>
      </c>
      <c r="L1953" s="51">
        <f>VLOOKUP(A1953,LIBOR!$A$3:B4048,2,1)</f>
        <v>0.14055999999999999</v>
      </c>
      <c r="M1953">
        <v>17363.82</v>
      </c>
      <c r="N1953" s="2">
        <v>15508.35</v>
      </c>
      <c r="O1953" s="16">
        <f t="shared" si="764"/>
        <v>4.0856671103469902E-4</v>
      </c>
      <c r="P1953" s="16">
        <f t="shared" si="753"/>
        <v>0.29973255910957519</v>
      </c>
      <c r="Q1953" s="2">
        <f t="shared" si="766"/>
        <v>31.29</v>
      </c>
      <c r="R1953" s="2">
        <f t="shared" si="767"/>
        <v>36.920500000000004</v>
      </c>
      <c r="S1953" s="16">
        <f t="shared" si="754"/>
        <v>-1</v>
      </c>
      <c r="T1953" s="16">
        <f t="shared" si="755"/>
        <v>0</v>
      </c>
      <c r="U1953" s="16">
        <f>VLOOKUP(P1953,Table!$D$6:$G$15,MATCH(VALUE(T1953)&amp;"E",Table!$D$5:$G$5,0),1)*IF(Y1953=1,0,1)</f>
        <v>0.85</v>
      </c>
      <c r="V1953" s="16">
        <f t="shared" si="756"/>
        <v>0.15000000000000002</v>
      </c>
      <c r="W1953" s="16">
        <f t="shared" si="746"/>
        <v>200009.3949515904</v>
      </c>
      <c r="X1953" s="16">
        <f t="shared" si="757"/>
        <v>2.4452978455093977E-3</v>
      </c>
      <c r="Y1953" s="16">
        <f t="shared" si="747"/>
        <v>0</v>
      </c>
      <c r="Z1953" s="16">
        <f t="shared" si="758"/>
        <v>0</v>
      </c>
      <c r="AA1953" s="16">
        <f t="shared" si="745"/>
        <v>0</v>
      </c>
      <c r="AB1953" s="2">
        <f t="shared" si="748"/>
        <v>236914.43725830363</v>
      </c>
      <c r="AE1953" s="16" t="str">
        <f t="shared" si="742"/>
        <v/>
      </c>
      <c r="AF1953" s="16" t="str">
        <f t="shared" si="765"/>
        <v/>
      </c>
      <c r="AG1953" s="16">
        <f t="shared" si="750"/>
        <v>127.45327295059379</v>
      </c>
      <c r="AH1953" s="24">
        <f t="shared" si="749"/>
        <v>126.33555772762011</v>
      </c>
      <c r="AI1953" s="16">
        <f>VLOOKUP(A1953,'VQT-IV'!$B$3:$C1287,2,0)</f>
        <v>126.35</v>
      </c>
      <c r="AJ1953" s="25">
        <f t="shared" si="759"/>
        <v>-1.1430369908893567E-4</v>
      </c>
      <c r="AK1953" s="16">
        <v>127</v>
      </c>
      <c r="AL1953" s="2">
        <f t="shared" si="751"/>
        <v>128.13263549140575</v>
      </c>
      <c r="AM1953" s="27">
        <f t="shared" si="752"/>
        <v>-1.4025136975397423E-2</v>
      </c>
      <c r="AN1953" s="35">
        <v>0</v>
      </c>
      <c r="AO1953" s="1">
        <v>40823</v>
      </c>
      <c r="AP1953" s="2" t="str">
        <f t="shared" si="760"/>
        <v>high</v>
      </c>
    </row>
    <row r="1954" spans="1:42" x14ac:dyDescent="0.25">
      <c r="A1954" s="49">
        <v>40835</v>
      </c>
      <c r="B1954" s="47">
        <v>1209.8800000000001</v>
      </c>
      <c r="C1954" s="27">
        <f t="shared" si="762"/>
        <v>-1.264913741043594E-2</v>
      </c>
      <c r="D1954" s="27">
        <f t="shared" si="763"/>
        <v>2.8062788923884918E-3</v>
      </c>
      <c r="E1954" s="5">
        <f t="shared" si="743"/>
        <v>0</v>
      </c>
      <c r="F1954" s="44">
        <v>2067.2800000000002</v>
      </c>
      <c r="G1954" s="45">
        <v>2067.2800000000002</v>
      </c>
      <c r="H1954" s="48">
        <v>1209.8800000000001</v>
      </c>
      <c r="I1954" s="42">
        <v>34.44</v>
      </c>
      <c r="J1954" s="16">
        <f t="shared" si="761"/>
        <v>0.34439999999999998</v>
      </c>
      <c r="K1954" s="16">
        <f t="shared" si="744"/>
        <v>3.7563496179233047E-2</v>
      </c>
      <c r="L1954" s="51">
        <f>VLOOKUP(A1954,LIBOR!$A$3:B4049,2,1)</f>
        <v>0.14055999999999999</v>
      </c>
      <c r="M1954">
        <v>18960.189999999999</v>
      </c>
      <c r="N1954" s="2">
        <v>16934.12</v>
      </c>
      <c r="O1954" s="16">
        <f t="shared" si="764"/>
        <v>1.6204828765022938E-4</v>
      </c>
      <c r="P1954" s="16">
        <f t="shared" si="753"/>
        <v>0.30683650382076694</v>
      </c>
      <c r="Q1954" s="2">
        <f t="shared" si="766"/>
        <v>31.03</v>
      </c>
      <c r="R1954" s="2">
        <f t="shared" si="767"/>
        <v>36.855499999999999</v>
      </c>
      <c r="S1954" s="16">
        <f t="shared" si="754"/>
        <v>-1</v>
      </c>
      <c r="T1954" s="16">
        <f t="shared" si="755"/>
        <v>0</v>
      </c>
      <c r="U1954" s="16">
        <f>VLOOKUP(P1954,Table!$D$6:$G$15,MATCH(VALUE(T1954)&amp;"E",Table!$D$5:$G$5,0),1)*IF(Y1954=1,0,1)</f>
        <v>0.85</v>
      </c>
      <c r="V1954" s="16">
        <f t="shared" si="756"/>
        <v>0.15000000000000002</v>
      </c>
      <c r="W1954" s="16">
        <f t="shared" si="746"/>
        <v>200617.13917934001</v>
      </c>
      <c r="X1954" s="16">
        <f t="shared" si="757"/>
        <v>1.1754896502452983E-2</v>
      </c>
      <c r="Y1954" s="16">
        <f t="shared" si="747"/>
        <v>0</v>
      </c>
      <c r="Z1954" s="16">
        <f t="shared" si="758"/>
        <v>0</v>
      </c>
      <c r="AA1954" s="16">
        <f t="shared" si="745"/>
        <v>0</v>
      </c>
      <c r="AB1954" s="2">
        <f t="shared" si="748"/>
        <v>237666.10584960974</v>
      </c>
      <c r="AE1954" s="16" t="str">
        <f t="shared" si="742"/>
        <v/>
      </c>
      <c r="AF1954" s="16" t="str">
        <f t="shared" si="765"/>
        <v/>
      </c>
      <c r="AG1954" s="16">
        <f t="shared" si="750"/>
        <v>127.85764941344173</v>
      </c>
      <c r="AH1954" s="24">
        <f t="shared" si="749"/>
        <v>126.73308934914817</v>
      </c>
      <c r="AI1954" s="16">
        <f>VLOOKUP(A1954,'VQT-IV'!$B$3:$C1288,2,0)</f>
        <v>126.75</v>
      </c>
      <c r="AJ1954" s="25">
        <f t="shared" si="759"/>
        <v>-1.3341736372252111E-4</v>
      </c>
      <c r="AK1954" s="16">
        <v>126.31</v>
      </c>
      <c r="AL1954" s="2">
        <f t="shared" si="751"/>
        <v>128.13263549140575</v>
      </c>
      <c r="AM1954" s="27">
        <f t="shared" si="752"/>
        <v>-1.0922636039523703E-2</v>
      </c>
      <c r="AN1954" s="35">
        <v>0</v>
      </c>
      <c r="AO1954" s="1">
        <v>40826</v>
      </c>
      <c r="AP1954" s="2" t="str">
        <f t="shared" si="760"/>
        <v>high</v>
      </c>
    </row>
    <row r="1955" spans="1:42" x14ac:dyDescent="0.25">
      <c r="A1955" s="49">
        <v>40836</v>
      </c>
      <c r="B1955" s="47">
        <v>1215.3900000000001</v>
      </c>
      <c r="C1955" s="27">
        <f t="shared" si="762"/>
        <v>4.5541706615532807E-3</v>
      </c>
      <c r="D1955" s="27">
        <f t="shared" si="763"/>
        <v>1.0334150113063711E-2</v>
      </c>
      <c r="E1955" s="5">
        <f t="shared" si="743"/>
        <v>0</v>
      </c>
      <c r="F1955" s="44">
        <v>2076.75</v>
      </c>
      <c r="G1955" s="45">
        <v>2076.75</v>
      </c>
      <c r="H1955" s="48">
        <v>1215.3900000000001</v>
      </c>
      <c r="I1955" s="42">
        <v>34.78</v>
      </c>
      <c r="J1955" s="16">
        <f t="shared" si="761"/>
        <v>0.3478</v>
      </c>
      <c r="K1955" s="16">
        <f t="shared" si="744"/>
        <v>3.9752479234607896E-2</v>
      </c>
      <c r="L1955" s="51">
        <f>VLOOKUP(A1955,LIBOR!$A$3:B4050,2,1)</f>
        <v>0.14166999999999999</v>
      </c>
      <c r="M1955">
        <v>19093.689999999999</v>
      </c>
      <c r="N1955" s="2">
        <v>17053.34</v>
      </c>
      <c r="O1955" s="16">
        <f t="shared" si="764"/>
        <v>2.0646407466754312E-5</v>
      </c>
      <c r="P1955" s="16">
        <f t="shared" si="753"/>
        <v>0.3080475207653921</v>
      </c>
      <c r="Q1955" s="2">
        <f t="shared" si="766"/>
        <v>31.665999999999997</v>
      </c>
      <c r="R1955" s="2">
        <f t="shared" si="767"/>
        <v>36.711500000000001</v>
      </c>
      <c r="S1955" s="16">
        <f t="shared" si="754"/>
        <v>-1</v>
      </c>
      <c r="T1955" s="16">
        <f t="shared" si="755"/>
        <v>0</v>
      </c>
      <c r="U1955" s="16">
        <f>VLOOKUP(P1955,Table!$D$6:$G$15,MATCH(VALUE(T1955)&amp;"E",Table!$D$5:$G$5,0),1)*IF(Y1955=1,0,1)</f>
        <v>0.85</v>
      </c>
      <c r="V1955" s="16">
        <f t="shared" si="756"/>
        <v>0.15000000000000002</v>
      </c>
      <c r="W1955" s="16">
        <f t="shared" si="746"/>
        <v>201605.59560856418</v>
      </c>
      <c r="X1955" s="16">
        <f t="shared" si="757"/>
        <v>1.5852992380855913E-2</v>
      </c>
      <c r="Y1955" s="16">
        <f t="shared" si="747"/>
        <v>0</v>
      </c>
      <c r="Z1955" s="16">
        <f t="shared" si="758"/>
        <v>0</v>
      </c>
      <c r="AA1955" s="16">
        <f t="shared" si="745"/>
        <v>0</v>
      </c>
      <c r="AB1955" s="2">
        <f t="shared" si="748"/>
        <v>238842.53503195621</v>
      </c>
      <c r="AE1955" s="16" t="str">
        <f t="shared" si="742"/>
        <v/>
      </c>
      <c r="AF1955" s="16" t="str">
        <f t="shared" si="765"/>
        <v/>
      </c>
      <c r="AG1955" s="16">
        <f t="shared" si="750"/>
        <v>128.49053507216237</v>
      </c>
      <c r="AH1955" s="24">
        <f t="shared" si="749"/>
        <v>127.35709366096988</v>
      </c>
      <c r="AI1955" s="16">
        <f>VLOOKUP(A1955,'VQT-IV'!$B$3:$C1289,2,0)</f>
        <v>127.37</v>
      </c>
      <c r="AJ1955" s="25">
        <f t="shared" si="759"/>
        <v>-1.0132950482943937E-4</v>
      </c>
      <c r="AK1955" s="16">
        <v>127.17</v>
      </c>
      <c r="AL1955" s="2">
        <f t="shared" si="751"/>
        <v>128.13263549140575</v>
      </c>
      <c r="AM1955" s="27">
        <f t="shared" si="752"/>
        <v>-6.0526487062532164E-3</v>
      </c>
      <c r="AN1955" s="35">
        <v>0</v>
      </c>
      <c r="AO1955" s="1">
        <v>40827</v>
      </c>
      <c r="AP1955" s="2" t="str">
        <f t="shared" si="760"/>
        <v>high</v>
      </c>
    </row>
    <row r="1956" spans="1:42" x14ac:dyDescent="0.25">
      <c r="A1956" s="49">
        <v>40837</v>
      </c>
      <c r="B1956" s="47">
        <v>1238.25</v>
      </c>
      <c r="C1956" s="27">
        <f t="shared" si="762"/>
        <v>1.8808777429466961E-2</v>
      </c>
      <c r="D1956" s="27">
        <f t="shared" si="763"/>
        <v>1.176260419540609E-2</v>
      </c>
      <c r="E1956" s="5">
        <f t="shared" si="743"/>
        <v>0</v>
      </c>
      <c r="F1956" s="44">
        <v>2115.86</v>
      </c>
      <c r="G1956" s="45">
        <v>2115.86</v>
      </c>
      <c r="H1956" s="48">
        <v>1238.25</v>
      </c>
      <c r="I1956" s="42">
        <v>31.32</v>
      </c>
      <c r="J1956" s="16">
        <f t="shared" si="761"/>
        <v>0.31319999999999998</v>
      </c>
      <c r="K1956" s="16">
        <f t="shared" si="744"/>
        <v>4.8201768938396783E-3</v>
      </c>
      <c r="L1956" s="51">
        <f>VLOOKUP(A1956,LIBOR!$A$3:B4051,2,1)</f>
        <v>0.14166999999999999</v>
      </c>
      <c r="M1956">
        <v>17736.919999999998</v>
      </c>
      <c r="N1956" s="2">
        <v>15841.54</v>
      </c>
      <c r="O1956" s="16">
        <f t="shared" si="764"/>
        <v>3.4722892048539195E-4</v>
      </c>
      <c r="P1956" s="16">
        <f t="shared" si="753"/>
        <v>0.3083798231061603</v>
      </c>
      <c r="Q1956" s="2">
        <f t="shared" si="766"/>
        <v>32.481999999999999</v>
      </c>
      <c r="R1956" s="2">
        <f t="shared" si="767"/>
        <v>36.382999999999996</v>
      </c>
      <c r="S1956" s="16">
        <f t="shared" si="754"/>
        <v>-1</v>
      </c>
      <c r="T1956" s="16">
        <f t="shared" si="755"/>
        <v>0</v>
      </c>
      <c r="U1956" s="16">
        <f>VLOOKUP(P1956,Table!$D$6:$G$15,MATCH(VALUE(T1956)&amp;"E",Table!$D$5:$G$5,0),1)*IF(Y1956=1,0,1)</f>
        <v>0.85</v>
      </c>
      <c r="V1956" s="16">
        <f t="shared" si="756"/>
        <v>0.15000000000000002</v>
      </c>
      <c r="W1956" s="16">
        <f t="shared" si="746"/>
        <v>202679.86146158181</v>
      </c>
      <c r="X1956" s="16">
        <f t="shared" si="757"/>
        <v>2.4566161427130639E-2</v>
      </c>
      <c r="Y1956" s="16">
        <f t="shared" si="747"/>
        <v>0</v>
      </c>
      <c r="Z1956" s="16">
        <f t="shared" si="758"/>
        <v>0</v>
      </c>
      <c r="AA1956" s="16">
        <f t="shared" si="745"/>
        <v>0</v>
      </c>
      <c r="AB1956" s="2">
        <f t="shared" si="748"/>
        <v>240120.02744166303</v>
      </c>
      <c r="AE1956" s="16" t="str">
        <f t="shared" si="742"/>
        <v/>
      </c>
      <c r="AF1956" s="16" t="str">
        <f t="shared" si="765"/>
        <v/>
      </c>
      <c r="AG1956" s="16">
        <f t="shared" si="750"/>
        <v>129.17778989154323</v>
      </c>
      <c r="AH1956" s="24">
        <f t="shared" si="749"/>
        <v>128.03495356104079</v>
      </c>
      <c r="AI1956" s="16">
        <f>VLOOKUP(A1956,'VQT-IV'!$B$3:$C1290,2,0)</f>
        <v>128.05000000000001</v>
      </c>
      <c r="AJ1956" s="25">
        <f t="shared" si="759"/>
        <v>-1.1750440421098851E-4</v>
      </c>
      <c r="AK1956" s="16">
        <v>128.01</v>
      </c>
      <c r="AL1956" s="2">
        <f t="shared" si="751"/>
        <v>128.13263549140575</v>
      </c>
      <c r="AM1956" s="27">
        <f t="shared" si="752"/>
        <v>-7.6235012251435474E-4</v>
      </c>
      <c r="AN1956" s="35">
        <v>0</v>
      </c>
      <c r="AO1956" s="1">
        <v>40828</v>
      </c>
      <c r="AP1956" s="2" t="str">
        <f t="shared" si="760"/>
        <v>high</v>
      </c>
    </row>
    <row r="1957" spans="1:42" x14ac:dyDescent="0.25">
      <c r="A1957" s="49">
        <v>40840</v>
      </c>
      <c r="B1957" s="47">
        <v>1254.19</v>
      </c>
      <c r="C1957" s="27">
        <f t="shared" si="762"/>
        <v>1.2873006258833142E-2</v>
      </c>
      <c r="D1957" s="27">
        <f t="shared" si="763"/>
        <v>4.4005516871133188E-2</v>
      </c>
      <c r="E1957" s="5">
        <f t="shared" si="743"/>
        <v>0</v>
      </c>
      <c r="F1957" s="44">
        <v>2143.13</v>
      </c>
      <c r="G1957" s="45">
        <v>2143.13</v>
      </c>
      <c r="H1957" s="48">
        <v>1254.19</v>
      </c>
      <c r="I1957" s="42">
        <v>29.26</v>
      </c>
      <c r="J1957" s="16">
        <f t="shared" si="761"/>
        <v>0.29260000000000003</v>
      </c>
      <c r="K1957" s="16">
        <f t="shared" si="744"/>
        <v>-5.5311355533102513E-3</v>
      </c>
      <c r="L1957" s="51">
        <f>VLOOKUP(A1957,LIBOR!$A$3:B4052,2,1)</f>
        <v>0.14166999999999999</v>
      </c>
      <c r="M1957">
        <v>16750.009999999998</v>
      </c>
      <c r="N1957" s="2">
        <v>14960.05</v>
      </c>
      <c r="O1957" s="16">
        <f t="shared" si="764"/>
        <v>1.6360593066890077E-4</v>
      </c>
      <c r="P1957" s="16">
        <f t="shared" si="753"/>
        <v>0.29813113555331028</v>
      </c>
      <c r="Q1957" s="2">
        <f t="shared" si="766"/>
        <v>33.097999999999999</v>
      </c>
      <c r="R1957" s="2">
        <f t="shared" si="767"/>
        <v>35.886499999999998</v>
      </c>
      <c r="S1957" s="16">
        <f t="shared" si="754"/>
        <v>-1</v>
      </c>
      <c r="T1957" s="16">
        <f t="shared" si="755"/>
        <v>-1</v>
      </c>
      <c r="U1957" s="16">
        <f>VLOOKUP(P1957,Table!$D$6:$G$15,MATCH(VALUE(T1957)&amp;"E",Table!$D$5:$G$5,0),1)*IF(Y1957=1,0,1)</f>
        <v>0.9</v>
      </c>
      <c r="V1957" s="16">
        <f t="shared" si="756"/>
        <v>9.9999999999999978E-2</v>
      </c>
      <c r="W1957" s="16">
        <f t="shared" si="746"/>
        <v>203205.90156056196</v>
      </c>
      <c r="X1957" s="16">
        <f t="shared" si="757"/>
        <v>2.4332056180047301E-2</v>
      </c>
      <c r="Y1957" s="16">
        <f t="shared" si="747"/>
        <v>0</v>
      </c>
      <c r="Z1957" s="16">
        <f t="shared" si="758"/>
        <v>0</v>
      </c>
      <c r="AA1957" s="16">
        <f t="shared" si="745"/>
        <v>0</v>
      </c>
      <c r="AB1957" s="2">
        <f t="shared" si="748"/>
        <v>240746.47299018808</v>
      </c>
      <c r="AE1957" s="16" t="str">
        <f t="shared" si="742"/>
        <v/>
      </c>
      <c r="AF1957" s="16" t="str">
        <f t="shared" si="765"/>
        <v/>
      </c>
      <c r="AG1957" s="16">
        <f t="shared" si="750"/>
        <v>129.51479989569842</v>
      </c>
      <c r="AH1957" s="24">
        <f t="shared" si="749"/>
        <v>128.35895896598967</v>
      </c>
      <c r="AI1957" s="16">
        <f>VLOOKUP(A1957,'VQT-IV'!$B$3:$C1291,2,0)</f>
        <v>128.37</v>
      </c>
      <c r="AJ1957" s="25">
        <f t="shared" si="759"/>
        <v>-8.6009457118785271E-5</v>
      </c>
      <c r="AK1957" s="16">
        <v>128.4</v>
      </c>
      <c r="AL1957" s="2">
        <f t="shared" si="751"/>
        <v>128.35895896598967</v>
      </c>
      <c r="AM1957" s="27">
        <f t="shared" si="752"/>
        <v>0</v>
      </c>
      <c r="AN1957" s="35">
        <v>0</v>
      </c>
      <c r="AO1957" s="1">
        <v>40829</v>
      </c>
      <c r="AP1957" s="2" t="str">
        <f t="shared" si="760"/>
        <v/>
      </c>
    </row>
    <row r="1958" spans="1:42" x14ac:dyDescent="0.25">
      <c r="A1958" s="49">
        <v>40841</v>
      </c>
      <c r="B1958" s="47">
        <v>1229.05</v>
      </c>
      <c r="C1958" s="27">
        <f t="shared" si="762"/>
        <v>-2.0044809797558627E-2</v>
      </c>
      <c r="D1958" s="27">
        <f t="shared" si="763"/>
        <v>3.5420071418588162E-3</v>
      </c>
      <c r="E1958" s="5">
        <f t="shared" si="743"/>
        <v>0</v>
      </c>
      <c r="F1958" s="44">
        <v>2100.17</v>
      </c>
      <c r="G1958" s="45">
        <v>2100.17</v>
      </c>
      <c r="H1958" s="48">
        <v>1229.05</v>
      </c>
      <c r="I1958" s="42">
        <v>32.22</v>
      </c>
      <c r="J1958" s="16">
        <f t="shared" si="761"/>
        <v>0.32219999999999999</v>
      </c>
      <c r="K1958" s="16">
        <f t="shared" si="744"/>
        <v>4.1611643119928765E-2</v>
      </c>
      <c r="L1958" s="51">
        <f>VLOOKUP(A1958,LIBOR!$A$3:B4053,2,1)</f>
        <v>0.14222000000000001</v>
      </c>
      <c r="M1958">
        <v>18109.509999999998</v>
      </c>
      <c r="N1958" s="2">
        <v>16174.26</v>
      </c>
      <c r="O1958" s="16">
        <f t="shared" si="764"/>
        <v>4.0999902462484055E-4</v>
      </c>
      <c r="P1958" s="16">
        <f t="shared" si="753"/>
        <v>0.28058835688007122</v>
      </c>
      <c r="Q1958" s="2">
        <f t="shared" si="766"/>
        <v>32.271999999999998</v>
      </c>
      <c r="R1958" s="2">
        <f t="shared" si="767"/>
        <v>35.398499999999999</v>
      </c>
      <c r="S1958" s="16">
        <f t="shared" si="754"/>
        <v>-1</v>
      </c>
      <c r="T1958" s="16">
        <f t="shared" si="755"/>
        <v>-1</v>
      </c>
      <c r="U1958" s="16">
        <f>VLOOKUP(P1958,Table!$D$6:$G$15,MATCH(VALUE(T1958)&amp;"E",Table!$D$5:$G$5,0),1)*IF(Y1958=1,0,1)</f>
        <v>0.9</v>
      </c>
      <c r="V1958" s="16">
        <f t="shared" si="756"/>
        <v>9.9999999999999978E-2</v>
      </c>
      <c r="W1958" s="16">
        <f t="shared" si="746"/>
        <v>201189.2904731349</v>
      </c>
      <c r="X1958" s="16">
        <f t="shared" si="757"/>
        <v>2.4590054405774664E-2</v>
      </c>
      <c r="Y1958" s="16">
        <f t="shared" si="747"/>
        <v>0</v>
      </c>
      <c r="Z1958" s="16">
        <f t="shared" si="758"/>
        <v>0</v>
      </c>
      <c r="AA1958" s="16">
        <f t="shared" si="745"/>
        <v>0</v>
      </c>
      <c r="AB1958" s="2">
        <f t="shared" si="748"/>
        <v>238357.1870922136</v>
      </c>
      <c r="AE1958" s="16" t="str">
        <f t="shared" si="742"/>
        <v/>
      </c>
      <c r="AF1958" s="16" t="str">
        <f t="shared" si="765"/>
        <v/>
      </c>
      <c r="AG1958" s="16">
        <f t="shared" si="750"/>
        <v>128.22943159465424</v>
      </c>
      <c r="AH1958" s="24">
        <f t="shared" si="749"/>
        <v>127.08175410298905</v>
      </c>
      <c r="AI1958" s="16">
        <f>VLOOKUP(A1958,'VQT-IV'!$B$3:$C1292,2,0)</f>
        <v>127.1</v>
      </c>
      <c r="AJ1958" s="25">
        <f t="shared" si="759"/>
        <v>-1.4355544461797098E-4</v>
      </c>
      <c r="AK1958" s="16">
        <v>127.29</v>
      </c>
      <c r="AL1958" s="2">
        <f t="shared" si="751"/>
        <v>128.35895896598967</v>
      </c>
      <c r="AM1958" s="27">
        <f t="shared" si="752"/>
        <v>-9.9502588155068183E-3</v>
      </c>
      <c r="AN1958" s="35">
        <v>0</v>
      </c>
      <c r="AO1958" s="1">
        <v>40830</v>
      </c>
      <c r="AP1958" s="2" t="str">
        <f t="shared" si="760"/>
        <v>high</v>
      </c>
    </row>
    <row r="1959" spans="1:42" x14ac:dyDescent="0.25">
      <c r="A1959" s="49">
        <v>40842</v>
      </c>
      <c r="B1959" s="47">
        <v>1242</v>
      </c>
      <c r="C1959" s="27">
        <f t="shared" si="762"/>
        <v>1.0536593303771324E-2</v>
      </c>
      <c r="D1959" s="27">
        <f t="shared" si="763"/>
        <v>2.6727737856066081E-2</v>
      </c>
      <c r="E1959" s="5">
        <f t="shared" si="743"/>
        <v>0</v>
      </c>
      <c r="F1959" s="44">
        <v>2122.3200000000002</v>
      </c>
      <c r="G1959" s="45">
        <v>2122.3200000000002</v>
      </c>
      <c r="H1959" s="48">
        <v>1242</v>
      </c>
      <c r="I1959" s="42">
        <v>29.86</v>
      </c>
      <c r="J1959" s="16">
        <f t="shared" si="761"/>
        <v>0.29859999999999998</v>
      </c>
      <c r="K1959" s="16">
        <f t="shared" si="744"/>
        <v>1.0494069284900043E-2</v>
      </c>
      <c r="L1959" s="51">
        <f>VLOOKUP(A1959,LIBOR!$A$3:B4054,2,1)</f>
        <v>0.14222000000000001</v>
      </c>
      <c r="M1959">
        <v>17150.41</v>
      </c>
      <c r="N1959" s="2">
        <v>15317.64</v>
      </c>
      <c r="O1959" s="16">
        <f t="shared" si="764"/>
        <v>1.0986121907191135E-4</v>
      </c>
      <c r="P1959" s="16">
        <f t="shared" si="753"/>
        <v>0.28810593071509993</v>
      </c>
      <c r="Q1959" s="2">
        <f t="shared" si="766"/>
        <v>32.403999999999996</v>
      </c>
      <c r="R1959" s="2">
        <f t="shared" si="767"/>
        <v>35.123999999999995</v>
      </c>
      <c r="S1959" s="16">
        <f t="shared" si="754"/>
        <v>-1</v>
      </c>
      <c r="T1959" s="16">
        <f t="shared" si="755"/>
        <v>-1</v>
      </c>
      <c r="U1959" s="16">
        <f>VLOOKUP(P1959,Table!$D$6:$G$15,MATCH(VALUE(T1959)&amp;"E",Table!$D$5:$G$5,0),1)*IF(Y1959=1,0,1)</f>
        <v>0.9</v>
      </c>
      <c r="V1959" s="16">
        <f t="shared" si="756"/>
        <v>9.9999999999999978E-2</v>
      </c>
      <c r="W1959" s="16">
        <f t="shared" si="746"/>
        <v>202031.61795121065</v>
      </c>
      <c r="X1959" s="16">
        <f t="shared" si="757"/>
        <v>5.899200494207113E-3</v>
      </c>
      <c r="Y1959" s="16">
        <f t="shared" si="747"/>
        <v>0</v>
      </c>
      <c r="Z1959" s="16">
        <f t="shared" si="758"/>
        <v>0</v>
      </c>
      <c r="AA1959" s="16">
        <f t="shared" si="745"/>
        <v>0</v>
      </c>
      <c r="AB1959" s="2">
        <f t="shared" si="748"/>
        <v>239357.32821486227</v>
      </c>
      <c r="AE1959" s="16" t="str">
        <f t="shared" si="742"/>
        <v/>
      </c>
      <c r="AF1959" s="16" t="str">
        <f t="shared" si="765"/>
        <v/>
      </c>
      <c r="AG1959" s="16">
        <f t="shared" si="750"/>
        <v>128.76747925848267</v>
      </c>
      <c r="AH1959" s="24">
        <f t="shared" si="749"/>
        <v>127.61166465325113</v>
      </c>
      <c r="AI1959" s="16">
        <f>VLOOKUP(A1959,'VQT-IV'!$B$3:$C1293,2,0)</f>
        <v>127.63</v>
      </c>
      <c r="AJ1959" s="25">
        <f t="shared" si="759"/>
        <v>-1.4366016413747129E-4</v>
      </c>
      <c r="AK1959" s="16">
        <v>127.65</v>
      </c>
      <c r="AL1959" s="2">
        <f t="shared" si="751"/>
        <v>128.35895896598967</v>
      </c>
      <c r="AM1959" s="27">
        <f t="shared" si="752"/>
        <v>-5.8219100463143825E-3</v>
      </c>
      <c r="AN1959" s="35">
        <v>0</v>
      </c>
      <c r="AO1959" s="1">
        <v>40833</v>
      </c>
      <c r="AP1959" s="2" t="str">
        <f t="shared" si="760"/>
        <v>high</v>
      </c>
    </row>
    <row r="1960" spans="1:42" x14ac:dyDescent="0.25">
      <c r="A1960" s="49">
        <v>40843</v>
      </c>
      <c r="B1960" s="47">
        <v>1284.5899999999999</v>
      </c>
      <c r="C1960" s="27">
        <f t="shared" si="762"/>
        <v>3.429146537842187E-2</v>
      </c>
      <c r="D1960" s="27">
        <f t="shared" si="763"/>
        <v>5.646503257293467E-2</v>
      </c>
      <c r="E1960" s="5">
        <f t="shared" si="743"/>
        <v>0</v>
      </c>
      <c r="F1960" s="44">
        <v>2195.2199999999998</v>
      </c>
      <c r="G1960" s="45">
        <v>2195.2199999999998</v>
      </c>
      <c r="H1960" s="48">
        <v>1284.5899999999999</v>
      </c>
      <c r="I1960" s="42">
        <v>25.46</v>
      </c>
      <c r="J1960" s="16">
        <f t="shared" si="761"/>
        <v>0.25459999999999999</v>
      </c>
      <c r="K1960" s="16">
        <f t="shared" si="744"/>
        <v>-2.498548226101649E-2</v>
      </c>
      <c r="L1960" s="51">
        <f>VLOOKUP(A1960,LIBOR!$A$3:B4055,2,1)</f>
        <v>0.14222000000000001</v>
      </c>
      <c r="M1960">
        <v>14854.96</v>
      </c>
      <c r="N1960" s="2">
        <v>13267.49</v>
      </c>
      <c r="O1960" s="16">
        <f t="shared" si="764"/>
        <v>1.1368103142261005E-3</v>
      </c>
      <c r="P1960" s="16">
        <f t="shared" si="753"/>
        <v>0.27958548226101648</v>
      </c>
      <c r="Q1960" s="2">
        <f t="shared" si="766"/>
        <v>31.488</v>
      </c>
      <c r="R1960" s="2">
        <f t="shared" si="767"/>
        <v>34.563000000000002</v>
      </c>
      <c r="S1960" s="16">
        <f t="shared" si="754"/>
        <v>-1</v>
      </c>
      <c r="T1960" s="16">
        <f t="shared" si="755"/>
        <v>-1</v>
      </c>
      <c r="U1960" s="16">
        <f>VLOOKUP(P1960,Table!$D$6:$G$15,MATCH(VALUE(T1960)&amp;"E",Table!$D$5:$G$5,0),1)*IF(Y1960=1,0,1)</f>
        <v>0.9</v>
      </c>
      <c r="V1960" s="16">
        <f t="shared" si="756"/>
        <v>9.9999999999999978E-2</v>
      </c>
      <c r="W1960" s="16">
        <f t="shared" si="746"/>
        <v>205562.74210228314</v>
      </c>
      <c r="X1960" s="16">
        <f t="shared" si="757"/>
        <v>7.0506377354238037E-3</v>
      </c>
      <c r="Y1960" s="16">
        <f t="shared" si="747"/>
        <v>0</v>
      </c>
      <c r="Z1960" s="16">
        <f t="shared" si="758"/>
        <v>0</v>
      </c>
      <c r="AA1960" s="16">
        <f t="shared" si="745"/>
        <v>0</v>
      </c>
      <c r="AB1960" s="2">
        <f t="shared" si="748"/>
        <v>243553.27518781833</v>
      </c>
      <c r="AE1960" s="16" t="str">
        <f t="shared" ref="AE1960:AE2023" si="768">IF(AC1960&gt;0,W1960/AC1960-1,"")</f>
        <v/>
      </c>
      <c r="AF1960" s="16" t="str">
        <f t="shared" si="765"/>
        <v/>
      </c>
      <c r="AG1960" s="16">
        <f t="shared" si="750"/>
        <v>131.0247801685463</v>
      </c>
      <c r="AH1960" s="24">
        <f t="shared" si="749"/>
        <v>129.84532444666061</v>
      </c>
      <c r="AI1960" s="16">
        <f>VLOOKUP(A1960,'VQT-IV'!$B$3:$C1294,2,0)</f>
        <v>129.86000000000001</v>
      </c>
      <c r="AJ1960" s="25">
        <f t="shared" si="759"/>
        <v>-1.1301057553825267E-4</v>
      </c>
      <c r="AK1960" s="16">
        <v>130.01</v>
      </c>
      <c r="AL1960" s="2">
        <f t="shared" si="751"/>
        <v>129.84532444666061</v>
      </c>
      <c r="AM1960" s="27">
        <f t="shared" si="752"/>
        <v>0</v>
      </c>
      <c r="AN1960" s="35">
        <v>0</v>
      </c>
      <c r="AO1960" s="1">
        <v>40834</v>
      </c>
      <c r="AP1960" s="2" t="str">
        <f t="shared" si="760"/>
        <v>high</v>
      </c>
    </row>
    <row r="1961" spans="1:42" x14ac:dyDescent="0.25">
      <c r="A1961" s="49">
        <v>40844</v>
      </c>
      <c r="B1961" s="47">
        <v>1285.0899999999999</v>
      </c>
      <c r="C1961" s="27">
        <f t="shared" si="762"/>
        <v>3.8922924824258409E-4</v>
      </c>
      <c r="D1961" s="27">
        <f t="shared" si="763"/>
        <v>3.8045484391710294E-2</v>
      </c>
      <c r="E1961" s="5">
        <f t="shared" si="743"/>
        <v>0</v>
      </c>
      <c r="F1961" s="44">
        <v>2196.13</v>
      </c>
      <c r="G1961" s="45">
        <v>2196.13</v>
      </c>
      <c r="H1961" s="48">
        <v>1285.0899999999999</v>
      </c>
      <c r="I1961" s="42">
        <v>24.53</v>
      </c>
      <c r="J1961" s="16">
        <f t="shared" si="761"/>
        <v>0.24530000000000002</v>
      </c>
      <c r="K1961" s="16">
        <f t="shared" si="744"/>
        <v>-5.4524890283979832E-2</v>
      </c>
      <c r="L1961" s="51">
        <f>VLOOKUP(A1961,LIBOR!$A$3:B4056,2,1)</f>
        <v>0.14222000000000001</v>
      </c>
      <c r="M1961">
        <v>14823.62</v>
      </c>
      <c r="N1961" s="2">
        <v>13239.49</v>
      </c>
      <c r="O1961" s="16">
        <f t="shared" si="764"/>
        <v>1.5144046071887968E-7</v>
      </c>
      <c r="P1961" s="16">
        <f t="shared" si="753"/>
        <v>0.29982489028397985</v>
      </c>
      <c r="Q1961" s="2">
        <f t="shared" si="766"/>
        <v>29.624000000000002</v>
      </c>
      <c r="R1961" s="2">
        <f t="shared" si="767"/>
        <v>33.894000000000005</v>
      </c>
      <c r="S1961" s="16">
        <f t="shared" si="754"/>
        <v>-1</v>
      </c>
      <c r="T1961" s="16">
        <f t="shared" si="755"/>
        <v>-1</v>
      </c>
      <c r="U1961" s="16">
        <f>VLOOKUP(P1961,Table!$D$6:$G$15,MATCH(VALUE(T1961)&amp;"E",Table!$D$5:$G$5,0),1)*IF(Y1961=1,0,1)</f>
        <v>0.9</v>
      </c>
      <c r="V1961" s="16">
        <f t="shared" si="756"/>
        <v>9.9999999999999978E-2</v>
      </c>
      <c r="W1961" s="16">
        <f t="shared" si="746"/>
        <v>205591.36962167794</v>
      </c>
      <c r="X1961" s="16">
        <f t="shared" si="757"/>
        <v>1.9628158046774313E-2</v>
      </c>
      <c r="Y1961" s="16">
        <f t="shared" si="747"/>
        <v>0</v>
      </c>
      <c r="Z1961" s="16">
        <f t="shared" si="758"/>
        <v>0</v>
      </c>
      <c r="AA1961" s="16">
        <f t="shared" si="745"/>
        <v>0</v>
      </c>
      <c r="AB1961" s="2">
        <f t="shared" si="748"/>
        <v>243592.75761682662</v>
      </c>
      <c r="AE1961" s="16" t="str">
        <f t="shared" si="768"/>
        <v/>
      </c>
      <c r="AF1961" s="16" t="str">
        <f t="shared" si="765"/>
        <v/>
      </c>
      <c r="AG1961" s="16">
        <f t="shared" si="750"/>
        <v>131.04602059973058</v>
      </c>
      <c r="AH1961" s="24">
        <f t="shared" si="749"/>
        <v>129.86299359254272</v>
      </c>
      <c r="AI1961" s="16">
        <f>VLOOKUP(A1961,'VQT-IV'!$B$3:$C1295,2,0)</f>
        <v>129.88</v>
      </c>
      <c r="AJ1961" s="25">
        <f t="shared" si="759"/>
        <v>-1.3093938602770638E-4</v>
      </c>
      <c r="AK1961" s="16">
        <v>129.85</v>
      </c>
      <c r="AL1961" s="2">
        <f t="shared" si="751"/>
        <v>129.86299359254272</v>
      </c>
      <c r="AM1961" s="27">
        <f t="shared" si="752"/>
        <v>0</v>
      </c>
      <c r="AN1961" s="35">
        <v>0</v>
      </c>
      <c r="AO1961" s="1">
        <v>40835</v>
      </c>
      <c r="AP1961" s="2" t="str">
        <f t="shared" si="760"/>
        <v>high</v>
      </c>
    </row>
    <row r="1962" spans="1:42" x14ac:dyDescent="0.25">
      <c r="A1962" s="49">
        <v>40847</v>
      </c>
      <c r="B1962" s="47">
        <v>1253.3</v>
      </c>
      <c r="C1962" s="27">
        <f t="shared" si="762"/>
        <v>-2.4737567018652373E-2</v>
      </c>
      <c r="D1962" s="27">
        <f t="shared" si="763"/>
        <v>4.3491111422477857E-4</v>
      </c>
      <c r="E1962" s="5">
        <f t="shared" si="743"/>
        <v>0</v>
      </c>
      <c r="F1962" s="44">
        <v>2141.81</v>
      </c>
      <c r="G1962" s="45">
        <v>2141.81</v>
      </c>
      <c r="H1962" s="48">
        <v>1253.3</v>
      </c>
      <c r="I1962" s="42">
        <v>29.96</v>
      </c>
      <c r="J1962" s="16">
        <f t="shared" si="761"/>
        <v>0.29960000000000003</v>
      </c>
      <c r="K1962" s="16">
        <f t="shared" si="744"/>
        <v>8.2423294658611201E-3</v>
      </c>
      <c r="L1962" s="51">
        <f>VLOOKUP(A1962,LIBOR!$A$3:B4057,2,1)</f>
        <v>0.14222000000000001</v>
      </c>
      <c r="M1962">
        <v>16695.86</v>
      </c>
      <c r="N1962" s="2">
        <v>14911.63</v>
      </c>
      <c r="O1962" s="16">
        <f t="shared" si="764"/>
        <v>6.2743647844062304E-4</v>
      </c>
      <c r="P1962" s="16">
        <f t="shared" si="753"/>
        <v>0.29135767053413891</v>
      </c>
      <c r="Q1962" s="2">
        <f t="shared" si="766"/>
        <v>28.266000000000002</v>
      </c>
      <c r="R1962" s="2">
        <f t="shared" si="767"/>
        <v>32.972500000000004</v>
      </c>
      <c r="S1962" s="16">
        <f t="shared" si="754"/>
        <v>-1</v>
      </c>
      <c r="T1962" s="16">
        <f t="shared" si="755"/>
        <v>-1</v>
      </c>
      <c r="U1962" s="16">
        <f>VLOOKUP(P1962,Table!$D$6:$G$15,MATCH(VALUE(T1962)&amp;"E",Table!$D$5:$G$5,0),1)*IF(Y1962=1,0,1)</f>
        <v>0.9</v>
      </c>
      <c r="V1962" s="16">
        <f t="shared" si="756"/>
        <v>9.9999999999999978E-2</v>
      </c>
      <c r="W1962" s="16">
        <f t="shared" si="746"/>
        <v>203610.72958238955</v>
      </c>
      <c r="X1962" s="16">
        <f t="shared" si="757"/>
        <v>1.4365058960966515E-2</v>
      </c>
      <c r="Y1962" s="16">
        <f t="shared" si="747"/>
        <v>0</v>
      </c>
      <c r="Z1962" s="16">
        <f t="shared" si="758"/>
        <v>0</v>
      </c>
      <c r="AA1962" s="16">
        <f t="shared" si="745"/>
        <v>0</v>
      </c>
      <c r="AB1962" s="2">
        <f t="shared" si="748"/>
        <v>241246.74890356034</v>
      </c>
      <c r="AE1962" s="16" t="str">
        <f t="shared" si="768"/>
        <v/>
      </c>
      <c r="AF1962" s="16" t="str">
        <f t="shared" si="765"/>
        <v/>
      </c>
      <c r="AG1962" s="16">
        <f t="shared" si="750"/>
        <v>129.78393420121196</v>
      </c>
      <c r="AH1962" s="24">
        <f t="shared" si="749"/>
        <v>128.60225869724562</v>
      </c>
      <c r="AI1962" s="16">
        <f>VLOOKUP(A1962,'VQT-IV'!$B$3:$C1296,2,0)</f>
        <v>128.62</v>
      </c>
      <c r="AJ1962" s="25">
        <f t="shared" si="759"/>
        <v>-1.37935801231448E-4</v>
      </c>
      <c r="AK1962" s="16">
        <v>128.5</v>
      </c>
      <c r="AL1962" s="2">
        <f t="shared" si="751"/>
        <v>129.86299359254272</v>
      </c>
      <c r="AM1962" s="27">
        <f t="shared" si="752"/>
        <v>-9.7081921525140613E-3</v>
      </c>
      <c r="AN1962" s="35">
        <v>0</v>
      </c>
      <c r="AO1962" s="1">
        <v>40836</v>
      </c>
      <c r="AP1962" s="2" t="str">
        <f t="shared" si="760"/>
        <v>high</v>
      </c>
    </row>
    <row r="1963" spans="1:42" x14ac:dyDescent="0.25">
      <c r="A1963" s="49">
        <v>40848</v>
      </c>
      <c r="B1963" s="47">
        <v>1218.28</v>
      </c>
      <c r="C1963" s="27">
        <f t="shared" si="762"/>
        <v>-2.7942232506183662E-2</v>
      </c>
      <c r="D1963" s="27">
        <f t="shared" si="763"/>
        <v>-7.4625115944002562E-3</v>
      </c>
      <c r="E1963" s="5">
        <f t="shared" si="743"/>
        <v>0</v>
      </c>
      <c r="F1963" s="44">
        <v>2081.9699999999998</v>
      </c>
      <c r="G1963" s="45">
        <v>2081.9699999999998</v>
      </c>
      <c r="H1963" s="48">
        <v>1218.28</v>
      </c>
      <c r="I1963" s="42">
        <v>34.770000000000003</v>
      </c>
      <c r="J1963" s="16">
        <f t="shared" si="761"/>
        <v>0.34770000000000001</v>
      </c>
      <c r="K1963" s="16">
        <f t="shared" si="744"/>
        <v>4.5494465465826583E-2</v>
      </c>
      <c r="L1963" s="51">
        <f>VLOOKUP(A1963,LIBOR!$A$3:B4058,2,1)</f>
        <v>0.14222000000000001</v>
      </c>
      <c r="M1963">
        <v>18741.16</v>
      </c>
      <c r="N1963" s="2">
        <v>16738.349999999999</v>
      </c>
      <c r="O1963" s="16">
        <f t="shared" si="764"/>
        <v>8.0315813414688186E-4</v>
      </c>
      <c r="P1963" s="16">
        <f t="shared" si="753"/>
        <v>0.30220553453417343</v>
      </c>
      <c r="Q1963" s="2">
        <f t="shared" si="766"/>
        <v>28.405999999999999</v>
      </c>
      <c r="R1963" s="2">
        <f t="shared" si="767"/>
        <v>32.198</v>
      </c>
      <c r="S1963" s="16">
        <f t="shared" si="754"/>
        <v>-1</v>
      </c>
      <c r="T1963" s="16">
        <f t="shared" si="755"/>
        <v>-1</v>
      </c>
      <c r="U1963" s="16">
        <f>VLOOKUP(P1963,Table!$D$6:$G$15,MATCH(VALUE(T1963)&amp;"E",Table!$D$5:$G$5,0),1)*IF(Y1963=1,0,1)</f>
        <v>0.9</v>
      </c>
      <c r="V1963" s="16">
        <f t="shared" si="756"/>
        <v>9.9999999999999978E-2</v>
      </c>
      <c r="W1963" s="16">
        <f t="shared" si="746"/>
        <v>200984.61839668758</v>
      </c>
      <c r="X1963" s="16">
        <f t="shared" si="757"/>
        <v>1.9922060270820552E-3</v>
      </c>
      <c r="Y1963" s="16">
        <f t="shared" si="747"/>
        <v>0</v>
      </c>
      <c r="Z1963" s="16">
        <f t="shared" si="758"/>
        <v>0</v>
      </c>
      <c r="AA1963" s="16">
        <f t="shared" si="745"/>
        <v>0</v>
      </c>
      <c r="AB1963" s="2">
        <f t="shared" si="748"/>
        <v>238135.93353027126</v>
      </c>
      <c r="AE1963" s="16" t="str">
        <f t="shared" si="768"/>
        <v/>
      </c>
      <c r="AF1963" s="16" t="str">
        <f t="shared" si="765"/>
        <v/>
      </c>
      <c r="AG1963" s="16">
        <f t="shared" si="750"/>
        <v>128.11040343010728</v>
      </c>
      <c r="AH1963" s="24">
        <f t="shared" si="749"/>
        <v>126.94066130973584</v>
      </c>
      <c r="AI1963" s="16">
        <f>VLOOKUP(A1963,'VQT-IV'!$B$3:$C1297,2,0)</f>
        <v>126.96</v>
      </c>
      <c r="AJ1963" s="25">
        <f t="shared" si="759"/>
        <v>-1.5232112684426813E-4</v>
      </c>
      <c r="AK1963" s="16">
        <v>127.06</v>
      </c>
      <c r="AL1963" s="2">
        <f t="shared" si="751"/>
        <v>129.86299359254272</v>
      </c>
      <c r="AM1963" s="27">
        <f t="shared" si="752"/>
        <v>-2.2503195113274255E-2</v>
      </c>
      <c r="AN1963" s="35">
        <v>0</v>
      </c>
      <c r="AO1963" s="1">
        <v>40837</v>
      </c>
      <c r="AP1963" s="2" t="str">
        <f t="shared" si="760"/>
        <v>high</v>
      </c>
    </row>
    <row r="1964" spans="1:42" x14ac:dyDescent="0.25">
      <c r="A1964" s="49">
        <v>40849</v>
      </c>
      <c r="B1964" s="47">
        <v>1237.9000000000001</v>
      </c>
      <c r="C1964" s="27">
        <f t="shared" si="762"/>
        <v>1.6104672160751399E-2</v>
      </c>
      <c r="D1964" s="27">
        <f t="shared" si="763"/>
        <v>-1.8944327374201819E-3</v>
      </c>
      <c r="E1964" s="5">
        <f t="shared" si="743"/>
        <v>0</v>
      </c>
      <c r="F1964" s="44">
        <v>2115.6999999999998</v>
      </c>
      <c r="G1964" s="45">
        <v>2115.6999999999998</v>
      </c>
      <c r="H1964" s="48">
        <v>1237.9000000000001</v>
      </c>
      <c r="I1964" s="42">
        <v>32.74</v>
      </c>
      <c r="J1964" s="16">
        <f t="shared" si="761"/>
        <v>0.32740000000000002</v>
      </c>
      <c r="K1964" s="16">
        <f t="shared" si="744"/>
        <v>2.21114437394897E-2</v>
      </c>
      <c r="L1964" s="51">
        <f>VLOOKUP(A1964,LIBOR!$A$3:B4059,2,1)</f>
        <v>0.14222000000000001</v>
      </c>
      <c r="M1964">
        <v>18137.54</v>
      </c>
      <c r="N1964" s="2">
        <v>16199.23</v>
      </c>
      <c r="O1964" s="16">
        <f t="shared" si="764"/>
        <v>2.5524432264802002E-4</v>
      </c>
      <c r="P1964" s="16">
        <f t="shared" si="753"/>
        <v>0.30528855626051032</v>
      </c>
      <c r="Q1964" s="2">
        <f t="shared" si="766"/>
        <v>28.916000000000004</v>
      </c>
      <c r="R1964" s="2">
        <f t="shared" si="767"/>
        <v>31.895499999999998</v>
      </c>
      <c r="S1964" s="16">
        <f t="shared" si="754"/>
        <v>-1</v>
      </c>
      <c r="T1964" s="16">
        <f t="shared" si="755"/>
        <v>-1</v>
      </c>
      <c r="U1964" s="16">
        <f>VLOOKUP(P1964,Table!$D$6:$G$15,MATCH(VALUE(T1964)&amp;"E",Table!$D$5:$G$5,0),1)*IF(Y1964=1,0,1)</f>
        <v>0.9</v>
      </c>
      <c r="V1964" s="16">
        <f t="shared" si="756"/>
        <v>9.9999999999999978E-2</v>
      </c>
      <c r="W1964" s="16">
        <f t="shared" si="746"/>
        <v>203250.38591134234</v>
      </c>
      <c r="X1964" s="16">
        <f t="shared" si="757"/>
        <v>-1.0173109908881983E-3</v>
      </c>
      <c r="Y1964" s="16">
        <f t="shared" si="747"/>
        <v>0</v>
      </c>
      <c r="Z1964" s="16">
        <f t="shared" si="758"/>
        <v>0</v>
      </c>
      <c r="AA1964" s="16">
        <f t="shared" si="745"/>
        <v>0</v>
      </c>
      <c r="AB1964" s="2">
        <f t="shared" si="748"/>
        <v>240841.17596774868</v>
      </c>
      <c r="AD1964" s="2">
        <v>241282.7</v>
      </c>
      <c r="AE1964" s="16" t="str">
        <f t="shared" si="768"/>
        <v/>
      </c>
      <c r="AF1964" s="16">
        <f t="shared" si="765"/>
        <v>-1.829903396519228E-3</v>
      </c>
      <c r="AG1964" s="16">
        <f t="shared" si="750"/>
        <v>129.56574742168269</v>
      </c>
      <c r="AH1964" s="24">
        <f t="shared" si="749"/>
        <v>128.37937547328883</v>
      </c>
      <c r="AI1964" s="16">
        <f>VLOOKUP(A1964,'VQT-IV'!$B$3:$C1298,2,0)</f>
        <v>128.38999999999999</v>
      </c>
      <c r="AJ1964" s="25">
        <f t="shared" si="759"/>
        <v>-8.2751979991857461E-5</v>
      </c>
      <c r="AK1964" s="16">
        <v>128.24</v>
      </c>
      <c r="AL1964" s="2">
        <f t="shared" si="751"/>
        <v>129.86299359254272</v>
      </c>
      <c r="AM1964" s="27">
        <f t="shared" si="752"/>
        <v>-1.1424487286261664E-2</v>
      </c>
      <c r="AN1964" s="35">
        <v>0</v>
      </c>
      <c r="AO1964" s="1">
        <v>40840</v>
      </c>
      <c r="AP1964" s="2" t="str">
        <f t="shared" si="760"/>
        <v/>
      </c>
    </row>
    <row r="1965" spans="1:42" x14ac:dyDescent="0.25">
      <c r="A1965" s="49">
        <v>40850</v>
      </c>
      <c r="B1965" s="47">
        <v>1261.1500000000001</v>
      </c>
      <c r="C1965" s="27">
        <f t="shared" si="762"/>
        <v>1.8781807900476677E-2</v>
      </c>
      <c r="D1965" s="27">
        <f t="shared" si="763"/>
        <v>-1.7404090215365375E-2</v>
      </c>
      <c r="E1965" s="5">
        <f t="shared" si="743"/>
        <v>0</v>
      </c>
      <c r="F1965" s="44">
        <v>2155.87</v>
      </c>
      <c r="G1965" s="45">
        <v>2155.87</v>
      </c>
      <c r="H1965" s="48">
        <v>1261.1500000000001</v>
      </c>
      <c r="I1965" s="42">
        <v>30.5</v>
      </c>
      <c r="J1965" s="16">
        <f t="shared" si="761"/>
        <v>0.30499999999999999</v>
      </c>
      <c r="K1965" s="16">
        <f t="shared" si="744"/>
        <v>1.0751840867781026E-2</v>
      </c>
      <c r="L1965" s="51">
        <f>VLOOKUP(A1965,LIBOR!$A$3:B4060,2,1)</f>
        <v>0.14111000000000001</v>
      </c>
      <c r="M1965">
        <v>17318.23</v>
      </c>
      <c r="N1965" s="2">
        <v>15467.47</v>
      </c>
      <c r="O1965" s="16">
        <f t="shared" si="764"/>
        <v>3.4624305927516224E-4</v>
      </c>
      <c r="P1965" s="16">
        <f t="shared" si="753"/>
        <v>0.29424815913221897</v>
      </c>
      <c r="Q1965" s="2">
        <f t="shared" si="766"/>
        <v>29.492000000000001</v>
      </c>
      <c r="R1965" s="2">
        <f t="shared" si="767"/>
        <v>31.642000000000003</v>
      </c>
      <c r="S1965" s="16">
        <f t="shared" si="754"/>
        <v>-1</v>
      </c>
      <c r="T1965" s="16">
        <f t="shared" si="755"/>
        <v>-1</v>
      </c>
      <c r="U1965" s="16">
        <f>VLOOKUP(P1965,Table!$D$6:$G$15,MATCH(VALUE(T1965)&amp;"E",Table!$D$5:$G$5,0),1)*IF(Y1965=1,0,1)</f>
        <v>0.9</v>
      </c>
      <c r="V1965" s="16">
        <f t="shared" si="756"/>
        <v>9.9999999999999978E-2</v>
      </c>
      <c r="W1965" s="16">
        <f t="shared" si="746"/>
        <v>205767.92148422232</v>
      </c>
      <c r="X1965" s="16">
        <f t="shared" si="757"/>
        <v>6.0325605095437052E-3</v>
      </c>
      <c r="Y1965" s="16">
        <f t="shared" si="747"/>
        <v>0</v>
      </c>
      <c r="Z1965" s="16">
        <f t="shared" si="758"/>
        <v>0</v>
      </c>
      <c r="AA1965" s="16">
        <f t="shared" si="745"/>
        <v>0</v>
      </c>
      <c r="AB1965" s="2">
        <f t="shared" si="748"/>
        <v>243868.73154853258</v>
      </c>
      <c r="AE1965" s="16" t="str">
        <f t="shared" si="768"/>
        <v/>
      </c>
      <c r="AF1965" s="16" t="str">
        <f t="shared" si="765"/>
        <v/>
      </c>
      <c r="AG1965" s="16">
        <f t="shared" si="750"/>
        <v>131.19448677702235</v>
      </c>
      <c r="AH1965" s="24">
        <f t="shared" si="749"/>
        <v>129.98981785202983</v>
      </c>
      <c r="AI1965" s="16">
        <f>VLOOKUP(A1965,'VQT-IV'!$B$3:$C1299,2,0)</f>
        <v>130.01</v>
      </c>
      <c r="AJ1965" s="25">
        <f t="shared" si="759"/>
        <v>-1.5523535089734253E-4</v>
      </c>
      <c r="AK1965" s="16">
        <v>130.07</v>
      </c>
      <c r="AL1965" s="2">
        <f t="shared" si="751"/>
        <v>129.98981785202983</v>
      </c>
      <c r="AM1965" s="27">
        <f t="shared" si="752"/>
        <v>0</v>
      </c>
      <c r="AN1965" s="35">
        <v>0</v>
      </c>
      <c r="AO1965" s="1">
        <v>40841</v>
      </c>
      <c r="AP1965" s="2" t="str">
        <f t="shared" si="760"/>
        <v>high</v>
      </c>
    </row>
    <row r="1966" spans="1:42" x14ac:dyDescent="0.25">
      <c r="A1966" s="49">
        <v>40851</v>
      </c>
      <c r="B1966" s="47">
        <v>1253.23</v>
      </c>
      <c r="C1966" s="27">
        <f t="shared" si="762"/>
        <v>-6.2799825556040245E-3</v>
      </c>
      <c r="D1966" s="27">
        <f t="shared" si="763"/>
        <v>-2.4073302019211984E-2</v>
      </c>
      <c r="E1966" s="5">
        <f t="shared" si="743"/>
        <v>0</v>
      </c>
      <c r="F1966" s="44">
        <v>2142.34</v>
      </c>
      <c r="G1966" s="45">
        <v>2142.34</v>
      </c>
      <c r="H1966" s="48">
        <v>1253.23</v>
      </c>
      <c r="I1966" s="42">
        <v>30.16</v>
      </c>
      <c r="J1966" s="16">
        <f t="shared" si="761"/>
        <v>0.30159999999999998</v>
      </c>
      <c r="K1966" s="16">
        <f t="shared" si="744"/>
        <v>1.0253545293580746E-2</v>
      </c>
      <c r="L1966" s="51">
        <f>VLOOKUP(A1966,LIBOR!$A$3:B4061,2,1)</f>
        <v>0.14111000000000001</v>
      </c>
      <c r="M1966">
        <v>17630.689999999999</v>
      </c>
      <c r="N1966" s="2">
        <v>15746.54</v>
      </c>
      <c r="O1966" s="16">
        <f t="shared" si="764"/>
        <v>3.9687285929402105E-5</v>
      </c>
      <c r="P1966" s="16">
        <f t="shared" si="753"/>
        <v>0.29134645470641923</v>
      </c>
      <c r="Q1966" s="2">
        <f t="shared" si="766"/>
        <v>30.5</v>
      </c>
      <c r="R1966" s="2">
        <f t="shared" si="767"/>
        <v>31.353500000000004</v>
      </c>
      <c r="S1966" s="16">
        <f t="shared" si="754"/>
        <v>-1</v>
      </c>
      <c r="T1966" s="16">
        <f t="shared" si="755"/>
        <v>-1</v>
      </c>
      <c r="U1966" s="16">
        <f>VLOOKUP(P1966,Table!$D$6:$G$15,MATCH(VALUE(T1966)&amp;"E",Table!$D$5:$G$5,0),1)*IF(Y1966=1,0,1)</f>
        <v>0.9</v>
      </c>
      <c r="V1966" s="16">
        <f t="shared" si="756"/>
        <v>9.9999999999999978E-2</v>
      </c>
      <c r="W1966" s="16">
        <f t="shared" si="746"/>
        <v>204976.17876373956</v>
      </c>
      <c r="X1966" s="16">
        <f t="shared" si="757"/>
        <v>9.9813506981272226E-4</v>
      </c>
      <c r="Y1966" s="16">
        <f t="shared" si="747"/>
        <v>0</v>
      </c>
      <c r="Z1966" s="16">
        <f t="shared" si="758"/>
        <v>0</v>
      </c>
      <c r="AA1966" s="16">
        <f t="shared" si="745"/>
        <v>0</v>
      </c>
      <c r="AB1966" s="2">
        <f t="shared" si="748"/>
        <v>242931.28214528036</v>
      </c>
      <c r="AE1966" s="16" t="str">
        <f t="shared" si="768"/>
        <v/>
      </c>
      <c r="AF1966" s="16" t="str">
        <f t="shared" si="765"/>
        <v/>
      </c>
      <c r="AG1966" s="16">
        <f t="shared" si="750"/>
        <v>130.69016548680139</v>
      </c>
      <c r="AH1966" s="24">
        <f t="shared" si="749"/>
        <v>129.48675710708227</v>
      </c>
      <c r="AI1966" s="16">
        <f>VLOOKUP(A1966,'VQT-IV'!$B$3:$C1300,2,0)</f>
        <v>129.5</v>
      </c>
      <c r="AJ1966" s="25">
        <f t="shared" si="759"/>
        <v>-1.0226172137239864E-4</v>
      </c>
      <c r="AK1966" s="16">
        <v>129.27000000000001</v>
      </c>
      <c r="AL1966" s="2">
        <f t="shared" si="751"/>
        <v>129.98981785202983</v>
      </c>
      <c r="AM1966" s="27">
        <f t="shared" si="752"/>
        <v>-3.8700011528610689E-3</v>
      </c>
      <c r="AN1966" s="35">
        <v>0</v>
      </c>
      <c r="AO1966" s="1">
        <v>40842</v>
      </c>
      <c r="AP1966" s="2" t="str">
        <f t="shared" si="760"/>
        <v>high</v>
      </c>
    </row>
    <row r="1967" spans="1:42" x14ac:dyDescent="0.25">
      <c r="A1967" s="49">
        <v>40854</v>
      </c>
      <c r="B1967" s="47">
        <v>1261.1199999999999</v>
      </c>
      <c r="C1967" s="27">
        <f t="shared" si="762"/>
        <v>6.2957318289538211E-3</v>
      </c>
      <c r="D1967" s="27">
        <f t="shared" si="763"/>
        <v>6.9599968283942104E-3</v>
      </c>
      <c r="E1967" s="5">
        <f t="shared" si="743"/>
        <v>0</v>
      </c>
      <c r="F1967" s="44">
        <v>2156</v>
      </c>
      <c r="G1967" s="45">
        <v>2156</v>
      </c>
      <c r="H1967" s="48">
        <v>1261.1199999999999</v>
      </c>
      <c r="I1967" s="42">
        <v>29.85</v>
      </c>
      <c r="J1967" s="16">
        <f t="shared" si="761"/>
        <v>0.29849999999999999</v>
      </c>
      <c r="K1967" s="16">
        <f t="shared" si="744"/>
        <v>1.2588163625883608E-2</v>
      </c>
      <c r="L1967" s="51">
        <f>VLOOKUP(A1967,LIBOR!$A$3:B4062,2,1)</f>
        <v>0.14111000000000001</v>
      </c>
      <c r="M1967">
        <v>17532.09</v>
      </c>
      <c r="N1967" s="2">
        <v>15658.46</v>
      </c>
      <c r="O1967" s="16">
        <f t="shared" si="764"/>
        <v>3.9388132045968116E-5</v>
      </c>
      <c r="P1967" s="16">
        <f t="shared" si="753"/>
        <v>0.28591183637411638</v>
      </c>
      <c r="Q1967" s="2">
        <f t="shared" si="766"/>
        <v>31.625999999999998</v>
      </c>
      <c r="R1967" s="2">
        <f t="shared" si="767"/>
        <v>31.051499999999997</v>
      </c>
      <c r="S1967" s="16">
        <f t="shared" si="754"/>
        <v>1</v>
      </c>
      <c r="T1967" s="16">
        <f t="shared" si="755"/>
        <v>0</v>
      </c>
      <c r="U1967" s="16">
        <f>VLOOKUP(P1967,Table!$D$6:$G$15,MATCH(VALUE(T1967)&amp;"E",Table!$D$5:$G$5,0),1)*IF(Y1967=1,0,1)</f>
        <v>0.85</v>
      </c>
      <c r="V1967" s="16">
        <f t="shared" si="756"/>
        <v>0.15000000000000002</v>
      </c>
      <c r="W1967" s="16">
        <f t="shared" si="746"/>
        <v>206022.9506356467</v>
      </c>
      <c r="X1967" s="16">
        <f t="shared" si="757"/>
        <v>-2.9922990399374738E-3</v>
      </c>
      <c r="Y1967" s="16">
        <f t="shared" si="747"/>
        <v>0</v>
      </c>
      <c r="Z1967" s="16">
        <f t="shared" si="758"/>
        <v>0</v>
      </c>
      <c r="AA1967" s="16">
        <f t="shared" si="745"/>
        <v>0</v>
      </c>
      <c r="AB1967" s="2">
        <f t="shared" si="748"/>
        <v>244189.50411152153</v>
      </c>
      <c r="AE1967" s="16" t="str">
        <f t="shared" si="768"/>
        <v/>
      </c>
      <c r="AF1967" s="16" t="str">
        <f t="shared" si="765"/>
        <v/>
      </c>
      <c r="AG1967" s="16">
        <f t="shared" si="750"/>
        <v>131.36705335210664</v>
      </c>
      <c r="AH1967" s="24">
        <f t="shared" si="749"/>
        <v>130.14724940835129</v>
      </c>
      <c r="AI1967" s="16">
        <f>VLOOKUP(A1967,'VQT-IV'!$B$3:$C1301,2,0)</f>
        <v>130.16</v>
      </c>
      <c r="AJ1967" s="25">
        <f t="shared" si="759"/>
        <v>-9.7960906950800286E-5</v>
      </c>
      <c r="AK1967" s="16">
        <v>130.15</v>
      </c>
      <c r="AL1967" s="2">
        <f t="shared" si="751"/>
        <v>130.14724940835129</v>
      </c>
      <c r="AM1967" s="27">
        <f t="shared" si="752"/>
        <v>0</v>
      </c>
      <c r="AN1967" s="35">
        <v>0</v>
      </c>
      <c r="AO1967" s="1">
        <v>40843</v>
      </c>
      <c r="AP1967" s="2" t="str">
        <f t="shared" si="760"/>
        <v/>
      </c>
    </row>
    <row r="1968" spans="1:42" x14ac:dyDescent="0.25">
      <c r="A1968" s="49">
        <v>40855</v>
      </c>
      <c r="B1968" s="47">
        <v>1275.92</v>
      </c>
      <c r="C1968" s="27">
        <f t="shared" si="762"/>
        <v>1.1735600101497212E-2</v>
      </c>
      <c r="D1968" s="27">
        <f t="shared" si="763"/>
        <v>4.6637829436075084E-2</v>
      </c>
      <c r="E1968" s="5">
        <f t="shared" ref="E1968:E2031" si="769">IF(Y1968=1,IF(AND(D1968&lt;0,T1968&gt;=0),-1,1),0)</f>
        <v>0</v>
      </c>
      <c r="F1968" s="44">
        <v>2182.61</v>
      </c>
      <c r="G1968" s="45">
        <v>2182.61</v>
      </c>
      <c r="H1968" s="48">
        <v>1275.92</v>
      </c>
      <c r="I1968" s="42">
        <v>27.48</v>
      </c>
      <c r="J1968" s="16">
        <f t="shared" si="761"/>
        <v>0.27479999999999999</v>
      </c>
      <c r="K1968" s="16">
        <f t="shared" ref="K1968:K2031" si="770">J1968-P1968</f>
        <v>-5.2504654254073579E-3</v>
      </c>
      <c r="L1968" s="51">
        <f>VLOOKUP(A1968,LIBOR!$A$3:B4063,2,1)</f>
        <v>0.14111000000000001</v>
      </c>
      <c r="M1968">
        <v>16578.599999999999</v>
      </c>
      <c r="N1968" s="2">
        <v>14806.86</v>
      </c>
      <c r="O1968" s="16">
        <f t="shared" si="764"/>
        <v>1.3612523610539163E-4</v>
      </c>
      <c r="P1968" s="16">
        <f t="shared" si="753"/>
        <v>0.28005046542540735</v>
      </c>
      <c r="Q1968" s="2">
        <f t="shared" si="766"/>
        <v>31.604000000000003</v>
      </c>
      <c r="R1968" s="2">
        <f t="shared" si="767"/>
        <v>30.892999999999994</v>
      </c>
      <c r="S1968" s="16">
        <f t="shared" si="754"/>
        <v>1</v>
      </c>
      <c r="T1968" s="16">
        <f t="shared" si="755"/>
        <v>0</v>
      </c>
      <c r="U1968" s="16">
        <f>VLOOKUP(P1968,Table!$D$6:$G$15,MATCH(VALUE(T1968)&amp;"E",Table!$D$5:$G$5,0),1)*IF(Y1968=1,0,1)</f>
        <v>0.85</v>
      </c>
      <c r="V1968" s="16">
        <f t="shared" si="756"/>
        <v>0.15000000000000002</v>
      </c>
      <c r="W1968" s="16">
        <f t="shared" si="746"/>
        <v>206397.37050755523</v>
      </c>
      <c r="X1968" s="16">
        <f t="shared" si="757"/>
        <v>1.1847219732499692E-2</v>
      </c>
      <c r="Y1968" s="16">
        <f t="shared" si="747"/>
        <v>0</v>
      </c>
      <c r="Z1968" s="16">
        <f t="shared" si="758"/>
        <v>0</v>
      </c>
      <c r="AA1968" s="16">
        <f t="shared" ref="AA1968:AA2031" si="771">(1+(A1968-A1967)/360*L1968-1)*Y1967</f>
        <v>0</v>
      </c>
      <c r="AB1968" s="2">
        <f t="shared" si="748"/>
        <v>244759.23317827523</v>
      </c>
      <c r="AE1968" s="16" t="str">
        <f t="shared" si="768"/>
        <v/>
      </c>
      <c r="AF1968" s="16" t="str">
        <f t="shared" si="765"/>
        <v/>
      </c>
      <c r="AG1968" s="16">
        <f t="shared" si="750"/>
        <v>131.67355149165937</v>
      </c>
      <c r="AH1968" s="24">
        <f t="shared" si="749"/>
        <v>130.44750627326044</v>
      </c>
      <c r="AI1968" s="16">
        <f>VLOOKUP(A1968,'VQT-IV'!$B$3:$C1302,2,0)</f>
        <v>130.46</v>
      </c>
      <c r="AJ1968" s="25">
        <f t="shared" si="759"/>
        <v>-9.5766723436807588E-5</v>
      </c>
      <c r="AK1968" s="16">
        <v>130.66999999999999</v>
      </c>
      <c r="AL1968" s="2">
        <f t="shared" si="751"/>
        <v>130.44750627326044</v>
      </c>
      <c r="AM1968" s="27">
        <f t="shared" si="752"/>
        <v>0</v>
      </c>
      <c r="AN1968" s="35">
        <v>0</v>
      </c>
      <c r="AO1968" s="1">
        <v>40844</v>
      </c>
      <c r="AP1968" s="2" t="str">
        <f t="shared" si="760"/>
        <v/>
      </c>
    </row>
    <row r="1969" spans="1:42" x14ac:dyDescent="0.25">
      <c r="A1969" s="49">
        <v>40856</v>
      </c>
      <c r="B1969" s="47">
        <v>1229.0999999999999</v>
      </c>
      <c r="C1969" s="27">
        <f t="shared" si="762"/>
        <v>-3.6695090601291724E-2</v>
      </c>
      <c r="D1969" s="27">
        <f t="shared" si="763"/>
        <v>-6.1619333259680387E-3</v>
      </c>
      <c r="E1969" s="5">
        <f t="shared" si="769"/>
        <v>0</v>
      </c>
      <c r="F1969" s="44">
        <v>2102.7199999999998</v>
      </c>
      <c r="G1969" s="45">
        <v>2102.7199999999998</v>
      </c>
      <c r="H1969" s="48">
        <v>1229.0999999999999</v>
      </c>
      <c r="I1969" s="42">
        <v>36.159999999999997</v>
      </c>
      <c r="J1969" s="16">
        <f t="shared" si="761"/>
        <v>0.36159999999999998</v>
      </c>
      <c r="K1969" s="16">
        <f t="shared" si="770"/>
        <v>8.0143231036326479E-2</v>
      </c>
      <c r="L1969" s="51">
        <f>VLOOKUP(A1969,LIBOR!$A$3:B4064,2,1)</f>
        <v>0.14055999999999999</v>
      </c>
      <c r="M1969">
        <v>19903.05</v>
      </c>
      <c r="N1969" s="2">
        <v>17776.03</v>
      </c>
      <c r="O1969" s="16">
        <f t="shared" si="764"/>
        <v>1.397660117260485E-3</v>
      </c>
      <c r="P1969" s="16">
        <f t="shared" si="753"/>
        <v>0.2814567689636735</v>
      </c>
      <c r="Q1969" s="2">
        <f t="shared" si="766"/>
        <v>30.145999999999997</v>
      </c>
      <c r="R1969" s="2">
        <f t="shared" si="767"/>
        <v>30.624000000000002</v>
      </c>
      <c r="S1969" s="16">
        <f t="shared" si="754"/>
        <v>-1</v>
      </c>
      <c r="T1969" s="16">
        <f t="shared" si="755"/>
        <v>0</v>
      </c>
      <c r="U1969" s="16">
        <f>VLOOKUP(P1969,Table!$D$6:$G$15,MATCH(VALUE(T1969)&amp;"E",Table!$D$5:$G$5,0),1)*IF(Y1969=1,0,1)</f>
        <v>0.85</v>
      </c>
      <c r="V1969" s="16">
        <f t="shared" si="756"/>
        <v>0.15000000000000002</v>
      </c>
      <c r="W1969" s="16">
        <f t="shared" ref="W1969:W2032" si="772">W1968*(1+$U1968*($H1969/$H1968-1)+$V1968*($N1969/$N1968-1))</f>
        <v>206167.89175139077</v>
      </c>
      <c r="X1969" s="16">
        <f t="shared" si="757"/>
        <v>2.6931175898169402E-2</v>
      </c>
      <c r="Y1969" s="16">
        <f t="shared" ref="Y1969:Y2032" si="773">IF(X1969&lt;=-0.02,1,0)</f>
        <v>0</v>
      </c>
      <c r="Z1969" s="16">
        <f t="shared" si="758"/>
        <v>0</v>
      </c>
      <c r="AA1969" s="16">
        <f t="shared" si="771"/>
        <v>0</v>
      </c>
      <c r="AB1969" s="2">
        <f t="shared" ref="AB1969:AB2032" si="774">AB1968*(1+$U1968*($G1969/$G1968-1)+$V1968*($M1969/$M1968-1)+Y1968*(1+(A1969-A1968)/360*L1969/100-1))</f>
        <v>244506.26621877388</v>
      </c>
      <c r="AE1969" s="16" t="str">
        <f t="shared" si="768"/>
        <v/>
      </c>
      <c r="AF1969" s="16" t="str">
        <f t="shared" si="765"/>
        <v/>
      </c>
      <c r="AG1969" s="16">
        <f t="shared" si="750"/>
        <v>131.5374624153248</v>
      </c>
      <c r="AH1969" s="24">
        <f t="shared" ref="AH1969:AH2032" si="775">AH1968*AB1969/AB1968*(1-AH$1)^(A1969-A1968)</f>
        <v>130.30929265619156</v>
      </c>
      <c r="AI1969" s="16">
        <f>VLOOKUP(A1969,'VQT-IV'!$B$3:$C1303,2,0)</f>
        <v>130.33000000000001</v>
      </c>
      <c r="AJ1969" s="25">
        <f t="shared" si="759"/>
        <v>-1.5888393929608391E-4</v>
      </c>
      <c r="AK1969" s="16">
        <v>130.19999999999999</v>
      </c>
      <c r="AL1969" s="2">
        <f t="shared" si="751"/>
        <v>130.44750627326044</v>
      </c>
      <c r="AM1969" s="27">
        <f t="shared" si="752"/>
        <v>-1.0595343753015962E-3</v>
      </c>
      <c r="AN1969" s="35">
        <v>0</v>
      </c>
      <c r="AO1969" s="1">
        <v>40847</v>
      </c>
      <c r="AP1969" s="2" t="str">
        <f t="shared" si="760"/>
        <v>high</v>
      </c>
    </row>
    <row r="1970" spans="1:42" x14ac:dyDescent="0.25">
      <c r="A1970" s="49">
        <v>40857</v>
      </c>
      <c r="B1970" s="47">
        <v>1239.7</v>
      </c>
      <c r="C1970" s="27">
        <f t="shared" si="762"/>
        <v>8.6241965665936338E-3</v>
      </c>
      <c r="D1970" s="27">
        <f t="shared" si="763"/>
        <v>-1.6319544659851082E-2</v>
      </c>
      <c r="E1970" s="5">
        <f t="shared" si="769"/>
        <v>0</v>
      </c>
      <c r="F1970" s="44">
        <v>2121.14</v>
      </c>
      <c r="G1970" s="45">
        <v>2121.14</v>
      </c>
      <c r="H1970" s="48">
        <v>1239.7</v>
      </c>
      <c r="I1970" s="42">
        <v>32.81</v>
      </c>
      <c r="J1970" s="16">
        <f t="shared" si="761"/>
        <v>0.3281</v>
      </c>
      <c r="K1970" s="16">
        <f t="shared" si="770"/>
        <v>4.1168115627157609E-2</v>
      </c>
      <c r="L1970" s="51">
        <f>VLOOKUP(A1970,LIBOR!$A$3:B4065,2,1)</f>
        <v>0.14111000000000001</v>
      </c>
      <c r="M1970">
        <v>18640.48</v>
      </c>
      <c r="N1970" s="2">
        <v>16648.39</v>
      </c>
      <c r="O1970" s="16">
        <f t="shared" si="764"/>
        <v>7.3740358030932073E-5</v>
      </c>
      <c r="P1970" s="16">
        <f t="shared" si="753"/>
        <v>0.28693188437284239</v>
      </c>
      <c r="Q1970" s="2">
        <f t="shared" si="766"/>
        <v>30.829999999999995</v>
      </c>
      <c r="R1970" s="2">
        <f t="shared" si="767"/>
        <v>30.869</v>
      </c>
      <c r="S1970" s="16">
        <f t="shared" si="754"/>
        <v>-1</v>
      </c>
      <c r="T1970" s="16">
        <f t="shared" si="755"/>
        <v>0</v>
      </c>
      <c r="U1970" s="16">
        <f>VLOOKUP(P1970,Table!$D$6:$G$15,MATCH(VALUE(T1970)&amp;"E",Table!$D$5:$G$5,0),1)*IF(Y1970=1,0,1)</f>
        <v>0.85</v>
      </c>
      <c r="V1970" s="16">
        <f t="shared" si="756"/>
        <v>0.15000000000000002</v>
      </c>
      <c r="W1970" s="16">
        <f t="shared" si="772"/>
        <v>205717.44977070665</v>
      </c>
      <c r="X1970" s="16">
        <f t="shared" si="757"/>
        <v>1.4354245021315881E-2</v>
      </c>
      <c r="Y1970" s="16">
        <f t="shared" si="773"/>
        <v>0</v>
      </c>
      <c r="Z1970" s="16">
        <f t="shared" si="758"/>
        <v>0</v>
      </c>
      <c r="AA1970" s="16">
        <f t="shared" si="771"/>
        <v>0</v>
      </c>
      <c r="AB1970" s="2">
        <f t="shared" si="774"/>
        <v>244000.30180930969</v>
      </c>
      <c r="AE1970" s="16" t="str">
        <f t="shared" si="768"/>
        <v/>
      </c>
      <c r="AF1970" s="16" t="str">
        <f t="shared" si="765"/>
        <v/>
      </c>
      <c r="AG1970" s="16">
        <f t="shared" ref="AG1970:AG2033" si="776">AB1970/AG$2</f>
        <v>131.2652678596489</v>
      </c>
      <c r="AH1970" s="24">
        <f t="shared" si="775"/>
        <v>130.03625499697802</v>
      </c>
      <c r="AI1970" s="16">
        <f>VLOOKUP(A1970,'VQT-IV'!$B$3:$C1304,2,0)</f>
        <v>130.05000000000001</v>
      </c>
      <c r="AJ1970" s="25">
        <f t="shared" si="759"/>
        <v>-1.0569014242212127E-4</v>
      </c>
      <c r="AK1970" s="16">
        <v>130.26</v>
      </c>
      <c r="AL1970" s="2">
        <f t="shared" ref="AL1970:AL2033" si="777">IF(AH1970&gt;AL1969,AH1970,AL1969)</f>
        <v>130.44750627326044</v>
      </c>
      <c r="AM1970" s="27">
        <f t="shared" ref="AM1970:AM2033" si="778">AH1970/AL1970-1</f>
        <v>-3.1526189195287824E-3</v>
      </c>
      <c r="AN1970" s="35">
        <v>0</v>
      </c>
      <c r="AO1970" s="1">
        <v>40848</v>
      </c>
      <c r="AP1970" s="2" t="str">
        <f t="shared" si="760"/>
        <v>high</v>
      </c>
    </row>
    <row r="1971" spans="1:42" x14ac:dyDescent="0.25">
      <c r="A1971" s="49">
        <v>40858</v>
      </c>
      <c r="B1971" s="47">
        <v>1263.8499999999999</v>
      </c>
      <c r="C1971" s="27">
        <f t="shared" si="762"/>
        <v>1.9480519480519431E-2</v>
      </c>
      <c r="D1971" s="27">
        <f t="shared" si="763"/>
        <v>9.4409573762723742E-3</v>
      </c>
      <c r="E1971" s="5">
        <f t="shared" si="769"/>
        <v>0</v>
      </c>
      <c r="F1971" s="44">
        <v>2162.48</v>
      </c>
      <c r="G1971" s="45">
        <v>2162.48</v>
      </c>
      <c r="H1971" s="48">
        <v>1263.8499999999999</v>
      </c>
      <c r="I1971" s="42">
        <v>30.04</v>
      </c>
      <c r="J1971" s="16">
        <f t="shared" si="761"/>
        <v>0.3004</v>
      </c>
      <c r="K1971" s="16">
        <f t="shared" si="770"/>
        <v>1.2005858600566299E-2</v>
      </c>
      <c r="L1971" s="51">
        <f>VLOOKUP(A1971,LIBOR!$A$3:B4066,2,1)</f>
        <v>0.14111000000000001</v>
      </c>
      <c r="M1971">
        <v>17812.310000000001</v>
      </c>
      <c r="N1971" s="2">
        <v>15908.72</v>
      </c>
      <c r="O1971" s="16">
        <f t="shared" si="764"/>
        <v>3.7222767947870061E-4</v>
      </c>
      <c r="P1971" s="16">
        <f t="shared" si="753"/>
        <v>0.2883941413994337</v>
      </c>
      <c r="Q1971" s="2">
        <f t="shared" si="766"/>
        <v>31.292000000000002</v>
      </c>
      <c r="R1971" s="2">
        <f t="shared" si="767"/>
        <v>30.974499999999999</v>
      </c>
      <c r="S1971" s="16">
        <f t="shared" si="754"/>
        <v>1</v>
      </c>
      <c r="T1971" s="16">
        <f t="shared" si="755"/>
        <v>0</v>
      </c>
      <c r="U1971" s="16">
        <f>VLOOKUP(P1971,Table!$D$6:$G$15,MATCH(VALUE(T1971)&amp;"E",Table!$D$5:$G$5,0),1)*IF(Y1971=1,0,1)</f>
        <v>0.85</v>
      </c>
      <c r="V1971" s="16">
        <f t="shared" si="756"/>
        <v>0.15000000000000002</v>
      </c>
      <c r="W1971" s="16">
        <f t="shared" si="772"/>
        <v>207752.83949923445</v>
      </c>
      <c r="X1971" s="16">
        <f t="shared" si="757"/>
        <v>-2.4528465443796055E-4</v>
      </c>
      <c r="Y1971" s="16">
        <f t="shared" si="773"/>
        <v>0</v>
      </c>
      <c r="Z1971" s="16">
        <f t="shared" si="758"/>
        <v>0</v>
      </c>
      <c r="AA1971" s="16">
        <f t="shared" si="771"/>
        <v>0</v>
      </c>
      <c r="AB1971" s="2">
        <f t="shared" si="774"/>
        <v>246416.34528525049</v>
      </c>
      <c r="AE1971" s="16" t="str">
        <f t="shared" si="768"/>
        <v/>
      </c>
      <c r="AF1971" s="16" t="str">
        <f t="shared" si="765"/>
        <v/>
      </c>
      <c r="AG1971" s="16">
        <f t="shared" si="776"/>
        <v>132.56503098157233</v>
      </c>
      <c r="AH1971" s="24">
        <f t="shared" si="775"/>
        <v>131.32043065487372</v>
      </c>
      <c r="AI1971" s="16">
        <f>VLOOKUP(A1971,'VQT-IV'!$B$3:$C1305,2,0)</f>
        <v>131.34</v>
      </c>
      <c r="AJ1971" s="25">
        <f t="shared" si="759"/>
        <v>-1.4899760260611572E-4</v>
      </c>
      <c r="AK1971" s="16">
        <v>131.44999999999999</v>
      </c>
      <c r="AL1971" s="2">
        <f t="shared" si="777"/>
        <v>131.32043065487372</v>
      </c>
      <c r="AM1971" s="27">
        <f t="shared" si="778"/>
        <v>0</v>
      </c>
      <c r="AN1971" s="35">
        <v>0</v>
      </c>
      <c r="AO1971" s="1">
        <v>40849</v>
      </c>
      <c r="AP1971" s="2" t="str">
        <f t="shared" si="760"/>
        <v>high</v>
      </c>
    </row>
    <row r="1972" spans="1:42" x14ac:dyDescent="0.25">
      <c r="A1972" s="49">
        <v>40861</v>
      </c>
      <c r="B1972" s="47">
        <v>1251.78</v>
      </c>
      <c r="C1972" s="27">
        <f t="shared" si="762"/>
        <v>-9.5501839617042616E-3</v>
      </c>
      <c r="D1972" s="27">
        <f t="shared" si="763"/>
        <v>-6.4049584143857086E-3</v>
      </c>
      <c r="E1972" s="5">
        <f t="shared" si="769"/>
        <v>0</v>
      </c>
      <c r="F1972" s="44">
        <v>2142.09</v>
      </c>
      <c r="G1972" s="45">
        <v>2142.09</v>
      </c>
      <c r="H1972" s="48">
        <v>1251.78</v>
      </c>
      <c r="I1972" s="42">
        <v>31.13</v>
      </c>
      <c r="J1972" s="16">
        <f t="shared" si="761"/>
        <v>0.31129999999999997</v>
      </c>
      <c r="K1972" s="16">
        <f t="shared" si="770"/>
        <v>1.7452022039878556E-2</v>
      </c>
      <c r="L1972" s="51">
        <f>VLOOKUP(A1972,LIBOR!$A$3:B4067,2,1)</f>
        <v>0.14222000000000001</v>
      </c>
      <c r="M1972">
        <v>18144.240000000002</v>
      </c>
      <c r="N1972" s="2">
        <v>16205.17</v>
      </c>
      <c r="O1972" s="16">
        <f t="shared" si="764"/>
        <v>9.2084740022726808E-5</v>
      </c>
      <c r="P1972" s="16">
        <f t="shared" si="753"/>
        <v>0.29384797796012141</v>
      </c>
      <c r="Q1972" s="2">
        <f t="shared" si="766"/>
        <v>31.268000000000001</v>
      </c>
      <c r="R1972" s="2">
        <f t="shared" si="767"/>
        <v>31.064499999999999</v>
      </c>
      <c r="S1972" s="16">
        <f t="shared" si="754"/>
        <v>1</v>
      </c>
      <c r="T1972" s="16">
        <f t="shared" si="755"/>
        <v>0</v>
      </c>
      <c r="U1972" s="16">
        <f>VLOOKUP(P1972,Table!$D$6:$G$15,MATCH(VALUE(T1972)&amp;"E",Table!$D$5:$G$5,0),1)*IF(Y1972=1,0,1)</f>
        <v>0.85</v>
      </c>
      <c r="V1972" s="16">
        <f t="shared" si="756"/>
        <v>0.15000000000000002</v>
      </c>
      <c r="W1972" s="16">
        <f t="shared" si="772"/>
        <v>206647.0768391896</v>
      </c>
      <c r="X1972" s="16">
        <f t="shared" si="757"/>
        <v>1.354626060570352E-2</v>
      </c>
      <c r="Y1972" s="16">
        <f t="shared" si="773"/>
        <v>0</v>
      </c>
      <c r="Z1972" s="16">
        <f t="shared" si="758"/>
        <v>0</v>
      </c>
      <c r="AA1972" s="16">
        <f t="shared" si="771"/>
        <v>0</v>
      </c>
      <c r="AB1972" s="2">
        <f t="shared" si="774"/>
        <v>245130.19715579593</v>
      </c>
      <c r="AE1972" s="16" t="str">
        <f t="shared" si="768"/>
        <v/>
      </c>
      <c r="AF1972" s="16" t="str">
        <f t="shared" si="765"/>
        <v/>
      </c>
      <c r="AG1972" s="16">
        <f t="shared" si="776"/>
        <v>131.87311962954465</v>
      </c>
      <c r="AH1972" s="24">
        <f t="shared" si="775"/>
        <v>130.62481538037022</v>
      </c>
      <c r="AI1972" s="16">
        <f>VLOOKUP(A1972,'VQT-IV'!$B$3:$C1306,2,0)</f>
        <v>130.63999999999999</v>
      </c>
      <c r="AJ1972" s="25">
        <f t="shared" si="759"/>
        <v>-1.1623254462467258E-4</v>
      </c>
      <c r="AK1972" s="16">
        <v>130.68</v>
      </c>
      <c r="AL1972" s="2">
        <f t="shared" si="777"/>
        <v>131.32043065487372</v>
      </c>
      <c r="AM1972" s="27">
        <f t="shared" si="778"/>
        <v>-5.2970834091433661E-3</v>
      </c>
      <c r="AN1972" s="35">
        <v>0</v>
      </c>
      <c r="AO1972" s="1">
        <v>40850</v>
      </c>
      <c r="AP1972" s="2" t="str">
        <f t="shared" si="760"/>
        <v>high</v>
      </c>
    </row>
    <row r="1973" spans="1:42" x14ac:dyDescent="0.25">
      <c r="A1973" s="49">
        <v>40862</v>
      </c>
      <c r="B1973" s="47">
        <v>1257.81</v>
      </c>
      <c r="C1973" s="27">
        <f t="shared" si="762"/>
        <v>4.817140392081587E-3</v>
      </c>
      <c r="D1973" s="27">
        <f t="shared" si="763"/>
        <v>-1.3323418123801334E-2</v>
      </c>
      <c r="E1973" s="5">
        <f t="shared" si="769"/>
        <v>0</v>
      </c>
      <c r="F1973" s="44">
        <v>2152.8000000000002</v>
      </c>
      <c r="G1973" s="45">
        <v>2152.8000000000002</v>
      </c>
      <c r="H1973" s="48">
        <v>1257.81</v>
      </c>
      <c r="I1973" s="42">
        <v>31.22</v>
      </c>
      <c r="J1973" s="16">
        <f t="shared" si="761"/>
        <v>0.31219999999999998</v>
      </c>
      <c r="K1973" s="16">
        <f t="shared" si="770"/>
        <v>1.6734554278855562E-2</v>
      </c>
      <c r="L1973" s="51">
        <f>VLOOKUP(A1973,LIBOR!$A$3:B4068,2,1)</f>
        <v>0.14388999999999999</v>
      </c>
      <c r="M1973">
        <v>18114.810000000001</v>
      </c>
      <c r="N1973" s="2">
        <v>16178.88</v>
      </c>
      <c r="O1973" s="16">
        <f t="shared" si="764"/>
        <v>2.309355201800166E-5</v>
      </c>
      <c r="P1973" s="16">
        <f t="shared" si="753"/>
        <v>0.29546544572114442</v>
      </c>
      <c r="Q1973" s="2">
        <f t="shared" si="766"/>
        <v>31.524000000000001</v>
      </c>
      <c r="R1973" s="2">
        <f t="shared" si="767"/>
        <v>30.951500000000003</v>
      </c>
      <c r="S1973" s="16">
        <f t="shared" si="754"/>
        <v>1</v>
      </c>
      <c r="T1973" s="16">
        <f t="shared" si="755"/>
        <v>0</v>
      </c>
      <c r="U1973" s="16">
        <f>VLOOKUP(P1973,Table!$D$6:$G$15,MATCH(VALUE(T1973)&amp;"E",Table!$D$5:$G$5,0),1)*IF(Y1973=1,0,1)</f>
        <v>0.85</v>
      </c>
      <c r="V1973" s="16">
        <f t="shared" si="756"/>
        <v>0.15000000000000002</v>
      </c>
      <c r="W1973" s="16">
        <f t="shared" si="772"/>
        <v>207442.92041525396</v>
      </c>
      <c r="X1973" s="16">
        <f t="shared" si="757"/>
        <v>3.0294013439631229E-3</v>
      </c>
      <c r="Y1973" s="16">
        <f t="shared" si="773"/>
        <v>0</v>
      </c>
      <c r="Z1973" s="16">
        <f t="shared" si="758"/>
        <v>0</v>
      </c>
      <c r="AA1973" s="16">
        <f t="shared" si="771"/>
        <v>0</v>
      </c>
      <c r="AB1973" s="2">
        <f t="shared" si="774"/>
        <v>246112.31645875712</v>
      </c>
      <c r="AE1973" s="16" t="str">
        <f t="shared" si="768"/>
        <v/>
      </c>
      <c r="AF1973" s="16" t="str">
        <f t="shared" si="765"/>
        <v/>
      </c>
      <c r="AG1973" s="16">
        <f t="shared" si="776"/>
        <v>132.40147206360879</v>
      </c>
      <c r="AH1973" s="24">
        <f t="shared" si="775"/>
        <v>131.14475301171382</v>
      </c>
      <c r="AI1973" s="16">
        <f>VLOOKUP(A1973,'VQT-IV'!$B$3:$C1307,2,0)</f>
        <v>131.16</v>
      </c>
      <c r="AJ1973" s="25">
        <f t="shared" si="759"/>
        <v>-1.1624724219405635E-4</v>
      </c>
      <c r="AK1973" s="16">
        <v>131.07</v>
      </c>
      <c r="AL1973" s="2">
        <f t="shared" si="777"/>
        <v>131.32043065487372</v>
      </c>
      <c r="AM1973" s="27">
        <f t="shared" si="778"/>
        <v>-1.3377784575013818E-3</v>
      </c>
      <c r="AN1973" s="35">
        <v>0</v>
      </c>
      <c r="AO1973" s="1">
        <v>40851</v>
      </c>
      <c r="AP1973" s="2" t="str">
        <f t="shared" si="760"/>
        <v>high</v>
      </c>
    </row>
    <row r="1974" spans="1:42" x14ac:dyDescent="0.25">
      <c r="A1974" s="49">
        <v>40863</v>
      </c>
      <c r="B1974" s="47">
        <v>1236.9100000000001</v>
      </c>
      <c r="C1974" s="27">
        <f t="shared" si="762"/>
        <v>-1.6616182094274845E-2</v>
      </c>
      <c r="D1974" s="27">
        <f t="shared" si="763"/>
        <v>6.7554903832155455E-3</v>
      </c>
      <c r="E1974" s="5">
        <f t="shared" si="769"/>
        <v>0</v>
      </c>
      <c r="F1974" s="44">
        <v>2117.64</v>
      </c>
      <c r="G1974" s="45">
        <v>2117.64</v>
      </c>
      <c r="H1974" s="48">
        <v>1236.9100000000001</v>
      </c>
      <c r="I1974" s="42">
        <v>33.51</v>
      </c>
      <c r="J1974" s="16">
        <f t="shared" si="761"/>
        <v>0.33509999999999995</v>
      </c>
      <c r="K1974" s="16">
        <f t="shared" si="770"/>
        <v>4.4990690034119651E-2</v>
      </c>
      <c r="L1974" s="51">
        <f>VLOOKUP(A1974,LIBOR!$A$3:B4069,2,1)</f>
        <v>0.14166999999999999</v>
      </c>
      <c r="M1974">
        <v>19265.43</v>
      </c>
      <c r="N1974" s="2">
        <v>17206.53</v>
      </c>
      <c r="O1974" s="16">
        <f t="shared" si="764"/>
        <v>2.807561430044207E-4</v>
      </c>
      <c r="P1974" s="16">
        <f t="shared" si="753"/>
        <v>0.2901093099658803</v>
      </c>
      <c r="Q1974" s="2">
        <f t="shared" si="766"/>
        <v>32.271999999999998</v>
      </c>
      <c r="R1974" s="2">
        <f t="shared" si="767"/>
        <v>30.934499999999996</v>
      </c>
      <c r="S1974" s="16">
        <f t="shared" si="754"/>
        <v>1</v>
      </c>
      <c r="T1974" s="16">
        <f t="shared" si="755"/>
        <v>0</v>
      </c>
      <c r="U1974" s="16">
        <f>VLOOKUP(P1974,Table!$D$6:$G$15,MATCH(VALUE(T1974)&amp;"E",Table!$D$5:$G$5,0),1)*IF(Y1974=1,0,1)</f>
        <v>0.85</v>
      </c>
      <c r="V1974" s="16">
        <f t="shared" si="756"/>
        <v>0.15000000000000002</v>
      </c>
      <c r="W1974" s="16">
        <f t="shared" si="772"/>
        <v>206489.50119725478</v>
      </c>
      <c r="X1974" s="16">
        <f t="shared" si="757"/>
        <v>5.0657133137288479E-3</v>
      </c>
      <c r="Y1974" s="16">
        <f t="shared" si="773"/>
        <v>0</v>
      </c>
      <c r="Z1974" s="16">
        <f t="shared" si="758"/>
        <v>0</v>
      </c>
      <c r="AA1974" s="16">
        <f t="shared" si="771"/>
        <v>0</v>
      </c>
      <c r="AB1974" s="2">
        <f t="shared" si="774"/>
        <v>245040.58179580545</v>
      </c>
      <c r="AE1974" s="16" t="str">
        <f t="shared" si="768"/>
        <v/>
      </c>
      <c r="AF1974" s="16" t="str">
        <f t="shared" si="765"/>
        <v/>
      </c>
      <c r="AG1974" s="16">
        <f t="shared" si="776"/>
        <v>131.82490909805654</v>
      </c>
      <c r="AH1974" s="24">
        <f t="shared" si="775"/>
        <v>130.57026413368928</v>
      </c>
      <c r="AI1974" s="16">
        <f>VLOOKUP(A1974,'VQT-IV'!$B$3:$C1308,2,0)</f>
        <v>130.59</v>
      </c>
      <c r="AJ1974" s="25">
        <f t="shared" si="759"/>
        <v>-1.5112846550824344E-4</v>
      </c>
      <c r="AK1974" s="16">
        <v>130.25</v>
      </c>
      <c r="AL1974" s="2">
        <f t="shared" si="777"/>
        <v>131.32043065487372</v>
      </c>
      <c r="AM1974" s="27">
        <f t="shared" si="778"/>
        <v>-5.7124890425921393E-3</v>
      </c>
      <c r="AN1974" s="35">
        <v>0</v>
      </c>
      <c r="AO1974" s="1">
        <v>40854</v>
      </c>
      <c r="AP1974" s="2" t="str">
        <f t="shared" si="760"/>
        <v>high</v>
      </c>
    </row>
    <row r="1975" spans="1:42" x14ac:dyDescent="0.25">
      <c r="A1975" s="49">
        <v>40864</v>
      </c>
      <c r="B1975" s="47">
        <v>1216.1300000000001</v>
      </c>
      <c r="C1975" s="27">
        <f t="shared" si="762"/>
        <v>-1.6799928854969171E-2</v>
      </c>
      <c r="D1975" s="27">
        <f t="shared" si="763"/>
        <v>-1.8668635038347259E-2</v>
      </c>
      <c r="E1975" s="5">
        <f t="shared" si="769"/>
        <v>0</v>
      </c>
      <c r="F1975" s="44">
        <v>2082.1</v>
      </c>
      <c r="G1975" s="45">
        <v>2082.1</v>
      </c>
      <c r="H1975" s="48">
        <v>1216.1300000000001</v>
      </c>
      <c r="I1975" s="42">
        <v>34.51</v>
      </c>
      <c r="J1975" s="16">
        <f t="shared" si="761"/>
        <v>0.34509999999999996</v>
      </c>
      <c r="K1975" s="16">
        <f t="shared" si="770"/>
        <v>5.7008126987219965E-2</v>
      </c>
      <c r="L1975" s="51">
        <f>VLOOKUP(A1975,LIBOR!$A$3:B4070,2,1)</f>
        <v>0.14277999999999999</v>
      </c>
      <c r="M1975">
        <v>19912.490000000002</v>
      </c>
      <c r="N1975" s="2">
        <v>17784.43</v>
      </c>
      <c r="O1975" s="16">
        <f t="shared" si="764"/>
        <v>2.8705333377672875E-4</v>
      </c>
      <c r="P1975" s="16">
        <f t="shared" si="753"/>
        <v>0.28809187301278</v>
      </c>
      <c r="Q1975" s="2">
        <f t="shared" si="766"/>
        <v>31.742000000000001</v>
      </c>
      <c r="R1975" s="2">
        <f t="shared" si="767"/>
        <v>30.888000000000005</v>
      </c>
      <c r="S1975" s="16">
        <f t="shared" si="754"/>
        <v>1</v>
      </c>
      <c r="T1975" s="16">
        <f t="shared" si="755"/>
        <v>0</v>
      </c>
      <c r="U1975" s="16">
        <f>VLOOKUP(P1975,Table!$D$6:$G$15,MATCH(VALUE(T1975)&amp;"E",Table!$D$5:$G$5,0),1)*IF(Y1975=1,0,1)</f>
        <v>0.85</v>
      </c>
      <c r="V1975" s="16">
        <f t="shared" si="756"/>
        <v>0.15000000000000002</v>
      </c>
      <c r="W1975" s="16">
        <f t="shared" si="772"/>
        <v>204581.11973563634</v>
      </c>
      <c r="X1975" s="16">
        <f t="shared" si="757"/>
        <v>1.5599395382663861E-3</v>
      </c>
      <c r="Y1975" s="16">
        <f t="shared" si="773"/>
        <v>0</v>
      </c>
      <c r="Z1975" s="16">
        <f t="shared" si="758"/>
        <v>0</v>
      </c>
      <c r="AA1975" s="16">
        <f t="shared" si="771"/>
        <v>0</v>
      </c>
      <c r="AB1975" s="2">
        <f t="shared" si="774"/>
        <v>242779.48920263301</v>
      </c>
      <c r="AE1975" s="16" t="str">
        <f t="shared" si="768"/>
        <v/>
      </c>
      <c r="AF1975" s="16" t="str">
        <f t="shared" si="765"/>
        <v/>
      </c>
      <c r="AG1975" s="16">
        <f t="shared" si="776"/>
        <v>130.60850517274415</v>
      </c>
      <c r="AH1975" s="24">
        <f t="shared" si="775"/>
        <v>129.36207029995131</v>
      </c>
      <c r="AI1975" s="16">
        <f>VLOOKUP(A1975,'VQT-IV'!$B$3:$C1309,2,0)</f>
        <v>129.38</v>
      </c>
      <c r="AJ1975" s="25">
        <f t="shared" si="759"/>
        <v>-1.3858169770197826E-4</v>
      </c>
      <c r="AK1975" s="16">
        <v>129.31</v>
      </c>
      <c r="AL1975" s="2">
        <f t="shared" si="777"/>
        <v>131.32043065487372</v>
      </c>
      <c r="AM1975" s="27">
        <f t="shared" si="778"/>
        <v>-1.4912838353913216E-2</v>
      </c>
      <c r="AN1975" s="35">
        <v>0</v>
      </c>
      <c r="AO1975" s="1">
        <v>40855</v>
      </c>
      <c r="AP1975" s="2" t="str">
        <f t="shared" si="760"/>
        <v>high</v>
      </c>
    </row>
    <row r="1976" spans="1:42" x14ac:dyDescent="0.25">
      <c r="A1976" s="49">
        <v>40865</v>
      </c>
      <c r="B1976" s="47">
        <v>1215.6500000000001</v>
      </c>
      <c r="C1976" s="27">
        <f t="shared" si="762"/>
        <v>-3.9469464613162142E-4</v>
      </c>
      <c r="D1976" s="27">
        <f t="shared" si="763"/>
        <v>-3.8543849164998312E-2</v>
      </c>
      <c r="E1976" s="5">
        <f t="shared" si="769"/>
        <v>0</v>
      </c>
      <c r="F1976" s="44">
        <v>2081.42</v>
      </c>
      <c r="G1976" s="45">
        <v>2081.42</v>
      </c>
      <c r="H1976" s="48">
        <v>1215.6500000000001</v>
      </c>
      <c r="I1976" s="42">
        <v>32</v>
      </c>
      <c r="J1976" s="16">
        <f t="shared" si="761"/>
        <v>0.32</v>
      </c>
      <c r="K1976" s="16">
        <f t="shared" si="770"/>
        <v>3.4334029340428784E-2</v>
      </c>
      <c r="L1976" s="51">
        <f>VLOOKUP(A1976,LIBOR!$A$3:B4071,2,1)</f>
        <v>0.14277999999999999</v>
      </c>
      <c r="M1976">
        <v>19112.86</v>
      </c>
      <c r="N1976" s="2">
        <v>17070.25</v>
      </c>
      <c r="O1976" s="16">
        <f t="shared" si="764"/>
        <v>1.5584537299612893E-7</v>
      </c>
      <c r="P1976" s="16">
        <f t="shared" ref="P1976:P2039" si="779">SQRT(252*SUM(O1954:O1975)/22)</f>
        <v>0.28566597065957122</v>
      </c>
      <c r="Q1976" s="2">
        <f t="shared" si="766"/>
        <v>32.082000000000001</v>
      </c>
      <c r="R1976" s="2">
        <f t="shared" si="767"/>
        <v>30.874500000000005</v>
      </c>
      <c r="S1976" s="16">
        <f t="shared" ref="S1976:S2039" si="780">IF(Q1976&gt;=R1976,1,-1)</f>
        <v>1</v>
      </c>
      <c r="T1976" s="16">
        <f t="shared" ref="T1976:T2039" si="781">IF(SUM(S1967:S1976)=-10,-1,IF(SUM(S1967:S1976)&lt;10,0,1))</f>
        <v>0</v>
      </c>
      <c r="U1976" s="16">
        <f>VLOOKUP(P1976,Table!$D$6:$G$15,MATCH(VALUE(T1976)&amp;"E",Table!$D$5:$G$5,0),1)*IF(Y1976=1,0,1)</f>
        <v>0.85</v>
      </c>
      <c r="V1976" s="16">
        <f t="shared" ref="V1976:V2039" si="782">(1-U1976)*IF(Y1976=1,0,1)</f>
        <v>0.15000000000000002</v>
      </c>
      <c r="W1976" s="16">
        <f t="shared" si="772"/>
        <v>203280.16175294467</v>
      </c>
      <c r="X1976" s="16">
        <f t="shared" ref="X1976:X2039" si="783">W1975/W1970-1</f>
        <v>-5.5237415996399752E-3</v>
      </c>
      <c r="Y1976" s="16">
        <f t="shared" si="773"/>
        <v>0</v>
      </c>
      <c r="Z1976" s="16">
        <f t="shared" ref="Z1976:Z2039" si="784">Y1976*20</f>
        <v>0</v>
      </c>
      <c r="AA1976" s="16">
        <f t="shared" si="771"/>
        <v>0</v>
      </c>
      <c r="AB1976" s="2">
        <f t="shared" si="774"/>
        <v>241249.69060041997</v>
      </c>
      <c r="AE1976" s="16" t="str">
        <f t="shared" si="768"/>
        <v/>
      </c>
      <c r="AF1976" s="16" t="str">
        <f t="shared" si="765"/>
        <v/>
      </c>
      <c r="AG1976" s="16">
        <f t="shared" si="776"/>
        <v>129.78551675100135</v>
      </c>
      <c r="AH1976" s="24">
        <f t="shared" si="775"/>
        <v>128.54359015341495</v>
      </c>
      <c r="AI1976" s="16">
        <f>VLOOKUP(A1976,'VQT-IV'!$B$3:$C1310,2,0)</f>
        <v>128.56</v>
      </c>
      <c r="AJ1976" s="25">
        <f t="shared" si="759"/>
        <v>-1.2764348619354049E-4</v>
      </c>
      <c r="AK1976" s="16">
        <v>128.66</v>
      </c>
      <c r="AL1976" s="2">
        <f t="shared" si="777"/>
        <v>131.32043065487372</v>
      </c>
      <c r="AM1976" s="27">
        <f t="shared" si="778"/>
        <v>-2.1145533011208584E-2</v>
      </c>
      <c r="AN1976" s="35">
        <v>0</v>
      </c>
      <c r="AO1976" s="1">
        <v>40856</v>
      </c>
      <c r="AP1976" s="2" t="str">
        <f t="shared" si="760"/>
        <v>high</v>
      </c>
    </row>
    <row r="1977" spans="1:42" x14ac:dyDescent="0.25">
      <c r="A1977" s="49">
        <v>40868</v>
      </c>
      <c r="B1977" s="47">
        <v>1192.98</v>
      </c>
      <c r="C1977" s="27">
        <f t="shared" si="762"/>
        <v>-1.8648459671780637E-2</v>
      </c>
      <c r="D1977" s="27">
        <f t="shared" si="763"/>
        <v>-4.7642124875074687E-2</v>
      </c>
      <c r="E1977" s="5">
        <f t="shared" si="769"/>
        <v>-1</v>
      </c>
      <c r="F1977" s="44">
        <v>2042.71</v>
      </c>
      <c r="G1977" s="45">
        <v>2042.71</v>
      </c>
      <c r="H1977" s="48">
        <v>1192.98</v>
      </c>
      <c r="I1977" s="42">
        <v>32.909999999999997</v>
      </c>
      <c r="J1977" s="16">
        <f t="shared" si="761"/>
        <v>0.32909999999999995</v>
      </c>
      <c r="K1977" s="16">
        <f t="shared" si="770"/>
        <v>4.6698437585655173E-2</v>
      </c>
      <c r="L1977" s="51">
        <f>VLOOKUP(A1977,LIBOR!$A$3:B4072,2,1)</f>
        <v>0.14277999999999999</v>
      </c>
      <c r="M1977">
        <v>19465.46</v>
      </c>
      <c r="N1977" s="2">
        <v>17385.150000000001</v>
      </c>
      <c r="O1977" s="16">
        <f t="shared" si="764"/>
        <v>3.5436310478895899E-4</v>
      </c>
      <c r="P1977" s="16">
        <f t="shared" si="779"/>
        <v>0.28240156241434478</v>
      </c>
      <c r="Q1977" s="2">
        <f t="shared" si="766"/>
        <v>32.473999999999997</v>
      </c>
      <c r="R1977" s="2">
        <f t="shared" si="767"/>
        <v>30.908500000000011</v>
      </c>
      <c r="S1977" s="16">
        <f t="shared" si="780"/>
        <v>1</v>
      </c>
      <c r="T1977" s="16">
        <f t="shared" si="781"/>
        <v>0</v>
      </c>
      <c r="U1977" s="16">
        <f>VLOOKUP(P1977,Table!$D$6:$G$15,MATCH(VALUE(T1977)&amp;"E",Table!$D$5:$G$5,0),1)*IF(Y1977=1,0,1)</f>
        <v>0</v>
      </c>
      <c r="V1977" s="16">
        <f t="shared" si="782"/>
        <v>0</v>
      </c>
      <c r="W1977" s="16">
        <f t="shared" si="772"/>
        <v>200620.42461761451</v>
      </c>
      <c r="X1977" s="16">
        <f t="shared" si="783"/>
        <v>-2.1528840506202851E-2</v>
      </c>
      <c r="Y1977" s="16">
        <f t="shared" si="773"/>
        <v>1</v>
      </c>
      <c r="Z1977" s="16">
        <f t="shared" si="784"/>
        <v>20</v>
      </c>
      <c r="AA1977" s="16">
        <f t="shared" si="771"/>
        <v>0</v>
      </c>
      <c r="AB1977" s="2">
        <f t="shared" si="774"/>
        <v>238103.56508964239</v>
      </c>
      <c r="AE1977" s="16" t="str">
        <f t="shared" si="768"/>
        <v/>
      </c>
      <c r="AF1977" s="16" t="str">
        <f t="shared" si="765"/>
        <v/>
      </c>
      <c r="AG1977" s="16">
        <f t="shared" si="776"/>
        <v>128.0929901236571</v>
      </c>
      <c r="AH1977" s="24">
        <f t="shared" si="775"/>
        <v>126.85735361472264</v>
      </c>
      <c r="AI1977" s="16">
        <f>VLOOKUP(A1977,'VQT-IV'!$B$3:$C1311,2,0)</f>
        <v>126.87</v>
      </c>
      <c r="AJ1977" s="25">
        <f t="shared" si="759"/>
        <v>-9.9679871343627546E-5</v>
      </c>
      <c r="AK1977" s="16">
        <v>126.91</v>
      </c>
      <c r="AL1977" s="2">
        <f t="shared" si="777"/>
        <v>131.32043065487372</v>
      </c>
      <c r="AM1977" s="27">
        <f t="shared" si="778"/>
        <v>-3.3986159030201413E-2</v>
      </c>
      <c r="AN1977" s="35">
        <v>1</v>
      </c>
      <c r="AO1977" s="1">
        <v>40857</v>
      </c>
      <c r="AP1977" s="2" t="str">
        <f t="shared" si="760"/>
        <v/>
      </c>
    </row>
    <row r="1978" spans="1:42" x14ac:dyDescent="0.25">
      <c r="A1978" s="49">
        <v>40869</v>
      </c>
      <c r="B1978" s="47">
        <v>1188.04</v>
      </c>
      <c r="C1978" s="27">
        <f t="shared" si="762"/>
        <v>-4.1408908783048259E-3</v>
      </c>
      <c r="D1978" s="27">
        <f t="shared" si="763"/>
        <v>-5.66001561454611E-2</v>
      </c>
      <c r="E1978" s="5">
        <f t="shared" si="769"/>
        <v>-1</v>
      </c>
      <c r="F1978" s="44">
        <v>2034.41</v>
      </c>
      <c r="G1978" s="45">
        <v>2034.41</v>
      </c>
      <c r="H1978" s="48">
        <v>1188.04</v>
      </c>
      <c r="I1978" s="42">
        <v>31.97</v>
      </c>
      <c r="J1978" s="16">
        <f t="shared" si="761"/>
        <v>0.31969999999999998</v>
      </c>
      <c r="K1978" s="16">
        <f t="shared" si="770"/>
        <v>3.0609675823487559E-2</v>
      </c>
      <c r="L1978" s="51">
        <f>VLOOKUP(A1978,LIBOR!$A$3:B4073,2,1)</f>
        <v>0.14277999999999999</v>
      </c>
      <c r="M1978">
        <v>19098.84</v>
      </c>
      <c r="N1978" s="2">
        <v>17057.7</v>
      </c>
      <c r="O1978" s="16">
        <f t="shared" si="764"/>
        <v>1.7218251563474835E-5</v>
      </c>
      <c r="P1978" s="16">
        <f t="shared" si="779"/>
        <v>0.28909032417651243</v>
      </c>
      <c r="Q1978" s="2">
        <f t="shared" si="766"/>
        <v>32.83</v>
      </c>
      <c r="R1978" s="2">
        <f t="shared" si="767"/>
        <v>31.091000000000001</v>
      </c>
      <c r="S1978" s="16">
        <f t="shared" si="780"/>
        <v>1</v>
      </c>
      <c r="T1978" s="16">
        <f t="shared" si="781"/>
        <v>0</v>
      </c>
      <c r="U1978" s="16">
        <f>VLOOKUP(P1978,Table!$D$6:$G$15,MATCH(VALUE(T1978)&amp;"E",Table!$D$5:$G$5,0),1)*IF(Y1978=1,0,1)</f>
        <v>0</v>
      </c>
      <c r="V1978" s="16">
        <f t="shared" si="782"/>
        <v>0</v>
      </c>
      <c r="W1978" s="16">
        <f t="shared" si="772"/>
        <v>200620.42461761451</v>
      </c>
      <c r="X1978" s="16">
        <f t="shared" si="783"/>
        <v>-2.9163984866163672E-2</v>
      </c>
      <c r="Y1978" s="16">
        <f t="shared" si="773"/>
        <v>1</v>
      </c>
      <c r="Z1978" s="16">
        <f t="shared" si="784"/>
        <v>20</v>
      </c>
      <c r="AA1978" s="16">
        <f t="shared" si="771"/>
        <v>3.9661111111111147E-4</v>
      </c>
      <c r="AB1978" s="2">
        <f t="shared" si="774"/>
        <v>238104.50943483747</v>
      </c>
      <c r="AE1978" s="16" t="str">
        <f t="shared" si="768"/>
        <v/>
      </c>
      <c r="AF1978" s="16" t="str">
        <f t="shared" si="765"/>
        <v/>
      </c>
      <c r="AG1978" s="16">
        <f t="shared" si="776"/>
        <v>128.09349815468846</v>
      </c>
      <c r="AH1978" s="24">
        <f t="shared" si="775"/>
        <v>126.85455496524924</v>
      </c>
      <c r="AI1978" s="16">
        <f>VLOOKUP(A1978,'VQT-IV'!$B$3:$C1312,2,0)</f>
        <v>126.87</v>
      </c>
      <c r="AJ1978" s="25">
        <f t="shared" si="759"/>
        <v>-1.2173906164392179E-4</v>
      </c>
      <c r="AK1978" s="16">
        <v>126.89</v>
      </c>
      <c r="AL1978" s="2">
        <f t="shared" si="777"/>
        <v>131.32043065487372</v>
      </c>
      <c r="AM1978" s="27">
        <f t="shared" si="778"/>
        <v>-3.4007470637690496E-2</v>
      </c>
      <c r="AN1978" s="35">
        <v>1</v>
      </c>
      <c r="AO1978" s="1">
        <v>40858</v>
      </c>
      <c r="AP1978" s="2" t="str">
        <f t="shared" si="760"/>
        <v>high</v>
      </c>
    </row>
    <row r="1979" spans="1:42" x14ac:dyDescent="0.25">
      <c r="A1979" s="49">
        <v>40870</v>
      </c>
      <c r="B1979" s="47">
        <v>1161.79</v>
      </c>
      <c r="C1979" s="27">
        <f t="shared" si="762"/>
        <v>-2.2095215649304722E-2</v>
      </c>
      <c r="D1979" s="27">
        <f t="shared" si="763"/>
        <v>-6.2079189700490978E-2</v>
      </c>
      <c r="E1979" s="5">
        <f t="shared" si="769"/>
        <v>-1</v>
      </c>
      <c r="F1979" s="44">
        <v>1989.54</v>
      </c>
      <c r="G1979" s="45">
        <v>1989.54</v>
      </c>
      <c r="H1979" s="48">
        <v>1161.79</v>
      </c>
      <c r="I1979" s="42">
        <v>33.979999999999997</v>
      </c>
      <c r="J1979" s="16">
        <f t="shared" si="761"/>
        <v>0.33979999999999999</v>
      </c>
      <c r="K1979" s="16">
        <f t="shared" si="770"/>
        <v>5.7323287110547849E-2</v>
      </c>
      <c r="L1979" s="51">
        <f>VLOOKUP(A1979,LIBOR!$A$3:B4074,2,1)</f>
        <v>0.14277999999999999</v>
      </c>
      <c r="M1979">
        <v>19847.73</v>
      </c>
      <c r="N1979" s="2">
        <v>17726.54</v>
      </c>
      <c r="O1979" s="16">
        <f t="shared" si="764"/>
        <v>4.9920836211090973E-4</v>
      </c>
      <c r="P1979" s="16">
        <f t="shared" si="779"/>
        <v>0.28247671288945214</v>
      </c>
      <c r="Q1979" s="2">
        <f t="shared" si="766"/>
        <v>32.980000000000004</v>
      </c>
      <c r="R1979" s="2">
        <f t="shared" si="767"/>
        <v>31.078500000000002</v>
      </c>
      <c r="S1979" s="16">
        <f t="shared" si="780"/>
        <v>1</v>
      </c>
      <c r="T1979" s="16">
        <f t="shared" si="781"/>
        <v>0</v>
      </c>
      <c r="U1979" s="16">
        <f>VLOOKUP(P1979,Table!$D$6:$G$15,MATCH(VALUE(T1979)&amp;"E",Table!$D$5:$G$5,0),1)*IF(Y1979=1,0,1)</f>
        <v>0</v>
      </c>
      <c r="V1979" s="16">
        <f t="shared" si="782"/>
        <v>0</v>
      </c>
      <c r="W1979" s="16">
        <f t="shared" si="772"/>
        <v>200620.42461761451</v>
      </c>
      <c r="X1979" s="16">
        <f t="shared" si="783"/>
        <v>-3.2888544877705872E-2</v>
      </c>
      <c r="Y1979" s="16">
        <f t="shared" si="773"/>
        <v>1</v>
      </c>
      <c r="Z1979" s="16">
        <f t="shared" si="784"/>
        <v>20</v>
      </c>
      <c r="AA1979" s="16">
        <f t="shared" si="771"/>
        <v>3.9661111111111147E-4</v>
      </c>
      <c r="AB1979" s="2">
        <f t="shared" si="774"/>
        <v>238105.45378377795</v>
      </c>
      <c r="AE1979" s="16" t="str">
        <f t="shared" si="768"/>
        <v/>
      </c>
      <c r="AF1979" s="16" t="str">
        <f t="shared" si="765"/>
        <v/>
      </c>
      <c r="AG1979" s="16">
        <f t="shared" si="776"/>
        <v>128.09400618773478</v>
      </c>
      <c r="AH1979" s="24">
        <f t="shared" si="775"/>
        <v>126.85175637751793</v>
      </c>
      <c r="AI1979" s="16">
        <f>VLOOKUP(A1979,'VQT-IV'!$B$3:$C1313,2,0)</f>
        <v>126.87</v>
      </c>
      <c r="AJ1979" s="25">
        <f t="shared" si="759"/>
        <v>-1.4379776528794519E-4</v>
      </c>
      <c r="AK1979" s="16">
        <v>126.91</v>
      </c>
      <c r="AL1979" s="2">
        <f t="shared" si="777"/>
        <v>131.32043065487372</v>
      </c>
      <c r="AM1979" s="27">
        <f t="shared" si="778"/>
        <v>-3.4028781775015782E-2</v>
      </c>
      <c r="AN1979" s="35">
        <v>1</v>
      </c>
      <c r="AO1979" s="1">
        <v>40861</v>
      </c>
      <c r="AP1979" s="2" t="str">
        <f t="shared" si="760"/>
        <v>high</v>
      </c>
    </row>
    <row r="1980" spans="1:42" x14ac:dyDescent="0.25">
      <c r="A1980" s="49">
        <v>40872</v>
      </c>
      <c r="B1980" s="47">
        <v>1158.67</v>
      </c>
      <c r="C1980" s="27">
        <f t="shared" si="762"/>
        <v>-2.6855111508963248E-3</v>
      </c>
      <c r="D1980" s="27">
        <f t="shared" si="763"/>
        <v>-4.7964771996418132E-2</v>
      </c>
      <c r="E1980" s="5">
        <f t="shared" si="769"/>
        <v>-1</v>
      </c>
      <c r="F1980" s="44">
        <v>1984.5</v>
      </c>
      <c r="G1980" s="45">
        <v>1984.5</v>
      </c>
      <c r="H1980" s="48">
        <v>1158.67</v>
      </c>
      <c r="I1980" s="42">
        <v>34.47</v>
      </c>
      <c r="J1980" s="16">
        <f t="shared" si="761"/>
        <v>0.34470000000000001</v>
      </c>
      <c r="K1980" s="16">
        <f t="shared" si="770"/>
        <v>5.5498916616070648E-2</v>
      </c>
      <c r="L1980" s="51">
        <f>VLOOKUP(A1980,LIBOR!$A$3:B4075,2,1)</f>
        <v>0.14388999999999999</v>
      </c>
      <c r="M1980">
        <v>20322.57</v>
      </c>
      <c r="N1980" s="2">
        <v>18150.62</v>
      </c>
      <c r="O1980" s="16">
        <f t="shared" si="764"/>
        <v>7.2313857626472447E-6</v>
      </c>
      <c r="P1980" s="16">
        <f t="shared" si="779"/>
        <v>0.28920108338392936</v>
      </c>
      <c r="Q1980" s="2">
        <f t="shared" si="766"/>
        <v>33.073999999999998</v>
      </c>
      <c r="R1980" s="2">
        <f t="shared" si="767"/>
        <v>31.284500000000001</v>
      </c>
      <c r="S1980" s="16">
        <f t="shared" si="780"/>
        <v>1</v>
      </c>
      <c r="T1980" s="16">
        <f t="shared" si="781"/>
        <v>1</v>
      </c>
      <c r="U1980" s="16">
        <f>VLOOKUP(P1980,Table!$D$6:$G$15,MATCH(VALUE(T1980)&amp;"E",Table!$D$5:$G$5,0),1)*IF(Y1980=1,0,1)</f>
        <v>0</v>
      </c>
      <c r="V1980" s="16">
        <f t="shared" si="782"/>
        <v>0</v>
      </c>
      <c r="W1980" s="16">
        <f t="shared" si="772"/>
        <v>200620.42461761451</v>
      </c>
      <c r="X1980" s="16">
        <f t="shared" si="783"/>
        <v>-2.842312343054032E-2</v>
      </c>
      <c r="Y1980" s="16">
        <f t="shared" si="773"/>
        <v>1</v>
      </c>
      <c r="Z1980" s="16">
        <f t="shared" si="784"/>
        <v>20</v>
      </c>
      <c r="AA1980" s="16">
        <f t="shared" si="771"/>
        <v>7.9938888888886339E-4</v>
      </c>
      <c r="AB1980" s="2">
        <f t="shared" si="774"/>
        <v>238107.35717231932</v>
      </c>
      <c r="AE1980" s="16" t="str">
        <f t="shared" si="768"/>
        <v/>
      </c>
      <c r="AF1980" s="16" t="str">
        <f t="shared" si="765"/>
        <v/>
      </c>
      <c r="AG1980" s="16">
        <f t="shared" si="776"/>
        <v>128.09503015698755</v>
      </c>
      <c r="AH1980" s="24">
        <f t="shared" si="775"/>
        <v>126.84616720739865</v>
      </c>
      <c r="AI1980" s="16">
        <f>VLOOKUP(A1980,'VQT-IV'!$B$3:$C1314,2,0)</f>
        <v>126.86</v>
      </c>
      <c r="AJ1980" s="25">
        <f t="shared" si="759"/>
        <v>-1.0903982816767854E-4</v>
      </c>
      <c r="AK1980" s="16">
        <v>126.9</v>
      </c>
      <c r="AL1980" s="2">
        <f t="shared" si="777"/>
        <v>131.32043065487372</v>
      </c>
      <c r="AM1980" s="27">
        <f t="shared" si="778"/>
        <v>-3.407134308928661E-2</v>
      </c>
      <c r="AN1980" s="35">
        <v>1</v>
      </c>
      <c r="AO1980" s="1">
        <v>40862</v>
      </c>
      <c r="AP1980" s="2" t="str">
        <f t="shared" si="760"/>
        <v>high</v>
      </c>
    </row>
    <row r="1981" spans="1:42" x14ac:dyDescent="0.25">
      <c r="A1981" s="49">
        <v>40875</v>
      </c>
      <c r="B1981" s="47">
        <v>1192.55</v>
      </c>
      <c r="C1981" s="27">
        <f t="shared" si="762"/>
        <v>2.9240422208221428E-2</v>
      </c>
      <c r="D1981" s="27">
        <f t="shared" si="763"/>
        <v>-1.8329655142065082E-2</v>
      </c>
      <c r="E1981" s="5">
        <f t="shared" si="769"/>
        <v>0</v>
      </c>
      <c r="F1981" s="44">
        <v>2042.8</v>
      </c>
      <c r="G1981" s="45">
        <v>2042.8</v>
      </c>
      <c r="H1981" s="48">
        <v>1192.55</v>
      </c>
      <c r="I1981" s="42">
        <v>32.130000000000003</v>
      </c>
      <c r="J1981" s="16">
        <f t="shared" si="761"/>
        <v>0.32130000000000003</v>
      </c>
      <c r="K1981" s="16">
        <f t="shared" si="770"/>
        <v>4.0188373766805008E-2</v>
      </c>
      <c r="L1981" s="51">
        <f>VLOOKUP(A1981,LIBOR!$A$3:B4076,2,1)</f>
        <v>0.14610999999999999</v>
      </c>
      <c r="M1981">
        <v>18965.650000000001</v>
      </c>
      <c r="N1981" s="2">
        <v>16938.7</v>
      </c>
      <c r="O1981" s="16">
        <f t="shared" si="764"/>
        <v>8.3065442304778637E-4</v>
      </c>
      <c r="P1981" s="16">
        <f t="shared" si="779"/>
        <v>0.28111162623319502</v>
      </c>
      <c r="Q1981" s="2">
        <f t="shared" si="766"/>
        <v>33.065999999999995</v>
      </c>
      <c r="R1981" s="2">
        <f t="shared" si="767"/>
        <v>31.735000000000003</v>
      </c>
      <c r="S1981" s="16">
        <f t="shared" si="780"/>
        <v>1</v>
      </c>
      <c r="T1981" s="16">
        <f t="shared" si="781"/>
        <v>1</v>
      </c>
      <c r="U1981" s="16">
        <f>VLOOKUP(P1981,Table!$D$6:$G$15,MATCH(VALUE(T1981)&amp;"E",Table!$D$5:$G$5,0),1)*IF(Y1981=1,0,1)</f>
        <v>0.75</v>
      </c>
      <c r="V1981" s="16">
        <f t="shared" si="782"/>
        <v>0.25</v>
      </c>
      <c r="W1981" s="16">
        <f t="shared" si="772"/>
        <v>200620.42461761451</v>
      </c>
      <c r="X1981" s="16">
        <f t="shared" si="783"/>
        <v>-1.9360022680196098E-2</v>
      </c>
      <c r="Y1981" s="16">
        <f t="shared" si="773"/>
        <v>0</v>
      </c>
      <c r="Z1981" s="16">
        <f t="shared" si="784"/>
        <v>0</v>
      </c>
      <c r="AA1981" s="16">
        <f t="shared" si="771"/>
        <v>1.2175833333334385E-3</v>
      </c>
      <c r="AB1981" s="2">
        <f t="shared" si="774"/>
        <v>238110.2563278157</v>
      </c>
      <c r="AE1981" s="16" t="str">
        <f t="shared" si="768"/>
        <v/>
      </c>
      <c r="AF1981" s="16" t="str">
        <f t="shared" si="765"/>
        <v/>
      </c>
      <c r="AG1981" s="16">
        <f t="shared" si="776"/>
        <v>128.09658982072557</v>
      </c>
      <c r="AH1981" s="24">
        <f t="shared" si="775"/>
        <v>126.83780737562769</v>
      </c>
      <c r="AI1981" s="16">
        <f>VLOOKUP(A1981,'VQT-IV'!$B$3:$C1315,2,0)</f>
        <v>126.85</v>
      </c>
      <c r="AJ1981" s="25">
        <f t="shared" si="759"/>
        <v>-9.6118442036274843E-5</v>
      </c>
      <c r="AK1981" s="16">
        <v>126.87</v>
      </c>
      <c r="AL1981" s="2">
        <f t="shared" si="777"/>
        <v>131.32043065487372</v>
      </c>
      <c r="AM1981" s="27">
        <f t="shared" si="778"/>
        <v>-3.4135002884866483E-2</v>
      </c>
      <c r="AN1981" s="35">
        <v>0</v>
      </c>
      <c r="AO1981" s="1">
        <v>40863</v>
      </c>
      <c r="AP1981" s="2" t="str">
        <f t="shared" si="760"/>
        <v/>
      </c>
    </row>
    <row r="1982" spans="1:42" x14ac:dyDescent="0.25">
      <c r="A1982" s="49">
        <v>40876</v>
      </c>
      <c r="B1982" s="47">
        <v>1195.19</v>
      </c>
      <c r="C1982" s="27">
        <f t="shared" si="762"/>
        <v>2.213743658546985E-3</v>
      </c>
      <c r="D1982" s="27">
        <f t="shared" si="763"/>
        <v>2.53254818826254E-3</v>
      </c>
      <c r="E1982" s="5">
        <f t="shared" si="769"/>
        <v>0</v>
      </c>
      <c r="F1982" s="44">
        <v>2048.06</v>
      </c>
      <c r="G1982" s="45">
        <v>2048.06</v>
      </c>
      <c r="H1982" s="48">
        <v>1195.19</v>
      </c>
      <c r="I1982" s="42">
        <v>30.64</v>
      </c>
      <c r="J1982" s="16">
        <f t="shared" si="761"/>
        <v>0.30640000000000001</v>
      </c>
      <c r="K1982" s="16">
        <f t="shared" si="770"/>
        <v>1.0967935183500033E-2</v>
      </c>
      <c r="L1982" s="51">
        <f>VLOOKUP(A1982,LIBOR!$A$3:B4077,2,1)</f>
        <v>0.14499999999999999</v>
      </c>
      <c r="M1982">
        <v>18616.25</v>
      </c>
      <c r="N1982" s="2">
        <v>16626.63</v>
      </c>
      <c r="O1982" s="16">
        <f t="shared" si="764"/>
        <v>4.889834149466131E-6</v>
      </c>
      <c r="P1982" s="16">
        <f t="shared" si="779"/>
        <v>0.29543206481649997</v>
      </c>
      <c r="Q1982" s="2">
        <f t="shared" si="766"/>
        <v>33.091999999999999</v>
      </c>
      <c r="R1982" s="2">
        <f t="shared" si="767"/>
        <v>32.114999999999995</v>
      </c>
      <c r="S1982" s="16">
        <f t="shared" si="780"/>
        <v>1</v>
      </c>
      <c r="T1982" s="16">
        <f t="shared" si="781"/>
        <v>1</v>
      </c>
      <c r="U1982" s="16">
        <f>VLOOKUP(P1982,Table!$D$6:$G$15,MATCH(VALUE(T1982)&amp;"E",Table!$D$5:$G$5,0),1)*IF(Y1982=1,0,1)</f>
        <v>0.75</v>
      </c>
      <c r="V1982" s="16">
        <f t="shared" si="782"/>
        <v>0.25</v>
      </c>
      <c r="W1982" s="16">
        <f t="shared" si="772"/>
        <v>200029.4840768663</v>
      </c>
      <c r="X1982" s="16">
        <f t="shared" si="783"/>
        <v>-1.3084095921581662E-2</v>
      </c>
      <c r="Y1982" s="16">
        <f t="shared" si="773"/>
        <v>0</v>
      </c>
      <c r="Z1982" s="16">
        <f t="shared" si="784"/>
        <v>0</v>
      </c>
      <c r="AA1982" s="16">
        <f t="shared" si="771"/>
        <v>0</v>
      </c>
      <c r="AB1982" s="2">
        <f t="shared" si="774"/>
        <v>237473.42517719153</v>
      </c>
      <c r="AE1982" s="16" t="str">
        <f t="shared" si="768"/>
        <v/>
      </c>
      <c r="AF1982" s="16" t="str">
        <f t="shared" si="765"/>
        <v/>
      </c>
      <c r="AG1982" s="16">
        <f t="shared" si="776"/>
        <v>127.75399265609838</v>
      </c>
      <c r="AH1982" s="24">
        <f t="shared" si="775"/>
        <v>126.49528442379781</v>
      </c>
      <c r="AI1982" s="16">
        <f>VLOOKUP(A1982,'VQT-IV'!$B$3:$C1316,2,0)</f>
        <v>126.51</v>
      </c>
      <c r="AJ1982" s="25">
        <f t="shared" si="759"/>
        <v>-1.1631947041490509E-4</v>
      </c>
      <c r="AK1982" s="16">
        <v>126.82</v>
      </c>
      <c r="AL1982" s="2">
        <f t="shared" si="777"/>
        <v>131.32043065487372</v>
      </c>
      <c r="AM1982" s="27">
        <f t="shared" si="778"/>
        <v>-3.6743301914360815E-2</v>
      </c>
      <c r="AN1982" s="35">
        <v>0</v>
      </c>
      <c r="AO1982" s="1">
        <v>40864</v>
      </c>
      <c r="AP1982" s="2" t="str">
        <f t="shared" si="760"/>
        <v>high</v>
      </c>
    </row>
    <row r="1983" spans="1:42" x14ac:dyDescent="0.25">
      <c r="A1983" s="49">
        <v>40877</v>
      </c>
      <c r="B1983" s="47">
        <v>1246.96</v>
      </c>
      <c r="C1983" s="27">
        <f t="shared" si="762"/>
        <v>4.3315288782536543E-2</v>
      </c>
      <c r="D1983" s="27">
        <f t="shared" si="763"/>
        <v>4.9988727849103909E-2</v>
      </c>
      <c r="E1983" s="5">
        <f t="shared" si="769"/>
        <v>0</v>
      </c>
      <c r="F1983" s="44">
        <v>2137.08</v>
      </c>
      <c r="G1983" s="45">
        <v>2137.08</v>
      </c>
      <c r="H1983" s="48">
        <v>1246.96</v>
      </c>
      <c r="I1983" s="42">
        <v>27.8</v>
      </c>
      <c r="J1983" s="16">
        <f t="shared" si="761"/>
        <v>0.27800000000000002</v>
      </c>
      <c r="K1983" s="16">
        <f t="shared" si="770"/>
        <v>5.3931946341546633E-3</v>
      </c>
      <c r="L1983" s="51">
        <f>VLOOKUP(A1983,LIBOR!$A$3:B4078,2,1)</f>
        <v>0.14499999999999999</v>
      </c>
      <c r="M1983">
        <v>17025.88</v>
      </c>
      <c r="N1983" s="2">
        <v>15206.22</v>
      </c>
      <c r="O1983" s="16">
        <f t="shared" si="764"/>
        <v>1.7980500817844991E-3</v>
      </c>
      <c r="P1983" s="16">
        <f t="shared" si="779"/>
        <v>0.27260680536584536</v>
      </c>
      <c r="Q1983" s="2">
        <f t="shared" si="766"/>
        <v>32.637999999999998</v>
      </c>
      <c r="R1983" s="2">
        <f t="shared" si="767"/>
        <v>32.149000000000001</v>
      </c>
      <c r="S1983" s="16">
        <f t="shared" si="780"/>
        <v>1</v>
      </c>
      <c r="T1983" s="16">
        <f t="shared" si="781"/>
        <v>1</v>
      </c>
      <c r="U1983" s="16">
        <f>VLOOKUP(P1983,Table!$D$6:$G$15,MATCH(VALUE(T1983)&amp;"E",Table!$D$5:$G$5,0),1)*IF(Y1983=1,0,1)</f>
        <v>0.75</v>
      </c>
      <c r="V1983" s="16">
        <f t="shared" si="782"/>
        <v>0.25</v>
      </c>
      <c r="W1983" s="16">
        <f t="shared" si="772"/>
        <v>202255.61454726182</v>
      </c>
      <c r="X1983" s="16">
        <f t="shared" si="783"/>
        <v>-2.9455651979330977E-3</v>
      </c>
      <c r="Y1983" s="16">
        <f t="shared" si="773"/>
        <v>0</v>
      </c>
      <c r="Z1983" s="16">
        <f t="shared" si="784"/>
        <v>0</v>
      </c>
      <c r="AA1983" s="16">
        <f t="shared" si="771"/>
        <v>0</v>
      </c>
      <c r="AB1983" s="2">
        <f t="shared" si="774"/>
        <v>240143.0683331792</v>
      </c>
      <c r="AE1983" s="16" t="str">
        <f t="shared" si="768"/>
        <v/>
      </c>
      <c r="AF1983" s="16" t="str">
        <f t="shared" si="765"/>
        <v/>
      </c>
      <c r="AG1983" s="16">
        <f t="shared" si="776"/>
        <v>129.1901852401316</v>
      </c>
      <c r="AH1983" s="24">
        <f t="shared" si="775"/>
        <v>127.91399743019284</v>
      </c>
      <c r="AI1983" s="16">
        <f>VLOOKUP(A1983,'VQT-IV'!$B$3:$C1317,2,0)</f>
        <v>127.93</v>
      </c>
      <c r="AJ1983" s="25">
        <f t="shared" si="759"/>
        <v>-1.2508848438341769E-4</v>
      </c>
      <c r="AK1983" s="16">
        <v>128.03</v>
      </c>
      <c r="AL1983" s="2">
        <f t="shared" si="777"/>
        <v>131.32043065487372</v>
      </c>
      <c r="AM1983" s="27">
        <f t="shared" si="778"/>
        <v>-2.5939857246077835E-2</v>
      </c>
      <c r="AN1983" s="35">
        <v>0</v>
      </c>
      <c r="AO1983" s="1">
        <v>40865</v>
      </c>
      <c r="AP1983" s="2" t="str">
        <f t="shared" si="760"/>
        <v>high</v>
      </c>
    </row>
    <row r="1984" spans="1:42" x14ac:dyDescent="0.25">
      <c r="A1984" s="49">
        <v>40878</v>
      </c>
      <c r="B1984" s="47">
        <v>1244.58</v>
      </c>
      <c r="C1984" s="27">
        <f t="shared" si="762"/>
        <v>-1.9086418168987596E-3</v>
      </c>
      <c r="D1984" s="27">
        <f t="shared" si="763"/>
        <v>7.0175301681509872E-2</v>
      </c>
      <c r="E1984" s="5">
        <f t="shared" si="769"/>
        <v>0</v>
      </c>
      <c r="F1984" s="44">
        <v>2133.0700000000002</v>
      </c>
      <c r="G1984" s="45">
        <v>2133.0700000000002</v>
      </c>
      <c r="H1984" s="48">
        <v>1244.58</v>
      </c>
      <c r="I1984" s="42">
        <v>27.41</v>
      </c>
      <c r="J1984" s="16">
        <f t="shared" si="761"/>
        <v>0.27410000000000001</v>
      </c>
      <c r="K1984" s="16">
        <f t="shared" si="770"/>
        <v>-3.3972364942850164E-2</v>
      </c>
      <c r="L1984" s="51">
        <f>VLOOKUP(A1984,LIBOR!$A$3:B4079,2,1)</f>
        <v>0.14555999999999999</v>
      </c>
      <c r="M1984">
        <v>16693.05</v>
      </c>
      <c r="N1984" s="2">
        <v>14908.95</v>
      </c>
      <c r="O1984" s="16">
        <f t="shared" si="764"/>
        <v>3.6498787884810217E-6</v>
      </c>
      <c r="P1984" s="16">
        <f t="shared" si="779"/>
        <v>0.30807236494285017</v>
      </c>
      <c r="Q1984" s="2">
        <f t="shared" si="766"/>
        <v>31.803999999999995</v>
      </c>
      <c r="R1984" s="2">
        <f t="shared" si="767"/>
        <v>31.8005</v>
      </c>
      <c r="S1984" s="16">
        <f t="shared" si="780"/>
        <v>1</v>
      </c>
      <c r="T1984" s="16">
        <f t="shared" si="781"/>
        <v>1</v>
      </c>
      <c r="U1984" s="16">
        <f>VLOOKUP(P1984,Table!$D$6:$G$15,MATCH(VALUE(T1984)&amp;"E",Table!$D$5:$G$5,0),1)*IF(Y1984=1,0,1)</f>
        <v>0.75</v>
      </c>
      <c r="V1984" s="16">
        <f t="shared" si="782"/>
        <v>0.25</v>
      </c>
      <c r="W1984" s="16">
        <f t="shared" si="772"/>
        <v>200977.60366422468</v>
      </c>
      <c r="X1984" s="16">
        <f t="shared" si="783"/>
        <v>8.1506652812843861E-3</v>
      </c>
      <c r="Y1984" s="16">
        <f t="shared" si="773"/>
        <v>0</v>
      </c>
      <c r="Z1984" s="16">
        <f t="shared" si="784"/>
        <v>0</v>
      </c>
      <c r="AA1984" s="16">
        <f t="shared" si="771"/>
        <v>0</v>
      </c>
      <c r="AB1984" s="2">
        <f t="shared" si="774"/>
        <v>238631.5086895696</v>
      </c>
      <c r="AD1984" s="2">
        <v>239068.41</v>
      </c>
      <c r="AE1984" s="16" t="str">
        <f t="shared" si="768"/>
        <v/>
      </c>
      <c r="AF1984" s="16">
        <f t="shared" si="765"/>
        <v>-1.8275158580357553E-3</v>
      </c>
      <c r="AG1984" s="16">
        <f t="shared" si="776"/>
        <v>128.37700886275437</v>
      </c>
      <c r="AH1984" s="24">
        <f t="shared" si="775"/>
        <v>127.10554559328078</v>
      </c>
      <c r="AI1984" s="16">
        <f>VLOOKUP(A1984,'VQT-IV'!$B$3:$C1318,2,0)</f>
        <v>127.12</v>
      </c>
      <c r="AJ1984" s="25">
        <f t="shared" si="759"/>
        <v>-1.1370678665212353E-4</v>
      </c>
      <c r="AK1984" s="16">
        <v>127.09</v>
      </c>
      <c r="AL1984" s="2">
        <f t="shared" si="777"/>
        <v>131.32043065487372</v>
      </c>
      <c r="AM1984" s="27">
        <f t="shared" si="778"/>
        <v>-3.2096186713476249E-2</v>
      </c>
      <c r="AN1984" s="35">
        <v>0</v>
      </c>
      <c r="AO1984" s="1">
        <v>40868</v>
      </c>
      <c r="AP1984" s="2" t="str">
        <f t="shared" si="760"/>
        <v>high</v>
      </c>
    </row>
    <row r="1985" spans="1:42" x14ac:dyDescent="0.25">
      <c r="A1985" s="49">
        <v>40879</v>
      </c>
      <c r="B1985" s="47">
        <v>1244.28</v>
      </c>
      <c r="C1985" s="27">
        <f t="shared" si="762"/>
        <v>-2.4104517186518404E-4</v>
      </c>
      <c r="D1985" s="27">
        <f t="shared" si="763"/>
        <v>7.2619767660541013E-2</v>
      </c>
      <c r="E1985" s="5">
        <f t="shared" si="769"/>
        <v>0</v>
      </c>
      <c r="F1985" s="44">
        <v>2132.64</v>
      </c>
      <c r="G1985" s="45">
        <v>2132.64</v>
      </c>
      <c r="H1985" s="48">
        <v>1244.28</v>
      </c>
      <c r="I1985" s="42">
        <v>27.52</v>
      </c>
      <c r="J1985" s="16">
        <f t="shared" si="761"/>
        <v>0.2752</v>
      </c>
      <c r="K1985" s="16">
        <f t="shared" si="770"/>
        <v>-2.104886511483689E-2</v>
      </c>
      <c r="L1985" s="51">
        <f>VLOOKUP(A1985,LIBOR!$A$3:B4080,2,1)</f>
        <v>0.14610999999999999</v>
      </c>
      <c r="M1985">
        <v>16595.7</v>
      </c>
      <c r="N1985" s="2">
        <v>14821.99</v>
      </c>
      <c r="O1985" s="16">
        <f t="shared" si="764"/>
        <v>5.8116783368155807E-8</v>
      </c>
      <c r="P1985" s="16">
        <f t="shared" si="779"/>
        <v>0.29624886511483689</v>
      </c>
      <c r="Q1985" s="2">
        <f t="shared" si="766"/>
        <v>30.49</v>
      </c>
      <c r="R1985" s="2">
        <f t="shared" si="767"/>
        <v>31.533999999999999</v>
      </c>
      <c r="S1985" s="16">
        <f t="shared" si="780"/>
        <v>-1</v>
      </c>
      <c r="T1985" s="16">
        <f t="shared" si="781"/>
        <v>0</v>
      </c>
      <c r="U1985" s="16">
        <f>VLOOKUP(P1985,Table!$D$6:$G$15,MATCH(VALUE(T1985)&amp;"E",Table!$D$5:$G$5,0),1)*IF(Y1985=1,0,1)</f>
        <v>0.85</v>
      </c>
      <c r="V1985" s="16">
        <f t="shared" si="782"/>
        <v>0.15000000000000002</v>
      </c>
      <c r="W1985" s="16">
        <f t="shared" si="772"/>
        <v>200648.20772427326</v>
      </c>
      <c r="X1985" s="16">
        <f t="shared" si="783"/>
        <v>1.7803722990366033E-3</v>
      </c>
      <c r="Y1985" s="16">
        <f t="shared" si="773"/>
        <v>0</v>
      </c>
      <c r="Z1985" s="16">
        <f t="shared" si="784"/>
        <v>0</v>
      </c>
      <c r="AA1985" s="16">
        <f t="shared" si="771"/>
        <v>0</v>
      </c>
      <c r="AB1985" s="2">
        <f t="shared" si="774"/>
        <v>238247.51894590541</v>
      </c>
      <c r="AD1985" s="2">
        <v>238683.59</v>
      </c>
      <c r="AE1985" s="16" t="str">
        <f t="shared" si="768"/>
        <v/>
      </c>
      <c r="AF1985" s="16">
        <f t="shared" si="765"/>
        <v>-1.8269838077037415E-3</v>
      </c>
      <c r="AG1985" s="16">
        <f t="shared" si="776"/>
        <v>128.17043323074211</v>
      </c>
      <c r="AH1985" s="24">
        <f t="shared" si="775"/>
        <v>126.89771301113062</v>
      </c>
      <c r="AI1985" s="16">
        <f>VLOOKUP(A1985,'VQT-IV'!$B$3:$C1319,2,0)</f>
        <v>126.91</v>
      </c>
      <c r="AJ1985" s="25">
        <f t="shared" si="759"/>
        <v>-9.6816554009726552E-5</v>
      </c>
      <c r="AK1985" s="16">
        <v>127.05</v>
      </c>
      <c r="AL1985" s="2">
        <f t="shared" si="777"/>
        <v>131.32043065487372</v>
      </c>
      <c r="AM1985" s="27">
        <f t="shared" si="778"/>
        <v>-3.3678823787644641E-2</v>
      </c>
      <c r="AN1985" s="35">
        <v>0</v>
      </c>
      <c r="AO1985" s="1">
        <v>40869</v>
      </c>
      <c r="AP1985" s="2" t="str">
        <f t="shared" si="760"/>
        <v/>
      </c>
    </row>
    <row r="1986" spans="1:42" x14ac:dyDescent="0.25">
      <c r="A1986" s="49">
        <v>40882</v>
      </c>
      <c r="B1986" s="47">
        <v>1257.08</v>
      </c>
      <c r="C1986" s="27">
        <f t="shared" si="762"/>
        <v>1.028707364901793E-2</v>
      </c>
      <c r="D1986" s="27">
        <f t="shared" si="763"/>
        <v>5.3666419101337515E-2</v>
      </c>
      <c r="E1986" s="5">
        <f t="shared" si="769"/>
        <v>0</v>
      </c>
      <c r="F1986" s="44">
        <v>2154.6799999999998</v>
      </c>
      <c r="G1986" s="45">
        <v>2154.6799999999998</v>
      </c>
      <c r="H1986" s="48">
        <v>1257.08</v>
      </c>
      <c r="I1986" s="42">
        <v>27.84</v>
      </c>
      <c r="J1986" s="16">
        <f t="shared" si="761"/>
        <v>0.27839999999999998</v>
      </c>
      <c r="K1986" s="16">
        <f t="shared" si="770"/>
        <v>-1.8931401736264619E-3</v>
      </c>
      <c r="L1986" s="51">
        <f>VLOOKUP(A1986,LIBOR!$A$3:B4081,2,1)</f>
        <v>0.14949999999999999</v>
      </c>
      <c r="M1986">
        <v>16538.22</v>
      </c>
      <c r="N1986" s="2">
        <v>14770.61</v>
      </c>
      <c r="O1986" s="16">
        <f t="shared" si="764"/>
        <v>1.0474543653108363E-4</v>
      </c>
      <c r="P1986" s="16">
        <f t="shared" si="779"/>
        <v>0.28029314017362644</v>
      </c>
      <c r="Q1986" s="2">
        <f t="shared" si="766"/>
        <v>29.1</v>
      </c>
      <c r="R1986" s="2">
        <f t="shared" si="767"/>
        <v>31.384999999999998</v>
      </c>
      <c r="S1986" s="16">
        <f t="shared" si="780"/>
        <v>-1</v>
      </c>
      <c r="T1986" s="16">
        <f t="shared" si="781"/>
        <v>0</v>
      </c>
      <c r="U1986" s="16">
        <f>VLOOKUP(P1986,Table!$D$6:$G$15,MATCH(VALUE(T1986)&amp;"E",Table!$D$5:$G$5,0),1)*IF(Y1986=1,0,1)</f>
        <v>0.85</v>
      </c>
      <c r="V1986" s="16">
        <f t="shared" si="782"/>
        <v>0.15000000000000002</v>
      </c>
      <c r="W1986" s="16">
        <f t="shared" si="772"/>
        <v>202298.34699907276</v>
      </c>
      <c r="X1986" s="16">
        <f t="shared" si="783"/>
        <v>1.3848593288390276E-4</v>
      </c>
      <c r="Y1986" s="16">
        <f t="shared" si="773"/>
        <v>0</v>
      </c>
      <c r="Z1986" s="16">
        <f t="shared" si="784"/>
        <v>0</v>
      </c>
      <c r="AA1986" s="16">
        <f t="shared" si="771"/>
        <v>0</v>
      </c>
      <c r="AB1986" s="2">
        <f t="shared" si="774"/>
        <v>240216.60735530642</v>
      </c>
      <c r="AD1986" s="2">
        <v>240656.41</v>
      </c>
      <c r="AE1986" s="16" t="str">
        <f t="shared" si="768"/>
        <v/>
      </c>
      <c r="AF1986" s="16">
        <f t="shared" si="765"/>
        <v>-1.8275126961861954E-3</v>
      </c>
      <c r="AG1986" s="16">
        <f t="shared" si="776"/>
        <v>129.22974715610502</v>
      </c>
      <c r="AH1986" s="24">
        <f t="shared" si="775"/>
        <v>127.93651796614169</v>
      </c>
      <c r="AI1986" s="16">
        <f>VLOOKUP(A1986,'VQT-IV'!$B$3:$C1320,2,0)</f>
        <v>127.95</v>
      </c>
      <c r="AJ1986" s="25">
        <f t="shared" si="759"/>
        <v>-1.0536954949835753E-4</v>
      </c>
      <c r="AK1986" s="16">
        <v>128.68</v>
      </c>
      <c r="AL1986" s="2">
        <f t="shared" si="777"/>
        <v>131.32043065487372</v>
      </c>
      <c r="AM1986" s="27">
        <f t="shared" si="778"/>
        <v>-2.5768364235915109E-2</v>
      </c>
      <c r="AN1986" s="35">
        <v>0</v>
      </c>
      <c r="AO1986" s="1">
        <v>40870</v>
      </c>
      <c r="AP1986" s="2" t="str">
        <f t="shared" si="760"/>
        <v>high</v>
      </c>
    </row>
    <row r="1987" spans="1:42" x14ac:dyDescent="0.25">
      <c r="A1987" s="49">
        <v>40883</v>
      </c>
      <c r="B1987" s="47">
        <v>1258.47</v>
      </c>
      <c r="C1987" s="27">
        <f t="shared" si="762"/>
        <v>1.1057371050371412E-3</v>
      </c>
      <c r="D1987" s="27">
        <f t="shared" si="763"/>
        <v>5.2558412547827671E-2</v>
      </c>
      <c r="E1987" s="5">
        <f t="shared" si="769"/>
        <v>0</v>
      </c>
      <c r="F1987" s="44">
        <v>2157.1</v>
      </c>
      <c r="G1987" s="45">
        <v>2157.1</v>
      </c>
      <c r="H1987" s="48">
        <v>1258.47</v>
      </c>
      <c r="I1987" s="42">
        <v>28.13</v>
      </c>
      <c r="J1987" s="16">
        <f t="shared" si="761"/>
        <v>0.28129999999999999</v>
      </c>
      <c r="K1987" s="16">
        <f t="shared" si="770"/>
        <v>4.0990835215234944E-3</v>
      </c>
      <c r="L1987" s="51">
        <f>VLOOKUP(A1987,LIBOR!$A$3:B4082,2,1)</f>
        <v>0.15</v>
      </c>
      <c r="M1987">
        <v>16694.78</v>
      </c>
      <c r="N1987" s="2">
        <v>14910.44</v>
      </c>
      <c r="O1987" s="16">
        <f t="shared" si="764"/>
        <v>1.2213039798927568E-6</v>
      </c>
      <c r="P1987" s="16">
        <f t="shared" si="779"/>
        <v>0.2772009164784765</v>
      </c>
      <c r="Q1987" s="2">
        <f t="shared" si="766"/>
        <v>28.241999999999997</v>
      </c>
      <c r="R1987" s="2">
        <f t="shared" si="767"/>
        <v>31.268999999999998</v>
      </c>
      <c r="S1987" s="16">
        <f t="shared" si="780"/>
        <v>-1</v>
      </c>
      <c r="T1987" s="16">
        <f t="shared" si="781"/>
        <v>0</v>
      </c>
      <c r="U1987" s="16">
        <f>VLOOKUP(P1987,Table!$D$6:$G$15,MATCH(VALUE(T1987)&amp;"E",Table!$D$5:$G$5,0),1)*IF(Y1987=1,0,1)</f>
        <v>0.85</v>
      </c>
      <c r="V1987" s="16">
        <f t="shared" si="782"/>
        <v>0.15000000000000002</v>
      </c>
      <c r="W1987" s="16">
        <f t="shared" si="772"/>
        <v>202775.74932421726</v>
      </c>
      <c r="X1987" s="16">
        <f t="shared" si="783"/>
        <v>8.3636667834612322E-3</v>
      </c>
      <c r="Y1987" s="16">
        <f t="shared" si="773"/>
        <v>0</v>
      </c>
      <c r="Z1987" s="16">
        <f t="shared" si="784"/>
        <v>0</v>
      </c>
      <c r="AA1987" s="16">
        <f t="shared" si="771"/>
        <v>0</v>
      </c>
      <c r="AB1987" s="2">
        <f t="shared" si="774"/>
        <v>240787.03763816971</v>
      </c>
      <c r="AD1987" s="2">
        <v>241227.5</v>
      </c>
      <c r="AE1987" s="16" t="str">
        <f t="shared" si="768"/>
        <v/>
      </c>
      <c r="AF1987" s="16">
        <f t="shared" si="765"/>
        <v>-1.8259210157642869E-3</v>
      </c>
      <c r="AG1987" s="16">
        <f t="shared" si="776"/>
        <v>129.536622530111</v>
      </c>
      <c r="AH1987" s="24">
        <f t="shared" si="775"/>
        <v>128.23698461208764</v>
      </c>
      <c r="AI1987" s="16">
        <f>VLOOKUP(A1987,'VQT-IV'!$B$3:$C1321,2,0)</f>
        <v>128.25</v>
      </c>
      <c r="AJ1987" s="25">
        <f t="shared" ref="AJ1987:AJ2050" si="785">AH1987/AI1987-1</f>
        <v>-1.0148450613922666E-4</v>
      </c>
      <c r="AK1987" s="16">
        <v>128.52000000000001</v>
      </c>
      <c r="AL1987" s="2">
        <f t="shared" si="777"/>
        <v>131.32043065487372</v>
      </c>
      <c r="AM1987" s="27">
        <f t="shared" si="778"/>
        <v>-2.3480322349001104E-2</v>
      </c>
      <c r="AN1987" s="35">
        <v>0</v>
      </c>
      <c r="AO1987" s="1">
        <v>40871</v>
      </c>
      <c r="AP1987" s="2" t="str">
        <f t="shared" si="760"/>
        <v>high</v>
      </c>
    </row>
    <row r="1988" spans="1:42" x14ac:dyDescent="0.25">
      <c r="A1988" s="49">
        <v>40884</v>
      </c>
      <c r="B1988" s="47">
        <v>1261.01</v>
      </c>
      <c r="C1988" s="27">
        <f t="shared" si="762"/>
        <v>2.0183238376758617E-3</v>
      </c>
      <c r="D1988" s="27">
        <f t="shared" si="763"/>
        <v>1.126144760296699E-2</v>
      </c>
      <c r="E1988" s="5">
        <f t="shared" si="769"/>
        <v>0</v>
      </c>
      <c r="F1988" s="44">
        <v>2162.0700000000002</v>
      </c>
      <c r="G1988" s="45">
        <v>2162.0700000000002</v>
      </c>
      <c r="H1988" s="48">
        <v>1261.01</v>
      </c>
      <c r="I1988" s="42">
        <v>28.67</v>
      </c>
      <c r="J1988" s="16">
        <f t="shared" si="761"/>
        <v>0.28670000000000001</v>
      </c>
      <c r="K1988" s="16">
        <f t="shared" si="770"/>
        <v>1.6721703246963593E-2</v>
      </c>
      <c r="L1988" s="51">
        <f>VLOOKUP(A1988,LIBOR!$A$3:B4083,2,1)</f>
        <v>0.15049999999999999</v>
      </c>
      <c r="M1988">
        <v>17030.919999999998</v>
      </c>
      <c r="N1988" s="2">
        <v>15210.65</v>
      </c>
      <c r="O1988" s="16">
        <f t="shared" si="764"/>
        <v>4.0654243906862998E-6</v>
      </c>
      <c r="P1988" s="16">
        <f t="shared" si="779"/>
        <v>0.26997829675303642</v>
      </c>
      <c r="Q1988" s="2">
        <f t="shared" si="766"/>
        <v>27.740000000000002</v>
      </c>
      <c r="R1988" s="2">
        <f t="shared" si="767"/>
        <v>31.183</v>
      </c>
      <c r="S1988" s="16">
        <f t="shared" si="780"/>
        <v>-1</v>
      </c>
      <c r="T1988" s="16">
        <f t="shared" si="781"/>
        <v>0</v>
      </c>
      <c r="U1988" s="16">
        <f>VLOOKUP(P1988,Table!$D$6:$G$15,MATCH(VALUE(T1988)&amp;"E",Table!$D$5:$G$5,0),1)*IF(Y1988=1,0,1)</f>
        <v>0.85</v>
      </c>
      <c r="V1988" s="16">
        <f t="shared" si="782"/>
        <v>0.15000000000000002</v>
      </c>
      <c r="W1988" s="16">
        <f t="shared" si="772"/>
        <v>203736.0359539513</v>
      </c>
      <c r="X1988" s="16">
        <f t="shared" si="783"/>
        <v>1.3729302257739384E-2</v>
      </c>
      <c r="Y1988" s="16">
        <f t="shared" si="773"/>
        <v>0</v>
      </c>
      <c r="Z1988" s="16">
        <f t="shared" si="784"/>
        <v>0</v>
      </c>
      <c r="AA1988" s="16">
        <f t="shared" si="771"/>
        <v>0</v>
      </c>
      <c r="AB1988" s="2">
        <f t="shared" si="774"/>
        <v>241985.81564406733</v>
      </c>
      <c r="AD1988" s="2">
        <v>242428.91</v>
      </c>
      <c r="AE1988" s="16" t="str">
        <f t="shared" si="768"/>
        <v/>
      </c>
      <c r="AF1988" s="16">
        <f t="shared" si="765"/>
        <v>-1.8277290275845459E-3</v>
      </c>
      <c r="AG1988" s="16">
        <f t="shared" si="776"/>
        <v>130.18153122441001</v>
      </c>
      <c r="AH1988" s="24">
        <f t="shared" si="775"/>
        <v>128.87206866064099</v>
      </c>
      <c r="AI1988" s="16">
        <f>VLOOKUP(A1988,'VQT-IV'!$B$3:$C1322,2,0)</f>
        <v>128.88999999999999</v>
      </c>
      <c r="AJ1988" s="25">
        <f t="shared" si="785"/>
        <v>-1.3912126122272994E-4</v>
      </c>
      <c r="AK1988" s="16">
        <v>129.13</v>
      </c>
      <c r="AL1988" s="2">
        <f t="shared" si="777"/>
        <v>131.32043065487372</v>
      </c>
      <c r="AM1988" s="27">
        <f t="shared" si="778"/>
        <v>-1.8644181884137412E-2</v>
      </c>
      <c r="AN1988" s="35">
        <v>0</v>
      </c>
      <c r="AO1988" s="1">
        <v>40872</v>
      </c>
      <c r="AP1988" s="2" t="str">
        <f t="shared" ref="AP1988:AP2051" si="786">IF(ABS(AJ1988)&gt;0.0001, "high","")</f>
        <v>high</v>
      </c>
    </row>
    <row r="1989" spans="1:42" x14ac:dyDescent="0.25">
      <c r="A1989" s="49">
        <v>40885</v>
      </c>
      <c r="B1989" s="47">
        <v>1234.3499999999999</v>
      </c>
      <c r="C1989" s="27">
        <f t="shared" si="762"/>
        <v>-2.1141783173805218E-2</v>
      </c>
      <c r="D1989" s="27">
        <f t="shared" si="763"/>
        <v>-7.9716937539394683E-3</v>
      </c>
      <c r="E1989" s="5">
        <f t="shared" si="769"/>
        <v>0</v>
      </c>
      <c r="F1989" s="44">
        <v>2116.41</v>
      </c>
      <c r="G1989" s="45">
        <v>2116.41</v>
      </c>
      <c r="H1989" s="48">
        <v>1234.3499999999999</v>
      </c>
      <c r="I1989" s="42">
        <v>30.59</v>
      </c>
      <c r="J1989" s="16">
        <f t="shared" si="761"/>
        <v>0.30590000000000001</v>
      </c>
      <c r="K1989" s="16">
        <f t="shared" si="770"/>
        <v>3.6678439783326744E-2</v>
      </c>
      <c r="L1989" s="51">
        <f>VLOOKUP(A1989,LIBOR!$A$3:B4084,2,1)</f>
        <v>0.15</v>
      </c>
      <c r="M1989">
        <v>17897.45</v>
      </c>
      <c r="N1989" s="2">
        <v>15984.56</v>
      </c>
      <c r="O1989" s="16">
        <f t="shared" si="764"/>
        <v>4.5661157115898827E-4</v>
      </c>
      <c r="P1989" s="16">
        <f t="shared" si="779"/>
        <v>0.26922156021667326</v>
      </c>
      <c r="Q1989" s="2">
        <f t="shared" si="766"/>
        <v>27.913999999999998</v>
      </c>
      <c r="R1989" s="2">
        <f t="shared" si="767"/>
        <v>31.2425</v>
      </c>
      <c r="S1989" s="16">
        <f t="shared" si="780"/>
        <v>-1</v>
      </c>
      <c r="T1989" s="16">
        <f t="shared" si="781"/>
        <v>0</v>
      </c>
      <c r="U1989" s="16">
        <f>VLOOKUP(P1989,Table!$D$6:$G$15,MATCH(VALUE(T1989)&amp;"E",Table!$D$5:$G$5,0),1)*IF(Y1989=1,0,1)</f>
        <v>0.85</v>
      </c>
      <c r="V1989" s="16">
        <f t="shared" si="782"/>
        <v>0.15000000000000002</v>
      </c>
      <c r="W1989" s="16">
        <f t="shared" si="772"/>
        <v>201629.69193205566</v>
      </c>
      <c r="X1989" s="16">
        <f t="shared" si="783"/>
        <v>7.3195565423651576E-3</v>
      </c>
      <c r="Y1989" s="16">
        <f t="shared" si="773"/>
        <v>0</v>
      </c>
      <c r="Z1989" s="16">
        <f t="shared" si="784"/>
        <v>0</v>
      </c>
      <c r="AA1989" s="16">
        <f t="shared" si="771"/>
        <v>0</v>
      </c>
      <c r="AB1989" s="2">
        <f t="shared" si="774"/>
        <v>239488.79282721688</v>
      </c>
      <c r="AD1989" s="2">
        <v>239926.91</v>
      </c>
      <c r="AE1989" s="16" t="str">
        <f t="shared" si="768"/>
        <v/>
      </c>
      <c r="AF1989" s="16">
        <f t="shared" si="765"/>
        <v>-1.8260443265122328E-3</v>
      </c>
      <c r="AG1989" s="16">
        <f t="shared" si="776"/>
        <v>128.83820350524314</v>
      </c>
      <c r="AH1989" s="24">
        <f t="shared" si="775"/>
        <v>127.53893353685399</v>
      </c>
      <c r="AI1989" s="16">
        <f>VLOOKUP(A1989,'VQT-IV'!$B$3:$C1323,2,0)</f>
        <v>127.55</v>
      </c>
      <c r="AJ1989" s="25">
        <f t="shared" si="785"/>
        <v>-8.6761765158871462E-5</v>
      </c>
      <c r="AK1989" s="16">
        <v>127.82</v>
      </c>
      <c r="AL1989" s="2">
        <f t="shared" si="777"/>
        <v>131.32043065487372</v>
      </c>
      <c r="AM1989" s="27">
        <f t="shared" si="778"/>
        <v>-2.8795954286488512E-2</v>
      </c>
      <c r="AN1989" s="35">
        <v>0</v>
      </c>
      <c r="AO1989" s="1">
        <v>40875</v>
      </c>
      <c r="AP1989" s="2" t="str">
        <f t="shared" si="786"/>
        <v/>
      </c>
    </row>
    <row r="1990" spans="1:42" x14ac:dyDescent="0.25">
      <c r="A1990" s="49">
        <v>40886</v>
      </c>
      <c r="B1990" s="47">
        <v>1255.19</v>
      </c>
      <c r="C1990" s="27">
        <f t="shared" si="762"/>
        <v>1.6883379916555308E-2</v>
      </c>
      <c r="D1990" s="27">
        <f t="shared" si="763"/>
        <v>9.1527313344810235E-3</v>
      </c>
      <c r="E1990" s="5">
        <f t="shared" si="769"/>
        <v>0</v>
      </c>
      <c r="F1990" s="44">
        <v>2152.15</v>
      </c>
      <c r="G1990" s="45">
        <v>2152.15</v>
      </c>
      <c r="H1990" s="48">
        <v>1255.19</v>
      </c>
      <c r="I1990" s="42">
        <v>26.38</v>
      </c>
      <c r="J1990" s="16">
        <f t="shared" ref="J1990:J2050" si="787">I1990/100</f>
        <v>0.26379999999999998</v>
      </c>
      <c r="K1990" s="16">
        <f t="shared" si="770"/>
        <v>-1.415566792839773E-2</v>
      </c>
      <c r="L1990" s="51">
        <f>VLOOKUP(A1990,LIBOR!$A$3:B4085,2,1)</f>
        <v>0.15</v>
      </c>
      <c r="M1990">
        <v>16370.43</v>
      </c>
      <c r="N1990" s="2">
        <v>14620.75</v>
      </c>
      <c r="O1990" s="16">
        <f t="shared" si="764"/>
        <v>2.8030929077086004E-4</v>
      </c>
      <c r="P1990" s="16">
        <f t="shared" si="779"/>
        <v>0.27795566792839771</v>
      </c>
      <c r="Q1990" s="2">
        <f t="shared" si="766"/>
        <v>28.55</v>
      </c>
      <c r="R1990" s="2">
        <f t="shared" si="767"/>
        <v>30.964000000000006</v>
      </c>
      <c r="S1990" s="16">
        <f t="shared" si="780"/>
        <v>-1</v>
      </c>
      <c r="T1990" s="16">
        <f t="shared" si="781"/>
        <v>0</v>
      </c>
      <c r="U1990" s="16">
        <f>VLOOKUP(P1990,Table!$D$6:$G$15,MATCH(VALUE(T1990)&amp;"E",Table!$D$5:$G$5,0),1)*IF(Y1990=1,0,1)</f>
        <v>0.85</v>
      </c>
      <c r="V1990" s="16">
        <f t="shared" si="782"/>
        <v>0.15000000000000002</v>
      </c>
      <c r="W1990" s="16">
        <f t="shared" si="772"/>
        <v>201942.78333279525</v>
      </c>
      <c r="X1990" s="16">
        <f t="shared" si="783"/>
        <v>3.2445817640478491E-3</v>
      </c>
      <c r="Y1990" s="16">
        <f t="shared" si="773"/>
        <v>0</v>
      </c>
      <c r="Z1990" s="16">
        <f t="shared" si="784"/>
        <v>0</v>
      </c>
      <c r="AA1990" s="16">
        <f t="shared" si="771"/>
        <v>0</v>
      </c>
      <c r="AB1990" s="2">
        <f t="shared" si="774"/>
        <v>239861.42394343499</v>
      </c>
      <c r="AD1990" s="2">
        <v>240300.09</v>
      </c>
      <c r="AE1990" s="16" t="str">
        <f t="shared" si="768"/>
        <v/>
      </c>
      <c r="AF1990" s="16">
        <f t="shared" si="765"/>
        <v>-1.8254926852712128E-3</v>
      </c>
      <c r="AG1990" s="16">
        <f t="shared" si="776"/>
        <v>129.03866851664068</v>
      </c>
      <c r="AH1990" s="24">
        <f t="shared" si="775"/>
        <v>127.73405228566952</v>
      </c>
      <c r="AI1990" s="16">
        <f>VLOOKUP(A1990,'VQT-IV'!$B$3:$C1324,2,0)</f>
        <v>127.75</v>
      </c>
      <c r="AJ1990" s="25">
        <f t="shared" si="785"/>
        <v>-1.2483533722484896E-4</v>
      </c>
      <c r="AK1990" s="16">
        <v>128.13999999999999</v>
      </c>
      <c r="AL1990" s="2">
        <f t="shared" si="777"/>
        <v>131.32043065487372</v>
      </c>
      <c r="AM1990" s="27">
        <f t="shared" si="778"/>
        <v>-2.7310132561395917E-2</v>
      </c>
      <c r="AN1990" s="35">
        <v>0</v>
      </c>
      <c r="AO1990" s="1">
        <v>40876</v>
      </c>
      <c r="AP1990" s="2" t="str">
        <f t="shared" si="786"/>
        <v>high</v>
      </c>
    </row>
    <row r="1991" spans="1:42" x14ac:dyDescent="0.25">
      <c r="A1991" s="49">
        <v>40889</v>
      </c>
      <c r="B1991" s="47">
        <v>1236.47</v>
      </c>
      <c r="C1991" s="27">
        <f t="shared" ref="C1991:C2054" si="788">B1991/B1990-1</f>
        <v>-1.4914076753320238E-2</v>
      </c>
      <c r="D1991" s="27">
        <f t="shared" si="763"/>
        <v>-1.6048419067857145E-2</v>
      </c>
      <c r="E1991" s="5">
        <f t="shared" si="769"/>
        <v>0</v>
      </c>
      <c r="F1991" s="44">
        <v>2120.15</v>
      </c>
      <c r="G1991" s="45">
        <v>2120.15</v>
      </c>
      <c r="H1991" s="48">
        <v>1236.47</v>
      </c>
      <c r="I1991" s="42">
        <v>25.67</v>
      </c>
      <c r="J1991" s="16">
        <f t="shared" si="787"/>
        <v>0.25670000000000004</v>
      </c>
      <c r="K1991" s="16">
        <f t="shared" si="770"/>
        <v>-2.4210868678141317E-2</v>
      </c>
      <c r="L1991" s="51">
        <f>VLOOKUP(A1991,LIBOR!$A$3:B4086,2,1)</f>
        <v>0.15</v>
      </c>
      <c r="M1991">
        <v>16657.55</v>
      </c>
      <c r="N1991" s="2">
        <v>14877.18</v>
      </c>
      <c r="O1991" s="16">
        <f t="shared" si="764"/>
        <v>2.2579299424227843E-4</v>
      </c>
      <c r="P1991" s="16">
        <f t="shared" si="779"/>
        <v>0.28091086867814136</v>
      </c>
      <c r="Q1991" s="2">
        <f t="shared" si="766"/>
        <v>28.322000000000003</v>
      </c>
      <c r="R1991" s="2">
        <f t="shared" si="767"/>
        <v>30.642500000000002</v>
      </c>
      <c r="S1991" s="16">
        <f t="shared" si="780"/>
        <v>-1</v>
      </c>
      <c r="T1991" s="16">
        <f t="shared" si="781"/>
        <v>0</v>
      </c>
      <c r="U1991" s="16">
        <f>VLOOKUP(P1991,Table!$D$6:$G$15,MATCH(VALUE(T1991)&amp;"E",Table!$D$5:$G$5,0),1)*IF(Y1991=1,0,1)</f>
        <v>0.85</v>
      </c>
      <c r="V1991" s="16">
        <f t="shared" si="782"/>
        <v>0.15000000000000002</v>
      </c>
      <c r="W1991" s="16">
        <f t="shared" si="772"/>
        <v>199914.03595154974</v>
      </c>
      <c r="X1991" s="16">
        <f t="shared" si="783"/>
        <v>6.4519669684812708E-3</v>
      </c>
      <c r="Y1991" s="16">
        <f t="shared" si="773"/>
        <v>0</v>
      </c>
      <c r="Z1991" s="16">
        <f t="shared" si="784"/>
        <v>0</v>
      </c>
      <c r="AA1991" s="16">
        <f t="shared" si="771"/>
        <v>0</v>
      </c>
      <c r="AB1991" s="2">
        <f t="shared" si="774"/>
        <v>237460.96680775384</v>
      </c>
      <c r="AD1991" s="2">
        <v>237896</v>
      </c>
      <c r="AE1991" s="16" t="str">
        <f t="shared" si="768"/>
        <v/>
      </c>
      <c r="AF1991" s="16">
        <f t="shared" si="765"/>
        <v>-1.8286696381870637E-3</v>
      </c>
      <c r="AG1991" s="16">
        <f t="shared" si="776"/>
        <v>127.7472904053667</v>
      </c>
      <c r="AH1991" s="24">
        <f t="shared" si="775"/>
        <v>126.44585667669529</v>
      </c>
      <c r="AI1991" s="16">
        <f>VLOOKUP(A1991,'VQT-IV'!$B$3:$C1325,2,0)</f>
        <v>126.46</v>
      </c>
      <c r="AJ1991" s="25">
        <f t="shared" si="785"/>
        <v>-1.1184029182909061E-4</v>
      </c>
      <c r="AK1991" s="16">
        <v>126.66</v>
      </c>
      <c r="AL1991" s="2">
        <f t="shared" si="777"/>
        <v>131.32043065487372</v>
      </c>
      <c r="AM1991" s="27">
        <f t="shared" si="778"/>
        <v>-3.7119692296695317E-2</v>
      </c>
      <c r="AN1991" s="35">
        <v>0</v>
      </c>
      <c r="AO1991" s="1">
        <v>40877</v>
      </c>
      <c r="AP1991" s="2" t="str">
        <f t="shared" si="786"/>
        <v>high</v>
      </c>
    </row>
    <row r="1992" spans="1:42" x14ac:dyDescent="0.25">
      <c r="A1992" s="49">
        <v>40890</v>
      </c>
      <c r="B1992" s="47">
        <v>1225.73</v>
      </c>
      <c r="C1992" s="27">
        <f t="shared" si="788"/>
        <v>-8.6860174529103107E-3</v>
      </c>
      <c r="D1992" s="27">
        <f t="shared" si="763"/>
        <v>-2.5840173625804597E-2</v>
      </c>
      <c r="E1992" s="5">
        <f t="shared" si="769"/>
        <v>0</v>
      </c>
      <c r="F1992" s="44">
        <v>2102.15</v>
      </c>
      <c r="G1992" s="45">
        <v>2102.15</v>
      </c>
      <c r="H1992" s="48">
        <v>1225.73</v>
      </c>
      <c r="I1992" s="42">
        <v>25.41</v>
      </c>
      <c r="J1992" s="16">
        <f t="shared" si="787"/>
        <v>0.25409999999999999</v>
      </c>
      <c r="K1992" s="16">
        <f t="shared" si="770"/>
        <v>-1.8056679993792568E-3</v>
      </c>
      <c r="L1992" s="51">
        <f>VLOOKUP(A1992,LIBOR!$A$3:B4087,2,1)</f>
        <v>0.15049999999999999</v>
      </c>
      <c r="M1992">
        <v>16502.14</v>
      </c>
      <c r="N1992" s="2">
        <v>14738.38</v>
      </c>
      <c r="O1992" s="16">
        <f t="shared" si="764"/>
        <v>7.6107491689003567E-5</v>
      </c>
      <c r="P1992" s="16">
        <f t="shared" si="779"/>
        <v>0.25590566799937925</v>
      </c>
      <c r="Q1992" s="2">
        <f t="shared" si="766"/>
        <v>27.887999999999998</v>
      </c>
      <c r="R1992" s="2">
        <f t="shared" si="767"/>
        <v>30.423999999999996</v>
      </c>
      <c r="S1992" s="16">
        <f t="shared" si="780"/>
        <v>-1</v>
      </c>
      <c r="T1992" s="16">
        <f t="shared" si="781"/>
        <v>0</v>
      </c>
      <c r="U1992" s="16">
        <f>VLOOKUP(P1992,Table!$D$6:$G$15,MATCH(VALUE(T1992)&amp;"E",Table!$D$5:$G$5,0),1)*IF(Y1992=1,0,1)</f>
        <v>0.85</v>
      </c>
      <c r="V1992" s="16">
        <f t="shared" si="782"/>
        <v>0.15000000000000002</v>
      </c>
      <c r="W1992" s="16">
        <f t="shared" si="772"/>
        <v>198158.27621645862</v>
      </c>
      <c r="X1992" s="16">
        <f t="shared" si="783"/>
        <v>-1.1786112357773937E-2</v>
      </c>
      <c r="Y1992" s="16">
        <f t="shared" si="773"/>
        <v>0</v>
      </c>
      <c r="Z1992" s="16">
        <f t="shared" si="784"/>
        <v>0</v>
      </c>
      <c r="AA1992" s="16">
        <f t="shared" si="771"/>
        <v>0</v>
      </c>
      <c r="AB1992" s="2">
        <f t="shared" si="774"/>
        <v>235415.0206815612</v>
      </c>
      <c r="AD1992" s="2">
        <v>235845.7</v>
      </c>
      <c r="AE1992" s="16" t="str">
        <f t="shared" si="768"/>
        <v/>
      </c>
      <c r="AF1992" s="16">
        <f t="shared" si="765"/>
        <v>-1.8261062993254473E-3</v>
      </c>
      <c r="AG1992" s="16">
        <f t="shared" si="776"/>
        <v>126.64662920007453</v>
      </c>
      <c r="AH1992" s="24">
        <f t="shared" si="775"/>
        <v>125.35314582710478</v>
      </c>
      <c r="AI1992" s="16">
        <f>VLOOKUP(A1992,'VQT-IV'!$B$3:$C1326,2,0)</f>
        <v>125.37</v>
      </c>
      <c r="AJ1992" s="25">
        <f t="shared" si="785"/>
        <v>-1.3443545421731873E-4</v>
      </c>
      <c r="AK1992" s="16">
        <v>125.39</v>
      </c>
      <c r="AL1992" s="2">
        <f t="shared" si="777"/>
        <v>131.32043065487372</v>
      </c>
      <c r="AM1992" s="27">
        <f t="shared" si="778"/>
        <v>-4.5440643150582494E-2</v>
      </c>
      <c r="AN1992" s="35">
        <v>0</v>
      </c>
      <c r="AO1992" s="1">
        <v>40878</v>
      </c>
      <c r="AP1992" s="2" t="str">
        <f t="shared" si="786"/>
        <v>high</v>
      </c>
    </row>
    <row r="1993" spans="1:42" x14ac:dyDescent="0.25">
      <c r="A1993" s="49">
        <v>40891</v>
      </c>
      <c r="B1993" s="47">
        <v>1211.82</v>
      </c>
      <c r="C1993" s="27">
        <f t="shared" si="788"/>
        <v>-1.1348339356954673E-2</v>
      </c>
      <c r="D1993" s="27">
        <f t="shared" si="763"/>
        <v>-3.9206836820435131E-2</v>
      </c>
      <c r="E1993" s="5">
        <f t="shared" si="769"/>
        <v>-1</v>
      </c>
      <c r="F1993" s="44">
        <v>2078.5100000000002</v>
      </c>
      <c r="G1993" s="45">
        <v>2078.5100000000002</v>
      </c>
      <c r="H1993" s="48">
        <v>1211.82</v>
      </c>
      <c r="I1993" s="42">
        <v>26.04</v>
      </c>
      <c r="J1993" s="16">
        <f t="shared" si="787"/>
        <v>0.26039999999999996</v>
      </c>
      <c r="K1993" s="16">
        <f t="shared" si="770"/>
        <v>4.441360071022582E-3</v>
      </c>
      <c r="L1993" s="51">
        <f>VLOOKUP(A1993,LIBOR!$A$3:B4088,2,1)</f>
        <v>0.15049999999999999</v>
      </c>
      <c r="M1993">
        <v>16591.27</v>
      </c>
      <c r="N1993" s="2">
        <v>14817.98</v>
      </c>
      <c r="O1993" s="16">
        <f t="shared" si="764"/>
        <v>1.3026166173538069E-4</v>
      </c>
      <c r="P1993" s="16">
        <f t="shared" si="779"/>
        <v>0.25595863992897738</v>
      </c>
      <c r="Q1993" s="2">
        <f t="shared" si="766"/>
        <v>27.344000000000001</v>
      </c>
      <c r="R1993" s="2">
        <f t="shared" si="767"/>
        <v>30.137999999999995</v>
      </c>
      <c r="S1993" s="16">
        <f t="shared" si="780"/>
        <v>-1</v>
      </c>
      <c r="T1993" s="16">
        <f t="shared" si="781"/>
        <v>0</v>
      </c>
      <c r="U1993" s="16">
        <f>VLOOKUP(P1993,Table!$D$6:$G$15,MATCH(VALUE(T1993)&amp;"E",Table!$D$5:$G$5,0),1)*IF(Y1993=1,0,1)</f>
        <v>0</v>
      </c>
      <c r="V1993" s="16">
        <f t="shared" si="782"/>
        <v>0</v>
      </c>
      <c r="W1993" s="16">
        <f t="shared" si="772"/>
        <v>196407.35786966168</v>
      </c>
      <c r="X1993" s="16">
        <f t="shared" si="783"/>
        <v>-2.2771328046608752E-2</v>
      </c>
      <c r="Y1993" s="16">
        <f t="shared" si="773"/>
        <v>1</v>
      </c>
      <c r="Z1993" s="16">
        <f t="shared" si="784"/>
        <v>20</v>
      </c>
      <c r="AA1993" s="16">
        <f t="shared" si="771"/>
        <v>0</v>
      </c>
      <c r="AB1993" s="2">
        <f t="shared" si="774"/>
        <v>233355.4647348368</v>
      </c>
      <c r="AD1993" s="2">
        <v>233782.5</v>
      </c>
      <c r="AE1993" s="16" t="str">
        <f t="shared" si="768"/>
        <v/>
      </c>
      <c r="AF1993" s="16">
        <f t="shared" si="765"/>
        <v>-1.8266348642999031E-3</v>
      </c>
      <c r="AG1993" s="16">
        <f t="shared" si="776"/>
        <v>125.53864629589766</v>
      </c>
      <c r="AH1993" s="24">
        <f t="shared" si="775"/>
        <v>124.25324504133035</v>
      </c>
      <c r="AI1993" s="16">
        <f>VLOOKUP(A1993,'VQT-IV'!$B$3:$C1327,2,0)</f>
        <v>124.27</v>
      </c>
      <c r="AJ1993" s="25">
        <f t="shared" si="785"/>
        <v>-1.3482705938405726E-4</v>
      </c>
      <c r="AK1993" s="16">
        <v>124.43</v>
      </c>
      <c r="AL1993" s="2">
        <f t="shared" si="777"/>
        <v>131.32043065487372</v>
      </c>
      <c r="AM1993" s="27">
        <f t="shared" si="778"/>
        <v>-5.3816345090405671E-2</v>
      </c>
      <c r="AN1993" s="35">
        <v>1</v>
      </c>
      <c r="AO1993" s="1">
        <v>40879</v>
      </c>
      <c r="AP1993" s="2" t="str">
        <f t="shared" si="786"/>
        <v>high</v>
      </c>
    </row>
    <row r="1994" spans="1:42" x14ac:dyDescent="0.25">
      <c r="A1994" s="49">
        <v>40892</v>
      </c>
      <c r="B1994" s="47">
        <v>1215.75</v>
      </c>
      <c r="C1994" s="27">
        <f t="shared" si="788"/>
        <v>3.2430558993910008E-3</v>
      </c>
      <c r="D1994" s="27">
        <f t="shared" si="763"/>
        <v>-1.4821997747238913E-2</v>
      </c>
      <c r="E1994" s="5">
        <f t="shared" si="769"/>
        <v>1</v>
      </c>
      <c r="F1994" s="44">
        <v>2085.44</v>
      </c>
      <c r="G1994" s="45">
        <v>2085.44</v>
      </c>
      <c r="H1994" s="48">
        <v>1215.75</v>
      </c>
      <c r="I1994" s="42">
        <v>25.11</v>
      </c>
      <c r="J1994" s="16">
        <f t="shared" si="787"/>
        <v>0.25109999999999999</v>
      </c>
      <c r="K1994" s="16">
        <f t="shared" si="770"/>
        <v>6.1404309703172455E-4</v>
      </c>
      <c r="L1994" s="51">
        <f>VLOOKUP(A1994,LIBOR!$A$3:B4089,2,1)</f>
        <v>0.15049999999999999</v>
      </c>
      <c r="M1994">
        <v>15960.69</v>
      </c>
      <c r="N1994" s="2">
        <v>14254.8</v>
      </c>
      <c r="O1994" s="16">
        <f t="shared" si="764"/>
        <v>1.0483404112836115E-5</v>
      </c>
      <c r="P1994" s="16">
        <f t="shared" si="779"/>
        <v>0.25048595690296827</v>
      </c>
      <c r="Q1994" s="2">
        <f t="shared" si="766"/>
        <v>26.818000000000001</v>
      </c>
      <c r="R1994" s="2">
        <f t="shared" si="767"/>
        <v>29.878999999999998</v>
      </c>
      <c r="S1994" s="16">
        <f t="shared" si="780"/>
        <v>-1</v>
      </c>
      <c r="T1994" s="16">
        <f t="shared" si="781"/>
        <v>-1</v>
      </c>
      <c r="U1994" s="16">
        <f>VLOOKUP(P1994,Table!$D$6:$G$15,MATCH(VALUE(T1994)&amp;"E",Table!$D$5:$G$5,0),1)*IF(Y1994=1,0,1)</f>
        <v>0</v>
      </c>
      <c r="V1994" s="16">
        <f t="shared" si="782"/>
        <v>0</v>
      </c>
      <c r="W1994" s="16">
        <f t="shared" si="772"/>
        <v>196407.35786966168</v>
      </c>
      <c r="X1994" s="16">
        <f t="shared" si="783"/>
        <v>-3.5971437502328119E-2</v>
      </c>
      <c r="Y1994" s="16">
        <f t="shared" si="773"/>
        <v>1</v>
      </c>
      <c r="Z1994" s="16">
        <f t="shared" si="784"/>
        <v>20</v>
      </c>
      <c r="AA1994" s="16">
        <f t="shared" si="771"/>
        <v>4.1805555555551877E-4</v>
      </c>
      <c r="AB1994" s="2">
        <f t="shared" si="774"/>
        <v>233356.4402903213</v>
      </c>
      <c r="AD1994" s="2">
        <v>233783.41</v>
      </c>
      <c r="AE1994" s="16" t="str">
        <f t="shared" si="768"/>
        <v/>
      </c>
      <c r="AF1994" s="16">
        <f t="shared" si="765"/>
        <v>-1.8263473429475097E-3</v>
      </c>
      <c r="AG1994" s="16">
        <f t="shared" si="776"/>
        <v>125.53917111718286</v>
      </c>
      <c r="AH1994" s="24">
        <f t="shared" si="775"/>
        <v>124.25053048683475</v>
      </c>
      <c r="AI1994" s="16">
        <f>VLOOKUP(A1994,'VQT-IV'!$B$3:$C1328,2,0)</f>
        <v>124.26</v>
      </c>
      <c r="AJ1994" s="25">
        <f t="shared" si="785"/>
        <v>-7.6207252255433566E-5</v>
      </c>
      <c r="AK1994" s="16">
        <v>124.25</v>
      </c>
      <c r="AL1994" s="2">
        <f t="shared" si="777"/>
        <v>131.32043065487372</v>
      </c>
      <c r="AM1994" s="27">
        <f t="shared" si="778"/>
        <v>-5.3837016317891506E-2</v>
      </c>
      <c r="AN1994" s="35">
        <v>1</v>
      </c>
      <c r="AO1994" s="1">
        <v>40882</v>
      </c>
      <c r="AP1994" s="2" t="str">
        <f t="shared" si="786"/>
        <v/>
      </c>
    </row>
    <row r="1995" spans="1:42" x14ac:dyDescent="0.25">
      <c r="A1995" s="49">
        <v>40893</v>
      </c>
      <c r="B1995" s="47">
        <v>1219.6600000000001</v>
      </c>
      <c r="C1995" s="27">
        <f t="shared" si="788"/>
        <v>3.2161217355541893E-3</v>
      </c>
      <c r="D1995" s="27">
        <f t="shared" ref="D1995:D2058" si="789">SUM(C1991:C1995)</f>
        <v>-2.8489255928240032E-2</v>
      </c>
      <c r="E1995" s="5">
        <f t="shared" si="769"/>
        <v>1</v>
      </c>
      <c r="F1995" s="44">
        <v>2092.1799999999998</v>
      </c>
      <c r="G1995" s="45">
        <v>2092.1799999999998</v>
      </c>
      <c r="H1995" s="48">
        <v>1219.6600000000001</v>
      </c>
      <c r="I1995" s="42">
        <v>24.29</v>
      </c>
      <c r="J1995" s="16">
        <f t="shared" si="787"/>
        <v>0.2429</v>
      </c>
      <c r="K1995" s="16">
        <f t="shared" si="770"/>
        <v>-5.7131701947107649E-3</v>
      </c>
      <c r="L1995" s="51">
        <f>VLOOKUP(A1995,LIBOR!$A$3:B4090,2,1)</f>
        <v>0.15049999999999999</v>
      </c>
      <c r="M1995">
        <v>15918.81</v>
      </c>
      <c r="N1995" s="2">
        <v>14217.39</v>
      </c>
      <c r="O1995" s="16">
        <f t="shared" si="764"/>
        <v>1.0310271044132532E-5</v>
      </c>
      <c r="P1995" s="16">
        <f t="shared" si="779"/>
        <v>0.24861317019471077</v>
      </c>
      <c r="Q1995" s="2">
        <f t="shared" si="766"/>
        <v>25.722000000000001</v>
      </c>
      <c r="R1995" s="2">
        <f t="shared" si="767"/>
        <v>29.458999999999993</v>
      </c>
      <c r="S1995" s="16">
        <f t="shared" si="780"/>
        <v>-1</v>
      </c>
      <c r="T1995" s="16">
        <f t="shared" si="781"/>
        <v>-1</v>
      </c>
      <c r="U1995" s="16">
        <f>VLOOKUP(P1995,Table!$D$6:$G$15,MATCH(VALUE(T1995)&amp;"E",Table!$D$5:$G$5,0),1)*IF(Y1995=1,0,1)</f>
        <v>0</v>
      </c>
      <c r="V1995" s="16">
        <f t="shared" si="782"/>
        <v>0</v>
      </c>
      <c r="W1995" s="16">
        <f t="shared" si="772"/>
        <v>196407.35786966168</v>
      </c>
      <c r="X1995" s="16">
        <f t="shared" si="783"/>
        <v>-2.5900620153473164E-2</v>
      </c>
      <c r="Y1995" s="16">
        <f t="shared" si="773"/>
        <v>1</v>
      </c>
      <c r="Z1995" s="16">
        <f t="shared" si="784"/>
        <v>20</v>
      </c>
      <c r="AA1995" s="16">
        <f t="shared" si="771"/>
        <v>4.1805555555551877E-4</v>
      </c>
      <c r="AB1995" s="2">
        <f t="shared" si="774"/>
        <v>233357.41584988419</v>
      </c>
      <c r="AD1995" s="2">
        <v>233784.41</v>
      </c>
      <c r="AE1995" s="16" t="str">
        <f t="shared" si="768"/>
        <v/>
      </c>
      <c r="AF1995" s="16">
        <f t="shared" si="765"/>
        <v>-1.8264440734769849E-3</v>
      </c>
      <c r="AG1995" s="16">
        <f t="shared" si="776"/>
        <v>125.53969594066211</v>
      </c>
      <c r="AH1995" s="24">
        <f t="shared" si="775"/>
        <v>124.2478159916439</v>
      </c>
      <c r="AI1995" s="16">
        <f>VLOOKUP(A1995,'VQT-IV'!$B$3:$C1329,2,0)</f>
        <v>124.26</v>
      </c>
      <c r="AJ1995" s="25">
        <f t="shared" si="785"/>
        <v>-9.8052537872983514E-5</v>
      </c>
      <c r="AK1995" s="16">
        <v>124.29</v>
      </c>
      <c r="AL1995" s="2">
        <f t="shared" si="777"/>
        <v>131.32043065487372</v>
      </c>
      <c r="AM1995" s="27">
        <f t="shared" si="778"/>
        <v>-5.3857687093773809E-2</v>
      </c>
      <c r="AN1995" s="35">
        <v>1</v>
      </c>
      <c r="AO1995" s="1">
        <v>40883</v>
      </c>
      <c r="AP1995" s="2" t="str">
        <f t="shared" si="786"/>
        <v/>
      </c>
    </row>
    <row r="1996" spans="1:42" x14ac:dyDescent="0.25">
      <c r="A1996" s="49">
        <v>40896</v>
      </c>
      <c r="B1996" s="47">
        <v>1205.3499999999999</v>
      </c>
      <c r="C1996" s="27">
        <f t="shared" si="788"/>
        <v>-1.1732777987308096E-2</v>
      </c>
      <c r="D1996" s="27">
        <f t="shared" si="789"/>
        <v>-2.530795716222789E-2</v>
      </c>
      <c r="E1996" s="5">
        <f t="shared" si="769"/>
        <v>1</v>
      </c>
      <c r="F1996" s="44">
        <v>2067.67</v>
      </c>
      <c r="G1996" s="45">
        <v>2067.67</v>
      </c>
      <c r="H1996" s="48">
        <v>1205.3499999999999</v>
      </c>
      <c r="I1996" s="42">
        <v>24.92</v>
      </c>
      <c r="J1996" s="16">
        <f t="shared" si="787"/>
        <v>0.2492</v>
      </c>
      <c r="K1996" s="16">
        <f t="shared" si="770"/>
        <v>8.8149138396712012E-4</v>
      </c>
      <c r="L1996" s="51">
        <f>VLOOKUP(A1996,LIBOR!$A$3:B4091,2,1)</f>
        <v>0.15049999999999999</v>
      </c>
      <c r="M1996">
        <v>15640.72</v>
      </c>
      <c r="N1996" s="2">
        <v>13969.02</v>
      </c>
      <c r="O1996" s="16">
        <f t="shared" si="764"/>
        <v>1.3929074886799778E-4</v>
      </c>
      <c r="P1996" s="16">
        <f t="shared" si="779"/>
        <v>0.24831850861603288</v>
      </c>
      <c r="Q1996" s="2">
        <f t="shared" si="766"/>
        <v>25.304000000000002</v>
      </c>
      <c r="R1996" s="2">
        <f t="shared" si="767"/>
        <v>28.947999999999997</v>
      </c>
      <c r="S1996" s="16">
        <f t="shared" si="780"/>
        <v>-1</v>
      </c>
      <c r="T1996" s="16">
        <f t="shared" si="781"/>
        <v>-1</v>
      </c>
      <c r="U1996" s="16">
        <f>VLOOKUP(P1996,Table!$D$6:$G$15,MATCH(VALUE(T1996)&amp;"E",Table!$D$5:$G$5,0),1)*IF(Y1996=1,0,1)</f>
        <v>0</v>
      </c>
      <c r="V1996" s="16">
        <f t="shared" si="782"/>
        <v>0</v>
      </c>
      <c r="W1996" s="16">
        <f t="shared" si="772"/>
        <v>196407.35786966168</v>
      </c>
      <c r="X1996" s="16">
        <f t="shared" si="783"/>
        <v>-2.7410860501072554E-2</v>
      </c>
      <c r="Y1996" s="16">
        <f t="shared" si="773"/>
        <v>1</v>
      </c>
      <c r="Z1996" s="16">
        <f t="shared" si="784"/>
        <v>20</v>
      </c>
      <c r="AA1996" s="16">
        <f t="shared" si="771"/>
        <v>1.2541666666665563E-3</v>
      </c>
      <c r="AB1996" s="2">
        <f t="shared" si="774"/>
        <v>233360.34254080799</v>
      </c>
      <c r="AD1996" s="2">
        <v>233787.41</v>
      </c>
      <c r="AE1996" s="16" t="str">
        <f t="shared" si="768"/>
        <v/>
      </c>
      <c r="AF1996" s="16">
        <f t="shared" si="765"/>
        <v>-1.8267342077660231E-3</v>
      </c>
      <c r="AG1996" s="16">
        <f t="shared" si="776"/>
        <v>125.54127041768204</v>
      </c>
      <c r="AH1996" s="24">
        <f t="shared" si="775"/>
        <v>124.23967285537287</v>
      </c>
      <c r="AI1996" s="16">
        <f>VLOOKUP(A1996,'VQT-IV'!$B$3:$C1330,2,0)</f>
        <v>124.25</v>
      </c>
      <c r="AJ1996" s="25">
        <f t="shared" si="785"/>
        <v>-8.3115852129833634E-5</v>
      </c>
      <c r="AK1996" s="16">
        <v>124.29</v>
      </c>
      <c r="AL1996" s="2">
        <f t="shared" si="777"/>
        <v>131.32043065487372</v>
      </c>
      <c r="AM1996" s="27">
        <f t="shared" si="778"/>
        <v>-5.3919696761503544E-2</v>
      </c>
      <c r="AN1996" s="35">
        <v>1</v>
      </c>
      <c r="AO1996" s="1">
        <v>40884</v>
      </c>
      <c r="AP1996" s="2" t="str">
        <f t="shared" si="786"/>
        <v/>
      </c>
    </row>
    <row r="1997" spans="1:42" x14ac:dyDescent="0.25">
      <c r="A1997" s="49">
        <v>40897</v>
      </c>
      <c r="B1997" s="47">
        <v>1241.3</v>
      </c>
      <c r="C1997" s="27">
        <f t="shared" si="788"/>
        <v>2.9825361928070615E-2</v>
      </c>
      <c r="D1997" s="27">
        <f t="shared" si="789"/>
        <v>1.3203422218753036E-2</v>
      </c>
      <c r="E1997" s="5">
        <f t="shared" si="769"/>
        <v>0</v>
      </c>
      <c r="F1997" s="44">
        <v>2129.67</v>
      </c>
      <c r="G1997" s="45">
        <v>2129.67</v>
      </c>
      <c r="H1997" s="48">
        <v>1241.3</v>
      </c>
      <c r="I1997" s="42">
        <v>23.22</v>
      </c>
      <c r="J1997" s="16">
        <f t="shared" si="787"/>
        <v>0.23219999999999999</v>
      </c>
      <c r="K1997" s="16">
        <f t="shared" si="770"/>
        <v>-1.2833997506284722E-2</v>
      </c>
      <c r="L1997" s="51">
        <f>VLOOKUP(A1997,LIBOR!$A$3:B4092,2,1)</f>
        <v>0.15049999999999999</v>
      </c>
      <c r="M1997">
        <v>14644.78</v>
      </c>
      <c r="N1997" s="2">
        <v>13079.53</v>
      </c>
      <c r="O1997" s="16">
        <f t="shared" si="764"/>
        <v>8.6372721264334586E-4</v>
      </c>
      <c r="P1997" s="16">
        <f t="shared" si="779"/>
        <v>0.24503399750628471</v>
      </c>
      <c r="Q1997" s="2">
        <f t="shared" si="766"/>
        <v>25.154</v>
      </c>
      <c r="R1997" s="2">
        <f t="shared" si="767"/>
        <v>28.593999999999994</v>
      </c>
      <c r="S1997" s="16">
        <f t="shared" si="780"/>
        <v>-1</v>
      </c>
      <c r="T1997" s="16">
        <f t="shared" si="781"/>
        <v>-1</v>
      </c>
      <c r="U1997" s="16">
        <f>VLOOKUP(P1997,Table!$D$6:$G$15,MATCH(VALUE(T1997)&amp;"E",Table!$D$5:$G$5,0),1)*IF(Y1997=1,0,1)</f>
        <v>0.9</v>
      </c>
      <c r="V1997" s="16">
        <f t="shared" si="782"/>
        <v>9.9999999999999978E-2</v>
      </c>
      <c r="W1997" s="16">
        <f t="shared" si="772"/>
        <v>196407.35786966168</v>
      </c>
      <c r="X1997" s="16">
        <f t="shared" si="783"/>
        <v>-1.7540929856160403E-2</v>
      </c>
      <c r="Y1997" s="16">
        <f t="shared" si="773"/>
        <v>0</v>
      </c>
      <c r="Z1997" s="16">
        <f t="shared" si="784"/>
        <v>0</v>
      </c>
      <c r="AA1997" s="16">
        <f t="shared" si="771"/>
        <v>4.1805555555551877E-4</v>
      </c>
      <c r="AB1997" s="2">
        <f t="shared" si="774"/>
        <v>233361.31811668444</v>
      </c>
      <c r="AD1997" s="2">
        <v>233788.3</v>
      </c>
      <c r="AE1997" s="16" t="str">
        <f t="shared" si="768"/>
        <v/>
      </c>
      <c r="AF1997" s="16">
        <f t="shared" si="765"/>
        <v>-1.8263612136087959E-3</v>
      </c>
      <c r="AG1997" s="16">
        <f t="shared" si="776"/>
        <v>125.54179524993755</v>
      </c>
      <c r="AH1997" s="24">
        <f t="shared" si="775"/>
        <v>124.23695859738815</v>
      </c>
      <c r="AI1997" s="16">
        <f>VLOOKUP(A1997,'VQT-IV'!$B$3:$C1331,2,0)</f>
        <v>124.25</v>
      </c>
      <c r="AJ1997" s="25">
        <f t="shared" si="785"/>
        <v>-1.0496098681567201E-4</v>
      </c>
      <c r="AK1997" s="16">
        <v>124.28</v>
      </c>
      <c r="AL1997" s="2">
        <f t="shared" si="777"/>
        <v>131.32043065487372</v>
      </c>
      <c r="AM1997" s="27">
        <f t="shared" si="778"/>
        <v>-5.3940365731070417E-2</v>
      </c>
      <c r="AN1997" s="35">
        <v>0</v>
      </c>
      <c r="AO1997" s="1">
        <v>40885</v>
      </c>
      <c r="AP1997" s="2" t="str">
        <f t="shared" si="786"/>
        <v>high</v>
      </c>
    </row>
    <row r="1998" spans="1:42" x14ac:dyDescent="0.25">
      <c r="A1998" s="49">
        <v>40898</v>
      </c>
      <c r="B1998" s="47">
        <v>1243.72</v>
      </c>
      <c r="C1998" s="27">
        <f t="shared" si="788"/>
        <v>1.9495690002417909E-3</v>
      </c>
      <c r="D1998" s="27">
        <f t="shared" si="789"/>
        <v>2.65013305759495E-2</v>
      </c>
      <c r="E1998" s="5">
        <f t="shared" si="769"/>
        <v>0</v>
      </c>
      <c r="F1998" s="44">
        <v>2133.86</v>
      </c>
      <c r="G1998" s="45">
        <v>2133.86</v>
      </c>
      <c r="H1998" s="48">
        <v>1243.72</v>
      </c>
      <c r="I1998" s="42">
        <v>21.43</v>
      </c>
      <c r="J1998" s="16">
        <f t="shared" si="787"/>
        <v>0.21429999999999999</v>
      </c>
      <c r="K1998" s="16">
        <f t="shared" si="770"/>
        <v>-4.3861184324515856E-2</v>
      </c>
      <c r="L1998" s="51">
        <f>VLOOKUP(A1998,LIBOR!$A$3:B4093,2,1)</f>
        <v>0.15049999999999999</v>
      </c>
      <c r="M1998">
        <v>13514.02</v>
      </c>
      <c r="N1998" s="2">
        <v>12069.62</v>
      </c>
      <c r="O1998" s="16">
        <f t="shared" si="764"/>
        <v>3.7934225461936616E-6</v>
      </c>
      <c r="P1998" s="16">
        <f t="shared" si="779"/>
        <v>0.25816118432451585</v>
      </c>
      <c r="Q1998" s="2">
        <f t="shared" si="766"/>
        <v>24.716000000000001</v>
      </c>
      <c r="R1998" s="2">
        <f t="shared" si="767"/>
        <v>28.109500000000004</v>
      </c>
      <c r="S1998" s="16">
        <f t="shared" si="780"/>
        <v>-1</v>
      </c>
      <c r="T1998" s="16">
        <f t="shared" si="781"/>
        <v>-1</v>
      </c>
      <c r="U1998" s="16">
        <f>VLOOKUP(P1998,Table!$D$6:$G$15,MATCH(VALUE(T1998)&amp;"E",Table!$D$5:$G$5,0),1)*IF(Y1998=1,0,1)</f>
        <v>0.9</v>
      </c>
      <c r="V1998" s="16">
        <f t="shared" si="782"/>
        <v>9.9999999999999978E-2</v>
      </c>
      <c r="W1998" s="16">
        <f t="shared" si="772"/>
        <v>195235.45608845755</v>
      </c>
      <c r="X1998" s="16">
        <f t="shared" si="783"/>
        <v>-8.8359587105224513E-3</v>
      </c>
      <c r="Y1998" s="16">
        <f t="shared" si="773"/>
        <v>0</v>
      </c>
      <c r="Z1998" s="16">
        <f t="shared" si="784"/>
        <v>0</v>
      </c>
      <c r="AA1998" s="16">
        <f t="shared" si="771"/>
        <v>0</v>
      </c>
      <c r="AB1998" s="2">
        <f t="shared" si="774"/>
        <v>231972.68931510692</v>
      </c>
      <c r="AD1998" s="2">
        <v>232396.7</v>
      </c>
      <c r="AE1998" s="16" t="str">
        <f t="shared" si="768"/>
        <v/>
      </c>
      <c r="AF1998" s="16">
        <f t="shared" si="765"/>
        <v>-1.8245125033750087E-3</v>
      </c>
      <c r="AG1998" s="16">
        <f t="shared" si="776"/>
        <v>124.7947521920189</v>
      </c>
      <c r="AH1998" s="24">
        <f t="shared" si="775"/>
        <v>123.49446571544439</v>
      </c>
      <c r="AI1998" s="16">
        <f>VLOOKUP(A1998,'VQT-IV'!$B$3:$C1332,2,0)</f>
        <v>123.51</v>
      </c>
      <c r="AJ1998" s="25">
        <f t="shared" si="785"/>
        <v>-1.2577349652342917E-4</v>
      </c>
      <c r="AK1998" s="16">
        <v>123.76</v>
      </c>
      <c r="AL1998" s="2">
        <f t="shared" si="777"/>
        <v>131.32043065487372</v>
      </c>
      <c r="AM1998" s="27">
        <f t="shared" si="778"/>
        <v>-5.9594420307658935E-2</v>
      </c>
      <c r="AN1998" s="35">
        <v>0</v>
      </c>
      <c r="AO1998" s="1">
        <v>40886</v>
      </c>
      <c r="AP1998" s="2" t="str">
        <f t="shared" si="786"/>
        <v>high</v>
      </c>
    </row>
    <row r="1999" spans="1:42" x14ac:dyDescent="0.25">
      <c r="A1999" s="49">
        <v>40899</v>
      </c>
      <c r="B1999" s="47">
        <v>1254</v>
      </c>
      <c r="C1999" s="27">
        <f t="shared" si="788"/>
        <v>8.2655260026371913E-3</v>
      </c>
      <c r="D1999" s="27">
        <f t="shared" si="789"/>
        <v>3.152380067919569E-2</v>
      </c>
      <c r="E1999" s="5">
        <f t="shared" si="769"/>
        <v>0</v>
      </c>
      <c r="F1999" s="44">
        <v>2152.04</v>
      </c>
      <c r="G1999" s="45">
        <v>2152.04</v>
      </c>
      <c r="H1999" s="48">
        <v>1254</v>
      </c>
      <c r="I1999" s="42">
        <v>21.16</v>
      </c>
      <c r="J1999" s="16">
        <f t="shared" si="787"/>
        <v>0.21160000000000001</v>
      </c>
      <c r="K1999" s="16">
        <f t="shared" si="770"/>
        <v>-4.6641870898023519E-2</v>
      </c>
      <c r="L1999" s="51">
        <f>VLOOKUP(A1999,LIBOR!$A$3:B4094,2,1)</f>
        <v>0.15</v>
      </c>
      <c r="M1999">
        <v>13829.35</v>
      </c>
      <c r="N1999" s="2">
        <v>12351.25</v>
      </c>
      <c r="O1999" s="16">
        <f t="shared" si="764"/>
        <v>6.7758474899908187E-5</v>
      </c>
      <c r="P1999" s="16">
        <f t="shared" si="779"/>
        <v>0.25824187089802353</v>
      </c>
      <c r="Q1999" s="2">
        <f t="shared" si="766"/>
        <v>23.794</v>
      </c>
      <c r="R1999" s="2">
        <f t="shared" si="767"/>
        <v>27.582500000000003</v>
      </c>
      <c r="S1999" s="16">
        <f t="shared" si="780"/>
        <v>-1</v>
      </c>
      <c r="T1999" s="16">
        <f t="shared" si="781"/>
        <v>-1</v>
      </c>
      <c r="U1999" s="16">
        <f>VLOOKUP(P1999,Table!$D$6:$G$15,MATCH(VALUE(T1999)&amp;"E",Table!$D$5:$G$5,0),1)*IF(Y1999=1,0,1)</f>
        <v>0.9</v>
      </c>
      <c r="V1999" s="16">
        <f t="shared" si="782"/>
        <v>9.9999999999999978E-2</v>
      </c>
      <c r="W1999" s="16">
        <f t="shared" si="772"/>
        <v>197143.36580163502</v>
      </c>
      <c r="X1999" s="16">
        <f t="shared" si="783"/>
        <v>-5.9666898120069867E-3</v>
      </c>
      <c r="Y1999" s="16">
        <f t="shared" si="773"/>
        <v>0</v>
      </c>
      <c r="Z1999" s="16">
        <f t="shared" si="784"/>
        <v>0</v>
      </c>
      <c r="AA1999" s="16">
        <f t="shared" si="771"/>
        <v>0</v>
      </c>
      <c r="AB1999" s="2">
        <f t="shared" si="774"/>
        <v>234292.68275858788</v>
      </c>
      <c r="AD1999" s="2">
        <v>234720.91</v>
      </c>
      <c r="AE1999" s="16" t="str">
        <f t="shared" si="768"/>
        <v/>
      </c>
      <c r="AF1999" s="16">
        <f t="shared" si="765"/>
        <v>-1.8244102811808549E-3</v>
      </c>
      <c r="AG1999" s="16">
        <f t="shared" si="776"/>
        <v>126.04284311048488</v>
      </c>
      <c r="AH1999" s="24">
        <f t="shared" si="775"/>
        <v>124.72630588943144</v>
      </c>
      <c r="AI1999" s="16">
        <f>VLOOKUP(A1999,'VQT-IV'!$B$3:$C1333,2,0)</f>
        <v>124.74</v>
      </c>
      <c r="AJ1999" s="25">
        <f t="shared" si="785"/>
        <v>-1.0978122950577873E-4</v>
      </c>
      <c r="AK1999" s="16">
        <v>124.8</v>
      </c>
      <c r="AL1999" s="2">
        <f t="shared" si="777"/>
        <v>131.32043065487372</v>
      </c>
      <c r="AM1999" s="27">
        <f t="shared" si="778"/>
        <v>-5.0214005029974751E-2</v>
      </c>
      <c r="AN1999" s="35">
        <v>0</v>
      </c>
      <c r="AO1999" s="1">
        <v>40889</v>
      </c>
      <c r="AP1999" s="2" t="str">
        <f t="shared" si="786"/>
        <v>high</v>
      </c>
    </row>
    <row r="2000" spans="1:42" x14ac:dyDescent="0.25">
      <c r="A2000" s="49">
        <v>40900</v>
      </c>
      <c r="B2000" s="47">
        <v>1265.33</v>
      </c>
      <c r="C2000" s="27">
        <f t="shared" si="788"/>
        <v>9.0350877192981738E-3</v>
      </c>
      <c r="D2000" s="27">
        <f t="shared" si="789"/>
        <v>3.7342766662939675E-2</v>
      </c>
      <c r="E2000" s="5">
        <f t="shared" si="769"/>
        <v>0</v>
      </c>
      <c r="F2000" s="44">
        <v>2171.5</v>
      </c>
      <c r="G2000" s="45">
        <v>2171.5</v>
      </c>
      <c r="H2000" s="48">
        <v>1265.33</v>
      </c>
      <c r="I2000" s="42">
        <v>20.73</v>
      </c>
      <c r="J2000" s="16">
        <f t="shared" si="787"/>
        <v>0.20730000000000001</v>
      </c>
      <c r="K2000" s="16">
        <f t="shared" si="770"/>
        <v>-4.4505357616481528E-2</v>
      </c>
      <c r="L2000" s="51">
        <f>VLOOKUP(A2000,LIBOR!$A$3:B4095,2,1)</f>
        <v>0.15</v>
      </c>
      <c r="M2000">
        <v>14145.64</v>
      </c>
      <c r="N2000" s="2">
        <v>12633.73</v>
      </c>
      <c r="O2000" s="16">
        <f t="shared" si="764"/>
        <v>8.0901309321213937E-5</v>
      </c>
      <c r="P2000" s="16">
        <f t="shared" si="779"/>
        <v>0.25180535761648154</v>
      </c>
      <c r="Q2000" s="2">
        <f t="shared" si="766"/>
        <v>23.004000000000001</v>
      </c>
      <c r="R2000" s="2">
        <f t="shared" si="767"/>
        <v>26.941500000000001</v>
      </c>
      <c r="S2000" s="16">
        <f t="shared" si="780"/>
        <v>-1</v>
      </c>
      <c r="T2000" s="16">
        <f t="shared" si="781"/>
        <v>-1</v>
      </c>
      <c r="U2000" s="16">
        <f>VLOOKUP(P2000,Table!$D$6:$G$15,MATCH(VALUE(T2000)&amp;"E",Table!$D$5:$G$5,0),1)*IF(Y2000=1,0,1)</f>
        <v>0.9</v>
      </c>
      <c r="V2000" s="16">
        <f t="shared" si="782"/>
        <v>9.9999999999999978E-2</v>
      </c>
      <c r="W2000" s="16">
        <f t="shared" si="772"/>
        <v>199197.33055551397</v>
      </c>
      <c r="X2000" s="16">
        <f t="shared" si="783"/>
        <v>3.7473541722492509E-3</v>
      </c>
      <c r="Y2000" s="16">
        <f t="shared" si="773"/>
        <v>0</v>
      </c>
      <c r="Z2000" s="16">
        <f t="shared" si="784"/>
        <v>0</v>
      </c>
      <c r="AA2000" s="16">
        <f t="shared" si="771"/>
        <v>0</v>
      </c>
      <c r="AB2000" s="2">
        <f t="shared" si="774"/>
        <v>236735.28164681792</v>
      </c>
      <c r="AD2000" s="2">
        <v>237168.59</v>
      </c>
      <c r="AE2000" s="16" t="str">
        <f t="shared" si="768"/>
        <v/>
      </c>
      <c r="AF2000" s="16">
        <f t="shared" si="765"/>
        <v>-1.8270056468357998E-3</v>
      </c>
      <c r="AG2000" s="16">
        <f t="shared" si="776"/>
        <v>127.35689229386571</v>
      </c>
      <c r="AH2000" s="24">
        <f t="shared" si="775"/>
        <v>126.02334947829837</v>
      </c>
      <c r="AI2000" s="16">
        <f>VLOOKUP(A2000,'VQT-IV'!$B$3:$C1334,2,0)</f>
        <v>126.04</v>
      </c>
      <c r="AJ2000" s="25">
        <f t="shared" si="785"/>
        <v>-1.3210505951788409E-4</v>
      </c>
      <c r="AK2000" s="16">
        <v>125.76</v>
      </c>
      <c r="AL2000" s="2">
        <f t="shared" si="777"/>
        <v>131.32043065487372</v>
      </c>
      <c r="AM2000" s="27">
        <f t="shared" si="778"/>
        <v>-4.0337068270029697E-2</v>
      </c>
      <c r="AN2000" s="35">
        <v>0</v>
      </c>
      <c r="AO2000" s="1">
        <v>40890</v>
      </c>
      <c r="AP2000" s="2" t="str">
        <f t="shared" si="786"/>
        <v>high</v>
      </c>
    </row>
    <row r="2001" spans="1:42" x14ac:dyDescent="0.25">
      <c r="A2001" s="49">
        <v>40904</v>
      </c>
      <c r="B2001" s="47">
        <v>1265.43</v>
      </c>
      <c r="C2001" s="27">
        <f t="shared" si="788"/>
        <v>7.9030766677590236E-5</v>
      </c>
      <c r="D2001" s="27">
        <f t="shared" si="789"/>
        <v>4.9154575416925361E-2</v>
      </c>
      <c r="E2001" s="5">
        <f t="shared" si="769"/>
        <v>0</v>
      </c>
      <c r="F2001" s="44">
        <v>2171.71</v>
      </c>
      <c r="G2001" s="45">
        <v>2171.71</v>
      </c>
      <c r="H2001" s="48">
        <v>1265.43</v>
      </c>
      <c r="I2001" s="42">
        <v>21.91</v>
      </c>
      <c r="J2001" s="16">
        <f t="shared" si="787"/>
        <v>0.21909999999999999</v>
      </c>
      <c r="K2001" s="16">
        <f t="shared" si="770"/>
        <v>-3.4149676414669178E-2</v>
      </c>
      <c r="L2001" s="51">
        <f>VLOOKUP(A2001,LIBOR!$A$3:B4096,2,1)</f>
        <v>0.15</v>
      </c>
      <c r="M2001">
        <v>14013.54</v>
      </c>
      <c r="N2001" s="2">
        <v>12515.74</v>
      </c>
      <c r="O2001" s="16">
        <f t="shared" si="764"/>
        <v>6.2453685021361557E-9</v>
      </c>
      <c r="P2001" s="16">
        <f t="shared" si="779"/>
        <v>0.25324967641466917</v>
      </c>
      <c r="Q2001" s="2">
        <f t="shared" si="766"/>
        <v>22.291999999999998</v>
      </c>
      <c r="R2001" s="2">
        <f t="shared" si="767"/>
        <v>26.254500000000007</v>
      </c>
      <c r="S2001" s="16">
        <f t="shared" si="780"/>
        <v>-1</v>
      </c>
      <c r="T2001" s="16">
        <f t="shared" si="781"/>
        <v>-1</v>
      </c>
      <c r="U2001" s="16">
        <f>VLOOKUP(P2001,Table!$D$6:$G$15,MATCH(VALUE(T2001)&amp;"E",Table!$D$5:$G$5,0),1)*IF(Y2001=1,0,1)</f>
        <v>0.9</v>
      </c>
      <c r="V2001" s="16">
        <f t="shared" si="782"/>
        <v>9.9999999999999978E-2</v>
      </c>
      <c r="W2001" s="16">
        <f t="shared" si="772"/>
        <v>199025.46294537728</v>
      </c>
      <c r="X2001" s="16">
        <f t="shared" si="783"/>
        <v>1.420503140062479E-2</v>
      </c>
      <c r="Y2001" s="16">
        <f t="shared" si="773"/>
        <v>0</v>
      </c>
      <c r="Z2001" s="16">
        <f t="shared" si="784"/>
        <v>0</v>
      </c>
      <c r="AA2001" s="16">
        <f t="shared" si="771"/>
        <v>0</v>
      </c>
      <c r="AB2001" s="2">
        <f t="shared" si="774"/>
        <v>236534.80946600257</v>
      </c>
      <c r="AD2001" s="2">
        <v>236967.2</v>
      </c>
      <c r="AE2001" s="16" t="str">
        <f t="shared" si="768"/>
        <v/>
      </c>
      <c r="AF2001" s="16">
        <f t="shared" si="765"/>
        <v>-1.8246851631679162E-3</v>
      </c>
      <c r="AG2001" s="16">
        <f t="shared" si="776"/>
        <v>127.24904392516287</v>
      </c>
      <c r="AH2001" s="24">
        <f t="shared" si="775"/>
        <v>125.90352176352026</v>
      </c>
      <c r="AI2001" s="16">
        <f>VLOOKUP(A2001,'VQT-IV'!$B$3:$C1335,2,0)</f>
        <v>125.92</v>
      </c>
      <c r="AJ2001" s="25">
        <f t="shared" si="785"/>
        <v>-1.3086274205642567E-4</v>
      </c>
      <c r="AK2001" s="16">
        <v>126.07</v>
      </c>
      <c r="AL2001" s="2">
        <f t="shared" si="777"/>
        <v>131.32043065487372</v>
      </c>
      <c r="AM2001" s="27">
        <f t="shared" si="778"/>
        <v>-4.1249551683163133E-2</v>
      </c>
      <c r="AN2001" s="35">
        <v>0</v>
      </c>
      <c r="AO2001" s="1">
        <v>40891</v>
      </c>
      <c r="AP2001" s="2" t="str">
        <f t="shared" si="786"/>
        <v>high</v>
      </c>
    </row>
    <row r="2002" spans="1:42" x14ac:dyDescent="0.25">
      <c r="A2002" s="49">
        <v>40905</v>
      </c>
      <c r="B2002" s="47">
        <v>1249.6400000000001</v>
      </c>
      <c r="C2002" s="27">
        <f t="shared" si="788"/>
        <v>-1.2477971914685138E-2</v>
      </c>
      <c r="D2002" s="27">
        <f t="shared" si="789"/>
        <v>6.8512415741696087E-3</v>
      </c>
      <c r="E2002" s="5">
        <f t="shared" si="769"/>
        <v>0</v>
      </c>
      <c r="F2002" s="44">
        <v>2145.09</v>
      </c>
      <c r="G2002" s="45">
        <v>2145.09</v>
      </c>
      <c r="H2002" s="48">
        <v>1249.6400000000001</v>
      </c>
      <c r="I2002" s="42">
        <v>23.52</v>
      </c>
      <c r="J2002" s="16">
        <f t="shared" si="787"/>
        <v>0.23519999999999999</v>
      </c>
      <c r="K2002" s="16">
        <f t="shared" si="770"/>
        <v>-6.4966389234724364E-3</v>
      </c>
      <c r="L2002" s="51">
        <f>VLOOKUP(A2002,LIBOR!$A$3:B4097,2,1)</f>
        <v>0.15</v>
      </c>
      <c r="M2002">
        <v>14652.06</v>
      </c>
      <c r="N2002" s="2">
        <v>13086.01</v>
      </c>
      <c r="O2002" s="16">
        <f t="shared" si="764"/>
        <v>1.5766507783136909E-4</v>
      </c>
      <c r="P2002" s="16">
        <f t="shared" si="779"/>
        <v>0.24169663892347243</v>
      </c>
      <c r="Q2002" s="2">
        <f t="shared" si="766"/>
        <v>21.69</v>
      </c>
      <c r="R2002" s="2">
        <f t="shared" si="767"/>
        <v>25.743500000000004</v>
      </c>
      <c r="S2002" s="16">
        <f t="shared" si="780"/>
        <v>-1</v>
      </c>
      <c r="T2002" s="16">
        <f t="shared" si="781"/>
        <v>-1</v>
      </c>
      <c r="U2002" s="16">
        <f>VLOOKUP(P2002,Table!$D$6:$G$15,MATCH(VALUE(T2002)&amp;"E",Table!$D$5:$G$5,0),1)*IF(Y2002=1,0,1)</f>
        <v>0.9</v>
      </c>
      <c r="V2002" s="16">
        <f t="shared" si="782"/>
        <v>9.9999999999999978E-2</v>
      </c>
      <c r="W2002" s="16">
        <f t="shared" si="772"/>
        <v>197697.21633006178</v>
      </c>
      <c r="X2002" s="16">
        <f t="shared" si="783"/>
        <v>1.3329974518841547E-2</v>
      </c>
      <c r="Y2002" s="16">
        <f t="shared" si="773"/>
        <v>0</v>
      </c>
      <c r="Z2002" s="16">
        <f t="shared" si="784"/>
        <v>0</v>
      </c>
      <c r="AA2002" s="16">
        <f t="shared" si="771"/>
        <v>0</v>
      </c>
      <c r="AB2002" s="2">
        <f t="shared" si="774"/>
        <v>235003.14976522021</v>
      </c>
      <c r="AD2002" s="2">
        <v>235433.41</v>
      </c>
      <c r="AE2002" s="16" t="str">
        <f t="shared" si="768"/>
        <v/>
      </c>
      <c r="AF2002" s="16">
        <f t="shared" si="765"/>
        <v>-1.8275241172431844E-3</v>
      </c>
      <c r="AG2002" s="16">
        <f t="shared" si="776"/>
        <v>126.42505428497728</v>
      </c>
      <c r="AH2002" s="24">
        <f t="shared" si="775"/>
        <v>125.08498920858621</v>
      </c>
      <c r="AI2002" s="16">
        <f>VLOOKUP(A2002,'VQT-IV'!$B$3:$C1336,2,0)</f>
        <v>125.1</v>
      </c>
      <c r="AJ2002" s="25">
        <f t="shared" si="785"/>
        <v>-1.1999033903908884E-4</v>
      </c>
      <c r="AK2002" s="16">
        <v>125.08</v>
      </c>
      <c r="AL2002" s="2">
        <f t="shared" si="777"/>
        <v>131.32043065487372</v>
      </c>
      <c r="AM2002" s="27">
        <f t="shared" si="778"/>
        <v>-4.7482645428379877E-2</v>
      </c>
      <c r="AN2002" s="35">
        <v>0</v>
      </c>
      <c r="AO2002" s="1">
        <v>40892</v>
      </c>
      <c r="AP2002" s="2" t="str">
        <f t="shared" si="786"/>
        <v>high</v>
      </c>
    </row>
    <row r="2003" spans="1:42" x14ac:dyDescent="0.25">
      <c r="A2003" s="49">
        <v>40906</v>
      </c>
      <c r="B2003" s="47">
        <v>1263.02</v>
      </c>
      <c r="C2003" s="27">
        <f t="shared" si="788"/>
        <v>1.0707083640088211E-2</v>
      </c>
      <c r="D2003" s="27">
        <f t="shared" si="789"/>
        <v>1.5608756214016029E-2</v>
      </c>
      <c r="E2003" s="5">
        <f t="shared" si="769"/>
        <v>0</v>
      </c>
      <c r="F2003" s="44">
        <v>2168.12</v>
      </c>
      <c r="G2003" s="45">
        <v>2168.12</v>
      </c>
      <c r="H2003" s="48">
        <v>1263.02</v>
      </c>
      <c r="I2003" s="42">
        <v>22.65</v>
      </c>
      <c r="J2003" s="16">
        <f t="shared" si="787"/>
        <v>0.22649999999999998</v>
      </c>
      <c r="K2003" s="16">
        <f t="shared" si="770"/>
        <v>-1.8735427356244116E-2</v>
      </c>
      <c r="L2003" s="51">
        <f>VLOOKUP(A2003,LIBOR!$A$3:B4098,2,1)</f>
        <v>0.14949999999999999</v>
      </c>
      <c r="M2003">
        <v>14274.44</v>
      </c>
      <c r="N2003" s="2">
        <v>12748.74</v>
      </c>
      <c r="O2003" s="16">
        <f t="shared" si="764"/>
        <v>1.1342609379596321E-4</v>
      </c>
      <c r="P2003" s="16">
        <f t="shared" si="779"/>
        <v>0.2452354273562441</v>
      </c>
      <c r="Q2003" s="2">
        <f t="shared" si="766"/>
        <v>21.75</v>
      </c>
      <c r="R2003" s="2">
        <f t="shared" si="767"/>
        <v>25.38750000000001</v>
      </c>
      <c r="S2003" s="16">
        <f t="shared" si="780"/>
        <v>-1</v>
      </c>
      <c r="T2003" s="16">
        <f t="shared" si="781"/>
        <v>-1</v>
      </c>
      <c r="U2003" s="16">
        <f>VLOOKUP(P2003,Table!$D$6:$G$15,MATCH(VALUE(T2003)&amp;"E",Table!$D$5:$G$5,0),1)*IF(Y2003=1,0,1)</f>
        <v>0.9</v>
      </c>
      <c r="V2003" s="16">
        <f t="shared" si="782"/>
        <v>9.9999999999999978E-2</v>
      </c>
      <c r="W2003" s="16">
        <f t="shared" si="772"/>
        <v>199092.76941975069</v>
      </c>
      <c r="X2003" s="16">
        <f t="shared" si="783"/>
        <v>6.567261401968727E-3</v>
      </c>
      <c r="Y2003" s="16">
        <f t="shared" si="773"/>
        <v>0</v>
      </c>
      <c r="Z2003" s="16">
        <f t="shared" si="784"/>
        <v>0</v>
      </c>
      <c r="AA2003" s="16">
        <f t="shared" si="771"/>
        <v>0</v>
      </c>
      <c r="AB2003" s="2">
        <f t="shared" si="774"/>
        <v>236668.2136150726</v>
      </c>
      <c r="AD2003" s="2">
        <v>237100.91</v>
      </c>
      <c r="AE2003" s="16" t="str">
        <f t="shared" si="768"/>
        <v/>
      </c>
      <c r="AF2003" s="16">
        <f t="shared" si="765"/>
        <v>-1.8249461165180669E-3</v>
      </c>
      <c r="AG2003" s="16">
        <f t="shared" si="776"/>
        <v>127.32081158787236</v>
      </c>
      <c r="AH2003" s="24">
        <f t="shared" si="775"/>
        <v>125.96797306720447</v>
      </c>
      <c r="AI2003" s="16">
        <f>VLOOKUP(A2003,'VQT-IV'!$B$3:$C1337,2,0)</f>
        <v>125.98</v>
      </c>
      <c r="AJ2003" s="25">
        <f t="shared" si="785"/>
        <v>-9.5467001075877356E-5</v>
      </c>
      <c r="AK2003" s="16">
        <v>125.94</v>
      </c>
      <c r="AL2003" s="2">
        <f t="shared" si="777"/>
        <v>131.32043065487372</v>
      </c>
      <c r="AM2003" s="27">
        <f t="shared" si="778"/>
        <v>-4.0758757498565945E-2</v>
      </c>
      <c r="AN2003" s="35">
        <v>0</v>
      </c>
      <c r="AO2003" s="1">
        <v>40893</v>
      </c>
      <c r="AP2003" s="2" t="str">
        <f t="shared" si="786"/>
        <v/>
      </c>
    </row>
    <row r="2004" spans="1:42" x14ac:dyDescent="0.25">
      <c r="A2004" s="49">
        <v>40907</v>
      </c>
      <c r="B2004" s="47">
        <v>1257.5999999999999</v>
      </c>
      <c r="C2004" s="27">
        <f t="shared" si="788"/>
        <v>-4.2913018004465675E-3</v>
      </c>
      <c r="D2004" s="27">
        <f t="shared" si="789"/>
        <v>3.0519284109322697E-3</v>
      </c>
      <c r="E2004" s="5">
        <f t="shared" si="769"/>
        <v>0</v>
      </c>
      <c r="F2004" s="44">
        <v>2158.94</v>
      </c>
      <c r="G2004" s="45">
        <v>2158.94</v>
      </c>
      <c r="H2004" s="48">
        <v>1257.5999999999999</v>
      </c>
      <c r="I2004" s="42">
        <v>23.4</v>
      </c>
      <c r="J2004" s="16">
        <f t="shared" si="787"/>
        <v>0.23399999999999999</v>
      </c>
      <c r="K2004" s="16">
        <f t="shared" si="770"/>
        <v>6.1296633348320584E-3</v>
      </c>
      <c r="L2004" s="51">
        <f>VLOOKUP(A2004,LIBOR!$A$3:B4099,2,1)</f>
        <v>0.154</v>
      </c>
      <c r="M2004">
        <v>14654.78</v>
      </c>
      <c r="N2004" s="2">
        <v>13088.42</v>
      </c>
      <c r="O2004" s="16">
        <f t="shared" si="764"/>
        <v>1.8494608708254313E-5</v>
      </c>
      <c r="P2004" s="16">
        <f t="shared" si="779"/>
        <v>0.22787033666516793</v>
      </c>
      <c r="Q2004" s="2">
        <f t="shared" si="766"/>
        <v>21.994</v>
      </c>
      <c r="R2004" s="2">
        <f t="shared" si="767"/>
        <v>25.130000000000003</v>
      </c>
      <c r="S2004" s="16">
        <f t="shared" si="780"/>
        <v>-1</v>
      </c>
      <c r="T2004" s="16">
        <f t="shared" si="781"/>
        <v>-1</v>
      </c>
      <c r="U2004" s="16">
        <f>VLOOKUP(P2004,Table!$D$6:$G$15,MATCH(VALUE(T2004)&amp;"E",Table!$D$5:$G$5,0),1)*IF(Y2004=1,0,1)</f>
        <v>0.9</v>
      </c>
      <c r="V2004" s="16">
        <f t="shared" si="782"/>
        <v>9.9999999999999978E-2</v>
      </c>
      <c r="W2004" s="16">
        <f t="shared" si="772"/>
        <v>198854.30576644355</v>
      </c>
      <c r="X2004" s="16">
        <f t="shared" si="783"/>
        <v>1.9757237791610205E-2</v>
      </c>
      <c r="Y2004" s="16">
        <f t="shared" si="773"/>
        <v>0</v>
      </c>
      <c r="Z2004" s="16">
        <f t="shared" si="784"/>
        <v>0</v>
      </c>
      <c r="AA2004" s="16">
        <f t="shared" si="771"/>
        <v>0</v>
      </c>
      <c r="AB2004" s="2">
        <f t="shared" si="774"/>
        <v>236396.94643130316</v>
      </c>
      <c r="AD2004" s="2">
        <v>236829.09</v>
      </c>
      <c r="AE2004" s="16" t="str">
        <f t="shared" si="768"/>
        <v/>
      </c>
      <c r="AF2004" s="16">
        <f t="shared" si="765"/>
        <v>-1.8247064526440981E-3</v>
      </c>
      <c r="AG2004" s="16">
        <f t="shared" si="776"/>
        <v>127.17487750797579</v>
      </c>
      <c r="AH2004" s="24">
        <f t="shared" si="775"/>
        <v>125.82031473927869</v>
      </c>
      <c r="AI2004" s="16">
        <f>VLOOKUP(A2004,'VQT-IV'!$B$3:$C1338,2,0)</f>
        <v>125.83</v>
      </c>
      <c r="AJ2004" s="25">
        <f t="shared" si="785"/>
        <v>-7.6970998341474584E-5</v>
      </c>
      <c r="AK2004" s="16">
        <v>125.97</v>
      </c>
      <c r="AL2004" s="2">
        <f t="shared" si="777"/>
        <v>131.32043065487372</v>
      </c>
      <c r="AM2004" s="27">
        <f t="shared" si="778"/>
        <v>-4.1883169954338717E-2</v>
      </c>
      <c r="AN2004" s="35">
        <v>0</v>
      </c>
      <c r="AO2004" s="1">
        <v>40896</v>
      </c>
      <c r="AP2004" s="2" t="str">
        <f t="shared" si="786"/>
        <v/>
      </c>
    </row>
    <row r="2005" spans="1:42" x14ac:dyDescent="0.25">
      <c r="A2005" s="49">
        <v>40911</v>
      </c>
      <c r="B2005" s="47">
        <v>1277.06</v>
      </c>
      <c r="C2005" s="27">
        <f t="shared" si="788"/>
        <v>1.5473918575063639E-2</v>
      </c>
      <c r="D2005" s="27">
        <f t="shared" si="789"/>
        <v>9.4907592666977347E-3</v>
      </c>
      <c r="E2005" s="5">
        <f t="shared" si="769"/>
        <v>0</v>
      </c>
      <c r="F2005" s="44">
        <v>2192.4</v>
      </c>
      <c r="G2005" s="45">
        <v>2192.4</v>
      </c>
      <c r="H2005" s="48">
        <v>1277.06</v>
      </c>
      <c r="I2005" s="42">
        <v>22.97</v>
      </c>
      <c r="J2005" s="16">
        <f t="shared" si="787"/>
        <v>0.22969999999999999</v>
      </c>
      <c r="K2005" s="16">
        <f t="shared" si="770"/>
        <v>1.4879783173562533E-3</v>
      </c>
      <c r="L2005" s="51">
        <f>VLOOKUP(A2005,LIBOR!$A$3:B4100,2,1)</f>
        <v>0.14899999999999999</v>
      </c>
      <c r="M2005">
        <v>13742.6</v>
      </c>
      <c r="N2005" s="2">
        <v>12273.7</v>
      </c>
      <c r="O2005" s="16">
        <f t="shared" si="764"/>
        <v>2.3578887347771256E-4</v>
      </c>
      <c r="P2005" s="16">
        <f t="shared" si="779"/>
        <v>0.22821202168264373</v>
      </c>
      <c r="Q2005" s="2">
        <f t="shared" si="766"/>
        <v>22.442</v>
      </c>
      <c r="R2005" s="2">
        <f t="shared" si="767"/>
        <v>24.929500000000004</v>
      </c>
      <c r="S2005" s="16">
        <f t="shared" si="780"/>
        <v>-1</v>
      </c>
      <c r="T2005" s="16">
        <f t="shared" si="781"/>
        <v>-1</v>
      </c>
      <c r="U2005" s="16">
        <f>VLOOKUP(P2005,Table!$D$6:$G$15,MATCH(VALUE(T2005)&amp;"E",Table!$D$5:$G$5,0),1)*IF(Y2005=1,0,1)</f>
        <v>0.9</v>
      </c>
      <c r="V2005" s="16">
        <f t="shared" si="782"/>
        <v>9.9999999999999978E-2</v>
      </c>
      <c r="W2005" s="16">
        <f t="shared" si="772"/>
        <v>200385.83939220992</v>
      </c>
      <c r="X2005" s="16">
        <f t="shared" si="783"/>
        <v>8.6786585886438061E-3</v>
      </c>
      <c r="Y2005" s="16">
        <f t="shared" si="773"/>
        <v>0</v>
      </c>
      <c r="Z2005" s="16">
        <f t="shared" si="784"/>
        <v>0</v>
      </c>
      <c r="AA2005" s="16">
        <f t="shared" si="771"/>
        <v>0</v>
      </c>
      <c r="AB2005" s="2">
        <f t="shared" si="774"/>
        <v>238222.89016647573</v>
      </c>
      <c r="AE2005" s="16" t="str">
        <f t="shared" si="768"/>
        <v/>
      </c>
      <c r="AF2005" s="16" t="str">
        <f t="shared" si="765"/>
        <v/>
      </c>
      <c r="AG2005" s="16">
        <f t="shared" si="776"/>
        <v>128.15718364332389</v>
      </c>
      <c r="AH2005" s="24">
        <f t="shared" si="775"/>
        <v>126.77895838904539</v>
      </c>
      <c r="AI2005" s="16">
        <f>VLOOKUP(A2005,'VQT-IV'!$B$3:$C1339,2,0)</f>
        <v>126.79</v>
      </c>
      <c r="AJ2005" s="25">
        <f t="shared" si="785"/>
        <v>-8.7085818712973051E-5</v>
      </c>
      <c r="AK2005" s="16">
        <v>126.95</v>
      </c>
      <c r="AL2005" s="2">
        <f t="shared" si="777"/>
        <v>131.32043065487372</v>
      </c>
      <c r="AM2005" s="27">
        <f t="shared" si="778"/>
        <v>-3.4583135641428675E-2</v>
      </c>
      <c r="AN2005" s="35">
        <v>0</v>
      </c>
      <c r="AO2005" s="1">
        <v>40897</v>
      </c>
      <c r="AP2005" s="2" t="str">
        <f t="shared" si="786"/>
        <v/>
      </c>
    </row>
    <row r="2006" spans="1:42" x14ac:dyDescent="0.25">
      <c r="A2006" s="49">
        <v>40912</v>
      </c>
      <c r="B2006" s="47">
        <v>1277.3</v>
      </c>
      <c r="C2006" s="27">
        <f t="shared" si="788"/>
        <v>1.8793165552133395E-4</v>
      </c>
      <c r="D2006" s="27">
        <f t="shared" si="789"/>
        <v>9.5996601555414784E-3</v>
      </c>
      <c r="E2006" s="5">
        <f t="shared" si="769"/>
        <v>0</v>
      </c>
      <c r="F2006" s="44">
        <v>2193.2800000000002</v>
      </c>
      <c r="G2006" s="45">
        <v>2193.2800000000002</v>
      </c>
      <c r="H2006" s="48">
        <v>1277.3</v>
      </c>
      <c r="I2006" s="42">
        <v>22.22</v>
      </c>
      <c r="J2006" s="16">
        <f t="shared" si="787"/>
        <v>0.22219999999999998</v>
      </c>
      <c r="K2006" s="16">
        <f t="shared" si="770"/>
        <v>3.730615256840944E-2</v>
      </c>
      <c r="L2006" s="51">
        <f>VLOOKUP(A2006,LIBOR!$A$3:B4101,2,1)</f>
        <v>0.15</v>
      </c>
      <c r="M2006">
        <v>13441.91</v>
      </c>
      <c r="N2006" s="2">
        <v>12005.14</v>
      </c>
      <c r="O2006" s="16">
        <f t="shared" si="764"/>
        <v>3.5311670862295918E-8</v>
      </c>
      <c r="P2006" s="16">
        <f t="shared" si="779"/>
        <v>0.18489384743159054</v>
      </c>
      <c r="Q2006" s="2">
        <f t="shared" si="766"/>
        <v>22.889999999999997</v>
      </c>
      <c r="R2006" s="2">
        <f t="shared" si="767"/>
        <v>24.702000000000005</v>
      </c>
      <c r="S2006" s="16">
        <f t="shared" si="780"/>
        <v>-1</v>
      </c>
      <c r="T2006" s="16">
        <f t="shared" si="781"/>
        <v>-1</v>
      </c>
      <c r="U2006" s="16">
        <f>VLOOKUP(P2006,Table!$D$6:$G$15,MATCH(VALUE(T2006)&amp;"E",Table!$D$5:$G$5,0),1)*IF(Y2006=1,0,1)</f>
        <v>0.97499999999999998</v>
      </c>
      <c r="V2006" s="16">
        <f t="shared" si="782"/>
        <v>2.5000000000000022E-2</v>
      </c>
      <c r="W2006" s="16">
        <f t="shared" si="772"/>
        <v>199981.26944992665</v>
      </c>
      <c r="X2006" s="16">
        <f t="shared" si="783"/>
        <v>5.9664897786606552E-3</v>
      </c>
      <c r="Y2006" s="16">
        <f t="shared" si="773"/>
        <v>0</v>
      </c>
      <c r="Z2006" s="16">
        <f t="shared" si="784"/>
        <v>0</v>
      </c>
      <c r="AA2006" s="16">
        <f t="shared" si="771"/>
        <v>0</v>
      </c>
      <c r="AB2006" s="2">
        <f t="shared" si="774"/>
        <v>237787.71269851958</v>
      </c>
      <c r="AD2006" s="2">
        <v>238222.2</v>
      </c>
      <c r="AE2006" s="16" t="str">
        <f t="shared" si="768"/>
        <v/>
      </c>
      <c r="AF2006" s="16">
        <f t="shared" si="765"/>
        <v>-1.8238741035908612E-3</v>
      </c>
      <c r="AG2006" s="16">
        <f t="shared" si="776"/>
        <v>127.92307046201155</v>
      </c>
      <c r="AH2006" s="24">
        <f t="shared" si="775"/>
        <v>126.54406920423382</v>
      </c>
      <c r="AI2006" s="16">
        <f>VLOOKUP(A2006,'VQT-IV'!$B$3:$C1340,2,0)</f>
        <v>126.56</v>
      </c>
      <c r="AJ2006" s="25">
        <f t="shared" si="785"/>
        <v>-1.2587544063036304E-4</v>
      </c>
      <c r="AK2006" s="16">
        <v>126.66</v>
      </c>
      <c r="AL2006" s="2">
        <f t="shared" si="777"/>
        <v>131.32043065487372</v>
      </c>
      <c r="AM2006" s="27">
        <f t="shared" si="778"/>
        <v>-3.6371807698322045E-2</v>
      </c>
      <c r="AN2006" s="35">
        <v>0</v>
      </c>
      <c r="AO2006" s="1">
        <v>40898</v>
      </c>
      <c r="AP2006" s="2" t="str">
        <f t="shared" si="786"/>
        <v>high</v>
      </c>
    </row>
    <row r="2007" spans="1:42" x14ac:dyDescent="0.25">
      <c r="A2007" s="49">
        <v>40913</v>
      </c>
      <c r="B2007" s="47">
        <v>1281.06</v>
      </c>
      <c r="C2007" s="27">
        <f t="shared" si="788"/>
        <v>2.9437093869881803E-3</v>
      </c>
      <c r="D2007" s="27">
        <f t="shared" si="789"/>
        <v>2.5021341457214796E-2</v>
      </c>
      <c r="E2007" s="5">
        <f t="shared" si="769"/>
        <v>0</v>
      </c>
      <c r="F2007" s="44">
        <v>2199.73</v>
      </c>
      <c r="G2007" s="45">
        <v>2199.73</v>
      </c>
      <c r="H2007" s="48">
        <v>1281.06</v>
      </c>
      <c r="I2007" s="42">
        <v>21.48</v>
      </c>
      <c r="J2007" s="16">
        <f t="shared" si="787"/>
        <v>0.21479999999999999</v>
      </c>
      <c r="K2007" s="16">
        <f t="shared" si="770"/>
        <v>3.0018151338641996E-2</v>
      </c>
      <c r="L2007" s="51">
        <f>VLOOKUP(A2007,LIBOR!$A$3:B4102,2,1)</f>
        <v>0.14949999999999999</v>
      </c>
      <c r="M2007">
        <v>13212.19</v>
      </c>
      <c r="N2007" s="2">
        <v>11799.97</v>
      </c>
      <c r="O2007" s="16">
        <f t="shared" si="764"/>
        <v>8.6399851106760719E-6</v>
      </c>
      <c r="P2007" s="16">
        <f t="shared" si="779"/>
        <v>0.18478184866135799</v>
      </c>
      <c r="Q2007" s="2">
        <f t="shared" si="766"/>
        <v>22.951999999999998</v>
      </c>
      <c r="R2007" s="2">
        <f t="shared" si="767"/>
        <v>24.420999999999999</v>
      </c>
      <c r="S2007" s="16">
        <f t="shared" si="780"/>
        <v>-1</v>
      </c>
      <c r="T2007" s="16">
        <f t="shared" si="781"/>
        <v>-1</v>
      </c>
      <c r="U2007" s="16">
        <f>VLOOKUP(P2007,Table!$D$6:$G$15,MATCH(VALUE(T2007)&amp;"E",Table!$D$5:$G$5,0),1)*IF(Y2007=1,0,1)</f>
        <v>0.97499999999999998</v>
      </c>
      <c r="V2007" s="16">
        <f t="shared" si="782"/>
        <v>2.5000000000000022E-2</v>
      </c>
      <c r="W2007" s="16">
        <f t="shared" si="772"/>
        <v>200469.79612570556</v>
      </c>
      <c r="X2007" s="16">
        <f t="shared" si="783"/>
        <v>4.8024332686098514E-3</v>
      </c>
      <c r="Y2007" s="16">
        <f t="shared" si="773"/>
        <v>0</v>
      </c>
      <c r="Z2007" s="16">
        <f t="shared" si="784"/>
        <v>0</v>
      </c>
      <c r="AA2007" s="16">
        <f t="shared" si="771"/>
        <v>0</v>
      </c>
      <c r="AB2007" s="2">
        <f t="shared" si="774"/>
        <v>238367.92307263339</v>
      </c>
      <c r="AE2007" s="16" t="str">
        <f t="shared" si="768"/>
        <v/>
      </c>
      <c r="AF2007" s="16" t="str">
        <f t="shared" si="765"/>
        <v/>
      </c>
      <c r="AG2007" s="16">
        <f t="shared" si="776"/>
        <v>128.23520724876241</v>
      </c>
      <c r="AH2007" s="24">
        <f t="shared" si="775"/>
        <v>126.84953953017086</v>
      </c>
      <c r="AI2007" s="16">
        <f>VLOOKUP(A2007,'VQT-IV'!$B$3:$C1341,2,0)</f>
        <v>126.86</v>
      </c>
      <c r="AJ2007" s="25">
        <f t="shared" si="785"/>
        <v>-8.2456801427932547E-5</v>
      </c>
      <c r="AK2007" s="16">
        <v>126.89</v>
      </c>
      <c r="AL2007" s="2">
        <f t="shared" si="777"/>
        <v>131.32043065487372</v>
      </c>
      <c r="AM2007" s="27">
        <f t="shared" si="778"/>
        <v>-3.404566298181666E-2</v>
      </c>
      <c r="AN2007" s="35">
        <v>0</v>
      </c>
      <c r="AO2007" s="1">
        <v>40899</v>
      </c>
      <c r="AP2007" s="2" t="str">
        <f t="shared" si="786"/>
        <v/>
      </c>
    </row>
    <row r="2008" spans="1:42" x14ac:dyDescent="0.25">
      <c r="A2008" s="49">
        <v>40914</v>
      </c>
      <c r="B2008" s="47">
        <v>1277.81</v>
      </c>
      <c r="C2008" s="27">
        <f t="shared" si="788"/>
        <v>-2.5369615786926536E-3</v>
      </c>
      <c r="D2008" s="27">
        <f t="shared" si="789"/>
        <v>1.1777296238433932E-2</v>
      </c>
      <c r="E2008" s="5">
        <f t="shared" si="769"/>
        <v>0</v>
      </c>
      <c r="F2008" s="44">
        <v>2194.98</v>
      </c>
      <c r="G2008" s="45">
        <v>2194.98</v>
      </c>
      <c r="H2008" s="48">
        <v>1277.81</v>
      </c>
      <c r="I2008" s="42">
        <v>20.63</v>
      </c>
      <c r="J2008" s="16">
        <f t="shared" si="787"/>
        <v>0.20629999999999998</v>
      </c>
      <c r="K2008" s="16">
        <f t="shared" si="770"/>
        <v>2.1252349391976649E-2</v>
      </c>
      <c r="L2008" s="51">
        <f>VLOOKUP(A2008,LIBOR!$A$3:B4103,2,1)</f>
        <v>0.14899999999999999</v>
      </c>
      <c r="M2008">
        <v>12897.2</v>
      </c>
      <c r="N2008" s="2">
        <v>11518.65</v>
      </c>
      <c r="O2008" s="16">
        <f t="shared" si="764"/>
        <v>6.4525404381342327E-6</v>
      </c>
      <c r="P2008" s="16">
        <f t="shared" si="779"/>
        <v>0.18504765060802333</v>
      </c>
      <c r="Q2008" s="2">
        <f t="shared" si="766"/>
        <v>22.544</v>
      </c>
      <c r="R2008" s="2">
        <f t="shared" si="767"/>
        <v>24.0885</v>
      </c>
      <c r="S2008" s="16">
        <f t="shared" si="780"/>
        <v>-1</v>
      </c>
      <c r="T2008" s="16">
        <f t="shared" si="781"/>
        <v>-1</v>
      </c>
      <c r="U2008" s="16">
        <f>VLOOKUP(P2008,Table!$D$6:$G$15,MATCH(VALUE(T2008)&amp;"E",Table!$D$5:$G$5,0),1)*IF(Y2008=1,0,1)</f>
        <v>0.97499999999999998</v>
      </c>
      <c r="V2008" s="16">
        <f t="shared" si="782"/>
        <v>2.5000000000000022E-2</v>
      </c>
      <c r="W2008" s="16">
        <f t="shared" si="772"/>
        <v>199854.44285945161</v>
      </c>
      <c r="X2008" s="16">
        <f t="shared" si="783"/>
        <v>1.4024374480897439E-2</v>
      </c>
      <c r="Y2008" s="16">
        <f t="shared" si="773"/>
        <v>0</v>
      </c>
      <c r="Z2008" s="16">
        <f t="shared" si="784"/>
        <v>0</v>
      </c>
      <c r="AA2008" s="16">
        <f t="shared" si="771"/>
        <v>0</v>
      </c>
      <c r="AB2008" s="2">
        <f t="shared" si="774"/>
        <v>237723.99749657922</v>
      </c>
      <c r="AE2008" s="16" t="str">
        <f t="shared" si="768"/>
        <v/>
      </c>
      <c r="AF2008" s="16" t="str">
        <f t="shared" si="765"/>
        <v/>
      </c>
      <c r="AG2008" s="16">
        <f t="shared" si="776"/>
        <v>127.88879348371516</v>
      </c>
      <c r="AH2008" s="24">
        <f t="shared" si="775"/>
        <v>126.50357635446115</v>
      </c>
      <c r="AI2008" s="16">
        <f>VLOOKUP(A2008,'VQT-IV'!$B$3:$C1342,2,0)</f>
        <v>126.52</v>
      </c>
      <c r="AJ2008" s="25">
        <f t="shared" si="785"/>
        <v>-1.2981066660489038E-4</v>
      </c>
      <c r="AK2008" s="16">
        <v>126.47</v>
      </c>
      <c r="AL2008" s="2">
        <f t="shared" si="777"/>
        <v>131.32043065487372</v>
      </c>
      <c r="AM2008" s="27">
        <f t="shared" si="778"/>
        <v>-3.6680159183088978E-2</v>
      </c>
      <c r="AN2008" s="35">
        <v>0</v>
      </c>
      <c r="AO2008" s="1">
        <v>40900</v>
      </c>
      <c r="AP2008" s="2" t="str">
        <f t="shared" si="786"/>
        <v>high</v>
      </c>
    </row>
    <row r="2009" spans="1:42" x14ac:dyDescent="0.25">
      <c r="A2009" s="49">
        <v>40917</v>
      </c>
      <c r="B2009" s="47">
        <v>1280.7</v>
      </c>
      <c r="C2009" s="27">
        <f t="shared" si="788"/>
        <v>2.261682096712514E-3</v>
      </c>
      <c r="D2009" s="27">
        <f t="shared" si="789"/>
        <v>1.8330280135593013E-2</v>
      </c>
      <c r="E2009" s="5">
        <f t="shared" si="769"/>
        <v>0</v>
      </c>
      <c r="F2009" s="44">
        <v>2200</v>
      </c>
      <c r="G2009" s="45">
        <v>2200</v>
      </c>
      <c r="H2009" s="48">
        <v>1280.7</v>
      </c>
      <c r="I2009" s="42">
        <v>21.07</v>
      </c>
      <c r="J2009" s="16">
        <f t="shared" si="787"/>
        <v>0.2107</v>
      </c>
      <c r="K2009" s="16">
        <f t="shared" si="770"/>
        <v>2.8719966618880211E-2</v>
      </c>
      <c r="L2009" s="51">
        <f>VLOOKUP(A2009,LIBOR!$A$3:B4104,2,1)</f>
        <v>0.14899999999999999</v>
      </c>
      <c r="M2009">
        <v>12771.95</v>
      </c>
      <c r="N2009" s="2">
        <v>11406.78</v>
      </c>
      <c r="O2009" s="16">
        <f t="shared" ref="O2009:O2048" si="790">LN(B2009/B2008)^2</f>
        <v>5.1036608726440977E-6</v>
      </c>
      <c r="P2009" s="16">
        <f t="shared" si="779"/>
        <v>0.18198003338111979</v>
      </c>
      <c r="Q2009" s="2">
        <f t="shared" si="766"/>
        <v>22.14</v>
      </c>
      <c r="R2009" s="2">
        <f t="shared" si="767"/>
        <v>23.686500000000002</v>
      </c>
      <c r="S2009" s="16">
        <f t="shared" si="780"/>
        <v>-1</v>
      </c>
      <c r="T2009" s="16">
        <f t="shared" si="781"/>
        <v>-1</v>
      </c>
      <c r="U2009" s="16">
        <f>VLOOKUP(P2009,Table!$D$6:$G$15,MATCH(VALUE(T2009)&amp;"E",Table!$D$5:$G$5,0),1)*IF(Y2009=1,0,1)</f>
        <v>0.97499999999999998</v>
      </c>
      <c r="V2009" s="16">
        <f t="shared" si="782"/>
        <v>2.5000000000000022E-2</v>
      </c>
      <c r="W2009" s="16">
        <f t="shared" si="772"/>
        <v>200246.62485781079</v>
      </c>
      <c r="X2009" s="16">
        <f t="shared" si="783"/>
        <v>3.8257212550751873E-3</v>
      </c>
      <c r="Y2009" s="16">
        <f t="shared" si="773"/>
        <v>0</v>
      </c>
      <c r="Z2009" s="16">
        <f t="shared" si="784"/>
        <v>0</v>
      </c>
      <c r="AA2009" s="16">
        <f t="shared" si="771"/>
        <v>0</v>
      </c>
      <c r="AB2009" s="2">
        <f t="shared" si="774"/>
        <v>238196.37305358864</v>
      </c>
      <c r="AE2009" s="16" t="str">
        <f t="shared" si="768"/>
        <v/>
      </c>
      <c r="AF2009" s="16" t="str">
        <f t="shared" si="765"/>
        <v/>
      </c>
      <c r="AG2009" s="16">
        <f t="shared" si="776"/>
        <v>128.14291818586267</v>
      </c>
      <c r="AH2009" s="24">
        <f t="shared" si="775"/>
        <v>126.74505147883735</v>
      </c>
      <c r="AI2009" s="16">
        <f>VLOOKUP(A2009,'VQT-IV'!$B$3:$C1343,2,0)</f>
        <v>126.76</v>
      </c>
      <c r="AJ2009" s="25">
        <f t="shared" si="785"/>
        <v>-1.1792774662866545E-4</v>
      </c>
      <c r="AK2009" s="16">
        <v>126.74</v>
      </c>
      <c r="AL2009" s="2">
        <f t="shared" si="777"/>
        <v>131.32043065487372</v>
      </c>
      <c r="AM2009" s="27">
        <f t="shared" si="778"/>
        <v>-3.4841335451153199E-2</v>
      </c>
      <c r="AN2009" s="35">
        <v>0</v>
      </c>
      <c r="AO2009" s="1">
        <v>40903</v>
      </c>
      <c r="AP2009" s="2" t="str">
        <f t="shared" si="786"/>
        <v>high</v>
      </c>
    </row>
    <row r="2010" spans="1:42" x14ac:dyDescent="0.25">
      <c r="A2010" s="49">
        <v>40918</v>
      </c>
      <c r="B2010" s="47">
        <v>1292.08</v>
      </c>
      <c r="C2010" s="27">
        <f t="shared" si="788"/>
        <v>8.8857655969389882E-3</v>
      </c>
      <c r="D2010" s="27">
        <f t="shared" si="789"/>
        <v>1.1742127157468363E-2</v>
      </c>
      <c r="E2010" s="5">
        <f t="shared" si="769"/>
        <v>0</v>
      </c>
      <c r="F2010" s="44">
        <v>2219.58</v>
      </c>
      <c r="G2010" s="45">
        <v>2219.58</v>
      </c>
      <c r="H2010" s="48">
        <v>1292.08</v>
      </c>
      <c r="I2010" s="42">
        <v>20.69</v>
      </c>
      <c r="J2010" s="16">
        <f t="shared" si="787"/>
        <v>0.2069</v>
      </c>
      <c r="K2010" s="16">
        <f t="shared" si="770"/>
        <v>2.4797822135779329E-2</v>
      </c>
      <c r="L2010" s="51">
        <f>VLOOKUP(A2010,LIBOR!$A$3:B4105,2,1)</f>
        <v>0.15</v>
      </c>
      <c r="M2010">
        <v>12503.27</v>
      </c>
      <c r="N2010" s="2">
        <v>11166.82</v>
      </c>
      <c r="O2010" s="16">
        <f t="shared" si="790"/>
        <v>7.8260907232589617E-5</v>
      </c>
      <c r="P2010" s="16">
        <f t="shared" si="779"/>
        <v>0.18210217786422067</v>
      </c>
      <c r="Q2010" s="2">
        <f t="shared" si="766"/>
        <v>21.673999999999999</v>
      </c>
      <c r="R2010" s="2">
        <f t="shared" si="767"/>
        <v>23.2105</v>
      </c>
      <c r="S2010" s="16">
        <f t="shared" si="780"/>
        <v>-1</v>
      </c>
      <c r="T2010" s="16">
        <f t="shared" si="781"/>
        <v>-1</v>
      </c>
      <c r="U2010" s="16">
        <f>VLOOKUP(P2010,Table!$D$6:$G$15,MATCH(VALUE(T2010)&amp;"E",Table!$D$5:$G$5,0),1)*IF(Y2010=1,0,1)</f>
        <v>0.97499999999999998</v>
      </c>
      <c r="V2010" s="16">
        <f t="shared" si="782"/>
        <v>2.5000000000000022E-2</v>
      </c>
      <c r="W2010" s="16">
        <f t="shared" si="772"/>
        <v>201876.17305204505</v>
      </c>
      <c r="X2010" s="16">
        <f t="shared" si="783"/>
        <v>7.0017045193002669E-3</v>
      </c>
      <c r="Y2010" s="16">
        <f t="shared" si="773"/>
        <v>0</v>
      </c>
      <c r="Z2010" s="16">
        <f t="shared" si="784"/>
        <v>0</v>
      </c>
      <c r="AA2010" s="16">
        <f t="shared" si="771"/>
        <v>0</v>
      </c>
      <c r="AB2010" s="2">
        <f t="shared" si="774"/>
        <v>240138.0502907995</v>
      </c>
      <c r="AE2010" s="16" t="str">
        <f t="shared" si="768"/>
        <v/>
      </c>
      <c r="AF2010" s="16" t="str">
        <f t="shared" si="765"/>
        <v/>
      </c>
      <c r="AG2010" s="16">
        <f t="shared" si="776"/>
        <v>129.18748567512199</v>
      </c>
      <c r="AH2010" s="24">
        <f t="shared" si="775"/>
        <v>127.7748984085834</v>
      </c>
      <c r="AI2010" s="16">
        <f>VLOOKUP(A2010,'VQT-IV'!$B$3:$C1344,2,0)</f>
        <v>127.79</v>
      </c>
      <c r="AJ2010" s="25">
        <f t="shared" si="785"/>
        <v>-1.1817506390643384E-4</v>
      </c>
      <c r="AK2010" s="16">
        <v>127.79</v>
      </c>
      <c r="AL2010" s="2">
        <f t="shared" si="777"/>
        <v>131.32043065487372</v>
      </c>
      <c r="AM2010" s="27">
        <f t="shared" si="778"/>
        <v>-2.6999090915323154E-2</v>
      </c>
      <c r="AN2010" s="35">
        <v>0</v>
      </c>
      <c r="AO2010" s="1">
        <v>40904</v>
      </c>
      <c r="AP2010" s="2" t="str">
        <f t="shared" si="786"/>
        <v>high</v>
      </c>
    </row>
    <row r="2011" spans="1:42" x14ac:dyDescent="0.25">
      <c r="A2011" s="49">
        <v>40919</v>
      </c>
      <c r="B2011" s="47">
        <v>1292.48</v>
      </c>
      <c r="C2011" s="27">
        <f t="shared" si="788"/>
        <v>3.0957835428147007E-4</v>
      </c>
      <c r="D2011" s="27">
        <f t="shared" si="789"/>
        <v>1.1863773856228499E-2</v>
      </c>
      <c r="E2011" s="5">
        <f t="shared" si="769"/>
        <v>0</v>
      </c>
      <c r="F2011" s="44">
        <v>2220.48</v>
      </c>
      <c r="G2011" s="45">
        <v>2220.48</v>
      </c>
      <c r="H2011" s="48">
        <v>1292.48</v>
      </c>
      <c r="I2011" s="42">
        <v>21.05</v>
      </c>
      <c r="J2011" s="16">
        <f t="shared" si="787"/>
        <v>0.21050000000000002</v>
      </c>
      <c r="K2011" s="16">
        <f t="shared" si="770"/>
        <v>2.6079071920709657E-2</v>
      </c>
      <c r="L2011" s="51">
        <f>VLOOKUP(A2011,LIBOR!$A$3:B4106,2,1)</f>
        <v>0.14899999999999999</v>
      </c>
      <c r="M2011">
        <v>12783.68</v>
      </c>
      <c r="N2011" s="2">
        <v>11417.25</v>
      </c>
      <c r="O2011" s="16">
        <f t="shared" si="790"/>
        <v>9.5809096252095083E-8</v>
      </c>
      <c r="P2011" s="16">
        <f t="shared" si="779"/>
        <v>0.18442092807929036</v>
      </c>
      <c r="Q2011" s="2">
        <f t="shared" si="766"/>
        <v>21.218</v>
      </c>
      <c r="R2011" s="2">
        <f t="shared" si="767"/>
        <v>22.925999999999998</v>
      </c>
      <c r="S2011" s="16">
        <f t="shared" si="780"/>
        <v>-1</v>
      </c>
      <c r="T2011" s="16">
        <f t="shared" si="781"/>
        <v>-1</v>
      </c>
      <c r="U2011" s="16">
        <f>VLOOKUP(P2011,Table!$D$6:$G$15,MATCH(VALUE(T2011)&amp;"E",Table!$D$5:$G$5,0),1)*IF(Y2011=1,0,1)</f>
        <v>0.97499999999999998</v>
      </c>
      <c r="V2011" s="16">
        <f t="shared" si="782"/>
        <v>2.5000000000000022E-2</v>
      </c>
      <c r="W2011" s="16">
        <f t="shared" si="772"/>
        <v>202050.29031781937</v>
      </c>
      <c r="X2011" s="16">
        <f t="shared" si="783"/>
        <v>7.4373202435633612E-3</v>
      </c>
      <c r="Y2011" s="16">
        <f t="shared" si="773"/>
        <v>0</v>
      </c>
      <c r="Z2011" s="16">
        <f t="shared" si="784"/>
        <v>0</v>
      </c>
      <c r="AA2011" s="16">
        <f t="shared" si="771"/>
        <v>0</v>
      </c>
      <c r="AB2011" s="2">
        <f t="shared" si="774"/>
        <v>240367.6266837703</v>
      </c>
      <c r="AE2011" s="16" t="str">
        <f t="shared" si="768"/>
        <v/>
      </c>
      <c r="AF2011" s="16" t="str">
        <f t="shared" ref="AF2011:AF2050" si="791">IF(AD2011&gt;0,AB2011/AD2011-1,"")</f>
        <v/>
      </c>
      <c r="AG2011" s="16">
        <f t="shared" si="776"/>
        <v>129.31099128759092</v>
      </c>
      <c r="AH2011" s="24">
        <f t="shared" si="775"/>
        <v>127.89372473422213</v>
      </c>
      <c r="AI2011" s="16">
        <f>VLOOKUP(A2011,'VQT-IV'!$B$3:$C1345,2,0)</f>
        <v>127.91</v>
      </c>
      <c r="AJ2011" s="25">
        <f t="shared" si="785"/>
        <v>-1.2723997950014887E-4</v>
      </c>
      <c r="AK2011" s="16">
        <v>127.84</v>
      </c>
      <c r="AL2011" s="2">
        <f t="shared" si="777"/>
        <v>131.32043065487372</v>
      </c>
      <c r="AM2011" s="27">
        <f t="shared" si="778"/>
        <v>-2.6094233041752624E-2</v>
      </c>
      <c r="AN2011" s="35">
        <v>0</v>
      </c>
      <c r="AO2011" s="1">
        <v>40905</v>
      </c>
      <c r="AP2011" s="2" t="str">
        <f t="shared" si="786"/>
        <v>high</v>
      </c>
    </row>
    <row r="2012" spans="1:42" x14ac:dyDescent="0.25">
      <c r="A2012" s="49">
        <v>40920</v>
      </c>
      <c r="B2012" s="47">
        <v>1295.5</v>
      </c>
      <c r="C2012" s="27">
        <f t="shared" si="788"/>
        <v>2.3365932161425462E-3</v>
      </c>
      <c r="D2012" s="27">
        <f t="shared" si="789"/>
        <v>1.1256657685382865E-2</v>
      </c>
      <c r="E2012" s="5">
        <f t="shared" si="769"/>
        <v>0</v>
      </c>
      <c r="F2012" s="44">
        <v>2225.7399999999998</v>
      </c>
      <c r="G2012" s="45">
        <v>2225.7399999999998</v>
      </c>
      <c r="H2012" s="48">
        <v>1295.5</v>
      </c>
      <c r="I2012" s="42">
        <v>20.47</v>
      </c>
      <c r="J2012" s="16">
        <f t="shared" si="787"/>
        <v>0.20469999999999999</v>
      </c>
      <c r="K2012" s="16">
        <f t="shared" si="770"/>
        <v>3.5047713937115726E-2</v>
      </c>
      <c r="L2012" s="51">
        <f>VLOOKUP(A2012,LIBOR!$A$3:B4107,2,1)</f>
        <v>0.14699999999999999</v>
      </c>
      <c r="M2012">
        <v>12537.09</v>
      </c>
      <c r="N2012" s="2">
        <v>11197.01</v>
      </c>
      <c r="O2012" s="16">
        <f t="shared" si="790"/>
        <v>5.4469381009026517E-6</v>
      </c>
      <c r="P2012" s="16">
        <f t="shared" si="779"/>
        <v>0.16965228606288427</v>
      </c>
      <c r="Q2012" s="2">
        <f t="shared" ref="Q2012:Q2075" si="792">SUM($I2007:$I2011)/5</f>
        <v>20.984000000000002</v>
      </c>
      <c r="R2012" s="2">
        <f t="shared" ref="R2012:R2075" si="793">SUM($I1992:$I2011)/20</f>
        <v>22.695</v>
      </c>
      <c r="S2012" s="16">
        <f t="shared" si="780"/>
        <v>-1</v>
      </c>
      <c r="T2012" s="16">
        <f t="shared" si="781"/>
        <v>-1</v>
      </c>
      <c r="U2012" s="16">
        <f>VLOOKUP(P2012,Table!$D$6:$G$15,MATCH(VALUE(T2012)&amp;"E",Table!$D$5:$G$5,0),1)*IF(Y2012=1,0,1)</f>
        <v>0.97499999999999998</v>
      </c>
      <c r="V2012" s="16">
        <f t="shared" si="782"/>
        <v>2.5000000000000022E-2</v>
      </c>
      <c r="W2012" s="16">
        <f t="shared" si="772"/>
        <v>202413.15761762494</v>
      </c>
      <c r="X2012" s="16">
        <f t="shared" si="783"/>
        <v>1.0346073277681445E-2</v>
      </c>
      <c r="Y2012" s="16">
        <f t="shared" si="773"/>
        <v>0</v>
      </c>
      <c r="Z2012" s="16">
        <f t="shared" si="784"/>
        <v>0</v>
      </c>
      <c r="AA2012" s="16">
        <f t="shared" si="771"/>
        <v>0</v>
      </c>
      <c r="AB2012" s="2">
        <f t="shared" si="774"/>
        <v>240806.87443906677</v>
      </c>
      <c r="AE2012" s="16" t="str">
        <f t="shared" si="768"/>
        <v/>
      </c>
      <c r="AF2012" s="16" t="str">
        <f t="shared" si="791"/>
        <v/>
      </c>
      <c r="AG2012" s="16">
        <f t="shared" si="776"/>
        <v>129.54729416848161</v>
      </c>
      <c r="AH2012" s="24">
        <f t="shared" si="775"/>
        <v>128.12410287876168</v>
      </c>
      <c r="AI2012" s="16">
        <f>VLOOKUP(A2012,'VQT-IV'!$B$3:$C1346,2,0)</f>
        <v>128.13999999999999</v>
      </c>
      <c r="AJ2012" s="25">
        <f t="shared" si="785"/>
        <v>-1.240605684276197E-4</v>
      </c>
      <c r="AK2012" s="16">
        <v>128.24</v>
      </c>
      <c r="AL2012" s="2">
        <f t="shared" si="777"/>
        <v>131.32043065487372</v>
      </c>
      <c r="AM2012" s="27">
        <f t="shared" si="778"/>
        <v>-2.4339912382045026E-2</v>
      </c>
      <c r="AN2012" s="35">
        <v>0</v>
      </c>
      <c r="AO2012" s="1">
        <v>40906</v>
      </c>
      <c r="AP2012" s="2" t="str">
        <f t="shared" si="786"/>
        <v>high</v>
      </c>
    </row>
    <row r="2013" spans="1:42" x14ac:dyDescent="0.25">
      <c r="A2013" s="49">
        <v>40921</v>
      </c>
      <c r="B2013" s="47">
        <v>1289.0899999999999</v>
      </c>
      <c r="C2013" s="27">
        <f t="shared" si="788"/>
        <v>-4.9478965650329165E-3</v>
      </c>
      <c r="D2013" s="27">
        <f t="shared" si="789"/>
        <v>8.8457226990426019E-3</v>
      </c>
      <c r="E2013" s="5">
        <f t="shared" si="769"/>
        <v>0</v>
      </c>
      <c r="F2013" s="44">
        <v>2214.73</v>
      </c>
      <c r="G2013" s="45">
        <v>2214.73</v>
      </c>
      <c r="H2013" s="48">
        <v>1289.0899999999999</v>
      </c>
      <c r="I2013" s="42">
        <v>20.91</v>
      </c>
      <c r="J2013" s="16">
        <f t="shared" si="787"/>
        <v>0.20910000000000001</v>
      </c>
      <c r="K2013" s="16">
        <f t="shared" si="770"/>
        <v>4.8995425255986574E-2</v>
      </c>
      <c r="L2013" s="51">
        <f>VLOOKUP(A2013,LIBOR!$A$3:B4108,2,1)</f>
        <v>0.14599999999999999</v>
      </c>
      <c r="M2013">
        <v>12723.28</v>
      </c>
      <c r="N2013" s="2">
        <v>11363.3</v>
      </c>
      <c r="O2013" s="16">
        <f t="shared" si="790"/>
        <v>2.4603365129830228E-5</v>
      </c>
      <c r="P2013" s="16">
        <f t="shared" si="779"/>
        <v>0.16010457474401343</v>
      </c>
      <c r="Q2013" s="2">
        <f t="shared" si="792"/>
        <v>20.782</v>
      </c>
      <c r="R2013" s="2">
        <f t="shared" si="793"/>
        <v>22.448</v>
      </c>
      <c r="S2013" s="16">
        <f t="shared" si="780"/>
        <v>-1</v>
      </c>
      <c r="T2013" s="16">
        <f t="shared" si="781"/>
        <v>-1</v>
      </c>
      <c r="U2013" s="16">
        <f>VLOOKUP(P2013,Table!$D$6:$G$15,MATCH(VALUE(T2013)&amp;"E",Table!$D$5:$G$5,0),1)*IF(Y2013=1,0,1)</f>
        <v>0.97499999999999998</v>
      </c>
      <c r="V2013" s="16">
        <f t="shared" si="782"/>
        <v>2.5000000000000022E-2</v>
      </c>
      <c r="W2013" s="16">
        <f t="shared" si="772"/>
        <v>201511.82862783159</v>
      </c>
      <c r="X2013" s="16">
        <f t="shared" si="783"/>
        <v>9.6940363559845366E-3</v>
      </c>
      <c r="Y2013" s="16">
        <f t="shared" si="773"/>
        <v>0</v>
      </c>
      <c r="Z2013" s="16">
        <f t="shared" si="784"/>
        <v>0</v>
      </c>
      <c r="AA2013" s="16">
        <f t="shared" si="771"/>
        <v>0</v>
      </c>
      <c r="AB2013" s="2">
        <f t="shared" si="774"/>
        <v>239734.86861396098</v>
      </c>
      <c r="AE2013" s="16" t="str">
        <f t="shared" si="768"/>
        <v/>
      </c>
      <c r="AF2013" s="16" t="str">
        <f t="shared" si="791"/>
        <v/>
      </c>
      <c r="AG2013" s="16">
        <f t="shared" si="776"/>
        <v>128.97058532535246</v>
      </c>
      <c r="AH2013" s="24">
        <f t="shared" si="775"/>
        <v>127.5504097993482</v>
      </c>
      <c r="AI2013" s="16">
        <f>VLOOKUP(A2013,'VQT-IV'!$B$3:$C1347,2,0)</f>
        <v>127.56</v>
      </c>
      <c r="AJ2013" s="25">
        <f t="shared" si="785"/>
        <v>-7.5181880305752458E-5</v>
      </c>
      <c r="AK2013" s="16">
        <v>127.57</v>
      </c>
      <c r="AL2013" s="2">
        <f t="shared" si="777"/>
        <v>131.32043065487372</v>
      </c>
      <c r="AM2013" s="27">
        <f t="shared" si="778"/>
        <v>-2.8708562991493602E-2</v>
      </c>
      <c r="AN2013" s="35">
        <v>0</v>
      </c>
      <c r="AO2013" s="1">
        <v>40907</v>
      </c>
      <c r="AP2013" s="2" t="str">
        <f t="shared" si="786"/>
        <v/>
      </c>
    </row>
    <row r="2014" spans="1:42" x14ac:dyDescent="0.25">
      <c r="A2014" s="49">
        <v>40925</v>
      </c>
      <c r="B2014" s="47">
        <v>1293.67</v>
      </c>
      <c r="C2014" s="27">
        <f t="shared" si="788"/>
        <v>3.552893901899834E-3</v>
      </c>
      <c r="D2014" s="27">
        <f t="shared" si="789"/>
        <v>1.0136934504229922E-2</v>
      </c>
      <c r="E2014" s="5">
        <f t="shared" si="769"/>
        <v>0</v>
      </c>
      <c r="F2014" s="44">
        <v>2222.59</v>
      </c>
      <c r="G2014" s="45">
        <v>2222.59</v>
      </c>
      <c r="H2014" s="48">
        <v>1293.67</v>
      </c>
      <c r="I2014" s="42">
        <v>22.2</v>
      </c>
      <c r="J2014" s="16">
        <f t="shared" si="787"/>
        <v>0.222</v>
      </c>
      <c r="K2014" s="16">
        <f t="shared" si="770"/>
        <v>6.9261861009406983E-2</v>
      </c>
      <c r="L2014" s="51">
        <f>VLOOKUP(A2014,LIBOR!$A$3:B4109,2,1)</f>
        <v>0.14649999999999999</v>
      </c>
      <c r="M2014">
        <v>12645.36</v>
      </c>
      <c r="N2014" s="2">
        <v>11293.7</v>
      </c>
      <c r="O2014" s="16">
        <f t="shared" si="790"/>
        <v>1.2578352295562347E-5</v>
      </c>
      <c r="P2014" s="16">
        <f t="shared" si="779"/>
        <v>0.15273813899059302</v>
      </c>
      <c r="Q2014" s="2">
        <f t="shared" si="792"/>
        <v>20.838000000000001</v>
      </c>
      <c r="R2014" s="2">
        <f t="shared" si="793"/>
        <v>22.191499999999998</v>
      </c>
      <c r="S2014" s="16">
        <f t="shared" si="780"/>
        <v>-1</v>
      </c>
      <c r="T2014" s="16">
        <f t="shared" si="781"/>
        <v>-1</v>
      </c>
      <c r="U2014" s="16">
        <f>VLOOKUP(P2014,Table!$D$6:$G$15,MATCH(VALUE(T2014)&amp;"E",Table!$D$5:$G$5,0),1)*IF(Y2014=1,0,1)</f>
        <v>0.97499999999999998</v>
      </c>
      <c r="V2014" s="16">
        <f t="shared" si="782"/>
        <v>2.5000000000000022E-2</v>
      </c>
      <c r="W2014" s="16">
        <f t="shared" si="772"/>
        <v>202179.02361669773</v>
      </c>
      <c r="X2014" s="16">
        <f t="shared" si="783"/>
        <v>8.2929643427820388E-3</v>
      </c>
      <c r="Y2014" s="16">
        <f t="shared" si="773"/>
        <v>0</v>
      </c>
      <c r="Z2014" s="16">
        <f t="shared" si="784"/>
        <v>0</v>
      </c>
      <c r="AA2014" s="16">
        <f t="shared" si="771"/>
        <v>0</v>
      </c>
      <c r="AB2014" s="2">
        <f t="shared" si="774"/>
        <v>240527.70443538079</v>
      </c>
      <c r="AE2014" s="16" t="str">
        <f t="shared" si="768"/>
        <v/>
      </c>
      <c r="AF2014" s="16" t="str">
        <f t="shared" si="791"/>
        <v/>
      </c>
      <c r="AG2014" s="16">
        <f t="shared" si="776"/>
        <v>129.39710859477336</v>
      </c>
      <c r="AH2014" s="24">
        <f t="shared" si="775"/>
        <v>127.95891373832468</v>
      </c>
      <c r="AI2014" s="16">
        <f>VLOOKUP(A2014,'VQT-IV'!$B$3:$C1348,2,0)</f>
        <v>127.97</v>
      </c>
      <c r="AJ2014" s="25">
        <f t="shared" si="785"/>
        <v>-8.6631723648644687E-5</v>
      </c>
      <c r="AK2014" s="16">
        <v>127.99</v>
      </c>
      <c r="AL2014" s="2">
        <f t="shared" si="777"/>
        <v>131.32043065487372</v>
      </c>
      <c r="AM2014" s="27">
        <f t="shared" si="778"/>
        <v>-2.5597821297003831E-2</v>
      </c>
      <c r="AN2014" s="35">
        <v>0</v>
      </c>
      <c r="AO2014" s="1">
        <v>40910</v>
      </c>
      <c r="AP2014" s="2" t="str">
        <f t="shared" si="786"/>
        <v/>
      </c>
    </row>
    <row r="2015" spans="1:42" x14ac:dyDescent="0.25">
      <c r="A2015" s="49">
        <v>40926</v>
      </c>
      <c r="B2015" s="47">
        <v>1308.04</v>
      </c>
      <c r="C2015" s="27">
        <f t="shared" si="788"/>
        <v>1.1107933244181245E-2</v>
      </c>
      <c r="D2015" s="27">
        <f t="shared" si="789"/>
        <v>1.2359102151472179E-2</v>
      </c>
      <c r="E2015" s="5">
        <f t="shared" si="769"/>
        <v>0</v>
      </c>
      <c r="F2015" s="44">
        <v>2247.64</v>
      </c>
      <c r="G2015" s="45">
        <v>2247.64</v>
      </c>
      <c r="H2015" s="48">
        <v>1308.04</v>
      </c>
      <c r="I2015" s="42">
        <v>20.89</v>
      </c>
      <c r="J2015" s="16">
        <f t="shared" si="787"/>
        <v>0.2089</v>
      </c>
      <c r="K2015" s="16">
        <f t="shared" si="770"/>
        <v>5.8562906482001631E-2</v>
      </c>
      <c r="L2015" s="51">
        <f>VLOOKUP(A2015,LIBOR!$A$3:B4110,2,1)</f>
        <v>0.1464</v>
      </c>
      <c r="M2015">
        <v>12249.38</v>
      </c>
      <c r="N2015" s="2">
        <v>10940.04</v>
      </c>
      <c r="O2015" s="16">
        <f t="shared" si="790"/>
        <v>1.2202943145759355E-4</v>
      </c>
      <c r="P2015" s="16">
        <f t="shared" si="779"/>
        <v>0.15033709351799837</v>
      </c>
      <c r="Q2015" s="2">
        <f t="shared" si="792"/>
        <v>21.064</v>
      </c>
      <c r="R2015" s="2">
        <f t="shared" si="793"/>
        <v>22.046000000000003</v>
      </c>
      <c r="S2015" s="16">
        <f t="shared" si="780"/>
        <v>-1</v>
      </c>
      <c r="T2015" s="16">
        <f t="shared" si="781"/>
        <v>-1</v>
      </c>
      <c r="U2015" s="16">
        <f>VLOOKUP(P2015,Table!$D$6:$G$15,MATCH(VALUE(T2015)&amp;"E",Table!$D$5:$G$5,0),1)*IF(Y2015=1,0,1)</f>
        <v>0.97499999999999998</v>
      </c>
      <c r="V2015" s="16">
        <f t="shared" si="782"/>
        <v>2.5000000000000022E-2</v>
      </c>
      <c r="W2015" s="16">
        <f t="shared" si="772"/>
        <v>204210.39002539223</v>
      </c>
      <c r="X2015" s="16">
        <f t="shared" si="783"/>
        <v>9.6500940290957793E-3</v>
      </c>
      <c r="Y2015" s="16">
        <f t="shared" si="773"/>
        <v>0</v>
      </c>
      <c r="Z2015" s="16">
        <f t="shared" si="784"/>
        <v>0</v>
      </c>
      <c r="AA2015" s="16">
        <f t="shared" si="771"/>
        <v>0</v>
      </c>
      <c r="AB2015" s="2">
        <f t="shared" si="774"/>
        <v>242982.53319868457</v>
      </c>
      <c r="AE2015" s="16" t="str">
        <f t="shared" si="768"/>
        <v/>
      </c>
      <c r="AF2015" s="16" t="str">
        <f t="shared" si="791"/>
        <v/>
      </c>
      <c r="AG2015" s="16">
        <f t="shared" si="776"/>
        <v>130.71773710537443</v>
      </c>
      <c r="AH2015" s="24">
        <f t="shared" si="775"/>
        <v>129.26149958624455</v>
      </c>
      <c r="AI2015" s="16">
        <f>VLOOKUP(A2015,'VQT-IV'!$B$3:$C1349,2,0)</f>
        <v>129.28</v>
      </c>
      <c r="AJ2015" s="25">
        <f t="shared" si="785"/>
        <v>-1.4310344798462715E-4</v>
      </c>
      <c r="AK2015" s="16">
        <v>129.24</v>
      </c>
      <c r="AL2015" s="2">
        <f t="shared" si="777"/>
        <v>131.32043065487372</v>
      </c>
      <c r="AM2015" s="27">
        <f t="shared" si="778"/>
        <v>-1.5678680448743654E-2</v>
      </c>
      <c r="AN2015" s="35">
        <v>0</v>
      </c>
      <c r="AO2015" s="1">
        <v>40911</v>
      </c>
      <c r="AP2015" s="2" t="str">
        <f t="shared" si="786"/>
        <v>high</v>
      </c>
    </row>
    <row r="2016" spans="1:42" x14ac:dyDescent="0.25">
      <c r="A2016" s="49">
        <v>40927</v>
      </c>
      <c r="B2016" s="47">
        <v>1314.5</v>
      </c>
      <c r="C2016" s="27">
        <f t="shared" si="788"/>
        <v>4.9386868903091852E-3</v>
      </c>
      <c r="D2016" s="27">
        <f t="shared" si="789"/>
        <v>1.6988210687499894E-2</v>
      </c>
      <c r="E2016" s="5">
        <f t="shared" si="769"/>
        <v>0</v>
      </c>
      <c r="F2016" s="44">
        <v>2258.8000000000002</v>
      </c>
      <c r="G2016" s="45">
        <v>2258.8000000000002</v>
      </c>
      <c r="H2016" s="48">
        <v>1314.5</v>
      </c>
      <c r="I2016" s="42">
        <v>19.87</v>
      </c>
      <c r="J2016" s="16">
        <f t="shared" si="787"/>
        <v>0.19870000000000002</v>
      </c>
      <c r="K2016" s="16">
        <f t="shared" si="770"/>
        <v>4.867685101448449E-2</v>
      </c>
      <c r="L2016" s="51">
        <f>VLOOKUP(A2016,LIBOR!$A$3:B4111,2,1)</f>
        <v>0.1454</v>
      </c>
      <c r="M2016">
        <v>11910.11</v>
      </c>
      <c r="N2016" s="2">
        <v>10637.03</v>
      </c>
      <c r="O2016" s="16">
        <f t="shared" si="790"/>
        <v>2.427071341491539E-5</v>
      </c>
      <c r="P2016" s="16">
        <f t="shared" si="779"/>
        <v>0.15002314898551553</v>
      </c>
      <c r="Q2016" s="2">
        <f t="shared" si="792"/>
        <v>21.103999999999999</v>
      </c>
      <c r="R2016" s="2">
        <f t="shared" si="793"/>
        <v>21.875999999999998</v>
      </c>
      <c r="S2016" s="16">
        <f t="shared" si="780"/>
        <v>-1</v>
      </c>
      <c r="T2016" s="16">
        <f t="shared" si="781"/>
        <v>-1</v>
      </c>
      <c r="U2016" s="16">
        <f>VLOOKUP(P2016,Table!$D$6:$G$15,MATCH(VALUE(T2016)&amp;"E",Table!$D$5:$G$5,0),1)*IF(Y2016=1,0,1)</f>
        <v>0.97499999999999998</v>
      </c>
      <c r="V2016" s="16">
        <f t="shared" si="782"/>
        <v>2.5000000000000022E-2</v>
      </c>
      <c r="W2016" s="16">
        <f t="shared" si="772"/>
        <v>205052.3058104688</v>
      </c>
      <c r="X2016" s="16">
        <f t="shared" si="783"/>
        <v>1.1562617509820683E-2</v>
      </c>
      <c r="Y2016" s="16">
        <f t="shared" si="773"/>
        <v>0</v>
      </c>
      <c r="Z2016" s="16">
        <f t="shared" si="784"/>
        <v>0</v>
      </c>
      <c r="AA2016" s="16">
        <f t="shared" si="771"/>
        <v>0</v>
      </c>
      <c r="AB2016" s="2">
        <f t="shared" si="774"/>
        <v>243990.58388840809</v>
      </c>
      <c r="AD2016" s="2">
        <v>244437.41</v>
      </c>
      <c r="AE2016" s="16" t="str">
        <f t="shared" si="768"/>
        <v/>
      </c>
      <c r="AF2016" s="16">
        <f t="shared" si="791"/>
        <v>-1.8279776061770336E-3</v>
      </c>
      <c r="AG2016" s="16">
        <f t="shared" si="776"/>
        <v>131.26003989279505</v>
      </c>
      <c r="AH2016" s="24">
        <f t="shared" si="775"/>
        <v>129.79438264878178</v>
      </c>
      <c r="AI2016" s="16">
        <f>VLOOKUP(A2016,'VQT-IV'!$B$3:$C1350,2,0)</f>
        <v>129.81</v>
      </c>
      <c r="AJ2016" s="25">
        <f t="shared" si="785"/>
        <v>-1.203093075897721E-4</v>
      </c>
      <c r="AK2016" s="16">
        <v>129.78</v>
      </c>
      <c r="AL2016" s="2">
        <f t="shared" si="777"/>
        <v>131.32043065487372</v>
      </c>
      <c r="AM2016" s="27">
        <f t="shared" si="778"/>
        <v>-1.1620796539287825E-2</v>
      </c>
      <c r="AN2016" s="35">
        <v>0</v>
      </c>
      <c r="AO2016" s="1">
        <v>40912</v>
      </c>
      <c r="AP2016" s="2" t="str">
        <f t="shared" si="786"/>
        <v>high</v>
      </c>
    </row>
    <row r="2017" spans="1:42" x14ac:dyDescent="0.25">
      <c r="A2017" s="49">
        <v>40928</v>
      </c>
      <c r="B2017" s="47">
        <v>1315.38</v>
      </c>
      <c r="C2017" s="27">
        <f t="shared" si="788"/>
        <v>6.6945606694579496E-4</v>
      </c>
      <c r="D2017" s="27">
        <f t="shared" si="789"/>
        <v>1.5321073538303143E-2</v>
      </c>
      <c r="E2017" s="5">
        <f t="shared" si="769"/>
        <v>0</v>
      </c>
      <c r="F2017" s="44">
        <v>2260.37</v>
      </c>
      <c r="G2017" s="45">
        <v>2260.37</v>
      </c>
      <c r="H2017" s="48">
        <v>1315.38</v>
      </c>
      <c r="I2017" s="42">
        <v>18.28</v>
      </c>
      <c r="J2017" s="16">
        <f t="shared" si="787"/>
        <v>0.18280000000000002</v>
      </c>
      <c r="K2017" s="16">
        <f t="shared" si="770"/>
        <v>3.2251427796120474E-2</v>
      </c>
      <c r="L2017" s="51">
        <f>VLOOKUP(A2017,LIBOR!$A$3:B4112,2,1)</f>
        <v>0.14430000000000001</v>
      </c>
      <c r="M2017">
        <v>11553.89</v>
      </c>
      <c r="N2017" s="2">
        <v>10318.879999999999</v>
      </c>
      <c r="O2017" s="16">
        <f t="shared" si="790"/>
        <v>4.4787157849815792E-7</v>
      </c>
      <c r="P2017" s="16">
        <f t="shared" si="779"/>
        <v>0.15054857220387954</v>
      </c>
      <c r="Q2017" s="2">
        <f t="shared" si="792"/>
        <v>20.868000000000002</v>
      </c>
      <c r="R2017" s="2">
        <f t="shared" si="793"/>
        <v>21.6235</v>
      </c>
      <c r="S2017" s="16">
        <f t="shared" si="780"/>
        <v>-1</v>
      </c>
      <c r="T2017" s="16">
        <f t="shared" si="781"/>
        <v>-1</v>
      </c>
      <c r="U2017" s="16">
        <f>VLOOKUP(P2017,Table!$D$6:$G$15,MATCH(VALUE(T2017)&amp;"E",Table!$D$5:$G$5,0),1)*IF(Y2017=1,0,1)</f>
        <v>0.97499999999999998</v>
      </c>
      <c r="V2017" s="16">
        <f t="shared" si="782"/>
        <v>2.5000000000000022E-2</v>
      </c>
      <c r="W2017" s="16">
        <f t="shared" si="772"/>
        <v>205032.82134040105</v>
      </c>
      <c r="X2017" s="16">
        <f t="shared" si="783"/>
        <v>1.4857763816757519E-2</v>
      </c>
      <c r="Y2017" s="16">
        <f t="shared" si="773"/>
        <v>0</v>
      </c>
      <c r="Z2017" s="16">
        <f t="shared" si="784"/>
        <v>0</v>
      </c>
      <c r="AA2017" s="16">
        <f t="shared" si="771"/>
        <v>0</v>
      </c>
      <c r="AB2017" s="2">
        <f t="shared" si="774"/>
        <v>243973.49399467852</v>
      </c>
      <c r="AE2017" s="16" t="str">
        <f t="shared" si="768"/>
        <v/>
      </c>
      <c r="AF2017" s="16" t="str">
        <f t="shared" si="791"/>
        <v/>
      </c>
      <c r="AG2017" s="16">
        <f t="shared" si="776"/>
        <v>131.25084601286346</v>
      </c>
      <c r="AH2017" s="24">
        <f t="shared" si="775"/>
        <v>129.78191345490998</v>
      </c>
      <c r="AI2017" s="16">
        <f>VLOOKUP(A2017,'VQT-IV'!$B$3:$C1351,2,0)</f>
        <v>129.80000000000001</v>
      </c>
      <c r="AJ2017" s="25">
        <f t="shared" si="785"/>
        <v>-1.393416416797244E-4</v>
      </c>
      <c r="AK2017" s="16">
        <v>129.77000000000001</v>
      </c>
      <c r="AL2017" s="2">
        <f t="shared" si="777"/>
        <v>131.32043065487372</v>
      </c>
      <c r="AM2017" s="27">
        <f t="shared" si="778"/>
        <v>-1.1715748968316619E-2</v>
      </c>
      <c r="AN2017" s="35">
        <v>0</v>
      </c>
      <c r="AO2017" s="1">
        <v>40913</v>
      </c>
      <c r="AP2017" s="2" t="str">
        <f t="shared" si="786"/>
        <v>high</v>
      </c>
    </row>
    <row r="2018" spans="1:42" x14ac:dyDescent="0.25">
      <c r="A2018" s="49">
        <v>40931</v>
      </c>
      <c r="B2018" s="47">
        <v>1316</v>
      </c>
      <c r="C2018" s="27">
        <f t="shared" si="788"/>
        <v>4.7134668308768113E-4</v>
      </c>
      <c r="D2018" s="27">
        <f t="shared" si="789"/>
        <v>2.074031678642374E-2</v>
      </c>
      <c r="E2018" s="5">
        <f t="shared" si="769"/>
        <v>0</v>
      </c>
      <c r="F2018" s="44">
        <v>2261.4699999999998</v>
      </c>
      <c r="G2018" s="45">
        <v>2261.4699999999998</v>
      </c>
      <c r="H2018" s="48">
        <v>1316</v>
      </c>
      <c r="I2018" s="42">
        <v>18.670000000000002</v>
      </c>
      <c r="J2018" s="16">
        <f t="shared" si="787"/>
        <v>0.1867</v>
      </c>
      <c r="K2018" s="16">
        <f t="shared" si="770"/>
        <v>3.6527088695541582E-2</v>
      </c>
      <c r="L2018" s="51">
        <f>VLOOKUP(A2018,LIBOR!$A$3:B4113,2,1)</f>
        <v>0.14449999999999999</v>
      </c>
      <c r="M2018">
        <v>11278.85</v>
      </c>
      <c r="N2018" s="2">
        <v>10073.219999999999</v>
      </c>
      <c r="O2018" s="16">
        <f t="shared" si="790"/>
        <v>2.2206302287722019E-7</v>
      </c>
      <c r="P2018" s="16">
        <f t="shared" si="779"/>
        <v>0.15017291130445842</v>
      </c>
      <c r="Q2018" s="2">
        <f t="shared" si="792"/>
        <v>20.43</v>
      </c>
      <c r="R2018" s="2">
        <f t="shared" si="793"/>
        <v>21.3765</v>
      </c>
      <c r="S2018" s="16">
        <f t="shared" si="780"/>
        <v>-1</v>
      </c>
      <c r="T2018" s="16">
        <f t="shared" si="781"/>
        <v>-1</v>
      </c>
      <c r="U2018" s="16">
        <f>VLOOKUP(P2018,Table!$D$6:$G$15,MATCH(VALUE(T2018)&amp;"E",Table!$D$5:$G$5,0),1)*IF(Y2018=1,0,1)</f>
        <v>0.97499999999999998</v>
      </c>
      <c r="V2018" s="16">
        <f t="shared" si="782"/>
        <v>2.5000000000000022E-2</v>
      </c>
      <c r="W2018" s="16">
        <f t="shared" si="772"/>
        <v>205005.01721566089</v>
      </c>
      <c r="X2018" s="16">
        <f t="shared" si="783"/>
        <v>1.2942161238968852E-2</v>
      </c>
      <c r="Y2018" s="16">
        <f t="shared" si="773"/>
        <v>0</v>
      </c>
      <c r="Z2018" s="16">
        <f t="shared" si="784"/>
        <v>0</v>
      </c>
      <c r="AA2018" s="16">
        <f t="shared" si="771"/>
        <v>0</v>
      </c>
      <c r="AB2018" s="2">
        <f t="shared" si="774"/>
        <v>243944.05995942949</v>
      </c>
      <c r="AE2018" s="16" t="str">
        <f t="shared" si="768"/>
        <v/>
      </c>
      <c r="AF2018" s="16" t="str">
        <f t="shared" si="791"/>
        <v/>
      </c>
      <c r="AG2018" s="16">
        <f t="shared" si="776"/>
        <v>131.23501133359258</v>
      </c>
      <c r="AH2018" s="24">
        <f t="shared" si="775"/>
        <v>129.75612382415423</v>
      </c>
      <c r="AI2018" s="16">
        <f>VLOOKUP(A2018,'VQT-IV'!$B$3:$C1352,2,0)</f>
        <v>129.77000000000001</v>
      </c>
      <c r="AJ2018" s="25">
        <f t="shared" si="785"/>
        <v>-1.0692899626862928E-4</v>
      </c>
      <c r="AK2018" s="16">
        <v>129.82</v>
      </c>
      <c r="AL2018" s="2">
        <f t="shared" si="777"/>
        <v>131.32043065487372</v>
      </c>
      <c r="AM2018" s="27">
        <f t="shared" si="778"/>
        <v>-1.1912136008986107E-2</v>
      </c>
      <c r="AN2018" s="35">
        <v>0</v>
      </c>
      <c r="AO2018" s="1">
        <v>40914</v>
      </c>
      <c r="AP2018" s="2" t="str">
        <f t="shared" si="786"/>
        <v>high</v>
      </c>
    </row>
    <row r="2019" spans="1:42" x14ac:dyDescent="0.25">
      <c r="A2019" s="49">
        <v>40932</v>
      </c>
      <c r="B2019" s="47">
        <v>1314.65</v>
      </c>
      <c r="C2019" s="27">
        <f t="shared" si="788"/>
        <v>-1.0258358662613709E-3</v>
      </c>
      <c r="D2019" s="27">
        <f t="shared" si="789"/>
        <v>1.6161587018262535E-2</v>
      </c>
      <c r="E2019" s="5">
        <f t="shared" si="769"/>
        <v>0</v>
      </c>
      <c r="F2019" s="44">
        <v>2259.2199999999998</v>
      </c>
      <c r="G2019" s="45">
        <v>2259.2199999999998</v>
      </c>
      <c r="H2019" s="48">
        <v>1314.65</v>
      </c>
      <c r="I2019" s="42">
        <v>18.91</v>
      </c>
      <c r="J2019" s="16">
        <f t="shared" si="787"/>
        <v>0.18909999999999999</v>
      </c>
      <c r="K2019" s="16">
        <f t="shared" si="770"/>
        <v>4.4327990597837236E-2</v>
      </c>
      <c r="L2019" s="51">
        <f>VLOOKUP(A2019,LIBOR!$A$3:B4114,2,1)</f>
        <v>0.14449999999999999</v>
      </c>
      <c r="M2019">
        <v>11211.42</v>
      </c>
      <c r="N2019" s="2">
        <v>10012.98</v>
      </c>
      <c r="O2019" s="16">
        <f t="shared" si="790"/>
        <v>1.0534197679087935E-6</v>
      </c>
      <c r="P2019" s="16">
        <f t="shared" si="779"/>
        <v>0.14477200940216275</v>
      </c>
      <c r="Q2019" s="2">
        <f t="shared" si="792"/>
        <v>19.982000000000003</v>
      </c>
      <c r="R2019" s="2">
        <f t="shared" si="793"/>
        <v>21.238500000000002</v>
      </c>
      <c r="S2019" s="16">
        <f t="shared" si="780"/>
        <v>-1</v>
      </c>
      <c r="T2019" s="16">
        <f t="shared" si="781"/>
        <v>-1</v>
      </c>
      <c r="U2019" s="16">
        <f>VLOOKUP(P2019,Table!$D$6:$G$15,MATCH(VALUE(T2019)&amp;"E",Table!$D$5:$G$5,0),1)*IF(Y2019=1,0,1)</f>
        <v>0.97499999999999998</v>
      </c>
      <c r="V2019" s="16">
        <f t="shared" si="782"/>
        <v>2.5000000000000022E-2</v>
      </c>
      <c r="W2019" s="16">
        <f t="shared" si="772"/>
        <v>204769.32391260611</v>
      </c>
      <c r="X2019" s="16">
        <f t="shared" si="783"/>
        <v>1.7334905904113462E-2</v>
      </c>
      <c r="Y2019" s="16">
        <f t="shared" si="773"/>
        <v>0</v>
      </c>
      <c r="Z2019" s="16">
        <f t="shared" si="784"/>
        <v>0</v>
      </c>
      <c r="AA2019" s="16">
        <f t="shared" si="771"/>
        <v>0</v>
      </c>
      <c r="AB2019" s="2">
        <f t="shared" si="774"/>
        <v>243670.9606725607</v>
      </c>
      <c r="AE2019" s="16" t="str">
        <f t="shared" si="768"/>
        <v/>
      </c>
      <c r="AF2019" s="16" t="str">
        <f t="shared" si="791"/>
        <v/>
      </c>
      <c r="AG2019" s="16">
        <f t="shared" si="776"/>
        <v>131.08809163399675</v>
      </c>
      <c r="AH2019" s="24">
        <f t="shared" si="775"/>
        <v>129.6074863295035</v>
      </c>
      <c r="AI2019" s="16">
        <f>VLOOKUP(A2019,'VQT-IV'!$B$3:$C1353,2,0)</f>
        <v>129.62</v>
      </c>
      <c r="AJ2019" s="25">
        <f t="shared" si="785"/>
        <v>-9.6541201176525426E-5</v>
      </c>
      <c r="AK2019" s="16">
        <v>129.68</v>
      </c>
      <c r="AL2019" s="2">
        <f t="shared" si="777"/>
        <v>131.32043065487372</v>
      </c>
      <c r="AM2019" s="27">
        <f t="shared" si="778"/>
        <v>-1.3044004781495477E-2</v>
      </c>
      <c r="AN2019" s="35">
        <v>0</v>
      </c>
      <c r="AO2019" s="1">
        <v>40917</v>
      </c>
      <c r="AP2019" s="2" t="str">
        <f t="shared" si="786"/>
        <v/>
      </c>
    </row>
    <row r="2020" spans="1:42" x14ac:dyDescent="0.25">
      <c r="A2020" s="49">
        <v>40933</v>
      </c>
      <c r="B2020" s="47">
        <v>1326.06</v>
      </c>
      <c r="C2020" s="27">
        <f t="shared" si="788"/>
        <v>8.6791161145551854E-3</v>
      </c>
      <c r="D2020" s="27">
        <f t="shared" si="789"/>
        <v>1.3732769888636476E-2</v>
      </c>
      <c r="E2020" s="5">
        <f t="shared" si="769"/>
        <v>0</v>
      </c>
      <c r="F2020" s="44">
        <v>2278.83</v>
      </c>
      <c r="G2020" s="45">
        <v>2278.83</v>
      </c>
      <c r="H2020" s="48">
        <v>1326.06</v>
      </c>
      <c r="I2020" s="42">
        <v>18.309999999999999</v>
      </c>
      <c r="J2020" s="16">
        <f t="shared" si="787"/>
        <v>0.18309999999999998</v>
      </c>
      <c r="K2020" s="16">
        <f t="shared" si="770"/>
        <v>7.7850778941585139E-2</v>
      </c>
      <c r="L2020" s="51">
        <f>VLOOKUP(A2020,LIBOR!$A$3:B4115,2,1)</f>
        <v>0.14149999999999999</v>
      </c>
      <c r="M2020">
        <v>10882.25</v>
      </c>
      <c r="N2020" s="2">
        <v>9718.99</v>
      </c>
      <c r="O2020" s="16">
        <f t="shared" si="790"/>
        <v>7.467844486185164E-5</v>
      </c>
      <c r="P2020" s="16">
        <f t="shared" si="779"/>
        <v>0.10524922105841485</v>
      </c>
      <c r="Q2020" s="2">
        <f t="shared" si="792"/>
        <v>19.324000000000002</v>
      </c>
      <c r="R2020" s="2">
        <f t="shared" si="793"/>
        <v>21.125999999999998</v>
      </c>
      <c r="S2020" s="16">
        <f t="shared" si="780"/>
        <v>-1</v>
      </c>
      <c r="T2020" s="16">
        <f t="shared" si="781"/>
        <v>-1</v>
      </c>
      <c r="U2020" s="16">
        <f>VLOOKUP(P2020,Table!$D$6:$G$15,MATCH(VALUE(T2020)&amp;"E",Table!$D$5:$G$5,0),1)*IF(Y2020=1,0,1)</f>
        <v>0.97499999999999998</v>
      </c>
      <c r="V2020" s="16">
        <f t="shared" si="782"/>
        <v>2.5000000000000022E-2</v>
      </c>
      <c r="W2020" s="16">
        <f t="shared" si="772"/>
        <v>206351.80499542496</v>
      </c>
      <c r="X2020" s="16">
        <f t="shared" si="783"/>
        <v>1.2811914161872773E-2</v>
      </c>
      <c r="Y2020" s="16">
        <f t="shared" si="773"/>
        <v>0</v>
      </c>
      <c r="Z2020" s="16">
        <f t="shared" si="784"/>
        <v>0</v>
      </c>
      <c r="AA2020" s="16">
        <f t="shared" si="771"/>
        <v>0</v>
      </c>
      <c r="AB2020" s="2">
        <f t="shared" si="774"/>
        <v>245554.28894302977</v>
      </c>
      <c r="AE2020" s="16" t="str">
        <f t="shared" si="768"/>
        <v/>
      </c>
      <c r="AF2020" s="16" t="str">
        <f t="shared" si="791"/>
        <v/>
      </c>
      <c r="AG2020" s="16">
        <f t="shared" si="776"/>
        <v>132.10126902786726</v>
      </c>
      <c r="AH2020" s="24">
        <f t="shared" si="775"/>
        <v>130.60582073477377</v>
      </c>
      <c r="AI2020" s="16">
        <f>VLOOKUP(A2020,'VQT-IV'!$B$3:$C1354,2,0)</f>
        <v>130.62</v>
      </c>
      <c r="AJ2020" s="25">
        <f t="shared" si="785"/>
        <v>-1.0855355402106248E-4</v>
      </c>
      <c r="AK2020" s="16">
        <v>130.72</v>
      </c>
      <c r="AL2020" s="2">
        <f t="shared" si="777"/>
        <v>131.32043065487372</v>
      </c>
      <c r="AM2020" s="27">
        <f t="shared" si="778"/>
        <v>-5.4417269006529212E-3</v>
      </c>
      <c r="AN2020" s="35">
        <v>0</v>
      </c>
      <c r="AO2020" s="1">
        <v>40918</v>
      </c>
      <c r="AP2020" s="2" t="str">
        <f t="shared" si="786"/>
        <v>high</v>
      </c>
    </row>
    <row r="2021" spans="1:42" x14ac:dyDescent="0.25">
      <c r="A2021" s="49">
        <v>40934</v>
      </c>
      <c r="B2021" s="47">
        <v>1318.43</v>
      </c>
      <c r="C2021" s="27">
        <f t="shared" si="788"/>
        <v>-5.7538874560727482E-3</v>
      </c>
      <c r="D2021" s="27">
        <f t="shared" si="789"/>
        <v>3.0401955422545424E-3</v>
      </c>
      <c r="E2021" s="5">
        <f t="shared" si="769"/>
        <v>0</v>
      </c>
      <c r="F2021" s="44">
        <v>2265.84</v>
      </c>
      <c r="G2021" s="45">
        <v>2265.84</v>
      </c>
      <c r="H2021" s="48">
        <v>1318.43</v>
      </c>
      <c r="I2021" s="42">
        <v>18.57</v>
      </c>
      <c r="J2021" s="16">
        <f t="shared" si="787"/>
        <v>0.1857</v>
      </c>
      <c r="K2021" s="16">
        <f t="shared" si="770"/>
        <v>7.6661684516110357E-2</v>
      </c>
      <c r="L2021" s="51">
        <f>VLOOKUP(A2021,LIBOR!$A$3:B4116,2,1)</f>
        <v>0.14099999999999999</v>
      </c>
      <c r="M2021">
        <v>10871.98</v>
      </c>
      <c r="N2021" s="2">
        <v>9709.81</v>
      </c>
      <c r="O2021" s="16">
        <f t="shared" si="790"/>
        <v>3.3298726110752836E-5</v>
      </c>
      <c r="P2021" s="16">
        <f t="shared" si="779"/>
        <v>0.10903831548388965</v>
      </c>
      <c r="Q2021" s="2">
        <f t="shared" si="792"/>
        <v>18.808</v>
      </c>
      <c r="R2021" s="2">
        <f t="shared" si="793"/>
        <v>21.004999999999999</v>
      </c>
      <c r="S2021" s="16">
        <f t="shared" si="780"/>
        <v>-1</v>
      </c>
      <c r="T2021" s="16">
        <f t="shared" si="781"/>
        <v>-1</v>
      </c>
      <c r="U2021" s="16">
        <f>VLOOKUP(P2021,Table!$D$6:$G$15,MATCH(VALUE(T2021)&amp;"E",Table!$D$5:$G$5,0),1)*IF(Y2021=1,0,1)</f>
        <v>0.97499999999999998</v>
      </c>
      <c r="V2021" s="16">
        <f t="shared" si="782"/>
        <v>2.5000000000000022E-2</v>
      </c>
      <c r="W2021" s="16">
        <f t="shared" si="772"/>
        <v>205189.2903579658</v>
      </c>
      <c r="X2021" s="16">
        <f t="shared" si="783"/>
        <v>1.0486317418846536E-2</v>
      </c>
      <c r="Y2021" s="16">
        <f t="shared" si="773"/>
        <v>0</v>
      </c>
      <c r="Z2021" s="16">
        <f t="shared" si="784"/>
        <v>0</v>
      </c>
      <c r="AA2021" s="16">
        <f t="shared" si="771"/>
        <v>0</v>
      </c>
      <c r="AB2021" s="2">
        <f t="shared" si="774"/>
        <v>244183.7572197617</v>
      </c>
      <c r="AE2021" s="16" t="str">
        <f t="shared" si="768"/>
        <v/>
      </c>
      <c r="AF2021" s="16" t="str">
        <f t="shared" si="791"/>
        <v/>
      </c>
      <c r="AG2021" s="16">
        <f t="shared" si="776"/>
        <v>131.36396168672502</v>
      </c>
      <c r="AH2021" s="24">
        <f t="shared" si="775"/>
        <v>129.87347970174361</v>
      </c>
      <c r="AI2021" s="16">
        <f>VLOOKUP(A2021,'VQT-IV'!$B$3:$C1355,2,0)</f>
        <v>129.88999999999999</v>
      </c>
      <c r="AJ2021" s="25">
        <f t="shared" si="785"/>
        <v>-1.271868369880913E-4</v>
      </c>
      <c r="AK2021" s="16">
        <v>129.86000000000001</v>
      </c>
      <c r="AL2021" s="2">
        <f t="shared" si="777"/>
        <v>131.32043065487372</v>
      </c>
      <c r="AM2021" s="27">
        <f t="shared" si="778"/>
        <v>-1.1018475540435002E-2</v>
      </c>
      <c r="AN2021" s="35">
        <v>0</v>
      </c>
      <c r="AO2021" s="1">
        <v>40919</v>
      </c>
      <c r="AP2021" s="2" t="str">
        <f t="shared" si="786"/>
        <v>high</v>
      </c>
    </row>
    <row r="2022" spans="1:42" x14ac:dyDescent="0.25">
      <c r="A2022" s="49">
        <v>40935</v>
      </c>
      <c r="B2022" s="47">
        <v>1316.33</v>
      </c>
      <c r="C2022" s="27">
        <f t="shared" si="788"/>
        <v>-1.5928035618122394E-3</v>
      </c>
      <c r="D2022" s="27">
        <f t="shared" si="789"/>
        <v>7.7793591349650804E-4</v>
      </c>
      <c r="E2022" s="5">
        <f t="shared" si="769"/>
        <v>0</v>
      </c>
      <c r="F2022" s="44">
        <v>2262.35</v>
      </c>
      <c r="G2022" s="45">
        <v>2262.35</v>
      </c>
      <c r="H2022" s="48">
        <v>1316.33</v>
      </c>
      <c r="I2022" s="42">
        <v>18.53</v>
      </c>
      <c r="J2022" s="16">
        <f t="shared" si="787"/>
        <v>0.18530000000000002</v>
      </c>
      <c r="K2022" s="16">
        <f t="shared" si="770"/>
        <v>7.8086971478711381E-2</v>
      </c>
      <c r="L2022" s="51">
        <f>VLOOKUP(A2022,LIBOR!$A$3:B4117,2,1)</f>
        <v>0.14099999999999999</v>
      </c>
      <c r="M2022">
        <v>10676.3</v>
      </c>
      <c r="N2022" s="2">
        <v>9535.0300000000007</v>
      </c>
      <c r="O2022" s="16">
        <f t="shared" si="790"/>
        <v>2.5410700747582395E-6</v>
      </c>
      <c r="P2022" s="16">
        <f t="shared" si="779"/>
        <v>0.10721302852128864</v>
      </c>
      <c r="Q2022" s="2">
        <f t="shared" si="792"/>
        <v>18.548000000000002</v>
      </c>
      <c r="R2022" s="2">
        <f t="shared" si="793"/>
        <v>20.838000000000001</v>
      </c>
      <c r="S2022" s="16">
        <f t="shared" si="780"/>
        <v>-1</v>
      </c>
      <c r="T2022" s="16">
        <f t="shared" si="781"/>
        <v>-1</v>
      </c>
      <c r="U2022" s="16">
        <f>VLOOKUP(P2022,Table!$D$6:$G$15,MATCH(VALUE(T2022)&amp;"E",Table!$D$5:$G$5,0),1)*IF(Y2022=1,0,1)</f>
        <v>0.97499999999999998</v>
      </c>
      <c r="V2022" s="16">
        <f t="shared" si="782"/>
        <v>2.5000000000000022E-2</v>
      </c>
      <c r="W2022" s="16">
        <f t="shared" si="772"/>
        <v>204778.29779379006</v>
      </c>
      <c r="X2022" s="16">
        <f t="shared" si="783"/>
        <v>6.6804685251198315E-4</v>
      </c>
      <c r="Y2022" s="16">
        <f t="shared" si="773"/>
        <v>0</v>
      </c>
      <c r="Z2022" s="16">
        <f t="shared" si="784"/>
        <v>0</v>
      </c>
      <c r="AA2022" s="16">
        <f t="shared" si="771"/>
        <v>0</v>
      </c>
      <c r="AB2022" s="2">
        <f t="shared" si="774"/>
        <v>243707.17768295819</v>
      </c>
      <c r="AE2022" s="16" t="str">
        <f t="shared" si="768"/>
        <v/>
      </c>
      <c r="AF2022" s="16" t="str">
        <f t="shared" si="791"/>
        <v/>
      </c>
      <c r="AG2022" s="16">
        <f t="shared" si="776"/>
        <v>131.10757536223664</v>
      </c>
      <c r="AH2022" s="24">
        <f t="shared" si="775"/>
        <v>129.61662871687111</v>
      </c>
      <c r="AI2022" s="16">
        <f>VLOOKUP(A2022,'VQT-IV'!$B$3:$C1356,2,0)</f>
        <v>129.63</v>
      </c>
      <c r="AJ2022" s="25">
        <f t="shared" si="785"/>
        <v>-1.0314960370971793E-4</v>
      </c>
      <c r="AK2022" s="16">
        <v>129.85</v>
      </c>
      <c r="AL2022" s="2">
        <f t="shared" si="777"/>
        <v>131.32043065487372</v>
      </c>
      <c r="AM2022" s="27">
        <f t="shared" si="778"/>
        <v>-1.2974385855316073E-2</v>
      </c>
      <c r="AN2022" s="35">
        <v>0</v>
      </c>
      <c r="AO2022" s="1">
        <v>40920</v>
      </c>
      <c r="AP2022" s="2" t="str">
        <f t="shared" si="786"/>
        <v>high</v>
      </c>
    </row>
    <row r="2023" spans="1:42" x14ac:dyDescent="0.25">
      <c r="A2023" s="49">
        <v>40938</v>
      </c>
      <c r="B2023" s="47">
        <v>1313.01</v>
      </c>
      <c r="C2023" s="27">
        <f t="shared" si="788"/>
        <v>-2.5221638950718717E-3</v>
      </c>
      <c r="D2023" s="27">
        <f t="shared" si="789"/>
        <v>-2.2155746646630448E-3</v>
      </c>
      <c r="E2023" s="5">
        <f t="shared" si="769"/>
        <v>0</v>
      </c>
      <c r="F2023" s="44">
        <v>2256.7199999999998</v>
      </c>
      <c r="G2023" s="45">
        <v>2256.7199999999998</v>
      </c>
      <c r="H2023" s="48">
        <v>1313.01</v>
      </c>
      <c r="I2023" s="42">
        <v>19.399999999999999</v>
      </c>
      <c r="J2023" s="16">
        <f t="shared" si="787"/>
        <v>0.19399999999999998</v>
      </c>
      <c r="K2023" s="16">
        <f t="shared" si="770"/>
        <v>9.1058013607522248E-2</v>
      </c>
      <c r="L2023" s="51">
        <f>VLOOKUP(A2023,LIBOR!$A$3:B4118,2,1)</f>
        <v>0.13950000000000001</v>
      </c>
      <c r="M2023">
        <v>10915.62</v>
      </c>
      <c r="N2023" s="2">
        <v>9748.74</v>
      </c>
      <c r="O2023" s="16">
        <f t="shared" si="790"/>
        <v>6.3773921611443217E-6</v>
      </c>
      <c r="P2023" s="16">
        <f t="shared" si="779"/>
        <v>0.10294198639247773</v>
      </c>
      <c r="Q2023" s="2">
        <f t="shared" si="792"/>
        <v>18.598000000000003</v>
      </c>
      <c r="R2023" s="2">
        <f t="shared" si="793"/>
        <v>20.5885</v>
      </c>
      <c r="S2023" s="16">
        <f t="shared" si="780"/>
        <v>-1</v>
      </c>
      <c r="T2023" s="16">
        <f t="shared" si="781"/>
        <v>-1</v>
      </c>
      <c r="U2023" s="16">
        <f>VLOOKUP(P2023,Table!$D$6:$G$15,MATCH(VALUE(T2023)&amp;"E",Table!$D$5:$G$5,0),1)*IF(Y2023=1,0,1)</f>
        <v>0.97499999999999998</v>
      </c>
      <c r="V2023" s="16">
        <f t="shared" si="782"/>
        <v>2.5000000000000022E-2</v>
      </c>
      <c r="W2023" s="16">
        <f t="shared" si="772"/>
        <v>204389.46861201001</v>
      </c>
      <c r="X2023" s="16">
        <f t="shared" si="783"/>
        <v>-1.2413795261999594E-3</v>
      </c>
      <c r="Y2023" s="16">
        <f t="shared" si="773"/>
        <v>0</v>
      </c>
      <c r="Z2023" s="16">
        <f t="shared" si="784"/>
        <v>0</v>
      </c>
      <c r="AA2023" s="16">
        <f t="shared" si="771"/>
        <v>0</v>
      </c>
      <c r="AB2023" s="2">
        <f t="shared" si="774"/>
        <v>243252.43262336505</v>
      </c>
      <c r="AE2023" s="16" t="str">
        <f t="shared" si="768"/>
        <v/>
      </c>
      <c r="AF2023" s="16" t="str">
        <f t="shared" si="791"/>
        <v/>
      </c>
      <c r="AG2023" s="16">
        <f t="shared" si="776"/>
        <v>130.86293536952877</v>
      </c>
      <c r="AH2023" s="24">
        <f t="shared" si="775"/>
        <v>129.36466915118484</v>
      </c>
      <c r="AI2023" s="16">
        <f>VLOOKUP(A2023,'VQT-IV'!$B$3:$C1357,2,0)</f>
        <v>129.38</v>
      </c>
      <c r="AJ2023" s="25">
        <f t="shared" si="785"/>
        <v>-1.1849473500658014E-4</v>
      </c>
      <c r="AK2023" s="16">
        <v>129.38</v>
      </c>
      <c r="AL2023" s="2">
        <f t="shared" si="777"/>
        <v>131.32043065487372</v>
      </c>
      <c r="AM2023" s="27">
        <f t="shared" si="778"/>
        <v>-1.4893048202292758E-2</v>
      </c>
      <c r="AN2023" s="35">
        <v>0</v>
      </c>
      <c r="AO2023" s="1">
        <v>40921</v>
      </c>
      <c r="AP2023" s="2" t="str">
        <f t="shared" si="786"/>
        <v>high</v>
      </c>
    </row>
    <row r="2024" spans="1:42" x14ac:dyDescent="0.25">
      <c r="A2024" s="49">
        <v>40939</v>
      </c>
      <c r="B2024" s="47">
        <v>1312.41</v>
      </c>
      <c r="C2024" s="27">
        <f t="shared" si="788"/>
        <v>-4.5696529348593362E-4</v>
      </c>
      <c r="D2024" s="27">
        <f t="shared" si="789"/>
        <v>-1.6467040918876075E-3</v>
      </c>
      <c r="E2024" s="5">
        <f t="shared" si="769"/>
        <v>0</v>
      </c>
      <c r="F2024" s="44">
        <v>2255.69</v>
      </c>
      <c r="G2024" s="45">
        <v>2255.69</v>
      </c>
      <c r="H2024" s="48">
        <v>1312.41</v>
      </c>
      <c r="I2024" s="42">
        <v>19.440000000000001</v>
      </c>
      <c r="J2024" s="16">
        <f t="shared" si="787"/>
        <v>0.19440000000000002</v>
      </c>
      <c r="K2024" s="16">
        <f t="shared" si="770"/>
        <v>9.1104157136102676E-2</v>
      </c>
      <c r="L2024" s="51">
        <f>VLOOKUP(A2024,LIBOR!$A$3:B4119,2,1)</f>
        <v>0.13950000000000001</v>
      </c>
      <c r="M2024">
        <v>11017.02</v>
      </c>
      <c r="N2024" s="2">
        <v>9839.2900000000009</v>
      </c>
      <c r="O2024" s="16">
        <f t="shared" si="790"/>
        <v>2.0891274168762119E-7</v>
      </c>
      <c r="P2024" s="16">
        <f t="shared" si="779"/>
        <v>0.10329584286389734</v>
      </c>
      <c r="Q2024" s="2">
        <f t="shared" si="792"/>
        <v>18.744</v>
      </c>
      <c r="R2024" s="2">
        <f t="shared" si="793"/>
        <v>20.425999999999998</v>
      </c>
      <c r="S2024" s="16">
        <f t="shared" si="780"/>
        <v>-1</v>
      </c>
      <c r="T2024" s="16">
        <f t="shared" si="781"/>
        <v>-1</v>
      </c>
      <c r="U2024" s="16">
        <f>VLOOKUP(P2024,Table!$D$6:$G$15,MATCH(VALUE(T2024)&amp;"E",Table!$D$5:$G$5,0),1)*IF(Y2024=1,0,1)</f>
        <v>0.97499999999999998</v>
      </c>
      <c r="V2024" s="16">
        <f t="shared" si="782"/>
        <v>2.5000000000000022E-2</v>
      </c>
      <c r="W2024" s="16">
        <f t="shared" si="772"/>
        <v>204345.86586628947</v>
      </c>
      <c r="X2024" s="16">
        <f t="shared" si="783"/>
        <v>-3.002602629004647E-3</v>
      </c>
      <c r="Y2024" s="16">
        <f t="shared" si="773"/>
        <v>0</v>
      </c>
      <c r="Z2024" s="16">
        <f t="shared" si="784"/>
        <v>0</v>
      </c>
      <c r="AA2024" s="16">
        <f t="shared" si="771"/>
        <v>0</v>
      </c>
      <c r="AB2024" s="2">
        <f t="shared" si="774"/>
        <v>243200.67622964588</v>
      </c>
      <c r="AE2024" s="16" t="str">
        <f t="shared" ref="AE2024:AE2050" si="794">IF(AC2024&gt;0,W2024/AC2024-1,"")</f>
        <v/>
      </c>
      <c r="AF2024" s="16" t="str">
        <f t="shared" si="791"/>
        <v/>
      </c>
      <c r="AG2024" s="16">
        <f t="shared" si="776"/>
        <v>130.83509189214527</v>
      </c>
      <c r="AH2024" s="24">
        <f t="shared" si="775"/>
        <v>129.33377814803916</v>
      </c>
      <c r="AI2024" s="16">
        <f>VLOOKUP(A2024,'VQT-IV'!$B$3:$C1358,2,0)</f>
        <v>129.35</v>
      </c>
      <c r="AJ2024" s="25">
        <f t="shared" si="785"/>
        <v>-1.2541052926817731E-4</v>
      </c>
      <c r="AK2024" s="16">
        <v>129.37</v>
      </c>
      <c r="AL2024" s="2">
        <f t="shared" si="777"/>
        <v>131.32043065487372</v>
      </c>
      <c r="AM2024" s="27">
        <f t="shared" si="778"/>
        <v>-1.5128281996391935E-2</v>
      </c>
      <c r="AN2024" s="35">
        <v>0</v>
      </c>
      <c r="AO2024" s="1">
        <v>40924</v>
      </c>
      <c r="AP2024" s="2" t="str">
        <f t="shared" si="786"/>
        <v>high</v>
      </c>
    </row>
    <row r="2025" spans="1:42" x14ac:dyDescent="0.25">
      <c r="A2025" s="49">
        <v>40940</v>
      </c>
      <c r="B2025" s="47">
        <v>1324.09</v>
      </c>
      <c r="C2025" s="27">
        <f t="shared" si="788"/>
        <v>8.8996578813023142E-3</v>
      </c>
      <c r="D2025" s="27">
        <f t="shared" si="789"/>
        <v>-1.4261623251404787E-3</v>
      </c>
      <c r="E2025" s="5">
        <f t="shared" si="769"/>
        <v>0</v>
      </c>
      <c r="F2025" s="44">
        <v>2276.2399999999998</v>
      </c>
      <c r="G2025" s="45">
        <v>2276.2399999999998</v>
      </c>
      <c r="H2025" s="48">
        <v>1324.09</v>
      </c>
      <c r="I2025" s="42">
        <v>18.55</v>
      </c>
      <c r="J2025" s="16">
        <f t="shared" si="787"/>
        <v>0.1855</v>
      </c>
      <c r="K2025" s="16">
        <f t="shared" si="770"/>
        <v>9.1338211822179147E-2</v>
      </c>
      <c r="L2025" s="51">
        <f>VLOOKUP(A2025,LIBOR!$A$3:B4120,2,1)</f>
        <v>0.13900000000000001</v>
      </c>
      <c r="M2025">
        <v>10575.34</v>
      </c>
      <c r="N2025" s="2">
        <v>9444.82</v>
      </c>
      <c r="O2025" s="16">
        <f t="shared" si="790"/>
        <v>7.8504727036787293E-5</v>
      </c>
      <c r="P2025" s="16">
        <f t="shared" si="779"/>
        <v>9.4161788177820852E-2</v>
      </c>
      <c r="Q2025" s="2">
        <f t="shared" si="792"/>
        <v>18.850000000000001</v>
      </c>
      <c r="R2025" s="2">
        <f t="shared" si="793"/>
        <v>20.228000000000002</v>
      </c>
      <c r="S2025" s="16">
        <f t="shared" si="780"/>
        <v>-1</v>
      </c>
      <c r="T2025" s="16">
        <f t="shared" si="781"/>
        <v>-1</v>
      </c>
      <c r="U2025" s="16">
        <f>VLOOKUP(P2025,Table!$D$6:$G$15,MATCH(VALUE(T2025)&amp;"E",Table!$D$5:$G$5,0),1)*IF(Y2025=1,0,1)</f>
        <v>0.97499999999999998</v>
      </c>
      <c r="V2025" s="16">
        <f t="shared" si="782"/>
        <v>2.5000000000000022E-2</v>
      </c>
      <c r="W2025" s="16">
        <f t="shared" si="772"/>
        <v>205914.19663145076</v>
      </c>
      <c r="X2025" s="16">
        <f t="shared" si="783"/>
        <v>-2.0679759947703769E-3</v>
      </c>
      <c r="Y2025" s="16">
        <f t="shared" si="773"/>
        <v>0</v>
      </c>
      <c r="Z2025" s="16">
        <f t="shared" si="784"/>
        <v>0</v>
      </c>
      <c r="AA2025" s="16">
        <f t="shared" si="771"/>
        <v>0</v>
      </c>
      <c r="AB2025" s="2">
        <f t="shared" si="774"/>
        <v>245117.16313738411</v>
      </c>
      <c r="AE2025" s="16" t="str">
        <f t="shared" si="794"/>
        <v/>
      </c>
      <c r="AF2025" s="16" t="str">
        <f t="shared" si="791"/>
        <v/>
      </c>
      <c r="AG2025" s="16">
        <f t="shared" si="776"/>
        <v>131.86610769593054</v>
      </c>
      <c r="AH2025" s="24">
        <f t="shared" si="775"/>
        <v>130.34957044633455</v>
      </c>
      <c r="AI2025" s="16">
        <f>VLOOKUP(A2025,'VQT-IV'!$B$3:$C1359,2,0)</f>
        <v>130.36000000000001</v>
      </c>
      <c r="AJ2025" s="25">
        <f t="shared" si="785"/>
        <v>-8.0005781416536692E-5</v>
      </c>
      <c r="AK2025" s="16">
        <v>130.58000000000001</v>
      </c>
      <c r="AL2025" s="2">
        <f t="shared" si="777"/>
        <v>131.32043065487372</v>
      </c>
      <c r="AM2025" s="27">
        <f t="shared" si="778"/>
        <v>-7.3930629354292954E-3</v>
      </c>
      <c r="AN2025" s="35">
        <v>0</v>
      </c>
      <c r="AO2025" s="1">
        <v>40925</v>
      </c>
      <c r="AP2025" s="2" t="str">
        <f t="shared" si="786"/>
        <v/>
      </c>
    </row>
    <row r="2026" spans="1:42" x14ac:dyDescent="0.25">
      <c r="A2026" s="49">
        <v>40941</v>
      </c>
      <c r="B2026" s="47">
        <v>1325.54</v>
      </c>
      <c r="C2026" s="27">
        <f t="shared" si="788"/>
        <v>1.095091723372299E-3</v>
      </c>
      <c r="D2026" s="27">
        <f t="shared" si="789"/>
        <v>5.4228168543045685E-3</v>
      </c>
      <c r="E2026" s="5">
        <f t="shared" si="769"/>
        <v>0</v>
      </c>
      <c r="F2026" s="44">
        <v>2278.92</v>
      </c>
      <c r="G2026" s="45">
        <v>2278.92</v>
      </c>
      <c r="H2026" s="48">
        <v>1325.54</v>
      </c>
      <c r="I2026" s="42">
        <v>17.98</v>
      </c>
      <c r="J2026" s="16">
        <f t="shared" si="787"/>
        <v>0.17980000000000002</v>
      </c>
      <c r="K2026" s="16">
        <f t="shared" si="770"/>
        <v>8.7786772853208947E-2</v>
      </c>
      <c r="L2026" s="51">
        <f>VLOOKUP(A2026,LIBOR!$A$3:B4121,2,1)</f>
        <v>0.14099999999999999</v>
      </c>
      <c r="M2026">
        <v>10223.85</v>
      </c>
      <c r="N2026" s="2">
        <v>9130.89</v>
      </c>
      <c r="O2026" s="16">
        <f t="shared" si="790"/>
        <v>1.1979139372464115E-6</v>
      </c>
      <c r="P2026" s="16">
        <f t="shared" si="779"/>
        <v>9.2013227146791068E-2</v>
      </c>
      <c r="Q2026" s="2">
        <f t="shared" si="792"/>
        <v>18.898</v>
      </c>
      <c r="R2026" s="2">
        <f t="shared" si="793"/>
        <v>20.006999999999998</v>
      </c>
      <c r="S2026" s="16">
        <f t="shared" si="780"/>
        <v>-1</v>
      </c>
      <c r="T2026" s="16">
        <f t="shared" si="781"/>
        <v>-1</v>
      </c>
      <c r="U2026" s="16">
        <f>VLOOKUP(P2026,Table!$D$6:$G$15,MATCH(VALUE(T2026)&amp;"E",Table!$D$5:$G$5,0),1)*IF(Y2026=1,0,1)</f>
        <v>0.97499999999999998</v>
      </c>
      <c r="V2026" s="16">
        <f t="shared" si="782"/>
        <v>2.5000000000000022E-2</v>
      </c>
      <c r="W2026" s="16">
        <f t="shared" si="772"/>
        <v>205962.94811406737</v>
      </c>
      <c r="X2026" s="16">
        <f t="shared" si="783"/>
        <v>-2.1206907493922511E-3</v>
      </c>
      <c r="Y2026" s="16">
        <f t="shared" si="773"/>
        <v>0</v>
      </c>
      <c r="Z2026" s="16">
        <f t="shared" si="784"/>
        <v>0</v>
      </c>
      <c r="AA2026" s="16">
        <f t="shared" si="771"/>
        <v>0</v>
      </c>
      <c r="AB2026" s="2">
        <f t="shared" si="774"/>
        <v>245194.87185305226</v>
      </c>
      <c r="AE2026" s="16" t="str">
        <f t="shared" si="794"/>
        <v/>
      </c>
      <c r="AF2026" s="16" t="str">
        <f t="shared" si="791"/>
        <v/>
      </c>
      <c r="AG2026" s="16">
        <f t="shared" si="776"/>
        <v>131.90791278920938</v>
      </c>
      <c r="AH2026" s="24">
        <f t="shared" si="775"/>
        <v>130.38750102100917</v>
      </c>
      <c r="AI2026" s="16">
        <f>VLOOKUP(A2026,'VQT-IV'!$B$3:$C1360,2,0)</f>
        <v>130.4</v>
      </c>
      <c r="AJ2026" s="25">
        <f t="shared" si="785"/>
        <v>-9.5851065880614428E-5</v>
      </c>
      <c r="AK2026" s="16">
        <v>130.84</v>
      </c>
      <c r="AL2026" s="2">
        <f t="shared" si="777"/>
        <v>131.32043065487372</v>
      </c>
      <c r="AM2026" s="27">
        <f t="shared" si="778"/>
        <v>-7.1042230764258862E-3</v>
      </c>
      <c r="AN2026" s="35">
        <v>0</v>
      </c>
      <c r="AO2026" s="1">
        <v>40926</v>
      </c>
      <c r="AP2026" s="2" t="str">
        <f t="shared" si="786"/>
        <v/>
      </c>
    </row>
    <row r="2027" spans="1:42" x14ac:dyDescent="0.25">
      <c r="A2027" s="49">
        <v>40942</v>
      </c>
      <c r="B2027" s="47">
        <v>1344.9</v>
      </c>
      <c r="C2027" s="27">
        <f t="shared" si="788"/>
        <v>1.4605368378170613E-2</v>
      </c>
      <c r="D2027" s="27">
        <f t="shared" si="789"/>
        <v>2.1620988794287421E-2</v>
      </c>
      <c r="E2027" s="5">
        <f t="shared" si="769"/>
        <v>0</v>
      </c>
      <c r="F2027" s="44">
        <v>2312.4899999999998</v>
      </c>
      <c r="G2027" s="45">
        <v>2312.4899999999998</v>
      </c>
      <c r="H2027" s="48">
        <v>1344.9</v>
      </c>
      <c r="I2027" s="42">
        <v>17.100000000000001</v>
      </c>
      <c r="J2027" s="16">
        <f t="shared" si="787"/>
        <v>0.17100000000000001</v>
      </c>
      <c r="K2027" s="16">
        <f t="shared" si="770"/>
        <v>8.0069761940820494E-2</v>
      </c>
      <c r="L2027" s="51">
        <f>VLOOKUP(A2027,LIBOR!$A$3:B4122,2,1)</f>
        <v>0.14199999999999999</v>
      </c>
      <c r="M2027">
        <v>9744.39</v>
      </c>
      <c r="N2027" s="2">
        <v>8702.67</v>
      </c>
      <c r="O2027" s="16">
        <f t="shared" si="790"/>
        <v>2.1024238072969045E-4</v>
      </c>
      <c r="P2027" s="16">
        <f t="shared" si="779"/>
        <v>9.0930238059179519E-2</v>
      </c>
      <c r="Q2027" s="2">
        <f t="shared" si="792"/>
        <v>18.78</v>
      </c>
      <c r="R2027" s="2">
        <f t="shared" si="793"/>
        <v>19.794999999999998</v>
      </c>
      <c r="S2027" s="16">
        <f t="shared" si="780"/>
        <v>-1</v>
      </c>
      <c r="T2027" s="16">
        <f t="shared" si="781"/>
        <v>-1</v>
      </c>
      <c r="U2027" s="16">
        <f>VLOOKUP(P2027,Table!$D$6:$G$15,MATCH(VALUE(T2027)&amp;"E",Table!$D$5:$G$5,0),1)*IF(Y2027=1,0,1)</f>
        <v>0.97499999999999998</v>
      </c>
      <c r="V2027" s="16">
        <f t="shared" si="782"/>
        <v>2.5000000000000022E-2</v>
      </c>
      <c r="W2027" s="16">
        <f t="shared" si="772"/>
        <v>208654.42773701536</v>
      </c>
      <c r="X2027" s="16">
        <f t="shared" si="783"/>
        <v>3.7704587542159995E-3</v>
      </c>
      <c r="Y2027" s="16">
        <f t="shared" si="773"/>
        <v>0</v>
      </c>
      <c r="Z2027" s="16">
        <f t="shared" si="784"/>
        <v>0</v>
      </c>
      <c r="AA2027" s="16">
        <f t="shared" si="771"/>
        <v>0</v>
      </c>
      <c r="AB2027" s="2">
        <f t="shared" si="774"/>
        <v>248428.98967422356</v>
      </c>
      <c r="AE2027" s="16" t="str">
        <f t="shared" si="794"/>
        <v/>
      </c>
      <c r="AF2027" s="16" t="str">
        <f t="shared" si="791"/>
        <v/>
      </c>
      <c r="AG2027" s="16">
        <f t="shared" si="776"/>
        <v>133.64777679321989</v>
      </c>
      <c r="AH2027" s="24">
        <f t="shared" si="775"/>
        <v>132.10387240007893</v>
      </c>
      <c r="AI2027" s="16">
        <f>VLOOKUP(A2027,'VQT-IV'!$B$3:$C1361,2,0)</f>
        <v>132.12</v>
      </c>
      <c r="AJ2027" s="25">
        <f t="shared" si="785"/>
        <v>-1.2206781653856247E-4</v>
      </c>
      <c r="AK2027" s="16">
        <v>132.31</v>
      </c>
      <c r="AL2027" s="2">
        <f t="shared" si="777"/>
        <v>132.10387240007893</v>
      </c>
      <c r="AM2027" s="27">
        <f t="shared" si="778"/>
        <v>0</v>
      </c>
      <c r="AN2027" s="35">
        <v>0</v>
      </c>
      <c r="AO2027" s="1">
        <v>40927</v>
      </c>
      <c r="AP2027" s="2" t="str">
        <f t="shared" si="786"/>
        <v>high</v>
      </c>
    </row>
    <row r="2028" spans="1:42" x14ac:dyDescent="0.25">
      <c r="A2028" s="49">
        <v>40945</v>
      </c>
      <c r="B2028" s="47">
        <v>1344.33</v>
      </c>
      <c r="C2028" s="27">
        <f t="shared" si="788"/>
        <v>-4.2382333258994542E-4</v>
      </c>
      <c r="D2028" s="27">
        <f t="shared" si="789"/>
        <v>2.3719329356769348E-2</v>
      </c>
      <c r="E2028" s="5">
        <f t="shared" si="769"/>
        <v>0</v>
      </c>
      <c r="F2028" s="44">
        <v>2311.5500000000002</v>
      </c>
      <c r="G2028" s="45">
        <v>2311.5500000000002</v>
      </c>
      <c r="H2028" s="48">
        <v>1344.33</v>
      </c>
      <c r="I2028" s="42">
        <v>17.760000000000002</v>
      </c>
      <c r="J2028" s="16">
        <f t="shared" si="787"/>
        <v>0.17760000000000001</v>
      </c>
      <c r="K2028" s="16">
        <f t="shared" si="770"/>
        <v>8.8293310826609295E-2</v>
      </c>
      <c r="L2028" s="51">
        <f>VLOOKUP(A2028,LIBOR!$A$3:B4123,2,1)</f>
        <v>0.14149999999999999</v>
      </c>
      <c r="M2028">
        <v>9657.6</v>
      </c>
      <c r="N2028" s="2">
        <v>8625.1299999999992</v>
      </c>
      <c r="O2028" s="16">
        <f t="shared" si="790"/>
        <v>1.7970237661784184E-7</v>
      </c>
      <c r="P2028" s="16">
        <f t="shared" si="779"/>
        <v>8.9306689173390713E-2</v>
      </c>
      <c r="Q2028" s="2">
        <f t="shared" si="792"/>
        <v>18.494</v>
      </c>
      <c r="R2028" s="2">
        <f t="shared" si="793"/>
        <v>19.576000000000001</v>
      </c>
      <c r="S2028" s="16">
        <f t="shared" si="780"/>
        <v>-1</v>
      </c>
      <c r="T2028" s="16">
        <f t="shared" si="781"/>
        <v>-1</v>
      </c>
      <c r="U2028" s="16">
        <f>VLOOKUP(P2028,Table!$D$6:$G$15,MATCH(VALUE(T2028)&amp;"E",Table!$D$5:$G$5,0),1)*IF(Y2028=1,0,1)</f>
        <v>0.97499999999999998</v>
      </c>
      <c r="V2028" s="16">
        <f t="shared" si="782"/>
        <v>2.5000000000000022E-2</v>
      </c>
      <c r="W2028" s="16">
        <f t="shared" si="772"/>
        <v>208521.72863703125</v>
      </c>
      <c r="X2028" s="16">
        <f t="shared" si="783"/>
        <v>1.8928421541664298E-2</v>
      </c>
      <c r="Y2028" s="16">
        <f t="shared" si="773"/>
        <v>0</v>
      </c>
      <c r="Z2028" s="16">
        <f t="shared" si="784"/>
        <v>0</v>
      </c>
      <c r="AA2028" s="16">
        <f t="shared" si="771"/>
        <v>0</v>
      </c>
      <c r="AB2028" s="2">
        <f t="shared" si="774"/>
        <v>248275.21396336157</v>
      </c>
      <c r="AE2028" s="16" t="str">
        <f t="shared" si="794"/>
        <v/>
      </c>
      <c r="AF2028" s="16" t="str">
        <f t="shared" si="791"/>
        <v/>
      </c>
      <c r="AG2028" s="16">
        <f t="shared" si="776"/>
        <v>133.56504980588861</v>
      </c>
      <c r="AH2028" s="24">
        <f t="shared" si="775"/>
        <v>132.01179277145823</v>
      </c>
      <c r="AI2028" s="16">
        <f>VLOOKUP(A2028,'VQT-IV'!$B$3:$C1362,2,0)</f>
        <v>132.03</v>
      </c>
      <c r="AJ2028" s="25">
        <f t="shared" si="785"/>
        <v>-1.3790220814791088E-4</v>
      </c>
      <c r="AK2028" s="16">
        <v>131.91999999999999</v>
      </c>
      <c r="AL2028" s="2">
        <f t="shared" si="777"/>
        <v>132.10387240007893</v>
      </c>
      <c r="AM2028" s="27">
        <f t="shared" si="778"/>
        <v>-6.9702444710950662E-4</v>
      </c>
      <c r="AN2028" s="35">
        <v>0</v>
      </c>
      <c r="AO2028" s="1">
        <v>40928</v>
      </c>
      <c r="AP2028" s="2" t="str">
        <f t="shared" si="786"/>
        <v>high</v>
      </c>
    </row>
    <row r="2029" spans="1:42" x14ac:dyDescent="0.25">
      <c r="A2029" s="49">
        <v>40946</v>
      </c>
      <c r="B2029" s="47">
        <v>1347.05</v>
      </c>
      <c r="C2029" s="27">
        <f t="shared" si="788"/>
        <v>2.0233127282736074E-3</v>
      </c>
      <c r="D2029" s="27">
        <f t="shared" si="789"/>
        <v>2.6199607378528889E-2</v>
      </c>
      <c r="E2029" s="5">
        <f t="shared" si="769"/>
        <v>0</v>
      </c>
      <c r="F2029" s="44">
        <v>2316.27</v>
      </c>
      <c r="G2029" s="45">
        <v>2316.27</v>
      </c>
      <c r="H2029" s="48">
        <v>1347.05</v>
      </c>
      <c r="I2029" s="42">
        <v>17.649999999999999</v>
      </c>
      <c r="J2029" s="16">
        <f t="shared" si="787"/>
        <v>0.17649999999999999</v>
      </c>
      <c r="K2029" s="16">
        <f t="shared" si="770"/>
        <v>8.7184051474471183E-2</v>
      </c>
      <c r="L2029" s="51">
        <f>VLOOKUP(A2029,LIBOR!$A$3:B4124,2,1)</f>
        <v>0.14399999999999999</v>
      </c>
      <c r="M2029">
        <v>9771.1200000000008</v>
      </c>
      <c r="N2029" s="2">
        <v>8726.5</v>
      </c>
      <c r="O2029" s="16">
        <f t="shared" si="790"/>
        <v>4.0855267044359589E-6</v>
      </c>
      <c r="P2029" s="16">
        <f t="shared" si="779"/>
        <v>8.9315948525528807E-2</v>
      </c>
      <c r="Q2029" s="2">
        <f t="shared" si="792"/>
        <v>18.166</v>
      </c>
      <c r="R2029" s="2">
        <f t="shared" si="793"/>
        <v>19.432500000000005</v>
      </c>
      <c r="S2029" s="16">
        <f t="shared" si="780"/>
        <v>-1</v>
      </c>
      <c r="T2029" s="16">
        <f t="shared" si="781"/>
        <v>-1</v>
      </c>
      <c r="U2029" s="16">
        <f>VLOOKUP(P2029,Table!$D$6:$G$15,MATCH(VALUE(T2029)&amp;"E",Table!$D$5:$G$5,0),1)*IF(Y2029=1,0,1)</f>
        <v>0.97499999999999998</v>
      </c>
      <c r="V2029" s="16">
        <f t="shared" si="782"/>
        <v>2.5000000000000022E-2</v>
      </c>
      <c r="W2029" s="16">
        <f t="shared" si="772"/>
        <v>208994.35388812041</v>
      </c>
      <c r="X2029" s="16">
        <f t="shared" si="783"/>
        <v>2.0217578004791736E-2</v>
      </c>
      <c r="Y2029" s="16">
        <f t="shared" si="773"/>
        <v>0</v>
      </c>
      <c r="Z2029" s="16">
        <f t="shared" si="784"/>
        <v>0</v>
      </c>
      <c r="AA2029" s="16">
        <f t="shared" si="771"/>
        <v>0</v>
      </c>
      <c r="AB2029" s="2">
        <f t="shared" si="774"/>
        <v>248842.45672518137</v>
      </c>
      <c r="AE2029" s="16" t="str">
        <f t="shared" si="794"/>
        <v/>
      </c>
      <c r="AF2029" s="16" t="str">
        <f t="shared" si="791"/>
        <v/>
      </c>
      <c r="AG2029" s="16">
        <f t="shared" si="776"/>
        <v>133.87021038364031</v>
      </c>
      <c r="AH2029" s="24">
        <f t="shared" si="775"/>
        <v>132.30996079688992</v>
      </c>
      <c r="AI2029" s="16">
        <f>VLOOKUP(A2029,'VQT-IV'!$B$3:$C1363,2,0)</f>
        <v>132.33000000000001</v>
      </c>
      <c r="AJ2029" s="25">
        <f t="shared" si="785"/>
        <v>-1.5143356087121695E-4</v>
      </c>
      <c r="AK2029" s="16">
        <v>132.55000000000001</v>
      </c>
      <c r="AL2029" s="2">
        <f t="shared" si="777"/>
        <v>132.30996079688992</v>
      </c>
      <c r="AM2029" s="27">
        <f t="shared" si="778"/>
        <v>0</v>
      </c>
      <c r="AN2029" s="35">
        <v>0</v>
      </c>
      <c r="AO2029" s="1">
        <v>40931</v>
      </c>
      <c r="AP2029" s="2" t="str">
        <f t="shared" si="786"/>
        <v>high</v>
      </c>
    </row>
    <row r="2030" spans="1:42" x14ac:dyDescent="0.25">
      <c r="A2030" s="49">
        <v>40947</v>
      </c>
      <c r="B2030" s="47">
        <v>1349.96</v>
      </c>
      <c r="C2030" s="27">
        <f t="shared" si="788"/>
        <v>2.1602761590142627E-3</v>
      </c>
      <c r="D2030" s="27">
        <f t="shared" si="789"/>
        <v>1.9460225656240837E-2</v>
      </c>
      <c r="E2030" s="5">
        <f t="shared" si="769"/>
        <v>0</v>
      </c>
      <c r="F2030" s="44">
        <v>2322.11</v>
      </c>
      <c r="G2030" s="45">
        <v>2322.11</v>
      </c>
      <c r="H2030" s="48">
        <v>1349.96</v>
      </c>
      <c r="I2030" s="42">
        <v>18.16</v>
      </c>
      <c r="J2030" s="16">
        <f t="shared" si="787"/>
        <v>0.18160000000000001</v>
      </c>
      <c r="K2030" s="16">
        <f t="shared" si="770"/>
        <v>9.2576579428895245E-2</v>
      </c>
      <c r="L2030" s="51">
        <f>VLOOKUP(A2030,LIBOR!$A$3:B4125,2,1)</f>
        <v>0.14199999999999999</v>
      </c>
      <c r="M2030">
        <v>10090.299999999999</v>
      </c>
      <c r="N2030" s="2">
        <v>9011.5400000000009</v>
      </c>
      <c r="O2030" s="16">
        <f t="shared" si="790"/>
        <v>4.6567314462833246E-6</v>
      </c>
      <c r="P2030" s="16">
        <f t="shared" si="779"/>
        <v>8.9023420571104767E-2</v>
      </c>
      <c r="Q2030" s="2">
        <f t="shared" si="792"/>
        <v>17.808</v>
      </c>
      <c r="R2030" s="2">
        <f t="shared" si="793"/>
        <v>19.261500000000002</v>
      </c>
      <c r="S2030" s="16">
        <f t="shared" si="780"/>
        <v>-1</v>
      </c>
      <c r="T2030" s="16">
        <f t="shared" si="781"/>
        <v>-1</v>
      </c>
      <c r="U2030" s="16">
        <f>VLOOKUP(P2030,Table!$D$6:$G$15,MATCH(VALUE(T2030)&amp;"E",Table!$D$5:$G$5,0),1)*IF(Y2030=1,0,1)</f>
        <v>0.97499999999999998</v>
      </c>
      <c r="V2030" s="16">
        <f t="shared" si="782"/>
        <v>2.5000000000000022E-2</v>
      </c>
      <c r="W2030" s="16">
        <f t="shared" si="772"/>
        <v>209605.21562500825</v>
      </c>
      <c r="X2030" s="16">
        <f t="shared" si="783"/>
        <v>2.2748138319923727E-2</v>
      </c>
      <c r="Y2030" s="16">
        <f t="shared" si="773"/>
        <v>0</v>
      </c>
      <c r="Z2030" s="16">
        <f t="shared" si="784"/>
        <v>0</v>
      </c>
      <c r="AA2030" s="16">
        <f t="shared" si="771"/>
        <v>0</v>
      </c>
      <c r="AB2030" s="2">
        <f t="shared" si="774"/>
        <v>249657.39186304991</v>
      </c>
      <c r="AE2030" s="16" t="str">
        <f t="shared" si="794"/>
        <v/>
      </c>
      <c r="AF2030" s="16" t="str">
        <f t="shared" si="791"/>
        <v/>
      </c>
      <c r="AG2030" s="16">
        <f t="shared" si="776"/>
        <v>134.30862246086863</v>
      </c>
      <c r="AH2030" s="24">
        <f t="shared" si="775"/>
        <v>132.7398082449798</v>
      </c>
      <c r="AI2030" s="16">
        <f>VLOOKUP(A2030,'VQT-IV'!$B$3:$C1364,2,0)</f>
        <v>132.75</v>
      </c>
      <c r="AJ2030" s="25">
        <f t="shared" si="785"/>
        <v>-7.6774049116434817E-5</v>
      </c>
      <c r="AK2030" s="16">
        <v>132.80000000000001</v>
      </c>
      <c r="AL2030" s="2">
        <f t="shared" si="777"/>
        <v>132.7398082449798</v>
      </c>
      <c r="AM2030" s="27">
        <f t="shared" si="778"/>
        <v>0</v>
      </c>
      <c r="AN2030" s="35">
        <v>0</v>
      </c>
      <c r="AO2030" s="1">
        <v>40932</v>
      </c>
      <c r="AP2030" s="2" t="str">
        <f t="shared" si="786"/>
        <v/>
      </c>
    </row>
    <row r="2031" spans="1:42" x14ac:dyDescent="0.25">
      <c r="A2031" s="49">
        <v>40948</v>
      </c>
      <c r="B2031" s="47">
        <v>1351.95</v>
      </c>
      <c r="C2031" s="27">
        <f t="shared" si="788"/>
        <v>1.4741177516370829E-3</v>
      </c>
      <c r="D2031" s="27">
        <f t="shared" si="789"/>
        <v>1.9839251684505621E-2</v>
      </c>
      <c r="E2031" s="5">
        <f t="shared" si="769"/>
        <v>0</v>
      </c>
      <c r="F2031" s="44">
        <v>2325.56</v>
      </c>
      <c r="G2031" s="45">
        <v>2325.56</v>
      </c>
      <c r="H2031" s="48">
        <v>1351.95</v>
      </c>
      <c r="I2031" s="42">
        <v>18.63</v>
      </c>
      <c r="J2031" s="16">
        <f t="shared" si="787"/>
        <v>0.18629999999999999</v>
      </c>
      <c r="K2031" s="16">
        <f t="shared" si="770"/>
        <v>9.7392186876208889E-2</v>
      </c>
      <c r="L2031" s="51">
        <f>VLOOKUP(A2031,LIBOR!$A$3:B4126,2,1)</f>
        <v>0.14199999999999999</v>
      </c>
      <c r="M2031">
        <v>10540.08</v>
      </c>
      <c r="N2031" s="2">
        <v>9413.2199999999993</v>
      </c>
      <c r="O2031" s="16">
        <f t="shared" si="790"/>
        <v>2.1698241764320219E-6</v>
      </c>
      <c r="P2031" s="16">
        <f t="shared" si="779"/>
        <v>8.8907813123791105E-2</v>
      </c>
      <c r="Q2031" s="2">
        <f t="shared" si="792"/>
        <v>17.73</v>
      </c>
      <c r="R2031" s="2">
        <f t="shared" si="793"/>
        <v>19.135000000000002</v>
      </c>
      <c r="S2031" s="16">
        <f t="shared" si="780"/>
        <v>-1</v>
      </c>
      <c r="T2031" s="16">
        <f t="shared" si="781"/>
        <v>-1</v>
      </c>
      <c r="U2031" s="16">
        <f>VLOOKUP(P2031,Table!$D$6:$G$15,MATCH(VALUE(T2031)&amp;"E",Table!$D$5:$G$5,0),1)*IF(Y2031=1,0,1)</f>
        <v>0.97499999999999998</v>
      </c>
      <c r="V2031" s="16">
        <f t="shared" si="782"/>
        <v>2.5000000000000022E-2</v>
      </c>
      <c r="W2031" s="16">
        <f t="shared" si="772"/>
        <v>210140.04717372949</v>
      </c>
      <c r="X2031" s="16">
        <f t="shared" si="783"/>
        <v>1.7925034086715863E-2</v>
      </c>
      <c r="Y2031" s="16">
        <f t="shared" si="773"/>
        <v>0</v>
      </c>
      <c r="Z2031" s="16">
        <f t="shared" si="784"/>
        <v>0</v>
      </c>
      <c r="AA2031" s="16">
        <f t="shared" si="771"/>
        <v>0</v>
      </c>
      <c r="AB2031" s="2">
        <f t="shared" si="774"/>
        <v>250297.25423951054</v>
      </c>
      <c r="AD2031" s="2">
        <v>250755.20000000001</v>
      </c>
      <c r="AE2031" s="16" t="str">
        <f t="shared" si="794"/>
        <v/>
      </c>
      <c r="AF2031" s="16">
        <f t="shared" si="791"/>
        <v>-1.8262662568492294E-3</v>
      </c>
      <c r="AG2031" s="16">
        <f t="shared" si="776"/>
        <v>134.65285033934501</v>
      </c>
      <c r="AH2031" s="24">
        <f t="shared" si="775"/>
        <v>133.07655158601034</v>
      </c>
      <c r="AI2031" s="16">
        <f>VLOOKUP(A2031,'VQT-IV'!$B$3:$C1365,2,0)</f>
        <v>133.09</v>
      </c>
      <c r="AJ2031" s="25">
        <f t="shared" si="785"/>
        <v>-1.0104751664030687E-4</v>
      </c>
      <c r="AK2031" s="16">
        <v>133.13999999999999</v>
      </c>
      <c r="AL2031" s="2">
        <f t="shared" si="777"/>
        <v>133.07655158601034</v>
      </c>
      <c r="AM2031" s="27">
        <f t="shared" si="778"/>
        <v>0</v>
      </c>
      <c r="AN2031" s="35">
        <v>0</v>
      </c>
      <c r="AO2031" s="1">
        <v>40933</v>
      </c>
      <c r="AP2031" s="2" t="str">
        <f t="shared" si="786"/>
        <v>high</v>
      </c>
    </row>
    <row r="2032" spans="1:42" x14ac:dyDescent="0.25">
      <c r="A2032" s="49">
        <v>40949</v>
      </c>
      <c r="B2032" s="47">
        <v>1342.64</v>
      </c>
      <c r="C2032" s="27">
        <f t="shared" si="788"/>
        <v>-6.8863493472390847E-3</v>
      </c>
      <c r="D2032" s="27">
        <f t="shared" si="789"/>
        <v>-1.652466040904077E-3</v>
      </c>
      <c r="E2032" s="5">
        <f t="shared" ref="E2032:E2095" si="795">IF(Y2032=1,IF(AND(D2032&lt;0,T2032&gt;=0),-1,1),0)</f>
        <v>0</v>
      </c>
      <c r="F2032" s="44">
        <v>2309.6</v>
      </c>
      <c r="G2032" s="45">
        <v>2309.6</v>
      </c>
      <c r="H2032" s="48">
        <v>1342.64</v>
      </c>
      <c r="I2032" s="42">
        <v>20.79</v>
      </c>
      <c r="J2032" s="16">
        <f t="shared" si="787"/>
        <v>0.2079</v>
      </c>
      <c r="K2032" s="16">
        <f t="shared" ref="K2032:K2050" si="796">J2032-P2032</f>
        <v>0.11918138037220154</v>
      </c>
      <c r="L2032" s="51">
        <f>VLOOKUP(A2032,LIBOR!$A$3:B4127,2,1)</f>
        <v>0.14199999999999999</v>
      </c>
      <c r="M2032">
        <v>11329.73</v>
      </c>
      <c r="N2032" s="2">
        <v>10118.42</v>
      </c>
      <c r="O2032" s="16">
        <f t="shared" si="790"/>
        <v>4.7750444876543572E-5</v>
      </c>
      <c r="P2032" s="16">
        <f t="shared" si="779"/>
        <v>8.8718619627798465E-2</v>
      </c>
      <c r="Q2032" s="2">
        <f t="shared" si="792"/>
        <v>17.86</v>
      </c>
      <c r="R2032" s="2">
        <f t="shared" si="793"/>
        <v>19.014000000000003</v>
      </c>
      <c r="S2032" s="16">
        <f t="shared" si="780"/>
        <v>-1</v>
      </c>
      <c r="T2032" s="16">
        <f t="shared" si="781"/>
        <v>-1</v>
      </c>
      <c r="U2032" s="16">
        <f>VLOOKUP(P2032,Table!$D$6:$G$15,MATCH(VALUE(T2032)&amp;"E",Table!$D$5:$G$5,0),1)*IF(Y2032=1,0,1)</f>
        <v>0.97499999999999998</v>
      </c>
      <c r="V2032" s="16">
        <f t="shared" si="782"/>
        <v>2.5000000000000022E-2</v>
      </c>
      <c r="W2032" s="16">
        <f t="shared" si="772"/>
        <v>209122.69769518494</v>
      </c>
      <c r="X2032" s="16">
        <f t="shared" si="783"/>
        <v>2.0280827682407798E-2</v>
      </c>
      <c r="Y2032" s="16">
        <f t="shared" si="773"/>
        <v>0</v>
      </c>
      <c r="Z2032" s="16">
        <f t="shared" si="784"/>
        <v>0</v>
      </c>
      <c r="AA2032" s="16">
        <f t="shared" ref="AA2032:AA2048" si="797">(1+(A2032-A2031)/360*L2032-1)*Y2031</f>
        <v>0</v>
      </c>
      <c r="AB2032" s="2">
        <f t="shared" si="774"/>
        <v>249091.24149664619</v>
      </c>
      <c r="AD2032" s="2">
        <v>249546.59</v>
      </c>
      <c r="AE2032" s="16" t="str">
        <f t="shared" si="794"/>
        <v/>
      </c>
      <c r="AF2032" s="16">
        <f t="shared" si="791"/>
        <v>-1.8247033684323233E-3</v>
      </c>
      <c r="AG2032" s="16">
        <f t="shared" si="776"/>
        <v>134.00404956098387</v>
      </c>
      <c r="AH2032" s="24">
        <f t="shared" si="775"/>
        <v>132.43189897510157</v>
      </c>
      <c r="AI2032" s="16">
        <f>VLOOKUP(A2032,'VQT-IV'!$B$3:$C1366,2,0)</f>
        <v>132.44999999999999</v>
      </c>
      <c r="AJ2032" s="25">
        <f t="shared" si="785"/>
        <v>-1.3666307964077529E-4</v>
      </c>
      <c r="AK2032" s="16">
        <v>132.44999999999999</v>
      </c>
      <c r="AL2032" s="2">
        <f t="shared" si="777"/>
        <v>133.07655158601034</v>
      </c>
      <c r="AM2032" s="27">
        <f t="shared" si="778"/>
        <v>-4.8442238938849469E-3</v>
      </c>
      <c r="AN2032" s="35">
        <v>0</v>
      </c>
      <c r="AO2032" s="1">
        <v>40934</v>
      </c>
      <c r="AP2032" s="2" t="str">
        <f t="shared" si="786"/>
        <v>high</v>
      </c>
    </row>
    <row r="2033" spans="1:42" x14ac:dyDescent="0.25">
      <c r="A2033" s="49">
        <v>40952</v>
      </c>
      <c r="B2033" s="47">
        <v>1351.77</v>
      </c>
      <c r="C2033" s="27">
        <f t="shared" si="788"/>
        <v>6.8000357504616193E-3</v>
      </c>
      <c r="D2033" s="27">
        <f t="shared" si="789"/>
        <v>5.5713930421474878E-3</v>
      </c>
      <c r="E2033" s="5">
        <f t="shared" si="795"/>
        <v>0</v>
      </c>
      <c r="F2033" s="44">
        <v>2325.81</v>
      </c>
      <c r="G2033" s="45">
        <v>2325.81</v>
      </c>
      <c r="H2033" s="48">
        <v>1351.77</v>
      </c>
      <c r="I2033" s="42">
        <v>19.04</v>
      </c>
      <c r="J2033" s="16">
        <f t="shared" si="787"/>
        <v>0.19039999999999999</v>
      </c>
      <c r="K2033" s="16">
        <f t="shared" si="796"/>
        <v>0.10367336054726055</v>
      </c>
      <c r="L2033" s="51">
        <f>VLOOKUP(A2033,LIBOR!$A$3:B4128,2,1)</f>
        <v>0.14199999999999999</v>
      </c>
      <c r="M2033">
        <v>10488.68</v>
      </c>
      <c r="N2033" s="2">
        <v>9367.2199999999993</v>
      </c>
      <c r="O2033" s="16">
        <f t="shared" si="790"/>
        <v>4.5927997207262596E-5</v>
      </c>
      <c r="P2033" s="16">
        <f t="shared" si="779"/>
        <v>8.6726639452739437E-2</v>
      </c>
      <c r="Q2033" s="2">
        <f t="shared" si="792"/>
        <v>18.597999999999995</v>
      </c>
      <c r="R2033" s="2">
        <f t="shared" si="793"/>
        <v>19.030000000000005</v>
      </c>
      <c r="S2033" s="16">
        <f t="shared" si="780"/>
        <v>-1</v>
      </c>
      <c r="T2033" s="16">
        <f t="shared" si="781"/>
        <v>-1</v>
      </c>
      <c r="U2033" s="16">
        <f>VLOOKUP(P2033,Table!$D$6:$G$15,MATCH(VALUE(T2033)&amp;"E",Table!$D$5:$G$5,0),1)*IF(Y2033=1,0,1)</f>
        <v>0.97499999999999998</v>
      </c>
      <c r="V2033" s="16">
        <f t="shared" si="782"/>
        <v>2.5000000000000022E-2</v>
      </c>
      <c r="W2033" s="16">
        <f t="shared" ref="W2033:W2048" si="798">W2032*(1+$U2032*($H2033/$H2032-1)+$V2032*($N2033/$N2032-1))</f>
        <v>210121.05235187322</v>
      </c>
      <c r="X2033" s="16">
        <f t="shared" si="783"/>
        <v>2.2442368621085063E-3</v>
      </c>
      <c r="Y2033" s="16">
        <f t="shared" ref="Y2033:Y2096" si="799">IF(X2033&lt;=-0.02,1,0)</f>
        <v>0</v>
      </c>
      <c r="Z2033" s="16">
        <f t="shared" si="784"/>
        <v>0</v>
      </c>
      <c r="AA2033" s="16">
        <f t="shared" si="797"/>
        <v>0</v>
      </c>
      <c r="AB2033" s="2">
        <f t="shared" ref="AB2033:AB2048" si="800">AB2032*(1+$U2032*($G2033/$G2032-1)+$V2032*($M2033/$M2032-1)+Y2032*(1+(A2033-A2032)/360*L2033/100-1))</f>
        <v>250333.51448258443</v>
      </c>
      <c r="AE2033" s="16" t="str">
        <f t="shared" si="794"/>
        <v/>
      </c>
      <c r="AF2033" s="16" t="str">
        <f t="shared" si="791"/>
        <v/>
      </c>
      <c r="AG2033" s="16">
        <f t="shared" si="776"/>
        <v>134.67235732554323</v>
      </c>
      <c r="AH2033" s="24">
        <f t="shared" ref="AH2033:AH2096" si="801">AH2032*AB2033/AB2032*(1-AH$1)^(A2033-A2032)</f>
        <v>133.08197420460306</v>
      </c>
      <c r="AI2033" s="16">
        <f>VLOOKUP(A2033,'VQT-IV'!$B$3:$C1367,2,0)</f>
        <v>133.1</v>
      </c>
      <c r="AJ2033" s="25">
        <f t="shared" si="785"/>
        <v>-1.3543046879738174E-4</v>
      </c>
      <c r="AK2033" s="16">
        <v>133.24</v>
      </c>
      <c r="AL2033" s="2">
        <f t="shared" si="777"/>
        <v>133.08197420460306</v>
      </c>
      <c r="AM2033" s="27">
        <f t="shared" si="778"/>
        <v>0</v>
      </c>
      <c r="AN2033" s="35">
        <v>0</v>
      </c>
      <c r="AO2033" s="1">
        <v>40935</v>
      </c>
      <c r="AP2033" s="2" t="str">
        <f t="shared" si="786"/>
        <v>high</v>
      </c>
    </row>
    <row r="2034" spans="1:42" x14ac:dyDescent="0.25">
      <c r="A2034" s="49">
        <v>40953</v>
      </c>
      <c r="B2034" s="47">
        <v>1350.5</v>
      </c>
      <c r="C2034" s="27">
        <f t="shared" si="788"/>
        <v>-9.3950894013028474E-4</v>
      </c>
      <c r="D2034" s="27">
        <f t="shared" si="789"/>
        <v>2.6085713737435956E-3</v>
      </c>
      <c r="E2034" s="5">
        <f t="shared" si="795"/>
        <v>0</v>
      </c>
      <c r="F2034" s="44">
        <v>2324</v>
      </c>
      <c r="G2034" s="45">
        <v>2324</v>
      </c>
      <c r="H2034" s="48">
        <v>1350.5</v>
      </c>
      <c r="I2034" s="42">
        <v>19.54</v>
      </c>
      <c r="J2034" s="16">
        <f t="shared" si="787"/>
        <v>0.19539999999999999</v>
      </c>
      <c r="K2034" s="16">
        <f t="shared" si="796"/>
        <v>0.10569773206454416</v>
      </c>
      <c r="L2034" s="51">
        <f>VLOOKUP(A2034,LIBOR!$A$3:B4129,2,1)</f>
        <v>0.14399999999999999</v>
      </c>
      <c r="M2034">
        <v>10753.73</v>
      </c>
      <c r="N2034" s="2">
        <v>9603.9</v>
      </c>
      <c r="O2034" s="16">
        <f t="shared" si="790"/>
        <v>8.8350704636584659E-7</v>
      </c>
      <c r="P2034" s="16">
        <f t="shared" si="779"/>
        <v>8.9702267935455826E-2</v>
      </c>
      <c r="Q2034" s="2">
        <f t="shared" si="792"/>
        <v>18.853999999999996</v>
      </c>
      <c r="R2034" s="2">
        <f t="shared" si="793"/>
        <v>18.936500000000002</v>
      </c>
      <c r="S2034" s="16">
        <f t="shared" si="780"/>
        <v>-1</v>
      </c>
      <c r="T2034" s="16">
        <f t="shared" si="781"/>
        <v>-1</v>
      </c>
      <c r="U2034" s="16">
        <f>VLOOKUP(P2034,Table!$D$6:$G$15,MATCH(VALUE(T2034)&amp;"E",Table!$D$5:$G$5,0),1)*IF(Y2034=1,0,1)</f>
        <v>0.97499999999999998</v>
      </c>
      <c r="V2034" s="16">
        <f t="shared" si="782"/>
        <v>2.5000000000000022E-2</v>
      </c>
      <c r="W2034" s="16">
        <f t="shared" si="798"/>
        <v>210061.30435764897</v>
      </c>
      <c r="X2034" s="16">
        <f t="shared" si="783"/>
        <v>7.6698180342915645E-3</v>
      </c>
      <c r="Y2034" s="16">
        <f t="shared" si="799"/>
        <v>0</v>
      </c>
      <c r="Z2034" s="16">
        <f t="shared" si="784"/>
        <v>0</v>
      </c>
      <c r="AA2034" s="16">
        <f t="shared" si="797"/>
        <v>0</v>
      </c>
      <c r="AB2034" s="2">
        <f t="shared" si="800"/>
        <v>250301.71827232026</v>
      </c>
      <c r="AE2034" s="16" t="str">
        <f t="shared" si="794"/>
        <v/>
      </c>
      <c r="AF2034" s="16" t="str">
        <f t="shared" si="791"/>
        <v/>
      </c>
      <c r="AG2034" s="16">
        <f t="shared" ref="AG2034:AG2097" si="802">AB2034/AG$2</f>
        <v>134.65525186286018</v>
      </c>
      <c r="AH2034" s="24">
        <f t="shared" si="801"/>
        <v>133.06160740760282</v>
      </c>
      <c r="AI2034" s="16">
        <f>VLOOKUP(A2034,'VQT-IV'!$B$3:$C1368,2,0)</f>
        <v>133.08000000000001</v>
      </c>
      <c r="AJ2034" s="25">
        <f t="shared" si="785"/>
        <v>-1.3820703634803699E-4</v>
      </c>
      <c r="AK2034" s="16">
        <v>132.83000000000001</v>
      </c>
      <c r="AL2034" s="2">
        <f t="shared" ref="AL2034:AL2097" si="803">IF(AH2034&gt;AL2033,AH2034,AL2033)</f>
        <v>133.08197420460306</v>
      </c>
      <c r="AM2034" s="27">
        <f t="shared" ref="AM2034:AM2097" si="804">AH2034/AL2034-1</f>
        <v>-1.530394865417728E-4</v>
      </c>
      <c r="AN2034" s="35">
        <v>0</v>
      </c>
      <c r="AO2034" s="1">
        <v>40938</v>
      </c>
      <c r="AP2034" s="2" t="str">
        <f t="shared" si="786"/>
        <v>high</v>
      </c>
    </row>
    <row r="2035" spans="1:42" x14ac:dyDescent="0.25">
      <c r="A2035" s="49">
        <v>40954</v>
      </c>
      <c r="B2035" s="47">
        <v>1343.23</v>
      </c>
      <c r="C2035" s="27">
        <f t="shared" si="788"/>
        <v>-5.383191410588628E-3</v>
      </c>
      <c r="D2035" s="27">
        <f t="shared" si="789"/>
        <v>-4.9348961958592952E-3</v>
      </c>
      <c r="E2035" s="5">
        <f t="shared" si="795"/>
        <v>0</v>
      </c>
      <c r="F2035" s="44">
        <v>2312.2800000000002</v>
      </c>
      <c r="G2035" s="45">
        <v>2312.2800000000002</v>
      </c>
      <c r="H2035" s="48">
        <v>1343.23</v>
      </c>
      <c r="I2035" s="42">
        <v>21.14</v>
      </c>
      <c r="J2035" s="16">
        <f t="shared" si="787"/>
        <v>0.2114</v>
      </c>
      <c r="K2035" s="16">
        <f t="shared" si="796"/>
        <v>0.12198957083023573</v>
      </c>
      <c r="L2035" s="51">
        <f>VLOOKUP(A2035,LIBOR!$A$3:B4130,2,1)</f>
        <v>0.14299999999999999</v>
      </c>
      <c r="M2035">
        <v>11615.97</v>
      </c>
      <c r="N2035" s="2">
        <v>10373.92</v>
      </c>
      <c r="O2035" s="16">
        <f t="shared" si="790"/>
        <v>2.9135521492932575E-5</v>
      </c>
      <c r="P2035" s="16">
        <f t="shared" si="779"/>
        <v>8.9410429169764272E-2</v>
      </c>
      <c r="Q2035" s="2">
        <f t="shared" si="792"/>
        <v>19.231999999999999</v>
      </c>
      <c r="R2035" s="2">
        <f t="shared" si="793"/>
        <v>18.803500000000003</v>
      </c>
      <c r="S2035" s="16">
        <f t="shared" si="780"/>
        <v>1</v>
      </c>
      <c r="T2035" s="16">
        <f t="shared" si="781"/>
        <v>0</v>
      </c>
      <c r="U2035" s="16">
        <f>VLOOKUP(P2035,Table!$D$6:$G$15,MATCH(VALUE(T2035)&amp;"E",Table!$D$5:$G$5,0),1)*IF(Y2035=1,0,1)</f>
        <v>0.97499999999999998</v>
      </c>
      <c r="V2035" s="16">
        <f t="shared" si="782"/>
        <v>2.5000000000000022E-2</v>
      </c>
      <c r="W2035" s="16">
        <f t="shared" si="798"/>
        <v>209379.83071803916</v>
      </c>
      <c r="X2035" s="16">
        <f t="shared" si="783"/>
        <v>5.1051640854360425E-3</v>
      </c>
      <c r="Y2035" s="16">
        <f t="shared" si="799"/>
        <v>0</v>
      </c>
      <c r="Z2035" s="16">
        <f t="shared" si="784"/>
        <v>0</v>
      </c>
      <c r="AA2035" s="16">
        <f t="shared" si="797"/>
        <v>0</v>
      </c>
      <c r="AB2035" s="2">
        <f t="shared" si="800"/>
        <v>249572.72959959702</v>
      </c>
      <c r="AE2035" s="16" t="str">
        <f t="shared" si="794"/>
        <v/>
      </c>
      <c r="AF2035" s="16" t="str">
        <f t="shared" si="791"/>
        <v/>
      </c>
      <c r="AG2035" s="16">
        <f t="shared" si="802"/>
        <v>134.2630765553622</v>
      </c>
      <c r="AH2035" s="24">
        <f t="shared" si="801"/>
        <v>132.67062033273993</v>
      </c>
      <c r="AI2035" s="16">
        <f>VLOOKUP(A2035,'VQT-IV'!$B$3:$C1369,2,0)</f>
        <v>132.69</v>
      </c>
      <c r="AJ2035" s="25">
        <f t="shared" si="785"/>
        <v>-1.4605220634611449E-4</v>
      </c>
      <c r="AK2035" s="16">
        <v>132.91</v>
      </c>
      <c r="AL2035" s="2">
        <f t="shared" si="803"/>
        <v>133.08197420460306</v>
      </c>
      <c r="AM2035" s="27">
        <f t="shared" si="804"/>
        <v>-3.0909811364137063E-3</v>
      </c>
      <c r="AN2035" s="35">
        <v>0</v>
      </c>
      <c r="AO2035" s="1">
        <v>40939</v>
      </c>
      <c r="AP2035" s="2" t="str">
        <f t="shared" si="786"/>
        <v>high</v>
      </c>
    </row>
    <row r="2036" spans="1:42" x14ac:dyDescent="0.25">
      <c r="A2036" s="49">
        <v>40955</v>
      </c>
      <c r="B2036" s="47">
        <v>1358.04</v>
      </c>
      <c r="C2036" s="27">
        <f t="shared" si="788"/>
        <v>1.1025662023629534E-2</v>
      </c>
      <c r="D2036" s="27">
        <f t="shared" si="789"/>
        <v>4.6166480761331563E-3</v>
      </c>
      <c r="E2036" s="5">
        <f t="shared" si="795"/>
        <v>0</v>
      </c>
      <c r="F2036" s="44">
        <v>2338.12</v>
      </c>
      <c r="G2036" s="45">
        <v>2338.12</v>
      </c>
      <c r="H2036" s="48">
        <v>1358.04</v>
      </c>
      <c r="I2036" s="42">
        <v>19.22</v>
      </c>
      <c r="J2036" s="16">
        <f t="shared" si="787"/>
        <v>0.19219999999999998</v>
      </c>
      <c r="K2036" s="16">
        <f t="shared" si="796"/>
        <v>0.10249972890013265</v>
      </c>
      <c r="L2036" s="51">
        <f>VLOOKUP(A2036,LIBOR!$A$3:B4131,2,1)</f>
        <v>0.14199999999999999</v>
      </c>
      <c r="M2036">
        <v>10933</v>
      </c>
      <c r="N2036" s="2">
        <v>9763.9500000000007</v>
      </c>
      <c r="O2036" s="16">
        <f t="shared" si="790"/>
        <v>1.2023829816249861E-4</v>
      </c>
      <c r="P2036" s="16">
        <f t="shared" si="779"/>
        <v>8.9700271099867335E-2</v>
      </c>
      <c r="Q2036" s="2">
        <f t="shared" si="792"/>
        <v>19.827999999999999</v>
      </c>
      <c r="R2036" s="2">
        <f t="shared" si="793"/>
        <v>18.816000000000003</v>
      </c>
      <c r="S2036" s="16">
        <f t="shared" si="780"/>
        <v>1</v>
      </c>
      <c r="T2036" s="16">
        <f t="shared" si="781"/>
        <v>0</v>
      </c>
      <c r="U2036" s="16">
        <f>VLOOKUP(P2036,Table!$D$6:$G$15,MATCH(VALUE(T2036)&amp;"E",Table!$D$5:$G$5,0),1)*IF(Y2036=1,0,1)</f>
        <v>0.97499999999999998</v>
      </c>
      <c r="V2036" s="16">
        <f t="shared" si="782"/>
        <v>2.5000000000000022E-2</v>
      </c>
      <c r="W2036" s="16">
        <f t="shared" si="798"/>
        <v>211322.88815733255</v>
      </c>
      <c r="X2036" s="16">
        <f t="shared" si="783"/>
        <v>-1.0752829136290165E-3</v>
      </c>
      <c r="Y2036" s="16">
        <f t="shared" si="799"/>
        <v>0</v>
      </c>
      <c r="Z2036" s="16">
        <f t="shared" si="784"/>
        <v>0</v>
      </c>
      <c r="AA2036" s="16">
        <f t="shared" si="797"/>
        <v>0</v>
      </c>
      <c r="AB2036" s="2">
        <f t="shared" si="800"/>
        <v>251925.16341663041</v>
      </c>
      <c r="AE2036" s="16" t="str">
        <f t="shared" si="794"/>
        <v/>
      </c>
      <c r="AF2036" s="16" t="str">
        <f t="shared" si="791"/>
        <v/>
      </c>
      <c r="AG2036" s="16">
        <f t="shared" si="802"/>
        <v>135.5286194781587</v>
      </c>
      <c r="AH2036" s="24">
        <f t="shared" si="801"/>
        <v>133.91766739127058</v>
      </c>
      <c r="AI2036" s="16">
        <f>VLOOKUP(A2036,'VQT-IV'!$B$3:$C1370,2,0)</f>
        <v>133.93</v>
      </c>
      <c r="AJ2036" s="25">
        <f t="shared" si="785"/>
        <v>-9.2082496299772387E-5</v>
      </c>
      <c r="AK2036" s="16">
        <v>134.15</v>
      </c>
      <c r="AL2036" s="2">
        <f t="shared" si="803"/>
        <v>133.91766739127058</v>
      </c>
      <c r="AM2036" s="27">
        <f t="shared" si="804"/>
        <v>0</v>
      </c>
      <c r="AN2036" s="35">
        <v>0</v>
      </c>
      <c r="AO2036" s="1">
        <v>40940</v>
      </c>
      <c r="AP2036" s="2" t="str">
        <f t="shared" si="786"/>
        <v/>
      </c>
    </row>
    <row r="2037" spans="1:42" x14ac:dyDescent="0.25">
      <c r="A2037" s="49">
        <v>40956</v>
      </c>
      <c r="B2037" s="47">
        <v>1361.23</v>
      </c>
      <c r="C2037" s="27">
        <f t="shared" si="788"/>
        <v>2.348973520662101E-3</v>
      </c>
      <c r="D2037" s="27">
        <f t="shared" si="789"/>
        <v>1.3851970944034342E-2</v>
      </c>
      <c r="E2037" s="5">
        <f t="shared" si="795"/>
        <v>0</v>
      </c>
      <c r="F2037" s="44">
        <v>2343.67</v>
      </c>
      <c r="G2037" s="45">
        <v>2343.67</v>
      </c>
      <c r="H2037" s="48">
        <v>1361.23</v>
      </c>
      <c r="I2037" s="42">
        <v>17.78</v>
      </c>
      <c r="J2037" s="16">
        <f t="shared" si="787"/>
        <v>0.17780000000000001</v>
      </c>
      <c r="K2037" s="16">
        <f t="shared" si="796"/>
        <v>8.1470698232799288E-2</v>
      </c>
      <c r="L2037" s="51">
        <f>VLOOKUP(A2037,LIBOR!$A$3:B4132,2,1)</f>
        <v>0.14099999999999999</v>
      </c>
      <c r="M2037">
        <v>10851.66</v>
      </c>
      <c r="N2037" s="2">
        <v>9691.2800000000007</v>
      </c>
      <c r="O2037" s="16">
        <f t="shared" si="790"/>
        <v>5.5047435727657077E-6</v>
      </c>
      <c r="P2037" s="16">
        <f t="shared" si="779"/>
        <v>9.6329301767200726E-2</v>
      </c>
      <c r="Q2037" s="2">
        <f t="shared" si="792"/>
        <v>19.945999999999998</v>
      </c>
      <c r="R2037" s="2">
        <f t="shared" si="793"/>
        <v>18.783500000000004</v>
      </c>
      <c r="S2037" s="16">
        <f t="shared" si="780"/>
        <v>1</v>
      </c>
      <c r="T2037" s="16">
        <f t="shared" si="781"/>
        <v>0</v>
      </c>
      <c r="U2037" s="16">
        <f>VLOOKUP(P2037,Table!$D$6:$G$15,MATCH(VALUE(T2037)&amp;"E",Table!$D$5:$G$5,0),1)*IF(Y2037=1,0,1)</f>
        <v>0.97499999999999998</v>
      </c>
      <c r="V2037" s="16">
        <f t="shared" si="782"/>
        <v>2.5000000000000022E-2</v>
      </c>
      <c r="W2037" s="16">
        <f t="shared" si="798"/>
        <v>211767.54998923867</v>
      </c>
      <c r="X2037" s="16">
        <f t="shared" si="783"/>
        <v>5.6288222997549209E-3</v>
      </c>
      <c r="Y2037" s="16">
        <f t="shared" si="799"/>
        <v>0</v>
      </c>
      <c r="Z2037" s="16">
        <f t="shared" si="784"/>
        <v>0</v>
      </c>
      <c r="AA2037" s="16">
        <f t="shared" si="797"/>
        <v>0</v>
      </c>
      <c r="AB2037" s="2">
        <f t="shared" si="800"/>
        <v>252461.35158186965</v>
      </c>
      <c r="AE2037" s="16" t="str">
        <f t="shared" si="794"/>
        <v/>
      </c>
      <c r="AF2037" s="16" t="str">
        <f t="shared" si="791"/>
        <v/>
      </c>
      <c r="AG2037" s="16">
        <f t="shared" si="802"/>
        <v>135.81707356043401</v>
      </c>
      <c r="AH2037" s="24">
        <f t="shared" si="801"/>
        <v>134.19919983613133</v>
      </c>
      <c r="AI2037" s="16">
        <f>VLOOKUP(A2037,'VQT-IV'!$B$3:$C1371,2,0)</f>
        <v>134.21</v>
      </c>
      <c r="AJ2037" s="25">
        <f t="shared" si="785"/>
        <v>-8.0472124794561672E-5</v>
      </c>
      <c r="AK2037" s="16">
        <v>134.4</v>
      </c>
      <c r="AL2037" s="2">
        <f t="shared" si="803"/>
        <v>134.19919983613133</v>
      </c>
      <c r="AM2037" s="27">
        <f t="shared" si="804"/>
        <v>0</v>
      </c>
      <c r="AN2037" s="35">
        <v>0</v>
      </c>
      <c r="AO2037" s="1">
        <v>40941</v>
      </c>
      <c r="AP2037" s="2" t="str">
        <f t="shared" si="786"/>
        <v/>
      </c>
    </row>
    <row r="2038" spans="1:42" x14ac:dyDescent="0.25">
      <c r="A2038" s="49">
        <v>40960</v>
      </c>
      <c r="B2038" s="47">
        <v>1362.21</v>
      </c>
      <c r="C2038" s="27">
        <f t="shared" si="788"/>
        <v>7.1993711569695584E-4</v>
      </c>
      <c r="D2038" s="27">
        <f t="shared" si="789"/>
        <v>7.7718723092696784E-3</v>
      </c>
      <c r="E2038" s="5">
        <f t="shared" si="795"/>
        <v>0</v>
      </c>
      <c r="F2038" s="44">
        <v>2345.41</v>
      </c>
      <c r="G2038" s="45">
        <v>2345.41</v>
      </c>
      <c r="H2038" s="48">
        <v>1362.21</v>
      </c>
      <c r="I2038" s="42">
        <v>18.190000000000001</v>
      </c>
      <c r="J2038" s="16">
        <f t="shared" si="787"/>
        <v>0.18190000000000001</v>
      </c>
      <c r="K2038" s="16">
        <f t="shared" si="796"/>
        <v>9.2767530916040841E-2</v>
      </c>
      <c r="L2038" s="51">
        <f>VLOOKUP(A2038,LIBOR!$A$3:B4133,2,1)</f>
        <v>0.14050000000000001</v>
      </c>
      <c r="M2038">
        <v>10851.77</v>
      </c>
      <c r="N2038" s="2">
        <v>9691.2800000000007</v>
      </c>
      <c r="O2038" s="16">
        <f t="shared" si="790"/>
        <v>5.1793654644374135E-7</v>
      </c>
      <c r="P2038" s="16">
        <f t="shared" si="779"/>
        <v>8.9132469083959165E-2</v>
      </c>
      <c r="Q2038" s="2">
        <f t="shared" si="792"/>
        <v>19.344000000000001</v>
      </c>
      <c r="R2038" s="2">
        <f t="shared" si="793"/>
        <v>18.758500000000005</v>
      </c>
      <c r="S2038" s="16">
        <f t="shared" si="780"/>
        <v>1</v>
      </c>
      <c r="T2038" s="16">
        <f t="shared" si="781"/>
        <v>0</v>
      </c>
      <c r="U2038" s="16">
        <f>VLOOKUP(P2038,Table!$D$6:$G$15,MATCH(VALUE(T2038)&amp;"E",Table!$D$5:$G$5,0),1)*IF(Y2038=1,0,1)</f>
        <v>0.97499999999999998</v>
      </c>
      <c r="V2038" s="16">
        <f t="shared" si="782"/>
        <v>2.5000000000000022E-2</v>
      </c>
      <c r="W2038" s="16">
        <f t="shared" si="798"/>
        <v>211916.19782539768</v>
      </c>
      <c r="X2038" s="16">
        <f t="shared" si="783"/>
        <v>1.2647370769426791E-2</v>
      </c>
      <c r="Y2038" s="16">
        <f t="shared" si="799"/>
        <v>0</v>
      </c>
      <c r="Z2038" s="16">
        <f t="shared" si="784"/>
        <v>0</v>
      </c>
      <c r="AA2038" s="16">
        <f t="shared" si="797"/>
        <v>0</v>
      </c>
      <c r="AB2038" s="2">
        <f t="shared" si="800"/>
        <v>252644.16342250418</v>
      </c>
      <c r="AE2038" s="16" t="str">
        <f t="shared" si="794"/>
        <v/>
      </c>
      <c r="AF2038" s="16" t="str">
        <f t="shared" si="791"/>
        <v/>
      </c>
      <c r="AG2038" s="16">
        <f t="shared" si="802"/>
        <v>135.91542116513313</v>
      </c>
      <c r="AH2038" s="24">
        <f t="shared" si="801"/>
        <v>134.2823949144817</v>
      </c>
      <c r="AI2038" s="16">
        <f>VLOOKUP(A2038,'VQT-IV'!$B$3:$C1372,2,0)</f>
        <v>134.30000000000001</v>
      </c>
      <c r="AJ2038" s="25">
        <f t="shared" si="785"/>
        <v>-1.3108775516246229E-4</v>
      </c>
      <c r="AK2038" s="16">
        <v>134.35</v>
      </c>
      <c r="AL2038" s="2">
        <f t="shared" si="803"/>
        <v>134.2823949144817</v>
      </c>
      <c r="AM2038" s="27">
        <f t="shared" si="804"/>
        <v>0</v>
      </c>
      <c r="AN2038" s="35">
        <v>0</v>
      </c>
      <c r="AO2038" s="1">
        <v>40942</v>
      </c>
      <c r="AP2038" s="2" t="str">
        <f t="shared" si="786"/>
        <v>high</v>
      </c>
    </row>
    <row r="2039" spans="1:42" x14ac:dyDescent="0.25">
      <c r="A2039" s="49">
        <v>40961</v>
      </c>
      <c r="B2039" s="47">
        <v>1357.66</v>
      </c>
      <c r="C2039" s="27">
        <f t="shared" si="788"/>
        <v>-3.3401604745230129E-3</v>
      </c>
      <c r="D2039" s="27">
        <f t="shared" si="789"/>
        <v>5.3712207748769503E-3</v>
      </c>
      <c r="E2039" s="5">
        <f t="shared" si="795"/>
        <v>0</v>
      </c>
      <c r="F2039" s="44">
        <v>2337.67</v>
      </c>
      <c r="G2039" s="45">
        <v>2337.67</v>
      </c>
      <c r="H2039" s="48">
        <v>1357.66</v>
      </c>
      <c r="I2039" s="42">
        <v>18.190000000000001</v>
      </c>
      <c r="J2039" s="16">
        <f t="shared" si="787"/>
        <v>0.18190000000000001</v>
      </c>
      <c r="K2039" s="16">
        <f t="shared" si="796"/>
        <v>9.430707915195799E-2</v>
      </c>
      <c r="L2039" s="51">
        <f>VLOOKUP(A2039,LIBOR!$A$3:B4134,2,1)</f>
        <v>0.14050000000000001</v>
      </c>
      <c r="M2039">
        <v>10509.48</v>
      </c>
      <c r="N2039" s="2">
        <v>9385.57</v>
      </c>
      <c r="O2039" s="16">
        <f t="shared" si="790"/>
        <v>1.1194051516633834E-5</v>
      </c>
      <c r="P2039" s="16">
        <f t="shared" si="779"/>
        <v>8.7592920848042016E-2</v>
      </c>
      <c r="Q2039" s="2">
        <f t="shared" si="792"/>
        <v>19.173999999999999</v>
      </c>
      <c r="R2039" s="2">
        <f t="shared" si="793"/>
        <v>18.734500000000001</v>
      </c>
      <c r="S2039" s="16">
        <f t="shared" si="780"/>
        <v>1</v>
      </c>
      <c r="T2039" s="16">
        <f t="shared" si="781"/>
        <v>0</v>
      </c>
      <c r="U2039" s="16">
        <f>VLOOKUP(P2039,Table!$D$6:$G$15,MATCH(VALUE(T2039)&amp;"E",Table!$D$5:$G$5,0),1)*IF(Y2039=1,0,1)</f>
        <v>0.97499999999999998</v>
      </c>
      <c r="V2039" s="16">
        <f t="shared" si="782"/>
        <v>2.5000000000000022E-2</v>
      </c>
      <c r="W2039" s="16">
        <f t="shared" si="798"/>
        <v>211058.93793911932</v>
      </c>
      <c r="X2039" s="16">
        <f t="shared" si="783"/>
        <v>8.5433870306259596E-3</v>
      </c>
      <c r="Y2039" s="16">
        <f t="shared" si="799"/>
        <v>0</v>
      </c>
      <c r="Z2039" s="16">
        <f t="shared" si="784"/>
        <v>0</v>
      </c>
      <c r="AA2039" s="16">
        <f t="shared" si="797"/>
        <v>0</v>
      </c>
      <c r="AB2039" s="2">
        <f t="shared" si="800"/>
        <v>251632.04081282066</v>
      </c>
      <c r="AE2039" s="16" t="str">
        <f t="shared" si="794"/>
        <v/>
      </c>
      <c r="AF2039" s="16" t="str">
        <f t="shared" si="791"/>
        <v/>
      </c>
      <c r="AG2039" s="16">
        <f t="shared" si="802"/>
        <v>135.37092779983089</v>
      </c>
      <c r="AH2039" s="24">
        <f t="shared" si="801"/>
        <v>133.74096262707388</v>
      </c>
      <c r="AI2039" s="16">
        <f>VLOOKUP(A2039,'VQT-IV'!$B$3:$C1373,2,0)</f>
        <v>133.76</v>
      </c>
      <c r="AJ2039" s="25">
        <f t="shared" si="785"/>
        <v>-1.4232485740206524E-4</v>
      </c>
      <c r="AK2039" s="16">
        <v>134.30000000000001</v>
      </c>
      <c r="AL2039" s="2">
        <f t="shared" si="803"/>
        <v>134.2823949144817</v>
      </c>
      <c r="AM2039" s="27">
        <f t="shared" si="804"/>
        <v>-4.0320422327336791E-3</v>
      </c>
      <c r="AN2039" s="35">
        <v>0</v>
      </c>
      <c r="AO2039" s="1">
        <v>40945</v>
      </c>
      <c r="AP2039" s="2" t="str">
        <f t="shared" si="786"/>
        <v>high</v>
      </c>
    </row>
    <row r="2040" spans="1:42" x14ac:dyDescent="0.25">
      <c r="A2040" s="49">
        <v>40962</v>
      </c>
      <c r="B2040" s="47">
        <v>1363.46</v>
      </c>
      <c r="C2040" s="27">
        <f t="shared" si="788"/>
        <v>4.2720563322187211E-3</v>
      </c>
      <c r="D2040" s="27">
        <f t="shared" si="789"/>
        <v>1.5026468517684299E-2</v>
      </c>
      <c r="E2040" s="5">
        <f t="shared" si="795"/>
        <v>0</v>
      </c>
      <c r="F2040" s="44">
        <v>2348.11</v>
      </c>
      <c r="G2040" s="45">
        <v>2348.11</v>
      </c>
      <c r="H2040" s="48">
        <v>1363.46</v>
      </c>
      <c r="I2040" s="42">
        <v>16.8</v>
      </c>
      <c r="J2040" s="16">
        <f t="shared" si="787"/>
        <v>0.16800000000000001</v>
      </c>
      <c r="K2040" s="16">
        <f t="shared" si="796"/>
        <v>7.9707234785315217E-2</v>
      </c>
      <c r="L2040" s="51">
        <f>VLOOKUP(A2040,LIBOR!$A$3:B4135,2,1)</f>
        <v>0.13950000000000001</v>
      </c>
      <c r="M2040">
        <v>9815.66</v>
      </c>
      <c r="N2040" s="2">
        <v>8765.92</v>
      </c>
      <c r="O2040" s="16">
        <f t="shared" si="790"/>
        <v>1.8172802431465328E-5</v>
      </c>
      <c r="P2040" s="16">
        <f t="shared" ref="P2040:P2048" si="805">SQRT(252*SUM(O2018:O2039)/22)</f>
        <v>8.8292765214684793E-2</v>
      </c>
      <c r="Q2040" s="2">
        <f t="shared" si="792"/>
        <v>18.904</v>
      </c>
      <c r="R2040" s="2">
        <f t="shared" si="793"/>
        <v>18.698499999999996</v>
      </c>
      <c r="S2040" s="16">
        <f t="shared" ref="S2040:S2048" si="806">IF(Q2040&gt;=R2040,1,-1)</f>
        <v>1</v>
      </c>
      <c r="T2040" s="16">
        <f t="shared" ref="T2040:T2048" si="807">IF(SUM(S2031:S2040)=-10,-1,IF(SUM(S2031:S2040)&lt;10,0,1))</f>
        <v>0</v>
      </c>
      <c r="U2040" s="16">
        <f>VLOOKUP(P2040,Table!$D$6:$G$15,MATCH(VALUE(T2040)&amp;"E",Table!$D$5:$G$5,0),1)*IF(Y2040=1,0,1)</f>
        <v>0.97499999999999998</v>
      </c>
      <c r="V2040" s="16">
        <f t="shared" ref="V2040:V2048" si="808">(1-U2040)*IF(Y2040=1,0,1)</f>
        <v>2.5000000000000022E-2</v>
      </c>
      <c r="W2040" s="16">
        <f t="shared" si="798"/>
        <v>211589.69119599761</v>
      </c>
      <c r="X2040" s="16">
        <f t="shared" ref="X2040:X2048" si="809">W2039/W2034-1</f>
        <v>4.7492496750938251E-3</v>
      </c>
      <c r="Y2040" s="16">
        <f t="shared" si="799"/>
        <v>0</v>
      </c>
      <c r="Z2040" s="16">
        <f t="shared" ref="Z2040:Z2048" si="810">Y2040*20</f>
        <v>0</v>
      </c>
      <c r="AA2040" s="16">
        <f t="shared" si="797"/>
        <v>0</v>
      </c>
      <c r="AB2040" s="2">
        <f t="shared" si="800"/>
        <v>252312.42201422306</v>
      </c>
      <c r="AE2040" s="16" t="str">
        <f t="shared" si="794"/>
        <v/>
      </c>
      <c r="AF2040" s="16" t="str">
        <f t="shared" si="791"/>
        <v/>
      </c>
      <c r="AG2040" s="16">
        <f t="shared" si="802"/>
        <v>135.73695366121919</v>
      </c>
      <c r="AH2040" s="24">
        <f t="shared" si="801"/>
        <v>134.09909092770496</v>
      </c>
      <c r="AI2040" s="16">
        <f>VLOOKUP(A2040,'VQT-IV'!$B$3:$C1374,2,0)</f>
        <v>134.11000000000001</v>
      </c>
      <c r="AJ2040" s="25">
        <f t="shared" si="785"/>
        <v>-8.1344212176981401E-5</v>
      </c>
      <c r="AK2040" s="16">
        <v>134.32</v>
      </c>
      <c r="AL2040" s="2">
        <f t="shared" si="803"/>
        <v>134.2823949144817</v>
      </c>
      <c r="AM2040" s="27">
        <f t="shared" si="804"/>
        <v>-1.3650634313863153E-3</v>
      </c>
      <c r="AN2040" s="35">
        <v>0</v>
      </c>
      <c r="AO2040" s="1">
        <v>40946</v>
      </c>
      <c r="AP2040" s="2" t="str">
        <f t="shared" si="786"/>
        <v/>
      </c>
    </row>
    <row r="2041" spans="1:42" x14ac:dyDescent="0.25">
      <c r="A2041" s="49">
        <v>40963</v>
      </c>
      <c r="B2041" s="47">
        <v>1365.74</v>
      </c>
      <c r="C2041" s="27">
        <f t="shared" si="788"/>
        <v>1.6722162733047163E-3</v>
      </c>
      <c r="D2041" s="27">
        <f t="shared" si="789"/>
        <v>5.6730227673594813E-3</v>
      </c>
      <c r="E2041" s="5">
        <f t="shared" si="795"/>
        <v>0</v>
      </c>
      <c r="F2041" s="44">
        <v>2352.34</v>
      </c>
      <c r="G2041" s="45">
        <v>2352.34</v>
      </c>
      <c r="H2041" s="48">
        <v>1365.74</v>
      </c>
      <c r="I2041" s="42">
        <v>17.309999999999999</v>
      </c>
      <c r="J2041" s="16">
        <f t="shared" si="787"/>
        <v>0.17309999999999998</v>
      </c>
      <c r="K2041" s="16">
        <f t="shared" si="796"/>
        <v>8.3650405536113068E-2</v>
      </c>
      <c r="L2041" s="51">
        <f>VLOOKUP(A2041,LIBOR!$A$3:B4136,2,1)</f>
        <v>0.13850000000000001</v>
      </c>
      <c r="M2041">
        <v>10259.200000000001</v>
      </c>
      <c r="N2041" s="2">
        <v>9162</v>
      </c>
      <c r="O2041" s="16">
        <f t="shared" si="790"/>
        <v>2.7916383910353074E-6</v>
      </c>
      <c r="P2041" s="16">
        <f t="shared" si="805"/>
        <v>8.9449594463886908E-2</v>
      </c>
      <c r="Q2041" s="2">
        <f t="shared" si="792"/>
        <v>18.035999999999998</v>
      </c>
      <c r="R2041" s="2">
        <f t="shared" si="793"/>
        <v>18.622999999999998</v>
      </c>
      <c r="S2041" s="16">
        <f t="shared" si="806"/>
        <v>-1</v>
      </c>
      <c r="T2041" s="16">
        <f t="shared" si="807"/>
        <v>0</v>
      </c>
      <c r="U2041" s="16">
        <f>VLOOKUP(P2041,Table!$D$6:$G$15,MATCH(VALUE(T2041)&amp;"E",Table!$D$5:$G$5,0),1)*IF(Y2041=1,0,1)</f>
        <v>0.97499999999999998</v>
      </c>
      <c r="V2041" s="16">
        <f t="shared" si="808"/>
        <v>2.5000000000000022E-2</v>
      </c>
      <c r="W2041" s="16">
        <f t="shared" si="798"/>
        <v>212173.68144767408</v>
      </c>
      <c r="X2041" s="16">
        <f t="shared" si="809"/>
        <v>1.055431399662532E-2</v>
      </c>
      <c r="Y2041" s="16">
        <f t="shared" si="799"/>
        <v>0</v>
      </c>
      <c r="Z2041" s="16">
        <f t="shared" si="810"/>
        <v>0</v>
      </c>
      <c r="AA2041" s="16">
        <f t="shared" si="797"/>
        <v>0</v>
      </c>
      <c r="AB2041" s="2">
        <f t="shared" si="800"/>
        <v>253040.61762098994</v>
      </c>
      <c r="AE2041" s="16" t="str">
        <f t="shared" si="794"/>
        <v/>
      </c>
      <c r="AF2041" s="16" t="str">
        <f t="shared" si="791"/>
        <v/>
      </c>
      <c r="AG2041" s="16">
        <f t="shared" si="802"/>
        <v>136.12870232164164</v>
      </c>
      <c r="AH2041" s="24">
        <f t="shared" si="801"/>
        <v>134.48261225026977</v>
      </c>
      <c r="AI2041" s="16">
        <f>VLOOKUP(A2041,'VQT-IV'!$B$3:$C1375,2,0)</f>
        <v>134.5</v>
      </c>
      <c r="AJ2041" s="25">
        <f t="shared" si="785"/>
        <v>-1.2927694966713421E-4</v>
      </c>
      <c r="AK2041" s="16">
        <v>134.47999999999999</v>
      </c>
      <c r="AL2041" s="2">
        <f t="shared" si="803"/>
        <v>134.48261225026977</v>
      </c>
      <c r="AM2041" s="27">
        <f t="shared" si="804"/>
        <v>0</v>
      </c>
      <c r="AN2041" s="35">
        <v>0</v>
      </c>
      <c r="AO2041" s="1">
        <v>40947</v>
      </c>
      <c r="AP2041" s="2" t="str">
        <f t="shared" si="786"/>
        <v>high</v>
      </c>
    </row>
    <row r="2042" spans="1:42" x14ac:dyDescent="0.25">
      <c r="A2042" s="49">
        <v>40966</v>
      </c>
      <c r="B2042" s="47">
        <v>1367.59</v>
      </c>
      <c r="C2042" s="27">
        <f t="shared" si="788"/>
        <v>1.3545770058722706E-3</v>
      </c>
      <c r="D2042" s="27">
        <f t="shared" si="789"/>
        <v>4.6786262525696509E-3</v>
      </c>
      <c r="E2042" s="5">
        <f t="shared" si="795"/>
        <v>0</v>
      </c>
      <c r="F2042" s="44">
        <v>2355.7399999999998</v>
      </c>
      <c r="G2042" s="45">
        <v>2355.7399999999998</v>
      </c>
      <c r="H2042" s="48">
        <v>1367.59</v>
      </c>
      <c r="I2042" s="42">
        <v>18.190000000000001</v>
      </c>
      <c r="J2042" s="16">
        <f t="shared" si="787"/>
        <v>0.18190000000000001</v>
      </c>
      <c r="K2042" s="16">
        <f t="shared" si="796"/>
        <v>9.2339180140072613E-2</v>
      </c>
      <c r="L2042" s="51">
        <f>VLOOKUP(A2042,LIBOR!$A$3:B4137,2,1)</f>
        <v>0.13900000000000001</v>
      </c>
      <c r="M2042">
        <v>10408.18</v>
      </c>
      <c r="N2042" s="2">
        <v>9294.98</v>
      </c>
      <c r="O2042" s="16">
        <f t="shared" si="790"/>
        <v>1.8323964625386525E-6</v>
      </c>
      <c r="P2042" s="16">
        <f t="shared" si="805"/>
        <v>8.9560819859927393E-2</v>
      </c>
      <c r="Q2042" s="2">
        <f t="shared" si="792"/>
        <v>17.654</v>
      </c>
      <c r="R2042" s="2">
        <f t="shared" si="793"/>
        <v>18.559999999999995</v>
      </c>
      <c r="S2042" s="16">
        <f t="shared" si="806"/>
        <v>-1</v>
      </c>
      <c r="T2042" s="16">
        <f t="shared" si="807"/>
        <v>0</v>
      </c>
      <c r="U2042" s="16">
        <f>VLOOKUP(P2042,Table!$D$6:$G$15,MATCH(VALUE(T2042)&amp;"E",Table!$D$5:$G$5,0),1)*IF(Y2042=1,0,1)</f>
        <v>0.97499999999999998</v>
      </c>
      <c r="V2042" s="16">
        <f t="shared" si="808"/>
        <v>2.5000000000000022E-2</v>
      </c>
      <c r="W2042" s="16">
        <f t="shared" si="798"/>
        <v>212530.89070006623</v>
      </c>
      <c r="X2042" s="16">
        <f t="shared" si="809"/>
        <v>4.0260347459766255E-3</v>
      </c>
      <c r="Y2042" s="16">
        <f t="shared" si="799"/>
        <v>0</v>
      </c>
      <c r="Z2042" s="16">
        <f t="shared" si="810"/>
        <v>0</v>
      </c>
      <c r="AA2042" s="16">
        <f t="shared" si="797"/>
        <v>0</v>
      </c>
      <c r="AB2042" s="2">
        <f t="shared" si="800"/>
        <v>253489.07519744395</v>
      </c>
      <c r="AE2042" s="16" t="str">
        <f t="shared" si="794"/>
        <v/>
      </c>
      <c r="AF2042" s="16" t="str">
        <f t="shared" si="791"/>
        <v/>
      </c>
      <c r="AG2042" s="16">
        <f t="shared" si="802"/>
        <v>136.36995982608084</v>
      </c>
      <c r="AH2042" s="24">
        <f t="shared" si="801"/>
        <v>134.71043339686776</v>
      </c>
      <c r="AI2042" s="16">
        <f>VLOOKUP(A2042,'VQT-IV'!$B$3:$C1376,2,0)</f>
        <v>134.72999999999999</v>
      </c>
      <c r="AJ2042" s="25">
        <f t="shared" si="785"/>
        <v>-1.4522825749452295E-4</v>
      </c>
      <c r="AK2042" s="16">
        <v>135.13</v>
      </c>
      <c r="AL2042" s="2">
        <f t="shared" si="803"/>
        <v>134.71043339686776</v>
      </c>
      <c r="AM2042" s="27">
        <f t="shared" si="804"/>
        <v>0</v>
      </c>
      <c r="AN2042" s="35">
        <v>0</v>
      </c>
      <c r="AO2042" s="1">
        <v>40948</v>
      </c>
      <c r="AP2042" s="2" t="str">
        <f t="shared" si="786"/>
        <v>high</v>
      </c>
    </row>
    <row r="2043" spans="1:42" x14ac:dyDescent="0.25">
      <c r="A2043" s="49">
        <v>40967</v>
      </c>
      <c r="B2043" s="47">
        <v>1372.18</v>
      </c>
      <c r="C2043" s="27">
        <f t="shared" si="788"/>
        <v>3.3562690572468412E-3</v>
      </c>
      <c r="D2043" s="27">
        <f t="shared" si="789"/>
        <v>7.3149581941195363E-3</v>
      </c>
      <c r="E2043" s="5">
        <f t="shared" si="795"/>
        <v>0</v>
      </c>
      <c r="F2043" s="44">
        <v>2364.0300000000002</v>
      </c>
      <c r="G2043" s="45">
        <v>2364.0300000000002</v>
      </c>
      <c r="H2043" s="48">
        <v>1372.18</v>
      </c>
      <c r="I2043" s="42">
        <v>17.96</v>
      </c>
      <c r="J2043" s="16">
        <f t="shared" si="787"/>
        <v>0.17960000000000001</v>
      </c>
      <c r="K2043" s="16">
        <f t="shared" si="796"/>
        <v>9.4825463248635722E-2</v>
      </c>
      <c r="L2043" s="51">
        <f>VLOOKUP(A2043,LIBOR!$A$3:B4138,2,1)</f>
        <v>0.13900000000000001</v>
      </c>
      <c r="M2043">
        <v>10115.89</v>
      </c>
      <c r="N2043" s="2">
        <v>9033.92</v>
      </c>
      <c r="O2043" s="16">
        <f t="shared" si="790"/>
        <v>1.122685111286013E-5</v>
      </c>
      <c r="P2043" s="16">
        <f t="shared" si="805"/>
        <v>8.4774536751364288E-2</v>
      </c>
      <c r="Q2043" s="2">
        <f t="shared" si="792"/>
        <v>17.736000000000001</v>
      </c>
      <c r="R2043" s="2">
        <f t="shared" si="793"/>
        <v>18.542999999999999</v>
      </c>
      <c r="S2043" s="16">
        <f t="shared" si="806"/>
        <v>-1</v>
      </c>
      <c r="T2043" s="16">
        <f t="shared" si="807"/>
        <v>0</v>
      </c>
      <c r="U2043" s="16">
        <f>VLOOKUP(P2043,Table!$D$6:$G$15,MATCH(VALUE(T2043)&amp;"E",Table!$D$5:$G$5,0),1)*IF(Y2043=1,0,1)</f>
        <v>0.97499999999999998</v>
      </c>
      <c r="V2043" s="16">
        <f t="shared" si="808"/>
        <v>2.5000000000000022E-2</v>
      </c>
      <c r="W2043" s="16">
        <f t="shared" si="798"/>
        <v>213077.13953480212</v>
      </c>
      <c r="X2043" s="16">
        <f t="shared" si="809"/>
        <v>3.6046160559837226E-3</v>
      </c>
      <c r="Y2043" s="16">
        <f t="shared" si="799"/>
        <v>0</v>
      </c>
      <c r="Z2043" s="16">
        <f t="shared" si="810"/>
        <v>0</v>
      </c>
      <c r="AA2043" s="16">
        <f t="shared" si="797"/>
        <v>0</v>
      </c>
      <c r="AB2043" s="2">
        <f t="shared" si="800"/>
        <v>254180.85182228938</v>
      </c>
      <c r="AE2043" s="16" t="str">
        <f t="shared" si="794"/>
        <v/>
      </c>
      <c r="AF2043" s="16" t="str">
        <f t="shared" si="791"/>
        <v/>
      </c>
      <c r="AG2043" s="16">
        <f t="shared" si="802"/>
        <v>136.74211610329047</v>
      </c>
      <c r="AH2043" s="24">
        <f t="shared" si="801"/>
        <v>135.0745450637707</v>
      </c>
      <c r="AI2043" s="16">
        <f>VLOOKUP(A2043,'VQT-IV'!$B$3:$C1377,2,0)</f>
        <v>135.09</v>
      </c>
      <c r="AJ2043" s="25">
        <f t="shared" si="785"/>
        <v>-1.1440473927981643E-4</v>
      </c>
      <c r="AK2043" s="16">
        <v>135.31</v>
      </c>
      <c r="AL2043" s="2">
        <f t="shared" si="803"/>
        <v>135.0745450637707</v>
      </c>
      <c r="AM2043" s="27">
        <f t="shared" si="804"/>
        <v>0</v>
      </c>
      <c r="AN2043" s="35">
        <v>0</v>
      </c>
      <c r="AO2043" s="1">
        <v>40949</v>
      </c>
      <c r="AP2043" s="2" t="str">
        <f t="shared" si="786"/>
        <v>high</v>
      </c>
    </row>
    <row r="2044" spans="1:42" x14ac:dyDescent="0.25">
      <c r="A2044" s="49">
        <v>40968</v>
      </c>
      <c r="B2044" s="47">
        <v>1365.68</v>
      </c>
      <c r="C2044" s="27">
        <f t="shared" si="788"/>
        <v>-4.736987858735775E-3</v>
      </c>
      <c r="D2044" s="27">
        <f t="shared" si="789"/>
        <v>5.9181308099067742E-3</v>
      </c>
      <c r="E2044" s="5">
        <f t="shared" si="795"/>
        <v>0</v>
      </c>
      <c r="F2044" s="44">
        <v>2353.23</v>
      </c>
      <c r="G2044" s="45">
        <v>2353.23</v>
      </c>
      <c r="H2044" s="48">
        <v>1365.68</v>
      </c>
      <c r="I2044" s="42">
        <v>18.43</v>
      </c>
      <c r="J2044" s="16">
        <f t="shared" si="787"/>
        <v>0.18429999999999999</v>
      </c>
      <c r="K2044" s="16">
        <f t="shared" si="796"/>
        <v>0.10102996465727897</v>
      </c>
      <c r="L2044" s="51">
        <f>VLOOKUP(A2044,LIBOR!$A$3:B4139,2,1)</f>
        <v>0.13900000000000001</v>
      </c>
      <c r="M2044">
        <v>10150.33</v>
      </c>
      <c r="N2044" s="2">
        <v>9064.65</v>
      </c>
      <c r="O2044" s="16">
        <f t="shared" si="790"/>
        <v>2.2545811048168945E-5</v>
      </c>
      <c r="P2044" s="16">
        <f t="shared" si="805"/>
        <v>8.3270035342721024E-2</v>
      </c>
      <c r="Q2044" s="2">
        <f t="shared" si="792"/>
        <v>17.689999999999998</v>
      </c>
      <c r="R2044" s="2">
        <f t="shared" si="793"/>
        <v>18.470999999999997</v>
      </c>
      <c r="S2044" s="16">
        <f t="shared" si="806"/>
        <v>-1</v>
      </c>
      <c r="T2044" s="16">
        <f t="shared" si="807"/>
        <v>0</v>
      </c>
      <c r="U2044" s="16">
        <f>VLOOKUP(P2044,Table!$D$6:$G$15,MATCH(VALUE(T2044)&amp;"E",Table!$D$5:$G$5,0),1)*IF(Y2044=1,0,1)</f>
        <v>0.97499999999999998</v>
      </c>
      <c r="V2044" s="16">
        <f t="shared" si="808"/>
        <v>2.5000000000000022E-2</v>
      </c>
      <c r="W2044" s="16">
        <f t="shared" si="798"/>
        <v>212111.14951575658</v>
      </c>
      <c r="X2044" s="16">
        <f t="shared" si="809"/>
        <v>5.4783056761000815E-3</v>
      </c>
      <c r="Y2044" s="16">
        <f t="shared" si="799"/>
        <v>0</v>
      </c>
      <c r="Z2044" s="16">
        <f t="shared" si="810"/>
        <v>0</v>
      </c>
      <c r="AA2044" s="16">
        <f t="shared" si="797"/>
        <v>0</v>
      </c>
      <c r="AB2044" s="2">
        <f t="shared" si="800"/>
        <v>253070.29893212143</v>
      </c>
      <c r="AE2044" s="16" t="str">
        <f t="shared" si="794"/>
        <v/>
      </c>
      <c r="AF2044" s="16" t="str">
        <f t="shared" si="791"/>
        <v/>
      </c>
      <c r="AG2044" s="16">
        <f t="shared" si="802"/>
        <v>136.14467002835025</v>
      </c>
      <c r="AH2044" s="24">
        <f t="shared" si="801"/>
        <v>134.48088456928383</v>
      </c>
      <c r="AI2044" s="16">
        <f>VLOOKUP(A2044,'VQT-IV'!$B$3:$C1378,2,0)</f>
        <v>134.5</v>
      </c>
      <c r="AJ2044" s="25">
        <f t="shared" si="785"/>
        <v>-1.4212216145848E-4</v>
      </c>
      <c r="AK2044" s="16">
        <v>134.83000000000001</v>
      </c>
      <c r="AL2044" s="2">
        <f t="shared" si="803"/>
        <v>135.0745450637707</v>
      </c>
      <c r="AM2044" s="27">
        <f t="shared" si="804"/>
        <v>-4.3950582562140017E-3</v>
      </c>
      <c r="AN2044" s="35">
        <v>0</v>
      </c>
      <c r="AO2044" s="1">
        <v>40952</v>
      </c>
      <c r="AP2044" s="2" t="str">
        <f t="shared" si="786"/>
        <v>high</v>
      </c>
    </row>
    <row r="2045" spans="1:42" x14ac:dyDescent="0.25">
      <c r="A2045" s="49">
        <v>40969</v>
      </c>
      <c r="B2045" s="47">
        <v>1374.09</v>
      </c>
      <c r="C2045" s="27">
        <f t="shared" si="788"/>
        <v>6.1581043875578168E-3</v>
      </c>
      <c r="D2045" s="27">
        <f t="shared" si="789"/>
        <v>7.8041788652458699E-3</v>
      </c>
      <c r="E2045" s="5">
        <f t="shared" si="795"/>
        <v>0</v>
      </c>
      <c r="F2045" s="44">
        <v>2367.87</v>
      </c>
      <c r="G2045" s="45">
        <v>2367.87</v>
      </c>
      <c r="H2045" s="48">
        <v>1374.09</v>
      </c>
      <c r="I2045" s="42">
        <v>17.260000000000002</v>
      </c>
      <c r="J2045" s="16">
        <f t="shared" si="787"/>
        <v>0.1726</v>
      </c>
      <c r="K2045" s="16">
        <f t="shared" si="796"/>
        <v>8.7965231726173251E-2</v>
      </c>
      <c r="L2045" s="51">
        <f>VLOOKUP(A2045,LIBOR!$A$3:B4140,2,1)</f>
        <v>0.13850000000000001</v>
      </c>
      <c r="M2045" s="16">
        <v>9764.5</v>
      </c>
      <c r="N2045" s="2">
        <v>8720.06</v>
      </c>
      <c r="O2045" s="16">
        <f t="shared" si="790"/>
        <v>3.769003139302971E-5</v>
      </c>
      <c r="P2045" s="16">
        <f t="shared" si="805"/>
        <v>8.4634768273826752E-2</v>
      </c>
      <c r="Q2045" s="2">
        <f t="shared" si="792"/>
        <v>17.738</v>
      </c>
      <c r="R2045" s="2">
        <f t="shared" si="793"/>
        <v>18.420499999999997</v>
      </c>
      <c r="S2045" s="16">
        <f t="shared" si="806"/>
        <v>-1</v>
      </c>
      <c r="T2045" s="16">
        <f t="shared" si="807"/>
        <v>0</v>
      </c>
      <c r="U2045" s="16">
        <f>VLOOKUP(P2045,Table!$D$6:$G$15,MATCH(VALUE(T2045)&amp;"E",Table!$D$5:$G$5,0),1)*IF(Y2045=1,0,1)</f>
        <v>0.97499999999999998</v>
      </c>
      <c r="V2045" s="16">
        <f t="shared" si="808"/>
        <v>2.5000000000000022E-2</v>
      </c>
      <c r="W2045" s="16">
        <f t="shared" si="798"/>
        <v>213183.11347929793</v>
      </c>
      <c r="X2045" s="16">
        <f t="shared" si="809"/>
        <v>4.9853921701281667E-3</v>
      </c>
      <c r="Y2045" s="16">
        <f t="shared" si="799"/>
        <v>0</v>
      </c>
      <c r="Z2045" s="16">
        <f t="shared" si="810"/>
        <v>0</v>
      </c>
      <c r="AA2045" s="16">
        <f t="shared" si="797"/>
        <v>0</v>
      </c>
      <c r="AB2045" s="2">
        <f t="shared" si="800"/>
        <v>254364.85882224384</v>
      </c>
      <c r="AC2045" s="12">
        <v>222291.8</v>
      </c>
      <c r="AD2045" s="2">
        <v>254829.8</v>
      </c>
      <c r="AE2045" s="16">
        <f t="shared" si="794"/>
        <v>-4.0976259676254623E-2</v>
      </c>
      <c r="AF2045" s="16">
        <f t="shared" si="791"/>
        <v>-1.8245165116330675E-3</v>
      </c>
      <c r="AG2045" s="16">
        <f t="shared" si="802"/>
        <v>136.84110666993308</v>
      </c>
      <c r="AH2045" s="24">
        <f t="shared" si="801"/>
        <v>135.16529216356457</v>
      </c>
      <c r="AI2045" s="16">
        <f>VLOOKUP(A2045,'VQT-IV'!$B$3:$C1379,2,0)</f>
        <v>135.18</v>
      </c>
      <c r="AJ2045" s="25">
        <f t="shared" si="785"/>
        <v>-1.0880186740225284E-4</v>
      </c>
      <c r="AK2045" s="16">
        <v>135.38</v>
      </c>
      <c r="AL2045" s="2">
        <f t="shared" si="803"/>
        <v>135.16529216356457</v>
      </c>
      <c r="AM2045" s="27">
        <f t="shared" si="804"/>
        <v>0</v>
      </c>
      <c r="AN2045" s="35">
        <v>0</v>
      </c>
      <c r="AO2045" s="1">
        <v>40953</v>
      </c>
      <c r="AP2045" s="2" t="str">
        <f t="shared" si="786"/>
        <v>high</v>
      </c>
    </row>
    <row r="2046" spans="1:42" x14ac:dyDescent="0.25">
      <c r="A2046" s="49">
        <v>40970</v>
      </c>
      <c r="B2046" s="47">
        <v>1369.63</v>
      </c>
      <c r="C2046" s="27">
        <f t="shared" si="788"/>
        <v>-3.2457844828212012E-3</v>
      </c>
      <c r="D2046" s="27">
        <f t="shared" si="789"/>
        <v>2.8861781091199523E-3</v>
      </c>
      <c r="E2046" s="5">
        <f t="shared" si="795"/>
        <v>0</v>
      </c>
      <c r="F2046" s="44">
        <v>2360.2800000000002</v>
      </c>
      <c r="G2046" s="45">
        <v>2360.2800000000002</v>
      </c>
      <c r="H2046" s="48">
        <v>1369.63</v>
      </c>
      <c r="I2046" s="42">
        <v>17.29</v>
      </c>
      <c r="J2046" s="16">
        <f t="shared" si="787"/>
        <v>0.1729</v>
      </c>
      <c r="K2046" s="16">
        <f t="shared" si="796"/>
        <v>8.6172172573344349E-2</v>
      </c>
      <c r="L2046" s="51">
        <f>VLOOKUP(A2046,LIBOR!$A$3:B4141,2,1)</f>
        <v>0.13950000000000001</v>
      </c>
      <c r="M2046" s="16">
        <v>9933.58</v>
      </c>
      <c r="N2046" s="2">
        <v>8871.0300000000007</v>
      </c>
      <c r="O2046" s="16">
        <f t="shared" si="790"/>
        <v>1.0569413668638594E-5</v>
      </c>
      <c r="P2046" s="16">
        <f t="shared" si="805"/>
        <v>8.6727827426655649E-2</v>
      </c>
      <c r="Q2046" s="2">
        <f t="shared" si="792"/>
        <v>17.830000000000002</v>
      </c>
      <c r="R2046" s="2">
        <f t="shared" si="793"/>
        <v>18.355999999999998</v>
      </c>
      <c r="S2046" s="16">
        <f t="shared" si="806"/>
        <v>-1</v>
      </c>
      <c r="T2046" s="16">
        <f t="shared" si="807"/>
        <v>0</v>
      </c>
      <c r="U2046" s="16">
        <f>VLOOKUP(P2046,Table!$D$6:$G$15,MATCH(VALUE(T2046)&amp;"E",Table!$D$5:$G$5,0),1)*IF(Y2046=1,0,1)</f>
        <v>0.97499999999999998</v>
      </c>
      <c r="V2046" s="16">
        <f t="shared" si="808"/>
        <v>2.5000000000000022E-2</v>
      </c>
      <c r="W2046" s="16">
        <f t="shared" si="798"/>
        <v>212600.73643597355</v>
      </c>
      <c r="X2046" s="16">
        <f t="shared" si="809"/>
        <v>7.5307179394874524E-3</v>
      </c>
      <c r="Y2046" s="16">
        <f t="shared" si="799"/>
        <v>0</v>
      </c>
      <c r="Z2046" s="16">
        <f t="shared" si="810"/>
        <v>0</v>
      </c>
      <c r="AA2046" s="16">
        <f t="shared" si="797"/>
        <v>0</v>
      </c>
      <c r="AB2046" s="2">
        <f t="shared" si="800"/>
        <v>253680.01133324276</v>
      </c>
      <c r="AD2046" s="2">
        <v>254144.09</v>
      </c>
      <c r="AE2046" s="16" t="str">
        <f t="shared" si="794"/>
        <v/>
      </c>
      <c r="AF2046" s="16">
        <f t="shared" si="791"/>
        <v>-1.8260454797797143E-3</v>
      </c>
      <c r="AG2046" s="16">
        <f t="shared" si="802"/>
        <v>136.47267807201689</v>
      </c>
      <c r="AH2046" s="24">
        <f t="shared" si="801"/>
        <v>134.79786697031093</v>
      </c>
      <c r="AI2046" s="16">
        <f>VLOOKUP(A2046,'VQT-IV'!$B$3:$C1380,2,0)</f>
        <v>134.81</v>
      </c>
      <c r="AJ2046" s="25">
        <f t="shared" si="785"/>
        <v>-9.0000962013725427E-5</v>
      </c>
      <c r="AK2046" s="16">
        <v>135.08000000000001</v>
      </c>
      <c r="AL2046" s="2">
        <f t="shared" si="803"/>
        <v>135.16529216356457</v>
      </c>
      <c r="AM2046" s="27">
        <f t="shared" si="804"/>
        <v>-2.7183397999023251E-3</v>
      </c>
      <c r="AN2046" s="35">
        <v>0</v>
      </c>
      <c r="AO2046" s="1">
        <v>40954</v>
      </c>
      <c r="AP2046" s="2" t="str">
        <f t="shared" si="786"/>
        <v/>
      </c>
    </row>
    <row r="2047" spans="1:42" x14ac:dyDescent="0.25">
      <c r="A2047" s="49">
        <v>40973</v>
      </c>
      <c r="B2047" s="47">
        <v>1364.33</v>
      </c>
      <c r="C2047" s="27">
        <f t="shared" si="788"/>
        <v>-3.8696582288648695E-3</v>
      </c>
      <c r="D2047" s="27">
        <f t="shared" si="789"/>
        <v>-2.3380571256171878E-3</v>
      </c>
      <c r="E2047" s="5">
        <f t="shared" si="795"/>
        <v>0</v>
      </c>
      <c r="F2047" s="44">
        <v>2351.2800000000002</v>
      </c>
      <c r="G2047" s="45">
        <v>2351.2800000000002</v>
      </c>
      <c r="H2047" s="48">
        <v>1364.33</v>
      </c>
      <c r="I2047" s="42">
        <v>18.05</v>
      </c>
      <c r="J2047" s="16">
        <f t="shared" si="787"/>
        <v>0.18049999999999999</v>
      </c>
      <c r="K2047" s="16">
        <f t="shared" si="796"/>
        <v>9.3090670526840294E-2</v>
      </c>
      <c r="L2047" s="51">
        <f>VLOOKUP(A2047,LIBOR!$A$3:B4142,2,1)</f>
        <v>0.14050000000000001</v>
      </c>
      <c r="M2047" s="16">
        <v>9866.1</v>
      </c>
      <c r="N2047" s="2">
        <v>8810.68</v>
      </c>
      <c r="O2047" s="16">
        <f t="shared" si="790"/>
        <v>1.5032406324813263E-5</v>
      </c>
      <c r="P2047" s="16">
        <f t="shared" si="805"/>
        <v>8.74093294731597E-2</v>
      </c>
      <c r="Q2047" s="2">
        <f t="shared" si="792"/>
        <v>17.826000000000001</v>
      </c>
      <c r="R2047" s="2">
        <f t="shared" si="793"/>
        <v>18.3215</v>
      </c>
      <c r="S2047" s="16">
        <f t="shared" si="806"/>
        <v>-1</v>
      </c>
      <c r="T2047" s="16">
        <f t="shared" si="807"/>
        <v>0</v>
      </c>
      <c r="U2047" s="16">
        <f>VLOOKUP(P2047,Table!$D$6:$G$15,MATCH(VALUE(T2047)&amp;"E",Table!$D$5:$G$5,0),1)*IF(Y2047=1,0,1)</f>
        <v>0.97499999999999998</v>
      </c>
      <c r="V2047" s="16">
        <f t="shared" si="808"/>
        <v>2.5000000000000022E-2</v>
      </c>
      <c r="W2047" s="16">
        <f t="shared" si="798"/>
        <v>211762.45325182434</v>
      </c>
      <c r="X2047" s="16">
        <f t="shared" si="809"/>
        <v>2.0127613631701902E-3</v>
      </c>
      <c r="Y2047" s="16">
        <f t="shared" si="799"/>
        <v>0</v>
      </c>
      <c r="Z2047" s="16">
        <f t="shared" si="810"/>
        <v>0</v>
      </c>
      <c r="AA2047" s="16">
        <f t="shared" si="797"/>
        <v>0</v>
      </c>
      <c r="AB2047" s="2">
        <f t="shared" si="800"/>
        <v>252693.80308350283</v>
      </c>
      <c r="AD2047" s="2">
        <v>253144.59</v>
      </c>
      <c r="AE2047" s="16" t="str">
        <f t="shared" si="794"/>
        <v/>
      </c>
      <c r="AF2047" s="16">
        <f t="shared" si="791"/>
        <v>-1.7807487669286859E-3</v>
      </c>
      <c r="AG2047" s="16">
        <f t="shared" si="802"/>
        <v>135.94212590012376</v>
      </c>
      <c r="AH2047" s="24">
        <f t="shared" si="801"/>
        <v>134.26334168445067</v>
      </c>
      <c r="AI2047" s="16">
        <f>VLOOKUP(A2047,'VQT-IV'!$B$3:$C1381,2,0)</f>
        <v>134.28</v>
      </c>
      <c r="AJ2047" s="25">
        <f t="shared" si="785"/>
        <v>-1.2405656500846796E-4</v>
      </c>
      <c r="AK2047" s="16">
        <v>134.26</v>
      </c>
      <c r="AL2047" s="2">
        <f t="shared" si="803"/>
        <v>135.16529216356457</v>
      </c>
      <c r="AM2047" s="27">
        <f t="shared" si="804"/>
        <v>-6.6729443977560088E-3</v>
      </c>
      <c r="AN2047" s="35">
        <v>0</v>
      </c>
      <c r="AO2047" s="1">
        <v>40955</v>
      </c>
      <c r="AP2047" s="2" t="str">
        <f t="shared" si="786"/>
        <v>high</v>
      </c>
    </row>
    <row r="2048" spans="1:42" x14ac:dyDescent="0.25">
      <c r="A2048" s="49">
        <v>40974</v>
      </c>
      <c r="B2048" s="47">
        <v>1343.36</v>
      </c>
      <c r="C2048" s="27">
        <f t="shared" si="788"/>
        <v>-1.5370181700908203E-2</v>
      </c>
      <c r="D2048" s="27">
        <f t="shared" si="789"/>
        <v>-2.1064507883772232E-2</v>
      </c>
      <c r="E2048" s="5">
        <f t="shared" si="795"/>
        <v>0</v>
      </c>
      <c r="F2048" s="44">
        <v>2315.21</v>
      </c>
      <c r="G2048" s="45">
        <v>2315.21</v>
      </c>
      <c r="H2048" s="48">
        <v>1343.36</v>
      </c>
      <c r="I2048" s="42">
        <v>20.87</v>
      </c>
      <c r="J2048" s="16">
        <f t="shared" si="787"/>
        <v>0.2087</v>
      </c>
      <c r="K2048" s="16">
        <f t="shared" si="796"/>
        <v>0.12555347694433283</v>
      </c>
      <c r="L2048" s="51">
        <f>VLOOKUP(A2048,LIBOR!$A$3:B4143,2,1)</f>
        <v>0.14149999999999999</v>
      </c>
      <c r="M2048" s="16">
        <v>10748.12</v>
      </c>
      <c r="N2048" s="2">
        <v>9598.33</v>
      </c>
      <c r="O2048" s="16">
        <f t="shared" si="790"/>
        <v>2.3992546010990614E-4</v>
      </c>
      <c r="P2048" s="16">
        <f t="shared" si="805"/>
        <v>8.3146523055667179E-2</v>
      </c>
      <c r="Q2048" s="2">
        <f t="shared" si="792"/>
        <v>17.797999999999998</v>
      </c>
      <c r="R2048" s="2">
        <f t="shared" si="793"/>
        <v>18.369</v>
      </c>
      <c r="S2048" s="16">
        <f t="shared" si="806"/>
        <v>-1</v>
      </c>
      <c r="T2048" s="16">
        <f t="shared" si="807"/>
        <v>0</v>
      </c>
      <c r="U2048" s="16">
        <f>VLOOKUP(P2048,Table!$D$6:$G$15,MATCH(VALUE(T2048)&amp;"E",Table!$D$5:$G$5,0),1)*IF(Y2048=1,0,1)</f>
        <v>0.97499999999999998</v>
      </c>
      <c r="V2048" s="16">
        <f t="shared" si="808"/>
        <v>2.5000000000000022E-2</v>
      </c>
      <c r="W2048" s="16">
        <f t="shared" si="798"/>
        <v>209062.27073879392</v>
      </c>
      <c r="X2048" s="16">
        <f t="shared" si="809"/>
        <v>-3.6156506271192157E-3</v>
      </c>
      <c r="Y2048" s="16">
        <f t="shared" si="799"/>
        <v>0</v>
      </c>
      <c r="Z2048" s="16">
        <f t="shared" si="810"/>
        <v>0</v>
      </c>
      <c r="AA2048" s="16">
        <f t="shared" si="797"/>
        <v>0</v>
      </c>
      <c r="AB2048" s="2">
        <f t="shared" si="800"/>
        <v>249479.00987793197</v>
      </c>
      <c r="AE2048" s="16" t="str">
        <f t="shared" si="794"/>
        <v/>
      </c>
      <c r="AF2048" s="16" t="str">
        <f t="shared" si="791"/>
        <v/>
      </c>
      <c r="AG2048" s="16">
        <f t="shared" si="802"/>
        <v>134.2126579932667</v>
      </c>
      <c r="AH2048" s="24">
        <f t="shared" si="801"/>
        <v>132.55178135314648</v>
      </c>
      <c r="AI2048" s="16">
        <f>VLOOKUP(A2048,'VQT-IV'!$B$3:$C1382,2,0)</f>
        <v>132.57</v>
      </c>
      <c r="AJ2048" s="25">
        <f t="shared" si="785"/>
        <v>-1.3742661879390106E-4</v>
      </c>
      <c r="AK2048" s="16">
        <v>132.61000000000001</v>
      </c>
      <c r="AL2048" s="2">
        <f t="shared" si="803"/>
        <v>135.16529216356457</v>
      </c>
      <c r="AM2048" s="27">
        <f t="shared" si="804"/>
        <v>-1.9335665011217973E-2</v>
      </c>
      <c r="AN2048" s="35">
        <v>0</v>
      </c>
      <c r="AO2048" s="1">
        <v>40956</v>
      </c>
      <c r="AP2048" s="2" t="str">
        <f t="shared" si="786"/>
        <v>high</v>
      </c>
    </row>
    <row r="2049" spans="1:42" x14ac:dyDescent="0.25">
      <c r="A2049" s="49">
        <v>40975</v>
      </c>
      <c r="B2049" s="47">
        <v>1352.63</v>
      </c>
      <c r="C2049" s="27">
        <f t="shared" si="788"/>
        <v>6.9006074321107391E-3</v>
      </c>
      <c r="D2049" s="27">
        <f t="shared" si="789"/>
        <v>-9.426912592925718E-3</v>
      </c>
      <c r="E2049" s="5">
        <f t="shared" si="795"/>
        <v>0</v>
      </c>
      <c r="F2049" s="44">
        <v>2331.89</v>
      </c>
      <c r="G2049" s="45">
        <v>2331.89</v>
      </c>
      <c r="H2049" s="48">
        <v>1352.63</v>
      </c>
      <c r="I2049" s="42">
        <v>19.07</v>
      </c>
      <c r="J2049" s="16">
        <f t="shared" si="787"/>
        <v>0.19070000000000001</v>
      </c>
      <c r="K2049" s="16">
        <f t="shared" si="796"/>
        <v>9.2476480285354157E-2</v>
      </c>
      <c r="L2049" s="51">
        <f>VLOOKUP(A2049,LIBOR!$A$3:B4144,2,1)</f>
        <v>0.14149999999999999</v>
      </c>
      <c r="M2049" s="16">
        <v>10054.120000000001</v>
      </c>
      <c r="N2049" s="2">
        <v>8978.5499999999993</v>
      </c>
      <c r="O2049" s="16">
        <f t="shared" ref="O2049:O2112" si="811">LN(B2049/B2048)^2</f>
        <v>4.7291852758459548E-5</v>
      </c>
      <c r="P2049" s="16">
        <f t="shared" ref="P2049:P2112" si="812">SQRT(252*SUM(O2027:O2048)/22)</f>
        <v>9.8223519714645852E-2</v>
      </c>
      <c r="Q2049" s="2">
        <f t="shared" si="792"/>
        <v>18.380000000000003</v>
      </c>
      <c r="R2049" s="2">
        <f t="shared" si="793"/>
        <v>18.5245</v>
      </c>
      <c r="S2049" s="16">
        <f t="shared" ref="S2049:S2112" si="813">IF(Q2049&gt;=R2049,1,-1)</f>
        <v>-1</v>
      </c>
      <c r="T2049" s="16">
        <f t="shared" ref="T2049:T2112" si="814">IF(SUM(S2040:S2049)=-10,-1,IF(SUM(S2040:S2049)&lt;10,0,1))</f>
        <v>0</v>
      </c>
      <c r="U2049" s="16">
        <f>VLOOKUP(P2049,Table!$D$6:$G$15,MATCH(VALUE(T2049)&amp;"E",Table!$D$5:$G$5,0),1)*IF(Y2049=1,0,1)</f>
        <v>0.97499999999999998</v>
      </c>
      <c r="V2049" s="16">
        <f t="shared" ref="V2049:V2112" si="815">(1-U2049)*IF(Y2049=1,0,1)</f>
        <v>2.5000000000000022E-2</v>
      </c>
      <c r="W2049" s="16">
        <f t="shared" ref="W2049:W2112" si="816">W2048*(1+$U2048*($H2049/$H2048-1)+$V2048*($N2049/$N2048-1))</f>
        <v>210131.37359009858</v>
      </c>
      <c r="X2049" s="16">
        <f t="shared" ref="X2049:X2112" si="817">W2048/W2043-1</f>
        <v>-1.8842325388700121E-2</v>
      </c>
      <c r="Y2049" s="16">
        <f t="shared" si="799"/>
        <v>0</v>
      </c>
      <c r="Z2049" s="16">
        <f t="shared" ref="Z2049:Z2112" si="818">Y2049*20</f>
        <v>0</v>
      </c>
      <c r="AA2049" s="16">
        <f t="shared" ref="AA2049:AA2112" si="819">(1+(A2049-A2048)/360*L2049-1)*Y2048</f>
        <v>0</v>
      </c>
      <c r="AB2049" s="2">
        <f t="shared" ref="AB2049:AB2112" si="820">AB2048*(1+$U2048*($G2049/$G2048-1)+$V2048*($M2049/$M2048-1)+Y2048*(1+(A2049-A2048)/360*L2049/100-1))</f>
        <v>250828.73647698047</v>
      </c>
      <c r="AE2049" s="16" t="str">
        <f t="shared" si="794"/>
        <v/>
      </c>
      <c r="AF2049" s="16" t="str">
        <f t="shared" si="791"/>
        <v/>
      </c>
      <c r="AG2049" s="16">
        <f t="shared" si="802"/>
        <v>134.93877276545192</v>
      </c>
      <c r="AH2049" s="24">
        <f t="shared" si="801"/>
        <v>133.26544183921504</v>
      </c>
      <c r="AI2049" s="16">
        <f>VLOOKUP(A2049,'VQT-IV'!$B$3:$C1383,2,0)</f>
        <v>133.28</v>
      </c>
      <c r="AJ2049" s="25">
        <f t="shared" si="785"/>
        <v>-1.092298978463413E-4</v>
      </c>
      <c r="AK2049" s="16">
        <v>133.44999999999999</v>
      </c>
      <c r="AL2049" s="2">
        <f t="shared" si="803"/>
        <v>135.16529216356457</v>
      </c>
      <c r="AM2049" s="27">
        <f t="shared" si="804"/>
        <v>-1.4055755689489469E-2</v>
      </c>
      <c r="AN2049" s="35">
        <v>0</v>
      </c>
      <c r="AO2049" s="1">
        <v>40959</v>
      </c>
      <c r="AP2049" s="2" t="str">
        <f t="shared" si="786"/>
        <v>high</v>
      </c>
    </row>
    <row r="2050" spans="1:42" x14ac:dyDescent="0.25">
      <c r="A2050" s="49">
        <v>40976</v>
      </c>
      <c r="B2050" s="47">
        <v>1365.91</v>
      </c>
      <c r="C2050" s="27">
        <f t="shared" si="788"/>
        <v>9.8179102932804962E-3</v>
      </c>
      <c r="D2050" s="27">
        <f t="shared" si="789"/>
        <v>-5.7671066872030385E-3</v>
      </c>
      <c r="E2050" s="5">
        <f t="shared" si="795"/>
        <v>0</v>
      </c>
      <c r="F2050" s="44">
        <v>2355.0100000000002</v>
      </c>
      <c r="G2050" s="45">
        <v>2355.0100000000002</v>
      </c>
      <c r="H2050" s="48">
        <v>1365.91</v>
      </c>
      <c r="I2050" s="42">
        <v>17.95</v>
      </c>
      <c r="J2050" s="16">
        <f t="shared" si="787"/>
        <v>0.17949999999999999</v>
      </c>
      <c r="K2050" s="16">
        <f t="shared" si="796"/>
        <v>9.1288121006041487E-2</v>
      </c>
      <c r="L2050" s="51">
        <f>VLOOKUP(A2050,LIBOR!$A$3:B4145,2,1)</f>
        <v>0.14149999999999999</v>
      </c>
      <c r="M2050" s="16">
        <v>9702.77</v>
      </c>
      <c r="N2050" s="2">
        <v>8664.77</v>
      </c>
      <c r="O2050" s="16">
        <f t="shared" si="811"/>
        <v>9.5453442454742368E-5</v>
      </c>
      <c r="P2050" s="16">
        <f t="shared" si="812"/>
        <v>8.8211878993958506E-2</v>
      </c>
      <c r="Q2050" s="2">
        <f t="shared" si="792"/>
        <v>18.507999999999999</v>
      </c>
      <c r="R2050" s="2">
        <f t="shared" si="793"/>
        <v>18.595500000000001</v>
      </c>
      <c r="S2050" s="16">
        <f t="shared" si="813"/>
        <v>-1</v>
      </c>
      <c r="T2050" s="16">
        <f t="shared" si="814"/>
        <v>-1</v>
      </c>
      <c r="U2050" s="16">
        <f>VLOOKUP(P2050,Table!$D$6:$G$15,MATCH(VALUE(T2050)&amp;"E",Table!$D$5:$G$5,0),1)*IF(Y2050=1,0,1)</f>
        <v>0.97499999999999998</v>
      </c>
      <c r="V2050" s="16">
        <f t="shared" si="815"/>
        <v>2.5000000000000022E-2</v>
      </c>
      <c r="W2050" s="16">
        <f t="shared" si="816"/>
        <v>211959.25789428988</v>
      </c>
      <c r="X2050" s="16">
        <f t="shared" si="817"/>
        <v>-9.3336721345284035E-3</v>
      </c>
      <c r="Y2050" s="16">
        <f t="shared" si="799"/>
        <v>0</v>
      </c>
      <c r="Z2050" s="16">
        <f t="shared" si="818"/>
        <v>0</v>
      </c>
      <c r="AA2050" s="16">
        <f t="shared" si="819"/>
        <v>0</v>
      </c>
      <c r="AB2050" s="2">
        <f t="shared" si="820"/>
        <v>253034.3212013641</v>
      </c>
      <c r="AE2050" s="16" t="str">
        <f t="shared" si="794"/>
        <v/>
      </c>
      <c r="AF2050" s="16" t="str">
        <f t="shared" si="791"/>
        <v/>
      </c>
      <c r="AG2050" s="16">
        <f t="shared" si="802"/>
        <v>136.12531502579566</v>
      </c>
      <c r="AH2050" s="24">
        <f t="shared" si="801"/>
        <v>134.43377113064003</v>
      </c>
      <c r="AI2050" s="16">
        <f>VLOOKUP(A2050,'VQT-IV'!$B$3:$C1384,2,0)</f>
        <v>134.44999999999999</v>
      </c>
      <c r="AJ2050" s="25">
        <f t="shared" si="785"/>
        <v>-1.2070561070998131E-4</v>
      </c>
      <c r="AK2050" s="16">
        <v>134.54</v>
      </c>
      <c r="AL2050" s="2">
        <f t="shared" si="803"/>
        <v>135.16529216356457</v>
      </c>
      <c r="AM2050" s="27">
        <f t="shared" si="804"/>
        <v>-5.4120478801564786E-3</v>
      </c>
      <c r="AN2050" s="35">
        <v>0</v>
      </c>
      <c r="AO2050" s="1">
        <v>40960</v>
      </c>
      <c r="AP2050" s="2" t="str">
        <f t="shared" si="786"/>
        <v>high</v>
      </c>
    </row>
    <row r="2051" spans="1:42" x14ac:dyDescent="0.25">
      <c r="A2051" s="49">
        <v>40977</v>
      </c>
      <c r="B2051" s="47">
        <v>1370.87</v>
      </c>
      <c r="C2051" s="27">
        <f t="shared" si="788"/>
        <v>3.6312787811787484E-3</v>
      </c>
      <c r="D2051" s="27">
        <f t="shared" si="789"/>
        <v>1.1099565767969111E-3</v>
      </c>
      <c r="E2051" s="5">
        <f t="shared" si="795"/>
        <v>0</v>
      </c>
      <c r="F2051" s="44">
        <v>2363.56</v>
      </c>
      <c r="G2051" s="45">
        <v>2363.56</v>
      </c>
      <c r="H2051" s="48">
        <v>1370.87</v>
      </c>
      <c r="I2051" s="42">
        <v>17.11</v>
      </c>
      <c r="J2051" s="16">
        <f t="shared" ref="J2051:J2114" si="821">I2051/100</f>
        <v>0.1711</v>
      </c>
      <c r="K2051" s="16">
        <f t="shared" ref="K2051:K2114" si="822">J2051-P2051</f>
        <v>7.6905239094765987E-2</v>
      </c>
      <c r="L2051" s="51">
        <f>VLOOKUP(A2051,LIBOR!$A$3:B4146,2,1)</f>
        <v>0.14149999999999999</v>
      </c>
      <c r="M2051" s="16">
        <v>9460.9599999999991</v>
      </c>
      <c r="N2051" s="2">
        <v>8448.81</v>
      </c>
      <c r="O2051" s="16">
        <f t="shared" si="811"/>
        <v>1.3138461732160283E-5</v>
      </c>
      <c r="P2051" s="16">
        <f t="shared" si="812"/>
        <v>9.4194760905234015E-2</v>
      </c>
      <c r="Q2051" s="2">
        <f t="shared" si="792"/>
        <v>18.646000000000001</v>
      </c>
      <c r="R2051" s="2">
        <f t="shared" si="793"/>
        <v>18.585000000000001</v>
      </c>
      <c r="S2051" s="16">
        <f t="shared" si="813"/>
        <v>1</v>
      </c>
      <c r="T2051" s="16">
        <f t="shared" si="814"/>
        <v>0</v>
      </c>
      <c r="U2051" s="16">
        <f>VLOOKUP(P2051,Table!$D$6:$G$15,MATCH(VALUE(T2051)&amp;"E",Table!$D$5:$G$5,0),1)*IF(Y2051=1,0,1)</f>
        <v>0.97499999999999998</v>
      </c>
      <c r="V2051" s="16">
        <f t="shared" si="815"/>
        <v>2.5000000000000022E-2</v>
      </c>
      <c r="W2051" s="16">
        <f t="shared" si="816"/>
        <v>212577.62760236408</v>
      </c>
      <c r="X2051" s="16">
        <f t="shared" si="817"/>
        <v>-5.7408655171315992E-3</v>
      </c>
      <c r="Y2051" s="16">
        <f t="shared" si="799"/>
        <v>0</v>
      </c>
      <c r="Z2051" s="16">
        <f t="shared" si="818"/>
        <v>0</v>
      </c>
      <c r="AA2051" s="16">
        <f t="shared" si="819"/>
        <v>0</v>
      </c>
      <c r="AB2051" s="2">
        <f t="shared" si="820"/>
        <v>253772.35909757504</v>
      </c>
      <c r="AG2051" s="16">
        <f t="shared" si="802"/>
        <v>136.52235855983361</v>
      </c>
      <c r="AH2051" s="24">
        <f t="shared" si="801"/>
        <v>134.82237168699351</v>
      </c>
      <c r="AI2051" s="16">
        <f>VLOOKUP(A2051,'VQT-IV'!$B$3:$C1385,2,0)</f>
        <v>134.84</v>
      </c>
      <c r="AJ2051" s="25">
        <f t="shared" ref="AJ2051:AJ2114" si="823">AH2051/AI2051-1</f>
        <v>-1.3073504157889992E-4</v>
      </c>
      <c r="AK2051" s="16">
        <v>134.94</v>
      </c>
      <c r="AL2051" s="2">
        <f t="shared" si="803"/>
        <v>135.16529216356457</v>
      </c>
      <c r="AM2051" s="27">
        <f t="shared" si="804"/>
        <v>-2.5370453544841798E-3</v>
      </c>
      <c r="AN2051" s="35">
        <v>0</v>
      </c>
      <c r="AO2051" s="1">
        <v>40961</v>
      </c>
      <c r="AP2051" s="2" t="str">
        <f t="shared" si="786"/>
        <v>high</v>
      </c>
    </row>
    <row r="2052" spans="1:42" x14ac:dyDescent="0.25">
      <c r="A2052" s="49">
        <v>40980</v>
      </c>
      <c r="B2052" s="47">
        <v>1371.09</v>
      </c>
      <c r="C2052" s="27">
        <f t="shared" si="788"/>
        <v>1.6048202966012504E-4</v>
      </c>
      <c r="D2052" s="27">
        <f t="shared" si="789"/>
        <v>5.1400968353219056E-3</v>
      </c>
      <c r="E2052" s="5">
        <f t="shared" si="795"/>
        <v>0</v>
      </c>
      <c r="F2052" s="44">
        <v>2364.1</v>
      </c>
      <c r="G2052" s="45">
        <v>2364.1</v>
      </c>
      <c r="H2052" s="48">
        <v>1371.09</v>
      </c>
      <c r="I2052" s="42">
        <v>15.64</v>
      </c>
      <c r="J2052" s="16">
        <f t="shared" si="821"/>
        <v>0.15640000000000001</v>
      </c>
      <c r="K2052" s="16">
        <f t="shared" si="822"/>
        <v>6.1656397378153732E-2</v>
      </c>
      <c r="L2052" s="51">
        <f>VLOOKUP(A2052,LIBOR!$A$3:B4147,2,1)</f>
        <v>0.14249999999999999</v>
      </c>
      <c r="M2052" s="16">
        <v>8986.25</v>
      </c>
      <c r="N2052" s="2">
        <v>8024.83</v>
      </c>
      <c r="O2052" s="16">
        <f t="shared" si="811"/>
        <v>2.5750349320244305E-8</v>
      </c>
      <c r="P2052" s="16">
        <f t="shared" si="812"/>
        <v>9.4743602621846279E-2</v>
      </c>
      <c r="Q2052" s="2">
        <f t="shared" si="792"/>
        <v>18.61</v>
      </c>
      <c r="R2052" s="2">
        <f t="shared" si="793"/>
        <v>18.509000000000004</v>
      </c>
      <c r="S2052" s="16">
        <f t="shared" si="813"/>
        <v>1</v>
      </c>
      <c r="T2052" s="16">
        <f t="shared" si="814"/>
        <v>0</v>
      </c>
      <c r="U2052" s="16">
        <f>VLOOKUP(P2052,Table!$D$6:$G$15,MATCH(VALUE(T2052)&amp;"E",Table!$D$5:$G$5,0),1)*IF(Y2052=1,0,1)</f>
        <v>0.97499999999999998</v>
      </c>
      <c r="V2052" s="16">
        <f t="shared" si="815"/>
        <v>2.5000000000000022E-2</v>
      </c>
      <c r="W2052" s="16">
        <f t="shared" si="816"/>
        <v>212344.19921390634</v>
      </c>
      <c r="X2052" s="16">
        <f t="shared" si="817"/>
        <v>-1.0869592456197452E-4</v>
      </c>
      <c r="Y2052" s="16">
        <f t="shared" si="799"/>
        <v>0</v>
      </c>
      <c r="Z2052" s="16">
        <f t="shared" si="818"/>
        <v>0</v>
      </c>
      <c r="AA2052" s="16">
        <f t="shared" si="819"/>
        <v>0</v>
      </c>
      <c r="AB2052" s="2">
        <f t="shared" si="820"/>
        <v>253510.55876786445</v>
      </c>
      <c r="AG2052" s="16">
        <f t="shared" si="802"/>
        <v>136.38151737992368</v>
      </c>
      <c r="AH2052" s="24">
        <f t="shared" si="801"/>
        <v>134.6727681799299</v>
      </c>
      <c r="AI2052" s="16">
        <f>VLOOKUP(A2052,'VQT-IV'!$B$3:$C1386,2,0)</f>
        <v>134.69</v>
      </c>
      <c r="AJ2052" s="25">
        <f t="shared" si="823"/>
        <v>-1.2793689264301022E-4</v>
      </c>
      <c r="AK2052" s="16">
        <v>134.81</v>
      </c>
      <c r="AL2052" s="2">
        <f t="shared" si="803"/>
        <v>135.16529216356457</v>
      </c>
      <c r="AM2052" s="27">
        <f t="shared" si="804"/>
        <v>-3.6438643068122945E-3</v>
      </c>
      <c r="AN2052" s="35">
        <v>0</v>
      </c>
      <c r="AO2052" s="1">
        <v>40962</v>
      </c>
      <c r="AP2052" s="2" t="str">
        <f t="shared" ref="AP2052:AP2115" si="824">IF(ABS(AJ2052)&gt;0.0001, "high","")</f>
        <v>high</v>
      </c>
    </row>
    <row r="2053" spans="1:42" x14ac:dyDescent="0.25">
      <c r="A2053" s="49">
        <v>40981</v>
      </c>
      <c r="B2053" s="47">
        <v>1395.95</v>
      </c>
      <c r="C2053" s="27">
        <f t="shared" si="788"/>
        <v>1.813155956210033E-2</v>
      </c>
      <c r="D2053" s="27">
        <f t="shared" si="789"/>
        <v>3.8641838098330439E-2</v>
      </c>
      <c r="E2053" s="5">
        <f t="shared" si="795"/>
        <v>0</v>
      </c>
      <c r="F2053" s="44">
        <v>2407.79</v>
      </c>
      <c r="G2053" s="45">
        <v>2407.79</v>
      </c>
      <c r="H2053" s="48">
        <v>1395.95</v>
      </c>
      <c r="I2053" s="42">
        <v>14.8</v>
      </c>
      <c r="J2053" s="16">
        <f t="shared" si="821"/>
        <v>0.14800000000000002</v>
      </c>
      <c r="K2053" s="16">
        <f t="shared" si="822"/>
        <v>5.3536756067282906E-2</v>
      </c>
      <c r="L2053" s="51">
        <f>VLOOKUP(A2053,LIBOR!$A$3:B4148,2,1)</f>
        <v>0.14369999999999999</v>
      </c>
      <c r="M2053" s="16">
        <v>8661.4699999999993</v>
      </c>
      <c r="N2053" s="2">
        <v>7734.78</v>
      </c>
      <c r="O2053" s="16">
        <f t="shared" si="811"/>
        <v>3.2289010518621119E-4</v>
      </c>
      <c r="P2053" s="16">
        <f t="shared" si="812"/>
        <v>9.4463243932717114E-2</v>
      </c>
      <c r="Q2053" s="2">
        <f t="shared" si="792"/>
        <v>18.128</v>
      </c>
      <c r="R2053" s="2">
        <f t="shared" si="793"/>
        <v>18.2515</v>
      </c>
      <c r="S2053" s="16">
        <f t="shared" si="813"/>
        <v>-1</v>
      </c>
      <c r="T2053" s="16">
        <f t="shared" si="814"/>
        <v>0</v>
      </c>
      <c r="U2053" s="16">
        <f>VLOOKUP(P2053,Table!$D$6:$G$15,MATCH(VALUE(T2053)&amp;"E",Table!$D$5:$G$5,0),1)*IF(Y2053=1,0,1)</f>
        <v>0.97499999999999998</v>
      </c>
      <c r="V2053" s="16">
        <f t="shared" si="815"/>
        <v>2.5000000000000022E-2</v>
      </c>
      <c r="W2053" s="16">
        <f t="shared" si="816"/>
        <v>215906.2028436315</v>
      </c>
      <c r="X2053" s="16">
        <f t="shared" si="817"/>
        <v>2.74716293256283E-3</v>
      </c>
      <c r="Y2053" s="16">
        <f t="shared" si="799"/>
        <v>0</v>
      </c>
      <c r="Z2053" s="16">
        <f t="shared" si="818"/>
        <v>0</v>
      </c>
      <c r="AA2053" s="16">
        <f t="shared" si="819"/>
        <v>0</v>
      </c>
      <c r="AB2053" s="2">
        <f t="shared" si="820"/>
        <v>257849.40300846213</v>
      </c>
      <c r="AG2053" s="16">
        <f t="shared" si="802"/>
        <v>138.71569298224918</v>
      </c>
      <c r="AH2053" s="24">
        <f t="shared" si="801"/>
        <v>136.974133292396</v>
      </c>
      <c r="AI2053" s="16">
        <f>VLOOKUP(A2053,'VQT-IV'!$B$3:$C1387,2,0)</f>
        <v>136.99</v>
      </c>
      <c r="AJ2053" s="25">
        <f t="shared" si="823"/>
        <v>-1.1582383826558296E-4</v>
      </c>
      <c r="AK2053" s="16">
        <v>136.93</v>
      </c>
      <c r="AL2053" s="2">
        <f t="shared" si="803"/>
        <v>136.974133292396</v>
      </c>
      <c r="AM2053" s="27">
        <f t="shared" si="804"/>
        <v>0</v>
      </c>
      <c r="AN2053" s="35">
        <v>0</v>
      </c>
      <c r="AO2053" s="1">
        <v>40963</v>
      </c>
      <c r="AP2053" s="2" t="str">
        <f t="shared" si="824"/>
        <v>high</v>
      </c>
    </row>
    <row r="2054" spans="1:42" x14ac:dyDescent="0.25">
      <c r="A2054" s="49">
        <v>40982</v>
      </c>
      <c r="B2054" s="47">
        <v>1394.28</v>
      </c>
      <c r="C2054" s="27">
        <f t="shared" si="788"/>
        <v>-1.1963179196963214E-3</v>
      </c>
      <c r="D2054" s="27">
        <f t="shared" si="789"/>
        <v>3.0544912746523378E-2</v>
      </c>
      <c r="E2054" s="5">
        <f t="shared" si="795"/>
        <v>0</v>
      </c>
      <c r="F2054" s="44">
        <v>2404.98</v>
      </c>
      <c r="G2054" s="45">
        <v>2404.98</v>
      </c>
      <c r="H2054" s="48">
        <v>1394.28</v>
      </c>
      <c r="I2054" s="42">
        <v>15.31</v>
      </c>
      <c r="J2054" s="16">
        <f t="shared" si="821"/>
        <v>0.15310000000000001</v>
      </c>
      <c r="K2054" s="16">
        <f t="shared" si="822"/>
        <v>4.0863599971697598E-2</v>
      </c>
      <c r="L2054" s="51">
        <f>VLOOKUP(A2054,LIBOR!$A$3:B4149,2,1)</f>
        <v>0.1467</v>
      </c>
      <c r="M2054" s="16">
        <v>9107.09</v>
      </c>
      <c r="N2054" s="2">
        <v>8132.71</v>
      </c>
      <c r="O2054" s="16">
        <f t="shared" si="811"/>
        <v>1.4328905867791886E-6</v>
      </c>
      <c r="P2054" s="16">
        <f t="shared" si="812"/>
        <v>0.11223640002830242</v>
      </c>
      <c r="Q2054" s="2">
        <f t="shared" si="792"/>
        <v>16.913999999999998</v>
      </c>
      <c r="R2054" s="2">
        <f t="shared" si="793"/>
        <v>18.0395</v>
      </c>
      <c r="S2054" s="16">
        <f t="shared" si="813"/>
        <v>-1</v>
      </c>
      <c r="T2054" s="16">
        <f t="shared" si="814"/>
        <v>0</v>
      </c>
      <c r="U2054" s="16">
        <f>VLOOKUP(P2054,Table!$D$6:$G$15,MATCH(VALUE(T2054)&amp;"E",Table!$D$5:$G$5,0),1)*IF(Y2054=1,0,1)</f>
        <v>0.9</v>
      </c>
      <c r="V2054" s="16">
        <f t="shared" si="815"/>
        <v>9.9999999999999978E-2</v>
      </c>
      <c r="W2054" s="16">
        <f t="shared" si="816"/>
        <v>215932.0600001094</v>
      </c>
      <c r="X2054" s="16">
        <f t="shared" si="817"/>
        <v>3.2736332962672643E-2</v>
      </c>
      <c r="Y2054" s="16">
        <f t="shared" si="799"/>
        <v>0</v>
      </c>
      <c r="Z2054" s="16">
        <f t="shared" si="818"/>
        <v>0</v>
      </c>
      <c r="AA2054" s="16">
        <f t="shared" si="819"/>
        <v>0</v>
      </c>
      <c r="AB2054" s="2">
        <f t="shared" si="820"/>
        <v>257887.65351694101</v>
      </c>
      <c r="AG2054" s="16">
        <f t="shared" si="802"/>
        <v>138.73627067499797</v>
      </c>
      <c r="AH2054" s="24">
        <f t="shared" si="801"/>
        <v>136.99088702552029</v>
      </c>
      <c r="AI2054" s="16">
        <f>VLOOKUP(A2054,'VQT-IV'!$B$3:$C1388,2,0)</f>
        <v>137.01</v>
      </c>
      <c r="AJ2054" s="25">
        <f t="shared" si="823"/>
        <v>-1.3950058010148148E-4</v>
      </c>
      <c r="AK2054" s="16">
        <v>136.99</v>
      </c>
      <c r="AL2054" s="2">
        <f t="shared" si="803"/>
        <v>136.99088702552029</v>
      </c>
      <c r="AM2054" s="27">
        <f t="shared" si="804"/>
        <v>0</v>
      </c>
      <c r="AN2054" s="35">
        <v>0</v>
      </c>
      <c r="AO2054" s="1">
        <v>40966</v>
      </c>
      <c r="AP2054" s="2" t="str">
        <f t="shared" si="824"/>
        <v>high</v>
      </c>
    </row>
    <row r="2055" spans="1:42" x14ac:dyDescent="0.25">
      <c r="A2055" s="49">
        <v>40983</v>
      </c>
      <c r="B2055" s="47">
        <v>1402.6</v>
      </c>
      <c r="C2055" s="27">
        <f t="shared" ref="C2055:C2118" si="825">B2055/B2054-1</f>
        <v>5.967237570645656E-3</v>
      </c>
      <c r="D2055" s="27">
        <f t="shared" si="789"/>
        <v>2.6694240023888538E-2</v>
      </c>
      <c r="E2055" s="5">
        <f t="shared" si="795"/>
        <v>0</v>
      </c>
      <c r="F2055" s="44">
        <v>2419.37</v>
      </c>
      <c r="G2055" s="45">
        <v>2419.37</v>
      </c>
      <c r="H2055" s="48">
        <v>1402.6</v>
      </c>
      <c r="I2055" s="42">
        <v>15.42</v>
      </c>
      <c r="J2055" s="16">
        <f t="shared" si="821"/>
        <v>0.1542</v>
      </c>
      <c r="K2055" s="16">
        <f t="shared" si="822"/>
        <v>4.4352546864491957E-2</v>
      </c>
      <c r="L2055" s="51">
        <f>VLOOKUP(A2055,LIBOR!$A$3:B4150,2,1)</f>
        <v>0.14849999999999999</v>
      </c>
      <c r="M2055" s="16">
        <v>8929.66</v>
      </c>
      <c r="N2055" s="2">
        <v>7974.24</v>
      </c>
      <c r="O2055" s="16">
        <f t="shared" si="811"/>
        <v>3.5396599274362499E-5</v>
      </c>
      <c r="P2055" s="16">
        <f t="shared" si="812"/>
        <v>0.10984745313550805</v>
      </c>
      <c r="Q2055" s="2">
        <f t="shared" si="792"/>
        <v>16.161999999999999</v>
      </c>
      <c r="R2055" s="2">
        <f t="shared" si="793"/>
        <v>17.827999999999999</v>
      </c>
      <c r="S2055" s="16">
        <f t="shared" si="813"/>
        <v>-1</v>
      </c>
      <c r="T2055" s="16">
        <f t="shared" si="814"/>
        <v>0</v>
      </c>
      <c r="U2055" s="16">
        <f>VLOOKUP(P2055,Table!$D$6:$G$15,MATCH(VALUE(T2055)&amp;"E",Table!$D$5:$G$5,0),1)*IF(Y2055=1,0,1)</f>
        <v>0.9</v>
      </c>
      <c r="V2055" s="16">
        <f t="shared" si="815"/>
        <v>9.9999999999999978E-2</v>
      </c>
      <c r="W2055" s="16">
        <f t="shared" si="816"/>
        <v>216670.97148508517</v>
      </c>
      <c r="X2055" s="16">
        <f t="shared" si="817"/>
        <v>2.7605046837632985E-2</v>
      </c>
      <c r="Y2055" s="16">
        <f t="shared" si="799"/>
        <v>0</v>
      </c>
      <c r="Z2055" s="16">
        <f t="shared" si="818"/>
        <v>0</v>
      </c>
      <c r="AA2055" s="16">
        <f t="shared" si="819"/>
        <v>0</v>
      </c>
      <c r="AB2055" s="2">
        <f t="shared" si="820"/>
        <v>258773.96533230002</v>
      </c>
      <c r="AG2055" s="16">
        <f t="shared" si="802"/>
        <v>139.2130813878847</v>
      </c>
      <c r="AH2055" s="24">
        <f t="shared" si="801"/>
        <v>137.45812140975204</v>
      </c>
      <c r="AI2055" s="16">
        <f>VLOOKUP(A2055,'VQT-IV'!$B$3:$C1389,2,0)</f>
        <v>137.47</v>
      </c>
      <c r="AJ2055" s="25">
        <f t="shared" si="823"/>
        <v>-8.640860004338613E-5</v>
      </c>
      <c r="AK2055" s="16">
        <v>137.38</v>
      </c>
      <c r="AL2055" s="2">
        <f t="shared" si="803"/>
        <v>137.45812140975204</v>
      </c>
      <c r="AM2055" s="27">
        <f t="shared" si="804"/>
        <v>0</v>
      </c>
      <c r="AN2055" s="35">
        <v>0</v>
      </c>
      <c r="AO2055" s="1">
        <v>40967</v>
      </c>
      <c r="AP2055" s="2" t="str">
        <f t="shared" si="824"/>
        <v/>
      </c>
    </row>
    <row r="2056" spans="1:42" x14ac:dyDescent="0.25">
      <c r="A2056" s="49">
        <v>40984</v>
      </c>
      <c r="B2056" s="47">
        <v>1404.17</v>
      </c>
      <c r="C2056" s="27">
        <f t="shared" si="825"/>
        <v>1.1193497789820928E-3</v>
      </c>
      <c r="D2056" s="27">
        <f t="shared" si="789"/>
        <v>2.4182311021691882E-2</v>
      </c>
      <c r="E2056" s="5">
        <f t="shared" si="795"/>
        <v>0</v>
      </c>
      <c r="F2056" s="44">
        <v>2422.09</v>
      </c>
      <c r="G2056" s="45">
        <v>2422.09</v>
      </c>
      <c r="H2056" s="48">
        <v>1404.17</v>
      </c>
      <c r="I2056" s="42">
        <v>14.47</v>
      </c>
      <c r="J2056" s="16">
        <f t="shared" si="821"/>
        <v>0.1447</v>
      </c>
      <c r="K2056" s="16">
        <f t="shared" si="822"/>
        <v>3.5403016583094443E-2</v>
      </c>
      <c r="L2056" s="51">
        <f>VLOOKUP(A2056,LIBOR!$A$3:B4151,2,1)</f>
        <v>0.14849999999999999</v>
      </c>
      <c r="M2056" s="16">
        <v>8826.83</v>
      </c>
      <c r="N2056" s="2">
        <v>7882.39</v>
      </c>
      <c r="O2056" s="16">
        <f t="shared" si="811"/>
        <v>1.2515428827819517E-6</v>
      </c>
      <c r="P2056" s="16">
        <f t="shared" si="812"/>
        <v>0.10929698341690555</v>
      </c>
      <c r="Q2056" s="2">
        <f t="shared" si="792"/>
        <v>15.656000000000001</v>
      </c>
      <c r="R2056" s="2">
        <f t="shared" si="793"/>
        <v>17.542000000000002</v>
      </c>
      <c r="S2056" s="16">
        <f t="shared" si="813"/>
        <v>-1</v>
      </c>
      <c r="T2056" s="16">
        <f t="shared" si="814"/>
        <v>0</v>
      </c>
      <c r="U2056" s="16">
        <f>VLOOKUP(P2056,Table!$D$6:$G$15,MATCH(VALUE(T2056)&amp;"E",Table!$D$5:$G$5,0),1)*IF(Y2056=1,0,1)</f>
        <v>0.9</v>
      </c>
      <c r="V2056" s="16">
        <f t="shared" si="815"/>
        <v>9.9999999999999978E-2</v>
      </c>
      <c r="W2056" s="16">
        <f t="shared" si="816"/>
        <v>216639.68005750081</v>
      </c>
      <c r="X2056" s="16">
        <f t="shared" si="817"/>
        <v>2.2229336135650923E-2</v>
      </c>
      <c r="Y2056" s="16">
        <f t="shared" si="799"/>
        <v>0</v>
      </c>
      <c r="Z2056" s="16">
        <f t="shared" si="818"/>
        <v>0</v>
      </c>
      <c r="AA2056" s="16">
        <f t="shared" si="819"/>
        <v>0</v>
      </c>
      <c r="AB2056" s="2">
        <f t="shared" si="820"/>
        <v>258737.80893102329</v>
      </c>
      <c r="AG2056" s="16">
        <f t="shared" si="802"/>
        <v>139.1936302656392</v>
      </c>
      <c r="AH2056" s="24">
        <f t="shared" si="801"/>
        <v>137.43533831667227</v>
      </c>
      <c r="AI2056" s="16">
        <f>VLOOKUP(A2056,'VQT-IV'!$B$3:$C1390,2,0)</f>
        <v>137.44999999999999</v>
      </c>
      <c r="AJ2056" s="25">
        <f t="shared" si="823"/>
        <v>-1.0666921300628296E-4</v>
      </c>
      <c r="AK2056" s="16">
        <v>137.44999999999999</v>
      </c>
      <c r="AL2056" s="2">
        <f t="shared" si="803"/>
        <v>137.45812140975204</v>
      </c>
      <c r="AM2056" s="27">
        <f t="shared" si="804"/>
        <v>-1.6574570382676956E-4</v>
      </c>
      <c r="AN2056" s="35">
        <v>0</v>
      </c>
      <c r="AO2056" s="1">
        <v>40968</v>
      </c>
      <c r="AP2056" s="2" t="str">
        <f t="shared" si="824"/>
        <v>high</v>
      </c>
    </row>
    <row r="2057" spans="1:42" x14ac:dyDescent="0.25">
      <c r="A2057" s="49">
        <v>40987</v>
      </c>
      <c r="B2057" s="47">
        <v>1409.75</v>
      </c>
      <c r="C2057" s="27">
        <f t="shared" si="825"/>
        <v>3.9738778068181269E-3</v>
      </c>
      <c r="D2057" s="27">
        <f t="shared" si="789"/>
        <v>2.7995706798849884E-2</v>
      </c>
      <c r="E2057" s="5">
        <f t="shared" si="795"/>
        <v>0</v>
      </c>
      <c r="F2057" s="44">
        <v>2431.73</v>
      </c>
      <c r="G2057" s="45">
        <v>2431.73</v>
      </c>
      <c r="H2057" s="48">
        <v>1409.75</v>
      </c>
      <c r="I2057" s="42">
        <v>15.04</v>
      </c>
      <c r="J2057" s="16">
        <f t="shared" si="821"/>
        <v>0.15039999999999998</v>
      </c>
      <c r="K2057" s="16">
        <f t="shared" si="822"/>
        <v>4.1083732833340575E-2</v>
      </c>
      <c r="L2057" s="51">
        <f>VLOOKUP(A2057,LIBOR!$A$3:B4152,2,1)</f>
        <v>0.14899999999999999</v>
      </c>
      <c r="M2057" s="16">
        <v>8193.7999999999993</v>
      </c>
      <c r="N2057" s="2">
        <v>7317.03</v>
      </c>
      <c r="O2057" s="16">
        <f t="shared" si="811"/>
        <v>1.5729178291792955E-5</v>
      </c>
      <c r="P2057" s="16">
        <f t="shared" si="812"/>
        <v>0.1093162671666594</v>
      </c>
      <c r="Q2057" s="2">
        <f t="shared" si="792"/>
        <v>15.128</v>
      </c>
      <c r="R2057" s="2">
        <f t="shared" si="793"/>
        <v>17.304500000000001</v>
      </c>
      <c r="S2057" s="16">
        <f t="shared" si="813"/>
        <v>-1</v>
      </c>
      <c r="T2057" s="16">
        <f t="shared" si="814"/>
        <v>0</v>
      </c>
      <c r="U2057" s="16">
        <f>VLOOKUP(P2057,Table!$D$6:$G$15,MATCH(VALUE(T2057)&amp;"E",Table!$D$5:$G$5,0),1)*IF(Y2057=1,0,1)</f>
        <v>0.9</v>
      </c>
      <c r="V2057" s="16">
        <f t="shared" si="815"/>
        <v>9.9999999999999978E-2</v>
      </c>
      <c r="W2057" s="16">
        <f t="shared" si="816"/>
        <v>215860.65376276962</v>
      </c>
      <c r="X2057" s="16">
        <f t="shared" si="817"/>
        <v>1.9108560486595483E-2</v>
      </c>
      <c r="Y2057" s="16">
        <f t="shared" si="799"/>
        <v>0</v>
      </c>
      <c r="Z2057" s="16">
        <f t="shared" si="818"/>
        <v>0</v>
      </c>
      <c r="AA2057" s="16">
        <f t="shared" si="819"/>
        <v>0</v>
      </c>
      <c r="AB2057" s="2">
        <f t="shared" si="820"/>
        <v>257809.03672509966</v>
      </c>
      <c r="AG2057" s="16">
        <f t="shared" si="802"/>
        <v>138.6939770623967</v>
      </c>
      <c r="AH2057" s="24">
        <f t="shared" si="801"/>
        <v>136.93130427260533</v>
      </c>
      <c r="AI2057" s="16">
        <f>VLOOKUP(A2057,'VQT-IV'!$B$3:$C1391,2,0)</f>
        <v>136.94999999999999</v>
      </c>
      <c r="AJ2057" s="25">
        <f t="shared" si="823"/>
        <v>-1.3651498645239624E-4</v>
      </c>
      <c r="AK2057" s="16">
        <v>137.18</v>
      </c>
      <c r="AL2057" s="2">
        <f t="shared" si="803"/>
        <v>137.45812140975204</v>
      </c>
      <c r="AM2057" s="27">
        <f t="shared" si="804"/>
        <v>-3.8325646512824552E-3</v>
      </c>
      <c r="AN2057" s="35">
        <v>0</v>
      </c>
      <c r="AO2057" s="1">
        <v>40969</v>
      </c>
      <c r="AP2057" s="2" t="str">
        <f t="shared" si="824"/>
        <v>high</v>
      </c>
    </row>
    <row r="2058" spans="1:42" x14ac:dyDescent="0.25">
      <c r="A2058" s="49">
        <v>40988</v>
      </c>
      <c r="B2058" s="47">
        <v>1405.52</v>
      </c>
      <c r="C2058" s="27">
        <f t="shared" si="825"/>
        <v>-3.0005320092214571E-3</v>
      </c>
      <c r="D2058" s="27">
        <f t="shared" si="789"/>
        <v>6.8636152275280971E-3</v>
      </c>
      <c r="E2058" s="5">
        <f t="shared" si="795"/>
        <v>0</v>
      </c>
      <c r="F2058" s="44">
        <v>2424.46</v>
      </c>
      <c r="G2058" s="45">
        <v>2424.46</v>
      </c>
      <c r="H2058" s="48">
        <v>1405.52</v>
      </c>
      <c r="I2058" s="42">
        <v>15.58</v>
      </c>
      <c r="J2058" s="16">
        <f t="shared" si="821"/>
        <v>0.15579999999999999</v>
      </c>
      <c r="K2058" s="16">
        <f t="shared" si="822"/>
        <v>4.7188385981628236E-2</v>
      </c>
      <c r="L2058" s="51">
        <f>VLOOKUP(A2058,LIBOR!$A$3:B4153,2,1)</f>
        <v>0.1515</v>
      </c>
      <c r="M2058" s="16">
        <v>7838.88</v>
      </c>
      <c r="N2058" s="2">
        <v>7000.07</v>
      </c>
      <c r="O2058" s="16">
        <f t="shared" si="811"/>
        <v>9.0302812110785067E-6</v>
      </c>
      <c r="P2058" s="16">
        <f t="shared" si="812"/>
        <v>0.10861161401837176</v>
      </c>
      <c r="Q2058" s="2">
        <f t="shared" si="792"/>
        <v>15.007999999999999</v>
      </c>
      <c r="R2058" s="2">
        <f t="shared" si="793"/>
        <v>17.167500000000004</v>
      </c>
      <c r="S2058" s="16">
        <f t="shared" si="813"/>
        <v>-1</v>
      </c>
      <c r="T2058" s="16">
        <f t="shared" si="814"/>
        <v>0</v>
      </c>
      <c r="U2058" s="16">
        <f>VLOOKUP(P2058,Table!$D$6:$G$15,MATCH(VALUE(T2058)&amp;"E",Table!$D$5:$G$5,0),1)*IF(Y2058=1,0,1)</f>
        <v>0.9</v>
      </c>
      <c r="V2058" s="16">
        <f t="shared" si="815"/>
        <v>9.9999999999999978E-2</v>
      </c>
      <c r="W2058" s="16">
        <f t="shared" si="816"/>
        <v>214342.65882301002</v>
      </c>
      <c r="X2058" s="16">
        <f t="shared" si="817"/>
        <v>1.6560162989528893E-2</v>
      </c>
      <c r="Y2058" s="16">
        <f t="shared" si="799"/>
        <v>0</v>
      </c>
      <c r="Z2058" s="16">
        <f t="shared" si="818"/>
        <v>0</v>
      </c>
      <c r="AA2058" s="16">
        <f t="shared" si="819"/>
        <v>0</v>
      </c>
      <c r="AB2058" s="2">
        <f t="shared" si="820"/>
        <v>255998.63856311172</v>
      </c>
      <c r="AG2058" s="16">
        <f t="shared" si="802"/>
        <v>137.72003400616356</v>
      </c>
      <c r="AH2058" s="24">
        <f t="shared" si="801"/>
        <v>135.9662001977506</v>
      </c>
      <c r="AI2058" s="16">
        <f>VLOOKUP(A2058,'VQT-IV'!$B$3:$C1392,2,0)</f>
        <v>135.97999999999999</v>
      </c>
      <c r="AJ2058" s="25">
        <f t="shared" si="823"/>
        <v>-1.0148405831289509E-4</v>
      </c>
      <c r="AK2058" s="16">
        <v>136.11000000000001</v>
      </c>
      <c r="AL2058" s="2">
        <f t="shared" si="803"/>
        <v>137.45812140975204</v>
      </c>
      <c r="AM2058" s="27">
        <f t="shared" si="804"/>
        <v>-1.0853641797956337E-2</v>
      </c>
      <c r="AN2058" s="35">
        <v>0</v>
      </c>
      <c r="AO2058" s="1">
        <v>40970</v>
      </c>
      <c r="AP2058" s="2" t="str">
        <f t="shared" si="824"/>
        <v>high</v>
      </c>
    </row>
    <row r="2059" spans="1:42" x14ac:dyDescent="0.25">
      <c r="A2059" s="49">
        <v>40989</v>
      </c>
      <c r="B2059" s="47">
        <v>1402.89</v>
      </c>
      <c r="C2059" s="27">
        <f t="shared" si="825"/>
        <v>-1.8711935796003054E-3</v>
      </c>
      <c r="D2059" s="27">
        <f t="shared" ref="D2059:D2122" si="826">SUM(C2055:C2059)</f>
        <v>6.188739567624113E-3</v>
      </c>
      <c r="E2059" s="5">
        <f t="shared" si="795"/>
        <v>0</v>
      </c>
      <c r="F2059" s="44">
        <v>2420.02</v>
      </c>
      <c r="G2059" s="45">
        <v>2420.02</v>
      </c>
      <c r="H2059" s="48">
        <v>1402.89</v>
      </c>
      <c r="I2059" s="42">
        <v>15.13</v>
      </c>
      <c r="J2059" s="16">
        <f t="shared" si="821"/>
        <v>0.15130000000000002</v>
      </c>
      <c r="K2059" s="16">
        <f t="shared" si="822"/>
        <v>4.8720053545559597E-2</v>
      </c>
      <c r="L2059" s="51">
        <f>VLOOKUP(A2059,LIBOR!$A$3:B4154,2,1)</f>
        <v>0.1525</v>
      </c>
      <c r="M2059" s="16">
        <v>7428.49</v>
      </c>
      <c r="N2059" s="2">
        <v>6633.57</v>
      </c>
      <c r="O2059" s="16">
        <f t="shared" si="811"/>
        <v>3.5079284018959778E-6</v>
      </c>
      <c r="P2059" s="16">
        <f t="shared" si="812"/>
        <v>0.10257994645444042</v>
      </c>
      <c r="Q2059" s="2">
        <f t="shared" si="792"/>
        <v>15.164000000000001</v>
      </c>
      <c r="R2059" s="2">
        <f t="shared" si="793"/>
        <v>17.037000000000003</v>
      </c>
      <c r="S2059" s="16">
        <f t="shared" si="813"/>
        <v>-1</v>
      </c>
      <c r="T2059" s="16">
        <f t="shared" si="814"/>
        <v>0</v>
      </c>
      <c r="U2059" s="16">
        <f>VLOOKUP(P2059,Table!$D$6:$G$15,MATCH(VALUE(T2059)&amp;"E",Table!$D$5:$G$5,0),1)*IF(Y2059=1,0,1)</f>
        <v>0.9</v>
      </c>
      <c r="V2059" s="16">
        <f t="shared" si="815"/>
        <v>9.9999999999999978E-2</v>
      </c>
      <c r="W2059" s="16">
        <f t="shared" si="816"/>
        <v>212859.46417810771</v>
      </c>
      <c r="X2059" s="16">
        <f t="shared" si="817"/>
        <v>-7.2417744373647341E-3</v>
      </c>
      <c r="Y2059" s="16">
        <f t="shared" si="799"/>
        <v>0</v>
      </c>
      <c r="Z2059" s="16">
        <f t="shared" si="818"/>
        <v>0</v>
      </c>
      <c r="AA2059" s="16">
        <f t="shared" si="819"/>
        <v>0</v>
      </c>
      <c r="AB2059" s="2">
        <f t="shared" si="820"/>
        <v>254236.4677611634</v>
      </c>
      <c r="AG2059" s="16">
        <f t="shared" si="802"/>
        <v>136.77203590691133</v>
      </c>
      <c r="AH2059" s="24">
        <f t="shared" si="801"/>
        <v>135.02676015551003</v>
      </c>
      <c r="AI2059" s="16">
        <f>VLOOKUP(A2059,'VQT-IV'!$B$3:$C1393,2,0)</f>
        <v>135.04</v>
      </c>
      <c r="AJ2059" s="25">
        <f t="shared" si="823"/>
        <v>-9.8043872111652774E-5</v>
      </c>
      <c r="AK2059" s="16">
        <v>135.32</v>
      </c>
      <c r="AL2059" s="2">
        <f t="shared" si="803"/>
        <v>137.45812140975204</v>
      </c>
      <c r="AM2059" s="27">
        <f t="shared" si="804"/>
        <v>-1.768801456986524E-2</v>
      </c>
      <c r="AN2059" s="35">
        <v>0</v>
      </c>
      <c r="AO2059" s="1">
        <v>40973</v>
      </c>
      <c r="AP2059" s="2" t="str">
        <f t="shared" si="824"/>
        <v/>
      </c>
    </row>
    <row r="2060" spans="1:42" x14ac:dyDescent="0.25">
      <c r="A2060" s="49">
        <v>40990</v>
      </c>
      <c r="B2060" s="47">
        <v>1392.78</v>
      </c>
      <c r="C2060" s="27">
        <f t="shared" si="825"/>
        <v>-7.206552188696258E-3</v>
      </c>
      <c r="D2060" s="27">
        <f t="shared" si="826"/>
        <v>-6.9850501917178009E-3</v>
      </c>
      <c r="E2060" s="5">
        <f t="shared" si="795"/>
        <v>0</v>
      </c>
      <c r="F2060" s="44">
        <v>2402.71</v>
      </c>
      <c r="G2060" s="45">
        <v>2402.71</v>
      </c>
      <c r="H2060" s="48">
        <v>1392.78</v>
      </c>
      <c r="I2060" s="42">
        <v>15.57</v>
      </c>
      <c r="J2060" s="16">
        <f t="shared" si="821"/>
        <v>0.15570000000000001</v>
      </c>
      <c r="K2060" s="16">
        <f t="shared" si="822"/>
        <v>5.3231600947136817E-2</v>
      </c>
      <c r="L2060" s="51">
        <f>VLOOKUP(A2060,LIBOR!$A$3:B4155,2,1)</f>
        <v>0.1535</v>
      </c>
      <c r="M2060" s="16">
        <v>7533.41</v>
      </c>
      <c r="N2060" s="2">
        <v>6727.24</v>
      </c>
      <c r="O2060" s="16">
        <f t="shared" si="811"/>
        <v>5.2311151093739877E-5</v>
      </c>
      <c r="P2060" s="16">
        <f t="shared" si="812"/>
        <v>0.10246839905286319</v>
      </c>
      <c r="Q2060" s="2">
        <f t="shared" si="792"/>
        <v>15.128</v>
      </c>
      <c r="R2060" s="2">
        <f t="shared" si="793"/>
        <v>16.884000000000004</v>
      </c>
      <c r="S2060" s="16">
        <f t="shared" si="813"/>
        <v>-1</v>
      </c>
      <c r="T2060" s="16">
        <f t="shared" si="814"/>
        <v>0</v>
      </c>
      <c r="U2060" s="16">
        <f>VLOOKUP(P2060,Table!$D$6:$G$15,MATCH(VALUE(T2060)&amp;"E",Table!$D$5:$G$5,0),1)*IF(Y2060=1,0,1)</f>
        <v>0.9</v>
      </c>
      <c r="V2060" s="16">
        <f t="shared" si="815"/>
        <v>9.9999999999999978E-2</v>
      </c>
      <c r="W2060" s="16">
        <f t="shared" si="816"/>
        <v>211779.44999615004</v>
      </c>
      <c r="X2060" s="16">
        <f t="shared" si="817"/>
        <v>-1.4229456348446523E-2</v>
      </c>
      <c r="Y2060" s="16">
        <f t="shared" si="799"/>
        <v>0</v>
      </c>
      <c r="Z2060" s="16">
        <f t="shared" si="818"/>
        <v>0</v>
      </c>
      <c r="AA2060" s="16">
        <f t="shared" si="819"/>
        <v>0</v>
      </c>
      <c r="AB2060" s="2">
        <f t="shared" si="820"/>
        <v>252958.89137381312</v>
      </c>
      <c r="AG2060" s="16">
        <f t="shared" si="802"/>
        <v>136.08473590993117</v>
      </c>
      <c r="AH2060" s="24">
        <f t="shared" si="801"/>
        <v>134.34473369621685</v>
      </c>
      <c r="AI2060" s="16">
        <f>VLOOKUP(A2060,'VQT-IV'!$B$3:$C1394,2,0)</f>
        <v>134.36000000000001</v>
      </c>
      <c r="AJ2060" s="25">
        <f t="shared" si="823"/>
        <v>-1.1362238600154395E-4</v>
      </c>
      <c r="AK2060" s="16">
        <v>134.5</v>
      </c>
      <c r="AL2060" s="2">
        <f t="shared" si="803"/>
        <v>137.45812140975204</v>
      </c>
      <c r="AM2060" s="27">
        <f t="shared" si="804"/>
        <v>-2.2649718194928781E-2</v>
      </c>
      <c r="AN2060" s="35">
        <v>0</v>
      </c>
      <c r="AO2060" s="1">
        <v>40974</v>
      </c>
      <c r="AP2060" s="2" t="str">
        <f t="shared" si="824"/>
        <v>high</v>
      </c>
    </row>
    <row r="2061" spans="1:42" x14ac:dyDescent="0.25">
      <c r="A2061" s="49">
        <v>40991</v>
      </c>
      <c r="B2061" s="47">
        <v>1397.11</v>
      </c>
      <c r="C2061" s="27">
        <f t="shared" si="825"/>
        <v>3.108890133402209E-3</v>
      </c>
      <c r="D2061" s="27">
        <f t="shared" si="826"/>
        <v>-4.9955098372976847E-3</v>
      </c>
      <c r="E2061" s="5">
        <f t="shared" si="795"/>
        <v>-1</v>
      </c>
      <c r="F2061" s="44">
        <v>2410.16</v>
      </c>
      <c r="G2061" s="45">
        <v>2410.16</v>
      </c>
      <c r="H2061" s="48">
        <v>1397.11</v>
      </c>
      <c r="I2061" s="42">
        <v>14.82</v>
      </c>
      <c r="J2061" s="16">
        <f t="shared" si="821"/>
        <v>0.1482</v>
      </c>
      <c r="K2061" s="16">
        <f t="shared" si="822"/>
        <v>4.2876495810641388E-2</v>
      </c>
      <c r="L2061" s="51">
        <f>VLOOKUP(A2061,LIBOR!$A$3:B4156,2,1)</f>
        <v>0.153</v>
      </c>
      <c r="M2061" s="16">
        <v>6987.22</v>
      </c>
      <c r="N2061" s="2">
        <v>6239.48</v>
      </c>
      <c r="O2061" s="16">
        <f t="shared" si="811"/>
        <v>9.635235213343672E-6</v>
      </c>
      <c r="P2061" s="16">
        <f t="shared" si="812"/>
        <v>0.10532350418935861</v>
      </c>
      <c r="Q2061" s="2">
        <f t="shared" si="792"/>
        <v>15.157999999999998</v>
      </c>
      <c r="R2061" s="2">
        <f t="shared" si="793"/>
        <v>16.822499999999998</v>
      </c>
      <c r="S2061" s="16">
        <f t="shared" si="813"/>
        <v>-1</v>
      </c>
      <c r="T2061" s="16">
        <f t="shared" si="814"/>
        <v>0</v>
      </c>
      <c r="U2061" s="16">
        <f>VLOOKUP(P2061,Table!$D$6:$G$15,MATCH(VALUE(T2061)&amp;"E",Table!$D$5:$G$5,0),1)*IF(Y2061=1,0,1)</f>
        <v>0</v>
      </c>
      <c r="V2061" s="16">
        <f t="shared" si="815"/>
        <v>0</v>
      </c>
      <c r="W2061" s="16">
        <f t="shared" si="816"/>
        <v>210836.49762407673</v>
      </c>
      <c r="X2061" s="16">
        <f t="shared" si="817"/>
        <v>-2.2575804480905459E-2</v>
      </c>
      <c r="Y2061" s="16">
        <f t="shared" si="799"/>
        <v>1</v>
      </c>
      <c r="Z2061" s="16">
        <f t="shared" si="818"/>
        <v>20</v>
      </c>
      <c r="AA2061" s="16">
        <f t="shared" si="819"/>
        <v>0</v>
      </c>
      <c r="AB2061" s="2">
        <f t="shared" si="820"/>
        <v>251830.78654230299</v>
      </c>
      <c r="AG2061" s="16">
        <f t="shared" si="802"/>
        <v>135.47784738649946</v>
      </c>
      <c r="AH2061" s="24">
        <f t="shared" si="801"/>
        <v>133.74212390104603</v>
      </c>
      <c r="AI2061" s="16">
        <f>VLOOKUP(A2061,'VQT-IV'!$B$3:$C1395,2,0)</f>
        <v>133.76</v>
      </c>
      <c r="AJ2061" s="25">
        <f t="shared" si="823"/>
        <v>-1.336430842849845E-4</v>
      </c>
      <c r="AK2061" s="16">
        <v>134.18</v>
      </c>
      <c r="AL2061" s="2">
        <f t="shared" si="803"/>
        <v>137.45812140975204</v>
      </c>
      <c r="AM2061" s="27">
        <f t="shared" si="804"/>
        <v>-2.7033670114179009E-2</v>
      </c>
      <c r="AN2061" s="35">
        <v>1</v>
      </c>
      <c r="AO2061" s="1">
        <v>40975</v>
      </c>
      <c r="AP2061" s="2" t="str">
        <f t="shared" si="824"/>
        <v>high</v>
      </c>
    </row>
    <row r="2062" spans="1:42" x14ac:dyDescent="0.25">
      <c r="A2062" s="49">
        <v>40994</v>
      </c>
      <c r="B2062" s="47">
        <v>1416.51</v>
      </c>
      <c r="C2062" s="27">
        <f t="shared" si="825"/>
        <v>1.3885807130433525E-2</v>
      </c>
      <c r="D2062" s="27">
        <f t="shared" si="826"/>
        <v>4.9164194863177135E-3</v>
      </c>
      <c r="E2062" s="5">
        <f t="shared" si="795"/>
        <v>1</v>
      </c>
      <c r="F2062" s="44">
        <v>2443.64</v>
      </c>
      <c r="G2062" s="45">
        <v>2443.64</v>
      </c>
      <c r="H2062" s="48">
        <v>1416.51</v>
      </c>
      <c r="I2062" s="42">
        <v>14.26</v>
      </c>
      <c r="J2062" s="16">
        <f t="shared" si="821"/>
        <v>0.1426</v>
      </c>
      <c r="K2062" s="16">
        <f t="shared" si="822"/>
        <v>3.7361295130904831E-2</v>
      </c>
      <c r="L2062" s="51">
        <f>VLOOKUP(A2062,LIBOR!$A$3:B4157,2,1)</f>
        <v>0.153</v>
      </c>
      <c r="M2062" s="16">
        <v>6396.95</v>
      </c>
      <c r="N2062" s="2">
        <v>5712.33</v>
      </c>
      <c r="O2062" s="16">
        <f t="shared" si="811"/>
        <v>1.9017189377774769E-4</v>
      </c>
      <c r="P2062" s="16">
        <f t="shared" si="812"/>
        <v>0.10523870486909517</v>
      </c>
      <c r="Q2062" s="2">
        <f t="shared" si="792"/>
        <v>15.228</v>
      </c>
      <c r="R2062" s="2">
        <f t="shared" si="793"/>
        <v>16.697999999999997</v>
      </c>
      <c r="S2062" s="16">
        <f t="shared" si="813"/>
        <v>-1</v>
      </c>
      <c r="T2062" s="16">
        <f t="shared" si="814"/>
        <v>-1</v>
      </c>
      <c r="U2062" s="16">
        <f>VLOOKUP(P2062,Table!$D$6:$G$15,MATCH(VALUE(T2062)&amp;"E",Table!$D$5:$G$5,0),1)*IF(Y2062=1,0,1)</f>
        <v>0</v>
      </c>
      <c r="V2062" s="16">
        <f t="shared" si="815"/>
        <v>0</v>
      </c>
      <c r="W2062" s="16">
        <f t="shared" si="816"/>
        <v>210836.49762407673</v>
      </c>
      <c r="X2062" s="16">
        <f t="shared" si="817"/>
        <v>-2.6787255372071272E-2</v>
      </c>
      <c r="Y2062" s="16">
        <f t="shared" si="799"/>
        <v>1</v>
      </c>
      <c r="Z2062" s="16">
        <f t="shared" si="818"/>
        <v>20</v>
      </c>
      <c r="AA2062" s="16">
        <f t="shared" si="819"/>
        <v>1.2749999999999151E-3</v>
      </c>
      <c r="AB2062" s="2">
        <f t="shared" si="820"/>
        <v>251833.9973848314</v>
      </c>
      <c r="AG2062" s="16">
        <f t="shared" si="802"/>
        <v>135.47957472905364</v>
      </c>
      <c r="AH2062" s="24">
        <f t="shared" si="801"/>
        <v>133.73338637361348</v>
      </c>
      <c r="AI2062" s="16">
        <f>VLOOKUP(A2062,'VQT-IV'!$B$3:$C1396,2,0)</f>
        <v>133.75</v>
      </c>
      <c r="AJ2062" s="25">
        <f t="shared" si="823"/>
        <v>-1.2421402905804513E-4</v>
      </c>
      <c r="AK2062" s="16">
        <v>133.77000000000001</v>
      </c>
      <c r="AL2062" s="2">
        <f t="shared" si="803"/>
        <v>137.45812140975204</v>
      </c>
      <c r="AM2062" s="27">
        <f t="shared" si="804"/>
        <v>-2.7097235128329844E-2</v>
      </c>
      <c r="AN2062" s="35">
        <v>1</v>
      </c>
      <c r="AO2062" s="1">
        <v>40976</v>
      </c>
      <c r="AP2062" s="2" t="str">
        <f t="shared" si="824"/>
        <v>high</v>
      </c>
    </row>
    <row r="2063" spans="1:42" x14ac:dyDescent="0.25">
      <c r="A2063" s="49">
        <v>40995</v>
      </c>
      <c r="B2063" s="47">
        <v>1412.52</v>
      </c>
      <c r="C2063" s="27">
        <f t="shared" si="825"/>
        <v>-2.8167820911959573E-3</v>
      </c>
      <c r="D2063" s="27">
        <f t="shared" si="826"/>
        <v>5.1001694043432133E-3</v>
      </c>
      <c r="E2063" s="5">
        <f t="shared" si="795"/>
        <v>1</v>
      </c>
      <c r="F2063" s="44">
        <v>2437.0100000000002</v>
      </c>
      <c r="G2063" s="45">
        <v>2437.0100000000002</v>
      </c>
      <c r="H2063" s="48">
        <v>1412.52</v>
      </c>
      <c r="I2063" s="42">
        <v>15.59</v>
      </c>
      <c r="J2063" s="16">
        <f t="shared" si="821"/>
        <v>0.15590000000000001</v>
      </c>
      <c r="K2063" s="16">
        <f t="shared" si="822"/>
        <v>4.1683729650758505E-2</v>
      </c>
      <c r="L2063" s="51">
        <f>VLOOKUP(A2063,LIBOR!$A$3:B4158,2,1)</f>
        <v>0.153</v>
      </c>
      <c r="M2063" s="16">
        <v>7125.78</v>
      </c>
      <c r="N2063" s="2">
        <v>6363.15</v>
      </c>
      <c r="O2063" s="16">
        <f t="shared" si="811"/>
        <v>7.9566682891697454E-6</v>
      </c>
      <c r="P2063" s="16">
        <f t="shared" si="812"/>
        <v>0.11421627034924151</v>
      </c>
      <c r="Q2063" s="2">
        <f t="shared" si="792"/>
        <v>15.071999999999999</v>
      </c>
      <c r="R2063" s="2">
        <f t="shared" si="793"/>
        <v>16.5015</v>
      </c>
      <c r="S2063" s="16">
        <f t="shared" si="813"/>
        <v>-1</v>
      </c>
      <c r="T2063" s="16">
        <f t="shared" si="814"/>
        <v>-1</v>
      </c>
      <c r="U2063" s="16">
        <f>VLOOKUP(P2063,Table!$D$6:$G$15,MATCH(VALUE(T2063)&amp;"E",Table!$D$5:$G$5,0),1)*IF(Y2063=1,0,1)</f>
        <v>0</v>
      </c>
      <c r="V2063" s="16">
        <f t="shared" si="815"/>
        <v>0</v>
      </c>
      <c r="W2063" s="16">
        <f t="shared" si="816"/>
        <v>210836.49762407673</v>
      </c>
      <c r="X2063" s="16">
        <f t="shared" si="817"/>
        <v>-2.3274997324034929E-2</v>
      </c>
      <c r="Y2063" s="16">
        <f t="shared" si="799"/>
        <v>1</v>
      </c>
      <c r="Z2063" s="16">
        <f t="shared" si="818"/>
        <v>20</v>
      </c>
      <c r="AA2063" s="16">
        <f t="shared" si="819"/>
        <v>4.2499999999989768E-4</v>
      </c>
      <c r="AB2063" s="2">
        <f t="shared" si="820"/>
        <v>251835.06767932026</v>
      </c>
      <c r="AG2063" s="16">
        <f t="shared" si="802"/>
        <v>135.48015051724622</v>
      </c>
      <c r="AH2063" s="24">
        <f t="shared" si="801"/>
        <v>133.73047399373834</v>
      </c>
      <c r="AI2063" s="16">
        <f>VLOOKUP(A2063,'VQT-IV'!$B$3:$C1397,2,0)</f>
        <v>133.75</v>
      </c>
      <c r="AJ2063" s="25">
        <f t="shared" si="823"/>
        <v>-1.4598883186289768E-4</v>
      </c>
      <c r="AK2063" s="16">
        <v>133.76</v>
      </c>
      <c r="AL2063" s="2">
        <f t="shared" si="803"/>
        <v>137.45812140975204</v>
      </c>
      <c r="AM2063" s="27">
        <f t="shared" si="804"/>
        <v>-2.7118422525955088E-2</v>
      </c>
      <c r="AN2063" s="35">
        <v>1</v>
      </c>
      <c r="AO2063" s="1">
        <v>40977</v>
      </c>
      <c r="AP2063" s="2" t="str">
        <f t="shared" si="824"/>
        <v>high</v>
      </c>
    </row>
    <row r="2064" spans="1:42" x14ac:dyDescent="0.25">
      <c r="A2064" s="49">
        <v>40996</v>
      </c>
      <c r="B2064" s="47">
        <v>1405.54</v>
      </c>
      <c r="C2064" s="27">
        <f t="shared" si="825"/>
        <v>-4.9415229518874337E-3</v>
      </c>
      <c r="D2064" s="27">
        <f t="shared" si="826"/>
        <v>2.029840032056085E-3</v>
      </c>
      <c r="E2064" s="5">
        <f t="shared" si="795"/>
        <v>0</v>
      </c>
      <c r="F2064" s="44">
        <v>2425.5500000000002</v>
      </c>
      <c r="G2064" s="45">
        <v>2425.5500000000002</v>
      </c>
      <c r="H2064" s="48">
        <v>1405.54</v>
      </c>
      <c r="I2064" s="42">
        <v>15.47</v>
      </c>
      <c r="J2064" s="16">
        <f t="shared" si="821"/>
        <v>0.1547</v>
      </c>
      <c r="K2064" s="16">
        <f t="shared" si="822"/>
        <v>4.0225026830170041E-2</v>
      </c>
      <c r="L2064" s="51">
        <f>VLOOKUP(A2064,LIBOR!$A$3:B4159,2,1)</f>
        <v>0.153</v>
      </c>
      <c r="M2064" s="16">
        <v>7155.82</v>
      </c>
      <c r="N2064" s="2">
        <v>6389.96</v>
      </c>
      <c r="O2064" s="16">
        <f t="shared" si="811"/>
        <v>2.4539863446690066E-5</v>
      </c>
      <c r="P2064" s="16">
        <f t="shared" si="812"/>
        <v>0.11447497316982996</v>
      </c>
      <c r="Q2064" s="2">
        <f t="shared" si="792"/>
        <v>15.074000000000002</v>
      </c>
      <c r="R2064" s="2">
        <f t="shared" si="793"/>
        <v>16.382999999999996</v>
      </c>
      <c r="S2064" s="16">
        <f t="shared" si="813"/>
        <v>-1</v>
      </c>
      <c r="T2064" s="16">
        <f t="shared" si="814"/>
        <v>-1</v>
      </c>
      <c r="U2064" s="16">
        <f>VLOOKUP(P2064,Table!$D$6:$G$15,MATCH(VALUE(T2064)&amp;"E",Table!$D$5:$G$5,0),1)*IF(Y2064=1,0,1)</f>
        <v>0.97499999999999998</v>
      </c>
      <c r="V2064" s="16">
        <f t="shared" si="815"/>
        <v>2.5000000000000022E-2</v>
      </c>
      <c r="W2064" s="16">
        <f t="shared" si="816"/>
        <v>210836.49762407673</v>
      </c>
      <c r="X2064" s="16">
        <f t="shared" si="817"/>
        <v>-1.6357738670342958E-2</v>
      </c>
      <c r="Y2064" s="16">
        <f t="shared" si="799"/>
        <v>0</v>
      </c>
      <c r="Z2064" s="16">
        <f t="shared" si="818"/>
        <v>0</v>
      </c>
      <c r="AA2064" s="16">
        <f t="shared" si="819"/>
        <v>4.2499999999989768E-4</v>
      </c>
      <c r="AB2064" s="2">
        <f t="shared" si="820"/>
        <v>251836.13797835787</v>
      </c>
      <c r="AG2064" s="16">
        <f t="shared" si="802"/>
        <v>135.4807263078859</v>
      </c>
      <c r="AH2064" s="24">
        <f t="shared" si="801"/>
        <v>133.72756167728755</v>
      </c>
      <c r="AI2064" s="16">
        <f>VLOOKUP(A2064,'VQT-IV'!$B$3:$C1398,2,0)</f>
        <v>133.74</v>
      </c>
      <c r="AJ2064" s="25">
        <f t="shared" si="823"/>
        <v>-9.3003758878884568E-5</v>
      </c>
      <c r="AK2064" s="16">
        <v>133.76</v>
      </c>
      <c r="AL2064" s="2">
        <f t="shared" si="803"/>
        <v>137.45812140975204</v>
      </c>
      <c r="AM2064" s="27">
        <f t="shared" si="804"/>
        <v>-2.7139609462171976E-2</v>
      </c>
      <c r="AN2064" s="35">
        <v>0</v>
      </c>
      <c r="AO2064" s="1">
        <v>40980</v>
      </c>
      <c r="AP2064" s="2" t="str">
        <f t="shared" si="824"/>
        <v/>
      </c>
    </row>
    <row r="2065" spans="1:42" x14ac:dyDescent="0.25">
      <c r="A2065" s="49">
        <v>40997</v>
      </c>
      <c r="B2065" s="47">
        <v>1403.28</v>
      </c>
      <c r="C2065" s="27">
        <f t="shared" si="825"/>
        <v>-1.6079229335344003E-3</v>
      </c>
      <c r="D2065" s="27">
        <f t="shared" si="826"/>
        <v>7.6284692872179427E-3</v>
      </c>
      <c r="E2065" s="5">
        <f t="shared" si="795"/>
        <v>0</v>
      </c>
      <c r="F2065" s="44">
        <v>2421.6999999999998</v>
      </c>
      <c r="G2065" s="45">
        <v>2421.6999999999998</v>
      </c>
      <c r="H2065" s="48">
        <v>1403.28</v>
      </c>
      <c r="I2065" s="42">
        <v>15.48</v>
      </c>
      <c r="J2065" s="16">
        <f t="shared" si="821"/>
        <v>0.15479999999999999</v>
      </c>
      <c r="K2065" s="16">
        <f t="shared" si="822"/>
        <v>3.9194536483084644E-2</v>
      </c>
      <c r="L2065" s="51">
        <f>VLOOKUP(A2065,LIBOR!$A$3:B4160,2,1)</f>
        <v>0.153</v>
      </c>
      <c r="M2065" s="16">
        <v>6990.14</v>
      </c>
      <c r="N2065" s="2">
        <v>6242</v>
      </c>
      <c r="O2065" s="16">
        <f t="shared" si="811"/>
        <v>2.5895794464377012E-6</v>
      </c>
      <c r="P2065" s="16">
        <f t="shared" si="812"/>
        <v>0.11560546351691535</v>
      </c>
      <c r="Q2065" s="2">
        <f t="shared" si="792"/>
        <v>15.141999999999999</v>
      </c>
      <c r="R2065" s="2">
        <f t="shared" si="793"/>
        <v>16.234999999999999</v>
      </c>
      <c r="S2065" s="16">
        <f t="shared" si="813"/>
        <v>-1</v>
      </c>
      <c r="T2065" s="16">
        <f t="shared" si="814"/>
        <v>-1</v>
      </c>
      <c r="U2065" s="16">
        <f>VLOOKUP(P2065,Table!$D$6:$G$15,MATCH(VALUE(T2065)&amp;"E",Table!$D$5:$G$5,0),1)*IF(Y2065=1,0,1)</f>
        <v>0.97499999999999998</v>
      </c>
      <c r="V2065" s="16">
        <f t="shared" si="815"/>
        <v>2.5000000000000022E-2</v>
      </c>
      <c r="W2065" s="16">
        <f t="shared" si="816"/>
        <v>210383.9156349476</v>
      </c>
      <c r="X2065" s="16">
        <f t="shared" si="817"/>
        <v>-9.5037660732730789E-3</v>
      </c>
      <c r="Y2065" s="16">
        <f t="shared" si="799"/>
        <v>0</v>
      </c>
      <c r="Z2065" s="16">
        <f t="shared" si="818"/>
        <v>0</v>
      </c>
      <c r="AA2065" s="16">
        <f t="shared" si="819"/>
        <v>0</v>
      </c>
      <c r="AB2065" s="2">
        <f t="shared" si="820"/>
        <v>251300.62941259056</v>
      </c>
      <c r="AG2065" s="16">
        <f t="shared" si="802"/>
        <v>135.19263783092362</v>
      </c>
      <c r="AH2065" s="24">
        <f t="shared" si="801"/>
        <v>133.43972797963966</v>
      </c>
      <c r="AI2065" s="16">
        <f>VLOOKUP(A2065,'VQT-IV'!$B$3:$C1399,2,0)</f>
        <v>133.46</v>
      </c>
      <c r="AJ2065" s="25">
        <f t="shared" si="823"/>
        <v>-1.5189585164354646E-4</v>
      </c>
      <c r="AK2065" s="16">
        <v>133.58000000000001</v>
      </c>
      <c r="AL2065" s="2">
        <f t="shared" si="803"/>
        <v>137.45812140975204</v>
      </c>
      <c r="AM2065" s="27">
        <f t="shared" si="804"/>
        <v>-2.9233583209928082E-2</v>
      </c>
      <c r="AN2065" s="35">
        <v>0</v>
      </c>
      <c r="AO2065" s="1">
        <v>40981</v>
      </c>
      <c r="AP2065" s="2" t="str">
        <f t="shared" si="824"/>
        <v>high</v>
      </c>
    </row>
    <row r="2066" spans="1:42" x14ac:dyDescent="0.25">
      <c r="A2066" s="49">
        <v>40998</v>
      </c>
      <c r="B2066" s="47">
        <v>1408.47</v>
      </c>
      <c r="C2066" s="27">
        <f t="shared" si="825"/>
        <v>3.6984778518898143E-3</v>
      </c>
      <c r="D2066" s="27">
        <f t="shared" si="826"/>
        <v>8.218057005705548E-3</v>
      </c>
      <c r="E2066" s="5">
        <f t="shared" si="795"/>
        <v>0</v>
      </c>
      <c r="F2066" s="44">
        <v>2430.67</v>
      </c>
      <c r="G2066" s="45">
        <v>2430.67</v>
      </c>
      <c r="H2066" s="48">
        <v>1408.47</v>
      </c>
      <c r="I2066" s="42">
        <v>15.5</v>
      </c>
      <c r="J2066" s="16">
        <f t="shared" si="821"/>
        <v>0.155</v>
      </c>
      <c r="K2066" s="16">
        <f t="shared" si="822"/>
        <v>3.9823235094683496E-2</v>
      </c>
      <c r="L2066" s="51">
        <f>VLOOKUP(A2066,LIBOR!$A$3:B4161,2,1)</f>
        <v>0.1525</v>
      </c>
      <c r="M2066" s="16">
        <v>6837.91</v>
      </c>
      <c r="N2066" s="2">
        <v>6106.05</v>
      </c>
      <c r="O2066" s="16">
        <f t="shared" si="811"/>
        <v>1.362831885065173E-5</v>
      </c>
      <c r="P2066" s="16">
        <f t="shared" si="812"/>
        <v>0.1151767649053165</v>
      </c>
      <c r="Q2066" s="2">
        <f t="shared" si="792"/>
        <v>15.124000000000001</v>
      </c>
      <c r="R2066" s="2">
        <f t="shared" si="793"/>
        <v>16.146000000000001</v>
      </c>
      <c r="S2066" s="16">
        <f t="shared" si="813"/>
        <v>-1</v>
      </c>
      <c r="T2066" s="16">
        <f t="shared" si="814"/>
        <v>-1</v>
      </c>
      <c r="U2066" s="16">
        <f>VLOOKUP(P2066,Table!$D$6:$G$15,MATCH(VALUE(T2066)&amp;"E",Table!$D$5:$G$5,0),1)*IF(Y2066=1,0,1)</f>
        <v>0.97499999999999998</v>
      </c>
      <c r="V2066" s="16">
        <f t="shared" si="815"/>
        <v>2.5000000000000022E-2</v>
      </c>
      <c r="W2066" s="16">
        <f t="shared" si="816"/>
        <v>211028.00997933163</v>
      </c>
      <c r="X2066" s="16">
        <f t="shared" si="817"/>
        <v>-6.5895645740312592E-3</v>
      </c>
      <c r="Y2066" s="16">
        <f t="shared" si="799"/>
        <v>0</v>
      </c>
      <c r="Z2066" s="16">
        <f t="shared" si="818"/>
        <v>0</v>
      </c>
      <c r="AA2066" s="16">
        <f t="shared" si="819"/>
        <v>0</v>
      </c>
      <c r="AB2066" s="2">
        <f t="shared" si="820"/>
        <v>252071.35936571754</v>
      </c>
      <c r="AG2066" s="16">
        <f t="shared" si="802"/>
        <v>135.60726876783013</v>
      </c>
      <c r="AH2066" s="24">
        <f t="shared" si="801"/>
        <v>133.84549906470113</v>
      </c>
      <c r="AI2066" s="16">
        <f>VLOOKUP(A2066,'VQT-IV'!$B$3:$C1400,2,0)</f>
        <v>133.86000000000001</v>
      </c>
      <c r="AJ2066" s="25">
        <f t="shared" si="823"/>
        <v>-1.0832911473845908E-4</v>
      </c>
      <c r="AK2066" s="16">
        <v>133.97</v>
      </c>
      <c r="AL2066" s="2">
        <f t="shared" si="803"/>
        <v>137.45812140975204</v>
      </c>
      <c r="AM2066" s="27">
        <f t="shared" si="804"/>
        <v>-2.628162168957604E-2</v>
      </c>
      <c r="AN2066" s="35">
        <v>0</v>
      </c>
      <c r="AO2066" s="1">
        <v>40982</v>
      </c>
      <c r="AP2066" s="2" t="str">
        <f t="shared" si="824"/>
        <v>high</v>
      </c>
    </row>
    <row r="2067" spans="1:42" x14ac:dyDescent="0.25">
      <c r="A2067" s="49">
        <v>41001</v>
      </c>
      <c r="B2067" s="47">
        <v>1419.04</v>
      </c>
      <c r="C2067" s="27">
        <f t="shared" si="825"/>
        <v>7.504597187018458E-3</v>
      </c>
      <c r="D2067" s="27">
        <f t="shared" si="826"/>
        <v>1.8368470622904809E-3</v>
      </c>
      <c r="E2067" s="5">
        <f t="shared" si="795"/>
        <v>0</v>
      </c>
      <c r="F2067" s="44">
        <v>2449.08</v>
      </c>
      <c r="G2067" s="45">
        <v>2449.08</v>
      </c>
      <c r="H2067" s="48">
        <v>1419.04</v>
      </c>
      <c r="I2067" s="42">
        <v>15.64</v>
      </c>
      <c r="J2067" s="16">
        <f t="shared" si="821"/>
        <v>0.15640000000000001</v>
      </c>
      <c r="K2067" s="16">
        <f t="shared" si="822"/>
        <v>4.1667522669744758E-2</v>
      </c>
      <c r="L2067" s="51">
        <f>VLOOKUP(A2067,LIBOR!$A$3:B4162,2,1)</f>
        <v>0.15</v>
      </c>
      <c r="M2067" s="16">
        <v>6858.26</v>
      </c>
      <c r="N2067" s="2">
        <v>6124.18</v>
      </c>
      <c r="O2067" s="16">
        <f t="shared" si="811"/>
        <v>5.5899215495876692E-5</v>
      </c>
      <c r="P2067" s="16">
        <f t="shared" si="812"/>
        <v>0.11473247733025525</v>
      </c>
      <c r="Q2067" s="2">
        <f t="shared" si="792"/>
        <v>15.26</v>
      </c>
      <c r="R2067" s="2">
        <f t="shared" si="793"/>
        <v>16.0565</v>
      </c>
      <c r="S2067" s="16">
        <f t="shared" si="813"/>
        <v>-1</v>
      </c>
      <c r="T2067" s="16">
        <f t="shared" si="814"/>
        <v>-1</v>
      </c>
      <c r="U2067" s="16">
        <f>VLOOKUP(P2067,Table!$D$6:$G$15,MATCH(VALUE(T2067)&amp;"E",Table!$D$5:$G$5,0),1)*IF(Y2067=1,0,1)</f>
        <v>0.97499999999999998</v>
      </c>
      <c r="V2067" s="16">
        <f t="shared" si="815"/>
        <v>2.5000000000000022E-2</v>
      </c>
      <c r="W2067" s="16">
        <f t="shared" si="816"/>
        <v>212587.76272105033</v>
      </c>
      <c r="X2067" s="16">
        <f t="shared" si="817"/>
        <v>9.0834536436079638E-4</v>
      </c>
      <c r="Y2067" s="16">
        <f t="shared" si="799"/>
        <v>0</v>
      </c>
      <c r="Z2067" s="16">
        <f t="shared" si="818"/>
        <v>0</v>
      </c>
      <c r="AA2067" s="16">
        <f t="shared" si="819"/>
        <v>0</v>
      </c>
      <c r="AB2067" s="2">
        <f t="shared" si="820"/>
        <v>253951.58324806578</v>
      </c>
      <c r="AG2067" s="16">
        <f t="shared" si="802"/>
        <v>136.61877608860976</v>
      </c>
      <c r="AH2067" s="24">
        <f t="shared" si="801"/>
        <v>134.83333654972705</v>
      </c>
      <c r="AI2067" s="16">
        <f>VLOOKUP(A2067,'VQT-IV'!$B$3:$C1401,2,0)</f>
        <v>134.85</v>
      </c>
      <c r="AJ2067" s="25">
        <f t="shared" si="823"/>
        <v>-1.2357026527953785E-4</v>
      </c>
      <c r="AK2067" s="16">
        <v>134.88999999999999</v>
      </c>
      <c r="AL2067" s="2">
        <f t="shared" si="803"/>
        <v>137.45812140975204</v>
      </c>
      <c r="AM2067" s="27">
        <f t="shared" si="804"/>
        <v>-1.9095160279403944E-2</v>
      </c>
      <c r="AN2067" s="35">
        <v>0</v>
      </c>
      <c r="AO2067" s="1">
        <v>40983</v>
      </c>
      <c r="AP2067" s="2" t="str">
        <f t="shared" si="824"/>
        <v>high</v>
      </c>
    </row>
    <row r="2068" spans="1:42" x14ac:dyDescent="0.25">
      <c r="A2068" s="49">
        <v>41002</v>
      </c>
      <c r="B2068" s="47">
        <v>1413.38</v>
      </c>
      <c r="C2068" s="27">
        <f t="shared" si="825"/>
        <v>-3.9886120193932673E-3</v>
      </c>
      <c r="D2068" s="27">
        <f t="shared" si="826"/>
        <v>6.6501713409317098E-4</v>
      </c>
      <c r="E2068" s="5">
        <f t="shared" si="795"/>
        <v>0</v>
      </c>
      <c r="F2068" s="44">
        <v>2439.89</v>
      </c>
      <c r="G2068" s="45">
        <v>2439.89</v>
      </c>
      <c r="H2068" s="48">
        <v>1413.38</v>
      </c>
      <c r="I2068" s="42">
        <v>15.66</v>
      </c>
      <c r="J2068" s="16">
        <f t="shared" si="821"/>
        <v>0.15659999999999999</v>
      </c>
      <c r="K2068" s="16">
        <f t="shared" si="822"/>
        <v>4.0962120041338604E-2</v>
      </c>
      <c r="L2068" s="51">
        <f>VLOOKUP(A2068,LIBOR!$A$3:B4163,2,1)</f>
        <v>0.151</v>
      </c>
      <c r="M2068" s="16">
        <v>6990.53</v>
      </c>
      <c r="N2068" s="2">
        <v>6242.28</v>
      </c>
      <c r="O2068" s="16">
        <f t="shared" si="811"/>
        <v>1.5972713622944671E-5</v>
      </c>
      <c r="P2068" s="16">
        <f t="shared" si="812"/>
        <v>0.11563787995866139</v>
      </c>
      <c r="Q2068" s="2">
        <f t="shared" si="792"/>
        <v>15.536000000000001</v>
      </c>
      <c r="R2068" s="2">
        <f t="shared" si="793"/>
        <v>15.935999999999998</v>
      </c>
      <c r="S2068" s="16">
        <f t="shared" si="813"/>
        <v>-1</v>
      </c>
      <c r="T2068" s="16">
        <f t="shared" si="814"/>
        <v>-1</v>
      </c>
      <c r="U2068" s="16">
        <f>VLOOKUP(P2068,Table!$D$6:$G$15,MATCH(VALUE(T2068)&amp;"E",Table!$D$5:$G$5,0),1)*IF(Y2068=1,0,1)</f>
        <v>0.97499999999999998</v>
      </c>
      <c r="V2068" s="16">
        <f t="shared" si="815"/>
        <v>2.5000000000000022E-2</v>
      </c>
      <c r="W2068" s="16">
        <f t="shared" si="816"/>
        <v>211863.52056787745</v>
      </c>
      <c r="X2068" s="16">
        <f t="shared" si="817"/>
        <v>8.3062710522545657E-3</v>
      </c>
      <c r="Y2068" s="16">
        <f t="shared" si="799"/>
        <v>0</v>
      </c>
      <c r="Z2068" s="16">
        <f t="shared" si="818"/>
        <v>0</v>
      </c>
      <c r="AA2068" s="16">
        <f t="shared" si="819"/>
        <v>0</v>
      </c>
      <c r="AB2068" s="2">
        <f t="shared" si="820"/>
        <v>253144.915459679</v>
      </c>
      <c r="AG2068" s="16">
        <f t="shared" si="802"/>
        <v>136.18481161179901</v>
      </c>
      <c r="AH2068" s="24">
        <f t="shared" si="801"/>
        <v>134.40154524195273</v>
      </c>
      <c r="AI2068" s="16">
        <f>VLOOKUP(A2068,'VQT-IV'!$B$3:$C1402,2,0)</f>
        <v>134.41999999999999</v>
      </c>
      <c r="AJ2068" s="25">
        <f t="shared" si="823"/>
        <v>-1.3729175753052214E-4</v>
      </c>
      <c r="AK2068" s="16">
        <v>134.13</v>
      </c>
      <c r="AL2068" s="2">
        <f t="shared" si="803"/>
        <v>137.45812140975204</v>
      </c>
      <c r="AM2068" s="27">
        <f t="shared" si="804"/>
        <v>-2.2236417437190847E-2</v>
      </c>
      <c r="AN2068" s="35">
        <v>0</v>
      </c>
      <c r="AO2068" s="1">
        <v>40984</v>
      </c>
      <c r="AP2068" s="2" t="str">
        <f t="shared" si="824"/>
        <v>high</v>
      </c>
    </row>
    <row r="2069" spans="1:42" x14ac:dyDescent="0.25">
      <c r="A2069" s="49">
        <v>41003</v>
      </c>
      <c r="B2069" s="47">
        <v>1398.96</v>
      </c>
      <c r="C2069" s="27">
        <f t="shared" si="825"/>
        <v>-1.0202493313900107E-2</v>
      </c>
      <c r="D2069" s="27">
        <f t="shared" si="826"/>
        <v>-4.5959532279195026E-3</v>
      </c>
      <c r="E2069" s="5">
        <f t="shared" si="795"/>
        <v>0</v>
      </c>
      <c r="F2069" s="44">
        <v>2415.0500000000002</v>
      </c>
      <c r="G2069" s="45">
        <v>2415.0500000000002</v>
      </c>
      <c r="H2069" s="48">
        <v>1398.96</v>
      </c>
      <c r="I2069" s="42">
        <v>16.440000000000001</v>
      </c>
      <c r="J2069" s="16">
        <f t="shared" si="821"/>
        <v>0.16440000000000002</v>
      </c>
      <c r="K2069" s="16">
        <f t="shared" si="822"/>
        <v>4.8494816223497064E-2</v>
      </c>
      <c r="L2069" s="51">
        <f>VLOOKUP(A2069,LIBOR!$A$3:B4164,2,1)</f>
        <v>0.151</v>
      </c>
      <c r="M2069" s="16">
        <v>7237.45</v>
      </c>
      <c r="N2069" s="2">
        <v>6462.75</v>
      </c>
      <c r="O2069" s="16">
        <f t="shared" si="811"/>
        <v>1.051628812094008E-4</v>
      </c>
      <c r="P2069" s="16">
        <f t="shared" si="812"/>
        <v>0.11590518377650295</v>
      </c>
      <c r="Q2069" s="2">
        <f t="shared" si="792"/>
        <v>15.55</v>
      </c>
      <c r="R2069" s="2">
        <f t="shared" si="793"/>
        <v>15.6755</v>
      </c>
      <c r="S2069" s="16">
        <f t="shared" si="813"/>
        <v>-1</v>
      </c>
      <c r="T2069" s="16">
        <f t="shared" si="814"/>
        <v>-1</v>
      </c>
      <c r="U2069" s="16">
        <f>VLOOKUP(P2069,Table!$D$6:$G$15,MATCH(VALUE(T2069)&amp;"E",Table!$D$5:$G$5,0),1)*IF(Y2069=1,0,1)</f>
        <v>0.97499999999999998</v>
      </c>
      <c r="V2069" s="16">
        <f t="shared" si="815"/>
        <v>2.5000000000000022E-2</v>
      </c>
      <c r="W2069" s="16">
        <f t="shared" si="816"/>
        <v>209943.09208910575</v>
      </c>
      <c r="X2069" s="16">
        <f t="shared" si="817"/>
        <v>4.8711819603071138E-3</v>
      </c>
      <c r="Y2069" s="16">
        <f t="shared" si="799"/>
        <v>0</v>
      </c>
      <c r="Z2069" s="16">
        <f t="shared" si="818"/>
        <v>0</v>
      </c>
      <c r="AA2069" s="16">
        <f t="shared" si="819"/>
        <v>0</v>
      </c>
      <c r="AB2069" s="2">
        <f t="shared" si="820"/>
        <v>250855.67146631668</v>
      </c>
      <c r="AG2069" s="16">
        <f t="shared" si="802"/>
        <v>134.95326302863521</v>
      </c>
      <c r="AH2069" s="24">
        <f t="shared" si="801"/>
        <v>133.18265663251893</v>
      </c>
      <c r="AI2069" s="16">
        <f>VLOOKUP(A2069,'VQT-IV'!$B$3:$C1403,2,0)</f>
        <v>133.19999999999999</v>
      </c>
      <c r="AJ2069" s="25">
        <f t="shared" si="823"/>
        <v>-1.3020546156949919E-4</v>
      </c>
      <c r="AK2069" s="16">
        <v>133.26</v>
      </c>
      <c r="AL2069" s="2">
        <f t="shared" si="803"/>
        <v>137.45812140975204</v>
      </c>
      <c r="AM2069" s="27">
        <f t="shared" si="804"/>
        <v>-3.110376261063752E-2</v>
      </c>
      <c r="AN2069" s="35">
        <v>0</v>
      </c>
      <c r="AO2069" s="1">
        <v>40987</v>
      </c>
      <c r="AP2069" s="2" t="str">
        <f t="shared" si="824"/>
        <v>high</v>
      </c>
    </row>
    <row r="2070" spans="1:42" x14ac:dyDescent="0.25">
      <c r="A2070" s="49">
        <v>41004</v>
      </c>
      <c r="B2070" s="47">
        <v>1398.08</v>
      </c>
      <c r="C2070" s="27">
        <f t="shared" si="825"/>
        <v>-6.2903871447372861E-4</v>
      </c>
      <c r="D2070" s="27">
        <f t="shared" si="826"/>
        <v>-3.6170690088588309E-3</v>
      </c>
      <c r="E2070" s="5">
        <f t="shared" si="795"/>
        <v>0</v>
      </c>
      <c r="F2070" s="44">
        <v>2414.4</v>
      </c>
      <c r="G2070" s="45">
        <v>2414.4</v>
      </c>
      <c r="H2070" s="48">
        <v>1398.08</v>
      </c>
      <c r="I2070" s="42">
        <v>16.7</v>
      </c>
      <c r="J2070" s="16">
        <f t="shared" si="821"/>
        <v>0.16699999999999998</v>
      </c>
      <c r="K2070" s="16">
        <f t="shared" si="822"/>
        <v>4.6723588149337414E-2</v>
      </c>
      <c r="L2070" s="51">
        <f>VLOOKUP(A2070,LIBOR!$A$3:B4165,2,1)</f>
        <v>0.151</v>
      </c>
      <c r="M2070" s="16">
        <v>7438.12</v>
      </c>
      <c r="N2070" s="2">
        <v>6641.92</v>
      </c>
      <c r="O2070" s="16">
        <f t="shared" si="811"/>
        <v>3.9593875205462342E-7</v>
      </c>
      <c r="P2070" s="16">
        <f t="shared" si="812"/>
        <v>0.12027641185066257</v>
      </c>
      <c r="Q2070" s="2">
        <f t="shared" si="792"/>
        <v>15.744</v>
      </c>
      <c r="R2070" s="2">
        <f t="shared" si="793"/>
        <v>15.544</v>
      </c>
      <c r="S2070" s="16">
        <f t="shared" si="813"/>
        <v>1</v>
      </c>
      <c r="T2070" s="16">
        <f t="shared" si="814"/>
        <v>0</v>
      </c>
      <c r="U2070" s="16">
        <f>VLOOKUP(P2070,Table!$D$6:$G$15,MATCH(VALUE(T2070)&amp;"E",Table!$D$5:$G$5,0),1)*IF(Y2070=1,0,1)</f>
        <v>0.9</v>
      </c>
      <c r="V2070" s="16">
        <f t="shared" si="815"/>
        <v>9.9999999999999978E-2</v>
      </c>
      <c r="W2070" s="16">
        <f t="shared" si="816"/>
        <v>209959.84020720085</v>
      </c>
      <c r="X2070" s="16">
        <f t="shared" si="817"/>
        <v>-4.2374330110716008E-3</v>
      </c>
      <c r="Y2070" s="16">
        <f t="shared" si="799"/>
        <v>0</v>
      </c>
      <c r="Z2070" s="16">
        <f t="shared" si="818"/>
        <v>0</v>
      </c>
      <c r="AA2070" s="16">
        <f t="shared" si="819"/>
        <v>0</v>
      </c>
      <c r="AB2070" s="2">
        <f t="shared" si="820"/>
        <v>250963.72716632386</v>
      </c>
      <c r="AG2070" s="16">
        <f t="shared" si="802"/>
        <v>135.01139394199893</v>
      </c>
      <c r="AH2070" s="24">
        <f t="shared" si="801"/>
        <v>133.23655696880505</v>
      </c>
      <c r="AI2070" s="16">
        <f>VLOOKUP(A2070,'VQT-IV'!$B$3:$C1404,2,0)</f>
        <v>133.25</v>
      </c>
      <c r="AJ2070" s="25">
        <f t="shared" si="823"/>
        <v>-1.008857875793856E-4</v>
      </c>
      <c r="AK2070" s="16">
        <v>133.18</v>
      </c>
      <c r="AL2070" s="2">
        <f t="shared" si="803"/>
        <v>137.45812140975204</v>
      </c>
      <c r="AM2070" s="27">
        <f t="shared" si="804"/>
        <v>-3.0711640735746948E-2</v>
      </c>
      <c r="AN2070" s="35">
        <v>0</v>
      </c>
      <c r="AO2070" s="1">
        <v>40988</v>
      </c>
      <c r="AP2070" s="2" t="str">
        <f t="shared" si="824"/>
        <v>high</v>
      </c>
    </row>
    <row r="2071" spans="1:42" x14ac:dyDescent="0.25">
      <c r="A2071" s="49">
        <v>41008</v>
      </c>
      <c r="B2071" s="47">
        <v>1382.2</v>
      </c>
      <c r="C2071" s="27">
        <f t="shared" si="825"/>
        <v>-1.1358434424353359E-2</v>
      </c>
      <c r="D2071" s="27">
        <f t="shared" si="826"/>
        <v>-1.8673981285102004E-2</v>
      </c>
      <c r="E2071" s="5">
        <f t="shared" si="795"/>
        <v>0</v>
      </c>
      <c r="F2071" s="44">
        <v>2387.0300000000002</v>
      </c>
      <c r="G2071" s="45">
        <v>2387.0300000000002</v>
      </c>
      <c r="H2071" s="48">
        <v>1382.2</v>
      </c>
      <c r="I2071" s="42">
        <v>18.809999999999999</v>
      </c>
      <c r="J2071" s="16">
        <f t="shared" si="821"/>
        <v>0.18809999999999999</v>
      </c>
      <c r="K2071" s="16">
        <f t="shared" si="822"/>
        <v>7.9828519648195567E-2</v>
      </c>
      <c r="L2071" s="51">
        <f>VLOOKUP(A2071,LIBOR!$A$3:B4166,2,1)</f>
        <v>0.151</v>
      </c>
      <c r="M2071" s="16">
        <v>7836.35</v>
      </c>
      <c r="N2071" s="2">
        <v>6997.47</v>
      </c>
      <c r="O2071" s="16">
        <f t="shared" si="811"/>
        <v>1.3049484676903051E-4</v>
      </c>
      <c r="P2071" s="16">
        <f t="shared" si="812"/>
        <v>0.10827148035180442</v>
      </c>
      <c r="Q2071" s="2">
        <f t="shared" si="792"/>
        <v>15.988</v>
      </c>
      <c r="R2071" s="2">
        <f t="shared" si="793"/>
        <v>15.4815</v>
      </c>
      <c r="S2071" s="16">
        <f t="shared" si="813"/>
        <v>1</v>
      </c>
      <c r="T2071" s="16">
        <f t="shared" si="814"/>
        <v>0</v>
      </c>
      <c r="U2071" s="16">
        <f>VLOOKUP(P2071,Table!$D$6:$G$15,MATCH(VALUE(T2071)&amp;"E",Table!$D$5:$G$5,0),1)*IF(Y2071=1,0,1)</f>
        <v>0.9</v>
      </c>
      <c r="V2071" s="16">
        <f t="shared" si="815"/>
        <v>9.9999999999999978E-2</v>
      </c>
      <c r="W2071" s="16">
        <f t="shared" si="816"/>
        <v>208937.44702262603</v>
      </c>
      <c r="X2071" s="16">
        <f t="shared" si="817"/>
        <v>-2.0157217174462394E-3</v>
      </c>
      <c r="Y2071" s="16">
        <f t="shared" si="799"/>
        <v>0</v>
      </c>
      <c r="Z2071" s="16">
        <f t="shared" si="818"/>
        <v>0</v>
      </c>
      <c r="AA2071" s="16">
        <f t="shared" si="819"/>
        <v>0</v>
      </c>
      <c r="AB2071" s="2">
        <f t="shared" si="820"/>
        <v>249746.89737191485</v>
      </c>
      <c r="AG2071" s="16">
        <f t="shared" si="802"/>
        <v>134.35677389555519</v>
      </c>
      <c r="AH2071" s="24">
        <f t="shared" si="801"/>
        <v>132.57673903891401</v>
      </c>
      <c r="AI2071" s="16">
        <f>VLOOKUP(A2071,'VQT-IV'!$B$3:$C1405,2,0)</f>
        <v>132.59</v>
      </c>
      <c r="AJ2071" s="25">
        <f t="shared" si="823"/>
        <v>-1.0001479060250951E-4</v>
      </c>
      <c r="AK2071" s="16">
        <v>132.5</v>
      </c>
      <c r="AL2071" s="2">
        <f t="shared" si="803"/>
        <v>137.45812140975204</v>
      </c>
      <c r="AM2071" s="27">
        <f t="shared" si="804"/>
        <v>-3.5511778574995989E-2</v>
      </c>
      <c r="AN2071" s="35">
        <v>0</v>
      </c>
      <c r="AO2071" s="1">
        <v>40989</v>
      </c>
      <c r="AP2071" s="2" t="str">
        <f t="shared" si="824"/>
        <v>high</v>
      </c>
    </row>
    <row r="2072" spans="1:42" x14ac:dyDescent="0.25">
      <c r="A2072" s="49">
        <v>41009</v>
      </c>
      <c r="B2072" s="47">
        <v>1358.59</v>
      </c>
      <c r="C2072" s="27">
        <f t="shared" si="825"/>
        <v>-1.7081464332224128E-2</v>
      </c>
      <c r="D2072" s="27">
        <f t="shared" si="826"/>
        <v>-4.3260042804344589E-2</v>
      </c>
      <c r="E2072" s="5">
        <f t="shared" si="795"/>
        <v>0</v>
      </c>
      <c r="F2072" s="44">
        <v>2346.27</v>
      </c>
      <c r="G2072" s="45">
        <v>2346.27</v>
      </c>
      <c r="H2072" s="48">
        <v>1358.59</v>
      </c>
      <c r="I2072" s="42">
        <v>20.39</v>
      </c>
      <c r="J2072" s="16">
        <f t="shared" si="821"/>
        <v>0.2039</v>
      </c>
      <c r="K2072" s="16">
        <f t="shared" si="822"/>
        <v>9.1313295925231353E-2</v>
      </c>
      <c r="L2072" s="51">
        <f>VLOOKUP(A2072,LIBOR!$A$3:B4167,2,1)</f>
        <v>0.151</v>
      </c>
      <c r="M2072" s="16">
        <v>8341.4</v>
      </c>
      <c r="N2072" s="2">
        <v>7448.44</v>
      </c>
      <c r="O2072" s="16">
        <f t="shared" si="811"/>
        <v>2.9683966237753219E-4</v>
      </c>
      <c r="P2072" s="16">
        <f t="shared" si="812"/>
        <v>0.11258670407476865</v>
      </c>
      <c r="Q2072" s="2">
        <f t="shared" si="792"/>
        <v>16.649999999999999</v>
      </c>
      <c r="R2072" s="2">
        <f t="shared" si="793"/>
        <v>15.5665</v>
      </c>
      <c r="S2072" s="16">
        <f t="shared" si="813"/>
        <v>1</v>
      </c>
      <c r="T2072" s="16">
        <f t="shared" si="814"/>
        <v>0</v>
      </c>
      <c r="U2072" s="16">
        <f>VLOOKUP(P2072,Table!$D$6:$G$15,MATCH(VALUE(T2072)&amp;"E",Table!$D$5:$G$5,0),1)*IF(Y2072=1,0,1)</f>
        <v>0.9</v>
      </c>
      <c r="V2072" s="16">
        <f t="shared" si="815"/>
        <v>9.9999999999999978E-2</v>
      </c>
      <c r="W2072" s="16">
        <f t="shared" si="816"/>
        <v>207071.9364889797</v>
      </c>
      <c r="X2072" s="16">
        <f t="shared" si="817"/>
        <v>-9.9065662274423483E-3</v>
      </c>
      <c r="Y2072" s="16">
        <f t="shared" si="799"/>
        <v>0</v>
      </c>
      <c r="Z2072" s="16">
        <f t="shared" si="818"/>
        <v>0</v>
      </c>
      <c r="AA2072" s="16">
        <f t="shared" si="819"/>
        <v>0</v>
      </c>
      <c r="AB2072" s="2">
        <f t="shared" si="820"/>
        <v>247518.38415353742</v>
      </c>
      <c r="AG2072" s="16">
        <f t="shared" si="802"/>
        <v>133.15789675331422</v>
      </c>
      <c r="AH2072" s="24">
        <f t="shared" si="801"/>
        <v>131.39032546482187</v>
      </c>
      <c r="AI2072" s="16">
        <f>VLOOKUP(A2072,'VQT-IV'!$B$3:$C1406,2,0)</f>
        <v>131.41</v>
      </c>
      <c r="AJ2072" s="25">
        <f t="shared" si="823"/>
        <v>-1.4971870617253025E-4</v>
      </c>
      <c r="AK2072" s="16">
        <v>131.63999999999999</v>
      </c>
      <c r="AL2072" s="2">
        <f t="shared" si="803"/>
        <v>137.45812140975204</v>
      </c>
      <c r="AM2072" s="27">
        <f t="shared" si="804"/>
        <v>-4.4142869716970234E-2</v>
      </c>
      <c r="AN2072" s="35">
        <v>0</v>
      </c>
      <c r="AO2072" s="1">
        <v>40990</v>
      </c>
      <c r="AP2072" s="2" t="str">
        <f t="shared" si="824"/>
        <v>high</v>
      </c>
    </row>
    <row r="2073" spans="1:42" x14ac:dyDescent="0.25">
      <c r="A2073" s="49">
        <v>41010</v>
      </c>
      <c r="B2073" s="47">
        <v>1368.71</v>
      </c>
      <c r="C2073" s="27">
        <f t="shared" si="825"/>
        <v>7.4488992264039044E-3</v>
      </c>
      <c r="D2073" s="27">
        <f t="shared" si="826"/>
        <v>-3.1822531558547418E-2</v>
      </c>
      <c r="E2073" s="5">
        <f t="shared" si="795"/>
        <v>-1</v>
      </c>
      <c r="F2073" s="44">
        <v>2364.09</v>
      </c>
      <c r="G2073" s="45">
        <v>2364.09</v>
      </c>
      <c r="H2073" s="48">
        <v>1368.71</v>
      </c>
      <c r="I2073" s="42">
        <v>20.02</v>
      </c>
      <c r="J2073" s="16">
        <f t="shared" si="821"/>
        <v>0.20019999999999999</v>
      </c>
      <c r="K2073" s="16">
        <f t="shared" si="822"/>
        <v>7.7796758439801869E-2</v>
      </c>
      <c r="L2073" s="51">
        <f>VLOOKUP(A2073,LIBOR!$A$3:B4168,2,1)</f>
        <v>0.151</v>
      </c>
      <c r="M2073" s="16">
        <v>8200.61</v>
      </c>
      <c r="N2073" s="2">
        <v>7322.7</v>
      </c>
      <c r="O2073" s="16">
        <f t="shared" si="811"/>
        <v>5.5075592486735872E-5</v>
      </c>
      <c r="P2073" s="16">
        <f t="shared" si="812"/>
        <v>0.12240324156019812</v>
      </c>
      <c r="Q2073" s="2">
        <f t="shared" si="792"/>
        <v>17.600000000000001</v>
      </c>
      <c r="R2073" s="2">
        <f t="shared" si="793"/>
        <v>15.803999999999998</v>
      </c>
      <c r="S2073" s="16">
        <f t="shared" si="813"/>
        <v>1</v>
      </c>
      <c r="T2073" s="16">
        <f t="shared" si="814"/>
        <v>0</v>
      </c>
      <c r="U2073" s="16">
        <f>VLOOKUP(P2073,Table!$D$6:$G$15,MATCH(VALUE(T2073)&amp;"E",Table!$D$5:$G$5,0),1)*IF(Y2073=1,0,1)</f>
        <v>0</v>
      </c>
      <c r="V2073" s="16">
        <f t="shared" si="815"/>
        <v>0</v>
      </c>
      <c r="W2073" s="16">
        <f t="shared" si="816"/>
        <v>208110.58252303689</v>
      </c>
      <c r="X2073" s="16">
        <f t="shared" si="817"/>
        <v>-2.5946113555502692E-2</v>
      </c>
      <c r="Y2073" s="16">
        <f t="shared" si="799"/>
        <v>1</v>
      </c>
      <c r="Z2073" s="16">
        <f t="shared" si="818"/>
        <v>20</v>
      </c>
      <c r="AA2073" s="16">
        <f t="shared" si="819"/>
        <v>0</v>
      </c>
      <c r="AB2073" s="2">
        <f t="shared" si="820"/>
        <v>248792.53064686383</v>
      </c>
      <c r="AG2073" s="16">
        <f t="shared" si="802"/>
        <v>133.8433515642252</v>
      </c>
      <c r="AH2073" s="24">
        <f t="shared" si="801"/>
        <v>132.06324402482906</v>
      </c>
      <c r="AI2073" s="16">
        <f>VLOOKUP(A2073,'VQT-IV'!$B$3:$C1407,2,0)</f>
        <v>132.08000000000001</v>
      </c>
      <c r="AJ2073" s="25">
        <f t="shared" si="823"/>
        <v>-1.2686231958625172E-4</v>
      </c>
      <c r="AK2073" s="16">
        <v>132.07</v>
      </c>
      <c r="AL2073" s="2">
        <f t="shared" si="803"/>
        <v>137.45812140975204</v>
      </c>
      <c r="AM2073" s="27">
        <f t="shared" si="804"/>
        <v>-3.9247425540185232E-2</v>
      </c>
      <c r="AN2073" s="35">
        <v>1</v>
      </c>
      <c r="AO2073" s="1">
        <v>40991</v>
      </c>
      <c r="AP2073" s="2" t="str">
        <f t="shared" si="824"/>
        <v>high</v>
      </c>
    </row>
    <row r="2074" spans="1:42" x14ac:dyDescent="0.25">
      <c r="A2074" s="49">
        <v>41011</v>
      </c>
      <c r="B2074" s="47">
        <v>1387.57</v>
      </c>
      <c r="C2074" s="27">
        <f t="shared" si="825"/>
        <v>1.3779398119396991E-2</v>
      </c>
      <c r="D2074" s="27">
        <f t="shared" si="826"/>
        <v>-7.8406401252503199E-3</v>
      </c>
      <c r="E2074" s="5">
        <f t="shared" si="795"/>
        <v>0</v>
      </c>
      <c r="F2074" s="44">
        <v>2396.69</v>
      </c>
      <c r="G2074" s="45">
        <v>2396.69</v>
      </c>
      <c r="H2074" s="48">
        <v>1387.57</v>
      </c>
      <c r="I2074" s="42">
        <v>17.2</v>
      </c>
      <c r="J2074" s="16">
        <f t="shared" si="821"/>
        <v>0.17199999999999999</v>
      </c>
      <c r="K2074" s="16">
        <f t="shared" si="822"/>
        <v>4.7649992702429977E-2</v>
      </c>
      <c r="L2074" s="51">
        <f>VLOOKUP(A2074,LIBOR!$A$3:B4169,2,1)</f>
        <v>0.15</v>
      </c>
      <c r="M2074" s="16">
        <v>7312.99</v>
      </c>
      <c r="N2074" s="2">
        <v>6530.09</v>
      </c>
      <c r="O2074" s="16">
        <f t="shared" si="811"/>
        <v>1.8728813143969748E-4</v>
      </c>
      <c r="P2074" s="16">
        <f t="shared" si="812"/>
        <v>0.12435000729757001</v>
      </c>
      <c r="Q2074" s="2">
        <f t="shared" si="792"/>
        <v>18.472000000000001</v>
      </c>
      <c r="R2074" s="2">
        <f t="shared" si="793"/>
        <v>16.064999999999998</v>
      </c>
      <c r="S2074" s="16">
        <f t="shared" si="813"/>
        <v>1</v>
      </c>
      <c r="T2074" s="16">
        <f t="shared" si="814"/>
        <v>0</v>
      </c>
      <c r="U2074" s="16">
        <f>VLOOKUP(P2074,Table!$D$6:$G$15,MATCH(VALUE(T2074)&amp;"E",Table!$D$5:$G$5,0),1)*IF(Y2074=1,0,1)</f>
        <v>0.9</v>
      </c>
      <c r="V2074" s="16">
        <f t="shared" si="815"/>
        <v>9.9999999999999978E-2</v>
      </c>
      <c r="W2074" s="16">
        <f t="shared" si="816"/>
        <v>208110.58252303689</v>
      </c>
      <c r="X2074" s="16">
        <f t="shared" si="817"/>
        <v>-1.7713941667641508E-2</v>
      </c>
      <c r="Y2074" s="16">
        <f t="shared" si="799"/>
        <v>0</v>
      </c>
      <c r="Z2074" s="16">
        <f t="shared" si="818"/>
        <v>0</v>
      </c>
      <c r="AA2074" s="16">
        <f t="shared" si="819"/>
        <v>4.166666666667318E-4</v>
      </c>
      <c r="AB2074" s="2">
        <f t="shared" si="820"/>
        <v>248793.56728240818</v>
      </c>
      <c r="AG2074" s="16">
        <f t="shared" si="802"/>
        <v>133.84390924485672</v>
      </c>
      <c r="AH2074" s="24">
        <f t="shared" si="801"/>
        <v>132.06035701150819</v>
      </c>
      <c r="AI2074" s="16">
        <f>VLOOKUP(A2074,'VQT-IV'!$B$3:$C1408,2,0)</f>
        <v>132.08000000000001</v>
      </c>
      <c r="AJ2074" s="25">
        <f t="shared" si="823"/>
        <v>-1.4872038531055232E-4</v>
      </c>
      <c r="AK2074" s="16">
        <v>132.09</v>
      </c>
      <c r="AL2074" s="2">
        <f t="shared" si="803"/>
        <v>137.45812140975204</v>
      </c>
      <c r="AM2074" s="27">
        <f t="shared" si="804"/>
        <v>-3.9268428397573829E-2</v>
      </c>
      <c r="AN2074" s="35">
        <v>0</v>
      </c>
      <c r="AO2074" s="1">
        <v>40994</v>
      </c>
      <c r="AP2074" s="2" t="str">
        <f t="shared" si="824"/>
        <v>high</v>
      </c>
    </row>
    <row r="2075" spans="1:42" x14ac:dyDescent="0.25">
      <c r="A2075" s="49">
        <v>41012</v>
      </c>
      <c r="B2075" s="47">
        <v>1370.26</v>
      </c>
      <c r="C2075" s="27">
        <f t="shared" si="825"/>
        <v>-1.2475046303970228E-2</v>
      </c>
      <c r="D2075" s="27">
        <f t="shared" si="826"/>
        <v>-1.9686647714746819E-2</v>
      </c>
      <c r="E2075" s="5">
        <f t="shared" si="795"/>
        <v>0</v>
      </c>
      <c r="F2075" s="44">
        <v>2366.84</v>
      </c>
      <c r="G2075" s="45">
        <v>2366.84</v>
      </c>
      <c r="H2075" s="48">
        <v>1370.26</v>
      </c>
      <c r="I2075" s="42">
        <v>19.55</v>
      </c>
      <c r="J2075" s="16">
        <f t="shared" si="821"/>
        <v>0.19550000000000001</v>
      </c>
      <c r="K2075" s="16">
        <f t="shared" si="822"/>
        <v>6.2805125302324322E-2</v>
      </c>
      <c r="L2075" s="51">
        <f>VLOOKUP(A2075,LIBOR!$A$3:B4170,2,1)</f>
        <v>0.15</v>
      </c>
      <c r="M2075" s="16">
        <v>7946.5</v>
      </c>
      <c r="N2075" s="2">
        <v>7095.76</v>
      </c>
      <c r="O2075" s="16">
        <f t="shared" si="811"/>
        <v>1.5759068765020581E-4</v>
      </c>
      <c r="P2075" s="16">
        <f t="shared" si="812"/>
        <v>0.13269487469767569</v>
      </c>
      <c r="Q2075" s="2">
        <f t="shared" si="792"/>
        <v>18.624000000000002</v>
      </c>
      <c r="R2075" s="2">
        <f t="shared" si="793"/>
        <v>16.159499999999994</v>
      </c>
      <c r="S2075" s="16">
        <f t="shared" si="813"/>
        <v>1</v>
      </c>
      <c r="T2075" s="16">
        <f t="shared" si="814"/>
        <v>0</v>
      </c>
      <c r="U2075" s="16">
        <f>VLOOKUP(P2075,Table!$D$6:$G$15,MATCH(VALUE(T2075)&amp;"E",Table!$D$5:$G$5,0),1)*IF(Y2075=1,0,1)</f>
        <v>0.9</v>
      </c>
      <c r="V2075" s="16">
        <f t="shared" si="815"/>
        <v>9.9999999999999978E-2</v>
      </c>
      <c r="W2075" s="16">
        <f t="shared" si="816"/>
        <v>207576.7732457055</v>
      </c>
      <c r="X2075" s="16">
        <f t="shared" si="817"/>
        <v>-8.7286013930436557E-3</v>
      </c>
      <c r="Y2075" s="16">
        <f t="shared" si="799"/>
        <v>0</v>
      </c>
      <c r="Z2075" s="16">
        <f t="shared" si="818"/>
        <v>0</v>
      </c>
      <c r="AA2075" s="16">
        <f t="shared" si="819"/>
        <v>0</v>
      </c>
      <c r="AB2075" s="2">
        <f t="shared" si="820"/>
        <v>248160.03804038197</v>
      </c>
      <c r="AG2075" s="16">
        <f t="shared" si="802"/>
        <v>133.50308841375593</v>
      </c>
      <c r="AH2075" s="24">
        <f t="shared" si="801"/>
        <v>131.72064939224796</v>
      </c>
      <c r="AI2075" s="16">
        <f>VLOOKUP(A2075,'VQT-IV'!$B$3:$C1409,2,0)</f>
        <v>131.74</v>
      </c>
      <c r="AJ2075" s="25">
        <f t="shared" si="823"/>
        <v>-1.4688483188129986E-4</v>
      </c>
      <c r="AK2075" s="16">
        <v>131.78</v>
      </c>
      <c r="AL2075" s="2">
        <f t="shared" si="803"/>
        <v>137.45812140975204</v>
      </c>
      <c r="AM2075" s="27">
        <f t="shared" si="804"/>
        <v>-4.1739781968946899E-2</v>
      </c>
      <c r="AN2075" s="35">
        <v>0</v>
      </c>
      <c r="AO2075" s="1">
        <v>40995</v>
      </c>
      <c r="AP2075" s="2" t="str">
        <f t="shared" si="824"/>
        <v>high</v>
      </c>
    </row>
    <row r="2076" spans="1:42" x14ac:dyDescent="0.25">
      <c r="A2076" s="49">
        <v>41015</v>
      </c>
      <c r="B2076" s="47">
        <v>1369.57</v>
      </c>
      <c r="C2076" s="27">
        <f t="shared" si="825"/>
        <v>-5.0355407003055408E-4</v>
      </c>
      <c r="D2076" s="27">
        <f t="shared" si="826"/>
        <v>-8.8317673604240143E-3</v>
      </c>
      <c r="E2076" s="5">
        <f t="shared" si="795"/>
        <v>0</v>
      </c>
      <c r="F2076" s="44">
        <v>2365.65</v>
      </c>
      <c r="G2076" s="45">
        <v>2365.65</v>
      </c>
      <c r="H2076" s="48">
        <v>1369.57</v>
      </c>
      <c r="I2076" s="42">
        <v>19.55</v>
      </c>
      <c r="J2076" s="16">
        <f t="shared" si="821"/>
        <v>0.19550000000000001</v>
      </c>
      <c r="K2076" s="16">
        <f t="shared" si="822"/>
        <v>7.0142510876869457E-2</v>
      </c>
      <c r="L2076" s="51">
        <f>VLOOKUP(A2076,LIBOR!$A$3:B4171,2,1)</f>
        <v>0.15</v>
      </c>
      <c r="M2076" s="16">
        <v>7827.01</v>
      </c>
      <c r="N2076" s="2">
        <v>6989.01</v>
      </c>
      <c r="O2076" s="16">
        <f t="shared" si="811"/>
        <v>2.5369444495393165E-7</v>
      </c>
      <c r="P2076" s="16">
        <f t="shared" si="812"/>
        <v>0.12535748912313055</v>
      </c>
      <c r="Q2076" s="2">
        <f t="shared" ref="Q2076:Q2139" si="827">SUM($I2071:$I2075)/5</f>
        <v>19.193999999999999</v>
      </c>
      <c r="R2076" s="2">
        <f t="shared" ref="R2076:R2139" si="828">SUM($I2056:$I2075)/20</f>
        <v>16.366</v>
      </c>
      <c r="S2076" s="16">
        <f t="shared" si="813"/>
        <v>1</v>
      </c>
      <c r="T2076" s="16">
        <f t="shared" si="814"/>
        <v>0</v>
      </c>
      <c r="U2076" s="16">
        <f>VLOOKUP(P2076,Table!$D$6:$G$15,MATCH(VALUE(T2076)&amp;"E",Table!$D$5:$G$5,0),1)*IF(Y2076=1,0,1)</f>
        <v>0.9</v>
      </c>
      <c r="V2076" s="16">
        <f t="shared" si="815"/>
        <v>9.9999999999999978E-2</v>
      </c>
      <c r="W2076" s="16">
        <f t="shared" si="816"/>
        <v>207170.41717573212</v>
      </c>
      <c r="X2076" s="16">
        <f t="shared" si="817"/>
        <v>-1.1350108473809128E-2</v>
      </c>
      <c r="Y2076" s="16">
        <f t="shared" si="799"/>
        <v>0</v>
      </c>
      <c r="Z2076" s="16">
        <f t="shared" si="818"/>
        <v>0</v>
      </c>
      <c r="AA2076" s="16">
        <f t="shared" si="819"/>
        <v>0</v>
      </c>
      <c r="AB2076" s="2">
        <f t="shared" si="820"/>
        <v>247674.59160855514</v>
      </c>
      <c r="AG2076" s="16">
        <f t="shared" si="802"/>
        <v>133.24193195028951</v>
      </c>
      <c r="AH2076" s="24">
        <f t="shared" si="801"/>
        <v>131.45271505515328</v>
      </c>
      <c r="AI2076" s="16">
        <f>VLOOKUP(A2076,'VQT-IV'!$B$3:$C1410,2,0)</f>
        <v>131.47</v>
      </c>
      <c r="AJ2076" s="25">
        <f t="shared" si="823"/>
        <v>-1.3147444167282973E-4</v>
      </c>
      <c r="AK2076" s="16">
        <v>131.51</v>
      </c>
      <c r="AL2076" s="2">
        <f t="shared" si="803"/>
        <v>137.45812140975204</v>
      </c>
      <c r="AM2076" s="27">
        <f t="shared" si="804"/>
        <v>-4.3688989002673151E-2</v>
      </c>
      <c r="AN2076" s="35">
        <v>0</v>
      </c>
      <c r="AO2076" s="1">
        <v>40996</v>
      </c>
      <c r="AP2076" s="2" t="str">
        <f t="shared" si="824"/>
        <v>high</v>
      </c>
    </row>
    <row r="2077" spans="1:42" x14ac:dyDescent="0.25">
      <c r="A2077" s="49">
        <v>41016</v>
      </c>
      <c r="B2077" s="47">
        <v>1390.78</v>
      </c>
      <c r="C2077" s="27">
        <f t="shared" si="825"/>
        <v>1.5486612586432358E-2</v>
      </c>
      <c r="D2077" s="27">
        <f t="shared" si="826"/>
        <v>2.3736309558232471E-2</v>
      </c>
      <c r="E2077" s="5">
        <f t="shared" si="795"/>
        <v>0</v>
      </c>
      <c r="F2077" s="44">
        <v>2402.29</v>
      </c>
      <c r="G2077" s="45">
        <v>2402.29</v>
      </c>
      <c r="H2077" s="48">
        <v>1390.78</v>
      </c>
      <c r="I2077" s="42">
        <v>18.46</v>
      </c>
      <c r="J2077" s="16">
        <f t="shared" si="821"/>
        <v>0.18460000000000001</v>
      </c>
      <c r="K2077" s="16">
        <f t="shared" si="822"/>
        <v>5.9296397005315804E-2</v>
      </c>
      <c r="L2077" s="51">
        <f>VLOOKUP(A2077,LIBOR!$A$3:B4172,2,1)</f>
        <v>0.15</v>
      </c>
      <c r="M2077" s="16">
        <v>7307.03</v>
      </c>
      <c r="N2077" s="2">
        <v>6524.69</v>
      </c>
      <c r="O2077" s="16">
        <f t="shared" si="811"/>
        <v>2.3617293056436373E-4</v>
      </c>
      <c r="P2077" s="16">
        <f t="shared" si="812"/>
        <v>0.12530360299468421</v>
      </c>
      <c r="Q2077" s="2">
        <f t="shared" si="827"/>
        <v>19.341999999999999</v>
      </c>
      <c r="R2077" s="2">
        <f t="shared" si="828"/>
        <v>16.619999999999997</v>
      </c>
      <c r="S2077" s="16">
        <f t="shared" si="813"/>
        <v>1</v>
      </c>
      <c r="T2077" s="16">
        <f t="shared" si="814"/>
        <v>0</v>
      </c>
      <c r="U2077" s="16">
        <f>VLOOKUP(P2077,Table!$D$6:$G$15,MATCH(VALUE(T2077)&amp;"E",Table!$D$5:$G$5,0),1)*IF(Y2077=1,0,1)</f>
        <v>0.9</v>
      </c>
      <c r="V2077" s="16">
        <f t="shared" si="815"/>
        <v>9.9999999999999978E-2</v>
      </c>
      <c r="W2077" s="16">
        <f t="shared" si="816"/>
        <v>208681.59652158758</v>
      </c>
      <c r="X2077" s="16">
        <f t="shared" si="817"/>
        <v>-8.4572194791991961E-3</v>
      </c>
      <c r="Y2077" s="16">
        <f t="shared" si="799"/>
        <v>0</v>
      </c>
      <c r="Z2077" s="16">
        <f t="shared" si="818"/>
        <v>0</v>
      </c>
      <c r="AA2077" s="16">
        <f t="shared" si="819"/>
        <v>0</v>
      </c>
      <c r="AB2077" s="2">
        <f t="shared" si="820"/>
        <v>249481.65115975949</v>
      </c>
      <c r="AG2077" s="16">
        <f t="shared" si="802"/>
        <v>134.21407892825741</v>
      </c>
      <c r="AH2077" s="24">
        <f t="shared" si="801"/>
        <v>132.40836138605164</v>
      </c>
      <c r="AI2077" s="16">
        <f>VLOOKUP(A2077,'VQT-IV'!$B$3:$C1411,2,0)</f>
        <v>132.41999999999999</v>
      </c>
      <c r="AJ2077" s="25">
        <f t="shared" si="823"/>
        <v>-8.7891662500783063E-5</v>
      </c>
      <c r="AK2077" s="16">
        <v>132.63</v>
      </c>
      <c r="AL2077" s="2">
        <f t="shared" si="803"/>
        <v>137.45812140975204</v>
      </c>
      <c r="AM2077" s="27">
        <f t="shared" si="804"/>
        <v>-3.6736716404318193E-2</v>
      </c>
      <c r="AN2077" s="35">
        <v>0</v>
      </c>
      <c r="AO2077" s="1">
        <v>40997</v>
      </c>
      <c r="AP2077" s="2" t="str">
        <f t="shared" si="824"/>
        <v/>
      </c>
    </row>
    <row r="2078" spans="1:42" x14ac:dyDescent="0.25">
      <c r="A2078" s="49">
        <v>41017</v>
      </c>
      <c r="B2078" s="47">
        <v>1385.14</v>
      </c>
      <c r="C2078" s="27">
        <f t="shared" si="825"/>
        <v>-4.0552783330216613E-3</v>
      </c>
      <c r="D2078" s="27">
        <f t="shared" si="826"/>
        <v>1.2232131998806905E-2</v>
      </c>
      <c r="E2078" s="5">
        <f t="shared" si="795"/>
        <v>0</v>
      </c>
      <c r="F2078" s="44">
        <v>2392.5700000000002</v>
      </c>
      <c r="G2078" s="45">
        <v>2392.5700000000002</v>
      </c>
      <c r="H2078" s="48">
        <v>1385.14</v>
      </c>
      <c r="I2078" s="42">
        <v>18.64</v>
      </c>
      <c r="J2078" s="16">
        <f t="shared" si="821"/>
        <v>0.18640000000000001</v>
      </c>
      <c r="K2078" s="16">
        <f t="shared" si="822"/>
        <v>5.2232960320324484E-2</v>
      </c>
      <c r="L2078" s="51">
        <f>VLOOKUP(A2078,LIBOR!$A$3:B4173,2,1)</f>
        <v>0.14799999999999999</v>
      </c>
      <c r="M2078" s="16">
        <v>7526.81</v>
      </c>
      <c r="N2078" s="2">
        <v>6720.92</v>
      </c>
      <c r="O2078" s="16">
        <f t="shared" si="811"/>
        <v>1.6512221382885785E-5</v>
      </c>
      <c r="P2078" s="16">
        <f t="shared" si="812"/>
        <v>0.13416703967967553</v>
      </c>
      <c r="Q2078" s="2">
        <f t="shared" si="827"/>
        <v>18.956</v>
      </c>
      <c r="R2078" s="2">
        <f t="shared" si="828"/>
        <v>16.791</v>
      </c>
      <c r="S2078" s="16">
        <f t="shared" si="813"/>
        <v>1</v>
      </c>
      <c r="T2078" s="16">
        <f t="shared" si="814"/>
        <v>0</v>
      </c>
      <c r="U2078" s="16">
        <f>VLOOKUP(P2078,Table!$D$6:$G$15,MATCH(VALUE(T2078)&amp;"E",Table!$D$5:$G$5,0),1)*IF(Y2078=1,0,1)</f>
        <v>0.9</v>
      </c>
      <c r="V2078" s="16">
        <f t="shared" si="815"/>
        <v>9.9999999999999978E-2</v>
      </c>
      <c r="W2078" s="16">
        <f t="shared" si="816"/>
        <v>208547.57049642535</v>
      </c>
      <c r="X2078" s="16">
        <f t="shared" si="817"/>
        <v>7.773434005112323E-3</v>
      </c>
      <c r="Y2078" s="16">
        <f t="shared" si="799"/>
        <v>0</v>
      </c>
      <c r="Z2078" s="16">
        <f t="shared" si="818"/>
        <v>0</v>
      </c>
      <c r="AA2078" s="16">
        <f t="shared" si="819"/>
        <v>0</v>
      </c>
      <c r="AB2078" s="2">
        <f t="shared" si="820"/>
        <v>249323.54540964615</v>
      </c>
      <c r="AG2078" s="16">
        <f t="shared" si="802"/>
        <v>134.12902250215922</v>
      </c>
      <c r="AH2078" s="24">
        <f t="shared" si="801"/>
        <v>132.32100524894</v>
      </c>
      <c r="AI2078" s="16">
        <f>VLOOKUP(A2078,'VQT-IV'!$B$3:$C1412,2,0)</f>
        <v>132.34</v>
      </c>
      <c r="AJ2078" s="25">
        <f t="shared" si="823"/>
        <v>-1.4352993093547095E-4</v>
      </c>
      <c r="AK2078" s="16">
        <v>132.19</v>
      </c>
      <c r="AL2078" s="2">
        <f t="shared" si="803"/>
        <v>137.45812140975204</v>
      </c>
      <c r="AM2078" s="27">
        <f t="shared" si="804"/>
        <v>-3.7372227323685725E-2</v>
      </c>
      <c r="AN2078" s="35">
        <v>0</v>
      </c>
      <c r="AO2078" s="1">
        <v>40998</v>
      </c>
      <c r="AP2078" s="2" t="str">
        <f t="shared" si="824"/>
        <v>high</v>
      </c>
    </row>
    <row r="2079" spans="1:42" x14ac:dyDescent="0.25">
      <c r="A2079" s="49">
        <v>41018</v>
      </c>
      <c r="B2079" s="47">
        <v>1376.92</v>
      </c>
      <c r="C2079" s="27">
        <f t="shared" si="825"/>
        <v>-5.9344181815557118E-3</v>
      </c>
      <c r="D2079" s="27">
        <f t="shared" si="826"/>
        <v>-7.4816843021457968E-3</v>
      </c>
      <c r="E2079" s="5">
        <f t="shared" si="795"/>
        <v>0</v>
      </c>
      <c r="F2079" s="44">
        <v>2378.48</v>
      </c>
      <c r="G2079" s="45">
        <v>2378.48</v>
      </c>
      <c r="H2079" s="48">
        <v>1376.92</v>
      </c>
      <c r="I2079" s="42">
        <v>18.36</v>
      </c>
      <c r="J2079" s="16">
        <f t="shared" si="821"/>
        <v>0.18359999999999999</v>
      </c>
      <c r="K2079" s="16">
        <f t="shared" si="822"/>
        <v>4.8783092039780568E-2</v>
      </c>
      <c r="L2079" s="51">
        <f>VLOOKUP(A2079,LIBOR!$A$3:B4174,2,1)</f>
        <v>0.14899999999999999</v>
      </c>
      <c r="M2079" s="16">
        <v>7474.87</v>
      </c>
      <c r="N2079" s="2">
        <v>6674.53</v>
      </c>
      <c r="O2079" s="16">
        <f t="shared" si="811"/>
        <v>3.5427456524216493E-5</v>
      </c>
      <c r="P2079" s="16">
        <f t="shared" si="812"/>
        <v>0.13481690796021942</v>
      </c>
      <c r="Q2079" s="2">
        <f t="shared" si="827"/>
        <v>18.68</v>
      </c>
      <c r="R2079" s="2">
        <f t="shared" si="828"/>
        <v>16.943999999999999</v>
      </c>
      <c r="S2079" s="16">
        <f t="shared" si="813"/>
        <v>1</v>
      </c>
      <c r="T2079" s="16">
        <f t="shared" si="814"/>
        <v>1</v>
      </c>
      <c r="U2079" s="16">
        <f>VLOOKUP(P2079,Table!$D$6:$G$15,MATCH(VALUE(T2079)&amp;"E",Table!$D$5:$G$5,0),1)*IF(Y2079=1,0,1)</f>
        <v>0.85</v>
      </c>
      <c r="V2079" s="16">
        <f t="shared" si="815"/>
        <v>0.15000000000000002</v>
      </c>
      <c r="W2079" s="16">
        <f t="shared" si="816"/>
        <v>207289.77646056106</v>
      </c>
      <c r="X2079" s="16">
        <f t="shared" si="817"/>
        <v>2.0997873730908001E-3</v>
      </c>
      <c r="Y2079" s="16">
        <f t="shared" si="799"/>
        <v>0</v>
      </c>
      <c r="Z2079" s="16">
        <f t="shared" si="818"/>
        <v>0</v>
      </c>
      <c r="AA2079" s="16">
        <f t="shared" si="819"/>
        <v>0</v>
      </c>
      <c r="AB2079" s="2">
        <f t="shared" si="820"/>
        <v>247830.04127922843</v>
      </c>
      <c r="AG2079" s="16">
        <f t="shared" si="802"/>
        <v>133.32555948069955</v>
      </c>
      <c r="AH2079" s="24">
        <f t="shared" si="801"/>
        <v>131.52494931639305</v>
      </c>
      <c r="AI2079" s="16">
        <f>VLOOKUP(A2079,'VQT-IV'!$B$3:$C1413,2,0)</f>
        <v>131.54</v>
      </c>
      <c r="AJ2079" s="25">
        <f t="shared" si="823"/>
        <v>-1.1441906345555086E-4</v>
      </c>
      <c r="AK2079" s="16">
        <v>131.63999999999999</v>
      </c>
      <c r="AL2079" s="2">
        <f t="shared" si="803"/>
        <v>137.45812140975204</v>
      </c>
      <c r="AM2079" s="27">
        <f t="shared" si="804"/>
        <v>-4.316348886853083E-2</v>
      </c>
      <c r="AN2079" s="35">
        <v>0</v>
      </c>
      <c r="AO2079" s="1">
        <v>41001</v>
      </c>
      <c r="AP2079" s="2" t="str">
        <f t="shared" si="824"/>
        <v>high</v>
      </c>
    </row>
    <row r="2080" spans="1:42" x14ac:dyDescent="0.25">
      <c r="A2080" s="49">
        <v>41019</v>
      </c>
      <c r="B2080" s="47">
        <v>1378.53</v>
      </c>
      <c r="C2080" s="27">
        <f t="shared" si="825"/>
        <v>1.1692763559247865E-3</v>
      </c>
      <c r="D2080" s="27">
        <f t="shared" si="826"/>
        <v>6.1626383577492172E-3</v>
      </c>
      <c r="E2080" s="5">
        <f t="shared" si="795"/>
        <v>0</v>
      </c>
      <c r="F2080" s="44">
        <v>2381.3200000000002</v>
      </c>
      <c r="G2080" s="45">
        <v>2381.3200000000002</v>
      </c>
      <c r="H2080" s="48">
        <v>1378.53</v>
      </c>
      <c r="I2080" s="42">
        <v>17.440000000000001</v>
      </c>
      <c r="J2080" s="16">
        <f t="shared" si="821"/>
        <v>0.1744</v>
      </c>
      <c r="K2080" s="16">
        <f t="shared" si="822"/>
        <v>3.8748853689532542E-2</v>
      </c>
      <c r="L2080" s="51">
        <f>VLOOKUP(A2080,LIBOR!$A$3:B4175,2,1)</f>
        <v>0.14799999999999999</v>
      </c>
      <c r="M2080" s="16">
        <v>7226.39</v>
      </c>
      <c r="N2080" s="2">
        <v>6452.64</v>
      </c>
      <c r="O2080" s="16">
        <f t="shared" si="811"/>
        <v>1.3656102651409727E-6</v>
      </c>
      <c r="P2080" s="16">
        <f t="shared" si="812"/>
        <v>0.13565114631046746</v>
      </c>
      <c r="Q2080" s="2">
        <f t="shared" si="827"/>
        <v>18.911999999999999</v>
      </c>
      <c r="R2080" s="2">
        <f t="shared" si="828"/>
        <v>17.105499999999999</v>
      </c>
      <c r="S2080" s="16">
        <f t="shared" si="813"/>
        <v>1</v>
      </c>
      <c r="T2080" s="16">
        <f t="shared" si="814"/>
        <v>1</v>
      </c>
      <c r="U2080" s="16">
        <f>VLOOKUP(P2080,Table!$D$6:$G$15,MATCH(VALUE(T2080)&amp;"E",Table!$D$5:$G$5,0),1)*IF(Y2080=1,0,1)</f>
        <v>0.85</v>
      </c>
      <c r="V2080" s="16">
        <f t="shared" si="815"/>
        <v>0.15000000000000002</v>
      </c>
      <c r="W2080" s="16">
        <f t="shared" si="816"/>
        <v>206462.11847436673</v>
      </c>
      <c r="X2080" s="16">
        <f t="shared" si="817"/>
        <v>-3.9440861321167198E-3</v>
      </c>
      <c r="Y2080" s="16">
        <f t="shared" si="799"/>
        <v>0</v>
      </c>
      <c r="Z2080" s="16">
        <f t="shared" si="818"/>
        <v>0</v>
      </c>
      <c r="AA2080" s="16">
        <f t="shared" si="819"/>
        <v>0</v>
      </c>
      <c r="AB2080" s="2">
        <f t="shared" si="820"/>
        <v>246845.81560918802</v>
      </c>
      <c r="AG2080" s="16">
        <f t="shared" si="802"/>
        <v>132.79607388066466</v>
      </c>
      <c r="AH2080" s="24">
        <f t="shared" si="801"/>
        <v>130.99920495484017</v>
      </c>
      <c r="AI2080" s="16">
        <f>VLOOKUP(A2080,'VQT-IV'!$B$3:$C1414,2,0)</f>
        <v>131.54</v>
      </c>
      <c r="AJ2080" s="25">
        <f t="shared" si="823"/>
        <v>-4.1112592759603439E-3</v>
      </c>
      <c r="AK2080" s="16">
        <v>131.24</v>
      </c>
      <c r="AL2080" s="2">
        <f t="shared" si="803"/>
        <v>137.45812140975204</v>
      </c>
      <c r="AM2080" s="27">
        <f t="shared" si="804"/>
        <v>-4.6988249138501859E-2</v>
      </c>
      <c r="AN2080" s="35">
        <v>0</v>
      </c>
      <c r="AO2080" s="1">
        <v>41002</v>
      </c>
      <c r="AP2080" s="2" t="str">
        <f t="shared" si="824"/>
        <v>high</v>
      </c>
    </row>
    <row r="2081" spans="1:42" x14ac:dyDescent="0.25">
      <c r="A2081" s="49">
        <v>41022</v>
      </c>
      <c r="B2081" s="47">
        <v>1366.94</v>
      </c>
      <c r="C2081" s="27">
        <f t="shared" si="825"/>
        <v>-8.407506546828758E-3</v>
      </c>
      <c r="D2081" s="27">
        <f t="shared" si="826"/>
        <v>-1.7413141190489867E-3</v>
      </c>
      <c r="E2081" s="5">
        <f t="shared" si="795"/>
        <v>0</v>
      </c>
      <c r="F2081" s="44">
        <v>2361.35</v>
      </c>
      <c r="G2081" s="45">
        <v>2361.35</v>
      </c>
      <c r="H2081" s="48">
        <v>1366.94</v>
      </c>
      <c r="I2081" s="42">
        <v>18.97</v>
      </c>
      <c r="J2081" s="16">
        <f t="shared" si="821"/>
        <v>0.18969999999999998</v>
      </c>
      <c r="K2081" s="16">
        <f t="shared" si="822"/>
        <v>5.4372847611429131E-2</v>
      </c>
      <c r="L2081" s="51">
        <f>VLOOKUP(A2081,LIBOR!$A$3:B4176,2,1)</f>
        <v>0.14699999999999999</v>
      </c>
      <c r="M2081" s="16">
        <v>7537.61</v>
      </c>
      <c r="N2081" s="2">
        <v>6730.49</v>
      </c>
      <c r="O2081" s="16">
        <f t="shared" si="811"/>
        <v>7.1285076175371396E-5</v>
      </c>
      <c r="P2081" s="16">
        <f t="shared" si="812"/>
        <v>0.13532715238857085</v>
      </c>
      <c r="Q2081" s="2">
        <f t="shared" si="827"/>
        <v>18.490000000000002</v>
      </c>
      <c r="R2081" s="2">
        <f t="shared" si="828"/>
        <v>17.198999999999998</v>
      </c>
      <c r="S2081" s="16">
        <f t="shared" si="813"/>
        <v>1</v>
      </c>
      <c r="T2081" s="16">
        <f t="shared" si="814"/>
        <v>1</v>
      </c>
      <c r="U2081" s="16">
        <f>VLOOKUP(P2081,Table!$D$6:$G$15,MATCH(VALUE(T2081)&amp;"E",Table!$D$5:$G$5,0),1)*IF(Y2081=1,0,1)</f>
        <v>0.85</v>
      </c>
      <c r="V2081" s="16">
        <f t="shared" si="815"/>
        <v>0.15000000000000002</v>
      </c>
      <c r="W2081" s="16">
        <f t="shared" si="816"/>
        <v>206320.19717079174</v>
      </c>
      <c r="X2081" s="16">
        <f t="shared" si="817"/>
        <v>-5.369843426650478E-3</v>
      </c>
      <c r="Y2081" s="16">
        <f t="shared" si="799"/>
        <v>0</v>
      </c>
      <c r="Z2081" s="16">
        <f t="shared" si="818"/>
        <v>0</v>
      </c>
      <c r="AA2081" s="16">
        <f t="shared" si="819"/>
        <v>0</v>
      </c>
      <c r="AB2081" s="2">
        <f t="shared" si="820"/>
        <v>246680.8936330422</v>
      </c>
      <c r="AG2081" s="16">
        <f t="shared" si="802"/>
        <v>132.70735051756145</v>
      </c>
      <c r="AH2081" s="24">
        <f t="shared" si="801"/>
        <v>130.90146050604824</v>
      </c>
      <c r="AI2081" s="16">
        <f>VLOOKUP(A2081,'VQT-IV'!$B$3:$C1415,2,0)</f>
        <v>130.91999999999999</v>
      </c>
      <c r="AJ2081" s="25">
        <f t="shared" si="823"/>
        <v>-1.4160933357587613E-4</v>
      </c>
      <c r="AK2081" s="16">
        <v>130.88999999999999</v>
      </c>
      <c r="AL2081" s="2">
        <f t="shared" si="803"/>
        <v>137.45812140975204</v>
      </c>
      <c r="AM2081" s="27">
        <f t="shared" si="804"/>
        <v>-4.769933443335006E-2</v>
      </c>
      <c r="AN2081" s="35">
        <v>0</v>
      </c>
      <c r="AO2081" s="1">
        <v>41003</v>
      </c>
      <c r="AP2081" s="2" t="str">
        <f t="shared" si="824"/>
        <v>high</v>
      </c>
    </row>
    <row r="2082" spans="1:42" x14ac:dyDescent="0.25">
      <c r="A2082" s="49">
        <v>41023</v>
      </c>
      <c r="B2082" s="47">
        <v>1371.97</v>
      </c>
      <c r="C2082" s="27">
        <f t="shared" si="825"/>
        <v>3.6797518545070851E-3</v>
      </c>
      <c r="D2082" s="27">
        <f t="shared" si="826"/>
        <v>-1.3548174850974259E-2</v>
      </c>
      <c r="E2082" s="5">
        <f t="shared" si="795"/>
        <v>0</v>
      </c>
      <c r="F2082" s="44">
        <v>2370.04</v>
      </c>
      <c r="G2082" s="45">
        <v>2370.04</v>
      </c>
      <c r="H2082" s="48">
        <v>1371.97</v>
      </c>
      <c r="I2082" s="42">
        <v>18.100000000000001</v>
      </c>
      <c r="J2082" s="16">
        <f t="shared" si="821"/>
        <v>0.18100000000000002</v>
      </c>
      <c r="K2082" s="16">
        <f t="shared" si="822"/>
        <v>4.2834177187156042E-2</v>
      </c>
      <c r="L2082" s="51">
        <f>VLOOKUP(A2082,LIBOR!$A$3:B4177,2,1)</f>
        <v>0.14499999999999999</v>
      </c>
      <c r="M2082" s="16">
        <v>7239.57</v>
      </c>
      <c r="N2082" s="2">
        <v>6464.35</v>
      </c>
      <c r="O2082" s="16">
        <f t="shared" si="811"/>
        <v>1.3490915267390042E-5</v>
      </c>
      <c r="P2082" s="16">
        <f t="shared" si="812"/>
        <v>0.13816582281284398</v>
      </c>
      <c r="Q2082" s="2">
        <f t="shared" si="827"/>
        <v>18.374000000000002</v>
      </c>
      <c r="R2082" s="2">
        <f t="shared" si="828"/>
        <v>17.406500000000001</v>
      </c>
      <c r="S2082" s="16">
        <f t="shared" si="813"/>
        <v>1</v>
      </c>
      <c r="T2082" s="16">
        <f t="shared" si="814"/>
        <v>1</v>
      </c>
      <c r="U2082" s="16">
        <f>VLOOKUP(P2082,Table!$D$6:$G$15,MATCH(VALUE(T2082)&amp;"E",Table!$D$5:$G$5,0),1)*IF(Y2082=1,0,1)</f>
        <v>0.85</v>
      </c>
      <c r="V2082" s="16">
        <f t="shared" si="815"/>
        <v>0.15000000000000002</v>
      </c>
      <c r="W2082" s="16">
        <f t="shared" si="816"/>
        <v>205741.7626133021</v>
      </c>
      <c r="X2082" s="16">
        <f t="shared" si="817"/>
        <v>-4.1039643426463712E-3</v>
      </c>
      <c r="Y2082" s="16">
        <f t="shared" si="799"/>
        <v>0</v>
      </c>
      <c r="Z2082" s="16">
        <f t="shared" si="818"/>
        <v>0</v>
      </c>
      <c r="AA2082" s="16">
        <f t="shared" si="819"/>
        <v>0</v>
      </c>
      <c r="AB2082" s="2">
        <f t="shared" si="820"/>
        <v>245989.45344984479</v>
      </c>
      <c r="AG2082" s="16">
        <f t="shared" si="802"/>
        <v>132.33537523645191</v>
      </c>
      <c r="AH2082" s="24">
        <f t="shared" si="801"/>
        <v>130.53114961355558</v>
      </c>
      <c r="AI2082" s="16">
        <f>VLOOKUP(A2082,'VQT-IV'!$B$3:$C1416,2,0)</f>
        <v>130.55000000000001</v>
      </c>
      <c r="AJ2082" s="25">
        <f t="shared" si="823"/>
        <v>-1.4439208306726847E-4</v>
      </c>
      <c r="AK2082" s="16">
        <v>130.82</v>
      </c>
      <c r="AL2082" s="2">
        <f t="shared" si="803"/>
        <v>137.45812140975204</v>
      </c>
      <c r="AM2082" s="27">
        <f t="shared" si="804"/>
        <v>-5.0393325073515904E-2</v>
      </c>
      <c r="AN2082" s="35">
        <v>0</v>
      </c>
      <c r="AO2082" s="1">
        <v>41004</v>
      </c>
      <c r="AP2082" s="2" t="str">
        <f t="shared" si="824"/>
        <v>high</v>
      </c>
    </row>
    <row r="2083" spans="1:42" x14ac:dyDescent="0.25">
      <c r="A2083" s="49">
        <v>41024</v>
      </c>
      <c r="B2083" s="47">
        <v>1390.69</v>
      </c>
      <c r="C2083" s="27">
        <f t="shared" si="825"/>
        <v>1.3644613220405777E-2</v>
      </c>
      <c r="D2083" s="27">
        <f t="shared" si="826"/>
        <v>4.1517167024531787E-3</v>
      </c>
      <c r="E2083" s="5">
        <f t="shared" si="795"/>
        <v>0</v>
      </c>
      <c r="F2083" s="44">
        <v>2402.71</v>
      </c>
      <c r="G2083" s="45">
        <v>2402.71</v>
      </c>
      <c r="H2083" s="48">
        <v>1390.69</v>
      </c>
      <c r="I2083" s="42">
        <v>16.82</v>
      </c>
      <c r="J2083" s="16">
        <f t="shared" si="821"/>
        <v>0.16820000000000002</v>
      </c>
      <c r="K2083" s="16">
        <f t="shared" si="822"/>
        <v>3.1652841707631663E-2</v>
      </c>
      <c r="L2083" s="51">
        <f>VLOOKUP(A2083,LIBOR!$A$3:B4178,2,1)</f>
        <v>0.14399999999999999</v>
      </c>
      <c r="M2083" s="16">
        <v>6828.7</v>
      </c>
      <c r="N2083" s="2">
        <v>6097.47</v>
      </c>
      <c r="O2083" s="16">
        <f t="shared" si="811"/>
        <v>1.8366656125345194E-4</v>
      </c>
      <c r="P2083" s="16">
        <f t="shared" si="812"/>
        <v>0.13654715829236835</v>
      </c>
      <c r="Q2083" s="2">
        <f t="shared" si="827"/>
        <v>18.302</v>
      </c>
      <c r="R2083" s="2">
        <f t="shared" si="828"/>
        <v>17.598500000000001</v>
      </c>
      <c r="S2083" s="16">
        <f t="shared" si="813"/>
        <v>1</v>
      </c>
      <c r="T2083" s="16">
        <f t="shared" si="814"/>
        <v>1</v>
      </c>
      <c r="U2083" s="16">
        <f>VLOOKUP(P2083,Table!$D$6:$G$15,MATCH(VALUE(T2083)&amp;"E",Table!$D$5:$G$5,0),1)*IF(Y2083=1,0,1)</f>
        <v>0.85</v>
      </c>
      <c r="V2083" s="16">
        <f t="shared" si="815"/>
        <v>0.15000000000000002</v>
      </c>
      <c r="W2083" s="16">
        <f t="shared" si="816"/>
        <v>206376.42828666163</v>
      </c>
      <c r="X2083" s="16">
        <f t="shared" si="817"/>
        <v>-1.4087652947304186E-2</v>
      </c>
      <c r="Y2083" s="16">
        <f t="shared" si="799"/>
        <v>0</v>
      </c>
      <c r="Z2083" s="16">
        <f t="shared" si="818"/>
        <v>0</v>
      </c>
      <c r="AA2083" s="16">
        <f t="shared" si="819"/>
        <v>0</v>
      </c>
      <c r="AB2083" s="2">
        <f t="shared" si="820"/>
        <v>246777.57543078746</v>
      </c>
      <c r="AG2083" s="16">
        <f t="shared" si="802"/>
        <v>132.75936259289119</v>
      </c>
      <c r="AH2083" s="24">
        <f t="shared" si="801"/>
        <v>130.94594816721755</v>
      </c>
      <c r="AI2083" s="16">
        <f>VLOOKUP(A2083,'VQT-IV'!$B$3:$C1417,2,0)</f>
        <v>130.96</v>
      </c>
      <c r="AJ2083" s="25">
        <f t="shared" si="823"/>
        <v>-1.0729866205294591E-4</v>
      </c>
      <c r="AK2083" s="16">
        <v>131.16999999999999</v>
      </c>
      <c r="AL2083" s="2">
        <f t="shared" si="803"/>
        <v>137.45812140975204</v>
      </c>
      <c r="AM2083" s="27">
        <f t="shared" si="804"/>
        <v>-4.7375689233538965E-2</v>
      </c>
      <c r="AN2083" s="35">
        <v>0</v>
      </c>
      <c r="AO2083" s="1">
        <v>41005</v>
      </c>
      <c r="AP2083" s="2" t="str">
        <f t="shared" si="824"/>
        <v>high</v>
      </c>
    </row>
    <row r="2084" spans="1:42" x14ac:dyDescent="0.25">
      <c r="A2084" s="49">
        <v>41025</v>
      </c>
      <c r="B2084" s="47">
        <v>1399.98</v>
      </c>
      <c r="C2084" s="27">
        <f t="shared" si="825"/>
        <v>6.6801371980815816E-3</v>
      </c>
      <c r="D2084" s="27">
        <f t="shared" si="826"/>
        <v>1.6766272082090472E-2</v>
      </c>
      <c r="E2084" s="5">
        <f t="shared" si="795"/>
        <v>0</v>
      </c>
      <c r="F2084" s="44">
        <v>2418.89</v>
      </c>
      <c r="G2084" s="45">
        <v>2418.89</v>
      </c>
      <c r="H2084" s="48">
        <v>1399.98</v>
      </c>
      <c r="I2084" s="42">
        <v>16.239999999999998</v>
      </c>
      <c r="J2084" s="16">
        <f t="shared" si="821"/>
        <v>0.16239999999999999</v>
      </c>
      <c r="K2084" s="16">
        <f t="shared" si="822"/>
        <v>1.8738675446861003E-2</v>
      </c>
      <c r="L2084" s="51">
        <f>VLOOKUP(A2084,LIBOR!$A$3:B4179,2,1)</f>
        <v>0.14599999999999999</v>
      </c>
      <c r="M2084" s="16">
        <v>6638.68</v>
      </c>
      <c r="N2084" s="2">
        <v>5927.79</v>
      </c>
      <c r="O2084" s="16">
        <f t="shared" si="811"/>
        <v>4.4327951347114263E-5</v>
      </c>
      <c r="P2084" s="16">
        <f t="shared" si="812"/>
        <v>0.14366132455313899</v>
      </c>
      <c r="Q2084" s="2">
        <f t="shared" si="827"/>
        <v>17.937999999999999</v>
      </c>
      <c r="R2084" s="2">
        <f t="shared" si="828"/>
        <v>17.66</v>
      </c>
      <c r="S2084" s="16">
        <f t="shared" si="813"/>
        <v>1</v>
      </c>
      <c r="T2084" s="16">
        <f t="shared" si="814"/>
        <v>1</v>
      </c>
      <c r="U2084" s="16">
        <f>VLOOKUP(P2084,Table!$D$6:$G$15,MATCH(VALUE(T2084)&amp;"E",Table!$D$5:$G$5,0),1)*IF(Y2084=1,0,1)</f>
        <v>0.85</v>
      </c>
      <c r="V2084" s="16">
        <f t="shared" si="815"/>
        <v>0.15000000000000002</v>
      </c>
      <c r="W2084" s="16">
        <f t="shared" si="816"/>
        <v>206686.80323300362</v>
      </c>
      <c r="X2084" s="16">
        <f t="shared" si="817"/>
        <v>-1.0410776805481636E-2</v>
      </c>
      <c r="Y2084" s="16">
        <f t="shared" si="799"/>
        <v>0</v>
      </c>
      <c r="Z2084" s="16">
        <f t="shared" si="818"/>
        <v>0</v>
      </c>
      <c r="AA2084" s="16">
        <f t="shared" si="819"/>
        <v>0</v>
      </c>
      <c r="AB2084" s="2">
        <f t="shared" si="820"/>
        <v>247160.06894124165</v>
      </c>
      <c r="AG2084" s="16">
        <f t="shared" si="802"/>
        <v>132.96513329371427</v>
      </c>
      <c r="AH2084" s="24">
        <f t="shared" si="801"/>
        <v>131.14549469715504</v>
      </c>
      <c r="AI2084" s="16">
        <f>VLOOKUP(A2084,'VQT-IV'!$B$3:$C1418,2,0)</f>
        <v>131.16</v>
      </c>
      <c r="AJ2084" s="25">
        <f t="shared" si="823"/>
        <v>-1.105924279121151E-4</v>
      </c>
      <c r="AK2084" s="16">
        <v>131.21</v>
      </c>
      <c r="AL2084" s="2">
        <f t="shared" si="803"/>
        <v>137.45812140975204</v>
      </c>
      <c r="AM2084" s="27">
        <f t="shared" si="804"/>
        <v>-4.5923999599700172E-2</v>
      </c>
      <c r="AN2084" s="35">
        <v>0</v>
      </c>
      <c r="AO2084" s="1">
        <v>41008</v>
      </c>
      <c r="AP2084" s="2" t="str">
        <f t="shared" si="824"/>
        <v>high</v>
      </c>
    </row>
    <row r="2085" spans="1:42" x14ac:dyDescent="0.25">
      <c r="A2085" s="49">
        <v>41026</v>
      </c>
      <c r="B2085" s="47">
        <v>1403.36</v>
      </c>
      <c r="C2085" s="27">
        <f t="shared" si="825"/>
        <v>2.4143202045743273E-3</v>
      </c>
      <c r="D2085" s="27">
        <f t="shared" si="826"/>
        <v>1.8011315930740013E-2</v>
      </c>
      <c r="E2085" s="5">
        <f t="shared" si="795"/>
        <v>0</v>
      </c>
      <c r="F2085" s="44">
        <v>2424.7800000000002</v>
      </c>
      <c r="G2085" s="45">
        <v>2424.7800000000002</v>
      </c>
      <c r="H2085" s="48">
        <v>1403.36</v>
      </c>
      <c r="I2085" s="42">
        <v>16.32</v>
      </c>
      <c r="J2085" s="16">
        <f t="shared" si="821"/>
        <v>0.16320000000000001</v>
      </c>
      <c r="K2085" s="16">
        <f t="shared" si="822"/>
        <v>2.5475637215049945E-2</v>
      </c>
      <c r="L2085" s="51">
        <f>VLOOKUP(A2085,LIBOR!$A$3:B4180,2,1)</f>
        <v>0.14599999999999999</v>
      </c>
      <c r="M2085" s="16">
        <v>6631.63</v>
      </c>
      <c r="N2085" s="2">
        <v>5921.49</v>
      </c>
      <c r="O2085" s="16">
        <f t="shared" si="811"/>
        <v>5.8149001946294773E-6</v>
      </c>
      <c r="P2085" s="16">
        <f t="shared" si="812"/>
        <v>0.13772436278495007</v>
      </c>
      <c r="Q2085" s="2">
        <f t="shared" si="827"/>
        <v>17.513999999999999</v>
      </c>
      <c r="R2085" s="2">
        <f t="shared" si="828"/>
        <v>17.698500000000003</v>
      </c>
      <c r="S2085" s="16">
        <f t="shared" si="813"/>
        <v>-1</v>
      </c>
      <c r="T2085" s="16">
        <f t="shared" si="814"/>
        <v>0</v>
      </c>
      <c r="U2085" s="16">
        <f>VLOOKUP(P2085,Table!$D$6:$G$15,MATCH(VALUE(T2085)&amp;"E",Table!$D$5:$G$5,0),1)*IF(Y2085=1,0,1)</f>
        <v>0.9</v>
      </c>
      <c r="V2085" s="16">
        <f t="shared" si="815"/>
        <v>9.9999999999999978E-2</v>
      </c>
      <c r="W2085" s="16">
        <f t="shared" si="816"/>
        <v>207078.01041790197</v>
      </c>
      <c r="X2085" s="16">
        <f t="shared" si="817"/>
        <v>-2.90884209464215E-3</v>
      </c>
      <c r="Y2085" s="16">
        <f t="shared" si="799"/>
        <v>0</v>
      </c>
      <c r="Z2085" s="16">
        <f t="shared" si="818"/>
        <v>0</v>
      </c>
      <c r="AA2085" s="16">
        <f t="shared" si="819"/>
        <v>0</v>
      </c>
      <c r="AB2085" s="2">
        <f t="shared" si="820"/>
        <v>247632.25769587661</v>
      </c>
      <c r="AG2085" s="16">
        <f t="shared" si="802"/>
        <v>133.21915750146263</v>
      </c>
      <c r="AH2085" s="24">
        <f t="shared" si="801"/>
        <v>131.39262266608964</v>
      </c>
      <c r="AI2085" s="16">
        <f>VLOOKUP(A2085,'VQT-IV'!$B$3:$C1419,2,0)</f>
        <v>131.41</v>
      </c>
      <c r="AJ2085" s="25">
        <f t="shared" si="823"/>
        <v>-1.3223753070812361E-4</v>
      </c>
      <c r="AK2085" s="16">
        <v>131.44999999999999</v>
      </c>
      <c r="AL2085" s="2">
        <f t="shared" si="803"/>
        <v>137.45812140975204</v>
      </c>
      <c r="AM2085" s="27">
        <f t="shared" si="804"/>
        <v>-4.4126157708656688E-2</v>
      </c>
      <c r="AN2085" s="35">
        <v>0</v>
      </c>
      <c r="AO2085" s="1">
        <v>41009</v>
      </c>
      <c r="AP2085" s="2" t="str">
        <f t="shared" si="824"/>
        <v>high</v>
      </c>
    </row>
    <row r="2086" spans="1:42" x14ac:dyDescent="0.25">
      <c r="A2086" s="49">
        <v>41029</v>
      </c>
      <c r="B2086" s="47">
        <v>1397.91</v>
      </c>
      <c r="C2086" s="27">
        <f t="shared" si="825"/>
        <v>-3.8835366548852779E-3</v>
      </c>
      <c r="D2086" s="27">
        <f t="shared" si="826"/>
        <v>2.2535285822683493E-2</v>
      </c>
      <c r="E2086" s="5">
        <f t="shared" si="795"/>
        <v>0</v>
      </c>
      <c r="F2086" s="44">
        <v>2415.42</v>
      </c>
      <c r="G2086" s="45">
        <v>2415.42</v>
      </c>
      <c r="H2086" s="48">
        <v>1397.91</v>
      </c>
      <c r="I2086" s="42">
        <v>17.149999999999999</v>
      </c>
      <c r="J2086" s="16">
        <f t="shared" si="821"/>
        <v>0.17149999999999999</v>
      </c>
      <c r="K2086" s="16">
        <f t="shared" si="822"/>
        <v>3.3864731538284398E-2</v>
      </c>
      <c r="L2086" s="51">
        <f>VLOOKUP(A2086,LIBOR!$A$3:B4181,2,1)</f>
        <v>0.14699999999999999</v>
      </c>
      <c r="M2086" s="16">
        <v>6765.08</v>
      </c>
      <c r="N2086" s="2">
        <v>6040.61</v>
      </c>
      <c r="O2086" s="16">
        <f t="shared" si="811"/>
        <v>1.5140637140086827E-5</v>
      </c>
      <c r="P2086" s="16">
        <f t="shared" si="812"/>
        <v>0.13763526846171559</v>
      </c>
      <c r="Q2086" s="2">
        <f t="shared" si="827"/>
        <v>17.29</v>
      </c>
      <c r="R2086" s="2">
        <f t="shared" si="828"/>
        <v>17.740500000000004</v>
      </c>
      <c r="S2086" s="16">
        <f t="shared" si="813"/>
        <v>-1</v>
      </c>
      <c r="T2086" s="16">
        <f t="shared" si="814"/>
        <v>0</v>
      </c>
      <c r="U2086" s="16">
        <f>VLOOKUP(P2086,Table!$D$6:$G$15,MATCH(VALUE(T2086)&amp;"E",Table!$D$5:$G$5,0),1)*IF(Y2086=1,0,1)</f>
        <v>0.9</v>
      </c>
      <c r="V2086" s="16">
        <f t="shared" si="815"/>
        <v>9.9999999999999978E-2</v>
      </c>
      <c r="W2086" s="16">
        <f t="shared" si="816"/>
        <v>206770.80456950213</v>
      </c>
      <c r="X2086" s="16">
        <f t="shared" si="817"/>
        <v>2.9830748036798749E-3</v>
      </c>
      <c r="Y2086" s="16">
        <f t="shared" si="799"/>
        <v>0</v>
      </c>
      <c r="Z2086" s="16">
        <f t="shared" si="818"/>
        <v>0</v>
      </c>
      <c r="AA2086" s="16">
        <f t="shared" si="819"/>
        <v>0</v>
      </c>
      <c r="AB2086" s="2">
        <f t="shared" si="820"/>
        <v>247270.26791224591</v>
      </c>
      <c r="AG2086" s="16">
        <f t="shared" si="802"/>
        <v>133.02441722631383</v>
      </c>
      <c r="AH2086" s="24">
        <f t="shared" si="801"/>
        <v>131.19030826650254</v>
      </c>
      <c r="AI2086" s="16">
        <f>VLOOKUP(A2086,'VQT-IV'!$B$3:$C1420,2,0)</f>
        <v>131.21</v>
      </c>
      <c r="AJ2086" s="25">
        <f t="shared" si="823"/>
        <v>-1.5007799327393379E-4</v>
      </c>
      <c r="AK2086" s="16">
        <v>131.30000000000001</v>
      </c>
      <c r="AL2086" s="2">
        <f t="shared" si="803"/>
        <v>137.45812140975204</v>
      </c>
      <c r="AM2086" s="27">
        <f t="shared" si="804"/>
        <v>-4.5597983436465261E-2</v>
      </c>
      <c r="AN2086" s="35">
        <v>0</v>
      </c>
      <c r="AO2086" s="1">
        <v>41010</v>
      </c>
      <c r="AP2086" s="2" t="str">
        <f t="shared" si="824"/>
        <v>high</v>
      </c>
    </row>
    <row r="2087" spans="1:42" x14ac:dyDescent="0.25">
      <c r="A2087" s="49">
        <v>41030</v>
      </c>
      <c r="B2087" s="47">
        <v>1405.82</v>
      </c>
      <c r="C2087" s="27">
        <f t="shared" si="825"/>
        <v>5.65844725339959E-3</v>
      </c>
      <c r="D2087" s="27">
        <f t="shared" si="826"/>
        <v>2.4513981221575998E-2</v>
      </c>
      <c r="E2087" s="5">
        <f t="shared" si="795"/>
        <v>0</v>
      </c>
      <c r="F2087" s="44">
        <v>2429.1</v>
      </c>
      <c r="G2087" s="45">
        <v>2429.1</v>
      </c>
      <c r="H2087" s="48">
        <v>1405.82</v>
      </c>
      <c r="I2087" s="42">
        <v>16.600000000000001</v>
      </c>
      <c r="J2087" s="16">
        <f t="shared" si="821"/>
        <v>0.16600000000000001</v>
      </c>
      <c r="K2087" s="16">
        <f t="shared" si="822"/>
        <v>2.8756409040123193E-2</v>
      </c>
      <c r="L2087" s="51">
        <f>VLOOKUP(A2087,LIBOR!$A$3:B4182,2,1)</f>
        <v>0.14699999999999999</v>
      </c>
      <c r="M2087" s="16">
        <v>6607.95</v>
      </c>
      <c r="N2087" s="2">
        <v>5900.29</v>
      </c>
      <c r="O2087" s="16">
        <f t="shared" si="811"/>
        <v>3.1837787927396831E-5</v>
      </c>
      <c r="P2087" s="16">
        <f t="shared" si="812"/>
        <v>0.13724359095987682</v>
      </c>
      <c r="Q2087" s="2">
        <f t="shared" si="827"/>
        <v>16.925999999999998</v>
      </c>
      <c r="R2087" s="2">
        <f t="shared" si="828"/>
        <v>17.823</v>
      </c>
      <c r="S2087" s="16">
        <f t="shared" si="813"/>
        <v>-1</v>
      </c>
      <c r="T2087" s="16">
        <f t="shared" si="814"/>
        <v>0</v>
      </c>
      <c r="U2087" s="16">
        <f>VLOOKUP(P2087,Table!$D$6:$G$15,MATCH(VALUE(T2087)&amp;"E",Table!$D$5:$G$5,0),1)*IF(Y2087=1,0,1)</f>
        <v>0.9</v>
      </c>
      <c r="V2087" s="16">
        <f t="shared" si="815"/>
        <v>9.9999999999999978E-2</v>
      </c>
      <c r="W2087" s="16">
        <f t="shared" si="816"/>
        <v>207343.48904914403</v>
      </c>
      <c r="X2087" s="16">
        <f t="shared" si="817"/>
        <v>2.1840198142957234E-3</v>
      </c>
      <c r="Y2087" s="16">
        <f t="shared" si="799"/>
        <v>0</v>
      </c>
      <c r="Z2087" s="16">
        <f t="shared" si="818"/>
        <v>0</v>
      </c>
      <c r="AA2087" s="16">
        <f t="shared" si="819"/>
        <v>0</v>
      </c>
      <c r="AB2087" s="2">
        <f t="shared" si="820"/>
        <v>247956.34086138703</v>
      </c>
      <c r="AG2087" s="16">
        <f t="shared" si="802"/>
        <v>133.39350508715856</v>
      </c>
      <c r="AH2087" s="24">
        <f t="shared" si="801"/>
        <v>131.55088321567436</v>
      </c>
      <c r="AI2087" s="16">
        <f>VLOOKUP(A2087,'VQT-IV'!$B$3:$C1421,2,0)</f>
        <v>131.57</v>
      </c>
      <c r="AJ2087" s="25">
        <f t="shared" si="823"/>
        <v>-1.4529744110081122E-4</v>
      </c>
      <c r="AK2087" s="16">
        <v>131.51</v>
      </c>
      <c r="AL2087" s="2">
        <f t="shared" si="803"/>
        <v>137.45812140975204</v>
      </c>
      <c r="AM2087" s="27">
        <f t="shared" si="804"/>
        <v>-4.2974821229141202E-2</v>
      </c>
      <c r="AN2087" s="35">
        <v>0</v>
      </c>
      <c r="AO2087" s="1">
        <v>41011</v>
      </c>
      <c r="AP2087" s="2" t="str">
        <f t="shared" si="824"/>
        <v>high</v>
      </c>
    </row>
    <row r="2088" spans="1:42" x14ac:dyDescent="0.25">
      <c r="A2088" s="49">
        <v>41031</v>
      </c>
      <c r="B2088" s="47">
        <v>1402.31</v>
      </c>
      <c r="C2088" s="27">
        <f t="shared" si="825"/>
        <v>-2.4967634547807815E-3</v>
      </c>
      <c r="D2088" s="27">
        <f t="shared" si="826"/>
        <v>8.3726045463894394E-3</v>
      </c>
      <c r="E2088" s="5">
        <f t="shared" si="795"/>
        <v>0</v>
      </c>
      <c r="F2088" s="44">
        <v>2423.29</v>
      </c>
      <c r="G2088" s="45">
        <v>2423.29</v>
      </c>
      <c r="H2088" s="48">
        <v>1402.31</v>
      </c>
      <c r="I2088" s="42">
        <v>16.88</v>
      </c>
      <c r="J2088" s="16">
        <f t="shared" si="821"/>
        <v>0.16879999999999998</v>
      </c>
      <c r="K2088" s="16">
        <f t="shared" si="822"/>
        <v>3.0341240099908601E-2</v>
      </c>
      <c r="L2088" s="51">
        <f>VLOOKUP(A2088,LIBOR!$A$3:B4183,2,1)</f>
        <v>0.14699999999999999</v>
      </c>
      <c r="M2088" s="16">
        <v>6599.28</v>
      </c>
      <c r="N2088" s="2">
        <v>5892.54</v>
      </c>
      <c r="O2088" s="16">
        <f t="shared" si="811"/>
        <v>6.2494278457002514E-6</v>
      </c>
      <c r="P2088" s="16">
        <f t="shared" si="812"/>
        <v>0.13845875990009138</v>
      </c>
      <c r="Q2088" s="2">
        <f t="shared" si="827"/>
        <v>16.625999999999998</v>
      </c>
      <c r="R2088" s="2">
        <f t="shared" si="828"/>
        <v>17.871000000000002</v>
      </c>
      <c r="S2088" s="16">
        <f t="shared" si="813"/>
        <v>-1</v>
      </c>
      <c r="T2088" s="16">
        <f t="shared" si="814"/>
        <v>0</v>
      </c>
      <c r="U2088" s="16">
        <f>VLOOKUP(P2088,Table!$D$6:$G$15,MATCH(VALUE(T2088)&amp;"E",Table!$D$5:$G$5,0),1)*IF(Y2088=1,0,1)</f>
        <v>0.9</v>
      </c>
      <c r="V2088" s="16">
        <f t="shared" si="815"/>
        <v>9.9999999999999978E-2</v>
      </c>
      <c r="W2088" s="16">
        <f t="shared" si="816"/>
        <v>206850.33570905638</v>
      </c>
      <c r="X2088" s="16">
        <f t="shared" si="817"/>
        <v>7.7851303279268258E-3</v>
      </c>
      <c r="Y2088" s="16">
        <f t="shared" si="799"/>
        <v>0</v>
      </c>
      <c r="Z2088" s="16">
        <f t="shared" si="818"/>
        <v>0</v>
      </c>
      <c r="AA2088" s="16">
        <f t="shared" si="819"/>
        <v>0</v>
      </c>
      <c r="AB2088" s="2">
        <f t="shared" si="820"/>
        <v>247390.04460131962</v>
      </c>
      <c r="AG2088" s="16">
        <f t="shared" si="802"/>
        <v>133.08885370060511</v>
      </c>
      <c r="AH2088" s="24">
        <f t="shared" si="801"/>
        <v>131.24702400243871</v>
      </c>
      <c r="AI2088" s="16">
        <f>VLOOKUP(A2088,'VQT-IV'!$B$3:$C1422,2,0)</f>
        <v>131.26</v>
      </c>
      <c r="AJ2088" s="25">
        <f t="shared" si="823"/>
        <v>-9.8857211346059515E-5</v>
      </c>
      <c r="AK2088" s="16">
        <v>131.13</v>
      </c>
      <c r="AL2088" s="2">
        <f t="shared" si="803"/>
        <v>137.45812140975204</v>
      </c>
      <c r="AM2088" s="27">
        <f t="shared" si="804"/>
        <v>-4.5185379689560379E-2</v>
      </c>
      <c r="AN2088" s="35">
        <v>0</v>
      </c>
      <c r="AO2088" s="1">
        <v>41012</v>
      </c>
      <c r="AP2088" s="2" t="str">
        <f t="shared" si="824"/>
        <v/>
      </c>
    </row>
    <row r="2089" spans="1:42" x14ac:dyDescent="0.25">
      <c r="A2089" s="49">
        <v>41032</v>
      </c>
      <c r="B2089" s="47">
        <v>1391.57</v>
      </c>
      <c r="C2089" s="27">
        <f t="shared" si="825"/>
        <v>-7.6587915653457683E-3</v>
      </c>
      <c r="D2089" s="27">
        <f t="shared" si="826"/>
        <v>-5.9663242170379105E-3</v>
      </c>
      <c r="E2089" s="5">
        <f t="shared" si="795"/>
        <v>0</v>
      </c>
      <c r="F2089" s="44">
        <v>2405.17</v>
      </c>
      <c r="G2089" s="45">
        <v>2405.17</v>
      </c>
      <c r="H2089" s="48">
        <v>1391.57</v>
      </c>
      <c r="I2089" s="42">
        <v>17.559999999999999</v>
      </c>
      <c r="J2089" s="16">
        <f t="shared" si="821"/>
        <v>0.17559999999999998</v>
      </c>
      <c r="K2089" s="16">
        <f t="shared" si="822"/>
        <v>3.7446801156647835E-2</v>
      </c>
      <c r="L2089" s="51">
        <f>VLOOKUP(A2089,LIBOR!$A$3:B4184,2,1)</f>
        <v>0.14699999999999999</v>
      </c>
      <c r="M2089" s="16">
        <v>6829.99</v>
      </c>
      <c r="N2089" s="2">
        <v>6098.52</v>
      </c>
      <c r="O2089" s="16">
        <f t="shared" si="811"/>
        <v>5.9109506700989502E-5</v>
      </c>
      <c r="P2089" s="16">
        <f t="shared" si="812"/>
        <v>0.13815319884335214</v>
      </c>
      <c r="Q2089" s="2">
        <f t="shared" si="827"/>
        <v>16.637999999999998</v>
      </c>
      <c r="R2089" s="2">
        <f t="shared" si="828"/>
        <v>17.932000000000002</v>
      </c>
      <c r="S2089" s="16">
        <f t="shared" si="813"/>
        <v>-1</v>
      </c>
      <c r="T2089" s="16">
        <f t="shared" si="814"/>
        <v>0</v>
      </c>
      <c r="U2089" s="16">
        <f>VLOOKUP(P2089,Table!$D$6:$G$15,MATCH(VALUE(T2089)&amp;"E",Table!$D$5:$G$5,0),1)*IF(Y2089=1,0,1)</f>
        <v>0.9</v>
      </c>
      <c r="V2089" s="16">
        <f t="shared" si="815"/>
        <v>9.9999999999999978E-2</v>
      </c>
      <c r="W2089" s="16">
        <f t="shared" si="816"/>
        <v>206147.60180180278</v>
      </c>
      <c r="X2089" s="16">
        <f t="shared" si="817"/>
        <v>2.2963253426233621E-3</v>
      </c>
      <c r="Y2089" s="16">
        <f t="shared" si="799"/>
        <v>0</v>
      </c>
      <c r="Z2089" s="16">
        <f t="shared" si="818"/>
        <v>0</v>
      </c>
      <c r="AA2089" s="16">
        <f t="shared" si="819"/>
        <v>0</v>
      </c>
      <c r="AB2089" s="2">
        <f t="shared" si="820"/>
        <v>246590.0578091623</v>
      </c>
      <c r="AG2089" s="16">
        <f t="shared" si="802"/>
        <v>132.65848341098646</v>
      </c>
      <c r="AH2089" s="24">
        <f t="shared" si="801"/>
        <v>130.81920467743183</v>
      </c>
      <c r="AI2089" s="16">
        <f>VLOOKUP(A2089,'VQT-IV'!$B$3:$C1423,2,0)</f>
        <v>130.83000000000001</v>
      </c>
      <c r="AJ2089" s="25">
        <f t="shared" si="823"/>
        <v>-8.2514121900079118E-5</v>
      </c>
      <c r="AK2089" s="16">
        <v>130.71</v>
      </c>
      <c r="AL2089" s="2">
        <f t="shared" si="803"/>
        <v>137.45812140975204</v>
      </c>
      <c r="AM2089" s="27">
        <f t="shared" si="804"/>
        <v>-4.8297740899063468E-2</v>
      </c>
      <c r="AN2089" s="35">
        <v>0</v>
      </c>
      <c r="AO2089" s="1">
        <v>41015</v>
      </c>
      <c r="AP2089" s="2" t="str">
        <f t="shared" si="824"/>
        <v/>
      </c>
    </row>
    <row r="2090" spans="1:42" x14ac:dyDescent="0.25">
      <c r="A2090" s="49">
        <v>41033</v>
      </c>
      <c r="B2090" s="47">
        <v>1369.1</v>
      </c>
      <c r="C2090" s="27">
        <f t="shared" si="825"/>
        <v>-1.614722938838864E-2</v>
      </c>
      <c r="D2090" s="27">
        <f t="shared" si="826"/>
        <v>-2.4527873810000878E-2</v>
      </c>
      <c r="E2090" s="5">
        <f t="shared" si="795"/>
        <v>0</v>
      </c>
      <c r="F2090" s="44">
        <v>2366.39</v>
      </c>
      <c r="G2090" s="45">
        <v>2366.39</v>
      </c>
      <c r="H2090" s="48">
        <v>1369.1</v>
      </c>
      <c r="I2090" s="42">
        <v>19.16</v>
      </c>
      <c r="J2090" s="16">
        <f t="shared" si="821"/>
        <v>0.19159999999999999</v>
      </c>
      <c r="K2090" s="16">
        <f t="shared" si="822"/>
        <v>5.3313779510820059E-2</v>
      </c>
      <c r="L2090" s="51">
        <f>VLOOKUP(A2090,LIBOR!$A$3:B4185,2,1)</f>
        <v>0.14699999999999999</v>
      </c>
      <c r="M2090" s="16">
        <v>7180.97</v>
      </c>
      <c r="N2090" s="2">
        <v>6411.89</v>
      </c>
      <c r="O2090" s="16">
        <f t="shared" si="811"/>
        <v>2.6500637777617566E-4</v>
      </c>
      <c r="P2090" s="16">
        <f t="shared" si="812"/>
        <v>0.13828622048917993</v>
      </c>
      <c r="Q2090" s="2">
        <f t="shared" si="827"/>
        <v>16.902000000000001</v>
      </c>
      <c r="R2090" s="2">
        <f t="shared" si="828"/>
        <v>17.988</v>
      </c>
      <c r="S2090" s="16">
        <f t="shared" si="813"/>
        <v>-1</v>
      </c>
      <c r="T2090" s="16">
        <f t="shared" si="814"/>
        <v>0</v>
      </c>
      <c r="U2090" s="16">
        <f>VLOOKUP(P2090,Table!$D$6:$G$15,MATCH(VALUE(T2090)&amp;"E",Table!$D$5:$G$5,0),1)*IF(Y2090=1,0,1)</f>
        <v>0.9</v>
      </c>
      <c r="V2090" s="16">
        <f t="shared" si="815"/>
        <v>9.9999999999999978E-2</v>
      </c>
      <c r="W2090" s="16">
        <f t="shared" si="816"/>
        <v>204211.04161853329</v>
      </c>
      <c r="X2090" s="16">
        <f t="shared" si="817"/>
        <v>-2.6087849962679321E-3</v>
      </c>
      <c r="Y2090" s="16">
        <f t="shared" si="799"/>
        <v>0</v>
      </c>
      <c r="Z2090" s="16">
        <f t="shared" si="818"/>
        <v>0</v>
      </c>
      <c r="AA2090" s="16">
        <f t="shared" si="819"/>
        <v>0</v>
      </c>
      <c r="AB2090" s="2">
        <f t="shared" si="820"/>
        <v>244278.90890748118</v>
      </c>
      <c r="AG2090" s="16">
        <f t="shared" si="802"/>
        <v>131.41515060609592</v>
      </c>
      <c r="AH2090" s="24">
        <f t="shared" si="801"/>
        <v>129.58973741866714</v>
      </c>
      <c r="AI2090" s="16">
        <f>VLOOKUP(A2090,'VQT-IV'!$B$3:$C1424,2,0)</f>
        <v>129.6</v>
      </c>
      <c r="AJ2090" s="25">
        <f t="shared" si="823"/>
        <v>-7.9186584358459378E-5</v>
      </c>
      <c r="AK2090" s="16">
        <v>129.41</v>
      </c>
      <c r="AL2090" s="2">
        <f t="shared" si="803"/>
        <v>137.45812140975204</v>
      </c>
      <c r="AM2090" s="27">
        <f t="shared" si="804"/>
        <v>-5.7242045143552134E-2</v>
      </c>
      <c r="AN2090" s="35">
        <v>0</v>
      </c>
      <c r="AO2090" s="1">
        <v>41016</v>
      </c>
      <c r="AP2090" s="2" t="str">
        <f t="shared" si="824"/>
        <v/>
      </c>
    </row>
    <row r="2091" spans="1:42" x14ac:dyDescent="0.25">
      <c r="A2091" s="49">
        <v>41036</v>
      </c>
      <c r="B2091" s="47">
        <v>1369.58</v>
      </c>
      <c r="C2091" s="27">
        <f t="shared" si="825"/>
        <v>3.5059528157188602E-4</v>
      </c>
      <c r="D2091" s="27">
        <f t="shared" si="826"/>
        <v>-2.0293741873543714E-2</v>
      </c>
      <c r="E2091" s="5">
        <f t="shared" si="795"/>
        <v>0</v>
      </c>
      <c r="F2091" s="44">
        <v>2367.2600000000002</v>
      </c>
      <c r="G2091" s="45">
        <v>2367.2600000000002</v>
      </c>
      <c r="H2091" s="48">
        <v>1369.58</v>
      </c>
      <c r="I2091" s="42">
        <v>18.940000000000001</v>
      </c>
      <c r="J2091" s="16">
        <f t="shared" si="821"/>
        <v>0.18940000000000001</v>
      </c>
      <c r="K2091" s="16">
        <f t="shared" si="822"/>
        <v>4.115814962387554E-2</v>
      </c>
      <c r="L2091" s="51">
        <f>VLOOKUP(A2091,LIBOR!$A$3:B4186,2,1)</f>
        <v>0.14699999999999999</v>
      </c>
      <c r="M2091" s="16">
        <v>6969.29</v>
      </c>
      <c r="N2091" s="2">
        <v>6222.83</v>
      </c>
      <c r="O2091" s="16">
        <f t="shared" si="811"/>
        <v>1.2287397116734191E-7</v>
      </c>
      <c r="P2091" s="16">
        <f t="shared" si="812"/>
        <v>0.14824185037612447</v>
      </c>
      <c r="Q2091" s="2">
        <f t="shared" si="827"/>
        <v>17.47</v>
      </c>
      <c r="R2091" s="2">
        <f t="shared" si="828"/>
        <v>18.111000000000001</v>
      </c>
      <c r="S2091" s="16">
        <f t="shared" si="813"/>
        <v>-1</v>
      </c>
      <c r="T2091" s="16">
        <f t="shared" si="814"/>
        <v>0</v>
      </c>
      <c r="U2091" s="16">
        <f>VLOOKUP(P2091,Table!$D$6:$G$15,MATCH(VALUE(T2091)&amp;"E",Table!$D$5:$G$5,0),1)*IF(Y2091=1,0,1)</f>
        <v>0.9</v>
      </c>
      <c r="V2091" s="16">
        <f t="shared" si="815"/>
        <v>9.9999999999999978E-2</v>
      </c>
      <c r="W2091" s="16">
        <f t="shared" si="816"/>
        <v>203673.34397447144</v>
      </c>
      <c r="X2091" s="16">
        <f t="shared" si="817"/>
        <v>-1.3844873212674247E-2</v>
      </c>
      <c r="Y2091" s="16">
        <f t="shared" si="799"/>
        <v>0</v>
      </c>
      <c r="Z2091" s="16">
        <f t="shared" si="818"/>
        <v>0</v>
      </c>
      <c r="AA2091" s="16">
        <f t="shared" si="819"/>
        <v>0</v>
      </c>
      <c r="AB2091" s="2">
        <f t="shared" si="820"/>
        <v>243639.65361707707</v>
      </c>
      <c r="AG2091" s="16">
        <f t="shared" si="802"/>
        <v>131.07124932276403</v>
      </c>
      <c r="AH2091" s="24">
        <f t="shared" si="801"/>
        <v>129.24052116417138</v>
      </c>
      <c r="AI2091" s="16">
        <f>VLOOKUP(A2091,'VQT-IV'!$B$3:$C1425,2,0)</f>
        <v>129.26</v>
      </c>
      <c r="AJ2091" s="25">
        <f t="shared" si="823"/>
        <v>-1.5069500099496036E-4</v>
      </c>
      <c r="AK2091" s="16">
        <v>129.26</v>
      </c>
      <c r="AL2091" s="2">
        <f t="shared" si="803"/>
        <v>137.45812140975204</v>
      </c>
      <c r="AM2091" s="27">
        <f t="shared" si="804"/>
        <v>-5.9782573494399971E-2</v>
      </c>
      <c r="AN2091" s="35">
        <v>0</v>
      </c>
      <c r="AO2091" s="1">
        <v>41017</v>
      </c>
      <c r="AP2091" s="2" t="str">
        <f t="shared" si="824"/>
        <v>high</v>
      </c>
    </row>
    <row r="2092" spans="1:42" x14ac:dyDescent="0.25">
      <c r="A2092" s="49">
        <v>41037</v>
      </c>
      <c r="B2092" s="47">
        <v>1363.72</v>
      </c>
      <c r="C2092" s="27">
        <f t="shared" si="825"/>
        <v>-4.2786839761094209E-3</v>
      </c>
      <c r="D2092" s="27">
        <f t="shared" si="826"/>
        <v>-3.0230873103052724E-2</v>
      </c>
      <c r="E2092" s="5">
        <f t="shared" si="795"/>
        <v>0</v>
      </c>
      <c r="F2092" s="44">
        <v>2357.4499999999998</v>
      </c>
      <c r="G2092" s="45">
        <v>2357.4499999999998</v>
      </c>
      <c r="H2092" s="48">
        <v>1363.72</v>
      </c>
      <c r="I2092" s="42">
        <v>19.05</v>
      </c>
      <c r="J2092" s="16">
        <f t="shared" si="821"/>
        <v>0.1905</v>
      </c>
      <c r="K2092" s="16">
        <f t="shared" si="822"/>
        <v>4.6373456069046221E-2</v>
      </c>
      <c r="L2092" s="51">
        <f>VLOOKUP(A2092,LIBOR!$A$3:B4187,2,1)</f>
        <v>0.14699999999999999</v>
      </c>
      <c r="M2092" s="16">
        <v>7025.68</v>
      </c>
      <c r="N2092" s="2">
        <v>6273.16</v>
      </c>
      <c r="O2092" s="16">
        <f t="shared" si="811"/>
        <v>1.8385775440967095E-5</v>
      </c>
      <c r="P2092" s="16">
        <f t="shared" si="812"/>
        <v>0.14412654393095378</v>
      </c>
      <c r="Q2092" s="2">
        <f t="shared" si="827"/>
        <v>17.827999999999999</v>
      </c>
      <c r="R2092" s="2">
        <f t="shared" si="828"/>
        <v>18.1175</v>
      </c>
      <c r="S2092" s="16">
        <f t="shared" si="813"/>
        <v>-1</v>
      </c>
      <c r="T2092" s="16">
        <f t="shared" si="814"/>
        <v>0</v>
      </c>
      <c r="U2092" s="16">
        <f>VLOOKUP(P2092,Table!$D$6:$G$15,MATCH(VALUE(T2092)&amp;"E",Table!$D$5:$G$5,0),1)*IF(Y2092=1,0,1)</f>
        <v>0.9</v>
      </c>
      <c r="V2092" s="16">
        <f t="shared" si="815"/>
        <v>9.9999999999999978E-2</v>
      </c>
      <c r="W2092" s="16">
        <f t="shared" si="816"/>
        <v>203053.76567406784</v>
      </c>
      <c r="X2092" s="54">
        <f t="shared" si="817"/>
        <v>-1.4980164155571241E-2</v>
      </c>
      <c r="Y2092" s="16">
        <f t="shared" si="799"/>
        <v>0</v>
      </c>
      <c r="Z2092" s="16">
        <f t="shared" si="818"/>
        <v>0</v>
      </c>
      <c r="AA2092" s="16">
        <f t="shared" si="819"/>
        <v>0</v>
      </c>
      <c r="AB2092" s="2">
        <f t="shared" si="820"/>
        <v>242928.1022574034</v>
      </c>
      <c r="AG2092" s="16">
        <f t="shared" si="802"/>
        <v>130.68845479697504</v>
      </c>
      <c r="AH2092" s="24">
        <f t="shared" si="801"/>
        <v>128.8597193227281</v>
      </c>
      <c r="AI2092" s="16">
        <f>VLOOKUP(A2092,'VQT-IV'!$B$3:$C1426,2,0)</f>
        <v>128.87</v>
      </c>
      <c r="AJ2092" s="25">
        <f t="shared" si="823"/>
        <v>-7.9775566632300787E-5</v>
      </c>
      <c r="AK2092" s="16">
        <v>128.9</v>
      </c>
      <c r="AL2092" s="2">
        <f t="shared" si="803"/>
        <v>137.45812140975204</v>
      </c>
      <c r="AM2092" s="27">
        <f t="shared" si="804"/>
        <v>-6.2552885190339302E-2</v>
      </c>
      <c r="AN2092" s="35">
        <v>0</v>
      </c>
      <c r="AO2092" s="1">
        <v>41018</v>
      </c>
      <c r="AP2092" s="2" t="str">
        <f t="shared" si="824"/>
        <v/>
      </c>
    </row>
    <row r="2093" spans="1:42" x14ac:dyDescent="0.25">
      <c r="A2093" s="49">
        <v>41038</v>
      </c>
      <c r="B2093" s="47">
        <v>1354.58</v>
      </c>
      <c r="C2093" s="27">
        <f t="shared" si="825"/>
        <v>-6.7022555949902696E-3</v>
      </c>
      <c r="D2093" s="27">
        <f t="shared" si="826"/>
        <v>-3.4436365243262212E-2</v>
      </c>
      <c r="E2093" s="5">
        <f t="shared" si="795"/>
        <v>-1</v>
      </c>
      <c r="F2093" s="44">
        <v>2342.31</v>
      </c>
      <c r="G2093" s="45">
        <v>2342.31</v>
      </c>
      <c r="H2093" s="48">
        <v>1354.58</v>
      </c>
      <c r="I2093" s="42">
        <v>20.079999999999998</v>
      </c>
      <c r="J2093" s="16">
        <f t="shared" si="821"/>
        <v>0.20079999999999998</v>
      </c>
      <c r="K2093" s="16">
        <f t="shared" si="822"/>
        <v>5.5960343594876755E-2</v>
      </c>
      <c r="L2093" s="51">
        <f>VLOOKUP(A2093,LIBOR!$A$3:B4188,2,1)</f>
        <v>0.14699999999999999</v>
      </c>
      <c r="M2093" s="16">
        <v>7323.58</v>
      </c>
      <c r="N2093" s="2">
        <v>6539.13</v>
      </c>
      <c r="O2093" s="16">
        <f t="shared" si="811"/>
        <v>4.5223157938053048E-5</v>
      </c>
      <c r="P2093" s="16">
        <f t="shared" si="812"/>
        <v>0.14483965640512322</v>
      </c>
      <c r="Q2093" s="2">
        <f t="shared" si="827"/>
        <v>18.317999999999998</v>
      </c>
      <c r="R2093" s="2">
        <f t="shared" si="828"/>
        <v>18.050500000000003</v>
      </c>
      <c r="S2093" s="16">
        <f t="shared" si="813"/>
        <v>1</v>
      </c>
      <c r="T2093" s="16">
        <f t="shared" si="814"/>
        <v>0</v>
      </c>
      <c r="U2093" s="16">
        <f>VLOOKUP(P2093,Table!$D$6:$G$15,MATCH(VALUE(T2093)&amp;"E",Table!$D$5:$G$5,0),1)*IF(Y2093=1,0,1)</f>
        <v>0</v>
      </c>
      <c r="V2093" s="16">
        <f t="shared" si="815"/>
        <v>0</v>
      </c>
      <c r="W2093" s="16">
        <f t="shared" si="816"/>
        <v>202689.8484365615</v>
      </c>
      <c r="X2093" s="54">
        <f t="shared" si="817"/>
        <v>-2.0688970725574407E-2</v>
      </c>
      <c r="Y2093" s="16">
        <f t="shared" si="799"/>
        <v>1</v>
      </c>
      <c r="Z2093" s="16">
        <f t="shared" si="818"/>
        <v>20</v>
      </c>
      <c r="AA2093" s="16">
        <f t="shared" si="819"/>
        <v>0</v>
      </c>
      <c r="AB2093" s="2">
        <f t="shared" si="820"/>
        <v>242554.03788157157</v>
      </c>
      <c r="AG2093" s="16">
        <f t="shared" si="802"/>
        <v>130.48721873240373</v>
      </c>
      <c r="AH2093" s="24">
        <f t="shared" si="801"/>
        <v>128.657950454027</v>
      </c>
      <c r="AI2093" s="16">
        <f>VLOOKUP(A2093,'VQT-IV'!$B$3:$C1427,2,0)</f>
        <v>128.66999999999999</v>
      </c>
      <c r="AJ2093" s="25">
        <f t="shared" si="823"/>
        <v>-9.3646894948173909E-5</v>
      </c>
      <c r="AK2093" s="16">
        <v>128.61000000000001</v>
      </c>
      <c r="AL2093" s="2">
        <f t="shared" si="803"/>
        <v>137.45812140975204</v>
      </c>
      <c r="AM2093" s="27">
        <f t="shared" si="804"/>
        <v>-6.4020742212040016E-2</v>
      </c>
      <c r="AN2093" s="35">
        <v>1</v>
      </c>
      <c r="AO2093" s="1">
        <v>41019</v>
      </c>
      <c r="AP2093" s="2" t="str">
        <f t="shared" si="824"/>
        <v/>
      </c>
    </row>
    <row r="2094" spans="1:42" x14ac:dyDescent="0.25">
      <c r="A2094" s="49">
        <v>41039</v>
      </c>
      <c r="B2094" s="47">
        <v>1357.99</v>
      </c>
      <c r="C2094" s="27">
        <f t="shared" si="825"/>
        <v>2.5173854626527881E-3</v>
      </c>
      <c r="D2094" s="27">
        <f t="shared" si="826"/>
        <v>-2.4260188215263656E-2</v>
      </c>
      <c r="E2094" s="5">
        <f t="shared" si="795"/>
        <v>-1</v>
      </c>
      <c r="F2094" s="44">
        <v>2348.9299999999998</v>
      </c>
      <c r="G2094" s="45">
        <v>2348.9299999999998</v>
      </c>
      <c r="H2094" s="48">
        <v>1357.99</v>
      </c>
      <c r="I2094" s="42">
        <v>18.829999999999998</v>
      </c>
      <c r="J2094" s="16">
        <f t="shared" si="821"/>
        <v>0.1883</v>
      </c>
      <c r="K2094" s="16">
        <f t="shared" si="822"/>
        <v>4.6872359024645177E-2</v>
      </c>
      <c r="L2094" s="51">
        <f>VLOOKUP(A2094,LIBOR!$A$3:B4189,2,1)</f>
        <v>0.14799999999999999</v>
      </c>
      <c r="M2094" s="16">
        <v>6974.05</v>
      </c>
      <c r="N2094" s="2">
        <v>6227.02</v>
      </c>
      <c r="O2094" s="16">
        <f t="shared" si="811"/>
        <v>6.3213130477044819E-6</v>
      </c>
      <c r="P2094" s="16">
        <f t="shared" si="812"/>
        <v>0.14142764097535482</v>
      </c>
      <c r="Q2094" s="2">
        <f t="shared" si="827"/>
        <v>18.957999999999998</v>
      </c>
      <c r="R2094" s="2">
        <f t="shared" si="828"/>
        <v>18.0535</v>
      </c>
      <c r="S2094" s="16">
        <f t="shared" si="813"/>
        <v>1</v>
      </c>
      <c r="T2094" s="16">
        <f t="shared" si="814"/>
        <v>0</v>
      </c>
      <c r="U2094" s="16">
        <f>VLOOKUP(P2094,Table!$D$6:$G$15,MATCH(VALUE(T2094)&amp;"E",Table!$D$5:$G$5,0),1)*IF(Y2094=1,0,1)</f>
        <v>0</v>
      </c>
      <c r="V2094" s="16">
        <f t="shared" si="815"/>
        <v>0</v>
      </c>
      <c r="W2094" s="16">
        <f t="shared" si="816"/>
        <v>202689.8484365615</v>
      </c>
      <c r="X2094" s="54">
        <f t="shared" si="817"/>
        <v>-2.0113514721807224E-2</v>
      </c>
      <c r="Y2094" s="16">
        <f t="shared" si="799"/>
        <v>1</v>
      </c>
      <c r="Z2094" s="16">
        <f t="shared" si="818"/>
        <v>20</v>
      </c>
      <c r="AA2094" s="16">
        <f t="shared" si="819"/>
        <v>4.1111111111113985E-4</v>
      </c>
      <c r="AB2094" s="2">
        <f t="shared" si="820"/>
        <v>242555.03504817173</v>
      </c>
      <c r="AD2094" s="2">
        <f>ROUND(X2094,2)</f>
        <v>-0.02</v>
      </c>
      <c r="AG2094" s="16">
        <f t="shared" si="802"/>
        <v>130.48775517985851</v>
      </c>
      <c r="AH2094" s="24">
        <f t="shared" si="801"/>
        <v>128.65513073580289</v>
      </c>
      <c r="AI2094" s="16">
        <f>VLOOKUP(A2094,'VQT-IV'!$B$3:$C1428,2,0)</f>
        <v>128.66999999999999</v>
      </c>
      <c r="AJ2094" s="25">
        <f t="shared" si="823"/>
        <v>-1.1556123569678167E-4</v>
      </c>
      <c r="AK2094" s="16">
        <v>128.72999999999999</v>
      </c>
      <c r="AL2094" s="2">
        <f t="shared" si="803"/>
        <v>137.45812140975204</v>
      </c>
      <c r="AM2094" s="27">
        <f t="shared" si="804"/>
        <v>-6.4041255501434691E-2</v>
      </c>
      <c r="AN2094" s="35">
        <v>0</v>
      </c>
      <c r="AO2094" s="1">
        <v>41022</v>
      </c>
      <c r="AP2094" s="2" t="str">
        <f t="shared" si="824"/>
        <v>high</v>
      </c>
    </row>
    <row r="2095" spans="1:42" x14ac:dyDescent="0.25">
      <c r="A2095" s="49">
        <v>41040</v>
      </c>
      <c r="B2095" s="47">
        <v>1353.39</v>
      </c>
      <c r="C2095" s="27">
        <f t="shared" si="825"/>
        <v>-3.3873592589046542E-3</v>
      </c>
      <c r="D2095" s="27">
        <f t="shared" si="826"/>
        <v>-1.1500318085779671E-2</v>
      </c>
      <c r="E2095" s="5">
        <f t="shared" si="795"/>
        <v>0</v>
      </c>
      <c r="F2095" s="44">
        <v>2341.23</v>
      </c>
      <c r="G2095" s="45">
        <v>2341.23</v>
      </c>
      <c r="H2095" s="48">
        <v>1353.39</v>
      </c>
      <c r="I2095" s="42">
        <v>19.89</v>
      </c>
      <c r="J2095" s="16">
        <f t="shared" si="821"/>
        <v>0.19889999999999999</v>
      </c>
      <c r="K2095" s="16">
        <f t="shared" si="822"/>
        <v>6.9772071208139358E-2</v>
      </c>
      <c r="L2095" s="51">
        <f>VLOOKUP(A2095,LIBOR!$A$3:B4190,2,1)</f>
        <v>0.14899999999999999</v>
      </c>
      <c r="M2095" s="16">
        <v>7227.67</v>
      </c>
      <c r="N2095" s="2">
        <v>6453.46</v>
      </c>
      <c r="O2095" s="16">
        <f t="shared" si="811"/>
        <v>1.1513191054487345E-5</v>
      </c>
      <c r="P2095" s="16">
        <f t="shared" si="812"/>
        <v>0.12912792879186064</v>
      </c>
      <c r="Q2095" s="2">
        <f t="shared" si="827"/>
        <v>19.212</v>
      </c>
      <c r="R2095" s="2">
        <f t="shared" si="828"/>
        <v>18.134999999999998</v>
      </c>
      <c r="S2095" s="16">
        <f t="shared" si="813"/>
        <v>1</v>
      </c>
      <c r="T2095" s="16">
        <f t="shared" si="814"/>
        <v>0</v>
      </c>
      <c r="U2095" s="16">
        <f>VLOOKUP(P2095,Table!$D$6:$G$15,MATCH(VALUE(T2095)&amp;"E",Table!$D$5:$G$5,0),1)*IF(Y2095=1,0,1)</f>
        <v>0.9</v>
      </c>
      <c r="V2095" s="16">
        <f t="shared" si="815"/>
        <v>9.9999999999999978E-2</v>
      </c>
      <c r="W2095" s="16">
        <f t="shared" si="816"/>
        <v>202689.8484365615</v>
      </c>
      <c r="X2095" s="54">
        <f t="shared" si="817"/>
        <v>-1.6773192290471917E-2</v>
      </c>
      <c r="Y2095" s="16">
        <f t="shared" si="799"/>
        <v>0</v>
      </c>
      <c r="Z2095" s="16">
        <f t="shared" si="818"/>
        <v>0</v>
      </c>
      <c r="AA2095" s="16">
        <f t="shared" si="819"/>
        <v>4.1388888888893582E-4</v>
      </c>
      <c r="AB2095" s="2">
        <f t="shared" si="820"/>
        <v>242556.03895651124</v>
      </c>
      <c r="AG2095" s="16">
        <f t="shared" si="802"/>
        <v>130.48829525417855</v>
      </c>
      <c r="AH2095" s="24">
        <f t="shared" si="801"/>
        <v>128.65231465303745</v>
      </c>
      <c r="AI2095" s="16">
        <f>VLOOKUP(A2095,'VQT-IV'!$B$3:$C1429,2,0)</f>
        <v>128.76</v>
      </c>
      <c r="AJ2095" s="25">
        <f t="shared" si="823"/>
        <v>-8.363260870032363E-4</v>
      </c>
      <c r="AK2095" s="16">
        <v>128.62</v>
      </c>
      <c r="AL2095" s="2">
        <f t="shared" si="803"/>
        <v>137.45812140975204</v>
      </c>
      <c r="AM2095" s="27">
        <f t="shared" si="804"/>
        <v>-6.406174234307449E-2</v>
      </c>
      <c r="AN2095" s="35">
        <v>0</v>
      </c>
      <c r="AO2095" s="1">
        <v>41023</v>
      </c>
      <c r="AP2095" s="2" t="str">
        <f t="shared" si="824"/>
        <v>high</v>
      </c>
    </row>
    <row r="2096" spans="1:42" x14ac:dyDescent="0.25">
      <c r="A2096" s="49">
        <v>41043</v>
      </c>
      <c r="B2096" s="47">
        <v>1338.35</v>
      </c>
      <c r="C2096" s="27">
        <f t="shared" si="825"/>
        <v>-1.1112835176852354E-2</v>
      </c>
      <c r="D2096" s="27">
        <f t="shared" si="826"/>
        <v>-2.296374854420391E-2</v>
      </c>
      <c r="E2096" s="5">
        <f t="shared" ref="E2096:E2133" si="829">IF(Y2096=1,IF(AND(D2096&lt;0,T2096&gt;=0),-1,1),0)</f>
        <v>0</v>
      </c>
      <c r="F2096" s="44">
        <v>2315.4499999999998</v>
      </c>
      <c r="G2096" s="45">
        <v>2315.4499999999998</v>
      </c>
      <c r="H2096" s="48">
        <v>1338.35</v>
      </c>
      <c r="I2096" s="42">
        <v>21.87</v>
      </c>
      <c r="J2096" s="16">
        <f t="shared" si="821"/>
        <v>0.21870000000000001</v>
      </c>
      <c r="K2096" s="16">
        <f t="shared" si="822"/>
        <v>9.1518890998855545E-2</v>
      </c>
      <c r="L2096" s="51">
        <f>VLOOKUP(A2096,LIBOR!$A$3:B4191,2,1)</f>
        <v>0.15</v>
      </c>
      <c r="M2096" s="16">
        <v>7714.62</v>
      </c>
      <c r="N2096" s="2">
        <v>6888.2</v>
      </c>
      <c r="O2096" s="16">
        <f t="shared" si="811"/>
        <v>1.2488160922690997E-4</v>
      </c>
      <c r="P2096" s="16">
        <f t="shared" si="812"/>
        <v>0.12718110900114446</v>
      </c>
      <c r="Q2096" s="2">
        <f t="shared" si="827"/>
        <v>19.358000000000001</v>
      </c>
      <c r="R2096" s="2">
        <f t="shared" si="828"/>
        <v>18.151999999999997</v>
      </c>
      <c r="S2096" s="16">
        <f t="shared" si="813"/>
        <v>1</v>
      </c>
      <c r="T2096" s="16">
        <f t="shared" si="814"/>
        <v>0</v>
      </c>
      <c r="U2096" s="16">
        <f>VLOOKUP(P2096,Table!$D$6:$G$15,MATCH(VALUE(T2096)&amp;"E",Table!$D$5:$G$5,0),1)*IF(Y2096=1,0,1)</f>
        <v>0.9</v>
      </c>
      <c r="V2096" s="16">
        <f t="shared" si="815"/>
        <v>9.9999999999999978E-2</v>
      </c>
      <c r="W2096" s="16">
        <f t="shared" si="816"/>
        <v>202028.06398743755</v>
      </c>
      <c r="X2096" s="54">
        <f t="shared" si="817"/>
        <v>-7.4491230734398117E-3</v>
      </c>
      <c r="Y2096" s="16">
        <f t="shared" si="799"/>
        <v>0</v>
      </c>
      <c r="Z2096" s="16">
        <f t="shared" si="818"/>
        <v>0</v>
      </c>
      <c r="AA2096" s="16">
        <f t="shared" si="819"/>
        <v>0</v>
      </c>
      <c r="AB2096" s="2">
        <f t="shared" si="820"/>
        <v>241786.43949695912</v>
      </c>
      <c r="AG2096" s="16">
        <f t="shared" si="802"/>
        <v>130.07427249087189</v>
      </c>
      <c r="AH2096" s="24">
        <f t="shared" si="801"/>
        <v>128.23410390151903</v>
      </c>
      <c r="AI2096" s="16">
        <f>VLOOKUP(A2096,'VQT-IV'!$B$3:$C1430,2,0)</f>
        <v>128.34</v>
      </c>
      <c r="AJ2096" s="25">
        <f t="shared" si="823"/>
        <v>-8.2512154029112939E-4</v>
      </c>
      <c r="AK2096" s="16">
        <v>128.16</v>
      </c>
      <c r="AL2096" s="2">
        <f t="shared" si="803"/>
        <v>137.45812140975204</v>
      </c>
      <c r="AM2096" s="27">
        <f t="shared" si="804"/>
        <v>-6.7104201728007906E-2</v>
      </c>
      <c r="AN2096" s="35">
        <v>0</v>
      </c>
      <c r="AO2096" s="1">
        <v>41024</v>
      </c>
      <c r="AP2096" s="2" t="str">
        <f t="shared" si="824"/>
        <v>high</v>
      </c>
    </row>
    <row r="2097" spans="1:42" x14ac:dyDescent="0.25">
      <c r="A2097" s="49">
        <v>41044</v>
      </c>
      <c r="B2097" s="47">
        <v>1330.66</v>
      </c>
      <c r="C2097" s="27">
        <f t="shared" si="825"/>
        <v>-5.7458811222772521E-3</v>
      </c>
      <c r="D2097" s="27">
        <f t="shared" si="826"/>
        <v>-2.4430945690371741E-2</v>
      </c>
      <c r="E2097" s="5">
        <f t="shared" si="829"/>
        <v>0</v>
      </c>
      <c r="F2097" s="44">
        <v>2302.56</v>
      </c>
      <c r="G2097" s="45">
        <v>2302.56</v>
      </c>
      <c r="H2097" s="48">
        <v>1330.66</v>
      </c>
      <c r="I2097" s="42">
        <v>21.97</v>
      </c>
      <c r="J2097" s="16">
        <f t="shared" si="821"/>
        <v>0.21969999999999998</v>
      </c>
      <c r="K2097" s="16">
        <f t="shared" si="822"/>
        <v>9.536096292228044E-2</v>
      </c>
      <c r="L2097" s="51">
        <f>VLOOKUP(A2097,LIBOR!$A$3:B4192,2,1)</f>
        <v>0.1515</v>
      </c>
      <c r="M2097" s="16">
        <v>8000.4</v>
      </c>
      <c r="N2097" s="2">
        <v>7143.35</v>
      </c>
      <c r="O2097" s="16">
        <f t="shared" si="811"/>
        <v>3.3205855411225792E-5</v>
      </c>
      <c r="P2097" s="16">
        <f t="shared" si="812"/>
        <v>0.12433903707771954</v>
      </c>
      <c r="Q2097" s="2">
        <f t="shared" si="827"/>
        <v>19.943999999999999</v>
      </c>
      <c r="R2097" s="2">
        <f t="shared" si="828"/>
        <v>18.267999999999997</v>
      </c>
      <c r="S2097" s="16">
        <f t="shared" si="813"/>
        <v>1</v>
      </c>
      <c r="T2097" s="16">
        <f t="shared" si="814"/>
        <v>0</v>
      </c>
      <c r="U2097" s="16">
        <f>VLOOKUP(P2097,Table!$D$6:$G$15,MATCH(VALUE(T2097)&amp;"E",Table!$D$5:$G$5,0),1)*IF(Y2097=1,0,1)</f>
        <v>0.9</v>
      </c>
      <c r="V2097" s="16">
        <f t="shared" si="815"/>
        <v>9.9999999999999978E-2</v>
      </c>
      <c r="W2097" s="16">
        <f t="shared" si="816"/>
        <v>201731.66209503415</v>
      </c>
      <c r="X2097" s="54">
        <f t="shared" si="817"/>
        <v>-8.0780329665530726E-3</v>
      </c>
      <c r="Y2097" s="16">
        <f t="shared" ref="Y2097:Y2132" si="830">IF(X2097&lt;=-0.02,1,0)</f>
        <v>0</v>
      </c>
      <c r="Z2097" s="16">
        <f t="shared" si="818"/>
        <v>0</v>
      </c>
      <c r="AA2097" s="16">
        <f t="shared" si="819"/>
        <v>0</v>
      </c>
      <c r="AB2097" s="2">
        <f t="shared" si="820"/>
        <v>241470.69973635249</v>
      </c>
      <c r="AG2097" s="16">
        <f t="shared" si="802"/>
        <v>129.90441342126155</v>
      </c>
      <c r="AH2097" s="24">
        <f t="shared" ref="AH2097:AH2132" si="831">AH2096*AB2097/AB2096*(1-AH$1)^(A2097-A2096)</f>
        <v>128.06331459690679</v>
      </c>
      <c r="AI2097" s="16">
        <f>VLOOKUP(A2097,'VQT-IV'!$B$3:$C1431,2,0)</f>
        <v>128.16999999999999</v>
      </c>
      <c r="AJ2097" s="25">
        <f t="shared" si="823"/>
        <v>-8.3237421466175743E-4</v>
      </c>
      <c r="AK2097" s="16">
        <v>128.13999999999999</v>
      </c>
      <c r="AL2097" s="2">
        <f t="shared" si="803"/>
        <v>137.45812140975204</v>
      </c>
      <c r="AM2097" s="27">
        <f t="shared" si="804"/>
        <v>-6.8346684186378903E-2</v>
      </c>
      <c r="AN2097" s="35">
        <v>0</v>
      </c>
      <c r="AO2097" s="1">
        <v>41025</v>
      </c>
      <c r="AP2097" s="2" t="str">
        <f t="shared" si="824"/>
        <v>high</v>
      </c>
    </row>
    <row r="2098" spans="1:42" x14ac:dyDescent="0.25">
      <c r="A2098" s="49">
        <v>41045</v>
      </c>
      <c r="B2098" s="47">
        <v>1324.8</v>
      </c>
      <c r="C2098" s="27">
        <f t="shared" si="825"/>
        <v>-4.4038296785054998E-3</v>
      </c>
      <c r="D2098" s="27">
        <f t="shared" si="826"/>
        <v>-2.2132519773886972E-2</v>
      </c>
      <c r="E2098" s="5">
        <f t="shared" si="829"/>
        <v>0</v>
      </c>
      <c r="F2098" s="44">
        <v>2293.21</v>
      </c>
      <c r="G2098" s="45">
        <v>2293.21</v>
      </c>
      <c r="H2098" s="48">
        <v>1324.8</v>
      </c>
      <c r="I2098" s="42">
        <v>22.27</v>
      </c>
      <c r="J2098" s="16">
        <f t="shared" si="821"/>
        <v>0.22270000000000001</v>
      </c>
      <c r="K2098" s="16">
        <f t="shared" si="822"/>
        <v>0.10422880338800868</v>
      </c>
      <c r="L2098" s="51">
        <f>VLOOKUP(A2098,LIBOR!$A$3:B4193,2,1)</f>
        <v>0.1555</v>
      </c>
      <c r="M2098" s="16">
        <v>8167.79</v>
      </c>
      <c r="N2098" s="2">
        <v>7292.79</v>
      </c>
      <c r="O2098" s="16">
        <f t="shared" si="811"/>
        <v>1.947946861773021E-5</v>
      </c>
      <c r="P2098" s="16">
        <f t="shared" si="812"/>
        <v>0.11847119661199133</v>
      </c>
      <c r="Q2098" s="2">
        <f t="shared" si="827"/>
        <v>20.527999999999999</v>
      </c>
      <c r="R2098" s="2">
        <f t="shared" si="828"/>
        <v>18.443499999999993</v>
      </c>
      <c r="S2098" s="16">
        <f t="shared" si="813"/>
        <v>1</v>
      </c>
      <c r="T2098" s="16">
        <f t="shared" si="814"/>
        <v>0</v>
      </c>
      <c r="U2098" s="16">
        <f>VLOOKUP(P2098,Table!$D$6:$G$15,MATCH(VALUE(T2098)&amp;"E",Table!$D$5:$G$5,0),1)*IF(Y2098=1,0,1)</f>
        <v>0.9</v>
      </c>
      <c r="V2098" s="16">
        <f t="shared" si="815"/>
        <v>9.9999999999999978E-2</v>
      </c>
      <c r="W2098" s="16">
        <f t="shared" si="816"/>
        <v>201354.13519685756</v>
      </c>
      <c r="X2098" s="54">
        <f t="shared" si="817"/>
        <v>-6.5111010113245715E-3</v>
      </c>
      <c r="Y2098" s="16">
        <f t="shared" si="830"/>
        <v>0</v>
      </c>
      <c r="Z2098" s="16">
        <f t="shared" si="818"/>
        <v>0</v>
      </c>
      <c r="AA2098" s="16">
        <f t="shared" si="819"/>
        <v>0</v>
      </c>
      <c r="AB2098" s="2">
        <f t="shared" si="820"/>
        <v>241093.43617615188</v>
      </c>
      <c r="AG2098" s="16">
        <f t="shared" ref="AG2098:AG2132" si="832">AB2098/AG$2</f>
        <v>129.70145628589654</v>
      </c>
      <c r="AH2098" s="24">
        <f t="shared" si="831"/>
        <v>127.85990596892509</v>
      </c>
      <c r="AI2098" s="16">
        <f>VLOOKUP(A2098,'VQT-IV'!$B$3:$C1432,2,0)</f>
        <v>127.96</v>
      </c>
      <c r="AJ2098" s="25">
        <f t="shared" si="823"/>
        <v>-7.8222906435532202E-4</v>
      </c>
      <c r="AK2098" s="16">
        <v>128.19</v>
      </c>
      <c r="AL2098" s="2">
        <f t="shared" ref="AL2098:AL2161" si="833">IF(AH2098&gt;AL2097,AH2098,AL2097)</f>
        <v>137.45812140975204</v>
      </c>
      <c r="AM2098" s="27">
        <f t="shared" ref="AM2098:AM2161" si="834">AH2098/AL2098-1</f>
        <v>-6.9826470363401838E-2</v>
      </c>
      <c r="AN2098" s="35">
        <v>0</v>
      </c>
      <c r="AO2098" s="1">
        <v>41026</v>
      </c>
      <c r="AP2098" s="2" t="str">
        <f t="shared" si="824"/>
        <v>high</v>
      </c>
    </row>
    <row r="2099" spans="1:42" x14ac:dyDescent="0.25">
      <c r="A2099" s="49">
        <v>41046</v>
      </c>
      <c r="B2099" s="47">
        <v>1304.8599999999999</v>
      </c>
      <c r="C2099" s="27">
        <f t="shared" si="825"/>
        <v>-1.5051328502415529E-2</v>
      </c>
      <c r="D2099" s="27">
        <f t="shared" si="826"/>
        <v>-3.9701233738955288E-2</v>
      </c>
      <c r="E2099" s="5">
        <f t="shared" si="829"/>
        <v>0</v>
      </c>
      <c r="F2099" s="44">
        <v>2258.9299999999998</v>
      </c>
      <c r="G2099" s="45">
        <v>2258.9299999999998</v>
      </c>
      <c r="H2099" s="48">
        <v>1304.8599999999999</v>
      </c>
      <c r="I2099" s="42">
        <v>24.49</v>
      </c>
      <c r="J2099" s="16">
        <f t="shared" si="821"/>
        <v>0.24489999999999998</v>
      </c>
      <c r="K2099" s="16">
        <f t="shared" si="822"/>
        <v>0.1255029860891069</v>
      </c>
      <c r="L2099" s="51">
        <f>VLOOKUP(A2099,LIBOR!$A$3:B4194,2,1)</f>
        <v>0.1545</v>
      </c>
      <c r="M2099" s="16">
        <v>8761.6200000000008</v>
      </c>
      <c r="N2099" s="2">
        <v>7822.98</v>
      </c>
      <c r="O2099" s="16">
        <f t="shared" si="811"/>
        <v>2.2999995251491202E-4</v>
      </c>
      <c r="P2099" s="16">
        <f t="shared" si="812"/>
        <v>0.11939701391089308</v>
      </c>
      <c r="Q2099" s="2">
        <f t="shared" si="827"/>
        <v>20.966000000000001</v>
      </c>
      <c r="R2099" s="2">
        <f t="shared" si="828"/>
        <v>18.625</v>
      </c>
      <c r="S2099" s="16">
        <f t="shared" si="813"/>
        <v>1</v>
      </c>
      <c r="T2099" s="16">
        <f t="shared" si="814"/>
        <v>0</v>
      </c>
      <c r="U2099" s="16">
        <f>VLOOKUP(P2099,Table!$D$6:$G$15,MATCH(VALUE(T2099)&amp;"E",Table!$D$5:$G$5,0),1)*IF(Y2099=1,0,1)</f>
        <v>0.9</v>
      </c>
      <c r="V2099" s="16">
        <f t="shared" si="815"/>
        <v>9.9999999999999978E-2</v>
      </c>
      <c r="W2099" s="16">
        <f t="shared" si="816"/>
        <v>200090.40875408641</v>
      </c>
      <c r="X2099" s="16">
        <f t="shared" si="817"/>
        <v>-6.5899365459439752E-3</v>
      </c>
      <c r="Y2099" s="16">
        <f t="shared" si="830"/>
        <v>0</v>
      </c>
      <c r="Z2099" s="16">
        <f t="shared" si="818"/>
        <v>0</v>
      </c>
      <c r="AA2099" s="16">
        <f t="shared" si="819"/>
        <v>0</v>
      </c>
      <c r="AB2099" s="2">
        <f t="shared" si="820"/>
        <v>239602.69692408474</v>
      </c>
      <c r="AG2099" s="16">
        <f t="shared" si="832"/>
        <v>128.89948069086464</v>
      </c>
      <c r="AH2099" s="24">
        <f t="shared" si="831"/>
        <v>127.06600984302507</v>
      </c>
      <c r="AI2099" s="16">
        <f>VLOOKUP(A2099,'VQT-IV'!$B$3:$C1433,2,0)</f>
        <v>127.17</v>
      </c>
      <c r="AJ2099" s="25">
        <f t="shared" si="823"/>
        <v>-8.1772554041781298E-4</v>
      </c>
      <c r="AK2099" s="16">
        <v>127.36</v>
      </c>
      <c r="AL2099" s="2">
        <f t="shared" si="833"/>
        <v>137.45812140975204</v>
      </c>
      <c r="AM2099" s="27">
        <f t="shared" si="834"/>
        <v>-7.5602019437970402E-2</v>
      </c>
      <c r="AN2099" s="35">
        <v>0</v>
      </c>
      <c r="AO2099" s="1">
        <v>41029</v>
      </c>
      <c r="AP2099" s="2" t="str">
        <f t="shared" si="824"/>
        <v>high</v>
      </c>
    </row>
    <row r="2100" spans="1:42" x14ac:dyDescent="0.25">
      <c r="A2100" s="49">
        <v>41047</v>
      </c>
      <c r="B2100" s="47">
        <v>1295.22</v>
      </c>
      <c r="C2100" s="27">
        <f t="shared" si="825"/>
        <v>-7.387765737320362E-3</v>
      </c>
      <c r="D2100" s="27">
        <f t="shared" si="826"/>
        <v>-4.3701640217370996E-2</v>
      </c>
      <c r="E2100" s="5">
        <f t="shared" si="829"/>
        <v>0</v>
      </c>
      <c r="F2100" s="44">
        <v>2242.25</v>
      </c>
      <c r="G2100" s="45">
        <v>2242.25</v>
      </c>
      <c r="H2100" s="48">
        <v>1295.22</v>
      </c>
      <c r="I2100" s="42">
        <v>25.1</v>
      </c>
      <c r="J2100" s="16">
        <f t="shared" si="821"/>
        <v>0.251</v>
      </c>
      <c r="K2100" s="16">
        <f t="shared" si="822"/>
        <v>0.13189946149080334</v>
      </c>
      <c r="L2100" s="51">
        <f>VLOOKUP(A2100,LIBOR!$A$3:B4195,2,1)</f>
        <v>0.155</v>
      </c>
      <c r="M2100" s="16">
        <v>9414.1</v>
      </c>
      <c r="N2100" s="2">
        <v>8405.5400000000009</v>
      </c>
      <c r="O2100" s="16">
        <f t="shared" si="811"/>
        <v>5.4985049166380178E-5</v>
      </c>
      <c r="P2100" s="16">
        <f t="shared" si="812"/>
        <v>0.11910053850919668</v>
      </c>
      <c r="Q2100" s="2">
        <f t="shared" si="827"/>
        <v>22.097999999999999</v>
      </c>
      <c r="R2100" s="2">
        <f t="shared" si="828"/>
        <v>18.9315</v>
      </c>
      <c r="S2100" s="16">
        <f t="shared" si="813"/>
        <v>1</v>
      </c>
      <c r="T2100" s="16">
        <f t="shared" si="814"/>
        <v>0</v>
      </c>
      <c r="U2100" s="16">
        <f>VLOOKUP(P2100,Table!$D$6:$G$15,MATCH(VALUE(T2100)&amp;"E",Table!$D$5:$G$5,0),1)*IF(Y2100=1,0,1)</f>
        <v>0.9</v>
      </c>
      <c r="V2100" s="16">
        <f t="shared" si="815"/>
        <v>9.9999999999999978E-2</v>
      </c>
      <c r="W2100" s="16">
        <f t="shared" si="816"/>
        <v>200250.03876718189</v>
      </c>
      <c r="X2100" s="16">
        <f t="shared" si="817"/>
        <v>-1.2824715704934153E-2</v>
      </c>
      <c r="Y2100" s="16">
        <f t="shared" si="830"/>
        <v>0</v>
      </c>
      <c r="Z2100" s="16">
        <f t="shared" si="818"/>
        <v>0</v>
      </c>
      <c r="AA2100" s="16">
        <f t="shared" si="819"/>
        <v>0</v>
      </c>
      <c r="AB2100" s="2">
        <f t="shared" si="820"/>
        <v>239794.71461675173</v>
      </c>
      <c r="AG2100" s="16">
        <f t="shared" si="832"/>
        <v>129.00278078383511</v>
      </c>
      <c r="AH2100" s="24">
        <f t="shared" si="831"/>
        <v>127.16453074385322</v>
      </c>
      <c r="AI2100" s="16">
        <f>VLOOKUP(A2100,'VQT-IV'!$B$3:$C1434,2,0)</f>
        <v>127.27</v>
      </c>
      <c r="AJ2100" s="25">
        <f t="shared" si="823"/>
        <v>-8.2870477054119984E-4</v>
      </c>
      <c r="AK2100" s="16">
        <v>126.88</v>
      </c>
      <c r="AL2100" s="2">
        <f t="shared" si="833"/>
        <v>137.45812140975204</v>
      </c>
      <c r="AM2100" s="27">
        <f t="shared" si="834"/>
        <v>-7.488528549880602E-2</v>
      </c>
      <c r="AN2100" s="35">
        <v>0</v>
      </c>
      <c r="AO2100" s="1">
        <v>41030</v>
      </c>
      <c r="AP2100" s="2" t="str">
        <f t="shared" si="824"/>
        <v>high</v>
      </c>
    </row>
    <row r="2101" spans="1:42" x14ac:dyDescent="0.25">
      <c r="A2101" s="49">
        <v>41050</v>
      </c>
      <c r="B2101" s="47">
        <v>1315.99</v>
      </c>
      <c r="C2101" s="27">
        <f t="shared" si="825"/>
        <v>1.6035885795463223E-2</v>
      </c>
      <c r="D2101" s="27">
        <f t="shared" si="826"/>
        <v>-1.655291924505542E-2</v>
      </c>
      <c r="E2101" s="5">
        <f t="shared" si="829"/>
        <v>0</v>
      </c>
      <c r="F2101" s="44">
        <v>2278.2399999999998</v>
      </c>
      <c r="G2101" s="45">
        <v>2278.2399999999998</v>
      </c>
      <c r="H2101" s="48">
        <v>1315.99</v>
      </c>
      <c r="I2101" s="42">
        <v>22.01</v>
      </c>
      <c r="J2101" s="16">
        <f t="shared" si="821"/>
        <v>0.22010000000000002</v>
      </c>
      <c r="K2101" s="16">
        <f t="shared" si="822"/>
        <v>9.9163541362451119E-2</v>
      </c>
      <c r="L2101" s="51">
        <f>VLOOKUP(A2101,LIBOR!$A$3:B4196,2,1)</f>
        <v>0.1555</v>
      </c>
      <c r="M2101" s="16">
        <v>8164.11</v>
      </c>
      <c r="N2101" s="2">
        <v>7289.4</v>
      </c>
      <c r="O2101" s="16">
        <f t="shared" si="811"/>
        <v>2.5308575563090876E-4</v>
      </c>
      <c r="P2101" s="16">
        <f t="shared" si="812"/>
        <v>0.1209364586375489</v>
      </c>
      <c r="Q2101" s="2">
        <f t="shared" si="827"/>
        <v>23.139999999999997</v>
      </c>
      <c r="R2101" s="2">
        <f t="shared" si="828"/>
        <v>19.314499999999999</v>
      </c>
      <c r="S2101" s="16">
        <f t="shared" si="813"/>
        <v>1</v>
      </c>
      <c r="T2101" s="16">
        <f t="shared" si="814"/>
        <v>0</v>
      </c>
      <c r="U2101" s="16">
        <f>VLOOKUP(P2101,Table!$D$6:$G$15,MATCH(VALUE(T2101)&amp;"E",Table!$D$5:$G$5,0),1)*IF(Y2101=1,0,1)</f>
        <v>0.9</v>
      </c>
      <c r="V2101" s="16">
        <f t="shared" si="815"/>
        <v>9.9999999999999978E-2</v>
      </c>
      <c r="W2101" s="16">
        <f t="shared" si="816"/>
        <v>200481.06199672766</v>
      </c>
      <c r="X2101" s="16">
        <f t="shared" si="817"/>
        <v>-1.2037157697827316E-2</v>
      </c>
      <c r="Y2101" s="16">
        <f t="shared" si="830"/>
        <v>0</v>
      </c>
      <c r="Z2101" s="16">
        <f t="shared" si="818"/>
        <v>0</v>
      </c>
      <c r="AA2101" s="16">
        <f t="shared" si="819"/>
        <v>0</v>
      </c>
      <c r="AB2101" s="2">
        <f t="shared" si="820"/>
        <v>240074.77288443231</v>
      </c>
      <c r="AG2101" s="16">
        <f t="shared" si="832"/>
        <v>129.15344421847351</v>
      </c>
      <c r="AH2101" s="24">
        <f t="shared" si="831"/>
        <v>127.3031066477409</v>
      </c>
      <c r="AI2101" s="16">
        <f>VLOOKUP(A2101,'VQT-IV'!$B$3:$C1435,2,0)</f>
        <v>127.4</v>
      </c>
      <c r="AJ2101" s="25">
        <f t="shared" si="823"/>
        <v>-7.6054436624095612E-4</v>
      </c>
      <c r="AK2101" s="16">
        <v>127.42</v>
      </c>
      <c r="AL2101" s="2">
        <f t="shared" si="833"/>
        <v>137.45812140975204</v>
      </c>
      <c r="AM2101" s="27">
        <f t="shared" si="834"/>
        <v>-7.3877153694977493E-2</v>
      </c>
      <c r="AN2101" s="35">
        <v>0</v>
      </c>
      <c r="AO2101" s="1">
        <v>41031</v>
      </c>
      <c r="AP2101" s="2" t="str">
        <f t="shared" si="824"/>
        <v>high</v>
      </c>
    </row>
    <row r="2102" spans="1:42" x14ac:dyDescent="0.25">
      <c r="A2102" s="49">
        <v>41051</v>
      </c>
      <c r="B2102" s="47">
        <v>1316.63</v>
      </c>
      <c r="C2102" s="27">
        <f t="shared" si="825"/>
        <v>4.8632588393537901E-4</v>
      </c>
      <c r="D2102" s="27">
        <f t="shared" si="826"/>
        <v>-1.0320712238842789E-2</v>
      </c>
      <c r="E2102" s="5">
        <f t="shared" si="829"/>
        <v>0</v>
      </c>
      <c r="F2102" s="44">
        <v>2279.4</v>
      </c>
      <c r="G2102" s="45">
        <v>2279.4</v>
      </c>
      <c r="H2102" s="48">
        <v>1316.63</v>
      </c>
      <c r="I2102" s="42">
        <v>22.48</v>
      </c>
      <c r="J2102" s="16">
        <f t="shared" si="821"/>
        <v>0.2248</v>
      </c>
      <c r="K2102" s="16">
        <f t="shared" si="822"/>
        <v>9.3961152907600737E-2</v>
      </c>
      <c r="L2102" s="51">
        <f>VLOOKUP(A2102,LIBOR!$A$3:B4197,2,1)</f>
        <v>0.1555</v>
      </c>
      <c r="M2102" s="16">
        <v>8394.4599999999991</v>
      </c>
      <c r="N2102" s="2">
        <v>7495.05</v>
      </c>
      <c r="O2102" s="16">
        <f t="shared" si="811"/>
        <v>2.3639789431135439E-7</v>
      </c>
      <c r="P2102" s="16">
        <f t="shared" si="812"/>
        <v>0.13083884709239926</v>
      </c>
      <c r="Q2102" s="2">
        <f t="shared" si="827"/>
        <v>23.167999999999999</v>
      </c>
      <c r="R2102" s="2">
        <f t="shared" si="828"/>
        <v>19.466499999999996</v>
      </c>
      <c r="S2102" s="16">
        <f t="shared" si="813"/>
        <v>1</v>
      </c>
      <c r="T2102" s="16">
        <f t="shared" si="814"/>
        <v>1</v>
      </c>
      <c r="U2102" s="16">
        <f>VLOOKUP(P2102,Table!$D$6:$G$15,MATCH(VALUE(T2102)&amp;"E",Table!$D$5:$G$5,0),1)*IF(Y2102=1,0,1)</f>
        <v>0.85</v>
      </c>
      <c r="V2102" s="16">
        <f t="shared" si="815"/>
        <v>0.15000000000000002</v>
      </c>
      <c r="W2102" s="16">
        <f t="shared" si="816"/>
        <v>201134.41236579983</v>
      </c>
      <c r="X2102" s="16">
        <f t="shared" si="817"/>
        <v>-7.6573618544703015E-3</v>
      </c>
      <c r="Y2102" s="16">
        <f t="shared" si="830"/>
        <v>0</v>
      </c>
      <c r="Z2102" s="16">
        <f t="shared" si="818"/>
        <v>0</v>
      </c>
      <c r="AA2102" s="16">
        <f t="shared" si="819"/>
        <v>0</v>
      </c>
      <c r="AB2102" s="2">
        <f t="shared" si="820"/>
        <v>240862.15668473361</v>
      </c>
      <c r="AG2102" s="16">
        <f t="shared" si="832"/>
        <v>129.57703445458591</v>
      </c>
      <c r="AH2102" s="24">
        <f t="shared" si="831"/>
        <v>127.71730401474413</v>
      </c>
      <c r="AI2102" s="16">
        <f>VLOOKUP(A2102,'VQT-IV'!$B$3:$C1436,2,0)</f>
        <v>127.82</v>
      </c>
      <c r="AJ2102" s="25">
        <f t="shared" si="823"/>
        <v>-8.0344222544093125E-4</v>
      </c>
      <c r="AK2102" s="16">
        <v>127.96</v>
      </c>
      <c r="AL2102" s="2">
        <f t="shared" si="833"/>
        <v>137.45812140975204</v>
      </c>
      <c r="AM2102" s="27">
        <f t="shared" si="834"/>
        <v>-7.0863891453683436E-2</v>
      </c>
      <c r="AN2102" s="35">
        <v>0</v>
      </c>
      <c r="AO2102" s="1">
        <v>41032</v>
      </c>
      <c r="AP2102" s="2" t="str">
        <f t="shared" si="824"/>
        <v>high</v>
      </c>
    </row>
    <row r="2103" spans="1:42" x14ac:dyDescent="0.25">
      <c r="A2103" s="49">
        <v>41052</v>
      </c>
      <c r="B2103" s="47">
        <v>1318.86</v>
      </c>
      <c r="C2103" s="27">
        <f t="shared" si="825"/>
        <v>1.6937180529077445E-3</v>
      </c>
      <c r="D2103" s="27">
        <f t="shared" si="826"/>
        <v>-4.2231645074295443E-3</v>
      </c>
      <c r="E2103" s="5">
        <f t="shared" si="829"/>
        <v>0</v>
      </c>
      <c r="F2103" s="44">
        <v>2283.36</v>
      </c>
      <c r="G2103" s="45">
        <v>2283.36</v>
      </c>
      <c r="H2103" s="48">
        <v>1318.86</v>
      </c>
      <c r="I2103" s="42">
        <v>22.33</v>
      </c>
      <c r="J2103" s="16">
        <f t="shared" si="821"/>
        <v>0.22329999999999997</v>
      </c>
      <c r="K2103" s="16">
        <f t="shared" si="822"/>
        <v>9.2510591812491411E-2</v>
      </c>
      <c r="L2103" s="51">
        <f>VLOOKUP(A2103,LIBOR!$A$3:B4198,2,1)</f>
        <v>0.156</v>
      </c>
      <c r="M2103" s="16">
        <v>8344.66</v>
      </c>
      <c r="N2103" s="2">
        <v>7450.57</v>
      </c>
      <c r="O2103" s="16">
        <f t="shared" si="811"/>
        <v>2.8638296381693115E-6</v>
      </c>
      <c r="P2103" s="16">
        <f t="shared" si="812"/>
        <v>0.13078940818750856</v>
      </c>
      <c r="Q2103" s="2">
        <f t="shared" si="827"/>
        <v>23.270000000000003</v>
      </c>
      <c r="R2103" s="2">
        <f t="shared" si="828"/>
        <v>19.685500000000001</v>
      </c>
      <c r="S2103" s="16">
        <f t="shared" si="813"/>
        <v>1</v>
      </c>
      <c r="T2103" s="16">
        <f t="shared" si="814"/>
        <v>1</v>
      </c>
      <c r="U2103" s="16">
        <f>VLOOKUP(P2103,Table!$D$6:$G$15,MATCH(VALUE(T2103)&amp;"E",Table!$D$5:$G$5,0),1)*IF(Y2103=1,0,1)</f>
        <v>0.85</v>
      </c>
      <c r="V2103" s="16">
        <f t="shared" si="815"/>
        <v>0.15000000000000002</v>
      </c>
      <c r="W2103" s="16">
        <f t="shared" si="816"/>
        <v>201244.93025880406</v>
      </c>
      <c r="X2103" s="16">
        <f t="shared" si="817"/>
        <v>-2.9606147246878933E-3</v>
      </c>
      <c r="Y2103" s="16">
        <f t="shared" si="830"/>
        <v>0</v>
      </c>
      <c r="Z2103" s="16">
        <f t="shared" si="818"/>
        <v>0</v>
      </c>
      <c r="AA2103" s="16">
        <f t="shared" si="819"/>
        <v>0</v>
      </c>
      <c r="AB2103" s="2">
        <f t="shared" si="820"/>
        <v>241003.50225514849</v>
      </c>
      <c r="AG2103" s="16">
        <f t="shared" si="832"/>
        <v>129.65307437758477</v>
      </c>
      <c r="AH2103" s="24">
        <f t="shared" si="831"/>
        <v>127.78892648907622</v>
      </c>
      <c r="AI2103" s="16">
        <f>VLOOKUP(A2103,'VQT-IV'!$B$3:$C1437,2,0)</f>
        <v>127.89</v>
      </c>
      <c r="AJ2103" s="25">
        <f t="shared" si="823"/>
        <v>-7.9031598188894492E-4</v>
      </c>
      <c r="AK2103" s="16">
        <v>127.92</v>
      </c>
      <c r="AL2103" s="2">
        <f t="shared" si="833"/>
        <v>137.45812140975204</v>
      </c>
      <c r="AM2103" s="27">
        <f t="shared" si="834"/>
        <v>-7.0342842034430975E-2</v>
      </c>
      <c r="AN2103" s="35">
        <v>0</v>
      </c>
      <c r="AO2103" s="1">
        <v>41033</v>
      </c>
      <c r="AP2103" s="2" t="str">
        <f t="shared" si="824"/>
        <v>high</v>
      </c>
    </row>
    <row r="2104" spans="1:42" x14ac:dyDescent="0.25">
      <c r="A2104" s="49">
        <v>41053</v>
      </c>
      <c r="B2104" s="47">
        <v>1320.68</v>
      </c>
      <c r="C2104" s="27">
        <f t="shared" si="825"/>
        <v>1.3799796794202734E-3</v>
      </c>
      <c r="D2104" s="27">
        <f t="shared" si="826"/>
        <v>1.2208143674406258E-2</v>
      </c>
      <c r="E2104" s="5">
        <f t="shared" si="829"/>
        <v>0</v>
      </c>
      <c r="F2104" s="44">
        <v>2286.87</v>
      </c>
      <c r="G2104" s="45">
        <v>2286.87</v>
      </c>
      <c r="H2104" s="48">
        <v>1320.68</v>
      </c>
      <c r="I2104" s="42">
        <v>21.54</v>
      </c>
      <c r="J2104" s="16">
        <f t="shared" si="821"/>
        <v>0.21539999999999998</v>
      </c>
      <c r="K2104" s="16">
        <f t="shared" si="822"/>
        <v>8.7641888650772187E-2</v>
      </c>
      <c r="L2104" s="51">
        <f>VLOOKUP(A2104,LIBOR!$A$3:B4199,2,1)</f>
        <v>0.153</v>
      </c>
      <c r="M2104" s="16">
        <v>8179.03</v>
      </c>
      <c r="N2104" s="2">
        <v>7302.67</v>
      </c>
      <c r="O2104" s="16">
        <f t="shared" si="811"/>
        <v>1.9017192798567835E-6</v>
      </c>
      <c r="P2104" s="16">
        <f t="shared" si="812"/>
        <v>0.12775811134922779</v>
      </c>
      <c r="Q2104" s="2">
        <f t="shared" si="827"/>
        <v>23.282000000000004</v>
      </c>
      <c r="R2104" s="2">
        <f t="shared" si="828"/>
        <v>19.960999999999999</v>
      </c>
      <c r="S2104" s="16">
        <f t="shared" si="813"/>
        <v>1</v>
      </c>
      <c r="T2104" s="16">
        <f t="shared" si="814"/>
        <v>1</v>
      </c>
      <c r="U2104" s="16">
        <f>VLOOKUP(P2104,Table!$D$6:$G$15,MATCH(VALUE(T2104)&amp;"E",Table!$D$5:$G$5,0),1)*IF(Y2104=1,0,1)</f>
        <v>0.85</v>
      </c>
      <c r="V2104" s="16">
        <f t="shared" si="815"/>
        <v>0.15000000000000002</v>
      </c>
      <c r="W2104" s="16">
        <f t="shared" si="816"/>
        <v>200881.75524497026</v>
      </c>
      <c r="X2104" s="16">
        <f t="shared" si="817"/>
        <v>-5.4235259656687518E-4</v>
      </c>
      <c r="Y2104" s="16">
        <f t="shared" si="830"/>
        <v>0</v>
      </c>
      <c r="Z2104" s="16">
        <f t="shared" si="818"/>
        <v>0</v>
      </c>
      <c r="AA2104" s="16">
        <f t="shared" si="819"/>
        <v>0</v>
      </c>
      <c r="AB2104" s="2">
        <f t="shared" si="820"/>
        <v>240600.86585295602</v>
      </c>
      <c r="AG2104" s="16">
        <f t="shared" si="832"/>
        <v>129.43646737016746</v>
      </c>
      <c r="AH2104" s="24">
        <f t="shared" si="831"/>
        <v>127.57211339400651</v>
      </c>
      <c r="AI2104" s="16">
        <f>VLOOKUP(A2104,'VQT-IV'!$B$3:$C1438,2,0)</f>
        <v>127.67</v>
      </c>
      <c r="AJ2104" s="25">
        <f t="shared" si="823"/>
        <v>-7.6671579849219018E-4</v>
      </c>
      <c r="AK2104" s="16">
        <v>127.95</v>
      </c>
      <c r="AL2104" s="2">
        <f t="shared" si="833"/>
        <v>137.45812140975204</v>
      </c>
      <c r="AM2104" s="27">
        <f t="shared" si="834"/>
        <v>-7.1920144945645692E-2</v>
      </c>
      <c r="AN2104" s="35">
        <v>0</v>
      </c>
      <c r="AO2104" s="1">
        <v>41036</v>
      </c>
      <c r="AP2104" s="2" t="str">
        <f t="shared" si="824"/>
        <v>high</v>
      </c>
    </row>
    <row r="2105" spans="1:42" x14ac:dyDescent="0.25">
      <c r="A2105" s="49">
        <v>41054</v>
      </c>
      <c r="B2105" s="47">
        <v>1317.82</v>
      </c>
      <c r="C2105" s="27">
        <f t="shared" si="825"/>
        <v>-2.1655510797469191E-3</v>
      </c>
      <c r="D2105" s="27">
        <f t="shared" si="826"/>
        <v>1.7430358331979701E-2</v>
      </c>
      <c r="E2105" s="5">
        <f t="shared" si="829"/>
        <v>0</v>
      </c>
      <c r="F2105" s="44">
        <v>2281.92</v>
      </c>
      <c r="G2105" s="45">
        <v>2281.92</v>
      </c>
      <c r="H2105" s="48">
        <v>1317.82</v>
      </c>
      <c r="I2105" s="42">
        <v>21.76</v>
      </c>
      <c r="J2105" s="16">
        <f t="shared" si="821"/>
        <v>0.21760000000000002</v>
      </c>
      <c r="K2105" s="16">
        <f t="shared" si="822"/>
        <v>9.0362481777972237E-2</v>
      </c>
      <c r="L2105" s="51">
        <f>VLOOKUP(A2105,LIBOR!$A$3:B4200,2,1)</f>
        <v>0.153</v>
      </c>
      <c r="M2105" s="16">
        <v>8258.8799999999992</v>
      </c>
      <c r="N2105" s="2">
        <v>7373.95</v>
      </c>
      <c r="O2105" s="16">
        <f t="shared" si="811"/>
        <v>4.6997872717129565E-6</v>
      </c>
      <c r="P2105" s="16">
        <f t="shared" si="812"/>
        <v>0.12723751822202778</v>
      </c>
      <c r="Q2105" s="2">
        <f t="shared" si="827"/>
        <v>22.692</v>
      </c>
      <c r="R2105" s="2">
        <f t="shared" si="828"/>
        <v>20.226000000000003</v>
      </c>
      <c r="S2105" s="16">
        <f t="shared" si="813"/>
        <v>1</v>
      </c>
      <c r="T2105" s="16">
        <f t="shared" si="814"/>
        <v>1</v>
      </c>
      <c r="U2105" s="16">
        <f>VLOOKUP(P2105,Table!$D$6:$G$15,MATCH(VALUE(T2105)&amp;"E",Table!$D$5:$G$5,0),1)*IF(Y2105=1,0,1)</f>
        <v>0.85</v>
      </c>
      <c r="V2105" s="16">
        <f t="shared" si="815"/>
        <v>0.15000000000000002</v>
      </c>
      <c r="W2105" s="16">
        <f t="shared" si="816"/>
        <v>200806.10390089036</v>
      </c>
      <c r="X2105" s="16">
        <f t="shared" si="817"/>
        <v>3.9549446463293947E-3</v>
      </c>
      <c r="Y2105" s="16">
        <f t="shared" si="830"/>
        <v>0</v>
      </c>
      <c r="Z2105" s="16">
        <f t="shared" si="818"/>
        <v>0</v>
      </c>
      <c r="AA2105" s="16">
        <f t="shared" si="819"/>
        <v>0</v>
      </c>
      <c r="AB2105" s="2">
        <f t="shared" si="820"/>
        <v>240510.53580231842</v>
      </c>
      <c r="AG2105" s="16">
        <f t="shared" si="832"/>
        <v>129.3878723553056</v>
      </c>
      <c r="AH2105" s="24">
        <f t="shared" si="831"/>
        <v>127.5208991998894</v>
      </c>
      <c r="AI2105" s="16">
        <f>VLOOKUP(A2105,'VQT-IV'!$B$3:$C1439,2,0)</f>
        <v>127.62</v>
      </c>
      <c r="AJ2105" s="25">
        <f t="shared" si="823"/>
        <v>-7.7653032526725507E-4</v>
      </c>
      <c r="AK2105" s="16">
        <v>127.6</v>
      </c>
      <c r="AL2105" s="2">
        <f t="shared" si="833"/>
        <v>137.45812140975204</v>
      </c>
      <c r="AM2105" s="27">
        <f t="shared" si="834"/>
        <v>-7.2292725289330506E-2</v>
      </c>
      <c r="AN2105" s="35">
        <v>0</v>
      </c>
      <c r="AO2105" s="1">
        <v>41037</v>
      </c>
      <c r="AP2105" s="2" t="str">
        <f t="shared" si="824"/>
        <v>high</v>
      </c>
    </row>
    <row r="2106" spans="1:42" x14ac:dyDescent="0.25">
      <c r="A2106" s="49">
        <v>41058</v>
      </c>
      <c r="B2106" s="47">
        <v>1332.42</v>
      </c>
      <c r="C2106" s="27">
        <f t="shared" si="825"/>
        <v>1.1078903036833676E-2</v>
      </c>
      <c r="D2106" s="27">
        <f t="shared" si="826"/>
        <v>1.2473375573350154E-2</v>
      </c>
      <c r="E2106" s="5">
        <f t="shared" si="829"/>
        <v>0</v>
      </c>
      <c r="F2106" s="44">
        <v>2307.5700000000002</v>
      </c>
      <c r="G2106" s="45">
        <v>2307.5700000000002</v>
      </c>
      <c r="H2106" s="48">
        <v>1332.42</v>
      </c>
      <c r="I2106" s="42">
        <v>21.03</v>
      </c>
      <c r="J2106" s="16">
        <f t="shared" si="821"/>
        <v>0.21030000000000001</v>
      </c>
      <c r="K2106" s="16">
        <f t="shared" si="822"/>
        <v>9.1390778339635687E-2</v>
      </c>
      <c r="L2106" s="51">
        <f>VLOOKUP(A2106,LIBOR!$A$3:B4201,2,1)</f>
        <v>0.154</v>
      </c>
      <c r="M2106" s="16">
        <v>7775.73</v>
      </c>
      <c r="N2106" s="2">
        <v>6942.5</v>
      </c>
      <c r="O2106" s="16">
        <f t="shared" si="811"/>
        <v>1.2139591721216329E-4</v>
      </c>
      <c r="P2106" s="16">
        <f t="shared" si="812"/>
        <v>0.11890922166036433</v>
      </c>
      <c r="Q2106" s="2">
        <f t="shared" si="827"/>
        <v>22.023999999999997</v>
      </c>
      <c r="R2106" s="2">
        <f t="shared" si="828"/>
        <v>20.498000000000001</v>
      </c>
      <c r="S2106" s="16">
        <f t="shared" si="813"/>
        <v>1</v>
      </c>
      <c r="T2106" s="16">
        <f t="shared" si="814"/>
        <v>1</v>
      </c>
      <c r="U2106" s="16">
        <f>VLOOKUP(P2106,Table!$D$6:$G$15,MATCH(VALUE(T2106)&amp;"E",Table!$D$5:$G$5,0),1)*IF(Y2106=1,0,1)</f>
        <v>0.85</v>
      </c>
      <c r="V2106" s="16">
        <f t="shared" si="815"/>
        <v>0.15000000000000002</v>
      </c>
      <c r="W2106" s="16">
        <f t="shared" si="816"/>
        <v>200934.73302345266</v>
      </c>
      <c r="X2106" s="16">
        <f t="shared" si="817"/>
        <v>2.7768540627099991E-3</v>
      </c>
      <c r="Y2106" s="16">
        <f t="shared" si="830"/>
        <v>0</v>
      </c>
      <c r="Z2106" s="16">
        <f t="shared" si="818"/>
        <v>0</v>
      </c>
      <c r="AA2106" s="16">
        <f t="shared" si="819"/>
        <v>0</v>
      </c>
      <c r="AB2106" s="2">
        <f t="shared" si="820"/>
        <v>240697.97862353802</v>
      </c>
      <c r="AG2106" s="16">
        <f t="shared" si="832"/>
        <v>129.4887112967057</v>
      </c>
      <c r="AH2106" s="24">
        <f t="shared" si="831"/>
        <v>127.60699713198434</v>
      </c>
      <c r="AI2106" s="16">
        <f>VLOOKUP(A2106,'VQT-IV'!$B$3:$C1440,2,0)</f>
        <v>127.71</v>
      </c>
      <c r="AJ2106" s="25">
        <f t="shared" si="823"/>
        <v>-8.0653721725509886E-4</v>
      </c>
      <c r="AK2106" s="16">
        <v>128</v>
      </c>
      <c r="AL2106" s="2">
        <f t="shared" si="833"/>
        <v>137.45812140975204</v>
      </c>
      <c r="AM2106" s="27">
        <f t="shared" si="834"/>
        <v>-7.1666367739758763E-2</v>
      </c>
      <c r="AN2106" s="35">
        <v>0</v>
      </c>
      <c r="AO2106" s="1">
        <v>41038</v>
      </c>
      <c r="AP2106" s="2" t="str">
        <f t="shared" si="824"/>
        <v>high</v>
      </c>
    </row>
    <row r="2107" spans="1:42" x14ac:dyDescent="0.25">
      <c r="A2107" s="49">
        <v>41059</v>
      </c>
      <c r="B2107" s="47">
        <v>1313.32</v>
      </c>
      <c r="C2107" s="27">
        <f t="shared" si="825"/>
        <v>-1.433481935125569E-2</v>
      </c>
      <c r="D2107" s="27">
        <f t="shared" si="826"/>
        <v>-2.347769661840915E-3</v>
      </c>
      <c r="E2107" s="5">
        <f t="shared" si="829"/>
        <v>0</v>
      </c>
      <c r="F2107" s="44">
        <v>2275.19</v>
      </c>
      <c r="G2107" s="45">
        <v>2275.19</v>
      </c>
      <c r="H2107" s="48">
        <v>1313.32</v>
      </c>
      <c r="I2107" s="42">
        <v>24.14</v>
      </c>
      <c r="J2107" s="16">
        <f t="shared" si="821"/>
        <v>0.2414</v>
      </c>
      <c r="K2107" s="16">
        <f t="shared" si="822"/>
        <v>0.11883499066224397</v>
      </c>
      <c r="L2107" s="51">
        <f>VLOOKUP(A2107,LIBOR!$A$3:B4202,2,1)</f>
        <v>0.154</v>
      </c>
      <c r="M2107" s="16">
        <v>8588.6299999999992</v>
      </c>
      <c r="N2107" s="2">
        <v>7668.27</v>
      </c>
      <c r="O2107" s="16">
        <f t="shared" si="811"/>
        <v>2.0847188279406962E-4</v>
      </c>
      <c r="P2107" s="16">
        <f t="shared" si="812"/>
        <v>0.12256500933775603</v>
      </c>
      <c r="Q2107" s="2">
        <f t="shared" si="827"/>
        <v>21.827999999999999</v>
      </c>
      <c r="R2107" s="2">
        <f t="shared" si="828"/>
        <v>20.692</v>
      </c>
      <c r="S2107" s="16">
        <f t="shared" si="813"/>
        <v>1</v>
      </c>
      <c r="T2107" s="16">
        <f t="shared" si="814"/>
        <v>1</v>
      </c>
      <c r="U2107" s="16">
        <f>VLOOKUP(P2107,Table!$D$6:$G$15,MATCH(VALUE(T2107)&amp;"E",Table!$D$5:$G$5,0),1)*IF(Y2107=1,0,1)</f>
        <v>0.85</v>
      </c>
      <c r="V2107" s="16">
        <f t="shared" si="815"/>
        <v>0.15000000000000002</v>
      </c>
      <c r="W2107" s="16">
        <f t="shared" si="816"/>
        <v>201637.28649607813</v>
      </c>
      <c r="X2107" s="16">
        <f t="shared" si="817"/>
        <v>2.2629121284902798E-3</v>
      </c>
      <c r="Y2107" s="16">
        <f t="shared" si="830"/>
        <v>0</v>
      </c>
      <c r="Z2107" s="16">
        <f t="shared" si="818"/>
        <v>0</v>
      </c>
      <c r="AA2107" s="16">
        <f t="shared" si="819"/>
        <v>0</v>
      </c>
      <c r="AB2107" s="2">
        <f t="shared" si="820"/>
        <v>241601.61187926607</v>
      </c>
      <c r="AG2107" s="16">
        <f t="shared" si="832"/>
        <v>129.97484045507343</v>
      </c>
      <c r="AH2107" s="24">
        <f t="shared" si="831"/>
        <v>128.08272817387657</v>
      </c>
      <c r="AI2107" s="16">
        <f>VLOOKUP(A2107,'VQT-IV'!$B$3:$C1441,2,0)</f>
        <v>128.18</v>
      </c>
      <c r="AJ2107" s="25">
        <f t="shared" si="823"/>
        <v>-7.5886898208321618E-4</v>
      </c>
      <c r="AK2107" s="16">
        <v>127.76</v>
      </c>
      <c r="AL2107" s="2">
        <f t="shared" si="833"/>
        <v>137.45812140975204</v>
      </c>
      <c r="AM2107" s="27">
        <f t="shared" si="834"/>
        <v>-6.8205451520235272E-2</v>
      </c>
      <c r="AN2107" s="35">
        <v>0</v>
      </c>
      <c r="AO2107" s="1">
        <v>41039</v>
      </c>
      <c r="AP2107" s="2" t="str">
        <f t="shared" si="824"/>
        <v>high</v>
      </c>
    </row>
    <row r="2108" spans="1:42" x14ac:dyDescent="0.25">
      <c r="A2108" s="49">
        <v>41060</v>
      </c>
      <c r="B2108" s="47">
        <v>1310.33</v>
      </c>
      <c r="C2108" s="27">
        <f t="shared" si="825"/>
        <v>-2.2766728596229635E-3</v>
      </c>
      <c r="D2108" s="27">
        <f t="shared" si="826"/>
        <v>-6.3181605743716229E-3</v>
      </c>
      <c r="E2108" s="5">
        <f t="shared" si="829"/>
        <v>0</v>
      </c>
      <c r="F2108" s="44">
        <v>2270.25</v>
      </c>
      <c r="G2108" s="45">
        <v>2270.25</v>
      </c>
      <c r="H2108" s="48">
        <v>1310.33</v>
      </c>
      <c r="I2108" s="42">
        <v>24.06</v>
      </c>
      <c r="J2108" s="16">
        <f t="shared" si="821"/>
        <v>0.24059999999999998</v>
      </c>
      <c r="K2108" s="16">
        <f t="shared" si="822"/>
        <v>0.10890518182999553</v>
      </c>
      <c r="L2108" s="51">
        <f>VLOOKUP(A2108,LIBOR!$A$3:B4203,2,1)</f>
        <v>0.156</v>
      </c>
      <c r="M2108" s="16">
        <v>8707.48</v>
      </c>
      <c r="N2108" s="2">
        <v>7774.37</v>
      </c>
      <c r="O2108" s="16">
        <f t="shared" si="811"/>
        <v>5.1950645282212201E-6</v>
      </c>
      <c r="P2108" s="16">
        <f t="shared" si="812"/>
        <v>0.13169481817000445</v>
      </c>
      <c r="Q2108" s="2">
        <f t="shared" si="827"/>
        <v>22.16</v>
      </c>
      <c r="R2108" s="2">
        <f t="shared" si="828"/>
        <v>21.068999999999999</v>
      </c>
      <c r="S2108" s="16">
        <f t="shared" si="813"/>
        <v>1</v>
      </c>
      <c r="T2108" s="16">
        <f t="shared" si="814"/>
        <v>1</v>
      </c>
      <c r="U2108" s="16">
        <f>VLOOKUP(P2108,Table!$D$6:$G$15,MATCH(VALUE(T2108)&amp;"E",Table!$D$5:$G$5,0),1)*IF(Y2108=1,0,1)</f>
        <v>0.85</v>
      </c>
      <c r="V2108" s="16">
        <f t="shared" si="815"/>
        <v>0.15000000000000002</v>
      </c>
      <c r="W2108" s="16">
        <f t="shared" si="816"/>
        <v>201665.56886733338</v>
      </c>
      <c r="X2108" s="16">
        <f t="shared" si="817"/>
        <v>2.5001894224034871E-3</v>
      </c>
      <c r="Y2108" s="16">
        <f t="shared" si="830"/>
        <v>0</v>
      </c>
      <c r="Z2108" s="16">
        <f t="shared" si="818"/>
        <v>0</v>
      </c>
      <c r="AA2108" s="16">
        <f t="shared" si="819"/>
        <v>0</v>
      </c>
      <c r="AB2108" s="2">
        <f t="shared" si="820"/>
        <v>241657.21630811383</v>
      </c>
      <c r="AG2108" s="16">
        <f t="shared" si="832"/>
        <v>130.0047540666254</v>
      </c>
      <c r="AH2108" s="24">
        <f t="shared" si="831"/>
        <v>128.10887188992564</v>
      </c>
      <c r="AI2108" s="16">
        <f>VLOOKUP(A2108,'VQT-IV'!$B$3:$C1442,2,0)</f>
        <v>128.21</v>
      </c>
      <c r="AJ2108" s="25">
        <f t="shared" si="823"/>
        <v>-7.887692853472128E-4</v>
      </c>
      <c r="AK2108" s="16">
        <v>127.9</v>
      </c>
      <c r="AL2108" s="2">
        <f t="shared" si="833"/>
        <v>137.45812140975204</v>
      </c>
      <c r="AM2108" s="27">
        <f t="shared" si="834"/>
        <v>-6.8015257475817048E-2</v>
      </c>
      <c r="AN2108" s="35">
        <v>0</v>
      </c>
      <c r="AO2108" s="1">
        <v>41040</v>
      </c>
      <c r="AP2108" s="2" t="str">
        <f t="shared" si="824"/>
        <v>high</v>
      </c>
    </row>
    <row r="2109" spans="1:42" x14ac:dyDescent="0.25">
      <c r="A2109" s="49">
        <v>41061</v>
      </c>
      <c r="B2109" s="47">
        <v>1278.04</v>
      </c>
      <c r="C2109" s="27">
        <f t="shared" si="825"/>
        <v>-2.4642647272061224E-2</v>
      </c>
      <c r="D2109" s="27">
        <f t="shared" si="826"/>
        <v>-3.2340787525853121E-2</v>
      </c>
      <c r="E2109" s="5">
        <f t="shared" si="829"/>
        <v>0</v>
      </c>
      <c r="F2109" s="44">
        <v>2214.41</v>
      </c>
      <c r="G2109" s="45">
        <v>2214.41</v>
      </c>
      <c r="H2109" s="48">
        <v>1278.04</v>
      </c>
      <c r="I2109" s="42">
        <v>26.66</v>
      </c>
      <c r="J2109" s="16">
        <f t="shared" si="821"/>
        <v>0.2666</v>
      </c>
      <c r="K2109" s="16">
        <f t="shared" si="822"/>
        <v>0.13533841719956125</v>
      </c>
      <c r="L2109" s="51">
        <f>VLOOKUP(A2109,LIBOR!$A$3:B4204,2,1)</f>
        <v>0.157</v>
      </c>
      <c r="M2109" s="16">
        <v>9287.4500000000007</v>
      </c>
      <c r="N2109" s="2">
        <v>8292.17</v>
      </c>
      <c r="O2109" s="16">
        <f t="shared" si="811"/>
        <v>6.2257034171330676E-4</v>
      </c>
      <c r="P2109" s="16">
        <f t="shared" si="812"/>
        <v>0.13126158280043876</v>
      </c>
      <c r="Q2109" s="2">
        <f t="shared" si="827"/>
        <v>22.506</v>
      </c>
      <c r="R2109" s="2">
        <f t="shared" si="828"/>
        <v>21.428000000000001</v>
      </c>
      <c r="S2109" s="16">
        <f t="shared" si="813"/>
        <v>1</v>
      </c>
      <c r="T2109" s="16">
        <f t="shared" si="814"/>
        <v>1</v>
      </c>
      <c r="U2109" s="16">
        <f>VLOOKUP(P2109,Table!$D$6:$G$15,MATCH(VALUE(T2109)&amp;"E",Table!$D$5:$G$5,0),1)*IF(Y2109=1,0,1)</f>
        <v>0.85</v>
      </c>
      <c r="V2109" s="16">
        <f t="shared" si="815"/>
        <v>0.15000000000000002</v>
      </c>
      <c r="W2109" s="16">
        <f t="shared" si="816"/>
        <v>199456.17533462989</v>
      </c>
      <c r="X2109" s="16">
        <f t="shared" si="817"/>
        <v>2.0901823861518842E-3</v>
      </c>
      <c r="Y2109" s="16">
        <f t="shared" si="830"/>
        <v>0</v>
      </c>
      <c r="Z2109" s="16">
        <f t="shared" si="818"/>
        <v>0</v>
      </c>
      <c r="AA2109" s="16">
        <f t="shared" si="819"/>
        <v>0</v>
      </c>
      <c r="AB2109" s="2">
        <f t="shared" si="820"/>
        <v>239019.27267786168</v>
      </c>
      <c r="AG2109" s="16">
        <f t="shared" si="832"/>
        <v>128.58561493173073</v>
      </c>
      <c r="AH2109" s="24">
        <f t="shared" si="831"/>
        <v>126.70713036779212</v>
      </c>
      <c r="AI2109" s="16">
        <f>VLOOKUP(A2109,'VQT-IV'!$B$3:$C1443,2,0)</f>
        <v>126.81</v>
      </c>
      <c r="AJ2109" s="25">
        <f t="shared" si="823"/>
        <v>-8.1121072634560143E-4</v>
      </c>
      <c r="AK2109" s="16">
        <v>126.78</v>
      </c>
      <c r="AL2109" s="2">
        <f t="shared" si="833"/>
        <v>137.45812140975204</v>
      </c>
      <c r="AM2109" s="27">
        <f t="shared" si="834"/>
        <v>-7.8212847169008226E-2</v>
      </c>
      <c r="AN2109" s="35">
        <v>0</v>
      </c>
      <c r="AO2109" s="1">
        <v>41043</v>
      </c>
      <c r="AP2109" s="2" t="str">
        <f t="shared" si="824"/>
        <v>high</v>
      </c>
    </row>
    <row r="2110" spans="1:42" x14ac:dyDescent="0.25">
      <c r="A2110" s="49">
        <v>41064</v>
      </c>
      <c r="B2110" s="47">
        <v>1278.18</v>
      </c>
      <c r="C2110" s="27">
        <f t="shared" si="825"/>
        <v>1.0954273731655917E-4</v>
      </c>
      <c r="D2110" s="27">
        <f t="shared" si="826"/>
        <v>-3.0065693708789643E-2</v>
      </c>
      <c r="E2110" s="5">
        <f t="shared" si="829"/>
        <v>0</v>
      </c>
      <c r="F2110" s="44">
        <v>2214.6999999999998</v>
      </c>
      <c r="G2110" s="45">
        <v>2214.6999999999998</v>
      </c>
      <c r="H2110" s="48">
        <v>1278.18</v>
      </c>
      <c r="I2110" s="42">
        <v>26.12</v>
      </c>
      <c r="J2110" s="16">
        <f t="shared" si="821"/>
        <v>0.26119999999999999</v>
      </c>
      <c r="K2110" s="16">
        <f t="shared" si="822"/>
        <v>0.1062930085241571</v>
      </c>
      <c r="L2110" s="51">
        <f>VLOOKUP(A2110,LIBOR!$A$3:B4205,2,1)</f>
        <v>0.157</v>
      </c>
      <c r="M2110" s="16">
        <v>9042.68</v>
      </c>
      <c r="N2110" s="2">
        <v>8073.57</v>
      </c>
      <c r="O2110" s="16">
        <f t="shared" si="811"/>
        <v>1.1998296960514584E-8</v>
      </c>
      <c r="P2110" s="16">
        <f t="shared" si="812"/>
        <v>0.15490699147584289</v>
      </c>
      <c r="Q2110" s="2">
        <f t="shared" si="827"/>
        <v>23.53</v>
      </c>
      <c r="R2110" s="2">
        <f t="shared" si="828"/>
        <v>21.882999999999999</v>
      </c>
      <c r="S2110" s="16">
        <f t="shared" si="813"/>
        <v>1</v>
      </c>
      <c r="T2110" s="16">
        <f t="shared" si="814"/>
        <v>1</v>
      </c>
      <c r="U2110" s="16">
        <f>VLOOKUP(P2110,Table!$D$6:$G$15,MATCH(VALUE(T2110)&amp;"E",Table!$D$5:$G$5,0),1)*IF(Y2110=1,0,1)</f>
        <v>0.85</v>
      </c>
      <c r="V2110" s="16">
        <f t="shared" si="815"/>
        <v>0.15000000000000002</v>
      </c>
      <c r="W2110" s="16">
        <f t="shared" si="816"/>
        <v>198686.03086297962</v>
      </c>
      <c r="X2110" s="16">
        <f t="shared" si="817"/>
        <v>-7.0966121766603552E-3</v>
      </c>
      <c r="Y2110" s="16">
        <f t="shared" si="830"/>
        <v>0</v>
      </c>
      <c r="Z2110" s="16">
        <f t="shared" si="818"/>
        <v>0</v>
      </c>
      <c r="AA2110" s="16">
        <f t="shared" si="819"/>
        <v>0</v>
      </c>
      <c r="AB2110" s="2">
        <f t="shared" si="820"/>
        <v>238100.9793619976</v>
      </c>
      <c r="AG2110" s="16">
        <f t="shared" si="832"/>
        <v>128.09159907524696</v>
      </c>
      <c r="AH2110" s="24">
        <f t="shared" si="831"/>
        <v>126.21047619818465</v>
      </c>
      <c r="AI2110" s="16">
        <f>VLOOKUP(A2110,'VQT-IV'!$B$3:$C1444,2,0)</f>
        <v>126.31</v>
      </c>
      <c r="AJ2110" s="25">
        <f t="shared" si="823"/>
        <v>-7.8793287796175004E-4</v>
      </c>
      <c r="AK2110" s="16">
        <v>126.12</v>
      </c>
      <c r="AL2110" s="2">
        <f t="shared" si="833"/>
        <v>137.45812140975204</v>
      </c>
      <c r="AM2110" s="27">
        <f t="shared" si="834"/>
        <v>-8.1825977950324424E-2</v>
      </c>
      <c r="AN2110" s="35">
        <v>0</v>
      </c>
      <c r="AO2110" s="1">
        <v>41044</v>
      </c>
      <c r="AP2110" s="2" t="str">
        <f t="shared" si="824"/>
        <v>high</v>
      </c>
    </row>
    <row r="2111" spans="1:42" x14ac:dyDescent="0.25">
      <c r="A2111" s="49">
        <v>41065</v>
      </c>
      <c r="B2111" s="47">
        <v>1285.5</v>
      </c>
      <c r="C2111" s="27">
        <f t="shared" si="825"/>
        <v>5.7268929258789125E-3</v>
      </c>
      <c r="D2111" s="27">
        <f t="shared" si="826"/>
        <v>-3.5417703819744406E-2</v>
      </c>
      <c r="E2111" s="5">
        <f t="shared" si="829"/>
        <v>0</v>
      </c>
      <c r="F2111" s="44">
        <v>2227.4499999999998</v>
      </c>
      <c r="G2111" s="45">
        <v>2227.4499999999998</v>
      </c>
      <c r="H2111" s="48">
        <v>1285.5</v>
      </c>
      <c r="I2111" s="42">
        <v>24.68</v>
      </c>
      <c r="J2111" s="16">
        <f t="shared" si="821"/>
        <v>0.24679999999999999</v>
      </c>
      <c r="K2111" s="16">
        <f t="shared" si="822"/>
        <v>9.2123792754634365E-2</v>
      </c>
      <c r="L2111" s="51">
        <f>VLOOKUP(A2111,LIBOR!$A$3:B4206,2,1)</f>
        <v>0.157</v>
      </c>
      <c r="M2111" s="16">
        <v>8647.09</v>
      </c>
      <c r="N2111" s="2">
        <v>7720.36</v>
      </c>
      <c r="O2111" s="16">
        <f t="shared" si="811"/>
        <v>3.2610456861996186E-5</v>
      </c>
      <c r="P2111" s="16">
        <f t="shared" si="812"/>
        <v>0.15467620724536563</v>
      </c>
      <c r="Q2111" s="2">
        <f t="shared" si="827"/>
        <v>24.402000000000001</v>
      </c>
      <c r="R2111" s="2">
        <f t="shared" si="828"/>
        <v>22.231000000000002</v>
      </c>
      <c r="S2111" s="16">
        <f t="shared" si="813"/>
        <v>1</v>
      </c>
      <c r="T2111" s="16">
        <f t="shared" si="814"/>
        <v>1</v>
      </c>
      <c r="U2111" s="16">
        <f>VLOOKUP(P2111,Table!$D$6:$G$15,MATCH(VALUE(T2111)&amp;"E",Table!$D$5:$G$5,0),1)*IF(Y2111=1,0,1)</f>
        <v>0.85</v>
      </c>
      <c r="V2111" s="16">
        <f t="shared" si="815"/>
        <v>0.15000000000000002</v>
      </c>
      <c r="W2111" s="16">
        <f t="shared" si="816"/>
        <v>198349.36143554404</v>
      </c>
      <c r="X2111" s="16">
        <f t="shared" si="817"/>
        <v>-1.0557811723477917E-2</v>
      </c>
      <c r="Y2111" s="16">
        <f t="shared" si="830"/>
        <v>0</v>
      </c>
      <c r="Z2111" s="16">
        <f t="shared" si="818"/>
        <v>0</v>
      </c>
      <c r="AA2111" s="16">
        <f t="shared" si="819"/>
        <v>0</v>
      </c>
      <c r="AB2111" s="2">
        <f t="shared" si="820"/>
        <v>237703.68199994534</v>
      </c>
      <c r="AG2111" s="16">
        <f t="shared" si="832"/>
        <v>127.87786432056424</v>
      </c>
      <c r="AH2111" s="24">
        <f t="shared" si="831"/>
        <v>125.99660085253267</v>
      </c>
      <c r="AI2111" s="16">
        <f>VLOOKUP(A2111,'VQT-IV'!$B$3:$C1445,2,0)</f>
        <v>126.1</v>
      </c>
      <c r="AJ2111" s="25">
        <f t="shared" si="823"/>
        <v>-8.1997737880512567E-4</v>
      </c>
      <c r="AK2111" s="16">
        <v>126.2</v>
      </c>
      <c r="AL2111" s="2">
        <f t="shared" si="833"/>
        <v>137.45812140975204</v>
      </c>
      <c r="AM2111" s="27">
        <f t="shared" si="834"/>
        <v>-8.3381908901937196E-2</v>
      </c>
      <c r="AN2111" s="35">
        <v>0</v>
      </c>
      <c r="AO2111" s="1">
        <v>41045</v>
      </c>
      <c r="AP2111" s="2" t="str">
        <f t="shared" si="824"/>
        <v>high</v>
      </c>
    </row>
    <row r="2112" spans="1:42" x14ac:dyDescent="0.25">
      <c r="A2112" s="49">
        <v>41066</v>
      </c>
      <c r="B2112" s="47">
        <v>1315.13</v>
      </c>
      <c r="C2112" s="27">
        <f t="shared" si="825"/>
        <v>2.3049397121742699E-2</v>
      </c>
      <c r="D2112" s="27">
        <f t="shared" si="826"/>
        <v>1.9665126532539823E-3</v>
      </c>
      <c r="E2112" s="5">
        <f t="shared" si="829"/>
        <v>0</v>
      </c>
      <c r="F2112" s="44">
        <v>2279.42</v>
      </c>
      <c r="G2112" s="45">
        <v>2279.42</v>
      </c>
      <c r="H2112" s="48">
        <v>1315.13</v>
      </c>
      <c r="I2112" s="42">
        <v>22.16</v>
      </c>
      <c r="J2112" s="16">
        <f t="shared" si="821"/>
        <v>0.22159999999999999</v>
      </c>
      <c r="K2112" s="16">
        <f t="shared" si="822"/>
        <v>6.7908118246511495E-2</v>
      </c>
      <c r="L2112" s="51">
        <f>VLOOKUP(A2112,LIBOR!$A$3:B4207,2,1)</f>
        <v>0.159</v>
      </c>
      <c r="M2112" s="16">
        <v>7998.81</v>
      </c>
      <c r="N2112" s="2">
        <v>7141.54</v>
      </c>
      <c r="O2112" s="16">
        <f t="shared" si="811"/>
        <v>5.1928256800319356E-4</v>
      </c>
      <c r="P2112" s="16">
        <f t="shared" si="812"/>
        <v>0.1536918817534885</v>
      </c>
      <c r="Q2112" s="2">
        <f t="shared" si="827"/>
        <v>25.131999999999998</v>
      </c>
      <c r="R2112" s="2">
        <f t="shared" si="828"/>
        <v>22.518000000000004</v>
      </c>
      <c r="S2112" s="16">
        <f t="shared" si="813"/>
        <v>1</v>
      </c>
      <c r="T2112" s="16">
        <f t="shared" si="814"/>
        <v>1</v>
      </c>
      <c r="U2112" s="16">
        <f>VLOOKUP(P2112,Table!$D$6:$G$15,MATCH(VALUE(T2112)&amp;"E",Table!$D$5:$G$5,0),1)*IF(Y2112=1,0,1)</f>
        <v>0.85</v>
      </c>
      <c r="V2112" s="16">
        <f t="shared" si="815"/>
        <v>0.15000000000000002</v>
      </c>
      <c r="W2112" s="16">
        <f t="shared" si="816"/>
        <v>200004.78706792311</v>
      </c>
      <c r="X2112" s="16">
        <f t="shared" si="817"/>
        <v>-1.286672318422355E-2</v>
      </c>
      <c r="Y2112" s="16">
        <f t="shared" si="830"/>
        <v>0</v>
      </c>
      <c r="Z2112" s="16">
        <f t="shared" si="818"/>
        <v>0</v>
      </c>
      <c r="AA2112" s="16">
        <f t="shared" si="819"/>
        <v>0</v>
      </c>
      <c r="AB2112" s="2">
        <f t="shared" si="820"/>
        <v>239744.66229215392</v>
      </c>
      <c r="AG2112" s="16">
        <f t="shared" si="832"/>
        <v>128.97585404748844</v>
      </c>
      <c r="AH2112" s="24">
        <f t="shared" si="831"/>
        <v>127.07513008335211</v>
      </c>
      <c r="AI2112" s="16">
        <f>VLOOKUP(A2112,'VQT-IV'!$B$3:$C1446,2,0)</f>
        <v>127.18</v>
      </c>
      <c r="AJ2112" s="25">
        <f t="shared" si="823"/>
        <v>-8.2457868098684273E-4</v>
      </c>
      <c r="AK2112" s="16">
        <v>127.26</v>
      </c>
      <c r="AL2112" s="2">
        <f t="shared" si="833"/>
        <v>137.45812140975204</v>
      </c>
      <c r="AM2112" s="27">
        <f t="shared" si="834"/>
        <v>-7.5535670209321726E-2</v>
      </c>
      <c r="AN2112" s="35">
        <v>0</v>
      </c>
      <c r="AO2112" s="1">
        <v>41046</v>
      </c>
      <c r="AP2112" s="2" t="str">
        <f t="shared" si="824"/>
        <v>high</v>
      </c>
    </row>
    <row r="2113" spans="1:42" x14ac:dyDescent="0.25">
      <c r="A2113" s="49">
        <v>41067</v>
      </c>
      <c r="B2113" s="47">
        <v>1314.99</v>
      </c>
      <c r="C2113" s="27">
        <f t="shared" si="825"/>
        <v>-1.0645335442127646E-4</v>
      </c>
      <c r="D2113" s="27">
        <f t="shared" si="826"/>
        <v>4.1367321584556693E-3</v>
      </c>
      <c r="E2113" s="5">
        <f t="shared" si="829"/>
        <v>0</v>
      </c>
      <c r="F2113" s="44">
        <v>2279.2800000000002</v>
      </c>
      <c r="G2113" s="45">
        <v>2279.2800000000002</v>
      </c>
      <c r="H2113" s="48">
        <v>1314.99</v>
      </c>
      <c r="I2113" s="42">
        <v>21.72</v>
      </c>
      <c r="J2113" s="16">
        <f t="shared" si="821"/>
        <v>0.21719999999999998</v>
      </c>
      <c r="K2113" s="16">
        <f t="shared" si="822"/>
        <v>5.430797227644224E-2</v>
      </c>
      <c r="L2113" s="51">
        <f>VLOOKUP(A2113,LIBOR!$A$3:B4208,2,1)</f>
        <v>0.159</v>
      </c>
      <c r="M2113" s="16">
        <v>7915.89</v>
      </c>
      <c r="N2113" s="2">
        <v>7067.49</v>
      </c>
      <c r="O2113" s="16">
        <f t="shared" ref="O2113:O2132" si="835">LN(B2113/B2112)^2</f>
        <v>1.1333523148395536E-8</v>
      </c>
      <c r="P2113" s="16">
        <f t="shared" ref="P2113:P2132" si="836">SQRT(252*SUM(O2091:O2112)/22)</f>
        <v>0.16289202772355774</v>
      </c>
      <c r="Q2113" s="2">
        <f t="shared" si="827"/>
        <v>24.736000000000001</v>
      </c>
      <c r="R2113" s="2">
        <f t="shared" si="828"/>
        <v>22.673500000000001</v>
      </c>
      <c r="S2113" s="16">
        <f t="shared" ref="S2113:S2132" si="837">IF(Q2113&gt;=R2113,1,-1)</f>
        <v>1</v>
      </c>
      <c r="T2113" s="16">
        <f t="shared" ref="T2113:T2132" si="838">IF(SUM(S2104:S2113)=-10,-1,IF(SUM(S2104:S2113)&lt;10,0,1))</f>
        <v>1</v>
      </c>
      <c r="U2113" s="16">
        <f>VLOOKUP(P2113,Table!$D$6:$G$15,MATCH(VALUE(T2113)&amp;"E",Table!$D$5:$G$5,0),1)*IF(Y2113=1,0,1)</f>
        <v>0.85</v>
      </c>
      <c r="V2113" s="16">
        <f t="shared" ref="V2113:V2132" si="839">(1-U2113)*IF(Y2113=1,0,1)</f>
        <v>0.15000000000000002</v>
      </c>
      <c r="W2113" s="16">
        <f t="shared" ref="W2113:W2176" si="840">W2112*(1+$U2112*($H2113/$H2112-1)+$V2112*($N2113/$N2112-1))</f>
        <v>199675.6147581877</v>
      </c>
      <c r="X2113" s="16">
        <f t="shared" ref="X2113:X2132" si="841">W2112/W2107-1</f>
        <v>-8.0962179987815741E-3</v>
      </c>
      <c r="Y2113" s="16">
        <f t="shared" si="830"/>
        <v>0</v>
      </c>
      <c r="Z2113" s="16">
        <f t="shared" ref="Z2113:Z2132" si="842">Y2113*20</f>
        <v>0</v>
      </c>
      <c r="AA2113" s="16">
        <f t="shared" ref="AA2113:AA2132" si="843">(1+(A2113-A2112)/360*L2113-1)*Y2112</f>
        <v>0</v>
      </c>
      <c r="AB2113" s="2">
        <f t="shared" ref="AB2113:AB2132" si="844">AB2112*(1+$U2112*($G2113/$G2112-1)+$V2112*($M2113/$M2112-1)+Y2112*(1+(A2113-A2112)/360*L2113/100-1))</f>
        <v>239359.3476517915</v>
      </c>
      <c r="AG2113" s="16">
        <f t="shared" si="832"/>
        <v>128.76856565848902</v>
      </c>
      <c r="AH2113" s="24">
        <f t="shared" si="831"/>
        <v>126.8675943950508</v>
      </c>
      <c r="AI2113" s="16">
        <f>VLOOKUP(A2113,'VQT-IV'!$B$3:$C1447,2,0)</f>
        <v>126.97</v>
      </c>
      <c r="AJ2113" s="25">
        <f t="shared" si="823"/>
        <v>-8.0653386586748699E-4</v>
      </c>
      <c r="AK2113" s="16">
        <v>127.12</v>
      </c>
      <c r="AL2113" s="2">
        <f t="shared" si="833"/>
        <v>137.45812140975204</v>
      </c>
      <c r="AM2113" s="27">
        <f t="shared" si="834"/>
        <v>-7.7045480514983167E-2</v>
      </c>
      <c r="AN2113" s="35">
        <v>0</v>
      </c>
      <c r="AO2113" s="1">
        <v>41047</v>
      </c>
      <c r="AP2113" s="2" t="str">
        <f t="shared" si="824"/>
        <v>high</v>
      </c>
    </row>
    <row r="2114" spans="1:42" x14ac:dyDescent="0.25">
      <c r="A2114" s="49">
        <v>41068</v>
      </c>
      <c r="B2114" s="47">
        <v>1325.66</v>
      </c>
      <c r="C2114" s="27">
        <f t="shared" si="825"/>
        <v>8.1141301454763504E-3</v>
      </c>
      <c r="D2114" s="27">
        <f t="shared" si="826"/>
        <v>3.6893509575993244E-2</v>
      </c>
      <c r="E2114" s="5">
        <f t="shared" si="829"/>
        <v>0</v>
      </c>
      <c r="F2114" s="44">
        <v>2297.8200000000002</v>
      </c>
      <c r="G2114" s="45">
        <v>2297.8200000000002</v>
      </c>
      <c r="H2114" s="48">
        <v>1325.66</v>
      </c>
      <c r="I2114" s="42">
        <v>21.23</v>
      </c>
      <c r="J2114" s="16">
        <f t="shared" si="821"/>
        <v>0.21230000000000002</v>
      </c>
      <c r="K2114" s="16">
        <f t="shared" si="822"/>
        <v>4.9411894078295437E-2</v>
      </c>
      <c r="L2114" s="51">
        <f>VLOOKUP(A2114,LIBOR!$A$3:B4209,2,1)</f>
        <v>0.1595</v>
      </c>
      <c r="M2114" s="16">
        <v>7459.12</v>
      </c>
      <c r="N2114" s="2">
        <v>6659.66</v>
      </c>
      <c r="O2114" s="16">
        <f t="shared" si="835"/>
        <v>6.5308825387157797E-5</v>
      </c>
      <c r="P2114" s="16">
        <f t="shared" si="836"/>
        <v>0.16288810592170458</v>
      </c>
      <c r="Q2114" s="2">
        <f t="shared" si="827"/>
        <v>24.268000000000001</v>
      </c>
      <c r="R2114" s="2">
        <f t="shared" si="828"/>
        <v>22.755500000000001</v>
      </c>
      <c r="S2114" s="16">
        <f t="shared" si="837"/>
        <v>1</v>
      </c>
      <c r="T2114" s="16">
        <f t="shared" si="838"/>
        <v>1</v>
      </c>
      <c r="U2114" s="16">
        <f>VLOOKUP(P2114,Table!$D$6:$G$15,MATCH(VALUE(T2114)&amp;"E",Table!$D$5:$G$5,0),1)*IF(Y2114=1,0,1)</f>
        <v>0.85</v>
      </c>
      <c r="V2114" s="16">
        <f t="shared" si="839"/>
        <v>0.15000000000000002</v>
      </c>
      <c r="W2114" s="16">
        <f t="shared" si="840"/>
        <v>199324.43531735081</v>
      </c>
      <c r="X2114" s="16">
        <f t="shared" si="841"/>
        <v>-9.8675947526509766E-3</v>
      </c>
      <c r="Y2114" s="16">
        <f t="shared" si="830"/>
        <v>0</v>
      </c>
      <c r="Z2114" s="16">
        <f t="shared" si="842"/>
        <v>0</v>
      </c>
      <c r="AA2114" s="16">
        <f t="shared" si="843"/>
        <v>0</v>
      </c>
      <c r="AB2114" s="2">
        <f t="shared" si="844"/>
        <v>238942.52413955756</v>
      </c>
      <c r="AG2114" s="16">
        <f t="shared" si="832"/>
        <v>128.54432638674277</v>
      </c>
      <c r="AH2114" s="24">
        <f t="shared" si="831"/>
        <v>126.64336921655926</v>
      </c>
      <c r="AI2114" s="16">
        <f>VLOOKUP(A2114,'VQT-IV'!$B$3:$C1448,2,0)</f>
        <v>126.74</v>
      </c>
      <c r="AJ2114" s="25">
        <f t="shared" si="823"/>
        <v>-7.6243319741775561E-4</v>
      </c>
      <c r="AK2114" s="16">
        <v>126.98</v>
      </c>
      <c r="AL2114" s="2">
        <f t="shared" si="833"/>
        <v>137.45812140975204</v>
      </c>
      <c r="AM2114" s="27">
        <f t="shared" si="834"/>
        <v>-7.8676705910703082E-2</v>
      </c>
      <c r="AN2114" s="35">
        <v>0</v>
      </c>
      <c r="AO2114" s="1">
        <v>41050</v>
      </c>
      <c r="AP2114" s="2" t="str">
        <f t="shared" si="824"/>
        <v>high</v>
      </c>
    </row>
    <row r="2115" spans="1:42" x14ac:dyDescent="0.25">
      <c r="A2115" s="49">
        <v>41071</v>
      </c>
      <c r="B2115" s="47">
        <v>1308.93</v>
      </c>
      <c r="C2115" s="27">
        <f t="shared" si="825"/>
        <v>-1.2620128841482781E-2</v>
      </c>
      <c r="D2115" s="27">
        <f t="shared" si="826"/>
        <v>2.4163837997193904E-2</v>
      </c>
      <c r="E2115" s="5">
        <f t="shared" si="829"/>
        <v>0</v>
      </c>
      <c r="F2115" s="44">
        <v>2268.94</v>
      </c>
      <c r="G2115" s="45">
        <v>2268.94</v>
      </c>
      <c r="H2115" s="48">
        <v>1308.93</v>
      </c>
      <c r="I2115" s="42">
        <v>23.56</v>
      </c>
      <c r="J2115" s="16">
        <f t="shared" ref="J2115:J2132" si="845">I2115/100</f>
        <v>0.23559999999999998</v>
      </c>
      <c r="K2115" s="16">
        <f t="shared" ref="K2115:K2132" si="846">J2115-P2115</f>
        <v>7.1070314960384712E-2</v>
      </c>
      <c r="L2115" s="51">
        <f>VLOOKUP(A2115,LIBOR!$A$3:B4210,2,1)</f>
        <v>0.1595</v>
      </c>
      <c r="M2115" s="16">
        <v>8306.32</v>
      </c>
      <c r="N2115" s="2">
        <v>7416.02</v>
      </c>
      <c r="O2115" s="16">
        <f t="shared" si="835"/>
        <v>1.6130115248150288E-4</v>
      </c>
      <c r="P2115" s="16">
        <f t="shared" si="836"/>
        <v>0.16452968503961526</v>
      </c>
      <c r="Q2115" s="2">
        <f t="shared" si="827"/>
        <v>23.181999999999999</v>
      </c>
      <c r="R2115" s="2">
        <f t="shared" si="828"/>
        <v>22.875499999999999</v>
      </c>
      <c r="S2115" s="16">
        <f t="shared" si="837"/>
        <v>1</v>
      </c>
      <c r="T2115" s="16">
        <f t="shared" si="838"/>
        <v>1</v>
      </c>
      <c r="U2115" s="16">
        <f>VLOOKUP(P2115,Table!$D$6:$G$15,MATCH(VALUE(T2115)&amp;"E",Table!$D$5:$G$5,0),1)*IF(Y2115=1,0,1)</f>
        <v>0.85</v>
      </c>
      <c r="V2115" s="16">
        <f t="shared" si="839"/>
        <v>0.15000000000000002</v>
      </c>
      <c r="W2115" s="16">
        <f t="shared" si="840"/>
        <v>200581.95231564768</v>
      </c>
      <c r="X2115" s="16">
        <f t="shared" si="841"/>
        <v>-6.6049605663032196E-4</v>
      </c>
      <c r="Y2115" s="16">
        <f t="shared" si="830"/>
        <v>0</v>
      </c>
      <c r="Z2115" s="16">
        <f t="shared" si="842"/>
        <v>0</v>
      </c>
      <c r="AA2115" s="16">
        <f t="shared" si="843"/>
        <v>0</v>
      </c>
      <c r="AB2115" s="2">
        <f t="shared" si="844"/>
        <v>240460.69158077621</v>
      </c>
      <c r="AG2115" s="16">
        <f t="shared" si="832"/>
        <v>129.36105757252264</v>
      </c>
      <c r="AH2115" s="24">
        <f t="shared" si="831"/>
        <v>127.43807114217573</v>
      </c>
      <c r="AI2115" s="16">
        <f>VLOOKUP(A2115,'VQT-IV'!$B$3:$C1449,2,0)</f>
        <v>127.54</v>
      </c>
      <c r="AJ2115" s="25">
        <f t="shared" ref="AJ2115:AJ2178" si="847">AH2115/AI2115-1</f>
        <v>-7.9919129547023626E-4</v>
      </c>
      <c r="AK2115" s="16">
        <v>127.08</v>
      </c>
      <c r="AL2115" s="2">
        <f t="shared" si="833"/>
        <v>137.45812140975204</v>
      </c>
      <c r="AM2115" s="27">
        <f t="shared" si="834"/>
        <v>-7.2895294689117041E-2</v>
      </c>
      <c r="AN2115" s="35">
        <v>0</v>
      </c>
      <c r="AO2115" s="1">
        <v>41051</v>
      </c>
      <c r="AP2115" s="2" t="str">
        <f t="shared" si="824"/>
        <v>high</v>
      </c>
    </row>
    <row r="2116" spans="1:42" x14ac:dyDescent="0.25">
      <c r="A2116" s="49">
        <v>41072</v>
      </c>
      <c r="B2116" s="47">
        <v>1324.18</v>
      </c>
      <c r="C2116" s="27">
        <f t="shared" si="825"/>
        <v>1.1650737625388707E-2</v>
      </c>
      <c r="D2116" s="27">
        <f t="shared" si="826"/>
        <v>3.0087682696703699E-2</v>
      </c>
      <c r="E2116" s="5">
        <f t="shared" si="829"/>
        <v>0</v>
      </c>
      <c r="F2116" s="44">
        <v>2295.4</v>
      </c>
      <c r="G2116" s="45">
        <v>2295.4</v>
      </c>
      <c r="H2116" s="48">
        <v>1324.18</v>
      </c>
      <c r="I2116" s="42">
        <v>22.09</v>
      </c>
      <c r="J2116" s="16">
        <f t="shared" si="845"/>
        <v>0.22089999999999999</v>
      </c>
      <c r="K2116" s="16">
        <f t="shared" si="846"/>
        <v>5.2378078802769901E-2</v>
      </c>
      <c r="L2116" s="51">
        <f>VLOOKUP(A2116,LIBOR!$A$3:B4211,2,1)</f>
        <v>0.1595</v>
      </c>
      <c r="M2116" s="16">
        <v>8014.12</v>
      </c>
      <c r="N2116" s="2">
        <v>7155.12</v>
      </c>
      <c r="O2116" s="16">
        <f t="shared" si="835"/>
        <v>1.3417493255214613E-4</v>
      </c>
      <c r="P2116" s="16">
        <f t="shared" si="836"/>
        <v>0.16852192119723008</v>
      </c>
      <c r="Q2116" s="2">
        <f t="shared" si="827"/>
        <v>22.67</v>
      </c>
      <c r="R2116" s="2">
        <f t="shared" si="828"/>
        <v>23.059000000000001</v>
      </c>
      <c r="S2116" s="16">
        <f t="shared" si="837"/>
        <v>-1</v>
      </c>
      <c r="T2116" s="16">
        <f t="shared" si="838"/>
        <v>0</v>
      </c>
      <c r="U2116" s="16">
        <f>VLOOKUP(P2116,Table!$D$6:$G$15,MATCH(VALUE(T2116)&amp;"E",Table!$D$5:$G$5,0),1)*IF(Y2116=1,0,1)</f>
        <v>0.9</v>
      </c>
      <c r="V2116" s="16">
        <f t="shared" si="839"/>
        <v>9.9999999999999978E-2</v>
      </c>
      <c r="W2116" s="16">
        <f t="shared" si="840"/>
        <v>201509.85197964075</v>
      </c>
      <c r="X2116" s="16">
        <f t="shared" si="841"/>
        <v>9.5422986932360843E-3</v>
      </c>
      <c r="Y2116" s="16">
        <f t="shared" si="830"/>
        <v>0</v>
      </c>
      <c r="Z2116" s="16">
        <f t="shared" si="842"/>
        <v>0</v>
      </c>
      <c r="AA2116" s="16">
        <f t="shared" si="843"/>
        <v>0</v>
      </c>
      <c r="AB2116" s="2">
        <f t="shared" si="844"/>
        <v>241575.43207624482</v>
      </c>
      <c r="AG2116" s="16">
        <f t="shared" si="832"/>
        <v>129.96075646078893</v>
      </c>
      <c r="AH2116" s="24">
        <f t="shared" si="831"/>
        <v>128.02552308953508</v>
      </c>
      <c r="AI2116" s="16">
        <f>VLOOKUP(A2116,'VQT-IV'!$B$3:$C1450,2,0)</f>
        <v>128.13</v>
      </c>
      <c r="AJ2116" s="25">
        <f t="shared" si="847"/>
        <v>-8.1539772469296778E-4</v>
      </c>
      <c r="AK2116" s="16">
        <v>128.24</v>
      </c>
      <c r="AL2116" s="2">
        <f t="shared" si="833"/>
        <v>137.45812140975204</v>
      </c>
      <c r="AM2116" s="27">
        <f t="shared" si="834"/>
        <v>-6.8621615248902645E-2</v>
      </c>
      <c r="AN2116" s="35">
        <v>0</v>
      </c>
      <c r="AO2116" s="1">
        <v>41052</v>
      </c>
      <c r="AP2116" s="2" t="str">
        <f t="shared" ref="AP2116:AP2179" si="848">IF(ABS(AJ2116)&gt;0.0001, "high","")</f>
        <v>high</v>
      </c>
    </row>
    <row r="2117" spans="1:42" x14ac:dyDescent="0.25">
      <c r="A2117" s="49">
        <v>41073</v>
      </c>
      <c r="B2117" s="47">
        <v>1314.88</v>
      </c>
      <c r="C2117" s="27">
        <f t="shared" si="825"/>
        <v>-7.0232143666268954E-3</v>
      </c>
      <c r="D2117" s="27">
        <f t="shared" si="826"/>
        <v>1.5071208334105357E-5</v>
      </c>
      <c r="E2117" s="5">
        <f t="shared" si="829"/>
        <v>0</v>
      </c>
      <c r="F2117" s="44">
        <v>2280.13</v>
      </c>
      <c r="G2117" s="45">
        <v>2280.13</v>
      </c>
      <c r="H2117" s="48">
        <v>1314.88</v>
      </c>
      <c r="I2117" s="42">
        <v>24.27</v>
      </c>
      <c r="J2117" s="16">
        <f t="shared" si="845"/>
        <v>0.2427</v>
      </c>
      <c r="K2117" s="16">
        <f t="shared" si="846"/>
        <v>6.9887549580051334E-2</v>
      </c>
      <c r="L2117" s="51">
        <f>VLOOKUP(A2117,LIBOR!$A$3:B4212,2,1)</f>
        <v>0.1605</v>
      </c>
      <c r="M2117" s="16">
        <v>8417.0400000000009</v>
      </c>
      <c r="N2117" s="2">
        <v>7514.83</v>
      </c>
      <c r="O2117" s="16">
        <f t="shared" si="835"/>
        <v>4.9674208470754269E-5</v>
      </c>
      <c r="P2117" s="16">
        <f t="shared" si="836"/>
        <v>0.17281245041994867</v>
      </c>
      <c r="Q2117" s="2">
        <f t="shared" si="827"/>
        <v>22.152000000000001</v>
      </c>
      <c r="R2117" s="2">
        <f t="shared" si="828"/>
        <v>23.07</v>
      </c>
      <c r="S2117" s="16">
        <f t="shared" si="837"/>
        <v>-1</v>
      </c>
      <c r="T2117" s="16">
        <f t="shared" si="838"/>
        <v>0</v>
      </c>
      <c r="U2117" s="16">
        <f>VLOOKUP(P2117,Table!$D$6:$G$15,MATCH(VALUE(T2117)&amp;"E",Table!$D$5:$G$5,0),1)*IF(Y2117=1,0,1)</f>
        <v>0.9</v>
      </c>
      <c r="V2117" s="16">
        <f t="shared" si="839"/>
        <v>9.9999999999999978E-2</v>
      </c>
      <c r="W2117" s="16">
        <f t="shared" si="840"/>
        <v>201249.18209670717</v>
      </c>
      <c r="X2117" s="16">
        <f t="shared" si="841"/>
        <v>1.593395875450665E-2</v>
      </c>
      <c r="Y2117" s="16">
        <f t="shared" si="830"/>
        <v>0</v>
      </c>
      <c r="Z2117" s="16">
        <f t="shared" si="842"/>
        <v>0</v>
      </c>
      <c r="AA2117" s="16">
        <f t="shared" si="843"/>
        <v>0</v>
      </c>
      <c r="AB2117" s="2">
        <f t="shared" si="844"/>
        <v>241343.62461748137</v>
      </c>
      <c r="AG2117" s="16">
        <f t="shared" si="832"/>
        <v>129.83605059796494</v>
      </c>
      <c r="AH2117" s="24">
        <f t="shared" si="831"/>
        <v>127.89934523624432</v>
      </c>
      <c r="AI2117" s="16">
        <f>VLOOKUP(A2117,'VQT-IV'!$B$3:$C1451,2,0)</f>
        <v>128</v>
      </c>
      <c r="AJ2117" s="25">
        <f t="shared" si="847"/>
        <v>-7.8636534184128859E-4</v>
      </c>
      <c r="AK2117" s="16">
        <v>127.93</v>
      </c>
      <c r="AL2117" s="2">
        <f t="shared" si="833"/>
        <v>137.45812140975204</v>
      </c>
      <c r="AM2117" s="27">
        <f t="shared" si="834"/>
        <v>-6.9539551941159905E-2</v>
      </c>
      <c r="AN2117" s="35">
        <v>0</v>
      </c>
      <c r="AO2117" s="1">
        <v>41053</v>
      </c>
      <c r="AP2117" s="2" t="str">
        <f t="shared" si="848"/>
        <v>high</v>
      </c>
    </row>
    <row r="2118" spans="1:42" x14ac:dyDescent="0.25">
      <c r="A2118" s="49">
        <v>41074</v>
      </c>
      <c r="B2118" s="47">
        <v>1329.1</v>
      </c>
      <c r="C2118" s="27">
        <f t="shared" si="825"/>
        <v>1.0814675103431259E-2</v>
      </c>
      <c r="D2118" s="27">
        <f t="shared" si="826"/>
        <v>1.0936199666186641E-2</v>
      </c>
      <c r="E2118" s="5">
        <f t="shared" si="829"/>
        <v>0</v>
      </c>
      <c r="F2118" s="44">
        <v>2304.83</v>
      </c>
      <c r="G2118" s="45">
        <v>2304.83</v>
      </c>
      <c r="H2118" s="48">
        <v>1329.1</v>
      </c>
      <c r="I2118" s="42">
        <v>21.68</v>
      </c>
      <c r="J2118" s="16">
        <f t="shared" si="845"/>
        <v>0.21679999999999999</v>
      </c>
      <c r="K2118" s="16">
        <f t="shared" si="846"/>
        <v>4.2727428557128661E-2</v>
      </c>
      <c r="L2118" s="51">
        <f>VLOOKUP(A2118,LIBOR!$A$3:B4213,2,1)</f>
        <v>0.1605</v>
      </c>
      <c r="M2118" s="16">
        <v>7873.43</v>
      </c>
      <c r="N2118" s="2">
        <v>7029.47</v>
      </c>
      <c r="O2118" s="16">
        <f t="shared" si="835"/>
        <v>1.1570476049788368E-4</v>
      </c>
      <c r="P2118" s="16">
        <f t="shared" si="836"/>
        <v>0.17407257144287133</v>
      </c>
      <c r="Q2118" s="2">
        <f t="shared" si="827"/>
        <v>22.574000000000002</v>
      </c>
      <c r="R2118" s="2">
        <f t="shared" si="828"/>
        <v>23.185000000000002</v>
      </c>
      <c r="S2118" s="16">
        <f t="shared" si="837"/>
        <v>-1</v>
      </c>
      <c r="T2118" s="16">
        <f t="shared" si="838"/>
        <v>0</v>
      </c>
      <c r="U2118" s="16">
        <f>VLOOKUP(P2118,Table!$D$6:$G$15,MATCH(VALUE(T2118)&amp;"E",Table!$D$5:$G$5,0),1)*IF(Y2118=1,0,1)</f>
        <v>0.9</v>
      </c>
      <c r="V2118" s="16">
        <f t="shared" si="839"/>
        <v>9.9999999999999978E-2</v>
      </c>
      <c r="W2118" s="16">
        <f t="shared" si="840"/>
        <v>201908.17494250677</v>
      </c>
      <c r="X2118" s="16">
        <f t="shared" si="841"/>
        <v>6.2218262223965315E-3</v>
      </c>
      <c r="Y2118" s="16">
        <f t="shared" si="830"/>
        <v>0</v>
      </c>
      <c r="Z2118" s="16">
        <f t="shared" si="842"/>
        <v>0</v>
      </c>
      <c r="AA2118" s="16">
        <f t="shared" si="843"/>
        <v>0</v>
      </c>
      <c r="AB2118" s="2">
        <f t="shared" si="844"/>
        <v>242137.88598193755</v>
      </c>
      <c r="AG2118" s="16">
        <f t="shared" si="832"/>
        <v>130.26334076925903</v>
      </c>
      <c r="AH2118" s="24">
        <f t="shared" si="831"/>
        <v>128.31692187181054</v>
      </c>
      <c r="AI2118" s="16">
        <f>VLOOKUP(A2118,'VQT-IV'!$B$3:$C1452,2,0)</f>
        <v>128.41999999999999</v>
      </c>
      <c r="AJ2118" s="25">
        <f t="shared" si="847"/>
        <v>-8.0266413478780052E-4</v>
      </c>
      <c r="AK2118" s="16">
        <v>128.61000000000001</v>
      </c>
      <c r="AL2118" s="2">
        <f t="shared" si="833"/>
        <v>137.45812140975204</v>
      </c>
      <c r="AM2118" s="27">
        <f t="shared" si="834"/>
        <v>-6.6501705713642778E-2</v>
      </c>
      <c r="AN2118" s="35">
        <v>0</v>
      </c>
      <c r="AO2118" s="1">
        <v>41054</v>
      </c>
      <c r="AP2118" s="2" t="str">
        <f t="shared" si="848"/>
        <v>high</v>
      </c>
    </row>
    <row r="2119" spans="1:42" x14ac:dyDescent="0.25">
      <c r="A2119" s="49">
        <v>41075</v>
      </c>
      <c r="B2119" s="47">
        <v>1342.84</v>
      </c>
      <c r="C2119" s="27">
        <f t="shared" ref="C2119:C2133" si="849">B2119/B2118-1</f>
        <v>1.0337822586712786E-2</v>
      </c>
      <c r="D2119" s="27">
        <f t="shared" si="826"/>
        <v>1.3159892107423077E-2</v>
      </c>
      <c r="E2119" s="5">
        <f t="shared" si="829"/>
        <v>0</v>
      </c>
      <c r="F2119" s="44">
        <v>2328.66</v>
      </c>
      <c r="G2119" s="45">
        <v>2328.66</v>
      </c>
      <c r="H2119" s="48">
        <v>1342.84</v>
      </c>
      <c r="I2119" s="42">
        <v>21.11</v>
      </c>
      <c r="J2119" s="16">
        <f t="shared" si="845"/>
        <v>0.21109999999999998</v>
      </c>
      <c r="K2119" s="16">
        <f t="shared" si="846"/>
        <v>3.7329624222546404E-2</v>
      </c>
      <c r="L2119" s="51">
        <f>VLOOKUP(A2119,LIBOR!$A$3:B4214,2,1)</f>
        <v>0.16250000000000001</v>
      </c>
      <c r="M2119" s="16">
        <v>7413.69</v>
      </c>
      <c r="N2119" s="2">
        <v>6618.99</v>
      </c>
      <c r="O2119" s="16">
        <f t="shared" si="835"/>
        <v>1.0577613885223033E-4</v>
      </c>
      <c r="P2119" s="16">
        <f t="shared" si="836"/>
        <v>0.17377037577745358</v>
      </c>
      <c r="Q2119" s="2">
        <f t="shared" si="827"/>
        <v>22.565999999999995</v>
      </c>
      <c r="R2119" s="2">
        <f t="shared" si="828"/>
        <v>23.155499999999996</v>
      </c>
      <c r="S2119" s="16">
        <f t="shared" si="837"/>
        <v>-1</v>
      </c>
      <c r="T2119" s="16">
        <f t="shared" si="838"/>
        <v>0</v>
      </c>
      <c r="U2119" s="16">
        <f>VLOOKUP(P2119,Table!$D$6:$G$15,MATCH(VALUE(T2119)&amp;"E",Table!$D$5:$G$5,0),1)*IF(Y2119=1,0,1)</f>
        <v>0.9</v>
      </c>
      <c r="V2119" s="16">
        <f t="shared" si="839"/>
        <v>9.9999999999999978E-2</v>
      </c>
      <c r="W2119" s="16">
        <f t="shared" si="840"/>
        <v>202607.71090565281</v>
      </c>
      <c r="X2119" s="16">
        <f t="shared" si="841"/>
        <v>1.1180935574044648E-2</v>
      </c>
      <c r="Y2119" s="16">
        <f t="shared" si="830"/>
        <v>0</v>
      </c>
      <c r="Z2119" s="16">
        <f t="shared" si="842"/>
        <v>0</v>
      </c>
      <c r="AA2119" s="16">
        <f t="shared" si="843"/>
        <v>0</v>
      </c>
      <c r="AB2119" s="2">
        <f t="shared" si="844"/>
        <v>242977.16234305466</v>
      </c>
      <c r="AG2119" s="16">
        <f t="shared" si="832"/>
        <v>130.71484773680535</v>
      </c>
      <c r="AH2119" s="24">
        <f t="shared" si="831"/>
        <v>128.75833100739618</v>
      </c>
      <c r="AI2119" s="16">
        <f>VLOOKUP(A2119,'VQT-IV'!$B$3:$C1453,2,0)</f>
        <v>128.86000000000001</v>
      </c>
      <c r="AJ2119" s="25">
        <f t="shared" si="847"/>
        <v>-7.8898799164861533E-4</v>
      </c>
      <c r="AK2119" s="16">
        <v>129.08000000000001</v>
      </c>
      <c r="AL2119" s="2">
        <f t="shared" si="833"/>
        <v>137.45812140975204</v>
      </c>
      <c r="AM2119" s="27">
        <f t="shared" si="834"/>
        <v>-6.3290479406614697E-2</v>
      </c>
      <c r="AN2119" s="35">
        <v>0</v>
      </c>
      <c r="AO2119" s="1">
        <v>41057</v>
      </c>
      <c r="AP2119" s="2" t="str">
        <f t="shared" si="848"/>
        <v>high</v>
      </c>
    </row>
    <row r="2120" spans="1:42" x14ac:dyDescent="0.25">
      <c r="A2120" s="49">
        <v>41078</v>
      </c>
      <c r="B2120" s="47">
        <v>1344.78</v>
      </c>
      <c r="C2120" s="27">
        <f t="shared" si="849"/>
        <v>1.444699294033569E-3</v>
      </c>
      <c r="D2120" s="27">
        <f t="shared" si="826"/>
        <v>2.7224720242939426E-2</v>
      </c>
      <c r="E2120" s="5">
        <f t="shared" si="829"/>
        <v>0</v>
      </c>
      <c r="F2120" s="44">
        <v>2332.0700000000002</v>
      </c>
      <c r="G2120" s="45">
        <v>2332.0700000000002</v>
      </c>
      <c r="H2120" s="48">
        <v>1344.78</v>
      </c>
      <c r="I2120" s="42">
        <v>18.32</v>
      </c>
      <c r="J2120" s="16">
        <f t="shared" si="845"/>
        <v>0.1832</v>
      </c>
      <c r="K2120" s="16">
        <f t="shared" si="846"/>
        <v>7.0540289755066377E-3</v>
      </c>
      <c r="L2120" s="51">
        <f>VLOOKUP(A2120,LIBOR!$A$3:B4215,2,1)</f>
        <v>0.16250000000000001</v>
      </c>
      <c r="M2120" s="16">
        <v>6812.28</v>
      </c>
      <c r="N2120" s="2">
        <v>6082</v>
      </c>
      <c r="O2120" s="16">
        <f t="shared" si="835"/>
        <v>2.0841447252732583E-6</v>
      </c>
      <c r="P2120" s="16">
        <f t="shared" si="836"/>
        <v>0.17614597102449336</v>
      </c>
      <c r="Q2120" s="2">
        <f t="shared" si="827"/>
        <v>22.541999999999998</v>
      </c>
      <c r="R2120" s="2">
        <f t="shared" si="828"/>
        <v>22.986499999999999</v>
      </c>
      <c r="S2120" s="16">
        <f t="shared" si="837"/>
        <v>-1</v>
      </c>
      <c r="T2120" s="16">
        <f t="shared" si="838"/>
        <v>0</v>
      </c>
      <c r="U2120" s="16">
        <f>VLOOKUP(P2120,Table!$D$6:$G$15,MATCH(VALUE(T2120)&amp;"E",Table!$D$5:$G$5,0),1)*IF(Y2120=1,0,1)</f>
        <v>0.9</v>
      </c>
      <c r="V2120" s="16">
        <f t="shared" si="839"/>
        <v>9.9999999999999978E-2</v>
      </c>
      <c r="W2120" s="16">
        <f t="shared" si="840"/>
        <v>201227.41754663186</v>
      </c>
      <c r="X2120" s="16">
        <f t="shared" si="841"/>
        <v>1.6472017507911607E-2</v>
      </c>
      <c r="Y2120" s="16">
        <f t="shared" si="830"/>
        <v>0</v>
      </c>
      <c r="Z2120" s="16">
        <f t="shared" si="842"/>
        <v>0</v>
      </c>
      <c r="AA2120" s="16">
        <f t="shared" si="843"/>
        <v>0</v>
      </c>
      <c r="AB2120" s="2">
        <f t="shared" si="844"/>
        <v>241326.31977636163</v>
      </c>
      <c r="AG2120" s="16">
        <f t="shared" si="832"/>
        <v>129.82674108241102</v>
      </c>
      <c r="AH2120" s="24">
        <f t="shared" si="831"/>
        <v>127.87353221094287</v>
      </c>
      <c r="AI2120" s="16">
        <f>VLOOKUP(A2120,'VQT-IV'!$B$3:$C1454,2,0)</f>
        <v>127.98</v>
      </c>
      <c r="AJ2120" s="25">
        <f t="shared" si="847"/>
        <v>-8.3190958788192937E-4</v>
      </c>
      <c r="AK2120" s="16">
        <v>128.13999999999999</v>
      </c>
      <c r="AL2120" s="2">
        <f t="shared" si="833"/>
        <v>137.45812140975204</v>
      </c>
      <c r="AM2120" s="27">
        <f t="shared" si="834"/>
        <v>-6.9727340229234214E-2</v>
      </c>
      <c r="AN2120" s="35">
        <v>0</v>
      </c>
      <c r="AO2120" s="1">
        <v>41058</v>
      </c>
      <c r="AP2120" s="2" t="str">
        <f t="shared" si="848"/>
        <v>high</v>
      </c>
    </row>
    <row r="2121" spans="1:42" x14ac:dyDescent="0.25">
      <c r="A2121" s="49">
        <v>41079</v>
      </c>
      <c r="B2121" s="47">
        <v>1357.98</v>
      </c>
      <c r="C2121" s="27">
        <f t="shared" si="849"/>
        <v>9.8157319412841559E-3</v>
      </c>
      <c r="D2121" s="27">
        <f t="shared" si="826"/>
        <v>2.5389714558834875E-2</v>
      </c>
      <c r="E2121" s="5">
        <f t="shared" si="829"/>
        <v>0</v>
      </c>
      <c r="F2121" s="44">
        <v>2355.0100000000002</v>
      </c>
      <c r="G2121" s="45">
        <v>2355.0100000000002</v>
      </c>
      <c r="H2121" s="48">
        <v>1357.98</v>
      </c>
      <c r="I2121" s="42">
        <v>18.38</v>
      </c>
      <c r="J2121" s="16">
        <f t="shared" si="845"/>
        <v>0.18379999999999999</v>
      </c>
      <c r="K2121" s="16">
        <f t="shared" si="846"/>
        <v>8.2205377046080386E-3</v>
      </c>
      <c r="L2121" s="51">
        <f>VLOOKUP(A2121,LIBOR!$A$3:B4216,2,1)</f>
        <v>0.16400000000000001</v>
      </c>
      <c r="M2121" s="16">
        <v>6835.21</v>
      </c>
      <c r="N2121" s="2">
        <v>6102.45</v>
      </c>
      <c r="O2121" s="16">
        <f t="shared" si="835"/>
        <v>9.5411295781228393E-5</v>
      </c>
      <c r="P2121" s="16">
        <f t="shared" si="836"/>
        <v>0.17557946229539195</v>
      </c>
      <c r="Q2121" s="2">
        <f t="shared" si="827"/>
        <v>21.494</v>
      </c>
      <c r="R2121" s="2">
        <f t="shared" si="828"/>
        <v>22.647499999999997</v>
      </c>
      <c r="S2121" s="16">
        <f t="shared" si="837"/>
        <v>-1</v>
      </c>
      <c r="T2121" s="16">
        <f t="shared" si="838"/>
        <v>0</v>
      </c>
      <c r="U2121" s="16">
        <f>VLOOKUP(P2121,Table!$D$6:$G$15,MATCH(VALUE(T2121)&amp;"E",Table!$D$5:$G$5,0),1)*IF(Y2121=1,0,1)</f>
        <v>0.9</v>
      </c>
      <c r="V2121" s="16">
        <f t="shared" si="839"/>
        <v>9.9999999999999978E-2</v>
      </c>
      <c r="W2121" s="16">
        <f t="shared" si="840"/>
        <v>203072.7528179535</v>
      </c>
      <c r="X2121" s="16">
        <f t="shared" si="841"/>
        <v>3.21796265083929E-3</v>
      </c>
      <c r="Y2121" s="16">
        <f t="shared" si="830"/>
        <v>0</v>
      </c>
      <c r="Z2121" s="16">
        <f t="shared" si="842"/>
        <v>0</v>
      </c>
      <c r="AA2121" s="16">
        <f t="shared" si="843"/>
        <v>0</v>
      </c>
      <c r="AB2121" s="2">
        <f t="shared" si="844"/>
        <v>243544.03071880341</v>
      </c>
      <c r="AG2121" s="16">
        <f t="shared" si="832"/>
        <v>131.01980690542956</v>
      </c>
      <c r="AH2121" s="24">
        <f t="shared" si="831"/>
        <v>129.04528987477619</v>
      </c>
      <c r="AI2121" s="16">
        <f>VLOOKUP(A2121,'VQT-IV'!$B$3:$C1455,2,0)</f>
        <v>129.15</v>
      </c>
      <c r="AJ2121" s="25">
        <f t="shared" si="847"/>
        <v>-8.1076364865517725E-4</v>
      </c>
      <c r="AK2121" s="16">
        <v>129.05000000000001</v>
      </c>
      <c r="AL2121" s="2">
        <f t="shared" si="833"/>
        <v>137.45812140975204</v>
      </c>
      <c r="AM2121" s="27">
        <f t="shared" si="834"/>
        <v>-6.120286999920399E-2</v>
      </c>
      <c r="AN2121" s="35">
        <v>0</v>
      </c>
      <c r="AO2121" s="1">
        <v>41059</v>
      </c>
      <c r="AP2121" s="2" t="str">
        <f t="shared" si="848"/>
        <v>high</v>
      </c>
    </row>
    <row r="2122" spans="1:42" x14ac:dyDescent="0.25">
      <c r="A2122" s="49">
        <v>41080</v>
      </c>
      <c r="B2122" s="47">
        <v>1355.69</v>
      </c>
      <c r="C2122" s="27">
        <f t="shared" si="849"/>
        <v>-1.6863282228014587E-3</v>
      </c>
      <c r="D2122" s="27">
        <f t="shared" si="826"/>
        <v>3.0726600702660312E-2</v>
      </c>
      <c r="E2122" s="5">
        <f t="shared" si="829"/>
        <v>0</v>
      </c>
      <c r="F2122" s="44">
        <v>2351.14</v>
      </c>
      <c r="G2122" s="45">
        <v>2351.14</v>
      </c>
      <c r="H2122" s="48">
        <v>1355.69</v>
      </c>
      <c r="I2122" s="42">
        <v>17.239999999999998</v>
      </c>
      <c r="J2122" s="16">
        <f t="shared" si="845"/>
        <v>0.1724</v>
      </c>
      <c r="K2122" s="16">
        <f t="shared" si="846"/>
        <v>1.2670233598539582E-3</v>
      </c>
      <c r="L2122" s="51">
        <f>VLOOKUP(A2122,LIBOR!$A$3:B4217,2,1)</f>
        <v>0.16500000000000001</v>
      </c>
      <c r="M2122" s="16">
        <v>6382.67</v>
      </c>
      <c r="N2122" s="2">
        <v>5698.41</v>
      </c>
      <c r="O2122" s="16">
        <f t="shared" si="835"/>
        <v>2.8485057155724791E-6</v>
      </c>
      <c r="P2122" s="16">
        <f t="shared" si="836"/>
        <v>0.17113297664014604</v>
      </c>
      <c r="Q2122" s="2">
        <f t="shared" si="827"/>
        <v>20.751999999999999</v>
      </c>
      <c r="R2122" s="2">
        <f t="shared" si="828"/>
        <v>22.466000000000001</v>
      </c>
      <c r="S2122" s="16">
        <f t="shared" si="837"/>
        <v>-1</v>
      </c>
      <c r="T2122" s="16">
        <f t="shared" si="838"/>
        <v>0</v>
      </c>
      <c r="U2122" s="16">
        <f>VLOOKUP(P2122,Table!$D$6:$G$15,MATCH(VALUE(T2122)&amp;"E",Table!$D$5:$G$5,0),1)*IF(Y2122=1,0,1)</f>
        <v>0.9</v>
      </c>
      <c r="V2122" s="16">
        <f t="shared" si="839"/>
        <v>9.9999999999999978E-2</v>
      </c>
      <c r="W2122" s="16">
        <f t="shared" si="840"/>
        <v>201420.01623559475</v>
      </c>
      <c r="X2122" s="16">
        <f t="shared" si="841"/>
        <v>7.7559524904551314E-3</v>
      </c>
      <c r="Y2122" s="16">
        <f t="shared" si="830"/>
        <v>0</v>
      </c>
      <c r="Z2122" s="16">
        <f t="shared" si="842"/>
        <v>0</v>
      </c>
      <c r="AA2122" s="16">
        <f t="shared" si="843"/>
        <v>0</v>
      </c>
      <c r="AB2122" s="2">
        <f t="shared" si="844"/>
        <v>241571.39885708809</v>
      </c>
      <c r="AG2122" s="16">
        <f t="shared" si="832"/>
        <v>129.95858670284593</v>
      </c>
      <c r="AH2122" s="24">
        <f t="shared" si="831"/>
        <v>127.99673114532935</v>
      </c>
      <c r="AI2122" s="16">
        <f>VLOOKUP(A2122,'VQT-IV'!$B$3:$C1456,2,0)</f>
        <v>128.1</v>
      </c>
      <c r="AJ2122" s="25">
        <f t="shared" si="847"/>
        <v>-8.0615811608619747E-4</v>
      </c>
      <c r="AK2122" s="16">
        <v>128.41</v>
      </c>
      <c r="AL2122" s="2">
        <f t="shared" si="833"/>
        <v>137.45812140975204</v>
      </c>
      <c r="AM2122" s="27">
        <f t="shared" si="834"/>
        <v>-6.8831075002247499E-2</v>
      </c>
      <c r="AN2122" s="35">
        <v>0</v>
      </c>
      <c r="AO2122" s="1">
        <v>41060</v>
      </c>
      <c r="AP2122" s="2" t="str">
        <f t="shared" si="848"/>
        <v>high</v>
      </c>
    </row>
    <row r="2123" spans="1:42" x14ac:dyDescent="0.25">
      <c r="A2123" s="49">
        <v>41081</v>
      </c>
      <c r="B2123" s="47">
        <v>1325.51</v>
      </c>
      <c r="C2123" s="27">
        <f t="shared" si="849"/>
        <v>-2.2261726500896306E-2</v>
      </c>
      <c r="D2123" s="27">
        <f t="shared" ref="D2123:D2133" si="850">SUM(C2119:C2123)</f>
        <v>-2.3498009016672539E-3</v>
      </c>
      <c r="E2123" s="5">
        <f t="shared" si="829"/>
        <v>0</v>
      </c>
      <c r="F2123" s="44">
        <v>2299.16</v>
      </c>
      <c r="G2123" s="45">
        <v>2299.16</v>
      </c>
      <c r="H2123" s="48">
        <v>1325.51</v>
      </c>
      <c r="I2123" s="42">
        <v>20.079999999999998</v>
      </c>
      <c r="J2123" s="16">
        <f t="shared" si="845"/>
        <v>0.20079999999999998</v>
      </c>
      <c r="K2123" s="16">
        <f t="shared" si="846"/>
        <v>3.1420853447312991E-2</v>
      </c>
      <c r="L2123" s="51">
        <f>VLOOKUP(A2123,LIBOR!$A$3:B4218,2,1)</f>
        <v>0.16600000000000001</v>
      </c>
      <c r="M2123" s="16">
        <v>7268.72</v>
      </c>
      <c r="N2123" s="2">
        <v>6489.45</v>
      </c>
      <c r="O2123" s="16">
        <f t="shared" si="835"/>
        <v>5.0684682050959281E-4</v>
      </c>
      <c r="P2123" s="16">
        <f t="shared" si="836"/>
        <v>0.16937914655268699</v>
      </c>
      <c r="Q2123" s="2">
        <f t="shared" si="827"/>
        <v>19.345999999999997</v>
      </c>
      <c r="R2123" s="2">
        <f t="shared" si="828"/>
        <v>22.204000000000001</v>
      </c>
      <c r="S2123" s="16">
        <f t="shared" si="837"/>
        <v>-1</v>
      </c>
      <c r="T2123" s="16">
        <f t="shared" si="838"/>
        <v>0</v>
      </c>
      <c r="U2123" s="16">
        <f>VLOOKUP(P2123,Table!$D$6:$G$15,MATCH(VALUE(T2123)&amp;"E",Table!$D$5:$G$5,0),1)*IF(Y2123=1,0,1)</f>
        <v>0.9</v>
      </c>
      <c r="V2123" s="16">
        <f t="shared" si="839"/>
        <v>9.9999999999999978E-2</v>
      </c>
      <c r="W2123" s="16">
        <f t="shared" si="840"/>
        <v>200180.52039206642</v>
      </c>
      <c r="X2123" s="16">
        <f t="shared" si="841"/>
        <v>8.488687362986358E-4</v>
      </c>
      <c r="Y2123" s="16">
        <f t="shared" si="830"/>
        <v>0</v>
      </c>
      <c r="Z2123" s="16">
        <f t="shared" si="842"/>
        <v>0</v>
      </c>
      <c r="AA2123" s="16">
        <f t="shared" si="843"/>
        <v>0</v>
      </c>
      <c r="AB2123" s="2">
        <f t="shared" si="844"/>
        <v>240118.23572983142</v>
      </c>
      <c r="AG2123" s="16">
        <f t="shared" si="832"/>
        <v>129.17682600120474</v>
      </c>
      <c r="AH2123" s="24">
        <f t="shared" si="831"/>
        <v>127.22346052591276</v>
      </c>
      <c r="AI2123" s="16">
        <f>VLOOKUP(A2123,'VQT-IV'!$B$3:$C1457,2,0)</f>
        <v>127.32</v>
      </c>
      <c r="AJ2123" s="25">
        <f t="shared" si="847"/>
        <v>-7.5824280621450413E-4</v>
      </c>
      <c r="AK2123" s="16">
        <v>127.28</v>
      </c>
      <c r="AL2123" s="2">
        <f t="shared" si="833"/>
        <v>137.45812140975204</v>
      </c>
      <c r="AM2123" s="27">
        <f t="shared" si="834"/>
        <v>-7.4456574692524313E-2</v>
      </c>
      <c r="AN2123" s="35">
        <v>0</v>
      </c>
      <c r="AO2123" s="1">
        <v>41061</v>
      </c>
      <c r="AP2123" s="2" t="str">
        <f t="shared" si="848"/>
        <v>high</v>
      </c>
    </row>
    <row r="2124" spans="1:42" x14ac:dyDescent="0.25">
      <c r="A2124" s="49">
        <v>41082</v>
      </c>
      <c r="B2124" s="47">
        <v>1335.02</v>
      </c>
      <c r="C2124" s="27">
        <f t="shared" si="849"/>
        <v>7.1745969475900395E-3</v>
      </c>
      <c r="D2124" s="27">
        <f t="shared" si="850"/>
        <v>-5.5130265407900003E-3</v>
      </c>
      <c r="E2124" s="5">
        <f t="shared" si="829"/>
        <v>0</v>
      </c>
      <c r="F2124" s="44">
        <v>2315.65</v>
      </c>
      <c r="G2124" s="45">
        <v>2315.65</v>
      </c>
      <c r="H2124" s="48">
        <v>1335.02</v>
      </c>
      <c r="I2124" s="42">
        <v>18.11</v>
      </c>
      <c r="J2124" s="16">
        <f t="shared" si="845"/>
        <v>0.18109999999999998</v>
      </c>
      <c r="K2124" s="16">
        <f t="shared" si="846"/>
        <v>3.3473264922201929E-3</v>
      </c>
      <c r="L2124" s="51">
        <f>VLOOKUP(A2124,LIBOR!$A$3:B4219,2,1)</f>
        <v>0.16600000000000001</v>
      </c>
      <c r="M2124" s="16">
        <v>6825.89</v>
      </c>
      <c r="N2124" s="2">
        <v>6094.08</v>
      </c>
      <c r="O2124" s="16">
        <f t="shared" si="835"/>
        <v>5.1107943236282046E-5</v>
      </c>
      <c r="P2124" s="16">
        <f t="shared" si="836"/>
        <v>0.17775267350777979</v>
      </c>
      <c r="Q2124" s="2">
        <f t="shared" si="827"/>
        <v>19.026</v>
      </c>
      <c r="R2124" s="2">
        <f t="shared" si="828"/>
        <v>22.091499999999996</v>
      </c>
      <c r="S2124" s="16">
        <f t="shared" si="837"/>
        <v>-1</v>
      </c>
      <c r="T2124" s="16">
        <f t="shared" si="838"/>
        <v>0</v>
      </c>
      <c r="U2124" s="16">
        <f>VLOOKUP(P2124,Table!$D$6:$G$15,MATCH(VALUE(T2124)&amp;"E",Table!$D$5:$G$5,0),1)*IF(Y2124=1,0,1)</f>
        <v>0.9</v>
      </c>
      <c r="V2124" s="16">
        <f t="shared" si="839"/>
        <v>9.9999999999999978E-2</v>
      </c>
      <c r="W2124" s="16">
        <f t="shared" si="840"/>
        <v>200253.51286892453</v>
      </c>
      <c r="X2124" s="16">
        <f t="shared" si="841"/>
        <v>-8.5566349699921496E-3</v>
      </c>
      <c r="Y2124" s="16">
        <f t="shared" si="830"/>
        <v>0</v>
      </c>
      <c r="Z2124" s="16">
        <f t="shared" si="842"/>
        <v>0</v>
      </c>
      <c r="AA2124" s="16">
        <f t="shared" si="843"/>
        <v>0</v>
      </c>
      <c r="AB2124" s="2">
        <f t="shared" si="844"/>
        <v>240205.32585063032</v>
      </c>
      <c r="AG2124" s="16">
        <f t="shared" si="832"/>
        <v>129.22367802536138</v>
      </c>
      <c r="AH2124" s="24">
        <f t="shared" si="831"/>
        <v>127.26629157407666</v>
      </c>
      <c r="AI2124" s="16">
        <f>VLOOKUP(A2124,'VQT-IV'!$B$3:$C1458,2,0)</f>
        <v>127.37</v>
      </c>
      <c r="AJ2124" s="25">
        <f t="shared" si="847"/>
        <v>-8.1422961390709148E-4</v>
      </c>
      <c r="AK2124" s="16">
        <v>126.91</v>
      </c>
      <c r="AL2124" s="2">
        <f t="shared" si="833"/>
        <v>137.45812140975204</v>
      </c>
      <c r="AM2124" s="27">
        <f t="shared" si="834"/>
        <v>-7.4144981257923015E-2</v>
      </c>
      <c r="AN2124" s="35">
        <v>0</v>
      </c>
      <c r="AO2124" s="1">
        <v>41064</v>
      </c>
      <c r="AP2124" s="2" t="str">
        <f t="shared" si="848"/>
        <v>high</v>
      </c>
    </row>
    <row r="2125" spans="1:42" x14ac:dyDescent="0.25">
      <c r="A2125" s="49">
        <v>41085</v>
      </c>
      <c r="B2125" s="47">
        <v>1313.72</v>
      </c>
      <c r="C2125" s="27">
        <f t="shared" si="849"/>
        <v>-1.5954817156297207E-2</v>
      </c>
      <c r="D2125" s="27">
        <f t="shared" si="850"/>
        <v>-2.2912542991120777E-2</v>
      </c>
      <c r="E2125" s="5">
        <f t="shared" si="829"/>
        <v>0</v>
      </c>
      <c r="F2125" s="44">
        <v>2278.98</v>
      </c>
      <c r="G2125" s="45">
        <v>2278.98</v>
      </c>
      <c r="H2125" s="48">
        <v>1313.72</v>
      </c>
      <c r="I2125" s="42">
        <v>20.38</v>
      </c>
      <c r="J2125" s="16">
        <f t="shared" si="845"/>
        <v>0.20379999999999998</v>
      </c>
      <c r="K2125" s="16">
        <f t="shared" si="846"/>
        <v>2.4415710365634502E-2</v>
      </c>
      <c r="L2125" s="51">
        <f>VLOOKUP(A2125,LIBOR!$A$3:B4220,2,1)</f>
        <v>0.16600000000000001</v>
      </c>
      <c r="M2125" s="16">
        <v>6998.5</v>
      </c>
      <c r="N2125" s="2">
        <v>6248.13</v>
      </c>
      <c r="O2125" s="16">
        <f t="shared" si="835"/>
        <v>2.5867786120213366E-4</v>
      </c>
      <c r="P2125" s="16">
        <f t="shared" si="836"/>
        <v>0.17938428963436548</v>
      </c>
      <c r="Q2125" s="2">
        <f t="shared" si="827"/>
        <v>18.425999999999998</v>
      </c>
      <c r="R2125" s="2">
        <f t="shared" si="828"/>
        <v>21.919999999999998</v>
      </c>
      <c r="S2125" s="16">
        <f t="shared" si="837"/>
        <v>-1</v>
      </c>
      <c r="T2125" s="16">
        <f t="shared" si="838"/>
        <v>-1</v>
      </c>
      <c r="U2125" s="16">
        <f>VLOOKUP(P2125,Table!$D$6:$G$15,MATCH(VALUE(T2125)&amp;"E",Table!$D$5:$G$5,0),1)*IF(Y2125=1,0,1)</f>
        <v>0.97499999999999998</v>
      </c>
      <c r="V2125" s="16">
        <f t="shared" si="839"/>
        <v>2.5000000000000022E-2</v>
      </c>
      <c r="W2125" s="16">
        <f t="shared" si="840"/>
        <v>197884.21897159403</v>
      </c>
      <c r="X2125" s="16">
        <f t="shared" si="841"/>
        <v>-1.1619488844748616E-2</v>
      </c>
      <c r="Y2125" s="16">
        <f t="shared" si="830"/>
        <v>0</v>
      </c>
      <c r="Z2125" s="16">
        <f t="shared" si="842"/>
        <v>0</v>
      </c>
      <c r="AA2125" s="16">
        <f t="shared" si="843"/>
        <v>0</v>
      </c>
      <c r="AB2125" s="2">
        <f t="shared" si="844"/>
        <v>237389.30289429543</v>
      </c>
      <c r="AG2125" s="16">
        <f t="shared" si="832"/>
        <v>127.70873724487372</v>
      </c>
      <c r="AH2125" s="24">
        <f t="shared" si="831"/>
        <v>125.76447753934919</v>
      </c>
      <c r="AI2125" s="16">
        <f>VLOOKUP(A2125,'VQT-IV'!$B$3:$C1459,2,0)</f>
        <v>125.86</v>
      </c>
      <c r="AJ2125" s="25">
        <f t="shared" si="847"/>
        <v>-7.5895805379633252E-4</v>
      </c>
      <c r="AK2125" s="16">
        <v>125.9</v>
      </c>
      <c r="AL2125" s="2">
        <f t="shared" si="833"/>
        <v>137.45812140975204</v>
      </c>
      <c r="AM2125" s="27">
        <f t="shared" si="834"/>
        <v>-8.5070592777453991E-2</v>
      </c>
      <c r="AN2125" s="35">
        <v>0</v>
      </c>
      <c r="AO2125" s="1">
        <v>41065</v>
      </c>
      <c r="AP2125" s="2" t="str">
        <f t="shared" si="848"/>
        <v>high</v>
      </c>
    </row>
    <row r="2126" spans="1:42" x14ac:dyDescent="0.25">
      <c r="A2126" s="49">
        <v>41086</v>
      </c>
      <c r="B2126" s="47">
        <v>1319.99</v>
      </c>
      <c r="C2126" s="27">
        <f t="shared" si="849"/>
        <v>4.7727065128033708E-3</v>
      </c>
      <c r="D2126" s="27">
        <f t="shared" si="850"/>
        <v>-2.7955568419601562E-2</v>
      </c>
      <c r="E2126" s="5">
        <f t="shared" si="829"/>
        <v>0</v>
      </c>
      <c r="F2126" s="44">
        <v>2289.86</v>
      </c>
      <c r="G2126" s="45">
        <v>2289.86</v>
      </c>
      <c r="H2126" s="48">
        <v>1319.99</v>
      </c>
      <c r="I2126" s="42">
        <v>19.72</v>
      </c>
      <c r="J2126" s="16">
        <f t="shared" si="845"/>
        <v>0.19719999999999999</v>
      </c>
      <c r="K2126" s="16">
        <f t="shared" si="846"/>
        <v>9.8261575884032726E-3</v>
      </c>
      <c r="L2126" s="51">
        <f>VLOOKUP(A2126,LIBOR!$A$3:B4221,2,1)</f>
        <v>0.16700000000000001</v>
      </c>
      <c r="M2126" s="16">
        <v>6793.61</v>
      </c>
      <c r="N2126" s="2">
        <v>6065.19</v>
      </c>
      <c r="O2126" s="16">
        <f t="shared" si="835"/>
        <v>2.2670484852965355E-5</v>
      </c>
      <c r="P2126" s="16">
        <f t="shared" si="836"/>
        <v>0.18737384241159671</v>
      </c>
      <c r="Q2126" s="2">
        <f t="shared" si="827"/>
        <v>18.838000000000001</v>
      </c>
      <c r="R2126" s="2">
        <f t="shared" si="828"/>
        <v>21.850999999999999</v>
      </c>
      <c r="S2126" s="16">
        <f t="shared" si="837"/>
        <v>-1</v>
      </c>
      <c r="T2126" s="16">
        <f t="shared" si="838"/>
        <v>-1</v>
      </c>
      <c r="U2126" s="16">
        <f>VLOOKUP(P2126,Table!$D$6:$G$15,MATCH(VALUE(T2126)&amp;"E",Table!$D$5:$G$5,0),1)*IF(Y2126=1,0,1)</f>
        <v>0.97499999999999998</v>
      </c>
      <c r="V2126" s="16">
        <f t="shared" si="839"/>
        <v>2.5000000000000022E-2</v>
      </c>
      <c r="W2126" s="16">
        <f t="shared" si="840"/>
        <v>198660.20409541883</v>
      </c>
      <c r="X2126" s="16">
        <f t="shared" si="841"/>
        <v>-1.6614031108673766E-2</v>
      </c>
      <c r="Y2126" s="16">
        <f t="shared" si="830"/>
        <v>0</v>
      </c>
      <c r="Z2126" s="16">
        <f t="shared" si="842"/>
        <v>0</v>
      </c>
      <c r="AA2126" s="16">
        <f t="shared" si="843"/>
        <v>0</v>
      </c>
      <c r="AB2126" s="2">
        <f t="shared" si="844"/>
        <v>238320.53534042893</v>
      </c>
      <c r="AG2126" s="16">
        <f t="shared" si="832"/>
        <v>128.20971398783217</v>
      </c>
      <c r="AH2126" s="24">
        <f t="shared" si="831"/>
        <v>126.25454116387469</v>
      </c>
      <c r="AI2126" s="16">
        <f>VLOOKUP(A2126,'VQT-IV'!$B$3:$C1460,2,0)</f>
        <v>126.36</v>
      </c>
      <c r="AJ2126" s="25">
        <f t="shared" si="847"/>
        <v>-8.345903460376114E-4</v>
      </c>
      <c r="AK2126" s="16">
        <v>126.4</v>
      </c>
      <c r="AL2126" s="2">
        <f t="shared" si="833"/>
        <v>137.45812140975204</v>
      </c>
      <c r="AM2126" s="27">
        <f t="shared" si="834"/>
        <v>-8.1505407836037103E-2</v>
      </c>
      <c r="AN2126" s="35">
        <v>0</v>
      </c>
      <c r="AO2126" s="1">
        <v>41066</v>
      </c>
      <c r="AP2126" s="2" t="str">
        <f t="shared" si="848"/>
        <v>high</v>
      </c>
    </row>
    <row r="2127" spans="1:42" x14ac:dyDescent="0.25">
      <c r="A2127" s="49">
        <v>41087</v>
      </c>
      <c r="B2127" s="47">
        <v>1331.85</v>
      </c>
      <c r="C2127" s="27">
        <f t="shared" si="849"/>
        <v>8.9849165523980812E-3</v>
      </c>
      <c r="D2127" s="27">
        <f t="shared" si="850"/>
        <v>-1.7284323644402022E-2</v>
      </c>
      <c r="E2127" s="5">
        <f t="shared" si="829"/>
        <v>1</v>
      </c>
      <c r="F2127" s="44">
        <v>2310.98</v>
      </c>
      <c r="G2127" s="45">
        <v>2310.98</v>
      </c>
      <c r="H2127" s="48">
        <v>1331.85</v>
      </c>
      <c r="I2127" s="42">
        <v>19.45</v>
      </c>
      <c r="J2127" s="16">
        <f t="shared" si="845"/>
        <v>0.19450000000000001</v>
      </c>
      <c r="K2127" s="16">
        <f t="shared" si="846"/>
        <v>6.492410819728206E-3</v>
      </c>
      <c r="L2127" s="51">
        <f>VLOOKUP(A2127,LIBOR!$A$3:B4222,2,1)</f>
        <v>0.16650000000000001</v>
      </c>
      <c r="M2127" s="16">
        <v>6778.37</v>
      </c>
      <c r="N2127" s="2">
        <v>6051.57</v>
      </c>
      <c r="O2127" s="16">
        <f t="shared" si="835"/>
        <v>8.000931022578015E-5</v>
      </c>
      <c r="P2127" s="16">
        <f t="shared" si="836"/>
        <v>0.1880075891802718</v>
      </c>
      <c r="Q2127" s="2">
        <f t="shared" si="827"/>
        <v>19.105999999999998</v>
      </c>
      <c r="R2127" s="2">
        <f t="shared" si="828"/>
        <v>21.785500000000003</v>
      </c>
      <c r="S2127" s="16">
        <f t="shared" si="837"/>
        <v>-1</v>
      </c>
      <c r="T2127" s="16">
        <f t="shared" si="838"/>
        <v>-1</v>
      </c>
      <c r="U2127" s="16">
        <f>VLOOKUP(P2127,Table!$D$6:$G$15,MATCH(VALUE(T2127)&amp;"E",Table!$D$5:$G$5,0),1)*IF(Y2127=1,0,1)</f>
        <v>0</v>
      </c>
      <c r="V2127" s="16">
        <f t="shared" si="839"/>
        <v>0</v>
      </c>
      <c r="W2127" s="16">
        <f t="shared" si="840"/>
        <v>200389.37302609382</v>
      </c>
      <c r="X2127" s="16">
        <f t="shared" si="841"/>
        <v>-2.1728905829578982E-2</v>
      </c>
      <c r="Y2127" s="16">
        <f t="shared" si="830"/>
        <v>1</v>
      </c>
      <c r="Z2127" s="16">
        <f t="shared" si="842"/>
        <v>20</v>
      </c>
      <c r="AA2127" s="16">
        <f t="shared" si="843"/>
        <v>0</v>
      </c>
      <c r="AB2127" s="2">
        <f t="shared" si="844"/>
        <v>240450.31239939647</v>
      </c>
      <c r="AG2127" s="16">
        <f t="shared" si="832"/>
        <v>129.35547386621624</v>
      </c>
      <c r="AH2127" s="24">
        <f t="shared" si="831"/>
        <v>127.37951298685817</v>
      </c>
      <c r="AI2127" s="16">
        <f>VLOOKUP(A2127,'VQT-IV'!$B$3:$C1461,2,0)</f>
        <v>127.48</v>
      </c>
      <c r="AJ2127" s="25">
        <f t="shared" si="847"/>
        <v>-7.882570845766379E-4</v>
      </c>
      <c r="AK2127" s="16">
        <v>127.44</v>
      </c>
      <c r="AL2127" s="2">
        <f t="shared" si="833"/>
        <v>137.45812140975204</v>
      </c>
      <c r="AM2127" s="27">
        <f t="shared" si="834"/>
        <v>-7.3321301932028571E-2</v>
      </c>
      <c r="AN2127" s="35">
        <v>1</v>
      </c>
      <c r="AO2127" s="1">
        <v>41067</v>
      </c>
      <c r="AP2127" s="2" t="str">
        <f t="shared" si="848"/>
        <v>high</v>
      </c>
    </row>
    <row r="2128" spans="1:42" x14ac:dyDescent="0.25">
      <c r="A2128" s="49">
        <v>41088</v>
      </c>
      <c r="B2128" s="47">
        <v>1329.04</v>
      </c>
      <c r="C2128" s="27">
        <f t="shared" si="849"/>
        <v>-2.1098472050155026E-3</v>
      </c>
      <c r="D2128" s="27">
        <f t="shared" si="850"/>
        <v>2.8675556514787814E-3</v>
      </c>
      <c r="E2128" s="5">
        <f t="shared" si="829"/>
        <v>0</v>
      </c>
      <c r="F2128" s="44">
        <v>2306.2199999999998</v>
      </c>
      <c r="G2128" s="45">
        <v>2306.2199999999998</v>
      </c>
      <c r="H2128" s="48">
        <v>1329.04</v>
      </c>
      <c r="I2128" s="42">
        <v>19.71</v>
      </c>
      <c r="J2128" s="16">
        <f t="shared" si="845"/>
        <v>0.1971</v>
      </c>
      <c r="K2128" s="16">
        <f t="shared" si="846"/>
        <v>6.8120867127516305E-3</v>
      </c>
      <c r="L2128" s="51">
        <f>VLOOKUP(A2128,LIBOR!$A$3:B4223,2,1)</f>
        <v>0.16750000000000001</v>
      </c>
      <c r="M2128" s="16">
        <v>6672.08</v>
      </c>
      <c r="N2128" s="2">
        <v>5956.66</v>
      </c>
      <c r="O2128" s="16">
        <f t="shared" si="835"/>
        <v>4.4608653179566181E-6</v>
      </c>
      <c r="P2128" s="16">
        <f t="shared" si="836"/>
        <v>0.19028791328724837</v>
      </c>
      <c r="Q2128" s="2">
        <f t="shared" si="827"/>
        <v>19.547999999999998</v>
      </c>
      <c r="R2128" s="2">
        <f t="shared" si="828"/>
        <v>21.551000000000002</v>
      </c>
      <c r="S2128" s="16">
        <f t="shared" si="837"/>
        <v>-1</v>
      </c>
      <c r="T2128" s="16">
        <f t="shared" si="838"/>
        <v>-1</v>
      </c>
      <c r="U2128" s="16">
        <f>VLOOKUP(P2128,Table!$D$6:$G$15,MATCH(VALUE(T2128)&amp;"E",Table!$D$5:$G$5,0),1)*IF(Y2128=1,0,1)</f>
        <v>0.97499999999999998</v>
      </c>
      <c r="V2128" s="16">
        <f t="shared" si="839"/>
        <v>2.5000000000000022E-2</v>
      </c>
      <c r="W2128" s="16">
        <f t="shared" si="840"/>
        <v>200389.37302609382</v>
      </c>
      <c r="X2128" s="16">
        <f t="shared" si="841"/>
        <v>-5.1168857433484538E-3</v>
      </c>
      <c r="Y2128" s="16">
        <f t="shared" si="830"/>
        <v>0</v>
      </c>
      <c r="Z2128" s="16">
        <f t="shared" si="842"/>
        <v>0</v>
      </c>
      <c r="AA2128" s="16">
        <f t="shared" si="843"/>
        <v>4.6527777777782831E-4</v>
      </c>
      <c r="AB2128" s="2">
        <f t="shared" si="844"/>
        <v>240451.43116126664</v>
      </c>
      <c r="AG2128" s="16">
        <f t="shared" si="832"/>
        <v>129.35607572849048</v>
      </c>
      <c r="AH2128" s="24">
        <f t="shared" si="831"/>
        <v>127.37679028281256</v>
      </c>
      <c r="AI2128" s="16">
        <f>VLOOKUP(A2128,'VQT-IV'!$B$3:$C1462,2,0)</f>
        <v>127.48</v>
      </c>
      <c r="AJ2128" s="25">
        <f t="shared" si="847"/>
        <v>-8.0961497636833357E-4</v>
      </c>
      <c r="AK2128" s="16">
        <v>127.5</v>
      </c>
      <c r="AL2128" s="2">
        <f t="shared" si="833"/>
        <v>137.45812140975204</v>
      </c>
      <c r="AM2128" s="27">
        <f t="shared" si="834"/>
        <v>-7.334110944880301E-2</v>
      </c>
      <c r="AN2128" s="35">
        <v>0</v>
      </c>
      <c r="AO2128" s="1">
        <v>41068</v>
      </c>
      <c r="AP2128" s="2" t="str">
        <f t="shared" si="848"/>
        <v>high</v>
      </c>
    </row>
    <row r="2129" spans="1:42" x14ac:dyDescent="0.25">
      <c r="A2129" s="49">
        <v>41089</v>
      </c>
      <c r="B2129" s="47">
        <v>1362.16</v>
      </c>
      <c r="C2129" s="27">
        <f t="shared" si="849"/>
        <v>2.4920243183049529E-2</v>
      </c>
      <c r="D2129" s="27">
        <f t="shared" si="850"/>
        <v>2.061320188693827E-2</v>
      </c>
      <c r="E2129" s="5">
        <f t="shared" si="829"/>
        <v>0</v>
      </c>
      <c r="F2129" s="44">
        <v>2363.79</v>
      </c>
      <c r="G2129" s="45">
        <v>2363.79</v>
      </c>
      <c r="H2129" s="48">
        <v>1362.16</v>
      </c>
      <c r="I2129" s="42">
        <v>17.079999999999998</v>
      </c>
      <c r="J2129" s="16">
        <f t="shared" si="845"/>
        <v>0.17079999999999998</v>
      </c>
      <c r="K2129" s="16">
        <f t="shared" si="846"/>
        <v>-1.593524593944104E-2</v>
      </c>
      <c r="L2129" s="51">
        <f>VLOOKUP(A2129,LIBOR!$A$3:B4224,2,1)</f>
        <v>0.16950000000000001</v>
      </c>
      <c r="M2129" s="16">
        <v>6178.02</v>
      </c>
      <c r="N2129" s="2">
        <v>5515.56</v>
      </c>
      <c r="O2129" s="16">
        <f t="shared" si="835"/>
        <v>6.0588828226274699E-4</v>
      </c>
      <c r="P2129" s="16">
        <f t="shared" si="836"/>
        <v>0.18673524593944102</v>
      </c>
      <c r="Q2129" s="2">
        <f t="shared" si="827"/>
        <v>19.474</v>
      </c>
      <c r="R2129" s="2">
        <f t="shared" si="828"/>
        <v>21.333499999999997</v>
      </c>
      <c r="S2129" s="16">
        <f t="shared" si="837"/>
        <v>-1</v>
      </c>
      <c r="T2129" s="16">
        <f t="shared" si="838"/>
        <v>-1</v>
      </c>
      <c r="U2129" s="16">
        <f>VLOOKUP(P2129,Table!$D$6:$G$15,MATCH(VALUE(T2129)&amp;"E",Table!$D$5:$G$5,0),1)*IF(Y2129=1,0,1)</f>
        <v>0.97499999999999998</v>
      </c>
      <c r="V2129" s="16">
        <f t="shared" si="839"/>
        <v>2.5000000000000022E-2</v>
      </c>
      <c r="W2129" s="16">
        <f t="shared" si="840"/>
        <v>204887.30246441666</v>
      </c>
      <c r="X2129" s="16">
        <f t="shared" si="841"/>
        <v>1.0433214661362822E-3</v>
      </c>
      <c r="Y2129" s="16">
        <f t="shared" si="830"/>
        <v>0</v>
      </c>
      <c r="Z2129" s="16">
        <f t="shared" si="842"/>
        <v>0</v>
      </c>
      <c r="AA2129" s="16">
        <f t="shared" si="843"/>
        <v>0</v>
      </c>
      <c r="AB2129" s="2">
        <f t="shared" si="844"/>
        <v>245858.61431012093</v>
      </c>
      <c r="AG2129" s="16">
        <f t="shared" si="832"/>
        <v>132.2649874762933</v>
      </c>
      <c r="AH2129" s="24">
        <f t="shared" si="831"/>
        <v>130.23780274985714</v>
      </c>
      <c r="AI2129" s="16">
        <f>VLOOKUP(A2129,'VQT-IV'!$B$3:$C1463,2,0)</f>
        <v>130.34</v>
      </c>
      <c r="AJ2129" s="25">
        <f t="shared" si="847"/>
        <v>-7.8408201736124283E-4</v>
      </c>
      <c r="AK2129" s="16">
        <v>130.4</v>
      </c>
      <c r="AL2129" s="2">
        <f t="shared" si="833"/>
        <v>137.45812140975204</v>
      </c>
      <c r="AM2129" s="27">
        <f t="shared" si="834"/>
        <v>-5.2527406790113806E-2</v>
      </c>
      <c r="AN2129" s="35">
        <v>0</v>
      </c>
      <c r="AO2129" s="1">
        <v>41071</v>
      </c>
      <c r="AP2129" s="2" t="str">
        <f t="shared" si="848"/>
        <v>high</v>
      </c>
    </row>
    <row r="2130" spans="1:42" x14ac:dyDescent="0.25">
      <c r="A2130" s="49">
        <v>41092</v>
      </c>
      <c r="B2130" s="47">
        <v>1365.51</v>
      </c>
      <c r="C2130" s="27">
        <f t="shared" si="849"/>
        <v>2.4593293005226169E-3</v>
      </c>
      <c r="D2130" s="27">
        <f t="shared" si="850"/>
        <v>3.9027348343758095E-2</v>
      </c>
      <c r="E2130" s="5">
        <f t="shared" si="829"/>
        <v>0</v>
      </c>
      <c r="F2130" s="44">
        <v>2369.75</v>
      </c>
      <c r="G2130" s="45">
        <v>2369.75</v>
      </c>
      <c r="H2130" s="48">
        <v>1365.51</v>
      </c>
      <c r="I2130" s="42">
        <v>16.8</v>
      </c>
      <c r="J2130" s="16">
        <f t="shared" si="845"/>
        <v>0.16800000000000001</v>
      </c>
      <c r="K2130" s="16">
        <f t="shared" si="846"/>
        <v>-3.0550437642829942E-2</v>
      </c>
      <c r="L2130" s="51">
        <f>VLOOKUP(A2130,LIBOR!$A$3:B4225,2,1)</f>
        <v>0.16800000000000001</v>
      </c>
      <c r="M2130" s="43">
        <v>5770.05</v>
      </c>
      <c r="N2130" s="54">
        <v>5151.29</v>
      </c>
      <c r="O2130" s="16">
        <f t="shared" si="835"/>
        <v>6.0334593041451549E-6</v>
      </c>
      <c r="P2130" s="16">
        <f t="shared" si="836"/>
        <v>0.19855043764282995</v>
      </c>
      <c r="Q2130" s="2">
        <f t="shared" si="827"/>
        <v>19.267999999999997</v>
      </c>
      <c r="R2130" s="2">
        <f t="shared" si="828"/>
        <v>20.854499999999998</v>
      </c>
      <c r="S2130" s="16">
        <f t="shared" si="837"/>
        <v>-1</v>
      </c>
      <c r="T2130" s="16">
        <f t="shared" si="838"/>
        <v>-1</v>
      </c>
      <c r="U2130" s="16">
        <f>VLOOKUP(P2130,Table!$D$6:$G$15,MATCH(VALUE(T2130)&amp;"E",Table!$D$5:$G$5,0),1)*IF(Y2130=1,0,1)</f>
        <v>0.97499999999999998</v>
      </c>
      <c r="V2130" s="16">
        <f t="shared" si="839"/>
        <v>2.5000000000000022E-2</v>
      </c>
      <c r="W2130" s="16">
        <f t="shared" si="840"/>
        <v>205040.30092190183</v>
      </c>
      <c r="X2130" s="16">
        <f t="shared" si="841"/>
        <v>2.3139617023972825E-2</v>
      </c>
      <c r="Y2130" s="16">
        <f t="shared" si="830"/>
        <v>0</v>
      </c>
      <c r="Z2130" s="16">
        <f t="shared" si="842"/>
        <v>0</v>
      </c>
      <c r="AA2130" s="16">
        <f t="shared" si="843"/>
        <v>0</v>
      </c>
      <c r="AB2130" s="2">
        <f t="shared" si="844"/>
        <v>246057.13216066058</v>
      </c>
      <c r="AG2130" s="16">
        <f t="shared" si="832"/>
        <v>132.37178447052972</v>
      </c>
      <c r="AH2130" s="24">
        <f t="shared" si="831"/>
        <v>130.33278570011973</v>
      </c>
      <c r="AI2130" s="16">
        <f>VLOOKUP(A2130,'VQT-IV'!$B$3:$C1464,2,0)</f>
        <v>130.44</v>
      </c>
      <c r="AJ2130" s="25">
        <f t="shared" si="847"/>
        <v>-8.2194342134522813E-4</v>
      </c>
      <c r="AK2130" s="16">
        <v>130.34</v>
      </c>
      <c r="AL2130" s="2">
        <f t="shared" si="833"/>
        <v>137.45812140975204</v>
      </c>
      <c r="AM2130" s="27">
        <f t="shared" si="834"/>
        <v>-5.183641123969851E-2</v>
      </c>
      <c r="AN2130" s="35">
        <v>0</v>
      </c>
      <c r="AO2130" s="1">
        <v>41072</v>
      </c>
      <c r="AP2130" s="2" t="str">
        <f t="shared" si="848"/>
        <v>high</v>
      </c>
    </row>
    <row r="2131" spans="1:42" x14ac:dyDescent="0.25">
      <c r="A2131" s="49">
        <v>41093</v>
      </c>
      <c r="B2131" s="47">
        <v>1374.02</v>
      </c>
      <c r="C2131" s="27">
        <f t="shared" si="849"/>
        <v>6.2321037561057224E-3</v>
      </c>
      <c r="D2131" s="27">
        <f t="shared" si="850"/>
        <v>4.0486745587060446E-2</v>
      </c>
      <c r="E2131" s="5">
        <f t="shared" si="829"/>
        <v>0</v>
      </c>
      <c r="F2131" s="44">
        <v>2385.06</v>
      </c>
      <c r="G2131" s="45">
        <v>2385.06</v>
      </c>
      <c r="H2131" s="48">
        <v>1374.02</v>
      </c>
      <c r="I2131" s="42">
        <v>16.66</v>
      </c>
      <c r="J2131" s="16">
        <f t="shared" si="845"/>
        <v>0.1666</v>
      </c>
      <c r="K2131" s="16">
        <f t="shared" si="846"/>
        <v>-3.1974620027910322E-2</v>
      </c>
      <c r="L2131" s="51">
        <f>VLOOKUP(A2131,LIBOR!$A$3:B4226,2,1)</f>
        <v>0.17</v>
      </c>
      <c r="M2131" s="43">
        <v>5635.77</v>
      </c>
      <c r="N2131" s="54">
        <v>5031.3900000000003</v>
      </c>
      <c r="O2131" s="16">
        <f t="shared" si="835"/>
        <v>3.8598442799305047E-5</v>
      </c>
      <c r="P2131" s="16">
        <f t="shared" si="836"/>
        <v>0.19857462002791032</v>
      </c>
      <c r="Q2131" s="2">
        <f t="shared" si="827"/>
        <v>18.552</v>
      </c>
      <c r="R2131" s="2">
        <f t="shared" si="828"/>
        <v>20.388500000000001</v>
      </c>
      <c r="S2131" s="16">
        <f t="shared" si="837"/>
        <v>-1</v>
      </c>
      <c r="T2131" s="16">
        <f t="shared" si="838"/>
        <v>-1</v>
      </c>
      <c r="U2131" s="16">
        <f>VLOOKUP(P2131,Table!$D$6:$G$15,MATCH(VALUE(T2131)&amp;"E",Table!$D$5:$G$5,0),1)*IF(Y2131=1,0,1)</f>
        <v>0.97499999999999998</v>
      </c>
      <c r="V2131" s="16">
        <f t="shared" si="839"/>
        <v>2.5000000000000022E-2</v>
      </c>
      <c r="W2131" s="16">
        <f t="shared" si="840"/>
        <v>206166.87600862663</v>
      </c>
      <c r="X2131" s="16">
        <f t="shared" si="841"/>
        <v>3.6162974427662808E-2</v>
      </c>
      <c r="Y2131" s="16">
        <f t="shared" si="830"/>
        <v>0</v>
      </c>
      <c r="Z2131" s="16">
        <f t="shared" si="842"/>
        <v>0</v>
      </c>
      <c r="AA2131" s="16">
        <f t="shared" si="843"/>
        <v>0</v>
      </c>
      <c r="AB2131" s="2">
        <f t="shared" si="844"/>
        <v>247463.9108615299</v>
      </c>
      <c r="AG2131" s="16">
        <f t="shared" si="832"/>
        <v>133.1285916614207</v>
      </c>
      <c r="AH2131" s="24">
        <f t="shared" si="831"/>
        <v>131.07452373684427</v>
      </c>
      <c r="AI2131" s="16">
        <f>VLOOKUP(A2131,'VQT-IV'!$B$3:$C1465,2,0)</f>
        <v>131.18</v>
      </c>
      <c r="AJ2131" s="25">
        <f t="shared" si="847"/>
        <v>-8.0405750233070172E-4</v>
      </c>
      <c r="AK2131" s="16">
        <v>131.28</v>
      </c>
      <c r="AL2131" s="2">
        <f t="shared" si="833"/>
        <v>137.45812140975204</v>
      </c>
      <c r="AM2131" s="27">
        <f t="shared" si="834"/>
        <v>-4.6440309291575166E-2</v>
      </c>
      <c r="AN2131" s="35">
        <v>0</v>
      </c>
      <c r="AO2131" s="1">
        <v>41073</v>
      </c>
      <c r="AP2131" s="2" t="str">
        <f t="shared" si="848"/>
        <v>high</v>
      </c>
    </row>
    <row r="2132" spans="1:42" x14ac:dyDescent="0.25">
      <c r="A2132" s="49">
        <v>41095</v>
      </c>
      <c r="B2132" s="47">
        <v>1367.58</v>
      </c>
      <c r="C2132" s="27">
        <f t="shared" si="849"/>
        <v>-4.6869768998996086E-3</v>
      </c>
      <c r="D2132" s="27">
        <f t="shared" si="850"/>
        <v>2.6814852134762757E-2</v>
      </c>
      <c r="E2132" s="5">
        <f t="shared" si="829"/>
        <v>0</v>
      </c>
      <c r="F2132" s="44">
        <v>2373.91</v>
      </c>
      <c r="G2132" s="45">
        <v>2373.91</v>
      </c>
      <c r="H2132" s="48">
        <v>1367.58</v>
      </c>
      <c r="I2132" s="42">
        <v>17.5</v>
      </c>
      <c r="J2132" s="16">
        <f t="shared" si="845"/>
        <v>0.17499999999999999</v>
      </c>
      <c r="K2132" s="16">
        <f t="shared" si="846"/>
        <v>-5.9495704856502851E-3</v>
      </c>
      <c r="L2132" s="51">
        <f>VLOOKUP(A2132,LIBOR!$A$3:B4227,2,1)</f>
        <v>0.17050000000000001</v>
      </c>
      <c r="M2132" s="43">
        <v>5899.42</v>
      </c>
      <c r="N2132" s="54">
        <v>5266.74</v>
      </c>
      <c r="O2132" s="16">
        <f t="shared" si="835"/>
        <v>2.2071159068465125E-5</v>
      </c>
      <c r="P2132" s="16">
        <f t="shared" si="836"/>
        <v>0.18094957048565027</v>
      </c>
      <c r="Q2132" s="2">
        <f t="shared" si="827"/>
        <v>17.939999999999998</v>
      </c>
      <c r="R2132" s="2">
        <f t="shared" si="828"/>
        <v>19.987499999999997</v>
      </c>
      <c r="S2132" s="16">
        <f t="shared" si="837"/>
        <v>-1</v>
      </c>
      <c r="T2132" s="16">
        <f t="shared" si="838"/>
        <v>-1</v>
      </c>
      <c r="U2132" s="16">
        <f>VLOOKUP(P2132,Table!$D$6:$G$15,MATCH(VALUE(T2132)&amp;"E",Table!$D$5:$G$5,0),1)*IF(Y2132=1,0,1)</f>
        <v>0.97499999999999998</v>
      </c>
      <c r="V2132" s="16">
        <f t="shared" si="839"/>
        <v>2.5000000000000022E-2</v>
      </c>
      <c r="W2132" s="16">
        <f t="shared" si="840"/>
        <v>205465.82739556723</v>
      </c>
      <c r="X2132" s="16">
        <f t="shared" si="841"/>
        <v>3.7786490492087932E-2</v>
      </c>
      <c r="Y2132" s="16">
        <f t="shared" si="830"/>
        <v>0</v>
      </c>
      <c r="Z2132" s="16">
        <f t="shared" si="842"/>
        <v>0</v>
      </c>
      <c r="AA2132" s="16">
        <f t="shared" si="843"/>
        <v>0</v>
      </c>
      <c r="AB2132" s="2">
        <f t="shared" si="844"/>
        <v>246625.37372497495</v>
      </c>
      <c r="AG2132" s="16">
        <f t="shared" si="832"/>
        <v>132.67748237580116</v>
      </c>
      <c r="AH2132" s="24">
        <f t="shared" si="831"/>
        <v>130.62357485866784</v>
      </c>
      <c r="AI2132" s="16">
        <f>VLOOKUP(A2132,'VQT-IV'!$B$3:$C1466,2,0)</f>
        <v>130.72999999999999</v>
      </c>
      <c r="AJ2132" s="25">
        <f t="shared" si="847"/>
        <v>-8.140835411317715E-4</v>
      </c>
      <c r="AK2132" s="16">
        <v>130.82</v>
      </c>
      <c r="AL2132" s="2">
        <f t="shared" si="833"/>
        <v>137.45812140975204</v>
      </c>
      <c r="AM2132" s="27">
        <f t="shared" si="834"/>
        <v>-4.9720936682314698E-2</v>
      </c>
      <c r="AN2132" s="35">
        <v>0</v>
      </c>
      <c r="AO2132" s="1">
        <v>41074</v>
      </c>
      <c r="AP2132" s="2" t="str">
        <f t="shared" si="848"/>
        <v>high</v>
      </c>
    </row>
    <row r="2133" spans="1:42" x14ac:dyDescent="0.25">
      <c r="A2133" s="49">
        <v>41096</v>
      </c>
      <c r="B2133" s="47">
        <v>1354.68</v>
      </c>
      <c r="C2133" s="27">
        <f t="shared" si="849"/>
        <v>-9.4327205721054241E-3</v>
      </c>
      <c r="D2133" s="27">
        <f t="shared" si="850"/>
        <v>1.9491978767672835E-2</v>
      </c>
      <c r="E2133" s="5">
        <f t="shared" si="829"/>
        <v>0</v>
      </c>
      <c r="F2133" s="44">
        <v>2352.34</v>
      </c>
      <c r="G2133" s="45">
        <v>2352.34</v>
      </c>
      <c r="H2133" s="48">
        <v>1354.68</v>
      </c>
      <c r="I2133" s="42">
        <v>17.100000000000001</v>
      </c>
      <c r="J2133" s="40">
        <f t="shared" ref="J2133:J2196" si="851">I2133/100</f>
        <v>0.17100000000000001</v>
      </c>
      <c r="K2133" s="40">
        <f t="shared" ref="K2133:K2196" si="852">J2133-P2133</f>
        <v>-1.0646427761978383E-2</v>
      </c>
      <c r="L2133" s="51">
        <f>VLOOKUP(A2133,LIBOR!$A$3:B4228,2,1)</f>
        <v>0.17050000000000001</v>
      </c>
      <c r="M2133" s="43">
        <v>5779.99</v>
      </c>
      <c r="N2133" s="54">
        <v>5160.1000000000004</v>
      </c>
      <c r="O2133" s="40">
        <f t="shared" ref="O2133:O2196" si="853">LN(B2133/B2132)^2</f>
        <v>8.9822824995659551E-5</v>
      </c>
      <c r="P2133" s="40">
        <f t="shared" ref="P2133:P2196" si="854">SQRT(252*SUM(O2111:O2132)/22)</f>
        <v>0.1816464277619784</v>
      </c>
      <c r="Q2133" s="38">
        <f t="shared" si="827"/>
        <v>17.55</v>
      </c>
      <c r="R2133" s="38">
        <f t="shared" si="828"/>
        <v>19.7545</v>
      </c>
      <c r="S2133" s="40">
        <f t="shared" ref="S2133:S2196" si="855">IF(Q2133&gt;=R2133,1,-1)</f>
        <v>-1</v>
      </c>
      <c r="T2133" s="40">
        <f t="shared" ref="T2133:T2196" si="856">IF(SUM(S2124:S2133)=-10,-1,IF(SUM(S2124:S2133)&lt;10,0,1))</f>
        <v>-1</v>
      </c>
      <c r="U2133" s="40">
        <f>VLOOKUP(P2133,Table!$D$6:$G$15,MATCH(VALUE(T2133)&amp;"E",Table!$D$5:$G$5,0),1)*IF(Y2133=1,0,1)</f>
        <v>0.97499999999999998</v>
      </c>
      <c r="V2133" s="40">
        <f t="shared" ref="V2133:V2196" si="857">(1-U2133)*IF(Y2133=1,0,1)</f>
        <v>2.5000000000000022E-2</v>
      </c>
      <c r="W2133" s="40">
        <f t="shared" si="840"/>
        <v>203472.17232824062</v>
      </c>
      <c r="X2133" s="40">
        <f t="shared" ref="X2133:X2196" si="858">W2132/W2127-1</f>
        <v>2.5332952006453802E-2</v>
      </c>
      <c r="Y2133" s="40">
        <f t="shared" ref="Y2133:Y2196" si="859">IF(X2133&lt;=-0.02,1,0)</f>
        <v>0</v>
      </c>
      <c r="Z2133" s="40">
        <f t="shared" ref="Z2133:Z2196" si="860">Y2133*20</f>
        <v>0</v>
      </c>
      <c r="AA2133" s="40">
        <f t="shared" ref="AA2133:AA2196" si="861">(1+(A2133-A2132)/360*L2133-1)*Y2132</f>
        <v>0</v>
      </c>
      <c r="AB2133" s="38">
        <f t="shared" ref="AB2133:AB2196" si="862">AB2132*(1+$U2132*($G2133/$G2132-1)+$V2132*($M2133/$M2132-1)+Y2132*(1+(A2133-A2132)/360*L2133/100-1))</f>
        <v>244315.67097406631</v>
      </c>
      <c r="AC2133" s="46"/>
      <c r="AD2133" s="38"/>
      <c r="AE2133" s="40"/>
      <c r="AF2133" s="40"/>
      <c r="AG2133" s="40">
        <f t="shared" ref="AG2133:AG2196" si="863">AB2133/AG$2</f>
        <v>131.43492755916355</v>
      </c>
      <c r="AH2133" s="24">
        <f t="shared" ref="AH2133:AH2196" si="864">AH2132*AB2133/AB2132*(1-AH$1)^(A2133-A2132)</f>
        <v>129.39688740149623</v>
      </c>
      <c r="AI2133" s="16">
        <f>VLOOKUP(A2133,'VQT-IV'!$B$3:$C1467,2,0)</f>
        <v>129.5</v>
      </c>
      <c r="AJ2133" s="25">
        <f t="shared" si="847"/>
        <v>-7.9623628188241202E-4</v>
      </c>
      <c r="AK2133" s="16">
        <v>129.66</v>
      </c>
      <c r="AL2133" s="2">
        <f t="shared" si="833"/>
        <v>137.45812140975204</v>
      </c>
      <c r="AM2133" s="27">
        <f t="shared" si="834"/>
        <v>-5.8645018028624873E-2</v>
      </c>
      <c r="AO2133" s="1">
        <v>41075</v>
      </c>
      <c r="AP2133" s="2" t="str">
        <f t="shared" si="848"/>
        <v>high</v>
      </c>
    </row>
    <row r="2134" spans="1:42" x14ac:dyDescent="0.25">
      <c r="A2134" s="49">
        <v>41099</v>
      </c>
      <c r="B2134" s="47">
        <v>1352.46</v>
      </c>
      <c r="C2134" s="27">
        <f t="shared" ref="C2134:C2197" si="865">B2134/B2133-1</f>
        <v>-1.6387633979980665E-3</v>
      </c>
      <c r="D2134" s="27">
        <f t="shared" ref="D2134:D2197" si="866">SUM(C2130:C2134)</f>
        <v>-7.0670278133747599E-3</v>
      </c>
      <c r="E2134" s="5">
        <f t="shared" ref="E2134:E2197" si="867">IF(Y2134=1,IF(AND(D2134&lt;0,T2134&gt;=0),-1,1),0)</f>
        <v>0</v>
      </c>
      <c r="F2134" s="44">
        <v>2348.52</v>
      </c>
      <c r="G2134" s="45">
        <v>2348.52</v>
      </c>
      <c r="H2134" s="48">
        <v>1352.46</v>
      </c>
      <c r="I2134" s="42">
        <v>17.98</v>
      </c>
      <c r="J2134" s="40">
        <f t="shared" si="851"/>
        <v>0.17980000000000002</v>
      </c>
      <c r="K2134" s="40">
        <f t="shared" si="852"/>
        <v>-3.6414522130613636E-3</v>
      </c>
      <c r="L2134" s="51">
        <f>VLOOKUP(A2134,LIBOR!$A$3:B4229,2,1)</f>
        <v>0.17050000000000001</v>
      </c>
      <c r="M2134" s="43">
        <v>5777.73</v>
      </c>
      <c r="N2134" s="54">
        <v>5158.04</v>
      </c>
      <c r="O2134" s="40">
        <f t="shared" si="853"/>
        <v>2.6899530692511969E-6</v>
      </c>
      <c r="P2134" s="40">
        <f t="shared" si="854"/>
        <v>0.18344145221306138</v>
      </c>
      <c r="Q2134" s="38">
        <f t="shared" si="827"/>
        <v>17.027999999999999</v>
      </c>
      <c r="R2134" s="38">
        <f t="shared" si="828"/>
        <v>19.523499999999999</v>
      </c>
      <c r="S2134" s="40">
        <f t="shared" si="855"/>
        <v>-1</v>
      </c>
      <c r="T2134" s="40">
        <f t="shared" si="856"/>
        <v>-1</v>
      </c>
      <c r="U2134" s="40">
        <f>VLOOKUP(P2134,Table!$D$6:$G$15,MATCH(VALUE(T2134)&amp;"E",Table!$D$5:$G$5,0),1)*IF(Y2134=1,0,1)</f>
        <v>0.97499999999999998</v>
      </c>
      <c r="V2134" s="40">
        <f t="shared" si="857"/>
        <v>2.5000000000000022E-2</v>
      </c>
      <c r="W2134" s="40">
        <f t="shared" si="840"/>
        <v>203145.0349093223</v>
      </c>
      <c r="X2134" s="40">
        <f t="shared" si="858"/>
        <v>1.5384045848306327E-2</v>
      </c>
      <c r="Y2134" s="40">
        <f t="shared" si="859"/>
        <v>0</v>
      </c>
      <c r="Z2134" s="40">
        <f t="shared" si="860"/>
        <v>0</v>
      </c>
      <c r="AA2134" s="40">
        <f t="shared" si="861"/>
        <v>0</v>
      </c>
      <c r="AB2134" s="38">
        <f t="shared" si="862"/>
        <v>243926.45359873385</v>
      </c>
      <c r="AC2134" s="46"/>
      <c r="AD2134" s="38"/>
      <c r="AE2134" s="40"/>
      <c r="AF2134" s="40"/>
      <c r="AG2134" s="40">
        <f t="shared" si="863"/>
        <v>131.22553960902661</v>
      </c>
      <c r="AH2134" s="24">
        <f t="shared" si="864"/>
        <v>129.18065900304236</v>
      </c>
      <c r="AI2134" s="16">
        <f>VLOOKUP(A2134,'VQT-IV'!$B$3:$C1468,2,0)</f>
        <v>129.28</v>
      </c>
      <c r="AJ2134" s="25">
        <f t="shared" si="847"/>
        <v>-7.6841736508070912E-4</v>
      </c>
      <c r="AK2134" s="16">
        <v>129.66</v>
      </c>
      <c r="AL2134" s="2">
        <f t="shared" si="833"/>
        <v>137.45812140975204</v>
      </c>
      <c r="AM2134" s="27">
        <f t="shared" si="834"/>
        <v>-6.0218067305279122E-2</v>
      </c>
      <c r="AO2134" s="1">
        <v>41078</v>
      </c>
      <c r="AP2134" s="2" t="str">
        <f t="shared" si="848"/>
        <v>high</v>
      </c>
    </row>
    <row r="2135" spans="1:42" x14ac:dyDescent="0.25">
      <c r="A2135" s="49">
        <v>41100</v>
      </c>
      <c r="B2135" s="47">
        <v>1341.47</v>
      </c>
      <c r="C2135" s="27">
        <f t="shared" si="865"/>
        <v>-8.1259334841695674E-3</v>
      </c>
      <c r="D2135" s="27">
        <f t="shared" si="866"/>
        <v>-1.7652290598066944E-2</v>
      </c>
      <c r="E2135" s="5">
        <f t="shared" si="867"/>
        <v>0</v>
      </c>
      <c r="F2135" s="44">
        <v>2329.46</v>
      </c>
      <c r="G2135" s="45">
        <v>2329.46</v>
      </c>
      <c r="H2135" s="48">
        <v>1341.47</v>
      </c>
      <c r="I2135" s="42">
        <v>18.72</v>
      </c>
      <c r="J2135" s="40">
        <f t="shared" si="851"/>
        <v>0.18719999999999998</v>
      </c>
      <c r="K2135" s="40">
        <f t="shared" si="852"/>
        <v>2.0666421401587809E-2</v>
      </c>
      <c r="L2135" s="51">
        <f>VLOOKUP(A2135,LIBOR!$A$3:B4230,2,1)</f>
        <v>0.17050000000000001</v>
      </c>
      <c r="M2135" s="43">
        <v>5995.42</v>
      </c>
      <c r="N2135" s="54">
        <v>5352.37</v>
      </c>
      <c r="O2135" s="40">
        <f t="shared" si="853"/>
        <v>6.6571383309643829E-5</v>
      </c>
      <c r="P2135" s="40">
        <f t="shared" si="854"/>
        <v>0.16653357859841217</v>
      </c>
      <c r="Q2135" s="38">
        <f t="shared" si="827"/>
        <v>17.208000000000002</v>
      </c>
      <c r="R2135" s="38">
        <f t="shared" si="828"/>
        <v>19.361000000000004</v>
      </c>
      <c r="S2135" s="40">
        <f t="shared" si="855"/>
        <v>-1</v>
      </c>
      <c r="T2135" s="40">
        <f t="shared" si="856"/>
        <v>-1</v>
      </c>
      <c r="U2135" s="40">
        <f>VLOOKUP(P2135,Table!$D$6:$G$15,MATCH(VALUE(T2135)&amp;"E",Table!$D$5:$G$5,0),1)*IF(Y2135=1,0,1)</f>
        <v>0.97499999999999998</v>
      </c>
      <c r="V2135" s="40">
        <f t="shared" si="857"/>
        <v>2.5000000000000022E-2</v>
      </c>
      <c r="W2135" s="40">
        <f t="shared" si="840"/>
        <v>201726.8985038189</v>
      </c>
      <c r="X2135" s="40">
        <f t="shared" si="858"/>
        <v>-8.5035408936429135E-3</v>
      </c>
      <c r="Y2135" s="40">
        <f t="shared" si="859"/>
        <v>0</v>
      </c>
      <c r="Z2135" s="40">
        <f t="shared" si="860"/>
        <v>0</v>
      </c>
      <c r="AA2135" s="40">
        <f t="shared" si="861"/>
        <v>0</v>
      </c>
      <c r="AB2135" s="38">
        <f t="shared" si="862"/>
        <v>242226.06178474636</v>
      </c>
      <c r="AC2135" s="46"/>
      <c r="AD2135" s="38"/>
      <c r="AE2135" s="40"/>
      <c r="AF2135" s="40"/>
      <c r="AG2135" s="40">
        <f t="shared" si="863"/>
        <v>130.31077685965977</v>
      </c>
      <c r="AH2135" s="24">
        <f t="shared" si="864"/>
        <v>128.27681215450815</v>
      </c>
      <c r="AI2135" s="16">
        <f>VLOOKUP(A2135,'VQT-IV'!$B$3:$C1469,2,0)</f>
        <v>128.38</v>
      </c>
      <c r="AJ2135" s="25">
        <f t="shared" si="847"/>
        <v>-8.0376885411936883E-4</v>
      </c>
      <c r="AL2135" s="2">
        <f t="shared" si="833"/>
        <v>137.45812140975204</v>
      </c>
      <c r="AM2135" s="27">
        <f t="shared" si="834"/>
        <v>-6.6793501621305595E-2</v>
      </c>
      <c r="AO2135" s="1">
        <v>41079</v>
      </c>
      <c r="AP2135" s="2" t="str">
        <f t="shared" si="848"/>
        <v>high</v>
      </c>
    </row>
    <row r="2136" spans="1:42" x14ac:dyDescent="0.25">
      <c r="A2136" s="49">
        <v>41101</v>
      </c>
      <c r="B2136" s="47">
        <v>1341.45</v>
      </c>
      <c r="C2136" s="27">
        <f t="shared" si="865"/>
        <v>-1.4909017719388906E-5</v>
      </c>
      <c r="D2136" s="27">
        <f t="shared" si="866"/>
        <v>-2.3899303371892056E-2</v>
      </c>
      <c r="E2136" s="5">
        <f t="shared" si="867"/>
        <v>0</v>
      </c>
      <c r="F2136" s="44">
        <v>2329.71</v>
      </c>
      <c r="G2136" s="45">
        <v>2329.71</v>
      </c>
      <c r="H2136" s="48">
        <v>1341.45</v>
      </c>
      <c r="I2136" s="42">
        <v>17.95</v>
      </c>
      <c r="J2136" s="40">
        <f t="shared" si="851"/>
        <v>0.17949999999999999</v>
      </c>
      <c r="K2136" s="40">
        <f t="shared" si="852"/>
        <v>1.069286769650471E-2</v>
      </c>
      <c r="L2136" s="51">
        <f>VLOOKUP(A2136,LIBOR!$A$3:B4231,2,1)</f>
        <v>0.16900000000000001</v>
      </c>
      <c r="M2136" s="43">
        <v>5762.82</v>
      </c>
      <c r="N2136" s="54">
        <v>5144.7</v>
      </c>
      <c r="O2136" s="40">
        <f t="shared" si="853"/>
        <v>2.2228212336105089E-10</v>
      </c>
      <c r="P2136" s="40">
        <f t="shared" si="854"/>
        <v>0.16880713230349528</v>
      </c>
      <c r="Q2136" s="38">
        <f t="shared" si="827"/>
        <v>17.591999999999999</v>
      </c>
      <c r="R2136" s="38">
        <f t="shared" si="828"/>
        <v>19.119000000000007</v>
      </c>
      <c r="S2136" s="40">
        <f t="shared" si="855"/>
        <v>-1</v>
      </c>
      <c r="T2136" s="40">
        <f t="shared" si="856"/>
        <v>-1</v>
      </c>
      <c r="U2136" s="40">
        <f>VLOOKUP(P2136,Table!$D$6:$G$15,MATCH(VALUE(T2136)&amp;"E",Table!$D$5:$G$5,0),1)*IF(Y2136=1,0,1)</f>
        <v>0.97499999999999998</v>
      </c>
      <c r="V2136" s="40">
        <f t="shared" si="857"/>
        <v>2.5000000000000022E-2</v>
      </c>
      <c r="W2136" s="40">
        <f t="shared" si="840"/>
        <v>201528.29289411864</v>
      </c>
      <c r="X2136" s="40">
        <f t="shared" si="858"/>
        <v>-1.6159761779441451E-2</v>
      </c>
      <c r="Y2136" s="40">
        <f t="shared" si="859"/>
        <v>0</v>
      </c>
      <c r="Z2136" s="40">
        <f t="shared" si="860"/>
        <v>0</v>
      </c>
      <c r="AA2136" s="40">
        <f t="shared" si="861"/>
        <v>0</v>
      </c>
      <c r="AB2136" s="38">
        <f t="shared" si="862"/>
        <v>242016.47107177027</v>
      </c>
      <c r="AC2136" s="46"/>
      <c r="AD2136" s="38"/>
      <c r="AE2136" s="40"/>
      <c r="AF2136" s="40"/>
      <c r="AG2136" s="40">
        <f t="shared" si="863"/>
        <v>130.19802297830924</v>
      </c>
      <c r="AH2136" s="24">
        <f t="shared" si="864"/>
        <v>128.16248237718861</v>
      </c>
      <c r="AI2136" s="16">
        <f>VLOOKUP(A2136,'VQT-IV'!$B$3:$C1470,2,0)</f>
        <v>128.26</v>
      </c>
      <c r="AJ2136" s="25">
        <f t="shared" si="847"/>
        <v>-7.6031204437376765E-4</v>
      </c>
      <c r="AL2136" s="2">
        <f t="shared" si="833"/>
        <v>137.45812140975204</v>
      </c>
      <c r="AM2136" s="27">
        <f t="shared" si="834"/>
        <v>-6.7625244236052429E-2</v>
      </c>
      <c r="AO2136" s="1">
        <v>41080</v>
      </c>
      <c r="AP2136" s="2" t="str">
        <f t="shared" si="848"/>
        <v>high</v>
      </c>
    </row>
    <row r="2137" spans="1:42" x14ac:dyDescent="0.25">
      <c r="A2137" s="49">
        <v>41102</v>
      </c>
      <c r="B2137" s="47">
        <v>1334.76</v>
      </c>
      <c r="C2137" s="27">
        <f t="shared" si="865"/>
        <v>-4.9871407804987777E-3</v>
      </c>
      <c r="D2137" s="27">
        <f t="shared" si="866"/>
        <v>-2.4199467252491225E-2</v>
      </c>
      <c r="E2137" s="5">
        <f t="shared" si="867"/>
        <v>1</v>
      </c>
      <c r="F2137" s="44">
        <v>2318.09</v>
      </c>
      <c r="G2137" s="45">
        <v>2318.09</v>
      </c>
      <c r="H2137" s="48">
        <v>1334.76</v>
      </c>
      <c r="I2137" s="42">
        <v>18.329999999999998</v>
      </c>
      <c r="J2137" s="40">
        <f t="shared" si="851"/>
        <v>0.18329999999999999</v>
      </c>
      <c r="K2137" s="40">
        <f t="shared" si="852"/>
        <v>1.6723388335306011E-2</v>
      </c>
      <c r="L2137" s="51">
        <f>VLOOKUP(A2137,LIBOR!$A$3:B4232,2,1)</f>
        <v>0.16900000000000001</v>
      </c>
      <c r="M2137" s="43">
        <v>5809.09</v>
      </c>
      <c r="N2137" s="54">
        <v>5186</v>
      </c>
      <c r="O2137" s="40">
        <f t="shared" si="853"/>
        <v>2.4996180829488481E-5</v>
      </c>
      <c r="P2137" s="40">
        <f t="shared" si="854"/>
        <v>0.16657661166469398</v>
      </c>
      <c r="Q2137" s="38">
        <f t="shared" si="827"/>
        <v>17.850000000000001</v>
      </c>
      <c r="R2137" s="38">
        <f t="shared" si="828"/>
        <v>18.912000000000003</v>
      </c>
      <c r="S2137" s="40">
        <f t="shared" si="855"/>
        <v>-1</v>
      </c>
      <c r="T2137" s="40">
        <f t="shared" si="856"/>
        <v>-1</v>
      </c>
      <c r="U2137" s="40">
        <f>VLOOKUP(P2137,Table!$D$6:$G$15,MATCH(VALUE(T2137)&amp;"E",Table!$D$5:$G$5,0),1)*IF(Y2137=1,0,1)</f>
        <v>0</v>
      </c>
      <c r="V2137" s="40">
        <f t="shared" si="857"/>
        <v>0</v>
      </c>
      <c r="W2137" s="40">
        <f t="shared" si="840"/>
        <v>200588.81428637111</v>
      </c>
      <c r="X2137" s="40">
        <f t="shared" si="858"/>
        <v>-2.2499167685471888E-2</v>
      </c>
      <c r="Y2137" s="40">
        <f t="shared" si="859"/>
        <v>1</v>
      </c>
      <c r="Z2137" s="40">
        <f t="shared" si="860"/>
        <v>20</v>
      </c>
      <c r="AA2137" s="40">
        <f t="shared" si="861"/>
        <v>0</v>
      </c>
      <c r="AB2137" s="38">
        <f t="shared" si="862"/>
        <v>240888.11156923734</v>
      </c>
      <c r="AC2137" s="46"/>
      <c r="AD2137" s="38"/>
      <c r="AE2137" s="40"/>
      <c r="AF2137" s="40"/>
      <c r="AG2137" s="40">
        <f t="shared" si="863"/>
        <v>129.59099744906331</v>
      </c>
      <c r="AH2137" s="24">
        <f t="shared" si="864"/>
        <v>127.56162701671512</v>
      </c>
      <c r="AI2137" s="16">
        <f>VLOOKUP(A2137,'VQT-IV'!$B$3:$C1471,2,0)</f>
        <v>127.66</v>
      </c>
      <c r="AJ2137" s="25">
        <f t="shared" si="847"/>
        <v>-7.7058580044553349E-4</v>
      </c>
      <c r="AL2137" s="2">
        <f t="shared" si="833"/>
        <v>137.45812140975204</v>
      </c>
      <c r="AM2137" s="27">
        <f t="shared" si="834"/>
        <v>-7.1996432742858718E-2</v>
      </c>
      <c r="AO2137" s="1">
        <v>41081</v>
      </c>
      <c r="AP2137" s="2" t="str">
        <f t="shared" si="848"/>
        <v>high</v>
      </c>
    </row>
    <row r="2138" spans="1:42" x14ac:dyDescent="0.25">
      <c r="A2138" s="49">
        <v>41103</v>
      </c>
      <c r="B2138" s="47">
        <v>1356.78</v>
      </c>
      <c r="C2138" s="27">
        <f t="shared" si="865"/>
        <v>1.6497347837813425E-2</v>
      </c>
      <c r="D2138" s="27">
        <f t="shared" si="866"/>
        <v>1.7306011574276248E-3</v>
      </c>
      <c r="E2138" s="5">
        <f t="shared" si="867"/>
        <v>1</v>
      </c>
      <c r="F2138" s="44">
        <v>2356.4</v>
      </c>
      <c r="G2138" s="45">
        <v>2356.4</v>
      </c>
      <c r="H2138" s="48">
        <v>1356.78</v>
      </c>
      <c r="I2138" s="42">
        <v>16.739999999999998</v>
      </c>
      <c r="J2138" s="40">
        <f t="shared" si="851"/>
        <v>0.16739999999999999</v>
      </c>
      <c r="K2138" s="40">
        <f t="shared" si="852"/>
        <v>5.5777022156039968E-3</v>
      </c>
      <c r="L2138" s="51">
        <f>VLOOKUP(A2138,LIBOR!$A$3:B4233,2,1)</f>
        <v>0.16900000000000001</v>
      </c>
      <c r="M2138" s="43">
        <v>5459.9</v>
      </c>
      <c r="N2138" s="54">
        <v>4874.25</v>
      </c>
      <c r="O2138" s="40">
        <f t="shared" si="853"/>
        <v>2.6773942298661868E-4</v>
      </c>
      <c r="P2138" s="40">
        <f t="shared" si="854"/>
        <v>0.161822297784396</v>
      </c>
      <c r="Q2138" s="38">
        <f t="shared" si="827"/>
        <v>18.015999999999998</v>
      </c>
      <c r="R2138" s="38">
        <f t="shared" si="828"/>
        <v>18.615000000000002</v>
      </c>
      <c r="S2138" s="40">
        <f t="shared" si="855"/>
        <v>-1</v>
      </c>
      <c r="T2138" s="40">
        <f t="shared" si="856"/>
        <v>-1</v>
      </c>
      <c r="U2138" s="40">
        <f>VLOOKUP(P2138,Table!$D$6:$G$15,MATCH(VALUE(T2138)&amp;"E",Table!$D$5:$G$5,0),1)*IF(Y2138=1,0,1)</f>
        <v>0</v>
      </c>
      <c r="V2138" s="40">
        <f t="shared" si="857"/>
        <v>0</v>
      </c>
      <c r="W2138" s="40">
        <f t="shared" si="840"/>
        <v>200588.81428637111</v>
      </c>
      <c r="X2138" s="40">
        <f t="shared" si="858"/>
        <v>-2.3736371011257251E-2</v>
      </c>
      <c r="Y2138" s="40">
        <f t="shared" si="859"/>
        <v>1</v>
      </c>
      <c r="Z2138" s="40">
        <f t="shared" si="860"/>
        <v>20</v>
      </c>
      <c r="AA2138" s="40">
        <f t="shared" si="861"/>
        <v>4.6944444444441125E-4</v>
      </c>
      <c r="AB2138" s="38">
        <f t="shared" si="862"/>
        <v>240889.24240509444</v>
      </c>
      <c r="AC2138" s="46"/>
      <c r="AD2138" s="38"/>
      <c r="AE2138" s="40"/>
      <c r="AF2138" s="40"/>
      <c r="AG2138" s="40">
        <f t="shared" si="863"/>
        <v>129.59160580680134</v>
      </c>
      <c r="AH2138" s="24">
        <f t="shared" si="864"/>
        <v>127.55890573495886</v>
      </c>
      <c r="AI2138" s="16">
        <f>VLOOKUP(A2138,'VQT-IV'!$B$3:$C1472,2,0)</f>
        <v>127.66</v>
      </c>
      <c r="AJ2138" s="25">
        <f t="shared" si="847"/>
        <v>-7.9190243648086245E-4</v>
      </c>
      <c r="AL2138" s="2">
        <f t="shared" si="833"/>
        <v>137.45812140975204</v>
      </c>
      <c r="AM2138" s="27">
        <f t="shared" si="834"/>
        <v>-7.2016229912559182E-2</v>
      </c>
      <c r="AO2138" s="1">
        <v>41082</v>
      </c>
      <c r="AP2138" s="2" t="str">
        <f t="shared" si="848"/>
        <v>high</v>
      </c>
    </row>
    <row r="2139" spans="1:42" x14ac:dyDescent="0.25">
      <c r="A2139" s="49">
        <v>41106</v>
      </c>
      <c r="B2139" s="47">
        <v>1353.64</v>
      </c>
      <c r="C2139" s="27">
        <f t="shared" si="865"/>
        <v>-2.3143029820603678E-3</v>
      </c>
      <c r="D2139" s="27">
        <f t="shared" si="866"/>
        <v>1.0550615733653235E-3</v>
      </c>
      <c r="E2139" s="5">
        <f t="shared" si="867"/>
        <v>0</v>
      </c>
      <c r="F2139" s="44">
        <v>2350.94</v>
      </c>
      <c r="G2139" s="45">
        <v>2350.94</v>
      </c>
      <c r="H2139" s="48">
        <v>1353.64</v>
      </c>
      <c r="I2139" s="42">
        <v>17.11</v>
      </c>
      <c r="J2139" s="40">
        <f t="shared" si="851"/>
        <v>0.1711</v>
      </c>
      <c r="K2139" s="40">
        <f t="shared" si="852"/>
        <v>4.6176388111443256E-3</v>
      </c>
      <c r="L2139" s="51">
        <f>VLOOKUP(A2139,LIBOR!$A$3:B4234,2,1)</f>
        <v>0.16900000000000001</v>
      </c>
      <c r="M2139" s="43">
        <v>5442.68</v>
      </c>
      <c r="N2139" s="54">
        <v>4858.84</v>
      </c>
      <c r="O2139" s="40">
        <f t="shared" si="853"/>
        <v>5.3684200471942786E-6</v>
      </c>
      <c r="P2139" s="40">
        <f t="shared" si="854"/>
        <v>0.16648236118885568</v>
      </c>
      <c r="Q2139" s="38">
        <f t="shared" si="827"/>
        <v>17.943999999999999</v>
      </c>
      <c r="R2139" s="38">
        <f t="shared" si="828"/>
        <v>18.368000000000002</v>
      </c>
      <c r="S2139" s="40">
        <f t="shared" si="855"/>
        <v>-1</v>
      </c>
      <c r="T2139" s="40">
        <f t="shared" si="856"/>
        <v>-1</v>
      </c>
      <c r="U2139" s="40">
        <f>VLOOKUP(P2139,Table!$D$6:$G$15,MATCH(VALUE(T2139)&amp;"E",Table!$D$5:$G$5,0),1)*IF(Y2139=1,0,1)</f>
        <v>0.97499999999999998</v>
      </c>
      <c r="V2139" s="40">
        <f t="shared" si="857"/>
        <v>2.5000000000000022E-2</v>
      </c>
      <c r="W2139" s="40">
        <f t="shared" si="840"/>
        <v>200588.81428637111</v>
      </c>
      <c r="X2139" s="40">
        <f t="shared" si="858"/>
        <v>-1.4170773373462064E-2</v>
      </c>
      <c r="Y2139" s="40">
        <f t="shared" si="859"/>
        <v>0</v>
      </c>
      <c r="Z2139" s="40">
        <f t="shared" si="860"/>
        <v>0</v>
      </c>
      <c r="AA2139" s="40">
        <f t="shared" si="861"/>
        <v>1.4083333333332337E-3</v>
      </c>
      <c r="AB2139" s="38">
        <f t="shared" si="862"/>
        <v>240892.63492859164</v>
      </c>
      <c r="AC2139" s="46"/>
      <c r="AD2139" s="38"/>
      <c r="AE2139" s="40"/>
      <c r="AF2139" s="40"/>
      <c r="AG2139" s="40">
        <f t="shared" si="863"/>
        <v>129.59343088858313</v>
      </c>
      <c r="AH2139" s="24">
        <f t="shared" si="864"/>
        <v>127.55074222957221</v>
      </c>
      <c r="AI2139" s="16">
        <f>VLOOKUP(A2139,'VQT-IV'!$B$3:$C1473,2,0)</f>
        <v>127.65</v>
      </c>
      <c r="AJ2139" s="25">
        <f t="shared" si="847"/>
        <v>-7.7757751999840696E-4</v>
      </c>
      <c r="AL2139" s="2">
        <f t="shared" si="833"/>
        <v>137.45812140975204</v>
      </c>
      <c r="AM2139" s="27">
        <f t="shared" si="834"/>
        <v>-7.2075618949037579E-2</v>
      </c>
      <c r="AO2139" s="1">
        <v>41085</v>
      </c>
      <c r="AP2139" s="2" t="str">
        <f t="shared" si="848"/>
        <v>high</v>
      </c>
    </row>
    <row r="2140" spans="1:42" x14ac:dyDescent="0.25">
      <c r="A2140" s="49">
        <v>41107</v>
      </c>
      <c r="B2140" s="47">
        <v>1363.67</v>
      </c>
      <c r="C2140" s="27">
        <f t="shared" si="865"/>
        <v>7.4096510150409856E-3</v>
      </c>
      <c r="D2140" s="27">
        <f t="shared" si="866"/>
        <v>1.6590646072575876E-2</v>
      </c>
      <c r="E2140" s="5">
        <f t="shared" si="867"/>
        <v>0</v>
      </c>
      <c r="F2140" s="44">
        <v>2368.36</v>
      </c>
      <c r="G2140" s="45">
        <v>2368.36</v>
      </c>
      <c r="H2140" s="48">
        <v>1363.67</v>
      </c>
      <c r="I2140" s="42">
        <v>16.48</v>
      </c>
      <c r="J2140" s="40">
        <f t="shared" si="851"/>
        <v>0.1648</v>
      </c>
      <c r="K2140" s="40">
        <f t="shared" si="852"/>
        <v>-1.5112585132440182E-4</v>
      </c>
      <c r="L2140" s="51">
        <f>VLOOKUP(A2140,LIBOR!$A$3:B4235,2,1)</f>
        <v>0.16900000000000001</v>
      </c>
      <c r="M2140" s="43">
        <v>5231.5200000000004</v>
      </c>
      <c r="N2140" s="54">
        <v>4670.32</v>
      </c>
      <c r="O2140" s="40">
        <f t="shared" si="853"/>
        <v>5.4498861277008784E-5</v>
      </c>
      <c r="P2140" s="40">
        <f t="shared" si="854"/>
        <v>0.1649511258513244</v>
      </c>
      <c r="Q2140" s="38">
        <f t="shared" ref="Q2140:Q2203" si="868">SUM($I2135:$I2139)/5</f>
        <v>17.77</v>
      </c>
      <c r="R2140" s="38">
        <f t="shared" ref="R2140:R2203" si="869">SUM($I2120:$I2139)/20</f>
        <v>18.167999999999999</v>
      </c>
      <c r="S2140" s="40">
        <f t="shared" si="855"/>
        <v>-1</v>
      </c>
      <c r="T2140" s="40">
        <f t="shared" si="856"/>
        <v>-1</v>
      </c>
      <c r="U2140" s="40">
        <f>VLOOKUP(P2140,Table!$D$6:$G$15,MATCH(VALUE(T2140)&amp;"E",Table!$D$5:$G$5,0),1)*IF(Y2140=1,0,1)</f>
        <v>0.97499999999999998</v>
      </c>
      <c r="V2140" s="40">
        <f t="shared" si="857"/>
        <v>2.5000000000000022E-2</v>
      </c>
      <c r="W2140" s="40">
        <f t="shared" si="840"/>
        <v>201843.38200810042</v>
      </c>
      <c r="X2140" s="40">
        <f t="shared" si="858"/>
        <v>-1.2583229632425974E-2</v>
      </c>
      <c r="Y2140" s="40">
        <f t="shared" si="859"/>
        <v>0</v>
      </c>
      <c r="Z2140" s="40">
        <f t="shared" si="860"/>
        <v>0</v>
      </c>
      <c r="AA2140" s="40">
        <f t="shared" si="861"/>
        <v>0</v>
      </c>
      <c r="AB2140" s="38">
        <f t="shared" si="862"/>
        <v>242399.32932745985</v>
      </c>
      <c r="AC2140" s="46"/>
      <c r="AD2140" s="38"/>
      <c r="AE2140" s="40"/>
      <c r="AF2140" s="40"/>
      <c r="AG2140" s="40">
        <f t="shared" si="863"/>
        <v>130.40398990176269</v>
      </c>
      <c r="AH2140" s="24">
        <f t="shared" si="864"/>
        <v>128.34518440210886</v>
      </c>
      <c r="AI2140" s="16">
        <f>VLOOKUP(A2140,'VQT-IV'!$B$3:$C1474,2,0)</f>
        <v>128.44999999999999</v>
      </c>
      <c r="AJ2140" s="25">
        <f t="shared" si="847"/>
        <v>-8.1600309763429912E-4</v>
      </c>
      <c r="AL2140" s="2">
        <f t="shared" si="833"/>
        <v>137.45812140975204</v>
      </c>
      <c r="AM2140" s="27">
        <f t="shared" si="834"/>
        <v>-6.6296097416304822E-2</v>
      </c>
      <c r="AO2140" s="1">
        <v>41086</v>
      </c>
      <c r="AP2140" s="2" t="str">
        <f t="shared" si="848"/>
        <v>high</v>
      </c>
    </row>
    <row r="2141" spans="1:42" x14ac:dyDescent="0.25">
      <c r="A2141" s="49">
        <v>41108</v>
      </c>
      <c r="B2141" s="47">
        <v>1372.78</v>
      </c>
      <c r="C2141" s="27">
        <f t="shared" si="865"/>
        <v>6.6805018809534822E-3</v>
      </c>
      <c r="D2141" s="27">
        <f t="shared" si="866"/>
        <v>2.3286056971248748E-2</v>
      </c>
      <c r="E2141" s="5">
        <f t="shared" si="867"/>
        <v>0</v>
      </c>
      <c r="F2141" s="44">
        <v>2384.54</v>
      </c>
      <c r="G2141" s="45">
        <v>2384.54</v>
      </c>
      <c r="H2141" s="48">
        <v>1372.78</v>
      </c>
      <c r="I2141" s="42">
        <v>16.16</v>
      </c>
      <c r="J2141" s="40">
        <f t="shared" si="851"/>
        <v>0.16159999999999999</v>
      </c>
      <c r="K2141" s="40">
        <f t="shared" si="852"/>
        <v>-1.2121253620492045E-3</v>
      </c>
      <c r="L2141" s="51">
        <f>VLOOKUP(A2141,LIBOR!$A$3:B4236,2,1)</f>
        <v>0.16900000000000001</v>
      </c>
      <c r="M2141" s="43">
        <v>5259.74</v>
      </c>
      <c r="N2141" s="54">
        <v>4695.5</v>
      </c>
      <c r="O2141" s="40">
        <f t="shared" si="853"/>
        <v>4.4332775315232068E-5</v>
      </c>
      <c r="P2141" s="40">
        <f t="shared" si="854"/>
        <v>0.1628121253620492</v>
      </c>
      <c r="Q2141" s="38">
        <f t="shared" si="868"/>
        <v>17.321999999999999</v>
      </c>
      <c r="R2141" s="38">
        <f t="shared" si="869"/>
        <v>18.076000000000001</v>
      </c>
      <c r="S2141" s="40">
        <f t="shared" si="855"/>
        <v>-1</v>
      </c>
      <c r="T2141" s="40">
        <f t="shared" si="856"/>
        <v>-1</v>
      </c>
      <c r="U2141" s="40">
        <f>VLOOKUP(P2141,Table!$D$6:$G$15,MATCH(VALUE(T2141)&amp;"E",Table!$D$5:$G$5,0),1)*IF(Y2141=1,0,1)</f>
        <v>0.97499999999999998</v>
      </c>
      <c r="V2141" s="40">
        <f t="shared" si="857"/>
        <v>2.5000000000000022E-2</v>
      </c>
      <c r="W2141" s="40">
        <f t="shared" si="840"/>
        <v>203185.29265607058</v>
      </c>
      <c r="X2141" s="40">
        <f t="shared" si="858"/>
        <v>5.7743169178459119E-4</v>
      </c>
      <c r="Y2141" s="40">
        <f t="shared" si="859"/>
        <v>0</v>
      </c>
      <c r="Z2141" s="40">
        <f t="shared" si="860"/>
        <v>0</v>
      </c>
      <c r="AA2141" s="40">
        <f t="shared" si="861"/>
        <v>0</v>
      </c>
      <c r="AB2141" s="38">
        <f t="shared" si="862"/>
        <v>244046.62523896867</v>
      </c>
      <c r="AC2141" s="46"/>
      <c r="AD2141" s="38"/>
      <c r="AE2141" s="40"/>
      <c r="AF2141" s="40"/>
      <c r="AG2141" s="40">
        <f t="shared" si="863"/>
        <v>131.29018855588279</v>
      </c>
      <c r="AH2141" s="24">
        <f t="shared" si="864"/>
        <v>129.21402864574586</v>
      </c>
      <c r="AI2141" s="16">
        <f>VLOOKUP(A2141,'VQT-IV'!$B$3:$C1475,2,0)</f>
        <v>129.32</v>
      </c>
      <c r="AJ2141" s="25">
        <f t="shared" si="847"/>
        <v>-8.1945062058563778E-4</v>
      </c>
      <c r="AL2141" s="2">
        <f t="shared" si="833"/>
        <v>137.45812140975204</v>
      </c>
      <c r="AM2141" s="27">
        <f t="shared" si="834"/>
        <v>-5.9975305056230055E-2</v>
      </c>
      <c r="AO2141" s="1">
        <v>41087</v>
      </c>
      <c r="AP2141" s="2" t="str">
        <f t="shared" si="848"/>
        <v>high</v>
      </c>
    </row>
    <row r="2142" spans="1:42" x14ac:dyDescent="0.25">
      <c r="A2142" s="49">
        <v>41109</v>
      </c>
      <c r="B2142" s="47">
        <v>1376.51</v>
      </c>
      <c r="C2142" s="27">
        <f t="shared" si="865"/>
        <v>2.7171141770714335E-3</v>
      </c>
      <c r="D2142" s="27">
        <f t="shared" si="866"/>
        <v>3.0990311928818959E-2</v>
      </c>
      <c r="E2142" s="5">
        <f t="shared" si="867"/>
        <v>0</v>
      </c>
      <c r="F2142" s="44">
        <v>2391.27</v>
      </c>
      <c r="G2142" s="45">
        <v>2391.27</v>
      </c>
      <c r="H2142" s="48">
        <v>1376.51</v>
      </c>
      <c r="I2142" s="42">
        <v>15.45</v>
      </c>
      <c r="J2142" s="40">
        <f t="shared" si="851"/>
        <v>0.1545</v>
      </c>
      <c r="K2142" s="40">
        <f t="shared" si="852"/>
        <v>-6.1361801226390011E-3</v>
      </c>
      <c r="L2142" s="51">
        <f>VLOOKUP(A2142,LIBOR!$A$3:B4237,2,1)</f>
        <v>0.16800000000000001</v>
      </c>
      <c r="M2142" s="43">
        <v>5133.37</v>
      </c>
      <c r="N2142" s="54">
        <v>4582.68</v>
      </c>
      <c r="O2142" s="40">
        <f t="shared" si="853"/>
        <v>7.3626996259862797E-6</v>
      </c>
      <c r="P2142" s="40">
        <f t="shared" si="854"/>
        <v>0.160636180122639</v>
      </c>
      <c r="Q2142" s="38">
        <f t="shared" si="868"/>
        <v>16.963999999999999</v>
      </c>
      <c r="R2142" s="38">
        <f t="shared" si="869"/>
        <v>17.965</v>
      </c>
      <c r="S2142" s="40">
        <f t="shared" si="855"/>
        <v>-1</v>
      </c>
      <c r="T2142" s="40">
        <f t="shared" si="856"/>
        <v>-1</v>
      </c>
      <c r="U2142" s="40">
        <f>VLOOKUP(P2142,Table!$D$6:$G$15,MATCH(VALUE(T2142)&amp;"E",Table!$D$5:$G$5,0),1)*IF(Y2142=1,0,1)</f>
        <v>0.97499999999999998</v>
      </c>
      <c r="V2142" s="40">
        <f t="shared" si="857"/>
        <v>2.5000000000000022E-2</v>
      </c>
      <c r="W2142" s="40">
        <f t="shared" si="840"/>
        <v>203601.51870724215</v>
      </c>
      <c r="X2142" s="40">
        <f t="shared" si="858"/>
        <v>8.2221693944606322E-3</v>
      </c>
      <c r="Y2142" s="40">
        <f t="shared" si="859"/>
        <v>0</v>
      </c>
      <c r="Z2142" s="40">
        <f t="shared" si="860"/>
        <v>0</v>
      </c>
      <c r="AA2142" s="40">
        <f t="shared" si="861"/>
        <v>0</v>
      </c>
      <c r="AB2142" s="38">
        <f t="shared" si="862"/>
        <v>244571.6039512686</v>
      </c>
      <c r="AC2142" s="46"/>
      <c r="AD2142" s="38"/>
      <c r="AE2142" s="40"/>
      <c r="AF2142" s="40"/>
      <c r="AG2142" s="40">
        <f t="shared" si="863"/>
        <v>131.57261226921293</v>
      </c>
      <c r="AH2142" s="24">
        <f t="shared" si="864"/>
        <v>129.48861590691052</v>
      </c>
      <c r="AI2142" s="16">
        <f>VLOOKUP(A2142,'VQT-IV'!$B$3:$C1476,2,0)</f>
        <v>129.59</v>
      </c>
      <c r="AJ2142" s="25">
        <f t="shared" si="847"/>
        <v>-7.8234503502949693E-4</v>
      </c>
      <c r="AL2142" s="2">
        <f t="shared" si="833"/>
        <v>137.45812140975204</v>
      </c>
      <c r="AM2142" s="27">
        <f t="shared" si="834"/>
        <v>-5.7977698379021447E-2</v>
      </c>
      <c r="AO2142" s="1">
        <v>41088</v>
      </c>
      <c r="AP2142" s="2" t="str">
        <f t="shared" si="848"/>
        <v>high</v>
      </c>
    </row>
    <row r="2143" spans="1:42" x14ac:dyDescent="0.25">
      <c r="A2143" s="49">
        <v>41110</v>
      </c>
      <c r="B2143" s="47">
        <v>1362.66</v>
      </c>
      <c r="C2143" s="27">
        <f t="shared" si="865"/>
        <v>-1.0061677721193374E-2</v>
      </c>
      <c r="D2143" s="27">
        <f t="shared" si="866"/>
        <v>4.4312863698121596E-3</v>
      </c>
      <c r="E2143" s="5">
        <f t="shared" si="867"/>
        <v>0</v>
      </c>
      <c r="F2143" s="44">
        <v>2367.2600000000002</v>
      </c>
      <c r="G2143" s="45">
        <v>2367.2600000000002</v>
      </c>
      <c r="H2143" s="48">
        <v>1362.66</v>
      </c>
      <c r="I2143" s="42">
        <v>16.27</v>
      </c>
      <c r="J2143" s="40">
        <f t="shared" si="851"/>
        <v>0.16269999999999998</v>
      </c>
      <c r="K2143" s="40">
        <f t="shared" si="852"/>
        <v>1.8757300298321011E-3</v>
      </c>
      <c r="L2143" s="51">
        <f>VLOOKUP(A2143,LIBOR!$A$3:B4238,2,1)</f>
        <v>0.16650000000000001</v>
      </c>
      <c r="M2143" s="43">
        <v>5395.7</v>
      </c>
      <c r="N2143" s="54">
        <v>4816.8599999999997</v>
      </c>
      <c r="O2143" s="40">
        <f t="shared" si="853"/>
        <v>1.0226545789181923E-4</v>
      </c>
      <c r="P2143" s="40">
        <f t="shared" si="854"/>
        <v>0.16082426997016788</v>
      </c>
      <c r="Q2143" s="38">
        <f t="shared" si="868"/>
        <v>16.387999999999998</v>
      </c>
      <c r="R2143" s="38">
        <f t="shared" si="869"/>
        <v>17.875499999999999</v>
      </c>
      <c r="S2143" s="40">
        <f t="shared" si="855"/>
        <v>-1</v>
      </c>
      <c r="T2143" s="40">
        <f t="shared" si="856"/>
        <v>-1</v>
      </c>
      <c r="U2143" s="40">
        <f>VLOOKUP(P2143,Table!$D$6:$G$15,MATCH(VALUE(T2143)&amp;"E",Table!$D$5:$G$5,0),1)*IF(Y2143=1,0,1)</f>
        <v>0.97499999999999998</v>
      </c>
      <c r="V2143" s="40">
        <f t="shared" si="857"/>
        <v>2.5000000000000022E-2</v>
      </c>
      <c r="W2143" s="40">
        <f t="shared" si="840"/>
        <v>201864.26671554963</v>
      </c>
      <c r="X2143" s="40">
        <f t="shared" si="858"/>
        <v>1.5019304199933803E-2</v>
      </c>
      <c r="Y2143" s="40">
        <f t="shared" si="859"/>
        <v>0</v>
      </c>
      <c r="Z2143" s="40">
        <f t="shared" si="860"/>
        <v>0</v>
      </c>
      <c r="AA2143" s="40">
        <f t="shared" si="861"/>
        <v>0</v>
      </c>
      <c r="AB2143" s="38">
        <f t="shared" si="862"/>
        <v>242489.78590585294</v>
      </c>
      <c r="AC2143" s="46"/>
      <c r="AD2143" s="38"/>
      <c r="AE2143" s="40"/>
      <c r="AF2143" s="40"/>
      <c r="AG2143" s="40">
        <f t="shared" si="863"/>
        <v>130.4526529849818</v>
      </c>
      <c r="AH2143" s="24">
        <f t="shared" si="864"/>
        <v>128.38305424520149</v>
      </c>
      <c r="AI2143" s="16">
        <f>VLOOKUP(A2143,'VQT-IV'!$B$3:$C1477,2,0)</f>
        <v>128.49</v>
      </c>
      <c r="AJ2143" s="25">
        <f t="shared" si="847"/>
        <v>-8.3232745582162426E-4</v>
      </c>
      <c r="AL2143" s="2">
        <f t="shared" si="833"/>
        <v>137.45812140975204</v>
      </c>
      <c r="AM2143" s="27">
        <f t="shared" si="834"/>
        <v>-6.6020596465875436E-2</v>
      </c>
      <c r="AO2143" s="1">
        <v>41089</v>
      </c>
      <c r="AP2143" s="2" t="str">
        <f t="shared" si="848"/>
        <v>high</v>
      </c>
    </row>
    <row r="2144" spans="1:42" x14ac:dyDescent="0.25">
      <c r="A2144" s="49">
        <v>41113</v>
      </c>
      <c r="B2144" s="47">
        <v>1350.52</v>
      </c>
      <c r="C2144" s="27">
        <f t="shared" si="865"/>
        <v>-8.909045543275762E-3</v>
      </c>
      <c r="D2144" s="27">
        <f t="shared" si="866"/>
        <v>-2.1634561914032346E-3</v>
      </c>
      <c r="E2144" s="5">
        <f t="shared" si="867"/>
        <v>0</v>
      </c>
      <c r="F2144" s="44">
        <v>2346.2199999999998</v>
      </c>
      <c r="G2144" s="45">
        <v>2346.2199999999998</v>
      </c>
      <c r="H2144" s="48">
        <v>1350.52</v>
      </c>
      <c r="I2144" s="42">
        <v>18.62</v>
      </c>
      <c r="J2144" s="40">
        <f t="shared" si="851"/>
        <v>0.1862</v>
      </c>
      <c r="K2144" s="40">
        <f t="shared" si="852"/>
        <v>2.5131824611793557E-2</v>
      </c>
      <c r="L2144" s="51">
        <f>VLOOKUP(A2144,LIBOR!$A$3:B4239,2,1)</f>
        <v>0.16550000000000001</v>
      </c>
      <c r="M2144" s="43">
        <v>5845.43</v>
      </c>
      <c r="N2144" s="54">
        <v>5218.3100000000004</v>
      </c>
      <c r="O2144" s="40">
        <f t="shared" si="853"/>
        <v>8.0084035113955744E-5</v>
      </c>
      <c r="P2144" s="40">
        <f t="shared" si="854"/>
        <v>0.16106817538820645</v>
      </c>
      <c r="Q2144" s="38">
        <f t="shared" si="868"/>
        <v>16.294</v>
      </c>
      <c r="R2144" s="38">
        <f t="shared" si="869"/>
        <v>17.684999999999999</v>
      </c>
      <c r="S2144" s="40">
        <f t="shared" si="855"/>
        <v>-1</v>
      </c>
      <c r="T2144" s="40">
        <f t="shared" si="856"/>
        <v>-1</v>
      </c>
      <c r="U2144" s="40">
        <f>VLOOKUP(P2144,Table!$D$6:$G$15,MATCH(VALUE(T2144)&amp;"E",Table!$D$5:$G$5,0),1)*IF(Y2144=1,0,1)</f>
        <v>0.97499999999999998</v>
      </c>
      <c r="V2144" s="40">
        <f t="shared" si="857"/>
        <v>2.5000000000000022E-2</v>
      </c>
      <c r="W2144" s="40">
        <f t="shared" si="840"/>
        <v>200531.40692045743</v>
      </c>
      <c r="X2144" s="40">
        <f t="shared" si="858"/>
        <v>6.3585421436194167E-3</v>
      </c>
      <c r="Y2144" s="40">
        <f t="shared" si="859"/>
        <v>0</v>
      </c>
      <c r="Z2144" s="40">
        <f t="shared" si="860"/>
        <v>0</v>
      </c>
      <c r="AA2144" s="40">
        <f t="shared" si="861"/>
        <v>0</v>
      </c>
      <c r="AB2144" s="38">
        <f t="shared" si="862"/>
        <v>240893.72488041388</v>
      </c>
      <c r="AC2144" s="46"/>
      <c r="AD2144" s="38"/>
      <c r="AE2144" s="40"/>
      <c r="AF2144" s="40"/>
      <c r="AG2144" s="40">
        <f t="shared" si="863"/>
        <v>129.59401725186561</v>
      </c>
      <c r="AH2144" s="24">
        <f t="shared" si="864"/>
        <v>127.52808236286847</v>
      </c>
      <c r="AI2144" s="16">
        <f>VLOOKUP(A2144,'VQT-IV'!$B$3:$C1478,2,0)</f>
        <v>127.63</v>
      </c>
      <c r="AJ2144" s="25">
        <f t="shared" si="847"/>
        <v>-7.985398192550397E-4</v>
      </c>
      <c r="AL2144" s="2">
        <f t="shared" si="833"/>
        <v>137.45812140975204</v>
      </c>
      <c r="AM2144" s="27">
        <f t="shared" si="834"/>
        <v>-7.2240468188000895E-2</v>
      </c>
      <c r="AO2144" s="1">
        <v>41092</v>
      </c>
      <c r="AP2144" s="2" t="str">
        <f t="shared" si="848"/>
        <v>high</v>
      </c>
    </row>
    <row r="2145" spans="1:42" x14ac:dyDescent="0.25">
      <c r="A2145" s="49">
        <v>41114</v>
      </c>
      <c r="B2145" s="47">
        <v>1338.31</v>
      </c>
      <c r="C2145" s="27">
        <f t="shared" si="865"/>
        <v>-9.0409619998222945E-3</v>
      </c>
      <c r="D2145" s="27">
        <f t="shared" si="866"/>
        <v>-1.8614069206266515E-2</v>
      </c>
      <c r="E2145" s="5">
        <f t="shared" si="867"/>
        <v>0</v>
      </c>
      <c r="F2145" s="44">
        <v>2325.02</v>
      </c>
      <c r="G2145" s="45">
        <v>2325.02</v>
      </c>
      <c r="H2145" s="48">
        <v>1338.31</v>
      </c>
      <c r="I2145" s="42">
        <v>20.47</v>
      </c>
      <c r="J2145" s="40">
        <f t="shared" si="851"/>
        <v>0.20469999999999999</v>
      </c>
      <c r="K2145" s="40">
        <f t="shared" si="852"/>
        <v>4.0908501426094451E-2</v>
      </c>
      <c r="L2145" s="51">
        <f>VLOOKUP(A2145,LIBOR!$A$3:B4240,2,1)</f>
        <v>0.16250000000000001</v>
      </c>
      <c r="M2145" s="43">
        <v>6130.49</v>
      </c>
      <c r="N2145" s="54">
        <v>5472.78</v>
      </c>
      <c r="O2145" s="40">
        <f t="shared" si="853"/>
        <v>8.248416826769934E-5</v>
      </c>
      <c r="P2145" s="40">
        <f t="shared" si="854"/>
        <v>0.16379149857390554</v>
      </c>
      <c r="Q2145" s="38">
        <f t="shared" si="868"/>
        <v>16.596</v>
      </c>
      <c r="R2145" s="38">
        <f t="shared" si="869"/>
        <v>17.7105</v>
      </c>
      <c r="S2145" s="40">
        <f t="shared" si="855"/>
        <v>-1</v>
      </c>
      <c r="T2145" s="40">
        <f t="shared" si="856"/>
        <v>-1</v>
      </c>
      <c r="U2145" s="40">
        <f>VLOOKUP(P2145,Table!$D$6:$G$15,MATCH(VALUE(T2145)&amp;"E",Table!$D$5:$G$5,0),1)*IF(Y2145=1,0,1)</f>
        <v>0.97499999999999998</v>
      </c>
      <c r="V2145" s="40">
        <f t="shared" si="857"/>
        <v>2.5000000000000022E-2</v>
      </c>
      <c r="W2145" s="40">
        <f t="shared" si="840"/>
        <v>199008.20701062976</v>
      </c>
      <c r="X2145" s="40">
        <f t="shared" si="858"/>
        <v>-2.8619425324349912E-4</v>
      </c>
      <c r="Y2145" s="40">
        <f t="shared" si="859"/>
        <v>0</v>
      </c>
      <c r="Z2145" s="40">
        <f t="shared" si="860"/>
        <v>0</v>
      </c>
      <c r="AA2145" s="40">
        <f t="shared" si="861"/>
        <v>0</v>
      </c>
      <c r="AB2145" s="38">
        <f t="shared" si="862"/>
        <v>239065.15891262307</v>
      </c>
      <c r="AC2145" s="46"/>
      <c r="AD2145" s="38"/>
      <c r="AE2145" s="40"/>
      <c r="AF2145" s="40"/>
      <c r="AG2145" s="40">
        <f t="shared" si="863"/>
        <v>128.61030042946314</v>
      </c>
      <c r="AH2145" s="24">
        <f t="shared" si="864"/>
        <v>126.55675352360439</v>
      </c>
      <c r="AI2145" s="16">
        <f>VLOOKUP(A2145,'VQT-IV'!$B$3:$C1479,2,0)</f>
        <v>126.66</v>
      </c>
      <c r="AJ2145" s="25">
        <f t="shared" si="847"/>
        <v>-8.1514666347393128E-4</v>
      </c>
      <c r="AL2145" s="2">
        <f t="shared" si="833"/>
        <v>137.45812140975204</v>
      </c>
      <c r="AM2145" s="27">
        <f t="shared" si="834"/>
        <v>-7.9306830141025464E-2</v>
      </c>
      <c r="AO2145" s="1">
        <v>41093</v>
      </c>
      <c r="AP2145" s="2" t="str">
        <f t="shared" si="848"/>
        <v>high</v>
      </c>
    </row>
    <row r="2146" spans="1:42" x14ac:dyDescent="0.25">
      <c r="A2146" s="49">
        <v>41115</v>
      </c>
      <c r="B2146" s="47">
        <v>1337.89</v>
      </c>
      <c r="C2146" s="27">
        <f t="shared" si="865"/>
        <v>-3.138286346211494E-4</v>
      </c>
      <c r="D2146" s="27">
        <f t="shared" si="866"/>
        <v>-2.5608399721841146E-2</v>
      </c>
      <c r="E2146" s="5">
        <f t="shared" si="867"/>
        <v>0</v>
      </c>
      <c r="F2146" s="44">
        <v>2324.33</v>
      </c>
      <c r="G2146" s="45">
        <v>2324.33</v>
      </c>
      <c r="H2146" s="48">
        <v>1337.89</v>
      </c>
      <c r="I2146" s="42">
        <v>19.34</v>
      </c>
      <c r="J2146" s="40">
        <f t="shared" si="851"/>
        <v>0.19339999999999999</v>
      </c>
      <c r="K2146" s="40">
        <f t="shared" si="852"/>
        <v>4.5188078361524969E-2</v>
      </c>
      <c r="L2146" s="51">
        <f>VLOOKUP(A2146,LIBOR!$A$3:B4241,2,1)</f>
        <v>0.16289999999999999</v>
      </c>
      <c r="M2146" s="43">
        <v>5922.65</v>
      </c>
      <c r="N2146" s="54">
        <v>5287.22</v>
      </c>
      <c r="O2146" s="40">
        <f t="shared" si="853"/>
        <v>9.8519329286184215E-8</v>
      </c>
      <c r="P2146" s="40">
        <f t="shared" si="854"/>
        <v>0.14821192163847502</v>
      </c>
      <c r="Q2146" s="38">
        <f t="shared" si="868"/>
        <v>17.393999999999998</v>
      </c>
      <c r="R2146" s="38">
        <f t="shared" si="869"/>
        <v>17.715000000000003</v>
      </c>
      <c r="S2146" s="40">
        <f t="shared" si="855"/>
        <v>-1</v>
      </c>
      <c r="T2146" s="40">
        <f t="shared" si="856"/>
        <v>-1</v>
      </c>
      <c r="U2146" s="40">
        <f>VLOOKUP(P2146,Table!$D$6:$G$15,MATCH(VALUE(T2146)&amp;"E",Table!$D$5:$G$5,0),1)*IF(Y2146=1,0,1)</f>
        <v>0.97499999999999998</v>
      </c>
      <c r="V2146" s="40">
        <f t="shared" si="857"/>
        <v>2.5000000000000022E-2</v>
      </c>
      <c r="W2146" s="40">
        <f t="shared" si="840"/>
        <v>198778.62466344633</v>
      </c>
      <c r="X2146" s="40">
        <f t="shared" si="858"/>
        <v>-1.4046410485516359E-2</v>
      </c>
      <c r="Y2146" s="40">
        <f t="shared" si="859"/>
        <v>0</v>
      </c>
      <c r="Z2146" s="40">
        <f t="shared" si="860"/>
        <v>0</v>
      </c>
      <c r="AA2146" s="40">
        <f t="shared" si="861"/>
        <v>0</v>
      </c>
      <c r="AB2146" s="38">
        <f t="shared" si="862"/>
        <v>238793.36114731783</v>
      </c>
      <c r="AC2146" s="46"/>
      <c r="AD2146" s="38"/>
      <c r="AE2146" s="40"/>
      <c r="AF2146" s="40"/>
      <c r="AG2146" s="40">
        <f t="shared" si="863"/>
        <v>128.46408091169252</v>
      </c>
      <c r="AH2146" s="24">
        <f t="shared" si="864"/>
        <v>126.40957852475243</v>
      </c>
      <c r="AI2146" s="16">
        <f>VLOOKUP(A2146,'VQT-IV'!$B$3:$C1480,2,0)</f>
        <v>126.51</v>
      </c>
      <c r="AJ2146" s="25">
        <f t="shared" si="847"/>
        <v>-7.9378290449427791E-4</v>
      </c>
      <c r="AL2146" s="2">
        <f t="shared" si="833"/>
        <v>137.45812140975204</v>
      </c>
      <c r="AM2146" s="27">
        <f t="shared" si="834"/>
        <v>-8.0377519870686642E-2</v>
      </c>
      <c r="AO2146" s="1">
        <v>41094</v>
      </c>
      <c r="AP2146" s="2" t="str">
        <f t="shared" si="848"/>
        <v>high</v>
      </c>
    </row>
    <row r="2147" spans="1:42" x14ac:dyDescent="0.25">
      <c r="A2147" s="49">
        <v>41116</v>
      </c>
      <c r="B2147" s="47">
        <v>1360.02</v>
      </c>
      <c r="C2147" s="27">
        <f t="shared" si="865"/>
        <v>1.6540971230818657E-2</v>
      </c>
      <c r="D2147" s="27">
        <f t="shared" si="866"/>
        <v>-1.1784542668093922E-2</v>
      </c>
      <c r="E2147" s="5">
        <f t="shared" si="867"/>
        <v>-1</v>
      </c>
      <c r="F2147" s="44">
        <v>2362.85</v>
      </c>
      <c r="G2147" s="45">
        <v>2362.85</v>
      </c>
      <c r="H2147" s="48">
        <v>1360.02</v>
      </c>
      <c r="I2147" s="42">
        <v>17.53</v>
      </c>
      <c r="J2147" s="40">
        <f t="shared" si="851"/>
        <v>0.17530000000000001</v>
      </c>
      <c r="K2147" s="40">
        <f t="shared" si="852"/>
        <v>2.9072492495370084E-2</v>
      </c>
      <c r="L2147" s="51">
        <f>VLOOKUP(A2147,LIBOR!$A$3:B4242,2,1)</f>
        <v>0.16289999999999999</v>
      </c>
      <c r="M2147" s="43">
        <v>5410.13</v>
      </c>
      <c r="N2147" s="54">
        <v>4829.67</v>
      </c>
      <c r="O2147" s="40">
        <f t="shared" si="853"/>
        <v>2.6914566208319549E-4</v>
      </c>
      <c r="P2147" s="40">
        <f t="shared" si="854"/>
        <v>0.14622750750462993</v>
      </c>
      <c r="Q2147" s="38">
        <f t="shared" si="868"/>
        <v>18.03</v>
      </c>
      <c r="R2147" s="38">
        <f t="shared" si="869"/>
        <v>17.695999999999994</v>
      </c>
      <c r="S2147" s="40">
        <f t="shared" si="855"/>
        <v>1</v>
      </c>
      <c r="T2147" s="40">
        <f t="shared" si="856"/>
        <v>0</v>
      </c>
      <c r="U2147" s="40">
        <f>VLOOKUP(P2147,Table!$D$6:$G$15,MATCH(VALUE(T2147)&amp;"E",Table!$D$5:$G$5,0),1)*IF(Y2147=1,0,1)</f>
        <v>0</v>
      </c>
      <c r="V2147" s="40">
        <f t="shared" si="857"/>
        <v>0</v>
      </c>
      <c r="W2147" s="40">
        <f t="shared" si="840"/>
        <v>201554.36449012894</v>
      </c>
      <c r="X2147" s="40">
        <f t="shared" si="858"/>
        <v>-2.1687927974606724E-2</v>
      </c>
      <c r="Y2147" s="40">
        <f t="shared" si="859"/>
        <v>1</v>
      </c>
      <c r="Z2147" s="40">
        <f t="shared" si="860"/>
        <v>20</v>
      </c>
      <c r="AA2147" s="40">
        <f t="shared" si="861"/>
        <v>0</v>
      </c>
      <c r="AB2147" s="38">
        <f t="shared" si="862"/>
        <v>242135.23006722858</v>
      </c>
      <c r="AC2147" s="46"/>
      <c r="AD2147" s="38"/>
      <c r="AE2147" s="40"/>
      <c r="AF2147" s="40"/>
      <c r="AG2147" s="40">
        <f t="shared" si="863"/>
        <v>130.26191196219156</v>
      </c>
      <c r="AH2147" s="24">
        <f t="shared" si="864"/>
        <v>128.17532103753422</v>
      </c>
      <c r="AI2147" s="16">
        <f>VLOOKUP(A2147,'VQT-IV'!$B$3:$C1481,2,0)</f>
        <v>128.28</v>
      </c>
      <c r="AJ2147" s="25">
        <f t="shared" si="847"/>
        <v>-8.1601935193154063E-4</v>
      </c>
      <c r="AL2147" s="2">
        <f t="shared" si="833"/>
        <v>137.45812140975204</v>
      </c>
      <c r="AM2147" s="27">
        <f t="shared" si="834"/>
        <v>-6.7531843713668382E-2</v>
      </c>
      <c r="AO2147" s="1">
        <v>41095</v>
      </c>
      <c r="AP2147" s="2" t="str">
        <f t="shared" si="848"/>
        <v>high</v>
      </c>
    </row>
    <row r="2148" spans="1:42" x14ac:dyDescent="0.25">
      <c r="A2148" s="49">
        <v>41117</v>
      </c>
      <c r="B2148" s="47">
        <v>1385.97</v>
      </c>
      <c r="C2148" s="27">
        <f t="shared" si="865"/>
        <v>1.9080601755856463E-2</v>
      </c>
      <c r="D2148" s="27">
        <f t="shared" si="866"/>
        <v>1.7357736808955915E-2</v>
      </c>
      <c r="E2148" s="5">
        <f t="shared" si="867"/>
        <v>0</v>
      </c>
      <c r="F2148" s="44">
        <v>2408.0700000000002</v>
      </c>
      <c r="G2148" s="45">
        <v>2408.0700000000002</v>
      </c>
      <c r="H2148" s="48">
        <v>1385.97</v>
      </c>
      <c r="I2148" s="42">
        <v>16.7</v>
      </c>
      <c r="J2148" s="40">
        <f t="shared" si="851"/>
        <v>0.16699999999999998</v>
      </c>
      <c r="K2148" s="40">
        <f t="shared" si="852"/>
        <v>2.0363074732119874E-2</v>
      </c>
      <c r="L2148" s="51">
        <f>VLOOKUP(A2148,LIBOR!$A$3:B4243,2,1)</f>
        <v>0.16239999999999999</v>
      </c>
      <c r="M2148" s="43">
        <v>5281.78</v>
      </c>
      <c r="N2148" s="54">
        <v>4715.08</v>
      </c>
      <c r="O2148" s="40">
        <f t="shared" si="853"/>
        <v>3.572421303303597E-4</v>
      </c>
      <c r="P2148" s="40">
        <f t="shared" si="854"/>
        <v>0.14663692526788011</v>
      </c>
      <c r="Q2148" s="38">
        <f t="shared" si="868"/>
        <v>18.446000000000002</v>
      </c>
      <c r="R2148" s="38">
        <f t="shared" si="869"/>
        <v>17.600000000000001</v>
      </c>
      <c r="S2148" s="40">
        <f t="shared" si="855"/>
        <v>1</v>
      </c>
      <c r="T2148" s="40">
        <f t="shared" si="856"/>
        <v>0</v>
      </c>
      <c r="U2148" s="40">
        <f>VLOOKUP(P2148,Table!$D$6:$G$15,MATCH(VALUE(T2148)&amp;"E",Table!$D$5:$G$5,0),1)*IF(Y2148=1,0,1)</f>
        <v>0.9</v>
      </c>
      <c r="V2148" s="40">
        <f t="shared" si="857"/>
        <v>9.9999999999999978E-2</v>
      </c>
      <c r="W2148" s="40">
        <f t="shared" si="840"/>
        <v>201554.36449012894</v>
      </c>
      <c r="X2148" s="40">
        <f t="shared" si="858"/>
        <v>-1.0054709955561791E-2</v>
      </c>
      <c r="Y2148" s="40">
        <f t="shared" si="859"/>
        <v>0</v>
      </c>
      <c r="Z2148" s="40">
        <f t="shared" si="860"/>
        <v>0</v>
      </c>
      <c r="AA2148" s="40">
        <f t="shared" si="861"/>
        <v>4.5111111111117985E-4</v>
      </c>
      <c r="AB2148" s="38">
        <f t="shared" si="862"/>
        <v>242136.32236615533</v>
      </c>
      <c r="AC2148" s="46"/>
      <c r="AD2148" s="38"/>
      <c r="AE2148" s="40"/>
      <c r="AF2148" s="40"/>
      <c r="AG2148" s="40">
        <f t="shared" si="863"/>
        <v>130.26249958814998</v>
      </c>
      <c r="AH2148" s="24">
        <f t="shared" si="864"/>
        <v>128.17256316560011</v>
      </c>
      <c r="AI2148" s="16">
        <f>VLOOKUP(A2148,'VQT-IV'!$B$3:$C1482,2,0)</f>
        <v>128.27000000000001</v>
      </c>
      <c r="AJ2148" s="25">
        <f t="shared" si="847"/>
        <v>-7.5962293911202572E-4</v>
      </c>
      <c r="AL2148" s="2">
        <f t="shared" si="833"/>
        <v>137.45812140975204</v>
      </c>
      <c r="AM2148" s="27">
        <f t="shared" si="834"/>
        <v>-6.75519070748275E-2</v>
      </c>
      <c r="AO2148" s="1">
        <v>41096</v>
      </c>
      <c r="AP2148" s="2" t="str">
        <f t="shared" si="848"/>
        <v>high</v>
      </c>
    </row>
    <row r="2149" spans="1:42" x14ac:dyDescent="0.25">
      <c r="A2149" s="49">
        <v>41120</v>
      </c>
      <c r="B2149" s="47">
        <v>1385.3</v>
      </c>
      <c r="C2149" s="27">
        <f t="shared" si="865"/>
        <v>-4.834159469542243E-4</v>
      </c>
      <c r="D2149" s="27">
        <f t="shared" si="866"/>
        <v>2.5783366405277452E-2</v>
      </c>
      <c r="E2149" s="5">
        <f t="shared" si="867"/>
        <v>0</v>
      </c>
      <c r="F2149" s="44">
        <v>2406.9899999999998</v>
      </c>
      <c r="G2149" s="45">
        <v>2406.9899999999998</v>
      </c>
      <c r="H2149" s="48">
        <v>1385.3</v>
      </c>
      <c r="I2149" s="42">
        <v>18.03</v>
      </c>
      <c r="J2149" s="40">
        <f t="shared" si="851"/>
        <v>0.18030000000000002</v>
      </c>
      <c r="K2149" s="40">
        <f t="shared" si="852"/>
        <v>2.1131052108331355E-2</v>
      </c>
      <c r="L2149" s="51">
        <f>VLOOKUP(A2149,LIBOR!$A$3:B4244,2,1)</f>
        <v>0.16239999999999999</v>
      </c>
      <c r="M2149" s="43">
        <v>5502.35</v>
      </c>
      <c r="N2149" s="54">
        <v>4911.95</v>
      </c>
      <c r="O2149" s="40">
        <f t="shared" si="853"/>
        <v>2.3380399779748936E-7</v>
      </c>
      <c r="P2149" s="40">
        <f t="shared" si="854"/>
        <v>0.15916894789166866</v>
      </c>
      <c r="Q2149" s="38">
        <f t="shared" si="868"/>
        <v>18.532000000000004</v>
      </c>
      <c r="R2149" s="38">
        <f t="shared" si="869"/>
        <v>17.449499999999997</v>
      </c>
      <c r="S2149" s="40">
        <f t="shared" si="855"/>
        <v>1</v>
      </c>
      <c r="T2149" s="40">
        <f t="shared" si="856"/>
        <v>0</v>
      </c>
      <c r="U2149" s="40">
        <f>VLOOKUP(P2149,Table!$D$6:$G$15,MATCH(VALUE(T2149)&amp;"E",Table!$D$5:$G$5,0),1)*IF(Y2149=1,0,1)</f>
        <v>0.9</v>
      </c>
      <c r="V2149" s="40">
        <f t="shared" si="857"/>
        <v>9.9999999999999978E-2</v>
      </c>
      <c r="W2149" s="40">
        <f t="shared" si="840"/>
        <v>202308.22870004756</v>
      </c>
      <c r="X2149" s="40">
        <f t="shared" si="858"/>
        <v>-1.5352010064138E-3</v>
      </c>
      <c r="Y2149" s="40">
        <f t="shared" si="859"/>
        <v>0</v>
      </c>
      <c r="Z2149" s="40">
        <f t="shared" si="860"/>
        <v>0</v>
      </c>
      <c r="AA2149" s="40">
        <f t="shared" si="861"/>
        <v>0</v>
      </c>
      <c r="AB2149" s="38">
        <f t="shared" si="862"/>
        <v>243049.76022132402</v>
      </c>
      <c r="AC2149" s="46"/>
      <c r="AD2149" s="38"/>
      <c r="AE2149" s="40"/>
      <c r="AF2149" s="40"/>
      <c r="AG2149" s="40">
        <f t="shared" si="863"/>
        <v>130.75390334397636</v>
      </c>
      <c r="AH2149" s="24">
        <f t="shared" si="864"/>
        <v>128.64603733369162</v>
      </c>
      <c r="AI2149" s="16">
        <f>VLOOKUP(A2149,'VQT-IV'!$B$3:$C1483,2,0)</f>
        <v>128.75</v>
      </c>
      <c r="AJ2149" s="25">
        <f t="shared" si="847"/>
        <v>-8.0747701987093912E-4</v>
      </c>
      <c r="AL2149" s="2">
        <f t="shared" si="833"/>
        <v>137.45812140975204</v>
      </c>
      <c r="AM2149" s="27">
        <f t="shared" si="834"/>
        <v>-6.4107409483592948E-2</v>
      </c>
      <c r="AO2149" s="1">
        <v>41099</v>
      </c>
      <c r="AP2149" s="2" t="str">
        <f t="shared" si="848"/>
        <v>high</v>
      </c>
    </row>
    <row r="2150" spans="1:42" x14ac:dyDescent="0.25">
      <c r="A2150" s="49">
        <v>41121</v>
      </c>
      <c r="B2150" s="47">
        <v>1379.32</v>
      </c>
      <c r="C2150" s="27">
        <f t="shared" si="865"/>
        <v>-4.3167544936114632E-3</v>
      </c>
      <c r="D2150" s="27">
        <f t="shared" si="866"/>
        <v>3.0507573911488284E-2</v>
      </c>
      <c r="E2150" s="5">
        <f t="shared" si="867"/>
        <v>0</v>
      </c>
      <c r="F2150" s="44">
        <v>2396.62</v>
      </c>
      <c r="G2150" s="45">
        <v>2396.62</v>
      </c>
      <c r="H2150" s="48">
        <v>1379.32</v>
      </c>
      <c r="I2150" s="42">
        <v>18.93</v>
      </c>
      <c r="J2150" s="40">
        <f t="shared" si="851"/>
        <v>0.1893</v>
      </c>
      <c r="K2150" s="40">
        <f t="shared" si="852"/>
        <v>3.3027923765335032E-2</v>
      </c>
      <c r="L2150" s="51">
        <f>VLOOKUP(A2150,LIBOR!$A$3:B4245,2,1)</f>
        <v>0.16139999999999999</v>
      </c>
      <c r="M2150" s="43">
        <v>5611.7</v>
      </c>
      <c r="N2150" s="54">
        <v>5009.55</v>
      </c>
      <c r="O2150" s="40">
        <f t="shared" si="853"/>
        <v>1.8715128912923274E-5</v>
      </c>
      <c r="P2150" s="40">
        <f t="shared" si="854"/>
        <v>0.15627207623466496</v>
      </c>
      <c r="Q2150" s="38">
        <f t="shared" si="868"/>
        <v>18.414000000000001</v>
      </c>
      <c r="R2150" s="38">
        <f t="shared" si="869"/>
        <v>17.497000000000003</v>
      </c>
      <c r="S2150" s="40">
        <f t="shared" si="855"/>
        <v>1</v>
      </c>
      <c r="T2150" s="40">
        <f t="shared" si="856"/>
        <v>0</v>
      </c>
      <c r="U2150" s="40">
        <f>VLOOKUP(P2150,Table!$D$6:$G$15,MATCH(VALUE(T2150)&amp;"E",Table!$D$5:$G$5,0),1)*IF(Y2150=1,0,1)</f>
        <v>0.9</v>
      </c>
      <c r="V2150" s="40">
        <f t="shared" si="857"/>
        <v>9.9999999999999978E-2</v>
      </c>
      <c r="W2150" s="40">
        <f t="shared" si="840"/>
        <v>201924.22985167537</v>
      </c>
      <c r="X2150" s="40">
        <f t="shared" si="858"/>
        <v>8.8605660673140019E-3</v>
      </c>
      <c r="Y2150" s="40">
        <f t="shared" si="859"/>
        <v>0</v>
      </c>
      <c r="Z2150" s="40">
        <f t="shared" si="860"/>
        <v>0</v>
      </c>
      <c r="AA2150" s="40">
        <f t="shared" si="861"/>
        <v>0</v>
      </c>
      <c r="AB2150" s="38">
        <f t="shared" si="862"/>
        <v>242590.36598246745</v>
      </c>
      <c r="AC2150" s="46"/>
      <c r="AD2150" s="38"/>
      <c r="AE2150" s="40"/>
      <c r="AF2150" s="40"/>
      <c r="AG2150" s="40">
        <f t="shared" si="863"/>
        <v>130.50676222419276</v>
      </c>
      <c r="AH2150" s="24">
        <f t="shared" si="864"/>
        <v>128.39953834973397</v>
      </c>
      <c r="AI2150" s="16">
        <f>VLOOKUP(A2150,'VQT-IV'!$B$3:$C1484,2,0)</f>
        <v>128.5</v>
      </c>
      <c r="AJ2150" s="25">
        <f t="shared" si="847"/>
        <v>-7.8180272580563592E-4</v>
      </c>
      <c r="AL2150" s="2">
        <f t="shared" si="833"/>
        <v>137.45812140975204</v>
      </c>
      <c r="AM2150" s="27">
        <f t="shared" si="834"/>
        <v>-6.5900675544772858E-2</v>
      </c>
      <c r="AO2150" s="1">
        <v>41100</v>
      </c>
      <c r="AP2150" s="2" t="str">
        <f t="shared" si="848"/>
        <v>high</v>
      </c>
    </row>
    <row r="2151" spans="1:42" x14ac:dyDescent="0.25">
      <c r="A2151" s="49">
        <v>41122</v>
      </c>
      <c r="B2151" s="47">
        <v>1375.32</v>
      </c>
      <c r="C2151" s="27">
        <f t="shared" si="865"/>
        <v>-2.8999797001421079E-3</v>
      </c>
      <c r="D2151" s="27">
        <f t="shared" si="866"/>
        <v>2.7921422845967325E-2</v>
      </c>
      <c r="E2151" s="5">
        <f t="shared" si="867"/>
        <v>0</v>
      </c>
      <c r="F2151" s="44">
        <v>2389.73</v>
      </c>
      <c r="G2151" s="45">
        <v>2389.73</v>
      </c>
      <c r="H2151" s="48">
        <v>1375.32</v>
      </c>
      <c r="I2151" s="42">
        <v>18.96</v>
      </c>
      <c r="J2151" s="40">
        <f t="shared" si="851"/>
        <v>0.18960000000000002</v>
      </c>
      <c r="K2151" s="40">
        <f t="shared" si="852"/>
        <v>3.2806384310576781E-2</v>
      </c>
      <c r="L2151" s="51">
        <f>VLOOKUP(A2151,LIBOR!$A$3:B4246,2,1)</f>
        <v>0.15989999999999999</v>
      </c>
      <c r="M2151" s="43">
        <v>5546.34</v>
      </c>
      <c r="N2151" s="54">
        <v>4951.1899999999996</v>
      </c>
      <c r="O2151" s="40">
        <f t="shared" si="853"/>
        <v>8.4343357527250026E-6</v>
      </c>
      <c r="P2151" s="40">
        <f t="shared" si="854"/>
        <v>0.15679361568942324</v>
      </c>
      <c r="Q2151" s="38">
        <f t="shared" si="868"/>
        <v>18.106000000000002</v>
      </c>
      <c r="R2151" s="38">
        <f t="shared" si="869"/>
        <v>17.6035</v>
      </c>
      <c r="S2151" s="40">
        <f t="shared" si="855"/>
        <v>1</v>
      </c>
      <c r="T2151" s="40">
        <f t="shared" si="856"/>
        <v>0</v>
      </c>
      <c r="U2151" s="40">
        <f>VLOOKUP(P2151,Table!$D$6:$G$15,MATCH(VALUE(T2151)&amp;"E",Table!$D$5:$G$5,0),1)*IF(Y2151=1,0,1)</f>
        <v>0.9</v>
      </c>
      <c r="V2151" s="40">
        <f t="shared" si="857"/>
        <v>9.9999999999999978E-2</v>
      </c>
      <c r="W2151" s="40">
        <f t="shared" si="840"/>
        <v>201161.97464182827</v>
      </c>
      <c r="X2151" s="40">
        <f t="shared" si="858"/>
        <v>1.4652776811811874E-2</v>
      </c>
      <c r="Y2151" s="40">
        <f t="shared" si="859"/>
        <v>0</v>
      </c>
      <c r="Z2151" s="40">
        <f t="shared" si="860"/>
        <v>0</v>
      </c>
      <c r="AA2151" s="40">
        <f t="shared" si="861"/>
        <v>0</v>
      </c>
      <c r="AB2151" s="38">
        <f t="shared" si="862"/>
        <v>241680.14185529939</v>
      </c>
      <c r="AC2151" s="46"/>
      <c r="AD2151" s="38"/>
      <c r="AE2151" s="40"/>
      <c r="AF2151" s="40"/>
      <c r="AG2151" s="40">
        <f t="shared" si="863"/>
        <v>130.01708736322308</v>
      </c>
      <c r="AH2151" s="24">
        <f t="shared" si="864"/>
        <v>127.91444064392601</v>
      </c>
      <c r="AI2151" s="16">
        <f>VLOOKUP(A2151,'VQT-IV'!$B$3:$C1485,2,0)</f>
        <v>128.02000000000001</v>
      </c>
      <c r="AJ2151" s="25">
        <f t="shared" si="847"/>
        <v>-8.2455363282296634E-4</v>
      </c>
      <c r="AL2151" s="2">
        <f t="shared" si="833"/>
        <v>137.45812140975204</v>
      </c>
      <c r="AM2151" s="27">
        <f t="shared" si="834"/>
        <v>-6.9429733710509867E-2</v>
      </c>
      <c r="AO2151" s="1">
        <v>41101</v>
      </c>
      <c r="AP2151" s="2" t="str">
        <f t="shared" si="848"/>
        <v>high</v>
      </c>
    </row>
    <row r="2152" spans="1:42" x14ac:dyDescent="0.25">
      <c r="A2152" s="49">
        <v>41123</v>
      </c>
      <c r="B2152" s="47">
        <v>1365</v>
      </c>
      <c r="C2152" s="27">
        <f t="shared" si="865"/>
        <v>-7.5037082279032497E-3</v>
      </c>
      <c r="D2152" s="27">
        <f t="shared" si="866"/>
        <v>3.8767433872454182E-3</v>
      </c>
      <c r="E2152" s="5">
        <f t="shared" si="867"/>
        <v>0</v>
      </c>
      <c r="F2152" s="44">
        <v>2372.31</v>
      </c>
      <c r="G2152" s="45">
        <v>2372.31</v>
      </c>
      <c r="H2152" s="48">
        <v>1365</v>
      </c>
      <c r="I2152" s="42">
        <v>17.57</v>
      </c>
      <c r="J2152" s="40">
        <f t="shared" si="851"/>
        <v>0.1757</v>
      </c>
      <c r="K2152" s="40">
        <f t="shared" si="852"/>
        <v>4.2505876504757401E-2</v>
      </c>
      <c r="L2152" s="51">
        <f>VLOOKUP(A2152,LIBOR!$A$3:B4247,2,1)</f>
        <v>0.15939999999999999</v>
      </c>
      <c r="M2152" s="43">
        <v>5316.64</v>
      </c>
      <c r="N2152" s="54">
        <v>4746.12</v>
      </c>
      <c r="O2152" s="40">
        <f t="shared" si="853"/>
        <v>5.673106433458943E-5</v>
      </c>
      <c r="P2152" s="40">
        <f t="shared" si="854"/>
        <v>0.13319412349524259</v>
      </c>
      <c r="Q2152" s="38">
        <f t="shared" si="868"/>
        <v>18.03</v>
      </c>
      <c r="R2152" s="38">
        <f t="shared" si="869"/>
        <v>17.718499999999999</v>
      </c>
      <c r="S2152" s="40">
        <f t="shared" si="855"/>
        <v>1</v>
      </c>
      <c r="T2152" s="40">
        <f t="shared" si="856"/>
        <v>0</v>
      </c>
      <c r="U2152" s="40">
        <f>VLOOKUP(P2152,Table!$D$6:$G$15,MATCH(VALUE(T2152)&amp;"E",Table!$D$5:$G$5,0),1)*IF(Y2152=1,0,1)</f>
        <v>0.9</v>
      </c>
      <c r="V2152" s="40">
        <f t="shared" si="857"/>
        <v>9.9999999999999978E-2</v>
      </c>
      <c r="W2152" s="40">
        <f t="shared" si="840"/>
        <v>198970.28073566794</v>
      </c>
      <c r="X2152" s="40">
        <f t="shared" si="858"/>
        <v>1.1989971167258195E-2</v>
      </c>
      <c r="Y2152" s="40">
        <f t="shared" si="859"/>
        <v>0</v>
      </c>
      <c r="Z2152" s="40">
        <f t="shared" si="860"/>
        <v>0</v>
      </c>
      <c r="AA2152" s="40">
        <f t="shared" si="861"/>
        <v>0</v>
      </c>
      <c r="AB2152" s="38">
        <f t="shared" si="862"/>
        <v>239093.67042567692</v>
      </c>
      <c r="AC2152" s="46"/>
      <c r="AD2152" s="38"/>
      <c r="AE2152" s="40"/>
      <c r="AF2152" s="40"/>
      <c r="AG2152" s="40">
        <f t="shared" si="863"/>
        <v>128.62563881785999</v>
      </c>
      <c r="AH2152" s="24">
        <f t="shared" si="864"/>
        <v>126.54220106568958</v>
      </c>
      <c r="AI2152" s="16">
        <f>VLOOKUP(A2152,'VQT-IV'!$B$3:$C1486,2,0)</f>
        <v>126.64</v>
      </c>
      <c r="AJ2152" s="25">
        <f t="shared" si="847"/>
        <v>-7.7225943075187597E-4</v>
      </c>
      <c r="AL2152" s="2">
        <f t="shared" si="833"/>
        <v>137.45812140975204</v>
      </c>
      <c r="AM2152" s="27">
        <f t="shared" si="834"/>
        <v>-7.9412698443062091E-2</v>
      </c>
      <c r="AO2152" s="1">
        <v>41102</v>
      </c>
      <c r="AP2152" s="2" t="str">
        <f t="shared" si="848"/>
        <v>high</v>
      </c>
    </row>
    <row r="2153" spans="1:42" x14ac:dyDescent="0.25">
      <c r="A2153" s="49">
        <v>41124</v>
      </c>
      <c r="B2153" s="47">
        <v>1390.99</v>
      </c>
      <c r="C2153" s="27">
        <f t="shared" si="865"/>
        <v>1.9040293040293088E-2</v>
      </c>
      <c r="D2153" s="27">
        <f t="shared" si="866"/>
        <v>3.836434671682043E-3</v>
      </c>
      <c r="E2153" s="5">
        <f t="shared" si="867"/>
        <v>0</v>
      </c>
      <c r="F2153" s="44">
        <v>2417.77</v>
      </c>
      <c r="G2153" s="45">
        <v>2417.77</v>
      </c>
      <c r="H2153" s="48">
        <v>1390.99</v>
      </c>
      <c r="I2153" s="42">
        <v>15.64</v>
      </c>
      <c r="J2153" s="40">
        <f t="shared" si="851"/>
        <v>0.15640000000000001</v>
      </c>
      <c r="K2153" s="40">
        <f t="shared" si="852"/>
        <v>2.1043461351422904E-2</v>
      </c>
      <c r="L2153" s="51">
        <f>VLOOKUP(A2153,LIBOR!$A$3:B4248,2,1)</f>
        <v>0.15890000000000001</v>
      </c>
      <c r="M2153" s="43">
        <v>4936.97</v>
      </c>
      <c r="N2153" s="54">
        <v>4407.18</v>
      </c>
      <c r="O2153" s="40">
        <f t="shared" si="853"/>
        <v>3.557484568453025E-4</v>
      </c>
      <c r="P2153" s="40">
        <f t="shared" si="854"/>
        <v>0.13535653864857711</v>
      </c>
      <c r="Q2153" s="38">
        <f t="shared" si="868"/>
        <v>18.038</v>
      </c>
      <c r="R2153" s="38">
        <f t="shared" si="869"/>
        <v>17.722000000000001</v>
      </c>
      <c r="S2153" s="40">
        <f t="shared" si="855"/>
        <v>1</v>
      </c>
      <c r="T2153" s="40">
        <f t="shared" si="856"/>
        <v>0</v>
      </c>
      <c r="U2153" s="40">
        <f>VLOOKUP(P2153,Table!$D$6:$G$15,MATCH(VALUE(T2153)&amp;"E",Table!$D$5:$G$5,0),1)*IF(Y2153=1,0,1)</f>
        <v>0.9</v>
      </c>
      <c r="V2153" s="40">
        <f t="shared" si="857"/>
        <v>9.9999999999999978E-2</v>
      </c>
      <c r="W2153" s="40">
        <f t="shared" si="840"/>
        <v>200958.95912117392</v>
      </c>
      <c r="X2153" s="40">
        <f t="shared" si="858"/>
        <v>-1.2820777962302854E-2</v>
      </c>
      <c r="Y2153" s="40">
        <f t="shared" si="859"/>
        <v>0</v>
      </c>
      <c r="Z2153" s="40">
        <f t="shared" si="860"/>
        <v>0</v>
      </c>
      <c r="AA2153" s="40">
        <f t="shared" si="861"/>
        <v>0</v>
      </c>
      <c r="AB2153" s="38">
        <f t="shared" si="862"/>
        <v>241509.78774208488</v>
      </c>
      <c r="AC2153" s="46"/>
      <c r="AD2153" s="38"/>
      <c r="AE2153" s="40"/>
      <c r="AF2153" s="40"/>
      <c r="AG2153" s="40">
        <f t="shared" si="863"/>
        <v>129.9254416638683</v>
      </c>
      <c r="AH2153" s="24">
        <f t="shared" si="864"/>
        <v>127.81762326625453</v>
      </c>
      <c r="AI2153" s="16">
        <f>VLOOKUP(A2153,'VQT-IV'!$B$3:$C1487,2,0)</f>
        <v>127.92</v>
      </c>
      <c r="AJ2153" s="25">
        <f t="shared" si="847"/>
        <v>-8.0031843140615511E-4</v>
      </c>
      <c r="AL2153" s="2">
        <f t="shared" si="833"/>
        <v>137.45812140975204</v>
      </c>
      <c r="AM2153" s="27">
        <f t="shared" si="834"/>
        <v>-7.0134074615787356E-2</v>
      </c>
      <c r="AO2153" s="1">
        <v>41103</v>
      </c>
      <c r="AP2153" s="2" t="str">
        <f t="shared" si="848"/>
        <v>high</v>
      </c>
    </row>
    <row r="2154" spans="1:42" x14ac:dyDescent="0.25">
      <c r="A2154" s="49">
        <v>41127</v>
      </c>
      <c r="B2154" s="47">
        <v>1394.23</v>
      </c>
      <c r="C2154" s="27">
        <f t="shared" si="865"/>
        <v>2.3292762708575498E-3</v>
      </c>
      <c r="D2154" s="27">
        <f t="shared" si="866"/>
        <v>6.6491268894938171E-3</v>
      </c>
      <c r="E2154" s="5">
        <f t="shared" si="867"/>
        <v>0</v>
      </c>
      <c r="F2154" s="44">
        <v>2423.46</v>
      </c>
      <c r="G2154" s="45">
        <v>2423.46</v>
      </c>
      <c r="H2154" s="48">
        <v>1394.23</v>
      </c>
      <c r="I2154" s="42">
        <v>15.95</v>
      </c>
      <c r="J2154" s="40">
        <f t="shared" si="851"/>
        <v>0.1595</v>
      </c>
      <c r="K2154" s="40">
        <f t="shared" si="852"/>
        <v>1.1330496367426002E-2</v>
      </c>
      <c r="L2154" s="51">
        <f>VLOOKUP(A2154,LIBOR!$A$3:B4249,2,1)</f>
        <v>0.15840000000000001</v>
      </c>
      <c r="M2154" s="43">
        <v>4835.82</v>
      </c>
      <c r="N2154" s="54">
        <v>4316.8500000000004</v>
      </c>
      <c r="O2154" s="40">
        <f t="shared" si="853"/>
        <v>5.4129173187861057E-6</v>
      </c>
      <c r="P2154" s="40">
        <f t="shared" si="854"/>
        <v>0.148169503632574</v>
      </c>
      <c r="Q2154" s="38">
        <f t="shared" si="868"/>
        <v>17.826000000000001</v>
      </c>
      <c r="R2154" s="38">
        <f t="shared" si="869"/>
        <v>17.648999999999997</v>
      </c>
      <c r="S2154" s="40">
        <f t="shared" si="855"/>
        <v>1</v>
      </c>
      <c r="T2154" s="40">
        <f t="shared" si="856"/>
        <v>0</v>
      </c>
      <c r="U2154" s="40">
        <f>VLOOKUP(P2154,Table!$D$6:$G$15,MATCH(VALUE(T2154)&amp;"E",Table!$D$5:$G$5,0),1)*IF(Y2154=1,0,1)</f>
        <v>0.9</v>
      </c>
      <c r="V2154" s="40">
        <f t="shared" si="857"/>
        <v>9.9999999999999978E-2</v>
      </c>
      <c r="W2154" s="40">
        <f t="shared" si="840"/>
        <v>200968.3516794875</v>
      </c>
      <c r="X2154" s="40">
        <f t="shared" si="858"/>
        <v>-2.9540683500514087E-3</v>
      </c>
      <c r="Y2154" s="40">
        <f t="shared" si="859"/>
        <v>0</v>
      </c>
      <c r="Z2154" s="40">
        <f t="shared" si="860"/>
        <v>0</v>
      </c>
      <c r="AA2154" s="40">
        <f t="shared" si="861"/>
        <v>0</v>
      </c>
      <c r="AB2154" s="38">
        <f t="shared" si="862"/>
        <v>241526.50986908621</v>
      </c>
      <c r="AC2154" s="46"/>
      <c r="AD2154" s="38"/>
      <c r="AE2154" s="40"/>
      <c r="AF2154" s="40"/>
      <c r="AG2154" s="40">
        <f t="shared" si="863"/>
        <v>129.93443769569177</v>
      </c>
      <c r="AH2154" s="24">
        <f t="shared" si="864"/>
        <v>127.81649264139497</v>
      </c>
      <c r="AI2154" s="16">
        <f>VLOOKUP(A2154,'VQT-IV'!$B$3:$C1488,2,0)</f>
        <v>127.92</v>
      </c>
      <c r="AJ2154" s="25">
        <f t="shared" si="847"/>
        <v>-8.0915696220318356E-4</v>
      </c>
      <c r="AL2154" s="2">
        <f t="shared" si="833"/>
        <v>137.45812140975204</v>
      </c>
      <c r="AM2154" s="27">
        <f t="shared" si="834"/>
        <v>-7.0142299847210321E-2</v>
      </c>
      <c r="AO2154" s="1">
        <v>41106</v>
      </c>
      <c r="AP2154" s="2" t="str">
        <f t="shared" si="848"/>
        <v>high</v>
      </c>
    </row>
    <row r="2155" spans="1:42" x14ac:dyDescent="0.25">
      <c r="A2155" s="49">
        <v>41128</v>
      </c>
      <c r="B2155" s="47">
        <v>1401.35</v>
      </c>
      <c r="C2155" s="27">
        <f t="shared" si="865"/>
        <v>5.1067614382132032E-3</v>
      </c>
      <c r="D2155" s="27">
        <f t="shared" si="866"/>
        <v>1.6072642821318484E-2</v>
      </c>
      <c r="E2155" s="5">
        <f t="shared" si="867"/>
        <v>0</v>
      </c>
      <c r="F2155" s="44">
        <v>2435.88</v>
      </c>
      <c r="G2155" s="45">
        <v>2435.88</v>
      </c>
      <c r="H2155" s="48">
        <v>1401.35</v>
      </c>
      <c r="I2155" s="42">
        <v>15.99</v>
      </c>
      <c r="J2155" s="40">
        <f t="shared" si="851"/>
        <v>0.15990000000000001</v>
      </c>
      <c r="K2155" s="40">
        <f t="shared" si="852"/>
        <v>1.2375801241257894E-2</v>
      </c>
      <c r="L2155" s="51">
        <f>VLOOKUP(A2155,LIBOR!$A$3:B4250,2,1)</f>
        <v>0.15640000000000001</v>
      </c>
      <c r="M2155" s="43">
        <v>5035.12</v>
      </c>
      <c r="N2155" s="54">
        <v>4494.75</v>
      </c>
      <c r="O2155" s="40">
        <f t="shared" si="853"/>
        <v>2.594645364978028E-5</v>
      </c>
      <c r="P2155" s="40">
        <f t="shared" si="854"/>
        <v>0.14752419875874212</v>
      </c>
      <c r="Q2155" s="38">
        <f t="shared" si="868"/>
        <v>17.41</v>
      </c>
      <c r="R2155" s="38">
        <f t="shared" si="869"/>
        <v>17.547499999999996</v>
      </c>
      <c r="S2155" s="40">
        <f t="shared" si="855"/>
        <v>-1</v>
      </c>
      <c r="T2155" s="40">
        <f t="shared" si="856"/>
        <v>0</v>
      </c>
      <c r="U2155" s="40">
        <f>VLOOKUP(P2155,Table!$D$6:$G$15,MATCH(VALUE(T2155)&amp;"E",Table!$D$5:$G$5,0),1)*IF(Y2155=1,0,1)</f>
        <v>0.9</v>
      </c>
      <c r="V2155" s="40">
        <f t="shared" si="857"/>
        <v>9.9999999999999978E-2</v>
      </c>
      <c r="W2155" s="40">
        <f t="shared" si="840"/>
        <v>202720.22210023188</v>
      </c>
      <c r="X2155" s="40">
        <f t="shared" si="858"/>
        <v>-6.6229487014421995E-3</v>
      </c>
      <c r="Y2155" s="40">
        <f t="shared" si="859"/>
        <v>0</v>
      </c>
      <c r="Z2155" s="40">
        <f t="shared" si="860"/>
        <v>0</v>
      </c>
      <c r="AA2155" s="40">
        <f t="shared" si="861"/>
        <v>0</v>
      </c>
      <c r="AB2155" s="38">
        <f t="shared" si="862"/>
        <v>243635.93999105296</v>
      </c>
      <c r="AC2155" s="46"/>
      <c r="AD2155" s="38"/>
      <c r="AE2155" s="40"/>
      <c r="AF2155" s="40"/>
      <c r="AG2155" s="40">
        <f t="shared" si="863"/>
        <v>131.0692514968959</v>
      </c>
      <c r="AH2155" s="24">
        <f t="shared" si="864"/>
        <v>128.92945307237775</v>
      </c>
      <c r="AI2155" s="16">
        <f>VLOOKUP(A2155,'VQT-IV'!$B$3:$C1489,2,0)</f>
        <v>129.03</v>
      </c>
      <c r="AJ2155" s="25">
        <f t="shared" si="847"/>
        <v>-7.7925232598807792E-4</v>
      </c>
      <c r="AL2155" s="2">
        <f t="shared" si="833"/>
        <v>137.45812140975204</v>
      </c>
      <c r="AM2155" s="27">
        <f t="shared" si="834"/>
        <v>-6.2045576135519753E-2</v>
      </c>
      <c r="AO2155" s="1">
        <v>41107</v>
      </c>
      <c r="AP2155" s="2" t="str">
        <f t="shared" si="848"/>
        <v>high</v>
      </c>
    </row>
    <row r="2156" spans="1:42" x14ac:dyDescent="0.25">
      <c r="A2156" s="49">
        <v>41129</v>
      </c>
      <c r="B2156" s="47">
        <v>1402.22</v>
      </c>
      <c r="C2156" s="27">
        <f t="shared" si="865"/>
        <v>6.2082991401157805E-4</v>
      </c>
      <c r="D2156" s="27">
        <f t="shared" si="866"/>
        <v>1.959345243547217E-2</v>
      </c>
      <c r="E2156" s="5">
        <f t="shared" si="867"/>
        <v>0</v>
      </c>
      <c r="F2156" s="44">
        <v>2438.16</v>
      </c>
      <c r="G2156" s="45">
        <v>2438.16</v>
      </c>
      <c r="H2156" s="48">
        <v>1402.22</v>
      </c>
      <c r="I2156" s="42">
        <v>15.32</v>
      </c>
      <c r="J2156" s="40">
        <f t="shared" si="851"/>
        <v>0.1532</v>
      </c>
      <c r="K2156" s="40">
        <f t="shared" si="852"/>
        <v>8.176848674578685E-3</v>
      </c>
      <c r="L2156" s="51">
        <f>VLOOKUP(A2156,LIBOR!$A$3:B4251,2,1)</f>
        <v>0.15440000000000001</v>
      </c>
      <c r="M2156" s="43">
        <v>4816.45</v>
      </c>
      <c r="N2156" s="54">
        <v>4299.53</v>
      </c>
      <c r="O2156" s="40">
        <f t="shared" si="853"/>
        <v>3.8519063189275249E-7</v>
      </c>
      <c r="P2156" s="40">
        <f t="shared" si="854"/>
        <v>0.14502315132542132</v>
      </c>
      <c r="Q2156" s="38">
        <f t="shared" si="868"/>
        <v>16.821999999999999</v>
      </c>
      <c r="R2156" s="38">
        <f t="shared" si="869"/>
        <v>17.410999999999998</v>
      </c>
      <c r="S2156" s="40">
        <f t="shared" si="855"/>
        <v>-1</v>
      </c>
      <c r="T2156" s="40">
        <f t="shared" si="856"/>
        <v>0</v>
      </c>
      <c r="U2156" s="40">
        <f>VLOOKUP(P2156,Table!$D$6:$G$15,MATCH(VALUE(T2156)&amp;"E",Table!$D$5:$G$5,0),1)*IF(Y2156=1,0,1)</f>
        <v>0.9</v>
      </c>
      <c r="V2156" s="40">
        <f t="shared" si="857"/>
        <v>9.9999999999999978E-2</v>
      </c>
      <c r="W2156" s="40">
        <f t="shared" si="840"/>
        <v>201953.01881005007</v>
      </c>
      <c r="X2156" s="40">
        <f t="shared" si="858"/>
        <v>3.9420343419966919E-3</v>
      </c>
      <c r="Y2156" s="40">
        <f t="shared" si="859"/>
        <v>0</v>
      </c>
      <c r="Z2156" s="40">
        <f t="shared" si="860"/>
        <v>0</v>
      </c>
      <c r="AA2156" s="40">
        <f t="shared" si="861"/>
        <v>0</v>
      </c>
      <c r="AB2156" s="38">
        <f t="shared" si="862"/>
        <v>242783.09494807929</v>
      </c>
      <c r="AC2156" s="46"/>
      <c r="AD2156" s="38"/>
      <c r="AE2156" s="40"/>
      <c r="AF2156" s="40"/>
      <c r="AG2156" s="40">
        <f t="shared" si="863"/>
        <v>130.61044496190971</v>
      </c>
      <c r="AH2156" s="24">
        <f t="shared" si="864"/>
        <v>128.47479292774128</v>
      </c>
      <c r="AI2156" s="16">
        <f>VLOOKUP(A2156,'VQT-IV'!$B$3:$C1490,2,0)</f>
        <v>128.58000000000001</v>
      </c>
      <c r="AJ2156" s="25">
        <f t="shared" si="847"/>
        <v>-8.1822268050035785E-4</v>
      </c>
      <c r="AL2156" s="2">
        <f t="shared" si="833"/>
        <v>137.45812140975204</v>
      </c>
      <c r="AM2156" s="27">
        <f t="shared" si="834"/>
        <v>-6.5353202778264063E-2</v>
      </c>
      <c r="AO2156" s="1">
        <v>41108</v>
      </c>
      <c r="AP2156" s="2" t="str">
        <f t="shared" si="848"/>
        <v>high</v>
      </c>
    </row>
    <row r="2157" spans="1:42" x14ac:dyDescent="0.25">
      <c r="A2157" s="49">
        <v>41130</v>
      </c>
      <c r="B2157" s="47">
        <v>1402.8</v>
      </c>
      <c r="C2157" s="27">
        <f t="shared" si="865"/>
        <v>4.136298155781315E-4</v>
      </c>
      <c r="D2157" s="27">
        <f t="shared" si="866"/>
        <v>2.7510790478953551E-2</v>
      </c>
      <c r="E2157" s="5">
        <f t="shared" si="867"/>
        <v>0</v>
      </c>
      <c r="F2157" s="44">
        <v>2440.23</v>
      </c>
      <c r="G2157" s="45">
        <v>2440.23</v>
      </c>
      <c r="H2157" s="48">
        <v>1402.8</v>
      </c>
      <c r="I2157" s="42">
        <v>15.28</v>
      </c>
      <c r="J2157" s="40">
        <f t="shared" si="851"/>
        <v>0.15279999999999999</v>
      </c>
      <c r="K2157" s="40">
        <f t="shared" si="852"/>
        <v>7.8678972268207137E-3</v>
      </c>
      <c r="L2157" s="51">
        <f>VLOOKUP(A2157,LIBOR!$A$3:B4252,2,1)</f>
        <v>0.15340000000000001</v>
      </c>
      <c r="M2157" s="43">
        <v>4750.1000000000004</v>
      </c>
      <c r="N2157" s="54">
        <v>4240.29</v>
      </c>
      <c r="O2157" s="40">
        <f t="shared" si="853"/>
        <v>1.710188833877067E-7</v>
      </c>
      <c r="P2157" s="40">
        <f t="shared" si="854"/>
        <v>0.14493210277317928</v>
      </c>
      <c r="Q2157" s="38">
        <f t="shared" si="868"/>
        <v>16.094000000000001</v>
      </c>
      <c r="R2157" s="38">
        <f t="shared" si="869"/>
        <v>17.279499999999999</v>
      </c>
      <c r="S2157" s="40">
        <f t="shared" si="855"/>
        <v>-1</v>
      </c>
      <c r="T2157" s="40">
        <f t="shared" si="856"/>
        <v>0</v>
      </c>
      <c r="U2157" s="40">
        <f>VLOOKUP(P2157,Table!$D$6:$G$15,MATCH(VALUE(T2157)&amp;"E",Table!$D$5:$G$5,0),1)*IF(Y2157=1,0,1)</f>
        <v>0.9</v>
      </c>
      <c r="V2157" s="40">
        <f t="shared" si="857"/>
        <v>9.9999999999999978E-2</v>
      </c>
      <c r="W2157" s="40">
        <f t="shared" si="840"/>
        <v>201749.94329918936</v>
      </c>
      <c r="X2157" s="40">
        <f t="shared" si="858"/>
        <v>3.9323742453327704E-3</v>
      </c>
      <c r="Y2157" s="40">
        <f t="shared" si="859"/>
        <v>0</v>
      </c>
      <c r="Z2157" s="40">
        <f t="shared" si="860"/>
        <v>0</v>
      </c>
      <c r="AA2157" s="40">
        <f t="shared" si="861"/>
        <v>0</v>
      </c>
      <c r="AB2157" s="38">
        <f t="shared" si="862"/>
        <v>242634.15484651257</v>
      </c>
      <c r="AC2157" s="46"/>
      <c r="AD2157" s="38"/>
      <c r="AE2157" s="40"/>
      <c r="AF2157" s="40"/>
      <c r="AG2157" s="40">
        <f t="shared" si="863"/>
        <v>130.53031939574348</v>
      </c>
      <c r="AH2157" s="24">
        <f t="shared" si="864"/>
        <v>128.3926357065306</v>
      </c>
      <c r="AI2157" s="16">
        <f>VLOOKUP(A2157,'VQT-IV'!$B$3:$C1491,2,0)</f>
        <v>128.49</v>
      </c>
      <c r="AJ2157" s="25">
        <f t="shared" si="847"/>
        <v>-7.5775775133790635E-4</v>
      </c>
      <c r="AL2157" s="2">
        <f t="shared" si="833"/>
        <v>137.45812140975204</v>
      </c>
      <c r="AM2157" s="27">
        <f t="shared" si="834"/>
        <v>-6.5950891880720008E-2</v>
      </c>
      <c r="AO2157" s="1">
        <v>41109</v>
      </c>
      <c r="AP2157" s="2" t="str">
        <f t="shared" si="848"/>
        <v>high</v>
      </c>
    </row>
    <row r="2158" spans="1:42" x14ac:dyDescent="0.25">
      <c r="A2158" s="49">
        <v>41131</v>
      </c>
      <c r="B2158" s="47">
        <v>1405.87</v>
      </c>
      <c r="C2158" s="27">
        <f t="shared" si="865"/>
        <v>2.1884801824920697E-3</v>
      </c>
      <c r="D2158" s="27">
        <f t="shared" si="866"/>
        <v>1.0658977621152532E-2</v>
      </c>
      <c r="E2158" s="5">
        <f t="shared" si="867"/>
        <v>0</v>
      </c>
      <c r="F2158" s="44">
        <v>2445.64</v>
      </c>
      <c r="G2158" s="45">
        <v>2445.64</v>
      </c>
      <c r="H2158" s="48">
        <v>1405.87</v>
      </c>
      <c r="I2158" s="42">
        <v>14.74</v>
      </c>
      <c r="J2158" s="40">
        <f t="shared" si="851"/>
        <v>0.1474</v>
      </c>
      <c r="K2158" s="40">
        <f t="shared" si="852"/>
        <v>5.1160289360165923E-3</v>
      </c>
      <c r="L2158" s="51">
        <f>VLOOKUP(A2158,LIBOR!$A$3:B4253,2,1)</f>
        <v>0.15340000000000001</v>
      </c>
      <c r="M2158" s="43">
        <v>4715.24</v>
      </c>
      <c r="N2158" s="54">
        <v>4209.16</v>
      </c>
      <c r="O2158" s="40">
        <f t="shared" si="853"/>
        <v>4.7789848880504075E-6</v>
      </c>
      <c r="P2158" s="40">
        <f t="shared" si="854"/>
        <v>0.14228397106398341</v>
      </c>
      <c r="Q2158" s="38">
        <f t="shared" si="868"/>
        <v>15.635999999999999</v>
      </c>
      <c r="R2158" s="38">
        <f t="shared" si="869"/>
        <v>17.126999999999999</v>
      </c>
      <c r="S2158" s="40">
        <f t="shared" si="855"/>
        <v>-1</v>
      </c>
      <c r="T2158" s="40">
        <f t="shared" si="856"/>
        <v>0</v>
      </c>
      <c r="U2158" s="40">
        <f>VLOOKUP(P2158,Table!$D$6:$G$15,MATCH(VALUE(T2158)&amp;"E",Table!$D$5:$G$5,0),1)*IF(Y2158=1,0,1)</f>
        <v>0.9</v>
      </c>
      <c r="V2158" s="40">
        <f t="shared" si="857"/>
        <v>9.9999999999999978E-2</v>
      </c>
      <c r="W2158" s="40">
        <f t="shared" si="840"/>
        <v>201999.2021793946</v>
      </c>
      <c r="X2158" s="40">
        <f t="shared" si="858"/>
        <v>1.3970239943593477E-2</v>
      </c>
      <c r="Y2158" s="40">
        <f t="shared" si="859"/>
        <v>0</v>
      </c>
      <c r="Z2158" s="40">
        <f t="shared" si="860"/>
        <v>0</v>
      </c>
      <c r="AA2158" s="40">
        <f t="shared" si="861"/>
        <v>0</v>
      </c>
      <c r="AB2158" s="38">
        <f t="shared" si="862"/>
        <v>242940.21949810899</v>
      </c>
      <c r="AC2158" s="46"/>
      <c r="AD2158" s="38"/>
      <c r="AE2158" s="40"/>
      <c r="AF2158" s="40"/>
      <c r="AG2158" s="40">
        <f t="shared" si="863"/>
        <v>130.69497353008785</v>
      </c>
      <c r="AH2158" s="24">
        <f t="shared" si="864"/>
        <v>128.55124737296606</v>
      </c>
      <c r="AI2158" s="16">
        <f>VLOOKUP(A2158,'VQT-IV'!$B$3:$C1492,2,0)</f>
        <v>128.65</v>
      </c>
      <c r="AJ2158" s="25">
        <f t="shared" si="847"/>
        <v>-7.6760689493937662E-4</v>
      </c>
      <c r="AL2158" s="2">
        <f t="shared" si="833"/>
        <v>137.45812140975204</v>
      </c>
      <c r="AM2158" s="27">
        <f t="shared" si="834"/>
        <v>-6.4797001046124292E-2</v>
      </c>
      <c r="AO2158" s="1">
        <v>41110</v>
      </c>
      <c r="AP2158" s="2" t="str">
        <f t="shared" si="848"/>
        <v>high</v>
      </c>
    </row>
    <row r="2159" spans="1:42" x14ac:dyDescent="0.25">
      <c r="A2159" s="49">
        <v>41134</v>
      </c>
      <c r="B2159" s="47">
        <v>1404.11</v>
      </c>
      <c r="C2159" s="27">
        <f t="shared" si="865"/>
        <v>-1.2518938450923889E-3</v>
      </c>
      <c r="D2159" s="27">
        <f t="shared" si="866"/>
        <v>7.0778075052025935E-3</v>
      </c>
      <c r="E2159" s="5">
        <f t="shared" si="867"/>
        <v>0</v>
      </c>
      <c r="F2159" s="44">
        <v>2443.0500000000002</v>
      </c>
      <c r="G2159" s="45">
        <v>2443.0500000000002</v>
      </c>
      <c r="H2159" s="48">
        <v>1404.11</v>
      </c>
      <c r="I2159" s="42">
        <v>13.7</v>
      </c>
      <c r="J2159" s="40">
        <f t="shared" si="851"/>
        <v>0.13699999999999998</v>
      </c>
      <c r="K2159" s="40">
        <f t="shared" si="852"/>
        <v>-5.4761979252062609E-3</v>
      </c>
      <c r="L2159" s="51">
        <f>VLOOKUP(A2159,LIBOR!$A$3:B4254,2,1)</f>
        <v>0.15140000000000001</v>
      </c>
      <c r="M2159" s="43">
        <v>4618</v>
      </c>
      <c r="N2159" s="54">
        <v>4122.32</v>
      </c>
      <c r="O2159" s="40">
        <f t="shared" si="853"/>
        <v>1.569202469350468E-6</v>
      </c>
      <c r="P2159" s="40">
        <f t="shared" si="854"/>
        <v>0.14247619792520624</v>
      </c>
      <c r="Q2159" s="38">
        <f t="shared" si="868"/>
        <v>15.456</v>
      </c>
      <c r="R2159" s="38">
        <f t="shared" si="869"/>
        <v>17.026999999999997</v>
      </c>
      <c r="S2159" s="40">
        <f t="shared" si="855"/>
        <v>-1</v>
      </c>
      <c r="T2159" s="40">
        <f t="shared" si="856"/>
        <v>0</v>
      </c>
      <c r="U2159" s="40">
        <f>VLOOKUP(P2159,Table!$D$6:$G$15,MATCH(VALUE(T2159)&amp;"E",Table!$D$5:$G$5,0),1)*IF(Y2159=1,0,1)</f>
        <v>0.9</v>
      </c>
      <c r="V2159" s="40">
        <f t="shared" si="857"/>
        <v>9.9999999999999978E-2</v>
      </c>
      <c r="W2159" s="40">
        <f t="shared" si="840"/>
        <v>201354.86028784513</v>
      </c>
      <c r="X2159" s="40">
        <f t="shared" si="858"/>
        <v>5.1763955325496713E-3</v>
      </c>
      <c r="Y2159" s="40">
        <f t="shared" si="859"/>
        <v>0</v>
      </c>
      <c r="Z2159" s="40">
        <f t="shared" si="860"/>
        <v>0</v>
      </c>
      <c r="AA2159" s="40">
        <f t="shared" si="861"/>
        <v>0</v>
      </c>
      <c r="AB2159" s="38">
        <f t="shared" si="862"/>
        <v>242207.6638859424</v>
      </c>
      <c r="AC2159" s="46"/>
      <c r="AD2159" s="38"/>
      <c r="AE2159" s="40"/>
      <c r="AF2159" s="40"/>
      <c r="AG2159" s="40">
        <f t="shared" si="863"/>
        <v>130.30087930995739</v>
      </c>
      <c r="AH2159" s="24">
        <f t="shared" si="864"/>
        <v>128.15361025318828</v>
      </c>
      <c r="AI2159" s="16">
        <f>VLOOKUP(A2159,'VQT-IV'!$B$3:$C1493,2,0)</f>
        <v>128.26</v>
      </c>
      <c r="AJ2159" s="25">
        <f t="shared" si="847"/>
        <v>-8.2948500554902438E-4</v>
      </c>
      <c r="AL2159" s="2">
        <f t="shared" si="833"/>
        <v>137.45812140975204</v>
      </c>
      <c r="AM2159" s="27">
        <f t="shared" si="834"/>
        <v>-6.768978843256368E-2</v>
      </c>
      <c r="AO2159" s="1">
        <v>41113</v>
      </c>
      <c r="AP2159" s="2" t="str">
        <f t="shared" si="848"/>
        <v>high</v>
      </c>
    </row>
    <row r="2160" spans="1:42" x14ac:dyDescent="0.25">
      <c r="A2160" s="49">
        <v>41135</v>
      </c>
      <c r="B2160" s="47">
        <v>1403.93</v>
      </c>
      <c r="C2160" s="27">
        <f t="shared" si="865"/>
        <v>-1.2819508443062677E-4</v>
      </c>
      <c r="D2160" s="27">
        <f t="shared" si="866"/>
        <v>1.8428509825587636E-3</v>
      </c>
      <c r="E2160" s="5">
        <f t="shared" si="867"/>
        <v>0</v>
      </c>
      <c r="F2160" s="44">
        <v>2443.16</v>
      </c>
      <c r="G2160" s="45">
        <v>2443.16</v>
      </c>
      <c r="H2160" s="48">
        <v>1403.93</v>
      </c>
      <c r="I2160" s="42">
        <v>14.85</v>
      </c>
      <c r="J2160" s="40">
        <f t="shared" si="851"/>
        <v>0.14849999999999999</v>
      </c>
      <c r="K2160" s="40">
        <f t="shared" si="852"/>
        <v>6.9686551087226878E-3</v>
      </c>
      <c r="L2160" s="51">
        <f>VLOOKUP(A2160,LIBOR!$A$3:B4255,2,1)</f>
        <v>0.15390000000000001</v>
      </c>
      <c r="M2160" s="43">
        <v>4804.7</v>
      </c>
      <c r="N2160" s="54">
        <v>4288.97</v>
      </c>
      <c r="O2160" s="40">
        <f t="shared" si="853"/>
        <v>1.6436086675185368E-8</v>
      </c>
      <c r="P2160" s="40">
        <f t="shared" si="854"/>
        <v>0.14153134489127731</v>
      </c>
      <c r="Q2160" s="38">
        <f t="shared" si="868"/>
        <v>15.006</v>
      </c>
      <c r="R2160" s="38">
        <f t="shared" si="869"/>
        <v>16.856499999999997</v>
      </c>
      <c r="S2160" s="40">
        <f t="shared" si="855"/>
        <v>-1</v>
      </c>
      <c r="T2160" s="40">
        <f t="shared" si="856"/>
        <v>0</v>
      </c>
      <c r="U2160" s="40">
        <f>VLOOKUP(P2160,Table!$D$6:$G$15,MATCH(VALUE(T2160)&amp;"E",Table!$D$5:$G$5,0),1)*IF(Y2160=1,0,1)</f>
        <v>0.9</v>
      </c>
      <c r="V2160" s="40">
        <f t="shared" si="857"/>
        <v>9.9999999999999978E-2</v>
      </c>
      <c r="W2160" s="40">
        <f t="shared" si="840"/>
        <v>202145.63134537585</v>
      </c>
      <c r="X2160" s="40">
        <f t="shared" si="858"/>
        <v>1.9232312208743441E-3</v>
      </c>
      <c r="Y2160" s="40">
        <f t="shared" si="859"/>
        <v>0</v>
      </c>
      <c r="Z2160" s="40">
        <f t="shared" si="860"/>
        <v>0</v>
      </c>
      <c r="AA2160" s="40">
        <f t="shared" si="861"/>
        <v>0</v>
      </c>
      <c r="AB2160" s="38">
        <f t="shared" si="862"/>
        <v>243196.6943749373</v>
      </c>
      <c r="AC2160" s="46"/>
      <c r="AD2160" s="38"/>
      <c r="AE2160" s="40"/>
      <c r="AF2160" s="40"/>
      <c r="AG2160" s="40">
        <f t="shared" si="863"/>
        <v>130.83294976682402</v>
      </c>
      <c r="AH2160" s="24">
        <f t="shared" si="864"/>
        <v>128.67356342900021</v>
      </c>
      <c r="AI2160" s="16">
        <f>VLOOKUP(A2160,'VQT-IV'!$B$3:$C1494,2,0)</f>
        <v>128.78</v>
      </c>
      <c r="AJ2160" s="25">
        <f t="shared" si="847"/>
        <v>-8.2649923124544777E-4</v>
      </c>
      <c r="AL2160" s="2">
        <f t="shared" si="833"/>
        <v>137.45812140975204</v>
      </c>
      <c r="AM2160" s="27">
        <f t="shared" si="834"/>
        <v>-6.3907158708838563E-2</v>
      </c>
      <c r="AO2160" s="1">
        <v>41114</v>
      </c>
      <c r="AP2160" s="2" t="str">
        <f t="shared" si="848"/>
        <v>high</v>
      </c>
    </row>
    <row r="2161" spans="1:42" x14ac:dyDescent="0.25">
      <c r="A2161" s="49">
        <v>41136</v>
      </c>
      <c r="B2161" s="47">
        <v>1405.53</v>
      </c>
      <c r="C2161" s="27">
        <f t="shared" si="865"/>
        <v>1.1396579601545831E-3</v>
      </c>
      <c r="D2161" s="27">
        <f t="shared" si="866"/>
        <v>2.3616790287017686E-3</v>
      </c>
      <c r="E2161" s="5">
        <f t="shared" si="867"/>
        <v>0</v>
      </c>
      <c r="F2161" s="44">
        <v>2446.8200000000002</v>
      </c>
      <c r="G2161" s="45">
        <v>2446.8200000000002</v>
      </c>
      <c r="H2161" s="48">
        <v>1405.53</v>
      </c>
      <c r="I2161" s="42">
        <v>14.63</v>
      </c>
      <c r="J2161" s="40">
        <f t="shared" si="851"/>
        <v>0.14630000000000001</v>
      </c>
      <c r="K2161" s="40">
        <f t="shared" si="852"/>
        <v>1.6052249677541069E-2</v>
      </c>
      <c r="L2161" s="51">
        <f>VLOOKUP(A2161,LIBOR!$A$3:B4256,2,1)</f>
        <v>0.15290000000000001</v>
      </c>
      <c r="M2161" s="43">
        <v>4794.3100000000004</v>
      </c>
      <c r="N2161" s="54">
        <v>4279.6899999999996</v>
      </c>
      <c r="O2161" s="40">
        <f t="shared" si="853"/>
        <v>1.2973416000443875E-6</v>
      </c>
      <c r="P2161" s="40">
        <f t="shared" si="854"/>
        <v>0.13024775032245894</v>
      </c>
      <c r="Q2161" s="38">
        <f t="shared" si="868"/>
        <v>14.778</v>
      </c>
      <c r="R2161" s="38">
        <f t="shared" si="869"/>
        <v>16.774999999999999</v>
      </c>
      <c r="S2161" s="40">
        <f t="shared" si="855"/>
        <v>-1</v>
      </c>
      <c r="T2161" s="40">
        <f t="shared" si="856"/>
        <v>0</v>
      </c>
      <c r="U2161" s="40">
        <f>VLOOKUP(P2161,Table!$D$6:$G$15,MATCH(VALUE(T2161)&amp;"E",Table!$D$5:$G$5,0),1)*IF(Y2161=1,0,1)</f>
        <v>0.9</v>
      </c>
      <c r="V2161" s="40">
        <f t="shared" si="857"/>
        <v>9.9999999999999978E-2</v>
      </c>
      <c r="W2161" s="40">
        <f t="shared" si="840"/>
        <v>202309.23249441962</v>
      </c>
      <c r="X2161" s="40">
        <f t="shared" si="858"/>
        <v>-2.834402749282372E-3</v>
      </c>
      <c r="Y2161" s="40">
        <f t="shared" si="859"/>
        <v>0</v>
      </c>
      <c r="Z2161" s="40">
        <f t="shared" si="860"/>
        <v>0</v>
      </c>
      <c r="AA2161" s="40">
        <f t="shared" si="861"/>
        <v>0</v>
      </c>
      <c r="AB2161" s="38">
        <f t="shared" si="862"/>
        <v>243471.99481044753</v>
      </c>
      <c r="AC2161" s="46"/>
      <c r="AD2161" s="38"/>
      <c r="AE2161" s="40"/>
      <c r="AF2161" s="40"/>
      <c r="AG2161" s="40">
        <f t="shared" si="863"/>
        <v>130.98105362219289</v>
      </c>
      <c r="AH2161" s="24">
        <f t="shared" si="864"/>
        <v>128.81587001416443</v>
      </c>
      <c r="AI2161" s="16">
        <f>VLOOKUP(A2161,'VQT-IV'!$B$3:$C1495,2,0)</f>
        <v>128.91999999999999</v>
      </c>
      <c r="AJ2161" s="25">
        <f t="shared" si="847"/>
        <v>-8.0771009801083871E-4</v>
      </c>
      <c r="AL2161" s="2">
        <f t="shared" si="833"/>
        <v>137.45812140975204</v>
      </c>
      <c r="AM2161" s="27">
        <f t="shared" si="834"/>
        <v>-6.2871886411321798E-2</v>
      </c>
      <c r="AO2161" s="1">
        <v>41115</v>
      </c>
      <c r="AP2161" s="2" t="str">
        <f t="shared" si="848"/>
        <v>high</v>
      </c>
    </row>
    <row r="2162" spans="1:42" x14ac:dyDescent="0.25">
      <c r="A2162" s="49">
        <v>41137</v>
      </c>
      <c r="B2162" s="47">
        <v>1415.51</v>
      </c>
      <c r="C2162" s="27">
        <f t="shared" si="865"/>
        <v>7.1005243573598609E-3</v>
      </c>
      <c r="D2162" s="27">
        <f t="shared" si="866"/>
        <v>9.048573570483498E-3</v>
      </c>
      <c r="E2162" s="5">
        <f t="shared" si="867"/>
        <v>0</v>
      </c>
      <c r="F2162" s="44">
        <v>2464.38</v>
      </c>
      <c r="G2162" s="45">
        <v>2464.38</v>
      </c>
      <c r="H2162" s="48">
        <v>1415.51</v>
      </c>
      <c r="I2162" s="42">
        <v>14.29</v>
      </c>
      <c r="J2162" s="40">
        <f t="shared" si="851"/>
        <v>0.1429</v>
      </c>
      <c r="K2162" s="40">
        <f t="shared" si="852"/>
        <v>1.2831386910831882E-2</v>
      </c>
      <c r="L2162" s="51">
        <f>VLOOKUP(A2162,LIBOR!$A$3:B4257,2,1)</f>
        <v>0.15290000000000001</v>
      </c>
      <c r="M2162" s="43">
        <v>4727.6499999999996</v>
      </c>
      <c r="N2162" s="54">
        <v>4220.17</v>
      </c>
      <c r="O2162" s="40">
        <f t="shared" si="853"/>
        <v>5.0061770993455284E-5</v>
      </c>
      <c r="P2162" s="40">
        <f t="shared" si="854"/>
        <v>0.13006861308916812</v>
      </c>
      <c r="Q2162" s="38">
        <f t="shared" si="868"/>
        <v>14.64</v>
      </c>
      <c r="R2162" s="38">
        <f t="shared" si="869"/>
        <v>16.698500000000003</v>
      </c>
      <c r="S2162" s="40">
        <f t="shared" si="855"/>
        <v>-1</v>
      </c>
      <c r="T2162" s="40">
        <f t="shared" si="856"/>
        <v>0</v>
      </c>
      <c r="U2162" s="40">
        <f>VLOOKUP(P2162,Table!$D$6:$G$15,MATCH(VALUE(T2162)&amp;"E",Table!$D$5:$G$5,0),1)*IF(Y2162=1,0,1)</f>
        <v>0.9</v>
      </c>
      <c r="V2162" s="40">
        <f t="shared" si="857"/>
        <v>9.9999999999999978E-2</v>
      </c>
      <c r="W2162" s="40">
        <f t="shared" si="840"/>
        <v>203320.72140009468</v>
      </c>
      <c r="X2162" s="40">
        <f t="shared" si="858"/>
        <v>1.763844316210017E-3</v>
      </c>
      <c r="Y2162" s="40">
        <f t="shared" si="859"/>
        <v>0</v>
      </c>
      <c r="Z2162" s="40">
        <f t="shared" si="860"/>
        <v>0</v>
      </c>
      <c r="AA2162" s="40">
        <f t="shared" si="861"/>
        <v>0</v>
      </c>
      <c r="AB2162" s="38">
        <f t="shared" si="862"/>
        <v>244706.05636843404</v>
      </c>
      <c r="AC2162" s="46"/>
      <c r="AD2162" s="38"/>
      <c r="AE2162" s="40"/>
      <c r="AF2162" s="40"/>
      <c r="AG2162" s="40">
        <f t="shared" si="863"/>
        <v>131.64494387053773</v>
      </c>
      <c r="AH2162" s="24">
        <f t="shared" si="864"/>
        <v>129.4654160826428</v>
      </c>
      <c r="AI2162" s="16">
        <f>VLOOKUP(A2162,'VQT-IV'!$B$3:$C1496,2,0)</f>
        <v>129.57</v>
      </c>
      <c r="AJ2162" s="25">
        <f t="shared" si="847"/>
        <v>-8.0716151390902713E-4</v>
      </c>
      <c r="AL2162" s="2">
        <f t="shared" ref="AL2162:AL2225" si="870">IF(AH2162&gt;AL2161,AH2162,AL2161)</f>
        <v>137.45812140975204</v>
      </c>
      <c r="AM2162" s="27">
        <f t="shared" ref="AM2162:AM2225" si="871">AH2162/AL2162-1</f>
        <v>-5.8146475778492523E-2</v>
      </c>
      <c r="AO2162" s="1">
        <v>41116</v>
      </c>
      <c r="AP2162" s="2" t="str">
        <f t="shared" si="848"/>
        <v>high</v>
      </c>
    </row>
    <row r="2163" spans="1:42" x14ac:dyDescent="0.25">
      <c r="A2163" s="49">
        <v>41138</v>
      </c>
      <c r="B2163" s="47">
        <v>1418.16</v>
      </c>
      <c r="C2163" s="27">
        <f t="shared" si="865"/>
        <v>1.8721167635693536E-3</v>
      </c>
      <c r="D2163" s="27">
        <f t="shared" si="866"/>
        <v>8.732210151560782E-3</v>
      </c>
      <c r="E2163" s="5">
        <f t="shared" si="867"/>
        <v>0</v>
      </c>
      <c r="F2163" s="44">
        <v>2469</v>
      </c>
      <c r="G2163" s="45">
        <v>2469</v>
      </c>
      <c r="H2163" s="48">
        <v>1418.16</v>
      </c>
      <c r="I2163" s="42">
        <v>13.45</v>
      </c>
      <c r="J2163" s="40">
        <f t="shared" si="851"/>
        <v>0.13449999999999998</v>
      </c>
      <c r="K2163" s="40">
        <f t="shared" si="852"/>
        <v>4.6269109530352737E-3</v>
      </c>
      <c r="L2163" s="51">
        <f>VLOOKUP(A2163,LIBOR!$A$3:B4258,2,1)</f>
        <v>0.15240000000000001</v>
      </c>
      <c r="M2163" s="43">
        <v>4578.71</v>
      </c>
      <c r="N2163" s="54">
        <v>4087.2</v>
      </c>
      <c r="O2163" s="40">
        <f t="shared" si="853"/>
        <v>3.4982709829523581E-6</v>
      </c>
      <c r="P2163" s="40">
        <f t="shared" si="854"/>
        <v>0.12987308904696471</v>
      </c>
      <c r="Q2163" s="38">
        <f t="shared" si="868"/>
        <v>14.442000000000002</v>
      </c>
      <c r="R2163" s="38">
        <f t="shared" si="869"/>
        <v>16.640499999999999</v>
      </c>
      <c r="S2163" s="40">
        <f t="shared" si="855"/>
        <v>-1</v>
      </c>
      <c r="T2163" s="40">
        <f t="shared" si="856"/>
        <v>0</v>
      </c>
      <c r="U2163" s="40">
        <f>VLOOKUP(P2163,Table!$D$6:$G$15,MATCH(VALUE(T2163)&amp;"E",Table!$D$5:$G$5,0),1)*IF(Y2163=1,0,1)</f>
        <v>0.9</v>
      </c>
      <c r="V2163" s="40">
        <f t="shared" si="857"/>
        <v>9.9999999999999978E-2</v>
      </c>
      <c r="W2163" s="40">
        <f t="shared" si="840"/>
        <v>203022.67033170047</v>
      </c>
      <c r="X2163" s="40">
        <f t="shared" si="858"/>
        <v>7.7857672483996332E-3</v>
      </c>
      <c r="Y2163" s="40">
        <f t="shared" si="859"/>
        <v>0</v>
      </c>
      <c r="Z2163" s="40">
        <f t="shared" si="860"/>
        <v>0</v>
      </c>
      <c r="AA2163" s="40">
        <f t="shared" si="861"/>
        <v>0</v>
      </c>
      <c r="AB2163" s="38">
        <f t="shared" si="862"/>
        <v>244348.01161209587</v>
      </c>
      <c r="AC2163" s="46"/>
      <c r="AD2163" s="38"/>
      <c r="AE2163" s="40"/>
      <c r="AF2163" s="40"/>
      <c r="AG2163" s="40">
        <f t="shared" si="863"/>
        <v>131.45232590860093</v>
      </c>
      <c r="AH2163" s="24">
        <f t="shared" si="864"/>
        <v>129.27262240683717</v>
      </c>
      <c r="AI2163" s="16">
        <f>VLOOKUP(A2163,'VQT-IV'!$B$3:$C1497,2,0)</f>
        <v>129.38</v>
      </c>
      <c r="AJ2163" s="25">
        <f t="shared" si="847"/>
        <v>-8.2993965962918637E-4</v>
      </c>
      <c r="AL2163" s="2">
        <f t="shared" si="870"/>
        <v>137.45812140975204</v>
      </c>
      <c r="AM2163" s="27">
        <f t="shared" si="871"/>
        <v>-5.95490387833435E-2</v>
      </c>
      <c r="AO2163" s="1">
        <v>41117</v>
      </c>
      <c r="AP2163" s="2" t="str">
        <f t="shared" si="848"/>
        <v>high</v>
      </c>
    </row>
    <row r="2164" spans="1:42" x14ac:dyDescent="0.25">
      <c r="A2164" s="49">
        <v>41141</v>
      </c>
      <c r="B2164" s="47">
        <v>1418.13</v>
      </c>
      <c r="C2164" s="27">
        <f t="shared" si="865"/>
        <v>-2.1154171602644212E-5</v>
      </c>
      <c r="D2164" s="27">
        <f t="shared" si="866"/>
        <v>9.9629498250505266E-3</v>
      </c>
      <c r="E2164" s="5">
        <f t="shared" si="867"/>
        <v>0</v>
      </c>
      <c r="F2164" s="44">
        <v>2468.9899999999998</v>
      </c>
      <c r="G2164" s="45">
        <v>2468.9899999999998</v>
      </c>
      <c r="H2164" s="48">
        <v>1418.13</v>
      </c>
      <c r="I2164" s="42">
        <v>14.02</v>
      </c>
      <c r="J2164" s="40">
        <f t="shared" si="851"/>
        <v>0.14019999999999999</v>
      </c>
      <c r="K2164" s="40">
        <f t="shared" si="852"/>
        <v>1.2140331983044345E-2</v>
      </c>
      <c r="L2164" s="51">
        <f>VLOOKUP(A2164,LIBOR!$A$3:B4259,2,1)</f>
        <v>0.15240000000000001</v>
      </c>
      <c r="M2164" s="43">
        <v>4581.3</v>
      </c>
      <c r="N2164" s="54">
        <v>4089.48</v>
      </c>
      <c r="O2164" s="40">
        <f t="shared" si="853"/>
        <v>4.4750844284782415E-10</v>
      </c>
      <c r="P2164" s="40">
        <f t="shared" si="854"/>
        <v>0.12805966801695565</v>
      </c>
      <c r="Q2164" s="38">
        <f t="shared" si="868"/>
        <v>14.184000000000001</v>
      </c>
      <c r="R2164" s="38">
        <f t="shared" si="869"/>
        <v>16.499500000000001</v>
      </c>
      <c r="S2164" s="40">
        <f t="shared" si="855"/>
        <v>-1</v>
      </c>
      <c r="T2164" s="40">
        <f t="shared" si="856"/>
        <v>-1</v>
      </c>
      <c r="U2164" s="40">
        <f>VLOOKUP(P2164,Table!$D$6:$G$15,MATCH(VALUE(T2164)&amp;"E",Table!$D$5:$G$5,0),1)*IF(Y2164=1,0,1)</f>
        <v>0.97499999999999998</v>
      </c>
      <c r="V2164" s="40">
        <f t="shared" si="857"/>
        <v>2.5000000000000022E-2</v>
      </c>
      <c r="W2164" s="40">
        <f t="shared" si="840"/>
        <v>203030.13043145492</v>
      </c>
      <c r="X2164" s="40">
        <f t="shared" si="858"/>
        <v>5.0666940327661614E-3</v>
      </c>
      <c r="Y2164" s="40">
        <f t="shared" si="859"/>
        <v>0</v>
      </c>
      <c r="Z2164" s="40">
        <f t="shared" si="860"/>
        <v>0</v>
      </c>
      <c r="AA2164" s="40">
        <f t="shared" si="861"/>
        <v>0</v>
      </c>
      <c r="AB2164" s="38">
        <f t="shared" si="862"/>
        <v>244360.94274106013</v>
      </c>
      <c r="AC2164" s="46"/>
      <c r="AD2164" s="38"/>
      <c r="AE2164" s="40"/>
      <c r="AF2164" s="40"/>
      <c r="AG2164" s="40">
        <f t="shared" si="863"/>
        <v>131.45928249059952</v>
      </c>
      <c r="AH2164" s="24">
        <f t="shared" si="864"/>
        <v>129.26936947571147</v>
      </c>
      <c r="AI2164" s="16">
        <f>VLOOKUP(A2164,'VQT-IV'!$B$3:$C1498,2,0)</f>
        <v>129.37</v>
      </c>
      <c r="AJ2164" s="25">
        <f t="shared" si="847"/>
        <v>-7.7785053944912086E-4</v>
      </c>
      <c r="AL2164" s="2">
        <f t="shared" si="870"/>
        <v>137.45812140975204</v>
      </c>
      <c r="AM2164" s="27">
        <f t="shared" si="871"/>
        <v>-5.9572703671909921E-2</v>
      </c>
      <c r="AO2164" s="1">
        <v>41120</v>
      </c>
      <c r="AP2164" s="2" t="str">
        <f t="shared" si="848"/>
        <v>high</v>
      </c>
    </row>
    <row r="2165" spans="1:42" x14ac:dyDescent="0.25">
      <c r="A2165" s="49">
        <v>41142</v>
      </c>
      <c r="B2165" s="47">
        <v>1413.17</v>
      </c>
      <c r="C2165" s="27">
        <f t="shared" si="865"/>
        <v>-3.4975636930324461E-3</v>
      </c>
      <c r="D2165" s="27">
        <f t="shared" si="866"/>
        <v>6.5935812164487073E-3</v>
      </c>
      <c r="E2165" s="5">
        <f t="shared" si="867"/>
        <v>0</v>
      </c>
      <c r="F2165" s="44">
        <v>2460.41</v>
      </c>
      <c r="G2165" s="45">
        <v>2460.41</v>
      </c>
      <c r="H2165" s="48">
        <v>1413.17</v>
      </c>
      <c r="I2165" s="42">
        <v>15.02</v>
      </c>
      <c r="J2165" s="40">
        <f t="shared" si="851"/>
        <v>0.1502</v>
      </c>
      <c r="K2165" s="40">
        <f t="shared" si="852"/>
        <v>2.2470021838705889E-2</v>
      </c>
      <c r="L2165" s="51">
        <f>VLOOKUP(A2165,LIBOR!$A$3:B4260,2,1)</f>
        <v>0.15240000000000001</v>
      </c>
      <c r="M2165" s="43">
        <v>4705.3</v>
      </c>
      <c r="N2165" s="54">
        <v>4200.1499999999996</v>
      </c>
      <c r="O2165" s="40">
        <f t="shared" si="853"/>
        <v>1.2275874927089463E-5</v>
      </c>
      <c r="P2165" s="40">
        <f t="shared" si="854"/>
        <v>0.12772997816129411</v>
      </c>
      <c r="Q2165" s="38">
        <f t="shared" si="868"/>
        <v>14.247999999999999</v>
      </c>
      <c r="R2165" s="38">
        <f t="shared" si="869"/>
        <v>16.269500000000001</v>
      </c>
      <c r="S2165" s="40">
        <f t="shared" si="855"/>
        <v>-1</v>
      </c>
      <c r="T2165" s="40">
        <f t="shared" si="856"/>
        <v>-1</v>
      </c>
      <c r="U2165" s="40">
        <f>VLOOKUP(P2165,Table!$D$6:$G$15,MATCH(VALUE(T2165)&amp;"E",Table!$D$5:$G$5,0),1)*IF(Y2165=1,0,1)</f>
        <v>0.97499999999999998</v>
      </c>
      <c r="V2165" s="40">
        <f t="shared" si="857"/>
        <v>2.5000000000000022E-2</v>
      </c>
      <c r="W2165" s="40">
        <f t="shared" si="840"/>
        <v>202475.13303468446</v>
      </c>
      <c r="X2165" s="40">
        <f t="shared" si="858"/>
        <v>8.3199886072524709E-3</v>
      </c>
      <c r="Y2165" s="40">
        <f t="shared" si="859"/>
        <v>0</v>
      </c>
      <c r="Z2165" s="40">
        <f t="shared" si="860"/>
        <v>0</v>
      </c>
      <c r="AA2165" s="40">
        <f t="shared" si="861"/>
        <v>0</v>
      </c>
      <c r="AB2165" s="38">
        <f t="shared" si="862"/>
        <v>243698.34246783541</v>
      </c>
      <c r="AC2165" s="46"/>
      <c r="AD2165" s="38"/>
      <c r="AE2165" s="40"/>
      <c r="AF2165" s="40"/>
      <c r="AG2165" s="40">
        <f t="shared" si="863"/>
        <v>131.10282226614993</v>
      </c>
      <c r="AH2165" s="24">
        <f t="shared" si="864"/>
        <v>128.91549191794542</v>
      </c>
      <c r="AI2165" s="16">
        <f>VLOOKUP(A2165,'VQT-IV'!$B$3:$C1499,2,0)</f>
        <v>129.02000000000001</v>
      </c>
      <c r="AJ2165" s="25">
        <f t="shared" si="847"/>
        <v>-8.1001458730889375E-4</v>
      </c>
      <c r="AL2165" s="2">
        <f t="shared" si="870"/>
        <v>137.45812140975204</v>
      </c>
      <c r="AM2165" s="27">
        <f t="shared" si="871"/>
        <v>-6.2147142738417815E-2</v>
      </c>
      <c r="AO2165" s="1">
        <v>41121</v>
      </c>
      <c r="AP2165" s="2" t="str">
        <f t="shared" si="848"/>
        <v>high</v>
      </c>
    </row>
    <row r="2166" spans="1:42" x14ac:dyDescent="0.25">
      <c r="A2166" s="49">
        <v>41143</v>
      </c>
      <c r="B2166" s="47">
        <v>1413.49</v>
      </c>
      <c r="C2166" s="27">
        <f t="shared" si="865"/>
        <v>2.2644126325910285E-4</v>
      </c>
      <c r="D2166" s="27">
        <f t="shared" si="866"/>
        <v>5.6803645195532271E-3</v>
      </c>
      <c r="E2166" s="5">
        <f t="shared" si="867"/>
        <v>0</v>
      </c>
      <c r="F2166" s="44">
        <v>2461.12</v>
      </c>
      <c r="G2166" s="45">
        <v>2461.12</v>
      </c>
      <c r="H2166" s="48">
        <v>1413.49</v>
      </c>
      <c r="I2166" s="42">
        <v>15.11</v>
      </c>
      <c r="J2166" s="40">
        <f t="shared" si="851"/>
        <v>0.15109999999999998</v>
      </c>
      <c r="K2166" s="40">
        <f t="shared" si="852"/>
        <v>2.747088711561671E-2</v>
      </c>
      <c r="L2166" s="51">
        <f>VLOOKUP(A2166,LIBOR!$A$3:B4261,2,1)</f>
        <v>0.15240000000000001</v>
      </c>
      <c r="M2166" s="43">
        <v>4768.05</v>
      </c>
      <c r="N2166" s="54">
        <v>4256.1499999999996</v>
      </c>
      <c r="O2166" s="40">
        <f t="shared" si="853"/>
        <v>5.1264037193986635E-8</v>
      </c>
      <c r="P2166" s="40">
        <f t="shared" si="854"/>
        <v>0.12362911288438327</v>
      </c>
      <c r="Q2166" s="38">
        <f t="shared" si="868"/>
        <v>14.282</v>
      </c>
      <c r="R2166" s="38">
        <f t="shared" si="869"/>
        <v>15.996999999999996</v>
      </c>
      <c r="S2166" s="40">
        <f t="shared" si="855"/>
        <v>-1</v>
      </c>
      <c r="T2166" s="40">
        <f t="shared" si="856"/>
        <v>-1</v>
      </c>
      <c r="U2166" s="40">
        <f>VLOOKUP(P2166,Table!$D$6:$G$15,MATCH(VALUE(T2166)&amp;"E",Table!$D$5:$G$5,0),1)*IF(Y2166=1,0,1)</f>
        <v>0.97499999999999998</v>
      </c>
      <c r="V2166" s="40">
        <f t="shared" si="857"/>
        <v>2.5000000000000022E-2</v>
      </c>
      <c r="W2166" s="40">
        <f t="shared" si="840"/>
        <v>202587.32484214421</v>
      </c>
      <c r="X2166" s="40">
        <f t="shared" si="858"/>
        <v>1.6300213223290339E-3</v>
      </c>
      <c r="Y2166" s="40">
        <f t="shared" si="859"/>
        <v>0</v>
      </c>
      <c r="Z2166" s="40">
        <f t="shared" si="860"/>
        <v>0</v>
      </c>
      <c r="AA2166" s="40">
        <f t="shared" si="861"/>
        <v>0</v>
      </c>
      <c r="AB2166" s="38">
        <f t="shared" si="862"/>
        <v>243848.15752986522</v>
      </c>
      <c r="AC2166" s="46"/>
      <c r="AD2166" s="38"/>
      <c r="AE2166" s="40"/>
      <c r="AF2166" s="40"/>
      <c r="AG2166" s="40">
        <f t="shared" si="863"/>
        <v>131.18341853632225</v>
      </c>
      <c r="AH2166" s="24">
        <f t="shared" si="864"/>
        <v>128.9913861158351</v>
      </c>
      <c r="AI2166" s="16">
        <f>VLOOKUP(A2166,'VQT-IV'!$B$3:$C1500,2,0)</f>
        <v>129.09</v>
      </c>
      <c r="AJ2166" s="25">
        <f t="shared" si="847"/>
        <v>-7.639157499799154E-4</v>
      </c>
      <c r="AL2166" s="2">
        <f t="shared" si="870"/>
        <v>137.45812140975204</v>
      </c>
      <c r="AM2166" s="27">
        <f t="shared" si="871"/>
        <v>-6.1595016773714373E-2</v>
      </c>
      <c r="AO2166" s="1">
        <v>41122</v>
      </c>
      <c r="AP2166" s="2" t="str">
        <f t="shared" si="848"/>
        <v>high</v>
      </c>
    </row>
    <row r="2167" spans="1:42" x14ac:dyDescent="0.25">
      <c r="A2167" s="49">
        <v>41144</v>
      </c>
      <c r="B2167" s="47">
        <v>1402.08</v>
      </c>
      <c r="C2167" s="27">
        <f t="shared" si="865"/>
        <v>-8.0722184097518079E-3</v>
      </c>
      <c r="D2167" s="27">
        <f t="shared" si="866"/>
        <v>-9.4923782475584417E-3</v>
      </c>
      <c r="E2167" s="5">
        <f t="shared" si="867"/>
        <v>0</v>
      </c>
      <c r="F2167" s="44">
        <v>2441.29</v>
      </c>
      <c r="G2167" s="45">
        <v>2441.29</v>
      </c>
      <c r="H2167" s="48">
        <v>1402.08</v>
      </c>
      <c r="I2167" s="42">
        <v>15.96</v>
      </c>
      <c r="J2167" s="40">
        <f t="shared" si="851"/>
        <v>0.15960000000000002</v>
      </c>
      <c r="K2167" s="40">
        <f t="shared" si="852"/>
        <v>3.973583296736434E-2</v>
      </c>
      <c r="L2167" s="51">
        <f>VLOOKUP(A2167,LIBOR!$A$3:B4262,2,1)</f>
        <v>0.15140000000000001</v>
      </c>
      <c r="M2167" s="43">
        <v>4843.54</v>
      </c>
      <c r="N2167" s="54">
        <v>4323.5200000000004</v>
      </c>
      <c r="O2167" s="40">
        <f t="shared" si="853"/>
        <v>6.5690622403454177E-5</v>
      </c>
      <c r="P2167" s="40">
        <f t="shared" si="854"/>
        <v>0.11986416703263568</v>
      </c>
      <c r="Q2167" s="38">
        <f t="shared" si="868"/>
        <v>14.378</v>
      </c>
      <c r="R2167" s="38">
        <f t="shared" si="869"/>
        <v>15.785499999999999</v>
      </c>
      <c r="S2167" s="40">
        <f t="shared" si="855"/>
        <v>-1</v>
      </c>
      <c r="T2167" s="40">
        <f t="shared" si="856"/>
        <v>-1</v>
      </c>
      <c r="U2167" s="40">
        <f>VLOOKUP(P2167,Table!$D$6:$G$15,MATCH(VALUE(T2167)&amp;"E",Table!$D$5:$G$5,0),1)*IF(Y2167=1,0,1)</f>
        <v>0.97499999999999998</v>
      </c>
      <c r="V2167" s="40">
        <f t="shared" si="857"/>
        <v>2.5000000000000022E-2</v>
      </c>
      <c r="W2167" s="40">
        <f t="shared" si="840"/>
        <v>201073.04709440612</v>
      </c>
      <c r="X2167" s="40">
        <f t="shared" si="858"/>
        <v>1.3745904934530095E-3</v>
      </c>
      <c r="Y2167" s="40">
        <f t="shared" si="859"/>
        <v>0</v>
      </c>
      <c r="Z2167" s="40">
        <f t="shared" si="860"/>
        <v>0</v>
      </c>
      <c r="AA2167" s="40">
        <f t="shared" si="861"/>
        <v>0</v>
      </c>
      <c r="AB2167" s="38">
        <f t="shared" si="862"/>
        <v>242029.03494732856</v>
      </c>
      <c r="AC2167" s="46"/>
      <c r="AD2167" s="38"/>
      <c r="AE2167" s="40"/>
      <c r="AF2167" s="40"/>
      <c r="AG2167" s="40">
        <f t="shared" si="863"/>
        <v>130.20478198835261</v>
      </c>
      <c r="AH2167" s="24">
        <f t="shared" si="864"/>
        <v>128.02577000319948</v>
      </c>
      <c r="AI2167" s="16">
        <f>VLOOKUP(A2167,'VQT-IV'!$B$3:$C1501,2,0)</f>
        <v>128.13</v>
      </c>
      <c r="AJ2167" s="25">
        <f t="shared" si="847"/>
        <v>-8.1347066885595343E-4</v>
      </c>
      <c r="AL2167" s="2">
        <f t="shared" si="870"/>
        <v>137.45812140975204</v>
      </c>
      <c r="AM2167" s="27">
        <f t="shared" si="871"/>
        <v>-6.8619818966064949E-2</v>
      </c>
      <c r="AO2167" s="1">
        <v>41123</v>
      </c>
      <c r="AP2167" s="2" t="str">
        <f t="shared" si="848"/>
        <v>high</v>
      </c>
    </row>
    <row r="2168" spans="1:42" x14ac:dyDescent="0.25">
      <c r="A2168" s="49">
        <v>41145</v>
      </c>
      <c r="B2168" s="47">
        <v>1411.13</v>
      </c>
      <c r="C2168" s="27">
        <f t="shared" si="865"/>
        <v>6.4546958804063692E-3</v>
      </c>
      <c r="D2168" s="27">
        <f t="shared" si="866"/>
        <v>-4.9097991307214262E-3</v>
      </c>
      <c r="E2168" s="5">
        <f t="shared" si="867"/>
        <v>0</v>
      </c>
      <c r="F2168" s="44">
        <v>2457.4</v>
      </c>
      <c r="G2168" s="45">
        <v>2457.4</v>
      </c>
      <c r="H2168" s="48">
        <v>1411.13</v>
      </c>
      <c r="I2168" s="42">
        <v>15.18</v>
      </c>
      <c r="J2168" s="40">
        <f t="shared" si="851"/>
        <v>0.15179999999999999</v>
      </c>
      <c r="K2168" s="40">
        <f t="shared" si="852"/>
        <v>3.2740955387746365E-2</v>
      </c>
      <c r="L2168" s="51">
        <f>VLOOKUP(A2168,LIBOR!$A$3:B4263,2,1)</f>
        <v>0.15140000000000001</v>
      </c>
      <c r="M2168" s="43">
        <v>4666.8</v>
      </c>
      <c r="N2168" s="54">
        <v>4165.74</v>
      </c>
      <c r="O2168" s="40">
        <f t="shared" si="853"/>
        <v>4.1395758156231235E-5</v>
      </c>
      <c r="P2168" s="40">
        <f t="shared" si="854"/>
        <v>0.11905904461225363</v>
      </c>
      <c r="Q2168" s="38">
        <f t="shared" si="868"/>
        <v>14.712</v>
      </c>
      <c r="R2168" s="38">
        <f t="shared" si="869"/>
        <v>15.706999999999997</v>
      </c>
      <c r="S2168" s="40">
        <f t="shared" si="855"/>
        <v>-1</v>
      </c>
      <c r="T2168" s="40">
        <f t="shared" si="856"/>
        <v>-1</v>
      </c>
      <c r="U2168" s="40">
        <f>VLOOKUP(P2168,Table!$D$6:$G$15,MATCH(VALUE(T2168)&amp;"E",Table!$D$5:$G$5,0),1)*IF(Y2168=1,0,1)</f>
        <v>0.97499999999999998</v>
      </c>
      <c r="V2168" s="40">
        <f t="shared" si="857"/>
        <v>2.5000000000000022E-2</v>
      </c>
      <c r="W2168" s="40">
        <f t="shared" si="840"/>
        <v>202155.01978629114</v>
      </c>
      <c r="X2168" s="40">
        <f t="shared" si="858"/>
        <v>-1.1054821614888799E-2</v>
      </c>
      <c r="Y2168" s="40">
        <f t="shared" si="859"/>
        <v>0</v>
      </c>
      <c r="Z2168" s="40">
        <f t="shared" si="860"/>
        <v>0</v>
      </c>
      <c r="AA2168" s="40">
        <f t="shared" si="861"/>
        <v>0</v>
      </c>
      <c r="AB2168" s="38">
        <f t="shared" si="862"/>
        <v>243365.45876118884</v>
      </c>
      <c r="AC2168" s="46"/>
      <c r="AD2168" s="38"/>
      <c r="AE2168" s="40"/>
      <c r="AF2168" s="40"/>
      <c r="AG2168" s="40">
        <f t="shared" si="863"/>
        <v>130.92374023799232</v>
      </c>
      <c r="AH2168" s="24">
        <f t="shared" si="864"/>
        <v>128.72934571647212</v>
      </c>
      <c r="AI2168" s="16">
        <f>VLOOKUP(A2168,'VQT-IV'!$B$3:$C1502,2,0)</f>
        <v>128.83000000000001</v>
      </c>
      <c r="AJ2168" s="25">
        <f t="shared" si="847"/>
        <v>-7.8129537784588088E-4</v>
      </c>
      <c r="AL2168" s="2">
        <f t="shared" si="870"/>
        <v>137.45812140975204</v>
      </c>
      <c r="AM2168" s="27">
        <f t="shared" si="871"/>
        <v>-6.3501345746317273E-2</v>
      </c>
      <c r="AO2168" s="1">
        <v>41124</v>
      </c>
      <c r="AP2168" s="2" t="str">
        <f t="shared" si="848"/>
        <v>high</v>
      </c>
    </row>
    <row r="2169" spans="1:42" x14ac:dyDescent="0.25">
      <c r="A2169" s="49">
        <v>41148</v>
      </c>
      <c r="B2169" s="47">
        <v>1410.44</v>
      </c>
      <c r="C2169" s="27">
        <f t="shared" si="865"/>
        <v>-4.8896983268731375E-4</v>
      </c>
      <c r="D2169" s="27">
        <f t="shared" si="866"/>
        <v>-5.3776147918060957E-3</v>
      </c>
      <c r="E2169" s="5">
        <f t="shared" si="867"/>
        <v>0</v>
      </c>
      <c r="F2169" s="44">
        <v>2456.2199999999998</v>
      </c>
      <c r="G2169" s="45">
        <v>2456.2199999999998</v>
      </c>
      <c r="H2169" s="48">
        <v>1410.44</v>
      </c>
      <c r="I2169" s="42">
        <v>16.350000000000001</v>
      </c>
      <c r="J2169" s="40">
        <f t="shared" si="851"/>
        <v>0.16350000000000001</v>
      </c>
      <c r="K2169" s="40">
        <f t="shared" si="852"/>
        <v>4.2470676266976287E-2</v>
      </c>
      <c r="L2169" s="51">
        <f>VLOOKUP(A2169,LIBOR!$A$3:B4264,2,1)</f>
        <v>0.15140000000000001</v>
      </c>
      <c r="M2169" s="43">
        <v>4722.5200000000004</v>
      </c>
      <c r="N2169" s="54">
        <v>4215.4399999999996</v>
      </c>
      <c r="O2169" s="40">
        <f t="shared" si="853"/>
        <v>2.3920845823199978E-7</v>
      </c>
      <c r="P2169" s="40">
        <f t="shared" si="854"/>
        <v>0.12102932373302372</v>
      </c>
      <c r="Q2169" s="38">
        <f t="shared" si="868"/>
        <v>15.057999999999998</v>
      </c>
      <c r="R2169" s="38">
        <f t="shared" si="869"/>
        <v>15.631</v>
      </c>
      <c r="S2169" s="40">
        <f t="shared" si="855"/>
        <v>-1</v>
      </c>
      <c r="T2169" s="40">
        <f t="shared" si="856"/>
        <v>-1</v>
      </c>
      <c r="U2169" s="40">
        <f>VLOOKUP(P2169,Table!$D$6:$G$15,MATCH(VALUE(T2169)&amp;"E",Table!$D$5:$G$5,0),1)*IF(Y2169=1,0,1)</f>
        <v>0.97499999999999998</v>
      </c>
      <c r="V2169" s="40">
        <f t="shared" si="857"/>
        <v>2.5000000000000022E-2</v>
      </c>
      <c r="W2169" s="40">
        <f t="shared" si="840"/>
        <v>202118.93930948322</v>
      </c>
      <c r="X2169" s="40">
        <f t="shared" si="858"/>
        <v>-4.2736633499684817E-3</v>
      </c>
      <c r="Y2169" s="40">
        <f t="shared" si="859"/>
        <v>0</v>
      </c>
      <c r="Z2169" s="40">
        <f t="shared" si="860"/>
        <v>0</v>
      </c>
      <c r="AA2169" s="40">
        <f t="shared" si="861"/>
        <v>0</v>
      </c>
      <c r="AB2169" s="38">
        <f t="shared" si="862"/>
        <v>243324.16298250036</v>
      </c>
      <c r="AC2169" s="46"/>
      <c r="AD2169" s="38"/>
      <c r="AE2169" s="40"/>
      <c r="AF2169" s="40"/>
      <c r="AG2169" s="40">
        <f t="shared" si="863"/>
        <v>130.90152427591843</v>
      </c>
      <c r="AH2169" s="24">
        <f t="shared" si="864"/>
        <v>128.69745261073851</v>
      </c>
      <c r="AI2169" s="16">
        <f>VLOOKUP(A2169,'VQT-IV'!$B$3:$C1503,2,0)</f>
        <v>128.80000000000001</v>
      </c>
      <c r="AJ2169" s="25">
        <f t="shared" si="847"/>
        <v>-7.961753824651252E-4</v>
      </c>
      <c r="AL2169" s="2">
        <f t="shared" si="870"/>
        <v>137.45812140975204</v>
      </c>
      <c r="AM2169" s="27">
        <f t="shared" si="871"/>
        <v>-6.3733366273053149E-2</v>
      </c>
      <c r="AO2169" s="1">
        <v>41127</v>
      </c>
      <c r="AP2169" s="2" t="str">
        <f t="shared" si="848"/>
        <v>high</v>
      </c>
    </row>
    <row r="2170" spans="1:42" x14ac:dyDescent="0.25">
      <c r="A2170" s="49">
        <v>41149</v>
      </c>
      <c r="B2170" s="47">
        <v>1409.3</v>
      </c>
      <c r="C2170" s="27">
        <f t="shared" si="865"/>
        <v>-8.082584158135564E-4</v>
      </c>
      <c r="D2170" s="27">
        <f t="shared" si="866"/>
        <v>-2.688309514587206E-3</v>
      </c>
      <c r="E2170" s="5">
        <f t="shared" si="867"/>
        <v>0</v>
      </c>
      <c r="F2170" s="44">
        <v>2454.39</v>
      </c>
      <c r="G2170" s="45">
        <v>2454.39</v>
      </c>
      <c r="H2170" s="48">
        <v>1409.3</v>
      </c>
      <c r="I2170" s="42">
        <v>16.489999999999998</v>
      </c>
      <c r="J2170" s="40">
        <f t="shared" si="851"/>
        <v>0.16489999999999999</v>
      </c>
      <c r="K2170" s="40">
        <f t="shared" si="852"/>
        <v>5.7345846164802664E-2</v>
      </c>
      <c r="L2170" s="51">
        <f>VLOOKUP(A2170,LIBOR!$A$3:B4265,2,1)</f>
        <v>0.15140000000000001</v>
      </c>
      <c r="M2170" s="43">
        <v>4768.83</v>
      </c>
      <c r="N2170" s="54">
        <v>4256.7700000000004</v>
      </c>
      <c r="O2170" s="40">
        <f t="shared" si="853"/>
        <v>6.5381007863833273E-7</v>
      </c>
      <c r="P2170" s="40">
        <f t="shared" si="854"/>
        <v>0.10755415383519733</v>
      </c>
      <c r="Q2170" s="38">
        <f t="shared" si="868"/>
        <v>15.524000000000001</v>
      </c>
      <c r="R2170" s="38">
        <f t="shared" si="869"/>
        <v>15.547000000000001</v>
      </c>
      <c r="S2170" s="40">
        <f t="shared" si="855"/>
        <v>-1</v>
      </c>
      <c r="T2170" s="40">
        <f t="shared" si="856"/>
        <v>-1</v>
      </c>
      <c r="U2170" s="40">
        <f>VLOOKUP(P2170,Table!$D$6:$G$15,MATCH(VALUE(T2170)&amp;"E",Table!$D$5:$G$5,0),1)*IF(Y2170=1,0,1)</f>
        <v>0.97499999999999998</v>
      </c>
      <c r="V2170" s="40">
        <f t="shared" si="857"/>
        <v>2.5000000000000022E-2</v>
      </c>
      <c r="W2170" s="40">
        <f t="shared" si="840"/>
        <v>202009.20062523973</v>
      </c>
      <c r="X2170" s="40">
        <f t="shared" si="858"/>
        <v>-4.4879600876743808E-3</v>
      </c>
      <c r="Y2170" s="40">
        <f t="shared" si="859"/>
        <v>0</v>
      </c>
      <c r="Z2170" s="40">
        <f t="shared" si="860"/>
        <v>0</v>
      </c>
      <c r="AA2170" s="40">
        <f t="shared" si="861"/>
        <v>0</v>
      </c>
      <c r="AB2170" s="38">
        <f t="shared" si="862"/>
        <v>243207.05934633705</v>
      </c>
      <c r="AC2170" s="46"/>
      <c r="AD2170" s="38"/>
      <c r="AE2170" s="40"/>
      <c r="AF2170" s="40"/>
      <c r="AG2170" s="40">
        <f t="shared" si="863"/>
        <v>130.83852582856269</v>
      </c>
      <c r="AH2170" s="24">
        <f t="shared" si="864"/>
        <v>128.63216686039374</v>
      </c>
      <c r="AI2170" s="16">
        <f>VLOOKUP(A2170,'VQT-IV'!$B$3:$C1504,2,0)</f>
        <v>128.72999999999999</v>
      </c>
      <c r="AJ2170" s="25">
        <f t="shared" si="847"/>
        <v>-7.5998710173430517E-4</v>
      </c>
      <c r="AL2170" s="2">
        <f t="shared" si="870"/>
        <v>137.45812140975204</v>
      </c>
      <c r="AM2170" s="27">
        <f t="shared" si="871"/>
        <v>-6.4208316386405562E-2</v>
      </c>
      <c r="AO2170" s="1">
        <v>41128</v>
      </c>
      <c r="AP2170" s="2" t="str">
        <f t="shared" si="848"/>
        <v>high</v>
      </c>
    </row>
    <row r="2171" spans="1:42" x14ac:dyDescent="0.25">
      <c r="A2171" s="49">
        <v>41150</v>
      </c>
      <c r="B2171" s="47">
        <v>1410.49</v>
      </c>
      <c r="C2171" s="27">
        <f t="shared" si="865"/>
        <v>8.4439083232812351E-4</v>
      </c>
      <c r="D2171" s="27">
        <f t="shared" si="866"/>
        <v>-2.0703599455181854E-3</v>
      </c>
      <c r="E2171" s="5">
        <f t="shared" si="867"/>
        <v>0</v>
      </c>
      <c r="F2171" s="44">
        <v>2457.0500000000002</v>
      </c>
      <c r="G2171" s="45">
        <v>2457.0500000000002</v>
      </c>
      <c r="H2171" s="48">
        <v>1410.49</v>
      </c>
      <c r="I2171" s="42">
        <v>17.059999999999999</v>
      </c>
      <c r="J2171" s="40">
        <f t="shared" si="851"/>
        <v>0.17059999999999997</v>
      </c>
      <c r="K2171" s="40">
        <f t="shared" si="852"/>
        <v>8.4093706099949331E-2</v>
      </c>
      <c r="L2171" s="51">
        <f>VLOOKUP(A2171,LIBOR!$A$3:B4266,2,1)</f>
        <v>0.15140000000000001</v>
      </c>
      <c r="M2171" s="43">
        <v>4829.53</v>
      </c>
      <c r="N2171" s="54">
        <v>4310.9399999999996</v>
      </c>
      <c r="O2171" s="40">
        <f t="shared" si="853"/>
        <v>7.1239429617923641E-7</v>
      </c>
      <c r="P2171" s="40">
        <f t="shared" si="854"/>
        <v>8.6506293900050643E-2</v>
      </c>
      <c r="Q2171" s="38">
        <f t="shared" si="868"/>
        <v>15.818000000000001</v>
      </c>
      <c r="R2171" s="38">
        <f t="shared" si="869"/>
        <v>15.425000000000001</v>
      </c>
      <c r="S2171" s="40">
        <f t="shared" si="855"/>
        <v>1</v>
      </c>
      <c r="T2171" s="40">
        <f t="shared" si="856"/>
        <v>0</v>
      </c>
      <c r="U2171" s="40">
        <f>VLOOKUP(P2171,Table!$D$6:$G$15,MATCH(VALUE(T2171)&amp;"E",Table!$D$5:$G$5,0),1)*IF(Y2171=1,0,1)</f>
        <v>0.97499999999999998</v>
      </c>
      <c r="V2171" s="40">
        <f t="shared" si="857"/>
        <v>2.5000000000000022E-2</v>
      </c>
      <c r="W2171" s="40">
        <f t="shared" si="840"/>
        <v>202239.7782380312</v>
      </c>
      <c r="X2171" s="40">
        <f t="shared" si="858"/>
        <v>-2.3011833723053376E-3</v>
      </c>
      <c r="Y2171" s="40">
        <f t="shared" si="859"/>
        <v>0</v>
      </c>
      <c r="Z2171" s="40">
        <f t="shared" si="860"/>
        <v>0</v>
      </c>
      <c r="AA2171" s="40">
        <f t="shared" si="861"/>
        <v>0</v>
      </c>
      <c r="AB2171" s="38">
        <f t="shared" si="862"/>
        <v>243541.44236291308</v>
      </c>
      <c r="AC2171" s="46"/>
      <c r="AD2171" s="38"/>
      <c r="AE2171" s="40"/>
      <c r="AF2171" s="40"/>
      <c r="AG2171" s="40">
        <f t="shared" si="863"/>
        <v>131.01841444309758</v>
      </c>
      <c r="AH2171" s="24">
        <f t="shared" si="864"/>
        <v>128.80566940989198</v>
      </c>
      <c r="AI2171" s="16">
        <f>VLOOKUP(A2171,'VQT-IV'!$B$3:$C1505,2,0)</f>
        <v>128.91</v>
      </c>
      <c r="AJ2171" s="25">
        <f t="shared" si="847"/>
        <v>-8.0932891248175487E-4</v>
      </c>
      <c r="AL2171" s="2">
        <f t="shared" si="870"/>
        <v>137.45812140975204</v>
      </c>
      <c r="AM2171" s="27">
        <f t="shared" si="871"/>
        <v>-6.2946095226107279E-2</v>
      </c>
      <c r="AO2171" s="1">
        <v>41129</v>
      </c>
      <c r="AP2171" s="2" t="str">
        <f t="shared" si="848"/>
        <v>high</v>
      </c>
    </row>
    <row r="2172" spans="1:42" x14ac:dyDescent="0.25">
      <c r="A2172" s="49">
        <v>41151</v>
      </c>
      <c r="B2172" s="47">
        <v>1399.48</v>
      </c>
      <c r="C2172" s="27">
        <f t="shared" si="865"/>
        <v>-7.8057979850973958E-3</v>
      </c>
      <c r="D2172" s="27">
        <f t="shared" si="866"/>
        <v>-1.8039395208637732E-3</v>
      </c>
      <c r="E2172" s="5">
        <f t="shared" si="867"/>
        <v>0</v>
      </c>
      <c r="F2172" s="44">
        <v>2438.1999999999998</v>
      </c>
      <c r="G2172" s="45">
        <v>2438.1999999999998</v>
      </c>
      <c r="H2172" s="48">
        <v>1399.48</v>
      </c>
      <c r="I2172" s="42">
        <v>17.829999999999998</v>
      </c>
      <c r="J2172" s="40">
        <f t="shared" si="851"/>
        <v>0.17829999999999999</v>
      </c>
      <c r="K2172" s="40">
        <f t="shared" si="852"/>
        <v>9.176202614661666E-2</v>
      </c>
      <c r="L2172" s="51">
        <f>VLOOKUP(A2172,LIBOR!$A$3:B4267,2,1)</f>
        <v>0.15140000000000001</v>
      </c>
      <c r="M2172" s="43">
        <v>4926.66</v>
      </c>
      <c r="N2172" s="54">
        <v>4397.62</v>
      </c>
      <c r="O2172" s="40">
        <f t="shared" si="853"/>
        <v>6.1409520688656424E-5</v>
      </c>
      <c r="P2172" s="40">
        <f t="shared" si="854"/>
        <v>8.6537973853383326E-2</v>
      </c>
      <c r="Q2172" s="38">
        <f t="shared" si="868"/>
        <v>16.208000000000002</v>
      </c>
      <c r="R2172" s="38">
        <f t="shared" si="869"/>
        <v>15.330000000000002</v>
      </c>
      <c r="S2172" s="40">
        <f t="shared" si="855"/>
        <v>1</v>
      </c>
      <c r="T2172" s="40">
        <f t="shared" si="856"/>
        <v>0</v>
      </c>
      <c r="U2172" s="40">
        <f>VLOOKUP(P2172,Table!$D$6:$G$15,MATCH(VALUE(T2172)&amp;"E",Table!$D$5:$G$5,0),1)*IF(Y2172=1,0,1)</f>
        <v>0.97499999999999998</v>
      </c>
      <c r="V2172" s="40">
        <f t="shared" si="857"/>
        <v>2.5000000000000022E-2</v>
      </c>
      <c r="W2172" s="40">
        <f t="shared" si="840"/>
        <v>200802.26225363871</v>
      </c>
      <c r="X2172" s="40">
        <f t="shared" si="858"/>
        <v>-1.7155397277881512E-3</v>
      </c>
      <c r="Y2172" s="40">
        <f t="shared" si="859"/>
        <v>0</v>
      </c>
      <c r="Z2172" s="40">
        <f t="shared" si="860"/>
        <v>0</v>
      </c>
      <c r="AA2172" s="40">
        <f t="shared" si="861"/>
        <v>0</v>
      </c>
      <c r="AB2172" s="38">
        <f t="shared" si="862"/>
        <v>241842.20152503494</v>
      </c>
      <c r="AC2172" s="46"/>
      <c r="AD2172" s="38"/>
      <c r="AE2172" s="40"/>
      <c r="AF2172" s="40"/>
      <c r="AG2172" s="40">
        <f t="shared" si="863"/>
        <v>130.10427088635541</v>
      </c>
      <c r="AH2172" s="24">
        <f t="shared" si="864"/>
        <v>127.90363556408897</v>
      </c>
      <c r="AI2172" s="16">
        <f>VLOOKUP(A2172,'VQT-IV'!$B$3:$C1506,2,0)</f>
        <v>128.01</v>
      </c>
      <c r="AJ2172" s="25">
        <f t="shared" si="847"/>
        <v>-8.3090724092660384E-4</v>
      </c>
      <c r="AL2172" s="2">
        <f t="shared" si="870"/>
        <v>137.45812140975204</v>
      </c>
      <c r="AM2172" s="27">
        <f t="shared" si="871"/>
        <v>-6.9508340050580819E-2</v>
      </c>
      <c r="AO2172" s="1">
        <v>41130</v>
      </c>
      <c r="AP2172" s="2" t="str">
        <f t="shared" si="848"/>
        <v>high</v>
      </c>
    </row>
    <row r="2173" spans="1:42" x14ac:dyDescent="0.25">
      <c r="A2173" s="49">
        <v>41152</v>
      </c>
      <c r="B2173" s="47">
        <v>1406.58</v>
      </c>
      <c r="C2173" s="27">
        <f t="shared" si="865"/>
        <v>5.0733129448079506E-3</v>
      </c>
      <c r="D2173" s="27">
        <f t="shared" si="866"/>
        <v>-3.1853224564621918E-3</v>
      </c>
      <c r="E2173" s="5">
        <f t="shared" si="867"/>
        <v>0</v>
      </c>
      <c r="F2173" s="44">
        <v>2450.6</v>
      </c>
      <c r="G2173" s="45">
        <v>2450.6</v>
      </c>
      <c r="H2173" s="48">
        <v>1406.58</v>
      </c>
      <c r="I2173" s="42">
        <v>17.47</v>
      </c>
      <c r="J2173" s="40">
        <f t="shared" si="851"/>
        <v>0.17469999999999999</v>
      </c>
      <c r="K2173" s="40">
        <f t="shared" si="852"/>
        <v>8.5381100712681401E-2</v>
      </c>
      <c r="L2173" s="51">
        <f>VLOOKUP(A2173,LIBOR!$A$3:B4268,2,1)</f>
        <v>0.15040000000000001</v>
      </c>
      <c r="M2173" s="43">
        <v>4742.43</v>
      </c>
      <c r="N2173" s="54">
        <v>4233.16</v>
      </c>
      <c r="O2173" s="40">
        <f t="shared" si="853"/>
        <v>2.5608529226102807E-5</v>
      </c>
      <c r="P2173" s="40">
        <f t="shared" si="854"/>
        <v>8.9318899287318593E-2</v>
      </c>
      <c r="Q2173" s="38">
        <f t="shared" si="868"/>
        <v>16.582000000000001</v>
      </c>
      <c r="R2173" s="38">
        <f t="shared" si="869"/>
        <v>15.343</v>
      </c>
      <c r="S2173" s="40">
        <f t="shared" si="855"/>
        <v>1</v>
      </c>
      <c r="T2173" s="40">
        <f t="shared" si="856"/>
        <v>0</v>
      </c>
      <c r="U2173" s="40">
        <f>VLOOKUP(P2173,Table!$D$6:$G$15,MATCH(VALUE(T2173)&amp;"E",Table!$D$5:$G$5,0),1)*IF(Y2173=1,0,1)</f>
        <v>0.97499999999999998</v>
      </c>
      <c r="V2173" s="40">
        <f t="shared" si="857"/>
        <v>2.5000000000000022E-2</v>
      </c>
      <c r="W2173" s="40">
        <f t="shared" si="840"/>
        <v>201607.78908019379</v>
      </c>
      <c r="X2173" s="40">
        <f t="shared" si="858"/>
        <v>-1.3466988474107877E-3</v>
      </c>
      <c r="Y2173" s="40">
        <f t="shared" si="859"/>
        <v>0</v>
      </c>
      <c r="Z2173" s="40">
        <f t="shared" si="860"/>
        <v>0</v>
      </c>
      <c r="AA2173" s="40">
        <f t="shared" si="861"/>
        <v>0</v>
      </c>
      <c r="AB2173" s="38">
        <f t="shared" si="862"/>
        <v>242815.30524036384</v>
      </c>
      <c r="AC2173" s="46"/>
      <c r="AD2173" s="38"/>
      <c r="AE2173" s="40"/>
      <c r="AF2173" s="40"/>
      <c r="AG2173" s="40">
        <f t="shared" si="863"/>
        <v>130.62777318901934</v>
      </c>
      <c r="AH2173" s="24">
        <f t="shared" si="864"/>
        <v>128.41494074717124</v>
      </c>
      <c r="AI2173" s="16">
        <f>VLOOKUP(A2173,'VQT-IV'!$B$3:$C1507,2,0)</f>
        <v>128.52000000000001</v>
      </c>
      <c r="AJ2173" s="25">
        <f t="shared" si="847"/>
        <v>-8.1745450380299456E-4</v>
      </c>
      <c r="AL2173" s="2">
        <f t="shared" si="870"/>
        <v>137.45812140975204</v>
      </c>
      <c r="AM2173" s="27">
        <f t="shared" si="871"/>
        <v>-6.5788623981145267E-2</v>
      </c>
      <c r="AO2173" s="1">
        <v>41131</v>
      </c>
      <c r="AP2173" s="2" t="str">
        <f t="shared" si="848"/>
        <v>high</v>
      </c>
    </row>
    <row r="2174" spans="1:42" x14ac:dyDescent="0.25">
      <c r="A2174" s="49">
        <v>41156</v>
      </c>
      <c r="B2174" s="47">
        <v>1404.94</v>
      </c>
      <c r="C2174" s="27">
        <f t="shared" si="865"/>
        <v>-1.1659486129476093E-3</v>
      </c>
      <c r="D2174" s="27">
        <f t="shared" si="866"/>
        <v>-3.8623012367224874E-3</v>
      </c>
      <c r="E2174" s="5">
        <f t="shared" si="867"/>
        <v>0</v>
      </c>
      <c r="F2174" s="44">
        <v>2447.8000000000002</v>
      </c>
      <c r="G2174" s="45">
        <v>2447.8000000000002</v>
      </c>
      <c r="H2174" s="48">
        <v>1404.94</v>
      </c>
      <c r="I2174" s="42">
        <v>17.98</v>
      </c>
      <c r="J2174" s="40">
        <f t="shared" si="851"/>
        <v>0.17980000000000002</v>
      </c>
      <c r="K2174" s="40">
        <f t="shared" si="852"/>
        <v>8.9386569859980849E-2</v>
      </c>
      <c r="L2174" s="51">
        <f>VLOOKUP(A2174,LIBOR!$A$3:B4269,2,1)</f>
        <v>0.15140000000000001</v>
      </c>
      <c r="M2174" s="43">
        <v>4655.93</v>
      </c>
      <c r="N2174" s="54">
        <v>4155.8999999999996</v>
      </c>
      <c r="O2174" s="40">
        <f t="shared" si="853"/>
        <v>1.3610228966076418E-6</v>
      </c>
      <c r="P2174" s="40">
        <f t="shared" si="854"/>
        <v>9.0413430140019166E-2</v>
      </c>
      <c r="Q2174" s="38">
        <f t="shared" si="868"/>
        <v>17.04</v>
      </c>
      <c r="R2174" s="38">
        <f t="shared" si="869"/>
        <v>15.434500000000003</v>
      </c>
      <c r="S2174" s="40">
        <f t="shared" si="855"/>
        <v>1</v>
      </c>
      <c r="T2174" s="40">
        <f t="shared" si="856"/>
        <v>0</v>
      </c>
      <c r="U2174" s="40">
        <f>VLOOKUP(P2174,Table!$D$6:$G$15,MATCH(VALUE(T2174)&amp;"E",Table!$D$5:$G$5,0),1)*IF(Y2174=1,0,1)</f>
        <v>0.97499999999999998</v>
      </c>
      <c r="V2174" s="40">
        <f t="shared" si="857"/>
        <v>2.5000000000000022E-2</v>
      </c>
      <c r="W2174" s="40">
        <f t="shared" si="840"/>
        <v>201286.61206161955</v>
      </c>
      <c r="X2174" s="40">
        <f t="shared" si="858"/>
        <v>-2.7069854939830718E-3</v>
      </c>
      <c r="Y2174" s="40">
        <f t="shared" si="859"/>
        <v>0</v>
      </c>
      <c r="Z2174" s="40">
        <f t="shared" si="860"/>
        <v>0</v>
      </c>
      <c r="AA2174" s="40">
        <f t="shared" si="861"/>
        <v>0</v>
      </c>
      <c r="AB2174" s="38">
        <f t="shared" si="862"/>
        <v>242434.08454180669</v>
      </c>
      <c r="AC2174" s="46"/>
      <c r="AD2174" s="38"/>
      <c r="AE2174" s="40"/>
      <c r="AF2174" s="40"/>
      <c r="AG2174" s="40">
        <f t="shared" si="863"/>
        <v>130.42268722503206</v>
      </c>
      <c r="AH2174" s="24">
        <f t="shared" si="864"/>
        <v>128.19998122035304</v>
      </c>
      <c r="AI2174" s="16">
        <f>VLOOKUP(A2174,'VQT-IV'!$B$3:$C1508,2,0)</f>
        <v>128.30000000000001</v>
      </c>
      <c r="AJ2174" s="25">
        <f t="shared" si="847"/>
        <v>-7.795695997425689E-4</v>
      </c>
      <c r="AL2174" s="2">
        <f t="shared" si="870"/>
        <v>137.45812140975204</v>
      </c>
      <c r="AM2174" s="27">
        <f t="shared" si="871"/>
        <v>-6.7352442288958647E-2</v>
      </c>
      <c r="AO2174" s="1">
        <v>41134</v>
      </c>
      <c r="AP2174" s="2" t="str">
        <f t="shared" si="848"/>
        <v>high</v>
      </c>
    </row>
    <row r="2175" spans="1:42" x14ac:dyDescent="0.25">
      <c r="A2175" s="49">
        <v>41157</v>
      </c>
      <c r="B2175" s="47">
        <v>1403.44</v>
      </c>
      <c r="C2175" s="27">
        <f t="shared" si="865"/>
        <v>-1.0676612524378459E-3</v>
      </c>
      <c r="D2175" s="27">
        <f t="shared" si="866"/>
        <v>-4.1217040733467769E-3</v>
      </c>
      <c r="E2175" s="5">
        <f t="shared" si="867"/>
        <v>0</v>
      </c>
      <c r="F2175" s="44">
        <v>2445.81</v>
      </c>
      <c r="G2175" s="45">
        <v>2445.81</v>
      </c>
      <c r="H2175" s="48">
        <v>1403.44</v>
      </c>
      <c r="I2175" s="42">
        <v>17.739999999999998</v>
      </c>
      <c r="J2175" s="40">
        <f t="shared" si="851"/>
        <v>0.17739999999999997</v>
      </c>
      <c r="K2175" s="40">
        <f t="shared" si="852"/>
        <v>9.0564813046710713E-2</v>
      </c>
      <c r="L2175" s="51">
        <f>VLOOKUP(A2175,LIBOR!$A$3:B4270,2,1)</f>
        <v>0.15140000000000001</v>
      </c>
      <c r="M2175" s="43">
        <v>4548.67</v>
      </c>
      <c r="N2175" s="54">
        <v>4060.14</v>
      </c>
      <c r="O2175" s="40">
        <f t="shared" si="853"/>
        <v>1.1411187698553338E-6</v>
      </c>
      <c r="P2175" s="40">
        <f t="shared" si="854"/>
        <v>8.6835186953289262E-2</v>
      </c>
      <c r="Q2175" s="38">
        <f t="shared" si="868"/>
        <v>17.366</v>
      </c>
      <c r="R2175" s="38">
        <f t="shared" si="869"/>
        <v>15.536000000000001</v>
      </c>
      <c r="S2175" s="40">
        <f t="shared" si="855"/>
        <v>1</v>
      </c>
      <c r="T2175" s="40">
        <f t="shared" si="856"/>
        <v>0</v>
      </c>
      <c r="U2175" s="40">
        <f>VLOOKUP(P2175,Table!$D$6:$G$15,MATCH(VALUE(T2175)&amp;"E",Table!$D$5:$G$5,0),1)*IF(Y2175=1,0,1)</f>
        <v>0.97499999999999998</v>
      </c>
      <c r="V2175" s="40">
        <f t="shared" si="857"/>
        <v>2.5000000000000022E-2</v>
      </c>
      <c r="W2175" s="40">
        <f t="shared" si="840"/>
        <v>200961.12794036538</v>
      </c>
      <c r="X2175" s="40">
        <f t="shared" si="858"/>
        <v>-4.1180072026264503E-3</v>
      </c>
      <c r="Y2175" s="40">
        <f t="shared" si="859"/>
        <v>0</v>
      </c>
      <c r="Z2175" s="40">
        <f t="shared" si="860"/>
        <v>0</v>
      </c>
      <c r="AA2175" s="40">
        <f t="shared" si="861"/>
        <v>0</v>
      </c>
      <c r="AB2175" s="38">
        <f t="shared" si="862"/>
        <v>242102.29343771786</v>
      </c>
      <c r="AC2175" s="46"/>
      <c r="AD2175" s="38"/>
      <c r="AE2175" s="40"/>
      <c r="AF2175" s="40"/>
      <c r="AG2175" s="40">
        <f t="shared" si="863"/>
        <v>130.24419298617778</v>
      </c>
      <c r="AH2175" s="24">
        <f t="shared" si="864"/>
        <v>128.02119679330272</v>
      </c>
      <c r="AI2175" s="16">
        <f>VLOOKUP(A2175,'VQT-IV'!$B$3:$C1509,2,0)</f>
        <v>128.12</v>
      </c>
      <c r="AJ2175" s="25">
        <f t="shared" si="847"/>
        <v>-7.7117707381579859E-4</v>
      </c>
      <c r="AL2175" s="2">
        <f t="shared" si="870"/>
        <v>137.45812140975204</v>
      </c>
      <c r="AM2175" s="27">
        <f t="shared" si="871"/>
        <v>-6.8653088807452689E-2</v>
      </c>
      <c r="AO2175" s="1">
        <v>41135</v>
      </c>
      <c r="AP2175" s="2" t="str">
        <f t="shared" si="848"/>
        <v>high</v>
      </c>
    </row>
    <row r="2176" spans="1:42" x14ac:dyDescent="0.25">
      <c r="A2176" s="49">
        <v>41158</v>
      </c>
      <c r="B2176" s="47">
        <v>1432.12</v>
      </c>
      <c r="C2176" s="27">
        <f t="shared" si="865"/>
        <v>2.043550133956562E-2</v>
      </c>
      <c r="D2176" s="27">
        <f t="shared" si="866"/>
        <v>1.546940643389072E-2</v>
      </c>
      <c r="E2176" s="5">
        <f t="shared" si="867"/>
        <v>0</v>
      </c>
      <c r="F2176" s="44">
        <v>2496.12</v>
      </c>
      <c r="G2176" s="45">
        <v>2496.12</v>
      </c>
      <c r="H2176" s="48">
        <v>1432.12</v>
      </c>
      <c r="I2176" s="42">
        <v>15.6</v>
      </c>
      <c r="J2176" s="40">
        <f t="shared" si="851"/>
        <v>0.156</v>
      </c>
      <c r="K2176" s="40">
        <f t="shared" si="852"/>
        <v>9.702132740801872E-2</v>
      </c>
      <c r="L2176" s="51">
        <f>VLOOKUP(A2176,LIBOR!$A$3:B4271,2,1)</f>
        <v>0.15290000000000001</v>
      </c>
      <c r="M2176" s="43">
        <v>4096.7299999999996</v>
      </c>
      <c r="N2176" s="54">
        <v>3656.73</v>
      </c>
      <c r="O2176" s="40">
        <f t="shared" si="853"/>
        <v>4.092326003130994E-4</v>
      </c>
      <c r="P2176" s="40">
        <f t="shared" si="854"/>
        <v>5.8978672591981279E-2</v>
      </c>
      <c r="Q2176" s="38">
        <f t="shared" si="868"/>
        <v>17.616</v>
      </c>
      <c r="R2176" s="38">
        <f t="shared" si="869"/>
        <v>15.623500000000002</v>
      </c>
      <c r="S2176" s="40">
        <f t="shared" si="855"/>
        <v>1</v>
      </c>
      <c r="T2176" s="40">
        <f t="shared" si="856"/>
        <v>0</v>
      </c>
      <c r="U2176" s="40">
        <f>VLOOKUP(P2176,Table!$D$6:$G$15,MATCH(VALUE(T2176)&amp;"E",Table!$D$5:$G$5,0),1)*IF(Y2176=1,0,1)</f>
        <v>0.97499999999999998</v>
      </c>
      <c r="V2176" s="40">
        <f t="shared" si="857"/>
        <v>2.5000000000000022E-2</v>
      </c>
      <c r="W2176" s="40">
        <f t="shared" si="840"/>
        <v>204466.02018139066</v>
      </c>
      <c r="X2176" s="40">
        <f t="shared" si="858"/>
        <v>-5.1882423257477717E-3</v>
      </c>
      <c r="Y2176" s="40">
        <f t="shared" si="859"/>
        <v>0</v>
      </c>
      <c r="Z2176" s="40">
        <f t="shared" si="860"/>
        <v>0</v>
      </c>
      <c r="AA2176" s="40">
        <f t="shared" si="861"/>
        <v>0</v>
      </c>
      <c r="AB2176" s="38">
        <f t="shared" si="862"/>
        <v>246356.44542162205</v>
      </c>
      <c r="AC2176" s="46"/>
      <c r="AD2176" s="38"/>
      <c r="AE2176" s="40"/>
      <c r="AF2176" s="40"/>
      <c r="AG2176" s="40">
        <f t="shared" si="863"/>
        <v>132.5328065474809</v>
      </c>
      <c r="AH2176" s="24">
        <f t="shared" si="864"/>
        <v>130.26735789528507</v>
      </c>
      <c r="AI2176" s="16">
        <f>VLOOKUP(A2176,'VQT-IV'!$B$3:$C1510,2,0)</f>
        <v>130.37</v>
      </c>
      <c r="AJ2176" s="25">
        <f t="shared" si="847"/>
        <v>-7.8731383535268762E-4</v>
      </c>
      <c r="AL2176" s="2">
        <f t="shared" si="870"/>
        <v>137.45812140975204</v>
      </c>
      <c r="AM2176" s="27">
        <f t="shared" si="871"/>
        <v>-5.2312394791369621E-2</v>
      </c>
      <c r="AO2176" s="1">
        <v>41136</v>
      </c>
      <c r="AP2176" s="2" t="str">
        <f t="shared" si="848"/>
        <v>high</v>
      </c>
    </row>
    <row r="2177" spans="1:42" x14ac:dyDescent="0.25">
      <c r="A2177" s="49">
        <v>41159</v>
      </c>
      <c r="B2177" s="47">
        <v>1437.92</v>
      </c>
      <c r="C2177" s="27">
        <f t="shared" si="865"/>
        <v>4.04993994916647E-3</v>
      </c>
      <c r="D2177" s="27">
        <f t="shared" si="866"/>
        <v>2.7325144368154586E-2</v>
      </c>
      <c r="E2177" s="5">
        <f t="shared" si="867"/>
        <v>0</v>
      </c>
      <c r="F2177" s="44">
        <v>2506.37</v>
      </c>
      <c r="G2177" s="45">
        <v>2506.37</v>
      </c>
      <c r="H2177" s="48">
        <v>1437.92</v>
      </c>
      <c r="I2177" s="42">
        <v>14.38</v>
      </c>
      <c r="J2177" s="40">
        <f t="shared" si="851"/>
        <v>0.14380000000000001</v>
      </c>
      <c r="K2177" s="40">
        <f t="shared" si="852"/>
        <v>5.3777476512760311E-2</v>
      </c>
      <c r="L2177" s="51">
        <f>VLOOKUP(A2177,LIBOR!$A$3:B4272,2,1)</f>
        <v>0.15240000000000001</v>
      </c>
      <c r="M2177" s="43">
        <v>3862.89</v>
      </c>
      <c r="N2177" s="54">
        <v>3447.99</v>
      </c>
      <c r="O2177" s="40">
        <f t="shared" si="853"/>
        <v>1.6335832124371004E-5</v>
      </c>
      <c r="P2177" s="40">
        <f t="shared" si="854"/>
        <v>9.00225234872397E-2</v>
      </c>
      <c r="Q2177" s="38">
        <f t="shared" si="868"/>
        <v>17.323999999999998</v>
      </c>
      <c r="R2177" s="38">
        <f t="shared" si="869"/>
        <v>15.637500000000006</v>
      </c>
      <c r="S2177" s="40">
        <f t="shared" si="855"/>
        <v>1</v>
      </c>
      <c r="T2177" s="40">
        <f t="shared" si="856"/>
        <v>0</v>
      </c>
      <c r="U2177" s="40">
        <f>VLOOKUP(P2177,Table!$D$6:$G$15,MATCH(VALUE(T2177)&amp;"E",Table!$D$5:$G$5,0),1)*IF(Y2177=1,0,1)</f>
        <v>0.97499999999999998</v>
      </c>
      <c r="V2177" s="40">
        <f t="shared" si="857"/>
        <v>2.5000000000000022E-2</v>
      </c>
      <c r="W2177" s="40">
        <f t="shared" ref="W2177:W2240" si="872">W2176*(1+$U2176*($H2177/$H2176-1)+$V2176*($N2177/$N2176-1))</f>
        <v>204981.60103358523</v>
      </c>
      <c r="X2177" s="40">
        <f t="shared" si="858"/>
        <v>1.1007933072094467E-2</v>
      </c>
      <c r="Y2177" s="40">
        <f t="shared" si="859"/>
        <v>0</v>
      </c>
      <c r="Z2177" s="40">
        <f t="shared" si="860"/>
        <v>0</v>
      </c>
      <c r="AA2177" s="40">
        <f t="shared" si="861"/>
        <v>0</v>
      </c>
      <c r="AB2177" s="38">
        <f t="shared" si="862"/>
        <v>246991.23749247874</v>
      </c>
      <c r="AC2177" s="46"/>
      <c r="AD2177" s="38"/>
      <c r="AE2177" s="40"/>
      <c r="AF2177" s="40"/>
      <c r="AG2177" s="40">
        <f t="shared" si="863"/>
        <v>132.87430674480979</v>
      </c>
      <c r="AH2177" s="24">
        <f t="shared" si="864"/>
        <v>130.59962140454732</v>
      </c>
      <c r="AI2177" s="16">
        <f>VLOOKUP(A2177,'VQT-IV'!$B$3:$C1511,2,0)</f>
        <v>130.69999999999999</v>
      </c>
      <c r="AJ2177" s="25">
        <f t="shared" si="847"/>
        <v>-7.6800761631723446E-4</v>
      </c>
      <c r="AL2177" s="2">
        <f t="shared" si="870"/>
        <v>137.45812140975204</v>
      </c>
      <c r="AM2177" s="27">
        <f t="shared" si="871"/>
        <v>-4.9895196696018163E-2</v>
      </c>
      <c r="AO2177" s="1">
        <v>41137</v>
      </c>
      <c r="AP2177" s="2" t="str">
        <f t="shared" si="848"/>
        <v>high</v>
      </c>
    </row>
    <row r="2178" spans="1:42" x14ac:dyDescent="0.25">
      <c r="A2178" s="49">
        <v>41162</v>
      </c>
      <c r="B2178" s="47">
        <v>1429.08</v>
      </c>
      <c r="C2178" s="27">
        <f t="shared" si="865"/>
        <v>-6.1477689996662921E-3</v>
      </c>
      <c r="D2178" s="27">
        <f t="shared" si="866"/>
        <v>1.6104062423680343E-2</v>
      </c>
      <c r="E2178" s="5">
        <f t="shared" si="867"/>
        <v>0</v>
      </c>
      <c r="F2178" s="44">
        <v>2491.11</v>
      </c>
      <c r="G2178" s="45">
        <v>2491.11</v>
      </c>
      <c r="H2178" s="48">
        <v>1429.08</v>
      </c>
      <c r="I2178" s="42">
        <v>16.28</v>
      </c>
      <c r="J2178" s="40">
        <f t="shared" si="851"/>
        <v>0.1628</v>
      </c>
      <c r="K2178" s="40">
        <f t="shared" si="852"/>
        <v>7.3390999144932897E-2</v>
      </c>
      <c r="L2178" s="51">
        <f>VLOOKUP(A2178,LIBOR!$A$3:B4273,2,1)</f>
        <v>0.15240000000000001</v>
      </c>
      <c r="M2178" s="43">
        <v>4129.16</v>
      </c>
      <c r="N2178" s="54">
        <v>3685.63</v>
      </c>
      <c r="O2178" s="40">
        <f t="shared" si="853"/>
        <v>3.8028735781545726E-5</v>
      </c>
      <c r="P2178" s="40">
        <f t="shared" si="854"/>
        <v>8.9409000855067103E-2</v>
      </c>
      <c r="Q2178" s="38">
        <f t="shared" si="868"/>
        <v>16.633999999999997</v>
      </c>
      <c r="R2178" s="38">
        <f t="shared" si="869"/>
        <v>15.592500000000001</v>
      </c>
      <c r="S2178" s="40">
        <f t="shared" si="855"/>
        <v>1</v>
      </c>
      <c r="T2178" s="40">
        <f t="shared" si="856"/>
        <v>0</v>
      </c>
      <c r="U2178" s="40">
        <f>VLOOKUP(P2178,Table!$D$6:$G$15,MATCH(VALUE(T2178)&amp;"E",Table!$D$5:$G$5,0),1)*IF(Y2178=1,0,1)</f>
        <v>0.97499999999999998</v>
      </c>
      <c r="V2178" s="40">
        <f t="shared" si="857"/>
        <v>2.5000000000000022E-2</v>
      </c>
      <c r="W2178" s="40">
        <f t="shared" si="872"/>
        <v>204106.11601961567</v>
      </c>
      <c r="X2178" s="40">
        <f t="shared" si="858"/>
        <v>2.0813205653368083E-2</v>
      </c>
      <c r="Y2178" s="40">
        <f t="shared" si="859"/>
        <v>0</v>
      </c>
      <c r="Z2178" s="40">
        <f t="shared" si="860"/>
        <v>0</v>
      </c>
      <c r="AA2178" s="40">
        <f t="shared" si="861"/>
        <v>0</v>
      </c>
      <c r="AB2178" s="38">
        <f t="shared" si="862"/>
        <v>245950.65897520978</v>
      </c>
      <c r="AC2178" s="46"/>
      <c r="AD2178" s="38"/>
      <c r="AE2178" s="40"/>
      <c r="AF2178" s="40"/>
      <c r="AG2178" s="40">
        <f t="shared" si="863"/>
        <v>132.3145049052815</v>
      </c>
      <c r="AH2178" s="24">
        <f t="shared" si="864"/>
        <v>130.03924857706949</v>
      </c>
      <c r="AI2178" s="16">
        <f>VLOOKUP(A2178,'VQT-IV'!$B$3:$C1512,2,0)</f>
        <v>130.13999999999999</v>
      </c>
      <c r="AJ2178" s="25">
        <f t="shared" si="847"/>
        <v>-7.7417721630934633E-4</v>
      </c>
      <c r="AL2178" s="2">
        <f t="shared" si="870"/>
        <v>137.45812140975204</v>
      </c>
      <c r="AM2178" s="27">
        <f t="shared" si="871"/>
        <v>-5.3971877082238495E-2</v>
      </c>
      <c r="AO2178" s="1">
        <v>41138</v>
      </c>
      <c r="AP2178" s="2" t="str">
        <f t="shared" si="848"/>
        <v>high</v>
      </c>
    </row>
    <row r="2179" spans="1:42" x14ac:dyDescent="0.25">
      <c r="A2179" s="49">
        <v>41163</v>
      </c>
      <c r="B2179" s="47">
        <v>1433.56</v>
      </c>
      <c r="C2179" s="27">
        <f t="shared" si="865"/>
        <v>3.134883981302572E-3</v>
      </c>
      <c r="D2179" s="27">
        <f t="shared" si="866"/>
        <v>2.0404895017930524E-2</v>
      </c>
      <c r="E2179" s="5">
        <f t="shared" si="867"/>
        <v>0</v>
      </c>
      <c r="F2179" s="44">
        <v>2498.9499999999998</v>
      </c>
      <c r="G2179" s="45">
        <v>2498.9499999999998</v>
      </c>
      <c r="H2179" s="48">
        <v>1433.56</v>
      </c>
      <c r="I2179" s="42">
        <v>16.41</v>
      </c>
      <c r="J2179" s="40">
        <f t="shared" si="851"/>
        <v>0.1641</v>
      </c>
      <c r="K2179" s="40">
        <f t="shared" si="852"/>
        <v>7.2311334398585336E-2</v>
      </c>
      <c r="L2179" s="51">
        <f>VLOOKUP(A2179,LIBOR!$A$3:B4274,2,1)</f>
        <v>0.15240000000000001</v>
      </c>
      <c r="M2179" s="43">
        <v>4104.8900000000003</v>
      </c>
      <c r="N2179" s="54">
        <v>3663.96</v>
      </c>
      <c r="O2179" s="40">
        <f t="shared" si="853"/>
        <v>9.7967777913141912E-6</v>
      </c>
      <c r="P2179" s="40">
        <f t="shared" si="854"/>
        <v>9.178866560141466E-2</v>
      </c>
      <c r="Q2179" s="38">
        <f t="shared" si="868"/>
        <v>16.396000000000001</v>
      </c>
      <c r="R2179" s="38">
        <f t="shared" si="869"/>
        <v>15.669499999999999</v>
      </c>
      <c r="S2179" s="40">
        <f t="shared" si="855"/>
        <v>1</v>
      </c>
      <c r="T2179" s="40">
        <f t="shared" si="856"/>
        <v>0</v>
      </c>
      <c r="U2179" s="40">
        <f>VLOOKUP(P2179,Table!$D$6:$G$15,MATCH(VALUE(T2179)&amp;"E",Table!$D$5:$G$5,0),1)*IF(Y2179=1,0,1)</f>
        <v>0.97499999999999998</v>
      </c>
      <c r="V2179" s="40">
        <f t="shared" si="857"/>
        <v>2.5000000000000022E-2</v>
      </c>
      <c r="W2179" s="40">
        <f t="shared" si="872"/>
        <v>204699.96727211689</v>
      </c>
      <c r="X2179" s="40">
        <f t="shared" si="858"/>
        <v>1.2392015957419789E-2</v>
      </c>
      <c r="Y2179" s="40">
        <f t="shared" si="859"/>
        <v>0</v>
      </c>
      <c r="Z2179" s="40">
        <f t="shared" si="860"/>
        <v>0</v>
      </c>
      <c r="AA2179" s="40">
        <f t="shared" si="861"/>
        <v>0</v>
      </c>
      <c r="AB2179" s="38">
        <f t="shared" si="862"/>
        <v>246669.22077331538</v>
      </c>
      <c r="AC2179" s="46"/>
      <c r="AD2179" s="38"/>
      <c r="AE2179" s="40"/>
      <c r="AF2179" s="40"/>
      <c r="AG2179" s="40">
        <f t="shared" si="863"/>
        <v>132.70107084885871</v>
      </c>
      <c r="AH2179" s="24">
        <f t="shared" si="864"/>
        <v>130.41577273102587</v>
      </c>
      <c r="AI2179" s="16">
        <f>VLOOKUP(A2179,'VQT-IV'!$B$3:$C1513,2,0)</f>
        <v>130.52000000000001</v>
      </c>
      <c r="AJ2179" s="25">
        <f t="shared" ref="AJ2179:AJ2242" si="873">AH2179/AI2179-1</f>
        <v>-7.9855400685058253E-4</v>
      </c>
      <c r="AL2179" s="2">
        <f t="shared" si="870"/>
        <v>137.45812140975204</v>
      </c>
      <c r="AM2179" s="27">
        <f t="shared" si="871"/>
        <v>-5.1232685318995941E-2</v>
      </c>
      <c r="AO2179" s="1">
        <v>41141</v>
      </c>
      <c r="AP2179" s="2" t="str">
        <f t="shared" si="848"/>
        <v>high</v>
      </c>
    </row>
    <row r="2180" spans="1:42" x14ac:dyDescent="0.25">
      <c r="A2180" s="49">
        <v>41164</v>
      </c>
      <c r="B2180" s="47">
        <v>1436.56</v>
      </c>
      <c r="C2180" s="27">
        <f t="shared" si="865"/>
        <v>2.0926923184241275E-3</v>
      </c>
      <c r="D2180" s="27">
        <f t="shared" si="866"/>
        <v>2.3565248588792498E-2</v>
      </c>
      <c r="E2180" s="5">
        <f t="shared" si="867"/>
        <v>0</v>
      </c>
      <c r="F2180" s="44">
        <v>2504.84</v>
      </c>
      <c r="G2180" s="45">
        <v>2504.84</v>
      </c>
      <c r="H2180" s="48">
        <v>1436.56</v>
      </c>
      <c r="I2180" s="42">
        <v>15.8</v>
      </c>
      <c r="J2180" s="40">
        <f t="shared" si="851"/>
        <v>0.158</v>
      </c>
      <c r="K2180" s="40">
        <f t="shared" si="852"/>
        <v>6.5612674971976481E-2</v>
      </c>
      <c r="L2180" s="51">
        <f>VLOOKUP(A2180,LIBOR!$A$3:B4275,2,1)</f>
        <v>0.15240000000000001</v>
      </c>
      <c r="M2180" s="43">
        <v>3929.79</v>
      </c>
      <c r="N2180" s="54">
        <v>3507.66</v>
      </c>
      <c r="O2180" s="40">
        <f t="shared" si="853"/>
        <v>4.3702140313629374E-6</v>
      </c>
      <c r="P2180" s="40">
        <f t="shared" si="854"/>
        <v>9.238732502802352E-2</v>
      </c>
      <c r="Q2180" s="38">
        <f t="shared" si="868"/>
        <v>16.082000000000001</v>
      </c>
      <c r="R2180" s="38">
        <f t="shared" si="869"/>
        <v>15.805000000000003</v>
      </c>
      <c r="S2180" s="40">
        <f t="shared" si="855"/>
        <v>1</v>
      </c>
      <c r="T2180" s="40">
        <f t="shared" si="856"/>
        <v>1</v>
      </c>
      <c r="U2180" s="40">
        <f>VLOOKUP(P2180,Table!$D$6:$G$15,MATCH(VALUE(T2180)&amp;"E",Table!$D$5:$G$5,0),1)*IF(Y2180=1,0,1)</f>
        <v>0.9</v>
      </c>
      <c r="V2180" s="40">
        <f t="shared" si="857"/>
        <v>9.9999999999999978E-2</v>
      </c>
      <c r="W2180" s="40">
        <f t="shared" si="872"/>
        <v>204899.32578702224</v>
      </c>
      <c r="X2180" s="40">
        <f t="shared" si="858"/>
        <v>1.6957686234255975E-2</v>
      </c>
      <c r="Y2180" s="40">
        <f t="shared" si="859"/>
        <v>0</v>
      </c>
      <c r="Z2180" s="40">
        <f t="shared" si="860"/>
        <v>0</v>
      </c>
      <c r="AA2180" s="40">
        <f t="shared" si="861"/>
        <v>0</v>
      </c>
      <c r="AB2180" s="38">
        <f t="shared" si="862"/>
        <v>246973.03194295193</v>
      </c>
      <c r="AC2180" s="46"/>
      <c r="AD2180" s="38"/>
      <c r="AE2180" s="40"/>
      <c r="AF2180" s="40"/>
      <c r="AG2180" s="40">
        <f t="shared" si="863"/>
        <v>132.86451267358342</v>
      </c>
      <c r="AH2180" s="24">
        <f t="shared" si="864"/>
        <v>130.57300129500604</v>
      </c>
      <c r="AI2180" s="16">
        <f>VLOOKUP(A2180,'VQT-IV'!$B$3:$C1514,2,0)</f>
        <v>130.68</v>
      </c>
      <c r="AJ2180" s="25">
        <f t="shared" si="873"/>
        <v>-8.1878409086300064E-4</v>
      </c>
      <c r="AL2180" s="2">
        <f t="shared" si="870"/>
        <v>137.45812140975204</v>
      </c>
      <c r="AM2180" s="27">
        <f t="shared" si="871"/>
        <v>-5.0088856475944299E-2</v>
      </c>
      <c r="AO2180" s="1">
        <v>41142</v>
      </c>
      <c r="AP2180" s="2" t="str">
        <f t="shared" ref="AP2180:AP2243" si="874">IF(ABS(AJ2180)&gt;0.0001, "high","")</f>
        <v>high</v>
      </c>
    </row>
    <row r="2181" spans="1:42" x14ac:dyDescent="0.25">
      <c r="A2181" s="49">
        <v>41165</v>
      </c>
      <c r="B2181" s="47">
        <v>1459.99</v>
      </c>
      <c r="C2181" s="27">
        <f t="shared" si="865"/>
        <v>1.6309795622876821E-2</v>
      </c>
      <c r="D2181" s="27">
        <f t="shared" si="866"/>
        <v>1.9439542872103699E-2</v>
      </c>
      <c r="E2181" s="5">
        <f t="shared" si="867"/>
        <v>0</v>
      </c>
      <c r="F2181" s="44">
        <v>2546.0300000000002</v>
      </c>
      <c r="G2181" s="45">
        <v>2546.0300000000002</v>
      </c>
      <c r="H2181" s="48">
        <v>1459.99</v>
      </c>
      <c r="I2181" s="42">
        <v>14.05</v>
      </c>
      <c r="J2181" s="40">
        <f t="shared" si="851"/>
        <v>0.14050000000000001</v>
      </c>
      <c r="K2181" s="40">
        <f t="shared" si="852"/>
        <v>4.8138018960855775E-2</v>
      </c>
      <c r="L2181" s="51">
        <f>VLOOKUP(A2181,LIBOR!$A$3:B4276,2,1)</f>
        <v>0.15240000000000001</v>
      </c>
      <c r="M2181" s="43">
        <v>3679.38</v>
      </c>
      <c r="N2181" s="54">
        <v>3284.14</v>
      </c>
      <c r="O2181" s="40">
        <f t="shared" si="853"/>
        <v>2.6173479040345846E-4</v>
      </c>
      <c r="P2181" s="40">
        <f t="shared" si="854"/>
        <v>9.2361981039144239E-2</v>
      </c>
      <c r="Q2181" s="38">
        <f t="shared" si="868"/>
        <v>15.693999999999999</v>
      </c>
      <c r="R2181" s="38">
        <f t="shared" si="869"/>
        <v>15.852500000000003</v>
      </c>
      <c r="S2181" s="40">
        <f t="shared" si="855"/>
        <v>-1</v>
      </c>
      <c r="T2181" s="40">
        <f t="shared" si="856"/>
        <v>0</v>
      </c>
      <c r="U2181" s="40">
        <f>VLOOKUP(P2181,Table!$D$6:$G$15,MATCH(VALUE(T2181)&amp;"E",Table!$D$5:$G$5,0),1)*IF(Y2181=1,0,1)</f>
        <v>0.97499999999999998</v>
      </c>
      <c r="V2181" s="40">
        <f t="shared" si="857"/>
        <v>2.5000000000000022E-2</v>
      </c>
      <c r="W2181" s="40">
        <f t="shared" si="872"/>
        <v>206601.31725559945</v>
      </c>
      <c r="X2181" s="40">
        <f t="shared" si="858"/>
        <v>1.9596814005868435E-2</v>
      </c>
      <c r="Y2181" s="40">
        <f t="shared" si="859"/>
        <v>0</v>
      </c>
      <c r="Z2181" s="40">
        <f t="shared" si="860"/>
        <v>0</v>
      </c>
      <c r="AA2181" s="40">
        <f t="shared" si="861"/>
        <v>0</v>
      </c>
      <c r="AB2181" s="38">
        <f t="shared" si="862"/>
        <v>249054.43457855581</v>
      </c>
      <c r="AC2181" s="46"/>
      <c r="AD2181" s="38"/>
      <c r="AE2181" s="40"/>
      <c r="AF2181" s="40"/>
      <c r="AG2181" s="40">
        <f t="shared" si="863"/>
        <v>133.98424847907373</v>
      </c>
      <c r="AH2181" s="24">
        <f t="shared" si="864"/>
        <v>131.66999792471688</v>
      </c>
      <c r="AI2181" s="16">
        <f>VLOOKUP(A2181,'VQT-IV'!$B$3:$C1515,2,0)</f>
        <v>131.77000000000001</v>
      </c>
      <c r="AJ2181" s="25">
        <f t="shared" si="873"/>
        <v>-7.5891382927162354E-4</v>
      </c>
      <c r="AL2181" s="2">
        <f t="shared" si="870"/>
        <v>137.45812140975204</v>
      </c>
      <c r="AM2181" s="27">
        <f t="shared" si="871"/>
        <v>-4.2108268508786129E-2</v>
      </c>
      <c r="AO2181" s="1">
        <v>41143</v>
      </c>
      <c r="AP2181" s="2" t="str">
        <f t="shared" si="874"/>
        <v>high</v>
      </c>
    </row>
    <row r="2182" spans="1:42" x14ac:dyDescent="0.25">
      <c r="A2182" s="49">
        <v>41166</v>
      </c>
      <c r="B2182" s="47">
        <v>1465.77</v>
      </c>
      <c r="C2182" s="27">
        <f t="shared" si="865"/>
        <v>3.9589312255563502E-3</v>
      </c>
      <c r="D2182" s="27">
        <f t="shared" si="866"/>
        <v>1.9348534148493579E-2</v>
      </c>
      <c r="E2182" s="5">
        <f t="shared" si="867"/>
        <v>0</v>
      </c>
      <c r="F2182" s="44">
        <v>2556.13</v>
      </c>
      <c r="G2182" s="45">
        <v>2556.13</v>
      </c>
      <c r="H2182" s="48">
        <v>1465.77</v>
      </c>
      <c r="I2182" s="42">
        <v>14.51</v>
      </c>
      <c r="J2182" s="40">
        <f t="shared" si="851"/>
        <v>0.14510000000000001</v>
      </c>
      <c r="K2182" s="40">
        <f t="shared" si="852"/>
        <v>3.7811537926135688E-2</v>
      </c>
      <c r="L2182" s="51">
        <f>VLOOKUP(A2182,LIBOR!$A$3:B4277,2,1)</f>
        <v>0.15390000000000001</v>
      </c>
      <c r="M2182" s="43">
        <v>3881.94</v>
      </c>
      <c r="N2182" s="54">
        <v>3464.93</v>
      </c>
      <c r="O2182" s="40">
        <f t="shared" si="853"/>
        <v>1.5611311948504327E-5</v>
      </c>
      <c r="P2182" s="40">
        <f t="shared" si="854"/>
        <v>0.10728846207386432</v>
      </c>
      <c r="Q2182" s="38">
        <f t="shared" si="868"/>
        <v>15.384</v>
      </c>
      <c r="R2182" s="38">
        <f t="shared" si="869"/>
        <v>15.823500000000001</v>
      </c>
      <c r="S2182" s="40">
        <f t="shared" si="855"/>
        <v>-1</v>
      </c>
      <c r="T2182" s="40">
        <f t="shared" si="856"/>
        <v>0</v>
      </c>
      <c r="U2182" s="40">
        <f>VLOOKUP(P2182,Table!$D$6:$G$15,MATCH(VALUE(T2182)&amp;"E",Table!$D$5:$G$5,0),1)*IF(Y2182=1,0,1)</f>
        <v>0.9</v>
      </c>
      <c r="V2182" s="40">
        <f t="shared" si="857"/>
        <v>9.9999999999999978E-2</v>
      </c>
      <c r="W2182" s="40">
        <f t="shared" si="872"/>
        <v>207683.12171526646</v>
      </c>
      <c r="X2182" s="40">
        <f t="shared" si="858"/>
        <v>1.0443285746523978E-2</v>
      </c>
      <c r="Y2182" s="40">
        <f t="shared" si="859"/>
        <v>0</v>
      </c>
      <c r="Z2182" s="40">
        <f t="shared" si="860"/>
        <v>0</v>
      </c>
      <c r="AA2182" s="40">
        <f t="shared" si="861"/>
        <v>0</v>
      </c>
      <c r="AB2182" s="38">
        <f t="shared" si="862"/>
        <v>250360.50222271337</v>
      </c>
      <c r="AC2182" s="46"/>
      <c r="AD2182" s="38"/>
      <c r="AE2182" s="40"/>
      <c r="AF2182" s="40"/>
      <c r="AG2182" s="40">
        <f t="shared" si="863"/>
        <v>134.68687596716245</v>
      </c>
      <c r="AH2182" s="24">
        <f t="shared" si="864"/>
        <v>132.3570442405094</v>
      </c>
      <c r="AI2182" s="16">
        <f>VLOOKUP(A2182,'VQT-IV'!$B$3:$C1516,2,0)</f>
        <v>132.46</v>
      </c>
      <c r="AJ2182" s="25">
        <f t="shared" si="873"/>
        <v>-7.7725924422933357E-4</v>
      </c>
      <c r="AL2182" s="2">
        <f t="shared" si="870"/>
        <v>137.45812140975204</v>
      </c>
      <c r="AM2182" s="27">
        <f t="shared" si="871"/>
        <v>-3.7110045713753981E-2</v>
      </c>
      <c r="AO2182" s="1">
        <v>41144</v>
      </c>
      <c r="AP2182" s="2" t="str">
        <f t="shared" si="874"/>
        <v>high</v>
      </c>
    </row>
    <row r="2183" spans="1:42" x14ac:dyDescent="0.25">
      <c r="A2183" s="49">
        <v>41169</v>
      </c>
      <c r="B2183" s="47">
        <v>1461.19</v>
      </c>
      <c r="C2183" s="27">
        <f t="shared" si="865"/>
        <v>-3.1246375625098022E-3</v>
      </c>
      <c r="D2183" s="27">
        <f t="shared" si="866"/>
        <v>2.2371665585650069E-2</v>
      </c>
      <c r="E2183" s="5">
        <f t="shared" si="867"/>
        <v>0</v>
      </c>
      <c r="F2183" s="44">
        <v>2548.2600000000002</v>
      </c>
      <c r="G2183" s="45">
        <v>2548.2600000000002</v>
      </c>
      <c r="H2183" s="48">
        <v>1461.19</v>
      </c>
      <c r="I2183" s="42">
        <v>14.59</v>
      </c>
      <c r="J2183" s="40">
        <f t="shared" si="851"/>
        <v>0.1459</v>
      </c>
      <c r="K2183" s="40">
        <f t="shared" si="852"/>
        <v>3.778225719803277E-2</v>
      </c>
      <c r="L2183" s="51">
        <f>VLOOKUP(A2183,LIBOR!$A$3:B4278,2,1)</f>
        <v>0.15290000000000001</v>
      </c>
      <c r="M2183" s="43">
        <v>3763.06</v>
      </c>
      <c r="N2183" s="54">
        <v>3358.79</v>
      </c>
      <c r="O2183" s="40">
        <f t="shared" si="853"/>
        <v>9.7939544866336747E-6</v>
      </c>
      <c r="P2183" s="40">
        <f t="shared" si="854"/>
        <v>0.10811774280196723</v>
      </c>
      <c r="Q2183" s="38">
        <f t="shared" si="868"/>
        <v>15.41</v>
      </c>
      <c r="R2183" s="38">
        <f t="shared" si="869"/>
        <v>15.8345</v>
      </c>
      <c r="S2183" s="40">
        <f t="shared" si="855"/>
        <v>-1</v>
      </c>
      <c r="T2183" s="40">
        <f t="shared" si="856"/>
        <v>0</v>
      </c>
      <c r="U2183" s="40">
        <f>VLOOKUP(P2183,Table!$D$6:$G$15,MATCH(VALUE(T2183)&amp;"E",Table!$D$5:$G$5,0),1)*IF(Y2183=1,0,1)</f>
        <v>0.9</v>
      </c>
      <c r="V2183" s="40">
        <f t="shared" si="857"/>
        <v>9.9999999999999978E-2</v>
      </c>
      <c r="W2183" s="40">
        <f t="shared" si="872"/>
        <v>206462.89217039646</v>
      </c>
      <c r="X2183" s="40">
        <f t="shared" si="858"/>
        <v>1.3179332525744991E-2</v>
      </c>
      <c r="Y2183" s="40">
        <f t="shared" si="859"/>
        <v>0</v>
      </c>
      <c r="Z2183" s="40">
        <f t="shared" si="860"/>
        <v>0</v>
      </c>
      <c r="AA2183" s="40">
        <f t="shared" si="861"/>
        <v>0</v>
      </c>
      <c r="AB2183" s="38">
        <f t="shared" si="862"/>
        <v>248900.05623937512</v>
      </c>
      <c r="AC2183" s="46"/>
      <c r="AD2183" s="38"/>
      <c r="AE2183" s="40"/>
      <c r="AF2183" s="40"/>
      <c r="AG2183" s="40">
        <f t="shared" si="863"/>
        <v>133.90119729473494</v>
      </c>
      <c r="AH2183" s="24">
        <f t="shared" si="864"/>
        <v>131.57468216922888</v>
      </c>
      <c r="AI2183" s="16">
        <f>VLOOKUP(A2183,'VQT-IV'!$B$3:$C1517,2,0)</f>
        <v>131.68</v>
      </c>
      <c r="AJ2183" s="25">
        <f t="shared" si="873"/>
        <v>-7.9980126648793171E-4</v>
      </c>
      <c r="AL2183" s="2">
        <f t="shared" si="870"/>
        <v>137.45812140975204</v>
      </c>
      <c r="AM2183" s="27">
        <f t="shared" si="871"/>
        <v>-4.2801685198250894E-2</v>
      </c>
      <c r="AO2183" s="1">
        <v>41145</v>
      </c>
      <c r="AP2183" s="2" t="str">
        <f t="shared" si="874"/>
        <v>high</v>
      </c>
    </row>
    <row r="2184" spans="1:42" x14ac:dyDescent="0.25">
      <c r="A2184" s="49">
        <v>41170</v>
      </c>
      <c r="B2184" s="47">
        <v>1459.32</v>
      </c>
      <c r="C2184" s="27">
        <f t="shared" si="865"/>
        <v>-1.2797788104217389E-3</v>
      </c>
      <c r="D2184" s="27">
        <f t="shared" si="866"/>
        <v>1.7957002793925758E-2</v>
      </c>
      <c r="E2184" s="5">
        <f t="shared" si="867"/>
        <v>0</v>
      </c>
      <c r="F2184" s="44">
        <v>2545.0500000000002</v>
      </c>
      <c r="G2184" s="45">
        <v>2545.0500000000002</v>
      </c>
      <c r="H2184" s="48">
        <v>1459.32</v>
      </c>
      <c r="I2184" s="42">
        <v>14.18</v>
      </c>
      <c r="J2184" s="40">
        <f t="shared" si="851"/>
        <v>0.14180000000000001</v>
      </c>
      <c r="K2184" s="40">
        <f t="shared" si="852"/>
        <v>3.3233102894521985E-2</v>
      </c>
      <c r="L2184" s="51">
        <f>VLOOKUP(A2184,LIBOR!$A$3:B4279,2,1)</f>
        <v>0.15190000000000001</v>
      </c>
      <c r="M2184" s="43">
        <v>3627.11</v>
      </c>
      <c r="N2184" s="54">
        <v>3237.44</v>
      </c>
      <c r="O2184" s="40">
        <f t="shared" si="853"/>
        <v>1.6399323304234505E-6</v>
      </c>
      <c r="P2184" s="40">
        <f t="shared" si="854"/>
        <v>0.10856689710547802</v>
      </c>
      <c r="Q2184" s="38">
        <f t="shared" si="868"/>
        <v>15.071999999999999</v>
      </c>
      <c r="R2184" s="38">
        <f t="shared" si="869"/>
        <v>15.891499999999999</v>
      </c>
      <c r="S2184" s="40">
        <f t="shared" si="855"/>
        <v>-1</v>
      </c>
      <c r="T2184" s="40">
        <f t="shared" si="856"/>
        <v>0</v>
      </c>
      <c r="U2184" s="40">
        <f>VLOOKUP(P2184,Table!$D$6:$G$15,MATCH(VALUE(T2184)&amp;"E",Table!$D$5:$G$5,0),1)*IF(Y2184=1,0,1)</f>
        <v>0.9</v>
      </c>
      <c r="V2184" s="40">
        <f t="shared" si="857"/>
        <v>9.9999999999999978E-2</v>
      </c>
      <c r="W2184" s="40">
        <f t="shared" si="872"/>
        <v>205479.1565390804</v>
      </c>
      <c r="X2184" s="40">
        <f t="shared" si="858"/>
        <v>1.1546817884449334E-2</v>
      </c>
      <c r="Y2184" s="40">
        <f t="shared" si="859"/>
        <v>0</v>
      </c>
      <c r="Z2184" s="40">
        <f t="shared" si="860"/>
        <v>0</v>
      </c>
      <c r="AA2184" s="40">
        <f t="shared" si="861"/>
        <v>0</v>
      </c>
      <c r="AB2184" s="38">
        <f t="shared" si="862"/>
        <v>247718.66056144156</v>
      </c>
      <c r="AC2184" s="46"/>
      <c r="AD2184" s="38"/>
      <c r="AE2184" s="40"/>
      <c r="AF2184" s="40"/>
      <c r="AG2184" s="40">
        <f t="shared" si="863"/>
        <v>133.26563980172261</v>
      </c>
      <c r="AH2184" s="24">
        <f t="shared" si="864"/>
        <v>130.94675910935052</v>
      </c>
      <c r="AI2184" s="16">
        <f>VLOOKUP(A2184,'VQT-IV'!$B$3:$C1518,2,0)</f>
        <v>131.05000000000001</v>
      </c>
      <c r="AJ2184" s="25">
        <f t="shared" si="873"/>
        <v>-7.8779771575343549E-4</v>
      </c>
      <c r="AL2184" s="2">
        <f t="shared" si="870"/>
        <v>137.45812140975204</v>
      </c>
      <c r="AM2184" s="27">
        <f t="shared" si="871"/>
        <v>-4.7369789675734353E-2</v>
      </c>
      <c r="AO2184" s="1">
        <v>41148</v>
      </c>
      <c r="AP2184" s="2" t="str">
        <f t="shared" si="874"/>
        <v>high</v>
      </c>
    </row>
    <row r="2185" spans="1:42" x14ac:dyDescent="0.25">
      <c r="A2185" s="49">
        <v>41171</v>
      </c>
      <c r="B2185" s="47">
        <v>1461.05</v>
      </c>
      <c r="C2185" s="27">
        <f t="shared" si="865"/>
        <v>1.1854836499192167E-3</v>
      </c>
      <c r="D2185" s="27">
        <f t="shared" si="866"/>
        <v>1.7049794125420847E-2</v>
      </c>
      <c r="E2185" s="5">
        <f t="shared" si="867"/>
        <v>0</v>
      </c>
      <c r="F2185" s="44">
        <v>2548.11</v>
      </c>
      <c r="G2185" s="45">
        <v>2548.11</v>
      </c>
      <c r="H2185" s="48">
        <v>1461.05</v>
      </c>
      <c r="I2185" s="42">
        <v>13.88</v>
      </c>
      <c r="J2185" s="40">
        <f t="shared" si="851"/>
        <v>0.13880000000000001</v>
      </c>
      <c r="K2185" s="40">
        <f t="shared" si="852"/>
        <v>3.2818298772131951E-2</v>
      </c>
      <c r="L2185" s="51">
        <f>VLOOKUP(A2185,LIBOR!$A$3:B4280,2,1)</f>
        <v>0.15190000000000001</v>
      </c>
      <c r="M2185" s="43">
        <v>3582.48</v>
      </c>
      <c r="N2185" s="54">
        <v>3197.59</v>
      </c>
      <c r="O2185" s="40">
        <f t="shared" si="853"/>
        <v>1.4037072478400341E-6</v>
      </c>
      <c r="P2185" s="40">
        <f t="shared" si="854"/>
        <v>0.10598170122786806</v>
      </c>
      <c r="Q2185" s="38">
        <f t="shared" si="868"/>
        <v>14.625999999999999</v>
      </c>
      <c r="R2185" s="38">
        <f t="shared" si="869"/>
        <v>15.899499999999998</v>
      </c>
      <c r="S2185" s="40">
        <f t="shared" si="855"/>
        <v>-1</v>
      </c>
      <c r="T2185" s="40">
        <f t="shared" si="856"/>
        <v>0</v>
      </c>
      <c r="U2185" s="40">
        <f>VLOOKUP(P2185,Table!$D$6:$G$15,MATCH(VALUE(T2185)&amp;"E",Table!$D$5:$G$5,0),1)*IF(Y2185=1,0,1)</f>
        <v>0.9</v>
      </c>
      <c r="V2185" s="40">
        <f t="shared" si="857"/>
        <v>9.9999999999999978E-2</v>
      </c>
      <c r="W2185" s="40">
        <f t="shared" si="872"/>
        <v>205445.4629796868</v>
      </c>
      <c r="X2185" s="40">
        <f t="shared" si="858"/>
        <v>3.806494340703459E-3</v>
      </c>
      <c r="Y2185" s="40">
        <f t="shared" si="859"/>
        <v>0</v>
      </c>
      <c r="Z2185" s="40">
        <f t="shared" si="860"/>
        <v>0</v>
      </c>
      <c r="AA2185" s="40">
        <f t="shared" si="861"/>
        <v>0</v>
      </c>
      <c r="AB2185" s="38">
        <f t="shared" si="862"/>
        <v>247681.91009722371</v>
      </c>
      <c r="AC2185" s="46"/>
      <c r="AD2185" s="38"/>
      <c r="AE2185" s="40"/>
      <c r="AF2185" s="40"/>
      <c r="AG2185" s="40">
        <f t="shared" si="863"/>
        <v>133.24586909040073</v>
      </c>
      <c r="AH2185" s="24">
        <f t="shared" si="864"/>
        <v>130.92392471940028</v>
      </c>
      <c r="AI2185" s="16">
        <f>VLOOKUP(A2185,'VQT-IV'!$B$3:$C1519,2,0)</f>
        <v>131.03</v>
      </c>
      <c r="AJ2185" s="25">
        <f t="shared" si="873"/>
        <v>-8.0954957337808775E-4</v>
      </c>
      <c r="AL2185" s="2">
        <f t="shared" si="870"/>
        <v>137.45812140975204</v>
      </c>
      <c r="AM2185" s="27">
        <f t="shared" si="871"/>
        <v>-4.7535908561370688E-2</v>
      </c>
      <c r="AO2185" s="1">
        <v>41149</v>
      </c>
      <c r="AP2185" s="2" t="str">
        <f t="shared" si="874"/>
        <v>high</v>
      </c>
    </row>
    <row r="2186" spans="1:42" x14ac:dyDescent="0.25">
      <c r="A2186" s="49">
        <v>41172</v>
      </c>
      <c r="B2186" s="47">
        <v>1460.26</v>
      </c>
      <c r="C2186" s="27">
        <f t="shared" si="865"/>
        <v>-5.4070702576913821E-4</v>
      </c>
      <c r="D2186" s="27">
        <f t="shared" si="866"/>
        <v>1.9929147677488768E-4</v>
      </c>
      <c r="E2186" s="5">
        <f t="shared" si="867"/>
        <v>0</v>
      </c>
      <c r="F2186" s="44">
        <v>2547.11</v>
      </c>
      <c r="G2186" s="45">
        <v>2547.11</v>
      </c>
      <c r="H2186" s="48">
        <v>1460.26</v>
      </c>
      <c r="I2186" s="42">
        <v>14.07</v>
      </c>
      <c r="J2186" s="40">
        <f t="shared" si="851"/>
        <v>0.14069999999999999</v>
      </c>
      <c r="K2186" s="40">
        <f t="shared" si="852"/>
        <v>3.4831549932750019E-2</v>
      </c>
      <c r="L2186" s="51">
        <f>VLOOKUP(A2186,LIBOR!$A$3:B4281,2,1)</f>
        <v>0.15140000000000001</v>
      </c>
      <c r="M2186" s="43">
        <v>3660.21</v>
      </c>
      <c r="N2186" s="54">
        <v>3266.96</v>
      </c>
      <c r="O2186" s="40">
        <f t="shared" si="853"/>
        <v>2.9252224942464857E-7</v>
      </c>
      <c r="P2186" s="40">
        <f t="shared" si="854"/>
        <v>0.10586845006724997</v>
      </c>
      <c r="Q2186" s="38">
        <f t="shared" si="868"/>
        <v>14.242000000000001</v>
      </c>
      <c r="R2186" s="38">
        <f t="shared" si="869"/>
        <v>15.842499999999998</v>
      </c>
      <c r="S2186" s="40">
        <f t="shared" si="855"/>
        <v>-1</v>
      </c>
      <c r="T2186" s="40">
        <f t="shared" si="856"/>
        <v>0</v>
      </c>
      <c r="U2186" s="40">
        <f>VLOOKUP(P2186,Table!$D$6:$G$15,MATCH(VALUE(T2186)&amp;"E",Table!$D$5:$G$5,0),1)*IF(Y2186=1,0,1)</f>
        <v>0.9</v>
      </c>
      <c r="V2186" s="40">
        <f t="shared" si="857"/>
        <v>9.9999999999999978E-2</v>
      </c>
      <c r="W2186" s="40">
        <f t="shared" si="872"/>
        <v>205791.18866768762</v>
      </c>
      <c r="X2186" s="40">
        <f t="shared" si="858"/>
        <v>2.6653928243385305E-3</v>
      </c>
      <c r="Y2186" s="40">
        <f t="shared" si="859"/>
        <v>0</v>
      </c>
      <c r="Z2186" s="40">
        <f t="shared" si="860"/>
        <v>0</v>
      </c>
      <c r="AA2186" s="40">
        <f t="shared" si="861"/>
        <v>0</v>
      </c>
      <c r="AB2186" s="38">
        <f t="shared" si="862"/>
        <v>248131.82999292956</v>
      </c>
      <c r="AC2186" s="46"/>
      <c r="AD2186" s="38"/>
      <c r="AE2186" s="40"/>
      <c r="AF2186" s="40"/>
      <c r="AG2186" s="40">
        <f t="shared" si="863"/>
        <v>133.48791328127788</v>
      </c>
      <c r="AH2186" s="24">
        <f t="shared" si="864"/>
        <v>131.1583372458355</v>
      </c>
      <c r="AI2186" s="16">
        <f>VLOOKUP(A2186,'VQT-IV'!$B$3:$C1520,2,0)</f>
        <v>131.26</v>
      </c>
      <c r="AJ2186" s="25">
        <f t="shared" si="873"/>
        <v>-7.7451435444531036E-4</v>
      </c>
      <c r="AL2186" s="2">
        <f t="shared" si="870"/>
        <v>137.45812140975204</v>
      </c>
      <c r="AM2186" s="27">
        <f t="shared" si="871"/>
        <v>-4.5830570789901715E-2</v>
      </c>
      <c r="AO2186" s="1">
        <v>41150</v>
      </c>
      <c r="AP2186" s="2" t="str">
        <f t="shared" si="874"/>
        <v>high</v>
      </c>
    </row>
    <row r="2187" spans="1:42" x14ac:dyDescent="0.25">
      <c r="A2187" s="49">
        <v>41173</v>
      </c>
      <c r="B2187" s="47">
        <v>1460.15</v>
      </c>
      <c r="C2187" s="27">
        <f t="shared" si="865"/>
        <v>-7.5329050990835533E-5</v>
      </c>
      <c r="D2187" s="27">
        <f t="shared" si="866"/>
        <v>-3.8349687997722981E-3</v>
      </c>
      <c r="E2187" s="5">
        <f t="shared" si="867"/>
        <v>0</v>
      </c>
      <c r="F2187" s="44">
        <v>2546.92</v>
      </c>
      <c r="G2187" s="45">
        <v>2546.92</v>
      </c>
      <c r="H2187" s="48">
        <v>1460.15</v>
      </c>
      <c r="I2187" s="42">
        <v>13.98</v>
      </c>
      <c r="J2187" s="40">
        <f t="shared" si="851"/>
        <v>0.13980000000000001</v>
      </c>
      <c r="K2187" s="40">
        <f t="shared" si="852"/>
        <v>3.3915750448716406E-2</v>
      </c>
      <c r="L2187" s="51">
        <f>VLOOKUP(A2187,LIBOR!$A$3:B4282,2,1)</f>
        <v>0.15140000000000001</v>
      </c>
      <c r="M2187" s="43">
        <v>3587.3</v>
      </c>
      <c r="N2187" s="54">
        <v>3201.88</v>
      </c>
      <c r="O2187" s="40">
        <f t="shared" si="853"/>
        <v>5.6748934048310618E-9</v>
      </c>
      <c r="P2187" s="40">
        <f t="shared" si="854"/>
        <v>0.1058842495512836</v>
      </c>
      <c r="Q2187" s="38">
        <f t="shared" si="868"/>
        <v>14.246</v>
      </c>
      <c r="R2187" s="38">
        <f t="shared" si="869"/>
        <v>15.7905</v>
      </c>
      <c r="S2187" s="40">
        <f t="shared" si="855"/>
        <v>-1</v>
      </c>
      <c r="T2187" s="40">
        <f t="shared" si="856"/>
        <v>0</v>
      </c>
      <c r="U2187" s="40">
        <f>VLOOKUP(P2187,Table!$D$6:$G$15,MATCH(VALUE(T2187)&amp;"E",Table!$D$5:$G$5,0),1)*IF(Y2187=1,0,1)</f>
        <v>0.9</v>
      </c>
      <c r="V2187" s="40">
        <f t="shared" si="857"/>
        <v>9.9999999999999978E-2</v>
      </c>
      <c r="W2187" s="40">
        <f t="shared" si="872"/>
        <v>205367.28718437318</v>
      </c>
      <c r="X2187" s="40">
        <f t="shared" si="858"/>
        <v>-3.921216953856943E-3</v>
      </c>
      <c r="Y2187" s="40">
        <f t="shared" si="859"/>
        <v>0</v>
      </c>
      <c r="Z2187" s="40">
        <f t="shared" si="860"/>
        <v>0</v>
      </c>
      <c r="AA2187" s="40">
        <f t="shared" si="861"/>
        <v>0</v>
      </c>
      <c r="AB2187" s="38">
        <f t="shared" si="862"/>
        <v>247620.90245651524</v>
      </c>
      <c r="AC2187" s="46"/>
      <c r="AD2187" s="38"/>
      <c r="AE2187" s="40"/>
      <c r="AF2187" s="40"/>
      <c r="AG2187" s="40">
        <f t="shared" si="863"/>
        <v>133.21304870354177</v>
      </c>
      <c r="AH2187" s="24">
        <f t="shared" si="864"/>
        <v>130.88486281041708</v>
      </c>
      <c r="AI2187" s="16">
        <f>VLOOKUP(A2187,'VQT-IV'!$B$3:$C1521,2,0)</f>
        <v>130.99</v>
      </c>
      <c r="AJ2187" s="25">
        <f t="shared" si="873"/>
        <v>-8.0263523614731991E-4</v>
      </c>
      <c r="AL2187" s="2">
        <f t="shared" si="870"/>
        <v>137.45812140975204</v>
      </c>
      <c r="AM2187" s="27">
        <f t="shared" si="871"/>
        <v>-4.7820081723222385E-2</v>
      </c>
      <c r="AO2187" s="1">
        <v>41151</v>
      </c>
      <c r="AP2187" s="2" t="str">
        <f t="shared" si="874"/>
        <v>high</v>
      </c>
    </row>
    <row r="2188" spans="1:42" x14ac:dyDescent="0.25">
      <c r="A2188" s="49">
        <v>41176</v>
      </c>
      <c r="B2188" s="47">
        <v>1456.89</v>
      </c>
      <c r="C2188" s="27">
        <f t="shared" si="865"/>
        <v>-2.2326473307536787E-3</v>
      </c>
      <c r="D2188" s="27">
        <f t="shared" si="866"/>
        <v>-2.9429785680161746E-3</v>
      </c>
      <c r="E2188" s="5">
        <f t="shared" si="867"/>
        <v>0</v>
      </c>
      <c r="F2188" s="44">
        <v>2541.23</v>
      </c>
      <c r="G2188" s="45">
        <v>2541.23</v>
      </c>
      <c r="H2188" s="48">
        <v>1456.89</v>
      </c>
      <c r="I2188" s="42">
        <v>14.15</v>
      </c>
      <c r="J2188" s="40">
        <f t="shared" si="851"/>
        <v>0.14150000000000001</v>
      </c>
      <c r="K2188" s="40">
        <f t="shared" si="852"/>
        <v>3.6281538031501845E-2</v>
      </c>
      <c r="L2188" s="51">
        <f>VLOOKUP(A2188,LIBOR!$A$3:B4283,2,1)</f>
        <v>0.15140000000000001</v>
      </c>
      <c r="M2188" s="43">
        <v>3549.43</v>
      </c>
      <c r="N2188" s="54">
        <v>3168.05</v>
      </c>
      <c r="O2188" s="40">
        <f t="shared" si="853"/>
        <v>4.9958660352434437E-6</v>
      </c>
      <c r="P2188" s="40">
        <f t="shared" si="854"/>
        <v>0.10521846196849817</v>
      </c>
      <c r="Q2188" s="38">
        <f t="shared" si="868"/>
        <v>14.14</v>
      </c>
      <c r="R2188" s="38">
        <f t="shared" si="869"/>
        <v>15.6915</v>
      </c>
      <c r="S2188" s="40">
        <f t="shared" si="855"/>
        <v>-1</v>
      </c>
      <c r="T2188" s="40">
        <f t="shared" si="856"/>
        <v>0</v>
      </c>
      <c r="U2188" s="40">
        <f>VLOOKUP(P2188,Table!$D$6:$G$15,MATCH(VALUE(T2188)&amp;"E",Table!$D$5:$G$5,0),1)*IF(Y2188=1,0,1)</f>
        <v>0.9</v>
      </c>
      <c r="V2188" s="40">
        <f t="shared" si="857"/>
        <v>9.9999999999999978E-2</v>
      </c>
      <c r="W2188" s="40">
        <f t="shared" si="872"/>
        <v>204737.64148069953</v>
      </c>
      <c r="X2188" s="40">
        <f t="shared" si="858"/>
        <v>-1.1150807594602186E-2</v>
      </c>
      <c r="Y2188" s="40">
        <f t="shared" si="859"/>
        <v>0</v>
      </c>
      <c r="Z2188" s="40">
        <f t="shared" si="860"/>
        <v>0</v>
      </c>
      <c r="AA2188" s="40">
        <f t="shared" si="861"/>
        <v>0</v>
      </c>
      <c r="AB2188" s="38">
        <f t="shared" si="862"/>
        <v>246861.61444321909</v>
      </c>
      <c r="AC2188" s="46"/>
      <c r="AD2188" s="38"/>
      <c r="AE2188" s="40"/>
      <c r="AF2188" s="40"/>
      <c r="AG2188" s="40">
        <f t="shared" si="863"/>
        <v>132.80457320695888</v>
      </c>
      <c r="AH2188" s="24">
        <f t="shared" si="864"/>
        <v>130.47333813128398</v>
      </c>
      <c r="AI2188" s="16">
        <f>VLOOKUP(A2188,'VQT-IV'!$B$3:$C1522,2,0)</f>
        <v>130.58000000000001</v>
      </c>
      <c r="AJ2188" s="25">
        <f t="shared" si="873"/>
        <v>-8.1683158765533115E-4</v>
      </c>
      <c r="AL2188" s="2">
        <f t="shared" si="870"/>
        <v>137.45812140975204</v>
      </c>
      <c r="AM2188" s="27">
        <f t="shared" si="871"/>
        <v>-5.0813900312568383E-2</v>
      </c>
      <c r="AO2188" s="1">
        <v>41152</v>
      </c>
      <c r="AP2188" s="2" t="str">
        <f t="shared" si="874"/>
        <v>high</v>
      </c>
    </row>
    <row r="2189" spans="1:42" x14ac:dyDescent="0.25">
      <c r="A2189" s="49">
        <v>41177</v>
      </c>
      <c r="B2189" s="47">
        <v>1441.59</v>
      </c>
      <c r="C2189" s="27">
        <f t="shared" si="865"/>
        <v>-1.0501822375059366E-2</v>
      </c>
      <c r="D2189" s="27">
        <f t="shared" si="866"/>
        <v>-1.2165022132653802E-2</v>
      </c>
      <c r="E2189" s="5">
        <f t="shared" si="867"/>
        <v>0</v>
      </c>
      <c r="F2189" s="44">
        <v>2514.83</v>
      </c>
      <c r="G2189" s="45">
        <v>2514.83</v>
      </c>
      <c r="H2189" s="48">
        <v>1441.59</v>
      </c>
      <c r="I2189" s="42">
        <v>15.43</v>
      </c>
      <c r="J2189" s="40">
        <f t="shared" si="851"/>
        <v>0.15429999999999999</v>
      </c>
      <c r="K2189" s="40">
        <f t="shared" si="852"/>
        <v>4.8812735804943788E-2</v>
      </c>
      <c r="L2189" s="51">
        <f>VLOOKUP(A2189,LIBOR!$A$3:B4284,2,1)</f>
        <v>0.15090000000000001</v>
      </c>
      <c r="M2189" s="43">
        <v>3800.79</v>
      </c>
      <c r="N2189" s="54">
        <v>3392.39</v>
      </c>
      <c r="O2189" s="40">
        <f t="shared" si="853"/>
        <v>1.1145775841051328E-4</v>
      </c>
      <c r="P2189" s="40">
        <f t="shared" si="854"/>
        <v>0.1054872641950562</v>
      </c>
      <c r="Q2189" s="38">
        <f t="shared" si="868"/>
        <v>14.052000000000001</v>
      </c>
      <c r="R2189" s="38">
        <f t="shared" si="869"/>
        <v>15.64</v>
      </c>
      <c r="S2189" s="40">
        <f t="shared" si="855"/>
        <v>-1</v>
      </c>
      <c r="T2189" s="40">
        <f t="shared" si="856"/>
        <v>0</v>
      </c>
      <c r="U2189" s="40">
        <f>VLOOKUP(P2189,Table!$D$6:$G$15,MATCH(VALUE(T2189)&amp;"E",Table!$D$5:$G$5,0),1)*IF(Y2189=1,0,1)</f>
        <v>0.9</v>
      </c>
      <c r="V2189" s="40">
        <f t="shared" si="857"/>
        <v>9.9999999999999978E-2</v>
      </c>
      <c r="W2189" s="40">
        <f t="shared" si="872"/>
        <v>204252.34928844578</v>
      </c>
      <c r="X2189" s="40">
        <f t="shared" si="858"/>
        <v>-8.3562264945560294E-3</v>
      </c>
      <c r="Y2189" s="40">
        <f t="shared" si="859"/>
        <v>0</v>
      </c>
      <c r="Z2189" s="40">
        <f t="shared" si="860"/>
        <v>0</v>
      </c>
      <c r="AA2189" s="40">
        <f t="shared" si="861"/>
        <v>0</v>
      </c>
      <c r="AB2189" s="38">
        <f t="shared" si="862"/>
        <v>246301.70697215747</v>
      </c>
      <c r="AC2189" s="46"/>
      <c r="AD2189" s="38"/>
      <c r="AE2189" s="40"/>
      <c r="AF2189" s="40"/>
      <c r="AG2189" s="40">
        <f t="shared" si="863"/>
        <v>132.50335880836784</v>
      </c>
      <c r="AH2189" s="24">
        <f t="shared" si="864"/>
        <v>130.17402303384753</v>
      </c>
      <c r="AI2189" s="16">
        <f>VLOOKUP(A2189,'VQT-IV'!$B$3:$C1523,2,0)</f>
        <v>130.28</v>
      </c>
      <c r="AJ2189" s="25">
        <f t="shared" si="873"/>
        <v>-8.1345537421295688E-4</v>
      </c>
      <c r="AL2189" s="2">
        <f t="shared" si="870"/>
        <v>137.45812140975204</v>
      </c>
      <c r="AM2189" s="27">
        <f t="shared" si="871"/>
        <v>-5.2991400589501469E-2</v>
      </c>
      <c r="AO2189" s="1">
        <v>41155</v>
      </c>
      <c r="AP2189" s="2" t="str">
        <f t="shared" si="874"/>
        <v>high</v>
      </c>
    </row>
    <row r="2190" spans="1:42" x14ac:dyDescent="0.25">
      <c r="A2190" s="49">
        <v>41178</v>
      </c>
      <c r="B2190" s="47">
        <v>1433.32</v>
      </c>
      <c r="C2190" s="27">
        <f t="shared" si="865"/>
        <v>-5.736721259165245E-3</v>
      </c>
      <c r="D2190" s="27">
        <f t="shared" si="866"/>
        <v>-1.9087227041738264E-2</v>
      </c>
      <c r="E2190" s="5">
        <f t="shared" si="867"/>
        <v>0</v>
      </c>
      <c r="F2190" s="44">
        <v>2500.92</v>
      </c>
      <c r="G2190" s="45">
        <v>2500.92</v>
      </c>
      <c r="H2190" s="48">
        <v>1433.32</v>
      </c>
      <c r="I2190" s="42">
        <v>16.809999999999999</v>
      </c>
      <c r="J2190" s="40">
        <f t="shared" si="851"/>
        <v>0.1681</v>
      </c>
      <c r="K2190" s="40">
        <f t="shared" si="852"/>
        <v>6.0156474732965981E-2</v>
      </c>
      <c r="L2190" s="51">
        <f>VLOOKUP(A2190,LIBOR!$A$3:B4285,2,1)</f>
        <v>0.15090000000000001</v>
      </c>
      <c r="M2190" s="43">
        <v>3928.77</v>
      </c>
      <c r="N2190" s="54">
        <v>3506.6</v>
      </c>
      <c r="O2190" s="40">
        <f t="shared" si="853"/>
        <v>3.3099764150159635E-5</v>
      </c>
      <c r="P2190" s="40">
        <f t="shared" si="854"/>
        <v>0.10794352526703402</v>
      </c>
      <c r="Q2190" s="38">
        <f t="shared" si="868"/>
        <v>14.302000000000001</v>
      </c>
      <c r="R2190" s="38">
        <f t="shared" si="869"/>
        <v>15.593999999999999</v>
      </c>
      <c r="S2190" s="40">
        <f t="shared" si="855"/>
        <v>-1</v>
      </c>
      <c r="T2190" s="40">
        <f t="shared" si="856"/>
        <v>-1</v>
      </c>
      <c r="U2190" s="40">
        <f>VLOOKUP(P2190,Table!$D$6:$G$15,MATCH(VALUE(T2190)&amp;"E",Table!$D$5:$G$5,0),1)*IF(Y2190=1,0,1)</f>
        <v>0.97499999999999998</v>
      </c>
      <c r="V2190" s="40">
        <f t="shared" si="857"/>
        <v>2.5000000000000022E-2</v>
      </c>
      <c r="W2190" s="40">
        <f t="shared" si="872"/>
        <v>203885.43115974296</v>
      </c>
      <c r="X2190" s="40">
        <f t="shared" si="858"/>
        <v>-5.9704705396788071E-3</v>
      </c>
      <c r="Y2190" s="40">
        <f t="shared" si="859"/>
        <v>0</v>
      </c>
      <c r="Z2190" s="40">
        <f t="shared" si="860"/>
        <v>0</v>
      </c>
      <c r="AA2190" s="40">
        <f t="shared" si="861"/>
        <v>0</v>
      </c>
      <c r="AB2190" s="38">
        <f t="shared" si="862"/>
        <v>245904.94561795643</v>
      </c>
      <c r="AC2190" s="46"/>
      <c r="AD2190" s="38"/>
      <c r="AE2190" s="40"/>
      <c r="AF2190" s="40"/>
      <c r="AG2190" s="40">
        <f t="shared" si="863"/>
        <v>132.28991241076355</v>
      </c>
      <c r="AH2190" s="24">
        <f t="shared" si="864"/>
        <v>129.96094627266081</v>
      </c>
      <c r="AI2190" s="16">
        <f>VLOOKUP(A2190,'VQT-IV'!$B$3:$C1524,2,0)</f>
        <v>130.06</v>
      </c>
      <c r="AJ2190" s="25">
        <f t="shared" si="873"/>
        <v>-7.6160024095950352E-4</v>
      </c>
      <c r="AL2190" s="2">
        <f t="shared" si="870"/>
        <v>137.45812140975204</v>
      </c>
      <c r="AM2190" s="27">
        <f t="shared" si="871"/>
        <v>-5.4541521884638122E-2</v>
      </c>
      <c r="AO2190" s="1">
        <v>41156</v>
      </c>
      <c r="AP2190" s="2" t="str">
        <f t="shared" si="874"/>
        <v>high</v>
      </c>
    </row>
    <row r="2191" spans="1:42" x14ac:dyDescent="0.25">
      <c r="A2191" s="49">
        <v>41179</v>
      </c>
      <c r="B2191" s="47">
        <v>1447.15</v>
      </c>
      <c r="C2191" s="27">
        <f t="shared" si="865"/>
        <v>9.648926966762561E-3</v>
      </c>
      <c r="D2191" s="27">
        <f t="shared" si="866"/>
        <v>-8.8975930492065647E-3</v>
      </c>
      <c r="E2191" s="5">
        <f t="shared" si="867"/>
        <v>0</v>
      </c>
      <c r="F2191" s="44">
        <v>2525.23</v>
      </c>
      <c r="G2191" s="45">
        <v>2525.23</v>
      </c>
      <c r="H2191" s="48">
        <v>1447.15</v>
      </c>
      <c r="I2191" s="42">
        <v>14.84</v>
      </c>
      <c r="J2191" s="40">
        <f t="shared" si="851"/>
        <v>0.1484</v>
      </c>
      <c r="K2191" s="40">
        <f t="shared" si="852"/>
        <v>4.089754511341788E-2</v>
      </c>
      <c r="L2191" s="51">
        <f>VLOOKUP(A2191,LIBOR!$A$3:B4286,2,1)</f>
        <v>0.15160000000000001</v>
      </c>
      <c r="M2191" s="43">
        <v>3603.1</v>
      </c>
      <c r="N2191" s="54">
        <v>3215.92</v>
      </c>
      <c r="O2191" s="40">
        <f t="shared" si="853"/>
        <v>9.2211335749019246E-5</v>
      </c>
      <c r="P2191" s="40">
        <f t="shared" si="854"/>
        <v>0.10750245488658212</v>
      </c>
      <c r="Q2191" s="38">
        <f t="shared" si="868"/>
        <v>14.888</v>
      </c>
      <c r="R2191" s="38">
        <f t="shared" si="869"/>
        <v>15.61</v>
      </c>
      <c r="S2191" s="40">
        <f t="shared" si="855"/>
        <v>-1</v>
      </c>
      <c r="T2191" s="40">
        <f t="shared" si="856"/>
        <v>-1</v>
      </c>
      <c r="U2191" s="40">
        <f>VLOOKUP(P2191,Table!$D$6:$G$15,MATCH(VALUE(T2191)&amp;"E",Table!$D$5:$G$5,0),1)*IF(Y2191=1,0,1)</f>
        <v>0.97499999999999998</v>
      </c>
      <c r="V2191" s="40">
        <f t="shared" si="857"/>
        <v>2.5000000000000022E-2</v>
      </c>
      <c r="W2191" s="40">
        <f t="shared" si="872"/>
        <v>205380.99726206105</v>
      </c>
      <c r="X2191" s="40">
        <f t="shared" si="858"/>
        <v>-7.593410909726872E-3</v>
      </c>
      <c r="Y2191" s="40">
        <f t="shared" si="859"/>
        <v>0</v>
      </c>
      <c r="Z2191" s="40">
        <f t="shared" si="860"/>
        <v>0</v>
      </c>
      <c r="AA2191" s="40">
        <f t="shared" si="861"/>
        <v>0</v>
      </c>
      <c r="AB2191" s="38">
        <f t="shared" si="862"/>
        <v>247725.88934831222</v>
      </c>
      <c r="AC2191" s="46"/>
      <c r="AD2191" s="38"/>
      <c r="AE2191" s="40"/>
      <c r="AF2191" s="40"/>
      <c r="AG2191" s="40">
        <f t="shared" si="863"/>
        <v>133.2695286848012</v>
      </c>
      <c r="AH2191" s="24">
        <f t="shared" si="864"/>
        <v>130.9199087925137</v>
      </c>
      <c r="AI2191" s="16">
        <f>VLOOKUP(A2191,'VQT-IV'!$B$3:$C1525,2,0)</f>
        <v>131.02000000000001</v>
      </c>
      <c r="AJ2191" s="25">
        <f t="shared" si="873"/>
        <v>-7.6393838716470874E-4</v>
      </c>
      <c r="AL2191" s="2">
        <f t="shared" si="870"/>
        <v>137.45812140975204</v>
      </c>
      <c r="AM2191" s="27">
        <f t="shared" si="871"/>
        <v>-4.7565124200616982E-2</v>
      </c>
      <c r="AO2191" s="1">
        <v>41157</v>
      </c>
      <c r="AP2191" s="2" t="str">
        <f t="shared" si="874"/>
        <v>high</v>
      </c>
    </row>
    <row r="2192" spans="1:42" x14ac:dyDescent="0.25">
      <c r="A2192" s="49">
        <v>41180</v>
      </c>
      <c r="B2192" s="47">
        <v>1440.67</v>
      </c>
      <c r="C2192" s="27">
        <f t="shared" si="865"/>
        <v>-4.4777666447846087E-3</v>
      </c>
      <c r="D2192" s="27">
        <f t="shared" si="866"/>
        <v>-1.3300030643000338E-2</v>
      </c>
      <c r="E2192" s="5">
        <f t="shared" si="867"/>
        <v>0</v>
      </c>
      <c r="F2192" s="44">
        <v>2513.9299999999998</v>
      </c>
      <c r="G2192" s="45">
        <v>2513.9299999999998</v>
      </c>
      <c r="H2192" s="48">
        <v>1440.67</v>
      </c>
      <c r="I2192" s="42">
        <v>15.73</v>
      </c>
      <c r="J2192" s="40">
        <f t="shared" si="851"/>
        <v>0.1573</v>
      </c>
      <c r="K2192" s="40">
        <f t="shared" si="852"/>
        <v>4.5004511581073783E-2</v>
      </c>
      <c r="L2192" s="51">
        <f>VLOOKUP(A2192,LIBOR!$A$3:B4287,2,1)</f>
        <v>0.15160000000000001</v>
      </c>
      <c r="M2192" s="43">
        <v>3667.92</v>
      </c>
      <c r="N2192" s="54">
        <v>3273.77</v>
      </c>
      <c r="O2192" s="40">
        <f t="shared" si="853"/>
        <v>2.0140545134233703E-5</v>
      </c>
      <c r="P2192" s="40">
        <f t="shared" si="854"/>
        <v>0.11229548841892621</v>
      </c>
      <c r="Q2192" s="38">
        <f t="shared" si="868"/>
        <v>15.042000000000002</v>
      </c>
      <c r="R2192" s="38">
        <f t="shared" si="869"/>
        <v>15.498999999999999</v>
      </c>
      <c r="S2192" s="40">
        <f t="shared" si="855"/>
        <v>-1</v>
      </c>
      <c r="T2192" s="40">
        <f t="shared" si="856"/>
        <v>-1</v>
      </c>
      <c r="U2192" s="40">
        <f>VLOOKUP(P2192,Table!$D$6:$G$15,MATCH(VALUE(T2192)&amp;"E",Table!$D$5:$G$5,0),1)*IF(Y2192=1,0,1)</f>
        <v>0.97499999999999998</v>
      </c>
      <c r="V2192" s="40">
        <f t="shared" si="857"/>
        <v>2.5000000000000022E-2</v>
      </c>
      <c r="W2192" s="40">
        <f t="shared" si="872"/>
        <v>204576.70336474275</v>
      </c>
      <c r="X2192" s="40">
        <f t="shared" si="858"/>
        <v>-1.9932408587665096E-3</v>
      </c>
      <c r="Y2192" s="40">
        <f t="shared" si="859"/>
        <v>0</v>
      </c>
      <c r="Z2192" s="40">
        <f t="shared" si="860"/>
        <v>0</v>
      </c>
      <c r="AA2192" s="40">
        <f t="shared" si="861"/>
        <v>0</v>
      </c>
      <c r="AB2192" s="38">
        <f t="shared" si="862"/>
        <v>246756.48410876634</v>
      </c>
      <c r="AC2192" s="46"/>
      <c r="AD2192" s="38"/>
      <c r="AE2192" s="40"/>
      <c r="AF2192" s="40"/>
      <c r="AG2192" s="40">
        <f t="shared" si="863"/>
        <v>132.74801605760379</v>
      </c>
      <c r="AH2192" s="24">
        <f t="shared" si="864"/>
        <v>130.40419656839228</v>
      </c>
      <c r="AI2192" s="16">
        <f>VLOOKUP(A2192,'VQT-IV'!$B$3:$C1526,2,0)</f>
        <v>130.51</v>
      </c>
      <c r="AJ2192" s="25">
        <f t="shared" si="873"/>
        <v>-8.1069214318985061E-4</v>
      </c>
      <c r="AL2192" s="2">
        <f t="shared" si="870"/>
        <v>137.45812140975204</v>
      </c>
      <c r="AM2192" s="27">
        <f t="shared" si="871"/>
        <v>-5.1316901242470458E-2</v>
      </c>
      <c r="AO2192" s="1">
        <v>41158</v>
      </c>
      <c r="AP2192" s="2" t="str">
        <f t="shared" si="874"/>
        <v>high</v>
      </c>
    </row>
    <row r="2193" spans="1:42" x14ac:dyDescent="0.25">
      <c r="A2193" s="49">
        <v>41183</v>
      </c>
      <c r="B2193" s="47">
        <v>1444.49</v>
      </c>
      <c r="C2193" s="27">
        <f t="shared" si="865"/>
        <v>2.6515440732437501E-3</v>
      </c>
      <c r="D2193" s="27">
        <f t="shared" si="866"/>
        <v>-8.4158392390029091E-3</v>
      </c>
      <c r="E2193" s="5">
        <f t="shared" si="867"/>
        <v>0</v>
      </c>
      <c r="F2193" s="44">
        <v>2520.71</v>
      </c>
      <c r="G2193" s="45">
        <v>2520.71</v>
      </c>
      <c r="H2193" s="48">
        <v>1444.49</v>
      </c>
      <c r="I2193" s="42">
        <v>16.32</v>
      </c>
      <c r="J2193" s="40">
        <f t="shared" si="851"/>
        <v>0.16320000000000001</v>
      </c>
      <c r="K2193" s="40">
        <f t="shared" si="852"/>
        <v>4.9915012416912943E-2</v>
      </c>
      <c r="L2193" s="51">
        <f>VLOOKUP(A2193,LIBOR!$A$3:B4288,2,1)</f>
        <v>0.15010000000000001</v>
      </c>
      <c r="M2193" s="43">
        <v>3760.4</v>
      </c>
      <c r="N2193" s="54">
        <v>3356.29</v>
      </c>
      <c r="O2193" s="40">
        <f t="shared" si="853"/>
        <v>7.0120890010075034E-6</v>
      </c>
      <c r="P2193" s="40">
        <f t="shared" si="854"/>
        <v>0.11328498758308707</v>
      </c>
      <c r="Q2193" s="38">
        <f t="shared" si="868"/>
        <v>15.392000000000001</v>
      </c>
      <c r="R2193" s="38">
        <f t="shared" si="869"/>
        <v>15.394</v>
      </c>
      <c r="S2193" s="40">
        <f t="shared" si="855"/>
        <v>-1</v>
      </c>
      <c r="T2193" s="40">
        <f t="shared" si="856"/>
        <v>-1</v>
      </c>
      <c r="U2193" s="40">
        <f>VLOOKUP(P2193,Table!$D$6:$G$15,MATCH(VALUE(T2193)&amp;"E",Table!$D$5:$G$5,0),1)*IF(Y2193=1,0,1)</f>
        <v>0.97499999999999998</v>
      </c>
      <c r="V2193" s="40">
        <f t="shared" si="857"/>
        <v>2.5000000000000022E-2</v>
      </c>
      <c r="W2193" s="40">
        <f t="shared" si="872"/>
        <v>205234.50253037098</v>
      </c>
      <c r="X2193" s="40">
        <f t="shared" si="858"/>
        <v>-3.8496093047217794E-3</v>
      </c>
      <c r="Y2193" s="40">
        <f t="shared" si="859"/>
        <v>0</v>
      </c>
      <c r="Z2193" s="40">
        <f t="shared" si="860"/>
        <v>0</v>
      </c>
      <c r="AA2193" s="40">
        <f t="shared" si="861"/>
        <v>0</v>
      </c>
      <c r="AB2193" s="38">
        <f t="shared" si="862"/>
        <v>247560.88018065991</v>
      </c>
      <c r="AC2193" s="46"/>
      <c r="AD2193" s="38"/>
      <c r="AE2193" s="40"/>
      <c r="AF2193" s="40"/>
      <c r="AG2193" s="40">
        <f t="shared" si="863"/>
        <v>133.18075841513118</v>
      </c>
      <c r="AH2193" s="24">
        <f t="shared" si="864"/>
        <v>130.81908318748384</v>
      </c>
      <c r="AI2193" s="16">
        <f>VLOOKUP(A2193,'VQT-IV'!$B$3:$C1527,2,0)</f>
        <v>130.91999999999999</v>
      </c>
      <c r="AJ2193" s="25">
        <f t="shared" si="873"/>
        <v>-7.7082808215811482E-4</v>
      </c>
      <c r="AL2193" s="2">
        <f t="shared" si="870"/>
        <v>137.45812140975204</v>
      </c>
      <c r="AM2193" s="27">
        <f t="shared" si="871"/>
        <v>-4.8298624731511808E-2</v>
      </c>
      <c r="AO2193" s="1">
        <v>41159</v>
      </c>
      <c r="AP2193" s="2" t="str">
        <f t="shared" si="874"/>
        <v>high</v>
      </c>
    </row>
    <row r="2194" spans="1:42" x14ac:dyDescent="0.25">
      <c r="A2194" s="49">
        <v>41184</v>
      </c>
      <c r="B2194" s="47">
        <v>1445.75</v>
      </c>
      <c r="C2194" s="27">
        <f t="shared" si="865"/>
        <v>8.722801819327497E-4</v>
      </c>
      <c r="D2194" s="27">
        <f t="shared" si="866"/>
        <v>2.9582633179892071E-3</v>
      </c>
      <c r="E2194" s="5">
        <f t="shared" si="867"/>
        <v>0</v>
      </c>
      <c r="F2194" s="44">
        <v>2523.08</v>
      </c>
      <c r="G2194" s="45">
        <v>2523.08</v>
      </c>
      <c r="H2194" s="48">
        <v>1445.75</v>
      </c>
      <c r="I2194" s="42">
        <v>15.71</v>
      </c>
      <c r="J2194" s="40">
        <f t="shared" si="851"/>
        <v>0.15710000000000002</v>
      </c>
      <c r="K2194" s="40">
        <f t="shared" si="852"/>
        <v>4.3496969446029293E-2</v>
      </c>
      <c r="L2194" s="51">
        <f>VLOOKUP(A2194,LIBOR!$A$3:B4289,2,1)</f>
        <v>0.15010000000000001</v>
      </c>
      <c r="M2194" s="43">
        <v>3685.45</v>
      </c>
      <c r="N2194" s="54">
        <v>3289.38</v>
      </c>
      <c r="O2194" s="40">
        <f t="shared" si="853"/>
        <v>7.6020955186453314E-7</v>
      </c>
      <c r="P2194" s="40">
        <f t="shared" si="854"/>
        <v>0.11360303055397072</v>
      </c>
      <c r="Q2194" s="38">
        <f t="shared" si="868"/>
        <v>15.825999999999999</v>
      </c>
      <c r="R2194" s="38">
        <f t="shared" si="869"/>
        <v>15.336499999999997</v>
      </c>
      <c r="S2194" s="40">
        <f t="shared" si="855"/>
        <v>1</v>
      </c>
      <c r="T2194" s="40">
        <f t="shared" si="856"/>
        <v>0</v>
      </c>
      <c r="U2194" s="40">
        <f>VLOOKUP(P2194,Table!$D$6:$G$15,MATCH(VALUE(T2194)&amp;"E",Table!$D$5:$G$5,0),1)*IF(Y2194=1,0,1)</f>
        <v>0.9</v>
      </c>
      <c r="V2194" s="40">
        <f t="shared" si="857"/>
        <v>9.9999999999999978E-2</v>
      </c>
      <c r="W2194" s="40">
        <f t="shared" si="872"/>
        <v>205306.76161860261</v>
      </c>
      <c r="X2194" s="40">
        <f t="shared" si="858"/>
        <v>2.4268182737579025E-3</v>
      </c>
      <c r="Y2194" s="40">
        <f t="shared" si="859"/>
        <v>0</v>
      </c>
      <c r="Z2194" s="40">
        <f t="shared" si="860"/>
        <v>0</v>
      </c>
      <c r="AA2194" s="40">
        <f t="shared" si="861"/>
        <v>0</v>
      </c>
      <c r="AB2194" s="38">
        <f t="shared" si="862"/>
        <v>247664.4649137184</v>
      </c>
      <c r="AC2194" s="46"/>
      <c r="AD2194" s="38"/>
      <c r="AE2194" s="40"/>
      <c r="AF2194" s="40"/>
      <c r="AG2194" s="40">
        <f t="shared" si="863"/>
        <v>133.23648407460894</v>
      </c>
      <c r="AH2194" s="24">
        <f t="shared" si="864"/>
        <v>130.87041436693795</v>
      </c>
      <c r="AI2194" s="16">
        <f>VLOOKUP(A2194,'VQT-IV'!$B$3:$C1528,2,0)</f>
        <v>130.97</v>
      </c>
      <c r="AJ2194" s="25">
        <f t="shared" si="873"/>
        <v>-7.6036980271854127E-4</v>
      </c>
      <c r="AL2194" s="2">
        <f t="shared" si="870"/>
        <v>137.45812140975204</v>
      </c>
      <c r="AM2194" s="27">
        <f t="shared" si="871"/>
        <v>-4.7925193326166848E-2</v>
      </c>
      <c r="AO2194" s="1">
        <v>41162</v>
      </c>
      <c r="AP2194" s="2" t="str">
        <f t="shared" si="874"/>
        <v>high</v>
      </c>
    </row>
    <row r="2195" spans="1:42" x14ac:dyDescent="0.25">
      <c r="A2195" s="49">
        <v>41185</v>
      </c>
      <c r="B2195" s="47">
        <v>1450.99</v>
      </c>
      <c r="C2195" s="27">
        <f t="shared" si="865"/>
        <v>3.6244163928755846E-3</v>
      </c>
      <c r="D2195" s="27">
        <f t="shared" si="866"/>
        <v>1.2319400970030037E-2</v>
      </c>
      <c r="E2195" s="5">
        <f t="shared" si="867"/>
        <v>0</v>
      </c>
      <c r="F2195" s="44">
        <v>2532.79</v>
      </c>
      <c r="G2195" s="45">
        <v>2532.79</v>
      </c>
      <c r="H2195" s="48">
        <v>1450.99</v>
      </c>
      <c r="I2195" s="42">
        <v>15.43</v>
      </c>
      <c r="J2195" s="40">
        <f t="shared" si="851"/>
        <v>0.15429999999999999</v>
      </c>
      <c r="K2195" s="40">
        <f t="shared" si="852"/>
        <v>4.3796885745952127E-2</v>
      </c>
      <c r="L2195" s="51">
        <f>VLOOKUP(A2195,LIBOR!$A$3:B4290,2,1)</f>
        <v>0.15210000000000001</v>
      </c>
      <c r="M2195" s="43">
        <v>3648.12</v>
      </c>
      <c r="N2195" s="54">
        <v>3256.06</v>
      </c>
      <c r="O2195" s="40">
        <f t="shared" si="853"/>
        <v>1.3088940091465388E-5</v>
      </c>
      <c r="P2195" s="40">
        <f t="shared" si="854"/>
        <v>0.11050311425404787</v>
      </c>
      <c r="Q2195" s="38">
        <f t="shared" si="868"/>
        <v>15.882</v>
      </c>
      <c r="R2195" s="38">
        <f t="shared" si="869"/>
        <v>15.222999999999999</v>
      </c>
      <c r="S2195" s="40">
        <f t="shared" si="855"/>
        <v>1</v>
      </c>
      <c r="T2195" s="40">
        <f t="shared" si="856"/>
        <v>0</v>
      </c>
      <c r="U2195" s="40">
        <f>VLOOKUP(P2195,Table!$D$6:$G$15,MATCH(VALUE(T2195)&amp;"E",Table!$D$5:$G$5,0),1)*IF(Y2195=1,0,1)</f>
        <v>0.9</v>
      </c>
      <c r="V2195" s="40">
        <f t="shared" si="857"/>
        <v>9.9999999999999978E-2</v>
      </c>
      <c r="W2195" s="40">
        <f t="shared" si="872"/>
        <v>205768.50020141355</v>
      </c>
      <c r="X2195" s="40">
        <f t="shared" si="858"/>
        <v>5.1623020926323537E-3</v>
      </c>
      <c r="Y2195" s="40">
        <f t="shared" si="859"/>
        <v>0</v>
      </c>
      <c r="Z2195" s="40">
        <f t="shared" si="860"/>
        <v>0</v>
      </c>
      <c r="AA2195" s="40">
        <f t="shared" si="861"/>
        <v>0</v>
      </c>
      <c r="AB2195" s="38">
        <f t="shared" si="862"/>
        <v>248271.42160134233</v>
      </c>
      <c r="AC2195" s="46"/>
      <c r="AD2195" s="38"/>
      <c r="AE2195" s="40"/>
      <c r="AF2195" s="40"/>
      <c r="AG2195" s="40">
        <f t="shared" si="863"/>
        <v>133.56300962227988</v>
      </c>
      <c r="AH2195" s="24">
        <f t="shared" si="864"/>
        <v>131.18772677219269</v>
      </c>
      <c r="AI2195" s="16">
        <f>VLOOKUP(A2195,'VQT-IV'!$B$3:$C1529,2,0)</f>
        <v>131.29</v>
      </c>
      <c r="AJ2195" s="25">
        <f t="shared" si="873"/>
        <v>-7.7898718719859872E-4</v>
      </c>
      <c r="AL2195" s="2">
        <f t="shared" si="870"/>
        <v>137.45812140975204</v>
      </c>
      <c r="AM2195" s="27">
        <f t="shared" si="871"/>
        <v>-4.5616763660459081E-2</v>
      </c>
      <c r="AO2195" s="1">
        <v>41163</v>
      </c>
      <c r="AP2195" s="2" t="str">
        <f t="shared" si="874"/>
        <v>high</v>
      </c>
    </row>
    <row r="2196" spans="1:42" x14ac:dyDescent="0.25">
      <c r="A2196" s="49">
        <v>41186</v>
      </c>
      <c r="B2196" s="47">
        <v>1461.4</v>
      </c>
      <c r="C2196" s="27">
        <f t="shared" si="865"/>
        <v>7.1744119532182182E-3</v>
      </c>
      <c r="D2196" s="27">
        <f t="shared" si="866"/>
        <v>9.8448859564856939E-3</v>
      </c>
      <c r="E2196" s="5">
        <f t="shared" si="867"/>
        <v>0</v>
      </c>
      <c r="F2196" s="44">
        <v>2550.98</v>
      </c>
      <c r="G2196" s="45">
        <v>2550.98</v>
      </c>
      <c r="H2196" s="48">
        <v>1461.4</v>
      </c>
      <c r="I2196" s="42">
        <v>14.55</v>
      </c>
      <c r="J2196" s="40">
        <f t="shared" si="851"/>
        <v>0.14550000000000002</v>
      </c>
      <c r="K2196" s="40">
        <f t="shared" si="852"/>
        <v>3.5647680693450007E-2</v>
      </c>
      <c r="L2196" s="51">
        <f>VLOOKUP(A2196,LIBOR!$A$3:B4291,2,1)</f>
        <v>0.15210000000000001</v>
      </c>
      <c r="M2196" s="43">
        <v>3546.08</v>
      </c>
      <c r="N2196" s="54">
        <v>3164.98</v>
      </c>
      <c r="O2196" s="40">
        <f t="shared" si="853"/>
        <v>5.110531706885293E-5</v>
      </c>
      <c r="P2196" s="40">
        <f t="shared" si="854"/>
        <v>0.10985231930655001</v>
      </c>
      <c r="Q2196" s="38">
        <f t="shared" si="868"/>
        <v>15.606</v>
      </c>
      <c r="R2196" s="38">
        <f t="shared" si="869"/>
        <v>15.107499999999998</v>
      </c>
      <c r="S2196" s="40">
        <f t="shared" si="855"/>
        <v>1</v>
      </c>
      <c r="T2196" s="40">
        <f t="shared" si="856"/>
        <v>0</v>
      </c>
      <c r="U2196" s="40">
        <f>VLOOKUP(P2196,Table!$D$6:$G$15,MATCH(VALUE(T2196)&amp;"E",Table!$D$5:$G$5,0),1)*IF(Y2196=1,0,1)</f>
        <v>0.9</v>
      </c>
      <c r="V2196" s="40">
        <f t="shared" si="857"/>
        <v>9.9999999999999978E-2</v>
      </c>
      <c r="W2196" s="40">
        <f t="shared" si="872"/>
        <v>206521.55632723228</v>
      </c>
      <c r="X2196" s="40">
        <f t="shared" si="858"/>
        <v>9.2359175982281716E-3</v>
      </c>
      <c r="Y2196" s="40">
        <f t="shared" si="859"/>
        <v>0</v>
      </c>
      <c r="Z2196" s="40">
        <f t="shared" si="860"/>
        <v>0</v>
      </c>
      <c r="AA2196" s="40">
        <f t="shared" si="861"/>
        <v>0</v>
      </c>
      <c r="AB2196" s="38">
        <f t="shared" si="862"/>
        <v>249181.72515575404</v>
      </c>
      <c r="AC2196" s="46"/>
      <c r="AD2196" s="38"/>
      <c r="AE2196" s="40"/>
      <c r="AF2196" s="40"/>
      <c r="AG2196" s="40">
        <f t="shared" si="863"/>
        <v>134.05272721286232</v>
      </c>
      <c r="AH2196" s="24">
        <f t="shared" si="864"/>
        <v>131.66530823694652</v>
      </c>
      <c r="AI2196" s="16">
        <f>VLOOKUP(A2196,'VQT-IV'!$B$3:$C1530,2,0)</f>
        <v>131.77000000000001</v>
      </c>
      <c r="AJ2196" s="25">
        <f t="shared" si="873"/>
        <v>-7.9450377971845842E-4</v>
      </c>
      <c r="AL2196" s="2">
        <f t="shared" si="870"/>
        <v>137.45812140975204</v>
      </c>
      <c r="AM2196" s="27">
        <f t="shared" si="871"/>
        <v>-4.2142385720066677E-2</v>
      </c>
      <c r="AO2196" s="1">
        <v>41164</v>
      </c>
      <c r="AP2196" s="2" t="str">
        <f t="shared" si="874"/>
        <v>high</v>
      </c>
    </row>
    <row r="2197" spans="1:42" x14ac:dyDescent="0.25">
      <c r="A2197" s="49">
        <v>41187</v>
      </c>
      <c r="B2197" s="47">
        <v>1460.93</v>
      </c>
      <c r="C2197" s="27">
        <f t="shared" si="865"/>
        <v>-3.2160941562886514E-4</v>
      </c>
      <c r="D2197" s="27">
        <f t="shared" si="866"/>
        <v>1.4001043185641437E-2</v>
      </c>
      <c r="E2197" s="5">
        <f t="shared" si="867"/>
        <v>0</v>
      </c>
      <c r="F2197" s="44">
        <v>2551.0300000000002</v>
      </c>
      <c r="G2197" s="45">
        <v>2551.0300000000002</v>
      </c>
      <c r="H2197" s="48">
        <v>1460.93</v>
      </c>
      <c r="I2197" s="42">
        <v>14.33</v>
      </c>
      <c r="J2197" s="40">
        <f t="shared" ref="J2197:J2260" si="875">I2197/100</f>
        <v>0.14330000000000001</v>
      </c>
      <c r="K2197" s="40">
        <f t="shared" ref="K2197:K2260" si="876">J2197-P2197</f>
        <v>3.0884118845563094E-2</v>
      </c>
      <c r="L2197" s="51">
        <f>VLOOKUP(A2197,LIBOR!$A$3:B4292,2,1)</f>
        <v>0.15310000000000001</v>
      </c>
      <c r="M2197" s="43">
        <v>3522.82</v>
      </c>
      <c r="N2197" s="54">
        <v>3144.21</v>
      </c>
      <c r="O2197" s="40">
        <f t="shared" ref="O2197:O2260" si="877">LN(B2197/B2196)^2</f>
        <v>1.0346589093404862E-7</v>
      </c>
      <c r="P2197" s="40">
        <f t="shared" ref="P2197:P2260" si="878">SQRT(252*SUM(O2175:O2196)/22)</f>
        <v>0.11241588115443692</v>
      </c>
      <c r="Q2197" s="38">
        <f t="shared" si="868"/>
        <v>15.547999999999998</v>
      </c>
      <c r="R2197" s="38">
        <f t="shared" si="869"/>
        <v>15.055000000000001</v>
      </c>
      <c r="S2197" s="40">
        <f t="shared" ref="S2197:S2260" si="879">IF(Q2197&gt;=R2197,1,-1)</f>
        <v>1</v>
      </c>
      <c r="T2197" s="40">
        <f t="shared" ref="T2197:T2260" si="880">IF(SUM(S2188:S2197)=-10,-1,IF(SUM(S2188:S2197)&lt;10,0,1))</f>
        <v>0</v>
      </c>
      <c r="U2197" s="40">
        <f>VLOOKUP(P2197,Table!$D$6:$G$15,MATCH(VALUE(T2197)&amp;"E",Table!$D$5:$G$5,0),1)*IF(Y2197=1,0,1)</f>
        <v>0.9</v>
      </c>
      <c r="V2197" s="40">
        <f t="shared" ref="V2197:V2260" si="881">(1-U2197)*IF(Y2197=1,0,1)</f>
        <v>9.9999999999999978E-2</v>
      </c>
      <c r="W2197" s="40">
        <f t="shared" si="872"/>
        <v>206326.25038924601</v>
      </c>
      <c r="X2197" s="40">
        <f t="shared" ref="X2197:X2260" si="882">W2196/W2191-1</f>
        <v>5.5533816680999326E-3</v>
      </c>
      <c r="Y2197" s="40">
        <f t="shared" ref="Y2197:Y2260" si="883">IF(X2197&lt;=-0.02,1,0)</f>
        <v>0</v>
      </c>
      <c r="Z2197" s="40">
        <f t="shared" ref="Z2197:Z2260" si="884">Y2197*20</f>
        <v>0</v>
      </c>
      <c r="AA2197" s="40">
        <f t="shared" ref="AA2197:AA2260" si="885">(1+(A2197-A2196)/360*L2197-1)*Y2196</f>
        <v>0</v>
      </c>
      <c r="AB2197" s="38">
        <f t="shared" ref="AB2197:AB2260" si="886">AB2196*(1+$U2196*($G2197/$G2196-1)+$V2196*($M2197/$M2196-1)+Y2196*(1+(A2197-A2196)/360*L2197/100-1))</f>
        <v>249022.67363451529</v>
      </c>
      <c r="AC2197" s="46"/>
      <c r="AD2197" s="38"/>
      <c r="AE2197" s="40"/>
      <c r="AF2197" s="40"/>
      <c r="AG2197" s="40">
        <f t="shared" ref="AG2197:AG2260" si="887">AB2197/AG$2</f>
        <v>133.96716198862254</v>
      </c>
      <c r="AH2197" s="24">
        <f t="shared" ref="AH2197:AH2260" si="888">AH2196*AB2197/AB2196*(1-AH$1)^(A2197-A2196)</f>
        <v>131.57784217308622</v>
      </c>
      <c r="AI2197" s="16">
        <f>VLOOKUP(A2197,'VQT-IV'!$B$3:$C1531,2,0)</f>
        <v>131.68</v>
      </c>
      <c r="AJ2197" s="25">
        <f t="shared" si="873"/>
        <v>-7.7580366732821204E-4</v>
      </c>
      <c r="AL2197" s="2">
        <f t="shared" si="870"/>
        <v>137.45812140975204</v>
      </c>
      <c r="AM2197" s="27">
        <f t="shared" si="871"/>
        <v>-4.277869635026621E-2</v>
      </c>
      <c r="AO2197" s="1">
        <v>41165</v>
      </c>
      <c r="AP2197" s="2" t="str">
        <f t="shared" si="874"/>
        <v>high</v>
      </c>
    </row>
    <row r="2198" spans="1:42" x14ac:dyDescent="0.25">
      <c r="A2198" s="49">
        <v>41190</v>
      </c>
      <c r="B2198" s="47">
        <v>1455.88</v>
      </c>
      <c r="C2198" s="27">
        <f t="shared" ref="C2198:C2261" si="889">B2198/B2197-1</f>
        <v>-3.4567022376157386E-3</v>
      </c>
      <c r="D2198" s="27">
        <f t="shared" ref="D2198:D2261" si="890">SUM(C2194:C2198)</f>
        <v>7.8927968747819488E-3</v>
      </c>
      <c r="E2198" s="5">
        <f t="shared" ref="E2198:E2261" si="891">IF(Y2198=1,IF(AND(D2198&lt;0,T2198&gt;=0),-1,1),0)</f>
        <v>0</v>
      </c>
      <c r="F2198" s="44">
        <v>2542.21</v>
      </c>
      <c r="G2198" s="45">
        <v>2542.21</v>
      </c>
      <c r="H2198" s="48">
        <v>1455.88</v>
      </c>
      <c r="I2198" s="42">
        <v>15.11</v>
      </c>
      <c r="J2198" s="40">
        <f t="shared" si="875"/>
        <v>0.15109999999999998</v>
      </c>
      <c r="K2198" s="40">
        <f t="shared" si="876"/>
        <v>3.8736996775358273E-2</v>
      </c>
      <c r="L2198" s="51">
        <f>VLOOKUP(A2198,LIBOR!$A$3:B4293,2,1)</f>
        <v>0.15310000000000001</v>
      </c>
      <c r="M2198" s="43">
        <v>3554.44</v>
      </c>
      <c r="N2198" s="54">
        <v>3172.41</v>
      </c>
      <c r="O2198" s="40">
        <f t="shared" si="877"/>
        <v>1.199022505827614E-5</v>
      </c>
      <c r="P2198" s="40">
        <f t="shared" si="878"/>
        <v>0.11236300322464171</v>
      </c>
      <c r="Q2198" s="38">
        <f t="shared" si="868"/>
        <v>15.268000000000001</v>
      </c>
      <c r="R2198" s="38">
        <f t="shared" si="869"/>
        <v>15.052499999999998</v>
      </c>
      <c r="S2198" s="40">
        <f t="shared" si="879"/>
        <v>1</v>
      </c>
      <c r="T2198" s="40">
        <f t="shared" si="880"/>
        <v>0</v>
      </c>
      <c r="U2198" s="40">
        <f>VLOOKUP(P2198,Table!$D$6:$G$15,MATCH(VALUE(T2198)&amp;"E",Table!$D$5:$G$5,0),1)*IF(Y2198=1,0,1)</f>
        <v>0.9</v>
      </c>
      <c r="V2198" s="40">
        <f t="shared" si="881"/>
        <v>9.9999999999999978E-2</v>
      </c>
      <c r="W2198" s="40">
        <f t="shared" si="872"/>
        <v>205869.41408022473</v>
      </c>
      <c r="X2198" s="40">
        <f t="shared" si="882"/>
        <v>8.552034497222083E-3</v>
      </c>
      <c r="Y2198" s="40">
        <f t="shared" si="883"/>
        <v>0</v>
      </c>
      <c r="Z2198" s="40">
        <f t="shared" si="884"/>
        <v>0</v>
      </c>
      <c r="AA2198" s="40">
        <f t="shared" si="885"/>
        <v>0</v>
      </c>
      <c r="AB2198" s="38">
        <f t="shared" si="886"/>
        <v>248471.31055891959</v>
      </c>
      <c r="AC2198" s="46"/>
      <c r="AD2198" s="38"/>
      <c r="AE2198" s="40"/>
      <c r="AF2198" s="40"/>
      <c r="AG2198" s="40">
        <f t="shared" si="887"/>
        <v>133.67054423336029</v>
      </c>
      <c r="AH2198" s="24">
        <f t="shared" si="888"/>
        <v>131.27626375776128</v>
      </c>
      <c r="AI2198" s="16">
        <f>VLOOKUP(A2198,'VQT-IV'!$B$3:$C1532,2,0)</f>
        <v>131.38</v>
      </c>
      <c r="AJ2198" s="25">
        <f t="shared" si="873"/>
        <v>-7.8958930003580896E-4</v>
      </c>
      <c r="AL2198" s="2">
        <f t="shared" si="870"/>
        <v>137.45812140975204</v>
      </c>
      <c r="AM2198" s="27">
        <f t="shared" si="871"/>
        <v>-4.4972662135859598E-2</v>
      </c>
      <c r="AO2198" s="1">
        <v>41166</v>
      </c>
      <c r="AP2198" s="2" t="str">
        <f t="shared" si="874"/>
        <v>high</v>
      </c>
    </row>
    <row r="2199" spans="1:42" x14ac:dyDescent="0.25">
      <c r="A2199" s="49">
        <v>41191</v>
      </c>
      <c r="B2199" s="47">
        <v>1441.48</v>
      </c>
      <c r="C2199" s="27">
        <f t="shared" si="889"/>
        <v>-9.8909250762425627E-3</v>
      </c>
      <c r="D2199" s="27">
        <f t="shared" si="890"/>
        <v>-2.8704083833933636E-3</v>
      </c>
      <c r="E2199" s="5">
        <f t="shared" si="891"/>
        <v>0</v>
      </c>
      <c r="F2199" s="44">
        <v>2517.14</v>
      </c>
      <c r="G2199" s="45">
        <v>2517.14</v>
      </c>
      <c r="H2199" s="48">
        <v>1441.48</v>
      </c>
      <c r="I2199" s="42">
        <v>16.37</v>
      </c>
      <c r="J2199" s="40">
        <f t="shared" si="875"/>
        <v>0.16370000000000001</v>
      </c>
      <c r="K2199" s="40">
        <f t="shared" si="876"/>
        <v>7.3837807450336149E-2</v>
      </c>
      <c r="L2199" s="51">
        <f>VLOOKUP(A2199,LIBOR!$A$3:B4294,2,1)</f>
        <v>0.15310000000000001</v>
      </c>
      <c r="M2199" s="43">
        <v>3700.19</v>
      </c>
      <c r="N2199" s="54">
        <v>3302.49</v>
      </c>
      <c r="O2199" s="40">
        <f t="shared" si="877"/>
        <v>9.8806884836343859E-5</v>
      </c>
      <c r="P2199" s="40">
        <f t="shared" si="878"/>
        <v>8.9862192549663863E-2</v>
      </c>
      <c r="Q2199" s="38">
        <f t="shared" si="868"/>
        <v>15.026</v>
      </c>
      <c r="R2199" s="38">
        <f t="shared" si="869"/>
        <v>14.994</v>
      </c>
      <c r="S2199" s="40">
        <f t="shared" si="879"/>
        <v>1</v>
      </c>
      <c r="T2199" s="40">
        <f t="shared" si="880"/>
        <v>0</v>
      </c>
      <c r="U2199" s="40">
        <f>VLOOKUP(P2199,Table!$D$6:$G$15,MATCH(VALUE(T2199)&amp;"E",Table!$D$5:$G$5,0),1)*IF(Y2199=1,0,1)</f>
        <v>0.97499999999999998</v>
      </c>
      <c r="V2199" s="40">
        <f t="shared" si="881"/>
        <v>2.5000000000000022E-2</v>
      </c>
      <c r="W2199" s="40">
        <f t="shared" si="872"/>
        <v>204880.93623885914</v>
      </c>
      <c r="X2199" s="40">
        <f t="shared" si="882"/>
        <v>3.0935907073412761E-3</v>
      </c>
      <c r="Y2199" s="40">
        <f t="shared" si="883"/>
        <v>0</v>
      </c>
      <c r="Z2199" s="40">
        <f t="shared" si="884"/>
        <v>0</v>
      </c>
      <c r="AA2199" s="40">
        <f t="shared" si="885"/>
        <v>0</v>
      </c>
      <c r="AB2199" s="38">
        <f t="shared" si="886"/>
        <v>247284.89897888454</v>
      </c>
      <c r="AC2199" s="46"/>
      <c r="AD2199" s="38"/>
      <c r="AE2199" s="40"/>
      <c r="AF2199" s="40"/>
      <c r="AG2199" s="40">
        <f t="shared" si="887"/>
        <v>133.0322883267475</v>
      </c>
      <c r="AH2199" s="24">
        <f t="shared" si="888"/>
        <v>130.64603970042768</v>
      </c>
      <c r="AI2199" s="16">
        <f>VLOOKUP(A2199,'VQT-IV'!$B$3:$C1533,2,0)</f>
        <v>130.75</v>
      </c>
      <c r="AJ2199" s="25">
        <f t="shared" si="873"/>
        <v>-7.9510745370803271E-4</v>
      </c>
      <c r="AL2199" s="2">
        <f t="shared" si="870"/>
        <v>137.45812140975204</v>
      </c>
      <c r="AM2199" s="27">
        <f t="shared" si="871"/>
        <v>-4.9557506238704252E-2</v>
      </c>
      <c r="AO2199" s="1">
        <v>41169</v>
      </c>
      <c r="AP2199" s="2" t="str">
        <f t="shared" si="874"/>
        <v>high</v>
      </c>
    </row>
    <row r="2200" spans="1:42" x14ac:dyDescent="0.25">
      <c r="A2200" s="49">
        <v>41192</v>
      </c>
      <c r="B2200" s="47">
        <v>1432.56</v>
      </c>
      <c r="C2200" s="27">
        <f t="shared" si="889"/>
        <v>-6.188084468740529E-3</v>
      </c>
      <c r="D2200" s="27">
        <f t="shared" si="890"/>
        <v>-1.2682909245009477E-2</v>
      </c>
      <c r="E2200" s="5">
        <f t="shared" si="891"/>
        <v>0</v>
      </c>
      <c r="F2200" s="44">
        <v>2501.75</v>
      </c>
      <c r="G2200" s="45">
        <v>2501.75</v>
      </c>
      <c r="H2200" s="48">
        <v>1432.56</v>
      </c>
      <c r="I2200" s="42">
        <v>16.29</v>
      </c>
      <c r="J2200" s="40">
        <f t="shared" si="875"/>
        <v>0.16289999999999999</v>
      </c>
      <c r="K2200" s="40">
        <f t="shared" si="876"/>
        <v>6.7926940284065956E-2</v>
      </c>
      <c r="L2200" s="51">
        <f>VLOOKUP(A2200,LIBOR!$A$3:B4295,2,1)</f>
        <v>0.1525</v>
      </c>
      <c r="M2200" s="43">
        <v>3718.48</v>
      </c>
      <c r="N2200" s="54">
        <v>3318.8</v>
      </c>
      <c r="O2200" s="40">
        <f t="shared" si="877"/>
        <v>3.8530697651505141E-5</v>
      </c>
      <c r="P2200" s="40">
        <f t="shared" si="878"/>
        <v>9.4973059715934033E-2</v>
      </c>
      <c r="Q2200" s="38">
        <f t="shared" si="868"/>
        <v>15.158000000000001</v>
      </c>
      <c r="R2200" s="38">
        <f t="shared" si="869"/>
        <v>14.992000000000001</v>
      </c>
      <c r="S2200" s="40">
        <f t="shared" si="879"/>
        <v>1</v>
      </c>
      <c r="T2200" s="40">
        <f t="shared" si="880"/>
        <v>0</v>
      </c>
      <c r="U2200" s="40">
        <f>VLOOKUP(P2200,Table!$D$6:$G$15,MATCH(VALUE(T2200)&amp;"E",Table!$D$5:$G$5,0),1)*IF(Y2200=1,0,1)</f>
        <v>0.97499999999999998</v>
      </c>
      <c r="V2200" s="40">
        <f t="shared" si="881"/>
        <v>2.5000000000000022E-2</v>
      </c>
      <c r="W2200" s="40">
        <f t="shared" si="872"/>
        <v>203670.10733844081</v>
      </c>
      <c r="X2200" s="40">
        <f t="shared" si="882"/>
        <v>-2.0740933049956389E-3</v>
      </c>
      <c r="Y2200" s="40">
        <f t="shared" si="883"/>
        <v>0</v>
      </c>
      <c r="Z2200" s="40">
        <f t="shared" si="884"/>
        <v>0</v>
      </c>
      <c r="AA2200" s="40">
        <f t="shared" si="885"/>
        <v>0</v>
      </c>
      <c r="AB2200" s="38">
        <f t="shared" si="886"/>
        <v>245841.3350338639</v>
      </c>
      <c r="AC2200" s="46"/>
      <c r="AD2200" s="38"/>
      <c r="AE2200" s="40"/>
      <c r="AF2200" s="40"/>
      <c r="AG2200" s="40">
        <f t="shared" si="887"/>
        <v>132.25569171391317</v>
      </c>
      <c r="AH2200" s="24">
        <f t="shared" si="888"/>
        <v>129.87999265784103</v>
      </c>
      <c r="AI2200" s="16">
        <f>VLOOKUP(A2200,'VQT-IV'!$B$3:$C1534,2,0)</f>
        <v>129.97999999999999</v>
      </c>
      <c r="AJ2200" s="25">
        <f t="shared" si="873"/>
        <v>-7.6940561747163017E-4</v>
      </c>
      <c r="AL2200" s="2">
        <f t="shared" si="870"/>
        <v>137.45812140975204</v>
      </c>
      <c r="AM2200" s="27">
        <f t="shared" si="871"/>
        <v>-5.5130454819189545E-2</v>
      </c>
      <c r="AO2200" s="1">
        <v>41170</v>
      </c>
      <c r="AP2200" s="2" t="str">
        <f t="shared" si="874"/>
        <v>high</v>
      </c>
    </row>
    <row r="2201" spans="1:42" x14ac:dyDescent="0.25">
      <c r="A2201" s="49">
        <v>41193</v>
      </c>
      <c r="B2201" s="47">
        <v>1432.84</v>
      </c>
      <c r="C2201" s="27">
        <f t="shared" si="889"/>
        <v>1.9545429161782479E-4</v>
      </c>
      <c r="D2201" s="27">
        <f t="shared" si="890"/>
        <v>-1.9661866906609871E-2</v>
      </c>
      <c r="E2201" s="5">
        <f t="shared" si="891"/>
        <v>0</v>
      </c>
      <c r="F2201" s="44">
        <v>2502.66</v>
      </c>
      <c r="G2201" s="45">
        <v>2502.66</v>
      </c>
      <c r="H2201" s="48">
        <v>1432.84</v>
      </c>
      <c r="I2201" s="42">
        <v>15.59</v>
      </c>
      <c r="J2201" s="40">
        <f t="shared" si="875"/>
        <v>0.15590000000000001</v>
      </c>
      <c r="K2201" s="40">
        <f t="shared" si="876"/>
        <v>6.0896674706291121E-2</v>
      </c>
      <c r="L2201" s="51">
        <f>VLOOKUP(A2201,LIBOR!$A$3:B4296,2,1)</f>
        <v>0.1525</v>
      </c>
      <c r="M2201" s="43">
        <v>3595.72</v>
      </c>
      <c r="N2201" s="54">
        <v>3209.23</v>
      </c>
      <c r="O2201" s="40">
        <f t="shared" si="877"/>
        <v>3.8194914630248521E-8</v>
      </c>
      <c r="P2201" s="40">
        <f t="shared" si="878"/>
        <v>9.500332529370889E-2</v>
      </c>
      <c r="Q2201" s="38">
        <f t="shared" si="868"/>
        <v>15.330000000000002</v>
      </c>
      <c r="R2201" s="38">
        <f t="shared" si="869"/>
        <v>15.016500000000002</v>
      </c>
      <c r="S2201" s="40">
        <f t="shared" si="879"/>
        <v>1</v>
      </c>
      <c r="T2201" s="40">
        <f t="shared" si="880"/>
        <v>0</v>
      </c>
      <c r="U2201" s="40">
        <f>VLOOKUP(P2201,Table!$D$6:$G$15,MATCH(VALUE(T2201)&amp;"E",Table!$D$5:$G$5,0),1)*IF(Y2201=1,0,1)</f>
        <v>0.97499999999999998</v>
      </c>
      <c r="V2201" s="40">
        <f t="shared" si="881"/>
        <v>2.5000000000000022E-2</v>
      </c>
      <c r="W2201" s="40">
        <f t="shared" si="872"/>
        <v>203540.81639446321</v>
      </c>
      <c r="X2201" s="40">
        <f t="shared" si="882"/>
        <v>-1.0197833297704739E-2</v>
      </c>
      <c r="Y2201" s="40">
        <f t="shared" si="883"/>
        <v>0</v>
      </c>
      <c r="Z2201" s="40">
        <f t="shared" si="884"/>
        <v>0</v>
      </c>
      <c r="AA2201" s="40">
        <f t="shared" si="885"/>
        <v>0</v>
      </c>
      <c r="AB2201" s="38">
        <f t="shared" si="886"/>
        <v>245725.62108442711</v>
      </c>
      <c r="AC2201" s="46"/>
      <c r="AD2201" s="38"/>
      <c r="AE2201" s="40"/>
      <c r="AF2201" s="40"/>
      <c r="AG2201" s="40">
        <f t="shared" si="887"/>
        <v>132.1934408787491</v>
      </c>
      <c r="AH2201" s="24">
        <f t="shared" si="888"/>
        <v>129.81548118271124</v>
      </c>
      <c r="AI2201" s="16">
        <f>VLOOKUP(A2201,'VQT-IV'!$B$3:$C1535,2,0)</f>
        <v>129.91999999999999</v>
      </c>
      <c r="AJ2201" s="25">
        <f t="shared" si="873"/>
        <v>-8.0448597051063775E-4</v>
      </c>
      <c r="AL2201" s="2">
        <f t="shared" si="870"/>
        <v>137.45812140975204</v>
      </c>
      <c r="AM2201" s="27">
        <f t="shared" si="871"/>
        <v>-5.5599772124476199E-2</v>
      </c>
      <c r="AO2201" s="1">
        <v>41171</v>
      </c>
      <c r="AP2201" s="2" t="str">
        <f t="shared" si="874"/>
        <v>high</v>
      </c>
    </row>
    <row r="2202" spans="1:42" x14ac:dyDescent="0.25">
      <c r="A2202" s="49">
        <v>41194</v>
      </c>
      <c r="B2202" s="47">
        <v>1428.59</v>
      </c>
      <c r="C2202" s="27">
        <f t="shared" si="889"/>
        <v>-2.9661371820999261E-3</v>
      </c>
      <c r="D2202" s="27">
        <f t="shared" si="890"/>
        <v>-2.2306394673080931E-2</v>
      </c>
      <c r="E2202" s="5">
        <f t="shared" si="891"/>
        <v>0</v>
      </c>
      <c r="F2202" s="44">
        <v>2495.2800000000002</v>
      </c>
      <c r="G2202" s="45">
        <v>2495.2800000000002</v>
      </c>
      <c r="H2202" s="48">
        <v>1428.59</v>
      </c>
      <c r="I2202" s="42">
        <v>16.14</v>
      </c>
      <c r="J2202" s="40">
        <f t="shared" si="875"/>
        <v>0.16140000000000002</v>
      </c>
      <c r="K2202" s="40">
        <f t="shared" si="876"/>
        <v>6.6986803434427963E-2</v>
      </c>
      <c r="L2202" s="51">
        <f>VLOOKUP(A2202,LIBOR!$A$3:B4297,2,1)</f>
        <v>0.1525</v>
      </c>
      <c r="M2202" s="43">
        <v>3689</v>
      </c>
      <c r="N2202" s="54">
        <v>3292.48</v>
      </c>
      <c r="O2202" s="40">
        <f t="shared" si="877"/>
        <v>8.8241369140985656E-6</v>
      </c>
      <c r="P2202" s="40">
        <f t="shared" si="878"/>
        <v>9.4413196565572052E-2</v>
      </c>
      <c r="Q2202" s="38">
        <f t="shared" si="868"/>
        <v>15.538</v>
      </c>
      <c r="R2202" s="38">
        <f t="shared" si="869"/>
        <v>15.093500000000002</v>
      </c>
      <c r="S2202" s="40">
        <f t="shared" si="879"/>
        <v>1</v>
      </c>
      <c r="T2202" s="40">
        <f t="shared" si="880"/>
        <v>0</v>
      </c>
      <c r="U2202" s="40">
        <f>VLOOKUP(P2202,Table!$D$6:$G$15,MATCH(VALUE(T2202)&amp;"E",Table!$D$5:$G$5,0),1)*IF(Y2202=1,0,1)</f>
        <v>0.97499999999999998</v>
      </c>
      <c r="V2202" s="40">
        <f t="shared" si="881"/>
        <v>2.5000000000000022E-2</v>
      </c>
      <c r="W2202" s="40">
        <f t="shared" si="872"/>
        <v>203084.17996089146</v>
      </c>
      <c r="X2202" s="40">
        <f t="shared" si="882"/>
        <v>-1.4433069292031142E-2</v>
      </c>
      <c r="Y2202" s="40">
        <f t="shared" si="883"/>
        <v>0</v>
      </c>
      <c r="Z2202" s="40">
        <f t="shared" si="884"/>
        <v>0</v>
      </c>
      <c r="AA2202" s="40">
        <f t="shared" si="885"/>
        <v>0</v>
      </c>
      <c r="AB2202" s="38">
        <f t="shared" si="886"/>
        <v>245178.49037744556</v>
      </c>
      <c r="AC2202" s="46"/>
      <c r="AD2202" s="38"/>
      <c r="AE2202" s="40"/>
      <c r="AF2202" s="40"/>
      <c r="AG2202" s="40">
        <f t="shared" si="887"/>
        <v>131.89910001821073</v>
      </c>
      <c r="AH2202" s="24">
        <f t="shared" si="888"/>
        <v>129.5230638322744</v>
      </c>
      <c r="AI2202" s="16">
        <f>VLOOKUP(A2202,'VQT-IV'!$B$3:$C1536,2,0)</f>
        <v>129.63</v>
      </c>
      <c r="AJ2202" s="25">
        <f t="shared" si="873"/>
        <v>-8.2493379407233558E-4</v>
      </c>
      <c r="AL2202" s="2">
        <f t="shared" si="870"/>
        <v>137.45812140975204</v>
      </c>
      <c r="AM2202" s="27">
        <f t="shared" si="871"/>
        <v>-5.7727091685065623E-2</v>
      </c>
      <c r="AO2202" s="1">
        <v>41172</v>
      </c>
      <c r="AP2202" s="2" t="str">
        <f t="shared" si="874"/>
        <v>high</v>
      </c>
    </row>
    <row r="2203" spans="1:42" x14ac:dyDescent="0.25">
      <c r="A2203" s="49">
        <v>41197</v>
      </c>
      <c r="B2203" s="47">
        <v>1440.13</v>
      </c>
      <c r="C2203" s="27">
        <f t="shared" si="889"/>
        <v>8.0778949873652195E-3</v>
      </c>
      <c r="D2203" s="27">
        <f t="shared" si="890"/>
        <v>-1.0771797448099973E-2</v>
      </c>
      <c r="E2203" s="5">
        <f t="shared" si="891"/>
        <v>0</v>
      </c>
      <c r="F2203" s="44">
        <v>2515.44</v>
      </c>
      <c r="G2203" s="45">
        <v>2515.44</v>
      </c>
      <c r="H2203" s="48">
        <v>1440.13</v>
      </c>
      <c r="I2203" s="42">
        <v>15.27</v>
      </c>
      <c r="J2203" s="40">
        <f t="shared" si="875"/>
        <v>0.1527</v>
      </c>
      <c r="K2203" s="40">
        <f t="shared" si="876"/>
        <v>5.8017006026210391E-2</v>
      </c>
      <c r="L2203" s="51">
        <f>VLOOKUP(A2203,LIBOR!$A$3:B4298,2,1)</f>
        <v>0.1535</v>
      </c>
      <c r="M2203" s="43">
        <v>3511.45</v>
      </c>
      <c r="N2203" s="54">
        <v>3133.98</v>
      </c>
      <c r="O2203" s="40">
        <f t="shared" si="877"/>
        <v>6.4729160092505668E-5</v>
      </c>
      <c r="P2203" s="40">
        <f t="shared" si="878"/>
        <v>9.4682993973789611E-2</v>
      </c>
      <c r="Q2203" s="38">
        <f t="shared" si="868"/>
        <v>15.9</v>
      </c>
      <c r="R2203" s="38">
        <f t="shared" si="869"/>
        <v>15.175000000000001</v>
      </c>
      <c r="S2203" s="40">
        <f t="shared" si="879"/>
        <v>1</v>
      </c>
      <c r="T2203" s="40">
        <f t="shared" si="880"/>
        <v>1</v>
      </c>
      <c r="U2203" s="40">
        <f>VLOOKUP(P2203,Table!$D$6:$G$15,MATCH(VALUE(T2203)&amp;"E",Table!$D$5:$G$5,0),1)*IF(Y2203=1,0,1)</f>
        <v>0.9</v>
      </c>
      <c r="V2203" s="40">
        <f t="shared" si="881"/>
        <v>9.9999999999999978E-2</v>
      </c>
      <c r="W2203" s="40">
        <f t="shared" si="872"/>
        <v>204439.2484929068</v>
      </c>
      <c r="X2203" s="40">
        <f t="shared" si="882"/>
        <v>-1.5713320153098342E-2</v>
      </c>
      <c r="Y2203" s="40">
        <f t="shared" si="883"/>
        <v>0</v>
      </c>
      <c r="Z2203" s="40">
        <f t="shared" si="884"/>
        <v>0</v>
      </c>
      <c r="AA2203" s="40">
        <f t="shared" si="885"/>
        <v>0</v>
      </c>
      <c r="AB2203" s="38">
        <f t="shared" si="886"/>
        <v>246814.81969590895</v>
      </c>
      <c r="AC2203" s="46"/>
      <c r="AD2203" s="38"/>
      <c r="AE2203" s="40"/>
      <c r="AF2203" s="40"/>
      <c r="AG2203" s="40">
        <f t="shared" si="887"/>
        <v>132.77939895514629</v>
      </c>
      <c r="AH2203" s="24">
        <f t="shared" si="888"/>
        <v>130.37732434827046</v>
      </c>
      <c r="AI2203" s="16">
        <f>VLOOKUP(A2203,'VQT-IV'!$B$3:$C1537,2,0)</f>
        <v>130.47999999999999</v>
      </c>
      <c r="AJ2203" s="25">
        <f t="shared" si="873"/>
        <v>-7.8690720209628751E-4</v>
      </c>
      <c r="AL2203" s="2">
        <f t="shared" si="870"/>
        <v>137.45812140975204</v>
      </c>
      <c r="AM2203" s="27">
        <f t="shared" si="871"/>
        <v>-5.1512395112503162E-2</v>
      </c>
      <c r="AO2203" s="1">
        <v>41173</v>
      </c>
      <c r="AP2203" s="2" t="str">
        <f t="shared" si="874"/>
        <v>high</v>
      </c>
    </row>
    <row r="2204" spans="1:42" x14ac:dyDescent="0.25">
      <c r="A2204" s="49">
        <v>41198</v>
      </c>
      <c r="B2204" s="47">
        <v>1454.92</v>
      </c>
      <c r="C2204" s="27">
        <f t="shared" si="889"/>
        <v>1.0269906189024569E-2</v>
      </c>
      <c r="D2204" s="27">
        <f t="shared" si="890"/>
        <v>9.3890338171671583E-3</v>
      </c>
      <c r="E2204" s="5">
        <f t="shared" si="891"/>
        <v>0</v>
      </c>
      <c r="F2204" s="44">
        <v>2541.2800000000002</v>
      </c>
      <c r="G2204" s="45">
        <v>2541.2800000000002</v>
      </c>
      <c r="H2204" s="48">
        <v>1454.92</v>
      </c>
      <c r="I2204" s="42">
        <v>15.22</v>
      </c>
      <c r="J2204" s="40">
        <f t="shared" si="875"/>
        <v>0.1522</v>
      </c>
      <c r="K2204" s="40">
        <f t="shared" si="876"/>
        <v>7.0296035501066903E-2</v>
      </c>
      <c r="L2204" s="51">
        <f>VLOOKUP(A2204,LIBOR!$A$3:B4299,2,1)</f>
        <v>0.1545</v>
      </c>
      <c r="M2204" s="43">
        <v>3431.27</v>
      </c>
      <c r="N2204" s="54">
        <v>3062.41</v>
      </c>
      <c r="O2204" s="40">
        <f t="shared" si="877"/>
        <v>1.043978989288251E-4</v>
      </c>
      <c r="P2204" s="40">
        <f t="shared" si="878"/>
        <v>8.1903964498933099E-2</v>
      </c>
      <c r="Q2204" s="38">
        <f t="shared" ref="Q2204:Q2267" si="892">SUM($I2199:$I2203)/5</f>
        <v>15.931999999999999</v>
      </c>
      <c r="R2204" s="38">
        <f t="shared" ref="R2204:R2267" si="893">SUM($I2184:$I2203)/20</f>
        <v>15.209</v>
      </c>
      <c r="S2204" s="40">
        <f t="shared" si="879"/>
        <v>1</v>
      </c>
      <c r="T2204" s="40">
        <f t="shared" si="880"/>
        <v>1</v>
      </c>
      <c r="U2204" s="40">
        <f>VLOOKUP(P2204,Table!$D$6:$G$15,MATCH(VALUE(T2204)&amp;"E",Table!$D$5:$G$5,0),1)*IF(Y2204=1,0,1)</f>
        <v>0.9</v>
      </c>
      <c r="V2204" s="40">
        <f t="shared" si="881"/>
        <v>9.9999999999999978E-2</v>
      </c>
      <c r="W2204" s="40">
        <f t="shared" si="872"/>
        <v>205861.98986869949</v>
      </c>
      <c r="X2204" s="40">
        <f t="shared" si="882"/>
        <v>-6.9469551545943142E-3</v>
      </c>
      <c r="Y2204" s="40">
        <f t="shared" si="883"/>
        <v>0</v>
      </c>
      <c r="Z2204" s="40">
        <f t="shared" si="884"/>
        <v>0</v>
      </c>
      <c r="AA2204" s="40">
        <f t="shared" si="885"/>
        <v>0</v>
      </c>
      <c r="AB2204" s="38">
        <f t="shared" si="886"/>
        <v>248533.12319918768</v>
      </c>
      <c r="AC2204" s="46"/>
      <c r="AD2204" s="38"/>
      <c r="AE2204" s="40"/>
      <c r="AF2204" s="40"/>
      <c r="AG2204" s="40">
        <f t="shared" si="887"/>
        <v>133.70379768723612</v>
      </c>
      <c r="AH2204" s="24">
        <f t="shared" si="888"/>
        <v>131.28158303711669</v>
      </c>
      <c r="AI2204" s="16">
        <f>VLOOKUP(A2204,'VQT-IV'!$B$3:$C1538,2,0)</f>
        <v>131.38999999999999</v>
      </c>
      <c r="AJ2204" s="25">
        <f t="shared" si="873"/>
        <v>-8.2515383882564297E-4</v>
      </c>
      <c r="AL2204" s="2">
        <f t="shared" si="870"/>
        <v>137.45812140975204</v>
      </c>
      <c r="AM2204" s="27">
        <f t="shared" si="871"/>
        <v>-4.4933964681676097E-2</v>
      </c>
      <c r="AO2204" s="1">
        <v>41176</v>
      </c>
      <c r="AP2204" s="2" t="str">
        <f t="shared" si="874"/>
        <v>high</v>
      </c>
    </row>
    <row r="2205" spans="1:42" x14ac:dyDescent="0.25">
      <c r="A2205" s="49">
        <v>41199</v>
      </c>
      <c r="B2205" s="47">
        <v>1460.91</v>
      </c>
      <c r="C2205" s="27">
        <f t="shared" si="889"/>
        <v>4.117064855799546E-3</v>
      </c>
      <c r="D2205" s="27">
        <f t="shared" si="890"/>
        <v>1.9694183141707233E-2</v>
      </c>
      <c r="E2205" s="5">
        <f t="shared" si="891"/>
        <v>0</v>
      </c>
      <c r="F2205" s="44">
        <v>2552.0500000000002</v>
      </c>
      <c r="G2205" s="45">
        <v>2552.0500000000002</v>
      </c>
      <c r="H2205" s="48">
        <v>1460.91</v>
      </c>
      <c r="I2205" s="42">
        <v>15.07</v>
      </c>
      <c r="J2205" s="40">
        <f t="shared" si="875"/>
        <v>0.1507</v>
      </c>
      <c r="K2205" s="40">
        <f t="shared" si="876"/>
        <v>6.2806488311351841E-2</v>
      </c>
      <c r="L2205" s="51">
        <f>VLOOKUP(A2205,LIBOR!$A$3:B4300,2,1)</f>
        <v>0.1535</v>
      </c>
      <c r="M2205" s="43">
        <v>3369.82</v>
      </c>
      <c r="N2205" s="54">
        <v>3007.56</v>
      </c>
      <c r="O2205" s="40">
        <f t="shared" si="877"/>
        <v>1.6880700244857634E-5</v>
      </c>
      <c r="P2205" s="40">
        <f t="shared" si="878"/>
        <v>8.789351168864816E-2</v>
      </c>
      <c r="Q2205" s="38">
        <f t="shared" si="892"/>
        <v>15.701999999999998</v>
      </c>
      <c r="R2205" s="38">
        <f t="shared" si="893"/>
        <v>15.261000000000001</v>
      </c>
      <c r="S2205" s="40">
        <f t="shared" si="879"/>
        <v>1</v>
      </c>
      <c r="T2205" s="40">
        <f t="shared" si="880"/>
        <v>1</v>
      </c>
      <c r="U2205" s="40">
        <f>VLOOKUP(P2205,Table!$D$6:$G$15,MATCH(VALUE(T2205)&amp;"E",Table!$D$5:$G$5,0),1)*IF(Y2205=1,0,1)</f>
        <v>0.9</v>
      </c>
      <c r="V2205" s="40">
        <f t="shared" si="881"/>
        <v>9.9999999999999978E-2</v>
      </c>
      <c r="W2205" s="40">
        <f t="shared" si="872"/>
        <v>206256.06845517692</v>
      </c>
      <c r="X2205" s="40">
        <f t="shared" si="882"/>
        <v>4.7884085647509345E-3</v>
      </c>
      <c r="Y2205" s="40">
        <f t="shared" si="883"/>
        <v>0</v>
      </c>
      <c r="Z2205" s="40">
        <f t="shared" si="884"/>
        <v>0</v>
      </c>
      <c r="AA2205" s="40">
        <f t="shared" si="885"/>
        <v>0</v>
      </c>
      <c r="AB2205" s="38">
        <f t="shared" si="886"/>
        <v>249035.98959049236</v>
      </c>
      <c r="AC2205" s="46"/>
      <c r="AD2205" s="38"/>
      <c r="AE2205" s="40"/>
      <c r="AF2205" s="40"/>
      <c r="AG2205" s="40">
        <f t="shared" si="887"/>
        <v>133.9743255966803</v>
      </c>
      <c r="AH2205" s="24">
        <f t="shared" si="888"/>
        <v>131.54378615730275</v>
      </c>
      <c r="AI2205" s="16">
        <f>VLOOKUP(A2205,'VQT-IV'!$B$3:$C1539,2,0)</f>
        <v>131.65</v>
      </c>
      <c r="AJ2205" s="25">
        <f t="shared" si="873"/>
        <v>-8.0678953814861121E-4</v>
      </c>
      <c r="AL2205" s="2">
        <f t="shared" si="870"/>
        <v>137.45812140975204</v>
      </c>
      <c r="AM2205" s="27">
        <f t="shared" si="871"/>
        <v>-4.3026451924358167E-2</v>
      </c>
      <c r="AO2205" s="1">
        <v>41177</v>
      </c>
      <c r="AP2205" s="2" t="str">
        <f t="shared" si="874"/>
        <v>high</v>
      </c>
    </row>
    <row r="2206" spans="1:42" x14ac:dyDescent="0.25">
      <c r="A2206" s="49">
        <v>41200</v>
      </c>
      <c r="B2206" s="47">
        <v>1457.34</v>
      </c>
      <c r="C2206" s="27">
        <f t="shared" si="889"/>
        <v>-2.4436823623632531E-3</v>
      </c>
      <c r="D2206" s="27">
        <f t="shared" si="890"/>
        <v>1.7055046487726155E-2</v>
      </c>
      <c r="E2206" s="5">
        <f t="shared" si="891"/>
        <v>0</v>
      </c>
      <c r="F2206" s="44">
        <v>2545.9499999999998</v>
      </c>
      <c r="G2206" s="45">
        <v>2545.9499999999998</v>
      </c>
      <c r="H2206" s="48">
        <v>1457.34</v>
      </c>
      <c r="I2206" s="42">
        <v>15.03</v>
      </c>
      <c r="J2206" s="40">
        <f t="shared" si="875"/>
        <v>0.15029999999999999</v>
      </c>
      <c r="K2206" s="40">
        <f t="shared" si="876"/>
        <v>6.1945912101505365E-2</v>
      </c>
      <c r="L2206" s="51">
        <f>VLOOKUP(A2206,LIBOR!$A$3:B4301,2,1)</f>
        <v>0.1535</v>
      </c>
      <c r="M2206" s="43">
        <v>3419.69</v>
      </c>
      <c r="N2206" s="54">
        <v>3052.06</v>
      </c>
      <c r="O2206" s="40">
        <f t="shared" si="877"/>
        <v>5.9862089023092838E-6</v>
      </c>
      <c r="P2206" s="40">
        <f t="shared" si="878"/>
        <v>8.8354087898494624E-2</v>
      </c>
      <c r="Q2206" s="38">
        <f t="shared" si="892"/>
        <v>15.457999999999998</v>
      </c>
      <c r="R2206" s="38">
        <f t="shared" si="893"/>
        <v>15.320500000000001</v>
      </c>
      <c r="S2206" s="40">
        <f t="shared" si="879"/>
        <v>1</v>
      </c>
      <c r="T2206" s="40">
        <f t="shared" si="880"/>
        <v>1</v>
      </c>
      <c r="U2206" s="40">
        <f>VLOOKUP(P2206,Table!$D$6:$G$15,MATCH(VALUE(T2206)&amp;"E",Table!$D$5:$G$5,0),1)*IF(Y2206=1,0,1)</f>
        <v>0.9</v>
      </c>
      <c r="V2206" s="40">
        <f t="shared" si="881"/>
        <v>9.9999999999999978E-2</v>
      </c>
      <c r="W2206" s="40">
        <f t="shared" si="872"/>
        <v>206107.6240245809</v>
      </c>
      <c r="X2206" s="40">
        <f t="shared" si="882"/>
        <v>1.26968122643496E-2</v>
      </c>
      <c r="Y2206" s="40">
        <f t="shared" si="883"/>
        <v>0</v>
      </c>
      <c r="Z2206" s="40">
        <f t="shared" si="884"/>
        <v>0</v>
      </c>
      <c r="AA2206" s="40">
        <f t="shared" si="885"/>
        <v>0</v>
      </c>
      <c r="AB2206" s="38">
        <f t="shared" si="886"/>
        <v>248868.80904923132</v>
      </c>
      <c r="AC2206" s="46"/>
      <c r="AD2206" s="38"/>
      <c r="AE2206" s="40"/>
      <c r="AF2206" s="40"/>
      <c r="AG2206" s="40">
        <f t="shared" si="887"/>
        <v>133.88438718936348</v>
      </c>
      <c r="AH2206" s="24">
        <f t="shared" si="888"/>
        <v>131.45205795329767</v>
      </c>
      <c r="AI2206" s="16">
        <f>VLOOKUP(A2206,'VQT-IV'!$B$3:$C1540,2,0)</f>
        <v>131.56</v>
      </c>
      <c r="AJ2206" s="25">
        <f t="shared" si="873"/>
        <v>-8.2047770372706275E-4</v>
      </c>
      <c r="AL2206" s="2">
        <f t="shared" si="870"/>
        <v>137.45812140975204</v>
      </c>
      <c r="AM2206" s="27">
        <f t="shared" si="871"/>
        <v>-4.369376938122671E-2</v>
      </c>
      <c r="AO2206" s="1">
        <v>41178</v>
      </c>
      <c r="AP2206" s="2" t="str">
        <f t="shared" si="874"/>
        <v>high</v>
      </c>
    </row>
    <row r="2207" spans="1:42" x14ac:dyDescent="0.25">
      <c r="A2207" s="49">
        <v>41201</v>
      </c>
      <c r="B2207" s="47">
        <v>1433.19</v>
      </c>
      <c r="C2207" s="27">
        <f t="shared" si="889"/>
        <v>-1.6571287414055669E-2</v>
      </c>
      <c r="D2207" s="27">
        <f t="shared" si="890"/>
        <v>3.4498962557704127E-3</v>
      </c>
      <c r="E2207" s="5">
        <f t="shared" si="891"/>
        <v>0</v>
      </c>
      <c r="F2207" s="44">
        <v>2503.8000000000002</v>
      </c>
      <c r="G2207" s="45">
        <v>2503.8000000000002</v>
      </c>
      <c r="H2207" s="48">
        <v>1433.19</v>
      </c>
      <c r="I2207" s="42">
        <v>17.059999999999999</v>
      </c>
      <c r="J2207" s="40">
        <f t="shared" si="875"/>
        <v>0.17059999999999997</v>
      </c>
      <c r="K2207" s="40">
        <f t="shared" si="876"/>
        <v>8.1964626300073562E-2</v>
      </c>
      <c r="L2207" s="51">
        <f>VLOOKUP(A2207,LIBOR!$A$3:B4302,2,1)</f>
        <v>0.1535</v>
      </c>
      <c r="M2207" s="43">
        <v>3602.39</v>
      </c>
      <c r="N2207" s="54">
        <v>3215.11</v>
      </c>
      <c r="O2207" s="40">
        <f t="shared" si="877"/>
        <v>2.7922835003963293E-4</v>
      </c>
      <c r="P2207" s="40">
        <f t="shared" si="878"/>
        <v>8.8635373699926412E-2</v>
      </c>
      <c r="Q2207" s="38">
        <f t="shared" si="892"/>
        <v>15.346</v>
      </c>
      <c r="R2207" s="38">
        <f t="shared" si="893"/>
        <v>15.368500000000001</v>
      </c>
      <c r="S2207" s="40">
        <f t="shared" si="879"/>
        <v>-1</v>
      </c>
      <c r="T2207" s="40">
        <f t="shared" si="880"/>
        <v>0</v>
      </c>
      <c r="U2207" s="40">
        <f>VLOOKUP(P2207,Table!$D$6:$G$15,MATCH(VALUE(T2207)&amp;"E",Table!$D$5:$G$5,0),1)*IF(Y2207=1,0,1)</f>
        <v>0.97499999999999998</v>
      </c>
      <c r="V2207" s="40">
        <f t="shared" si="881"/>
        <v>2.5000000000000022E-2</v>
      </c>
      <c r="W2207" s="40">
        <f t="shared" si="872"/>
        <v>204134.78961612951</v>
      </c>
      <c r="X2207" s="40">
        <f t="shared" si="882"/>
        <v>1.2610775939619012E-2</v>
      </c>
      <c r="Y2207" s="40">
        <f t="shared" si="883"/>
        <v>0</v>
      </c>
      <c r="Z2207" s="40">
        <f t="shared" si="884"/>
        <v>0</v>
      </c>
      <c r="AA2207" s="40">
        <f t="shared" si="885"/>
        <v>0</v>
      </c>
      <c r="AB2207" s="38">
        <f t="shared" si="886"/>
        <v>246490.23396465913</v>
      </c>
      <c r="AC2207" s="46"/>
      <c r="AD2207" s="38"/>
      <c r="AE2207" s="40"/>
      <c r="AF2207" s="40"/>
      <c r="AG2207" s="40">
        <f t="shared" si="887"/>
        <v>132.60478100328316</v>
      </c>
      <c r="AH2207" s="24">
        <f t="shared" si="888"/>
        <v>130.19231021054475</v>
      </c>
      <c r="AI2207" s="16">
        <f>VLOOKUP(A2207,'VQT-IV'!$B$3:$C1541,2,0)</f>
        <v>130.30000000000001</v>
      </c>
      <c r="AJ2207" s="25">
        <f t="shared" si="873"/>
        <v>-8.2647574409255853E-4</v>
      </c>
      <c r="AL2207" s="2">
        <f t="shared" si="870"/>
        <v>137.45812140975204</v>
      </c>
      <c r="AM2207" s="27">
        <f t="shared" si="871"/>
        <v>-5.2858362421151273E-2</v>
      </c>
      <c r="AO2207" s="1">
        <v>41179</v>
      </c>
      <c r="AP2207" s="2" t="str">
        <f t="shared" si="874"/>
        <v>high</v>
      </c>
    </row>
    <row r="2208" spans="1:42" x14ac:dyDescent="0.25">
      <c r="A2208" s="49">
        <v>41204</v>
      </c>
      <c r="B2208" s="47">
        <v>1433.82</v>
      </c>
      <c r="C2208" s="27">
        <f t="shared" si="889"/>
        <v>4.3957884160494842E-4</v>
      </c>
      <c r="D2208" s="27">
        <f t="shared" si="890"/>
        <v>-4.1884198899898584E-3</v>
      </c>
      <c r="E2208" s="5">
        <f t="shared" si="891"/>
        <v>0</v>
      </c>
      <c r="F2208" s="44">
        <v>2504.96</v>
      </c>
      <c r="G2208" s="45">
        <v>2504.96</v>
      </c>
      <c r="H2208" s="48">
        <v>1433.82</v>
      </c>
      <c r="I2208" s="42">
        <v>16.62</v>
      </c>
      <c r="J2208" s="40">
        <f t="shared" si="875"/>
        <v>0.16620000000000001</v>
      </c>
      <c r="K2208" s="40">
        <f t="shared" si="876"/>
        <v>6.1135331960848749E-2</v>
      </c>
      <c r="L2208" s="51">
        <f>VLOOKUP(A2208,LIBOR!$A$3:B4303,2,1)</f>
        <v>0.1535</v>
      </c>
      <c r="M2208" s="43">
        <v>3547.88</v>
      </c>
      <c r="N2208" s="54">
        <v>3166.43</v>
      </c>
      <c r="O2208" s="40">
        <f t="shared" si="877"/>
        <v>1.9314465257400306E-7</v>
      </c>
      <c r="P2208" s="40">
        <f t="shared" si="878"/>
        <v>0.10506466803915127</v>
      </c>
      <c r="Q2208" s="38">
        <f t="shared" si="892"/>
        <v>15.530000000000001</v>
      </c>
      <c r="R2208" s="38">
        <f t="shared" si="893"/>
        <v>15.522499999999999</v>
      </c>
      <c r="S2208" s="40">
        <f t="shared" si="879"/>
        <v>1</v>
      </c>
      <c r="T2208" s="40">
        <f t="shared" si="880"/>
        <v>0</v>
      </c>
      <c r="U2208" s="40">
        <f>VLOOKUP(P2208,Table!$D$6:$G$15,MATCH(VALUE(T2208)&amp;"E",Table!$D$5:$G$5,0),1)*IF(Y2208=1,0,1)</f>
        <v>0.9</v>
      </c>
      <c r="V2208" s="40">
        <f t="shared" si="881"/>
        <v>9.9999999999999978E-2</v>
      </c>
      <c r="W2208" s="40">
        <f t="shared" si="872"/>
        <v>204145.00946494541</v>
      </c>
      <c r="X2208" s="40">
        <f t="shared" si="882"/>
        <v>5.1732717705552655E-3</v>
      </c>
      <c r="Y2208" s="40">
        <f t="shared" si="883"/>
        <v>0</v>
      </c>
      <c r="Z2208" s="40">
        <f t="shared" si="884"/>
        <v>0</v>
      </c>
      <c r="AA2208" s="40">
        <f t="shared" si="885"/>
        <v>0</v>
      </c>
      <c r="AB2208" s="38">
        <f t="shared" si="886"/>
        <v>246508.33198551912</v>
      </c>
      <c r="AC2208" s="46"/>
      <c r="AD2208" s="38"/>
      <c r="AE2208" s="40"/>
      <c r="AF2208" s="40"/>
      <c r="AG2208" s="40">
        <f t="shared" si="887"/>
        <v>132.61451722712511</v>
      </c>
      <c r="AH2208" s="24">
        <f t="shared" si="888"/>
        <v>130.19170312112749</v>
      </c>
      <c r="AI2208" s="16">
        <f>VLOOKUP(A2208,'VQT-IV'!$B$3:$C1542,2,0)</f>
        <v>130.30000000000001</v>
      </c>
      <c r="AJ2208" s="25">
        <f t="shared" si="873"/>
        <v>-8.3113491076380885E-4</v>
      </c>
      <c r="AL2208" s="2">
        <f t="shared" si="870"/>
        <v>137.45812140975204</v>
      </c>
      <c r="AM2208" s="27">
        <f t="shared" si="871"/>
        <v>-5.2862778962065926E-2</v>
      </c>
      <c r="AO2208" s="1">
        <v>41180</v>
      </c>
      <c r="AP2208" s="2" t="str">
        <f t="shared" si="874"/>
        <v>high</v>
      </c>
    </row>
    <row r="2209" spans="1:42" x14ac:dyDescent="0.25">
      <c r="A2209" s="49">
        <v>41205</v>
      </c>
      <c r="B2209" s="47">
        <v>1413.11</v>
      </c>
      <c r="C2209" s="27">
        <f t="shared" si="889"/>
        <v>-1.4443932990194086E-2</v>
      </c>
      <c r="D2209" s="27">
        <f t="shared" si="890"/>
        <v>-2.8902259069208514E-2</v>
      </c>
      <c r="E2209" s="5">
        <f t="shared" si="891"/>
        <v>0</v>
      </c>
      <c r="F2209" s="44">
        <v>2468.7800000000002</v>
      </c>
      <c r="G2209" s="45">
        <v>2468.7800000000002</v>
      </c>
      <c r="H2209" s="48">
        <v>1413.11</v>
      </c>
      <c r="I2209" s="42">
        <v>18.829999999999998</v>
      </c>
      <c r="J2209" s="40">
        <f t="shared" si="875"/>
        <v>0.1883</v>
      </c>
      <c r="K2209" s="40">
        <f t="shared" si="876"/>
        <v>8.3240749360293062E-2</v>
      </c>
      <c r="L2209" s="51">
        <f>VLOOKUP(A2209,LIBOR!$A$3:B4304,2,1)</f>
        <v>0.1535</v>
      </c>
      <c r="M2209" s="43">
        <v>3907.51</v>
      </c>
      <c r="N2209" s="54">
        <v>3487.39</v>
      </c>
      <c r="O2209" s="40">
        <f t="shared" si="877"/>
        <v>2.1168102662639485E-4</v>
      </c>
      <c r="P2209" s="40">
        <f t="shared" si="878"/>
        <v>0.10505925063970693</v>
      </c>
      <c r="Q2209" s="38">
        <f t="shared" si="892"/>
        <v>15.8</v>
      </c>
      <c r="R2209" s="38">
        <f t="shared" si="893"/>
        <v>15.645999999999997</v>
      </c>
      <c r="S2209" s="40">
        <f t="shared" si="879"/>
        <v>1</v>
      </c>
      <c r="T2209" s="40">
        <f t="shared" si="880"/>
        <v>0</v>
      </c>
      <c r="U2209" s="40">
        <f>VLOOKUP(P2209,Table!$D$6:$G$15,MATCH(VALUE(T2209)&amp;"E",Table!$D$5:$G$5,0),1)*IF(Y2209=1,0,1)</f>
        <v>0.9</v>
      </c>
      <c r="V2209" s="40">
        <f t="shared" si="881"/>
        <v>9.9999999999999978E-2</v>
      </c>
      <c r="W2209" s="40">
        <f t="shared" si="872"/>
        <v>203560.50082343421</v>
      </c>
      <c r="X2209" s="40">
        <f t="shared" si="882"/>
        <v>-1.439249215258176E-3</v>
      </c>
      <c r="Y2209" s="40">
        <f t="shared" si="883"/>
        <v>0</v>
      </c>
      <c r="Z2209" s="40">
        <f t="shared" si="884"/>
        <v>0</v>
      </c>
      <c r="AA2209" s="40">
        <f t="shared" si="885"/>
        <v>0</v>
      </c>
      <c r="AB2209" s="38">
        <f t="shared" si="886"/>
        <v>245802.69348002772</v>
      </c>
      <c r="AC2209" s="46"/>
      <c r="AD2209" s="38"/>
      <c r="AE2209" s="40"/>
      <c r="AF2209" s="40"/>
      <c r="AG2209" s="40">
        <f t="shared" si="887"/>
        <v>132.2349036498116</v>
      </c>
      <c r="AH2209" s="24">
        <f t="shared" si="888"/>
        <v>129.81564608046909</v>
      </c>
      <c r="AI2209" s="16">
        <f>VLOOKUP(A2209,'VQT-IV'!$B$3:$C1543,2,0)</f>
        <v>129.91999999999999</v>
      </c>
      <c r="AJ2209" s="25">
        <f t="shared" si="873"/>
        <v>-8.032167451577088E-4</v>
      </c>
      <c r="AL2209" s="2">
        <f t="shared" si="870"/>
        <v>137.45812140975204</v>
      </c>
      <c r="AM2209" s="27">
        <f t="shared" si="871"/>
        <v>-5.559857250268474E-2</v>
      </c>
      <c r="AO2209" s="1">
        <v>41183</v>
      </c>
      <c r="AP2209" s="2" t="str">
        <f t="shared" si="874"/>
        <v>high</v>
      </c>
    </row>
    <row r="2210" spans="1:42" x14ac:dyDescent="0.25">
      <c r="A2210" s="49">
        <v>41206</v>
      </c>
      <c r="B2210" s="47">
        <v>1408.75</v>
      </c>
      <c r="C2210" s="27">
        <f t="shared" si="889"/>
        <v>-3.0853932107195448E-3</v>
      </c>
      <c r="D2210" s="27">
        <f t="shared" si="890"/>
        <v>-3.6104717135727604E-2</v>
      </c>
      <c r="E2210" s="5">
        <f t="shared" si="891"/>
        <v>0</v>
      </c>
      <c r="F2210" s="44">
        <v>2461.1799999999998</v>
      </c>
      <c r="G2210" s="45">
        <v>2461.1799999999998</v>
      </c>
      <c r="H2210" s="48">
        <v>1408.75</v>
      </c>
      <c r="I2210" s="42">
        <v>18.329999999999998</v>
      </c>
      <c r="J2210" s="40">
        <f t="shared" si="875"/>
        <v>0.18329999999999999</v>
      </c>
      <c r="K2210" s="40">
        <f t="shared" si="876"/>
        <v>6.7273748302338079E-2</v>
      </c>
      <c r="L2210" s="51">
        <f>VLOOKUP(A2210,LIBOR!$A$3:B4305,2,1)</f>
        <v>0.1535</v>
      </c>
      <c r="M2210" s="43">
        <v>3822.22</v>
      </c>
      <c r="N2210" s="54">
        <v>3411.26</v>
      </c>
      <c r="O2210" s="40">
        <f t="shared" si="877"/>
        <v>9.5491064375818991E-6</v>
      </c>
      <c r="P2210" s="40">
        <f t="shared" si="878"/>
        <v>0.11602625169766191</v>
      </c>
      <c r="Q2210" s="38">
        <f t="shared" si="892"/>
        <v>16.521999999999998</v>
      </c>
      <c r="R2210" s="38">
        <f t="shared" si="893"/>
        <v>15.815999999999997</v>
      </c>
      <c r="S2210" s="40">
        <f t="shared" si="879"/>
        <v>1</v>
      </c>
      <c r="T2210" s="40">
        <f t="shared" si="880"/>
        <v>0</v>
      </c>
      <c r="U2210" s="40">
        <f>VLOOKUP(P2210,Table!$D$6:$G$15,MATCH(VALUE(T2210)&amp;"E",Table!$D$5:$G$5,0),1)*IF(Y2210=1,0,1)</f>
        <v>0.9</v>
      </c>
      <c r="V2210" s="40">
        <f t="shared" si="881"/>
        <v>9.9999999999999978E-2</v>
      </c>
      <c r="W2210" s="40">
        <f t="shared" si="872"/>
        <v>202550.86886887116</v>
      </c>
      <c r="X2210" s="40">
        <f t="shared" si="882"/>
        <v>-1.1179766826956206E-2</v>
      </c>
      <c r="Y2210" s="40">
        <f t="shared" si="883"/>
        <v>0</v>
      </c>
      <c r="Z2210" s="40">
        <f t="shared" si="884"/>
        <v>0</v>
      </c>
      <c r="AA2210" s="40">
        <f t="shared" si="885"/>
        <v>0</v>
      </c>
      <c r="AB2210" s="38">
        <f t="shared" si="886"/>
        <v>244585.15428263761</v>
      </c>
      <c r="AC2210" s="46"/>
      <c r="AD2210" s="38"/>
      <c r="AE2210" s="40"/>
      <c r="AF2210" s="40"/>
      <c r="AG2210" s="40">
        <f t="shared" si="887"/>
        <v>131.57990196460901</v>
      </c>
      <c r="AH2210" s="24">
        <f t="shared" si="888"/>
        <v>129.16926572290109</v>
      </c>
      <c r="AI2210" s="16">
        <f>VLOOKUP(A2210,'VQT-IV'!$B$3:$C1544,2,0)</f>
        <v>129.27000000000001</v>
      </c>
      <c r="AJ2210" s="25">
        <f t="shared" si="873"/>
        <v>-7.792548704178559E-4</v>
      </c>
      <c r="AL2210" s="2">
        <f t="shared" si="870"/>
        <v>137.45812140975204</v>
      </c>
      <c r="AM2210" s="27">
        <f t="shared" si="871"/>
        <v>-6.0300952769043792E-2</v>
      </c>
      <c r="AO2210" s="1">
        <v>41184</v>
      </c>
      <c r="AP2210" s="2" t="str">
        <f t="shared" si="874"/>
        <v>high</v>
      </c>
    </row>
    <row r="2211" spans="1:42" x14ac:dyDescent="0.25">
      <c r="A2211" s="49">
        <v>41207</v>
      </c>
      <c r="B2211" s="47">
        <v>1412.97</v>
      </c>
      <c r="C2211" s="27">
        <f t="shared" si="889"/>
        <v>2.9955634427685229E-3</v>
      </c>
      <c r="D2211" s="27">
        <f t="shared" si="890"/>
        <v>-3.0665471330595828E-2</v>
      </c>
      <c r="E2211" s="5">
        <f t="shared" si="891"/>
        <v>0</v>
      </c>
      <c r="F2211" s="44">
        <v>2468.6</v>
      </c>
      <c r="G2211" s="45">
        <v>2468.6</v>
      </c>
      <c r="H2211" s="48">
        <v>1412.97</v>
      </c>
      <c r="I2211" s="42">
        <v>18.12</v>
      </c>
      <c r="J2211" s="40">
        <f t="shared" si="875"/>
        <v>0.1812</v>
      </c>
      <c r="K2211" s="40">
        <f t="shared" si="876"/>
        <v>6.4949209111665601E-2</v>
      </c>
      <c r="L2211" s="51">
        <f>VLOOKUP(A2211,LIBOR!$A$3:B4306,2,1)</f>
        <v>0.1545</v>
      </c>
      <c r="M2211" s="43">
        <v>3743.08</v>
      </c>
      <c r="N2211" s="54">
        <v>3340.62</v>
      </c>
      <c r="O2211" s="40">
        <f t="shared" si="877"/>
        <v>8.9465935609319543E-6</v>
      </c>
      <c r="P2211" s="40">
        <f t="shared" si="878"/>
        <v>0.1162507908883344</v>
      </c>
      <c r="Q2211" s="38">
        <f t="shared" si="892"/>
        <v>17.173999999999999</v>
      </c>
      <c r="R2211" s="38">
        <f t="shared" si="893"/>
        <v>15.891999999999996</v>
      </c>
      <c r="S2211" s="40">
        <f t="shared" si="879"/>
        <v>1</v>
      </c>
      <c r="T2211" s="40">
        <f t="shared" si="880"/>
        <v>0</v>
      </c>
      <c r="U2211" s="40">
        <f>VLOOKUP(P2211,Table!$D$6:$G$15,MATCH(VALUE(T2211)&amp;"E",Table!$D$5:$G$5,0),1)*IF(Y2211=1,0,1)</f>
        <v>0.9</v>
      </c>
      <c r="V2211" s="40">
        <f t="shared" si="881"/>
        <v>9.9999999999999978E-2</v>
      </c>
      <c r="W2211" s="40">
        <f t="shared" si="872"/>
        <v>202677.50731919831</v>
      </c>
      <c r="X2211" s="40">
        <f t="shared" si="882"/>
        <v>-1.7964075501182064E-2</v>
      </c>
      <c r="Y2211" s="40">
        <f t="shared" si="883"/>
        <v>0</v>
      </c>
      <c r="Z2211" s="40">
        <f t="shared" si="884"/>
        <v>0</v>
      </c>
      <c r="AA2211" s="40">
        <f t="shared" si="885"/>
        <v>0</v>
      </c>
      <c r="AB2211" s="38">
        <f t="shared" si="886"/>
        <v>244742.37561793832</v>
      </c>
      <c r="AC2211" s="46"/>
      <c r="AD2211" s="38"/>
      <c r="AE2211" s="40"/>
      <c r="AF2211" s="40"/>
      <c r="AG2211" s="40">
        <f t="shared" si="887"/>
        <v>131.66448260052817</v>
      </c>
      <c r="AH2211" s="24">
        <f t="shared" si="888"/>
        <v>129.24893268127533</v>
      </c>
      <c r="AI2211" s="16">
        <f>VLOOKUP(A2211,'VQT-IV'!$B$3:$C1545,2,0)</f>
        <v>129.35</v>
      </c>
      <c r="AJ2211" s="25">
        <f t="shared" si="873"/>
        <v>-7.8134765152426677E-4</v>
      </c>
      <c r="AL2211" s="2">
        <f t="shared" si="870"/>
        <v>137.45812140975204</v>
      </c>
      <c r="AM2211" s="27">
        <f t="shared" si="871"/>
        <v>-5.9721380186811612E-2</v>
      </c>
      <c r="AO2211" s="1">
        <v>41185</v>
      </c>
      <c r="AP2211" s="2" t="str">
        <f t="shared" si="874"/>
        <v>high</v>
      </c>
    </row>
    <row r="2212" spans="1:42" x14ac:dyDescent="0.25">
      <c r="A2212" s="49">
        <v>41208</v>
      </c>
      <c r="B2212" s="47">
        <v>1411.94</v>
      </c>
      <c r="C2212" s="27">
        <f t="shared" si="889"/>
        <v>-7.2896098289421118E-4</v>
      </c>
      <c r="D2212" s="27">
        <f t="shared" si="890"/>
        <v>-1.4823144899434371E-2</v>
      </c>
      <c r="E2212" s="5">
        <f t="shared" si="891"/>
        <v>0</v>
      </c>
      <c r="F2212" s="44">
        <v>2466.8000000000002</v>
      </c>
      <c r="G2212" s="45">
        <v>2466.8000000000002</v>
      </c>
      <c r="H2212" s="48">
        <v>1411.94</v>
      </c>
      <c r="I2212" s="42">
        <v>17.809999999999999</v>
      </c>
      <c r="J2212" s="40">
        <f t="shared" si="875"/>
        <v>0.17809999999999998</v>
      </c>
      <c r="K2212" s="40">
        <f t="shared" si="876"/>
        <v>6.7014323223939784E-2</v>
      </c>
      <c r="L2212" s="51">
        <f>VLOOKUP(A2212,LIBOR!$A$3:B4307,2,1)</f>
        <v>0.1535</v>
      </c>
      <c r="M2212" s="43">
        <v>3735.79</v>
      </c>
      <c r="N2212" s="54">
        <v>3334.11</v>
      </c>
      <c r="O2212" s="40">
        <f t="shared" si="877"/>
        <v>5.3177173187851979E-7</v>
      </c>
      <c r="P2212" s="40">
        <f t="shared" si="878"/>
        <v>0.1110856767760602</v>
      </c>
      <c r="Q2212" s="38">
        <f t="shared" si="892"/>
        <v>17.792000000000002</v>
      </c>
      <c r="R2212" s="38">
        <f t="shared" si="893"/>
        <v>16.055999999999997</v>
      </c>
      <c r="S2212" s="40">
        <f t="shared" si="879"/>
        <v>1</v>
      </c>
      <c r="T2212" s="40">
        <f t="shared" si="880"/>
        <v>0</v>
      </c>
      <c r="U2212" s="40">
        <f>VLOOKUP(P2212,Table!$D$6:$G$15,MATCH(VALUE(T2212)&amp;"E",Table!$D$5:$G$5,0),1)*IF(Y2212=1,0,1)</f>
        <v>0.9</v>
      </c>
      <c r="V2212" s="40">
        <f t="shared" si="881"/>
        <v>9.9999999999999978E-2</v>
      </c>
      <c r="W2212" s="40">
        <f t="shared" si="872"/>
        <v>202505.04114608627</v>
      </c>
      <c r="X2212" s="40">
        <f t="shared" si="882"/>
        <v>-1.6642357222911408E-2</v>
      </c>
      <c r="Y2212" s="40">
        <f t="shared" si="883"/>
        <v>0</v>
      </c>
      <c r="Z2212" s="40">
        <f t="shared" si="884"/>
        <v>0</v>
      </c>
      <c r="AA2212" s="40">
        <f t="shared" si="885"/>
        <v>0</v>
      </c>
      <c r="AB2212" s="38">
        <f t="shared" si="886"/>
        <v>244534.09941560257</v>
      </c>
      <c r="AC2212" s="46"/>
      <c r="AD2212" s="38"/>
      <c r="AE2212" s="40"/>
      <c r="AF2212" s="40"/>
      <c r="AG2212" s="40">
        <f t="shared" si="887"/>
        <v>131.55243588875911</v>
      </c>
      <c r="AH2212" s="24">
        <f t="shared" si="888"/>
        <v>129.13558045630205</v>
      </c>
      <c r="AI2212" s="16">
        <f>VLOOKUP(A2212,'VQT-IV'!$B$3:$C1546,2,0)</f>
        <v>129.24</v>
      </c>
      <c r="AJ2212" s="25">
        <f t="shared" si="873"/>
        <v>-8.0795066309158337E-4</v>
      </c>
      <c r="AL2212" s="2">
        <f t="shared" si="870"/>
        <v>137.45812140975204</v>
      </c>
      <c r="AM2212" s="27">
        <f t="shared" si="871"/>
        <v>-6.0546011163946645E-2</v>
      </c>
      <c r="AO2212" s="1">
        <v>41186</v>
      </c>
      <c r="AP2212" s="2" t="str">
        <f t="shared" si="874"/>
        <v>high</v>
      </c>
    </row>
    <row r="2213" spans="1:42" x14ac:dyDescent="0.25">
      <c r="A2213" s="49">
        <v>41213</v>
      </c>
      <c r="B2213" s="47">
        <v>1412.16</v>
      </c>
      <c r="C2213" s="27">
        <f t="shared" si="889"/>
        <v>1.5581398642994237E-4</v>
      </c>
      <c r="D2213" s="27">
        <f t="shared" si="890"/>
        <v>-1.5106909754609377E-2</v>
      </c>
      <c r="E2213" s="5">
        <f t="shared" si="891"/>
        <v>0</v>
      </c>
      <c r="F2213" s="44">
        <v>2467.5100000000002</v>
      </c>
      <c r="G2213" s="45">
        <v>2467.5100000000002</v>
      </c>
      <c r="H2213" s="48">
        <v>1412.16</v>
      </c>
      <c r="I2213" s="42">
        <v>18.600000000000001</v>
      </c>
      <c r="J2213" s="40">
        <f t="shared" si="875"/>
        <v>0.18600000000000003</v>
      </c>
      <c r="K2213" s="40">
        <f t="shared" si="876"/>
        <v>7.6606325432972036E-2</v>
      </c>
      <c r="L2213" s="51">
        <f>VLOOKUP(A2213,LIBOR!$A$3:B4308,2,1)</f>
        <v>0.156</v>
      </c>
      <c r="M2213" s="53">
        <v>3871.04</v>
      </c>
      <c r="N2213" s="55">
        <v>3454.77</v>
      </c>
      <c r="O2213" s="40">
        <f t="shared" si="877"/>
        <v>2.4274216055708386E-8</v>
      </c>
      <c r="P2213" s="40">
        <f t="shared" si="878"/>
        <v>0.10939367456702799</v>
      </c>
      <c r="Q2213" s="38">
        <f t="shared" si="892"/>
        <v>17.942</v>
      </c>
      <c r="R2213" s="38">
        <f t="shared" si="893"/>
        <v>16.160000000000004</v>
      </c>
      <c r="S2213" s="40">
        <f t="shared" si="879"/>
        <v>1</v>
      </c>
      <c r="T2213" s="40">
        <f t="shared" si="880"/>
        <v>0</v>
      </c>
      <c r="U2213" s="40">
        <f>VLOOKUP(P2213,Table!$D$6:$G$15,MATCH(VALUE(T2213)&amp;"E",Table!$D$5:$G$5,0),1)*IF(Y2213=1,0,1)</f>
        <v>0.9</v>
      </c>
      <c r="V2213" s="40">
        <f t="shared" si="881"/>
        <v>9.9999999999999978E-2</v>
      </c>
      <c r="W2213" s="40">
        <f t="shared" si="872"/>
        <v>203266.29594430747</v>
      </c>
      <c r="X2213" s="40">
        <f t="shared" si="882"/>
        <v>-7.9836879990321519E-3</v>
      </c>
      <c r="Y2213" s="40">
        <f t="shared" si="883"/>
        <v>0</v>
      </c>
      <c r="Z2213" s="40">
        <f t="shared" si="884"/>
        <v>0</v>
      </c>
      <c r="AA2213" s="40">
        <f t="shared" si="885"/>
        <v>0</v>
      </c>
      <c r="AB2213" s="38">
        <f t="shared" si="886"/>
        <v>245482.75125264993</v>
      </c>
      <c r="AC2213" s="46"/>
      <c r="AD2213" s="38"/>
      <c r="AE2213" s="40"/>
      <c r="AF2213" s="40"/>
      <c r="AG2213" s="40">
        <f t="shared" si="887"/>
        <v>132.06278377182397</v>
      </c>
      <c r="AH2213" s="24">
        <f t="shared" si="888"/>
        <v>129.61968269654628</v>
      </c>
      <c r="AI2213" s="16">
        <f>VLOOKUP(A2213,'VQT-IV'!$B$3:$C1547,2,0)</f>
        <v>129.72</v>
      </c>
      <c r="AJ2213" s="25">
        <f t="shared" si="873"/>
        <v>-7.7333721441352754E-4</v>
      </c>
      <c r="AL2213" s="2">
        <f t="shared" si="870"/>
        <v>137.45812140975204</v>
      </c>
      <c r="AM2213" s="27">
        <f t="shared" si="871"/>
        <v>-5.7024194953457674E-2</v>
      </c>
      <c r="AO2213" s="1">
        <v>41187</v>
      </c>
      <c r="AP2213" s="2" t="str">
        <f t="shared" si="874"/>
        <v>high</v>
      </c>
    </row>
    <row r="2214" spans="1:42" x14ac:dyDescent="0.25">
      <c r="A2214" s="49">
        <v>41214</v>
      </c>
      <c r="B2214" s="47">
        <v>1427.59</v>
      </c>
      <c r="C2214" s="27">
        <f t="shared" si="889"/>
        <v>1.0926523906639396E-2</v>
      </c>
      <c r="D2214" s="27">
        <f t="shared" si="890"/>
        <v>1.0263547142224105E-2</v>
      </c>
      <c r="E2214" s="5">
        <f t="shared" si="891"/>
        <v>0</v>
      </c>
      <c r="F2214" s="44">
        <v>2494.67</v>
      </c>
      <c r="G2214" s="45">
        <v>2494.67</v>
      </c>
      <c r="H2214" s="48">
        <v>1427.59</v>
      </c>
      <c r="I2214" s="42">
        <v>16.690000000000001</v>
      </c>
      <c r="J2214" s="40">
        <f t="shared" si="875"/>
        <v>0.16690000000000002</v>
      </c>
      <c r="K2214" s="40">
        <f t="shared" si="876"/>
        <v>6.2444195237284617E-2</v>
      </c>
      <c r="L2214" s="51">
        <f>VLOOKUP(A2214,LIBOR!$A$3:B4309,2,1)</f>
        <v>0.155</v>
      </c>
      <c r="M2214" s="43">
        <v>3497.5</v>
      </c>
      <c r="N2214" s="54">
        <v>3121.39</v>
      </c>
      <c r="O2214" s="40">
        <f t="shared" si="877"/>
        <v>1.1809735614438123E-4</v>
      </c>
      <c r="P2214" s="40">
        <f t="shared" si="878"/>
        <v>0.1044558047627154</v>
      </c>
      <c r="Q2214" s="38">
        <f t="shared" si="892"/>
        <v>18.338000000000001</v>
      </c>
      <c r="R2214" s="38">
        <f t="shared" si="893"/>
        <v>16.274000000000001</v>
      </c>
      <c r="S2214" s="40">
        <f t="shared" si="879"/>
        <v>1</v>
      </c>
      <c r="T2214" s="40">
        <f t="shared" si="880"/>
        <v>0</v>
      </c>
      <c r="U2214" s="40">
        <f>VLOOKUP(P2214,Table!$D$6:$G$15,MATCH(VALUE(T2214)&amp;"E",Table!$D$5:$G$5,0),1)*IF(Y2214=1,0,1)</f>
        <v>0.9</v>
      </c>
      <c r="V2214" s="40">
        <f t="shared" si="881"/>
        <v>9.9999999999999978E-2</v>
      </c>
      <c r="W2214" s="40">
        <f t="shared" si="872"/>
        <v>203303.70203900983</v>
      </c>
      <c r="X2214" s="40">
        <f t="shared" si="882"/>
        <v>-4.3043595478576835E-3</v>
      </c>
      <c r="Y2214" s="40">
        <f t="shared" si="883"/>
        <v>0</v>
      </c>
      <c r="Z2214" s="40">
        <f t="shared" si="884"/>
        <v>0</v>
      </c>
      <c r="AA2214" s="40">
        <f t="shared" si="885"/>
        <v>0</v>
      </c>
      <c r="AB2214" s="38">
        <f t="shared" si="886"/>
        <v>245545.77640191256</v>
      </c>
      <c r="AC2214" s="46"/>
      <c r="AD2214" s="38"/>
      <c r="AE2214" s="40"/>
      <c r="AF2214" s="40"/>
      <c r="AG2214" s="40">
        <f t="shared" si="887"/>
        <v>132.09668952127799</v>
      </c>
      <c r="AH2214" s="24">
        <f t="shared" si="888"/>
        <v>129.6495866760215</v>
      </c>
      <c r="AI2214" s="16">
        <f>VLOOKUP(A2214,'VQT-IV'!$B$3:$C1548,2,0)</f>
        <v>129.75</v>
      </c>
      <c r="AJ2214" s="25">
        <f t="shared" si="873"/>
        <v>-7.738984507013047E-4</v>
      </c>
      <c r="AL2214" s="2">
        <f t="shared" si="870"/>
        <v>137.45812140975204</v>
      </c>
      <c r="AM2214" s="27">
        <f t="shared" si="871"/>
        <v>-5.6806645206898376E-2</v>
      </c>
      <c r="AO2214" s="1">
        <v>41190</v>
      </c>
      <c r="AP2214" s="2" t="str">
        <f t="shared" si="874"/>
        <v>high</v>
      </c>
    </row>
    <row r="2215" spans="1:42" x14ac:dyDescent="0.25">
      <c r="A2215" s="49">
        <v>41215</v>
      </c>
      <c r="B2215" s="47">
        <v>1414.2</v>
      </c>
      <c r="C2215" s="27">
        <f t="shared" si="889"/>
        <v>-9.3794436778065204E-3</v>
      </c>
      <c r="D2215" s="27">
        <f t="shared" si="890"/>
        <v>3.9694966751371297E-3</v>
      </c>
      <c r="E2215" s="5">
        <f t="shared" si="891"/>
        <v>0</v>
      </c>
      <c r="F2215" s="44">
        <v>2471.3000000000002</v>
      </c>
      <c r="G2215" s="45">
        <v>2471.3000000000002</v>
      </c>
      <c r="H2215" s="48">
        <v>1414.2</v>
      </c>
      <c r="I2215" s="42">
        <v>17.59</v>
      </c>
      <c r="J2215" s="40">
        <f t="shared" si="875"/>
        <v>0.1759</v>
      </c>
      <c r="K2215" s="40">
        <f t="shared" si="876"/>
        <v>6.6204667861733638E-2</v>
      </c>
      <c r="L2215" s="51">
        <f>VLOOKUP(A2215,LIBOR!$A$3:B4310,2,1)</f>
        <v>0.156</v>
      </c>
      <c r="M2215" s="43">
        <v>3659.31</v>
      </c>
      <c r="N2215" s="54">
        <v>3265.79</v>
      </c>
      <c r="O2215" s="40">
        <f t="shared" si="877"/>
        <v>8.8806266025186434E-5</v>
      </c>
      <c r="P2215" s="40">
        <f t="shared" si="878"/>
        <v>0.10969533213826636</v>
      </c>
      <c r="Q2215" s="38">
        <f t="shared" si="892"/>
        <v>17.910000000000004</v>
      </c>
      <c r="R2215" s="38">
        <f t="shared" si="893"/>
        <v>16.323</v>
      </c>
      <c r="S2215" s="40">
        <f t="shared" si="879"/>
        <v>1</v>
      </c>
      <c r="T2215" s="40">
        <f t="shared" si="880"/>
        <v>0</v>
      </c>
      <c r="U2215" s="40">
        <f>VLOOKUP(P2215,Table!$D$6:$G$15,MATCH(VALUE(T2215)&amp;"E",Table!$D$5:$G$5,0),1)*IF(Y2215=1,0,1)</f>
        <v>0.9</v>
      </c>
      <c r="V2215" s="40">
        <f t="shared" si="881"/>
        <v>9.9999999999999978E-2</v>
      </c>
      <c r="W2215" s="40">
        <f t="shared" si="872"/>
        <v>202528.02620462727</v>
      </c>
      <c r="X2215" s="40">
        <f t="shared" si="882"/>
        <v>-1.261535432392713E-3</v>
      </c>
      <c r="Y2215" s="40">
        <f t="shared" si="883"/>
        <v>0</v>
      </c>
      <c r="Z2215" s="40">
        <f t="shared" si="884"/>
        <v>0</v>
      </c>
      <c r="AA2215" s="40">
        <f t="shared" si="885"/>
        <v>0</v>
      </c>
      <c r="AB2215" s="38">
        <f t="shared" si="886"/>
        <v>244611.54155947955</v>
      </c>
      <c r="AC2215" s="46"/>
      <c r="AD2215" s="38"/>
      <c r="AE2215" s="40"/>
      <c r="AF2215" s="40"/>
      <c r="AG2215" s="40">
        <f t="shared" si="887"/>
        <v>131.59409757394661</v>
      </c>
      <c r="AH2215" s="24">
        <f t="shared" si="888"/>
        <v>129.1529436864563</v>
      </c>
      <c r="AI2215" s="16">
        <f>VLOOKUP(A2215,'VQT-IV'!$B$3:$C1549,2,0)</f>
        <v>129.26</v>
      </c>
      <c r="AJ2215" s="25">
        <f t="shared" si="873"/>
        <v>-8.2822461352072274E-4</v>
      </c>
      <c r="AL2215" s="2">
        <f t="shared" si="870"/>
        <v>137.45812140975204</v>
      </c>
      <c r="AM2215" s="27">
        <f t="shared" si="871"/>
        <v>-6.0419694654044065E-2</v>
      </c>
      <c r="AO2215" s="1">
        <v>41191</v>
      </c>
      <c r="AP2215" s="2" t="str">
        <f t="shared" si="874"/>
        <v>high</v>
      </c>
    </row>
    <row r="2216" spans="1:42" x14ac:dyDescent="0.25">
      <c r="A2216" s="49">
        <v>41218</v>
      </c>
      <c r="B2216" s="47">
        <v>1417.26</v>
      </c>
      <c r="C2216" s="27">
        <f t="shared" si="889"/>
        <v>2.1637675010606205E-3</v>
      </c>
      <c r="D2216" s="27">
        <f t="shared" si="890"/>
        <v>3.1377007334292273E-3</v>
      </c>
      <c r="E2216" s="5">
        <f t="shared" si="891"/>
        <v>0</v>
      </c>
      <c r="F2216" s="44">
        <v>2476.94</v>
      </c>
      <c r="G2216" s="45">
        <v>2476.94</v>
      </c>
      <c r="H2216" s="48">
        <v>1417.26</v>
      </c>
      <c r="I2216" s="42">
        <v>18.420000000000002</v>
      </c>
      <c r="J2216" s="40">
        <f t="shared" si="875"/>
        <v>0.18420000000000003</v>
      </c>
      <c r="K2216" s="40">
        <f t="shared" si="876"/>
        <v>7.0314175546009411E-2</v>
      </c>
      <c r="L2216" s="51">
        <f>VLOOKUP(A2216,LIBOR!$A$3:B4311,2,1)</f>
        <v>0.156</v>
      </c>
      <c r="M2216" s="43">
        <v>3719.61</v>
      </c>
      <c r="N2216" s="54">
        <v>3319.57</v>
      </c>
      <c r="O2216" s="40">
        <f t="shared" si="877"/>
        <v>4.6717793316269818E-6</v>
      </c>
      <c r="P2216" s="40">
        <f t="shared" si="878"/>
        <v>0.11388582445399062</v>
      </c>
      <c r="Q2216" s="38">
        <f t="shared" si="892"/>
        <v>17.762</v>
      </c>
      <c r="R2216" s="38">
        <f t="shared" si="893"/>
        <v>16.431000000000001</v>
      </c>
      <c r="S2216" s="40">
        <f t="shared" si="879"/>
        <v>1</v>
      </c>
      <c r="T2216" s="40">
        <f t="shared" si="880"/>
        <v>0</v>
      </c>
      <c r="U2216" s="40">
        <f>VLOOKUP(P2216,Table!$D$6:$G$15,MATCH(VALUE(T2216)&amp;"E",Table!$D$5:$G$5,0),1)*IF(Y2216=1,0,1)</f>
        <v>0.9</v>
      </c>
      <c r="V2216" s="40">
        <f t="shared" si="881"/>
        <v>9.9999999999999978E-2</v>
      </c>
      <c r="W2216" s="40">
        <f t="shared" si="872"/>
        <v>203255.94417741059</v>
      </c>
      <c r="X2216" s="40">
        <f t="shared" si="882"/>
        <v>-1.1277495066519538E-4</v>
      </c>
      <c r="Y2216" s="40">
        <f t="shared" si="883"/>
        <v>0</v>
      </c>
      <c r="Z2216" s="40">
        <f t="shared" si="884"/>
        <v>0</v>
      </c>
      <c r="AA2216" s="40">
        <f t="shared" si="885"/>
        <v>0</v>
      </c>
      <c r="AB2216" s="38">
        <f t="shared" si="886"/>
        <v>245517.05222794058</v>
      </c>
      <c r="AC2216" s="46"/>
      <c r="AD2216" s="38"/>
      <c r="AE2216" s="40"/>
      <c r="AF2216" s="40"/>
      <c r="AG2216" s="40">
        <f t="shared" si="887"/>
        <v>132.0812367273162</v>
      </c>
      <c r="AH2216" s="24">
        <f t="shared" si="888"/>
        <v>129.62092448712292</v>
      </c>
      <c r="AI2216" s="16">
        <f>VLOOKUP(A2216,'VQT-IV'!$B$3:$C1550,2,0)</f>
        <v>129.72</v>
      </c>
      <c r="AJ2216" s="25">
        <f t="shared" si="873"/>
        <v>-7.6376436075453746E-4</v>
      </c>
      <c r="AL2216" s="2">
        <f t="shared" si="870"/>
        <v>137.45812140975204</v>
      </c>
      <c r="AM2216" s="27">
        <f t="shared" si="871"/>
        <v>-5.7015160997777925E-2</v>
      </c>
      <c r="AO2216" s="1">
        <v>41192</v>
      </c>
      <c r="AP2216" s="2" t="str">
        <f t="shared" si="874"/>
        <v>high</v>
      </c>
    </row>
    <row r="2217" spans="1:42" x14ac:dyDescent="0.25">
      <c r="A2217" s="49">
        <v>41219</v>
      </c>
      <c r="B2217" s="47">
        <v>1428.39</v>
      </c>
      <c r="C2217" s="27">
        <f t="shared" si="889"/>
        <v>7.8531814910460795E-3</v>
      </c>
      <c r="D2217" s="27">
        <f t="shared" si="890"/>
        <v>1.1719843207369518E-2</v>
      </c>
      <c r="E2217" s="5">
        <f t="shared" si="891"/>
        <v>0</v>
      </c>
      <c r="F2217" s="44">
        <v>2496.46</v>
      </c>
      <c r="G2217" s="45">
        <v>2496.46</v>
      </c>
      <c r="H2217" s="48">
        <v>1428.39</v>
      </c>
      <c r="I2217" s="42">
        <v>17.579999999999998</v>
      </c>
      <c r="J2217" s="40">
        <f t="shared" si="875"/>
        <v>0.17579999999999998</v>
      </c>
      <c r="K2217" s="40">
        <f t="shared" si="876"/>
        <v>6.1717633854280154E-2</v>
      </c>
      <c r="L2217" s="51">
        <f>VLOOKUP(A2217,LIBOR!$A$3:B4312,2,1)</f>
        <v>0.1545</v>
      </c>
      <c r="M2217" s="43">
        <v>3537.13</v>
      </c>
      <c r="N2217" s="54">
        <v>3156.71</v>
      </c>
      <c r="O2217" s="40">
        <f t="shared" si="877"/>
        <v>6.1191596334177748E-5</v>
      </c>
      <c r="P2217" s="40">
        <f t="shared" si="878"/>
        <v>0.11408236614571983</v>
      </c>
      <c r="Q2217" s="38">
        <f t="shared" si="892"/>
        <v>17.821999999999999</v>
      </c>
      <c r="R2217" s="38">
        <f t="shared" si="893"/>
        <v>16.624500000000001</v>
      </c>
      <c r="S2217" s="40">
        <f t="shared" si="879"/>
        <v>1</v>
      </c>
      <c r="T2217" s="40">
        <f t="shared" si="880"/>
        <v>1</v>
      </c>
      <c r="U2217" s="40">
        <f>VLOOKUP(P2217,Table!$D$6:$G$15,MATCH(VALUE(T2217)&amp;"E",Table!$D$5:$G$5,0),1)*IF(Y2217=1,0,1)</f>
        <v>0.85</v>
      </c>
      <c r="V2217" s="40">
        <f t="shared" si="881"/>
        <v>0.15000000000000002</v>
      </c>
      <c r="W2217" s="40">
        <f t="shared" si="872"/>
        <v>203695.34414425184</v>
      </c>
      <c r="X2217" s="40">
        <f t="shared" si="882"/>
        <v>2.8539765752166879E-3</v>
      </c>
      <c r="Y2217" s="40">
        <f t="shared" si="883"/>
        <v>0</v>
      </c>
      <c r="Z2217" s="40">
        <f t="shared" si="884"/>
        <v>0</v>
      </c>
      <c r="AA2217" s="40">
        <f t="shared" si="885"/>
        <v>0</v>
      </c>
      <c r="AB2217" s="38">
        <f t="shared" si="886"/>
        <v>246053.93214334248</v>
      </c>
      <c r="AC2217" s="46"/>
      <c r="AD2217" s="38"/>
      <c r="AE2217" s="40"/>
      <c r="AF2217" s="40"/>
      <c r="AG2217" s="40">
        <f t="shared" si="887"/>
        <v>132.3700629516328</v>
      </c>
      <c r="AH2217" s="24">
        <f t="shared" si="888"/>
        <v>129.90098959606681</v>
      </c>
      <c r="AI2217" s="16">
        <f>VLOOKUP(A2217,'VQT-IV'!$B$3:$C1551,2,0)</f>
        <v>130</v>
      </c>
      <c r="AJ2217" s="25">
        <f t="shared" si="873"/>
        <v>-7.6161849179379182E-4</v>
      </c>
      <c r="AL2217" s="2">
        <f t="shared" si="870"/>
        <v>137.45812140975204</v>
      </c>
      <c r="AM2217" s="27">
        <f t="shared" si="871"/>
        <v>-5.4977703290138846E-2</v>
      </c>
      <c r="AO2217" s="1">
        <v>41193</v>
      </c>
      <c r="AP2217" s="2" t="str">
        <f t="shared" si="874"/>
        <v>high</v>
      </c>
    </row>
    <row r="2218" spans="1:42" x14ac:dyDescent="0.25">
      <c r="A2218" s="49">
        <v>41220</v>
      </c>
      <c r="B2218" s="47">
        <v>1394.53</v>
      </c>
      <c r="C2218" s="27">
        <f t="shared" si="889"/>
        <v>-2.3705010536338222E-2</v>
      </c>
      <c r="D2218" s="27">
        <f t="shared" si="890"/>
        <v>-1.2140981315398647E-2</v>
      </c>
      <c r="E2218" s="5">
        <f t="shared" si="891"/>
        <v>0</v>
      </c>
      <c r="F2218" s="44">
        <v>2439.48</v>
      </c>
      <c r="G2218" s="45">
        <v>2439.48</v>
      </c>
      <c r="H2218" s="48">
        <v>1394.53</v>
      </c>
      <c r="I2218" s="42">
        <v>19.079999999999998</v>
      </c>
      <c r="J2218" s="40">
        <f t="shared" si="875"/>
        <v>0.19079999999999997</v>
      </c>
      <c r="K2218" s="40">
        <f t="shared" si="876"/>
        <v>7.4327770143168409E-2</v>
      </c>
      <c r="L2218" s="51">
        <f>VLOOKUP(A2218,LIBOR!$A$3:B4313,2,1)</f>
        <v>0.1545</v>
      </c>
      <c r="M2218" s="43">
        <v>3849.24</v>
      </c>
      <c r="N2218" s="54">
        <v>3435.24</v>
      </c>
      <c r="O2218" s="40">
        <f t="shared" si="877"/>
        <v>5.7554384710238214E-4</v>
      </c>
      <c r="P2218" s="40">
        <f t="shared" si="878"/>
        <v>0.11647222985683156</v>
      </c>
      <c r="Q2218" s="38">
        <f t="shared" si="892"/>
        <v>17.776000000000003</v>
      </c>
      <c r="R2218" s="38">
        <f t="shared" si="893"/>
        <v>16.786999999999999</v>
      </c>
      <c r="S2218" s="40">
        <f t="shared" si="879"/>
        <v>1</v>
      </c>
      <c r="T2218" s="40">
        <f t="shared" si="880"/>
        <v>1</v>
      </c>
      <c r="U2218" s="40">
        <f>VLOOKUP(P2218,Table!$D$6:$G$15,MATCH(VALUE(T2218)&amp;"E",Table!$D$5:$G$5,0),1)*IF(Y2218=1,0,1)</f>
        <v>0.85</v>
      </c>
      <c r="V2218" s="40">
        <f t="shared" si="881"/>
        <v>0.15000000000000002</v>
      </c>
      <c r="W2218" s="40">
        <f t="shared" si="872"/>
        <v>202286.97038219532</v>
      </c>
      <c r="X2218" s="40">
        <f t="shared" si="882"/>
        <v>5.8778931696168435E-3</v>
      </c>
      <c r="Y2218" s="40">
        <f t="shared" si="883"/>
        <v>0</v>
      </c>
      <c r="Z2218" s="40">
        <f t="shared" si="884"/>
        <v>0</v>
      </c>
      <c r="AA2218" s="40">
        <f t="shared" si="885"/>
        <v>0</v>
      </c>
      <c r="AB2218" s="38">
        <f t="shared" si="886"/>
        <v>244537.02424571881</v>
      </c>
      <c r="AC2218" s="46"/>
      <c r="AD2218" s="38"/>
      <c r="AE2218" s="40"/>
      <c r="AF2218" s="40"/>
      <c r="AG2218" s="40">
        <f t="shared" si="887"/>
        <v>131.55400936471716</v>
      </c>
      <c r="AH2218" s="24">
        <f t="shared" si="888"/>
        <v>129.09679755885082</v>
      </c>
      <c r="AI2218" s="16">
        <f>VLOOKUP(A2218,'VQT-IV'!$B$3:$C1552,2,0)</f>
        <v>129.19999999999999</v>
      </c>
      <c r="AJ2218" s="25">
        <f t="shared" si="873"/>
        <v>-7.9878050425052916E-4</v>
      </c>
      <c r="AL2218" s="2">
        <f t="shared" si="870"/>
        <v>137.45812140975204</v>
      </c>
      <c r="AM2218" s="27">
        <f t="shared" si="871"/>
        <v>-6.0828154532803103E-2</v>
      </c>
      <c r="AO2218" s="1">
        <v>41194</v>
      </c>
      <c r="AP2218" s="2" t="str">
        <f t="shared" si="874"/>
        <v>high</v>
      </c>
    </row>
    <row r="2219" spans="1:42" x14ac:dyDescent="0.25">
      <c r="A2219" s="49">
        <v>41221</v>
      </c>
      <c r="B2219" s="47">
        <v>1377.51</v>
      </c>
      <c r="C2219" s="27">
        <f t="shared" si="889"/>
        <v>-1.2204828867073525E-2</v>
      </c>
      <c r="D2219" s="27">
        <f t="shared" si="890"/>
        <v>-3.5272334089111568E-2</v>
      </c>
      <c r="E2219" s="5">
        <f t="shared" si="891"/>
        <v>0</v>
      </c>
      <c r="F2219" s="44">
        <v>2409.7199999999998</v>
      </c>
      <c r="G2219" s="45">
        <v>2409.7199999999998</v>
      </c>
      <c r="H2219" s="48">
        <v>1377.51</v>
      </c>
      <c r="I2219" s="42">
        <v>18.489999999999998</v>
      </c>
      <c r="J2219" s="40">
        <f t="shared" si="875"/>
        <v>0.18489999999999998</v>
      </c>
      <c r="K2219" s="40">
        <f t="shared" si="876"/>
        <v>4.4996514310019164E-2</v>
      </c>
      <c r="L2219" s="51">
        <f>VLOOKUP(A2219,LIBOR!$A$3:B4314,2,1)</f>
        <v>0.153</v>
      </c>
      <c r="M2219" s="43">
        <v>3798.5</v>
      </c>
      <c r="N2219" s="54">
        <v>3389.95</v>
      </c>
      <c r="O2219" s="40">
        <f t="shared" si="877"/>
        <v>1.507964203334171E-4</v>
      </c>
      <c r="P2219" s="40">
        <f t="shared" si="878"/>
        <v>0.13990348568998082</v>
      </c>
      <c r="Q2219" s="38">
        <f t="shared" si="892"/>
        <v>17.872</v>
      </c>
      <c r="R2219" s="38">
        <f t="shared" si="893"/>
        <v>16.985499999999998</v>
      </c>
      <c r="S2219" s="40">
        <f t="shared" si="879"/>
        <v>1</v>
      </c>
      <c r="T2219" s="40">
        <f t="shared" si="880"/>
        <v>1</v>
      </c>
      <c r="U2219" s="40">
        <f>VLOOKUP(P2219,Table!$D$6:$G$15,MATCH(VALUE(T2219)&amp;"E",Table!$D$5:$G$5,0),1)*IF(Y2219=1,0,1)</f>
        <v>0.85</v>
      </c>
      <c r="V2219" s="40">
        <f t="shared" si="881"/>
        <v>0.15000000000000002</v>
      </c>
      <c r="W2219" s="40">
        <f t="shared" si="872"/>
        <v>199788.3832956668</v>
      </c>
      <c r="X2219" s="40">
        <f t="shared" si="882"/>
        <v>-4.8179436613557947E-3</v>
      </c>
      <c r="Y2219" s="40">
        <f t="shared" si="883"/>
        <v>0</v>
      </c>
      <c r="Z2219" s="40">
        <f t="shared" si="884"/>
        <v>0</v>
      </c>
      <c r="AA2219" s="40">
        <f t="shared" si="885"/>
        <v>0</v>
      </c>
      <c r="AB2219" s="38">
        <f t="shared" si="886"/>
        <v>241517.79984205306</v>
      </c>
      <c r="AC2219" s="46"/>
      <c r="AD2219" s="38"/>
      <c r="AE2219" s="40"/>
      <c r="AF2219" s="40"/>
      <c r="AG2219" s="40">
        <f t="shared" si="887"/>
        <v>129.92975194725992</v>
      </c>
      <c r="AH2219" s="24">
        <f t="shared" si="888"/>
        <v>127.49956002154602</v>
      </c>
      <c r="AI2219" s="16">
        <f>VLOOKUP(A2219,'VQT-IV'!$B$3:$C1553,2,0)</f>
        <v>127.6</v>
      </c>
      <c r="AJ2219" s="25">
        <f t="shared" si="873"/>
        <v>-7.8714716656724804E-4</v>
      </c>
      <c r="AL2219" s="2">
        <f t="shared" si="870"/>
        <v>137.45812140975204</v>
      </c>
      <c r="AM2219" s="27">
        <f t="shared" si="871"/>
        <v>-7.2447966595733715E-2</v>
      </c>
      <c r="AO2219" s="1">
        <v>41197</v>
      </c>
      <c r="AP2219" s="2" t="str">
        <f t="shared" si="874"/>
        <v>high</v>
      </c>
    </row>
    <row r="2220" spans="1:42" x14ac:dyDescent="0.25">
      <c r="A2220" s="49">
        <v>41222</v>
      </c>
      <c r="B2220" s="47">
        <v>1379.85</v>
      </c>
      <c r="C2220" s="27">
        <f t="shared" si="889"/>
        <v>1.6987172506914838E-3</v>
      </c>
      <c r="D2220" s="27">
        <f t="shared" si="890"/>
        <v>-2.4194173160613563E-2</v>
      </c>
      <c r="E2220" s="5">
        <f t="shared" si="891"/>
        <v>0</v>
      </c>
      <c r="F2220" s="44">
        <v>2413.92</v>
      </c>
      <c r="G2220" s="45">
        <v>2413.92</v>
      </c>
      <c r="H2220" s="48">
        <v>1379.85</v>
      </c>
      <c r="I2220" s="42">
        <v>18.61</v>
      </c>
      <c r="J2220" s="40">
        <f t="shared" si="875"/>
        <v>0.18609999999999999</v>
      </c>
      <c r="K2220" s="40">
        <f t="shared" si="876"/>
        <v>4.0157872413247864E-2</v>
      </c>
      <c r="L2220" s="51">
        <f>VLOOKUP(A2220,LIBOR!$A$3:B4315,2,1)</f>
        <v>0.154</v>
      </c>
      <c r="M2220" s="43">
        <v>3845.58</v>
      </c>
      <c r="N2220" s="54">
        <v>3431.96</v>
      </c>
      <c r="O2220" s="40">
        <f t="shared" si="877"/>
        <v>2.8807460320843009E-6</v>
      </c>
      <c r="P2220" s="40">
        <f t="shared" si="878"/>
        <v>0.14594212758675212</v>
      </c>
      <c r="Q2220" s="38">
        <f t="shared" si="892"/>
        <v>18.231999999999999</v>
      </c>
      <c r="R2220" s="38">
        <f t="shared" si="893"/>
        <v>17.0915</v>
      </c>
      <c r="S2220" s="40">
        <f t="shared" si="879"/>
        <v>1</v>
      </c>
      <c r="T2220" s="40">
        <f t="shared" si="880"/>
        <v>1</v>
      </c>
      <c r="U2220" s="40">
        <f>VLOOKUP(P2220,Table!$D$6:$G$15,MATCH(VALUE(T2220)&amp;"E",Table!$D$5:$G$5,0),1)*IF(Y2220=1,0,1)</f>
        <v>0.85</v>
      </c>
      <c r="V2220" s="40">
        <f t="shared" si="881"/>
        <v>0.15000000000000002</v>
      </c>
      <c r="W2220" s="40">
        <f t="shared" si="872"/>
        <v>200448.24169837832</v>
      </c>
      <c r="X2220" s="40">
        <f t="shared" si="882"/>
        <v>-1.7290972609384725E-2</v>
      </c>
      <c r="Y2220" s="40">
        <f t="shared" si="883"/>
        <v>0</v>
      </c>
      <c r="Z2220" s="40">
        <f t="shared" si="884"/>
        <v>0</v>
      </c>
      <c r="AA2220" s="40">
        <f t="shared" si="885"/>
        <v>0</v>
      </c>
      <c r="AB2220" s="38">
        <f t="shared" si="886"/>
        <v>242324.62745263541</v>
      </c>
      <c r="AC2220" s="46"/>
      <c r="AD2220" s="38"/>
      <c r="AE2220" s="40"/>
      <c r="AF2220" s="40"/>
      <c r="AG2220" s="40">
        <f t="shared" si="887"/>
        <v>130.36380240389593</v>
      </c>
      <c r="AH2220" s="24">
        <f t="shared" si="888"/>
        <v>127.92216247812588</v>
      </c>
      <c r="AI2220" s="16">
        <f>VLOOKUP(A2220,'VQT-IV'!$B$3:$C1554,2,0)</f>
        <v>128.02000000000001</v>
      </c>
      <c r="AJ2220" s="25">
        <f t="shared" si="873"/>
        <v>-7.6423622773102995E-4</v>
      </c>
      <c r="AL2220" s="2">
        <f t="shared" si="870"/>
        <v>137.45812140975204</v>
      </c>
      <c r="AM2220" s="27">
        <f t="shared" si="871"/>
        <v>-6.9373557806746033E-2</v>
      </c>
      <c r="AO2220" s="1">
        <v>41198</v>
      </c>
      <c r="AP2220" s="2" t="str">
        <f t="shared" si="874"/>
        <v>high</v>
      </c>
    </row>
    <row r="2221" spans="1:42" x14ac:dyDescent="0.25">
      <c r="A2221" s="49">
        <v>41225</v>
      </c>
      <c r="B2221" s="47">
        <v>1380.03</v>
      </c>
      <c r="C2221" s="27">
        <f t="shared" si="889"/>
        <v>1.304489618436655E-4</v>
      </c>
      <c r="D2221" s="27">
        <f t="shared" si="890"/>
        <v>-2.6227491699830519E-2</v>
      </c>
      <c r="E2221" s="5">
        <f t="shared" si="891"/>
        <v>0</v>
      </c>
      <c r="F2221" s="44">
        <v>2414.2399999999998</v>
      </c>
      <c r="G2221" s="45">
        <v>2414.2399999999998</v>
      </c>
      <c r="H2221" s="48">
        <v>1380.03</v>
      </c>
      <c r="I2221" s="42">
        <v>16.68</v>
      </c>
      <c r="J2221" s="40">
        <f t="shared" si="875"/>
        <v>0.1668</v>
      </c>
      <c r="K2221" s="40">
        <f t="shared" si="876"/>
        <v>2.1215798717803547E-2</v>
      </c>
      <c r="L2221" s="51">
        <f>VLOOKUP(A2221,LIBOR!$A$3:B4316,2,1)</f>
        <v>0.154</v>
      </c>
      <c r="M2221" s="43">
        <v>3582.85</v>
      </c>
      <c r="N2221" s="54">
        <v>3197.48</v>
      </c>
      <c r="O2221" s="40">
        <f t="shared" si="877"/>
        <v>1.701471207043626E-8</v>
      </c>
      <c r="P2221" s="40">
        <f t="shared" si="878"/>
        <v>0.14558420128219646</v>
      </c>
      <c r="Q2221" s="38">
        <f t="shared" si="892"/>
        <v>18.436</v>
      </c>
      <c r="R2221" s="38">
        <f t="shared" si="893"/>
        <v>17.2075</v>
      </c>
      <c r="S2221" s="40">
        <f t="shared" si="879"/>
        <v>1</v>
      </c>
      <c r="T2221" s="40">
        <f t="shared" si="880"/>
        <v>1</v>
      </c>
      <c r="U2221" s="40">
        <f>VLOOKUP(P2221,Table!$D$6:$G$15,MATCH(VALUE(T2221)&amp;"E",Table!$D$5:$G$5,0),1)*IF(Y2221=1,0,1)</f>
        <v>0.85</v>
      </c>
      <c r="V2221" s="40">
        <f t="shared" si="881"/>
        <v>0.15000000000000002</v>
      </c>
      <c r="W2221" s="40">
        <f t="shared" si="872"/>
        <v>198416.19973771961</v>
      </c>
      <c r="X2221" s="40">
        <f t="shared" si="882"/>
        <v>-1.0269119515081915E-2</v>
      </c>
      <c r="Y2221" s="40">
        <f t="shared" si="883"/>
        <v>0</v>
      </c>
      <c r="Z2221" s="40">
        <f t="shared" si="884"/>
        <v>0</v>
      </c>
      <c r="AA2221" s="40">
        <f t="shared" si="885"/>
        <v>0</v>
      </c>
      <c r="AB2221" s="38">
        <f t="shared" si="886"/>
        <v>239868.59000073979</v>
      </c>
      <c r="AC2221" s="46"/>
      <c r="AD2221" s="38"/>
      <c r="AE2221" s="40"/>
      <c r="AF2221" s="40"/>
      <c r="AG2221" s="40">
        <f t="shared" si="887"/>
        <v>129.04252365298535</v>
      </c>
      <c r="AH2221" s="24">
        <f t="shared" si="888"/>
        <v>126.61574357782987</v>
      </c>
      <c r="AI2221" s="16">
        <f>VLOOKUP(A2221,'VQT-IV'!$B$3:$C1555,2,0)</f>
        <v>126.72</v>
      </c>
      <c r="AJ2221" s="25">
        <f t="shared" si="873"/>
        <v>-8.2273060424653544E-4</v>
      </c>
      <c r="AL2221" s="2">
        <f t="shared" si="870"/>
        <v>137.45812140975204</v>
      </c>
      <c r="AM2221" s="27">
        <f t="shared" si="871"/>
        <v>-7.8877680858171151E-2</v>
      </c>
      <c r="AO2221" s="1">
        <v>41199</v>
      </c>
      <c r="AP2221" s="2" t="str">
        <f t="shared" si="874"/>
        <v>high</v>
      </c>
    </row>
    <row r="2222" spans="1:42" x14ac:dyDescent="0.25">
      <c r="A2222" s="49">
        <v>41226</v>
      </c>
      <c r="B2222" s="47">
        <v>1374.53</v>
      </c>
      <c r="C2222" s="27">
        <f t="shared" si="889"/>
        <v>-3.9854206067984066E-3</v>
      </c>
      <c r="D2222" s="27">
        <f t="shared" si="890"/>
        <v>-3.8066093797675005E-2</v>
      </c>
      <c r="E2222" s="5">
        <f t="shared" si="891"/>
        <v>-1</v>
      </c>
      <c r="F2222" s="44">
        <v>2405.38</v>
      </c>
      <c r="G2222" s="45">
        <v>2405.38</v>
      </c>
      <c r="H2222" s="48">
        <v>1374.53</v>
      </c>
      <c r="I2222" s="42">
        <v>16.649999999999999</v>
      </c>
      <c r="J2222" s="40">
        <f t="shared" si="875"/>
        <v>0.16649999999999998</v>
      </c>
      <c r="K2222" s="40">
        <f t="shared" si="876"/>
        <v>2.4855492146049069E-2</v>
      </c>
      <c r="L2222" s="51">
        <f>VLOOKUP(A2222,LIBOR!$A$3:B4317,2,1)</f>
        <v>0.153</v>
      </c>
      <c r="M2222" s="43">
        <v>3553.11</v>
      </c>
      <c r="N2222" s="54">
        <v>3170.91</v>
      </c>
      <c r="O2222" s="40">
        <f t="shared" si="877"/>
        <v>1.5947112254810124E-5</v>
      </c>
      <c r="P2222" s="40">
        <f t="shared" si="878"/>
        <v>0.14164450785395091</v>
      </c>
      <c r="Q2222" s="38">
        <f t="shared" si="892"/>
        <v>18.088000000000001</v>
      </c>
      <c r="R2222" s="38">
        <f t="shared" si="893"/>
        <v>17.262</v>
      </c>
      <c r="S2222" s="40">
        <f t="shared" si="879"/>
        <v>1</v>
      </c>
      <c r="T2222" s="40">
        <f t="shared" si="880"/>
        <v>1</v>
      </c>
      <c r="U2222" s="40">
        <f>VLOOKUP(P2222,Table!$D$6:$G$15,MATCH(VALUE(T2222)&amp;"E",Table!$D$5:$G$5,0),1)*IF(Y2222=1,0,1)</f>
        <v>0</v>
      </c>
      <c r="V2222" s="40">
        <f t="shared" si="881"/>
        <v>0</v>
      </c>
      <c r="W2222" s="40">
        <f t="shared" si="872"/>
        <v>197496.72759066796</v>
      </c>
      <c r="X2222" s="40">
        <f t="shared" si="882"/>
        <v>-2.3811084390558568E-2</v>
      </c>
      <c r="Y2222" s="40">
        <f t="shared" si="883"/>
        <v>1</v>
      </c>
      <c r="Z2222" s="40">
        <f t="shared" si="884"/>
        <v>20</v>
      </c>
      <c r="AA2222" s="40">
        <f t="shared" si="885"/>
        <v>0</v>
      </c>
      <c r="AB2222" s="38">
        <f t="shared" si="886"/>
        <v>238821.68201551432</v>
      </c>
      <c r="AC2222" s="46"/>
      <c r="AD2222" s="38"/>
      <c r="AE2222" s="40"/>
      <c r="AF2222" s="40"/>
      <c r="AG2222" s="40">
        <f t="shared" si="887"/>
        <v>128.47931673854299</v>
      </c>
      <c r="AH2222" s="24">
        <f t="shared" si="888"/>
        <v>126.059847265324</v>
      </c>
      <c r="AI2222" s="16">
        <f>VLOOKUP(A2222,'VQT-IV'!$B$3:$C1556,2,0)</f>
        <v>126.16</v>
      </c>
      <c r="AJ2222" s="25">
        <f t="shared" si="873"/>
        <v>-7.938549038998266E-4</v>
      </c>
      <c r="AL2222" s="2">
        <f t="shared" si="870"/>
        <v>137.45812140975204</v>
      </c>
      <c r="AM2222" s="27">
        <f t="shared" si="871"/>
        <v>-8.2921794853071384E-2</v>
      </c>
      <c r="AO2222" s="1">
        <v>41200</v>
      </c>
      <c r="AP2222" s="2" t="str">
        <f t="shared" si="874"/>
        <v>high</v>
      </c>
    </row>
    <row r="2223" spans="1:42" x14ac:dyDescent="0.25">
      <c r="A2223" s="49">
        <v>41227</v>
      </c>
      <c r="B2223" s="47">
        <v>1355.49</v>
      </c>
      <c r="C2223" s="27">
        <f t="shared" si="889"/>
        <v>-1.3852007595323457E-2</v>
      </c>
      <c r="D2223" s="27">
        <f t="shared" si="890"/>
        <v>-2.8213090856660239E-2</v>
      </c>
      <c r="E2223" s="5">
        <f t="shared" si="891"/>
        <v>-1</v>
      </c>
      <c r="F2223" s="44">
        <v>2372.94</v>
      </c>
      <c r="G2223" s="45">
        <v>2372.94</v>
      </c>
      <c r="H2223" s="48">
        <v>1355.49</v>
      </c>
      <c r="I2223" s="42">
        <v>17.920000000000002</v>
      </c>
      <c r="J2223" s="40">
        <f t="shared" si="875"/>
        <v>0.17920000000000003</v>
      </c>
      <c r="K2223" s="40">
        <f t="shared" si="876"/>
        <v>3.8471602369191671E-2</v>
      </c>
      <c r="L2223" s="51">
        <f>VLOOKUP(A2223,LIBOR!$A$3:B4318,2,1)</f>
        <v>0.1535</v>
      </c>
      <c r="M2223" s="43">
        <v>3715.44</v>
      </c>
      <c r="N2223" s="54">
        <v>3315.76</v>
      </c>
      <c r="O2223" s="40">
        <f t="shared" si="877"/>
        <v>1.945701910688931E-4</v>
      </c>
      <c r="P2223" s="40">
        <f t="shared" si="878"/>
        <v>0.14072839763080836</v>
      </c>
      <c r="Q2223" s="38">
        <f t="shared" si="892"/>
        <v>17.901999999999997</v>
      </c>
      <c r="R2223" s="38">
        <f t="shared" si="893"/>
        <v>17.287500000000001</v>
      </c>
      <c r="S2223" s="40">
        <f t="shared" si="879"/>
        <v>1</v>
      </c>
      <c r="T2223" s="40">
        <f t="shared" si="880"/>
        <v>1</v>
      </c>
      <c r="U2223" s="40">
        <f>VLOOKUP(P2223,Table!$D$6:$G$15,MATCH(VALUE(T2223)&amp;"E",Table!$D$5:$G$5,0),1)*IF(Y2223=1,0,1)</f>
        <v>0</v>
      </c>
      <c r="V2223" s="40">
        <f t="shared" si="881"/>
        <v>0</v>
      </c>
      <c r="W2223" s="40">
        <f t="shared" si="872"/>
        <v>197496.72759066796</v>
      </c>
      <c r="X2223" s="40">
        <f t="shared" si="882"/>
        <v>-3.0430820987219942E-2</v>
      </c>
      <c r="Y2223" s="40">
        <f t="shared" si="883"/>
        <v>1</v>
      </c>
      <c r="Z2223" s="40">
        <f t="shared" si="884"/>
        <v>20</v>
      </c>
      <c r="AA2223" s="40">
        <f t="shared" si="885"/>
        <v>4.2638888888890669E-4</v>
      </c>
      <c r="AB2223" s="38">
        <f t="shared" si="886"/>
        <v>238822.70032463068</v>
      </c>
      <c r="AC2223" s="46"/>
      <c r="AD2223" s="38"/>
      <c r="AE2223" s="40"/>
      <c r="AF2223" s="40"/>
      <c r="AG2223" s="40">
        <f t="shared" si="887"/>
        <v>128.47986456007408</v>
      </c>
      <c r="AH2223" s="24">
        <f t="shared" si="888"/>
        <v>126.05710374679286</v>
      </c>
      <c r="AI2223" s="16">
        <f>VLOOKUP(A2223,'VQT-IV'!$B$3:$C1557,2,0)</f>
        <v>126.16</v>
      </c>
      <c r="AJ2223" s="25">
        <f t="shared" si="873"/>
        <v>-8.1560124609336704E-4</v>
      </c>
      <c r="AL2223" s="2">
        <f t="shared" si="870"/>
        <v>137.45812140975204</v>
      </c>
      <c r="AM2223" s="27">
        <f t="shared" si="871"/>
        <v>-8.2941753794041895E-2</v>
      </c>
      <c r="AO2223" s="1">
        <v>41201</v>
      </c>
      <c r="AP2223" s="2" t="str">
        <f t="shared" si="874"/>
        <v>high</v>
      </c>
    </row>
    <row r="2224" spans="1:42" x14ac:dyDescent="0.25">
      <c r="A2224" s="49">
        <v>41228</v>
      </c>
      <c r="B2224" s="47">
        <v>1353.33</v>
      </c>
      <c r="C2224" s="27">
        <f t="shared" si="889"/>
        <v>-1.5935196866078138E-3</v>
      </c>
      <c r="D2224" s="27">
        <f t="shared" si="890"/>
        <v>-1.7601781676194528E-2</v>
      </c>
      <c r="E2224" s="5">
        <f t="shared" si="891"/>
        <v>-1</v>
      </c>
      <c r="F2224" s="44">
        <v>2369.3200000000002</v>
      </c>
      <c r="G2224" s="45">
        <v>2369.3200000000002</v>
      </c>
      <c r="H2224" s="48">
        <v>1353.33</v>
      </c>
      <c r="I2224" s="42">
        <v>17.989999999999998</v>
      </c>
      <c r="J2224" s="40">
        <f t="shared" si="875"/>
        <v>0.17989999999999998</v>
      </c>
      <c r="K2224" s="40">
        <f t="shared" si="876"/>
        <v>3.1465645849596602E-2</v>
      </c>
      <c r="L2224" s="51">
        <f>VLOOKUP(A2224,LIBOR!$A$3:B4319,2,1)</f>
        <v>0.1545</v>
      </c>
      <c r="M2224" s="43">
        <v>3746.65</v>
      </c>
      <c r="N2224" s="54">
        <v>3343.6</v>
      </c>
      <c r="O2224" s="40">
        <f t="shared" si="877"/>
        <v>2.5433573434068647E-6</v>
      </c>
      <c r="P2224" s="40">
        <f t="shared" si="878"/>
        <v>0.14843435415040337</v>
      </c>
      <c r="Q2224" s="38">
        <f t="shared" si="892"/>
        <v>17.669999999999998</v>
      </c>
      <c r="R2224" s="38">
        <f t="shared" si="893"/>
        <v>17.419999999999998</v>
      </c>
      <c r="S2224" s="40">
        <f t="shared" si="879"/>
        <v>1</v>
      </c>
      <c r="T2224" s="40">
        <f t="shared" si="880"/>
        <v>1</v>
      </c>
      <c r="U2224" s="40">
        <f>VLOOKUP(P2224,Table!$D$6:$G$15,MATCH(VALUE(T2224)&amp;"E",Table!$D$5:$G$5,0),1)*IF(Y2224=1,0,1)</f>
        <v>0</v>
      </c>
      <c r="V2224" s="40">
        <f t="shared" si="881"/>
        <v>0</v>
      </c>
      <c r="W2224" s="40">
        <f t="shared" si="872"/>
        <v>197496.72759066796</v>
      </c>
      <c r="X2224" s="40">
        <f t="shared" si="882"/>
        <v>-2.3680431727643225E-2</v>
      </c>
      <c r="Y2224" s="40">
        <f t="shared" si="883"/>
        <v>1</v>
      </c>
      <c r="Z2224" s="40">
        <f t="shared" si="884"/>
        <v>20</v>
      </c>
      <c r="AA2224" s="40">
        <f t="shared" si="885"/>
        <v>4.2916666666670267E-4</v>
      </c>
      <c r="AB2224" s="38">
        <f t="shared" si="886"/>
        <v>238823.72527205292</v>
      </c>
      <c r="AC2224" s="46"/>
      <c r="AD2224" s="38"/>
      <c r="AE2224" s="40"/>
      <c r="AF2224" s="40"/>
      <c r="AG2224" s="40">
        <f t="shared" si="887"/>
        <v>128.48041595282615</v>
      </c>
      <c r="AH2224" s="24">
        <f t="shared" si="888"/>
        <v>126.05436378946571</v>
      </c>
      <c r="AI2224" s="16">
        <f>VLOOKUP(A2224,'VQT-IV'!$B$3:$C1558,2,0)</f>
        <v>126.15</v>
      </c>
      <c r="AJ2224" s="25">
        <f t="shared" si="873"/>
        <v>-7.581150260348446E-4</v>
      </c>
      <c r="AL2224" s="2">
        <f t="shared" si="870"/>
        <v>137.45812140975204</v>
      </c>
      <c r="AM2224" s="27">
        <f t="shared" si="871"/>
        <v>-8.2961686827456416E-2</v>
      </c>
      <c r="AO2224" s="1">
        <v>41204</v>
      </c>
      <c r="AP2224" s="2" t="str">
        <f t="shared" si="874"/>
        <v>high</v>
      </c>
    </row>
    <row r="2225" spans="1:42" x14ac:dyDescent="0.25">
      <c r="A2225" s="49">
        <v>41229</v>
      </c>
      <c r="B2225" s="47">
        <v>1359.88</v>
      </c>
      <c r="C2225" s="27">
        <f t="shared" si="889"/>
        <v>4.8399133988015208E-3</v>
      </c>
      <c r="D2225" s="27">
        <f t="shared" si="890"/>
        <v>-1.4460585528084491E-2</v>
      </c>
      <c r="E2225" s="5">
        <f t="shared" si="891"/>
        <v>0</v>
      </c>
      <c r="F2225" s="44">
        <v>2381.02</v>
      </c>
      <c r="G2225" s="45">
        <v>2381.02</v>
      </c>
      <c r="H2225" s="48">
        <v>1359.88</v>
      </c>
      <c r="I2225" s="42">
        <v>16.41</v>
      </c>
      <c r="J2225" s="40">
        <f t="shared" si="875"/>
        <v>0.1641</v>
      </c>
      <c r="K2225" s="40">
        <f t="shared" si="876"/>
        <v>1.5908185054082979E-2</v>
      </c>
      <c r="L2225" s="51">
        <f>VLOOKUP(A2225,LIBOR!$A$3:B4320,2,1)</f>
        <v>0.1545</v>
      </c>
      <c r="M2225" s="43">
        <v>3551.23</v>
      </c>
      <c r="N2225" s="54">
        <v>3169.19</v>
      </c>
      <c r="O2225" s="40">
        <f t="shared" si="877"/>
        <v>2.3311888679294803E-5</v>
      </c>
      <c r="P2225" s="40">
        <f t="shared" si="878"/>
        <v>0.14819181494591702</v>
      </c>
      <c r="Q2225" s="38">
        <f t="shared" si="892"/>
        <v>17.57</v>
      </c>
      <c r="R2225" s="38">
        <f t="shared" si="893"/>
        <v>17.558500000000002</v>
      </c>
      <c r="S2225" s="40">
        <f t="shared" si="879"/>
        <v>1</v>
      </c>
      <c r="T2225" s="40">
        <f t="shared" si="880"/>
        <v>1</v>
      </c>
      <c r="U2225" s="40">
        <f>VLOOKUP(P2225,Table!$D$6:$G$15,MATCH(VALUE(T2225)&amp;"E",Table!$D$5:$G$5,0),1)*IF(Y2225=1,0,1)</f>
        <v>0.85</v>
      </c>
      <c r="V2225" s="40">
        <f t="shared" si="881"/>
        <v>0.15000000000000002</v>
      </c>
      <c r="W2225" s="40">
        <f t="shared" si="872"/>
        <v>197496.72759066796</v>
      </c>
      <c r="X2225" s="40">
        <f t="shared" si="882"/>
        <v>-1.147041518228531E-2</v>
      </c>
      <c r="Y2225" s="40">
        <f t="shared" si="883"/>
        <v>0</v>
      </c>
      <c r="Z2225" s="40">
        <f t="shared" si="884"/>
        <v>0</v>
      </c>
      <c r="AA2225" s="40">
        <f t="shared" si="885"/>
        <v>4.2916666666670267E-4</v>
      </c>
      <c r="AB2225" s="38">
        <f t="shared" si="886"/>
        <v>238824.75022387388</v>
      </c>
      <c r="AC2225" s="46"/>
      <c r="AD2225" s="38"/>
      <c r="AE2225" s="40"/>
      <c r="AF2225" s="40"/>
      <c r="AG2225" s="40">
        <f t="shared" si="887"/>
        <v>128.48096734794461</v>
      </c>
      <c r="AH2225" s="24">
        <f t="shared" si="888"/>
        <v>126.05162389169385</v>
      </c>
      <c r="AI2225" s="16">
        <f>VLOOKUP(A2225,'VQT-IV'!$B$3:$C1559,2,0)</f>
        <v>126.15</v>
      </c>
      <c r="AJ2225" s="25">
        <f t="shared" si="873"/>
        <v>-7.7983439006068522E-4</v>
      </c>
      <c r="AL2225" s="2">
        <f t="shared" si="870"/>
        <v>137.45812140975204</v>
      </c>
      <c r="AM2225" s="27">
        <f t="shared" si="871"/>
        <v>-8.298161942760951E-2</v>
      </c>
      <c r="AO2225" s="1">
        <v>41205</v>
      </c>
      <c r="AP2225" s="2" t="str">
        <f t="shared" si="874"/>
        <v>high</v>
      </c>
    </row>
    <row r="2226" spans="1:42" x14ac:dyDescent="0.25">
      <c r="A2226" s="49">
        <v>41232</v>
      </c>
      <c r="B2226" s="47">
        <v>1386.89</v>
      </c>
      <c r="C2226" s="27">
        <f t="shared" si="889"/>
        <v>1.9862046651175191E-2</v>
      </c>
      <c r="D2226" s="27">
        <f t="shared" si="890"/>
        <v>5.2710121612470351E-3</v>
      </c>
      <c r="E2226" s="5">
        <f t="shared" si="891"/>
        <v>0</v>
      </c>
      <c r="F2226" s="44">
        <v>2428.4699999999998</v>
      </c>
      <c r="G2226" s="45">
        <v>2428.4699999999998</v>
      </c>
      <c r="H2226" s="48">
        <v>1386.89</v>
      </c>
      <c r="I2226" s="42">
        <v>15.24</v>
      </c>
      <c r="J2226" s="40">
        <f t="shared" si="875"/>
        <v>0.15240000000000001</v>
      </c>
      <c r="K2226" s="40">
        <f t="shared" si="876"/>
        <v>5.8176067907232121E-3</v>
      </c>
      <c r="L2226" s="51">
        <f>VLOOKUP(A2226,LIBOR!$A$3:B4321,2,1)</f>
        <v>0.1545</v>
      </c>
      <c r="M2226" s="43">
        <v>3238.63</v>
      </c>
      <c r="N2226" s="54">
        <v>2890.19</v>
      </c>
      <c r="O2226" s="40">
        <f t="shared" si="877"/>
        <v>3.8680543359485397E-4</v>
      </c>
      <c r="P2226" s="40">
        <f t="shared" si="878"/>
        <v>0.1465823932092768</v>
      </c>
      <c r="Q2226" s="38">
        <f t="shared" si="892"/>
        <v>17.13</v>
      </c>
      <c r="R2226" s="38">
        <f t="shared" si="893"/>
        <v>17.625500000000002</v>
      </c>
      <c r="S2226" s="40">
        <f t="shared" si="879"/>
        <v>-1</v>
      </c>
      <c r="T2226" s="40">
        <f t="shared" si="880"/>
        <v>0</v>
      </c>
      <c r="U2226" s="40">
        <f>VLOOKUP(P2226,Table!$D$6:$G$15,MATCH(VALUE(T2226)&amp;"E",Table!$D$5:$G$5,0),1)*IF(Y2226=1,0,1)</f>
        <v>0.9</v>
      </c>
      <c r="V2226" s="40">
        <f t="shared" si="881"/>
        <v>9.9999999999999978E-2</v>
      </c>
      <c r="W2226" s="40">
        <f t="shared" si="872"/>
        <v>198223.01641324873</v>
      </c>
      <c r="X2226" s="40">
        <f t="shared" si="882"/>
        <v>-1.4724569707883051E-2</v>
      </c>
      <c r="Y2226" s="40">
        <f t="shared" si="883"/>
        <v>0</v>
      </c>
      <c r="Z2226" s="40">
        <f t="shared" si="884"/>
        <v>0</v>
      </c>
      <c r="AA2226" s="40">
        <f t="shared" si="885"/>
        <v>0</v>
      </c>
      <c r="AB2226" s="38">
        <f t="shared" si="886"/>
        <v>239716.8306624853</v>
      </c>
      <c r="AC2226" s="46"/>
      <c r="AD2226" s="38"/>
      <c r="AE2226" s="40"/>
      <c r="AF2226" s="40"/>
      <c r="AG2226" s="40">
        <f t="shared" si="887"/>
        <v>128.96088141714193</v>
      </c>
      <c r="AH2226" s="24">
        <f t="shared" si="888"/>
        <v>126.51258475692708</v>
      </c>
      <c r="AI2226" s="16">
        <f>VLOOKUP(A2226,'VQT-IV'!$B$3:$C1560,2,0)</f>
        <v>126.61</v>
      </c>
      <c r="AJ2226" s="25">
        <f t="shared" si="873"/>
        <v>-7.6941191906576556E-4</v>
      </c>
      <c r="AL2226" s="2">
        <f t="shared" ref="AL2226:AL2289" si="894">IF(AH2226&gt;AL2225,AH2226,AL2225)</f>
        <v>137.45812140975204</v>
      </c>
      <c r="AM2226" s="27">
        <f t="shared" ref="AM2226:AM2289" si="895">AH2226/AL2226-1</f>
        <v>-7.9628155401579748E-2</v>
      </c>
      <c r="AO2226" s="1">
        <v>41206</v>
      </c>
      <c r="AP2226" s="2" t="str">
        <f t="shared" si="874"/>
        <v>high</v>
      </c>
    </row>
    <row r="2227" spans="1:42" x14ac:dyDescent="0.25">
      <c r="A2227" s="49">
        <v>41233</v>
      </c>
      <c r="B2227" s="47">
        <v>1387.81</v>
      </c>
      <c r="C2227" s="27">
        <f t="shared" si="889"/>
        <v>6.6335470008427322E-4</v>
      </c>
      <c r="D2227" s="27">
        <f t="shared" si="890"/>
        <v>9.9197874681297149E-3</v>
      </c>
      <c r="E2227" s="5">
        <f t="shared" si="891"/>
        <v>0</v>
      </c>
      <c r="F2227" s="44">
        <v>2430.29</v>
      </c>
      <c r="G2227" s="45">
        <v>2430.29</v>
      </c>
      <c r="H2227" s="48">
        <v>1387.81</v>
      </c>
      <c r="I2227" s="42">
        <v>15.08</v>
      </c>
      <c r="J2227" s="40">
        <f t="shared" si="875"/>
        <v>0.15079999999999999</v>
      </c>
      <c r="K2227" s="40">
        <f t="shared" si="876"/>
        <v>-6.4299206305758749E-3</v>
      </c>
      <c r="L2227" s="51">
        <f>VLOOKUP(A2227,LIBOR!$A$3:B4322,2,1)</f>
        <v>0.1545</v>
      </c>
      <c r="M2227" s="43">
        <v>3200.27</v>
      </c>
      <c r="N2227" s="54">
        <v>2855.95</v>
      </c>
      <c r="O2227" s="40">
        <f t="shared" si="877"/>
        <v>4.3974773327264914E-7</v>
      </c>
      <c r="P2227" s="40">
        <f t="shared" si="878"/>
        <v>0.15722992063057586</v>
      </c>
      <c r="Q2227" s="38">
        <f t="shared" si="892"/>
        <v>16.841999999999999</v>
      </c>
      <c r="R2227" s="38">
        <f t="shared" si="893"/>
        <v>17.636000000000003</v>
      </c>
      <c r="S2227" s="40">
        <f t="shared" si="879"/>
        <v>-1</v>
      </c>
      <c r="T2227" s="40">
        <f t="shared" si="880"/>
        <v>0</v>
      </c>
      <c r="U2227" s="40">
        <f>VLOOKUP(P2227,Table!$D$6:$G$15,MATCH(VALUE(T2227)&amp;"E",Table!$D$5:$G$5,0),1)*IF(Y2227=1,0,1)</f>
        <v>0.9</v>
      </c>
      <c r="V2227" s="40">
        <f t="shared" si="881"/>
        <v>9.9999999999999978E-2</v>
      </c>
      <c r="W2227" s="40">
        <f t="shared" si="872"/>
        <v>198106.52511340287</v>
      </c>
      <c r="X2227" s="40">
        <f t="shared" si="882"/>
        <v>-9.7362677405499198E-4</v>
      </c>
      <c r="Y2227" s="40">
        <f t="shared" si="883"/>
        <v>0</v>
      </c>
      <c r="Z2227" s="40">
        <f t="shared" si="884"/>
        <v>0</v>
      </c>
      <c r="AA2227" s="40">
        <f t="shared" si="885"/>
        <v>0</v>
      </c>
      <c r="AB2227" s="38">
        <f t="shared" si="886"/>
        <v>239594.58641944971</v>
      </c>
      <c r="AC2227" s="46"/>
      <c r="AD2227" s="38"/>
      <c r="AE2227" s="40"/>
      <c r="AF2227" s="40"/>
      <c r="AG2227" s="40">
        <f t="shared" si="887"/>
        <v>128.89511746854279</v>
      </c>
      <c r="AH2227" s="24">
        <f t="shared" si="888"/>
        <v>126.44477820966672</v>
      </c>
      <c r="AI2227" s="16">
        <f>VLOOKUP(A2227,'VQT-IV'!$B$3:$C1561,2,0)</f>
        <v>126.55</v>
      </c>
      <c r="AJ2227" s="25">
        <f t="shared" si="873"/>
        <v>-8.3146416699542147E-4</v>
      </c>
      <c r="AL2227" s="2">
        <f t="shared" si="894"/>
        <v>137.45812140975204</v>
      </c>
      <c r="AM2227" s="27">
        <f t="shared" si="895"/>
        <v>-8.0121444168841705E-2</v>
      </c>
      <c r="AO2227" s="1">
        <v>41207</v>
      </c>
      <c r="AP2227" s="2" t="str">
        <f t="shared" si="874"/>
        <v>high</v>
      </c>
    </row>
    <row r="2228" spans="1:42" x14ac:dyDescent="0.25">
      <c r="A2228" s="49">
        <v>41234</v>
      </c>
      <c r="B2228" s="47">
        <v>1391.03</v>
      </c>
      <c r="C2228" s="27">
        <f t="shared" si="889"/>
        <v>2.3202023331725385E-3</v>
      </c>
      <c r="D2228" s="27">
        <f t="shared" si="890"/>
        <v>2.609199739662571E-2</v>
      </c>
      <c r="E2228" s="5">
        <f t="shared" si="891"/>
        <v>0</v>
      </c>
      <c r="F2228" s="44">
        <v>2435.9699999999998</v>
      </c>
      <c r="G2228" s="45">
        <v>2435.9699999999998</v>
      </c>
      <c r="H2228" s="48">
        <v>1391.03</v>
      </c>
      <c r="I2228" s="42">
        <v>15.31</v>
      </c>
      <c r="J2228" s="40">
        <f t="shared" si="875"/>
        <v>0.15310000000000001</v>
      </c>
      <c r="K2228" s="40">
        <f t="shared" si="876"/>
        <v>-3.5298959446669609E-3</v>
      </c>
      <c r="L2228" s="51">
        <f>VLOOKUP(A2228,LIBOR!$A$3:B4323,2,1)</f>
        <v>0.1545</v>
      </c>
      <c r="M2228" s="43">
        <v>3210.03</v>
      </c>
      <c r="N2228" s="54">
        <v>2864.66</v>
      </c>
      <c r="O2228" s="40">
        <f t="shared" si="877"/>
        <v>5.3708749408543393E-6</v>
      </c>
      <c r="P2228" s="40">
        <f t="shared" si="878"/>
        <v>0.15662989594466697</v>
      </c>
      <c r="Q2228" s="38">
        <f t="shared" si="892"/>
        <v>16.527999999999999</v>
      </c>
      <c r="R2228" s="38">
        <f t="shared" si="893"/>
        <v>17.536999999999999</v>
      </c>
      <c r="S2228" s="40">
        <f t="shared" si="879"/>
        <v>-1</v>
      </c>
      <c r="T2228" s="40">
        <f t="shared" si="880"/>
        <v>0</v>
      </c>
      <c r="U2228" s="40">
        <f>VLOOKUP(P2228,Table!$D$6:$G$15,MATCH(VALUE(T2228)&amp;"E",Table!$D$5:$G$5,0),1)*IF(Y2228=1,0,1)</f>
        <v>0.9</v>
      </c>
      <c r="V2228" s="40">
        <f t="shared" si="881"/>
        <v>9.9999999999999978E-2</v>
      </c>
      <c r="W2228" s="40">
        <f t="shared" si="872"/>
        <v>198580.62561170445</v>
      </c>
      <c r="X2228" s="40">
        <f t="shared" si="882"/>
        <v>3.0876335530924948E-3</v>
      </c>
      <c r="Y2228" s="40">
        <f t="shared" si="883"/>
        <v>0</v>
      </c>
      <c r="Z2228" s="40">
        <f t="shared" si="884"/>
        <v>0</v>
      </c>
      <c r="AA2228" s="40">
        <f t="shared" si="885"/>
        <v>0</v>
      </c>
      <c r="AB2228" s="38">
        <f t="shared" si="886"/>
        <v>240171.63247657998</v>
      </c>
      <c r="AC2228" s="46"/>
      <c r="AD2228" s="38"/>
      <c r="AE2228" s="40"/>
      <c r="AF2228" s="40"/>
      <c r="AG2228" s="40">
        <f t="shared" si="887"/>
        <v>129.20555194216797</v>
      </c>
      <c r="AH2228" s="24">
        <f t="shared" si="888"/>
        <v>126.74601226552778</v>
      </c>
      <c r="AI2228" s="16">
        <f>VLOOKUP(A2228,'VQT-IV'!$B$3:$C1562,2,0)</f>
        <v>126.85</v>
      </c>
      <c r="AJ2228" s="25">
        <f t="shared" si="873"/>
        <v>-8.1976929028149126E-4</v>
      </c>
      <c r="AL2228" s="2">
        <f t="shared" si="894"/>
        <v>137.45812140975204</v>
      </c>
      <c r="AM2228" s="27">
        <f t="shared" si="895"/>
        <v>-7.7929983578724271E-2</v>
      </c>
      <c r="AO2228" s="1">
        <v>41208</v>
      </c>
      <c r="AP2228" s="2" t="str">
        <f t="shared" si="874"/>
        <v>high</v>
      </c>
    </row>
    <row r="2229" spans="1:42" x14ac:dyDescent="0.25">
      <c r="A2229" s="49">
        <v>41236</v>
      </c>
      <c r="B2229" s="47">
        <v>1409.15</v>
      </c>
      <c r="C2229" s="27">
        <f t="shared" si="889"/>
        <v>1.3026318627204381E-2</v>
      </c>
      <c r="D2229" s="27">
        <f t="shared" si="890"/>
        <v>4.0711835710437905E-2</v>
      </c>
      <c r="E2229" s="5">
        <f t="shared" si="891"/>
        <v>0</v>
      </c>
      <c r="F2229" s="44">
        <v>2468.06</v>
      </c>
      <c r="G2229" s="45">
        <v>2468.06</v>
      </c>
      <c r="H2229" s="48">
        <v>1409.15</v>
      </c>
      <c r="I2229" s="42">
        <v>15.14</v>
      </c>
      <c r="J2229" s="40">
        <f t="shared" si="875"/>
        <v>0.15140000000000001</v>
      </c>
      <c r="K2229" s="40">
        <f t="shared" si="876"/>
        <v>-5.2073942469064716E-3</v>
      </c>
      <c r="L2229" s="51">
        <f>VLOOKUP(A2229,LIBOR!$A$3:B4324,2,1)</f>
        <v>0.155</v>
      </c>
      <c r="M2229" s="43">
        <v>3141.14</v>
      </c>
      <c r="N2229" s="54">
        <v>2803.17</v>
      </c>
      <c r="O2229" s="40">
        <f t="shared" si="877"/>
        <v>1.6750069109555785E-4</v>
      </c>
      <c r="P2229" s="40">
        <f t="shared" si="878"/>
        <v>0.15660739424690648</v>
      </c>
      <c r="Q2229" s="38">
        <f t="shared" si="892"/>
        <v>16.006</v>
      </c>
      <c r="R2229" s="38">
        <f t="shared" si="893"/>
        <v>17.471499999999999</v>
      </c>
      <c r="S2229" s="40">
        <f t="shared" si="879"/>
        <v>-1</v>
      </c>
      <c r="T2229" s="40">
        <f t="shared" si="880"/>
        <v>0</v>
      </c>
      <c r="U2229" s="40">
        <f>VLOOKUP(P2229,Table!$D$6:$G$15,MATCH(VALUE(T2229)&amp;"E",Table!$D$5:$G$5,0),1)*IF(Y2229=1,0,1)</f>
        <v>0.9</v>
      </c>
      <c r="V2229" s="40">
        <f t="shared" si="881"/>
        <v>9.9999999999999978E-2</v>
      </c>
      <c r="W2229" s="40">
        <f t="shared" si="872"/>
        <v>200482.4688442605</v>
      </c>
      <c r="X2229" s="40">
        <f t="shared" si="882"/>
        <v>5.4881821803294262E-3</v>
      </c>
      <c r="Y2229" s="40">
        <f t="shared" si="883"/>
        <v>0</v>
      </c>
      <c r="Z2229" s="40">
        <f t="shared" si="884"/>
        <v>0</v>
      </c>
      <c r="AA2229" s="40">
        <f t="shared" si="885"/>
        <v>0</v>
      </c>
      <c r="AB2229" s="38">
        <f t="shared" si="886"/>
        <v>242503.69217786798</v>
      </c>
      <c r="AC2229" s="46"/>
      <c r="AD2229" s="38"/>
      <c r="AE2229" s="40"/>
      <c r="AF2229" s="40"/>
      <c r="AG2229" s="40">
        <f t="shared" si="887"/>
        <v>130.46013416638792</v>
      </c>
      <c r="AH2229" s="24">
        <f t="shared" si="888"/>
        <v>127.97005071486309</v>
      </c>
      <c r="AI2229" s="16">
        <f>VLOOKUP(A2229,'VQT-IV'!$B$3:$C1563,2,0)</f>
        <v>128.07</v>
      </c>
      <c r="AJ2229" s="25">
        <f t="shared" si="873"/>
        <v>-7.8042699411962069E-4</v>
      </c>
      <c r="AL2229" s="2">
        <f t="shared" si="894"/>
        <v>137.45812140975204</v>
      </c>
      <c r="AM2229" s="27">
        <f t="shared" si="895"/>
        <v>-6.9025173613465496E-2</v>
      </c>
      <c r="AO2229" s="1">
        <v>41211</v>
      </c>
      <c r="AP2229" s="2" t="str">
        <f t="shared" si="874"/>
        <v>high</v>
      </c>
    </row>
    <row r="2230" spans="1:42" x14ac:dyDescent="0.25">
      <c r="A2230" s="49">
        <v>41239</v>
      </c>
      <c r="B2230" s="47">
        <v>1406.29</v>
      </c>
      <c r="C2230" s="27">
        <f t="shared" si="889"/>
        <v>-2.0295923074195032E-3</v>
      </c>
      <c r="D2230" s="27">
        <f t="shared" si="890"/>
        <v>3.3842330004216881E-2</v>
      </c>
      <c r="E2230" s="5">
        <f t="shared" si="891"/>
        <v>0</v>
      </c>
      <c r="F2230" s="44">
        <v>2463.12</v>
      </c>
      <c r="G2230" s="45">
        <v>2463.12</v>
      </c>
      <c r="H2230" s="48">
        <v>1406.29</v>
      </c>
      <c r="I2230" s="42">
        <v>15.5</v>
      </c>
      <c r="J2230" s="40">
        <f t="shared" si="875"/>
        <v>0.155</v>
      </c>
      <c r="K2230" s="40">
        <f t="shared" si="876"/>
        <v>2.5333269697894178E-3</v>
      </c>
      <c r="L2230" s="51">
        <f>VLOOKUP(A2230,LIBOR!$A$3:B4325,2,1)</f>
        <v>0.156</v>
      </c>
      <c r="M2230" s="43">
        <v>3045.76</v>
      </c>
      <c r="N2230" s="54">
        <v>2718.03</v>
      </c>
      <c r="O2230" s="40">
        <f t="shared" si="877"/>
        <v>4.1276209050834912E-6</v>
      </c>
      <c r="P2230" s="40">
        <f t="shared" si="878"/>
        <v>0.15246667303021058</v>
      </c>
      <c r="Q2230" s="38">
        <f t="shared" si="892"/>
        <v>15.436000000000002</v>
      </c>
      <c r="R2230" s="38">
        <f t="shared" si="893"/>
        <v>17.287000000000003</v>
      </c>
      <c r="S2230" s="40">
        <f t="shared" si="879"/>
        <v>-1</v>
      </c>
      <c r="T2230" s="40">
        <f t="shared" si="880"/>
        <v>0</v>
      </c>
      <c r="U2230" s="40">
        <f>VLOOKUP(P2230,Table!$D$6:$G$15,MATCH(VALUE(T2230)&amp;"E",Table!$D$5:$G$5,0),1)*IF(Y2230=1,0,1)</f>
        <v>0.9</v>
      </c>
      <c r="V2230" s="40">
        <f t="shared" si="881"/>
        <v>9.9999999999999978E-2</v>
      </c>
      <c r="W2230" s="40">
        <f t="shared" si="872"/>
        <v>199507.34041334517</v>
      </c>
      <c r="X2230" s="40">
        <f t="shared" si="882"/>
        <v>1.511792772476106E-2</v>
      </c>
      <c r="Y2230" s="40">
        <f t="shared" si="883"/>
        <v>0</v>
      </c>
      <c r="Z2230" s="40">
        <f t="shared" si="884"/>
        <v>0</v>
      </c>
      <c r="AA2230" s="40">
        <f t="shared" si="885"/>
        <v>0</v>
      </c>
      <c r="AB2230" s="38">
        <f t="shared" si="886"/>
        <v>241330.48548635098</v>
      </c>
      <c r="AC2230" s="46"/>
      <c r="AD2230" s="38"/>
      <c r="AE2230" s="40"/>
      <c r="AF2230" s="40"/>
      <c r="AG2230" s="40">
        <f t="shared" si="887"/>
        <v>129.8289821166783</v>
      </c>
      <c r="AH2230" s="24">
        <f t="shared" si="888"/>
        <v>127.34100183802595</v>
      </c>
      <c r="AI2230" s="16">
        <f>VLOOKUP(A2230,'VQT-IV'!$B$3:$C1564,2,0)</f>
        <v>127.44</v>
      </c>
      <c r="AJ2230" s="25">
        <f t="shared" si="873"/>
        <v>-7.7682173551518741E-4</v>
      </c>
      <c r="AL2230" s="2">
        <f t="shared" si="894"/>
        <v>137.45812140975204</v>
      </c>
      <c r="AM2230" s="27">
        <f t="shared" si="895"/>
        <v>-7.3601468345167786E-2</v>
      </c>
      <c r="AO2230" s="1">
        <v>41212</v>
      </c>
      <c r="AP2230" s="2" t="str">
        <f t="shared" si="874"/>
        <v>high</v>
      </c>
    </row>
    <row r="2231" spans="1:42" x14ac:dyDescent="0.25">
      <c r="A2231" s="49">
        <v>41240</v>
      </c>
      <c r="B2231" s="47">
        <v>1398.94</v>
      </c>
      <c r="C2231" s="27">
        <f t="shared" si="889"/>
        <v>-5.2265180012657231E-3</v>
      </c>
      <c r="D2231" s="27">
        <f t="shared" si="890"/>
        <v>8.7537653517759662E-3</v>
      </c>
      <c r="E2231" s="5">
        <f t="shared" si="891"/>
        <v>0</v>
      </c>
      <c r="F2231" s="44">
        <v>2450.48</v>
      </c>
      <c r="G2231" s="45">
        <v>2450.48</v>
      </c>
      <c r="H2231" s="48">
        <v>1398.94</v>
      </c>
      <c r="I2231" s="42">
        <v>15.92</v>
      </c>
      <c r="J2231" s="40">
        <f t="shared" si="875"/>
        <v>0.15920000000000001</v>
      </c>
      <c r="K2231" s="40">
        <f t="shared" si="876"/>
        <v>6.5856034904460958E-3</v>
      </c>
      <c r="L2231" s="51">
        <f>VLOOKUP(A2231,LIBOR!$A$3:B4326,2,1)</f>
        <v>0.159</v>
      </c>
      <c r="M2231" s="43">
        <v>3145.13</v>
      </c>
      <c r="N2231" s="54">
        <v>2806.7</v>
      </c>
      <c r="O2231" s="40">
        <f t="shared" si="877"/>
        <v>2.7459947820119349E-5</v>
      </c>
      <c r="P2231" s="40">
        <f t="shared" si="878"/>
        <v>0.15261439650955391</v>
      </c>
      <c r="Q2231" s="38">
        <f t="shared" si="892"/>
        <v>15.254000000000001</v>
      </c>
      <c r="R2231" s="38">
        <f t="shared" si="893"/>
        <v>17.145500000000002</v>
      </c>
      <c r="S2231" s="40">
        <f t="shared" si="879"/>
        <v>-1</v>
      </c>
      <c r="T2231" s="40">
        <f t="shared" si="880"/>
        <v>0</v>
      </c>
      <c r="U2231" s="40">
        <f>VLOOKUP(P2231,Table!$D$6:$G$15,MATCH(VALUE(T2231)&amp;"E",Table!$D$5:$G$5,0),1)*IF(Y2231=1,0,1)</f>
        <v>0.9</v>
      </c>
      <c r="V2231" s="40">
        <f t="shared" si="881"/>
        <v>9.9999999999999978E-2</v>
      </c>
      <c r="W2231" s="40">
        <f t="shared" si="872"/>
        <v>199219.73522613911</v>
      </c>
      <c r="X2231" s="40">
        <f t="shared" si="882"/>
        <v>1.0180486771631081E-2</v>
      </c>
      <c r="Y2231" s="40">
        <f t="shared" si="883"/>
        <v>0</v>
      </c>
      <c r="Z2231" s="40">
        <f t="shared" si="884"/>
        <v>0</v>
      </c>
      <c r="AA2231" s="40">
        <f t="shared" si="885"/>
        <v>0</v>
      </c>
      <c r="AB2231" s="38">
        <f t="shared" si="886"/>
        <v>241003.24996325205</v>
      </c>
      <c r="AC2231" s="46"/>
      <c r="AD2231" s="38"/>
      <c r="AE2231" s="40"/>
      <c r="AF2231" s="40"/>
      <c r="AG2231" s="40">
        <f t="shared" si="887"/>
        <v>129.65293865167331</v>
      </c>
      <c r="AH2231" s="24">
        <f t="shared" si="888"/>
        <v>127.16502212476526</v>
      </c>
      <c r="AI2231" s="16">
        <f>VLOOKUP(A2231,'VQT-IV'!$B$3:$C1565,2,0)</f>
        <v>127.27</v>
      </c>
      <c r="AJ2231" s="25">
        <f t="shared" si="873"/>
        <v>-8.248438377836953E-4</v>
      </c>
      <c r="AL2231" s="2">
        <f t="shared" si="894"/>
        <v>137.45812140975204</v>
      </c>
      <c r="AM2231" s="27">
        <f t="shared" si="895"/>
        <v>-7.4881710730672957E-2</v>
      </c>
      <c r="AO2231" s="1">
        <v>41213</v>
      </c>
      <c r="AP2231" s="2" t="str">
        <f t="shared" si="874"/>
        <v>high</v>
      </c>
    </row>
    <row r="2232" spans="1:42" x14ac:dyDescent="0.25">
      <c r="A2232" s="49">
        <v>41241</v>
      </c>
      <c r="B2232" s="47">
        <v>1409.93</v>
      </c>
      <c r="C2232" s="27">
        <f t="shared" si="889"/>
        <v>7.8559480749711419E-3</v>
      </c>
      <c r="D2232" s="27">
        <f t="shared" si="890"/>
        <v>1.5946358726662835E-2</v>
      </c>
      <c r="E2232" s="5">
        <f t="shared" si="891"/>
        <v>0</v>
      </c>
      <c r="F2232" s="44">
        <v>2470.4699999999998</v>
      </c>
      <c r="G2232" s="45">
        <v>2470.4699999999998</v>
      </c>
      <c r="H2232" s="48">
        <v>1409.93</v>
      </c>
      <c r="I2232" s="42">
        <v>15.51</v>
      </c>
      <c r="J2232" s="40">
        <f t="shared" si="875"/>
        <v>0.15509999999999999</v>
      </c>
      <c r="K2232" s="40">
        <f t="shared" si="876"/>
        <v>9.5631136065379985E-3</v>
      </c>
      <c r="L2232" s="51">
        <f>VLOOKUP(A2232,LIBOR!$A$3:B4327,2,1)</f>
        <v>0.16</v>
      </c>
      <c r="M2232" s="43">
        <v>3027.24</v>
      </c>
      <c r="N2232" s="54">
        <v>2701.49</v>
      </c>
      <c r="O2232" s="40">
        <f t="shared" si="877"/>
        <v>6.1234549785218006E-5</v>
      </c>
      <c r="P2232" s="40">
        <f t="shared" si="878"/>
        <v>0.14553688639346199</v>
      </c>
      <c r="Q2232" s="38">
        <f t="shared" si="892"/>
        <v>15.39</v>
      </c>
      <c r="R2232" s="38">
        <f t="shared" si="893"/>
        <v>17.035499999999999</v>
      </c>
      <c r="S2232" s="40">
        <f t="shared" si="879"/>
        <v>-1</v>
      </c>
      <c r="T2232" s="40">
        <f t="shared" si="880"/>
        <v>0</v>
      </c>
      <c r="U2232" s="40">
        <f>VLOOKUP(P2232,Table!$D$6:$G$15,MATCH(VALUE(T2232)&amp;"E",Table!$D$5:$G$5,0),1)*IF(Y2232=1,0,1)</f>
        <v>0.9</v>
      </c>
      <c r="V2232" s="40">
        <f t="shared" si="881"/>
        <v>9.9999999999999978E-2</v>
      </c>
      <c r="W2232" s="40">
        <f t="shared" si="872"/>
        <v>199881.50791769125</v>
      </c>
      <c r="X2232" s="40">
        <f t="shared" si="882"/>
        <v>5.0282698292334338E-3</v>
      </c>
      <c r="Y2232" s="40">
        <f t="shared" si="883"/>
        <v>0</v>
      </c>
      <c r="Z2232" s="40">
        <f t="shared" si="884"/>
        <v>0</v>
      </c>
      <c r="AA2232" s="40">
        <f t="shared" si="885"/>
        <v>0</v>
      </c>
      <c r="AB2232" s="38">
        <f t="shared" si="886"/>
        <v>241869.29325743607</v>
      </c>
      <c r="AC2232" s="46"/>
      <c r="AD2232" s="38"/>
      <c r="AE2232" s="40"/>
      <c r="AF2232" s="40"/>
      <c r="AG2232" s="40">
        <f t="shared" si="887"/>
        <v>130.11884547287863</v>
      </c>
      <c r="AH2232" s="24">
        <f t="shared" si="888"/>
        <v>127.61866696918835</v>
      </c>
      <c r="AI2232" s="16">
        <f>VLOOKUP(A2232,'VQT-IV'!$B$3:$C1566,2,0)</f>
        <v>127.72</v>
      </c>
      <c r="AJ2232" s="25">
        <f t="shared" si="873"/>
        <v>-7.9339986542159568E-4</v>
      </c>
      <c r="AL2232" s="2">
        <f t="shared" si="894"/>
        <v>137.45812140975204</v>
      </c>
      <c r="AM2232" s="27">
        <f t="shared" si="895"/>
        <v>-7.1581470339122655E-2</v>
      </c>
      <c r="AO2232" s="1">
        <v>41214</v>
      </c>
      <c r="AP2232" s="2" t="str">
        <f t="shared" si="874"/>
        <v>high</v>
      </c>
    </row>
    <row r="2233" spans="1:42" x14ac:dyDescent="0.25">
      <c r="A2233" s="49">
        <v>41242</v>
      </c>
      <c r="B2233" s="47">
        <v>1415.95</v>
      </c>
      <c r="C2233" s="27">
        <f t="shared" si="889"/>
        <v>4.2697155177917612E-3</v>
      </c>
      <c r="D2233" s="27">
        <f t="shared" si="890"/>
        <v>1.7895871911282057E-2</v>
      </c>
      <c r="E2233" s="5">
        <f t="shared" si="891"/>
        <v>0</v>
      </c>
      <c r="F2233" s="44">
        <v>2481.42</v>
      </c>
      <c r="G2233" s="45">
        <v>2481.42</v>
      </c>
      <c r="H2233" s="48">
        <v>1415.95</v>
      </c>
      <c r="I2233" s="42">
        <v>15.06</v>
      </c>
      <c r="J2233" s="40">
        <f t="shared" si="875"/>
        <v>0.15060000000000001</v>
      </c>
      <c r="K2233" s="40">
        <f t="shared" si="876"/>
        <v>3.0431683680240684E-3</v>
      </c>
      <c r="L2233" s="51">
        <f>VLOOKUP(A2233,LIBOR!$A$3:B4328,2,1)</f>
        <v>0.16</v>
      </c>
      <c r="M2233" s="43">
        <v>2977.38</v>
      </c>
      <c r="N2233" s="54">
        <v>2656.98</v>
      </c>
      <c r="O2233" s="40">
        <f t="shared" si="877"/>
        <v>1.8152935155922194E-5</v>
      </c>
      <c r="P2233" s="40">
        <f t="shared" si="878"/>
        <v>0.14755683163197594</v>
      </c>
      <c r="Q2233" s="38">
        <f t="shared" si="892"/>
        <v>15.476000000000003</v>
      </c>
      <c r="R2233" s="38">
        <f t="shared" si="893"/>
        <v>16.920500000000001</v>
      </c>
      <c r="S2233" s="40">
        <f t="shared" si="879"/>
        <v>-1</v>
      </c>
      <c r="T2233" s="40">
        <f t="shared" si="880"/>
        <v>0</v>
      </c>
      <c r="U2233" s="40">
        <f>VLOOKUP(P2233,Table!$D$6:$G$15,MATCH(VALUE(T2233)&amp;"E",Table!$D$5:$G$5,0),1)*IF(Y2233=1,0,1)</f>
        <v>0.9</v>
      </c>
      <c r="V2233" s="40">
        <f t="shared" si="881"/>
        <v>9.9999999999999978E-2</v>
      </c>
      <c r="W2233" s="40">
        <f t="shared" si="872"/>
        <v>200320.27474835713</v>
      </c>
      <c r="X2233" s="40">
        <f t="shared" si="882"/>
        <v>8.9597392275309051E-3</v>
      </c>
      <c r="Y2233" s="40">
        <f t="shared" si="883"/>
        <v>0</v>
      </c>
      <c r="Z2233" s="40">
        <f t="shared" si="884"/>
        <v>0</v>
      </c>
      <c r="AA2233" s="40">
        <f t="shared" si="885"/>
        <v>0</v>
      </c>
      <c r="AB2233" s="38">
        <f t="shared" si="886"/>
        <v>242435.76919691029</v>
      </c>
      <c r="AC2233" s="46"/>
      <c r="AD2233" s="38"/>
      <c r="AE2233" s="40"/>
      <c r="AF2233" s="40"/>
      <c r="AG2233" s="40">
        <f t="shared" si="887"/>
        <v>130.42359352187592</v>
      </c>
      <c r="AH2233" s="24">
        <f t="shared" si="888"/>
        <v>127.91423005236528</v>
      </c>
      <c r="AI2233" s="16">
        <f>VLOOKUP(A2233,'VQT-IV'!$B$3:$C1567,2,0)</f>
        <v>128.02000000000001</v>
      </c>
      <c r="AJ2233" s="25">
        <f t="shared" si="873"/>
        <v>-8.2619862236155139E-4</v>
      </c>
      <c r="AL2233" s="2">
        <f t="shared" si="894"/>
        <v>137.45812140975204</v>
      </c>
      <c r="AM2233" s="27">
        <f t="shared" si="895"/>
        <v>-6.9431265752113336E-2</v>
      </c>
      <c r="AO2233" s="1">
        <v>41215</v>
      </c>
      <c r="AP2233" s="2" t="str">
        <f t="shared" si="874"/>
        <v>high</v>
      </c>
    </row>
    <row r="2234" spans="1:42" x14ac:dyDescent="0.25">
      <c r="A2234" s="49">
        <v>41243</v>
      </c>
      <c r="B2234" s="47">
        <v>1416.18</v>
      </c>
      <c r="C2234" s="27">
        <f t="shared" si="889"/>
        <v>1.6243511423419399E-4</v>
      </c>
      <c r="D2234" s="27">
        <f t="shared" si="890"/>
        <v>5.0319883983118707E-3</v>
      </c>
      <c r="E2234" s="5">
        <f t="shared" si="891"/>
        <v>0</v>
      </c>
      <c r="F2234" s="44">
        <v>2481.8200000000002</v>
      </c>
      <c r="G2234" s="45">
        <v>2481.8200000000002</v>
      </c>
      <c r="H2234" s="48">
        <v>1416.18</v>
      </c>
      <c r="I2234" s="42">
        <v>15.87</v>
      </c>
      <c r="J2234" s="40">
        <f t="shared" si="875"/>
        <v>0.15869999999999998</v>
      </c>
      <c r="K2234" s="40">
        <f t="shared" si="876"/>
        <v>1.0786264939535828E-2</v>
      </c>
      <c r="L2234" s="51">
        <f>VLOOKUP(A2234,LIBOR!$A$3:B4329,2,1)</f>
        <v>0.1605</v>
      </c>
      <c r="M2234" s="43">
        <v>3024.99</v>
      </c>
      <c r="N2234" s="54">
        <v>2699.46</v>
      </c>
      <c r="O2234" s="40">
        <f t="shared" si="877"/>
        <v>2.6380881096835763E-8</v>
      </c>
      <c r="P2234" s="40">
        <f t="shared" si="878"/>
        <v>0.14791373506046415</v>
      </c>
      <c r="Q2234" s="38">
        <f t="shared" si="892"/>
        <v>15.425999999999998</v>
      </c>
      <c r="R2234" s="38">
        <f t="shared" si="893"/>
        <v>16.743500000000001</v>
      </c>
      <c r="S2234" s="40">
        <f t="shared" si="879"/>
        <v>-1</v>
      </c>
      <c r="T2234" s="40">
        <f t="shared" si="880"/>
        <v>0</v>
      </c>
      <c r="U2234" s="40">
        <f>VLOOKUP(P2234,Table!$D$6:$G$15,MATCH(VALUE(T2234)&amp;"E",Table!$D$5:$G$5,0),1)*IF(Y2234=1,0,1)</f>
        <v>0.9</v>
      </c>
      <c r="V2234" s="40">
        <f t="shared" si="881"/>
        <v>9.9999999999999978E-2</v>
      </c>
      <c r="W2234" s="40">
        <f t="shared" si="872"/>
        <v>200669.83348189332</v>
      </c>
      <c r="X2234" s="40">
        <f t="shared" si="882"/>
        <v>8.7604172425879145E-3</v>
      </c>
      <c r="Y2234" s="40">
        <f t="shared" si="883"/>
        <v>0</v>
      </c>
      <c r="Z2234" s="40">
        <f t="shared" si="884"/>
        <v>0</v>
      </c>
      <c r="AA2234" s="40">
        <f t="shared" si="885"/>
        <v>0</v>
      </c>
      <c r="AB2234" s="38">
        <f t="shared" si="886"/>
        <v>242858.60993395522</v>
      </c>
      <c r="AC2234" s="46"/>
      <c r="AD2234" s="38"/>
      <c r="AE2234" s="40"/>
      <c r="AF2234" s="40"/>
      <c r="AG2234" s="40">
        <f t="shared" si="887"/>
        <v>130.65106989054675</v>
      </c>
      <c r="AH2234" s="24">
        <f t="shared" si="888"/>
        <v>128.13399467091918</v>
      </c>
      <c r="AI2234" s="16">
        <f>VLOOKUP(A2234,'VQT-IV'!$B$3:$C1568,2,0)</f>
        <v>128.24</v>
      </c>
      <c r="AJ2234" s="25">
        <f t="shared" si="873"/>
        <v>-8.266167270807312E-4</v>
      </c>
      <c r="AL2234" s="2">
        <f t="shared" si="894"/>
        <v>137.45812140975204</v>
      </c>
      <c r="AM2234" s="27">
        <f t="shared" si="895"/>
        <v>-6.7832490675748147E-2</v>
      </c>
      <c r="AO2234" s="1">
        <v>41218</v>
      </c>
      <c r="AP2234" s="2" t="str">
        <f t="shared" si="874"/>
        <v>high</v>
      </c>
    </row>
    <row r="2235" spans="1:42" x14ac:dyDescent="0.25">
      <c r="A2235" s="49">
        <v>41246</v>
      </c>
      <c r="B2235" s="47">
        <v>1409.46</v>
      </c>
      <c r="C2235" s="27">
        <f t="shared" si="889"/>
        <v>-4.7451595136211999E-3</v>
      </c>
      <c r="D2235" s="27">
        <f t="shared" si="890"/>
        <v>2.3164211921101741E-3</v>
      </c>
      <c r="E2235" s="5">
        <f t="shared" si="891"/>
        <v>0</v>
      </c>
      <c r="F2235" s="44">
        <v>2470.0700000000002</v>
      </c>
      <c r="G2235" s="45">
        <v>2470.0700000000002</v>
      </c>
      <c r="H2235" s="48">
        <v>1409.46</v>
      </c>
      <c r="I2235" s="42">
        <v>16.64</v>
      </c>
      <c r="J2235" s="40">
        <f t="shared" si="875"/>
        <v>0.16639999999999999</v>
      </c>
      <c r="K2235" s="40">
        <f t="shared" si="876"/>
        <v>1.8505835148696304E-2</v>
      </c>
      <c r="L2235" s="51">
        <f>VLOOKUP(A2235,LIBOR!$A$3:B4330,2,1)</f>
        <v>0.1605</v>
      </c>
      <c r="M2235" s="43">
        <v>3163.61</v>
      </c>
      <c r="N2235" s="54">
        <v>2823.14</v>
      </c>
      <c r="O2235" s="40">
        <f t="shared" si="877"/>
        <v>2.262385013656811E-5</v>
      </c>
      <c r="P2235" s="40">
        <f t="shared" si="878"/>
        <v>0.14789416485130369</v>
      </c>
      <c r="Q2235" s="38">
        <f t="shared" si="892"/>
        <v>15.571999999999999</v>
      </c>
      <c r="R2235" s="38">
        <f t="shared" si="893"/>
        <v>16.702500000000001</v>
      </c>
      <c r="S2235" s="40">
        <f t="shared" si="879"/>
        <v>-1</v>
      </c>
      <c r="T2235" s="40">
        <f t="shared" si="880"/>
        <v>-1</v>
      </c>
      <c r="U2235" s="40">
        <f>VLOOKUP(P2235,Table!$D$6:$G$15,MATCH(VALUE(T2235)&amp;"E",Table!$D$5:$G$5,0),1)*IF(Y2235=1,0,1)</f>
        <v>0.97499999999999998</v>
      </c>
      <c r="V2235" s="40">
        <f t="shared" si="881"/>
        <v>2.5000000000000022E-2</v>
      </c>
      <c r="W2235" s="40">
        <f t="shared" si="872"/>
        <v>200732.24451113478</v>
      </c>
      <c r="X2235" s="40">
        <f t="shared" si="882"/>
        <v>9.3456868679320237E-4</v>
      </c>
      <c r="Y2235" s="40">
        <f t="shared" si="883"/>
        <v>0</v>
      </c>
      <c r="Z2235" s="40">
        <f t="shared" si="884"/>
        <v>0</v>
      </c>
      <c r="AA2235" s="40">
        <f t="shared" si="885"/>
        <v>0</v>
      </c>
      <c r="AB2235" s="38">
        <f t="shared" si="886"/>
        <v>242936.69106519531</v>
      </c>
      <c r="AC2235" s="46"/>
      <c r="AD2235" s="38"/>
      <c r="AE2235" s="40"/>
      <c r="AF2235" s="40"/>
      <c r="AG2235" s="40">
        <f t="shared" si="887"/>
        <v>130.69307533288028</v>
      </c>
      <c r="AH2235" s="24">
        <f t="shared" si="888"/>
        <v>128.16518291257876</v>
      </c>
      <c r="AI2235" s="16">
        <f>VLOOKUP(A2235,'VQT-IV'!$B$3:$C1569,2,0)</f>
        <v>128.27000000000001</v>
      </c>
      <c r="AJ2235" s="25">
        <f t="shared" si="873"/>
        <v>-8.1715979902741154E-4</v>
      </c>
      <c r="AL2235" s="2">
        <f t="shared" si="894"/>
        <v>137.45812140975204</v>
      </c>
      <c r="AM2235" s="27">
        <f t="shared" si="895"/>
        <v>-6.7605597994983113E-2</v>
      </c>
      <c r="AO2235" s="1">
        <v>41219</v>
      </c>
      <c r="AP2235" s="2" t="str">
        <f t="shared" si="874"/>
        <v>high</v>
      </c>
    </row>
    <row r="2236" spans="1:42" x14ac:dyDescent="0.25">
      <c r="A2236" s="49">
        <v>41247</v>
      </c>
      <c r="B2236" s="47">
        <v>1407.05</v>
      </c>
      <c r="C2236" s="27">
        <f t="shared" si="889"/>
        <v>-1.7098747037873618E-3</v>
      </c>
      <c r="D2236" s="27">
        <f t="shared" si="890"/>
        <v>5.8330644895885353E-3</v>
      </c>
      <c r="E2236" s="5">
        <f t="shared" si="891"/>
        <v>0</v>
      </c>
      <c r="F2236" s="44">
        <v>2465.9</v>
      </c>
      <c r="G2236" s="45">
        <v>2465.9</v>
      </c>
      <c r="H2236" s="48">
        <v>1407.05</v>
      </c>
      <c r="I2236" s="42">
        <v>17.12</v>
      </c>
      <c r="J2236" s="40">
        <f t="shared" si="875"/>
        <v>0.17120000000000002</v>
      </c>
      <c r="K2236" s="40">
        <f t="shared" si="876"/>
        <v>2.2433229964821971E-2</v>
      </c>
      <c r="L2236" s="51">
        <f>VLOOKUP(A2236,LIBOR!$A$3:B4331,2,1)</f>
        <v>0.16</v>
      </c>
      <c r="M2236" s="43">
        <v>3190.15</v>
      </c>
      <c r="N2236" s="54">
        <v>2846.81</v>
      </c>
      <c r="O2236" s="40">
        <f t="shared" si="877"/>
        <v>2.9286784623291397E-6</v>
      </c>
      <c r="P2236" s="40">
        <f t="shared" si="878"/>
        <v>0.14876677003517805</v>
      </c>
      <c r="Q2236" s="38">
        <f t="shared" si="892"/>
        <v>15.8</v>
      </c>
      <c r="R2236" s="38">
        <f t="shared" si="893"/>
        <v>16.655000000000001</v>
      </c>
      <c r="S2236" s="40">
        <f t="shared" si="879"/>
        <v>-1</v>
      </c>
      <c r="T2236" s="40">
        <f t="shared" si="880"/>
        <v>-1</v>
      </c>
      <c r="U2236" s="40">
        <f>VLOOKUP(P2236,Table!$D$6:$G$15,MATCH(VALUE(T2236)&amp;"E",Table!$D$5:$G$5,0),1)*IF(Y2236=1,0,1)</f>
        <v>0.97499999999999998</v>
      </c>
      <c r="V2236" s="40">
        <f t="shared" si="881"/>
        <v>2.5000000000000022E-2</v>
      </c>
      <c r="W2236" s="40">
        <f t="shared" si="872"/>
        <v>200439.67308894912</v>
      </c>
      <c r="X2236" s="40">
        <f t="shared" si="882"/>
        <v>6.1396442619696678E-3</v>
      </c>
      <c r="Y2236" s="40">
        <f t="shared" si="883"/>
        <v>0</v>
      </c>
      <c r="Z2236" s="40">
        <f t="shared" si="884"/>
        <v>0</v>
      </c>
      <c r="AA2236" s="40">
        <f t="shared" si="885"/>
        <v>0</v>
      </c>
      <c r="AB2236" s="38">
        <f t="shared" si="886"/>
        <v>242587.7666288467</v>
      </c>
      <c r="AC2236" s="46"/>
      <c r="AD2236" s="38"/>
      <c r="AE2236" s="40"/>
      <c r="AF2236" s="40"/>
      <c r="AG2236" s="40">
        <f t="shared" si="887"/>
        <v>130.50536384539257</v>
      </c>
      <c r="AH2236" s="24">
        <f t="shared" si="888"/>
        <v>127.97777116441182</v>
      </c>
      <c r="AI2236" s="16">
        <f>VLOOKUP(A2236,'VQT-IV'!$B$3:$C1570,2,0)</f>
        <v>128.08000000000001</v>
      </c>
      <c r="AJ2236" s="25">
        <f t="shared" si="873"/>
        <v>-7.9816392557929827E-4</v>
      </c>
      <c r="AL2236" s="2">
        <f t="shared" si="894"/>
        <v>137.45812140975204</v>
      </c>
      <c r="AM2236" s="27">
        <f t="shared" si="895"/>
        <v>-6.8969007782959779E-2</v>
      </c>
      <c r="AO2236" s="1">
        <v>41220</v>
      </c>
      <c r="AP2236" s="2" t="str">
        <f t="shared" si="874"/>
        <v>high</v>
      </c>
    </row>
    <row r="2237" spans="1:42" x14ac:dyDescent="0.25">
      <c r="A2237" s="49">
        <v>41248</v>
      </c>
      <c r="B2237" s="47">
        <v>1409.28</v>
      </c>
      <c r="C2237" s="27">
        <f t="shared" si="889"/>
        <v>1.5848761593404426E-3</v>
      </c>
      <c r="D2237" s="27">
        <f t="shared" si="890"/>
        <v>-4.3800742604216403E-4</v>
      </c>
      <c r="E2237" s="5">
        <f t="shared" si="891"/>
        <v>0</v>
      </c>
      <c r="F2237" s="44">
        <v>2470.59</v>
      </c>
      <c r="G2237" s="45">
        <v>2470.59</v>
      </c>
      <c r="H2237" s="48">
        <v>1409.28</v>
      </c>
      <c r="I2237" s="42">
        <v>16.46</v>
      </c>
      <c r="J2237" s="40">
        <f t="shared" si="875"/>
        <v>0.1646</v>
      </c>
      <c r="K2237" s="40">
        <f t="shared" si="876"/>
        <v>2.0335149765264737E-2</v>
      </c>
      <c r="L2237" s="51">
        <f>VLOOKUP(A2237,LIBOR!$A$3:B4332,2,1)</f>
        <v>0.16</v>
      </c>
      <c r="M2237" s="43">
        <v>3102.6</v>
      </c>
      <c r="N2237" s="54">
        <v>2768.68</v>
      </c>
      <c r="O2237" s="40">
        <f t="shared" si="877"/>
        <v>2.5078572723007756E-6</v>
      </c>
      <c r="P2237" s="40">
        <f t="shared" si="878"/>
        <v>0.14426485023473526</v>
      </c>
      <c r="Q2237" s="38">
        <f t="shared" si="892"/>
        <v>16.04</v>
      </c>
      <c r="R2237" s="38">
        <f t="shared" si="893"/>
        <v>16.59</v>
      </c>
      <c r="S2237" s="40">
        <f t="shared" si="879"/>
        <v>-1</v>
      </c>
      <c r="T2237" s="40">
        <f t="shared" si="880"/>
        <v>-1</v>
      </c>
      <c r="U2237" s="40">
        <f>VLOOKUP(P2237,Table!$D$6:$G$15,MATCH(VALUE(T2237)&amp;"E",Table!$D$5:$G$5,0),1)*IF(Y2237=1,0,1)</f>
        <v>0.97499999999999998</v>
      </c>
      <c r="V2237" s="40">
        <f t="shared" si="881"/>
        <v>2.5000000000000022E-2</v>
      </c>
      <c r="W2237" s="40">
        <f t="shared" si="872"/>
        <v>200611.87790897518</v>
      </c>
      <c r="X2237" s="40">
        <f t="shared" si="882"/>
        <v>6.123579380452604E-3</v>
      </c>
      <c r="Y2237" s="40">
        <f t="shared" si="883"/>
        <v>0</v>
      </c>
      <c r="Z2237" s="40">
        <f t="shared" si="884"/>
        <v>0</v>
      </c>
      <c r="AA2237" s="40">
        <f t="shared" si="885"/>
        <v>0</v>
      </c>
      <c r="AB2237" s="38">
        <f t="shared" si="886"/>
        <v>242871.18135092908</v>
      </c>
      <c r="AC2237" s="46"/>
      <c r="AD2237" s="38"/>
      <c r="AE2237" s="40"/>
      <c r="AF2237" s="40"/>
      <c r="AG2237" s="40">
        <f t="shared" si="887"/>
        <v>130.6578329576586</v>
      </c>
      <c r="AH2237" s="24">
        <f t="shared" si="888"/>
        <v>128.12395247623621</v>
      </c>
      <c r="AI2237" s="16">
        <f>VLOOKUP(A2237,'VQT-IV'!$B$3:$C1571,2,0)</f>
        <v>128.22999999999999</v>
      </c>
      <c r="AJ2237" s="25">
        <f t="shared" si="873"/>
        <v>-8.2701024536990797E-4</v>
      </c>
      <c r="AL2237" s="2">
        <f t="shared" si="894"/>
        <v>137.45812140975204</v>
      </c>
      <c r="AM2237" s="27">
        <f t="shared" si="895"/>
        <v>-6.7905547069797234E-2</v>
      </c>
      <c r="AO2237" s="1">
        <v>41221</v>
      </c>
      <c r="AP2237" s="2" t="str">
        <f t="shared" si="874"/>
        <v>high</v>
      </c>
    </row>
    <row r="2238" spans="1:42" x14ac:dyDescent="0.25">
      <c r="A2238" s="49">
        <v>41249</v>
      </c>
      <c r="B2238" s="47">
        <v>1413.94</v>
      </c>
      <c r="C2238" s="27">
        <f t="shared" si="889"/>
        <v>3.3066530426886231E-3</v>
      </c>
      <c r="D2238" s="27">
        <f t="shared" si="890"/>
        <v>-1.4010699011453021E-3</v>
      </c>
      <c r="E2238" s="5">
        <f t="shared" si="891"/>
        <v>0</v>
      </c>
      <c r="F2238" s="44">
        <v>2479.4</v>
      </c>
      <c r="G2238" s="45">
        <v>2479.4</v>
      </c>
      <c r="H2238" s="48">
        <v>1413.94</v>
      </c>
      <c r="I2238" s="42">
        <v>16.579999999999998</v>
      </c>
      <c r="J2238" s="40">
        <f t="shared" si="875"/>
        <v>0.16579999999999998</v>
      </c>
      <c r="K2238" s="40">
        <f t="shared" si="876"/>
        <v>2.5002848155455476E-2</v>
      </c>
      <c r="L2238" s="51">
        <f>VLOOKUP(A2238,LIBOR!$A$3:B4333,2,1)</f>
        <v>0.16250000000000001</v>
      </c>
      <c r="M2238" s="43">
        <v>3158.15</v>
      </c>
      <c r="N2238" s="54">
        <v>2818.24</v>
      </c>
      <c r="O2238" s="40">
        <f t="shared" si="877"/>
        <v>1.0897908811626648E-5</v>
      </c>
      <c r="P2238" s="40">
        <f t="shared" si="878"/>
        <v>0.1407971518445445</v>
      </c>
      <c r="Q2238" s="38">
        <f t="shared" si="892"/>
        <v>16.23</v>
      </c>
      <c r="R2238" s="38">
        <f t="shared" si="893"/>
        <v>16.533999999999999</v>
      </c>
      <c r="S2238" s="40">
        <f t="shared" si="879"/>
        <v>-1</v>
      </c>
      <c r="T2238" s="40">
        <f t="shared" si="880"/>
        <v>-1</v>
      </c>
      <c r="U2238" s="40">
        <f>VLOOKUP(P2238,Table!$D$6:$G$15,MATCH(VALUE(T2238)&amp;"E",Table!$D$5:$G$5,0),1)*IF(Y2238=1,0,1)</f>
        <v>0.97499999999999998</v>
      </c>
      <c r="V2238" s="40">
        <f t="shared" si="881"/>
        <v>2.5000000000000022E-2</v>
      </c>
      <c r="W2238" s="40">
        <f t="shared" si="872"/>
        <v>201348.4228914986</v>
      </c>
      <c r="X2238" s="40">
        <f t="shared" si="882"/>
        <v>3.6540148155410623E-3</v>
      </c>
      <c r="Y2238" s="40">
        <f t="shared" si="883"/>
        <v>0</v>
      </c>
      <c r="Z2238" s="40">
        <f t="shared" si="884"/>
        <v>0</v>
      </c>
      <c r="AA2238" s="40">
        <f t="shared" si="885"/>
        <v>0</v>
      </c>
      <c r="AB2238" s="38">
        <f t="shared" si="886"/>
        <v>243824.30733333059</v>
      </c>
      <c r="AC2238" s="46"/>
      <c r="AD2238" s="38"/>
      <c r="AE2238" s="40"/>
      <c r="AF2238" s="40"/>
      <c r="AG2238" s="40">
        <f t="shared" si="887"/>
        <v>131.17058780450179</v>
      </c>
      <c r="AH2238" s="24">
        <f t="shared" si="888"/>
        <v>128.62341551846345</v>
      </c>
      <c r="AI2238" s="16">
        <f>VLOOKUP(A2238,'VQT-IV'!$B$3:$C1572,2,0)</f>
        <v>128.72999999999999</v>
      </c>
      <c r="AJ2238" s="25">
        <f t="shared" si="873"/>
        <v>-8.2796924987604825E-4</v>
      </c>
      <c r="AL2238" s="2">
        <f t="shared" si="894"/>
        <v>137.45812140975204</v>
      </c>
      <c r="AM2238" s="27">
        <f t="shared" si="895"/>
        <v>-6.4271981900240083E-2</v>
      </c>
      <c r="AO2238" s="1">
        <v>41222</v>
      </c>
      <c r="AP2238" s="2" t="str">
        <f t="shared" si="874"/>
        <v>high</v>
      </c>
    </row>
    <row r="2239" spans="1:42" x14ac:dyDescent="0.25">
      <c r="A2239" s="49">
        <v>41250</v>
      </c>
      <c r="B2239" s="47">
        <v>1418.07</v>
      </c>
      <c r="C2239" s="27">
        <f t="shared" si="889"/>
        <v>2.9209160218961472E-3</v>
      </c>
      <c r="D2239" s="27">
        <f t="shared" si="890"/>
        <v>1.3574110065166511E-3</v>
      </c>
      <c r="E2239" s="5">
        <f t="shared" si="891"/>
        <v>0</v>
      </c>
      <c r="F2239" s="44">
        <v>2486.84</v>
      </c>
      <c r="G2239" s="45">
        <v>2486.84</v>
      </c>
      <c r="H2239" s="48">
        <v>1418.07</v>
      </c>
      <c r="I2239" s="42">
        <v>15.9</v>
      </c>
      <c r="J2239" s="40">
        <f t="shared" si="875"/>
        <v>0.159</v>
      </c>
      <c r="K2239" s="40">
        <f t="shared" si="876"/>
        <v>1.7949812298351547E-2</v>
      </c>
      <c r="L2239" s="51">
        <f>VLOOKUP(A2239,LIBOR!$A$3:B4334,2,1)</f>
        <v>0.16250000000000001</v>
      </c>
      <c r="M2239" s="43">
        <v>3084.39</v>
      </c>
      <c r="N2239" s="54">
        <v>2752.41</v>
      </c>
      <c r="O2239" s="40">
        <f t="shared" si="877"/>
        <v>8.5068964286706493E-6</v>
      </c>
      <c r="P2239" s="40">
        <f t="shared" si="878"/>
        <v>0.14105018770164846</v>
      </c>
      <c r="Q2239" s="38">
        <f t="shared" si="892"/>
        <v>16.533999999999999</v>
      </c>
      <c r="R2239" s="38">
        <f t="shared" si="893"/>
        <v>16.408999999999995</v>
      </c>
      <c r="S2239" s="40">
        <f t="shared" si="879"/>
        <v>1</v>
      </c>
      <c r="T2239" s="40">
        <f t="shared" si="880"/>
        <v>0</v>
      </c>
      <c r="U2239" s="40">
        <f>VLOOKUP(P2239,Table!$D$6:$G$15,MATCH(VALUE(T2239)&amp;"E",Table!$D$5:$G$5,0),1)*IF(Y2239=1,0,1)</f>
        <v>0.9</v>
      </c>
      <c r="V2239" s="40">
        <f t="shared" si="881"/>
        <v>9.9999999999999978E-2</v>
      </c>
      <c r="W2239" s="40">
        <f t="shared" si="872"/>
        <v>201804.26149987165</v>
      </c>
      <c r="X2239" s="40">
        <f t="shared" si="882"/>
        <v>5.1325216303392818E-3</v>
      </c>
      <c r="Y2239" s="40">
        <f t="shared" si="883"/>
        <v>0</v>
      </c>
      <c r="Z2239" s="40">
        <f t="shared" si="884"/>
        <v>0</v>
      </c>
      <c r="AA2239" s="40">
        <f t="shared" si="885"/>
        <v>0</v>
      </c>
      <c r="AB2239" s="38">
        <f t="shared" si="886"/>
        <v>244395.3003864192</v>
      </c>
      <c r="AC2239" s="46"/>
      <c r="AD2239" s="38"/>
      <c r="AE2239" s="40"/>
      <c r="AF2239" s="40"/>
      <c r="AG2239" s="40">
        <f t="shared" si="887"/>
        <v>131.47776593298727</v>
      </c>
      <c r="AH2239" s="24">
        <f t="shared" si="888"/>
        <v>128.9212730510985</v>
      </c>
      <c r="AI2239" s="16">
        <f>VLOOKUP(A2239,'VQT-IV'!$B$3:$C1573,2,0)</f>
        <v>129.02000000000001</v>
      </c>
      <c r="AJ2239" s="25">
        <f t="shared" si="873"/>
        <v>-7.6520654860889881E-4</v>
      </c>
      <c r="AL2239" s="2">
        <f t="shared" si="894"/>
        <v>137.45812140975204</v>
      </c>
      <c r="AM2239" s="27">
        <f t="shared" si="895"/>
        <v>-6.210508532417558E-2</v>
      </c>
      <c r="AO2239" s="1">
        <v>41225</v>
      </c>
      <c r="AP2239" s="2" t="str">
        <f t="shared" si="874"/>
        <v>high</v>
      </c>
    </row>
    <row r="2240" spans="1:42" x14ac:dyDescent="0.25">
      <c r="A2240" s="49">
        <v>41253</v>
      </c>
      <c r="B2240" s="47">
        <v>1418.55</v>
      </c>
      <c r="C2240" s="27">
        <f t="shared" si="889"/>
        <v>3.3848822695636827E-4</v>
      </c>
      <c r="D2240" s="27">
        <f t="shared" si="890"/>
        <v>6.4410587470942193E-3</v>
      </c>
      <c r="E2240" s="5">
        <f t="shared" si="891"/>
        <v>0</v>
      </c>
      <c r="F2240" s="44">
        <v>2487.7800000000002</v>
      </c>
      <c r="G2240" s="45">
        <v>2487.7800000000002</v>
      </c>
      <c r="H2240" s="48">
        <v>1418.55</v>
      </c>
      <c r="I2240" s="42">
        <v>16.05</v>
      </c>
      <c r="J2240" s="40">
        <f t="shared" si="875"/>
        <v>0.1605</v>
      </c>
      <c r="K2240" s="40">
        <f t="shared" si="876"/>
        <v>2.1605521488996776E-2</v>
      </c>
      <c r="L2240" s="51">
        <f>VLOOKUP(A2240,LIBOR!$A$3:B4335,2,1)</f>
        <v>0.16250000000000001</v>
      </c>
      <c r="M2240" s="43">
        <v>3061.21</v>
      </c>
      <c r="N2240" s="54">
        <v>2731.7</v>
      </c>
      <c r="O2240" s="40">
        <f t="shared" si="877"/>
        <v>1.1453550977287069E-7</v>
      </c>
      <c r="P2240" s="40">
        <f t="shared" si="878"/>
        <v>0.13889447851100323</v>
      </c>
      <c r="Q2240" s="38">
        <f t="shared" si="892"/>
        <v>16.540000000000003</v>
      </c>
      <c r="R2240" s="38">
        <f t="shared" si="893"/>
        <v>16.279499999999995</v>
      </c>
      <c r="S2240" s="40">
        <f t="shared" si="879"/>
        <v>1</v>
      </c>
      <c r="T2240" s="40">
        <f t="shared" si="880"/>
        <v>0</v>
      </c>
      <c r="U2240" s="40">
        <f>VLOOKUP(P2240,Table!$D$6:$G$15,MATCH(VALUE(T2240)&amp;"E",Table!$D$5:$G$5,0),1)*IF(Y2240=1,0,1)</f>
        <v>0.9</v>
      </c>
      <c r="V2240" s="40">
        <f t="shared" si="881"/>
        <v>9.9999999999999978E-2</v>
      </c>
      <c r="W2240" s="40">
        <f t="shared" si="872"/>
        <v>201713.89514557947</v>
      </c>
      <c r="X2240" s="40">
        <f t="shared" si="882"/>
        <v>5.6532065547394428E-3</v>
      </c>
      <c r="Y2240" s="40">
        <f t="shared" si="883"/>
        <v>0</v>
      </c>
      <c r="Z2240" s="40">
        <f t="shared" si="884"/>
        <v>0</v>
      </c>
      <c r="AA2240" s="40">
        <f t="shared" si="885"/>
        <v>0</v>
      </c>
      <c r="AB2240" s="38">
        <f t="shared" si="886"/>
        <v>244294.7719307839</v>
      </c>
      <c r="AC2240" s="46"/>
      <c r="AD2240" s="38"/>
      <c r="AE2240" s="40"/>
      <c r="AF2240" s="40"/>
      <c r="AG2240" s="40">
        <f t="shared" si="887"/>
        <v>131.42368446440452</v>
      </c>
      <c r="AH2240" s="24">
        <f t="shared" si="888"/>
        <v>128.85818110573246</v>
      </c>
      <c r="AI2240" s="16">
        <f>VLOOKUP(A2240,'VQT-IV'!$B$3:$C1574,2,0)</f>
        <v>128.96</v>
      </c>
      <c r="AJ2240" s="25">
        <f t="shared" si="873"/>
        <v>-7.8953857217389789E-4</v>
      </c>
      <c r="AL2240" s="2">
        <f t="shared" si="894"/>
        <v>137.45812140975204</v>
      </c>
      <c r="AM2240" s="27">
        <f t="shared" si="895"/>
        <v>-6.2564075631325045E-2</v>
      </c>
      <c r="AO2240" s="1">
        <v>41226</v>
      </c>
      <c r="AP2240" s="2" t="str">
        <f t="shared" si="874"/>
        <v>high</v>
      </c>
    </row>
    <row r="2241" spans="1:42" x14ac:dyDescent="0.25">
      <c r="A2241" s="49">
        <v>41254</v>
      </c>
      <c r="B2241" s="47">
        <v>1427.84</v>
      </c>
      <c r="C2241" s="27">
        <f t="shared" si="889"/>
        <v>6.5489408198511345E-3</v>
      </c>
      <c r="D2241" s="27">
        <f t="shared" si="890"/>
        <v>1.4699874270732716E-2</v>
      </c>
      <c r="E2241" s="5">
        <f t="shared" si="891"/>
        <v>0</v>
      </c>
      <c r="F2241" s="44">
        <v>2504.08</v>
      </c>
      <c r="G2241" s="45">
        <v>2504.08</v>
      </c>
      <c r="H2241" s="48">
        <v>1427.84</v>
      </c>
      <c r="I2241" s="42">
        <v>15.57</v>
      </c>
      <c r="J2241" s="40">
        <f t="shared" si="875"/>
        <v>0.15570000000000001</v>
      </c>
      <c r="K2241" s="40">
        <f t="shared" si="876"/>
        <v>4.3003970986870185E-2</v>
      </c>
      <c r="L2241" s="51">
        <f>VLOOKUP(A2241,LIBOR!$A$3:B4336,2,1)</f>
        <v>0.1615</v>
      </c>
      <c r="M2241" s="43">
        <v>2966.29</v>
      </c>
      <c r="N2241" s="54">
        <v>2646.99</v>
      </c>
      <c r="O2241" s="40">
        <f t="shared" si="877"/>
        <v>4.2609426958404285E-5</v>
      </c>
      <c r="P2241" s="40">
        <f t="shared" si="878"/>
        <v>0.11269602901312982</v>
      </c>
      <c r="Q2241" s="38">
        <f t="shared" si="892"/>
        <v>16.422000000000001</v>
      </c>
      <c r="R2241" s="38">
        <f t="shared" si="893"/>
        <v>16.151499999999995</v>
      </c>
      <c r="S2241" s="40">
        <f t="shared" si="879"/>
        <v>1</v>
      </c>
      <c r="T2241" s="40">
        <f t="shared" si="880"/>
        <v>0</v>
      </c>
      <c r="U2241" s="40">
        <f>VLOOKUP(P2241,Table!$D$6:$G$15,MATCH(VALUE(T2241)&amp;"E",Table!$D$5:$G$5,0),1)*IF(Y2241=1,0,1)</f>
        <v>0.9</v>
      </c>
      <c r="V2241" s="40">
        <f t="shared" si="881"/>
        <v>9.9999999999999978E-2</v>
      </c>
      <c r="W2241" s="40">
        <f t="shared" ref="W2241:W2304" si="896">W2240*(1+$U2240*($H2241/$H2240-1)+$V2240*($N2241/$N2240-1))</f>
        <v>202277.29160792931</v>
      </c>
      <c r="X2241" s="40">
        <f t="shared" si="882"/>
        <v>4.8903485179245809E-3</v>
      </c>
      <c r="Y2241" s="40">
        <f t="shared" si="883"/>
        <v>0</v>
      </c>
      <c r="Z2241" s="40">
        <f t="shared" si="884"/>
        <v>0</v>
      </c>
      <c r="AA2241" s="40">
        <f t="shared" si="885"/>
        <v>0</v>
      </c>
      <c r="AB2241" s="38">
        <f t="shared" si="886"/>
        <v>244977.84185467949</v>
      </c>
      <c r="AC2241" s="46"/>
      <c r="AD2241" s="38"/>
      <c r="AE2241" s="40"/>
      <c r="AF2241" s="40"/>
      <c r="AG2241" s="40">
        <f t="shared" si="887"/>
        <v>131.79115678252114</v>
      </c>
      <c r="AH2241" s="24">
        <f t="shared" si="888"/>
        <v>129.21511682742175</v>
      </c>
      <c r="AI2241" s="16">
        <f>VLOOKUP(A2241,'VQT-IV'!$B$3:$C1575,2,0)</f>
        <v>129.32</v>
      </c>
      <c r="AJ2241" s="25">
        <f t="shared" si="873"/>
        <v>-8.1103597725207255E-4</v>
      </c>
      <c r="AL2241" s="2">
        <f t="shared" si="894"/>
        <v>137.45812140975204</v>
      </c>
      <c r="AM2241" s="27">
        <f t="shared" si="895"/>
        <v>-5.9967388596549487E-2</v>
      </c>
      <c r="AO2241" s="1">
        <v>41227</v>
      </c>
      <c r="AP2241" s="2" t="str">
        <f t="shared" si="874"/>
        <v>high</v>
      </c>
    </row>
    <row r="2242" spans="1:42" x14ac:dyDescent="0.25">
      <c r="A2242" s="49">
        <v>41255</v>
      </c>
      <c r="B2242" s="47">
        <v>1428.48</v>
      </c>
      <c r="C2242" s="27">
        <f t="shared" si="889"/>
        <v>4.4822949350065144E-4</v>
      </c>
      <c r="D2242" s="27">
        <f t="shared" si="890"/>
        <v>1.3563227604892925E-2</v>
      </c>
      <c r="E2242" s="5">
        <f t="shared" si="891"/>
        <v>0</v>
      </c>
      <c r="F2242" s="44">
        <v>2505.7600000000002</v>
      </c>
      <c r="G2242" s="45">
        <v>2505.7600000000002</v>
      </c>
      <c r="H2242" s="48">
        <v>1428.48</v>
      </c>
      <c r="I2242" s="42">
        <v>15.95</v>
      </c>
      <c r="J2242" s="40">
        <f t="shared" si="875"/>
        <v>0.1595</v>
      </c>
      <c r="K2242" s="40">
        <f t="shared" si="876"/>
        <v>5.244318273868076E-2</v>
      </c>
      <c r="L2242" s="51">
        <f>VLOOKUP(A2242,LIBOR!$A$3:B4337,2,1)</f>
        <v>0.1615</v>
      </c>
      <c r="M2242" s="43">
        <v>3080.15</v>
      </c>
      <c r="N2242" s="54">
        <v>2748.58</v>
      </c>
      <c r="O2242" s="40">
        <f t="shared" si="877"/>
        <v>2.008196621861661E-7</v>
      </c>
      <c r="P2242" s="40">
        <f t="shared" si="878"/>
        <v>0.10705681726131924</v>
      </c>
      <c r="Q2242" s="38">
        <f t="shared" si="892"/>
        <v>16.112000000000002</v>
      </c>
      <c r="R2242" s="38">
        <f t="shared" si="893"/>
        <v>16.095999999999997</v>
      </c>
      <c r="S2242" s="40">
        <f t="shared" si="879"/>
        <v>1</v>
      </c>
      <c r="T2242" s="40">
        <f t="shared" si="880"/>
        <v>0</v>
      </c>
      <c r="U2242" s="40">
        <f>VLOOKUP(P2242,Table!$D$6:$G$15,MATCH(VALUE(T2242)&amp;"E",Table!$D$5:$G$5,0),1)*IF(Y2242=1,0,1)</f>
        <v>0.9</v>
      </c>
      <c r="V2242" s="40">
        <f t="shared" si="881"/>
        <v>9.9999999999999978E-2</v>
      </c>
      <c r="W2242" s="40">
        <f t="shared" si="896"/>
        <v>203135.22055548479</v>
      </c>
      <c r="X2242" s="40">
        <f t="shared" si="882"/>
        <v>9.1679381165459262E-3</v>
      </c>
      <c r="Y2242" s="40">
        <f t="shared" si="883"/>
        <v>0</v>
      </c>
      <c r="Z2242" s="40">
        <f t="shared" si="884"/>
        <v>0</v>
      </c>
      <c r="AA2242" s="40">
        <f t="shared" si="885"/>
        <v>0</v>
      </c>
      <c r="AB2242" s="38">
        <f t="shared" si="886"/>
        <v>246066.10188930342</v>
      </c>
      <c r="AC2242" s="46"/>
      <c r="AD2242" s="38"/>
      <c r="AE2242" s="40"/>
      <c r="AF2242" s="40"/>
      <c r="AG2242" s="40">
        <f t="shared" si="887"/>
        <v>132.37660993108938</v>
      </c>
      <c r="AH2242" s="24">
        <f t="shared" si="888"/>
        <v>129.78574841345838</v>
      </c>
      <c r="AI2242" s="16">
        <f>VLOOKUP(A2242,'VQT-IV'!$B$3:$C1576,2,0)</f>
        <v>129.88999999999999</v>
      </c>
      <c r="AJ2242" s="25">
        <f t="shared" si="873"/>
        <v>-8.0261441636464426E-4</v>
      </c>
      <c r="AL2242" s="2">
        <f t="shared" si="894"/>
        <v>137.45812140975204</v>
      </c>
      <c r="AM2242" s="27">
        <f t="shared" si="895"/>
        <v>-5.5816076326424602E-2</v>
      </c>
      <c r="AO2242" s="1">
        <v>41228</v>
      </c>
      <c r="AP2242" s="2" t="str">
        <f t="shared" si="874"/>
        <v>high</v>
      </c>
    </row>
    <row r="2243" spans="1:42" x14ac:dyDescent="0.25">
      <c r="A2243" s="49">
        <v>41256</v>
      </c>
      <c r="B2243" s="47">
        <v>1419.45</v>
      </c>
      <c r="C2243" s="27">
        <f t="shared" si="889"/>
        <v>-6.321404569892497E-3</v>
      </c>
      <c r="D2243" s="27">
        <f t="shared" si="890"/>
        <v>3.9351699923118044E-3</v>
      </c>
      <c r="E2243" s="5">
        <f t="shared" si="891"/>
        <v>0</v>
      </c>
      <c r="F2243" s="44">
        <v>2490.56</v>
      </c>
      <c r="G2243" s="45">
        <v>2490.56</v>
      </c>
      <c r="H2243" s="48">
        <v>1419.45</v>
      </c>
      <c r="I2243" s="42">
        <v>16.559999999999999</v>
      </c>
      <c r="J2243" s="40">
        <f t="shared" si="875"/>
        <v>0.1656</v>
      </c>
      <c r="K2243" s="40">
        <f t="shared" si="876"/>
        <v>5.8686648243988393E-2</v>
      </c>
      <c r="L2243" s="51">
        <f>VLOOKUP(A2243,LIBOR!$A$3:B4338,2,1)</f>
        <v>0.1615</v>
      </c>
      <c r="M2243" s="43">
        <v>3128.04</v>
      </c>
      <c r="N2243" s="54">
        <v>2791.31</v>
      </c>
      <c r="O2243" s="40">
        <f t="shared" si="877"/>
        <v>4.0214232254157853E-5</v>
      </c>
      <c r="P2243" s="40">
        <f t="shared" si="878"/>
        <v>0.1069133517560116</v>
      </c>
      <c r="Q2243" s="38">
        <f t="shared" si="892"/>
        <v>16.009999999999998</v>
      </c>
      <c r="R2243" s="38">
        <f t="shared" si="893"/>
        <v>16.061</v>
      </c>
      <c r="S2243" s="40">
        <f t="shared" si="879"/>
        <v>-1</v>
      </c>
      <c r="T2243" s="40">
        <f t="shared" si="880"/>
        <v>0</v>
      </c>
      <c r="U2243" s="40">
        <f>VLOOKUP(P2243,Table!$D$6:$G$15,MATCH(VALUE(T2243)&amp;"E",Table!$D$5:$G$5,0),1)*IF(Y2243=1,0,1)</f>
        <v>0.9</v>
      </c>
      <c r="V2243" s="40">
        <f t="shared" si="881"/>
        <v>9.9999999999999978E-2</v>
      </c>
      <c r="W2243" s="40">
        <f t="shared" si="896"/>
        <v>202295.32890091944</v>
      </c>
      <c r="X2243" s="40">
        <f t="shared" si="882"/>
        <v>1.25782315225349E-2</v>
      </c>
      <c r="Y2243" s="40">
        <f t="shared" si="883"/>
        <v>0</v>
      </c>
      <c r="Z2243" s="40">
        <f t="shared" si="884"/>
        <v>0</v>
      </c>
      <c r="AA2243" s="40">
        <f t="shared" si="885"/>
        <v>0</v>
      </c>
      <c r="AB2243" s="38">
        <f t="shared" si="886"/>
        <v>245105.3055235309</v>
      </c>
      <c r="AC2243" s="46"/>
      <c r="AD2243" s="38"/>
      <c r="AE2243" s="40"/>
      <c r="AF2243" s="40"/>
      <c r="AG2243" s="40">
        <f t="shared" si="887"/>
        <v>131.85972863472824</v>
      </c>
      <c r="AH2243" s="24">
        <f t="shared" si="888"/>
        <v>129.27561866968858</v>
      </c>
      <c r="AI2243" s="16">
        <f>VLOOKUP(A2243,'VQT-IV'!$B$3:$C1577,2,0)</f>
        <v>129.38</v>
      </c>
      <c r="AJ2243" s="25">
        <f t="shared" ref="AJ2243:AJ2306" si="897">AH2243/AI2243-1</f>
        <v>-8.0678103502407339E-4</v>
      </c>
      <c r="AL2243" s="2">
        <f t="shared" si="894"/>
        <v>137.45812140975204</v>
      </c>
      <c r="AM2243" s="27">
        <f t="shared" si="895"/>
        <v>-5.9527241141846043E-2</v>
      </c>
      <c r="AO2243" s="1">
        <v>41229</v>
      </c>
      <c r="AP2243" s="2" t="str">
        <f t="shared" si="874"/>
        <v>high</v>
      </c>
    </row>
    <row r="2244" spans="1:42" x14ac:dyDescent="0.25">
      <c r="A2244" s="49">
        <v>41257</v>
      </c>
      <c r="B2244" s="47">
        <v>1413.58</v>
      </c>
      <c r="C2244" s="27">
        <f t="shared" si="889"/>
        <v>-4.1354045581035725E-3</v>
      </c>
      <c r="D2244" s="27">
        <f t="shared" si="890"/>
        <v>-3.1211505876879153E-3</v>
      </c>
      <c r="E2244" s="5">
        <f t="shared" si="891"/>
        <v>0</v>
      </c>
      <c r="F2244" s="44">
        <v>2480.36</v>
      </c>
      <c r="G2244" s="45">
        <v>2480.36</v>
      </c>
      <c r="H2244" s="48">
        <v>1413.58</v>
      </c>
      <c r="I2244" s="42">
        <v>17</v>
      </c>
      <c r="J2244" s="40">
        <f t="shared" si="875"/>
        <v>0.17</v>
      </c>
      <c r="K2244" s="40">
        <f t="shared" si="876"/>
        <v>6.095457075518132E-2</v>
      </c>
      <c r="L2244" s="51">
        <f>VLOOKUP(A2244,LIBOR!$A$3:B4339,2,1)</f>
        <v>0.16250000000000001</v>
      </c>
      <c r="M2244" s="43">
        <v>3112.28</v>
      </c>
      <c r="N2244" s="54">
        <v>2777.24</v>
      </c>
      <c r="O2244" s="40">
        <f t="shared" si="877"/>
        <v>1.7172561876715457E-5</v>
      </c>
      <c r="P2244" s="40">
        <f t="shared" si="878"/>
        <v>0.10904542924481869</v>
      </c>
      <c r="Q2244" s="38">
        <f t="shared" si="892"/>
        <v>16.006</v>
      </c>
      <c r="R2244" s="38">
        <f t="shared" si="893"/>
        <v>15.993</v>
      </c>
      <c r="S2244" s="40">
        <f t="shared" si="879"/>
        <v>1</v>
      </c>
      <c r="T2244" s="40">
        <f t="shared" si="880"/>
        <v>0</v>
      </c>
      <c r="U2244" s="40">
        <f>VLOOKUP(P2244,Table!$D$6:$G$15,MATCH(VALUE(T2244)&amp;"E",Table!$D$5:$G$5,0),1)*IF(Y2244=1,0,1)</f>
        <v>0.9</v>
      </c>
      <c r="V2244" s="40">
        <f t="shared" si="881"/>
        <v>9.9999999999999978E-2</v>
      </c>
      <c r="W2244" s="40">
        <f t="shared" si="896"/>
        <v>201440.44330466265</v>
      </c>
      <c r="X2244" s="40">
        <f t="shared" si="882"/>
        <v>4.7028230756547273E-3</v>
      </c>
      <c r="Y2244" s="40">
        <f t="shared" si="883"/>
        <v>0</v>
      </c>
      <c r="Z2244" s="40">
        <f t="shared" si="884"/>
        <v>0</v>
      </c>
      <c r="AA2244" s="40">
        <f t="shared" si="885"/>
        <v>0</v>
      </c>
      <c r="AB2244" s="38">
        <f t="shared" si="886"/>
        <v>244078.37608424702</v>
      </c>
      <c r="AC2244" s="46"/>
      <c r="AD2244" s="38"/>
      <c r="AE2244" s="40"/>
      <c r="AF2244" s="40"/>
      <c r="AG2244" s="40">
        <f t="shared" si="887"/>
        <v>131.30726961348529</v>
      </c>
      <c r="AH2244" s="24">
        <f t="shared" si="888"/>
        <v>128.7306358071416</v>
      </c>
      <c r="AI2244" s="16">
        <f>VLOOKUP(A2244,'VQT-IV'!$B$3:$C1578,2,0)</f>
        <v>128.83000000000001</v>
      </c>
      <c r="AJ2244" s="25">
        <f t="shared" si="897"/>
        <v>-7.7128147837002281E-4</v>
      </c>
      <c r="AL2244" s="2">
        <f t="shared" si="894"/>
        <v>137.45812140975204</v>
      </c>
      <c r="AM2244" s="27">
        <f t="shared" si="895"/>
        <v>-6.3491960410214543E-2</v>
      </c>
      <c r="AO2244" s="1">
        <v>41232</v>
      </c>
      <c r="AP2244" s="2" t="str">
        <f t="shared" ref="AP2244:AP2307" si="898">IF(ABS(AJ2244)&gt;0.0001, "high","")</f>
        <v>high</v>
      </c>
    </row>
    <row r="2245" spans="1:42" x14ac:dyDescent="0.25">
      <c r="A2245" s="49">
        <v>41260</v>
      </c>
      <c r="B2245" s="47">
        <v>1430.36</v>
      </c>
      <c r="C2245" s="27">
        <f t="shared" si="889"/>
        <v>1.1870569759051541E-2</v>
      </c>
      <c r="D2245" s="27">
        <f t="shared" si="890"/>
        <v>8.4109309444072577E-3</v>
      </c>
      <c r="E2245" s="5">
        <f t="shared" si="891"/>
        <v>0</v>
      </c>
      <c r="F2245" s="44">
        <v>2509.84</v>
      </c>
      <c r="G2245" s="45">
        <v>2509.84</v>
      </c>
      <c r="H2245" s="48">
        <v>1430.36</v>
      </c>
      <c r="I2245" s="42">
        <v>16.34</v>
      </c>
      <c r="J2245" s="40">
        <f t="shared" si="875"/>
        <v>0.16339999999999999</v>
      </c>
      <c r="K2245" s="40">
        <f t="shared" si="876"/>
        <v>5.4290226800789598E-2</v>
      </c>
      <c r="L2245" s="51">
        <f>VLOOKUP(A2245,LIBOR!$A$3:B4340,2,1)</f>
        <v>0.16400000000000001</v>
      </c>
      <c r="M2245" s="43">
        <v>2986.32</v>
      </c>
      <c r="N2245" s="54">
        <v>2664.82</v>
      </c>
      <c r="O2245" s="40">
        <f t="shared" si="877"/>
        <v>1.3925574615130922E-4</v>
      </c>
      <c r="P2245" s="40">
        <f t="shared" si="878"/>
        <v>0.10910977319921039</v>
      </c>
      <c r="Q2245" s="38">
        <f t="shared" si="892"/>
        <v>16.225999999999999</v>
      </c>
      <c r="R2245" s="38">
        <f t="shared" si="893"/>
        <v>15.943500000000004</v>
      </c>
      <c r="S2245" s="40">
        <f t="shared" si="879"/>
        <v>1</v>
      </c>
      <c r="T2245" s="40">
        <f t="shared" si="880"/>
        <v>0</v>
      </c>
      <c r="U2245" s="40">
        <f>VLOOKUP(P2245,Table!$D$6:$G$15,MATCH(VALUE(T2245)&amp;"E",Table!$D$5:$G$5,0),1)*IF(Y2245=1,0,1)</f>
        <v>0.9</v>
      </c>
      <c r="V2245" s="40">
        <f t="shared" si="881"/>
        <v>9.9999999999999978E-2</v>
      </c>
      <c r="W2245" s="40">
        <f t="shared" si="896"/>
        <v>202777.12334517509</v>
      </c>
      <c r="X2245" s="40">
        <f t="shared" si="882"/>
        <v>-1.8028271182430888E-3</v>
      </c>
      <c r="Y2245" s="40">
        <f t="shared" si="883"/>
        <v>0</v>
      </c>
      <c r="Z2245" s="40">
        <f t="shared" si="884"/>
        <v>0</v>
      </c>
      <c r="AA2245" s="40">
        <f t="shared" si="885"/>
        <v>0</v>
      </c>
      <c r="AB2245" s="38">
        <f t="shared" si="886"/>
        <v>245701.40957156065</v>
      </c>
      <c r="AC2245" s="46"/>
      <c r="AD2245" s="38"/>
      <c r="AE2245" s="40"/>
      <c r="AF2245" s="40"/>
      <c r="AG2245" s="40">
        <f t="shared" si="887"/>
        <v>132.18041576895155</v>
      </c>
      <c r="AH2245" s="24">
        <f t="shared" si="888"/>
        <v>129.57653012758294</v>
      </c>
      <c r="AI2245" s="16">
        <f>VLOOKUP(A2245,'VQT-IV'!$B$3:$C1579,2,0)</f>
        <v>129.68</v>
      </c>
      <c r="AJ2245" s="25">
        <f t="shared" si="897"/>
        <v>-7.9788612289533045E-4</v>
      </c>
      <c r="AL2245" s="2">
        <f t="shared" si="894"/>
        <v>137.45812140975204</v>
      </c>
      <c r="AM2245" s="27">
        <f t="shared" si="895"/>
        <v>-5.7338127433552488E-2</v>
      </c>
      <c r="AO2245" s="1">
        <v>41233</v>
      </c>
      <c r="AP2245" s="2" t="str">
        <f t="shared" si="898"/>
        <v>high</v>
      </c>
    </row>
    <row r="2246" spans="1:42" x14ac:dyDescent="0.25">
      <c r="A2246" s="49">
        <v>41261</v>
      </c>
      <c r="B2246" s="47">
        <v>1446.79</v>
      </c>
      <c r="C2246" s="27">
        <f t="shared" si="889"/>
        <v>1.148661875332091E-2</v>
      </c>
      <c r="D2246" s="27">
        <f t="shared" si="890"/>
        <v>1.3348608877877033E-2</v>
      </c>
      <c r="E2246" s="5">
        <f t="shared" si="891"/>
        <v>0</v>
      </c>
      <c r="F2246" s="44">
        <v>2538.7199999999998</v>
      </c>
      <c r="G2246" s="45">
        <v>2538.7199999999998</v>
      </c>
      <c r="H2246" s="48">
        <v>1446.79</v>
      </c>
      <c r="I2246" s="42">
        <v>15.57</v>
      </c>
      <c r="J2246" s="40">
        <f t="shared" si="875"/>
        <v>0.15570000000000001</v>
      </c>
      <c r="K2246" s="40">
        <f t="shared" si="876"/>
        <v>4.9533429065540049E-2</v>
      </c>
      <c r="L2246" s="51">
        <f>VLOOKUP(A2246,LIBOR!$A$3:B4341,2,1)</f>
        <v>0.16350000000000001</v>
      </c>
      <c r="M2246" s="43">
        <v>2920.06</v>
      </c>
      <c r="N2246" s="54">
        <v>2605.69</v>
      </c>
      <c r="O2246" s="40">
        <f t="shared" si="877"/>
        <v>1.3044263137478241E-4</v>
      </c>
      <c r="P2246" s="40">
        <f t="shared" si="878"/>
        <v>0.10616657093445996</v>
      </c>
      <c r="Q2246" s="38">
        <f t="shared" si="892"/>
        <v>16.283999999999999</v>
      </c>
      <c r="R2246" s="38">
        <f t="shared" si="893"/>
        <v>15.940000000000003</v>
      </c>
      <c r="S2246" s="40">
        <f t="shared" si="879"/>
        <v>1</v>
      </c>
      <c r="T2246" s="40">
        <f t="shared" si="880"/>
        <v>0</v>
      </c>
      <c r="U2246" s="40">
        <f>VLOOKUP(P2246,Table!$D$6:$G$15,MATCH(VALUE(T2246)&amp;"E",Table!$D$5:$G$5,0),1)*IF(Y2246=1,0,1)</f>
        <v>0.9</v>
      </c>
      <c r="V2246" s="40">
        <f t="shared" si="881"/>
        <v>9.9999999999999978E-2</v>
      </c>
      <c r="W2246" s="40">
        <f t="shared" si="896"/>
        <v>204423.47999170911</v>
      </c>
      <c r="X2246" s="40">
        <f t="shared" si="882"/>
        <v>5.270971535343616E-3</v>
      </c>
      <c r="Y2246" s="40">
        <f t="shared" si="883"/>
        <v>0</v>
      </c>
      <c r="Z2246" s="40">
        <f t="shared" si="884"/>
        <v>0</v>
      </c>
      <c r="AA2246" s="40">
        <f t="shared" si="885"/>
        <v>0</v>
      </c>
      <c r="AB2246" s="38">
        <f t="shared" si="886"/>
        <v>247700.74442526625</v>
      </c>
      <c r="AC2246" s="46"/>
      <c r="AD2246" s="38"/>
      <c r="AE2246" s="40"/>
      <c r="AF2246" s="40"/>
      <c r="AG2246" s="40">
        <f t="shared" si="887"/>
        <v>133.25600142670166</v>
      </c>
      <c r="AH2246" s="24">
        <f t="shared" si="888"/>
        <v>130.62752732263885</v>
      </c>
      <c r="AI2246" s="16">
        <f>VLOOKUP(A2246,'VQT-IV'!$B$3:$C1580,2,0)</f>
        <v>130.72999999999999</v>
      </c>
      <c r="AJ2246" s="25">
        <f t="shared" si="897"/>
        <v>-7.8384974650913541E-4</v>
      </c>
      <c r="AL2246" s="2">
        <f t="shared" si="894"/>
        <v>137.45812140975204</v>
      </c>
      <c r="AM2246" s="27">
        <f t="shared" si="895"/>
        <v>-4.9692182732162582E-2</v>
      </c>
      <c r="AO2246" s="1">
        <v>41234</v>
      </c>
      <c r="AP2246" s="2" t="str">
        <f t="shared" si="898"/>
        <v>high</v>
      </c>
    </row>
    <row r="2247" spans="1:42" x14ac:dyDescent="0.25">
      <c r="A2247" s="49">
        <v>41262</v>
      </c>
      <c r="B2247" s="47">
        <v>1435.81</v>
      </c>
      <c r="C2247" s="27">
        <f t="shared" si="889"/>
        <v>-7.5892147443651359E-3</v>
      </c>
      <c r="D2247" s="27">
        <f t="shared" si="890"/>
        <v>5.3111646400112456E-3</v>
      </c>
      <c r="E2247" s="5">
        <f t="shared" si="891"/>
        <v>0</v>
      </c>
      <c r="F2247" s="44">
        <v>2519.54</v>
      </c>
      <c r="G2247" s="45">
        <v>2519.54</v>
      </c>
      <c r="H2247" s="48">
        <v>1435.81</v>
      </c>
      <c r="I2247" s="42">
        <v>17.36</v>
      </c>
      <c r="J2247" s="40">
        <f t="shared" si="875"/>
        <v>0.1736</v>
      </c>
      <c r="K2247" s="40">
        <f t="shared" si="876"/>
        <v>6.0744478061649662E-2</v>
      </c>
      <c r="L2247" s="51">
        <f>VLOOKUP(A2247,LIBOR!$A$3:B4342,2,1)</f>
        <v>0.16350000000000001</v>
      </c>
      <c r="M2247" s="43">
        <v>3091.83</v>
      </c>
      <c r="N2247" s="54">
        <v>2758.97</v>
      </c>
      <c r="O2247" s="40">
        <f t="shared" si="877"/>
        <v>5.8036352220863368E-5</v>
      </c>
      <c r="P2247" s="40">
        <f t="shared" si="878"/>
        <v>0.11285552193835034</v>
      </c>
      <c r="Q2247" s="38">
        <f t="shared" si="892"/>
        <v>16.283999999999999</v>
      </c>
      <c r="R2247" s="38">
        <f t="shared" si="893"/>
        <v>15.9565</v>
      </c>
      <c r="S2247" s="40">
        <f t="shared" si="879"/>
        <v>1</v>
      </c>
      <c r="T2247" s="40">
        <f t="shared" si="880"/>
        <v>0</v>
      </c>
      <c r="U2247" s="40">
        <f>VLOOKUP(P2247,Table!$D$6:$G$15,MATCH(VALUE(T2247)&amp;"E",Table!$D$5:$G$5,0),1)*IF(Y2247=1,0,1)</f>
        <v>0.9</v>
      </c>
      <c r="V2247" s="40">
        <f t="shared" si="881"/>
        <v>9.9999999999999978E-2</v>
      </c>
      <c r="W2247" s="40">
        <f t="shared" si="896"/>
        <v>204229.73103494418</v>
      </c>
      <c r="X2247" s="40">
        <f t="shared" si="882"/>
        <v>1.0610130117520766E-2</v>
      </c>
      <c r="Y2247" s="40">
        <f t="shared" si="883"/>
        <v>0</v>
      </c>
      <c r="Z2247" s="40">
        <f t="shared" si="884"/>
        <v>0</v>
      </c>
      <c r="AA2247" s="40">
        <f t="shared" si="885"/>
        <v>0</v>
      </c>
      <c r="AB2247" s="38">
        <f t="shared" si="886"/>
        <v>247473.58398481016</v>
      </c>
      <c r="AC2247" s="46"/>
      <c r="AD2247" s="38"/>
      <c r="AE2247" s="40"/>
      <c r="AF2247" s="40"/>
      <c r="AG2247" s="40">
        <f t="shared" si="887"/>
        <v>133.13379552842008</v>
      </c>
      <c r="AH2247" s="24">
        <f t="shared" si="888"/>
        <v>130.50433515863563</v>
      </c>
      <c r="AI2247" s="16">
        <f>VLOOKUP(A2247,'VQT-IV'!$B$3:$C1581,2,0)</f>
        <v>130.61000000000001</v>
      </c>
      <c r="AJ2247" s="25">
        <f t="shared" si="897"/>
        <v>-8.090103465614451E-4</v>
      </c>
      <c r="AL2247" s="2">
        <f t="shared" si="894"/>
        <v>137.45812140975204</v>
      </c>
      <c r="AM2247" s="27">
        <f t="shared" si="895"/>
        <v>-5.0588398704996984E-2</v>
      </c>
      <c r="AO2247" s="1">
        <v>41235</v>
      </c>
      <c r="AP2247" s="2" t="str">
        <f t="shared" si="898"/>
        <v>high</v>
      </c>
    </row>
    <row r="2248" spans="1:42" x14ac:dyDescent="0.25">
      <c r="A2248" s="49">
        <v>41263</v>
      </c>
      <c r="B2248" s="47">
        <v>1443.69</v>
      </c>
      <c r="C2248" s="27">
        <f t="shared" si="889"/>
        <v>5.4881913345081745E-3</v>
      </c>
      <c r="D2248" s="27">
        <f t="shared" si="890"/>
        <v>1.7120760544411917E-2</v>
      </c>
      <c r="E2248" s="5">
        <f t="shared" si="891"/>
        <v>0</v>
      </c>
      <c r="F2248" s="44">
        <v>2533.91</v>
      </c>
      <c r="G2248" s="45">
        <v>2533.91</v>
      </c>
      <c r="H2248" s="48">
        <v>1443.69</v>
      </c>
      <c r="I2248" s="42">
        <v>17.670000000000002</v>
      </c>
      <c r="J2248" s="40">
        <f t="shared" si="875"/>
        <v>0.17670000000000002</v>
      </c>
      <c r="K2248" s="40">
        <f t="shared" si="876"/>
        <v>6.2095803837734304E-2</v>
      </c>
      <c r="L2248" s="51">
        <f>VLOOKUP(A2248,LIBOR!$A$3:B4343,2,1)</f>
        <v>0.16350000000000001</v>
      </c>
      <c r="M2248" s="43">
        <v>3162.47</v>
      </c>
      <c r="N2248" s="54">
        <v>2822</v>
      </c>
      <c r="O2248" s="40">
        <f t="shared" si="877"/>
        <v>2.9955765959543544E-5</v>
      </c>
      <c r="P2248" s="40">
        <f t="shared" si="878"/>
        <v>0.11460419616226572</v>
      </c>
      <c r="Q2248" s="38">
        <f t="shared" si="892"/>
        <v>16.565999999999999</v>
      </c>
      <c r="R2248" s="38">
        <f t="shared" si="893"/>
        <v>16.070499999999999</v>
      </c>
      <c r="S2248" s="40">
        <f t="shared" si="879"/>
        <v>1</v>
      </c>
      <c r="T2248" s="40">
        <f t="shared" si="880"/>
        <v>0</v>
      </c>
      <c r="U2248" s="40">
        <f>VLOOKUP(P2248,Table!$D$6:$G$15,MATCH(VALUE(T2248)&amp;"E",Table!$D$5:$G$5,0),1)*IF(Y2248=1,0,1)</f>
        <v>0.9</v>
      </c>
      <c r="V2248" s="40">
        <f t="shared" si="881"/>
        <v>9.9999999999999978E-2</v>
      </c>
      <c r="W2248" s="40">
        <f t="shared" si="896"/>
        <v>205705.07035936706</v>
      </c>
      <c r="X2248" s="40">
        <f t="shared" si="882"/>
        <v>5.3880881733181507E-3</v>
      </c>
      <c r="Y2248" s="40">
        <f t="shared" si="883"/>
        <v>0</v>
      </c>
      <c r="Z2248" s="40">
        <f t="shared" si="884"/>
        <v>0</v>
      </c>
      <c r="AA2248" s="40">
        <f t="shared" si="885"/>
        <v>0</v>
      </c>
      <c r="AB2248" s="38">
        <f t="shared" si="886"/>
        <v>249309.2962328514</v>
      </c>
      <c r="AC2248" s="46"/>
      <c r="AD2248" s="38"/>
      <c r="AE2248" s="40"/>
      <c r="AF2248" s="40"/>
      <c r="AG2248" s="40">
        <f t="shared" si="887"/>
        <v>134.1213568476708</v>
      </c>
      <c r="AH2248" s="24">
        <f t="shared" si="888"/>
        <v>131.46896975393577</v>
      </c>
      <c r="AI2248" s="16">
        <f>VLOOKUP(A2248,'VQT-IV'!$B$3:$C1582,2,0)</f>
        <v>131.57</v>
      </c>
      <c r="AJ2248" s="25">
        <f t="shared" si="897"/>
        <v>-7.6788208606992647E-4</v>
      </c>
      <c r="AL2248" s="2">
        <f t="shared" si="894"/>
        <v>137.45812140975204</v>
      </c>
      <c r="AM2248" s="27">
        <f t="shared" si="895"/>
        <v>-4.3570736995328763E-2</v>
      </c>
      <c r="AO2248" s="1">
        <v>41236</v>
      </c>
      <c r="AP2248" s="2" t="str">
        <f t="shared" si="898"/>
        <v>high</v>
      </c>
    </row>
    <row r="2249" spans="1:42" x14ac:dyDescent="0.25">
      <c r="A2249" s="49">
        <v>41264</v>
      </c>
      <c r="B2249" s="47">
        <v>1430.15</v>
      </c>
      <c r="C2249" s="27">
        <f t="shared" si="889"/>
        <v>-9.378744744370282E-3</v>
      </c>
      <c r="D2249" s="27">
        <f t="shared" si="890"/>
        <v>1.1877420358145208E-2</v>
      </c>
      <c r="E2249" s="5">
        <f t="shared" si="891"/>
        <v>0</v>
      </c>
      <c r="F2249" s="44">
        <v>2510.3200000000002</v>
      </c>
      <c r="G2249" s="45">
        <v>2510.3200000000002</v>
      </c>
      <c r="H2249" s="48">
        <v>1430.15</v>
      </c>
      <c r="I2249" s="42">
        <v>17.84</v>
      </c>
      <c r="J2249" s="40">
        <f t="shared" si="875"/>
        <v>0.1784</v>
      </c>
      <c r="K2249" s="40">
        <f t="shared" si="876"/>
        <v>8.3286535970815465E-2</v>
      </c>
      <c r="L2249" s="51">
        <f>VLOOKUP(A2249,LIBOR!$A$3:B4344,2,1)</f>
        <v>0.16350000000000001</v>
      </c>
      <c r="M2249" s="43">
        <v>3290.45</v>
      </c>
      <c r="N2249" s="54">
        <v>2936.2</v>
      </c>
      <c r="O2249" s="40">
        <f t="shared" si="877"/>
        <v>8.8792968712822983E-5</v>
      </c>
      <c r="P2249" s="40">
        <f t="shared" si="878"/>
        <v>9.5113464029184538E-2</v>
      </c>
      <c r="Q2249" s="38">
        <f t="shared" si="892"/>
        <v>16.788000000000004</v>
      </c>
      <c r="R2249" s="38">
        <f t="shared" si="893"/>
        <v>16.188500000000001</v>
      </c>
      <c r="S2249" s="40">
        <f t="shared" si="879"/>
        <v>1</v>
      </c>
      <c r="T2249" s="40">
        <f t="shared" si="880"/>
        <v>0</v>
      </c>
      <c r="U2249" s="40">
        <f>VLOOKUP(P2249,Table!$D$6:$G$15,MATCH(VALUE(T2249)&amp;"E",Table!$D$5:$G$5,0),1)*IF(Y2249=1,0,1)</f>
        <v>0.97499999999999998</v>
      </c>
      <c r="V2249" s="40">
        <f t="shared" si="881"/>
        <v>2.5000000000000022E-2</v>
      </c>
      <c r="W2249" s="40">
        <f t="shared" si="896"/>
        <v>204801.18275194836</v>
      </c>
      <c r="X2249" s="40">
        <f t="shared" si="882"/>
        <v>1.6855265403175279E-2</v>
      </c>
      <c r="Y2249" s="40">
        <f t="shared" si="883"/>
        <v>0</v>
      </c>
      <c r="Z2249" s="40">
        <f t="shared" si="884"/>
        <v>0</v>
      </c>
      <c r="AA2249" s="40">
        <f t="shared" si="885"/>
        <v>0</v>
      </c>
      <c r="AB2249" s="38">
        <f t="shared" si="886"/>
        <v>248229.30984740387</v>
      </c>
      <c r="AC2249" s="46"/>
      <c r="AD2249" s="38"/>
      <c r="AE2249" s="40"/>
      <c r="AF2249" s="40"/>
      <c r="AG2249" s="40">
        <f t="shared" si="887"/>
        <v>133.54035468857782</v>
      </c>
      <c r="AH2249" s="24">
        <f t="shared" si="888"/>
        <v>130.89605053496464</v>
      </c>
      <c r="AI2249" s="16">
        <f>VLOOKUP(A2249,'VQT-IV'!$B$3:$C1583,2,0)</f>
        <v>131</v>
      </c>
      <c r="AJ2249" s="25">
        <f t="shared" si="897"/>
        <v>-7.9350736668215571E-4</v>
      </c>
      <c r="AL2249" s="2">
        <f t="shared" si="894"/>
        <v>137.45812140975204</v>
      </c>
      <c r="AM2249" s="27">
        <f t="shared" si="895"/>
        <v>-4.7738691664687916E-2</v>
      </c>
      <c r="AO2249" s="1">
        <v>41239</v>
      </c>
      <c r="AP2249" s="2" t="str">
        <f t="shared" si="898"/>
        <v>high</v>
      </c>
    </row>
    <row r="2250" spans="1:42" x14ac:dyDescent="0.25">
      <c r="A2250" s="49">
        <v>41267</v>
      </c>
      <c r="B2250" s="47">
        <v>1426.66</v>
      </c>
      <c r="C2250" s="27">
        <f t="shared" si="889"/>
        <v>-2.4403034646715005E-3</v>
      </c>
      <c r="D2250" s="27">
        <f t="shared" si="890"/>
        <v>-2.4334528655778342E-3</v>
      </c>
      <c r="E2250" s="5">
        <f t="shared" si="891"/>
        <v>0</v>
      </c>
      <c r="F2250" s="44">
        <v>2504.5100000000002</v>
      </c>
      <c r="G2250" s="45">
        <v>2504.5100000000002</v>
      </c>
      <c r="H2250" s="48">
        <v>1426.66</v>
      </c>
      <c r="I2250" s="42">
        <v>17.84</v>
      </c>
      <c r="J2250" s="40">
        <f t="shared" si="875"/>
        <v>0.1784</v>
      </c>
      <c r="K2250" s="40">
        <f t="shared" si="876"/>
        <v>7.8107343113283045E-2</v>
      </c>
      <c r="L2250" s="51">
        <f>VLOOKUP(A2250,LIBOR!$A$3:B4345,2,1)</f>
        <v>0.16550000000000001</v>
      </c>
      <c r="M2250" s="43">
        <v>3362.38</v>
      </c>
      <c r="N2250" s="54">
        <v>3000.38</v>
      </c>
      <c r="O2250" s="40">
        <f t="shared" si="877"/>
        <v>5.9696457845023808E-6</v>
      </c>
      <c r="P2250" s="40">
        <f t="shared" si="878"/>
        <v>0.10029265688671696</v>
      </c>
      <c r="Q2250" s="38">
        <f t="shared" si="892"/>
        <v>16.956</v>
      </c>
      <c r="R2250" s="38">
        <f t="shared" si="893"/>
        <v>16.323500000000003</v>
      </c>
      <c r="S2250" s="40">
        <f t="shared" si="879"/>
        <v>1</v>
      </c>
      <c r="T2250" s="40">
        <f t="shared" si="880"/>
        <v>0</v>
      </c>
      <c r="U2250" s="40">
        <f>VLOOKUP(P2250,Table!$D$6:$G$15,MATCH(VALUE(T2250)&amp;"E",Table!$D$5:$G$5,0),1)*IF(Y2250=1,0,1)</f>
        <v>0.9</v>
      </c>
      <c r="V2250" s="40">
        <f t="shared" si="881"/>
        <v>9.9999999999999978E-2</v>
      </c>
      <c r="W2250" s="40">
        <f t="shared" si="896"/>
        <v>204425.8146906489</v>
      </c>
      <c r="X2250" s="40">
        <f t="shared" si="882"/>
        <v>1.6683538777775953E-2</v>
      </c>
      <c r="Y2250" s="40">
        <f t="shared" si="883"/>
        <v>0</v>
      </c>
      <c r="Z2250" s="40">
        <f t="shared" si="884"/>
        <v>0</v>
      </c>
      <c r="AA2250" s="40">
        <f t="shared" si="885"/>
        <v>0</v>
      </c>
      <c r="AB2250" s="38">
        <f t="shared" si="886"/>
        <v>247804.81811228805</v>
      </c>
      <c r="AC2250" s="46"/>
      <c r="AD2250" s="38"/>
      <c r="AE2250" s="40"/>
      <c r="AF2250" s="40"/>
      <c r="AG2250" s="40">
        <f t="shared" si="887"/>
        <v>133.3119901295957</v>
      </c>
      <c r="AH2250" s="24">
        <f t="shared" si="888"/>
        <v>130.66200503819871</v>
      </c>
      <c r="AI2250" s="16">
        <f>VLOOKUP(A2250,'VQT-IV'!$B$3:$C1584,2,0)</f>
        <v>130.77000000000001</v>
      </c>
      <c r="AJ2250" s="25">
        <f t="shared" si="897"/>
        <v>-8.2583896766308396E-4</v>
      </c>
      <c r="AL2250" s="2">
        <f t="shared" si="894"/>
        <v>137.45812140975204</v>
      </c>
      <c r="AM2250" s="27">
        <f t="shared" si="895"/>
        <v>-4.9441359316228617E-2</v>
      </c>
      <c r="AO2250" s="1">
        <v>41240</v>
      </c>
      <c r="AP2250" s="2" t="str">
        <f t="shared" si="898"/>
        <v>high</v>
      </c>
    </row>
    <row r="2251" spans="1:42" x14ac:dyDescent="0.25">
      <c r="A2251" s="49">
        <v>41269</v>
      </c>
      <c r="B2251" s="47">
        <v>1419.83</v>
      </c>
      <c r="C2251" s="27">
        <f t="shared" si="889"/>
        <v>-4.7874055486241129E-3</v>
      </c>
      <c r="D2251" s="27">
        <f t="shared" si="890"/>
        <v>-1.8707477167522857E-2</v>
      </c>
      <c r="E2251" s="5">
        <f t="shared" si="891"/>
        <v>0</v>
      </c>
      <c r="F2251" s="44">
        <v>2492.54</v>
      </c>
      <c r="G2251" s="45">
        <v>2492.54</v>
      </c>
      <c r="H2251" s="48">
        <v>1419.83</v>
      </c>
      <c r="I2251" s="42">
        <v>19.48</v>
      </c>
      <c r="J2251" s="40">
        <f t="shared" si="875"/>
        <v>0.1948</v>
      </c>
      <c r="K2251" s="40">
        <f t="shared" si="876"/>
        <v>9.4473155769544112E-2</v>
      </c>
      <c r="L2251" s="51">
        <f>VLOOKUP(A2251,LIBOR!$A$3:B4346,2,1)</f>
        <v>0.16550000000000001</v>
      </c>
      <c r="M2251" s="43">
        <v>3505.11</v>
      </c>
      <c r="N2251" s="54">
        <v>3127.73</v>
      </c>
      <c r="O2251" s="40">
        <f t="shared" si="877"/>
        <v>2.3029459263274935E-5</v>
      </c>
      <c r="P2251" s="40">
        <f t="shared" si="878"/>
        <v>0.10032684423045589</v>
      </c>
      <c r="Q2251" s="38">
        <f t="shared" si="892"/>
        <v>17.256</v>
      </c>
      <c r="R2251" s="38">
        <f t="shared" si="893"/>
        <v>16.4405</v>
      </c>
      <c r="S2251" s="40">
        <f t="shared" si="879"/>
        <v>1</v>
      </c>
      <c r="T2251" s="40">
        <f t="shared" si="880"/>
        <v>0</v>
      </c>
      <c r="U2251" s="40">
        <f>VLOOKUP(P2251,Table!$D$6:$G$15,MATCH(VALUE(T2251)&amp;"E",Table!$D$5:$G$5,0),1)*IF(Y2251=1,0,1)</f>
        <v>0.9</v>
      </c>
      <c r="V2251" s="40">
        <f t="shared" si="881"/>
        <v>9.9999999999999978E-2</v>
      </c>
      <c r="W2251" s="40">
        <f t="shared" si="896"/>
        <v>204412.69001659274</v>
      </c>
      <c r="X2251" s="40">
        <f t="shared" si="882"/>
        <v>8.1305589026792191E-3</v>
      </c>
      <c r="Y2251" s="40">
        <f t="shared" si="883"/>
        <v>0</v>
      </c>
      <c r="Z2251" s="40">
        <f t="shared" si="884"/>
        <v>0</v>
      </c>
      <c r="AA2251" s="40">
        <f t="shared" si="885"/>
        <v>0</v>
      </c>
      <c r="AB2251" s="38">
        <f t="shared" si="886"/>
        <v>247790.80962009123</v>
      </c>
      <c r="AC2251" s="46"/>
      <c r="AD2251" s="38"/>
      <c r="AE2251" s="40"/>
      <c r="AF2251" s="40"/>
      <c r="AG2251" s="40">
        <f t="shared" si="887"/>
        <v>133.30445395662014</v>
      </c>
      <c r="AH2251" s="24">
        <f t="shared" si="888"/>
        <v>130.64781755897894</v>
      </c>
      <c r="AI2251" s="16">
        <f>VLOOKUP(A2251,'VQT-IV'!$B$3:$C1585,2,0)</f>
        <v>130.75</v>
      </c>
      <c r="AJ2251" s="25">
        <f t="shared" si="897"/>
        <v>-7.8151006517057642E-4</v>
      </c>
      <c r="AL2251" s="2">
        <f t="shared" si="894"/>
        <v>137.45812140975204</v>
      </c>
      <c r="AM2251" s="27">
        <f t="shared" si="895"/>
        <v>-4.9544572419057742E-2</v>
      </c>
      <c r="AO2251" s="1">
        <v>41241</v>
      </c>
      <c r="AP2251" s="2" t="str">
        <f t="shared" si="898"/>
        <v>high</v>
      </c>
    </row>
    <row r="2252" spans="1:42" x14ac:dyDescent="0.25">
      <c r="A2252" s="49">
        <v>41270</v>
      </c>
      <c r="B2252" s="47">
        <v>1418.1</v>
      </c>
      <c r="C2252" s="27">
        <f t="shared" si="889"/>
        <v>-1.2184557306156307E-3</v>
      </c>
      <c r="D2252" s="27">
        <f t="shared" si="890"/>
        <v>-1.2336718153773352E-2</v>
      </c>
      <c r="E2252" s="5">
        <f t="shared" si="891"/>
        <v>0</v>
      </c>
      <c r="F2252" s="44">
        <v>2489.9699999999998</v>
      </c>
      <c r="G2252" s="45">
        <v>2489.9699999999998</v>
      </c>
      <c r="H2252" s="48">
        <v>1418.1</v>
      </c>
      <c r="I2252" s="42">
        <v>19.47</v>
      </c>
      <c r="J2252" s="40">
        <f t="shared" si="875"/>
        <v>0.19469999999999998</v>
      </c>
      <c r="K2252" s="40">
        <f t="shared" si="876"/>
        <v>0.10299054911654361</v>
      </c>
      <c r="L2252" s="51">
        <f>VLOOKUP(A2252,LIBOR!$A$3:B4347,2,1)</f>
        <v>0.16700000000000001</v>
      </c>
      <c r="M2252" s="43">
        <v>3445.74</v>
      </c>
      <c r="N2252" s="54">
        <v>3074.75</v>
      </c>
      <c r="O2252" s="40">
        <f t="shared" si="877"/>
        <v>1.4864453514244528E-6</v>
      </c>
      <c r="P2252" s="40">
        <f t="shared" si="878"/>
        <v>9.1709450883456375E-2</v>
      </c>
      <c r="Q2252" s="38">
        <f t="shared" si="892"/>
        <v>18.038000000000004</v>
      </c>
      <c r="R2252" s="38">
        <f t="shared" si="893"/>
        <v>16.618499999999997</v>
      </c>
      <c r="S2252" s="40">
        <f t="shared" si="879"/>
        <v>1</v>
      </c>
      <c r="T2252" s="40">
        <f t="shared" si="880"/>
        <v>0</v>
      </c>
      <c r="U2252" s="40">
        <f>VLOOKUP(P2252,Table!$D$6:$G$15,MATCH(VALUE(T2252)&amp;"E",Table!$D$5:$G$5,0),1)*IF(Y2252=1,0,1)</f>
        <v>0.97499999999999998</v>
      </c>
      <c r="V2252" s="40">
        <f t="shared" si="881"/>
        <v>2.5000000000000022E-2</v>
      </c>
      <c r="W2252" s="40">
        <f t="shared" si="896"/>
        <v>203842.27837077712</v>
      </c>
      <c r="X2252" s="40">
        <f t="shared" si="882"/>
        <v>-5.2782464699308029E-5</v>
      </c>
      <c r="Y2252" s="40">
        <f t="shared" si="883"/>
        <v>0</v>
      </c>
      <c r="Z2252" s="40">
        <f t="shared" si="884"/>
        <v>0</v>
      </c>
      <c r="AA2252" s="40">
        <f t="shared" si="885"/>
        <v>0</v>
      </c>
      <c r="AB2252" s="38">
        <f t="shared" si="886"/>
        <v>247141.15618340118</v>
      </c>
      <c r="AC2252" s="46"/>
      <c r="AD2252" s="38"/>
      <c r="AE2252" s="40"/>
      <c r="AF2252" s="40"/>
      <c r="AG2252" s="40">
        <f t="shared" si="887"/>
        <v>132.95495876439819</v>
      </c>
      <c r="AH2252" s="24">
        <f t="shared" si="888"/>
        <v>130.30189598025049</v>
      </c>
      <c r="AI2252" s="16">
        <f>VLOOKUP(A2252,'VQT-IV'!$B$3:$C1586,2,0)</f>
        <v>130.41</v>
      </c>
      <c r="AJ2252" s="25">
        <f t="shared" si="897"/>
        <v>-8.2895498619361963E-4</v>
      </c>
      <c r="AL2252" s="2">
        <f t="shared" si="894"/>
        <v>137.45812140975204</v>
      </c>
      <c r="AM2252" s="27">
        <f t="shared" si="895"/>
        <v>-5.2061132191450477E-2</v>
      </c>
      <c r="AO2252" s="1">
        <v>41242</v>
      </c>
      <c r="AP2252" s="2" t="str">
        <f t="shared" si="898"/>
        <v>high</v>
      </c>
    </row>
    <row r="2253" spans="1:42" x14ac:dyDescent="0.25">
      <c r="A2253" s="49">
        <v>41271</v>
      </c>
      <c r="B2253" s="47">
        <v>1402.43</v>
      </c>
      <c r="C2253" s="27">
        <f t="shared" si="889"/>
        <v>-1.1049996474155499E-2</v>
      </c>
      <c r="D2253" s="27">
        <f t="shared" si="890"/>
        <v>-2.8874905962437025E-2</v>
      </c>
      <c r="E2253" s="5">
        <f t="shared" si="891"/>
        <v>0</v>
      </c>
      <c r="F2253" s="44">
        <v>2462.71</v>
      </c>
      <c r="G2253" s="45">
        <v>2462.71</v>
      </c>
      <c r="H2253" s="48">
        <v>1402.43</v>
      </c>
      <c r="I2253" s="42">
        <v>22.72</v>
      </c>
      <c r="J2253" s="40">
        <f t="shared" si="875"/>
        <v>0.22719999999999999</v>
      </c>
      <c r="K2253" s="40">
        <f t="shared" si="876"/>
        <v>0.13565563962803456</v>
      </c>
      <c r="L2253" s="51">
        <f>VLOOKUP(A2253,LIBOR!$A$3:B4348,2,1)</f>
        <v>0.16650000000000001</v>
      </c>
      <c r="M2253" s="43">
        <v>3987.14</v>
      </c>
      <c r="N2253" s="54">
        <v>3557.85</v>
      </c>
      <c r="O2253" s="40">
        <f t="shared" si="877"/>
        <v>1.2346545868377768E-4</v>
      </c>
      <c r="P2253" s="40">
        <f t="shared" si="878"/>
        <v>9.1544360371965436E-2</v>
      </c>
      <c r="Q2253" s="38">
        <f t="shared" si="892"/>
        <v>18.46</v>
      </c>
      <c r="R2253" s="38">
        <f t="shared" si="893"/>
        <v>16.816499999999998</v>
      </c>
      <c r="S2253" s="40">
        <f t="shared" si="879"/>
        <v>1</v>
      </c>
      <c r="T2253" s="40">
        <f t="shared" si="880"/>
        <v>1</v>
      </c>
      <c r="U2253" s="40">
        <f>VLOOKUP(P2253,Table!$D$6:$G$15,MATCH(VALUE(T2253)&amp;"E",Table!$D$5:$G$5,0),1)*IF(Y2253=1,0,1)</f>
        <v>0.9</v>
      </c>
      <c r="V2253" s="40">
        <f t="shared" si="881"/>
        <v>9.9999999999999978E-2</v>
      </c>
      <c r="W2253" s="40">
        <f t="shared" si="896"/>
        <v>202446.81797149239</v>
      </c>
      <c r="X2253" s="40">
        <f t="shared" si="882"/>
        <v>-1.8971413329667008E-3</v>
      </c>
      <c r="Y2253" s="40">
        <f t="shared" si="883"/>
        <v>0</v>
      </c>
      <c r="Z2253" s="40">
        <f t="shared" si="884"/>
        <v>0</v>
      </c>
      <c r="AA2253" s="40">
        <f t="shared" si="885"/>
        <v>0</v>
      </c>
      <c r="AB2253" s="38">
        <f t="shared" si="886"/>
        <v>245473.89589866769</v>
      </c>
      <c r="AC2253" s="46"/>
      <c r="AD2253" s="38"/>
      <c r="AE2253" s="40"/>
      <c r="AF2253" s="40"/>
      <c r="AG2253" s="40">
        <f t="shared" si="887"/>
        <v>132.0580198415999</v>
      </c>
      <c r="AH2253" s="24">
        <f t="shared" si="888"/>
        <v>129.4194865732243</v>
      </c>
      <c r="AI2253" s="16">
        <f>VLOOKUP(A2253,'VQT-IV'!$B$3:$C1587,2,0)</f>
        <v>129.52000000000001</v>
      </c>
      <c r="AJ2253" s="25">
        <f t="shared" si="897"/>
        <v>-7.7604560512434251E-4</v>
      </c>
      <c r="AL2253" s="2">
        <f t="shared" si="894"/>
        <v>137.45812140975204</v>
      </c>
      <c r="AM2253" s="27">
        <f t="shared" si="895"/>
        <v>-5.8480610342150574E-2</v>
      </c>
      <c r="AO2253" s="1">
        <v>41243</v>
      </c>
      <c r="AP2253" s="2" t="str">
        <f t="shared" si="898"/>
        <v>high</v>
      </c>
    </row>
    <row r="2254" spans="1:42" x14ac:dyDescent="0.25">
      <c r="A2254" s="49">
        <v>41274</v>
      </c>
      <c r="B2254" s="47">
        <v>1426.19</v>
      </c>
      <c r="C2254" s="27">
        <f t="shared" si="889"/>
        <v>1.694202206170714E-2</v>
      </c>
      <c r="D2254" s="27">
        <f t="shared" si="890"/>
        <v>-2.5541391563596028E-3</v>
      </c>
      <c r="E2254" s="5">
        <f t="shared" si="891"/>
        <v>0</v>
      </c>
      <c r="F2254" s="44">
        <v>2504.44</v>
      </c>
      <c r="G2254" s="45">
        <v>2504.44</v>
      </c>
      <c r="H2254" s="48">
        <v>1426.19</v>
      </c>
      <c r="I2254" s="42">
        <v>18.02</v>
      </c>
      <c r="J2254" s="40">
        <f t="shared" si="875"/>
        <v>0.1802</v>
      </c>
      <c r="K2254" s="40">
        <f t="shared" si="876"/>
        <v>8.2834352033240646E-2</v>
      </c>
      <c r="L2254" s="51">
        <f>VLOOKUP(A2254,LIBOR!$A$3:B4349,2,1)</f>
        <v>0.16800000000000001</v>
      </c>
      <c r="M2254" s="43">
        <v>3235.65</v>
      </c>
      <c r="N2254" s="54">
        <v>2887.25</v>
      </c>
      <c r="O2254" s="40">
        <f t="shared" si="877"/>
        <v>2.8224358353464443E-4</v>
      </c>
      <c r="P2254" s="40">
        <f t="shared" si="878"/>
        <v>9.7365647966759353E-2</v>
      </c>
      <c r="Q2254" s="38">
        <f t="shared" si="892"/>
        <v>19.47</v>
      </c>
      <c r="R2254" s="38">
        <f t="shared" si="893"/>
        <v>17.1995</v>
      </c>
      <c r="S2254" s="40">
        <f t="shared" si="879"/>
        <v>1</v>
      </c>
      <c r="T2254" s="40">
        <f t="shared" si="880"/>
        <v>1</v>
      </c>
      <c r="U2254" s="40">
        <f>VLOOKUP(P2254,Table!$D$6:$G$15,MATCH(VALUE(T2254)&amp;"E",Table!$D$5:$G$5,0),1)*IF(Y2254=1,0,1)</f>
        <v>0.9</v>
      </c>
      <c r="V2254" s="40">
        <f t="shared" si="881"/>
        <v>9.9999999999999978E-2</v>
      </c>
      <c r="W2254" s="40">
        <f t="shared" si="896"/>
        <v>201717.87945666167</v>
      </c>
      <c r="X2254" s="40">
        <f t="shared" si="882"/>
        <v>-1.5839436442585009E-2</v>
      </c>
      <c r="Y2254" s="40">
        <f t="shared" si="883"/>
        <v>0</v>
      </c>
      <c r="Z2254" s="40">
        <f t="shared" si="884"/>
        <v>0</v>
      </c>
      <c r="AA2254" s="40">
        <f t="shared" si="885"/>
        <v>0</v>
      </c>
      <c r="AB2254" s="38">
        <f t="shared" si="886"/>
        <v>244590.78569966007</v>
      </c>
      <c r="AC2254" s="46"/>
      <c r="AD2254" s="38"/>
      <c r="AE2254" s="40"/>
      <c r="AF2254" s="40"/>
      <c r="AG2254" s="40">
        <f t="shared" si="887"/>
        <v>131.58293150784482</v>
      </c>
      <c r="AH2254" s="24">
        <f t="shared" si="888"/>
        <v>128.943821814513</v>
      </c>
      <c r="AI2254" s="16">
        <f>VLOOKUP(A2254,'VQT-IV'!$B$3:$C1588,2,0)</f>
        <v>129.52000000000001</v>
      </c>
      <c r="AJ2254" s="25">
        <f t="shared" si="897"/>
        <v>-4.448565360461787E-3</v>
      </c>
      <c r="AL2254" s="2">
        <f t="shared" si="894"/>
        <v>137.45812140975204</v>
      </c>
      <c r="AM2254" s="27">
        <f t="shared" si="895"/>
        <v>-6.1941044355310004E-2</v>
      </c>
      <c r="AO2254" s="1">
        <v>41246</v>
      </c>
      <c r="AP2254" s="2" t="str">
        <f t="shared" si="898"/>
        <v>high</v>
      </c>
    </row>
    <row r="2255" spans="1:42" x14ac:dyDescent="0.25">
      <c r="A2255" s="49">
        <v>41276</v>
      </c>
      <c r="B2255" s="47">
        <v>1462.42</v>
      </c>
      <c r="C2255" s="27">
        <f t="shared" si="889"/>
        <v>2.5403347380082542E-2</v>
      </c>
      <c r="D2255" s="27">
        <f t="shared" si="890"/>
        <v>2.5289511688394439E-2</v>
      </c>
      <c r="E2255" s="5">
        <f t="shared" si="891"/>
        <v>0</v>
      </c>
      <c r="F2255" s="44">
        <v>2568.5500000000002</v>
      </c>
      <c r="G2255" s="45">
        <v>2568.5500000000002</v>
      </c>
      <c r="H2255" s="48">
        <v>1462.42</v>
      </c>
      <c r="I2255" s="42">
        <v>14.68</v>
      </c>
      <c r="J2255" s="40">
        <f t="shared" si="875"/>
        <v>0.14679999999999999</v>
      </c>
      <c r="K2255" s="40">
        <f t="shared" si="876"/>
        <v>3.7202429648578034E-2</v>
      </c>
      <c r="L2255" s="51">
        <f>VLOOKUP(A2255,LIBOR!$A$3:B4350,2,1)</f>
        <v>0.16550000000000001</v>
      </c>
      <c r="M2255" s="43">
        <v>2887.21</v>
      </c>
      <c r="N2255" s="54">
        <v>2576.3200000000002</v>
      </c>
      <c r="O2255" s="40">
        <f t="shared" si="877"/>
        <v>6.2930964495508715E-4</v>
      </c>
      <c r="P2255" s="40">
        <f t="shared" si="878"/>
        <v>0.10959757035142195</v>
      </c>
      <c r="Q2255" s="38">
        <f t="shared" si="892"/>
        <v>19.505999999999997</v>
      </c>
      <c r="R2255" s="38">
        <f t="shared" si="893"/>
        <v>17.307000000000006</v>
      </c>
      <c r="S2255" s="40">
        <f t="shared" si="879"/>
        <v>1</v>
      </c>
      <c r="T2255" s="40">
        <f t="shared" si="880"/>
        <v>1</v>
      </c>
      <c r="U2255" s="40">
        <f>VLOOKUP(P2255,Table!$D$6:$G$15,MATCH(VALUE(T2255)&amp;"E",Table!$D$5:$G$5,0),1)*IF(Y2255=1,0,1)</f>
        <v>0.85</v>
      </c>
      <c r="V2255" s="40">
        <f t="shared" si="881"/>
        <v>0.15000000000000002</v>
      </c>
      <c r="W2255" s="40">
        <f t="shared" si="896"/>
        <v>204157.44373607298</v>
      </c>
      <c r="X2255" s="40">
        <f t="shared" si="882"/>
        <v>-1.5055104925937535E-2</v>
      </c>
      <c r="Y2255" s="40">
        <f t="shared" si="883"/>
        <v>0</v>
      </c>
      <c r="Z2255" s="40">
        <f t="shared" si="884"/>
        <v>0</v>
      </c>
      <c r="AA2255" s="40">
        <f t="shared" si="885"/>
        <v>0</v>
      </c>
      <c r="AB2255" s="38">
        <f t="shared" si="886"/>
        <v>247591.89121519635</v>
      </c>
      <c r="AC2255" s="46"/>
      <c r="AD2255" s="38"/>
      <c r="AE2255" s="40"/>
      <c r="AF2255" s="40"/>
      <c r="AG2255" s="40">
        <f t="shared" si="887"/>
        <v>133.19744147545876</v>
      </c>
      <c r="AH2255" s="24">
        <f t="shared" si="888"/>
        <v>130.51915574584956</v>
      </c>
      <c r="AI2255" s="16">
        <f>VLOOKUP(A2255,'VQT-IV'!$B$3:$C1589,2,0)</f>
        <v>130.62</v>
      </c>
      <c r="AJ2255" s="25">
        <f t="shared" si="897"/>
        <v>-7.7204298078736855E-4</v>
      </c>
      <c r="AL2255" s="2">
        <f t="shared" si="894"/>
        <v>137.45812140975204</v>
      </c>
      <c r="AM2255" s="27">
        <f t="shared" si="895"/>
        <v>-5.0480579777588797E-2</v>
      </c>
      <c r="AO2255" s="1">
        <v>41247</v>
      </c>
      <c r="AP2255" s="2" t="str">
        <f t="shared" si="898"/>
        <v>high</v>
      </c>
    </row>
    <row r="2256" spans="1:42" x14ac:dyDescent="0.25">
      <c r="A2256" s="49">
        <v>41277</v>
      </c>
      <c r="B2256" s="47">
        <v>1459.37</v>
      </c>
      <c r="C2256" s="27">
        <f t="shared" si="889"/>
        <v>-2.0855841687067445E-3</v>
      </c>
      <c r="D2256" s="27">
        <f t="shared" si="890"/>
        <v>2.7991333068311808E-2</v>
      </c>
      <c r="E2256" s="5">
        <f t="shared" si="891"/>
        <v>0</v>
      </c>
      <c r="F2256" s="44">
        <v>2563.19</v>
      </c>
      <c r="G2256" s="45">
        <v>2563.19</v>
      </c>
      <c r="H2256" s="48">
        <v>1459.37</v>
      </c>
      <c r="I2256" s="42">
        <v>14.56</v>
      </c>
      <c r="J2256" s="40">
        <f t="shared" si="875"/>
        <v>0.14560000000000001</v>
      </c>
      <c r="K2256" s="40">
        <f t="shared" si="876"/>
        <v>7.7154477862735327E-3</v>
      </c>
      <c r="L2256" s="51">
        <f>VLOOKUP(A2256,LIBOR!$A$3:B4351,2,1)</f>
        <v>0.16650000000000001</v>
      </c>
      <c r="M2256" s="43">
        <v>2931.84</v>
      </c>
      <c r="N2256" s="54">
        <v>2616.14</v>
      </c>
      <c r="O2256" s="40">
        <f t="shared" si="877"/>
        <v>4.3587502854272176E-6</v>
      </c>
      <c r="P2256" s="40">
        <f t="shared" si="878"/>
        <v>0.13788455221372647</v>
      </c>
      <c r="Q2256" s="38">
        <f t="shared" si="892"/>
        <v>18.874000000000002</v>
      </c>
      <c r="R2256" s="38">
        <f t="shared" si="893"/>
        <v>17.209</v>
      </c>
      <c r="S2256" s="40">
        <f t="shared" si="879"/>
        <v>1</v>
      </c>
      <c r="T2256" s="40">
        <f t="shared" si="880"/>
        <v>1</v>
      </c>
      <c r="U2256" s="40">
        <f>VLOOKUP(P2256,Table!$D$6:$G$15,MATCH(VALUE(T2256)&amp;"E",Table!$D$5:$G$5,0),1)*IF(Y2256=1,0,1)</f>
        <v>0.85</v>
      </c>
      <c r="V2256" s="40">
        <f t="shared" si="881"/>
        <v>0.15000000000000002</v>
      </c>
      <c r="W2256" s="40">
        <f t="shared" si="896"/>
        <v>204268.84768274514</v>
      </c>
      <c r="X2256" s="40">
        <f t="shared" si="882"/>
        <v>-1.3128036445986258E-3</v>
      </c>
      <c r="Y2256" s="40">
        <f t="shared" si="883"/>
        <v>0</v>
      </c>
      <c r="Z2256" s="40">
        <f t="shared" si="884"/>
        <v>0</v>
      </c>
      <c r="AA2256" s="40">
        <f t="shared" si="885"/>
        <v>0</v>
      </c>
      <c r="AB2256" s="38">
        <f t="shared" si="886"/>
        <v>247726.80676574411</v>
      </c>
      <c r="AC2256" s="46"/>
      <c r="AD2256" s="38"/>
      <c r="AE2256" s="40"/>
      <c r="AF2256" s="40"/>
      <c r="AG2256" s="40">
        <f t="shared" si="887"/>
        <v>133.27002222945686</v>
      </c>
      <c r="AH2256" s="24">
        <f t="shared" si="888"/>
        <v>130.58687814741313</v>
      </c>
      <c r="AI2256" s="16">
        <f>VLOOKUP(A2256,'VQT-IV'!$B$3:$C1590,2,0)</f>
        <v>130.69</v>
      </c>
      <c r="AJ2256" s="25">
        <f t="shared" si="897"/>
        <v>-7.8905694840358809E-4</v>
      </c>
      <c r="AL2256" s="2">
        <f t="shared" si="894"/>
        <v>137.45812140975204</v>
      </c>
      <c r="AM2256" s="27">
        <f t="shared" si="895"/>
        <v>-4.9987903165475855E-2</v>
      </c>
      <c r="AO2256" s="1">
        <v>41248</v>
      </c>
      <c r="AP2256" s="2" t="str">
        <f t="shared" si="898"/>
        <v>high</v>
      </c>
    </row>
    <row r="2257" spans="1:42" x14ac:dyDescent="0.25">
      <c r="A2257" s="49">
        <v>41278</v>
      </c>
      <c r="B2257" s="47">
        <v>1466.47</v>
      </c>
      <c r="C2257" s="27">
        <f t="shared" si="889"/>
        <v>4.8651130282246768E-3</v>
      </c>
      <c r="D2257" s="27">
        <f t="shared" si="890"/>
        <v>3.4074901827152115E-2</v>
      </c>
      <c r="E2257" s="5">
        <f t="shared" si="891"/>
        <v>0</v>
      </c>
      <c r="F2257" s="44">
        <v>2575.66</v>
      </c>
      <c r="G2257" s="45">
        <v>2575.66</v>
      </c>
      <c r="H2257" s="48">
        <v>1466.47</v>
      </c>
      <c r="I2257" s="42">
        <v>13.83</v>
      </c>
      <c r="J2257" s="40">
        <f t="shared" si="875"/>
        <v>0.13830000000000001</v>
      </c>
      <c r="K2257" s="40">
        <f t="shared" si="876"/>
        <v>2.3561262422647222E-4</v>
      </c>
      <c r="L2257" s="51">
        <f>VLOOKUP(A2257,LIBOR!$A$3:B4352,2,1)</f>
        <v>0.16650000000000001</v>
      </c>
      <c r="M2257" s="43">
        <v>2859.71</v>
      </c>
      <c r="N2257" s="54">
        <v>2551.77</v>
      </c>
      <c r="O2257" s="40">
        <f t="shared" si="877"/>
        <v>2.3554682126282825E-5</v>
      </c>
      <c r="P2257" s="40">
        <f t="shared" si="878"/>
        <v>0.13806438737577353</v>
      </c>
      <c r="Q2257" s="38">
        <f t="shared" si="892"/>
        <v>17.889999999999997</v>
      </c>
      <c r="R2257" s="38">
        <f t="shared" si="893"/>
        <v>17.081</v>
      </c>
      <c r="S2257" s="40">
        <f t="shared" si="879"/>
        <v>1</v>
      </c>
      <c r="T2257" s="40">
        <f t="shared" si="880"/>
        <v>1</v>
      </c>
      <c r="U2257" s="40">
        <f>VLOOKUP(P2257,Table!$D$6:$G$15,MATCH(VALUE(T2257)&amp;"E",Table!$D$5:$G$5,0),1)*IF(Y2257=1,0,1)</f>
        <v>0.85</v>
      </c>
      <c r="V2257" s="40">
        <f t="shared" si="881"/>
        <v>0.15000000000000002</v>
      </c>
      <c r="W2257" s="40">
        <f t="shared" si="896"/>
        <v>204359.66627095448</v>
      </c>
      <c r="X2257" s="40">
        <f t="shared" si="882"/>
        <v>-7.0368592985059486E-4</v>
      </c>
      <c r="Y2257" s="40">
        <f t="shared" si="883"/>
        <v>0</v>
      </c>
      <c r="Z2257" s="40">
        <f t="shared" si="884"/>
        <v>0</v>
      </c>
      <c r="AA2257" s="40">
        <f t="shared" si="885"/>
        <v>0</v>
      </c>
      <c r="AB2257" s="38">
        <f t="shared" si="886"/>
        <v>247837.02837782065</v>
      </c>
      <c r="AC2257" s="46"/>
      <c r="AD2257" s="38"/>
      <c r="AE2257" s="40"/>
      <c r="AF2257" s="40"/>
      <c r="AG2257" s="40">
        <f t="shared" si="887"/>
        <v>133.32931834231354</v>
      </c>
      <c r="AH2257" s="24">
        <f t="shared" si="888"/>
        <v>130.64158009449247</v>
      </c>
      <c r="AI2257" s="16">
        <f>VLOOKUP(A2257,'VQT-IV'!$B$3:$C1591,2,0)</f>
        <v>130.75</v>
      </c>
      <c r="AJ2257" s="25">
        <f t="shared" si="897"/>
        <v>-8.2921533848967499E-4</v>
      </c>
      <c r="AL2257" s="2">
        <f t="shared" si="894"/>
        <v>137.45812140975204</v>
      </c>
      <c r="AM2257" s="27">
        <f t="shared" si="895"/>
        <v>-4.9589949617745654E-2</v>
      </c>
      <c r="AO2257" s="1">
        <v>41249</v>
      </c>
      <c r="AP2257" s="2" t="str">
        <f t="shared" si="898"/>
        <v>high</v>
      </c>
    </row>
    <row r="2258" spans="1:42" x14ac:dyDescent="0.25">
      <c r="A2258" s="49">
        <v>41281</v>
      </c>
      <c r="B2258" s="47">
        <v>1461.89</v>
      </c>
      <c r="C2258" s="27">
        <f t="shared" si="889"/>
        <v>-3.1231460582213932E-3</v>
      </c>
      <c r="D2258" s="27">
        <f t="shared" si="890"/>
        <v>4.2001752243086221E-2</v>
      </c>
      <c r="E2258" s="5">
        <f t="shared" si="891"/>
        <v>0</v>
      </c>
      <c r="F2258" s="44">
        <v>2567.63</v>
      </c>
      <c r="G2258" s="45">
        <v>2567.63</v>
      </c>
      <c r="H2258" s="48">
        <v>1461.89</v>
      </c>
      <c r="I2258" s="42">
        <v>13.79</v>
      </c>
      <c r="J2258" s="40">
        <f t="shared" si="875"/>
        <v>0.13789999999999999</v>
      </c>
      <c r="K2258" s="40">
        <f t="shared" si="876"/>
        <v>-2.0299532879214377E-4</v>
      </c>
      <c r="L2258" s="51">
        <f>VLOOKUP(A2258,LIBOR!$A$3:B4353,2,1)</f>
        <v>0.16450000000000001</v>
      </c>
      <c r="M2258" s="43">
        <v>2794.82</v>
      </c>
      <c r="N2258" s="54">
        <v>2493.86</v>
      </c>
      <c r="O2258" s="40">
        <f t="shared" si="877"/>
        <v>9.7845920578281752E-6</v>
      </c>
      <c r="P2258" s="40">
        <f t="shared" si="878"/>
        <v>0.13810299532879214</v>
      </c>
      <c r="Q2258" s="38">
        <f t="shared" si="892"/>
        <v>16.761999999999997</v>
      </c>
      <c r="R2258" s="38">
        <f t="shared" si="893"/>
        <v>16.949499999999997</v>
      </c>
      <c r="S2258" s="40">
        <f t="shared" si="879"/>
        <v>-1</v>
      </c>
      <c r="T2258" s="40">
        <f t="shared" si="880"/>
        <v>0</v>
      </c>
      <c r="U2258" s="40">
        <f>VLOOKUP(P2258,Table!$D$6:$G$15,MATCH(VALUE(T2258)&amp;"E",Table!$D$5:$G$5,0),1)*IF(Y2258=1,0,1)</f>
        <v>0.9</v>
      </c>
      <c r="V2258" s="40">
        <f t="shared" si="881"/>
        <v>9.9999999999999978E-2</v>
      </c>
      <c r="W2258" s="40">
        <f t="shared" si="896"/>
        <v>203121.49562662683</v>
      </c>
      <c r="X2258" s="40">
        <f t="shared" si="882"/>
        <v>2.5381775768629211E-3</v>
      </c>
      <c r="Y2258" s="40">
        <f t="shared" si="883"/>
        <v>0</v>
      </c>
      <c r="Z2258" s="40">
        <f t="shared" si="884"/>
        <v>0</v>
      </c>
      <c r="AA2258" s="40">
        <f t="shared" si="885"/>
        <v>0</v>
      </c>
      <c r="AB2258" s="38">
        <f t="shared" si="886"/>
        <v>246336.70548976425</v>
      </c>
      <c r="AC2258" s="46"/>
      <c r="AD2258" s="38"/>
      <c r="AE2258" s="40"/>
      <c r="AF2258" s="40"/>
      <c r="AG2258" s="40">
        <f t="shared" si="887"/>
        <v>132.52218702191627</v>
      </c>
      <c r="AH2258" s="24">
        <f t="shared" si="888"/>
        <v>129.84058068206255</v>
      </c>
      <c r="AI2258" s="16">
        <f>VLOOKUP(A2258,'VQT-IV'!$B$3:$C1592,2,0)</f>
        <v>129.94</v>
      </c>
      <c r="AJ2258" s="25">
        <f t="shared" si="897"/>
        <v>-7.6511711511040303E-4</v>
      </c>
      <c r="AL2258" s="2">
        <f t="shared" si="894"/>
        <v>137.45812140975204</v>
      </c>
      <c r="AM2258" s="27">
        <f t="shared" si="895"/>
        <v>-5.5417174697027782E-2</v>
      </c>
      <c r="AO2258" s="1">
        <v>41250</v>
      </c>
      <c r="AP2258" s="2" t="str">
        <f t="shared" si="898"/>
        <v>high</v>
      </c>
    </row>
    <row r="2259" spans="1:42" x14ac:dyDescent="0.25">
      <c r="A2259" s="49">
        <v>41282</v>
      </c>
      <c r="B2259" s="47">
        <v>1457.15</v>
      </c>
      <c r="C2259" s="27">
        <f t="shared" si="889"/>
        <v>-3.2423780174979377E-3</v>
      </c>
      <c r="D2259" s="27">
        <f t="shared" si="890"/>
        <v>2.1817352163881143E-2</v>
      </c>
      <c r="E2259" s="5">
        <f t="shared" si="891"/>
        <v>0</v>
      </c>
      <c r="F2259" s="44">
        <v>2560.17</v>
      </c>
      <c r="G2259" s="45">
        <v>2560.17</v>
      </c>
      <c r="H2259" s="48">
        <v>1457.15</v>
      </c>
      <c r="I2259" s="42">
        <v>13.62</v>
      </c>
      <c r="J2259" s="40">
        <f t="shared" si="875"/>
        <v>0.13619999999999999</v>
      </c>
      <c r="K2259" s="40">
        <f t="shared" si="876"/>
        <v>-2.1870250157017546E-3</v>
      </c>
      <c r="L2259" s="51">
        <f>VLOOKUP(A2259,LIBOR!$A$3:B4354,2,1)</f>
        <v>0.16400000000000001</v>
      </c>
      <c r="M2259" s="43">
        <v>2788.96</v>
      </c>
      <c r="N2259" s="54">
        <v>2488.63</v>
      </c>
      <c r="O2259" s="40">
        <f t="shared" si="877"/>
        <v>1.0547203990480536E-5</v>
      </c>
      <c r="P2259" s="40">
        <f t="shared" si="878"/>
        <v>0.13838702501570174</v>
      </c>
      <c r="Q2259" s="38">
        <f t="shared" si="892"/>
        <v>14.975999999999999</v>
      </c>
      <c r="R2259" s="38">
        <f t="shared" si="893"/>
        <v>16.810000000000002</v>
      </c>
      <c r="S2259" s="40">
        <f t="shared" si="879"/>
        <v>-1</v>
      </c>
      <c r="T2259" s="40">
        <f t="shared" si="880"/>
        <v>0</v>
      </c>
      <c r="U2259" s="40">
        <f>VLOOKUP(P2259,Table!$D$6:$G$15,MATCH(VALUE(T2259)&amp;"E",Table!$D$5:$G$5,0),1)*IF(Y2259=1,0,1)</f>
        <v>0.9</v>
      </c>
      <c r="V2259" s="40">
        <f t="shared" si="881"/>
        <v>9.9999999999999978E-2</v>
      </c>
      <c r="W2259" s="40">
        <f t="shared" si="896"/>
        <v>202486.16098487508</v>
      </c>
      <c r="X2259" s="40">
        <f t="shared" si="882"/>
        <v>3.3326167429781339E-3</v>
      </c>
      <c r="Y2259" s="40">
        <f t="shared" si="883"/>
        <v>0</v>
      </c>
      <c r="Z2259" s="40">
        <f t="shared" si="884"/>
        <v>0</v>
      </c>
      <c r="AA2259" s="40">
        <f t="shared" si="885"/>
        <v>0</v>
      </c>
      <c r="AB2259" s="38">
        <f t="shared" si="886"/>
        <v>245640.91851229576</v>
      </c>
      <c r="AC2259" s="46"/>
      <c r="AD2259" s="38"/>
      <c r="AE2259" s="40"/>
      <c r="AF2259" s="40"/>
      <c r="AG2259" s="40">
        <f t="shared" si="887"/>
        <v>132.14787328831261</v>
      </c>
      <c r="AH2259" s="24">
        <f t="shared" si="888"/>
        <v>129.47047137592475</v>
      </c>
      <c r="AI2259" s="16">
        <f>VLOOKUP(A2259,'VQT-IV'!$B$3:$C1593,2,0)</f>
        <v>129.57</v>
      </c>
      <c r="AJ2259" s="25">
        <f t="shared" si="897"/>
        <v>-7.6814558983751002E-4</v>
      </c>
      <c r="AL2259" s="2">
        <f t="shared" si="894"/>
        <v>137.45812140975204</v>
      </c>
      <c r="AM2259" s="27">
        <f t="shared" si="895"/>
        <v>-5.8109698807949806E-2</v>
      </c>
      <c r="AO2259" s="1">
        <v>41253</v>
      </c>
      <c r="AP2259" s="2" t="str">
        <f t="shared" si="898"/>
        <v>high</v>
      </c>
    </row>
    <row r="2260" spans="1:42" x14ac:dyDescent="0.25">
      <c r="A2260" s="49">
        <v>41283</v>
      </c>
      <c r="B2260" s="47">
        <v>1461.02</v>
      </c>
      <c r="C2260" s="27">
        <f t="shared" si="889"/>
        <v>2.6558693339737705E-3</v>
      </c>
      <c r="D2260" s="27">
        <f t="shared" si="890"/>
        <v>-9.3012588222762815E-4</v>
      </c>
      <c r="E2260" s="5">
        <f t="shared" si="891"/>
        <v>0</v>
      </c>
      <c r="F2260" s="44">
        <v>2567.02</v>
      </c>
      <c r="G2260" s="45">
        <v>2567.02</v>
      </c>
      <c r="H2260" s="48">
        <v>1461.02</v>
      </c>
      <c r="I2260" s="42">
        <v>13.81</v>
      </c>
      <c r="J2260" s="40">
        <f t="shared" si="875"/>
        <v>0.1381</v>
      </c>
      <c r="K2260" s="40">
        <f t="shared" si="876"/>
        <v>-6.1934167629509873E-4</v>
      </c>
      <c r="L2260" s="51">
        <f>VLOOKUP(A2260,LIBOR!$A$3:B4355,2,1)</f>
        <v>0.16400000000000001</v>
      </c>
      <c r="M2260" s="43">
        <v>2785.08</v>
      </c>
      <c r="N2260" s="54">
        <v>2485.16</v>
      </c>
      <c r="O2260" s="40">
        <f t="shared" si="877"/>
        <v>7.0349538657353485E-6</v>
      </c>
      <c r="P2260" s="40">
        <f t="shared" si="878"/>
        <v>0.1387193416762951</v>
      </c>
      <c r="Q2260" s="38">
        <f t="shared" si="892"/>
        <v>14.096</v>
      </c>
      <c r="R2260" s="38">
        <f t="shared" si="893"/>
        <v>16.696000000000002</v>
      </c>
      <c r="S2260" s="40">
        <f t="shared" si="879"/>
        <v>-1</v>
      </c>
      <c r="T2260" s="40">
        <f t="shared" si="880"/>
        <v>0</v>
      </c>
      <c r="U2260" s="40">
        <f>VLOOKUP(P2260,Table!$D$6:$G$15,MATCH(VALUE(T2260)&amp;"E",Table!$D$5:$G$5,0),1)*IF(Y2260=1,0,1)</f>
        <v>0.9</v>
      </c>
      <c r="V2260" s="40">
        <f t="shared" si="881"/>
        <v>9.9999999999999978E-2</v>
      </c>
      <c r="W2260" s="40">
        <f t="shared" si="896"/>
        <v>202941.92660680288</v>
      </c>
      <c r="X2260" s="40">
        <f t="shared" si="882"/>
        <v>3.8086932615135627E-3</v>
      </c>
      <c r="Y2260" s="40">
        <f t="shared" si="883"/>
        <v>0</v>
      </c>
      <c r="Z2260" s="40">
        <f t="shared" si="884"/>
        <v>0</v>
      </c>
      <c r="AA2260" s="40">
        <f t="shared" si="885"/>
        <v>0</v>
      </c>
      <c r="AB2260" s="38">
        <f t="shared" si="886"/>
        <v>246198.25890522482</v>
      </c>
      <c r="AC2260" s="46"/>
      <c r="AD2260" s="38"/>
      <c r="AE2260" s="40"/>
      <c r="AF2260" s="40"/>
      <c r="AG2260" s="40">
        <f t="shared" si="887"/>
        <v>132.44770667140412</v>
      </c>
      <c r="AH2260" s="24">
        <f t="shared" si="888"/>
        <v>129.76085251438559</v>
      </c>
      <c r="AI2260" s="16">
        <f>VLOOKUP(A2260,'VQT-IV'!$B$3:$C1594,2,0)</f>
        <v>129.86000000000001</v>
      </c>
      <c r="AJ2260" s="25">
        <f t="shared" si="897"/>
        <v>-7.6349519185603398E-4</v>
      </c>
      <c r="AL2260" s="2">
        <f t="shared" si="894"/>
        <v>137.45812140975204</v>
      </c>
      <c r="AM2260" s="27">
        <f t="shared" si="895"/>
        <v>-5.5997192573449261E-2</v>
      </c>
      <c r="AO2260" s="1">
        <v>41254</v>
      </c>
      <c r="AP2260" s="2" t="str">
        <f t="shared" si="898"/>
        <v>high</v>
      </c>
    </row>
    <row r="2261" spans="1:42" x14ac:dyDescent="0.25">
      <c r="A2261" s="49">
        <v>41284</v>
      </c>
      <c r="B2261" s="47">
        <v>1472.12</v>
      </c>
      <c r="C2261" s="27">
        <f t="shared" si="889"/>
        <v>7.5974319311165051E-3</v>
      </c>
      <c r="D2261" s="27">
        <f t="shared" si="890"/>
        <v>8.7528902175956214E-3</v>
      </c>
      <c r="E2261" s="5">
        <f t="shared" si="891"/>
        <v>0</v>
      </c>
      <c r="F2261" s="44">
        <v>2586.52</v>
      </c>
      <c r="G2261" s="45">
        <v>2586.52</v>
      </c>
      <c r="H2261" s="48">
        <v>1472.12</v>
      </c>
      <c r="I2261" s="42">
        <v>13.49</v>
      </c>
      <c r="J2261" s="40">
        <f t="shared" ref="J2261:J2324" si="899">I2261/100</f>
        <v>0.13489999999999999</v>
      </c>
      <c r="K2261" s="40">
        <f t="shared" ref="K2261:K2324" si="900">J2261-P2261</f>
        <v>-3.6597609773058593E-3</v>
      </c>
      <c r="L2261" s="51">
        <f>VLOOKUP(A2261,LIBOR!$A$3:B4356,2,1)</f>
        <v>0.1605</v>
      </c>
      <c r="M2261" s="43">
        <v>2725.21</v>
      </c>
      <c r="N2261" s="54">
        <v>2431.73</v>
      </c>
      <c r="O2261" s="40">
        <f t="shared" ref="O2261:O2324" si="901">LN(B2261/B2260)^2</f>
        <v>5.728547391227824E-5</v>
      </c>
      <c r="P2261" s="40">
        <f t="shared" ref="P2261:P2324" si="902">SQRT(252*SUM(O2239:O2260)/22)</f>
        <v>0.13855976097730585</v>
      </c>
      <c r="Q2261" s="38">
        <f t="shared" si="892"/>
        <v>13.922000000000001</v>
      </c>
      <c r="R2261" s="38">
        <f t="shared" si="893"/>
        <v>16.584</v>
      </c>
      <c r="S2261" s="40">
        <f t="shared" ref="S2261:S2324" si="903">IF(Q2261&gt;=R2261,1,-1)</f>
        <v>-1</v>
      </c>
      <c r="T2261" s="40">
        <f t="shared" ref="T2261:T2324" si="904">IF(SUM(S2252:S2261)=-10,-1,IF(SUM(S2252:S2261)&lt;10,0,1))</f>
        <v>0</v>
      </c>
      <c r="U2261" s="40">
        <f>VLOOKUP(P2261,Table!$D$6:$G$15,MATCH(VALUE(T2261)&amp;"E",Table!$D$5:$G$5,0),1)*IF(Y2261=1,0,1)</f>
        <v>0.9</v>
      </c>
      <c r="V2261" s="40">
        <f t="shared" ref="V2261:V2324" si="905">(1-U2261)*IF(Y2261=1,0,1)</f>
        <v>9.9999999999999978E-2</v>
      </c>
      <c r="W2261" s="40">
        <f t="shared" si="896"/>
        <v>203893.26286680883</v>
      </c>
      <c r="X2261" s="40">
        <f t="shared" ref="X2261:X2324" si="906">W2260/W2255-1</f>
        <v>-5.9538222414338149E-3</v>
      </c>
      <c r="Y2261" s="40">
        <f t="shared" ref="Y2261:Y2324" si="907">IF(X2261&lt;=-0.02,1,0)</f>
        <v>0</v>
      </c>
      <c r="Z2261" s="40">
        <f t="shared" ref="Z2261:Z2324" si="908">Y2261*20</f>
        <v>0</v>
      </c>
      <c r="AA2261" s="40">
        <f t="shared" ref="AA2261:AA2324" si="909">(1+(A2261-A2260)/360*L2261-1)*Y2260</f>
        <v>0</v>
      </c>
      <c r="AB2261" s="38">
        <f t="shared" ref="AB2261:AB2324" si="910">AB2260*(1+$U2260*($G2261/$G2260-1)+$V2260*($M2261/$M2260-1)+Y2260*(1+(A2261-A2260)/360*L2261/100-1))</f>
        <v>247352.20300324971</v>
      </c>
      <c r="AC2261" s="46"/>
      <c r="AD2261" s="38"/>
      <c r="AE2261" s="40"/>
      <c r="AF2261" s="40"/>
      <c r="AG2261" s="40">
        <f t="shared" ref="AG2261:AG2324" si="911">AB2261/AG$2</f>
        <v>133.06849599010209</v>
      </c>
      <c r="AH2261" s="24">
        <f t="shared" ref="AH2261:AH2324" si="912">AH2260*AB2261/AB2260*(1-AH$1)^(A2261-A2260)</f>
        <v>130.36565524030621</v>
      </c>
      <c r="AI2261" s="16">
        <f>VLOOKUP(A2261,'VQT-IV'!$B$3:$C1595,2,0)</f>
        <v>130.47</v>
      </c>
      <c r="AJ2261" s="25">
        <f t="shared" si="897"/>
        <v>-7.9976055563568682E-4</v>
      </c>
      <c r="AL2261" s="2">
        <f t="shared" si="894"/>
        <v>137.45812140975204</v>
      </c>
      <c r="AM2261" s="27">
        <f t="shared" si="895"/>
        <v>-5.1597287207961529E-2</v>
      </c>
      <c r="AO2261" s="1">
        <v>41255</v>
      </c>
      <c r="AP2261" s="2" t="str">
        <f t="shared" si="898"/>
        <v>high</v>
      </c>
    </row>
    <row r="2262" spans="1:42" x14ac:dyDescent="0.25">
      <c r="A2262" s="49">
        <v>41285</v>
      </c>
      <c r="B2262" s="47">
        <v>1472.05</v>
      </c>
      <c r="C2262" s="27">
        <f t="shared" ref="C2262:C2325" si="913">B2262/B2261-1</f>
        <v>-4.7550471428903229E-5</v>
      </c>
      <c r="D2262" s="27">
        <f t="shared" ref="D2262:D2325" si="914">SUM(C2258:C2262)</f>
        <v>3.8402267179420413E-3</v>
      </c>
      <c r="E2262" s="5">
        <f t="shared" ref="E2262:E2325" si="915">IF(Y2262=1,IF(AND(D2262&lt;0,T2262&gt;=0),-1,1),0)</f>
        <v>0</v>
      </c>
      <c r="F2262" s="44">
        <v>2586.69</v>
      </c>
      <c r="G2262" s="45">
        <v>2586.69</v>
      </c>
      <c r="H2262" s="48">
        <v>1472.05</v>
      </c>
      <c r="I2262" s="42">
        <v>13.36</v>
      </c>
      <c r="J2262" s="40">
        <f t="shared" si="899"/>
        <v>0.1336</v>
      </c>
      <c r="K2262" s="40">
        <f t="shared" si="900"/>
        <v>-6.9615302815182745E-3</v>
      </c>
      <c r="L2262" s="51">
        <f>VLOOKUP(A2262,LIBOR!$A$3:B4357,2,1)</f>
        <v>0.1595</v>
      </c>
      <c r="M2262" s="43">
        <v>2709.39</v>
      </c>
      <c r="N2262" s="54">
        <v>2417.61</v>
      </c>
      <c r="O2262" s="40">
        <f t="shared" si="901"/>
        <v>2.2611548516640646E-9</v>
      </c>
      <c r="P2262" s="40">
        <f t="shared" si="902"/>
        <v>0.14056153028151827</v>
      </c>
      <c r="Q2262" s="38">
        <f t="shared" si="892"/>
        <v>13.707999999999998</v>
      </c>
      <c r="R2262" s="38">
        <f t="shared" si="893"/>
        <v>16.48</v>
      </c>
      <c r="S2262" s="40">
        <f t="shared" si="903"/>
        <v>-1</v>
      </c>
      <c r="T2262" s="40">
        <f t="shared" si="904"/>
        <v>0</v>
      </c>
      <c r="U2262" s="40">
        <f>VLOOKUP(P2262,Table!$D$6:$G$15,MATCH(VALUE(T2262)&amp;"E",Table!$D$5:$G$5,0),1)*IF(Y2262=1,0,1)</f>
        <v>0.9</v>
      </c>
      <c r="V2262" s="40">
        <f t="shared" si="905"/>
        <v>9.9999999999999978E-2</v>
      </c>
      <c r="W2262" s="40">
        <f t="shared" si="896"/>
        <v>203766.14520553403</v>
      </c>
      <c r="X2262" s="40">
        <f t="shared" si="906"/>
        <v>-1.8386788793151032E-3</v>
      </c>
      <c r="Y2262" s="40">
        <f t="shared" si="907"/>
        <v>0</v>
      </c>
      <c r="Z2262" s="40">
        <f t="shared" si="908"/>
        <v>0</v>
      </c>
      <c r="AA2262" s="40">
        <f t="shared" si="909"/>
        <v>0</v>
      </c>
      <c r="AB2262" s="38">
        <f t="shared" si="910"/>
        <v>247223.24521886709</v>
      </c>
      <c r="AC2262" s="46"/>
      <c r="AD2262" s="38"/>
      <c r="AE2262" s="40"/>
      <c r="AF2262" s="40"/>
      <c r="AG2262" s="40">
        <f t="shared" si="911"/>
        <v>132.99912034595718</v>
      </c>
      <c r="AH2262" s="24">
        <f t="shared" si="912"/>
        <v>130.29429742027435</v>
      </c>
      <c r="AI2262" s="16">
        <f>VLOOKUP(A2262,'VQT-IV'!$B$3:$C1596,2,0)</f>
        <v>130.4</v>
      </c>
      <c r="AJ2262" s="25">
        <f t="shared" si="897"/>
        <v>-8.1060260525811501E-4</v>
      </c>
      <c r="AL2262" s="2">
        <f t="shared" si="894"/>
        <v>137.45812140975204</v>
      </c>
      <c r="AM2262" s="27">
        <f t="shared" si="895"/>
        <v>-5.2116411282261632E-2</v>
      </c>
      <c r="AO2262" s="1">
        <v>41256</v>
      </c>
      <c r="AP2262" s="2" t="str">
        <f t="shared" si="898"/>
        <v>high</v>
      </c>
    </row>
    <row r="2263" spans="1:42" x14ac:dyDescent="0.25">
      <c r="A2263" s="49">
        <v>41288</v>
      </c>
      <c r="B2263" s="47">
        <v>1470.68</v>
      </c>
      <c r="C2263" s="27">
        <f t="shared" si="913"/>
        <v>-9.3067490914022777E-4</v>
      </c>
      <c r="D2263" s="27">
        <f t="shared" si="914"/>
        <v>6.0326978670232068E-3</v>
      </c>
      <c r="E2263" s="5">
        <f t="shared" si="915"/>
        <v>0</v>
      </c>
      <c r="F2263" s="44">
        <v>2584.27</v>
      </c>
      <c r="G2263" s="45">
        <v>2584.27</v>
      </c>
      <c r="H2263" s="48">
        <v>1470.68</v>
      </c>
      <c r="I2263" s="42">
        <v>13.52</v>
      </c>
      <c r="J2263" s="40">
        <f t="shared" si="899"/>
        <v>0.13519999999999999</v>
      </c>
      <c r="K2263" s="40">
        <f t="shared" si="900"/>
        <v>-5.3569555140561276E-3</v>
      </c>
      <c r="L2263" s="51">
        <f>VLOOKUP(A2263,LIBOR!$A$3:B4358,2,1)</f>
        <v>0.1595</v>
      </c>
      <c r="M2263" s="43">
        <v>2700.83</v>
      </c>
      <c r="N2263" s="54">
        <v>2409.96</v>
      </c>
      <c r="O2263" s="40">
        <f t="shared" si="901"/>
        <v>8.6696258425044428E-7</v>
      </c>
      <c r="P2263" s="40">
        <f t="shared" si="902"/>
        <v>0.14055695551405611</v>
      </c>
      <c r="Q2263" s="38">
        <f t="shared" si="892"/>
        <v>13.613999999999999</v>
      </c>
      <c r="R2263" s="38">
        <f t="shared" si="893"/>
        <v>16.350500000000004</v>
      </c>
      <c r="S2263" s="40">
        <f t="shared" si="903"/>
        <v>-1</v>
      </c>
      <c r="T2263" s="40">
        <f t="shared" si="904"/>
        <v>0</v>
      </c>
      <c r="U2263" s="40">
        <f>VLOOKUP(P2263,Table!$D$6:$G$15,MATCH(VALUE(T2263)&amp;"E",Table!$D$5:$G$5,0),1)*IF(Y2263=1,0,1)</f>
        <v>0.9</v>
      </c>
      <c r="V2263" s="40">
        <f t="shared" si="905"/>
        <v>9.9999999999999978E-2</v>
      </c>
      <c r="W2263" s="40">
        <f t="shared" si="896"/>
        <v>203530.99181454326</v>
      </c>
      <c r="X2263" s="40">
        <f t="shared" si="906"/>
        <v>-2.904296509437021E-3</v>
      </c>
      <c r="Y2263" s="40">
        <f t="shared" si="907"/>
        <v>0</v>
      </c>
      <c r="Z2263" s="40">
        <f t="shared" si="908"/>
        <v>0</v>
      </c>
      <c r="AA2263" s="40">
        <f t="shared" si="909"/>
        <v>0</v>
      </c>
      <c r="AB2263" s="38">
        <f t="shared" si="910"/>
        <v>246936.97529008583</v>
      </c>
      <c r="AC2263" s="46"/>
      <c r="AD2263" s="38"/>
      <c r="AE2263" s="40"/>
      <c r="AF2263" s="40"/>
      <c r="AG2263" s="40">
        <f t="shared" si="911"/>
        <v>132.84511521316435</v>
      </c>
      <c r="AH2263" s="24">
        <f t="shared" si="912"/>
        <v>130.13326269348082</v>
      </c>
      <c r="AI2263" s="16">
        <f>VLOOKUP(A2263,'VQT-IV'!$B$3:$C1597,2,0)</f>
        <v>130.24</v>
      </c>
      <c r="AJ2263" s="25">
        <f t="shared" si="897"/>
        <v>-8.1954320116084389E-4</v>
      </c>
      <c r="AL2263" s="2">
        <f t="shared" si="894"/>
        <v>137.45812140975204</v>
      </c>
      <c r="AM2263" s="27">
        <f t="shared" si="895"/>
        <v>-5.3287929742880658E-2</v>
      </c>
      <c r="AO2263" s="1">
        <v>41257</v>
      </c>
      <c r="AP2263" s="2" t="str">
        <f t="shared" si="898"/>
        <v>high</v>
      </c>
    </row>
    <row r="2264" spans="1:42" x14ac:dyDescent="0.25">
      <c r="A2264" s="49">
        <v>41289</v>
      </c>
      <c r="B2264" s="47">
        <v>1472.34</v>
      </c>
      <c r="C2264" s="27">
        <f t="shared" si="913"/>
        <v>1.1287295672748332E-3</v>
      </c>
      <c r="D2264" s="27">
        <f t="shared" si="914"/>
        <v>1.0403805451795978E-2</v>
      </c>
      <c r="E2264" s="5">
        <f t="shared" si="915"/>
        <v>0</v>
      </c>
      <c r="F2264" s="44">
        <v>2587.1999999999998</v>
      </c>
      <c r="G2264" s="45">
        <v>2587.1999999999998</v>
      </c>
      <c r="H2264" s="48">
        <v>1472.34</v>
      </c>
      <c r="I2264" s="42">
        <v>13.55</v>
      </c>
      <c r="J2264" s="40">
        <f t="shared" si="899"/>
        <v>0.13550000000000001</v>
      </c>
      <c r="K2264" s="40">
        <f t="shared" si="900"/>
        <v>-3.3456581525755369E-3</v>
      </c>
      <c r="L2264" s="51">
        <f>VLOOKUP(A2264,LIBOR!$A$3:B4359,2,1)</f>
        <v>0.1595</v>
      </c>
      <c r="M2264" s="43">
        <v>2677.64</v>
      </c>
      <c r="N2264" s="54">
        <v>2389.2600000000002</v>
      </c>
      <c r="O2264" s="40">
        <f t="shared" si="901"/>
        <v>1.2725938865832427E-6</v>
      </c>
      <c r="P2264" s="40">
        <f t="shared" si="902"/>
        <v>0.13884565815257555</v>
      </c>
      <c r="Q2264" s="38">
        <f t="shared" si="892"/>
        <v>13.559999999999999</v>
      </c>
      <c r="R2264" s="38">
        <f t="shared" si="893"/>
        <v>16.198500000000003</v>
      </c>
      <c r="S2264" s="40">
        <f t="shared" si="903"/>
        <v>-1</v>
      </c>
      <c r="T2264" s="40">
        <f t="shared" si="904"/>
        <v>0</v>
      </c>
      <c r="U2264" s="40">
        <f>VLOOKUP(P2264,Table!$D$6:$G$15,MATCH(VALUE(T2264)&amp;"E",Table!$D$5:$G$5,0),1)*IF(Y2264=1,0,1)</f>
        <v>0.9</v>
      </c>
      <c r="V2264" s="40">
        <f t="shared" si="905"/>
        <v>9.9999999999999978E-2</v>
      </c>
      <c r="W2264" s="40">
        <f t="shared" si="896"/>
        <v>203562.93014049603</v>
      </c>
      <c r="X2264" s="40">
        <f t="shared" si="906"/>
        <v>2.0160160137316918E-3</v>
      </c>
      <c r="Y2264" s="40">
        <f t="shared" si="907"/>
        <v>0</v>
      </c>
      <c r="Z2264" s="40">
        <f t="shared" si="908"/>
        <v>0</v>
      </c>
      <c r="AA2264" s="40">
        <f t="shared" si="909"/>
        <v>0</v>
      </c>
      <c r="AB2264" s="38">
        <f t="shared" si="910"/>
        <v>246976.92457455053</v>
      </c>
      <c r="AC2264" s="46"/>
      <c r="AD2264" s="38"/>
      <c r="AE2264" s="40"/>
      <c r="AF2264" s="40"/>
      <c r="AG2264" s="40">
        <f t="shared" si="911"/>
        <v>132.86660679939263</v>
      </c>
      <c r="AH2264" s="24">
        <f t="shared" si="912"/>
        <v>130.15092798010244</v>
      </c>
      <c r="AI2264" s="16">
        <f>VLOOKUP(A2264,'VQT-IV'!$B$3:$C1598,2,0)</f>
        <v>130.25</v>
      </c>
      <c r="AJ2264" s="25">
        <f t="shared" si="897"/>
        <v>-7.6062971130563817E-4</v>
      </c>
      <c r="AL2264" s="2">
        <f t="shared" si="894"/>
        <v>137.45812140975204</v>
      </c>
      <c r="AM2264" s="27">
        <f t="shared" si="895"/>
        <v>-5.3159415789390985E-2</v>
      </c>
      <c r="AO2264" s="1">
        <v>41260</v>
      </c>
      <c r="AP2264" s="2" t="str">
        <f t="shared" si="898"/>
        <v>high</v>
      </c>
    </row>
    <row r="2265" spans="1:42" x14ac:dyDescent="0.25">
      <c r="A2265" s="49">
        <v>41290</v>
      </c>
      <c r="B2265" s="47">
        <v>1472.63</v>
      </c>
      <c r="C2265" s="27">
        <f t="shared" si="913"/>
        <v>1.9696537484570342E-4</v>
      </c>
      <c r="D2265" s="27">
        <f t="shared" si="914"/>
        <v>7.9449014926679107E-3</v>
      </c>
      <c r="E2265" s="5">
        <f t="shared" si="915"/>
        <v>0</v>
      </c>
      <c r="F2265" s="44">
        <v>2588.02</v>
      </c>
      <c r="G2265" s="45">
        <v>2588.02</v>
      </c>
      <c r="H2265" s="48">
        <v>1472.63</v>
      </c>
      <c r="I2265" s="42">
        <v>13.42</v>
      </c>
      <c r="J2265" s="40">
        <f t="shared" si="899"/>
        <v>0.13419999999999999</v>
      </c>
      <c r="K2265" s="40">
        <f t="shared" si="900"/>
        <v>-4.6898609488548459E-3</v>
      </c>
      <c r="L2265" s="51">
        <f>VLOOKUP(A2265,LIBOR!$A$3:B4360,2,1)</f>
        <v>0.16350000000000001</v>
      </c>
      <c r="M2265" s="43">
        <v>2626.8</v>
      </c>
      <c r="N2265" s="54">
        <v>2343.89</v>
      </c>
      <c r="O2265" s="40">
        <f t="shared" si="901"/>
        <v>3.8787718925112344E-8</v>
      </c>
      <c r="P2265" s="40">
        <f t="shared" si="902"/>
        <v>0.13888986094885483</v>
      </c>
      <c r="Q2265" s="38">
        <f t="shared" si="892"/>
        <v>13.545999999999998</v>
      </c>
      <c r="R2265" s="38">
        <f t="shared" si="893"/>
        <v>16.026000000000003</v>
      </c>
      <c r="S2265" s="40">
        <f t="shared" si="903"/>
        <v>-1</v>
      </c>
      <c r="T2265" s="40">
        <f t="shared" si="904"/>
        <v>0</v>
      </c>
      <c r="U2265" s="40">
        <f>VLOOKUP(P2265,Table!$D$6:$G$15,MATCH(VALUE(T2265)&amp;"E",Table!$D$5:$G$5,0),1)*IF(Y2265=1,0,1)</f>
        <v>0.9</v>
      </c>
      <c r="V2265" s="40">
        <f t="shared" si="905"/>
        <v>9.9999999999999978E-2</v>
      </c>
      <c r="W2265" s="40">
        <f t="shared" si="896"/>
        <v>203212.4669437898</v>
      </c>
      <c r="X2265" s="40">
        <f t="shared" si="906"/>
        <v>5.3177419650984881E-3</v>
      </c>
      <c r="Y2265" s="40">
        <f t="shared" si="907"/>
        <v>0</v>
      </c>
      <c r="Z2265" s="40">
        <f t="shared" si="908"/>
        <v>0</v>
      </c>
      <c r="AA2265" s="40">
        <f t="shared" si="909"/>
        <v>0</v>
      </c>
      <c r="AB2265" s="38">
        <f t="shared" si="910"/>
        <v>246578.44300470888</v>
      </c>
      <c r="AC2265" s="46"/>
      <c r="AD2265" s="38"/>
      <c r="AE2265" s="40"/>
      <c r="AF2265" s="40"/>
      <c r="AG2265" s="40">
        <f t="shared" si="911"/>
        <v>132.65223497438041</v>
      </c>
      <c r="AH2265" s="24">
        <f t="shared" si="912"/>
        <v>129.93755570584872</v>
      </c>
      <c r="AI2265" s="16">
        <f>VLOOKUP(A2265,'VQT-IV'!$B$3:$C1599,2,0)</f>
        <v>130.04</v>
      </c>
      <c r="AJ2265" s="25">
        <f t="shared" si="897"/>
        <v>-7.8779063481437817E-4</v>
      </c>
      <c r="AL2265" s="2">
        <f t="shared" si="894"/>
        <v>137.45812140975204</v>
      </c>
      <c r="AM2265" s="27">
        <f t="shared" si="895"/>
        <v>-5.4711686925249747E-2</v>
      </c>
      <c r="AO2265" s="1">
        <v>41261</v>
      </c>
      <c r="AP2265" s="2" t="str">
        <f t="shared" si="898"/>
        <v>high</v>
      </c>
    </row>
    <row r="2266" spans="1:42" x14ac:dyDescent="0.25">
      <c r="A2266" s="49">
        <v>41291</v>
      </c>
      <c r="B2266" s="47">
        <v>1480.94</v>
      </c>
      <c r="C2266" s="27">
        <f t="shared" si="913"/>
        <v>5.6429653069678398E-3</v>
      </c>
      <c r="D2266" s="27">
        <f t="shared" si="914"/>
        <v>5.9904348685192454E-3</v>
      </c>
      <c r="E2266" s="5">
        <f t="shared" si="915"/>
        <v>0</v>
      </c>
      <c r="F2266" s="44">
        <v>2602.64</v>
      </c>
      <c r="G2266" s="45">
        <v>2602.64</v>
      </c>
      <c r="H2266" s="48">
        <v>1480.94</v>
      </c>
      <c r="I2266" s="42">
        <v>13.57</v>
      </c>
      <c r="J2266" s="40">
        <f t="shared" si="899"/>
        <v>0.13570000000000002</v>
      </c>
      <c r="K2266" s="40">
        <f t="shared" si="900"/>
        <v>-1.5231832410501911E-3</v>
      </c>
      <c r="L2266" s="51">
        <f>VLOOKUP(A2266,LIBOR!$A$3:B4361,2,1)</f>
        <v>0.1585</v>
      </c>
      <c r="M2266" s="43">
        <v>2657.86</v>
      </c>
      <c r="N2266" s="54">
        <v>2371.6</v>
      </c>
      <c r="O2266" s="40">
        <f t="shared" si="901"/>
        <v>3.1664292925336758E-5</v>
      </c>
      <c r="P2266" s="40">
        <f t="shared" si="902"/>
        <v>0.13722318324105021</v>
      </c>
      <c r="Q2266" s="38">
        <f t="shared" si="892"/>
        <v>13.468</v>
      </c>
      <c r="R2266" s="38">
        <f t="shared" si="893"/>
        <v>15.88</v>
      </c>
      <c r="S2266" s="40">
        <f t="shared" si="903"/>
        <v>-1</v>
      </c>
      <c r="T2266" s="40">
        <f t="shared" si="904"/>
        <v>0</v>
      </c>
      <c r="U2266" s="40">
        <f>VLOOKUP(P2266,Table!$D$6:$G$15,MATCH(VALUE(T2266)&amp;"E",Table!$D$5:$G$5,0),1)*IF(Y2266=1,0,1)</f>
        <v>0.9</v>
      </c>
      <c r="V2266" s="40">
        <f t="shared" si="905"/>
        <v>9.9999999999999978E-2</v>
      </c>
      <c r="W2266" s="40">
        <f t="shared" si="896"/>
        <v>204484.75814904505</v>
      </c>
      <c r="X2266" s="40">
        <f t="shared" si="906"/>
        <v>1.3330923851486709E-3</v>
      </c>
      <c r="Y2266" s="40">
        <f t="shared" si="907"/>
        <v>0</v>
      </c>
      <c r="Z2266" s="40">
        <f t="shared" si="908"/>
        <v>0</v>
      </c>
      <c r="AA2266" s="40">
        <f t="shared" si="909"/>
        <v>0</v>
      </c>
      <c r="AB2266" s="38">
        <f t="shared" si="910"/>
        <v>248123.65712915937</v>
      </c>
      <c r="AC2266" s="46"/>
      <c r="AD2266" s="38"/>
      <c r="AE2266" s="40"/>
      <c r="AF2266" s="40"/>
      <c r="AG2266" s="40">
        <f t="shared" si="911"/>
        <v>133.48351651150335</v>
      </c>
      <c r="AH2266" s="24">
        <f t="shared" si="912"/>
        <v>130.74842224192423</v>
      </c>
      <c r="AI2266" s="16">
        <f>VLOOKUP(A2266,'VQT-IV'!$B$3:$C1600,2,0)</f>
        <v>130.85</v>
      </c>
      <c r="AJ2266" s="25">
        <f t="shared" si="897"/>
        <v>-7.7629161693359983E-4</v>
      </c>
      <c r="AL2266" s="2">
        <f t="shared" si="894"/>
        <v>137.45812140975204</v>
      </c>
      <c r="AM2266" s="27">
        <f t="shared" si="895"/>
        <v>-4.8812679083738653E-2</v>
      </c>
      <c r="AO2266" s="1">
        <v>41262</v>
      </c>
      <c r="AP2266" s="2" t="str">
        <f t="shared" si="898"/>
        <v>high</v>
      </c>
    </row>
    <row r="2267" spans="1:42" x14ac:dyDescent="0.25">
      <c r="A2267" s="49">
        <v>41292</v>
      </c>
      <c r="B2267" s="47">
        <v>1485.98</v>
      </c>
      <c r="C2267" s="27">
        <f t="shared" si="913"/>
        <v>3.4032438856401726E-3</v>
      </c>
      <c r="D2267" s="27">
        <f t="shared" si="914"/>
        <v>9.4412292255883212E-3</v>
      </c>
      <c r="E2267" s="5">
        <f t="shared" si="915"/>
        <v>0</v>
      </c>
      <c r="F2267" s="44">
        <v>2611.54</v>
      </c>
      <c r="G2267" s="45">
        <v>2611.54</v>
      </c>
      <c r="H2267" s="48">
        <v>1485.98</v>
      </c>
      <c r="I2267" s="42">
        <v>12.46</v>
      </c>
      <c r="J2267" s="40">
        <f t="shared" si="899"/>
        <v>0.1246</v>
      </c>
      <c r="K2267" s="40">
        <f t="shared" si="900"/>
        <v>-1.3226696292185439E-2</v>
      </c>
      <c r="L2267" s="51">
        <f>VLOOKUP(A2267,LIBOR!$A$3:B4362,2,1)</f>
        <v>0.158</v>
      </c>
      <c r="M2267" s="43">
        <v>2487.83</v>
      </c>
      <c r="N2267" s="54">
        <v>2219.88</v>
      </c>
      <c r="O2267" s="40">
        <f t="shared" si="901"/>
        <v>1.1542774926194838E-5</v>
      </c>
      <c r="P2267" s="40">
        <f t="shared" si="902"/>
        <v>0.13782669629218544</v>
      </c>
      <c r="Q2267" s="38">
        <f t="shared" si="892"/>
        <v>13.484</v>
      </c>
      <c r="R2267" s="38">
        <f t="shared" si="893"/>
        <v>15.780000000000001</v>
      </c>
      <c r="S2267" s="40">
        <f t="shared" si="903"/>
        <v>-1</v>
      </c>
      <c r="T2267" s="40">
        <f t="shared" si="904"/>
        <v>-1</v>
      </c>
      <c r="U2267" s="40">
        <f>VLOOKUP(P2267,Table!$D$6:$G$15,MATCH(VALUE(T2267)&amp;"E",Table!$D$5:$G$5,0),1)*IF(Y2267=1,0,1)</f>
        <v>0.97499999999999998</v>
      </c>
      <c r="V2267" s="40">
        <f t="shared" si="905"/>
        <v>2.5000000000000022E-2</v>
      </c>
      <c r="W2267" s="40">
        <f t="shared" si="896"/>
        <v>203802.91407650508</v>
      </c>
      <c r="X2267" s="40">
        <f t="shared" si="906"/>
        <v>2.9010045448270017E-3</v>
      </c>
      <c r="Y2267" s="40">
        <f t="shared" si="907"/>
        <v>0</v>
      </c>
      <c r="Z2267" s="40">
        <f t="shared" si="908"/>
        <v>0</v>
      </c>
      <c r="AA2267" s="40">
        <f t="shared" si="909"/>
        <v>0</v>
      </c>
      <c r="AB2267" s="38">
        <f t="shared" si="910"/>
        <v>247299.98392979498</v>
      </c>
      <c r="AC2267" s="46"/>
      <c r="AD2267" s="38"/>
      <c r="AE2267" s="40"/>
      <c r="AF2267" s="40"/>
      <c r="AG2267" s="40">
        <f t="shared" si="911"/>
        <v>133.04040360409439</v>
      </c>
      <c r="AH2267" s="24">
        <f t="shared" si="912"/>
        <v>130.31099703011003</v>
      </c>
      <c r="AI2267" s="16">
        <f>VLOOKUP(A2267,'VQT-IV'!$B$3:$C1601,2,0)</f>
        <v>130.41999999999999</v>
      </c>
      <c r="AJ2267" s="25">
        <f t="shared" si="897"/>
        <v>-8.3578415802754158E-4</v>
      </c>
      <c r="AL2267" s="2">
        <f t="shared" si="894"/>
        <v>137.45812140975204</v>
      </c>
      <c r="AM2267" s="27">
        <f t="shared" si="895"/>
        <v>-5.1994922572359159E-2</v>
      </c>
      <c r="AO2267" s="1">
        <v>41263</v>
      </c>
      <c r="AP2267" s="2" t="str">
        <f t="shared" si="898"/>
        <v>high</v>
      </c>
    </row>
    <row r="2268" spans="1:42" x14ac:dyDescent="0.25">
      <c r="A2268" s="49">
        <v>41296</v>
      </c>
      <c r="B2268" s="47">
        <v>1492.56</v>
      </c>
      <c r="C2268" s="27">
        <f t="shared" si="913"/>
        <v>4.4280542133809941E-3</v>
      </c>
      <c r="D2268" s="27">
        <f t="shared" si="914"/>
        <v>1.4799958348109543E-2</v>
      </c>
      <c r="E2268" s="5">
        <f t="shared" si="915"/>
        <v>0</v>
      </c>
      <c r="F2268" s="44">
        <v>2623.22</v>
      </c>
      <c r="G2268" s="45">
        <v>2623.22</v>
      </c>
      <c r="H2268" s="48">
        <v>1492.56</v>
      </c>
      <c r="I2268" s="42">
        <v>12.43</v>
      </c>
      <c r="J2268" s="40">
        <f t="shared" si="899"/>
        <v>0.12429999999999999</v>
      </c>
      <c r="K2268" s="40">
        <f t="shared" si="900"/>
        <v>-8.1133836769727574E-3</v>
      </c>
      <c r="L2268" s="51">
        <f>VLOOKUP(A2268,LIBOR!$A$3:B4363,2,1)</f>
        <v>0.1605</v>
      </c>
      <c r="M2268" s="43">
        <v>2379.84</v>
      </c>
      <c r="N2268" s="54">
        <v>2123.5</v>
      </c>
      <c r="O2268" s="40">
        <f t="shared" si="901"/>
        <v>1.9521191326090376E-5</v>
      </c>
      <c r="P2268" s="40">
        <f t="shared" si="902"/>
        <v>0.13241338367697275</v>
      </c>
      <c r="Q2268" s="38">
        <f t="shared" ref="Q2268:Q2331" si="916">SUM($I2263:$I2267)/5</f>
        <v>13.304000000000002</v>
      </c>
      <c r="R2268" s="38">
        <f t="shared" ref="R2268:R2331" si="917">SUM($I2248:$I2267)/20</f>
        <v>15.535000000000002</v>
      </c>
      <c r="S2268" s="40">
        <f t="shared" si="903"/>
        <v>-1</v>
      </c>
      <c r="T2268" s="40">
        <f t="shared" si="904"/>
        <v>-1</v>
      </c>
      <c r="U2268" s="40">
        <f>VLOOKUP(P2268,Table!$D$6:$G$15,MATCH(VALUE(T2268)&amp;"E",Table!$D$5:$G$5,0),1)*IF(Y2268=1,0,1)</f>
        <v>0.97499999999999998</v>
      </c>
      <c r="V2268" s="40">
        <f t="shared" si="905"/>
        <v>2.5000000000000022E-2</v>
      </c>
      <c r="W2268" s="40">
        <f t="shared" si="896"/>
        <v>204461.59160842519</v>
      </c>
      <c r="X2268" s="40">
        <f t="shared" si="906"/>
        <v>1.8044641779901838E-4</v>
      </c>
      <c r="Y2268" s="40">
        <f t="shared" si="907"/>
        <v>0</v>
      </c>
      <c r="Z2268" s="40">
        <f t="shared" si="908"/>
        <v>0</v>
      </c>
      <c r="AA2268" s="40">
        <f t="shared" si="909"/>
        <v>0</v>
      </c>
      <c r="AB2268" s="38">
        <f t="shared" si="910"/>
        <v>248110.00582108993</v>
      </c>
      <c r="AC2268" s="46"/>
      <c r="AD2268" s="38"/>
      <c r="AE2268" s="40"/>
      <c r="AF2268" s="40"/>
      <c r="AG2268" s="40">
        <f t="shared" si="911"/>
        <v>133.47617249349565</v>
      </c>
      <c r="AH2268" s="24">
        <f t="shared" si="912"/>
        <v>130.72421531994408</v>
      </c>
      <c r="AI2268" s="16">
        <f>VLOOKUP(A2268,'VQT-IV'!$B$3:$C1602,2,0)</f>
        <v>130.83000000000001</v>
      </c>
      <c r="AJ2268" s="25">
        <f t="shared" si="897"/>
        <v>-8.0856592567402075E-4</v>
      </c>
      <c r="AL2268" s="2">
        <f t="shared" si="894"/>
        <v>137.45812140975204</v>
      </c>
      <c r="AM2268" s="27">
        <f t="shared" si="895"/>
        <v>-4.8988783061676644E-2</v>
      </c>
      <c r="AO2268" s="1">
        <v>41264</v>
      </c>
      <c r="AP2268" s="2" t="str">
        <f t="shared" si="898"/>
        <v>high</v>
      </c>
    </row>
    <row r="2269" spans="1:42" x14ac:dyDescent="0.25">
      <c r="A2269" s="49">
        <v>41297</v>
      </c>
      <c r="B2269" s="47">
        <v>1494.81</v>
      </c>
      <c r="C2269" s="27">
        <f t="shared" si="913"/>
        <v>1.5074770863483522E-3</v>
      </c>
      <c r="D2269" s="27">
        <f t="shared" si="914"/>
        <v>1.5178705867183062E-2</v>
      </c>
      <c r="E2269" s="5">
        <f t="shared" si="915"/>
        <v>0</v>
      </c>
      <c r="F2269" s="44">
        <v>2627.23</v>
      </c>
      <c r="G2269" s="45">
        <v>2627.23</v>
      </c>
      <c r="H2269" s="48">
        <v>1494.81</v>
      </c>
      <c r="I2269" s="42">
        <v>12.46</v>
      </c>
      <c r="J2269" s="40">
        <f t="shared" si="899"/>
        <v>0.1246</v>
      </c>
      <c r="K2269" s="40">
        <f t="shared" si="900"/>
        <v>-2.9254856876217289E-3</v>
      </c>
      <c r="L2269" s="51">
        <f>VLOOKUP(A2269,LIBOR!$A$3:B4364,2,1)</f>
        <v>0.1595</v>
      </c>
      <c r="M2269" s="43">
        <v>2321.7399999999998</v>
      </c>
      <c r="N2269" s="54">
        <v>2071.65</v>
      </c>
      <c r="O2269" s="40">
        <f t="shared" si="901"/>
        <v>2.2690661709033415E-6</v>
      </c>
      <c r="P2269" s="40">
        <f t="shared" si="902"/>
        <v>0.12752548568762173</v>
      </c>
      <c r="Q2269" s="38">
        <f t="shared" si="916"/>
        <v>13.086000000000002</v>
      </c>
      <c r="R2269" s="38">
        <f t="shared" si="917"/>
        <v>15.273</v>
      </c>
      <c r="S2269" s="40">
        <f t="shared" si="903"/>
        <v>-1</v>
      </c>
      <c r="T2269" s="40">
        <f t="shared" si="904"/>
        <v>-1</v>
      </c>
      <c r="U2269" s="40">
        <f>VLOOKUP(P2269,Table!$D$6:$G$15,MATCH(VALUE(T2269)&amp;"E",Table!$D$5:$G$5,0),1)*IF(Y2269=1,0,1)</f>
        <v>0.97499999999999998</v>
      </c>
      <c r="V2269" s="40">
        <f t="shared" si="905"/>
        <v>2.5000000000000022E-2</v>
      </c>
      <c r="W2269" s="40">
        <f t="shared" si="896"/>
        <v>204637.29757187754</v>
      </c>
      <c r="X2269" s="40">
        <f t="shared" si="906"/>
        <v>4.5722756302877254E-3</v>
      </c>
      <c r="Y2269" s="40">
        <f t="shared" si="907"/>
        <v>0</v>
      </c>
      <c r="Z2269" s="40">
        <f t="shared" si="908"/>
        <v>0</v>
      </c>
      <c r="AA2269" s="40">
        <f t="shared" si="909"/>
        <v>0</v>
      </c>
      <c r="AB2269" s="38">
        <f t="shared" si="910"/>
        <v>248328.36845014512</v>
      </c>
      <c r="AC2269" s="46"/>
      <c r="AD2269" s="38"/>
      <c r="AE2269" s="40"/>
      <c r="AF2269" s="40"/>
      <c r="AG2269" s="40">
        <f t="shared" si="911"/>
        <v>133.593645417836</v>
      </c>
      <c r="AH2269" s="24">
        <f t="shared" si="912"/>
        <v>130.8358608299813</v>
      </c>
      <c r="AI2269" s="16">
        <f>VLOOKUP(A2269,'VQT-IV'!$B$3:$C1603,2,0)</f>
        <v>130.94</v>
      </c>
      <c r="AJ2269" s="25">
        <f t="shared" si="897"/>
        <v>-7.9531976492053236E-4</v>
      </c>
      <c r="AL2269" s="2">
        <f t="shared" si="894"/>
        <v>137.45812140975204</v>
      </c>
      <c r="AM2269" s="27">
        <f t="shared" si="895"/>
        <v>-4.817656833844175E-2</v>
      </c>
      <c r="AO2269" s="1">
        <v>41267</v>
      </c>
      <c r="AP2269" s="2" t="str">
        <f t="shared" si="898"/>
        <v>high</v>
      </c>
    </row>
    <row r="2270" spans="1:42" x14ac:dyDescent="0.25">
      <c r="A2270" s="49">
        <v>41298</v>
      </c>
      <c r="B2270" s="47">
        <v>1494.82</v>
      </c>
      <c r="C2270" s="27">
        <f t="shared" si="913"/>
        <v>6.6898134210013893E-6</v>
      </c>
      <c r="D2270" s="27">
        <f t="shared" si="914"/>
        <v>1.498843030575836E-2</v>
      </c>
      <c r="E2270" s="5">
        <f t="shared" si="915"/>
        <v>0</v>
      </c>
      <c r="F2270" s="44">
        <v>2627.33</v>
      </c>
      <c r="G2270" s="45">
        <v>2627.33</v>
      </c>
      <c r="H2270" s="48">
        <v>1494.82</v>
      </c>
      <c r="I2270" s="42">
        <v>12.69</v>
      </c>
      <c r="J2270" s="40">
        <f t="shared" si="899"/>
        <v>0.12689999999999999</v>
      </c>
      <c r="K2270" s="40">
        <f t="shared" si="900"/>
        <v>1.9041577214349431E-3</v>
      </c>
      <c r="L2270" s="51">
        <f>VLOOKUP(A2270,LIBOR!$A$3:B4365,2,1)</f>
        <v>0.1565</v>
      </c>
      <c r="M2270" s="43">
        <v>2354.35</v>
      </c>
      <c r="N2270" s="54">
        <v>2100.7399999999998</v>
      </c>
      <c r="O2270" s="40">
        <f t="shared" si="901"/>
        <v>4.4753304216388227E-11</v>
      </c>
      <c r="P2270" s="40">
        <f t="shared" si="902"/>
        <v>0.12499584227856504</v>
      </c>
      <c r="Q2270" s="38">
        <f t="shared" si="916"/>
        <v>12.868</v>
      </c>
      <c r="R2270" s="38">
        <f t="shared" si="917"/>
        <v>15.004</v>
      </c>
      <c r="S2270" s="40">
        <f t="shared" si="903"/>
        <v>-1</v>
      </c>
      <c r="T2270" s="40">
        <f t="shared" si="904"/>
        <v>-1</v>
      </c>
      <c r="U2270" s="40">
        <f>VLOOKUP(P2270,Table!$D$6:$G$15,MATCH(VALUE(T2270)&amp;"E",Table!$D$5:$G$5,0),1)*IF(Y2270=1,0,1)</f>
        <v>0.97499999999999998</v>
      </c>
      <c r="V2270" s="40">
        <f t="shared" si="905"/>
        <v>2.5000000000000022E-2</v>
      </c>
      <c r="W2270" s="40">
        <f t="shared" si="896"/>
        <v>204710.46998598039</v>
      </c>
      <c r="X2270" s="40">
        <f t="shared" si="906"/>
        <v>5.277814731002417E-3</v>
      </c>
      <c r="Y2270" s="40">
        <f t="shared" si="907"/>
        <v>0</v>
      </c>
      <c r="Z2270" s="40">
        <f t="shared" si="908"/>
        <v>0</v>
      </c>
      <c r="AA2270" s="40">
        <f t="shared" si="909"/>
        <v>0</v>
      </c>
      <c r="AB2270" s="38">
        <f t="shared" si="910"/>
        <v>248424.78165091685</v>
      </c>
      <c r="AC2270" s="46"/>
      <c r="AD2270" s="38"/>
      <c r="AE2270" s="40"/>
      <c r="AF2270" s="40"/>
      <c r="AG2270" s="40">
        <f t="shared" si="911"/>
        <v>133.64551299558349</v>
      </c>
      <c r="AH2270" s="24">
        <f t="shared" si="912"/>
        <v>130.88325106202797</v>
      </c>
      <c r="AI2270" s="16">
        <f>VLOOKUP(A2270,'VQT-IV'!$B$3:$C1604,2,0)</f>
        <v>130.99</v>
      </c>
      <c r="AJ2270" s="25">
        <f t="shared" si="897"/>
        <v>-8.1493959822920292E-4</v>
      </c>
      <c r="AL2270" s="2">
        <f t="shared" si="894"/>
        <v>137.45812140975204</v>
      </c>
      <c r="AM2270" s="27">
        <f t="shared" si="895"/>
        <v>-4.7831807100905288E-2</v>
      </c>
      <c r="AO2270" s="1">
        <v>41268</v>
      </c>
      <c r="AP2270" s="2" t="str">
        <f t="shared" si="898"/>
        <v>high</v>
      </c>
    </row>
    <row r="2271" spans="1:42" x14ac:dyDescent="0.25">
      <c r="A2271" s="49">
        <v>41299</v>
      </c>
      <c r="B2271" s="47">
        <v>1502.96</v>
      </c>
      <c r="C2271" s="27">
        <f t="shared" si="913"/>
        <v>5.4454716955887328E-3</v>
      </c>
      <c r="D2271" s="27">
        <f t="shared" si="914"/>
        <v>1.4790936694379253E-2</v>
      </c>
      <c r="E2271" s="5">
        <f t="shared" si="915"/>
        <v>0</v>
      </c>
      <c r="F2271" s="44">
        <v>2641.64</v>
      </c>
      <c r="G2271" s="45">
        <v>2641.64</v>
      </c>
      <c r="H2271" s="48">
        <v>1502.96</v>
      </c>
      <c r="I2271" s="42">
        <v>12.89</v>
      </c>
      <c r="J2271" s="40">
        <f t="shared" si="899"/>
        <v>0.12890000000000001</v>
      </c>
      <c r="K2271" s="40">
        <f t="shared" si="900"/>
        <v>5.2843399210790037E-3</v>
      </c>
      <c r="L2271" s="51">
        <f>VLOOKUP(A2271,LIBOR!$A$3:B4366,2,1)</f>
        <v>0.159</v>
      </c>
      <c r="M2271" s="43">
        <v>2373.83</v>
      </c>
      <c r="N2271" s="54">
        <v>2118.12</v>
      </c>
      <c r="O2271" s="40">
        <f t="shared" si="901"/>
        <v>2.9492488596883542E-5</v>
      </c>
      <c r="P2271" s="40">
        <f t="shared" si="902"/>
        <v>0.12361566007892101</v>
      </c>
      <c r="Q2271" s="38">
        <f t="shared" si="916"/>
        <v>12.722</v>
      </c>
      <c r="R2271" s="38">
        <f t="shared" si="917"/>
        <v>14.746500000000001</v>
      </c>
      <c r="S2271" s="40">
        <f t="shared" si="903"/>
        <v>-1</v>
      </c>
      <c r="T2271" s="40">
        <f t="shared" si="904"/>
        <v>-1</v>
      </c>
      <c r="U2271" s="40">
        <f>VLOOKUP(P2271,Table!$D$6:$G$15,MATCH(VALUE(T2271)&amp;"E",Table!$D$5:$G$5,0),1)*IF(Y2271=1,0,1)</f>
        <v>0.97499999999999998</v>
      </c>
      <c r="V2271" s="40">
        <f t="shared" si="905"/>
        <v>2.5000000000000022E-2</v>
      </c>
      <c r="W2271" s="40">
        <f t="shared" si="896"/>
        <v>205839.68708034014</v>
      </c>
      <c r="X2271" s="40">
        <f t="shared" si="906"/>
        <v>7.3716099446052841E-3</v>
      </c>
      <c r="Y2271" s="40">
        <f t="shared" si="907"/>
        <v>0</v>
      </c>
      <c r="Z2271" s="40">
        <f t="shared" si="908"/>
        <v>0</v>
      </c>
      <c r="AA2271" s="40">
        <f t="shared" si="909"/>
        <v>0</v>
      </c>
      <c r="AB2271" s="38">
        <f t="shared" si="910"/>
        <v>249795.41082136892</v>
      </c>
      <c r="AC2271" s="46"/>
      <c r="AD2271" s="38"/>
      <c r="AE2271" s="40"/>
      <c r="AF2271" s="40"/>
      <c r="AG2271" s="40">
        <f t="shared" si="911"/>
        <v>134.38287276055726</v>
      </c>
      <c r="AH2271" s="24">
        <f t="shared" si="912"/>
        <v>131.60194530820391</v>
      </c>
      <c r="AI2271" s="16">
        <f>VLOOKUP(A2271,'VQT-IV'!$B$3:$C1605,2,0)</f>
        <v>131.71</v>
      </c>
      <c r="AJ2271" s="25">
        <f t="shared" si="897"/>
        <v>-8.2039854070381502E-4</v>
      </c>
      <c r="AL2271" s="2">
        <f t="shared" si="894"/>
        <v>137.45812140975204</v>
      </c>
      <c r="AM2271" s="27">
        <f t="shared" si="895"/>
        <v>-4.2603347415838155E-2</v>
      </c>
      <c r="AO2271" s="1">
        <v>41269</v>
      </c>
      <c r="AP2271" s="2" t="str">
        <f t="shared" si="898"/>
        <v>high</v>
      </c>
    </row>
    <row r="2272" spans="1:42" x14ac:dyDescent="0.25">
      <c r="A2272" s="49">
        <v>41302</v>
      </c>
      <c r="B2272" s="47">
        <v>1500.18</v>
      </c>
      <c r="C2272" s="27">
        <f t="shared" si="913"/>
        <v>-1.8496832916378159E-3</v>
      </c>
      <c r="D2272" s="27">
        <f t="shared" si="914"/>
        <v>9.5380095171012647E-3</v>
      </c>
      <c r="E2272" s="5">
        <f t="shared" si="915"/>
        <v>0</v>
      </c>
      <c r="F2272" s="44">
        <v>2636.83</v>
      </c>
      <c r="G2272" s="45">
        <v>2636.83</v>
      </c>
      <c r="H2272" s="48">
        <v>1500.18</v>
      </c>
      <c r="I2272" s="42">
        <v>13.57</v>
      </c>
      <c r="J2272" s="40">
        <f t="shared" si="899"/>
        <v>0.13570000000000002</v>
      </c>
      <c r="K2272" s="40">
        <f t="shared" si="900"/>
        <v>1.4863038056301056E-2</v>
      </c>
      <c r="L2272" s="51">
        <f>VLOOKUP(A2272,LIBOR!$A$3:B4367,2,1)</f>
        <v>0.16</v>
      </c>
      <c r="M2272" s="43">
        <v>2437.66</v>
      </c>
      <c r="N2272" s="54">
        <v>2175.06</v>
      </c>
      <c r="O2272" s="40">
        <f t="shared" si="901"/>
        <v>3.4276674012209854E-6</v>
      </c>
      <c r="P2272" s="40">
        <f t="shared" si="902"/>
        <v>0.12083696194369896</v>
      </c>
      <c r="Q2272" s="38">
        <f t="shared" si="916"/>
        <v>12.586</v>
      </c>
      <c r="R2272" s="38">
        <f t="shared" si="917"/>
        <v>14.417000000000002</v>
      </c>
      <c r="S2272" s="40">
        <f t="shared" si="903"/>
        <v>-1</v>
      </c>
      <c r="T2272" s="40">
        <f t="shared" si="904"/>
        <v>-1</v>
      </c>
      <c r="U2272" s="40">
        <f>VLOOKUP(P2272,Table!$D$6:$G$15,MATCH(VALUE(T2272)&amp;"E",Table!$D$5:$G$5,0),1)*IF(Y2272=1,0,1)</f>
        <v>0.97499999999999998</v>
      </c>
      <c r="V2272" s="40">
        <f t="shared" si="905"/>
        <v>2.5000000000000022E-2</v>
      </c>
      <c r="W2272" s="40">
        <f t="shared" si="896"/>
        <v>205606.80356402893</v>
      </c>
      <c r="X2272" s="40">
        <f t="shared" si="906"/>
        <v>6.6260632017742793E-3</v>
      </c>
      <c r="Y2272" s="40">
        <f t="shared" si="907"/>
        <v>0</v>
      </c>
      <c r="Z2272" s="40">
        <f t="shared" si="908"/>
        <v>0</v>
      </c>
      <c r="AA2272" s="40">
        <f t="shared" si="909"/>
        <v>0</v>
      </c>
      <c r="AB2272" s="38">
        <f t="shared" si="910"/>
        <v>249519.86357469994</v>
      </c>
      <c r="AC2272" s="46"/>
      <c r="AD2272" s="38"/>
      <c r="AE2272" s="40"/>
      <c r="AF2272" s="40"/>
      <c r="AG2272" s="40">
        <f t="shared" si="911"/>
        <v>134.2346361277589</v>
      </c>
      <c r="AH2272" s="24">
        <f t="shared" si="912"/>
        <v>131.4465121273588</v>
      </c>
      <c r="AI2272" s="16">
        <f>VLOOKUP(A2272,'VQT-IV'!$B$3:$C1606,2,0)</f>
        <v>131.55000000000001</v>
      </c>
      <c r="AJ2272" s="25">
        <f t="shared" si="897"/>
        <v>-7.8668090187161699E-4</v>
      </c>
      <c r="AL2272" s="2">
        <f t="shared" si="894"/>
        <v>137.45812140975204</v>
      </c>
      <c r="AM2272" s="27">
        <f t="shared" si="895"/>
        <v>-4.3734114948894787E-2</v>
      </c>
      <c r="AO2272" s="1">
        <v>41270</v>
      </c>
      <c r="AP2272" s="2" t="str">
        <f t="shared" si="898"/>
        <v>high</v>
      </c>
    </row>
    <row r="2273" spans="1:42" x14ac:dyDescent="0.25">
      <c r="A2273" s="49">
        <v>41303</v>
      </c>
      <c r="B2273" s="47">
        <v>1507.84</v>
      </c>
      <c r="C2273" s="27">
        <f t="shared" si="913"/>
        <v>5.1060539401937E-3</v>
      </c>
      <c r="D2273" s="27">
        <f t="shared" si="914"/>
        <v>1.021600924391397E-2</v>
      </c>
      <c r="E2273" s="5">
        <f t="shared" si="915"/>
        <v>0</v>
      </c>
      <c r="F2273" s="44">
        <v>2650.43</v>
      </c>
      <c r="G2273" s="45">
        <v>2650.43</v>
      </c>
      <c r="H2273" s="48">
        <v>1507.84</v>
      </c>
      <c r="I2273" s="42">
        <v>13.31</v>
      </c>
      <c r="J2273" s="40">
        <f t="shared" si="899"/>
        <v>0.1331</v>
      </c>
      <c r="K2273" s="40">
        <f t="shared" si="900"/>
        <v>1.23835795558567E-2</v>
      </c>
      <c r="L2273" s="51">
        <f>VLOOKUP(A2273,LIBOR!$A$3:B4368,2,1)</f>
        <v>0.157</v>
      </c>
      <c r="M2273" s="43">
        <v>2358.1</v>
      </c>
      <c r="N2273" s="54">
        <v>2104.0700000000002</v>
      </c>
      <c r="O2273" s="40">
        <f t="shared" si="901"/>
        <v>2.5939283104583752E-5</v>
      </c>
      <c r="P2273" s="40">
        <f t="shared" si="902"/>
        <v>0.1207164204441433</v>
      </c>
      <c r="Q2273" s="38">
        <f t="shared" si="916"/>
        <v>12.807999999999998</v>
      </c>
      <c r="R2273" s="38">
        <f t="shared" si="917"/>
        <v>14.122</v>
      </c>
      <c r="S2273" s="40">
        <f t="shared" si="903"/>
        <v>-1</v>
      </c>
      <c r="T2273" s="40">
        <f t="shared" si="904"/>
        <v>-1</v>
      </c>
      <c r="U2273" s="40">
        <f>VLOOKUP(P2273,Table!$D$6:$G$15,MATCH(VALUE(T2273)&amp;"E",Table!$D$5:$G$5,0),1)*IF(Y2273=1,0,1)</f>
        <v>0.97499999999999998</v>
      </c>
      <c r="V2273" s="40">
        <f t="shared" si="905"/>
        <v>2.5000000000000022E-2</v>
      </c>
      <c r="W2273" s="40">
        <f t="shared" si="896"/>
        <v>206462.6312106679</v>
      </c>
      <c r="X2273" s="40">
        <f t="shared" si="906"/>
        <v>8.8511466859924059E-3</v>
      </c>
      <c r="Y2273" s="40">
        <f t="shared" si="907"/>
        <v>0</v>
      </c>
      <c r="Z2273" s="40">
        <f t="shared" si="908"/>
        <v>0</v>
      </c>
      <c r="AA2273" s="40">
        <f t="shared" si="909"/>
        <v>0</v>
      </c>
      <c r="AB2273" s="38">
        <f t="shared" si="910"/>
        <v>250571.04563693792</v>
      </c>
      <c r="AC2273" s="46"/>
      <c r="AD2273" s="38"/>
      <c r="AE2273" s="40"/>
      <c r="AF2273" s="40"/>
      <c r="AG2273" s="40">
        <f t="shared" si="911"/>
        <v>134.80014237486495</v>
      </c>
      <c r="AH2273" s="24">
        <f t="shared" si="912"/>
        <v>131.99683688872247</v>
      </c>
      <c r="AI2273" s="16">
        <f>VLOOKUP(A2273,'VQT-IV'!$B$3:$C1607,2,0)</f>
        <v>132.1</v>
      </c>
      <c r="AJ2273" s="25">
        <f t="shared" si="897"/>
        <v>-7.8094709521214778E-4</v>
      </c>
      <c r="AL2273" s="2">
        <f t="shared" si="894"/>
        <v>137.45812140975204</v>
      </c>
      <c r="AM2273" s="27">
        <f t="shared" si="895"/>
        <v>-3.9730533671050949E-2</v>
      </c>
      <c r="AO2273" s="1">
        <v>41271</v>
      </c>
      <c r="AP2273" s="2" t="str">
        <f t="shared" si="898"/>
        <v>high</v>
      </c>
    </row>
    <row r="2274" spans="1:42" x14ac:dyDescent="0.25">
      <c r="A2274" s="49">
        <v>41304</v>
      </c>
      <c r="B2274" s="47">
        <v>1501.96</v>
      </c>
      <c r="C2274" s="27">
        <f t="shared" si="913"/>
        <v>-3.899617996604321E-3</v>
      </c>
      <c r="D2274" s="27">
        <f t="shared" si="914"/>
        <v>4.8089141609612973E-3</v>
      </c>
      <c r="E2274" s="5">
        <f t="shared" si="915"/>
        <v>0</v>
      </c>
      <c r="F2274" s="44">
        <v>2640.77</v>
      </c>
      <c r="G2274" s="45">
        <v>2640.77</v>
      </c>
      <c r="H2274" s="48">
        <v>1501.96</v>
      </c>
      <c r="I2274" s="42">
        <v>14.32</v>
      </c>
      <c r="J2274" s="40">
        <f t="shared" si="899"/>
        <v>0.14319999999999999</v>
      </c>
      <c r="K2274" s="40">
        <f t="shared" si="900"/>
        <v>2.2345604654600282E-2</v>
      </c>
      <c r="L2274" s="51">
        <f>VLOOKUP(A2274,LIBOR!$A$3:B4369,2,1)</f>
        <v>0.155</v>
      </c>
      <c r="M2274" s="43">
        <v>2518</v>
      </c>
      <c r="N2274" s="54">
        <v>2246.7399999999998</v>
      </c>
      <c r="O2274" s="40">
        <f t="shared" si="901"/>
        <v>1.5266534826869345E-5</v>
      </c>
      <c r="P2274" s="40">
        <f t="shared" si="902"/>
        <v>0.12085439534539971</v>
      </c>
      <c r="Q2274" s="38">
        <f t="shared" si="916"/>
        <v>12.984</v>
      </c>
      <c r="R2274" s="38">
        <f t="shared" si="917"/>
        <v>13.651500000000002</v>
      </c>
      <c r="S2274" s="40">
        <f t="shared" si="903"/>
        <v>-1</v>
      </c>
      <c r="T2274" s="40">
        <f t="shared" si="904"/>
        <v>-1</v>
      </c>
      <c r="U2274" s="40">
        <f>VLOOKUP(P2274,Table!$D$6:$G$15,MATCH(VALUE(T2274)&amp;"E",Table!$D$5:$G$5,0),1)*IF(Y2274=1,0,1)</f>
        <v>0.97499999999999998</v>
      </c>
      <c r="V2274" s="40">
        <f t="shared" si="905"/>
        <v>2.5000000000000022E-2</v>
      </c>
      <c r="W2274" s="40">
        <f t="shared" si="896"/>
        <v>206027.62258942804</v>
      </c>
      <c r="X2274" s="40">
        <f t="shared" si="906"/>
        <v>9.7868728620433831E-3</v>
      </c>
      <c r="Y2274" s="40">
        <f t="shared" si="907"/>
        <v>0</v>
      </c>
      <c r="Z2274" s="40">
        <f t="shared" si="908"/>
        <v>0</v>
      </c>
      <c r="AA2274" s="40">
        <f t="shared" si="909"/>
        <v>0</v>
      </c>
      <c r="AB2274" s="38">
        <f t="shared" si="910"/>
        <v>250105.39603294368</v>
      </c>
      <c r="AC2274" s="46"/>
      <c r="AD2274" s="38"/>
      <c r="AE2274" s="40"/>
      <c r="AF2274" s="40"/>
      <c r="AG2274" s="40">
        <f t="shared" si="911"/>
        <v>134.54963604538995</v>
      </c>
      <c r="AH2274" s="24">
        <f t="shared" si="912"/>
        <v>131.74811094240786</v>
      </c>
      <c r="AI2274" s="16">
        <f>VLOOKUP(A2274,'VQT-IV'!$B$3:$C1608,2,0)</f>
        <v>131.85</v>
      </c>
      <c r="AJ2274" s="25">
        <f t="shared" si="897"/>
        <v>-7.7276494191980127E-4</v>
      </c>
      <c r="AL2274" s="2">
        <f t="shared" si="894"/>
        <v>137.45812140975204</v>
      </c>
      <c r="AM2274" s="27">
        <f t="shared" si="895"/>
        <v>-4.1540000756470907E-2</v>
      </c>
      <c r="AO2274" s="1">
        <v>41274</v>
      </c>
      <c r="AP2274" s="2" t="str">
        <f t="shared" si="898"/>
        <v>high</v>
      </c>
    </row>
    <row r="2275" spans="1:42" x14ac:dyDescent="0.25">
      <c r="A2275" s="49">
        <v>41305</v>
      </c>
      <c r="B2275" s="47">
        <v>1498.11</v>
      </c>
      <c r="C2275" s="27">
        <f t="shared" si="913"/>
        <v>-2.5633172654399017E-3</v>
      </c>
      <c r="D2275" s="27">
        <f t="shared" si="914"/>
        <v>2.2389070821003942E-3</v>
      </c>
      <c r="E2275" s="5">
        <f t="shared" si="915"/>
        <v>0</v>
      </c>
      <c r="F2275" s="44">
        <v>2634.16</v>
      </c>
      <c r="G2275" s="45">
        <v>2634.16</v>
      </c>
      <c r="H2275" s="48">
        <v>1498.11</v>
      </c>
      <c r="I2275" s="42">
        <v>14.28</v>
      </c>
      <c r="J2275" s="40">
        <f t="shared" si="899"/>
        <v>0.14279999999999998</v>
      </c>
      <c r="K2275" s="40">
        <f t="shared" si="900"/>
        <v>2.1294323031529255E-2</v>
      </c>
      <c r="L2275" s="51">
        <f>VLOOKUP(A2275,LIBOR!$A$3:B4370,2,1)</f>
        <v>0.154</v>
      </c>
      <c r="M2275" s="43">
        <v>2494.48</v>
      </c>
      <c r="N2275" s="54">
        <v>2225.75</v>
      </c>
      <c r="O2275" s="40">
        <f t="shared" si="901"/>
        <v>6.5874775913783304E-6</v>
      </c>
      <c r="P2275" s="40">
        <f t="shared" si="902"/>
        <v>0.12150567696847073</v>
      </c>
      <c r="Q2275" s="38">
        <f t="shared" si="916"/>
        <v>13.356</v>
      </c>
      <c r="R2275" s="38">
        <f t="shared" si="917"/>
        <v>13.4665</v>
      </c>
      <c r="S2275" s="40">
        <f t="shared" si="903"/>
        <v>-1</v>
      </c>
      <c r="T2275" s="40">
        <f t="shared" si="904"/>
        <v>-1</v>
      </c>
      <c r="U2275" s="40">
        <f>VLOOKUP(P2275,Table!$D$6:$G$15,MATCH(VALUE(T2275)&amp;"E",Table!$D$5:$G$5,0),1)*IF(Y2275=1,0,1)</f>
        <v>0.97499999999999998</v>
      </c>
      <c r="V2275" s="40">
        <f t="shared" si="905"/>
        <v>2.5000000000000022E-2</v>
      </c>
      <c r="W2275" s="40">
        <f t="shared" si="896"/>
        <v>205464.59134091405</v>
      </c>
      <c r="X2275" s="40">
        <f t="shared" si="906"/>
        <v>6.7940939117521193E-3</v>
      </c>
      <c r="Y2275" s="40">
        <f t="shared" si="907"/>
        <v>0</v>
      </c>
      <c r="Z2275" s="40">
        <f t="shared" si="908"/>
        <v>0</v>
      </c>
      <c r="AA2275" s="40">
        <f t="shared" si="909"/>
        <v>0</v>
      </c>
      <c r="AB2275" s="38">
        <f t="shared" si="910"/>
        <v>249436.61419385779</v>
      </c>
      <c r="AC2275" s="46"/>
      <c r="AD2275" s="38"/>
      <c r="AE2275" s="40"/>
      <c r="AF2275" s="40"/>
      <c r="AG2275" s="40">
        <f t="shared" si="911"/>
        <v>134.18985031317442</v>
      </c>
      <c r="AH2275" s="24">
        <f t="shared" si="912"/>
        <v>131.39239659731666</v>
      </c>
      <c r="AI2275" s="16">
        <f>VLOOKUP(A2275,'VQT-IV'!$B$3:$C1609,2,0)</f>
        <v>131.5</v>
      </c>
      <c r="AJ2275" s="25">
        <f t="shared" si="897"/>
        <v>-8.1827682648927258E-4</v>
      </c>
      <c r="AL2275" s="2">
        <f t="shared" si="894"/>
        <v>137.45812140975204</v>
      </c>
      <c r="AM2275" s="27">
        <f t="shared" si="895"/>
        <v>-4.4127802346097256E-2</v>
      </c>
      <c r="AO2275" s="1">
        <v>41275</v>
      </c>
      <c r="AP2275" s="2" t="str">
        <f t="shared" si="898"/>
        <v>high</v>
      </c>
    </row>
    <row r="2276" spans="1:42" x14ac:dyDescent="0.25">
      <c r="A2276" s="49">
        <v>41306</v>
      </c>
      <c r="B2276" s="47">
        <v>1513.17</v>
      </c>
      <c r="C2276" s="27">
        <f t="shared" si="913"/>
        <v>1.0052666359613216E-2</v>
      </c>
      <c r="D2276" s="27">
        <f t="shared" si="914"/>
        <v>6.8461017461248774E-3</v>
      </c>
      <c r="E2276" s="5">
        <f t="shared" si="915"/>
        <v>0</v>
      </c>
      <c r="F2276" s="44">
        <v>2660.7</v>
      </c>
      <c r="G2276" s="45">
        <v>2660.7</v>
      </c>
      <c r="H2276" s="48">
        <v>1513.17</v>
      </c>
      <c r="I2276" s="42">
        <v>12.9</v>
      </c>
      <c r="J2276" s="40">
        <f t="shared" si="899"/>
        <v>0.129</v>
      </c>
      <c r="K2276" s="40">
        <f t="shared" si="900"/>
        <v>1.3134364937191306E-2</v>
      </c>
      <c r="L2276" s="51">
        <f>VLOOKUP(A2276,LIBOR!$A$3:B4371,2,1)</f>
        <v>0.155</v>
      </c>
      <c r="M2276" s="43">
        <v>2420.6999999999998</v>
      </c>
      <c r="N2276" s="54">
        <v>2159.92</v>
      </c>
      <c r="O2276" s="40">
        <f t="shared" si="901"/>
        <v>1.0004949420622867E-4</v>
      </c>
      <c r="P2276" s="40">
        <f t="shared" si="902"/>
        <v>0.1158656350628087</v>
      </c>
      <c r="Q2276" s="38">
        <f t="shared" si="916"/>
        <v>13.674000000000001</v>
      </c>
      <c r="R2276" s="38">
        <f t="shared" si="917"/>
        <v>13.446499999999997</v>
      </c>
      <c r="S2276" s="40">
        <f t="shared" si="903"/>
        <v>1</v>
      </c>
      <c r="T2276" s="40">
        <f t="shared" si="904"/>
        <v>0</v>
      </c>
      <c r="U2276" s="40">
        <f>VLOOKUP(P2276,Table!$D$6:$G$15,MATCH(VALUE(T2276)&amp;"E",Table!$D$5:$G$5,0),1)*IF(Y2276=1,0,1)</f>
        <v>0.9</v>
      </c>
      <c r="V2276" s="40">
        <f t="shared" si="905"/>
        <v>9.9999999999999978E-2</v>
      </c>
      <c r="W2276" s="40">
        <f t="shared" si="896"/>
        <v>207326.49832198821</v>
      </c>
      <c r="X2276" s="40">
        <f t="shared" si="906"/>
        <v>3.6838436010884212E-3</v>
      </c>
      <c r="Y2276" s="40">
        <f t="shared" si="907"/>
        <v>0</v>
      </c>
      <c r="Z2276" s="40">
        <f t="shared" si="908"/>
        <v>0</v>
      </c>
      <c r="AA2276" s="40">
        <f t="shared" si="909"/>
        <v>0</v>
      </c>
      <c r="AB2276" s="38">
        <f t="shared" si="910"/>
        <v>251702.49702264488</v>
      </c>
      <c r="AC2276" s="46"/>
      <c r="AD2276" s="38"/>
      <c r="AE2276" s="40"/>
      <c r="AF2276" s="40"/>
      <c r="AG2276" s="40">
        <f t="shared" si="911"/>
        <v>135.40883124989375</v>
      </c>
      <c r="AH2276" s="24">
        <f t="shared" si="912"/>
        <v>132.58251458987257</v>
      </c>
      <c r="AI2276" s="16">
        <f>VLOOKUP(A2276,'VQT-IV'!$B$3:$C1610,2,0)</f>
        <v>132.69</v>
      </c>
      <c r="AJ2276" s="25">
        <f t="shared" si="897"/>
        <v>-8.1004906268311583E-4</v>
      </c>
      <c r="AL2276" s="2">
        <f t="shared" si="894"/>
        <v>137.45812140975204</v>
      </c>
      <c r="AM2276" s="27">
        <f t="shared" si="895"/>
        <v>-3.5469761770900776E-2</v>
      </c>
      <c r="AO2276" s="1">
        <v>41276</v>
      </c>
      <c r="AP2276" s="2" t="str">
        <f t="shared" si="898"/>
        <v>high</v>
      </c>
    </row>
    <row r="2277" spans="1:42" x14ac:dyDescent="0.25">
      <c r="A2277" s="49">
        <v>41309</v>
      </c>
      <c r="B2277" s="47">
        <v>1495.71</v>
      </c>
      <c r="C2277" s="27">
        <f t="shared" si="913"/>
        <v>-1.1538690299173315E-2</v>
      </c>
      <c r="D2277" s="27">
        <f t="shared" si="914"/>
        <v>-2.8429052614106221E-3</v>
      </c>
      <c r="E2277" s="5">
        <f t="shared" si="915"/>
        <v>0</v>
      </c>
      <c r="F2277" s="44">
        <v>2630.05</v>
      </c>
      <c r="G2277" s="45">
        <v>2630.05</v>
      </c>
      <c r="H2277" s="48">
        <v>1495.71</v>
      </c>
      <c r="I2277" s="42">
        <v>14.67</v>
      </c>
      <c r="J2277" s="40">
        <f t="shared" si="899"/>
        <v>0.1467</v>
      </c>
      <c r="K2277" s="40">
        <f t="shared" si="900"/>
        <v>4.0220448391505181E-2</v>
      </c>
      <c r="L2277" s="51">
        <f>VLOOKUP(A2277,LIBOR!$A$3:B4372,2,1)</f>
        <v>0.155</v>
      </c>
      <c r="M2277" s="43">
        <v>2531.17</v>
      </c>
      <c r="N2277" s="54">
        <v>2258.48</v>
      </c>
      <c r="O2277" s="40">
        <f t="shared" si="901"/>
        <v>1.3469407257269607E-4</v>
      </c>
      <c r="P2277" s="40">
        <f t="shared" si="902"/>
        <v>0.10647955160849482</v>
      </c>
      <c r="Q2277" s="38">
        <f t="shared" si="916"/>
        <v>13.676000000000002</v>
      </c>
      <c r="R2277" s="38">
        <f t="shared" si="917"/>
        <v>13.363499999999998</v>
      </c>
      <c r="S2277" s="40">
        <f t="shared" si="903"/>
        <v>1</v>
      </c>
      <c r="T2277" s="40">
        <f t="shared" si="904"/>
        <v>0</v>
      </c>
      <c r="U2277" s="40">
        <f>VLOOKUP(P2277,Table!$D$6:$G$15,MATCH(VALUE(T2277)&amp;"E",Table!$D$5:$G$5,0),1)*IF(Y2277=1,0,1)</f>
        <v>0.9</v>
      </c>
      <c r="V2277" s="40">
        <f t="shared" si="905"/>
        <v>9.9999999999999978E-2</v>
      </c>
      <c r="W2277" s="40">
        <f t="shared" si="896"/>
        <v>206119.50786480925</v>
      </c>
      <c r="X2277" s="40">
        <f t="shared" si="906"/>
        <v>7.2231514861746948E-3</v>
      </c>
      <c r="Y2277" s="40">
        <f t="shared" si="907"/>
        <v>0</v>
      </c>
      <c r="Z2277" s="40">
        <f t="shared" si="908"/>
        <v>0</v>
      </c>
      <c r="AA2277" s="40">
        <f t="shared" si="909"/>
        <v>0</v>
      </c>
      <c r="AB2277" s="38">
        <f t="shared" si="910"/>
        <v>250241.61159013864</v>
      </c>
      <c r="AC2277" s="46"/>
      <c r="AD2277" s="38"/>
      <c r="AE2277" s="40"/>
      <c r="AF2277" s="40"/>
      <c r="AG2277" s="40">
        <f t="shared" si="911"/>
        <v>134.62291616623105</v>
      </c>
      <c r="AH2277" s="24">
        <f t="shared" si="912"/>
        <v>131.80271151424947</v>
      </c>
      <c r="AI2277" s="16">
        <f>VLOOKUP(A2277,'VQT-IV'!$B$3:$C1611,2,0)</f>
        <v>131.91</v>
      </c>
      <c r="AJ2277" s="25">
        <f t="shared" si="897"/>
        <v>-8.1334611288397252E-4</v>
      </c>
      <c r="AL2277" s="2">
        <f t="shared" si="894"/>
        <v>137.45812140975204</v>
      </c>
      <c r="AM2277" s="27">
        <f t="shared" si="895"/>
        <v>-4.1142784707818292E-2</v>
      </c>
      <c r="AO2277" s="1">
        <v>41277</v>
      </c>
      <c r="AP2277" s="2" t="str">
        <f t="shared" si="898"/>
        <v>high</v>
      </c>
    </row>
    <row r="2278" spans="1:42" x14ac:dyDescent="0.25">
      <c r="A2278" s="49">
        <v>41310</v>
      </c>
      <c r="B2278" s="47">
        <v>1511.29</v>
      </c>
      <c r="C2278" s="27">
        <f t="shared" si="913"/>
        <v>1.0416457735791029E-2</v>
      </c>
      <c r="D2278" s="27">
        <f t="shared" si="914"/>
        <v>2.4674985341867073E-3</v>
      </c>
      <c r="E2278" s="5">
        <f t="shared" si="915"/>
        <v>0</v>
      </c>
      <c r="F2278" s="44">
        <v>2657.76</v>
      </c>
      <c r="G2278" s="45">
        <v>2657.76</v>
      </c>
      <c r="H2278" s="48">
        <v>1511.29</v>
      </c>
      <c r="I2278" s="42">
        <v>13.72</v>
      </c>
      <c r="J2278" s="40">
        <f t="shared" si="899"/>
        <v>0.13720000000000002</v>
      </c>
      <c r="K2278" s="40">
        <f t="shared" si="900"/>
        <v>6.1885337719896835E-2</v>
      </c>
      <c r="L2278" s="51">
        <f>VLOOKUP(A2278,LIBOR!$A$3:B4373,2,1)</f>
        <v>0.156</v>
      </c>
      <c r="M2278" s="43">
        <v>2452.31</v>
      </c>
      <c r="N2278" s="54">
        <v>2188.12</v>
      </c>
      <c r="O2278" s="40">
        <f t="shared" si="901"/>
        <v>1.0738306961543153E-4</v>
      </c>
      <c r="P2278" s="40">
        <f t="shared" si="902"/>
        <v>7.5314662280103181E-2</v>
      </c>
      <c r="Q2278" s="38">
        <f t="shared" si="916"/>
        <v>13.896000000000001</v>
      </c>
      <c r="R2278" s="38">
        <f t="shared" si="917"/>
        <v>13.4055</v>
      </c>
      <c r="S2278" s="40">
        <f t="shared" si="903"/>
        <v>1</v>
      </c>
      <c r="T2278" s="40">
        <f t="shared" si="904"/>
        <v>0</v>
      </c>
      <c r="U2278" s="40">
        <f>VLOOKUP(P2278,Table!$D$6:$G$15,MATCH(VALUE(T2278)&amp;"E",Table!$D$5:$G$5,0),1)*IF(Y2278=1,0,1)</f>
        <v>0.97499999999999998</v>
      </c>
      <c r="V2278" s="40">
        <f t="shared" si="905"/>
        <v>2.5000000000000022E-2</v>
      </c>
      <c r="W2278" s="40">
        <f t="shared" si="896"/>
        <v>207409.70103801202</v>
      </c>
      <c r="X2278" s="40">
        <f t="shared" si="906"/>
        <v>2.4936154441048686E-3</v>
      </c>
      <c r="Y2278" s="40">
        <f t="shared" si="907"/>
        <v>0</v>
      </c>
      <c r="Z2278" s="40">
        <f t="shared" si="908"/>
        <v>0</v>
      </c>
      <c r="AA2278" s="40">
        <f t="shared" si="909"/>
        <v>0</v>
      </c>
      <c r="AB2278" s="38">
        <f t="shared" si="910"/>
        <v>251834.84337058049</v>
      </c>
      <c r="AC2278" s="46"/>
      <c r="AD2278" s="38"/>
      <c r="AE2278" s="40"/>
      <c r="AF2278" s="40"/>
      <c r="AG2278" s="40">
        <f t="shared" si="911"/>
        <v>135.48002984548233</v>
      </c>
      <c r="AH2278" s="24">
        <f t="shared" si="912"/>
        <v>132.63841726528179</v>
      </c>
      <c r="AI2278" s="16">
        <f>VLOOKUP(A2278,'VQT-IV'!$B$3:$C1612,2,0)</f>
        <v>132.74</v>
      </c>
      <c r="AJ2278" s="25">
        <f t="shared" si="897"/>
        <v>-7.6527598853559642E-4</v>
      </c>
      <c r="AL2278" s="2">
        <f t="shared" si="894"/>
        <v>137.45812140975204</v>
      </c>
      <c r="AM2278" s="27">
        <f t="shared" si="895"/>
        <v>-3.5063072992996047E-2</v>
      </c>
      <c r="AO2278" s="1">
        <v>41278</v>
      </c>
      <c r="AP2278" s="2" t="str">
        <f t="shared" si="898"/>
        <v>high</v>
      </c>
    </row>
    <row r="2279" spans="1:42" x14ac:dyDescent="0.25">
      <c r="A2279" s="49">
        <v>41311</v>
      </c>
      <c r="B2279" s="47">
        <v>1512.12</v>
      </c>
      <c r="C2279" s="27">
        <f t="shared" si="913"/>
        <v>5.4919969033062621E-4</v>
      </c>
      <c r="D2279" s="27">
        <f t="shared" si="914"/>
        <v>6.9163162211216545E-3</v>
      </c>
      <c r="E2279" s="5">
        <f t="shared" si="915"/>
        <v>0</v>
      </c>
      <c r="F2279" s="44">
        <v>2659.55</v>
      </c>
      <c r="G2279" s="45">
        <v>2659.55</v>
      </c>
      <c r="H2279" s="48">
        <v>1512.12</v>
      </c>
      <c r="I2279" s="42">
        <v>13.41</v>
      </c>
      <c r="J2279" s="40">
        <f t="shared" si="899"/>
        <v>0.1341</v>
      </c>
      <c r="K2279" s="40">
        <f t="shared" si="900"/>
        <v>5.1320805131632632E-2</v>
      </c>
      <c r="L2279" s="51">
        <f>VLOOKUP(A2279,LIBOR!$A$3:B4374,2,1)</f>
        <v>0.154</v>
      </c>
      <c r="M2279" s="43">
        <v>2412.1999999999998</v>
      </c>
      <c r="N2279" s="54">
        <v>2152.33</v>
      </c>
      <c r="O2279" s="40">
        <f t="shared" si="901"/>
        <v>3.0145473343593187E-7</v>
      </c>
      <c r="P2279" s="40">
        <f t="shared" si="902"/>
        <v>8.2779194868367365E-2</v>
      </c>
      <c r="Q2279" s="38">
        <f t="shared" si="916"/>
        <v>13.978</v>
      </c>
      <c r="R2279" s="38">
        <f t="shared" si="917"/>
        <v>13.402000000000001</v>
      </c>
      <c r="S2279" s="40">
        <f t="shared" si="903"/>
        <v>1</v>
      </c>
      <c r="T2279" s="40">
        <f t="shared" si="904"/>
        <v>0</v>
      </c>
      <c r="U2279" s="40">
        <f>VLOOKUP(P2279,Table!$D$6:$G$15,MATCH(VALUE(T2279)&amp;"E",Table!$D$5:$G$5,0),1)*IF(Y2279=1,0,1)</f>
        <v>0.97499999999999998</v>
      </c>
      <c r="V2279" s="40">
        <f t="shared" si="905"/>
        <v>2.5000000000000022E-2</v>
      </c>
      <c r="W2279" s="40">
        <f t="shared" si="896"/>
        <v>207435.95019256123</v>
      </c>
      <c r="X2279" s="40">
        <f t="shared" si="906"/>
        <v>4.5871246616913108E-3</v>
      </c>
      <c r="Y2279" s="40">
        <f t="shared" si="907"/>
        <v>0</v>
      </c>
      <c r="Z2279" s="40">
        <f t="shared" si="908"/>
        <v>0</v>
      </c>
      <c r="AA2279" s="40">
        <f t="shared" si="909"/>
        <v>0</v>
      </c>
      <c r="AB2279" s="38">
        <f t="shared" si="910"/>
        <v>251897.23843002899</v>
      </c>
      <c r="AC2279" s="46"/>
      <c r="AD2279" s="38"/>
      <c r="AE2279" s="40"/>
      <c r="AF2279" s="40"/>
      <c r="AG2279" s="40">
        <f t="shared" si="911"/>
        <v>135.51359662442027</v>
      </c>
      <c r="AH2279" s="24">
        <f t="shared" si="912"/>
        <v>132.66782691300193</v>
      </c>
      <c r="AI2279" s="16">
        <f>VLOOKUP(A2279,'VQT-IV'!$B$3:$C1613,2,0)</f>
        <v>132.77000000000001</v>
      </c>
      <c r="AJ2279" s="25">
        <f t="shared" si="897"/>
        <v>-7.6954949911933745E-4</v>
      </c>
      <c r="AL2279" s="2">
        <f t="shared" si="894"/>
        <v>137.45812140975204</v>
      </c>
      <c r="AM2279" s="27">
        <f t="shared" si="895"/>
        <v>-3.4849119481784596E-2</v>
      </c>
      <c r="AO2279" s="1">
        <v>41281</v>
      </c>
      <c r="AP2279" s="2" t="str">
        <f t="shared" si="898"/>
        <v>high</v>
      </c>
    </row>
    <row r="2280" spans="1:42" x14ac:dyDescent="0.25">
      <c r="A2280" s="49">
        <v>41312</v>
      </c>
      <c r="B2280" s="47">
        <v>1509.39</v>
      </c>
      <c r="C2280" s="27">
        <f t="shared" si="913"/>
        <v>-1.8054122688674346E-3</v>
      </c>
      <c r="D2280" s="27">
        <f t="shared" si="914"/>
        <v>7.6742212176941216E-3</v>
      </c>
      <c r="E2280" s="5">
        <f t="shared" si="915"/>
        <v>0</v>
      </c>
      <c r="F2280" s="44">
        <v>2655.84</v>
      </c>
      <c r="G2280" s="45">
        <v>2655.84</v>
      </c>
      <c r="H2280" s="48">
        <v>1509.39</v>
      </c>
      <c r="I2280" s="42">
        <v>13.5</v>
      </c>
      <c r="J2280" s="40">
        <f t="shared" si="899"/>
        <v>0.13500000000000001</v>
      </c>
      <c r="K2280" s="40">
        <f t="shared" si="900"/>
        <v>5.3845579584850159E-2</v>
      </c>
      <c r="L2280" s="51">
        <f>VLOOKUP(A2280,LIBOR!$A$3:B4375,2,1)</f>
        <v>0.153</v>
      </c>
      <c r="M2280" s="43">
        <v>2410.52</v>
      </c>
      <c r="N2280" s="54">
        <v>2150.83</v>
      </c>
      <c r="O2280" s="40">
        <f t="shared" si="901"/>
        <v>3.265407981239284E-6</v>
      </c>
      <c r="P2280" s="40">
        <f t="shared" si="902"/>
        <v>8.115442041514985E-2</v>
      </c>
      <c r="Q2280" s="38">
        <f t="shared" si="916"/>
        <v>13.796000000000001</v>
      </c>
      <c r="R2280" s="38">
        <f t="shared" si="917"/>
        <v>13.391500000000002</v>
      </c>
      <c r="S2280" s="40">
        <f t="shared" si="903"/>
        <v>1</v>
      </c>
      <c r="T2280" s="40">
        <f t="shared" si="904"/>
        <v>0</v>
      </c>
      <c r="U2280" s="40">
        <f>VLOOKUP(P2280,Table!$D$6:$G$15,MATCH(VALUE(T2280)&amp;"E",Table!$D$5:$G$5,0),1)*IF(Y2280=1,0,1)</f>
        <v>0.97499999999999998</v>
      </c>
      <c r="V2280" s="40">
        <f t="shared" si="905"/>
        <v>2.5000000000000022E-2</v>
      </c>
      <c r="W2280" s="40">
        <f t="shared" si="896"/>
        <v>207067.19131615007</v>
      </c>
      <c r="X2280" s="40">
        <f t="shared" si="906"/>
        <v>6.8356251721630734E-3</v>
      </c>
      <c r="Y2280" s="40">
        <f t="shared" si="907"/>
        <v>0</v>
      </c>
      <c r="Z2280" s="40">
        <f t="shared" si="908"/>
        <v>0</v>
      </c>
      <c r="AA2280" s="40">
        <f t="shared" si="909"/>
        <v>0</v>
      </c>
      <c r="AB2280" s="38">
        <f t="shared" si="910"/>
        <v>251550.24746398802</v>
      </c>
      <c r="AC2280" s="46"/>
      <c r="AD2280" s="38"/>
      <c r="AE2280" s="40"/>
      <c r="AF2280" s="40"/>
      <c r="AG2280" s="40">
        <f t="shared" si="911"/>
        <v>135.32692528932563</v>
      </c>
      <c r="AH2280" s="24">
        <f t="shared" si="912"/>
        <v>132.48162741246011</v>
      </c>
      <c r="AI2280" s="16">
        <f>VLOOKUP(A2280,'VQT-IV'!$B$3:$C1614,2,0)</f>
        <v>132.59</v>
      </c>
      <c r="AJ2280" s="25">
        <f t="shared" si="897"/>
        <v>-8.1735113914993551E-4</v>
      </c>
      <c r="AL2280" s="2">
        <f t="shared" si="894"/>
        <v>137.45812140975204</v>
      </c>
      <c r="AM2280" s="27">
        <f t="shared" si="895"/>
        <v>-3.6203710237370235E-2</v>
      </c>
      <c r="AO2280" s="1">
        <v>41282</v>
      </c>
      <c r="AP2280" s="2" t="str">
        <f t="shared" si="898"/>
        <v>high</v>
      </c>
    </row>
    <row r="2281" spans="1:42" x14ac:dyDescent="0.25">
      <c r="A2281" s="49">
        <v>41313</v>
      </c>
      <c r="B2281" s="47">
        <v>1517.93</v>
      </c>
      <c r="C2281" s="27">
        <f t="shared" si="913"/>
        <v>5.6579147867681368E-3</v>
      </c>
      <c r="D2281" s="27">
        <f t="shared" si="914"/>
        <v>3.2794696448490424E-3</v>
      </c>
      <c r="E2281" s="5">
        <f t="shared" si="915"/>
        <v>0</v>
      </c>
      <c r="F2281" s="44">
        <v>2670.85</v>
      </c>
      <c r="G2281" s="45">
        <v>2670.85</v>
      </c>
      <c r="H2281" s="48">
        <v>1517.93</v>
      </c>
      <c r="I2281" s="42">
        <v>13.02</v>
      </c>
      <c r="J2281" s="40">
        <f t="shared" si="899"/>
        <v>0.13019999999999998</v>
      </c>
      <c r="K2281" s="40">
        <f t="shared" si="900"/>
        <v>4.9506966455665727E-2</v>
      </c>
      <c r="L2281" s="51">
        <f>VLOOKUP(A2281,LIBOR!$A$3:B4376,2,1)</f>
        <v>0.153</v>
      </c>
      <c r="M2281" s="43">
        <v>2362.8000000000002</v>
      </c>
      <c r="N2281" s="54">
        <v>2108.25</v>
      </c>
      <c r="O2281" s="40">
        <f t="shared" si="901"/>
        <v>3.1831813131591682E-5</v>
      </c>
      <c r="P2281" s="40">
        <f t="shared" si="902"/>
        <v>8.0693033544334256E-2</v>
      </c>
      <c r="Q2281" s="38">
        <f t="shared" si="916"/>
        <v>13.64</v>
      </c>
      <c r="R2281" s="38">
        <f t="shared" si="917"/>
        <v>13.375999999999999</v>
      </c>
      <c r="S2281" s="40">
        <f t="shared" si="903"/>
        <v>1</v>
      </c>
      <c r="T2281" s="40">
        <f t="shared" si="904"/>
        <v>0</v>
      </c>
      <c r="U2281" s="40">
        <f>VLOOKUP(P2281,Table!$D$6:$G$15,MATCH(VALUE(T2281)&amp;"E",Table!$D$5:$G$5,0),1)*IF(Y2281=1,0,1)</f>
        <v>0.97499999999999998</v>
      </c>
      <c r="V2281" s="40">
        <f t="shared" si="905"/>
        <v>2.5000000000000022E-2</v>
      </c>
      <c r="W2281" s="40">
        <f t="shared" si="896"/>
        <v>208106.98785249775</v>
      </c>
      <c r="X2281" s="40">
        <f t="shared" si="906"/>
        <v>7.7998839837902789E-3</v>
      </c>
      <c r="Y2281" s="40">
        <f t="shared" si="907"/>
        <v>0</v>
      </c>
      <c r="Z2281" s="40">
        <f t="shared" si="908"/>
        <v>0</v>
      </c>
      <c r="AA2281" s="40">
        <f t="shared" si="909"/>
        <v>0</v>
      </c>
      <c r="AB2281" s="38">
        <f t="shared" si="910"/>
        <v>252811.89509583107</v>
      </c>
      <c r="AC2281" s="46"/>
      <c r="AD2281" s="38"/>
      <c r="AE2281" s="40"/>
      <c r="AF2281" s="40"/>
      <c r="AG2281" s="40">
        <f t="shared" si="911"/>
        <v>136.00565606592849</v>
      </c>
      <c r="AH2281" s="24">
        <f t="shared" si="912"/>
        <v>133.14262218124207</v>
      </c>
      <c r="AI2281" s="16">
        <f>VLOOKUP(A2281,'VQT-IV'!$B$3:$C1615,2,0)</f>
        <v>133.25</v>
      </c>
      <c r="AJ2281" s="25">
        <f t="shared" si="897"/>
        <v>-8.0583728899008555E-4</v>
      </c>
      <c r="AL2281" s="2">
        <f t="shared" si="894"/>
        <v>137.45812140975204</v>
      </c>
      <c r="AM2281" s="27">
        <f t="shared" si="895"/>
        <v>-3.1395010962253722E-2</v>
      </c>
      <c r="AO2281" s="1">
        <v>41283</v>
      </c>
      <c r="AP2281" s="2" t="str">
        <f t="shared" si="898"/>
        <v>high</v>
      </c>
    </row>
    <row r="2282" spans="1:42" x14ac:dyDescent="0.25">
      <c r="A2282" s="49">
        <v>41316</v>
      </c>
      <c r="B2282" s="47">
        <v>1517.01</v>
      </c>
      <c r="C2282" s="27">
        <f t="shared" si="913"/>
        <v>-6.0608855480825952E-4</v>
      </c>
      <c r="D2282" s="27">
        <f t="shared" si="914"/>
        <v>1.4212071389214098E-2</v>
      </c>
      <c r="E2282" s="5">
        <f t="shared" si="915"/>
        <v>0</v>
      </c>
      <c r="F2282" s="44">
        <v>2669.37</v>
      </c>
      <c r="G2282" s="45">
        <v>2669.37</v>
      </c>
      <c r="H2282" s="48">
        <v>1517.01</v>
      </c>
      <c r="I2282" s="42">
        <v>12.94</v>
      </c>
      <c r="J2282" s="40">
        <f t="shared" si="899"/>
        <v>0.12939999999999999</v>
      </c>
      <c r="K2282" s="40">
        <f t="shared" si="900"/>
        <v>4.7210151566777145E-2</v>
      </c>
      <c r="L2282" s="51">
        <f>VLOOKUP(A2282,LIBOR!$A$3:B4377,2,1)</f>
        <v>0.154</v>
      </c>
      <c r="M2282" s="43">
        <v>2343.64</v>
      </c>
      <c r="N2282" s="54">
        <v>2091.14</v>
      </c>
      <c r="O2282" s="40">
        <f t="shared" si="901"/>
        <v>3.6756610262558851E-7</v>
      </c>
      <c r="P2282" s="40">
        <f t="shared" si="902"/>
        <v>8.2189848433222842E-2</v>
      </c>
      <c r="Q2282" s="38">
        <f t="shared" si="916"/>
        <v>13.663999999999998</v>
      </c>
      <c r="R2282" s="38">
        <f t="shared" si="917"/>
        <v>13.352500000000001</v>
      </c>
      <c r="S2282" s="40">
        <f t="shared" si="903"/>
        <v>1</v>
      </c>
      <c r="T2282" s="40">
        <f t="shared" si="904"/>
        <v>0</v>
      </c>
      <c r="U2282" s="40">
        <f>VLOOKUP(P2282,Table!$D$6:$G$15,MATCH(VALUE(T2282)&amp;"E",Table!$D$5:$G$5,0),1)*IF(Y2282=1,0,1)</f>
        <v>0.97499999999999998</v>
      </c>
      <c r="V2282" s="40">
        <f t="shared" si="905"/>
        <v>2.5000000000000022E-2</v>
      </c>
      <c r="W2282" s="40">
        <f t="shared" si="896"/>
        <v>207941.78633728478</v>
      </c>
      <c r="X2282" s="40">
        <f t="shared" si="906"/>
        <v>3.7645430604698049E-3</v>
      </c>
      <c r="Y2282" s="40">
        <f t="shared" si="907"/>
        <v>0</v>
      </c>
      <c r="Z2282" s="40">
        <f t="shared" si="908"/>
        <v>0</v>
      </c>
      <c r="AA2282" s="40">
        <f t="shared" si="909"/>
        <v>0</v>
      </c>
      <c r="AB2282" s="38">
        <f t="shared" si="910"/>
        <v>252624.05509438738</v>
      </c>
      <c r="AC2282" s="46"/>
      <c r="AD2282" s="38"/>
      <c r="AE2282" s="40"/>
      <c r="AF2282" s="40"/>
      <c r="AG2282" s="40">
        <f t="shared" si="911"/>
        <v>135.90460345279061</v>
      </c>
      <c r="AH2282" s="24">
        <f t="shared" si="912"/>
        <v>133.03330873785526</v>
      </c>
      <c r="AI2282" s="16">
        <f>VLOOKUP(A2282,'VQT-IV'!$B$3:$C1616,2,0)</f>
        <v>133.13999999999999</v>
      </c>
      <c r="AJ2282" s="25">
        <f t="shared" si="897"/>
        <v>-8.0134641839213483E-4</v>
      </c>
      <c r="AL2282" s="2">
        <f t="shared" si="894"/>
        <v>137.45812140975204</v>
      </c>
      <c r="AM2282" s="27">
        <f t="shared" si="895"/>
        <v>-3.2190260033503226E-2</v>
      </c>
      <c r="AO2282" s="1">
        <v>41284</v>
      </c>
      <c r="AP2282" s="2" t="str">
        <f t="shared" si="898"/>
        <v>high</v>
      </c>
    </row>
    <row r="2283" spans="1:42" x14ac:dyDescent="0.25">
      <c r="A2283" s="49">
        <v>41317</v>
      </c>
      <c r="B2283" s="47">
        <v>1519.43</v>
      </c>
      <c r="C2283" s="27">
        <f t="shared" si="913"/>
        <v>1.5952432745993672E-3</v>
      </c>
      <c r="D2283" s="27">
        <f t="shared" si="914"/>
        <v>5.3908569280224361E-3</v>
      </c>
      <c r="E2283" s="5">
        <f t="shared" si="915"/>
        <v>0</v>
      </c>
      <c r="F2283" s="44">
        <v>2673.77</v>
      </c>
      <c r="G2283" s="45">
        <v>2673.77</v>
      </c>
      <c r="H2283" s="48">
        <v>1519.43</v>
      </c>
      <c r="I2283" s="42">
        <v>12.64</v>
      </c>
      <c r="J2283" s="40">
        <f t="shared" si="899"/>
        <v>0.12640000000000001</v>
      </c>
      <c r="K2283" s="40">
        <f t="shared" si="900"/>
        <v>4.4676078842969591E-2</v>
      </c>
      <c r="L2283" s="51">
        <f>VLOOKUP(A2283,LIBOR!$A$3:B4378,2,1)</f>
        <v>0.153</v>
      </c>
      <c r="M2283" s="43">
        <v>2317.11</v>
      </c>
      <c r="N2283" s="54">
        <v>2067.46</v>
      </c>
      <c r="O2283" s="40">
        <f t="shared" si="901"/>
        <v>2.5407474560547758E-6</v>
      </c>
      <c r="P2283" s="40">
        <f t="shared" si="902"/>
        <v>8.1723921157030421E-2</v>
      </c>
      <c r="Q2283" s="38">
        <f t="shared" si="916"/>
        <v>13.318000000000001</v>
      </c>
      <c r="R2283" s="38">
        <f t="shared" si="917"/>
        <v>13.331500000000002</v>
      </c>
      <c r="S2283" s="40">
        <f t="shared" si="903"/>
        <v>-1</v>
      </c>
      <c r="T2283" s="40">
        <f t="shared" si="904"/>
        <v>0</v>
      </c>
      <c r="U2283" s="40">
        <f>VLOOKUP(P2283,Table!$D$6:$G$15,MATCH(VALUE(T2283)&amp;"E",Table!$D$5:$G$5,0),1)*IF(Y2283=1,0,1)</f>
        <v>0.97499999999999998</v>
      </c>
      <c r="V2283" s="40">
        <f t="shared" si="905"/>
        <v>2.5000000000000022E-2</v>
      </c>
      <c r="W2283" s="40">
        <f t="shared" si="896"/>
        <v>208206.34298275938</v>
      </c>
      <c r="X2283" s="40">
        <f t="shared" si="906"/>
        <v>8.8408830942423577E-3</v>
      </c>
      <c r="Y2283" s="40">
        <f t="shared" si="907"/>
        <v>0</v>
      </c>
      <c r="Z2283" s="40">
        <f t="shared" si="908"/>
        <v>0</v>
      </c>
      <c r="AA2283" s="40">
        <f t="shared" si="909"/>
        <v>0</v>
      </c>
      <c r="AB2283" s="38">
        <f t="shared" si="910"/>
        <v>252958.5598685311</v>
      </c>
      <c r="AC2283" s="46"/>
      <c r="AD2283" s="38"/>
      <c r="AE2283" s="40"/>
      <c r="AF2283" s="40"/>
      <c r="AG2283" s="40">
        <f t="shared" si="911"/>
        <v>136.08455756945651</v>
      </c>
      <c r="AH2283" s="24">
        <f t="shared" si="912"/>
        <v>133.20599381781483</v>
      </c>
      <c r="AI2283" s="16">
        <f>VLOOKUP(A2283,'VQT-IV'!$B$3:$C1617,2,0)</f>
        <v>133.31</v>
      </c>
      <c r="AJ2283" s="25">
        <f t="shared" si="897"/>
        <v>-7.8018289839598687E-4</v>
      </c>
      <c r="AL2283" s="2">
        <f t="shared" si="894"/>
        <v>137.45812140975204</v>
      </c>
      <c r="AM2283" s="27">
        <f t="shared" si="895"/>
        <v>-3.0933985917514062E-2</v>
      </c>
      <c r="AO2283" s="1">
        <v>41285</v>
      </c>
      <c r="AP2283" s="2" t="str">
        <f t="shared" si="898"/>
        <v>high</v>
      </c>
    </row>
    <row r="2284" spans="1:42" x14ac:dyDescent="0.25">
      <c r="A2284" s="49">
        <v>41318</v>
      </c>
      <c r="B2284" s="47">
        <v>1520.33</v>
      </c>
      <c r="C2284" s="27">
        <f t="shared" si="913"/>
        <v>5.9232738592762679E-4</v>
      </c>
      <c r="D2284" s="27">
        <f t="shared" si="914"/>
        <v>5.4339846236194367E-3</v>
      </c>
      <c r="E2284" s="5">
        <f t="shared" si="915"/>
        <v>0</v>
      </c>
      <c r="F2284" s="44">
        <v>2676.6</v>
      </c>
      <c r="G2284" s="45">
        <v>2676.6</v>
      </c>
      <c r="H2284" s="48">
        <v>1520.33</v>
      </c>
      <c r="I2284" s="42">
        <v>12.98</v>
      </c>
      <c r="J2284" s="40">
        <f t="shared" si="899"/>
        <v>0.1298</v>
      </c>
      <c r="K2284" s="40">
        <f t="shared" si="900"/>
        <v>5.2007176862572613E-2</v>
      </c>
      <c r="L2284" s="51">
        <f>VLOOKUP(A2284,LIBOR!$A$3:B4379,2,1)</f>
        <v>0.152</v>
      </c>
      <c r="M2284" s="43">
        <v>2309.29</v>
      </c>
      <c r="N2284" s="54">
        <v>2060.48</v>
      </c>
      <c r="O2284" s="40">
        <f t="shared" si="901"/>
        <v>3.5064402580865225E-7</v>
      </c>
      <c r="P2284" s="40">
        <f t="shared" si="902"/>
        <v>7.7792823137427386E-2</v>
      </c>
      <c r="Q2284" s="38">
        <f t="shared" si="916"/>
        <v>13.101999999999999</v>
      </c>
      <c r="R2284" s="38">
        <f t="shared" si="917"/>
        <v>13.2875</v>
      </c>
      <c r="S2284" s="40">
        <f t="shared" si="903"/>
        <v>-1</v>
      </c>
      <c r="T2284" s="40">
        <f t="shared" si="904"/>
        <v>0</v>
      </c>
      <c r="U2284" s="40">
        <f>VLOOKUP(P2284,Table!$D$6:$G$15,MATCH(VALUE(T2284)&amp;"E",Table!$D$5:$G$5,0),1)*IF(Y2284=1,0,1)</f>
        <v>0.97499999999999998</v>
      </c>
      <c r="V2284" s="40">
        <f t="shared" si="905"/>
        <v>2.5000000000000022E-2</v>
      </c>
      <c r="W2284" s="40">
        <f t="shared" si="896"/>
        <v>208309.01288620866</v>
      </c>
      <c r="X2284" s="40">
        <f t="shared" si="906"/>
        <v>3.8409097586102892E-3</v>
      </c>
      <c r="Y2284" s="40">
        <f t="shared" si="907"/>
        <v>0</v>
      </c>
      <c r="Z2284" s="40">
        <f t="shared" si="908"/>
        <v>0</v>
      </c>
      <c r="AA2284" s="40">
        <f t="shared" si="909"/>
        <v>0</v>
      </c>
      <c r="AB2284" s="38">
        <f t="shared" si="910"/>
        <v>253198.26276675874</v>
      </c>
      <c r="AC2284" s="46"/>
      <c r="AD2284" s="38"/>
      <c r="AE2284" s="40"/>
      <c r="AF2284" s="40"/>
      <c r="AG2284" s="40">
        <f t="shared" si="911"/>
        <v>136.21351095561738</v>
      </c>
      <c r="AH2284" s="24">
        <f t="shared" si="912"/>
        <v>133.328749193525</v>
      </c>
      <c r="AI2284" s="16">
        <f>VLOOKUP(A2284,'VQT-IV'!$B$3:$C1618,2,0)</f>
        <v>133.44</v>
      </c>
      <c r="AJ2284" s="25">
        <f t="shared" si="897"/>
        <v>-8.3371407730059577E-4</v>
      </c>
      <c r="AL2284" s="2">
        <f t="shared" si="894"/>
        <v>137.45812140975204</v>
      </c>
      <c r="AM2284" s="27">
        <f t="shared" si="895"/>
        <v>-3.0040947554620612E-2</v>
      </c>
      <c r="AO2284" s="1">
        <v>41288</v>
      </c>
      <c r="AP2284" s="2" t="str">
        <f t="shared" si="898"/>
        <v>high</v>
      </c>
    </row>
    <row r="2285" spans="1:42" x14ac:dyDescent="0.25">
      <c r="A2285" s="49">
        <v>41319</v>
      </c>
      <c r="B2285" s="47">
        <v>1521.38</v>
      </c>
      <c r="C2285" s="27">
        <f t="shared" si="913"/>
        <v>6.906395322070491E-4</v>
      </c>
      <c r="D2285" s="27">
        <f t="shared" si="914"/>
        <v>7.9300364246939203E-3</v>
      </c>
      <c r="E2285" s="5">
        <f t="shared" si="915"/>
        <v>0</v>
      </c>
      <c r="F2285" s="44">
        <v>2678.77</v>
      </c>
      <c r="G2285" s="45">
        <v>2678.77</v>
      </c>
      <c r="H2285" s="48">
        <v>1521.38</v>
      </c>
      <c r="I2285" s="42">
        <v>12.66</v>
      </c>
      <c r="J2285" s="40">
        <f t="shared" si="899"/>
        <v>0.12659999999999999</v>
      </c>
      <c r="K2285" s="40">
        <f t="shared" si="900"/>
        <v>4.8781532403149835E-2</v>
      </c>
      <c r="L2285" s="51">
        <f>VLOOKUP(A2285,LIBOR!$A$3:B4380,2,1)</f>
        <v>0.154</v>
      </c>
      <c r="M2285" s="43">
        <v>2278.73</v>
      </c>
      <c r="N2285" s="54">
        <v>2033.21</v>
      </c>
      <c r="O2285" s="40">
        <f t="shared" si="901"/>
        <v>4.7665374857891903E-7</v>
      </c>
      <c r="P2285" s="40">
        <f t="shared" si="902"/>
        <v>7.7818467596850155E-2</v>
      </c>
      <c r="Q2285" s="38">
        <f t="shared" si="916"/>
        <v>13.016</v>
      </c>
      <c r="R2285" s="38">
        <f t="shared" si="917"/>
        <v>13.259</v>
      </c>
      <c r="S2285" s="40">
        <f t="shared" si="903"/>
        <v>-1</v>
      </c>
      <c r="T2285" s="40">
        <f t="shared" si="904"/>
        <v>0</v>
      </c>
      <c r="U2285" s="40">
        <f>VLOOKUP(P2285,Table!$D$6:$G$15,MATCH(VALUE(T2285)&amp;"E",Table!$D$5:$G$5,0),1)*IF(Y2285=1,0,1)</f>
        <v>0.97499999999999998</v>
      </c>
      <c r="V2285" s="40">
        <f t="shared" si="905"/>
        <v>2.5000000000000022E-2</v>
      </c>
      <c r="W2285" s="40">
        <f t="shared" si="896"/>
        <v>208380.35956422551</v>
      </c>
      <c r="X2285" s="40">
        <f t="shared" si="906"/>
        <v>4.2088302092138097E-3</v>
      </c>
      <c r="Y2285" s="40">
        <f t="shared" si="907"/>
        <v>0</v>
      </c>
      <c r="Z2285" s="40">
        <f t="shared" si="908"/>
        <v>0</v>
      </c>
      <c r="AA2285" s="40">
        <f t="shared" si="909"/>
        <v>0</v>
      </c>
      <c r="AB2285" s="38">
        <f t="shared" si="910"/>
        <v>253314.63880638467</v>
      </c>
      <c r="AC2285" s="46"/>
      <c r="AD2285" s="38"/>
      <c r="AE2285" s="40"/>
      <c r="AF2285" s="40"/>
      <c r="AG2285" s="40">
        <f t="shared" si="911"/>
        <v>136.27611797659509</v>
      </c>
      <c r="AH2285" s="24">
        <f t="shared" si="912"/>
        <v>133.38655851298262</v>
      </c>
      <c r="AI2285" s="16">
        <f>VLOOKUP(A2285,'VQT-IV'!$B$3:$C1619,2,0)</f>
        <v>133.49</v>
      </c>
      <c r="AJ2285" s="25">
        <f t="shared" si="897"/>
        <v>-7.7490064437335526E-4</v>
      </c>
      <c r="AL2285" s="2">
        <f t="shared" si="894"/>
        <v>137.45812140975204</v>
      </c>
      <c r="AM2285" s="27">
        <f t="shared" si="895"/>
        <v>-2.9620388049916735E-2</v>
      </c>
      <c r="AO2285" s="1">
        <v>41289</v>
      </c>
      <c r="AP2285" s="2" t="str">
        <f t="shared" si="898"/>
        <v>high</v>
      </c>
    </row>
    <row r="2286" spans="1:42" x14ac:dyDescent="0.25">
      <c r="A2286" s="49">
        <v>41320</v>
      </c>
      <c r="B2286" s="47">
        <v>1519.79</v>
      </c>
      <c r="C2286" s="27">
        <f t="shared" si="913"/>
        <v>-1.0451037873510094E-3</v>
      </c>
      <c r="D2286" s="27">
        <f t="shared" si="914"/>
        <v>1.2270178505747742E-3</v>
      </c>
      <c r="E2286" s="5">
        <f t="shared" si="915"/>
        <v>0</v>
      </c>
      <c r="F2286" s="44">
        <v>2676.21</v>
      </c>
      <c r="G2286" s="45">
        <v>2676.21</v>
      </c>
      <c r="H2286" s="48">
        <v>1519.79</v>
      </c>
      <c r="I2286" s="42">
        <v>12.46</v>
      </c>
      <c r="J2286" s="40">
        <f t="shared" si="899"/>
        <v>0.1246</v>
      </c>
      <c r="K2286" s="40">
        <f t="shared" si="900"/>
        <v>4.6810263602307348E-2</v>
      </c>
      <c r="L2286" s="51">
        <f>VLOOKUP(A2286,LIBOR!$A$3:B4381,2,1)</f>
        <v>0.155</v>
      </c>
      <c r="M2286" s="43">
        <v>2270.31</v>
      </c>
      <c r="N2286" s="54">
        <v>2025.69</v>
      </c>
      <c r="O2286" s="40">
        <f t="shared" si="901"/>
        <v>1.0933845271257243E-6</v>
      </c>
      <c r="P2286" s="40">
        <f t="shared" si="902"/>
        <v>7.7789736397692655E-2</v>
      </c>
      <c r="Q2286" s="38">
        <f t="shared" si="916"/>
        <v>12.847999999999999</v>
      </c>
      <c r="R2286" s="38">
        <f t="shared" si="917"/>
        <v>13.220999999999998</v>
      </c>
      <c r="S2286" s="40">
        <f t="shared" si="903"/>
        <v>-1</v>
      </c>
      <c r="T2286" s="40">
        <f t="shared" si="904"/>
        <v>0</v>
      </c>
      <c r="U2286" s="40">
        <f>VLOOKUP(P2286,Table!$D$6:$G$15,MATCH(VALUE(T2286)&amp;"E",Table!$D$5:$G$5,0),1)*IF(Y2286=1,0,1)</f>
        <v>0.97499999999999998</v>
      </c>
      <c r="V2286" s="40">
        <f t="shared" si="905"/>
        <v>2.5000000000000022E-2</v>
      </c>
      <c r="W2286" s="40">
        <f t="shared" si="896"/>
        <v>208148.75712702575</v>
      </c>
      <c r="X2286" s="40">
        <f t="shared" si="906"/>
        <v>6.3417494569213417E-3</v>
      </c>
      <c r="Y2286" s="40">
        <f t="shared" si="907"/>
        <v>0</v>
      </c>
      <c r="Z2286" s="40">
        <f t="shared" si="908"/>
        <v>0</v>
      </c>
      <c r="AA2286" s="40">
        <f t="shared" si="909"/>
        <v>0</v>
      </c>
      <c r="AB2286" s="38">
        <f t="shared" si="910"/>
        <v>253055.20739389482</v>
      </c>
      <c r="AC2286" s="46"/>
      <c r="AD2286" s="38"/>
      <c r="AE2286" s="40"/>
      <c r="AF2286" s="40"/>
      <c r="AG2286" s="40">
        <f t="shared" si="911"/>
        <v>136.13655120721339</v>
      </c>
      <c r="AH2286" s="24">
        <f t="shared" si="912"/>
        <v>133.24648292767532</v>
      </c>
      <c r="AI2286" s="16">
        <f>VLOOKUP(A2286,'VQT-IV'!$B$3:$C1620,2,0)</f>
        <v>133.35</v>
      </c>
      <c r="AJ2286" s="25">
        <f t="shared" si="897"/>
        <v>-7.7628100730919858E-4</v>
      </c>
      <c r="AL2286" s="2">
        <f t="shared" si="894"/>
        <v>137.45812140975204</v>
      </c>
      <c r="AM2286" s="27">
        <f t="shared" si="895"/>
        <v>-3.0639429950611308E-2</v>
      </c>
      <c r="AO2286" s="1">
        <v>41290</v>
      </c>
      <c r="AP2286" s="2" t="str">
        <f t="shared" si="898"/>
        <v>high</v>
      </c>
    </row>
    <row r="2287" spans="1:42" x14ac:dyDescent="0.25">
      <c r="A2287" s="49">
        <v>41324</v>
      </c>
      <c r="B2287" s="47">
        <v>1530.94</v>
      </c>
      <c r="C2287" s="27">
        <f t="shared" si="913"/>
        <v>7.3365399166991363E-3</v>
      </c>
      <c r="D2287" s="27">
        <f t="shared" si="914"/>
        <v>9.16964632208217E-3</v>
      </c>
      <c r="E2287" s="5">
        <f t="shared" si="915"/>
        <v>0</v>
      </c>
      <c r="F2287" s="44">
        <v>2696.26</v>
      </c>
      <c r="G2287" s="45">
        <v>2696.26</v>
      </c>
      <c r="H2287" s="48">
        <v>1530.94</v>
      </c>
      <c r="I2287" s="42">
        <v>12.31</v>
      </c>
      <c r="J2287" s="40">
        <f t="shared" si="899"/>
        <v>0.1231</v>
      </c>
      <c r="K2287" s="40">
        <f t="shared" si="900"/>
        <v>4.5323459018360018E-2</v>
      </c>
      <c r="L2287" s="51">
        <f>VLOOKUP(A2287,LIBOR!$A$3:B4382,2,1)</f>
        <v>0.154</v>
      </c>
      <c r="M2287" s="43">
        <v>2175.37</v>
      </c>
      <c r="N2287" s="54">
        <v>1940.96</v>
      </c>
      <c r="O2287" s="40">
        <f t="shared" si="901"/>
        <v>5.3432568114614515E-5</v>
      </c>
      <c r="P2287" s="40">
        <f t="shared" si="902"/>
        <v>7.7776540981639983E-2</v>
      </c>
      <c r="Q2287" s="38">
        <f t="shared" si="916"/>
        <v>12.736000000000001</v>
      </c>
      <c r="R2287" s="38">
        <f t="shared" si="917"/>
        <v>13.165499999999998</v>
      </c>
      <c r="S2287" s="40">
        <f t="shared" si="903"/>
        <v>-1</v>
      </c>
      <c r="T2287" s="40">
        <f t="shared" si="904"/>
        <v>0</v>
      </c>
      <c r="U2287" s="40">
        <f>VLOOKUP(P2287,Table!$D$6:$G$15,MATCH(VALUE(T2287)&amp;"E",Table!$D$5:$G$5,0),1)*IF(Y2287=1,0,1)</f>
        <v>0.97499999999999998</v>
      </c>
      <c r="V2287" s="40">
        <f t="shared" si="905"/>
        <v>2.5000000000000022E-2</v>
      </c>
      <c r="W2287" s="40">
        <f t="shared" si="896"/>
        <v>209420.01178729374</v>
      </c>
      <c r="X2287" s="40">
        <f t="shared" si="906"/>
        <v>2.0071058141302167E-4</v>
      </c>
      <c r="Y2287" s="40">
        <f t="shared" si="907"/>
        <v>0</v>
      </c>
      <c r="Z2287" s="40">
        <f t="shared" si="908"/>
        <v>0</v>
      </c>
      <c r="AA2287" s="40">
        <f t="shared" si="909"/>
        <v>0</v>
      </c>
      <c r="AB2287" s="38">
        <f t="shared" si="910"/>
        <v>254639.12746775968</v>
      </c>
      <c r="AC2287" s="46"/>
      <c r="AD2287" s="38"/>
      <c r="AE2287" s="40"/>
      <c r="AF2287" s="40"/>
      <c r="AG2287" s="40">
        <f t="shared" si="911"/>
        <v>136.98865545143943</v>
      </c>
      <c r="AH2287" s="24">
        <f t="shared" si="912"/>
        <v>134.06653917115938</v>
      </c>
      <c r="AI2287" s="16">
        <f>VLOOKUP(A2287,'VQT-IV'!$B$3:$C1621,2,0)</f>
        <v>134.16999999999999</v>
      </c>
      <c r="AJ2287" s="25">
        <f t="shared" si="897"/>
        <v>-7.7111745427893563E-4</v>
      </c>
      <c r="AL2287" s="2">
        <f t="shared" si="894"/>
        <v>137.45812140975204</v>
      </c>
      <c r="AM2287" s="27">
        <f t="shared" si="895"/>
        <v>-2.4673567511392158E-2</v>
      </c>
      <c r="AO2287" s="1">
        <v>41291</v>
      </c>
      <c r="AP2287" s="2" t="str">
        <f t="shared" si="898"/>
        <v>high</v>
      </c>
    </row>
    <row r="2288" spans="1:42" x14ac:dyDescent="0.25">
      <c r="A2288" s="49">
        <v>41325</v>
      </c>
      <c r="B2288" s="47">
        <v>1511.95</v>
      </c>
      <c r="C2288" s="27">
        <f t="shared" si="913"/>
        <v>-1.2404143859328309E-2</v>
      </c>
      <c r="D2288" s="27">
        <f t="shared" si="914"/>
        <v>-4.8297408118455065E-3</v>
      </c>
      <c r="E2288" s="5">
        <f t="shared" si="915"/>
        <v>0</v>
      </c>
      <c r="F2288" s="44">
        <v>2662.94</v>
      </c>
      <c r="G2288" s="45">
        <v>2662.94</v>
      </c>
      <c r="H2288" s="48">
        <v>1511.95</v>
      </c>
      <c r="I2288" s="42">
        <v>14.68</v>
      </c>
      <c r="J2288" s="40">
        <f t="shared" si="899"/>
        <v>0.14679999999999999</v>
      </c>
      <c r="K2288" s="40">
        <f t="shared" si="900"/>
        <v>6.5186325829545172E-2</v>
      </c>
      <c r="L2288" s="51">
        <f>VLOOKUP(A2288,LIBOR!$A$3:B4383,2,1)</f>
        <v>0.1555</v>
      </c>
      <c r="M2288" s="43">
        <v>2395.62</v>
      </c>
      <c r="N2288" s="54">
        <v>2137.4699999999998</v>
      </c>
      <c r="O2288" s="40">
        <f t="shared" si="901"/>
        <v>1.5579326945963951E-4</v>
      </c>
      <c r="P2288" s="40">
        <f t="shared" si="902"/>
        <v>8.1613674170454814E-2</v>
      </c>
      <c r="Q2288" s="38">
        <f t="shared" si="916"/>
        <v>12.610000000000001</v>
      </c>
      <c r="R2288" s="38">
        <f t="shared" si="917"/>
        <v>13.157999999999998</v>
      </c>
      <c r="S2288" s="40">
        <f t="shared" si="903"/>
        <v>-1</v>
      </c>
      <c r="T2288" s="40">
        <f t="shared" si="904"/>
        <v>0</v>
      </c>
      <c r="U2288" s="40">
        <f>VLOOKUP(P2288,Table!$D$6:$G$15,MATCH(VALUE(T2288)&amp;"E",Table!$D$5:$G$5,0),1)*IF(Y2288=1,0,1)</f>
        <v>0.97499999999999998</v>
      </c>
      <c r="V2288" s="40">
        <f t="shared" si="905"/>
        <v>2.5000000000000022E-2</v>
      </c>
      <c r="W2288" s="40">
        <f t="shared" si="896"/>
        <v>207417.33922973345</v>
      </c>
      <c r="X2288" s="40">
        <f t="shared" si="906"/>
        <v>7.1088427008665356E-3</v>
      </c>
      <c r="Y2288" s="40">
        <f t="shared" si="907"/>
        <v>0</v>
      </c>
      <c r="Z2288" s="40">
        <f t="shared" si="908"/>
        <v>0</v>
      </c>
      <c r="AA2288" s="40">
        <f t="shared" si="909"/>
        <v>0</v>
      </c>
      <c r="AB2288" s="38">
        <f t="shared" si="910"/>
        <v>252215.54009021967</v>
      </c>
      <c r="AC2288" s="46"/>
      <c r="AD2288" s="38"/>
      <c r="AE2288" s="40"/>
      <c r="AF2288" s="40"/>
      <c r="AG2288" s="40">
        <f t="shared" si="911"/>
        <v>135.68483392361739</v>
      </c>
      <c r="AH2288" s="24">
        <f t="shared" si="912"/>
        <v>132.78707337575474</v>
      </c>
      <c r="AI2288" s="16">
        <f>VLOOKUP(A2288,'VQT-IV'!$B$3:$C1622,2,0)</f>
        <v>132.88999999999999</v>
      </c>
      <c r="AJ2288" s="25">
        <f t="shared" si="897"/>
        <v>-7.7452497738916826E-4</v>
      </c>
      <c r="AL2288" s="2">
        <f t="shared" si="894"/>
        <v>137.45812140975204</v>
      </c>
      <c r="AM2288" s="27">
        <f t="shared" si="895"/>
        <v>-3.3981608260695406E-2</v>
      </c>
      <c r="AO2288" s="1">
        <v>41292</v>
      </c>
      <c r="AP2288" s="2" t="str">
        <f t="shared" si="898"/>
        <v>high</v>
      </c>
    </row>
    <row r="2289" spans="1:42" x14ac:dyDescent="0.25">
      <c r="A2289" s="49">
        <v>41326</v>
      </c>
      <c r="B2289" s="47">
        <v>1502.42</v>
      </c>
      <c r="C2289" s="27">
        <f t="shared" si="913"/>
        <v>-6.3031184893680425E-3</v>
      </c>
      <c r="D2289" s="27">
        <f t="shared" si="914"/>
        <v>-1.1725186687141176E-2</v>
      </c>
      <c r="E2289" s="5">
        <f t="shared" si="915"/>
        <v>0</v>
      </c>
      <c r="F2289" s="44">
        <v>2646.75</v>
      </c>
      <c r="G2289" s="45">
        <v>2646.75</v>
      </c>
      <c r="H2289" s="48">
        <v>1502.42</v>
      </c>
      <c r="I2289" s="42">
        <v>15.22</v>
      </c>
      <c r="J2289" s="40">
        <f t="shared" si="899"/>
        <v>0.1522</v>
      </c>
      <c r="K2289" s="40">
        <f t="shared" si="900"/>
        <v>6.2296536131584215E-2</v>
      </c>
      <c r="L2289" s="51">
        <f>VLOOKUP(A2289,LIBOR!$A$3:B4384,2,1)</f>
        <v>0.1565</v>
      </c>
      <c r="M2289" s="43">
        <v>2412.67</v>
      </c>
      <c r="N2289" s="54">
        <v>2152.67</v>
      </c>
      <c r="O2289" s="40">
        <f t="shared" si="901"/>
        <v>3.998117641487687E-5</v>
      </c>
      <c r="P2289" s="40">
        <f t="shared" si="902"/>
        <v>8.9903463868415787E-2</v>
      </c>
      <c r="Q2289" s="38">
        <f t="shared" si="916"/>
        <v>13.018000000000001</v>
      </c>
      <c r="R2289" s="38">
        <f t="shared" si="917"/>
        <v>13.270500000000002</v>
      </c>
      <c r="S2289" s="40">
        <f t="shared" si="903"/>
        <v>-1</v>
      </c>
      <c r="T2289" s="40">
        <f t="shared" si="904"/>
        <v>0</v>
      </c>
      <c r="U2289" s="40">
        <f>VLOOKUP(P2289,Table!$D$6:$G$15,MATCH(VALUE(T2289)&amp;"E",Table!$D$5:$G$5,0),1)*IF(Y2289=1,0,1)</f>
        <v>0.97499999999999998</v>
      </c>
      <c r="V2289" s="40">
        <f t="shared" si="905"/>
        <v>2.5000000000000022E-2</v>
      </c>
      <c r="W2289" s="40">
        <f t="shared" si="896"/>
        <v>206179.52227664751</v>
      </c>
      <c r="X2289" s="40">
        <f t="shared" si="906"/>
        <v>-3.7895279352332389E-3</v>
      </c>
      <c r="Y2289" s="40">
        <f t="shared" si="907"/>
        <v>0</v>
      </c>
      <c r="Z2289" s="40">
        <f t="shared" si="908"/>
        <v>0</v>
      </c>
      <c r="AA2289" s="40">
        <f t="shared" si="909"/>
        <v>0</v>
      </c>
      <c r="AB2289" s="38">
        <f t="shared" si="910"/>
        <v>250765.34515045502</v>
      </c>
      <c r="AC2289" s="46"/>
      <c r="AD2289" s="38"/>
      <c r="AE2289" s="40"/>
      <c r="AF2289" s="40"/>
      <c r="AG2289" s="40">
        <f t="shared" si="911"/>
        <v>134.90467002297726</v>
      </c>
      <c r="AH2289" s="24">
        <f t="shared" si="912"/>
        <v>132.02013485802993</v>
      </c>
      <c r="AI2289" s="16">
        <f>VLOOKUP(A2289,'VQT-IV'!$B$3:$C1623,2,0)</f>
        <v>132.13</v>
      </c>
      <c r="AJ2289" s="25">
        <f t="shared" si="897"/>
        <v>-8.3149278717975506E-4</v>
      </c>
      <c r="AL2289" s="2">
        <f t="shared" si="894"/>
        <v>137.45812140975204</v>
      </c>
      <c r="AM2289" s="27">
        <f t="shared" si="895"/>
        <v>-3.956104227200874E-2</v>
      </c>
      <c r="AO2289" s="1">
        <v>41295</v>
      </c>
      <c r="AP2289" s="2" t="str">
        <f t="shared" si="898"/>
        <v>high</v>
      </c>
    </row>
    <row r="2290" spans="1:42" x14ac:dyDescent="0.25">
      <c r="A2290" s="49">
        <v>41327</v>
      </c>
      <c r="B2290" s="47">
        <v>1515.6</v>
      </c>
      <c r="C2290" s="27">
        <f t="shared" si="913"/>
        <v>8.7725136779328583E-3</v>
      </c>
      <c r="D2290" s="27">
        <f t="shared" si="914"/>
        <v>-3.6433125414153666E-3</v>
      </c>
      <c r="E2290" s="5">
        <f t="shared" si="915"/>
        <v>0</v>
      </c>
      <c r="F2290" s="44">
        <v>2670.36</v>
      </c>
      <c r="G2290" s="45">
        <v>2670.36</v>
      </c>
      <c r="H2290" s="48">
        <v>1515.6</v>
      </c>
      <c r="I2290" s="42">
        <v>14.17</v>
      </c>
      <c r="J2290" s="40">
        <f t="shared" si="899"/>
        <v>0.14169999999999999</v>
      </c>
      <c r="K2290" s="40">
        <f t="shared" si="900"/>
        <v>5.0002771153942374E-2</v>
      </c>
      <c r="L2290" s="51">
        <f>VLOOKUP(A2290,LIBOR!$A$3:B4385,2,1)</f>
        <v>0.1565</v>
      </c>
      <c r="M2290" s="43">
        <v>2320.25</v>
      </c>
      <c r="N2290" s="54">
        <v>2070.21</v>
      </c>
      <c r="O2290" s="40">
        <f t="shared" si="901"/>
        <v>7.6287275824132601E-5</v>
      </c>
      <c r="P2290" s="40">
        <f t="shared" si="902"/>
        <v>9.1697228846057618E-2</v>
      </c>
      <c r="Q2290" s="38">
        <f t="shared" si="916"/>
        <v>13.465999999999999</v>
      </c>
      <c r="R2290" s="38">
        <f t="shared" si="917"/>
        <v>13.4085</v>
      </c>
      <c r="S2290" s="40">
        <f t="shared" si="903"/>
        <v>1</v>
      </c>
      <c r="T2290" s="40">
        <f t="shared" si="904"/>
        <v>0</v>
      </c>
      <c r="U2290" s="40">
        <f>VLOOKUP(P2290,Table!$D$6:$G$15,MATCH(VALUE(T2290)&amp;"E",Table!$D$5:$G$5,0),1)*IF(Y2290=1,0,1)</f>
        <v>0.97499999999999998</v>
      </c>
      <c r="V2290" s="40">
        <f t="shared" si="905"/>
        <v>2.5000000000000022E-2</v>
      </c>
      <c r="W2290" s="40">
        <f t="shared" si="896"/>
        <v>207745.56974330661</v>
      </c>
      <c r="X2290" s="40">
        <f t="shared" si="906"/>
        <v>-1.0222748310580343E-2</v>
      </c>
      <c r="Y2290" s="40">
        <f t="shared" si="907"/>
        <v>0</v>
      </c>
      <c r="Z2290" s="40">
        <f t="shared" si="908"/>
        <v>0</v>
      </c>
      <c r="AA2290" s="40">
        <f t="shared" si="909"/>
        <v>0</v>
      </c>
      <c r="AB2290" s="38">
        <f t="shared" si="910"/>
        <v>252706.19669336491</v>
      </c>
      <c r="AC2290" s="46"/>
      <c r="AD2290" s="38"/>
      <c r="AE2290" s="40"/>
      <c r="AF2290" s="40"/>
      <c r="AG2290" s="40">
        <f t="shared" si="911"/>
        <v>135.94879331203362</v>
      </c>
      <c r="AH2290" s="24">
        <f t="shared" si="912"/>
        <v>133.03846994051528</v>
      </c>
      <c r="AI2290" s="16">
        <f>VLOOKUP(A2290,'VQT-IV'!$B$3:$C1624,2,0)</f>
        <v>133.13999999999999</v>
      </c>
      <c r="AJ2290" s="25">
        <f t="shared" si="897"/>
        <v>-7.6258118885907944E-4</v>
      </c>
      <c r="AL2290" s="2">
        <f t="shared" ref="AL2290:AL2353" si="918">IF(AH2290&gt;AL2289,AH2290,AL2289)</f>
        <v>137.45812140975204</v>
      </c>
      <c r="AM2290" s="27">
        <f t="shared" ref="AM2290:AM2353" si="919">AH2290/AL2290-1</f>
        <v>-3.2152712578270348E-2</v>
      </c>
      <c r="AO2290" s="1">
        <v>41296</v>
      </c>
      <c r="AP2290" s="2" t="str">
        <f t="shared" si="898"/>
        <v>high</v>
      </c>
    </row>
    <row r="2291" spans="1:42" x14ac:dyDescent="0.25">
      <c r="A2291" s="49">
        <v>41330</v>
      </c>
      <c r="B2291" s="47">
        <v>1487.85</v>
      </c>
      <c r="C2291" s="27">
        <f t="shared" si="913"/>
        <v>-1.8309580364212152E-2</v>
      </c>
      <c r="D2291" s="27">
        <f t="shared" si="914"/>
        <v>-2.090778911827651E-2</v>
      </c>
      <c r="E2291" s="5">
        <f t="shared" si="915"/>
        <v>0</v>
      </c>
      <c r="F2291" s="44">
        <v>2621.46</v>
      </c>
      <c r="G2291" s="45">
        <v>2621.46</v>
      </c>
      <c r="H2291" s="48">
        <v>1487.85</v>
      </c>
      <c r="I2291" s="42">
        <v>18.989999999999998</v>
      </c>
      <c r="J2291" s="40">
        <f t="shared" si="899"/>
        <v>0.18989999999999999</v>
      </c>
      <c r="K2291" s="40">
        <f t="shared" si="900"/>
        <v>9.4723261911296527E-2</v>
      </c>
      <c r="L2291" s="51">
        <f>VLOOKUP(A2291,LIBOR!$A$3:B4386,2,1)</f>
        <v>0.1565</v>
      </c>
      <c r="M2291" s="43">
        <v>2705.75</v>
      </c>
      <c r="N2291" s="54">
        <v>2414.15</v>
      </c>
      <c r="O2291" s="40">
        <f t="shared" si="901"/>
        <v>3.4148361503416987E-4</v>
      </c>
      <c r="P2291" s="40">
        <f t="shared" si="902"/>
        <v>9.5176738088703458E-2</v>
      </c>
      <c r="Q2291" s="38">
        <f t="shared" si="916"/>
        <v>13.768000000000001</v>
      </c>
      <c r="R2291" s="38">
        <f t="shared" si="917"/>
        <v>13.482500000000002</v>
      </c>
      <c r="S2291" s="40">
        <f t="shared" si="903"/>
        <v>1</v>
      </c>
      <c r="T2291" s="40">
        <f t="shared" si="904"/>
        <v>0</v>
      </c>
      <c r="U2291" s="40">
        <f>VLOOKUP(P2291,Table!$D$6:$G$15,MATCH(VALUE(T2291)&amp;"E",Table!$D$5:$G$5,0),1)*IF(Y2291=1,0,1)</f>
        <v>0.97499999999999998</v>
      </c>
      <c r="V2291" s="40">
        <f t="shared" si="905"/>
        <v>2.5000000000000022E-2</v>
      </c>
      <c r="W2291" s="40">
        <f t="shared" si="896"/>
        <v>204899.78835329239</v>
      </c>
      <c r="X2291" s="40">
        <f t="shared" si="906"/>
        <v>-3.0463035107838321E-3</v>
      </c>
      <c r="Y2291" s="40">
        <f t="shared" si="907"/>
        <v>0</v>
      </c>
      <c r="Z2291" s="40">
        <f t="shared" si="908"/>
        <v>0</v>
      </c>
      <c r="AA2291" s="40">
        <f t="shared" si="909"/>
        <v>0</v>
      </c>
      <c r="AB2291" s="38">
        <f t="shared" si="910"/>
        <v>249243.94818678484</v>
      </c>
      <c r="AC2291" s="46"/>
      <c r="AD2291" s="38"/>
      <c r="AE2291" s="40"/>
      <c r="AF2291" s="40"/>
      <c r="AG2291" s="40">
        <f t="shared" si="911"/>
        <v>134.08620144537241</v>
      </c>
      <c r="AH2291" s="24">
        <f t="shared" si="912"/>
        <v>131.20550615665817</v>
      </c>
      <c r="AI2291" s="16">
        <f>VLOOKUP(A2291,'VQT-IV'!$B$3:$C1625,2,0)</f>
        <v>131.31</v>
      </c>
      <c r="AJ2291" s="25">
        <f t="shared" si="897"/>
        <v>-7.9577978327494137E-4</v>
      </c>
      <c r="AL2291" s="2">
        <f t="shared" si="918"/>
        <v>137.45812140975204</v>
      </c>
      <c r="AM2291" s="27">
        <f t="shared" si="919"/>
        <v>-4.5487419651657368E-2</v>
      </c>
      <c r="AO2291" s="1">
        <v>41297</v>
      </c>
      <c r="AP2291" s="2" t="str">
        <f t="shared" si="898"/>
        <v>high</v>
      </c>
    </row>
    <row r="2292" spans="1:42" x14ac:dyDescent="0.25">
      <c r="A2292" s="49">
        <v>41331</v>
      </c>
      <c r="B2292" s="47">
        <v>1496.94</v>
      </c>
      <c r="C2292" s="27">
        <f t="shared" si="913"/>
        <v>6.1094868434319327E-3</v>
      </c>
      <c r="D2292" s="27">
        <f t="shared" si="914"/>
        <v>-2.2134842191543713E-2</v>
      </c>
      <c r="E2292" s="5">
        <f t="shared" si="915"/>
        <v>0</v>
      </c>
      <c r="F2292" s="44">
        <v>2637.89</v>
      </c>
      <c r="G2292" s="45">
        <v>2637.89</v>
      </c>
      <c r="H2292" s="48">
        <v>1496.94</v>
      </c>
      <c r="I2292" s="42">
        <v>16.87</v>
      </c>
      <c r="J2292" s="40">
        <f t="shared" si="899"/>
        <v>0.16870000000000002</v>
      </c>
      <c r="K2292" s="40">
        <f t="shared" si="900"/>
        <v>5.4927595867877238E-2</v>
      </c>
      <c r="L2292" s="51">
        <f>VLOOKUP(A2292,LIBOR!$A$3:B4387,2,1)</f>
        <v>0.1565</v>
      </c>
      <c r="M2292" s="43">
        <v>2636.58</v>
      </c>
      <c r="N2292" s="54">
        <v>2352.42</v>
      </c>
      <c r="O2292" s="40">
        <f t="shared" si="901"/>
        <v>3.7099057888118349E-5</v>
      </c>
      <c r="P2292" s="40">
        <f t="shared" si="902"/>
        <v>0.11377240413212278</v>
      </c>
      <c r="Q2292" s="38">
        <f t="shared" si="916"/>
        <v>15.074000000000002</v>
      </c>
      <c r="R2292" s="38">
        <f t="shared" si="917"/>
        <v>13.787500000000003</v>
      </c>
      <c r="S2292" s="40">
        <f t="shared" si="903"/>
        <v>1</v>
      </c>
      <c r="T2292" s="40">
        <f t="shared" si="904"/>
        <v>0</v>
      </c>
      <c r="U2292" s="40">
        <f>VLOOKUP(P2292,Table!$D$6:$G$15,MATCH(VALUE(T2292)&amp;"E",Table!$D$5:$G$5,0),1)*IF(Y2292=1,0,1)</f>
        <v>0.9</v>
      </c>
      <c r="V2292" s="40">
        <f t="shared" si="905"/>
        <v>9.9999999999999978E-2</v>
      </c>
      <c r="W2292" s="40">
        <f t="shared" si="896"/>
        <v>205989.34251924112</v>
      </c>
      <c r="X2292" s="40">
        <f t="shared" si="906"/>
        <v>-1.56088790467801E-2</v>
      </c>
      <c r="Y2292" s="40">
        <f t="shared" si="907"/>
        <v>0</v>
      </c>
      <c r="Z2292" s="40">
        <f t="shared" si="908"/>
        <v>0</v>
      </c>
      <c r="AA2292" s="40">
        <f t="shared" si="909"/>
        <v>0</v>
      </c>
      <c r="AB2292" s="38">
        <f t="shared" si="910"/>
        <v>250607.73888593976</v>
      </c>
      <c r="AC2292" s="46"/>
      <c r="AD2292" s="38"/>
      <c r="AE2292" s="40"/>
      <c r="AF2292" s="40"/>
      <c r="AG2292" s="40">
        <f t="shared" si="911"/>
        <v>134.81988230601729</v>
      </c>
      <c r="AH2292" s="24">
        <f t="shared" si="912"/>
        <v>131.91999106359972</v>
      </c>
      <c r="AI2292" s="16">
        <f>VLOOKUP(A2292,'VQT-IV'!$B$3:$C1626,2,0)</f>
        <v>132.03</v>
      </c>
      <c r="AJ2292" s="25">
        <f t="shared" si="897"/>
        <v>-8.3321166704741767E-4</v>
      </c>
      <c r="AL2292" s="2">
        <f t="shared" si="918"/>
        <v>137.45812140975204</v>
      </c>
      <c r="AM2292" s="27">
        <f t="shared" si="919"/>
        <v>-4.0289582669645108E-2</v>
      </c>
      <c r="AO2292" s="1">
        <v>41298</v>
      </c>
      <c r="AP2292" s="2" t="str">
        <f t="shared" si="898"/>
        <v>high</v>
      </c>
    </row>
    <row r="2293" spans="1:42" x14ac:dyDescent="0.25">
      <c r="A2293" s="49">
        <v>41332</v>
      </c>
      <c r="B2293" s="47">
        <v>1515.99</v>
      </c>
      <c r="C2293" s="27">
        <f t="shared" si="913"/>
        <v>1.2725960960359162E-2</v>
      </c>
      <c r="D2293" s="27">
        <f t="shared" si="914"/>
        <v>2.9952626281437578E-3</v>
      </c>
      <c r="E2293" s="5">
        <f t="shared" si="915"/>
        <v>0</v>
      </c>
      <c r="F2293" s="44">
        <v>2672.11</v>
      </c>
      <c r="G2293" s="45">
        <v>2672.11</v>
      </c>
      <c r="H2293" s="48">
        <v>1515.99</v>
      </c>
      <c r="I2293" s="42">
        <v>14.73</v>
      </c>
      <c r="J2293" s="40">
        <f t="shared" si="899"/>
        <v>0.14730000000000001</v>
      </c>
      <c r="K2293" s="40">
        <f t="shared" si="900"/>
        <v>3.1675122597796562E-2</v>
      </c>
      <c r="L2293" s="51">
        <f>VLOOKUP(A2293,LIBOR!$A$3:B4388,2,1)</f>
        <v>0.1555</v>
      </c>
      <c r="M2293" s="43">
        <v>2406.15</v>
      </c>
      <c r="N2293" s="54">
        <v>2146.8200000000002</v>
      </c>
      <c r="O2293" s="40">
        <f t="shared" si="901"/>
        <v>1.5991287916585528E-4</v>
      </c>
      <c r="P2293" s="40">
        <f t="shared" si="902"/>
        <v>0.11562487740220345</v>
      </c>
      <c r="Q2293" s="38">
        <f t="shared" si="916"/>
        <v>15.986000000000001</v>
      </c>
      <c r="R2293" s="38">
        <f t="shared" si="917"/>
        <v>13.952499999999997</v>
      </c>
      <c r="S2293" s="40">
        <f t="shared" si="903"/>
        <v>1</v>
      </c>
      <c r="T2293" s="40">
        <f t="shared" si="904"/>
        <v>0</v>
      </c>
      <c r="U2293" s="40">
        <f>VLOOKUP(P2293,Table!$D$6:$G$15,MATCH(VALUE(T2293)&amp;"E",Table!$D$5:$G$5,0),1)*IF(Y2293=1,0,1)</f>
        <v>0.9</v>
      </c>
      <c r="V2293" s="40">
        <f t="shared" si="905"/>
        <v>9.9999999999999978E-2</v>
      </c>
      <c r="W2293" s="40">
        <f t="shared" si="896"/>
        <v>206548.27996843969</v>
      </c>
      <c r="X2293" s="40">
        <f t="shared" si="906"/>
        <v>-1.6381764277318078E-2</v>
      </c>
      <c r="Y2293" s="40">
        <f t="shared" si="907"/>
        <v>0</v>
      </c>
      <c r="Z2293" s="40">
        <f t="shared" si="908"/>
        <v>0</v>
      </c>
      <c r="AA2293" s="40">
        <f t="shared" si="909"/>
        <v>0</v>
      </c>
      <c r="AB2293" s="38">
        <f t="shared" si="910"/>
        <v>251343.40026496677</v>
      </c>
      <c r="AC2293" s="46"/>
      <c r="AD2293" s="38"/>
      <c r="AE2293" s="40"/>
      <c r="AF2293" s="40"/>
      <c r="AG2293" s="40">
        <f t="shared" si="911"/>
        <v>135.2156473409616</v>
      </c>
      <c r="AH2293" s="24">
        <f t="shared" si="912"/>
        <v>132.30379982729019</v>
      </c>
      <c r="AI2293" s="16">
        <f>VLOOKUP(A2293,'VQT-IV'!$B$3:$C1627,2,0)</f>
        <v>132.41</v>
      </c>
      <c r="AJ2293" s="25">
        <f t="shared" si="897"/>
        <v>-8.0205552986789552E-4</v>
      </c>
      <c r="AL2293" s="2">
        <f t="shared" si="918"/>
        <v>137.45812140975204</v>
      </c>
      <c r="AM2293" s="27">
        <f t="shared" si="919"/>
        <v>-3.7497395785711429E-2</v>
      </c>
      <c r="AO2293" s="1">
        <v>41299</v>
      </c>
      <c r="AP2293" s="2" t="str">
        <f t="shared" si="898"/>
        <v>high</v>
      </c>
    </row>
    <row r="2294" spans="1:42" x14ac:dyDescent="0.25">
      <c r="A2294" s="49">
        <v>41333</v>
      </c>
      <c r="B2294" s="47">
        <v>1514.68</v>
      </c>
      <c r="C2294" s="27">
        <f t="shared" si="913"/>
        <v>-8.6412179499861796E-4</v>
      </c>
      <c r="D2294" s="27">
        <f t="shared" si="914"/>
        <v>8.4342593225131823E-3</v>
      </c>
      <c r="E2294" s="5">
        <f t="shared" si="915"/>
        <v>0</v>
      </c>
      <c r="F2294" s="44">
        <v>2669.92</v>
      </c>
      <c r="G2294" s="45">
        <v>2669.92</v>
      </c>
      <c r="H2294" s="48">
        <v>1514.68</v>
      </c>
      <c r="I2294" s="42">
        <v>15.51</v>
      </c>
      <c r="J2294" s="40">
        <f t="shared" si="899"/>
        <v>0.15509999999999999</v>
      </c>
      <c r="K2294" s="40">
        <f t="shared" si="900"/>
        <v>3.3186019808036621E-2</v>
      </c>
      <c r="L2294" s="51">
        <f>VLOOKUP(A2294,LIBOR!$A$3:B4389,2,1)</f>
        <v>0.153</v>
      </c>
      <c r="M2294" s="43">
        <v>2511.58</v>
      </c>
      <c r="N2294" s="54">
        <v>2240.88</v>
      </c>
      <c r="O2294" s="40">
        <f t="shared" si="901"/>
        <v>7.4735223344069608E-7</v>
      </c>
      <c r="P2294" s="40">
        <f t="shared" si="902"/>
        <v>0.12191398019196337</v>
      </c>
      <c r="Q2294" s="38">
        <f t="shared" si="916"/>
        <v>15.996</v>
      </c>
      <c r="R2294" s="38">
        <f t="shared" si="917"/>
        <v>14.023499999999999</v>
      </c>
      <c r="S2294" s="40">
        <f t="shared" si="903"/>
        <v>1</v>
      </c>
      <c r="T2294" s="40">
        <f t="shared" si="904"/>
        <v>0</v>
      </c>
      <c r="U2294" s="40">
        <f>VLOOKUP(P2294,Table!$D$6:$G$15,MATCH(VALUE(T2294)&amp;"E",Table!$D$5:$G$5,0),1)*IF(Y2294=1,0,1)</f>
        <v>0.9</v>
      </c>
      <c r="V2294" s="40">
        <f t="shared" si="905"/>
        <v>9.9999999999999978E-2</v>
      </c>
      <c r="W2294" s="40">
        <f t="shared" si="896"/>
        <v>207292.60859639011</v>
      </c>
      <c r="X2294" s="40">
        <f t="shared" si="906"/>
        <v>-4.1899065165964533E-3</v>
      </c>
      <c r="Y2294" s="40">
        <f t="shared" si="907"/>
        <v>0</v>
      </c>
      <c r="Z2294" s="40">
        <f t="shared" si="908"/>
        <v>0</v>
      </c>
      <c r="AA2294" s="40">
        <f t="shared" si="909"/>
        <v>0</v>
      </c>
      <c r="AB2294" s="38">
        <f t="shared" si="910"/>
        <v>252259.31302235022</v>
      </c>
      <c r="AC2294" s="46"/>
      <c r="AD2294" s="38"/>
      <c r="AE2294" s="40"/>
      <c r="AF2294" s="40"/>
      <c r="AG2294" s="40">
        <f t="shared" si="911"/>
        <v>135.70838252424824</v>
      </c>
      <c r="AH2294" s="24">
        <f t="shared" si="912"/>
        <v>132.78246796458117</v>
      </c>
      <c r="AI2294" s="16">
        <f>VLOOKUP(A2294,'VQT-IV'!$B$3:$C1628,2,0)</f>
        <v>132.88999999999999</v>
      </c>
      <c r="AJ2294" s="25">
        <f t="shared" si="897"/>
        <v>-8.091807917737226E-4</v>
      </c>
      <c r="AL2294" s="2">
        <f t="shared" si="918"/>
        <v>137.45812140975204</v>
      </c>
      <c r="AM2294" s="27">
        <f t="shared" si="919"/>
        <v>-3.4015112364536915E-2</v>
      </c>
      <c r="AO2294" s="1">
        <v>41302</v>
      </c>
      <c r="AP2294" s="2" t="str">
        <f t="shared" si="898"/>
        <v>high</v>
      </c>
    </row>
    <row r="2295" spans="1:42" x14ac:dyDescent="0.25">
      <c r="A2295" s="49">
        <v>41334</v>
      </c>
      <c r="B2295" s="47">
        <v>1518.2</v>
      </c>
      <c r="C2295" s="27">
        <f t="shared" si="913"/>
        <v>2.3239232049012681E-3</v>
      </c>
      <c r="D2295" s="27">
        <f t="shared" si="914"/>
        <v>1.9856688494815922E-3</v>
      </c>
      <c r="E2295" s="5">
        <f t="shared" si="915"/>
        <v>0</v>
      </c>
      <c r="F2295" s="44">
        <v>2676.18</v>
      </c>
      <c r="G2295" s="45">
        <v>2676.18</v>
      </c>
      <c r="H2295" s="48">
        <v>1518.2</v>
      </c>
      <c r="I2295" s="42">
        <v>15.36</v>
      </c>
      <c r="J2295" s="40">
        <f t="shared" si="899"/>
        <v>0.15359999999999999</v>
      </c>
      <c r="K2295" s="40">
        <f t="shared" si="900"/>
        <v>3.1812000696601506E-2</v>
      </c>
      <c r="L2295" s="51">
        <f>VLOOKUP(A2295,LIBOR!$A$3:B4390,2,1)</f>
        <v>0.154</v>
      </c>
      <c r="M2295" s="43">
        <v>2549.87</v>
      </c>
      <c r="N2295" s="54">
        <v>2275.04</v>
      </c>
      <c r="O2295" s="40">
        <f t="shared" si="901"/>
        <v>5.3880951180833391E-6</v>
      </c>
      <c r="P2295" s="40">
        <f t="shared" si="902"/>
        <v>0.12178799930339848</v>
      </c>
      <c r="Q2295" s="38">
        <f t="shared" si="916"/>
        <v>16.054000000000002</v>
      </c>
      <c r="R2295" s="38">
        <f t="shared" si="917"/>
        <v>14.083000000000002</v>
      </c>
      <c r="S2295" s="40">
        <f t="shared" si="903"/>
        <v>1</v>
      </c>
      <c r="T2295" s="40">
        <f t="shared" si="904"/>
        <v>0</v>
      </c>
      <c r="U2295" s="40">
        <f>VLOOKUP(P2295,Table!$D$6:$G$15,MATCH(VALUE(T2295)&amp;"E",Table!$D$5:$G$5,0),1)*IF(Y2295=1,0,1)</f>
        <v>0.9</v>
      </c>
      <c r="V2295" s="40">
        <f t="shared" si="905"/>
        <v>9.9999999999999978E-2</v>
      </c>
      <c r="W2295" s="40">
        <f t="shared" si="896"/>
        <v>208042.16457577658</v>
      </c>
      <c r="X2295" s="40">
        <f t="shared" si="906"/>
        <v>5.3986269220718253E-3</v>
      </c>
      <c r="Y2295" s="40">
        <f t="shared" si="907"/>
        <v>0</v>
      </c>
      <c r="Z2295" s="40">
        <f t="shared" si="908"/>
        <v>0</v>
      </c>
      <c r="AA2295" s="40">
        <f t="shared" si="909"/>
        <v>0</v>
      </c>
      <c r="AB2295" s="38">
        <f t="shared" si="910"/>
        <v>253176.20345990211</v>
      </c>
      <c r="AC2295" s="46"/>
      <c r="AD2295" s="38"/>
      <c r="AE2295" s="40"/>
      <c r="AF2295" s="40"/>
      <c r="AG2295" s="40">
        <f t="shared" si="911"/>
        <v>136.20164367184003</v>
      </c>
      <c r="AH2295" s="24">
        <f t="shared" si="912"/>
        <v>133.26162570623293</v>
      </c>
      <c r="AI2295" s="16">
        <f>VLOOKUP(A2295,'VQT-IV'!$B$3:$C1629,2,0)</f>
        <v>133.37</v>
      </c>
      <c r="AJ2295" s="25">
        <f t="shared" si="897"/>
        <v>-8.1258374272374922E-4</v>
      </c>
      <c r="AL2295" s="2">
        <f t="shared" si="918"/>
        <v>137.45812140975204</v>
      </c>
      <c r="AM2295" s="27">
        <f t="shared" si="919"/>
        <v>-3.0529267099538404E-2</v>
      </c>
      <c r="AO2295" s="1">
        <v>41303</v>
      </c>
      <c r="AP2295" s="2" t="str">
        <f t="shared" si="898"/>
        <v>high</v>
      </c>
    </row>
    <row r="2296" spans="1:42" x14ac:dyDescent="0.25">
      <c r="A2296" s="49">
        <v>41337</v>
      </c>
      <c r="B2296" s="47">
        <v>1525.2</v>
      </c>
      <c r="C2296" s="27">
        <f t="shared" si="913"/>
        <v>4.6107232248715491E-3</v>
      </c>
      <c r="D2296" s="27">
        <f t="shared" si="914"/>
        <v>2.4905972438565294E-2</v>
      </c>
      <c r="E2296" s="5">
        <f t="shared" si="915"/>
        <v>0</v>
      </c>
      <c r="F2296" s="44">
        <v>2688.54</v>
      </c>
      <c r="G2296" s="45">
        <v>2688.54</v>
      </c>
      <c r="H2296" s="48">
        <v>1525.2</v>
      </c>
      <c r="I2296" s="42">
        <v>14.01</v>
      </c>
      <c r="J2296" s="40">
        <f t="shared" si="899"/>
        <v>0.1401</v>
      </c>
      <c r="K2296" s="40">
        <f t="shared" si="900"/>
        <v>1.9282318109523758E-2</v>
      </c>
      <c r="L2296" s="51">
        <f>VLOOKUP(A2296,LIBOR!$A$3:B4391,2,1)</f>
        <v>0.154</v>
      </c>
      <c r="M2296" s="43">
        <v>2358.75</v>
      </c>
      <c r="N2296" s="54">
        <v>2104.5</v>
      </c>
      <c r="O2296" s="40">
        <f t="shared" si="901"/>
        <v>2.1161162902792814E-5</v>
      </c>
      <c r="P2296" s="40">
        <f t="shared" si="902"/>
        <v>0.12081768189047624</v>
      </c>
      <c r="Q2296" s="38">
        <f t="shared" si="916"/>
        <v>16.292000000000002</v>
      </c>
      <c r="R2296" s="38">
        <f t="shared" si="917"/>
        <v>14.137</v>
      </c>
      <c r="S2296" s="40">
        <f t="shared" si="903"/>
        <v>1</v>
      </c>
      <c r="T2296" s="40">
        <f t="shared" si="904"/>
        <v>0</v>
      </c>
      <c r="U2296" s="40">
        <f>VLOOKUP(P2296,Table!$D$6:$G$15,MATCH(VALUE(T2296)&amp;"E",Table!$D$5:$G$5,0),1)*IF(Y2296=1,0,1)</f>
        <v>0.9</v>
      </c>
      <c r="V2296" s="40">
        <f t="shared" si="905"/>
        <v>9.9999999999999978E-2</v>
      </c>
      <c r="W2296" s="40">
        <f t="shared" si="896"/>
        <v>207345.95541780192</v>
      </c>
      <c r="X2296" s="40">
        <f t="shared" si="906"/>
        <v>1.4276830684594177E-3</v>
      </c>
      <c r="Y2296" s="40">
        <f t="shared" si="907"/>
        <v>0</v>
      </c>
      <c r="Z2296" s="40">
        <f t="shared" si="908"/>
        <v>0</v>
      </c>
      <c r="AA2296" s="40">
        <f t="shared" si="909"/>
        <v>0</v>
      </c>
      <c r="AB2296" s="38">
        <f t="shared" si="910"/>
        <v>252330.94609640635</v>
      </c>
      <c r="AC2296" s="46"/>
      <c r="AD2296" s="38"/>
      <c r="AE2296" s="40"/>
      <c r="AF2296" s="40"/>
      <c r="AG2296" s="40">
        <f t="shared" si="911"/>
        <v>135.7469190940142</v>
      </c>
      <c r="AH2296" s="24">
        <f t="shared" si="912"/>
        <v>132.8063463601716</v>
      </c>
      <c r="AI2296" s="16">
        <f>VLOOKUP(A2296,'VQT-IV'!$B$3:$C1630,2,0)</f>
        <v>132.91</v>
      </c>
      <c r="AJ2296" s="25">
        <f t="shared" si="897"/>
        <v>-7.7987841267324054E-4</v>
      </c>
      <c r="AL2296" s="2">
        <f t="shared" si="918"/>
        <v>137.45812140975204</v>
      </c>
      <c r="AM2296" s="27">
        <f t="shared" si="919"/>
        <v>-3.3841398397362443E-2</v>
      </c>
      <c r="AO2296" s="1">
        <v>41304</v>
      </c>
      <c r="AP2296" s="2" t="str">
        <f t="shared" si="898"/>
        <v>high</v>
      </c>
    </row>
    <row r="2297" spans="1:42" x14ac:dyDescent="0.25">
      <c r="A2297" s="49">
        <v>41338</v>
      </c>
      <c r="B2297" s="47">
        <v>1539.79</v>
      </c>
      <c r="C2297" s="27">
        <f t="shared" si="913"/>
        <v>9.5659585628113941E-3</v>
      </c>
      <c r="D2297" s="27">
        <f t="shared" si="914"/>
        <v>2.8362444157944755E-2</v>
      </c>
      <c r="E2297" s="5">
        <f t="shared" si="915"/>
        <v>0</v>
      </c>
      <c r="F2297" s="44">
        <v>2714.35</v>
      </c>
      <c r="G2297" s="45">
        <v>2714.35</v>
      </c>
      <c r="H2297" s="48">
        <v>1539.79</v>
      </c>
      <c r="I2297" s="42">
        <v>13.48</v>
      </c>
      <c r="J2297" s="40">
        <f t="shared" si="899"/>
        <v>0.1348</v>
      </c>
      <c r="K2297" s="40">
        <f t="shared" si="900"/>
        <v>1.3703210023462559E-2</v>
      </c>
      <c r="L2297" s="51">
        <f>VLOOKUP(A2297,LIBOR!$A$3:B4392,2,1)</f>
        <v>0.154</v>
      </c>
      <c r="M2297" s="43">
        <v>2302.5</v>
      </c>
      <c r="N2297" s="54">
        <v>2054.31</v>
      </c>
      <c r="O2297" s="40">
        <f t="shared" si="901"/>
        <v>9.0639815325295109E-5</v>
      </c>
      <c r="P2297" s="40">
        <f t="shared" si="902"/>
        <v>0.12109678997653744</v>
      </c>
      <c r="Q2297" s="38">
        <f t="shared" si="916"/>
        <v>15.296000000000001</v>
      </c>
      <c r="R2297" s="38">
        <f t="shared" si="917"/>
        <v>14.192499999999999</v>
      </c>
      <c r="S2297" s="40">
        <f t="shared" si="903"/>
        <v>1</v>
      </c>
      <c r="T2297" s="40">
        <f t="shared" si="904"/>
        <v>0</v>
      </c>
      <c r="U2297" s="40">
        <f>VLOOKUP(P2297,Table!$D$6:$G$15,MATCH(VALUE(T2297)&amp;"E",Table!$D$5:$G$5,0),1)*IF(Y2297=1,0,1)</f>
        <v>0.9</v>
      </c>
      <c r="V2297" s="40">
        <f t="shared" si="905"/>
        <v>9.9999999999999978E-2</v>
      </c>
      <c r="W2297" s="40">
        <f t="shared" si="896"/>
        <v>208636.57475712712</v>
      </c>
      <c r="X2297" s="40">
        <f t="shared" si="906"/>
        <v>1.1938358180691777E-2</v>
      </c>
      <c r="Y2297" s="40">
        <f t="shared" si="907"/>
        <v>0</v>
      </c>
      <c r="Z2297" s="40">
        <f t="shared" si="908"/>
        <v>0</v>
      </c>
      <c r="AA2297" s="40">
        <f t="shared" si="909"/>
        <v>0</v>
      </c>
      <c r="AB2297" s="38">
        <f t="shared" si="910"/>
        <v>253909.34370748344</v>
      </c>
      <c r="AC2297" s="46"/>
      <c r="AD2297" s="38"/>
      <c r="AE2297" s="40"/>
      <c r="AF2297" s="40"/>
      <c r="AG2297" s="40">
        <f t="shared" si="911"/>
        <v>136.59605240930406</v>
      </c>
      <c r="AH2297" s="24">
        <f t="shared" si="912"/>
        <v>133.63360738037119</v>
      </c>
      <c r="AI2297" s="16">
        <f>VLOOKUP(A2297,'VQT-IV'!$B$3:$C1631,2,0)</f>
        <v>133.74</v>
      </c>
      <c r="AJ2297" s="25">
        <f t="shared" si="897"/>
        <v>-7.9551831635127357E-4</v>
      </c>
      <c r="AL2297" s="2">
        <f t="shared" si="918"/>
        <v>137.45812140975204</v>
      </c>
      <c r="AM2297" s="27">
        <f t="shared" si="919"/>
        <v>-2.7823121618112845E-2</v>
      </c>
      <c r="AO2297" s="1">
        <v>41305</v>
      </c>
      <c r="AP2297" s="2" t="str">
        <f t="shared" si="898"/>
        <v>high</v>
      </c>
    </row>
    <row r="2298" spans="1:42" x14ac:dyDescent="0.25">
      <c r="A2298" s="49">
        <v>41339</v>
      </c>
      <c r="B2298" s="47">
        <v>1541.46</v>
      </c>
      <c r="C2298" s="27">
        <f t="shared" si="913"/>
        <v>1.0845634794356407E-3</v>
      </c>
      <c r="D2298" s="27">
        <f t="shared" si="914"/>
        <v>1.6721046677021234E-2</v>
      </c>
      <c r="E2298" s="5">
        <f t="shared" si="915"/>
        <v>0</v>
      </c>
      <c r="F2298" s="44">
        <v>2718.07</v>
      </c>
      <c r="G2298" s="45">
        <v>2718.07</v>
      </c>
      <c r="H2298" s="48">
        <v>1541.46</v>
      </c>
      <c r="I2298" s="42">
        <v>13.53</v>
      </c>
      <c r="J2298" s="40">
        <f t="shared" si="899"/>
        <v>0.1353</v>
      </c>
      <c r="K2298" s="40">
        <f t="shared" si="900"/>
        <v>1.0291144850632372E-2</v>
      </c>
      <c r="L2298" s="51">
        <f>VLOOKUP(A2298,LIBOR!$A$3:B4393,2,1)</f>
        <v>0.153</v>
      </c>
      <c r="M2298" s="43">
        <v>2312.02</v>
      </c>
      <c r="N2298" s="54">
        <v>2062.79</v>
      </c>
      <c r="O2298" s="40">
        <f t="shared" si="901"/>
        <v>1.1750034599071701E-6</v>
      </c>
      <c r="P2298" s="40">
        <f t="shared" si="902"/>
        <v>0.12500885514936763</v>
      </c>
      <c r="Q2298" s="38">
        <f t="shared" si="916"/>
        <v>14.618</v>
      </c>
      <c r="R2298" s="38">
        <f t="shared" si="917"/>
        <v>14.133000000000001</v>
      </c>
      <c r="S2298" s="40">
        <f t="shared" si="903"/>
        <v>1</v>
      </c>
      <c r="T2298" s="40">
        <f t="shared" si="904"/>
        <v>0</v>
      </c>
      <c r="U2298" s="40">
        <f>VLOOKUP(P2298,Table!$D$6:$G$15,MATCH(VALUE(T2298)&amp;"E",Table!$D$5:$G$5,0),1)*IF(Y2298=1,0,1)</f>
        <v>0.9</v>
      </c>
      <c r="V2298" s="40">
        <f t="shared" si="905"/>
        <v>9.9999999999999978E-2</v>
      </c>
      <c r="W2298" s="40">
        <f t="shared" si="896"/>
        <v>208926.34963698735</v>
      </c>
      <c r="X2298" s="40">
        <f t="shared" si="906"/>
        <v>1.2851306798256967E-2</v>
      </c>
      <c r="Y2298" s="40">
        <f t="shared" si="907"/>
        <v>0</v>
      </c>
      <c r="Z2298" s="40">
        <f t="shared" si="908"/>
        <v>0</v>
      </c>
      <c r="AA2298" s="40">
        <f t="shared" si="909"/>
        <v>0</v>
      </c>
      <c r="AB2298" s="38">
        <f t="shared" si="910"/>
        <v>254327.50906167761</v>
      </c>
      <c r="AC2298" s="46"/>
      <c r="AD2298" s="38"/>
      <c r="AE2298" s="40"/>
      <c r="AF2298" s="40"/>
      <c r="AG2298" s="40">
        <f t="shared" si="911"/>
        <v>136.82101355410961</v>
      </c>
      <c r="AH2298" s="24">
        <f t="shared" si="912"/>
        <v>133.85020578731479</v>
      </c>
      <c r="AI2298" s="16">
        <f>VLOOKUP(A2298,'VQT-IV'!$B$3:$C1632,2,0)</f>
        <v>133.96</v>
      </c>
      <c r="AJ2298" s="25">
        <f t="shared" si="897"/>
        <v>-8.1960445420437011E-4</v>
      </c>
      <c r="AL2298" s="2">
        <f t="shared" si="918"/>
        <v>137.45812140975204</v>
      </c>
      <c r="AM2298" s="27">
        <f t="shared" si="919"/>
        <v>-2.6247380550781241E-2</v>
      </c>
      <c r="AO2298" s="1">
        <v>41306</v>
      </c>
      <c r="AP2298" s="2" t="str">
        <f t="shared" si="898"/>
        <v>high</v>
      </c>
    </row>
    <row r="2299" spans="1:42" x14ac:dyDescent="0.25">
      <c r="A2299" s="49">
        <v>41340</v>
      </c>
      <c r="B2299" s="47">
        <v>1544.26</v>
      </c>
      <c r="C2299" s="27">
        <f t="shared" si="913"/>
        <v>1.8164597200056587E-3</v>
      </c>
      <c r="D2299" s="27">
        <f t="shared" si="914"/>
        <v>1.9401628192025511E-2</v>
      </c>
      <c r="E2299" s="5">
        <f t="shared" si="915"/>
        <v>0</v>
      </c>
      <c r="F2299" s="44">
        <v>2723.27</v>
      </c>
      <c r="G2299" s="45">
        <v>2723.27</v>
      </c>
      <c r="H2299" s="48">
        <v>1544.26</v>
      </c>
      <c r="I2299" s="42">
        <v>13.06</v>
      </c>
      <c r="J2299" s="40">
        <f t="shared" si="899"/>
        <v>0.13059999999999999</v>
      </c>
      <c r="K2299" s="40">
        <f t="shared" si="900"/>
        <v>1.0206264626406725E-2</v>
      </c>
      <c r="L2299" s="51">
        <f>VLOOKUP(A2299,LIBOR!$A$3:B4394,2,1)</f>
        <v>0.155</v>
      </c>
      <c r="M2299" s="43">
        <v>2255.1</v>
      </c>
      <c r="N2299" s="54">
        <v>2012</v>
      </c>
      <c r="O2299" s="40">
        <f t="shared" si="901"/>
        <v>3.2935424216640551E-6</v>
      </c>
      <c r="P2299" s="40">
        <f t="shared" si="902"/>
        <v>0.12039373537359327</v>
      </c>
      <c r="Q2299" s="38">
        <f t="shared" si="916"/>
        <v>14.378</v>
      </c>
      <c r="R2299" s="38">
        <f t="shared" si="917"/>
        <v>14.123499999999998</v>
      </c>
      <c r="S2299" s="40">
        <f t="shared" si="903"/>
        <v>1</v>
      </c>
      <c r="T2299" s="40">
        <f t="shared" si="904"/>
        <v>1</v>
      </c>
      <c r="U2299" s="40">
        <f>VLOOKUP(P2299,Table!$D$6:$G$15,MATCH(VALUE(T2299)&amp;"E",Table!$D$5:$G$5,0),1)*IF(Y2299=1,0,1)</f>
        <v>0.85</v>
      </c>
      <c r="V2299" s="40">
        <f t="shared" si="905"/>
        <v>0.15000000000000002</v>
      </c>
      <c r="W2299" s="40">
        <f t="shared" si="896"/>
        <v>208753.48700339207</v>
      </c>
      <c r="X2299" s="40">
        <f t="shared" si="906"/>
        <v>1.1513384032590501E-2</v>
      </c>
      <c r="Y2299" s="40">
        <f t="shared" si="907"/>
        <v>0</v>
      </c>
      <c r="Z2299" s="40">
        <f t="shared" si="908"/>
        <v>0</v>
      </c>
      <c r="AA2299" s="40">
        <f t="shared" si="909"/>
        <v>0</v>
      </c>
      <c r="AB2299" s="38">
        <f t="shared" si="910"/>
        <v>254139.27962960512</v>
      </c>
      <c r="AC2299" s="46"/>
      <c r="AD2299" s="38"/>
      <c r="AE2299" s="40"/>
      <c r="AF2299" s="40"/>
      <c r="AG2299" s="40">
        <f t="shared" si="911"/>
        <v>136.71975143829724</v>
      </c>
      <c r="AH2299" s="24">
        <f t="shared" si="912"/>
        <v>133.74766119140119</v>
      </c>
      <c r="AI2299" s="16">
        <f>VLOOKUP(A2299,'VQT-IV'!$B$3:$C1633,2,0)</f>
        <v>133.85</v>
      </c>
      <c r="AJ2299" s="25">
        <f t="shared" si="897"/>
        <v>-7.645783234875303E-4</v>
      </c>
      <c r="AL2299" s="2">
        <f t="shared" si="918"/>
        <v>137.45812140975204</v>
      </c>
      <c r="AM2299" s="27">
        <f t="shared" si="919"/>
        <v>-2.6993386642396033E-2</v>
      </c>
      <c r="AO2299" s="1">
        <v>41309</v>
      </c>
      <c r="AP2299" s="2" t="str">
        <f t="shared" si="898"/>
        <v>high</v>
      </c>
    </row>
    <row r="2300" spans="1:42" x14ac:dyDescent="0.25">
      <c r="A2300" s="49">
        <v>41341</v>
      </c>
      <c r="B2300" s="47">
        <v>1551.18</v>
      </c>
      <c r="C2300" s="27">
        <f t="shared" si="913"/>
        <v>4.4811106937951983E-3</v>
      </c>
      <c r="D2300" s="27">
        <f t="shared" si="914"/>
        <v>2.1558815680919441E-2</v>
      </c>
      <c r="E2300" s="5">
        <f t="shared" si="915"/>
        <v>0</v>
      </c>
      <c r="F2300" s="44">
        <v>2735.67</v>
      </c>
      <c r="G2300" s="45">
        <v>2735.67</v>
      </c>
      <c r="H2300" s="48">
        <v>1551.18</v>
      </c>
      <c r="I2300" s="42">
        <v>12.59</v>
      </c>
      <c r="J2300" s="40">
        <f t="shared" si="899"/>
        <v>0.12590000000000001</v>
      </c>
      <c r="K2300" s="40">
        <f t="shared" si="900"/>
        <v>1.1928432616549342E-2</v>
      </c>
      <c r="L2300" s="51">
        <f>VLOOKUP(A2300,LIBOR!$A$3:B4395,2,1)</f>
        <v>0.155</v>
      </c>
      <c r="M2300" s="43">
        <v>2219.79</v>
      </c>
      <c r="N2300" s="54">
        <v>1980.49</v>
      </c>
      <c r="O2300" s="40">
        <f t="shared" si="901"/>
        <v>1.9990738884528913E-5</v>
      </c>
      <c r="P2300" s="40">
        <f t="shared" si="902"/>
        <v>0.11397156738345067</v>
      </c>
      <c r="Q2300" s="38">
        <f t="shared" si="916"/>
        <v>13.888</v>
      </c>
      <c r="R2300" s="38">
        <f t="shared" si="917"/>
        <v>14.105999999999998</v>
      </c>
      <c r="S2300" s="40">
        <f t="shared" si="903"/>
        <v>-1</v>
      </c>
      <c r="T2300" s="40">
        <f t="shared" si="904"/>
        <v>0</v>
      </c>
      <c r="U2300" s="40">
        <f>VLOOKUP(P2300,Table!$D$6:$G$15,MATCH(VALUE(T2300)&amp;"E",Table!$D$5:$G$5,0),1)*IF(Y2300=1,0,1)</f>
        <v>0.9</v>
      </c>
      <c r="V2300" s="40">
        <f t="shared" si="905"/>
        <v>9.9999999999999978E-2</v>
      </c>
      <c r="W2300" s="40">
        <f t="shared" si="896"/>
        <v>209058.22305163631</v>
      </c>
      <c r="X2300" s="40">
        <f t="shared" si="906"/>
        <v>7.0474215983569177E-3</v>
      </c>
      <c r="Y2300" s="40">
        <f t="shared" si="907"/>
        <v>0</v>
      </c>
      <c r="Z2300" s="40">
        <f t="shared" si="908"/>
        <v>0</v>
      </c>
      <c r="AA2300" s="40">
        <f t="shared" si="909"/>
        <v>0</v>
      </c>
      <c r="AB2300" s="38">
        <f t="shared" si="910"/>
        <v>254525.99592828052</v>
      </c>
      <c r="AC2300" s="46"/>
      <c r="AD2300" s="38"/>
      <c r="AE2300" s="40"/>
      <c r="AF2300" s="40"/>
      <c r="AG2300" s="40">
        <f t="shared" si="911"/>
        <v>136.92779387986351</v>
      </c>
      <c r="AH2300" s="24">
        <f t="shared" si="912"/>
        <v>133.9476946896805</v>
      </c>
      <c r="AI2300" s="16">
        <f>VLOOKUP(A2300,'VQT-IV'!$B$3:$C1634,2,0)</f>
        <v>134.05000000000001</v>
      </c>
      <c r="AJ2300" s="25">
        <f t="shared" si="897"/>
        <v>-7.6318769354355442E-4</v>
      </c>
      <c r="AL2300" s="2">
        <f t="shared" si="918"/>
        <v>137.45812140975204</v>
      </c>
      <c r="AM2300" s="27">
        <f t="shared" si="919"/>
        <v>-2.55381543416211E-2</v>
      </c>
      <c r="AO2300" s="1">
        <v>41310</v>
      </c>
      <c r="AP2300" s="2" t="str">
        <f t="shared" si="898"/>
        <v>high</v>
      </c>
    </row>
    <row r="2301" spans="1:42" x14ac:dyDescent="0.25">
      <c r="A2301" s="49">
        <v>41344</v>
      </c>
      <c r="B2301" s="47">
        <v>1556.22</v>
      </c>
      <c r="C2301" s="27">
        <f t="shared" si="913"/>
        <v>3.2491393648705902E-3</v>
      </c>
      <c r="D2301" s="27">
        <f t="shared" si="914"/>
        <v>2.0197231820918482E-2</v>
      </c>
      <c r="E2301" s="5">
        <f t="shared" si="915"/>
        <v>0</v>
      </c>
      <c r="F2301" s="44">
        <v>2744.81</v>
      </c>
      <c r="G2301" s="45">
        <v>2744.81</v>
      </c>
      <c r="H2301" s="48">
        <v>1556.22</v>
      </c>
      <c r="I2301" s="42">
        <v>11.56</v>
      </c>
      <c r="J2301" s="40">
        <f t="shared" si="899"/>
        <v>0.11560000000000001</v>
      </c>
      <c r="K2301" s="40">
        <f t="shared" si="900"/>
        <v>6.1080882114818574E-3</v>
      </c>
      <c r="L2301" s="51">
        <f>VLOOKUP(A2301,LIBOR!$A$3:B4396,2,1)</f>
        <v>0.155</v>
      </c>
      <c r="M2301" s="43">
        <v>2115.1999999999998</v>
      </c>
      <c r="N2301" s="54">
        <v>1887.16</v>
      </c>
      <c r="O2301" s="40">
        <f t="shared" si="901"/>
        <v>1.0522707611560657E-5</v>
      </c>
      <c r="P2301" s="40">
        <f t="shared" si="902"/>
        <v>0.10949191178851815</v>
      </c>
      <c r="Q2301" s="38">
        <f t="shared" si="916"/>
        <v>13.334</v>
      </c>
      <c r="R2301" s="38">
        <f t="shared" si="917"/>
        <v>14.060499999999996</v>
      </c>
      <c r="S2301" s="40">
        <f t="shared" si="903"/>
        <v>-1</v>
      </c>
      <c r="T2301" s="40">
        <f t="shared" si="904"/>
        <v>0</v>
      </c>
      <c r="U2301" s="40">
        <f>VLOOKUP(P2301,Table!$D$6:$G$15,MATCH(VALUE(T2301)&amp;"E",Table!$D$5:$G$5,0),1)*IF(Y2301=1,0,1)</f>
        <v>0.9</v>
      </c>
      <c r="V2301" s="40">
        <f t="shared" si="905"/>
        <v>9.9999999999999978E-2</v>
      </c>
      <c r="W2301" s="40">
        <f t="shared" si="896"/>
        <v>208684.37578853202</v>
      </c>
      <c r="X2301" s="40">
        <f t="shared" si="906"/>
        <v>4.883906480840583E-3</v>
      </c>
      <c r="Y2301" s="40">
        <f t="shared" si="907"/>
        <v>0</v>
      </c>
      <c r="Z2301" s="40">
        <f t="shared" si="908"/>
        <v>0</v>
      </c>
      <c r="AA2301" s="40">
        <f t="shared" si="909"/>
        <v>0</v>
      </c>
      <c r="AB2301" s="38">
        <f t="shared" si="910"/>
        <v>254092.08883317368</v>
      </c>
      <c r="AC2301" s="46"/>
      <c r="AD2301" s="38"/>
      <c r="AE2301" s="40"/>
      <c r="AF2301" s="40"/>
      <c r="AG2301" s="40">
        <f t="shared" si="911"/>
        <v>136.69436412324825</v>
      </c>
      <c r="AH2301" s="24">
        <f t="shared" si="912"/>
        <v>133.70890447505161</v>
      </c>
      <c r="AI2301" s="16">
        <f>VLOOKUP(A2301,'VQT-IV'!$B$3:$C1635,2,0)</f>
        <v>133.82</v>
      </c>
      <c r="AJ2301" s="25">
        <f t="shared" si="897"/>
        <v>-8.3018625727382389E-4</v>
      </c>
      <c r="AL2301" s="2">
        <f t="shared" si="918"/>
        <v>137.45812140975204</v>
      </c>
      <c r="AM2301" s="27">
        <f t="shared" si="919"/>
        <v>-2.7275339545229982E-2</v>
      </c>
      <c r="AO2301" s="1">
        <v>41311</v>
      </c>
      <c r="AP2301" s="2" t="str">
        <f t="shared" si="898"/>
        <v>high</v>
      </c>
    </row>
    <row r="2302" spans="1:42" x14ac:dyDescent="0.25">
      <c r="A2302" s="49">
        <v>41345</v>
      </c>
      <c r="B2302" s="47">
        <v>1552.48</v>
      </c>
      <c r="C2302" s="27">
        <f t="shared" si="913"/>
        <v>-2.4032591792934044E-3</v>
      </c>
      <c r="D2302" s="27">
        <f t="shared" si="914"/>
        <v>8.2280140788136835E-3</v>
      </c>
      <c r="E2302" s="5">
        <f t="shared" si="915"/>
        <v>0</v>
      </c>
      <c r="F2302" s="44">
        <v>2738.35</v>
      </c>
      <c r="G2302" s="45">
        <v>2738.35</v>
      </c>
      <c r="H2302" s="48">
        <v>1552.48</v>
      </c>
      <c r="I2302" s="42">
        <v>12.27</v>
      </c>
      <c r="J2302" s="40">
        <f t="shared" si="899"/>
        <v>0.12269999999999999</v>
      </c>
      <c r="K2302" s="40">
        <f t="shared" si="900"/>
        <v>1.2674736751964427E-2</v>
      </c>
      <c r="L2302" s="51">
        <f>VLOOKUP(A2302,LIBOR!$A$3:B4397,2,1)</f>
        <v>0.155</v>
      </c>
      <c r="M2302" s="43">
        <v>2164</v>
      </c>
      <c r="N2302" s="54">
        <v>1930.7</v>
      </c>
      <c r="O2302" s="40">
        <f t="shared" si="901"/>
        <v>5.7895657232830512E-6</v>
      </c>
      <c r="P2302" s="40">
        <f t="shared" si="902"/>
        <v>0.11002526324803556</v>
      </c>
      <c r="Q2302" s="38">
        <f t="shared" si="916"/>
        <v>12.843999999999999</v>
      </c>
      <c r="R2302" s="38">
        <f t="shared" si="917"/>
        <v>13.987499999999997</v>
      </c>
      <c r="S2302" s="40">
        <f t="shared" si="903"/>
        <v>-1</v>
      </c>
      <c r="T2302" s="40">
        <f t="shared" si="904"/>
        <v>0</v>
      </c>
      <c r="U2302" s="40">
        <f>VLOOKUP(P2302,Table!$D$6:$G$15,MATCH(VALUE(T2302)&amp;"E",Table!$D$5:$G$5,0),1)*IF(Y2302=1,0,1)</f>
        <v>0.9</v>
      </c>
      <c r="V2302" s="40">
        <f t="shared" si="905"/>
        <v>9.9999999999999978E-2</v>
      </c>
      <c r="W2302" s="40">
        <f t="shared" si="896"/>
        <v>208714.4758598257</v>
      </c>
      <c r="X2302" s="40">
        <f t="shared" si="906"/>
        <v>6.4550107477774343E-3</v>
      </c>
      <c r="Y2302" s="40">
        <f t="shared" si="907"/>
        <v>0</v>
      </c>
      <c r="Z2302" s="40">
        <f t="shared" si="908"/>
        <v>0</v>
      </c>
      <c r="AA2302" s="40">
        <f t="shared" si="909"/>
        <v>0</v>
      </c>
      <c r="AB2302" s="38">
        <f t="shared" si="910"/>
        <v>254140.09471534929</v>
      </c>
      <c r="AC2302" s="46"/>
      <c r="AD2302" s="38"/>
      <c r="AE2302" s="40"/>
      <c r="AF2302" s="40"/>
      <c r="AG2302" s="40">
        <f t="shared" si="911"/>
        <v>136.72018993139642</v>
      </c>
      <c r="AH2302" s="24">
        <f t="shared" si="912"/>
        <v>133.7306854849366</v>
      </c>
      <c r="AI2302" s="16">
        <f>VLOOKUP(A2302,'VQT-IV'!$B$3:$C1636,2,0)</f>
        <v>133.84</v>
      </c>
      <c r="AJ2302" s="25">
        <f t="shared" si="897"/>
        <v>-8.1675519324120316E-4</v>
      </c>
      <c r="AL2302" s="2">
        <f t="shared" si="918"/>
        <v>137.45812140975204</v>
      </c>
      <c r="AM2302" s="27">
        <f t="shared" si="919"/>
        <v>-2.7116883939539926E-2</v>
      </c>
      <c r="AO2302" s="1">
        <v>41312</v>
      </c>
      <c r="AP2302" s="2" t="str">
        <f t="shared" si="898"/>
        <v>high</v>
      </c>
    </row>
    <row r="2303" spans="1:42" x14ac:dyDescent="0.25">
      <c r="A2303" s="49">
        <v>41346</v>
      </c>
      <c r="B2303" s="47">
        <v>1554.52</v>
      </c>
      <c r="C2303" s="27">
        <f t="shared" si="913"/>
        <v>1.3140265897144676E-3</v>
      </c>
      <c r="D2303" s="27">
        <f t="shared" si="914"/>
        <v>8.4574771890925105E-3</v>
      </c>
      <c r="E2303" s="5">
        <f t="shared" si="915"/>
        <v>0</v>
      </c>
      <c r="F2303" s="44">
        <v>2742.87</v>
      </c>
      <c r="G2303" s="45">
        <v>2742.87</v>
      </c>
      <c r="H2303" s="48">
        <v>1554.52</v>
      </c>
      <c r="I2303" s="42">
        <v>11.83</v>
      </c>
      <c r="J2303" s="40">
        <f t="shared" si="899"/>
        <v>0.1183</v>
      </c>
      <c r="K2303" s="40">
        <f t="shared" si="900"/>
        <v>8.1434222009860724E-3</v>
      </c>
      <c r="L2303" s="51">
        <f>VLOOKUP(A2303,LIBOR!$A$3:B4398,2,1)</f>
        <v>0.155</v>
      </c>
      <c r="M2303" s="43">
        <v>2142.83</v>
      </c>
      <c r="N2303" s="54">
        <v>1911.81</v>
      </c>
      <c r="O2303" s="40">
        <f t="shared" si="901"/>
        <v>1.7243997232671388E-6</v>
      </c>
      <c r="P2303" s="40">
        <f t="shared" si="902"/>
        <v>0.11015657779901393</v>
      </c>
      <c r="Q2303" s="38">
        <f t="shared" si="916"/>
        <v>12.602</v>
      </c>
      <c r="R2303" s="38">
        <f t="shared" si="917"/>
        <v>13.953999999999997</v>
      </c>
      <c r="S2303" s="40">
        <f t="shared" si="903"/>
        <v>-1</v>
      </c>
      <c r="T2303" s="40">
        <f t="shared" si="904"/>
        <v>0</v>
      </c>
      <c r="U2303" s="40">
        <f>VLOOKUP(P2303,Table!$D$6:$G$15,MATCH(VALUE(T2303)&amp;"E",Table!$D$5:$G$5,0),1)*IF(Y2303=1,0,1)</f>
        <v>0.9</v>
      </c>
      <c r="V2303" s="40">
        <f t="shared" si="905"/>
        <v>9.9999999999999978E-2</v>
      </c>
      <c r="W2303" s="40">
        <f t="shared" si="896"/>
        <v>208757.10001320741</v>
      </c>
      <c r="X2303" s="40">
        <f t="shared" si="906"/>
        <v>3.7338181375567991E-4</v>
      </c>
      <c r="Y2303" s="40">
        <f t="shared" si="907"/>
        <v>0</v>
      </c>
      <c r="Z2303" s="40">
        <f t="shared" si="908"/>
        <v>0</v>
      </c>
      <c r="AA2303" s="40">
        <f t="shared" si="909"/>
        <v>0</v>
      </c>
      <c r="AB2303" s="38">
        <f t="shared" si="910"/>
        <v>254269.01621507853</v>
      </c>
      <c r="AC2303" s="46"/>
      <c r="AD2303" s="38"/>
      <c r="AE2303" s="40"/>
      <c r="AF2303" s="40"/>
      <c r="AG2303" s="40">
        <f t="shared" si="911"/>
        <v>136.78954605542305</v>
      </c>
      <c r="AH2303" s="24">
        <f t="shared" si="912"/>
        <v>133.79504265034362</v>
      </c>
      <c r="AI2303" s="16">
        <f>VLOOKUP(A2303,'VQT-IV'!$B$3:$C1637,2,0)</f>
        <v>133.9</v>
      </c>
      <c r="AJ2303" s="25">
        <f t="shared" si="897"/>
        <v>-7.8384876517090252E-4</v>
      </c>
      <c r="AL2303" s="2">
        <f t="shared" si="918"/>
        <v>137.45812140975204</v>
      </c>
      <c r="AM2303" s="27">
        <f t="shared" si="919"/>
        <v>-2.6648689228692901E-2</v>
      </c>
      <c r="AO2303" s="1">
        <v>41313</v>
      </c>
      <c r="AP2303" s="2" t="str">
        <f t="shared" si="898"/>
        <v>high</v>
      </c>
    </row>
    <row r="2304" spans="1:42" x14ac:dyDescent="0.25">
      <c r="A2304" s="49">
        <v>41347</v>
      </c>
      <c r="B2304" s="47">
        <v>1563.23</v>
      </c>
      <c r="C2304" s="27">
        <f t="shared" si="913"/>
        <v>5.6030157218949217E-3</v>
      </c>
      <c r="D2304" s="27">
        <f t="shared" si="914"/>
        <v>1.2244033190981773E-2</v>
      </c>
      <c r="E2304" s="5">
        <f t="shared" si="915"/>
        <v>0</v>
      </c>
      <c r="F2304" s="44">
        <v>2758.3</v>
      </c>
      <c r="G2304" s="45">
        <v>2758.3</v>
      </c>
      <c r="H2304" s="48">
        <v>1563.23</v>
      </c>
      <c r="I2304" s="42">
        <v>11.3</v>
      </c>
      <c r="J2304" s="40">
        <f t="shared" si="899"/>
        <v>0.113</v>
      </c>
      <c r="K2304" s="40">
        <f t="shared" si="900"/>
        <v>4.4200529702387442E-3</v>
      </c>
      <c r="L2304" s="51">
        <f>VLOOKUP(A2304,LIBOR!$A$3:B4399,2,1)</f>
        <v>0.153</v>
      </c>
      <c r="M2304" s="43">
        <v>2120.5300000000002</v>
      </c>
      <c r="N2304" s="54">
        <v>1891.91</v>
      </c>
      <c r="O2304" s="40">
        <f t="shared" si="901"/>
        <v>3.1218784168431346E-5</v>
      </c>
      <c r="P2304" s="40">
        <f t="shared" si="902"/>
        <v>0.10857994702976126</v>
      </c>
      <c r="Q2304" s="38">
        <f t="shared" si="916"/>
        <v>12.262</v>
      </c>
      <c r="R2304" s="38">
        <f t="shared" si="917"/>
        <v>13.913499999999999</v>
      </c>
      <c r="S2304" s="40">
        <f t="shared" si="903"/>
        <v>-1</v>
      </c>
      <c r="T2304" s="40">
        <f t="shared" si="904"/>
        <v>0</v>
      </c>
      <c r="U2304" s="40">
        <f>VLOOKUP(P2304,Table!$D$6:$G$15,MATCH(VALUE(T2304)&amp;"E",Table!$D$5:$G$5,0),1)*IF(Y2304=1,0,1)</f>
        <v>0.9</v>
      </c>
      <c r="V2304" s="40">
        <f t="shared" si="905"/>
        <v>9.9999999999999978E-2</v>
      </c>
      <c r="W2304" s="40">
        <f t="shared" si="896"/>
        <v>209592.50746063862</v>
      </c>
      <c r="X2304" s="40">
        <f t="shared" si="906"/>
        <v>-8.1009228407047384E-4</v>
      </c>
      <c r="Y2304" s="40">
        <f t="shared" si="907"/>
        <v>0</v>
      </c>
      <c r="Z2304" s="40">
        <f t="shared" si="908"/>
        <v>0</v>
      </c>
      <c r="AA2304" s="40">
        <f t="shared" si="909"/>
        <v>0</v>
      </c>
      <c r="AB2304" s="38">
        <f t="shared" si="910"/>
        <v>255291.75362251414</v>
      </c>
      <c r="AC2304" s="46"/>
      <c r="AD2304" s="38"/>
      <c r="AE2304" s="40"/>
      <c r="AF2304" s="40"/>
      <c r="AG2304" s="40">
        <f t="shared" si="911"/>
        <v>137.33974988198241</v>
      </c>
      <c r="AH2304" s="24">
        <f t="shared" si="912"/>
        <v>134.32970544655052</v>
      </c>
      <c r="AI2304" s="16">
        <f>VLOOKUP(A2304,'VQT-IV'!$B$3:$C1638,2,0)</f>
        <v>134.44</v>
      </c>
      <c r="AJ2304" s="25">
        <f t="shared" si="897"/>
        <v>-8.2039983226334101E-4</v>
      </c>
      <c r="AL2304" s="2">
        <f t="shared" si="918"/>
        <v>137.45812140975204</v>
      </c>
      <c r="AM2304" s="27">
        <f t="shared" si="919"/>
        <v>-2.2759047854844061E-2</v>
      </c>
      <c r="AO2304" s="1">
        <v>41316</v>
      </c>
      <c r="AP2304" s="2" t="str">
        <f t="shared" si="898"/>
        <v>high</v>
      </c>
    </row>
    <row r="2305" spans="1:42" x14ac:dyDescent="0.25">
      <c r="A2305" s="49">
        <v>41348</v>
      </c>
      <c r="B2305" s="47">
        <v>1560.7</v>
      </c>
      <c r="C2305" s="27">
        <f t="shared" si="913"/>
        <v>-1.6184438630272302E-3</v>
      </c>
      <c r="D2305" s="27">
        <f t="shared" si="914"/>
        <v>6.1444786341593449E-3</v>
      </c>
      <c r="E2305" s="5">
        <f t="shared" si="915"/>
        <v>0</v>
      </c>
      <c r="F2305" s="44">
        <v>2753.82</v>
      </c>
      <c r="G2305" s="45">
        <v>2753.82</v>
      </c>
      <c r="H2305" s="48">
        <v>1560.7</v>
      </c>
      <c r="I2305" s="42">
        <v>11.3</v>
      </c>
      <c r="J2305" s="40">
        <f t="shared" si="899"/>
        <v>0.113</v>
      </c>
      <c r="K2305" s="40">
        <f t="shared" si="900"/>
        <v>2.8047570144308365E-3</v>
      </c>
      <c r="L2305" s="51">
        <f>VLOOKUP(A2305,LIBOR!$A$3:B4400,2,1)</f>
        <v>0.153</v>
      </c>
      <c r="M2305" s="43">
        <v>2133.4699999999998</v>
      </c>
      <c r="N2305" s="54">
        <v>1903.45</v>
      </c>
      <c r="O2305" s="40">
        <f t="shared" si="901"/>
        <v>2.6236061243206239E-6</v>
      </c>
      <c r="P2305" s="40">
        <f t="shared" si="902"/>
        <v>0.11019524298556917</v>
      </c>
      <c r="Q2305" s="38">
        <f t="shared" si="916"/>
        <v>11.91</v>
      </c>
      <c r="R2305" s="38">
        <f t="shared" si="917"/>
        <v>13.829499999999999</v>
      </c>
      <c r="S2305" s="40">
        <f t="shared" si="903"/>
        <v>-1</v>
      </c>
      <c r="T2305" s="40">
        <f t="shared" si="904"/>
        <v>0</v>
      </c>
      <c r="U2305" s="40">
        <f>VLOOKUP(P2305,Table!$D$6:$G$15,MATCH(VALUE(T2305)&amp;"E",Table!$D$5:$G$5,0),1)*IF(Y2305=1,0,1)</f>
        <v>0.9</v>
      </c>
      <c r="V2305" s="40">
        <f t="shared" si="905"/>
        <v>9.9999999999999978E-2</v>
      </c>
      <c r="W2305" s="40">
        <f t="shared" ref="W2305:W2368" si="920">W2304*(1+$U2304*($H2305/$H2304-1)+$V2304*($N2305/$N2304-1))</f>
        <v>209415.05934148791</v>
      </c>
      <c r="X2305" s="40">
        <f t="shared" si="906"/>
        <v>4.0191925380048676E-3</v>
      </c>
      <c r="Y2305" s="40">
        <f t="shared" si="907"/>
        <v>0</v>
      </c>
      <c r="Z2305" s="40">
        <f t="shared" si="908"/>
        <v>0</v>
      </c>
      <c r="AA2305" s="40">
        <f t="shared" si="909"/>
        <v>0</v>
      </c>
      <c r="AB2305" s="38">
        <f t="shared" si="910"/>
        <v>255074.36117337976</v>
      </c>
      <c r="AC2305" s="46"/>
      <c r="AD2305" s="38"/>
      <c r="AE2305" s="40"/>
      <c r="AF2305" s="40"/>
      <c r="AG2305" s="40">
        <f t="shared" si="911"/>
        <v>137.22279888702587</v>
      </c>
      <c r="AH2305" s="24">
        <f t="shared" si="912"/>
        <v>134.21182436487879</v>
      </c>
      <c r="AI2305" s="16">
        <f>VLOOKUP(A2305,'VQT-IV'!$B$3:$C1639,2,0)</f>
        <v>134.32</v>
      </c>
      <c r="AJ2305" s="25">
        <f t="shared" si="897"/>
        <v>-8.053576170429233E-4</v>
      </c>
      <c r="AL2305" s="2">
        <f t="shared" si="918"/>
        <v>137.45812140975204</v>
      </c>
      <c r="AM2305" s="27">
        <f t="shared" si="919"/>
        <v>-2.3616626006376817E-2</v>
      </c>
      <c r="AO2305" s="1">
        <v>41317</v>
      </c>
      <c r="AP2305" s="2" t="str">
        <f t="shared" si="898"/>
        <v>high</v>
      </c>
    </row>
    <row r="2306" spans="1:42" x14ac:dyDescent="0.25">
      <c r="A2306" s="49">
        <v>41351</v>
      </c>
      <c r="B2306" s="47">
        <v>1552.1</v>
      </c>
      <c r="C2306" s="27">
        <f t="shared" si="913"/>
        <v>-5.5103479208048478E-3</v>
      </c>
      <c r="D2306" s="27">
        <f t="shared" si="914"/>
        <v>-2.6150086515160931E-3</v>
      </c>
      <c r="E2306" s="5">
        <f t="shared" si="915"/>
        <v>0</v>
      </c>
      <c r="F2306" s="44">
        <v>2738.68</v>
      </c>
      <c r="G2306" s="45">
        <v>2738.68</v>
      </c>
      <c r="H2306" s="48">
        <v>1552.1</v>
      </c>
      <c r="I2306" s="42">
        <v>13.36</v>
      </c>
      <c r="J2306" s="40">
        <f t="shared" si="899"/>
        <v>0.1336</v>
      </c>
      <c r="K2306" s="40">
        <f t="shared" si="900"/>
        <v>2.3400450613305215E-2</v>
      </c>
      <c r="L2306" s="51">
        <f>VLOOKUP(A2306,LIBOR!$A$3:B4401,2,1)</f>
        <v>0.155</v>
      </c>
      <c r="M2306" s="43">
        <v>2241.84</v>
      </c>
      <c r="N2306" s="54">
        <v>2000.12</v>
      </c>
      <c r="O2306" s="40">
        <f t="shared" si="901"/>
        <v>3.0532099442897667E-5</v>
      </c>
      <c r="P2306" s="40">
        <f t="shared" si="902"/>
        <v>0.11019954938669478</v>
      </c>
      <c r="Q2306" s="38">
        <f t="shared" si="916"/>
        <v>11.651999999999997</v>
      </c>
      <c r="R2306" s="38">
        <f t="shared" si="917"/>
        <v>13.761500000000002</v>
      </c>
      <c r="S2306" s="40">
        <f t="shared" si="903"/>
        <v>-1</v>
      </c>
      <c r="T2306" s="40">
        <f t="shared" si="904"/>
        <v>0</v>
      </c>
      <c r="U2306" s="40">
        <f>VLOOKUP(P2306,Table!$D$6:$G$15,MATCH(VALUE(T2306)&amp;"E",Table!$D$5:$G$5,0),1)*IF(Y2306=1,0,1)</f>
        <v>0.9</v>
      </c>
      <c r="V2306" s="40">
        <f t="shared" si="905"/>
        <v>9.9999999999999978E-2</v>
      </c>
      <c r="W2306" s="40">
        <f t="shared" si="920"/>
        <v>209440.05508260833</v>
      </c>
      <c r="X2306" s="40">
        <f t="shared" si="906"/>
        <v>1.7068751692368433E-3</v>
      </c>
      <c r="Y2306" s="40">
        <f t="shared" si="907"/>
        <v>0</v>
      </c>
      <c r="Z2306" s="40">
        <f t="shared" si="908"/>
        <v>0</v>
      </c>
      <c r="AA2306" s="40">
        <f t="shared" si="909"/>
        <v>0</v>
      </c>
      <c r="AB2306" s="38">
        <f t="shared" si="910"/>
        <v>255107.89899419996</v>
      </c>
      <c r="AC2306" s="46"/>
      <c r="AD2306" s="38"/>
      <c r="AE2306" s="40"/>
      <c r="AF2306" s="40"/>
      <c r="AG2306" s="40">
        <f t="shared" si="911"/>
        <v>137.24084128697683</v>
      </c>
      <c r="AH2306" s="24">
        <f t="shared" si="912"/>
        <v>134.21899021580131</v>
      </c>
      <c r="AI2306" s="16">
        <f>VLOOKUP(A2306,'VQT-IV'!$B$3:$C1640,2,0)</f>
        <v>134.33000000000001</v>
      </c>
      <c r="AJ2306" s="25">
        <f t="shared" si="897"/>
        <v>-8.2639607086054667E-4</v>
      </c>
      <c r="AL2306" s="2">
        <f t="shared" si="918"/>
        <v>137.45812140975204</v>
      </c>
      <c r="AM2306" s="27">
        <f t="shared" si="919"/>
        <v>-2.3564494849272144E-2</v>
      </c>
      <c r="AO2306" s="1">
        <v>41318</v>
      </c>
      <c r="AP2306" s="2" t="str">
        <f t="shared" si="898"/>
        <v>high</v>
      </c>
    </row>
    <row r="2307" spans="1:42" x14ac:dyDescent="0.25">
      <c r="A2307" s="49">
        <v>41352</v>
      </c>
      <c r="B2307" s="47">
        <v>1548.34</v>
      </c>
      <c r="C2307" s="27">
        <f t="shared" si="913"/>
        <v>-2.4225243218864989E-3</v>
      </c>
      <c r="D2307" s="27">
        <f t="shared" si="914"/>
        <v>-2.6342737941091876E-3</v>
      </c>
      <c r="E2307" s="5">
        <f t="shared" si="915"/>
        <v>0</v>
      </c>
      <c r="F2307" s="44">
        <v>2732.09</v>
      </c>
      <c r="G2307" s="45">
        <v>2732.09</v>
      </c>
      <c r="H2307" s="48">
        <v>1548.34</v>
      </c>
      <c r="I2307" s="42">
        <v>14.39</v>
      </c>
      <c r="J2307" s="40">
        <f t="shared" si="899"/>
        <v>0.1439</v>
      </c>
      <c r="K2307" s="40">
        <f t="shared" si="900"/>
        <v>3.2142872540540088E-2</v>
      </c>
      <c r="L2307" s="51">
        <f>VLOOKUP(A2307,LIBOR!$A$3:B4402,2,1)</f>
        <v>0.156</v>
      </c>
      <c r="M2307" s="43">
        <v>2248.5500000000002</v>
      </c>
      <c r="N2307" s="54">
        <v>2006.1</v>
      </c>
      <c r="O2307" s="40">
        <f t="shared" si="901"/>
        <v>5.8828726150944504E-6</v>
      </c>
      <c r="P2307" s="40">
        <f t="shared" si="902"/>
        <v>0.11175712745945991</v>
      </c>
      <c r="Q2307" s="38">
        <f t="shared" si="916"/>
        <v>12.012</v>
      </c>
      <c r="R2307" s="38">
        <f t="shared" si="917"/>
        <v>13.806500000000003</v>
      </c>
      <c r="S2307" s="40">
        <f t="shared" si="903"/>
        <v>-1</v>
      </c>
      <c r="T2307" s="40">
        <f t="shared" si="904"/>
        <v>0</v>
      </c>
      <c r="U2307" s="40">
        <f>VLOOKUP(P2307,Table!$D$6:$G$15,MATCH(VALUE(T2307)&amp;"E",Table!$D$5:$G$5,0),1)*IF(Y2307=1,0,1)</f>
        <v>0.9</v>
      </c>
      <c r="V2307" s="40">
        <f t="shared" si="905"/>
        <v>9.9999999999999978E-2</v>
      </c>
      <c r="W2307" s="40">
        <f t="shared" si="920"/>
        <v>209046.0376372755</v>
      </c>
      <c r="X2307" s="40">
        <f t="shared" si="906"/>
        <v>3.6211589450378945E-3</v>
      </c>
      <c r="Y2307" s="40">
        <f t="shared" si="907"/>
        <v>0</v>
      </c>
      <c r="Z2307" s="40">
        <f t="shared" si="908"/>
        <v>0</v>
      </c>
      <c r="AA2307" s="40">
        <f t="shared" si="909"/>
        <v>0</v>
      </c>
      <c r="AB2307" s="38">
        <f t="shared" si="910"/>
        <v>254631.78241533862</v>
      </c>
      <c r="AC2307" s="46"/>
      <c r="AD2307" s="38"/>
      <c r="AE2307" s="40"/>
      <c r="AF2307" s="40"/>
      <c r="AG2307" s="40">
        <f t="shared" si="911"/>
        <v>136.98470402077993</v>
      </c>
      <c r="AH2307" s="24">
        <f t="shared" si="912"/>
        <v>133.96500588221522</v>
      </c>
      <c r="AI2307" s="16">
        <f>VLOOKUP(A2307,'VQT-IV'!$B$3:$C1641,2,0)</f>
        <v>134.07</v>
      </c>
      <c r="AJ2307" s="25">
        <f t="shared" ref="AJ2307:AJ2370" si="921">AH2307/AI2307-1</f>
        <v>-7.8312909513511553E-4</v>
      </c>
      <c r="AL2307" s="2">
        <f t="shared" si="918"/>
        <v>137.45812140975204</v>
      </c>
      <c r="AM2307" s="27">
        <f t="shared" si="919"/>
        <v>-2.5412216402435073E-2</v>
      </c>
      <c r="AO2307" s="1">
        <v>41319</v>
      </c>
      <c r="AP2307" s="2" t="str">
        <f t="shared" si="898"/>
        <v>high</v>
      </c>
    </row>
    <row r="2308" spans="1:42" x14ac:dyDescent="0.25">
      <c r="A2308" s="49">
        <v>41353</v>
      </c>
      <c r="B2308" s="47">
        <v>1558.71</v>
      </c>
      <c r="C2308" s="27">
        <f t="shared" si="913"/>
        <v>6.6974953821512528E-3</v>
      </c>
      <c r="D2308" s="27">
        <f t="shared" si="914"/>
        <v>2.7491949983275976E-3</v>
      </c>
      <c r="E2308" s="5">
        <f t="shared" si="915"/>
        <v>0</v>
      </c>
      <c r="F2308" s="44">
        <v>2750.42</v>
      </c>
      <c r="G2308" s="45">
        <v>2750.42</v>
      </c>
      <c r="H2308" s="48">
        <v>1558.71</v>
      </c>
      <c r="I2308" s="42">
        <v>12.67</v>
      </c>
      <c r="J2308" s="40">
        <f t="shared" si="899"/>
        <v>0.12670000000000001</v>
      </c>
      <c r="K2308" s="40">
        <f t="shared" si="900"/>
        <v>1.4666159943820159E-2</v>
      </c>
      <c r="L2308" s="51">
        <f>VLOOKUP(A2308,LIBOR!$A$3:B4403,2,1)</f>
        <v>0.155</v>
      </c>
      <c r="M2308" s="43">
        <v>2117.15</v>
      </c>
      <c r="N2308" s="54">
        <v>1888.86</v>
      </c>
      <c r="O2308" s="40">
        <f t="shared" si="901"/>
        <v>4.4557851828547905E-5</v>
      </c>
      <c r="P2308" s="40">
        <f t="shared" si="902"/>
        <v>0.11203384005617985</v>
      </c>
      <c r="Q2308" s="38">
        <f t="shared" si="916"/>
        <v>12.436000000000002</v>
      </c>
      <c r="R2308" s="38">
        <f t="shared" si="917"/>
        <v>13.910500000000003</v>
      </c>
      <c r="S2308" s="40">
        <f t="shared" si="903"/>
        <v>-1</v>
      </c>
      <c r="T2308" s="40">
        <f t="shared" si="904"/>
        <v>0</v>
      </c>
      <c r="U2308" s="40">
        <f>VLOOKUP(P2308,Table!$D$6:$G$15,MATCH(VALUE(T2308)&amp;"E",Table!$D$5:$G$5,0),1)*IF(Y2308=1,0,1)</f>
        <v>0.9</v>
      </c>
      <c r="V2308" s="40">
        <f t="shared" si="905"/>
        <v>9.9999999999999978E-2</v>
      </c>
      <c r="W2308" s="40">
        <f t="shared" si="920"/>
        <v>209084.41233933682</v>
      </c>
      <c r="X2308" s="40">
        <f t="shared" si="906"/>
        <v>1.5885902311465472E-3</v>
      </c>
      <c r="Y2308" s="40">
        <f t="shared" si="907"/>
        <v>0</v>
      </c>
      <c r="Z2308" s="40">
        <f t="shared" si="908"/>
        <v>0</v>
      </c>
      <c r="AA2308" s="40">
        <f t="shared" si="909"/>
        <v>0</v>
      </c>
      <c r="AB2308" s="38">
        <f t="shared" si="910"/>
        <v>254681.30027170386</v>
      </c>
      <c r="AC2308" s="46"/>
      <c r="AD2308" s="38"/>
      <c r="AE2308" s="40"/>
      <c r="AF2308" s="40"/>
      <c r="AG2308" s="40">
        <f t="shared" si="911"/>
        <v>137.0113432283195</v>
      </c>
      <c r="AH2308" s="24">
        <f t="shared" si="912"/>
        <v>133.98757041514759</v>
      </c>
      <c r="AI2308" s="16">
        <f>VLOOKUP(A2308,'VQT-IV'!$B$3:$C1642,2,0)</f>
        <v>134.09</v>
      </c>
      <c r="AJ2308" s="25">
        <f t="shared" si="921"/>
        <v>-7.6388682864059199E-4</v>
      </c>
      <c r="AL2308" s="2">
        <f t="shared" si="918"/>
        <v>137.45812140975204</v>
      </c>
      <c r="AM2308" s="27">
        <f t="shared" si="919"/>
        <v>-2.5248060711225651E-2</v>
      </c>
      <c r="AO2308" s="1">
        <v>41320</v>
      </c>
      <c r="AP2308" s="2" t="str">
        <f t="shared" ref="AP2308:AP2371" si="922">IF(ABS(AJ2308)&gt;0.0001, "high","")</f>
        <v>high</v>
      </c>
    </row>
    <row r="2309" spans="1:42" x14ac:dyDescent="0.25">
      <c r="A2309" s="49">
        <v>41354</v>
      </c>
      <c r="B2309" s="47">
        <v>1545.8</v>
      </c>
      <c r="C2309" s="27">
        <f t="shared" si="913"/>
        <v>-8.2824900077629326E-3</v>
      </c>
      <c r="D2309" s="27">
        <f t="shared" si="914"/>
        <v>-1.1136310731330257E-2</v>
      </c>
      <c r="E2309" s="5">
        <f t="shared" si="915"/>
        <v>0</v>
      </c>
      <c r="F2309" s="44">
        <v>2727.69</v>
      </c>
      <c r="G2309" s="45">
        <v>2727.69</v>
      </c>
      <c r="H2309" s="48">
        <v>1545.8</v>
      </c>
      <c r="I2309" s="42">
        <v>13.99</v>
      </c>
      <c r="J2309" s="40">
        <f t="shared" si="899"/>
        <v>0.1399</v>
      </c>
      <c r="K2309" s="40">
        <f t="shared" si="900"/>
        <v>2.5665823703694371E-2</v>
      </c>
      <c r="L2309" s="51">
        <f>VLOOKUP(A2309,LIBOR!$A$3:B4404,2,1)</f>
        <v>0.156</v>
      </c>
      <c r="M2309" s="43">
        <v>2180.6</v>
      </c>
      <c r="N2309" s="54">
        <v>1945.47</v>
      </c>
      <c r="O2309" s="40">
        <f t="shared" si="901"/>
        <v>6.9172163047186329E-5</v>
      </c>
      <c r="P2309" s="40">
        <f t="shared" si="902"/>
        <v>0.11423417629630563</v>
      </c>
      <c r="Q2309" s="38">
        <f t="shared" si="916"/>
        <v>12.604000000000001</v>
      </c>
      <c r="R2309" s="38">
        <f t="shared" si="917"/>
        <v>13.810000000000002</v>
      </c>
      <c r="S2309" s="40">
        <f t="shared" si="903"/>
        <v>-1</v>
      </c>
      <c r="T2309" s="40">
        <f t="shared" si="904"/>
        <v>-1</v>
      </c>
      <c r="U2309" s="40">
        <f>VLOOKUP(P2309,Table!$D$6:$G$15,MATCH(VALUE(T2309)&amp;"E",Table!$D$5:$G$5,0),1)*IF(Y2309=1,0,1)</f>
        <v>0.97499999999999998</v>
      </c>
      <c r="V2309" s="40">
        <f t="shared" si="905"/>
        <v>2.5000000000000022E-2</v>
      </c>
      <c r="W2309" s="40">
        <f t="shared" si="920"/>
        <v>208152.48230657433</v>
      </c>
      <c r="X2309" s="40">
        <f t="shared" si="906"/>
        <v>1.5679099111296502E-3</v>
      </c>
      <c r="Y2309" s="40">
        <f t="shared" si="907"/>
        <v>0</v>
      </c>
      <c r="Z2309" s="40">
        <f t="shared" si="908"/>
        <v>0</v>
      </c>
      <c r="AA2309" s="40">
        <f t="shared" si="909"/>
        <v>0</v>
      </c>
      <c r="AB2309" s="38">
        <f t="shared" si="910"/>
        <v>253550.30653915732</v>
      </c>
      <c r="AC2309" s="46"/>
      <c r="AD2309" s="38"/>
      <c r="AE2309" s="40"/>
      <c r="AF2309" s="40"/>
      <c r="AG2309" s="40">
        <f t="shared" si="911"/>
        <v>136.40290055775949</v>
      </c>
      <c r="AH2309" s="24">
        <f t="shared" si="912"/>
        <v>133.38908391338924</v>
      </c>
      <c r="AI2309" s="16">
        <f>VLOOKUP(A2309,'VQT-IV'!$B$3:$C1643,2,0)</f>
        <v>133.5</v>
      </c>
      <c r="AJ2309" s="25">
        <f t="shared" si="921"/>
        <v>-8.3083210944390196E-4</v>
      </c>
      <c r="AL2309" s="2">
        <f t="shared" si="918"/>
        <v>137.45812140975204</v>
      </c>
      <c r="AM2309" s="27">
        <f t="shared" si="919"/>
        <v>-2.9602015905872192E-2</v>
      </c>
      <c r="AO2309" s="1">
        <v>41323</v>
      </c>
      <c r="AP2309" s="2" t="str">
        <f t="shared" si="922"/>
        <v>high</v>
      </c>
    </row>
    <row r="2310" spans="1:42" x14ac:dyDescent="0.25">
      <c r="A2310" s="49">
        <v>41355</v>
      </c>
      <c r="B2310" s="47">
        <v>1556.89</v>
      </c>
      <c r="C2310" s="27">
        <f t="shared" si="913"/>
        <v>7.1742786906456857E-3</v>
      </c>
      <c r="D2310" s="27">
        <f t="shared" si="914"/>
        <v>-2.3435881776573408E-3</v>
      </c>
      <c r="E2310" s="5">
        <f t="shared" si="915"/>
        <v>0</v>
      </c>
      <c r="F2310" s="44">
        <v>2747.25</v>
      </c>
      <c r="G2310" s="45">
        <v>2747.25</v>
      </c>
      <c r="H2310" s="48">
        <v>1556.89</v>
      </c>
      <c r="I2310" s="42">
        <v>13.57</v>
      </c>
      <c r="J2310" s="40">
        <f t="shared" si="899"/>
        <v>0.13570000000000002</v>
      </c>
      <c r="K2310" s="40">
        <f t="shared" si="900"/>
        <v>2.0679406453945365E-2</v>
      </c>
      <c r="L2310" s="51">
        <f>VLOOKUP(A2310,LIBOR!$A$3:B4405,2,1)</f>
        <v>0.157</v>
      </c>
      <c r="M2310" s="43">
        <v>2158.91</v>
      </c>
      <c r="N2310" s="54">
        <v>1926.11</v>
      </c>
      <c r="O2310" s="40">
        <f t="shared" si="901"/>
        <v>5.1103425324013343E-5</v>
      </c>
      <c r="P2310" s="40">
        <f t="shared" si="902"/>
        <v>0.11502059354605465</v>
      </c>
      <c r="Q2310" s="38">
        <f t="shared" si="916"/>
        <v>13.141999999999999</v>
      </c>
      <c r="R2310" s="38">
        <f t="shared" si="917"/>
        <v>13.748500000000003</v>
      </c>
      <c r="S2310" s="40">
        <f t="shared" si="903"/>
        <v>-1</v>
      </c>
      <c r="T2310" s="40">
        <f t="shared" si="904"/>
        <v>-1</v>
      </c>
      <c r="U2310" s="40">
        <f>VLOOKUP(P2310,Table!$D$6:$G$15,MATCH(VALUE(T2310)&amp;"E",Table!$D$5:$G$5,0),1)*IF(Y2310=1,0,1)</f>
        <v>0.97499999999999998</v>
      </c>
      <c r="V2310" s="40">
        <f t="shared" si="905"/>
        <v>2.5000000000000022E-2</v>
      </c>
      <c r="W2310" s="40">
        <f t="shared" si="920"/>
        <v>209556.70781317327</v>
      </c>
      <c r="X2310" s="40">
        <f t="shared" si="906"/>
        <v>-6.8705946195845025E-3</v>
      </c>
      <c r="Y2310" s="40">
        <f t="shared" si="907"/>
        <v>0</v>
      </c>
      <c r="Z2310" s="40">
        <f t="shared" si="908"/>
        <v>0</v>
      </c>
      <c r="AA2310" s="40">
        <f t="shared" si="909"/>
        <v>0</v>
      </c>
      <c r="AB2310" s="38">
        <f t="shared" si="910"/>
        <v>255259.98616225392</v>
      </c>
      <c r="AC2310" s="46"/>
      <c r="AD2310" s="38"/>
      <c r="AE2310" s="40"/>
      <c r="AF2310" s="40"/>
      <c r="AG2310" s="40">
        <f t="shared" si="911"/>
        <v>137.32265988598914</v>
      </c>
      <c r="AH2310" s="24">
        <f t="shared" si="912"/>
        <v>134.28502601527796</v>
      </c>
      <c r="AI2310" s="16">
        <f>VLOOKUP(A2310,'VQT-IV'!$B$3:$C1644,2,0)</f>
        <v>134.38999999999999</v>
      </c>
      <c r="AJ2310" s="25">
        <f t="shared" si="921"/>
        <v>-7.8111455258589313E-4</v>
      </c>
      <c r="AL2310" s="2">
        <f t="shared" si="918"/>
        <v>137.45812140975204</v>
      </c>
      <c r="AM2310" s="27">
        <f t="shared" si="919"/>
        <v>-2.3084088171227979E-2</v>
      </c>
      <c r="AO2310" s="1">
        <v>41324</v>
      </c>
      <c r="AP2310" s="2" t="str">
        <f t="shared" si="922"/>
        <v>high</v>
      </c>
    </row>
    <row r="2311" spans="1:42" x14ac:dyDescent="0.25">
      <c r="A2311" s="49">
        <v>41358</v>
      </c>
      <c r="B2311" s="47">
        <v>1551.69</v>
      </c>
      <c r="C2311" s="27">
        <f t="shared" si="913"/>
        <v>-3.3399919069426742E-3</v>
      </c>
      <c r="D2311" s="27">
        <f t="shared" si="914"/>
        <v>-1.7323216379516726E-4</v>
      </c>
      <c r="E2311" s="5">
        <f t="shared" si="915"/>
        <v>0</v>
      </c>
      <c r="F2311" s="44">
        <v>2738.08</v>
      </c>
      <c r="G2311" s="45">
        <v>2738.08</v>
      </c>
      <c r="H2311" s="48">
        <v>1551.69</v>
      </c>
      <c r="I2311" s="42">
        <v>13.74</v>
      </c>
      <c r="J2311" s="40">
        <f t="shared" si="899"/>
        <v>0.13739999999999999</v>
      </c>
      <c r="K2311" s="40">
        <f t="shared" si="900"/>
        <v>2.771607975001121E-2</v>
      </c>
      <c r="L2311" s="51">
        <f>VLOOKUP(A2311,LIBOR!$A$3:B4406,2,1)</f>
        <v>0.157</v>
      </c>
      <c r="M2311" s="43">
        <v>2124.06</v>
      </c>
      <c r="N2311" s="54">
        <v>1895</v>
      </c>
      <c r="O2311" s="40">
        <f t="shared" si="901"/>
        <v>1.1192919794716883E-5</v>
      </c>
      <c r="P2311" s="40">
        <f t="shared" si="902"/>
        <v>0.10968392024998878</v>
      </c>
      <c r="Q2311" s="38">
        <f t="shared" si="916"/>
        <v>13.596</v>
      </c>
      <c r="R2311" s="38">
        <f t="shared" si="917"/>
        <v>13.718500000000001</v>
      </c>
      <c r="S2311" s="40">
        <f t="shared" si="903"/>
        <v>-1</v>
      </c>
      <c r="T2311" s="40">
        <f t="shared" si="904"/>
        <v>-1</v>
      </c>
      <c r="U2311" s="40">
        <f>VLOOKUP(P2311,Table!$D$6:$G$15,MATCH(VALUE(T2311)&amp;"E",Table!$D$5:$G$5,0),1)*IF(Y2311=1,0,1)</f>
        <v>0.97499999999999998</v>
      </c>
      <c r="V2311" s="40">
        <f t="shared" si="905"/>
        <v>2.5000000000000022E-2</v>
      </c>
      <c r="W2311" s="40">
        <f t="shared" si="920"/>
        <v>208789.67048721082</v>
      </c>
      <c r="X2311" s="40">
        <f t="shared" si="906"/>
        <v>6.7640059951168396E-4</v>
      </c>
      <c r="Y2311" s="40">
        <f t="shared" si="907"/>
        <v>0</v>
      </c>
      <c r="Z2311" s="40">
        <f t="shared" si="908"/>
        <v>0</v>
      </c>
      <c r="AA2311" s="40">
        <f t="shared" si="909"/>
        <v>0</v>
      </c>
      <c r="AB2311" s="38">
        <f t="shared" si="910"/>
        <v>254326.24605581167</v>
      </c>
      <c r="AC2311" s="46"/>
      <c r="AD2311" s="38"/>
      <c r="AE2311" s="40"/>
      <c r="AF2311" s="40"/>
      <c r="AG2311" s="40">
        <f t="shared" si="911"/>
        <v>136.82033409264145</v>
      </c>
      <c r="AH2311" s="24">
        <f t="shared" si="912"/>
        <v>133.78336523347187</v>
      </c>
      <c r="AI2311" s="16">
        <f>VLOOKUP(A2311,'VQT-IV'!$B$3:$C1645,2,0)</f>
        <v>133.88999999999999</v>
      </c>
      <c r="AJ2311" s="25">
        <f t="shared" si="921"/>
        <v>-7.96435630204817E-4</v>
      </c>
      <c r="AL2311" s="2">
        <f t="shared" si="918"/>
        <v>137.45812140975204</v>
      </c>
      <c r="AM2311" s="27">
        <f t="shared" si="919"/>
        <v>-2.6733641770979921E-2</v>
      </c>
      <c r="AO2311" s="1">
        <v>41325</v>
      </c>
      <c r="AP2311" s="2" t="str">
        <f t="shared" si="922"/>
        <v>high</v>
      </c>
    </row>
    <row r="2312" spans="1:42" x14ac:dyDescent="0.25">
      <c r="A2312" s="49">
        <v>41359</v>
      </c>
      <c r="B2312" s="47">
        <v>1563.77</v>
      </c>
      <c r="C2312" s="27">
        <f t="shared" si="913"/>
        <v>7.7850601602122982E-3</v>
      </c>
      <c r="D2312" s="27">
        <f t="shared" si="914"/>
        <v>1.003435231830363E-2</v>
      </c>
      <c r="E2312" s="5">
        <f t="shared" si="915"/>
        <v>0</v>
      </c>
      <c r="F2312" s="44">
        <v>2760.32</v>
      </c>
      <c r="G2312" s="45">
        <v>2760.32</v>
      </c>
      <c r="H2312" s="48">
        <v>1563.77</v>
      </c>
      <c r="I2312" s="42">
        <v>12.77</v>
      </c>
      <c r="J2312" s="40">
        <f t="shared" si="899"/>
        <v>0.12770000000000001</v>
      </c>
      <c r="K2312" s="40">
        <f t="shared" si="900"/>
        <v>1.9529736214645585E-2</v>
      </c>
      <c r="L2312" s="51">
        <f>VLOOKUP(A2312,LIBOR!$A$3:B4407,2,1)</f>
        <v>0.157</v>
      </c>
      <c r="M2312" s="43">
        <v>2078.41</v>
      </c>
      <c r="N2312" s="54">
        <v>1854.27</v>
      </c>
      <c r="O2312" s="40">
        <f t="shared" si="901"/>
        <v>6.0138674761862696E-5</v>
      </c>
      <c r="P2312" s="40">
        <f t="shared" si="902"/>
        <v>0.10817026378535442</v>
      </c>
      <c r="Q2312" s="38">
        <f t="shared" si="916"/>
        <v>13.672000000000001</v>
      </c>
      <c r="R2312" s="38">
        <f t="shared" si="917"/>
        <v>13.456</v>
      </c>
      <c r="S2312" s="40">
        <f t="shared" si="903"/>
        <v>1</v>
      </c>
      <c r="T2312" s="40">
        <f t="shared" si="904"/>
        <v>0</v>
      </c>
      <c r="U2312" s="40">
        <f>VLOOKUP(P2312,Table!$D$6:$G$15,MATCH(VALUE(T2312)&amp;"E",Table!$D$5:$G$5,0),1)*IF(Y2312=1,0,1)</f>
        <v>0.9</v>
      </c>
      <c r="V2312" s="40">
        <f t="shared" si="905"/>
        <v>9.9999999999999978E-2</v>
      </c>
      <c r="W2312" s="40">
        <f t="shared" si="920"/>
        <v>210262.28461227269</v>
      </c>
      <c r="X2312" s="40">
        <f t="shared" si="906"/>
        <v>-3.1053496196846719E-3</v>
      </c>
      <c r="Y2312" s="40">
        <f t="shared" si="907"/>
        <v>0</v>
      </c>
      <c r="Z2312" s="40">
        <f t="shared" si="908"/>
        <v>0</v>
      </c>
      <c r="AA2312" s="40">
        <f t="shared" si="909"/>
        <v>0</v>
      </c>
      <c r="AB2312" s="38">
        <f t="shared" si="910"/>
        <v>256203.71330181076</v>
      </c>
      <c r="AC2312" s="46"/>
      <c r="AD2312" s="38"/>
      <c r="AE2312" s="40"/>
      <c r="AF2312" s="40"/>
      <c r="AG2312" s="40">
        <f t="shared" si="911"/>
        <v>137.8303584209572</v>
      </c>
      <c r="AH2312" s="24">
        <f t="shared" si="912"/>
        <v>134.76746255113079</v>
      </c>
      <c r="AI2312" s="16">
        <f>VLOOKUP(A2312,'VQT-IV'!$B$3:$C1646,2,0)</f>
        <v>134.88</v>
      </c>
      <c r="AJ2312" s="25">
        <f t="shared" si="921"/>
        <v>-8.3435237892348635E-4</v>
      </c>
      <c r="AL2312" s="2">
        <f t="shared" si="918"/>
        <v>137.45812140975204</v>
      </c>
      <c r="AM2312" s="27">
        <f t="shared" si="919"/>
        <v>-1.957438986526383E-2</v>
      </c>
      <c r="AO2312" s="1">
        <v>41326</v>
      </c>
      <c r="AP2312" s="2" t="str">
        <f t="shared" si="922"/>
        <v>high</v>
      </c>
    </row>
    <row r="2313" spans="1:42" x14ac:dyDescent="0.25">
      <c r="A2313" s="49">
        <v>41360</v>
      </c>
      <c r="B2313" s="47">
        <v>1562.85</v>
      </c>
      <c r="C2313" s="27">
        <f t="shared" si="913"/>
        <v>-5.8832181203127831E-4</v>
      </c>
      <c r="D2313" s="27">
        <f t="shared" si="914"/>
        <v>2.7485351241210987E-3</v>
      </c>
      <c r="E2313" s="5">
        <f t="shared" si="915"/>
        <v>0</v>
      </c>
      <c r="F2313" s="44">
        <v>2758.85</v>
      </c>
      <c r="G2313" s="45">
        <v>2758.85</v>
      </c>
      <c r="H2313" s="48">
        <v>1562.85</v>
      </c>
      <c r="I2313" s="42">
        <v>13.15</v>
      </c>
      <c r="J2313" s="40">
        <f t="shared" si="899"/>
        <v>0.13150000000000001</v>
      </c>
      <c r="K2313" s="40">
        <f t="shared" si="900"/>
        <v>2.4188159635117307E-2</v>
      </c>
      <c r="L2313" s="51">
        <f>VLOOKUP(A2313,LIBOR!$A$3:B4408,2,1)</f>
        <v>0.156</v>
      </c>
      <c r="M2313" s="43">
        <v>2103.19</v>
      </c>
      <c r="N2313" s="54">
        <v>1876.38</v>
      </c>
      <c r="O2313" s="40">
        <f t="shared" si="901"/>
        <v>3.46326295836409E-7</v>
      </c>
      <c r="P2313" s="40">
        <f t="shared" si="902"/>
        <v>0.1073118403648827</v>
      </c>
      <c r="Q2313" s="38">
        <f t="shared" si="916"/>
        <v>13.348000000000003</v>
      </c>
      <c r="R2313" s="38">
        <f t="shared" si="917"/>
        <v>13.251000000000001</v>
      </c>
      <c r="S2313" s="40">
        <f t="shared" si="903"/>
        <v>1</v>
      </c>
      <c r="T2313" s="40">
        <f t="shared" si="904"/>
        <v>0</v>
      </c>
      <c r="U2313" s="40">
        <f>VLOOKUP(P2313,Table!$D$6:$G$15,MATCH(VALUE(T2313)&amp;"E",Table!$D$5:$G$5,0),1)*IF(Y2313=1,0,1)</f>
        <v>0.9</v>
      </c>
      <c r="V2313" s="40">
        <f t="shared" si="905"/>
        <v>9.9999999999999978E-2</v>
      </c>
      <c r="W2313" s="40">
        <f t="shared" si="920"/>
        <v>210401.66608364778</v>
      </c>
      <c r="X2313" s="40">
        <f t="shared" si="906"/>
        <v>5.8180819342175116E-3</v>
      </c>
      <c r="Y2313" s="40">
        <f t="shared" si="907"/>
        <v>0</v>
      </c>
      <c r="Z2313" s="40">
        <f t="shared" si="908"/>
        <v>0</v>
      </c>
      <c r="AA2313" s="40">
        <f t="shared" si="909"/>
        <v>0</v>
      </c>
      <c r="AB2313" s="38">
        <f t="shared" si="910"/>
        <v>256386.37765580966</v>
      </c>
      <c r="AC2313" s="46"/>
      <c r="AD2313" s="38"/>
      <c r="AE2313" s="40"/>
      <c r="AF2313" s="40"/>
      <c r="AG2313" s="40">
        <f t="shared" si="911"/>
        <v>137.92862668201374</v>
      </c>
      <c r="AH2313" s="24">
        <f t="shared" si="912"/>
        <v>134.86003692663866</v>
      </c>
      <c r="AI2313" s="16">
        <f>VLOOKUP(A2313,'VQT-IV'!$B$3:$C1647,2,0)</f>
        <v>134.97</v>
      </c>
      <c r="AJ2313" s="25">
        <f t="shared" si="921"/>
        <v>-8.147223335654985E-4</v>
      </c>
      <c r="AL2313" s="2">
        <f t="shared" si="918"/>
        <v>137.45812140975204</v>
      </c>
      <c r="AM2313" s="27">
        <f t="shared" si="919"/>
        <v>-1.8900916558932779E-2</v>
      </c>
      <c r="AO2313" s="1">
        <v>41327</v>
      </c>
      <c r="AP2313" s="2" t="str">
        <f t="shared" si="922"/>
        <v>high</v>
      </c>
    </row>
    <row r="2314" spans="1:42" x14ac:dyDescent="0.25">
      <c r="A2314" s="49">
        <v>41361</v>
      </c>
      <c r="B2314" s="47">
        <v>1569.19</v>
      </c>
      <c r="C2314" s="27">
        <f t="shared" si="913"/>
        <v>4.0566913011486072E-3</v>
      </c>
      <c r="D2314" s="27">
        <f t="shared" si="914"/>
        <v>1.5087716433032639E-2</v>
      </c>
      <c r="E2314" s="5">
        <f t="shared" si="915"/>
        <v>0</v>
      </c>
      <c r="F2314" s="44">
        <v>2770.05</v>
      </c>
      <c r="G2314" s="45">
        <v>2770.05</v>
      </c>
      <c r="H2314" s="48">
        <v>1569.19</v>
      </c>
      <c r="I2314" s="42">
        <v>12.7</v>
      </c>
      <c r="J2314" s="40">
        <f t="shared" si="899"/>
        <v>0.127</v>
      </c>
      <c r="K2314" s="40">
        <f t="shared" si="900"/>
        <v>3.9774668229897628E-2</v>
      </c>
      <c r="L2314" s="51">
        <f>VLOOKUP(A2314,LIBOR!$A$3:B4409,2,1)</f>
        <v>0.156</v>
      </c>
      <c r="M2314" s="43">
        <v>2079.2800000000002</v>
      </c>
      <c r="N2314" s="54">
        <v>1855.04</v>
      </c>
      <c r="O2314" s="40">
        <f t="shared" si="901"/>
        <v>1.6390231724883325E-5</v>
      </c>
      <c r="P2314" s="40">
        <f t="shared" si="902"/>
        <v>8.7225331770102374E-2</v>
      </c>
      <c r="Q2314" s="38">
        <f t="shared" si="916"/>
        <v>13.444000000000003</v>
      </c>
      <c r="R2314" s="38">
        <f t="shared" si="917"/>
        <v>13.172000000000001</v>
      </c>
      <c r="S2314" s="40">
        <f t="shared" si="903"/>
        <v>1</v>
      </c>
      <c r="T2314" s="40">
        <f t="shared" si="904"/>
        <v>0</v>
      </c>
      <c r="U2314" s="40">
        <f>VLOOKUP(P2314,Table!$D$6:$G$15,MATCH(VALUE(T2314)&amp;"E",Table!$D$5:$G$5,0),1)*IF(Y2314=1,0,1)</f>
        <v>0.97499999999999998</v>
      </c>
      <c r="V2314" s="40">
        <f t="shared" si="905"/>
        <v>2.5000000000000022E-2</v>
      </c>
      <c r="W2314" s="40">
        <f t="shared" si="920"/>
        <v>210930.55819851113</v>
      </c>
      <c r="X2314" s="40">
        <f t="shared" si="906"/>
        <v>6.3001049651330021E-3</v>
      </c>
      <c r="Y2314" s="40">
        <f t="shared" si="907"/>
        <v>0</v>
      </c>
      <c r="Z2314" s="40">
        <f t="shared" si="908"/>
        <v>0</v>
      </c>
      <c r="AA2314" s="40">
        <f t="shared" si="909"/>
        <v>0</v>
      </c>
      <c r="AB2314" s="38">
        <f t="shared" si="910"/>
        <v>257031.66416648999</v>
      </c>
      <c r="AC2314" s="46"/>
      <c r="AD2314" s="38"/>
      <c r="AE2314" s="40"/>
      <c r="AF2314" s="40"/>
      <c r="AG2314" s="40">
        <f t="shared" si="911"/>
        <v>138.27577259143507</v>
      </c>
      <c r="AH2314" s="24">
        <f t="shared" si="912"/>
        <v>135.19594076042983</v>
      </c>
      <c r="AI2314" s="16">
        <f>VLOOKUP(A2314,'VQT-IV'!$B$3:$C1648,2,0)</f>
        <v>135.30000000000001</v>
      </c>
      <c r="AJ2314" s="25">
        <f t="shared" si="921"/>
        <v>-7.6910007073305309E-4</v>
      </c>
      <c r="AL2314" s="2">
        <f t="shared" si="918"/>
        <v>137.45812140975204</v>
      </c>
      <c r="AM2314" s="27">
        <f t="shared" si="919"/>
        <v>-1.6457235310082696E-2</v>
      </c>
      <c r="AO2314" s="1">
        <v>41330</v>
      </c>
      <c r="AP2314" s="2" t="str">
        <f t="shared" si="922"/>
        <v>high</v>
      </c>
    </row>
    <row r="2315" spans="1:42" x14ac:dyDescent="0.25">
      <c r="A2315" s="49">
        <v>41365</v>
      </c>
      <c r="B2315" s="47">
        <v>1562.17</v>
      </c>
      <c r="C2315" s="27">
        <f t="shared" si="913"/>
        <v>-4.4736456388327905E-3</v>
      </c>
      <c r="D2315" s="27">
        <f t="shared" si="914"/>
        <v>3.4397921035541623E-3</v>
      </c>
      <c r="E2315" s="5">
        <f t="shared" si="915"/>
        <v>0</v>
      </c>
      <c r="F2315" s="44">
        <v>2757.83</v>
      </c>
      <c r="G2315" s="45">
        <v>2757.83</v>
      </c>
      <c r="H2315" s="48">
        <v>1562.17</v>
      </c>
      <c r="I2315" s="42">
        <v>13.58</v>
      </c>
      <c r="J2315" s="40">
        <f t="shared" si="899"/>
        <v>0.1358</v>
      </c>
      <c r="K2315" s="40">
        <f t="shared" si="900"/>
        <v>4.9945190514407559E-2</v>
      </c>
      <c r="L2315" s="51">
        <f>VLOOKUP(A2315,LIBOR!$A$3:B4410,2,1)</f>
        <v>0.156</v>
      </c>
      <c r="M2315" s="43">
        <v>2104.9499999999998</v>
      </c>
      <c r="N2315" s="54">
        <v>1877.93</v>
      </c>
      <c r="O2315" s="40">
        <f t="shared" si="901"/>
        <v>2.0103407293943537E-5</v>
      </c>
      <c r="P2315" s="40">
        <f t="shared" si="902"/>
        <v>8.5854809485592445E-2</v>
      </c>
      <c r="Q2315" s="38">
        <f t="shared" si="916"/>
        <v>13.185999999999998</v>
      </c>
      <c r="R2315" s="38">
        <f t="shared" si="917"/>
        <v>13.031500000000003</v>
      </c>
      <c r="S2315" s="40">
        <f t="shared" si="903"/>
        <v>1</v>
      </c>
      <c r="T2315" s="40">
        <f t="shared" si="904"/>
        <v>0</v>
      </c>
      <c r="U2315" s="40">
        <f>VLOOKUP(P2315,Table!$D$6:$G$15,MATCH(VALUE(T2315)&amp;"E",Table!$D$5:$G$5,0),1)*IF(Y2315=1,0,1)</f>
        <v>0.97499999999999998</v>
      </c>
      <c r="V2315" s="40">
        <f t="shared" si="905"/>
        <v>2.5000000000000022E-2</v>
      </c>
      <c r="W2315" s="40">
        <f t="shared" si="920"/>
        <v>210075.58902521935</v>
      </c>
      <c r="X2315" s="40">
        <f t="shared" si="906"/>
        <v>1.3346350046621991E-2</v>
      </c>
      <c r="Y2315" s="40">
        <f t="shared" si="907"/>
        <v>0</v>
      </c>
      <c r="Z2315" s="40">
        <f t="shared" si="908"/>
        <v>0</v>
      </c>
      <c r="AA2315" s="40">
        <f t="shared" si="909"/>
        <v>0</v>
      </c>
      <c r="AB2315" s="38">
        <f t="shared" si="910"/>
        <v>256005.45357595172</v>
      </c>
      <c r="AC2315" s="46"/>
      <c r="AD2315" s="38"/>
      <c r="AE2315" s="40"/>
      <c r="AF2315" s="40"/>
      <c r="AG2315" s="40">
        <f t="shared" si="911"/>
        <v>137.72370029050535</v>
      </c>
      <c r="AH2315" s="24">
        <f t="shared" si="912"/>
        <v>134.64214637726056</v>
      </c>
      <c r="AI2315" s="16">
        <f>VLOOKUP(A2315,'VQT-IV'!$B$3:$C1649,2,0)</f>
        <v>134.75</v>
      </c>
      <c r="AJ2315" s="25">
        <f t="shared" si="921"/>
        <v>-8.0039794240771567E-4</v>
      </c>
      <c r="AL2315" s="2">
        <f t="shared" si="918"/>
        <v>137.45812140975204</v>
      </c>
      <c r="AM2315" s="27">
        <f t="shared" si="919"/>
        <v>-2.0486057888840725E-2</v>
      </c>
      <c r="AO2315" s="1">
        <v>41331</v>
      </c>
      <c r="AP2315" s="2" t="str">
        <f t="shared" si="922"/>
        <v>high</v>
      </c>
    </row>
    <row r="2316" spans="1:42" x14ac:dyDescent="0.25">
      <c r="A2316" s="49">
        <v>41366</v>
      </c>
      <c r="B2316" s="47">
        <v>1570.25</v>
      </c>
      <c r="C2316" s="27">
        <f t="shared" si="913"/>
        <v>5.1722923881523108E-3</v>
      </c>
      <c r="D2316" s="27">
        <f t="shared" si="914"/>
        <v>1.1952076398649147E-2</v>
      </c>
      <c r="E2316" s="5">
        <f t="shared" si="915"/>
        <v>0</v>
      </c>
      <c r="F2316" s="44">
        <v>2772.11</v>
      </c>
      <c r="G2316" s="45">
        <v>2772.11</v>
      </c>
      <c r="H2316" s="48">
        <v>1570.25</v>
      </c>
      <c r="I2316" s="42">
        <v>12.78</v>
      </c>
      <c r="J2316" s="40">
        <f t="shared" si="899"/>
        <v>0.1278</v>
      </c>
      <c r="K2316" s="40">
        <f t="shared" si="900"/>
        <v>5.1842154050588243E-2</v>
      </c>
      <c r="L2316" s="51">
        <f>VLOOKUP(A2316,LIBOR!$A$3:B4411,2,1)</f>
        <v>0.154</v>
      </c>
      <c r="M2316" s="43">
        <v>2026.5</v>
      </c>
      <c r="N2316" s="54">
        <v>1807.94</v>
      </c>
      <c r="O2316" s="40">
        <f t="shared" si="901"/>
        <v>2.6614889224858629E-5</v>
      </c>
      <c r="P2316" s="40">
        <f t="shared" si="902"/>
        <v>7.5957845949411754E-2</v>
      </c>
      <c r="Q2316" s="38">
        <f t="shared" si="916"/>
        <v>13.187999999999999</v>
      </c>
      <c r="R2316" s="38">
        <f t="shared" si="917"/>
        <v>12.942500000000001</v>
      </c>
      <c r="S2316" s="40">
        <f t="shared" si="903"/>
        <v>1</v>
      </c>
      <c r="T2316" s="40">
        <f t="shared" si="904"/>
        <v>0</v>
      </c>
      <c r="U2316" s="40">
        <f>VLOOKUP(P2316,Table!$D$6:$G$15,MATCH(VALUE(T2316)&amp;"E",Table!$D$5:$G$5,0),1)*IF(Y2316=1,0,1)</f>
        <v>0.97499999999999998</v>
      </c>
      <c r="V2316" s="40">
        <f t="shared" si="905"/>
        <v>2.5000000000000022E-2</v>
      </c>
      <c r="W2316" s="40">
        <f t="shared" si="920"/>
        <v>210939.26041750881</v>
      </c>
      <c r="X2316" s="40">
        <f t="shared" si="906"/>
        <v>2.4760897298914397E-3</v>
      </c>
      <c r="Y2316" s="40">
        <f t="shared" si="907"/>
        <v>0</v>
      </c>
      <c r="Z2316" s="40">
        <f t="shared" si="908"/>
        <v>0</v>
      </c>
      <c r="AA2316" s="40">
        <f t="shared" si="909"/>
        <v>0</v>
      </c>
      <c r="AB2316" s="38">
        <f t="shared" si="910"/>
        <v>257059.37738814758</v>
      </c>
      <c r="AC2316" s="46"/>
      <c r="AD2316" s="38"/>
      <c r="AE2316" s="40"/>
      <c r="AF2316" s="40"/>
      <c r="AG2316" s="40">
        <f t="shared" si="911"/>
        <v>138.29068152161739</v>
      </c>
      <c r="AH2316" s="24">
        <f t="shared" si="912"/>
        <v>135.19292264898073</v>
      </c>
      <c r="AI2316" s="16">
        <f>VLOOKUP(A2316,'VQT-IV'!$B$3:$C1650,2,0)</f>
        <v>135.30000000000001</v>
      </c>
      <c r="AJ2316" s="25">
        <f t="shared" si="921"/>
        <v>-7.9140688114776037E-4</v>
      </c>
      <c r="AL2316" s="2">
        <f t="shared" si="918"/>
        <v>137.45812140975204</v>
      </c>
      <c r="AM2316" s="27">
        <f t="shared" si="919"/>
        <v>-1.6479191898883361E-2</v>
      </c>
      <c r="AO2316" s="1">
        <v>41332</v>
      </c>
      <c r="AP2316" s="2" t="str">
        <f t="shared" si="922"/>
        <v>high</v>
      </c>
    </row>
    <row r="2317" spans="1:42" x14ac:dyDescent="0.25">
      <c r="A2317" s="49">
        <v>41367</v>
      </c>
      <c r="B2317" s="47">
        <v>1553.69</v>
      </c>
      <c r="C2317" s="27">
        <f t="shared" si="913"/>
        <v>-1.0546091386721801E-2</v>
      </c>
      <c r="D2317" s="27">
        <f t="shared" si="914"/>
        <v>-6.3790751482849517E-3</v>
      </c>
      <c r="E2317" s="5">
        <f t="shared" si="915"/>
        <v>0</v>
      </c>
      <c r="F2317" s="44">
        <v>2743.38</v>
      </c>
      <c r="G2317" s="45">
        <v>2743.38</v>
      </c>
      <c r="H2317" s="48">
        <v>1553.69</v>
      </c>
      <c r="I2317" s="42">
        <v>14.21</v>
      </c>
      <c r="J2317" s="40">
        <f t="shared" si="899"/>
        <v>0.1421</v>
      </c>
      <c r="K2317" s="40">
        <f t="shared" si="900"/>
        <v>6.4216142625445796E-2</v>
      </c>
      <c r="L2317" s="51">
        <f>VLOOKUP(A2317,LIBOR!$A$3:B4412,2,1)</f>
        <v>0.154</v>
      </c>
      <c r="M2317" s="43">
        <v>2122.2199999999998</v>
      </c>
      <c r="N2317" s="54">
        <v>1893.33</v>
      </c>
      <c r="O2317" s="40">
        <f t="shared" si="901"/>
        <v>1.1240442912261723E-4</v>
      </c>
      <c r="P2317" s="40">
        <f t="shared" si="902"/>
        <v>7.7883857374554208E-2</v>
      </c>
      <c r="Q2317" s="38">
        <f t="shared" si="916"/>
        <v>12.996</v>
      </c>
      <c r="R2317" s="38">
        <f t="shared" si="917"/>
        <v>12.881</v>
      </c>
      <c r="S2317" s="40">
        <f t="shared" si="903"/>
        <v>1</v>
      </c>
      <c r="T2317" s="40">
        <f t="shared" si="904"/>
        <v>0</v>
      </c>
      <c r="U2317" s="40">
        <f>VLOOKUP(P2317,Table!$D$6:$G$15,MATCH(VALUE(T2317)&amp;"E",Table!$D$5:$G$5,0),1)*IF(Y2317=1,0,1)</f>
        <v>0.97499999999999998</v>
      </c>
      <c r="V2317" s="40">
        <f t="shared" si="905"/>
        <v>2.5000000000000022E-2</v>
      </c>
      <c r="W2317" s="40">
        <f t="shared" si="920"/>
        <v>209019.35974853247</v>
      </c>
      <c r="X2317" s="40">
        <f t="shared" si="906"/>
        <v>1.0295480256671263E-2</v>
      </c>
      <c r="Y2317" s="40">
        <f t="shared" si="907"/>
        <v>0</v>
      </c>
      <c r="Z2317" s="40">
        <f t="shared" si="908"/>
        <v>0</v>
      </c>
      <c r="AA2317" s="40">
        <f t="shared" si="909"/>
        <v>0</v>
      </c>
      <c r="AB2317" s="38">
        <f t="shared" si="910"/>
        <v>254765.38098420241</v>
      </c>
      <c r="AC2317" s="46"/>
      <c r="AD2317" s="38"/>
      <c r="AE2317" s="40"/>
      <c r="AF2317" s="40"/>
      <c r="AG2317" s="40">
        <f t="shared" si="911"/>
        <v>137.05657627584492</v>
      </c>
      <c r="AH2317" s="24">
        <f t="shared" si="912"/>
        <v>133.98297446668576</v>
      </c>
      <c r="AI2317" s="16">
        <f>VLOOKUP(A2317,'VQT-IV'!$B$3:$C1651,2,0)</f>
        <v>134.09</v>
      </c>
      <c r="AJ2317" s="25">
        <f t="shared" si="921"/>
        <v>-7.9816193089898846E-4</v>
      </c>
      <c r="AL2317" s="2">
        <f t="shared" si="918"/>
        <v>137.45812140975204</v>
      </c>
      <c r="AM2317" s="27">
        <f t="shared" si="919"/>
        <v>-2.5281495974378454E-2</v>
      </c>
      <c r="AO2317" s="1">
        <v>41333</v>
      </c>
      <c r="AP2317" s="2" t="str">
        <f t="shared" si="922"/>
        <v>high</v>
      </c>
    </row>
    <row r="2318" spans="1:42" x14ac:dyDescent="0.25">
      <c r="A2318" s="49">
        <v>41368</v>
      </c>
      <c r="B2318" s="47">
        <v>1559.98</v>
      </c>
      <c r="C2318" s="27">
        <f t="shared" si="913"/>
        <v>4.0484266488167719E-3</v>
      </c>
      <c r="D2318" s="27">
        <f t="shared" si="914"/>
        <v>-1.7423266874369014E-3</v>
      </c>
      <c r="E2318" s="5">
        <f t="shared" si="915"/>
        <v>0</v>
      </c>
      <c r="F2318" s="44">
        <v>2754.67</v>
      </c>
      <c r="G2318" s="45">
        <v>2754.67</v>
      </c>
      <c r="H2318" s="48">
        <v>1559.98</v>
      </c>
      <c r="I2318" s="42">
        <v>13.89</v>
      </c>
      <c r="J2318" s="40">
        <f t="shared" si="899"/>
        <v>0.1389</v>
      </c>
      <c r="K2318" s="40">
        <f t="shared" si="900"/>
        <v>5.3508438931158697E-2</v>
      </c>
      <c r="L2318" s="51">
        <f>VLOOKUP(A2318,LIBOR!$A$3:B4413,2,1)</f>
        <v>0.154</v>
      </c>
      <c r="M2318" s="43">
        <v>2081.15</v>
      </c>
      <c r="N2318" s="54">
        <v>1856.69</v>
      </c>
      <c r="O2318" s="40">
        <f t="shared" si="901"/>
        <v>1.6323650932369583E-5</v>
      </c>
      <c r="P2318" s="40">
        <f t="shared" si="902"/>
        <v>8.5391561068841298E-2</v>
      </c>
      <c r="Q2318" s="38">
        <f t="shared" si="916"/>
        <v>13.284000000000001</v>
      </c>
      <c r="R2318" s="38">
        <f t="shared" si="917"/>
        <v>12.9175</v>
      </c>
      <c r="S2318" s="40">
        <f t="shared" si="903"/>
        <v>1</v>
      </c>
      <c r="T2318" s="40">
        <f t="shared" si="904"/>
        <v>0</v>
      </c>
      <c r="U2318" s="40">
        <f>VLOOKUP(P2318,Table!$D$6:$G$15,MATCH(VALUE(T2318)&amp;"E",Table!$D$5:$G$5,0),1)*IF(Y2318=1,0,1)</f>
        <v>0.97499999999999998</v>
      </c>
      <c r="V2318" s="40">
        <f t="shared" si="905"/>
        <v>2.5000000000000022E-2</v>
      </c>
      <c r="W2318" s="40">
        <f t="shared" si="920"/>
        <v>209743.27997293486</v>
      </c>
      <c r="X2318" s="40">
        <f t="shared" si="906"/>
        <v>-5.9113067568545841E-3</v>
      </c>
      <c r="Y2318" s="40">
        <f t="shared" si="907"/>
        <v>0</v>
      </c>
      <c r="Z2318" s="40">
        <f t="shared" si="908"/>
        <v>0</v>
      </c>
      <c r="AA2318" s="40">
        <f t="shared" si="909"/>
        <v>0</v>
      </c>
      <c r="AB2318" s="38">
        <f t="shared" si="910"/>
        <v>255664.36340659228</v>
      </c>
      <c r="AC2318" s="46"/>
      <c r="AD2318" s="38"/>
      <c r="AE2318" s="40"/>
      <c r="AF2318" s="40"/>
      <c r="AG2318" s="40">
        <f t="shared" si="911"/>
        <v>137.54020341729142</v>
      </c>
      <c r="AH2318" s="24">
        <f t="shared" si="912"/>
        <v>134.45225635471269</v>
      </c>
      <c r="AI2318" s="16">
        <f>VLOOKUP(A2318,'VQT-IV'!$B$3:$C1652,2,0)</f>
        <v>134.56</v>
      </c>
      <c r="AJ2318" s="25">
        <f t="shared" si="921"/>
        <v>-8.0071080029220365E-4</v>
      </c>
      <c r="AL2318" s="2">
        <f t="shared" si="918"/>
        <v>137.45812140975204</v>
      </c>
      <c r="AM2318" s="27">
        <f t="shared" si="919"/>
        <v>-2.1867496981710532E-2</v>
      </c>
      <c r="AO2318" s="1">
        <v>41334</v>
      </c>
      <c r="AP2318" s="2" t="str">
        <f t="shared" si="922"/>
        <v>high</v>
      </c>
    </row>
    <row r="2319" spans="1:42" x14ac:dyDescent="0.25">
      <c r="A2319" s="49">
        <v>41369</v>
      </c>
      <c r="B2319" s="47">
        <v>1553.28</v>
      </c>
      <c r="C2319" s="27">
        <f t="shared" si="913"/>
        <v>-4.294926858036674E-3</v>
      </c>
      <c r="D2319" s="27">
        <f t="shared" si="914"/>
        <v>-1.0093944846622183E-2</v>
      </c>
      <c r="E2319" s="5">
        <f t="shared" si="915"/>
        <v>0</v>
      </c>
      <c r="F2319" s="44">
        <v>2742.86</v>
      </c>
      <c r="G2319" s="45">
        <v>2742.86</v>
      </c>
      <c r="H2319" s="48">
        <v>1553.28</v>
      </c>
      <c r="I2319" s="42">
        <v>13.92</v>
      </c>
      <c r="J2319" s="40">
        <f t="shared" si="899"/>
        <v>0.13919999999999999</v>
      </c>
      <c r="K2319" s="40">
        <f t="shared" si="900"/>
        <v>5.4133513055836538E-2</v>
      </c>
      <c r="L2319" s="51">
        <f>VLOOKUP(A2319,LIBOR!$A$3:B4414,2,1)</f>
        <v>0.154</v>
      </c>
      <c r="M2319" s="43">
        <v>2082.98</v>
      </c>
      <c r="N2319" s="54">
        <v>1858.32</v>
      </c>
      <c r="O2319" s="40">
        <f t="shared" si="901"/>
        <v>1.8525935776986593E-5</v>
      </c>
      <c r="P2319" s="40">
        <f t="shared" si="902"/>
        <v>8.5066486944163452E-2</v>
      </c>
      <c r="Q2319" s="38">
        <f t="shared" si="916"/>
        <v>13.431999999999999</v>
      </c>
      <c r="R2319" s="38">
        <f t="shared" si="917"/>
        <v>12.935500000000001</v>
      </c>
      <c r="S2319" s="40">
        <f t="shared" si="903"/>
        <v>1</v>
      </c>
      <c r="T2319" s="40">
        <f t="shared" si="904"/>
        <v>0</v>
      </c>
      <c r="U2319" s="40">
        <f>VLOOKUP(P2319,Table!$D$6:$G$15,MATCH(VALUE(T2319)&amp;"E",Table!$D$5:$G$5,0),1)*IF(Y2319=1,0,1)</f>
        <v>0.97499999999999998</v>
      </c>
      <c r="V2319" s="40">
        <f t="shared" si="905"/>
        <v>2.5000000000000022E-2</v>
      </c>
      <c r="W2319" s="40">
        <f t="shared" si="920"/>
        <v>208869.57210174823</v>
      </c>
      <c r="X2319" s="40">
        <f t="shared" si="906"/>
        <v>-3.1291867738878487E-3</v>
      </c>
      <c r="Y2319" s="40">
        <f t="shared" si="907"/>
        <v>0</v>
      </c>
      <c r="Z2319" s="40">
        <f t="shared" si="908"/>
        <v>0</v>
      </c>
      <c r="AA2319" s="40">
        <f t="shared" si="909"/>
        <v>0</v>
      </c>
      <c r="AB2319" s="38">
        <f t="shared" si="910"/>
        <v>254601.2853561255</v>
      </c>
      <c r="AC2319" s="46"/>
      <c r="AD2319" s="38"/>
      <c r="AE2319" s="40"/>
      <c r="AF2319" s="40"/>
      <c r="AG2319" s="40">
        <f t="shared" si="911"/>
        <v>136.96829746465332</v>
      </c>
      <c r="AH2319" s="24">
        <f t="shared" si="912"/>
        <v>133.88970550423522</v>
      </c>
      <c r="AI2319" s="16">
        <f>VLOOKUP(A2319,'VQT-IV'!$B$3:$C1653,2,0)</f>
        <v>134</v>
      </c>
      <c r="AJ2319" s="25">
        <f t="shared" si="921"/>
        <v>-8.2309325197593708E-4</v>
      </c>
      <c r="AL2319" s="2">
        <f t="shared" si="918"/>
        <v>137.45812140975204</v>
      </c>
      <c r="AM2319" s="27">
        <f t="shared" si="919"/>
        <v>-2.596002236113526E-2</v>
      </c>
      <c r="AO2319" s="1">
        <v>41337</v>
      </c>
      <c r="AP2319" s="2" t="str">
        <f t="shared" si="922"/>
        <v>high</v>
      </c>
    </row>
    <row r="2320" spans="1:42" x14ac:dyDescent="0.25">
      <c r="A2320" s="49">
        <v>41372</v>
      </c>
      <c r="B2320" s="47">
        <v>1563.07</v>
      </c>
      <c r="C2320" s="27">
        <f t="shared" si="913"/>
        <v>6.3027915121549594E-3</v>
      </c>
      <c r="D2320" s="27">
        <f t="shared" si="914"/>
        <v>6.8249230436556729E-4</v>
      </c>
      <c r="E2320" s="5">
        <f t="shared" si="915"/>
        <v>0</v>
      </c>
      <c r="F2320" s="44">
        <v>2761.05</v>
      </c>
      <c r="G2320" s="45">
        <v>2761.05</v>
      </c>
      <c r="H2320" s="48">
        <v>1563.07</v>
      </c>
      <c r="I2320" s="42">
        <v>13.19</v>
      </c>
      <c r="J2320" s="40">
        <f t="shared" si="899"/>
        <v>0.13189999999999999</v>
      </c>
      <c r="K2320" s="40">
        <f t="shared" si="900"/>
        <v>5.1835803945634862E-2</v>
      </c>
      <c r="L2320" s="51">
        <f>VLOOKUP(A2320,LIBOR!$A$3:B4415,2,1)</f>
        <v>0.155</v>
      </c>
      <c r="M2320" s="43">
        <v>2012.46</v>
      </c>
      <c r="N2320" s="54">
        <v>1795.39</v>
      </c>
      <c r="O2320" s="40">
        <f t="shared" si="901"/>
        <v>3.9476239654328832E-5</v>
      </c>
      <c r="P2320" s="40">
        <f t="shared" si="902"/>
        <v>8.0064196054365128E-2</v>
      </c>
      <c r="Q2320" s="38">
        <f t="shared" si="916"/>
        <v>13.675999999999998</v>
      </c>
      <c r="R2320" s="38">
        <f t="shared" si="917"/>
        <v>12.978500000000002</v>
      </c>
      <c r="S2320" s="40">
        <f t="shared" si="903"/>
        <v>1</v>
      </c>
      <c r="T2320" s="40">
        <f t="shared" si="904"/>
        <v>0</v>
      </c>
      <c r="U2320" s="40">
        <f>VLOOKUP(P2320,Table!$D$6:$G$15,MATCH(VALUE(T2320)&amp;"E",Table!$D$5:$G$5,0),1)*IF(Y2320=1,0,1)</f>
        <v>0.97499999999999998</v>
      </c>
      <c r="V2320" s="40">
        <f t="shared" si="905"/>
        <v>2.5000000000000022E-2</v>
      </c>
      <c r="W2320" s="40">
        <f t="shared" si="920"/>
        <v>209976.29337126008</v>
      </c>
      <c r="X2320" s="40">
        <f t="shared" si="906"/>
        <v>-9.7709223090532982E-3</v>
      </c>
      <c r="Y2320" s="40">
        <f t="shared" si="907"/>
        <v>0</v>
      </c>
      <c r="Z2320" s="40">
        <f t="shared" si="908"/>
        <v>0</v>
      </c>
      <c r="AA2320" s="40">
        <f t="shared" si="909"/>
        <v>0</v>
      </c>
      <c r="AB2320" s="38">
        <f t="shared" si="910"/>
        <v>256032.03924630163</v>
      </c>
      <c r="AC2320" s="46"/>
      <c r="AD2320" s="38"/>
      <c r="AE2320" s="40"/>
      <c r="AF2320" s="40"/>
      <c r="AG2320" s="40">
        <f t="shared" si="911"/>
        <v>137.73800262994439</v>
      </c>
      <c r="AH2320" s="24">
        <f t="shared" si="912"/>
        <v>134.63159737893511</v>
      </c>
      <c r="AI2320" s="16">
        <f>VLOOKUP(A2320,'VQT-IV'!$B$3:$C1654,2,0)</f>
        <v>134.74</v>
      </c>
      <c r="AJ2320" s="25">
        <f t="shared" si="921"/>
        <v>-8.0453184700091107E-4</v>
      </c>
      <c r="AL2320" s="2">
        <f t="shared" si="918"/>
        <v>137.45812140975204</v>
      </c>
      <c r="AM2320" s="27">
        <f t="shared" si="919"/>
        <v>-2.0562801250508023E-2</v>
      </c>
      <c r="AO2320" s="1">
        <v>41338</v>
      </c>
      <c r="AP2320" s="2" t="str">
        <f t="shared" si="922"/>
        <v>high</v>
      </c>
    </row>
    <row r="2321" spans="1:42" x14ac:dyDescent="0.25">
      <c r="A2321" s="49">
        <v>41373</v>
      </c>
      <c r="B2321" s="47">
        <v>1568.61</v>
      </c>
      <c r="C2321" s="27">
        <f t="shared" si="913"/>
        <v>3.5443070367928708E-3</v>
      </c>
      <c r="D2321" s="27">
        <f t="shared" si="914"/>
        <v>-9.4549304699387271E-4</v>
      </c>
      <c r="E2321" s="5">
        <f t="shared" si="915"/>
        <v>0</v>
      </c>
      <c r="F2321" s="44">
        <v>2770.84</v>
      </c>
      <c r="G2321" s="45">
        <v>2770.84</v>
      </c>
      <c r="H2321" s="48">
        <v>1568.61</v>
      </c>
      <c r="I2321" s="42">
        <v>12.84</v>
      </c>
      <c r="J2321" s="40">
        <f t="shared" si="899"/>
        <v>0.12839999999999999</v>
      </c>
      <c r="K2321" s="40">
        <f t="shared" si="900"/>
        <v>4.5641322262942707E-2</v>
      </c>
      <c r="L2321" s="51">
        <f>VLOOKUP(A2321,LIBOR!$A$3:B4416,2,1)</f>
        <v>0.155</v>
      </c>
      <c r="M2321" s="43">
        <v>2005.59</v>
      </c>
      <c r="N2321" s="54">
        <v>1789.26</v>
      </c>
      <c r="O2321" s="40">
        <f t="shared" si="901"/>
        <v>1.2517732579305199E-5</v>
      </c>
      <c r="P2321" s="40">
        <f t="shared" si="902"/>
        <v>8.2758677737057279E-2</v>
      </c>
      <c r="Q2321" s="38">
        <f t="shared" si="916"/>
        <v>13.598000000000003</v>
      </c>
      <c r="R2321" s="38">
        <f t="shared" si="917"/>
        <v>13.008500000000002</v>
      </c>
      <c r="S2321" s="40">
        <f t="shared" si="903"/>
        <v>1</v>
      </c>
      <c r="T2321" s="40">
        <f t="shared" si="904"/>
        <v>1</v>
      </c>
      <c r="U2321" s="40">
        <f>VLOOKUP(P2321,Table!$D$6:$G$15,MATCH(VALUE(T2321)&amp;"E",Table!$D$5:$G$5,0),1)*IF(Y2321=1,0,1)</f>
        <v>0.9</v>
      </c>
      <c r="V2321" s="40">
        <f t="shared" si="905"/>
        <v>9.9999999999999978E-2</v>
      </c>
      <c r="W2321" s="40">
        <f t="shared" si="920"/>
        <v>210683.9852628253</v>
      </c>
      <c r="X2321" s="40">
        <f t="shared" si="906"/>
        <v>-4.7266631225462152E-4</v>
      </c>
      <c r="Y2321" s="40">
        <f t="shared" si="907"/>
        <v>0</v>
      </c>
      <c r="Z2321" s="40">
        <f t="shared" si="908"/>
        <v>0</v>
      </c>
      <c r="AA2321" s="40">
        <f t="shared" si="909"/>
        <v>0</v>
      </c>
      <c r="AB2321" s="38">
        <f t="shared" si="910"/>
        <v>256895.31921687652</v>
      </c>
      <c r="AC2321" s="46"/>
      <c r="AD2321" s="38"/>
      <c r="AE2321" s="40"/>
      <c r="AF2321" s="40"/>
      <c r="AG2321" s="40">
        <f t="shared" si="911"/>
        <v>138.20242286112895</v>
      </c>
      <c r="AH2321" s="24">
        <f t="shared" si="912"/>
        <v>135.08202761527795</v>
      </c>
      <c r="AI2321" s="16">
        <f>VLOOKUP(A2321,'VQT-IV'!$B$3:$C1655,2,0)</f>
        <v>135.19</v>
      </c>
      <c r="AJ2321" s="25">
        <f t="shared" si="921"/>
        <v>-7.9867138636025015E-4</v>
      </c>
      <c r="AL2321" s="2">
        <f t="shared" si="918"/>
        <v>137.45812140975204</v>
      </c>
      <c r="AM2321" s="27">
        <f t="shared" si="919"/>
        <v>-1.7285946949552211E-2</v>
      </c>
      <c r="AO2321" s="1">
        <v>41339</v>
      </c>
      <c r="AP2321" s="2" t="str">
        <f t="shared" si="922"/>
        <v>high</v>
      </c>
    </row>
    <row r="2322" spans="1:42" x14ac:dyDescent="0.25">
      <c r="A2322" s="49">
        <v>41374</v>
      </c>
      <c r="B2322" s="47">
        <v>1587.73</v>
      </c>
      <c r="C2322" s="27">
        <f t="shared" si="913"/>
        <v>1.2189135604133705E-2</v>
      </c>
      <c r="D2322" s="27">
        <f t="shared" si="914"/>
        <v>2.1789733943861633E-2</v>
      </c>
      <c r="E2322" s="5">
        <f t="shared" si="915"/>
        <v>0</v>
      </c>
      <c r="F2322" s="44">
        <v>2804.81</v>
      </c>
      <c r="G2322" s="45">
        <v>2804.81</v>
      </c>
      <c r="H2322" s="48">
        <v>1587.73</v>
      </c>
      <c r="I2322" s="42">
        <v>12.36</v>
      </c>
      <c r="J2322" s="40">
        <f t="shared" si="899"/>
        <v>0.12359999999999999</v>
      </c>
      <c r="K2322" s="40">
        <f t="shared" si="900"/>
        <v>4.020540997026141E-2</v>
      </c>
      <c r="L2322" s="51">
        <f>VLOOKUP(A2322,LIBOR!$A$3:B4417,2,1)</f>
        <v>0.155</v>
      </c>
      <c r="M2322" s="43">
        <v>1932.19</v>
      </c>
      <c r="N2322" s="54">
        <v>1723.78</v>
      </c>
      <c r="O2322" s="40">
        <f t="shared" si="901"/>
        <v>1.4678403886484318E-4</v>
      </c>
      <c r="P2322" s="40">
        <f t="shared" si="902"/>
        <v>8.3394590029738577E-2</v>
      </c>
      <c r="Q2322" s="38">
        <f t="shared" si="916"/>
        <v>13.61</v>
      </c>
      <c r="R2322" s="38">
        <f t="shared" si="917"/>
        <v>13.072500000000002</v>
      </c>
      <c r="S2322" s="40">
        <f t="shared" si="903"/>
        <v>1</v>
      </c>
      <c r="T2322" s="40">
        <f t="shared" si="904"/>
        <v>1</v>
      </c>
      <c r="U2322" s="40">
        <f>VLOOKUP(P2322,Table!$D$6:$G$15,MATCH(VALUE(T2322)&amp;"E",Table!$D$5:$G$5,0),1)*IF(Y2322=1,0,1)</f>
        <v>0.9</v>
      </c>
      <c r="V2322" s="40">
        <f t="shared" si="905"/>
        <v>9.9999999999999978E-2</v>
      </c>
      <c r="W2322" s="40">
        <f t="shared" si="920"/>
        <v>212224.21341151913</v>
      </c>
      <c r="X2322" s="40">
        <f t="shared" si="906"/>
        <v>-1.2101832261014467E-3</v>
      </c>
      <c r="Y2322" s="40">
        <f t="shared" si="907"/>
        <v>0</v>
      </c>
      <c r="Z2322" s="40">
        <f t="shared" si="908"/>
        <v>0</v>
      </c>
      <c r="AA2322" s="40">
        <f t="shared" si="909"/>
        <v>0</v>
      </c>
      <c r="AB2322" s="38">
        <f t="shared" si="910"/>
        <v>258789.68255742989</v>
      </c>
      <c r="AC2322" s="46"/>
      <c r="AD2322" s="38"/>
      <c r="AE2322" s="40"/>
      <c r="AF2322" s="40"/>
      <c r="AG2322" s="40">
        <f t="shared" si="911"/>
        <v>139.221536810896</v>
      </c>
      <c r="AH2322" s="24">
        <f t="shared" si="912"/>
        <v>136.07458980130451</v>
      </c>
      <c r="AI2322" s="16">
        <f>VLOOKUP(A2322,'VQT-IV'!$B$3:$C1656,2,0)</f>
        <v>136.18</v>
      </c>
      <c r="AJ2322" s="25">
        <f t="shared" si="921"/>
        <v>-7.7405051178947026E-4</v>
      </c>
      <c r="AL2322" s="2">
        <f t="shared" si="918"/>
        <v>137.45812140975204</v>
      </c>
      <c r="AM2322" s="27">
        <f t="shared" si="919"/>
        <v>-1.0065113608844767E-2</v>
      </c>
      <c r="AO2322" s="1">
        <v>41340</v>
      </c>
      <c r="AP2322" s="2" t="str">
        <f t="shared" si="922"/>
        <v>high</v>
      </c>
    </row>
    <row r="2323" spans="1:42" x14ac:dyDescent="0.25">
      <c r="A2323" s="49">
        <v>41375</v>
      </c>
      <c r="B2323" s="47">
        <v>1593.37</v>
      </c>
      <c r="C2323" s="27">
        <f t="shared" si="913"/>
        <v>3.5522412500865741E-3</v>
      </c>
      <c r="D2323" s="27">
        <f t="shared" si="914"/>
        <v>2.1293548545131435E-2</v>
      </c>
      <c r="E2323" s="5">
        <f t="shared" si="915"/>
        <v>0</v>
      </c>
      <c r="F2323" s="44">
        <v>2815.02</v>
      </c>
      <c r="G2323" s="45">
        <v>2815.02</v>
      </c>
      <c r="H2323" s="48">
        <v>1593.37</v>
      </c>
      <c r="I2323" s="42">
        <v>12.24</v>
      </c>
      <c r="J2323" s="40">
        <f t="shared" si="899"/>
        <v>0.12240000000000001</v>
      </c>
      <c r="K2323" s="40">
        <f t="shared" si="900"/>
        <v>3.0710211778058424E-2</v>
      </c>
      <c r="L2323" s="51">
        <f>VLOOKUP(A2323,LIBOR!$A$3:B4418,2,1)</f>
        <v>0.155</v>
      </c>
      <c r="M2323" s="43">
        <v>1933.63</v>
      </c>
      <c r="N2323" s="54">
        <v>1725.06</v>
      </c>
      <c r="O2323" s="40">
        <f t="shared" si="901"/>
        <v>1.2573739720197806E-5</v>
      </c>
      <c r="P2323" s="40">
        <f t="shared" si="902"/>
        <v>9.1689788221941584E-2</v>
      </c>
      <c r="Q2323" s="38">
        <f t="shared" si="916"/>
        <v>13.24</v>
      </c>
      <c r="R2323" s="38">
        <f t="shared" si="917"/>
        <v>13.077000000000002</v>
      </c>
      <c r="S2323" s="40">
        <f t="shared" si="903"/>
        <v>1</v>
      </c>
      <c r="T2323" s="40">
        <f t="shared" si="904"/>
        <v>1</v>
      </c>
      <c r="U2323" s="40">
        <f>VLOOKUP(P2323,Table!$D$6:$G$15,MATCH(VALUE(T2323)&amp;"E",Table!$D$5:$G$5,0),1)*IF(Y2323=1,0,1)</f>
        <v>0.9</v>
      </c>
      <c r="V2323" s="40">
        <f t="shared" si="905"/>
        <v>9.9999999999999978E-2</v>
      </c>
      <c r="W2323" s="40">
        <f t="shared" si="920"/>
        <v>212918.4566532819</v>
      </c>
      <c r="X2323" s="40">
        <f t="shared" si="906"/>
        <v>1.5332807768822843E-2</v>
      </c>
      <c r="Y2323" s="40">
        <f t="shared" si="907"/>
        <v>0</v>
      </c>
      <c r="Z2323" s="40">
        <f t="shared" si="908"/>
        <v>0</v>
      </c>
      <c r="AA2323" s="40">
        <f t="shared" si="909"/>
        <v>0</v>
      </c>
      <c r="AB2323" s="38">
        <f t="shared" si="910"/>
        <v>259656.80515508723</v>
      </c>
      <c r="AC2323" s="46"/>
      <c r="AD2323" s="38"/>
      <c r="AE2323" s="40"/>
      <c r="AF2323" s="40"/>
      <c r="AG2323" s="40">
        <f t="shared" si="911"/>
        <v>139.68802426687301</v>
      </c>
      <c r="AH2323" s="24">
        <f t="shared" si="912"/>
        <v>136.52697929606026</v>
      </c>
      <c r="AI2323" s="16">
        <f>VLOOKUP(A2323,'VQT-IV'!$B$3:$C1657,2,0)</f>
        <v>136.63999999999999</v>
      </c>
      <c r="AJ2323" s="25">
        <f t="shared" si="921"/>
        <v>-8.271421541256041E-4</v>
      </c>
      <c r="AL2323" s="2">
        <f t="shared" si="918"/>
        <v>137.45812140975204</v>
      </c>
      <c r="AM2323" s="27">
        <f t="shared" si="919"/>
        <v>-6.7740058145863147E-3</v>
      </c>
      <c r="AO2323" s="1">
        <v>41341</v>
      </c>
      <c r="AP2323" s="2" t="str">
        <f t="shared" si="922"/>
        <v>high</v>
      </c>
    </row>
    <row r="2324" spans="1:42" x14ac:dyDescent="0.25">
      <c r="A2324" s="49">
        <v>41376</v>
      </c>
      <c r="B2324" s="47">
        <v>1588.85</v>
      </c>
      <c r="C2324" s="27">
        <f t="shared" si="913"/>
        <v>-2.8367548027137257E-3</v>
      </c>
      <c r="D2324" s="27">
        <f t="shared" si="914"/>
        <v>2.2751720600454384E-2</v>
      </c>
      <c r="E2324" s="5">
        <f t="shared" si="915"/>
        <v>0</v>
      </c>
      <c r="F2324" s="44">
        <v>2807.1</v>
      </c>
      <c r="G2324" s="45">
        <v>2807.1</v>
      </c>
      <c r="H2324" s="48">
        <v>1588.85</v>
      </c>
      <c r="I2324" s="42">
        <v>12.06</v>
      </c>
      <c r="J2324" s="40">
        <f t="shared" si="899"/>
        <v>0.1206</v>
      </c>
      <c r="K2324" s="40">
        <f t="shared" si="900"/>
        <v>2.8782186343272051E-2</v>
      </c>
      <c r="L2324" s="51">
        <f>VLOOKUP(A2324,LIBOR!$A$3:B4419,2,1)</f>
        <v>0.157</v>
      </c>
      <c r="M2324" s="43">
        <v>1885.19</v>
      </c>
      <c r="N2324" s="54">
        <v>1681.85</v>
      </c>
      <c r="O2324" s="40">
        <f t="shared" si="901"/>
        <v>8.0700651951513344E-6</v>
      </c>
      <c r="P2324" s="40">
        <f t="shared" si="902"/>
        <v>9.1817813656727948E-2</v>
      </c>
      <c r="Q2324" s="38">
        <f t="shared" si="916"/>
        <v>12.91</v>
      </c>
      <c r="R2324" s="38">
        <f t="shared" si="917"/>
        <v>13.097500000000002</v>
      </c>
      <c r="S2324" s="40">
        <f t="shared" si="903"/>
        <v>-1</v>
      </c>
      <c r="T2324" s="40">
        <f t="shared" si="904"/>
        <v>0</v>
      </c>
      <c r="U2324" s="40">
        <f>VLOOKUP(P2324,Table!$D$6:$G$15,MATCH(VALUE(T2324)&amp;"E",Table!$D$5:$G$5,0),1)*IF(Y2324=1,0,1)</f>
        <v>0.97499999999999998</v>
      </c>
      <c r="V2324" s="40">
        <f t="shared" si="905"/>
        <v>2.5000000000000022E-2</v>
      </c>
      <c r="W2324" s="40">
        <f t="shared" si="920"/>
        <v>211841.53218968707</v>
      </c>
      <c r="X2324" s="40">
        <f t="shared" si="906"/>
        <v>1.5138395283780914E-2</v>
      </c>
      <c r="Y2324" s="40">
        <f t="shared" si="907"/>
        <v>0</v>
      </c>
      <c r="Z2324" s="40">
        <f t="shared" si="908"/>
        <v>0</v>
      </c>
      <c r="AA2324" s="40">
        <f t="shared" si="909"/>
        <v>0</v>
      </c>
      <c r="AB2324" s="38">
        <f t="shared" si="910"/>
        <v>258348.84526682922</v>
      </c>
      <c r="AC2324" s="46"/>
      <c r="AD2324" s="38"/>
      <c r="AE2324" s="40"/>
      <c r="AF2324" s="40"/>
      <c r="AG2324" s="40">
        <f t="shared" si="911"/>
        <v>138.98437880492583</v>
      </c>
      <c r="AH2324" s="24">
        <f t="shared" si="912"/>
        <v>135.83572130998277</v>
      </c>
      <c r="AI2324" s="16">
        <f>VLOOKUP(A2324,'VQT-IV'!$B$3:$C1658,2,0)</f>
        <v>135.94</v>
      </c>
      <c r="AJ2324" s="25">
        <f t="shared" si="921"/>
        <v>-7.6709349725778697E-4</v>
      </c>
      <c r="AL2324" s="2">
        <f t="shared" si="918"/>
        <v>137.45812140975204</v>
      </c>
      <c r="AM2324" s="27">
        <f t="shared" si="919"/>
        <v>-1.1802868270933353E-2</v>
      </c>
      <c r="AO2324" s="1">
        <v>41344</v>
      </c>
      <c r="AP2324" s="2" t="str">
        <f t="shared" si="922"/>
        <v>high</v>
      </c>
    </row>
    <row r="2325" spans="1:42" x14ac:dyDescent="0.25">
      <c r="A2325" s="49">
        <v>41379</v>
      </c>
      <c r="B2325" s="47">
        <v>1552.36</v>
      </c>
      <c r="C2325" s="27">
        <f t="shared" si="913"/>
        <v>-2.2966296377883388E-2</v>
      </c>
      <c r="D2325" s="27">
        <f t="shared" si="914"/>
        <v>-6.5173672895839641E-3</v>
      </c>
      <c r="E2325" s="5">
        <f t="shared" si="915"/>
        <v>0</v>
      </c>
      <c r="F2325" s="44">
        <v>2742.63</v>
      </c>
      <c r="G2325" s="45">
        <v>2742.63</v>
      </c>
      <c r="H2325" s="48">
        <v>1552.36</v>
      </c>
      <c r="I2325" s="42">
        <v>17.27</v>
      </c>
      <c r="J2325" s="40">
        <f t="shared" ref="J2325:J2388" si="923">I2325/100</f>
        <v>0.17269999999999999</v>
      </c>
      <c r="K2325" s="40">
        <f t="shared" ref="K2325:K2388" si="924">J2325-P2325</f>
        <v>8.074004681622983E-2</v>
      </c>
      <c r="L2325" s="51">
        <f>VLOOKUP(A2325,LIBOR!$A$3:B4420,2,1)</f>
        <v>0.157</v>
      </c>
      <c r="M2325" s="43">
        <v>2242.33</v>
      </c>
      <c r="N2325" s="54">
        <v>2000.46</v>
      </c>
      <c r="O2325" s="40">
        <f t="shared" ref="O2325:O2388" si="925">LN(B2325/B2324)^2</f>
        <v>5.398248191615235E-4</v>
      </c>
      <c r="P2325" s="40">
        <f t="shared" ref="P2325:P2388" si="926">SQRT(252*SUM(O2303:O2324)/22)</f>
        <v>9.1959953183770163E-2</v>
      </c>
      <c r="Q2325" s="38">
        <f t="shared" si="916"/>
        <v>12.538</v>
      </c>
      <c r="R2325" s="38">
        <f t="shared" si="917"/>
        <v>13.135500000000002</v>
      </c>
      <c r="S2325" s="40">
        <f t="shared" ref="S2325:S2388" si="927">IF(Q2325&gt;=R2325,1,-1)</f>
        <v>-1</v>
      </c>
      <c r="T2325" s="40">
        <f t="shared" ref="T2325:T2388" si="928">IF(SUM(S2316:S2325)=-10,-1,IF(SUM(S2316:S2325)&lt;10,0,1))</f>
        <v>0</v>
      </c>
      <c r="U2325" s="40">
        <f>VLOOKUP(P2325,Table!$D$6:$G$15,MATCH(VALUE(T2325)&amp;"E",Table!$D$5:$G$5,0),1)*IF(Y2325=1,0,1)</f>
        <v>0.97499999999999998</v>
      </c>
      <c r="V2325" s="40">
        <f t="shared" ref="V2325:V2388" si="929">(1-U2325)*IF(Y2325=1,0,1)</f>
        <v>2.5000000000000022E-2</v>
      </c>
      <c r="W2325" s="40">
        <f t="shared" si="920"/>
        <v>208101.22971610204</v>
      </c>
      <c r="X2325" s="40">
        <f t="shared" ref="X2325:X2388" si="930">W2324/W2319-1</f>
        <v>1.4228784298419006E-2</v>
      </c>
      <c r="Y2325" s="40">
        <f t="shared" ref="Y2325:Y2388" si="931">IF(X2325&lt;=-0.02,1,0)</f>
        <v>0</v>
      </c>
      <c r="Z2325" s="40">
        <f t="shared" ref="Z2325:Z2388" si="932">Y2325*20</f>
        <v>0</v>
      </c>
      <c r="AA2325" s="40">
        <f t="shared" ref="AA2325:AA2388" si="933">(1+(A2325-A2324)/360*L2325-1)*Y2324</f>
        <v>0</v>
      </c>
      <c r="AB2325" s="38">
        <f t="shared" ref="AB2325:AB2388" si="934">AB2324*(1+$U2324*($G2325/$G2324-1)+$V2324*($M2325/$M2324-1)+Y2324*(1+(A2325-A2324)/360*L2325/100-1))</f>
        <v>253787.31756423897</v>
      </c>
      <c r="AC2325" s="46"/>
      <c r="AD2325" s="38"/>
      <c r="AE2325" s="40"/>
      <c r="AF2325" s="40"/>
      <c r="AG2325" s="40">
        <f t="shared" ref="AG2325:AG2388" si="935">AB2325/AG$2</f>
        <v>136.53040579222986</v>
      </c>
      <c r="AH2325" s="24">
        <f t="shared" ref="AH2325:AH2388" si="936">AH2324*AB2325/AB2324*(1-AH$1)^(A2325-A2324)</f>
        <v>133.42692365352491</v>
      </c>
      <c r="AI2325" s="16">
        <f>VLOOKUP(A2325,'VQT-IV'!$B$3:$C1659,2,0)</f>
        <v>133.53</v>
      </c>
      <c r="AJ2325" s="25">
        <f t="shared" si="921"/>
        <v>-7.7193399591923839E-4</v>
      </c>
      <c r="AL2325" s="2">
        <f t="shared" si="918"/>
        <v>137.45812140975204</v>
      </c>
      <c r="AM2325" s="27">
        <f t="shared" si="919"/>
        <v>-2.9326733952739215E-2</v>
      </c>
      <c r="AO2325" s="1">
        <v>41345</v>
      </c>
      <c r="AP2325" s="2" t="str">
        <f t="shared" si="922"/>
        <v>high</v>
      </c>
    </row>
    <row r="2326" spans="1:42" x14ac:dyDescent="0.25">
      <c r="A2326" s="49">
        <v>41380</v>
      </c>
      <c r="B2326" s="47">
        <v>1574.57</v>
      </c>
      <c r="C2326" s="27">
        <f t="shared" ref="C2326:C2389" si="937">B2326/B2325-1</f>
        <v>1.4307248318689014E-2</v>
      </c>
      <c r="D2326" s="27">
        <f t="shared" ref="D2326:D2389" si="938">SUM(C2322:C2326)</f>
        <v>4.2455739923121794E-3</v>
      </c>
      <c r="E2326" s="5">
        <f t="shared" ref="E2326:E2389" si="939">IF(Y2326=1,IF(AND(D2326&lt;0,T2326&gt;=0),-1,1),0)</f>
        <v>0</v>
      </c>
      <c r="F2326" s="44">
        <v>2781.86</v>
      </c>
      <c r="G2326" s="45">
        <v>2781.86</v>
      </c>
      <c r="H2326" s="48">
        <v>1574.57</v>
      </c>
      <c r="I2326" s="42">
        <v>13.96</v>
      </c>
      <c r="J2326" s="40">
        <f t="shared" si="923"/>
        <v>0.1396</v>
      </c>
      <c r="K2326" s="40">
        <f t="shared" si="924"/>
        <v>1.8685448753565315E-2</v>
      </c>
      <c r="L2326" s="51">
        <f>VLOOKUP(A2326,LIBOR!$A$3:B4421,2,1)</f>
        <v>0.157</v>
      </c>
      <c r="M2326" s="43">
        <v>1980.47</v>
      </c>
      <c r="N2326" s="54">
        <v>1766.84</v>
      </c>
      <c r="O2326" s="40">
        <f t="shared" si="925"/>
        <v>2.0180661469850749E-4</v>
      </c>
      <c r="P2326" s="40">
        <f t="shared" si="926"/>
        <v>0.12091455124643469</v>
      </c>
      <c r="Q2326" s="38">
        <f t="shared" si="916"/>
        <v>13.353999999999999</v>
      </c>
      <c r="R2326" s="38">
        <f t="shared" si="917"/>
        <v>13.434000000000001</v>
      </c>
      <c r="S2326" s="40">
        <f t="shared" si="927"/>
        <v>-1</v>
      </c>
      <c r="T2326" s="40">
        <f t="shared" si="928"/>
        <v>0</v>
      </c>
      <c r="U2326" s="40">
        <f>VLOOKUP(P2326,Table!$D$6:$G$15,MATCH(VALUE(T2326)&amp;"E",Table!$D$5:$G$5,0),1)*IF(Y2326=1,0,1)</f>
        <v>0.9</v>
      </c>
      <c r="V2326" s="40">
        <f t="shared" si="929"/>
        <v>9.9999999999999978E-2</v>
      </c>
      <c r="W2326" s="40">
        <f t="shared" si="920"/>
        <v>210396.5839103834</v>
      </c>
      <c r="X2326" s="40">
        <f t="shared" si="930"/>
        <v>-8.9298826312870228E-3</v>
      </c>
      <c r="Y2326" s="40">
        <f t="shared" si="931"/>
        <v>0</v>
      </c>
      <c r="Z2326" s="40">
        <f t="shared" si="932"/>
        <v>0</v>
      </c>
      <c r="AA2326" s="40">
        <f t="shared" si="933"/>
        <v>0</v>
      </c>
      <c r="AB2326" s="38">
        <f t="shared" si="934"/>
        <v>256585.75066344373</v>
      </c>
      <c r="AC2326" s="46"/>
      <c r="AD2326" s="38"/>
      <c r="AE2326" s="40"/>
      <c r="AF2326" s="40"/>
      <c r="AG2326" s="40">
        <f t="shared" si="935"/>
        <v>138.03588372660349</v>
      </c>
      <c r="AH2326" s="24">
        <f t="shared" si="936"/>
        <v>134.8946694158555</v>
      </c>
      <c r="AI2326" s="16">
        <f>VLOOKUP(A2326,'VQT-IV'!$B$3:$C1660,2,0)</f>
        <v>135</v>
      </c>
      <c r="AJ2326" s="25">
        <f t="shared" si="921"/>
        <v>-7.8022654921849899E-4</v>
      </c>
      <c r="AL2326" s="2">
        <f t="shared" si="918"/>
        <v>137.45812140975204</v>
      </c>
      <c r="AM2326" s="27">
        <f t="shared" si="919"/>
        <v>-1.8648967173464315E-2</v>
      </c>
      <c r="AO2326" s="1">
        <v>41346</v>
      </c>
      <c r="AP2326" s="2" t="str">
        <f t="shared" si="922"/>
        <v>high</v>
      </c>
    </row>
    <row r="2327" spans="1:42" x14ac:dyDescent="0.25">
      <c r="A2327" s="49">
        <v>41381</v>
      </c>
      <c r="B2327" s="47">
        <v>1552.01</v>
      </c>
      <c r="C2327" s="27">
        <f t="shared" si="937"/>
        <v>-1.432772121912651E-2</v>
      </c>
      <c r="D2327" s="27">
        <f t="shared" si="938"/>
        <v>-2.2271282830948036E-2</v>
      </c>
      <c r="E2327" s="5">
        <f t="shared" si="939"/>
        <v>0</v>
      </c>
      <c r="F2327" s="44">
        <v>2742.01</v>
      </c>
      <c r="G2327" s="45">
        <v>2742.01</v>
      </c>
      <c r="H2327" s="48">
        <v>1552.01</v>
      </c>
      <c r="I2327" s="42">
        <v>16.510000000000002</v>
      </c>
      <c r="J2327" s="40">
        <f t="shared" si="923"/>
        <v>0.16510000000000002</v>
      </c>
      <c r="K2327" s="40">
        <f t="shared" si="924"/>
        <v>3.6358651700684252E-2</v>
      </c>
      <c r="L2327" s="51">
        <f>VLOOKUP(A2327,LIBOR!$A$3:B4422,2,1)</f>
        <v>0.157</v>
      </c>
      <c r="M2327" s="43">
        <v>2208.73</v>
      </c>
      <c r="N2327" s="54">
        <v>1970.48</v>
      </c>
      <c r="O2327" s="40">
        <f t="shared" si="925"/>
        <v>2.0826398086300061E-4</v>
      </c>
      <c r="P2327" s="40">
        <f t="shared" si="926"/>
        <v>0.12874134829931577</v>
      </c>
      <c r="Q2327" s="38">
        <f t="shared" si="916"/>
        <v>13.578000000000003</v>
      </c>
      <c r="R2327" s="38">
        <f t="shared" si="917"/>
        <v>13.464000000000002</v>
      </c>
      <c r="S2327" s="40">
        <f t="shared" si="927"/>
        <v>1</v>
      </c>
      <c r="T2327" s="40">
        <f t="shared" si="928"/>
        <v>0</v>
      </c>
      <c r="U2327" s="40">
        <f>VLOOKUP(P2327,Table!$D$6:$G$15,MATCH(VALUE(T2327)&amp;"E",Table!$D$5:$G$5,0),1)*IF(Y2327=1,0,1)</f>
        <v>0.9</v>
      </c>
      <c r="V2327" s="40">
        <f t="shared" si="929"/>
        <v>9.9999999999999978E-2</v>
      </c>
      <c r="W2327" s="40">
        <f t="shared" si="920"/>
        <v>210108.49050556318</v>
      </c>
      <c r="X2327" s="40">
        <f t="shared" si="930"/>
        <v>-1.3641347826384154E-3</v>
      </c>
      <c r="Y2327" s="40">
        <f t="shared" si="931"/>
        <v>0</v>
      </c>
      <c r="Z2327" s="40">
        <f t="shared" si="932"/>
        <v>0</v>
      </c>
      <c r="AA2327" s="40">
        <f t="shared" si="933"/>
        <v>0</v>
      </c>
      <c r="AB2327" s="38">
        <f t="shared" si="934"/>
        <v>256235.02198832858</v>
      </c>
      <c r="AC2327" s="46"/>
      <c r="AD2327" s="38"/>
      <c r="AE2327" s="40"/>
      <c r="AF2327" s="40"/>
      <c r="AG2327" s="40">
        <f t="shared" si="935"/>
        <v>137.84720160964022</v>
      </c>
      <c r="AH2327" s="24">
        <f t="shared" si="936"/>
        <v>134.70677488647505</v>
      </c>
      <c r="AI2327" s="16">
        <f>VLOOKUP(A2327,'VQT-IV'!$B$3:$C1661,2,0)</f>
        <v>134.81</v>
      </c>
      <c r="AJ2327" s="25">
        <f t="shared" si="921"/>
        <v>-7.6570813385468117E-4</v>
      </c>
      <c r="AL2327" s="2">
        <f t="shared" si="918"/>
        <v>137.45812140975204</v>
      </c>
      <c r="AM2327" s="27">
        <f t="shared" si="919"/>
        <v>-2.0015889167257273E-2</v>
      </c>
      <c r="AO2327" s="1">
        <v>41347</v>
      </c>
      <c r="AP2327" s="2" t="str">
        <f t="shared" si="922"/>
        <v>high</v>
      </c>
    </row>
    <row r="2328" spans="1:42" x14ac:dyDescent="0.25">
      <c r="A2328" s="49">
        <v>41382</v>
      </c>
      <c r="B2328" s="47">
        <v>1541.61</v>
      </c>
      <c r="C2328" s="27">
        <f t="shared" si="937"/>
        <v>-6.7009877513676264E-3</v>
      </c>
      <c r="D2328" s="27">
        <f t="shared" si="938"/>
        <v>-3.2524511832402236E-2</v>
      </c>
      <c r="E2328" s="5">
        <f t="shared" si="939"/>
        <v>0</v>
      </c>
      <c r="F2328" s="44">
        <v>2723.72</v>
      </c>
      <c r="G2328" s="45">
        <v>2723.72</v>
      </c>
      <c r="H2328" s="48">
        <v>1541.61</v>
      </c>
      <c r="I2328" s="42">
        <v>17.559999999999999</v>
      </c>
      <c r="J2328" s="40">
        <f t="shared" si="923"/>
        <v>0.17559999999999998</v>
      </c>
      <c r="K2328" s="40">
        <f t="shared" si="924"/>
        <v>3.8014202107704037E-2</v>
      </c>
      <c r="L2328" s="51">
        <f>VLOOKUP(A2328,LIBOR!$A$3:B4423,2,1)</f>
        <v>0.157</v>
      </c>
      <c r="M2328" s="43">
        <v>2309.36</v>
      </c>
      <c r="N2328" s="54">
        <v>2060.25</v>
      </c>
      <c r="O2328" s="40">
        <f t="shared" si="925"/>
        <v>4.5205992488365294E-5</v>
      </c>
      <c r="P2328" s="40">
        <f t="shared" si="926"/>
        <v>0.13758579789229594</v>
      </c>
      <c r="Q2328" s="38">
        <f t="shared" si="916"/>
        <v>14.408000000000001</v>
      </c>
      <c r="R2328" s="38">
        <f t="shared" si="917"/>
        <v>13.570000000000002</v>
      </c>
      <c r="S2328" s="40">
        <f t="shared" si="927"/>
        <v>1</v>
      </c>
      <c r="T2328" s="40">
        <f t="shared" si="928"/>
        <v>0</v>
      </c>
      <c r="U2328" s="40">
        <f>VLOOKUP(P2328,Table!$D$6:$G$15,MATCH(VALUE(T2328)&amp;"E",Table!$D$5:$G$5,0),1)*IF(Y2328=1,0,1)</f>
        <v>0.9</v>
      </c>
      <c r="V2328" s="40">
        <f t="shared" si="929"/>
        <v>9.9999999999999978E-2</v>
      </c>
      <c r="W2328" s="40">
        <f t="shared" si="920"/>
        <v>209798.54976146505</v>
      </c>
      <c r="X2328" s="40">
        <f t="shared" si="930"/>
        <v>-9.969281412076203E-3</v>
      </c>
      <c r="Y2328" s="40">
        <f t="shared" si="931"/>
        <v>0</v>
      </c>
      <c r="Z2328" s="40">
        <f t="shared" si="932"/>
        <v>0</v>
      </c>
      <c r="AA2328" s="40">
        <f t="shared" si="933"/>
        <v>0</v>
      </c>
      <c r="AB2328" s="38">
        <f t="shared" si="934"/>
        <v>255864.1862227126</v>
      </c>
      <c r="AC2328" s="46"/>
      <c r="AD2328" s="38"/>
      <c r="AE2328" s="40"/>
      <c r="AF2328" s="40"/>
      <c r="AG2328" s="40">
        <f t="shared" si="935"/>
        <v>137.64770244613689</v>
      </c>
      <c r="AH2328" s="24">
        <f t="shared" si="936"/>
        <v>134.50831970841901</v>
      </c>
      <c r="AI2328" s="16">
        <f>VLOOKUP(A2328,'VQT-IV'!$B$3:$C1662,2,0)</f>
        <v>134.62</v>
      </c>
      <c r="AJ2328" s="25">
        <f t="shared" si="921"/>
        <v>-8.2959657986181323E-4</v>
      </c>
      <c r="AL2328" s="2">
        <f t="shared" si="918"/>
        <v>137.45812140975204</v>
      </c>
      <c r="AM2328" s="27">
        <f t="shared" si="919"/>
        <v>-2.1459639278350817E-2</v>
      </c>
      <c r="AO2328" s="1">
        <v>41348</v>
      </c>
      <c r="AP2328" s="2" t="str">
        <f t="shared" si="922"/>
        <v>high</v>
      </c>
    </row>
    <row r="2329" spans="1:42" x14ac:dyDescent="0.25">
      <c r="A2329" s="49">
        <v>41383</v>
      </c>
      <c r="B2329" s="47">
        <v>1555.25</v>
      </c>
      <c r="C2329" s="27">
        <f t="shared" si="937"/>
        <v>8.8478927874107161E-3</v>
      </c>
      <c r="D2329" s="27">
        <f t="shared" si="938"/>
        <v>-2.0839864242277795E-2</v>
      </c>
      <c r="E2329" s="5">
        <f t="shared" si="939"/>
        <v>0</v>
      </c>
      <c r="F2329" s="44">
        <v>2747.94</v>
      </c>
      <c r="G2329" s="45">
        <v>2747.94</v>
      </c>
      <c r="H2329" s="48">
        <v>1555.25</v>
      </c>
      <c r="I2329" s="42">
        <v>14.97</v>
      </c>
      <c r="J2329" s="40">
        <f t="shared" si="923"/>
        <v>0.1497</v>
      </c>
      <c r="K2329" s="40">
        <f t="shared" si="924"/>
        <v>1.1504723103341358E-2</v>
      </c>
      <c r="L2329" s="51">
        <f>VLOOKUP(A2329,LIBOR!$A$3:B4424,2,1)</f>
        <v>0.156</v>
      </c>
      <c r="M2329" s="43">
        <v>2147.67</v>
      </c>
      <c r="N2329" s="54">
        <v>1915.99</v>
      </c>
      <c r="O2329" s="40">
        <f t="shared" si="925"/>
        <v>7.7598120694987856E-5</v>
      </c>
      <c r="P2329" s="40">
        <f t="shared" si="926"/>
        <v>0.13819527689665864</v>
      </c>
      <c r="Q2329" s="38">
        <f t="shared" si="916"/>
        <v>15.472</v>
      </c>
      <c r="R2329" s="38">
        <f t="shared" si="917"/>
        <v>13.814500000000001</v>
      </c>
      <c r="S2329" s="40">
        <f t="shared" si="927"/>
        <v>1</v>
      </c>
      <c r="T2329" s="40">
        <f t="shared" si="928"/>
        <v>0</v>
      </c>
      <c r="U2329" s="40">
        <f>VLOOKUP(P2329,Table!$D$6:$G$15,MATCH(VALUE(T2329)&amp;"E",Table!$D$5:$G$5,0),1)*IF(Y2329=1,0,1)</f>
        <v>0.9</v>
      </c>
      <c r="V2329" s="40">
        <f t="shared" si="929"/>
        <v>9.9999999999999978E-2</v>
      </c>
      <c r="W2329" s="40">
        <f t="shared" si="920"/>
        <v>210000.17469656264</v>
      </c>
      <c r="X2329" s="40">
        <f t="shared" si="930"/>
        <v>-1.4653059865530227E-2</v>
      </c>
      <c r="Y2329" s="40">
        <f t="shared" si="931"/>
        <v>0</v>
      </c>
      <c r="Z2329" s="40">
        <f t="shared" si="932"/>
        <v>0</v>
      </c>
      <c r="AA2329" s="40">
        <f t="shared" si="933"/>
        <v>0</v>
      </c>
      <c r="AB2329" s="38">
        <f t="shared" si="934"/>
        <v>256120.4389037131</v>
      </c>
      <c r="AC2329" s="46"/>
      <c r="AD2329" s="38"/>
      <c r="AE2329" s="40"/>
      <c r="AF2329" s="40"/>
      <c r="AG2329" s="40">
        <f t="shared" si="935"/>
        <v>137.78555914779611</v>
      </c>
      <c r="AH2329" s="24">
        <f t="shared" si="936"/>
        <v>134.63952785292815</v>
      </c>
      <c r="AI2329" s="16">
        <f>VLOOKUP(A2329,'VQT-IV'!$B$3:$C1663,2,0)</f>
        <v>134.75</v>
      </c>
      <c r="AJ2329" s="25">
        <f t="shared" si="921"/>
        <v>-8.1983040498589954E-4</v>
      </c>
      <c r="AL2329" s="2">
        <f t="shared" si="918"/>
        <v>137.45812140975204</v>
      </c>
      <c r="AM2329" s="27">
        <f t="shared" si="919"/>
        <v>-2.0505107504138476E-2</v>
      </c>
      <c r="AO2329" s="1">
        <v>41351</v>
      </c>
      <c r="AP2329" s="2" t="str">
        <f t="shared" si="922"/>
        <v>high</v>
      </c>
    </row>
    <row r="2330" spans="1:42" x14ac:dyDescent="0.25">
      <c r="A2330" s="49">
        <v>41386</v>
      </c>
      <c r="B2330" s="47">
        <v>1562.5</v>
      </c>
      <c r="C2330" s="27">
        <f t="shared" si="937"/>
        <v>4.6616299630284352E-3</v>
      </c>
      <c r="D2330" s="27">
        <f t="shared" si="938"/>
        <v>6.788062098634029E-3</v>
      </c>
      <c r="E2330" s="5">
        <f t="shared" si="939"/>
        <v>0</v>
      </c>
      <c r="F2330" s="44">
        <v>2760.8</v>
      </c>
      <c r="G2330" s="45">
        <v>2760.8</v>
      </c>
      <c r="H2330" s="48">
        <v>1562.5</v>
      </c>
      <c r="I2330" s="42">
        <v>14.39</v>
      </c>
      <c r="J2330" s="40">
        <f t="shared" si="923"/>
        <v>0.1439</v>
      </c>
      <c r="K2330" s="40">
        <f t="shared" si="924"/>
        <v>2.7638950322799727E-3</v>
      </c>
      <c r="L2330" s="51">
        <f>VLOOKUP(A2330,LIBOR!$A$3:B4425,2,1)</f>
        <v>0.155</v>
      </c>
      <c r="M2330" s="43">
        <v>2059.91</v>
      </c>
      <c r="N2330" s="54">
        <v>1837.69</v>
      </c>
      <c r="O2330" s="40">
        <f t="shared" si="925"/>
        <v>2.1629924040622585E-5</v>
      </c>
      <c r="P2330" s="40">
        <f t="shared" si="926"/>
        <v>0.14113610496772003</v>
      </c>
      <c r="Q2330" s="38">
        <f t="shared" si="916"/>
        <v>16.053999999999998</v>
      </c>
      <c r="R2330" s="38">
        <f t="shared" si="917"/>
        <v>13.863500000000002</v>
      </c>
      <c r="S2330" s="40">
        <f t="shared" si="927"/>
        <v>1</v>
      </c>
      <c r="T2330" s="40">
        <f t="shared" si="928"/>
        <v>0</v>
      </c>
      <c r="U2330" s="40">
        <f>VLOOKUP(P2330,Table!$D$6:$G$15,MATCH(VALUE(T2330)&amp;"E",Table!$D$5:$G$5,0),1)*IF(Y2330=1,0,1)</f>
        <v>0.9</v>
      </c>
      <c r="V2330" s="40">
        <f t="shared" si="929"/>
        <v>9.9999999999999978E-2</v>
      </c>
      <c r="W2330" s="40">
        <f t="shared" si="920"/>
        <v>210023.02414497864</v>
      </c>
      <c r="X2330" s="40">
        <f t="shared" si="930"/>
        <v>-8.6921458417117403E-3</v>
      </c>
      <c r="Y2330" s="40">
        <f t="shared" si="931"/>
        <v>0</v>
      </c>
      <c r="Z2330" s="40">
        <f t="shared" si="932"/>
        <v>0</v>
      </c>
      <c r="AA2330" s="40">
        <f t="shared" si="933"/>
        <v>0</v>
      </c>
      <c r="AB2330" s="38">
        <f t="shared" si="934"/>
        <v>256152.60596442438</v>
      </c>
      <c r="AC2330" s="46"/>
      <c r="AD2330" s="38"/>
      <c r="AE2330" s="40"/>
      <c r="AF2330" s="40"/>
      <c r="AG2330" s="40">
        <f t="shared" si="935"/>
        <v>137.80286411754088</v>
      </c>
      <c r="AH2330" s="24">
        <f t="shared" si="936"/>
        <v>134.64592370547507</v>
      </c>
      <c r="AI2330" s="16">
        <f>VLOOKUP(A2330,'VQT-IV'!$B$3:$C1664,2,0)</f>
        <v>134.75</v>
      </c>
      <c r="AJ2330" s="25">
        <f t="shared" si="921"/>
        <v>-7.7236582207740323E-4</v>
      </c>
      <c r="AL2330" s="2">
        <f t="shared" si="918"/>
        <v>137.45812140975204</v>
      </c>
      <c r="AM2330" s="27">
        <f t="shared" si="919"/>
        <v>-2.0458578041336883E-2</v>
      </c>
      <c r="AO2330" s="1">
        <v>41352</v>
      </c>
      <c r="AP2330" s="2" t="str">
        <f t="shared" si="922"/>
        <v>high</v>
      </c>
    </row>
    <row r="2331" spans="1:42" x14ac:dyDescent="0.25">
      <c r="A2331" s="49">
        <v>41387</v>
      </c>
      <c r="B2331" s="47">
        <v>1578.78</v>
      </c>
      <c r="C2331" s="27">
        <f t="shared" si="937"/>
        <v>1.0419200000000073E-2</v>
      </c>
      <c r="D2331" s="27">
        <f t="shared" si="938"/>
        <v>2.9000137799450876E-3</v>
      </c>
      <c r="E2331" s="5">
        <f t="shared" si="939"/>
        <v>0</v>
      </c>
      <c r="F2331" s="44">
        <v>2789.56</v>
      </c>
      <c r="G2331" s="45">
        <v>2789.56</v>
      </c>
      <c r="H2331" s="48">
        <v>1578.78</v>
      </c>
      <c r="I2331" s="42">
        <v>13.48</v>
      </c>
      <c r="J2331" s="40">
        <f t="shared" si="923"/>
        <v>0.1348</v>
      </c>
      <c r="K2331" s="40">
        <f t="shared" si="924"/>
        <v>-5.4026074452039885E-3</v>
      </c>
      <c r="L2331" s="51">
        <f>VLOOKUP(A2331,LIBOR!$A$3:B4426,2,1)</f>
        <v>0.154</v>
      </c>
      <c r="M2331" s="43">
        <v>1960.84</v>
      </c>
      <c r="N2331" s="54">
        <v>1749.31</v>
      </c>
      <c r="O2331" s="40">
        <f t="shared" si="925"/>
        <v>1.0743932486624705E-4</v>
      </c>
      <c r="P2331" s="40">
        <f t="shared" si="926"/>
        <v>0.14020260744520399</v>
      </c>
      <c r="Q2331" s="38">
        <f t="shared" si="916"/>
        <v>15.478</v>
      </c>
      <c r="R2331" s="38">
        <f t="shared" si="917"/>
        <v>13.904500000000002</v>
      </c>
      <c r="S2331" s="40">
        <f t="shared" si="927"/>
        <v>1</v>
      </c>
      <c r="T2331" s="40">
        <f t="shared" si="928"/>
        <v>0</v>
      </c>
      <c r="U2331" s="40">
        <f>VLOOKUP(P2331,Table!$D$6:$G$15,MATCH(VALUE(T2331)&amp;"E",Table!$D$5:$G$5,0),1)*IF(Y2331=1,0,1)</f>
        <v>0.9</v>
      </c>
      <c r="V2331" s="40">
        <f t="shared" si="929"/>
        <v>9.9999999999999978E-2</v>
      </c>
      <c r="W2331" s="40">
        <f t="shared" si="920"/>
        <v>210982.40540647137</v>
      </c>
      <c r="X2331" s="40">
        <f t="shared" si="930"/>
        <v>9.2349018383908188E-3</v>
      </c>
      <c r="Y2331" s="40">
        <f t="shared" si="931"/>
        <v>0</v>
      </c>
      <c r="Z2331" s="40">
        <f t="shared" si="932"/>
        <v>0</v>
      </c>
      <c r="AA2331" s="40">
        <f t="shared" si="933"/>
        <v>0</v>
      </c>
      <c r="AB2331" s="38">
        <f t="shared" si="934"/>
        <v>257322.22691415474</v>
      </c>
      <c r="AC2331" s="46"/>
      <c r="AD2331" s="38"/>
      <c r="AE2331" s="40"/>
      <c r="AF2331" s="40"/>
      <c r="AG2331" s="40">
        <f t="shared" si="935"/>
        <v>138.4320871394886</v>
      </c>
      <c r="AH2331" s="24">
        <f t="shared" si="936"/>
        <v>135.25721130575693</v>
      </c>
      <c r="AI2331" s="16">
        <f>VLOOKUP(A2331,'VQT-IV'!$B$3:$C1665,2,0)</f>
        <v>135.37</v>
      </c>
      <c r="AJ2331" s="25">
        <f t="shared" si="921"/>
        <v>-8.3318825620948278E-4</v>
      </c>
      <c r="AL2331" s="2">
        <f t="shared" si="918"/>
        <v>137.45812140975204</v>
      </c>
      <c r="AM2331" s="27">
        <f t="shared" si="919"/>
        <v>-1.6011495584421498E-2</v>
      </c>
      <c r="AO2331" s="1">
        <v>41353</v>
      </c>
      <c r="AP2331" s="2" t="str">
        <f t="shared" si="922"/>
        <v>high</v>
      </c>
    </row>
    <row r="2332" spans="1:42" x14ac:dyDescent="0.25">
      <c r="A2332" s="49">
        <v>41388</v>
      </c>
      <c r="B2332" s="47">
        <v>1578.79</v>
      </c>
      <c r="C2332" s="27">
        <f t="shared" si="937"/>
        <v>6.3340047378179776E-6</v>
      </c>
      <c r="D2332" s="27">
        <f t="shared" si="938"/>
        <v>1.7234069003809416E-2</v>
      </c>
      <c r="E2332" s="5">
        <f t="shared" si="939"/>
        <v>0</v>
      </c>
      <c r="F2332" s="44">
        <v>2789.93</v>
      </c>
      <c r="G2332" s="45">
        <v>2789.93</v>
      </c>
      <c r="H2332" s="48">
        <v>1578.79</v>
      </c>
      <c r="I2332" s="42">
        <v>13.61</v>
      </c>
      <c r="J2332" s="40">
        <f t="shared" si="923"/>
        <v>0.1361</v>
      </c>
      <c r="K2332" s="40">
        <f t="shared" si="924"/>
        <v>-5.6572011536163147E-3</v>
      </c>
      <c r="L2332" s="51">
        <f>VLOOKUP(A2332,LIBOR!$A$3:B4427,2,1)</f>
        <v>0.152</v>
      </c>
      <c r="M2332" s="43">
        <v>1971.5</v>
      </c>
      <c r="N2332" s="54">
        <v>1758.82</v>
      </c>
      <c r="O2332" s="40">
        <f t="shared" si="925"/>
        <v>4.0119361902338093E-11</v>
      </c>
      <c r="P2332" s="40">
        <f t="shared" si="926"/>
        <v>0.14175720115361631</v>
      </c>
      <c r="Q2332" s="38">
        <f t="shared" ref="Q2332:Q2395" si="940">SUM($I2327:$I2331)/5</f>
        <v>15.382</v>
      </c>
      <c r="R2332" s="38">
        <f t="shared" ref="R2332:R2395" si="941">SUM($I2312:$I2331)/20</f>
        <v>13.891500000000002</v>
      </c>
      <c r="S2332" s="40">
        <f t="shared" si="927"/>
        <v>1</v>
      </c>
      <c r="T2332" s="40">
        <f t="shared" si="928"/>
        <v>0</v>
      </c>
      <c r="U2332" s="40">
        <f>VLOOKUP(P2332,Table!$D$6:$G$15,MATCH(VALUE(T2332)&amp;"E",Table!$D$5:$G$5,0),1)*IF(Y2332=1,0,1)</f>
        <v>0.9</v>
      </c>
      <c r="V2332" s="40">
        <f t="shared" si="929"/>
        <v>9.9999999999999978E-2</v>
      </c>
      <c r="W2332" s="40">
        <f t="shared" si="920"/>
        <v>211098.30722505104</v>
      </c>
      <c r="X2332" s="40">
        <f t="shared" si="930"/>
        <v>2.7843679075012506E-3</v>
      </c>
      <c r="Y2332" s="40">
        <f t="shared" si="931"/>
        <v>0</v>
      </c>
      <c r="Z2332" s="40">
        <f t="shared" si="932"/>
        <v>0</v>
      </c>
      <c r="AA2332" s="40">
        <f t="shared" si="933"/>
        <v>0</v>
      </c>
      <c r="AB2332" s="38">
        <f t="shared" si="934"/>
        <v>257492.83624033723</v>
      </c>
      <c r="AC2332" s="46"/>
      <c r="AD2332" s="38"/>
      <c r="AE2332" s="40"/>
      <c r="AF2332" s="40"/>
      <c r="AG2332" s="40">
        <f t="shared" si="935"/>
        <v>138.52387013620884</v>
      </c>
      <c r="AH2332" s="24">
        <f t="shared" si="936"/>
        <v>135.34336657468097</v>
      </c>
      <c r="AI2332" s="16">
        <f>VLOOKUP(A2332,'VQT-IV'!$B$3:$C1666,2,0)</f>
        <v>135.44999999999999</v>
      </c>
      <c r="AJ2332" s="25">
        <f t="shared" si="921"/>
        <v>-7.8725304775950633E-4</v>
      </c>
      <c r="AL2332" s="2">
        <f t="shared" si="918"/>
        <v>137.45812140975204</v>
      </c>
      <c r="AM2332" s="27">
        <f t="shared" si="919"/>
        <v>-1.5384720912685501E-2</v>
      </c>
      <c r="AO2332" s="1">
        <v>41354</v>
      </c>
      <c r="AP2332" s="2" t="str">
        <f t="shared" si="922"/>
        <v>high</v>
      </c>
    </row>
    <row r="2333" spans="1:42" x14ac:dyDescent="0.25">
      <c r="A2333" s="49">
        <v>41389</v>
      </c>
      <c r="B2333" s="47">
        <v>1585.16</v>
      </c>
      <c r="C2333" s="27">
        <f t="shared" si="937"/>
        <v>4.0347354619678644E-3</v>
      </c>
      <c r="D2333" s="27">
        <f t="shared" si="938"/>
        <v>2.7969792217144906E-2</v>
      </c>
      <c r="E2333" s="5">
        <f t="shared" si="939"/>
        <v>0</v>
      </c>
      <c r="F2333" s="44">
        <v>2801.28</v>
      </c>
      <c r="G2333" s="45">
        <v>2801.28</v>
      </c>
      <c r="H2333" s="48">
        <v>1585.16</v>
      </c>
      <c r="I2333" s="42">
        <v>13.62</v>
      </c>
      <c r="J2333" s="40">
        <f t="shared" si="923"/>
        <v>0.13619999999999999</v>
      </c>
      <c r="K2333" s="40">
        <f t="shared" si="924"/>
        <v>-3.4772638270059442E-3</v>
      </c>
      <c r="L2333" s="51">
        <f>VLOOKUP(A2333,LIBOR!$A$3:B4428,2,1)</f>
        <v>0.15</v>
      </c>
      <c r="M2333" s="43">
        <v>1989.85</v>
      </c>
      <c r="N2333" s="54">
        <v>1775.19</v>
      </c>
      <c r="O2333" s="40">
        <f t="shared" si="925"/>
        <v>1.6213650462300744E-5</v>
      </c>
      <c r="P2333" s="40">
        <f t="shared" si="926"/>
        <v>0.13967726382700593</v>
      </c>
      <c r="Q2333" s="38">
        <f t="shared" si="940"/>
        <v>14.802000000000001</v>
      </c>
      <c r="R2333" s="38">
        <f t="shared" si="941"/>
        <v>13.933500000000004</v>
      </c>
      <c r="S2333" s="40">
        <f t="shared" si="927"/>
        <v>1</v>
      </c>
      <c r="T2333" s="40">
        <f t="shared" si="928"/>
        <v>0</v>
      </c>
      <c r="U2333" s="40">
        <f>VLOOKUP(P2333,Table!$D$6:$G$15,MATCH(VALUE(T2333)&amp;"E",Table!$D$5:$G$5,0),1)*IF(Y2333=1,0,1)</f>
        <v>0.9</v>
      </c>
      <c r="V2333" s="40">
        <f t="shared" si="929"/>
        <v>9.9999999999999978E-2</v>
      </c>
      <c r="W2333" s="40">
        <f t="shared" si="920"/>
        <v>212061.33761171813</v>
      </c>
      <c r="X2333" s="40">
        <f t="shared" si="930"/>
        <v>4.7109791570352222E-3</v>
      </c>
      <c r="Y2333" s="40">
        <f t="shared" si="931"/>
        <v>0</v>
      </c>
      <c r="Z2333" s="40">
        <f t="shared" si="932"/>
        <v>0</v>
      </c>
      <c r="AA2333" s="40">
        <f t="shared" si="933"/>
        <v>0</v>
      </c>
      <c r="AB2333" s="38">
        <f t="shared" si="934"/>
        <v>258675.2808258739</v>
      </c>
      <c r="AC2333" s="46"/>
      <c r="AD2333" s="38"/>
      <c r="AE2333" s="40"/>
      <c r="AF2333" s="40"/>
      <c r="AG2333" s="40">
        <f t="shared" si="935"/>
        <v>139.15999191187353</v>
      </c>
      <c r="AH2333" s="24">
        <f t="shared" si="936"/>
        <v>135.96134420300268</v>
      </c>
      <c r="AI2333" s="16">
        <f>VLOOKUP(A2333,'VQT-IV'!$B$3:$C1667,2,0)</f>
        <v>136.07</v>
      </c>
      <c r="AJ2333" s="25">
        <f t="shared" si="921"/>
        <v>-7.9852867639673697E-4</v>
      </c>
      <c r="AL2333" s="2">
        <f t="shared" si="918"/>
        <v>137.45812140975204</v>
      </c>
      <c r="AM2333" s="27">
        <f t="shared" si="919"/>
        <v>-1.0888968883021377E-2</v>
      </c>
      <c r="AO2333" s="1">
        <v>41355</v>
      </c>
      <c r="AP2333" s="2" t="str">
        <f t="shared" si="922"/>
        <v>high</v>
      </c>
    </row>
    <row r="2334" spans="1:42" x14ac:dyDescent="0.25">
      <c r="A2334" s="49">
        <v>41390</v>
      </c>
      <c r="B2334" s="47">
        <v>1582.24</v>
      </c>
      <c r="C2334" s="27">
        <f t="shared" si="937"/>
        <v>-1.8420853415428429E-3</v>
      </c>
      <c r="D2334" s="27">
        <f t="shared" si="938"/>
        <v>1.7279814088191348E-2</v>
      </c>
      <c r="E2334" s="5">
        <f t="shared" si="939"/>
        <v>0</v>
      </c>
      <c r="F2334" s="44">
        <v>2796.24</v>
      </c>
      <c r="G2334" s="45">
        <v>2796.24</v>
      </c>
      <c r="H2334" s="48">
        <v>1582.24</v>
      </c>
      <c r="I2334" s="42">
        <v>13.61</v>
      </c>
      <c r="J2334" s="40">
        <f t="shared" si="923"/>
        <v>0.1361</v>
      </c>
      <c r="K2334" s="40">
        <f t="shared" si="924"/>
        <v>-3.7829804438191394E-3</v>
      </c>
      <c r="L2334" s="51">
        <f>VLOOKUP(A2334,LIBOR!$A$3:B4429,2,1)</f>
        <v>0.14899999999999999</v>
      </c>
      <c r="M2334" s="43">
        <v>1993.57</v>
      </c>
      <c r="N2334" s="54">
        <v>1778.5</v>
      </c>
      <c r="O2334" s="40">
        <f t="shared" si="925"/>
        <v>3.3995396864528662E-6</v>
      </c>
      <c r="P2334" s="40">
        <f t="shared" si="926"/>
        <v>0.13988298044381914</v>
      </c>
      <c r="Q2334" s="38">
        <f t="shared" si="940"/>
        <v>14.014000000000001</v>
      </c>
      <c r="R2334" s="38">
        <f t="shared" si="941"/>
        <v>13.956999999999999</v>
      </c>
      <c r="S2334" s="40">
        <f t="shared" si="927"/>
        <v>1</v>
      </c>
      <c r="T2334" s="40">
        <f t="shared" si="928"/>
        <v>0</v>
      </c>
      <c r="U2334" s="40">
        <f>VLOOKUP(P2334,Table!$D$6:$G$15,MATCH(VALUE(T2334)&amp;"E",Table!$D$5:$G$5,0),1)*IF(Y2334=1,0,1)</f>
        <v>0.9</v>
      </c>
      <c r="V2334" s="40">
        <f t="shared" si="929"/>
        <v>9.9999999999999978E-2</v>
      </c>
      <c r="W2334" s="40">
        <f t="shared" si="920"/>
        <v>211749.30676511483</v>
      </c>
      <c r="X2334" s="40">
        <f t="shared" si="930"/>
        <v>1.078552665319088E-2</v>
      </c>
      <c r="Y2334" s="40">
        <f t="shared" si="931"/>
        <v>0</v>
      </c>
      <c r="Z2334" s="40">
        <f t="shared" si="932"/>
        <v>0</v>
      </c>
      <c r="AA2334" s="40">
        <f t="shared" si="933"/>
        <v>0</v>
      </c>
      <c r="AB2334" s="38">
        <f t="shared" si="934"/>
        <v>258304.77737520632</v>
      </c>
      <c r="AC2334" s="46"/>
      <c r="AD2334" s="38"/>
      <c r="AE2334" s="40"/>
      <c r="AF2334" s="40"/>
      <c r="AG2334" s="40">
        <f t="shared" si="935"/>
        <v>138.96067152442251</v>
      </c>
      <c r="AH2334" s="24">
        <f t="shared" si="936"/>
        <v>135.76307162248636</v>
      </c>
      <c r="AI2334" s="16">
        <f>VLOOKUP(A2334,'VQT-IV'!$B$3:$C1668,2,0)</f>
        <v>135.87</v>
      </c>
      <c r="AJ2334" s="25">
        <f t="shared" si="921"/>
        <v>-7.8699034013129943E-4</v>
      </c>
      <c r="AL2334" s="2">
        <f t="shared" si="918"/>
        <v>137.45812140975204</v>
      </c>
      <c r="AM2334" s="27">
        <f t="shared" si="919"/>
        <v>-1.2331390607418946E-2</v>
      </c>
      <c r="AO2334" s="1">
        <v>41358</v>
      </c>
      <c r="AP2334" s="2" t="str">
        <f t="shared" si="922"/>
        <v>high</v>
      </c>
    </row>
    <row r="2335" spans="1:42" x14ac:dyDescent="0.25">
      <c r="A2335" s="49">
        <v>41393</v>
      </c>
      <c r="B2335" s="47">
        <v>1593.61</v>
      </c>
      <c r="C2335" s="27">
        <f t="shared" si="937"/>
        <v>7.1860147638789229E-3</v>
      </c>
      <c r="D2335" s="27">
        <f t="shared" si="938"/>
        <v>1.9804198889041835E-2</v>
      </c>
      <c r="E2335" s="5">
        <f t="shared" si="939"/>
        <v>0</v>
      </c>
      <c r="F2335" s="44">
        <v>2816.39</v>
      </c>
      <c r="G2335" s="45">
        <v>2816.39</v>
      </c>
      <c r="H2335" s="48">
        <v>1593.61</v>
      </c>
      <c r="I2335" s="42">
        <v>13.71</v>
      </c>
      <c r="J2335" s="40">
        <f t="shared" si="923"/>
        <v>0.1371</v>
      </c>
      <c r="K2335" s="40">
        <f t="shared" si="924"/>
        <v>-4.4027488729622699E-4</v>
      </c>
      <c r="L2335" s="51">
        <f>VLOOKUP(A2335,LIBOR!$A$3:B4430,2,1)</f>
        <v>0.14799999999999999</v>
      </c>
      <c r="M2335" s="43">
        <v>1986.96</v>
      </c>
      <c r="N2335" s="54">
        <v>1772.59</v>
      </c>
      <c r="O2335" s="40">
        <f t="shared" si="925"/>
        <v>5.1270159437095967E-5</v>
      </c>
      <c r="P2335" s="40">
        <f t="shared" si="926"/>
        <v>0.13754027488729623</v>
      </c>
      <c r="Q2335" s="38">
        <f t="shared" si="940"/>
        <v>13.742000000000001</v>
      </c>
      <c r="R2335" s="38">
        <f t="shared" si="941"/>
        <v>14.002500000000001</v>
      </c>
      <c r="S2335" s="40">
        <f t="shared" si="927"/>
        <v>-1</v>
      </c>
      <c r="T2335" s="40">
        <f t="shared" si="928"/>
        <v>0</v>
      </c>
      <c r="U2335" s="40">
        <f>VLOOKUP(P2335,Table!$D$6:$G$15,MATCH(VALUE(T2335)&amp;"E",Table!$D$5:$G$5,0),1)*IF(Y2335=1,0,1)</f>
        <v>0.9</v>
      </c>
      <c r="V2335" s="40">
        <f t="shared" si="929"/>
        <v>9.9999999999999978E-2</v>
      </c>
      <c r="W2335" s="40">
        <f t="shared" si="920"/>
        <v>213048.41222084677</v>
      </c>
      <c r="X2335" s="40">
        <f t="shared" si="930"/>
        <v>8.3291933974796173E-3</v>
      </c>
      <c r="Y2335" s="40">
        <f t="shared" si="931"/>
        <v>0</v>
      </c>
      <c r="Z2335" s="40">
        <f t="shared" si="932"/>
        <v>0</v>
      </c>
      <c r="AA2335" s="40">
        <f t="shared" si="933"/>
        <v>0</v>
      </c>
      <c r="AB2335" s="38">
        <f t="shared" si="934"/>
        <v>259894.36658972947</v>
      </c>
      <c r="AC2335" s="46"/>
      <c r="AD2335" s="38"/>
      <c r="AE2335" s="40"/>
      <c r="AF2335" s="40"/>
      <c r="AG2335" s="40">
        <f t="shared" si="935"/>
        <v>139.8158256061345</v>
      </c>
      <c r="AH2335" s="24">
        <f t="shared" si="936"/>
        <v>136.58788226558772</v>
      </c>
      <c r="AI2335" s="16">
        <f>VLOOKUP(A2335,'VQT-IV'!$B$3:$C1669,2,0)</f>
        <v>136.69999999999999</v>
      </c>
      <c r="AJ2335" s="25">
        <f t="shared" si="921"/>
        <v>-8.2017362408381977E-4</v>
      </c>
      <c r="AL2335" s="2">
        <f t="shared" si="918"/>
        <v>137.45812140975204</v>
      </c>
      <c r="AM2335" s="27">
        <f t="shared" si="919"/>
        <v>-6.3309401819205968E-3</v>
      </c>
      <c r="AO2335" s="1">
        <v>41359</v>
      </c>
      <c r="AP2335" s="2" t="str">
        <f t="shared" si="922"/>
        <v>high</v>
      </c>
    </row>
    <row r="2336" spans="1:42" x14ac:dyDescent="0.25">
      <c r="A2336" s="49">
        <v>41394</v>
      </c>
      <c r="B2336" s="47">
        <v>1597.57</v>
      </c>
      <c r="C2336" s="27">
        <f t="shared" si="937"/>
        <v>2.4849241658875254E-3</v>
      </c>
      <c r="D2336" s="27">
        <f t="shared" si="938"/>
        <v>1.1869923054929288E-2</v>
      </c>
      <c r="E2336" s="5">
        <f t="shared" si="939"/>
        <v>0</v>
      </c>
      <c r="F2336" s="44">
        <v>2823.42</v>
      </c>
      <c r="G2336" s="45">
        <v>2823.42</v>
      </c>
      <c r="H2336" s="48">
        <v>1597.57</v>
      </c>
      <c r="I2336" s="42">
        <v>13.52</v>
      </c>
      <c r="J2336" s="40">
        <f t="shared" si="923"/>
        <v>0.13519999999999999</v>
      </c>
      <c r="K2336" s="40">
        <f t="shared" si="924"/>
        <v>-4.4446797322019727E-3</v>
      </c>
      <c r="L2336" s="51">
        <f>VLOOKUP(A2336,LIBOR!$A$3:B4431,2,1)</f>
        <v>0.14699999999999999</v>
      </c>
      <c r="M2336" s="43">
        <v>1954.46</v>
      </c>
      <c r="N2336" s="54">
        <v>1743.59</v>
      </c>
      <c r="O2336" s="40">
        <f t="shared" si="925"/>
        <v>6.1595389534983944E-6</v>
      </c>
      <c r="P2336" s="40">
        <f t="shared" si="926"/>
        <v>0.13964467973220196</v>
      </c>
      <c r="Q2336" s="38">
        <f t="shared" si="940"/>
        <v>13.606</v>
      </c>
      <c r="R2336" s="38">
        <f t="shared" si="941"/>
        <v>14.009</v>
      </c>
      <c r="S2336" s="40">
        <f t="shared" si="927"/>
        <v>-1</v>
      </c>
      <c r="T2336" s="40">
        <f t="shared" si="928"/>
        <v>0</v>
      </c>
      <c r="U2336" s="40">
        <f>VLOOKUP(P2336,Table!$D$6:$G$15,MATCH(VALUE(T2336)&amp;"E",Table!$D$5:$G$5,0),1)*IF(Y2336=1,0,1)</f>
        <v>0.9</v>
      </c>
      <c r="V2336" s="40">
        <f t="shared" si="929"/>
        <v>9.9999999999999978E-2</v>
      </c>
      <c r="W2336" s="40">
        <f t="shared" si="920"/>
        <v>213176.32811233771</v>
      </c>
      <c r="X2336" s="40">
        <f t="shared" si="930"/>
        <v>1.4405030535031838E-2</v>
      </c>
      <c r="Y2336" s="40">
        <f t="shared" si="931"/>
        <v>0</v>
      </c>
      <c r="Z2336" s="40">
        <f t="shared" si="932"/>
        <v>0</v>
      </c>
      <c r="AA2336" s="40">
        <f t="shared" si="933"/>
        <v>0</v>
      </c>
      <c r="AB2336" s="38">
        <f t="shared" si="934"/>
        <v>260053.11742853725</v>
      </c>
      <c r="AC2336" s="46"/>
      <c r="AD2336" s="38"/>
      <c r="AE2336" s="40"/>
      <c r="AF2336" s="40"/>
      <c r="AG2336" s="40">
        <f t="shared" si="935"/>
        <v>139.90122907172255</v>
      </c>
      <c r="AH2336" s="24">
        <f t="shared" si="936"/>
        <v>136.66775681339053</v>
      </c>
      <c r="AI2336" s="16">
        <f>VLOOKUP(A2336,'VQT-IV'!$B$3:$C1670,2,0)</f>
        <v>136.78</v>
      </c>
      <c r="AJ2336" s="25">
        <f t="shared" si="921"/>
        <v>-8.2061110256959058E-4</v>
      </c>
      <c r="AL2336" s="2">
        <f t="shared" si="918"/>
        <v>137.45812140975204</v>
      </c>
      <c r="AM2336" s="27">
        <f t="shared" si="919"/>
        <v>-5.7498573984253731E-3</v>
      </c>
      <c r="AO2336" s="1">
        <v>41360</v>
      </c>
      <c r="AP2336" s="2" t="str">
        <f t="shared" si="922"/>
        <v>high</v>
      </c>
    </row>
    <row r="2337" spans="1:42" x14ac:dyDescent="0.25">
      <c r="A2337" s="49">
        <v>41395</v>
      </c>
      <c r="B2337" s="47">
        <v>1582.7</v>
      </c>
      <c r="C2337" s="27">
        <f t="shared" si="937"/>
        <v>-9.3078863523976541E-3</v>
      </c>
      <c r="D2337" s="27">
        <f t="shared" si="938"/>
        <v>2.5557026977938158E-3</v>
      </c>
      <c r="E2337" s="5">
        <f t="shared" si="939"/>
        <v>0</v>
      </c>
      <c r="F2337" s="44">
        <v>2797.28</v>
      </c>
      <c r="G2337" s="45">
        <v>2797.28</v>
      </c>
      <c r="H2337" s="48">
        <v>1582.7</v>
      </c>
      <c r="I2337" s="42">
        <v>14.49</v>
      </c>
      <c r="J2337" s="40">
        <f t="shared" si="923"/>
        <v>0.1449</v>
      </c>
      <c r="K2337" s="40">
        <f t="shared" si="924"/>
        <v>5.6755458185310803E-3</v>
      </c>
      <c r="L2337" s="51">
        <f>VLOOKUP(A2337,LIBOR!$A$3:B4432,2,1)</f>
        <v>0.14799999999999999</v>
      </c>
      <c r="M2337" s="43">
        <v>2038.81</v>
      </c>
      <c r="N2337" s="54">
        <v>1818.84</v>
      </c>
      <c r="O2337" s="40">
        <f t="shared" si="925"/>
        <v>8.7450092508515589E-5</v>
      </c>
      <c r="P2337" s="40">
        <f t="shared" si="926"/>
        <v>0.13922445418146892</v>
      </c>
      <c r="Q2337" s="38">
        <f t="shared" si="940"/>
        <v>13.613999999999999</v>
      </c>
      <c r="R2337" s="38">
        <f t="shared" si="941"/>
        <v>14.045999999999998</v>
      </c>
      <c r="S2337" s="40">
        <f t="shared" si="927"/>
        <v>-1</v>
      </c>
      <c r="T2337" s="40">
        <f t="shared" si="928"/>
        <v>0</v>
      </c>
      <c r="U2337" s="40">
        <f>VLOOKUP(P2337,Table!$D$6:$G$15,MATCH(VALUE(T2337)&amp;"E",Table!$D$5:$G$5,0),1)*IF(Y2337=1,0,1)</f>
        <v>0.9</v>
      </c>
      <c r="V2337" s="40">
        <f t="shared" si="929"/>
        <v>9.9999999999999978E-2</v>
      </c>
      <c r="W2337" s="40">
        <f t="shared" si="920"/>
        <v>212310.55732329231</v>
      </c>
      <c r="X2337" s="40">
        <f t="shared" si="930"/>
        <v>1.0398605047845511E-2</v>
      </c>
      <c r="Y2337" s="40">
        <f t="shared" si="931"/>
        <v>0</v>
      </c>
      <c r="Z2337" s="40">
        <f t="shared" si="932"/>
        <v>0</v>
      </c>
      <c r="AA2337" s="40">
        <f t="shared" si="933"/>
        <v>0</v>
      </c>
      <c r="AB2337" s="38">
        <f t="shared" si="934"/>
        <v>259008.5678455852</v>
      </c>
      <c r="AC2337" s="46"/>
      <c r="AD2337" s="38"/>
      <c r="AE2337" s="40"/>
      <c r="AF2337" s="40"/>
      <c r="AG2337" s="40">
        <f t="shared" si="935"/>
        <v>139.33929091106387</v>
      </c>
      <c r="AH2337" s="24">
        <f t="shared" si="936"/>
        <v>136.11526365071023</v>
      </c>
      <c r="AI2337" s="16">
        <f>VLOOKUP(A2337,'VQT-IV'!$B$3:$C1671,2,0)</f>
        <v>136.22</v>
      </c>
      <c r="AJ2337" s="25">
        <f t="shared" si="921"/>
        <v>-7.6887644464662674E-4</v>
      </c>
      <c r="AL2337" s="2">
        <f t="shared" si="918"/>
        <v>137.45812140975204</v>
      </c>
      <c r="AM2337" s="27">
        <f t="shared" si="919"/>
        <v>-9.7692136722780099E-3</v>
      </c>
      <c r="AO2337" s="1">
        <v>41361</v>
      </c>
      <c r="AP2337" s="2" t="str">
        <f t="shared" si="922"/>
        <v>high</v>
      </c>
    </row>
    <row r="2338" spans="1:42" x14ac:dyDescent="0.25">
      <c r="A2338" s="49">
        <v>41396</v>
      </c>
      <c r="B2338" s="47">
        <v>1597.59</v>
      </c>
      <c r="C2338" s="27">
        <f t="shared" si="937"/>
        <v>9.4079737158019316E-3</v>
      </c>
      <c r="D2338" s="27">
        <f t="shared" si="938"/>
        <v>7.928940951627883E-3</v>
      </c>
      <c r="E2338" s="5">
        <f t="shared" si="939"/>
        <v>0</v>
      </c>
      <c r="F2338" s="44">
        <v>2823.82</v>
      </c>
      <c r="G2338" s="45">
        <v>2823.82</v>
      </c>
      <c r="H2338" s="48">
        <v>1597.59</v>
      </c>
      <c r="I2338" s="42">
        <v>13.59</v>
      </c>
      <c r="J2338" s="40">
        <f t="shared" si="923"/>
        <v>0.13589999999999999</v>
      </c>
      <c r="K2338" s="40">
        <f t="shared" si="924"/>
        <v>-6.0678636492471072E-3</v>
      </c>
      <c r="L2338" s="51">
        <f>VLOOKUP(A2338,LIBOR!$A$3:B4433,2,1)</f>
        <v>0.15</v>
      </c>
      <c r="M2338" s="43">
        <v>1968.58</v>
      </c>
      <c r="N2338" s="54">
        <v>1756.19</v>
      </c>
      <c r="O2338" s="40">
        <f t="shared" si="925"/>
        <v>8.768439025601561E-5</v>
      </c>
      <c r="P2338" s="40">
        <f t="shared" si="926"/>
        <v>0.1419678636492471</v>
      </c>
      <c r="Q2338" s="38">
        <f t="shared" si="940"/>
        <v>13.789999999999997</v>
      </c>
      <c r="R2338" s="38">
        <f t="shared" si="941"/>
        <v>14.059999999999999</v>
      </c>
      <c r="S2338" s="40">
        <f t="shared" si="927"/>
        <v>-1</v>
      </c>
      <c r="T2338" s="40">
        <f t="shared" si="928"/>
        <v>0</v>
      </c>
      <c r="U2338" s="40">
        <f>VLOOKUP(P2338,Table!$D$6:$G$15,MATCH(VALUE(T2338)&amp;"E",Table!$D$5:$G$5,0),1)*IF(Y2338=1,0,1)</f>
        <v>0.9</v>
      </c>
      <c r="V2338" s="40">
        <f t="shared" si="929"/>
        <v>9.9999999999999978E-2</v>
      </c>
      <c r="W2338" s="40">
        <f t="shared" si="920"/>
        <v>213376.92388117407</v>
      </c>
      <c r="X2338" s="40">
        <f t="shared" si="930"/>
        <v>5.7425855951980243E-3</v>
      </c>
      <c r="Y2338" s="40">
        <f t="shared" si="931"/>
        <v>0</v>
      </c>
      <c r="Z2338" s="40">
        <f t="shared" si="932"/>
        <v>0</v>
      </c>
      <c r="AA2338" s="40">
        <f t="shared" si="933"/>
        <v>0</v>
      </c>
      <c r="AB2338" s="38">
        <f t="shared" si="934"/>
        <v>260328.04888954709</v>
      </c>
      <c r="AC2338" s="46"/>
      <c r="AD2338" s="38"/>
      <c r="AE2338" s="40"/>
      <c r="AF2338" s="40"/>
      <c r="AG2338" s="40">
        <f t="shared" si="935"/>
        <v>140.04913442923603</v>
      </c>
      <c r="AH2338" s="24">
        <f t="shared" si="936"/>
        <v>136.8051220623814</v>
      </c>
      <c r="AI2338" s="16">
        <f>VLOOKUP(A2338,'VQT-IV'!$B$3:$C1672,2,0)</f>
        <v>136.91</v>
      </c>
      <c r="AJ2338" s="25">
        <f t="shared" si="921"/>
        <v>-7.6603562645971568E-4</v>
      </c>
      <c r="AL2338" s="2">
        <f t="shared" si="918"/>
        <v>137.45812140975204</v>
      </c>
      <c r="AM2338" s="27">
        <f t="shared" si="919"/>
        <v>-4.7505330399801871E-3</v>
      </c>
      <c r="AO2338" s="1">
        <v>41362</v>
      </c>
      <c r="AP2338" s="2" t="str">
        <f t="shared" si="922"/>
        <v>high</v>
      </c>
    </row>
    <row r="2339" spans="1:42" x14ac:dyDescent="0.25">
      <c r="A2339" s="49">
        <v>41397</v>
      </c>
      <c r="B2339" s="47">
        <v>1614.42</v>
      </c>
      <c r="C2339" s="27">
        <f t="shared" si="937"/>
        <v>1.0534617768013232E-2</v>
      </c>
      <c r="D2339" s="27">
        <f t="shared" si="938"/>
        <v>2.0305644061183958E-2</v>
      </c>
      <c r="E2339" s="5">
        <f t="shared" si="939"/>
        <v>0</v>
      </c>
      <c r="F2339" s="44">
        <v>2853.88</v>
      </c>
      <c r="G2339" s="45">
        <v>2853.88</v>
      </c>
      <c r="H2339" s="48">
        <v>1614.42</v>
      </c>
      <c r="I2339" s="42">
        <v>12.85</v>
      </c>
      <c r="J2339" s="40">
        <f t="shared" si="923"/>
        <v>0.1285</v>
      </c>
      <c r="K2339" s="40">
        <f t="shared" si="924"/>
        <v>-1.5910517915347894E-2</v>
      </c>
      <c r="L2339" s="51">
        <f>VLOOKUP(A2339,LIBOR!$A$3:B4434,2,1)</f>
        <v>0.15</v>
      </c>
      <c r="M2339" s="43">
        <v>1932.38</v>
      </c>
      <c r="N2339" s="54">
        <v>1723.89</v>
      </c>
      <c r="O2339" s="40">
        <f t="shared" si="925"/>
        <v>1.0982024161761696E-4</v>
      </c>
      <c r="P2339" s="40">
        <f t="shared" si="926"/>
        <v>0.1444105179153479</v>
      </c>
      <c r="Q2339" s="38">
        <f t="shared" si="940"/>
        <v>13.784000000000001</v>
      </c>
      <c r="R2339" s="38">
        <f t="shared" si="941"/>
        <v>14.044999999999998</v>
      </c>
      <c r="S2339" s="40">
        <f t="shared" si="927"/>
        <v>-1</v>
      </c>
      <c r="T2339" s="40">
        <f t="shared" si="928"/>
        <v>0</v>
      </c>
      <c r="U2339" s="40">
        <f>VLOOKUP(P2339,Table!$D$6:$G$15,MATCH(VALUE(T2339)&amp;"E",Table!$D$5:$G$5,0),1)*IF(Y2339=1,0,1)</f>
        <v>0.9</v>
      </c>
      <c r="V2339" s="40">
        <f t="shared" si="929"/>
        <v>9.9999999999999978E-2</v>
      </c>
      <c r="W2339" s="40">
        <f t="shared" si="920"/>
        <v>215007.53907774758</v>
      </c>
      <c r="X2339" s="40">
        <f t="shared" si="930"/>
        <v>6.2038006751836683E-3</v>
      </c>
      <c r="Y2339" s="40">
        <f t="shared" si="931"/>
        <v>0</v>
      </c>
      <c r="Z2339" s="40">
        <f t="shared" si="932"/>
        <v>0</v>
      </c>
      <c r="AA2339" s="40">
        <f t="shared" si="933"/>
        <v>0</v>
      </c>
      <c r="AB2339" s="38">
        <f t="shared" si="934"/>
        <v>262343.44357433543</v>
      </c>
      <c r="AC2339" s="46"/>
      <c r="AD2339" s="38"/>
      <c r="AE2339" s="40"/>
      <c r="AF2339" s="40"/>
      <c r="AG2339" s="40">
        <f t="shared" si="935"/>
        <v>141.13335982231936</v>
      </c>
      <c r="AH2339" s="24">
        <f t="shared" si="936"/>
        <v>137.86064487540693</v>
      </c>
      <c r="AI2339" s="16">
        <f>VLOOKUP(A2339,'VQT-IV'!$B$3:$C1673,2,0)</f>
        <v>137.97</v>
      </c>
      <c r="AJ2339" s="25">
        <f t="shared" si="921"/>
        <v>-7.9260074358966648E-4</v>
      </c>
      <c r="AL2339" s="2">
        <f t="shared" si="918"/>
        <v>137.86064487540693</v>
      </c>
      <c r="AM2339" s="27">
        <f t="shared" si="919"/>
        <v>0</v>
      </c>
      <c r="AO2339" s="1">
        <v>41365</v>
      </c>
      <c r="AP2339" s="2" t="str">
        <f t="shared" si="922"/>
        <v>high</v>
      </c>
    </row>
    <row r="2340" spans="1:42" x14ac:dyDescent="0.25">
      <c r="A2340" s="49">
        <v>41400</v>
      </c>
      <c r="B2340" s="47">
        <v>1617.5</v>
      </c>
      <c r="C2340" s="27">
        <f t="shared" si="937"/>
        <v>1.90780589933226E-3</v>
      </c>
      <c r="D2340" s="27">
        <f t="shared" si="938"/>
        <v>1.5027435196637295E-2</v>
      </c>
      <c r="E2340" s="5">
        <f t="shared" si="939"/>
        <v>0</v>
      </c>
      <c r="F2340" s="44">
        <v>2859.34</v>
      </c>
      <c r="G2340" s="45">
        <v>2859.34</v>
      </c>
      <c r="H2340" s="48">
        <v>1617.5</v>
      </c>
      <c r="I2340" s="42">
        <v>12.66</v>
      </c>
      <c r="J2340" s="40">
        <f t="shared" si="923"/>
        <v>0.12659999999999999</v>
      </c>
      <c r="K2340" s="40">
        <f t="shared" si="924"/>
        <v>-1.7707993511585918E-2</v>
      </c>
      <c r="L2340" s="51">
        <f>VLOOKUP(A2340,LIBOR!$A$3:B4435,2,1)</f>
        <v>0.15</v>
      </c>
      <c r="M2340" s="43">
        <v>1890</v>
      </c>
      <c r="N2340" s="54">
        <v>1686.07</v>
      </c>
      <c r="O2340" s="40">
        <f t="shared" si="925"/>
        <v>3.6327915864444801E-6</v>
      </c>
      <c r="P2340" s="40">
        <f t="shared" si="926"/>
        <v>0.14430799351158591</v>
      </c>
      <c r="Q2340" s="38">
        <f t="shared" si="940"/>
        <v>13.632</v>
      </c>
      <c r="R2340" s="38">
        <f t="shared" si="941"/>
        <v>13.991500000000002</v>
      </c>
      <c r="S2340" s="40">
        <f t="shared" si="927"/>
        <v>-1</v>
      </c>
      <c r="T2340" s="40">
        <f t="shared" si="928"/>
        <v>0</v>
      </c>
      <c r="U2340" s="40">
        <f>VLOOKUP(P2340,Table!$D$6:$G$15,MATCH(VALUE(T2340)&amp;"E",Table!$D$5:$G$5,0),1)*IF(Y2340=1,0,1)</f>
        <v>0.9</v>
      </c>
      <c r="V2340" s="40">
        <f t="shared" si="929"/>
        <v>9.9999999999999978E-2</v>
      </c>
      <c r="W2340" s="40">
        <f t="shared" si="920"/>
        <v>214905.01269620965</v>
      </c>
      <c r="X2340" s="40">
        <f t="shared" si="930"/>
        <v>1.5387215960272149E-2</v>
      </c>
      <c r="Y2340" s="40">
        <f t="shared" si="931"/>
        <v>0</v>
      </c>
      <c r="Z2340" s="40">
        <f t="shared" si="932"/>
        <v>0</v>
      </c>
      <c r="AA2340" s="40">
        <f t="shared" si="933"/>
        <v>0</v>
      </c>
      <c r="AB2340" s="38">
        <f t="shared" si="934"/>
        <v>262219.80529529054</v>
      </c>
      <c r="AC2340" s="46"/>
      <c r="AD2340" s="38"/>
      <c r="AE2340" s="40"/>
      <c r="AF2340" s="40"/>
      <c r="AG2340" s="40">
        <f t="shared" si="935"/>
        <v>141.06684592173733</v>
      </c>
      <c r="AH2340" s="24">
        <f t="shared" si="936"/>
        <v>137.78491424500353</v>
      </c>
      <c r="AI2340" s="16">
        <f>VLOOKUP(A2340,'VQT-IV'!$B$3:$C1674,2,0)</f>
        <v>137.88999999999999</v>
      </c>
      <c r="AJ2340" s="25">
        <f t="shared" si="921"/>
        <v>-7.6209844801256033E-4</v>
      </c>
      <c r="AL2340" s="2">
        <f t="shared" si="918"/>
        <v>137.86064487540693</v>
      </c>
      <c r="AM2340" s="27">
        <f t="shared" si="919"/>
        <v>-5.4932740574253902E-4</v>
      </c>
      <c r="AO2340" s="1">
        <v>41366</v>
      </c>
      <c r="AP2340" s="2" t="str">
        <f t="shared" si="922"/>
        <v>high</v>
      </c>
    </row>
    <row r="2341" spans="1:42" x14ac:dyDescent="0.25">
      <c r="A2341" s="49">
        <v>41401</v>
      </c>
      <c r="B2341" s="47">
        <v>1625.96</v>
      </c>
      <c r="C2341" s="27">
        <f t="shared" si="937"/>
        <v>5.2302936630603813E-3</v>
      </c>
      <c r="D2341" s="27">
        <f t="shared" si="938"/>
        <v>1.7772804693810151E-2</v>
      </c>
      <c r="E2341" s="5">
        <f t="shared" si="939"/>
        <v>0</v>
      </c>
      <c r="F2341" s="44">
        <v>2874.46</v>
      </c>
      <c r="G2341" s="45">
        <v>2874.46</v>
      </c>
      <c r="H2341" s="48">
        <v>1625.96</v>
      </c>
      <c r="I2341" s="42">
        <v>12.83</v>
      </c>
      <c r="J2341" s="40">
        <f t="shared" si="923"/>
        <v>0.1283</v>
      </c>
      <c r="K2341" s="40">
        <f t="shared" si="924"/>
        <v>-1.550343864492526E-2</v>
      </c>
      <c r="L2341" s="51">
        <f>VLOOKUP(A2341,LIBOR!$A$3:B4436,2,1)</f>
        <v>0.14849999999999999</v>
      </c>
      <c r="M2341" s="43">
        <v>1883.48</v>
      </c>
      <c r="N2341" s="54">
        <v>1680.25</v>
      </c>
      <c r="O2341" s="40">
        <f t="shared" si="925"/>
        <v>2.7213574776416338E-5</v>
      </c>
      <c r="P2341" s="40">
        <f t="shared" si="926"/>
        <v>0.14380343864492526</v>
      </c>
      <c r="Q2341" s="38">
        <f t="shared" si="940"/>
        <v>13.422000000000001</v>
      </c>
      <c r="R2341" s="38">
        <f t="shared" si="941"/>
        <v>13.965000000000003</v>
      </c>
      <c r="S2341" s="40">
        <f t="shared" si="927"/>
        <v>-1</v>
      </c>
      <c r="T2341" s="40">
        <f t="shared" si="928"/>
        <v>0</v>
      </c>
      <c r="U2341" s="40">
        <f>VLOOKUP(P2341,Table!$D$6:$G$15,MATCH(VALUE(T2341)&amp;"E",Table!$D$5:$G$5,0),1)*IF(Y2341=1,0,1)</f>
        <v>0.9</v>
      </c>
      <c r="V2341" s="40">
        <f t="shared" si="929"/>
        <v>9.9999999999999978E-2</v>
      </c>
      <c r="W2341" s="40">
        <f t="shared" si="920"/>
        <v>215842.44617691342</v>
      </c>
      <c r="X2341" s="40">
        <f t="shared" si="930"/>
        <v>8.7144534709713284E-3</v>
      </c>
      <c r="Y2341" s="40">
        <f t="shared" si="931"/>
        <v>0</v>
      </c>
      <c r="Z2341" s="40">
        <f t="shared" si="932"/>
        <v>0</v>
      </c>
      <c r="AA2341" s="40">
        <f t="shared" si="933"/>
        <v>0</v>
      </c>
      <c r="AB2341" s="38">
        <f t="shared" si="934"/>
        <v>263377.28722166369</v>
      </c>
      <c r="AC2341" s="46"/>
      <c r="AD2341" s="38"/>
      <c r="AE2341" s="40"/>
      <c r="AF2341" s="40"/>
      <c r="AG2341" s="40">
        <f t="shared" si="935"/>
        <v>141.68953849212119</v>
      </c>
      <c r="AH2341" s="24">
        <f t="shared" si="936"/>
        <v>138.3895178092387</v>
      </c>
      <c r="AI2341" s="16">
        <f>VLOOKUP(A2341,'VQT-IV'!$B$3:$C1675,2,0)</f>
        <v>138.5</v>
      </c>
      <c r="AJ2341" s="25">
        <f t="shared" si="921"/>
        <v>-7.977053484570229E-4</v>
      </c>
      <c r="AL2341" s="2">
        <f t="shared" si="918"/>
        <v>138.3895178092387</v>
      </c>
      <c r="AM2341" s="27">
        <f t="shared" si="919"/>
        <v>0</v>
      </c>
      <c r="AO2341" s="1">
        <v>41367</v>
      </c>
      <c r="AP2341" s="2" t="str">
        <f t="shared" si="922"/>
        <v>high</v>
      </c>
    </row>
    <row r="2342" spans="1:42" x14ac:dyDescent="0.25">
      <c r="A2342" s="49">
        <v>41402</v>
      </c>
      <c r="B2342" s="47">
        <v>1632.69</v>
      </c>
      <c r="C2342" s="27">
        <f t="shared" si="937"/>
        <v>4.1390932126250668E-3</v>
      </c>
      <c r="D2342" s="27">
        <f t="shared" si="938"/>
        <v>3.1219784258832872E-2</v>
      </c>
      <c r="E2342" s="5">
        <f t="shared" si="939"/>
        <v>0</v>
      </c>
      <c r="F2342" s="44">
        <v>2887.61</v>
      </c>
      <c r="G2342" s="45">
        <v>2887.61</v>
      </c>
      <c r="H2342" s="48">
        <v>1632.69</v>
      </c>
      <c r="I2342" s="42">
        <v>12.66</v>
      </c>
      <c r="J2342" s="40">
        <f t="shared" si="923"/>
        <v>0.12659999999999999</v>
      </c>
      <c r="K2342" s="40">
        <f t="shared" si="924"/>
        <v>-1.7549026781024213E-2</v>
      </c>
      <c r="L2342" s="51">
        <f>VLOOKUP(A2342,LIBOR!$A$3:B4437,2,1)</f>
        <v>0.14849999999999999</v>
      </c>
      <c r="M2342" s="43">
        <v>1906.9</v>
      </c>
      <c r="N2342" s="54">
        <v>1701.14</v>
      </c>
      <c r="O2342" s="40">
        <f t="shared" si="925"/>
        <v>1.7061449335483434E-5</v>
      </c>
      <c r="P2342" s="40">
        <f t="shared" si="926"/>
        <v>0.1441490267810242</v>
      </c>
      <c r="Q2342" s="38">
        <f t="shared" si="940"/>
        <v>13.284000000000001</v>
      </c>
      <c r="R2342" s="38">
        <f t="shared" si="941"/>
        <v>13.964500000000005</v>
      </c>
      <c r="S2342" s="40">
        <f t="shared" si="927"/>
        <v>-1</v>
      </c>
      <c r="T2342" s="40">
        <f t="shared" si="928"/>
        <v>0</v>
      </c>
      <c r="U2342" s="40">
        <f>VLOOKUP(P2342,Table!$D$6:$G$15,MATCH(VALUE(T2342)&amp;"E",Table!$D$5:$G$5,0),1)*IF(Y2342=1,0,1)</f>
        <v>0.9</v>
      </c>
      <c r="V2342" s="40">
        <f t="shared" si="929"/>
        <v>9.9999999999999978E-2</v>
      </c>
      <c r="W2342" s="40">
        <f t="shared" si="920"/>
        <v>216914.84885107673</v>
      </c>
      <c r="X2342" s="40">
        <f t="shared" si="930"/>
        <v>1.2506632833879872E-2</v>
      </c>
      <c r="Y2342" s="40">
        <f t="shared" si="931"/>
        <v>0</v>
      </c>
      <c r="Z2342" s="40">
        <f t="shared" si="932"/>
        <v>0</v>
      </c>
      <c r="AA2342" s="40">
        <f t="shared" si="933"/>
        <v>0</v>
      </c>
      <c r="AB2342" s="38">
        <f t="shared" si="934"/>
        <v>264789.18387021933</v>
      </c>
      <c r="AC2342" s="46"/>
      <c r="AD2342" s="38"/>
      <c r="AE2342" s="40"/>
      <c r="AF2342" s="40"/>
      <c r="AG2342" s="40">
        <f t="shared" si="935"/>
        <v>142.44909899425383</v>
      </c>
      <c r="AH2342" s="24">
        <f t="shared" si="936"/>
        <v>139.127766536987</v>
      </c>
      <c r="AI2342" s="16">
        <f>VLOOKUP(A2342,'VQT-IV'!$B$3:$C1676,2,0)</f>
        <v>139.24</v>
      </c>
      <c r="AJ2342" s="25">
        <f t="shared" si="921"/>
        <v>-8.0604325634170415E-4</v>
      </c>
      <c r="AL2342" s="2">
        <f t="shared" si="918"/>
        <v>139.127766536987</v>
      </c>
      <c r="AM2342" s="27">
        <f t="shared" si="919"/>
        <v>0</v>
      </c>
      <c r="AO2342" s="1">
        <v>41368</v>
      </c>
      <c r="AP2342" s="2" t="str">
        <f t="shared" si="922"/>
        <v>high</v>
      </c>
    </row>
    <row r="2343" spans="1:42" x14ac:dyDescent="0.25">
      <c r="A2343" s="49">
        <v>41403</v>
      </c>
      <c r="B2343" s="47">
        <v>1626.67</v>
      </c>
      <c r="C2343" s="27">
        <f t="shared" si="937"/>
        <v>-3.6871665778561713E-3</v>
      </c>
      <c r="D2343" s="27">
        <f t="shared" si="938"/>
        <v>1.8124643965174769E-2</v>
      </c>
      <c r="E2343" s="5">
        <f t="shared" si="939"/>
        <v>0</v>
      </c>
      <c r="F2343" s="44">
        <v>2878.3</v>
      </c>
      <c r="G2343" s="45">
        <v>2878.3</v>
      </c>
      <c r="H2343" s="48">
        <v>1626.67</v>
      </c>
      <c r="I2343" s="42">
        <v>13.13</v>
      </c>
      <c r="J2343" s="40">
        <f t="shared" si="923"/>
        <v>0.1313</v>
      </c>
      <c r="K2343" s="40">
        <f t="shared" si="924"/>
        <v>-1.195568291469315E-2</v>
      </c>
      <c r="L2343" s="51">
        <f>VLOOKUP(A2343,LIBOR!$A$3:B4438,2,1)</f>
        <v>0.14749999999999999</v>
      </c>
      <c r="M2343" s="43">
        <v>1936.99</v>
      </c>
      <c r="N2343" s="54">
        <v>1727.98</v>
      </c>
      <c r="O2343" s="40">
        <f t="shared" si="925"/>
        <v>1.3645495127007445E-5</v>
      </c>
      <c r="P2343" s="40">
        <f t="shared" si="926"/>
        <v>0.14325568291469315</v>
      </c>
      <c r="Q2343" s="38">
        <f t="shared" si="940"/>
        <v>12.917999999999997</v>
      </c>
      <c r="R2343" s="38">
        <f t="shared" si="941"/>
        <v>13.979500000000005</v>
      </c>
      <c r="S2343" s="40">
        <f t="shared" si="927"/>
        <v>-1</v>
      </c>
      <c r="T2343" s="40">
        <f t="shared" si="928"/>
        <v>0</v>
      </c>
      <c r="U2343" s="40">
        <f>VLOOKUP(P2343,Table!$D$6:$G$15,MATCH(VALUE(T2343)&amp;"E",Table!$D$5:$G$5,0),1)*IF(Y2343=1,0,1)</f>
        <v>0.9</v>
      </c>
      <c r="V2343" s="40">
        <f t="shared" si="929"/>
        <v>9.9999999999999978E-2</v>
      </c>
      <c r="W2343" s="40">
        <f t="shared" si="920"/>
        <v>216537.26855285926</v>
      </c>
      <c r="X2343" s="40">
        <f t="shared" si="930"/>
        <v>2.1686587731825968E-2</v>
      </c>
      <c r="Y2343" s="40">
        <f t="shared" si="931"/>
        <v>0</v>
      </c>
      <c r="Z2343" s="40">
        <f t="shared" si="932"/>
        <v>0</v>
      </c>
      <c r="AA2343" s="40">
        <f t="shared" si="933"/>
        <v>0</v>
      </c>
      <c r="AB2343" s="38">
        <f t="shared" si="934"/>
        <v>264438.6681570732</v>
      </c>
      <c r="AC2343" s="46"/>
      <c r="AD2343" s="38"/>
      <c r="AE2343" s="40"/>
      <c r="AF2343" s="40"/>
      <c r="AG2343" s="40">
        <f t="shared" si="935"/>
        <v>142.26053144481241</v>
      </c>
      <c r="AH2343" s="24">
        <f t="shared" si="936"/>
        <v>138.93997927415819</v>
      </c>
      <c r="AI2343" s="16">
        <f>VLOOKUP(A2343,'VQT-IV'!$B$3:$C1677,2,0)</f>
        <v>139.05000000000001</v>
      </c>
      <c r="AJ2343" s="25">
        <f t="shared" si="921"/>
        <v>-7.9123139763981332E-4</v>
      </c>
      <c r="AL2343" s="2">
        <f t="shared" si="918"/>
        <v>139.127766536987</v>
      </c>
      <c r="AM2343" s="27">
        <f t="shared" si="919"/>
        <v>-1.3497468370476939E-3</v>
      </c>
      <c r="AO2343" s="1">
        <v>41369</v>
      </c>
      <c r="AP2343" s="2" t="str">
        <f t="shared" si="922"/>
        <v>high</v>
      </c>
    </row>
    <row r="2344" spans="1:42" x14ac:dyDescent="0.25">
      <c r="A2344" s="49">
        <v>41404</v>
      </c>
      <c r="B2344" s="47">
        <v>1633.7</v>
      </c>
      <c r="C2344" s="27">
        <f t="shared" si="937"/>
        <v>4.3217124555072761E-3</v>
      </c>
      <c r="D2344" s="27">
        <f t="shared" si="938"/>
        <v>1.1911738652668813E-2</v>
      </c>
      <c r="E2344" s="5">
        <f t="shared" si="939"/>
        <v>0</v>
      </c>
      <c r="F2344" s="44">
        <v>2890.77</v>
      </c>
      <c r="G2344" s="45">
        <v>2890.77</v>
      </c>
      <c r="H2344" s="48">
        <v>1633.7</v>
      </c>
      <c r="I2344" s="42">
        <v>12.59</v>
      </c>
      <c r="J2344" s="40">
        <f t="shared" si="923"/>
        <v>0.12590000000000001</v>
      </c>
      <c r="K2344" s="40">
        <f t="shared" si="924"/>
        <v>-1.7400763063982666E-2</v>
      </c>
      <c r="L2344" s="51">
        <f>VLOOKUP(A2344,LIBOR!$A$3:B4439,2,1)</f>
        <v>0.14599999999999999</v>
      </c>
      <c r="M2344" s="43">
        <v>1900.53</v>
      </c>
      <c r="N2344" s="54">
        <v>1695.45</v>
      </c>
      <c r="O2344" s="40">
        <f t="shared" si="925"/>
        <v>1.8596799583046505E-5</v>
      </c>
      <c r="P2344" s="40">
        <f t="shared" si="926"/>
        <v>0.14330076306398268</v>
      </c>
      <c r="Q2344" s="38">
        <f t="shared" si="940"/>
        <v>12.825999999999999</v>
      </c>
      <c r="R2344" s="38">
        <f t="shared" si="941"/>
        <v>14.024000000000004</v>
      </c>
      <c r="S2344" s="40">
        <f t="shared" si="927"/>
        <v>-1</v>
      </c>
      <c r="T2344" s="40">
        <f t="shared" si="928"/>
        <v>-1</v>
      </c>
      <c r="U2344" s="40">
        <f>VLOOKUP(P2344,Table!$D$6:$G$15,MATCH(VALUE(T2344)&amp;"E",Table!$D$5:$G$5,0),1)*IF(Y2344=1,0,1)</f>
        <v>0.97499999999999998</v>
      </c>
      <c r="V2344" s="40">
        <f t="shared" si="929"/>
        <v>2.5000000000000022E-2</v>
      </c>
      <c r="W2344" s="40">
        <f t="shared" si="920"/>
        <v>216971.85804383075</v>
      </c>
      <c r="X2344" s="40">
        <f t="shared" si="930"/>
        <v>1.4811089288385926E-2</v>
      </c>
      <c r="Y2344" s="40">
        <f t="shared" si="931"/>
        <v>0</v>
      </c>
      <c r="Z2344" s="40">
        <f t="shared" si="932"/>
        <v>0</v>
      </c>
      <c r="AA2344" s="40">
        <f t="shared" si="933"/>
        <v>0</v>
      </c>
      <c r="AB2344" s="38">
        <f t="shared" si="934"/>
        <v>264972.00781003403</v>
      </c>
      <c r="AC2344" s="46"/>
      <c r="AD2344" s="38"/>
      <c r="AE2344" s="40"/>
      <c r="AF2344" s="40"/>
      <c r="AG2344" s="40">
        <f t="shared" si="935"/>
        <v>142.54745310797</v>
      </c>
      <c r="AH2344" s="24">
        <f t="shared" si="936"/>
        <v>139.21658026018397</v>
      </c>
      <c r="AI2344" s="16">
        <f>VLOOKUP(A2344,'VQT-IV'!$B$3:$C1678,2,0)</f>
        <v>139.33000000000001</v>
      </c>
      <c r="AJ2344" s="25">
        <f t="shared" si="921"/>
        <v>-8.14036745970248E-4</v>
      </c>
      <c r="AL2344" s="2">
        <f t="shared" si="918"/>
        <v>139.21658026018397</v>
      </c>
      <c r="AM2344" s="27">
        <f t="shared" si="919"/>
        <v>0</v>
      </c>
      <c r="AO2344" s="1">
        <v>41372</v>
      </c>
      <c r="AP2344" s="2" t="str">
        <f t="shared" si="922"/>
        <v>high</v>
      </c>
    </row>
    <row r="2345" spans="1:42" x14ac:dyDescent="0.25">
      <c r="A2345" s="49">
        <v>41407</v>
      </c>
      <c r="B2345" s="47">
        <v>1633.77</v>
      </c>
      <c r="C2345" s="27">
        <f t="shared" si="937"/>
        <v>4.2847524025280137E-5</v>
      </c>
      <c r="D2345" s="27">
        <f t="shared" si="938"/>
        <v>1.0046780277361833E-2</v>
      </c>
      <c r="E2345" s="5">
        <f t="shared" si="939"/>
        <v>0</v>
      </c>
      <c r="F2345" s="44">
        <v>2891.17</v>
      </c>
      <c r="G2345" s="45">
        <v>2891.17</v>
      </c>
      <c r="H2345" s="48">
        <v>1633.77</v>
      </c>
      <c r="I2345" s="42">
        <v>12.55</v>
      </c>
      <c r="J2345" s="40">
        <f t="shared" si="923"/>
        <v>0.1255</v>
      </c>
      <c r="K2345" s="40">
        <f t="shared" si="924"/>
        <v>-1.2582519297967859E-2</v>
      </c>
      <c r="L2345" s="51">
        <f>VLOOKUP(A2345,LIBOR!$A$3:B4440,2,1)</f>
        <v>0.14649999999999999</v>
      </c>
      <c r="M2345" s="43">
        <v>1893.32</v>
      </c>
      <c r="N2345" s="54">
        <v>1689.01</v>
      </c>
      <c r="O2345" s="40">
        <f t="shared" si="925"/>
        <v>1.8358316539751897E-9</v>
      </c>
      <c r="P2345" s="40">
        <f t="shared" si="926"/>
        <v>0.13808251929796786</v>
      </c>
      <c r="Q2345" s="38">
        <f t="shared" si="940"/>
        <v>12.774000000000001</v>
      </c>
      <c r="R2345" s="38">
        <f t="shared" si="941"/>
        <v>14.050500000000003</v>
      </c>
      <c r="S2345" s="40">
        <f t="shared" si="927"/>
        <v>-1</v>
      </c>
      <c r="T2345" s="40">
        <f t="shared" si="928"/>
        <v>-1</v>
      </c>
      <c r="U2345" s="40">
        <f>VLOOKUP(P2345,Table!$D$6:$G$15,MATCH(VALUE(T2345)&amp;"E",Table!$D$5:$G$5,0),1)*IF(Y2345=1,0,1)</f>
        <v>0.97499999999999998</v>
      </c>
      <c r="V2345" s="40">
        <f t="shared" si="929"/>
        <v>2.5000000000000022E-2</v>
      </c>
      <c r="W2345" s="40">
        <f t="shared" si="920"/>
        <v>216960.31867671659</v>
      </c>
      <c r="X2345" s="40">
        <f t="shared" si="930"/>
        <v>9.1360469242562914E-3</v>
      </c>
      <c r="Y2345" s="40">
        <f t="shared" si="931"/>
        <v>0</v>
      </c>
      <c r="Z2345" s="40">
        <f t="shared" si="932"/>
        <v>0</v>
      </c>
      <c r="AA2345" s="40">
        <f t="shared" si="933"/>
        <v>0</v>
      </c>
      <c r="AB2345" s="38">
        <f t="shared" si="934"/>
        <v>264982.62528775068</v>
      </c>
      <c r="AC2345" s="46"/>
      <c r="AD2345" s="38"/>
      <c r="AE2345" s="40"/>
      <c r="AF2345" s="40"/>
      <c r="AG2345" s="40">
        <f t="shared" si="935"/>
        <v>142.55316501097229</v>
      </c>
      <c r="AH2345" s="24">
        <f t="shared" si="936"/>
        <v>139.21128820613083</v>
      </c>
      <c r="AI2345" s="16">
        <f>VLOOKUP(A2345,'VQT-IV'!$B$3:$C1679,2,0)</f>
        <v>139.32</v>
      </c>
      <c r="AJ2345" s="25">
        <f t="shared" si="921"/>
        <v>-7.8030285579355763E-4</v>
      </c>
      <c r="AL2345" s="2">
        <f t="shared" si="918"/>
        <v>139.21658026018397</v>
      </c>
      <c r="AM2345" s="27">
        <f t="shared" si="919"/>
        <v>-3.8013101911094083E-5</v>
      </c>
      <c r="AO2345" s="1">
        <v>41373</v>
      </c>
      <c r="AP2345" s="2" t="str">
        <f t="shared" si="922"/>
        <v>high</v>
      </c>
    </row>
    <row r="2346" spans="1:42" x14ac:dyDescent="0.25">
      <c r="A2346" s="49">
        <v>41408</v>
      </c>
      <c r="B2346" s="47">
        <v>1650.34</v>
      </c>
      <c r="C2346" s="27">
        <f t="shared" si="937"/>
        <v>1.014218647667664E-2</v>
      </c>
      <c r="D2346" s="27">
        <f t="shared" si="938"/>
        <v>1.4958673090978092E-2</v>
      </c>
      <c r="E2346" s="5">
        <f t="shared" si="939"/>
        <v>0</v>
      </c>
      <c r="F2346" s="44">
        <v>2921.12</v>
      </c>
      <c r="G2346" s="45">
        <v>2921.12</v>
      </c>
      <c r="H2346" s="48">
        <v>1650.34</v>
      </c>
      <c r="I2346" s="42">
        <v>12.77</v>
      </c>
      <c r="J2346" s="40">
        <f t="shared" si="923"/>
        <v>0.12770000000000001</v>
      </c>
      <c r="K2346" s="40">
        <f t="shared" si="924"/>
        <v>-9.860083931103214E-3</v>
      </c>
      <c r="L2346" s="51">
        <f>VLOOKUP(A2346,LIBOR!$A$3:B4441,2,1)</f>
        <v>0.14599999999999999</v>
      </c>
      <c r="M2346" s="43">
        <v>1885.37</v>
      </c>
      <c r="N2346" s="54">
        <v>1681.91</v>
      </c>
      <c r="O2346" s="40">
        <f t="shared" si="925"/>
        <v>1.0183029183455848E-4</v>
      </c>
      <c r="P2346" s="40">
        <f t="shared" si="926"/>
        <v>0.13756008393110322</v>
      </c>
      <c r="Q2346" s="38">
        <f t="shared" si="940"/>
        <v>12.752000000000001</v>
      </c>
      <c r="R2346" s="38">
        <f t="shared" si="941"/>
        <v>13.814500000000001</v>
      </c>
      <c r="S2346" s="40">
        <f t="shared" si="927"/>
        <v>-1</v>
      </c>
      <c r="T2346" s="40">
        <f t="shared" si="928"/>
        <v>-1</v>
      </c>
      <c r="U2346" s="40">
        <f>VLOOKUP(P2346,Table!$D$6:$G$15,MATCH(VALUE(T2346)&amp;"E",Table!$D$5:$G$5,0),1)*IF(Y2346=1,0,1)</f>
        <v>0.97499999999999998</v>
      </c>
      <c r="V2346" s="40">
        <f t="shared" si="929"/>
        <v>2.5000000000000022E-2</v>
      </c>
      <c r="W2346" s="40">
        <f t="shared" si="920"/>
        <v>219082.95877754845</v>
      </c>
      <c r="X2346" s="40">
        <f t="shared" si="930"/>
        <v>9.5637879950818405E-3</v>
      </c>
      <c r="Y2346" s="40">
        <f t="shared" si="931"/>
        <v>0</v>
      </c>
      <c r="Z2346" s="40">
        <f t="shared" si="932"/>
        <v>0</v>
      </c>
      <c r="AA2346" s="40">
        <f t="shared" si="933"/>
        <v>0</v>
      </c>
      <c r="AB2346" s="38">
        <f t="shared" si="934"/>
        <v>267631.17311487498</v>
      </c>
      <c r="AC2346" s="46"/>
      <c r="AD2346" s="38"/>
      <c r="AE2346" s="40"/>
      <c r="AF2346" s="40"/>
      <c r="AG2346" s="40">
        <f t="shared" si="935"/>
        <v>143.97800890415022</v>
      </c>
      <c r="AH2346" s="24">
        <f t="shared" si="936"/>
        <v>140.59906993126495</v>
      </c>
      <c r="AI2346" s="16">
        <f>VLOOKUP(A2346,'VQT-IV'!$B$3:$C1680,2,0)</f>
        <v>140.71</v>
      </c>
      <c r="AJ2346" s="25">
        <f t="shared" si="921"/>
        <v>-7.8835952480316163E-4</v>
      </c>
      <c r="AL2346" s="2">
        <f t="shared" si="918"/>
        <v>140.59906993126495</v>
      </c>
      <c r="AM2346" s="27">
        <f t="shared" si="919"/>
        <v>0</v>
      </c>
      <c r="AO2346" s="1">
        <v>41374</v>
      </c>
      <c r="AP2346" s="2" t="str">
        <f t="shared" si="922"/>
        <v>high</v>
      </c>
    </row>
    <row r="2347" spans="1:42" x14ac:dyDescent="0.25">
      <c r="A2347" s="49">
        <v>41409</v>
      </c>
      <c r="B2347" s="47">
        <v>1658.78</v>
      </c>
      <c r="C2347" s="27">
        <f t="shared" si="937"/>
        <v>5.1140977010797339E-3</v>
      </c>
      <c r="D2347" s="27">
        <f t="shared" si="938"/>
        <v>1.5933677579432759E-2</v>
      </c>
      <c r="E2347" s="5">
        <f t="shared" si="939"/>
        <v>0</v>
      </c>
      <c r="F2347" s="44">
        <v>2936.98</v>
      </c>
      <c r="G2347" s="45">
        <v>2936.98</v>
      </c>
      <c r="H2347" s="48">
        <v>1658.78</v>
      </c>
      <c r="I2347" s="42">
        <v>12.81</v>
      </c>
      <c r="J2347" s="40">
        <f t="shared" si="923"/>
        <v>0.12809999999999999</v>
      </c>
      <c r="K2347" s="40">
        <f t="shared" si="924"/>
        <v>-1.3309891694328585E-2</v>
      </c>
      <c r="L2347" s="51">
        <f>VLOOKUP(A2347,LIBOR!$A$3:B4442,2,1)</f>
        <v>0.14499999999999999</v>
      </c>
      <c r="M2347" s="43">
        <v>1899.43</v>
      </c>
      <c r="N2347" s="54">
        <v>1694.45</v>
      </c>
      <c r="O2347" s="40">
        <f t="shared" si="925"/>
        <v>2.6020865336201029E-5</v>
      </c>
      <c r="P2347" s="40">
        <f t="shared" si="926"/>
        <v>0.14140989169432858</v>
      </c>
      <c r="Q2347" s="38">
        <f t="shared" si="940"/>
        <v>12.739999999999998</v>
      </c>
      <c r="R2347" s="38">
        <f t="shared" si="941"/>
        <v>13.755000000000001</v>
      </c>
      <c r="S2347" s="40">
        <f t="shared" si="927"/>
        <v>-1</v>
      </c>
      <c r="T2347" s="40">
        <f t="shared" si="928"/>
        <v>-1</v>
      </c>
      <c r="U2347" s="40">
        <f>VLOOKUP(P2347,Table!$D$6:$G$15,MATCH(VALUE(T2347)&amp;"E",Table!$D$5:$G$5,0),1)*IF(Y2347=1,0,1)</f>
        <v>0.97499999999999998</v>
      </c>
      <c r="V2347" s="40">
        <f t="shared" si="929"/>
        <v>2.5000000000000022E-2</v>
      </c>
      <c r="W2347" s="40">
        <f t="shared" si="920"/>
        <v>220216.19616030517</v>
      </c>
      <c r="X2347" s="40">
        <f t="shared" si="930"/>
        <v>1.5013324107617798E-2</v>
      </c>
      <c r="Y2347" s="40">
        <f t="shared" si="931"/>
        <v>0</v>
      </c>
      <c r="Z2347" s="40">
        <f t="shared" si="932"/>
        <v>0</v>
      </c>
      <c r="AA2347" s="40">
        <f t="shared" si="933"/>
        <v>0</v>
      </c>
      <c r="AB2347" s="38">
        <f t="shared" si="934"/>
        <v>269097.82520364883</v>
      </c>
      <c r="AC2347" s="46"/>
      <c r="AD2347" s="38"/>
      <c r="AE2347" s="40"/>
      <c r="AF2347" s="40"/>
      <c r="AG2347" s="40">
        <f t="shared" si="935"/>
        <v>144.76702628594128</v>
      </c>
      <c r="AH2347" s="24">
        <f t="shared" si="936"/>
        <v>141.36589082559703</v>
      </c>
      <c r="AI2347" s="16">
        <f>VLOOKUP(A2347,'VQT-IV'!$B$3:$C1681,2,0)</f>
        <v>141.47999999999999</v>
      </c>
      <c r="AJ2347" s="25">
        <f t="shared" si="921"/>
        <v>-8.065392592800924E-4</v>
      </c>
      <c r="AL2347" s="2">
        <f t="shared" si="918"/>
        <v>141.36589082559703</v>
      </c>
      <c r="AM2347" s="27">
        <f t="shared" si="919"/>
        <v>0</v>
      </c>
      <c r="AO2347" s="1">
        <v>41375</v>
      </c>
      <c r="AP2347" s="2" t="str">
        <f t="shared" si="922"/>
        <v>high</v>
      </c>
    </row>
    <row r="2348" spans="1:42" x14ac:dyDescent="0.25">
      <c r="A2348" s="49">
        <v>41410</v>
      </c>
      <c r="B2348" s="47">
        <v>1650.47</v>
      </c>
      <c r="C2348" s="27">
        <f t="shared" si="937"/>
        <v>-5.0097059284534007E-3</v>
      </c>
      <c r="D2348" s="27">
        <f t="shared" si="938"/>
        <v>1.461113822883553E-2</v>
      </c>
      <c r="E2348" s="5">
        <f t="shared" si="939"/>
        <v>0</v>
      </c>
      <c r="F2348" s="44">
        <v>2922.4</v>
      </c>
      <c r="G2348" s="45">
        <v>2922.4</v>
      </c>
      <c r="H2348" s="48">
        <v>1650.47</v>
      </c>
      <c r="I2348" s="42">
        <v>13.07</v>
      </c>
      <c r="J2348" s="40">
        <f t="shared" si="923"/>
        <v>0.13070000000000001</v>
      </c>
      <c r="K2348" s="40">
        <f t="shared" si="924"/>
        <v>1.1908726224590035E-2</v>
      </c>
      <c r="L2348" s="51">
        <f>VLOOKUP(A2348,LIBOR!$A$3:B4443,2,1)</f>
        <v>0.14699999999999999</v>
      </c>
      <c r="M2348" s="43">
        <v>1925.92</v>
      </c>
      <c r="N2348" s="54">
        <v>1718.08</v>
      </c>
      <c r="O2348" s="40">
        <f t="shared" si="925"/>
        <v>2.5223462868020468E-5</v>
      </c>
      <c r="P2348" s="40">
        <f t="shared" si="926"/>
        <v>0.11879127377540998</v>
      </c>
      <c r="Q2348" s="38">
        <f t="shared" si="940"/>
        <v>12.77</v>
      </c>
      <c r="R2348" s="38">
        <f t="shared" si="941"/>
        <v>13.570000000000002</v>
      </c>
      <c r="S2348" s="40">
        <f t="shared" si="927"/>
        <v>-1</v>
      </c>
      <c r="T2348" s="40">
        <f t="shared" si="928"/>
        <v>-1</v>
      </c>
      <c r="U2348" s="40">
        <f>VLOOKUP(P2348,Table!$D$6:$G$15,MATCH(VALUE(T2348)&amp;"E",Table!$D$5:$G$5,0),1)*IF(Y2348=1,0,1)</f>
        <v>0.97499999999999998</v>
      </c>
      <c r="V2348" s="40">
        <f t="shared" si="929"/>
        <v>2.5000000000000022E-2</v>
      </c>
      <c r="W2348" s="40">
        <f t="shared" si="920"/>
        <v>219217.334014947</v>
      </c>
      <c r="X2348" s="40">
        <f t="shared" si="930"/>
        <v>1.5219554247736022E-2</v>
      </c>
      <c r="Y2348" s="40">
        <f t="shared" si="931"/>
        <v>0</v>
      </c>
      <c r="Z2348" s="40">
        <f t="shared" si="932"/>
        <v>0</v>
      </c>
      <c r="AA2348" s="40">
        <f t="shared" si="933"/>
        <v>0</v>
      </c>
      <c r="AB2348" s="38">
        <f t="shared" si="934"/>
        <v>267889.16728038283</v>
      </c>
      <c r="AC2348" s="46"/>
      <c r="AD2348" s="38"/>
      <c r="AE2348" s="40"/>
      <c r="AF2348" s="40"/>
      <c r="AG2348" s="40">
        <f t="shared" si="935"/>
        <v>144.1168024752667</v>
      </c>
      <c r="AH2348" s="24">
        <f t="shared" si="936"/>
        <v>140.72728041839301</v>
      </c>
      <c r="AI2348" s="16">
        <f>VLOOKUP(A2348,'VQT-IV'!$B$3:$C1682,2,0)</f>
        <v>140.84</v>
      </c>
      <c r="AJ2348" s="25">
        <f t="shared" si="921"/>
        <v>-8.0033784157196308E-4</v>
      </c>
      <c r="AL2348" s="2">
        <f t="shared" si="918"/>
        <v>141.36589082559703</v>
      </c>
      <c r="AM2348" s="27">
        <f t="shared" si="919"/>
        <v>-4.5174292290343088E-3</v>
      </c>
      <c r="AO2348" s="1">
        <v>41376</v>
      </c>
      <c r="AP2348" s="2" t="str">
        <f t="shared" si="922"/>
        <v>high</v>
      </c>
    </row>
    <row r="2349" spans="1:42" x14ac:dyDescent="0.25">
      <c r="A2349" s="49">
        <v>41411</v>
      </c>
      <c r="B2349" s="47">
        <v>1667.47</v>
      </c>
      <c r="C2349" s="27">
        <f t="shared" si="937"/>
        <v>1.0300096336195219E-2</v>
      </c>
      <c r="D2349" s="27">
        <f t="shared" si="938"/>
        <v>2.0589522109523473E-2</v>
      </c>
      <c r="E2349" s="5">
        <f t="shared" si="939"/>
        <v>0</v>
      </c>
      <c r="F2349" s="44">
        <v>2952.56</v>
      </c>
      <c r="G2349" s="45">
        <v>2952.56</v>
      </c>
      <c r="H2349" s="48">
        <v>1667.47</v>
      </c>
      <c r="I2349" s="42">
        <v>12.45</v>
      </c>
      <c r="J2349" s="40">
        <f t="shared" si="923"/>
        <v>0.1245</v>
      </c>
      <c r="K2349" s="40">
        <f t="shared" si="924"/>
        <v>1.4551434815932268E-2</v>
      </c>
      <c r="L2349" s="51">
        <f>VLOOKUP(A2349,LIBOR!$A$3:B4444,2,1)</f>
        <v>0.14649999999999999</v>
      </c>
      <c r="M2349" s="43">
        <v>1886.6</v>
      </c>
      <c r="N2349" s="54">
        <v>1683</v>
      </c>
      <c r="O2349" s="40">
        <f t="shared" si="925"/>
        <v>1.0500944871341695E-4</v>
      </c>
      <c r="P2349" s="40">
        <f t="shared" si="926"/>
        <v>0.10994856518406773</v>
      </c>
      <c r="Q2349" s="38">
        <f t="shared" si="940"/>
        <v>12.757999999999999</v>
      </c>
      <c r="R2349" s="38">
        <f t="shared" si="941"/>
        <v>13.345500000000001</v>
      </c>
      <c r="S2349" s="40">
        <f t="shared" si="927"/>
        <v>-1</v>
      </c>
      <c r="T2349" s="40">
        <f t="shared" si="928"/>
        <v>-1</v>
      </c>
      <c r="U2349" s="40">
        <f>VLOOKUP(P2349,Table!$D$6:$G$15,MATCH(VALUE(T2349)&amp;"E",Table!$D$5:$G$5,0),1)*IF(Y2349=1,0,1)</f>
        <v>0.97499999999999998</v>
      </c>
      <c r="V2349" s="40">
        <f t="shared" si="929"/>
        <v>2.5000000000000022E-2</v>
      </c>
      <c r="W2349" s="40">
        <f t="shared" si="920"/>
        <v>221306.94442051172</v>
      </c>
      <c r="X2349" s="40">
        <f t="shared" si="930"/>
        <v>1.2376924674440071E-2</v>
      </c>
      <c r="Y2349" s="40">
        <f t="shared" si="931"/>
        <v>0</v>
      </c>
      <c r="Z2349" s="40">
        <f t="shared" si="932"/>
        <v>0</v>
      </c>
      <c r="AA2349" s="40">
        <f t="shared" si="933"/>
        <v>0</v>
      </c>
      <c r="AB2349" s="38">
        <f t="shared" si="934"/>
        <v>270448.01036021521</v>
      </c>
      <c r="AC2349" s="46"/>
      <c r="AD2349" s="38"/>
      <c r="AE2349" s="40"/>
      <c r="AF2349" s="40"/>
      <c r="AG2349" s="40">
        <f t="shared" si="935"/>
        <v>145.49338774911405</v>
      </c>
      <c r="AH2349" s="24">
        <f t="shared" si="936"/>
        <v>142.06779165976371</v>
      </c>
      <c r="AI2349" s="16">
        <f>VLOOKUP(A2349,'VQT-IV'!$B$3:$C1683,2,0)</f>
        <v>142.18</v>
      </c>
      <c r="AJ2349" s="25">
        <f t="shared" si="921"/>
        <v>-7.8919918579467563E-4</v>
      </c>
      <c r="AL2349" s="2">
        <f t="shared" si="918"/>
        <v>142.06779165976371</v>
      </c>
      <c r="AM2349" s="27">
        <f t="shared" si="919"/>
        <v>0</v>
      </c>
      <c r="AO2349" s="1">
        <v>41379</v>
      </c>
      <c r="AP2349" s="2" t="str">
        <f t="shared" si="922"/>
        <v>high</v>
      </c>
    </row>
    <row r="2350" spans="1:42" x14ac:dyDescent="0.25">
      <c r="A2350" s="49">
        <v>41414</v>
      </c>
      <c r="B2350" s="47">
        <v>1666.29</v>
      </c>
      <c r="C2350" s="27">
        <f t="shared" si="937"/>
        <v>-7.0765890840618351E-4</v>
      </c>
      <c r="D2350" s="27">
        <f t="shared" si="938"/>
        <v>1.9839015677092009E-2</v>
      </c>
      <c r="E2350" s="5">
        <f t="shared" si="939"/>
        <v>0</v>
      </c>
      <c r="F2350" s="44">
        <v>2950.53</v>
      </c>
      <c r="G2350" s="45">
        <v>2950.53</v>
      </c>
      <c r="H2350" s="48">
        <v>1666.29</v>
      </c>
      <c r="I2350" s="42">
        <v>13.02</v>
      </c>
      <c r="J2350" s="40">
        <f t="shared" si="923"/>
        <v>0.13019999999999998</v>
      </c>
      <c r="K2350" s="40">
        <f t="shared" si="924"/>
        <v>2.5768427886295006E-2</v>
      </c>
      <c r="L2350" s="51">
        <f>VLOOKUP(A2350,LIBOR!$A$3:B4445,2,1)</f>
        <v>0.1464</v>
      </c>
      <c r="M2350" s="43">
        <v>1887.62</v>
      </c>
      <c r="N2350" s="54">
        <v>1683.9</v>
      </c>
      <c r="O2350" s="40">
        <f t="shared" si="925"/>
        <v>5.0113574290614305E-7</v>
      </c>
      <c r="P2350" s="40">
        <f t="shared" si="926"/>
        <v>0.10443157211370498</v>
      </c>
      <c r="Q2350" s="38">
        <f t="shared" si="940"/>
        <v>12.73</v>
      </c>
      <c r="R2350" s="38">
        <f t="shared" si="941"/>
        <v>13.219500000000002</v>
      </c>
      <c r="S2350" s="40">
        <f t="shared" si="927"/>
        <v>-1</v>
      </c>
      <c r="T2350" s="40">
        <f t="shared" si="928"/>
        <v>-1</v>
      </c>
      <c r="U2350" s="40">
        <f>VLOOKUP(P2350,Table!$D$6:$G$15,MATCH(VALUE(T2350)&amp;"E",Table!$D$5:$G$5,0),1)*IF(Y2350=1,0,1)</f>
        <v>0.97499999999999998</v>
      </c>
      <c r="V2350" s="40">
        <f t="shared" si="929"/>
        <v>2.5000000000000022E-2</v>
      </c>
      <c r="W2350" s="40">
        <f t="shared" si="920"/>
        <v>221157.20848455775</v>
      </c>
      <c r="X2350" s="40">
        <f t="shared" si="930"/>
        <v>1.9979947702734924E-2</v>
      </c>
      <c r="Y2350" s="40">
        <f t="shared" si="931"/>
        <v>0</v>
      </c>
      <c r="Z2350" s="40">
        <f t="shared" si="932"/>
        <v>0</v>
      </c>
      <c r="AA2350" s="40">
        <f t="shared" si="933"/>
        <v>0</v>
      </c>
      <c r="AB2350" s="38">
        <f t="shared" si="934"/>
        <v>270270.37088558567</v>
      </c>
      <c r="AC2350" s="46"/>
      <c r="AD2350" s="38"/>
      <c r="AE2350" s="40"/>
      <c r="AF2350" s="40"/>
      <c r="AG2350" s="40">
        <f t="shared" si="935"/>
        <v>145.39782273117439</v>
      </c>
      <c r="AH2350" s="24">
        <f t="shared" si="936"/>
        <v>141.96339130034949</v>
      </c>
      <c r="AI2350" s="16">
        <f>VLOOKUP(A2350,'VQT-IV'!$B$3:$C1684,2,0)</f>
        <v>142.08000000000001</v>
      </c>
      <c r="AJ2350" s="25">
        <f t="shared" si="921"/>
        <v>-8.2072564506285861E-4</v>
      </c>
      <c r="AL2350" s="2">
        <f t="shared" si="918"/>
        <v>142.06779165976371</v>
      </c>
      <c r="AM2350" s="27">
        <f t="shared" si="919"/>
        <v>-7.3486297066016615E-4</v>
      </c>
      <c r="AO2350" s="1">
        <v>41380</v>
      </c>
      <c r="AP2350" s="2" t="str">
        <f t="shared" si="922"/>
        <v>high</v>
      </c>
    </row>
    <row r="2351" spans="1:42" x14ac:dyDescent="0.25">
      <c r="A2351" s="49">
        <v>41415</v>
      </c>
      <c r="B2351" s="47">
        <v>1669.16</v>
      </c>
      <c r="C2351" s="27">
        <f t="shared" si="937"/>
        <v>1.7223892599729229E-3</v>
      </c>
      <c r="D2351" s="27">
        <f t="shared" si="938"/>
        <v>1.1419218460388292E-2</v>
      </c>
      <c r="E2351" s="5">
        <f t="shared" si="939"/>
        <v>0</v>
      </c>
      <c r="F2351" s="44">
        <v>2955.69</v>
      </c>
      <c r="G2351" s="45">
        <v>2955.69</v>
      </c>
      <c r="H2351" s="48">
        <v>1669.16</v>
      </c>
      <c r="I2351" s="42">
        <v>13.37</v>
      </c>
      <c r="J2351" s="40">
        <f t="shared" si="923"/>
        <v>0.13369999999999999</v>
      </c>
      <c r="K2351" s="40">
        <f t="shared" si="924"/>
        <v>3.1749622656362081E-2</v>
      </c>
      <c r="L2351" s="51">
        <f>VLOOKUP(A2351,LIBOR!$A$3:B4446,2,1)</f>
        <v>0.1464</v>
      </c>
      <c r="M2351" s="43">
        <v>1925.05</v>
      </c>
      <c r="N2351" s="54">
        <v>1717.29</v>
      </c>
      <c r="O2351" s="40">
        <f t="shared" si="925"/>
        <v>2.9615231350851604E-6</v>
      </c>
      <c r="P2351" s="40">
        <f t="shared" si="926"/>
        <v>0.1019503773436379</v>
      </c>
      <c r="Q2351" s="38">
        <f t="shared" si="940"/>
        <v>12.823999999999998</v>
      </c>
      <c r="R2351" s="38">
        <f t="shared" si="941"/>
        <v>13.151</v>
      </c>
      <c r="S2351" s="40">
        <f t="shared" si="927"/>
        <v>-1</v>
      </c>
      <c r="T2351" s="40">
        <f t="shared" si="928"/>
        <v>-1</v>
      </c>
      <c r="U2351" s="40">
        <f>VLOOKUP(P2351,Table!$D$6:$G$15,MATCH(VALUE(T2351)&amp;"E",Table!$D$5:$G$5,0),1)*IF(Y2351=1,0,1)</f>
        <v>0.97499999999999998</v>
      </c>
      <c r="V2351" s="40">
        <f t="shared" si="929"/>
        <v>2.5000000000000022E-2</v>
      </c>
      <c r="W2351" s="40">
        <f t="shared" si="920"/>
        <v>221638.2372980277</v>
      </c>
      <c r="X2351" s="40">
        <f t="shared" si="930"/>
        <v>1.9344043341376072E-2</v>
      </c>
      <c r="Y2351" s="40">
        <f t="shared" si="931"/>
        <v>0</v>
      </c>
      <c r="Z2351" s="40">
        <f t="shared" si="932"/>
        <v>0</v>
      </c>
      <c r="AA2351" s="40">
        <f t="shared" si="933"/>
        <v>0</v>
      </c>
      <c r="AB2351" s="38">
        <f t="shared" si="934"/>
        <v>270865.19474445167</v>
      </c>
      <c r="AC2351" s="46"/>
      <c r="AD2351" s="38"/>
      <c r="AE2351" s="40"/>
      <c r="AF2351" s="40"/>
      <c r="AG2351" s="40">
        <f t="shared" si="935"/>
        <v>145.71782115980082</v>
      </c>
      <c r="AH2351" s="24">
        <f t="shared" si="936"/>
        <v>142.27212799971429</v>
      </c>
      <c r="AI2351" s="16">
        <f>VLOOKUP(A2351,'VQT-IV'!$B$3:$C1685,2,0)</f>
        <v>142.38999999999999</v>
      </c>
      <c r="AJ2351" s="25">
        <f t="shared" si="921"/>
        <v>-8.278109437860337E-4</v>
      </c>
      <c r="AL2351" s="2">
        <f t="shared" si="918"/>
        <v>142.27212799971429</v>
      </c>
      <c r="AM2351" s="27">
        <f t="shared" si="919"/>
        <v>0</v>
      </c>
      <c r="AO2351" s="1">
        <v>41381</v>
      </c>
      <c r="AP2351" s="2" t="str">
        <f t="shared" si="922"/>
        <v>high</v>
      </c>
    </row>
    <row r="2352" spans="1:42" x14ac:dyDescent="0.25">
      <c r="A2352" s="49">
        <v>41416</v>
      </c>
      <c r="B2352" s="47">
        <v>1655.35</v>
      </c>
      <c r="C2352" s="27">
        <f t="shared" si="937"/>
        <v>-8.273622660500024E-3</v>
      </c>
      <c r="D2352" s="27">
        <f t="shared" si="938"/>
        <v>-1.9685019011914662E-3</v>
      </c>
      <c r="E2352" s="5">
        <f t="shared" si="939"/>
        <v>0</v>
      </c>
      <c r="F2352" s="44">
        <v>2931.58</v>
      </c>
      <c r="G2352" s="45">
        <v>2931.58</v>
      </c>
      <c r="H2352" s="48">
        <v>1655.35</v>
      </c>
      <c r="I2352" s="42">
        <v>13.82</v>
      </c>
      <c r="J2352" s="40">
        <f t="shared" si="923"/>
        <v>0.13819999999999999</v>
      </c>
      <c r="K2352" s="40">
        <f t="shared" si="924"/>
        <v>4.0532445811376869E-2</v>
      </c>
      <c r="L2352" s="51">
        <f>VLOOKUP(A2352,LIBOR!$A$3:B4447,2,1)</f>
        <v>0.14249999999999999</v>
      </c>
      <c r="M2352" s="43">
        <v>1912.55</v>
      </c>
      <c r="N2352" s="54">
        <v>1706.14</v>
      </c>
      <c r="O2352" s="40">
        <f t="shared" si="925"/>
        <v>6.902351269049228E-5</v>
      </c>
      <c r="P2352" s="40">
        <f t="shared" si="926"/>
        <v>9.7667554188623121E-2</v>
      </c>
      <c r="Q2352" s="38">
        <f t="shared" si="940"/>
        <v>12.943999999999999</v>
      </c>
      <c r="R2352" s="38">
        <f t="shared" si="941"/>
        <v>13.145499999999998</v>
      </c>
      <c r="S2352" s="40">
        <f t="shared" si="927"/>
        <v>-1</v>
      </c>
      <c r="T2352" s="40">
        <f t="shared" si="928"/>
        <v>-1</v>
      </c>
      <c r="U2352" s="40">
        <f>VLOOKUP(P2352,Table!$D$6:$G$15,MATCH(VALUE(T2352)&amp;"E",Table!$D$5:$G$5,0),1)*IF(Y2352=1,0,1)</f>
        <v>0.97499999999999998</v>
      </c>
      <c r="V2352" s="40">
        <f t="shared" si="929"/>
        <v>2.5000000000000022E-2</v>
      </c>
      <c r="W2352" s="40">
        <f t="shared" si="920"/>
        <v>219814.3536815542</v>
      </c>
      <c r="X2352" s="40">
        <f t="shared" si="930"/>
        <v>1.1663520224198809E-2</v>
      </c>
      <c r="Y2352" s="40">
        <f t="shared" si="931"/>
        <v>0</v>
      </c>
      <c r="Z2352" s="40">
        <f t="shared" si="932"/>
        <v>0</v>
      </c>
      <c r="AA2352" s="40">
        <f t="shared" si="933"/>
        <v>0</v>
      </c>
      <c r="AB2352" s="38">
        <f t="shared" si="934"/>
        <v>268666.97403846838</v>
      </c>
      <c r="AC2352" s="46"/>
      <c r="AD2352" s="38"/>
      <c r="AE2352" s="40"/>
      <c r="AF2352" s="40"/>
      <c r="AG2352" s="40">
        <f t="shared" si="935"/>
        <v>144.53524053327754</v>
      </c>
      <c r="AH2352" s="24">
        <f t="shared" si="936"/>
        <v>141.11383815537903</v>
      </c>
      <c r="AI2352" s="16">
        <f>VLOOKUP(A2352,'VQT-IV'!$B$3:$C1686,2,0)</f>
        <v>141.22999999999999</v>
      </c>
      <c r="AJ2352" s="25">
        <f t="shared" si="921"/>
        <v>-8.2250120102644875E-4</v>
      </c>
      <c r="AL2352" s="2">
        <f t="shared" si="918"/>
        <v>142.27212799971429</v>
      </c>
      <c r="AM2352" s="27">
        <f t="shared" si="919"/>
        <v>-8.1413686617352043E-3</v>
      </c>
      <c r="AO2352" s="1">
        <v>41382</v>
      </c>
      <c r="AP2352" s="2" t="str">
        <f t="shared" si="922"/>
        <v>high</v>
      </c>
    </row>
    <row r="2353" spans="1:42" x14ac:dyDescent="0.25">
      <c r="A2353" s="49">
        <v>41417</v>
      </c>
      <c r="B2353" s="47">
        <v>1650.51</v>
      </c>
      <c r="C2353" s="27">
        <f t="shared" si="937"/>
        <v>-2.9238529616092412E-3</v>
      </c>
      <c r="D2353" s="27">
        <f t="shared" si="938"/>
        <v>1.1735106565269326E-4</v>
      </c>
      <c r="E2353" s="5">
        <f t="shared" si="939"/>
        <v>0</v>
      </c>
      <c r="F2353" s="44">
        <v>2923.43</v>
      </c>
      <c r="G2353" s="45">
        <v>2923.43</v>
      </c>
      <c r="H2353" s="48">
        <v>1650.51</v>
      </c>
      <c r="I2353" s="42">
        <v>14.07</v>
      </c>
      <c r="J2353" s="40">
        <f t="shared" si="923"/>
        <v>0.14069999999999999</v>
      </c>
      <c r="K2353" s="40">
        <f t="shared" si="924"/>
        <v>4.0291717689069098E-2</v>
      </c>
      <c r="L2353" s="51">
        <f>VLOOKUP(A2353,LIBOR!$A$3:B4448,2,1)</f>
        <v>0.1389</v>
      </c>
      <c r="M2353" s="43">
        <v>1937.13</v>
      </c>
      <c r="N2353" s="54">
        <v>1728.07</v>
      </c>
      <c r="O2353" s="40">
        <f t="shared" si="925"/>
        <v>8.5739790870745843E-6</v>
      </c>
      <c r="P2353" s="40">
        <f t="shared" si="926"/>
        <v>0.10040828231093089</v>
      </c>
      <c r="Q2353" s="38">
        <f t="shared" si="940"/>
        <v>13.145999999999997</v>
      </c>
      <c r="R2353" s="38">
        <f t="shared" si="941"/>
        <v>13.156000000000001</v>
      </c>
      <c r="S2353" s="40">
        <f t="shared" si="927"/>
        <v>-1</v>
      </c>
      <c r="T2353" s="40">
        <f t="shared" si="928"/>
        <v>-1</v>
      </c>
      <c r="U2353" s="40">
        <f>VLOOKUP(P2353,Table!$D$6:$G$15,MATCH(VALUE(T2353)&amp;"E",Table!$D$5:$G$5,0),1)*IF(Y2353=1,0,1)</f>
        <v>0.97499999999999998</v>
      </c>
      <c r="V2353" s="40">
        <f t="shared" si="929"/>
        <v>2.5000000000000022E-2</v>
      </c>
      <c r="W2353" s="40">
        <f t="shared" si="920"/>
        <v>219258.35146578244</v>
      </c>
      <c r="X2353" s="40">
        <f t="shared" si="930"/>
        <v>-1.8247635085770764E-3</v>
      </c>
      <c r="Y2353" s="40">
        <f t="shared" si="931"/>
        <v>0</v>
      </c>
      <c r="Z2353" s="40">
        <f t="shared" si="932"/>
        <v>0</v>
      </c>
      <c r="AA2353" s="40">
        <f t="shared" si="933"/>
        <v>0</v>
      </c>
      <c r="AB2353" s="38">
        <f t="shared" si="934"/>
        <v>268025.05602886924</v>
      </c>
      <c r="AC2353" s="46"/>
      <c r="AD2353" s="38"/>
      <c r="AE2353" s="40"/>
      <c r="AF2353" s="40"/>
      <c r="AG2353" s="40">
        <f t="shared" si="935"/>
        <v>144.18990678225694</v>
      </c>
      <c r="AH2353" s="24">
        <f t="shared" si="936"/>
        <v>140.77301500873983</v>
      </c>
      <c r="AI2353" s="16">
        <f>VLOOKUP(A2353,'VQT-IV'!$B$3:$C1687,2,0)</f>
        <v>140.88999999999999</v>
      </c>
      <c r="AJ2353" s="25">
        <f t="shared" si="921"/>
        <v>-8.3032856313547398E-4</v>
      </c>
      <c r="AL2353" s="2">
        <f t="shared" si="918"/>
        <v>142.27212799971429</v>
      </c>
      <c r="AM2353" s="27">
        <f t="shared" si="919"/>
        <v>-1.0536940805281669E-2</v>
      </c>
      <c r="AO2353" s="1">
        <v>41383</v>
      </c>
      <c r="AP2353" s="2" t="str">
        <f t="shared" si="922"/>
        <v>high</v>
      </c>
    </row>
    <row r="2354" spans="1:42" x14ac:dyDescent="0.25">
      <c r="A2354" s="49">
        <v>41418</v>
      </c>
      <c r="B2354" s="47">
        <v>1649.6</v>
      </c>
      <c r="C2354" s="27">
        <f t="shared" si="937"/>
        <v>-5.5134473586959665E-4</v>
      </c>
      <c r="D2354" s="27">
        <f t="shared" si="938"/>
        <v>-1.0734090006412123E-2</v>
      </c>
      <c r="E2354" s="5">
        <f t="shared" si="939"/>
        <v>0</v>
      </c>
      <c r="F2354" s="44">
        <v>2921.88</v>
      </c>
      <c r="G2354" s="45">
        <v>2921.88</v>
      </c>
      <c r="H2354" s="48">
        <v>1649.6</v>
      </c>
      <c r="I2354" s="42">
        <v>13.99</v>
      </c>
      <c r="J2354" s="40">
        <f t="shared" si="923"/>
        <v>0.1399</v>
      </c>
      <c r="K2354" s="40">
        <f t="shared" si="924"/>
        <v>4.5298913539406363E-2</v>
      </c>
      <c r="L2354" s="51">
        <f>VLOOKUP(A2354,LIBOR!$A$3:B4449,2,1)</f>
        <v>0.13500000000000001</v>
      </c>
      <c r="M2354" s="43">
        <v>1936.48</v>
      </c>
      <c r="N2354" s="54">
        <v>1727.49</v>
      </c>
      <c r="O2354" s="40">
        <f t="shared" si="925"/>
        <v>3.0414870085163231E-7</v>
      </c>
      <c r="P2354" s="40">
        <f t="shared" si="926"/>
        <v>9.4601086460593634E-2</v>
      </c>
      <c r="Q2354" s="38">
        <f t="shared" si="940"/>
        <v>13.345999999999998</v>
      </c>
      <c r="R2354" s="38">
        <f t="shared" si="941"/>
        <v>13.1785</v>
      </c>
      <c r="S2354" s="40">
        <f t="shared" si="927"/>
        <v>1</v>
      </c>
      <c r="T2354" s="40">
        <f t="shared" si="928"/>
        <v>0</v>
      </c>
      <c r="U2354" s="40">
        <f>VLOOKUP(P2354,Table!$D$6:$G$15,MATCH(VALUE(T2354)&amp;"E",Table!$D$5:$G$5,0),1)*IF(Y2354=1,0,1)</f>
        <v>0.97499999999999998</v>
      </c>
      <c r="V2354" s="40">
        <f t="shared" si="929"/>
        <v>2.5000000000000022E-2</v>
      </c>
      <c r="W2354" s="40">
        <f t="shared" si="920"/>
        <v>219138.64693438995</v>
      </c>
      <c r="X2354" s="40">
        <f t="shared" si="930"/>
        <v>1.8710861082116281E-4</v>
      </c>
      <c r="Y2354" s="40">
        <f t="shared" si="931"/>
        <v>0</v>
      </c>
      <c r="Z2354" s="40">
        <f t="shared" si="932"/>
        <v>0</v>
      </c>
      <c r="AA2354" s="40">
        <f t="shared" si="933"/>
        <v>0</v>
      </c>
      <c r="AB2354" s="38">
        <f t="shared" si="934"/>
        <v>267884.25366599095</v>
      </c>
      <c r="AC2354" s="46"/>
      <c r="AD2354" s="38"/>
      <c r="AE2354" s="40"/>
      <c r="AF2354" s="40"/>
      <c r="AG2354" s="40">
        <f t="shared" si="935"/>
        <v>144.1141590895638</v>
      </c>
      <c r="AH2354" s="24">
        <f t="shared" si="936"/>
        <v>140.69540029110414</v>
      </c>
      <c r="AI2354" s="16">
        <f>VLOOKUP(A2354,'VQT-IV'!$B$3:$C1688,2,0)</f>
        <v>140.81</v>
      </c>
      <c r="AJ2354" s="25">
        <f t="shared" si="921"/>
        <v>-8.1386058444621323E-4</v>
      </c>
      <c r="AL2354" s="2">
        <f t="shared" ref="AL2354:AL2417" si="942">IF(AH2354&gt;AL2353,AH2354,AL2353)</f>
        <v>142.27212799971429</v>
      </c>
      <c r="AM2354" s="27">
        <f t="shared" ref="AM2354:AM2417" si="943">AH2354/AL2354-1</f>
        <v>-1.1082477859706397E-2</v>
      </c>
      <c r="AO2354" s="1">
        <v>41386</v>
      </c>
      <c r="AP2354" s="2" t="str">
        <f t="shared" si="922"/>
        <v>high</v>
      </c>
    </row>
    <row r="2355" spans="1:42" x14ac:dyDescent="0.25">
      <c r="A2355" s="49">
        <v>41422</v>
      </c>
      <c r="B2355" s="47">
        <v>1660.06</v>
      </c>
      <c r="C2355" s="27">
        <f t="shared" si="937"/>
        <v>6.3409311348205932E-3</v>
      </c>
      <c r="D2355" s="27">
        <f t="shared" si="938"/>
        <v>-3.6854999631853458E-3</v>
      </c>
      <c r="E2355" s="5">
        <f t="shared" si="939"/>
        <v>0</v>
      </c>
      <c r="F2355" s="44">
        <v>2940.45</v>
      </c>
      <c r="G2355" s="45">
        <v>2940.45</v>
      </c>
      <c r="H2355" s="48">
        <v>1660.06</v>
      </c>
      <c r="I2355" s="42">
        <v>14.48</v>
      </c>
      <c r="J2355" s="40">
        <f t="shared" si="923"/>
        <v>0.14480000000000001</v>
      </c>
      <c r="K2355" s="40">
        <f t="shared" si="924"/>
        <v>5.0180504201858586E-2</v>
      </c>
      <c r="L2355" s="51">
        <f>VLOOKUP(A2355,LIBOR!$A$3:B4450,2,1)</f>
        <v>0.13370000000000001</v>
      </c>
      <c r="M2355" s="43">
        <v>1902.32</v>
      </c>
      <c r="N2355" s="54">
        <v>1697</v>
      </c>
      <c r="O2355" s="40">
        <f t="shared" si="925"/>
        <v>3.9953928676178616E-5</v>
      </c>
      <c r="P2355" s="40">
        <f t="shared" si="926"/>
        <v>9.4619495798141426E-2</v>
      </c>
      <c r="Q2355" s="38">
        <f t="shared" si="940"/>
        <v>13.654</v>
      </c>
      <c r="R2355" s="38">
        <f t="shared" si="941"/>
        <v>13.1975</v>
      </c>
      <c r="S2355" s="40">
        <f t="shared" si="927"/>
        <v>1</v>
      </c>
      <c r="T2355" s="40">
        <f t="shared" si="928"/>
        <v>0</v>
      </c>
      <c r="U2355" s="40">
        <f>VLOOKUP(P2355,Table!$D$6:$G$15,MATCH(VALUE(T2355)&amp;"E",Table!$D$5:$G$5,0),1)*IF(Y2355=1,0,1)</f>
        <v>0.97499999999999998</v>
      </c>
      <c r="V2355" s="40">
        <f t="shared" si="929"/>
        <v>2.5000000000000022E-2</v>
      </c>
      <c r="W2355" s="40">
        <f t="shared" si="920"/>
        <v>220396.75712840111</v>
      </c>
      <c r="X2355" s="40">
        <f t="shared" si="930"/>
        <v>-9.797692936384883E-3</v>
      </c>
      <c r="Y2355" s="40">
        <f t="shared" si="931"/>
        <v>0</v>
      </c>
      <c r="Z2355" s="40">
        <f t="shared" si="932"/>
        <v>0</v>
      </c>
      <c r="AA2355" s="40">
        <f t="shared" si="933"/>
        <v>0</v>
      </c>
      <c r="AB2355" s="38">
        <f t="shared" si="934"/>
        <v>269426.08917513519</v>
      </c>
      <c r="AC2355" s="46"/>
      <c r="AD2355" s="38"/>
      <c r="AE2355" s="40"/>
      <c r="AF2355" s="40"/>
      <c r="AG2355" s="40">
        <f t="shared" si="935"/>
        <v>144.94362302711869</v>
      </c>
      <c r="AH2355" s="24">
        <f t="shared" si="936"/>
        <v>141.49045573730652</v>
      </c>
      <c r="AI2355" s="16">
        <f>VLOOKUP(A2355,'VQT-IV'!$B$3:$C1689,2,0)</f>
        <v>141.6</v>
      </c>
      <c r="AJ2355" s="25">
        <f t="shared" si="921"/>
        <v>-7.7361767438899331E-4</v>
      </c>
      <c r="AL2355" s="2">
        <f t="shared" si="942"/>
        <v>142.27212799971429</v>
      </c>
      <c r="AM2355" s="27">
        <f t="shared" si="943"/>
        <v>-5.4942051784685475E-3</v>
      </c>
      <c r="AO2355" s="1">
        <v>41387</v>
      </c>
      <c r="AP2355" s="2" t="str">
        <f t="shared" si="922"/>
        <v>high</v>
      </c>
    </row>
    <row r="2356" spans="1:42" x14ac:dyDescent="0.25">
      <c r="A2356" s="49">
        <v>41423</v>
      </c>
      <c r="B2356" s="47">
        <v>1648.36</v>
      </c>
      <c r="C2356" s="27">
        <f t="shared" si="937"/>
        <v>-7.0479380263364089E-3</v>
      </c>
      <c r="D2356" s="27">
        <f t="shared" si="938"/>
        <v>-1.2455827249494678E-2</v>
      </c>
      <c r="E2356" s="5">
        <f t="shared" si="939"/>
        <v>0</v>
      </c>
      <c r="F2356" s="44">
        <v>2920.18</v>
      </c>
      <c r="G2356" s="45">
        <v>2920.18</v>
      </c>
      <c r="H2356" s="48">
        <v>1648.36</v>
      </c>
      <c r="I2356" s="42">
        <v>14.83</v>
      </c>
      <c r="J2356" s="40">
        <f t="shared" si="923"/>
        <v>0.14829999999999999</v>
      </c>
      <c r="K2356" s="40">
        <f t="shared" si="924"/>
        <v>5.2254265680359721E-2</v>
      </c>
      <c r="L2356" s="51">
        <f>VLOOKUP(A2356,LIBOR!$A$3:B4451,2,1)</f>
        <v>0.13489999999999999</v>
      </c>
      <c r="M2356" s="43">
        <v>1923.07</v>
      </c>
      <c r="N2356" s="54">
        <v>1715.51</v>
      </c>
      <c r="O2356" s="40">
        <f t="shared" si="925"/>
        <v>5.0025802097061258E-5</v>
      </c>
      <c r="P2356" s="40">
        <f t="shared" si="926"/>
        <v>9.6045734319640266E-2</v>
      </c>
      <c r="Q2356" s="38">
        <f t="shared" si="940"/>
        <v>13.946000000000002</v>
      </c>
      <c r="R2356" s="38">
        <f t="shared" si="941"/>
        <v>13.236000000000001</v>
      </c>
      <c r="S2356" s="40">
        <f t="shared" si="927"/>
        <v>1</v>
      </c>
      <c r="T2356" s="40">
        <f t="shared" si="928"/>
        <v>0</v>
      </c>
      <c r="U2356" s="40">
        <f>VLOOKUP(P2356,Table!$D$6:$G$15,MATCH(VALUE(T2356)&amp;"E",Table!$D$5:$G$5,0),1)*IF(Y2356=1,0,1)</f>
        <v>0.97499999999999998</v>
      </c>
      <c r="V2356" s="40">
        <f t="shared" si="929"/>
        <v>2.5000000000000022E-2</v>
      </c>
      <c r="W2356" s="40">
        <f t="shared" si="920"/>
        <v>218942.34736151161</v>
      </c>
      <c r="X2356" s="40">
        <f t="shared" si="930"/>
        <v>-3.4385103762499813E-3</v>
      </c>
      <c r="Y2356" s="40">
        <f t="shared" si="931"/>
        <v>0</v>
      </c>
      <c r="Z2356" s="40">
        <f t="shared" si="932"/>
        <v>0</v>
      </c>
      <c r="AA2356" s="40">
        <f t="shared" si="933"/>
        <v>0</v>
      </c>
      <c r="AB2356" s="38">
        <f t="shared" si="934"/>
        <v>267688.70264096768</v>
      </c>
      <c r="AC2356" s="46"/>
      <c r="AD2356" s="38"/>
      <c r="AE2356" s="40"/>
      <c r="AF2356" s="40"/>
      <c r="AG2356" s="40">
        <f t="shared" si="935"/>
        <v>144.00895816362407</v>
      </c>
      <c r="AH2356" s="24">
        <f t="shared" si="936"/>
        <v>140.57439964467352</v>
      </c>
      <c r="AI2356" s="16">
        <f>VLOOKUP(A2356,'VQT-IV'!$B$3:$C1690,2,0)</f>
        <v>140.69</v>
      </c>
      <c r="AJ2356" s="25">
        <f t="shared" si="921"/>
        <v>-8.2166717838139114E-4</v>
      </c>
      <c r="AL2356" s="2">
        <f t="shared" si="942"/>
        <v>142.27212799971429</v>
      </c>
      <c r="AM2356" s="27">
        <f t="shared" si="943"/>
        <v>-1.1932965218909075E-2</v>
      </c>
      <c r="AO2356" s="1">
        <v>41388</v>
      </c>
      <c r="AP2356" s="2" t="str">
        <f t="shared" si="922"/>
        <v>high</v>
      </c>
    </row>
    <row r="2357" spans="1:42" x14ac:dyDescent="0.25">
      <c r="A2357" s="49">
        <v>41424</v>
      </c>
      <c r="B2357" s="47">
        <v>1654.41</v>
      </c>
      <c r="C2357" s="27">
        <f t="shared" si="937"/>
        <v>3.6703147370720224E-3</v>
      </c>
      <c r="D2357" s="27">
        <f t="shared" si="938"/>
        <v>-5.1188985192263114E-4</v>
      </c>
      <c r="E2357" s="5">
        <f t="shared" si="939"/>
        <v>0</v>
      </c>
      <c r="F2357" s="44">
        <v>2931.39</v>
      </c>
      <c r="G2357" s="45">
        <v>2931.39</v>
      </c>
      <c r="H2357" s="48">
        <v>1654.41</v>
      </c>
      <c r="I2357" s="42">
        <v>14.53</v>
      </c>
      <c r="J2357" s="40">
        <f t="shared" si="923"/>
        <v>0.14529999999999998</v>
      </c>
      <c r="K2357" s="40">
        <f t="shared" si="924"/>
        <v>4.6513028575845064E-2</v>
      </c>
      <c r="L2357" s="51">
        <f>VLOOKUP(A2357,LIBOR!$A$3:B4452,2,1)</f>
        <v>0.1341</v>
      </c>
      <c r="M2357" s="43">
        <v>1927.92</v>
      </c>
      <c r="N2357" s="54">
        <v>1719.83</v>
      </c>
      <c r="O2357" s="40">
        <f t="shared" si="925"/>
        <v>1.342193248510522E-5</v>
      </c>
      <c r="P2357" s="40">
        <f t="shared" si="926"/>
        <v>9.8786971424154921E-2</v>
      </c>
      <c r="Q2357" s="38">
        <f t="shared" si="940"/>
        <v>14.238</v>
      </c>
      <c r="R2357" s="38">
        <f t="shared" si="941"/>
        <v>13.301499999999999</v>
      </c>
      <c r="S2357" s="40">
        <f t="shared" si="927"/>
        <v>1</v>
      </c>
      <c r="T2357" s="40">
        <f t="shared" si="928"/>
        <v>0</v>
      </c>
      <c r="U2357" s="40">
        <f>VLOOKUP(P2357,Table!$D$6:$G$15,MATCH(VALUE(T2357)&amp;"E",Table!$D$5:$G$5,0),1)*IF(Y2357=1,0,1)</f>
        <v>0.97499999999999998</v>
      </c>
      <c r="V2357" s="40">
        <f t="shared" si="929"/>
        <v>2.5000000000000022E-2</v>
      </c>
      <c r="W2357" s="40">
        <f t="shared" si="920"/>
        <v>219739.62852664973</v>
      </c>
      <c r="X2357" s="40">
        <f t="shared" si="930"/>
        <v>-1.2163469486950684E-2</v>
      </c>
      <c r="Y2357" s="40">
        <f t="shared" si="931"/>
        <v>0</v>
      </c>
      <c r="Z2357" s="40">
        <f t="shared" si="932"/>
        <v>0</v>
      </c>
      <c r="AA2357" s="40">
        <f t="shared" si="933"/>
        <v>0</v>
      </c>
      <c r="AB2357" s="38">
        <f t="shared" si="934"/>
        <v>268707.49494466407</v>
      </c>
      <c r="AC2357" s="46"/>
      <c r="AD2357" s="38"/>
      <c r="AE2357" s="40"/>
      <c r="AF2357" s="40"/>
      <c r="AG2357" s="40">
        <f t="shared" si="935"/>
        <v>144.55703963584526</v>
      </c>
      <c r="AH2357" s="24">
        <f t="shared" si="936"/>
        <v>141.1057368729526</v>
      </c>
      <c r="AI2357" s="16">
        <f>VLOOKUP(A2357,'VQT-IV'!$B$3:$C1691,2,0)</f>
        <v>141.22</v>
      </c>
      <c r="AJ2357" s="25">
        <f t="shared" si="921"/>
        <v>-8.0911433966435187E-4</v>
      </c>
      <c r="AL2357" s="2">
        <f t="shared" si="942"/>
        <v>142.27212799971429</v>
      </c>
      <c r="AM2357" s="27">
        <f t="shared" si="943"/>
        <v>-8.1983108227918766E-3</v>
      </c>
      <c r="AO2357" s="1">
        <v>41389</v>
      </c>
      <c r="AP2357" s="2" t="str">
        <f t="shared" si="922"/>
        <v>high</v>
      </c>
    </row>
    <row r="2358" spans="1:42" x14ac:dyDescent="0.25">
      <c r="A2358" s="49">
        <v>41425</v>
      </c>
      <c r="B2358" s="47">
        <v>1630.74</v>
      </c>
      <c r="C2358" s="27">
        <f t="shared" si="937"/>
        <v>-1.4307215261029627E-2</v>
      </c>
      <c r="D2358" s="27">
        <f t="shared" si="938"/>
        <v>-1.1895252151343017E-2</v>
      </c>
      <c r="E2358" s="5">
        <f t="shared" si="939"/>
        <v>0</v>
      </c>
      <c r="F2358" s="44">
        <v>2889.46</v>
      </c>
      <c r="G2358" s="45">
        <v>2889.46</v>
      </c>
      <c r="H2358" s="48">
        <v>1630.74</v>
      </c>
      <c r="I2358" s="42">
        <v>16.3</v>
      </c>
      <c r="J2358" s="40">
        <f t="shared" si="923"/>
        <v>0.16300000000000001</v>
      </c>
      <c r="K2358" s="40">
        <f t="shared" si="924"/>
        <v>6.6432244060653095E-2</v>
      </c>
      <c r="L2358" s="51">
        <f>VLOOKUP(A2358,LIBOR!$A$3:B4453,2,1)</f>
        <v>0.13220000000000001</v>
      </c>
      <c r="M2358" s="43">
        <v>2005.49</v>
      </c>
      <c r="N2358" s="54">
        <v>1789.03</v>
      </c>
      <c r="O2358" s="40">
        <f t="shared" si="925"/>
        <v>2.0766395918941468E-4</v>
      </c>
      <c r="P2358" s="40">
        <f t="shared" si="926"/>
        <v>9.6567755939346911E-2</v>
      </c>
      <c r="Q2358" s="38">
        <f t="shared" si="940"/>
        <v>14.38</v>
      </c>
      <c r="R2358" s="38">
        <f t="shared" si="941"/>
        <v>13.303499999999996</v>
      </c>
      <c r="S2358" s="40">
        <f t="shared" si="927"/>
        <v>1</v>
      </c>
      <c r="T2358" s="40">
        <f t="shared" si="928"/>
        <v>0</v>
      </c>
      <c r="U2358" s="40">
        <f>VLOOKUP(P2358,Table!$D$6:$G$15,MATCH(VALUE(T2358)&amp;"E",Table!$D$5:$G$5,0),1)*IF(Y2358=1,0,1)</f>
        <v>0.97499999999999998</v>
      </c>
      <c r="V2358" s="40">
        <f t="shared" si="929"/>
        <v>2.5000000000000022E-2</v>
      </c>
      <c r="W2358" s="40">
        <f t="shared" si="920"/>
        <v>216895.40194549548</v>
      </c>
      <c r="X2358" s="40">
        <f t="shared" si="930"/>
        <v>-3.3994665795455958E-4</v>
      </c>
      <c r="Y2358" s="40">
        <f t="shared" si="931"/>
        <v>0</v>
      </c>
      <c r="Z2358" s="40">
        <f t="shared" si="932"/>
        <v>0</v>
      </c>
      <c r="AA2358" s="40">
        <f t="shared" si="933"/>
        <v>0</v>
      </c>
      <c r="AB2358" s="38">
        <f t="shared" si="934"/>
        <v>265230.33322543075</v>
      </c>
      <c r="AC2358" s="46"/>
      <c r="AD2358" s="38"/>
      <c r="AE2358" s="40"/>
      <c r="AF2358" s="40"/>
      <c r="AG2358" s="40">
        <f t="shared" si="935"/>
        <v>142.68642488216685</v>
      </c>
      <c r="AH2358" s="24">
        <f t="shared" si="936"/>
        <v>139.27615800080866</v>
      </c>
      <c r="AI2358" s="16">
        <f>VLOOKUP(A2358,'VQT-IV'!$B$3:$C1692,2,0)</f>
        <v>139.38999999999999</v>
      </c>
      <c r="AJ2358" s="25">
        <f t="shared" si="921"/>
        <v>-8.167156839896661E-4</v>
      </c>
      <c r="AL2358" s="2">
        <f t="shared" si="942"/>
        <v>142.27212799971429</v>
      </c>
      <c r="AM2358" s="27">
        <f t="shared" si="943"/>
        <v>-2.105802479394725E-2</v>
      </c>
      <c r="AO2358" s="1">
        <v>41390</v>
      </c>
      <c r="AP2358" s="2" t="str">
        <f t="shared" si="922"/>
        <v>high</v>
      </c>
    </row>
    <row r="2359" spans="1:42" x14ac:dyDescent="0.25">
      <c r="A2359" s="49">
        <v>41428</v>
      </c>
      <c r="B2359" s="47">
        <v>1640.42</v>
      </c>
      <c r="C2359" s="27">
        <f t="shared" si="937"/>
        <v>5.9359554558053862E-3</v>
      </c>
      <c r="D2359" s="27">
        <f t="shared" si="938"/>
        <v>-5.4079519596680337E-3</v>
      </c>
      <c r="E2359" s="5">
        <f t="shared" si="939"/>
        <v>0</v>
      </c>
      <c r="F2359" s="44">
        <v>2906.91</v>
      </c>
      <c r="G2359" s="45">
        <v>2906.91</v>
      </c>
      <c r="H2359" s="48">
        <v>1640.42</v>
      </c>
      <c r="I2359" s="42">
        <v>16.28</v>
      </c>
      <c r="J2359" s="40">
        <f t="shared" si="923"/>
        <v>0.1628</v>
      </c>
      <c r="K2359" s="40">
        <f t="shared" si="924"/>
        <v>5.4941421166207635E-2</v>
      </c>
      <c r="L2359" s="51">
        <f>VLOOKUP(A2359,LIBOR!$A$3:B4454,2,1)</f>
        <v>0.1338</v>
      </c>
      <c r="M2359" s="43">
        <v>1994.91</v>
      </c>
      <c r="N2359" s="54">
        <v>1779.59</v>
      </c>
      <c r="O2359" s="40">
        <f t="shared" si="925"/>
        <v>3.5027542390850537E-5</v>
      </c>
      <c r="P2359" s="40">
        <f t="shared" si="926"/>
        <v>0.10785857883379237</v>
      </c>
      <c r="Q2359" s="38">
        <f t="shared" si="940"/>
        <v>14.825999999999999</v>
      </c>
      <c r="R2359" s="38">
        <f t="shared" si="941"/>
        <v>13.438999999999998</v>
      </c>
      <c r="S2359" s="40">
        <f t="shared" si="927"/>
        <v>1</v>
      </c>
      <c r="T2359" s="40">
        <f t="shared" si="928"/>
        <v>0</v>
      </c>
      <c r="U2359" s="40">
        <f>VLOOKUP(P2359,Table!$D$6:$G$15,MATCH(VALUE(T2359)&amp;"E",Table!$D$5:$G$5,0),1)*IF(Y2359=1,0,1)</f>
        <v>0.9</v>
      </c>
      <c r="V2359" s="40">
        <f t="shared" si="929"/>
        <v>9.9999999999999978E-2</v>
      </c>
      <c r="W2359" s="40">
        <f t="shared" si="920"/>
        <v>218122.08458391341</v>
      </c>
      <c r="X2359" s="40">
        <f t="shared" si="930"/>
        <v>-1.0777010337303938E-2</v>
      </c>
      <c r="Y2359" s="40">
        <f t="shared" si="931"/>
        <v>0</v>
      </c>
      <c r="Z2359" s="40">
        <f t="shared" si="932"/>
        <v>0</v>
      </c>
      <c r="AA2359" s="40">
        <f t="shared" si="933"/>
        <v>0</v>
      </c>
      <c r="AB2359" s="38">
        <f t="shared" si="934"/>
        <v>266757.08468716108</v>
      </c>
      <c r="AC2359" s="46"/>
      <c r="AD2359" s="38"/>
      <c r="AE2359" s="40"/>
      <c r="AF2359" s="40"/>
      <c r="AG2359" s="40">
        <f t="shared" si="935"/>
        <v>143.50777402843045</v>
      </c>
      <c r="AH2359" s="24">
        <f t="shared" si="936"/>
        <v>140.0669392465139</v>
      </c>
      <c r="AI2359" s="16">
        <f>VLOOKUP(A2359,'VQT-IV'!$B$3:$C1693,2,0)</f>
        <v>140.18</v>
      </c>
      <c r="AJ2359" s="25">
        <f t="shared" si="921"/>
        <v>-8.0653983083256442E-4</v>
      </c>
      <c r="AL2359" s="2">
        <f t="shared" si="942"/>
        <v>142.27212799971429</v>
      </c>
      <c r="AM2359" s="27">
        <f t="shared" si="943"/>
        <v>-1.5499794543066159E-2</v>
      </c>
      <c r="AO2359" s="1">
        <v>41393</v>
      </c>
      <c r="AP2359" s="2" t="str">
        <f t="shared" si="922"/>
        <v>high</v>
      </c>
    </row>
    <row r="2360" spans="1:42" x14ac:dyDescent="0.25">
      <c r="A2360" s="49">
        <v>41429</v>
      </c>
      <c r="B2360" s="47">
        <v>1631.38</v>
      </c>
      <c r="C2360" s="27">
        <f t="shared" si="937"/>
        <v>-5.5107838236548856E-3</v>
      </c>
      <c r="D2360" s="27">
        <f t="shared" si="938"/>
        <v>-1.7259666918143513E-2</v>
      </c>
      <c r="E2360" s="5">
        <f t="shared" si="939"/>
        <v>0</v>
      </c>
      <c r="F2360" s="44">
        <v>2891.02</v>
      </c>
      <c r="G2360" s="45">
        <v>2891.02</v>
      </c>
      <c r="H2360" s="48">
        <v>1631.38</v>
      </c>
      <c r="I2360" s="42">
        <v>16.27</v>
      </c>
      <c r="J2360" s="40">
        <f t="shared" si="923"/>
        <v>0.16269999999999998</v>
      </c>
      <c r="K2360" s="40">
        <f t="shared" si="924"/>
        <v>5.7661928117089728E-2</v>
      </c>
      <c r="L2360" s="51">
        <f>VLOOKUP(A2360,LIBOR!$A$3:B4455,2,1)</f>
        <v>0.1343</v>
      </c>
      <c r="M2360" s="43">
        <v>2007.06</v>
      </c>
      <c r="N2360" s="54">
        <v>1790.43</v>
      </c>
      <c r="O2360" s="40">
        <f t="shared" si="925"/>
        <v>3.0536943565092637E-5</v>
      </c>
      <c r="P2360" s="40">
        <f t="shared" si="926"/>
        <v>0.10503807188291026</v>
      </c>
      <c r="Q2360" s="38">
        <f t="shared" si="940"/>
        <v>15.284000000000001</v>
      </c>
      <c r="R2360" s="38">
        <f t="shared" si="941"/>
        <v>13.610500000000002</v>
      </c>
      <c r="S2360" s="40">
        <f t="shared" si="927"/>
        <v>1</v>
      </c>
      <c r="T2360" s="40">
        <f t="shared" si="928"/>
        <v>0</v>
      </c>
      <c r="U2360" s="40">
        <f>VLOOKUP(P2360,Table!$D$6:$G$15,MATCH(VALUE(T2360)&amp;"E",Table!$D$5:$G$5,0),1)*IF(Y2360=1,0,1)</f>
        <v>0.9</v>
      </c>
      <c r="V2360" s="40">
        <f t="shared" si="929"/>
        <v>9.9999999999999978E-2</v>
      </c>
      <c r="W2360" s="40">
        <f t="shared" si="920"/>
        <v>217173.12779646015</v>
      </c>
      <c r="X2360" s="40">
        <f t="shared" si="930"/>
        <v>-4.6389003705991083E-3</v>
      </c>
      <c r="Y2360" s="40">
        <f t="shared" si="931"/>
        <v>0</v>
      </c>
      <c r="Z2360" s="40">
        <f t="shared" si="932"/>
        <v>0</v>
      </c>
      <c r="AA2360" s="40">
        <f t="shared" si="933"/>
        <v>0</v>
      </c>
      <c r="AB2360" s="38">
        <f t="shared" si="934"/>
        <v>265607.19975115161</v>
      </c>
      <c r="AC2360" s="46"/>
      <c r="AD2360" s="38"/>
      <c r="AE2360" s="40"/>
      <c r="AF2360" s="40"/>
      <c r="AG2360" s="40">
        <f t="shared" si="935"/>
        <v>142.88916842420042</v>
      </c>
      <c r="AH2360" s="24">
        <f t="shared" si="936"/>
        <v>139.45953586529805</v>
      </c>
      <c r="AI2360" s="16">
        <f>VLOOKUP(A2360,'VQT-IV'!$B$3:$C1694,2,0)</f>
        <v>139.57</v>
      </c>
      <c r="AJ2360" s="25">
        <f t="shared" si="921"/>
        <v>-7.9146044781785996E-4</v>
      </c>
      <c r="AL2360" s="2">
        <f t="shared" si="942"/>
        <v>142.27212799971429</v>
      </c>
      <c r="AM2360" s="27">
        <f t="shared" si="943"/>
        <v>-1.9769101467448924E-2</v>
      </c>
      <c r="AO2360" s="1">
        <v>41394</v>
      </c>
      <c r="AP2360" s="2" t="str">
        <f t="shared" si="922"/>
        <v>high</v>
      </c>
    </row>
    <row r="2361" spans="1:42" x14ac:dyDescent="0.25">
      <c r="A2361" s="49">
        <v>41430</v>
      </c>
      <c r="B2361" s="47">
        <v>1608.9</v>
      </c>
      <c r="C2361" s="27">
        <f t="shared" si="937"/>
        <v>-1.3779744755973433E-2</v>
      </c>
      <c r="D2361" s="27">
        <f t="shared" si="938"/>
        <v>-2.3991473647780537E-2</v>
      </c>
      <c r="E2361" s="5">
        <f t="shared" si="939"/>
        <v>0</v>
      </c>
      <c r="F2361" s="44">
        <v>2851.89</v>
      </c>
      <c r="G2361" s="45">
        <v>2851.89</v>
      </c>
      <c r="H2361" s="48">
        <v>1608.9</v>
      </c>
      <c r="I2361" s="42">
        <v>17.5</v>
      </c>
      <c r="J2361" s="40">
        <f t="shared" si="923"/>
        <v>0.17499999999999999</v>
      </c>
      <c r="K2361" s="40">
        <f t="shared" si="924"/>
        <v>7.312557475427392E-2</v>
      </c>
      <c r="L2361" s="51">
        <f>VLOOKUP(A2361,LIBOR!$A$3:B4456,2,1)</f>
        <v>0.13300000000000001</v>
      </c>
      <c r="M2361" s="43">
        <v>2102.0300000000002</v>
      </c>
      <c r="N2361" s="54">
        <v>1875.15</v>
      </c>
      <c r="O2361" s="40">
        <f t="shared" si="925"/>
        <v>1.9253135194678567E-4</v>
      </c>
      <c r="P2361" s="40">
        <f t="shared" si="926"/>
        <v>0.10187442524572607</v>
      </c>
      <c r="Q2361" s="38">
        <f t="shared" si="940"/>
        <v>15.641999999999999</v>
      </c>
      <c r="R2361" s="38">
        <f t="shared" si="941"/>
        <v>13.791</v>
      </c>
      <c r="S2361" s="40">
        <f t="shared" si="927"/>
        <v>1</v>
      </c>
      <c r="T2361" s="40">
        <f t="shared" si="928"/>
        <v>0</v>
      </c>
      <c r="U2361" s="40">
        <f>VLOOKUP(P2361,Table!$D$6:$G$15,MATCH(VALUE(T2361)&amp;"E",Table!$D$5:$G$5,0),1)*IF(Y2361=1,0,1)</f>
        <v>0.9</v>
      </c>
      <c r="V2361" s="40">
        <f t="shared" si="929"/>
        <v>9.9999999999999978E-2</v>
      </c>
      <c r="W2361" s="40">
        <f t="shared" si="920"/>
        <v>215507.42161586284</v>
      </c>
      <c r="X2361" s="40">
        <f t="shared" si="930"/>
        <v>-1.4626482594128687E-2</v>
      </c>
      <c r="Y2361" s="40">
        <f t="shared" si="931"/>
        <v>0</v>
      </c>
      <c r="Z2361" s="40">
        <f t="shared" si="932"/>
        <v>0</v>
      </c>
      <c r="AA2361" s="40">
        <f t="shared" si="933"/>
        <v>0</v>
      </c>
      <c r="AB2361" s="38">
        <f t="shared" si="934"/>
        <v>263628.50127093616</v>
      </c>
      <c r="AC2361" s="46"/>
      <c r="AD2361" s="38"/>
      <c r="AE2361" s="40"/>
      <c r="AF2361" s="40"/>
      <c r="AG2361" s="40">
        <f t="shared" si="935"/>
        <v>141.82468455228314</v>
      </c>
      <c r="AH2361" s="24">
        <f t="shared" si="936"/>
        <v>138.41699905748189</v>
      </c>
      <c r="AI2361" s="16">
        <f>VLOOKUP(A2361,'VQT-IV'!$B$3:$C1695,2,0)</f>
        <v>138.53</v>
      </c>
      <c r="AJ2361" s="25">
        <f t="shared" si="921"/>
        <v>-8.157145926377396E-4</v>
      </c>
      <c r="AL2361" s="2">
        <f t="shared" si="942"/>
        <v>142.27212799971429</v>
      </c>
      <c r="AM2361" s="27">
        <f t="shared" si="943"/>
        <v>-2.7096867084466014E-2</v>
      </c>
      <c r="AO2361" s="1">
        <v>41395</v>
      </c>
      <c r="AP2361" s="2" t="str">
        <f t="shared" si="922"/>
        <v>high</v>
      </c>
    </row>
    <row r="2362" spans="1:42" x14ac:dyDescent="0.25">
      <c r="A2362" s="49">
        <v>41431</v>
      </c>
      <c r="B2362" s="47">
        <v>1622.56</v>
      </c>
      <c r="C2362" s="27">
        <f t="shared" si="937"/>
        <v>8.4902728572315844E-3</v>
      </c>
      <c r="D2362" s="27">
        <f t="shared" si="938"/>
        <v>-1.9171515527620975E-2</v>
      </c>
      <c r="E2362" s="5">
        <f t="shared" si="939"/>
        <v>0</v>
      </c>
      <c r="F2362" s="44">
        <v>2876.5</v>
      </c>
      <c r="G2362" s="45">
        <v>2876.5</v>
      </c>
      <c r="H2362" s="48">
        <v>1622.56</v>
      </c>
      <c r="I2362" s="42">
        <v>16.63</v>
      </c>
      <c r="J2362" s="40">
        <f t="shared" si="923"/>
        <v>0.1663</v>
      </c>
      <c r="K2362" s="40">
        <f t="shared" si="924"/>
        <v>5.9877179646429135E-2</v>
      </c>
      <c r="L2362" s="51">
        <f>VLOOKUP(A2362,LIBOR!$A$3:B4457,2,1)</f>
        <v>0.13300000000000001</v>
      </c>
      <c r="M2362" s="43">
        <v>2044.78</v>
      </c>
      <c r="N2362" s="54">
        <v>1824.08</v>
      </c>
      <c r="O2362" s="40">
        <f t="shared" si="925"/>
        <v>7.1477440846500073E-5</v>
      </c>
      <c r="P2362" s="40">
        <f t="shared" si="926"/>
        <v>0.10642282035357087</v>
      </c>
      <c r="Q2362" s="38">
        <f t="shared" si="940"/>
        <v>16.175999999999998</v>
      </c>
      <c r="R2362" s="38">
        <f t="shared" si="941"/>
        <v>14.0245</v>
      </c>
      <c r="S2362" s="40">
        <f t="shared" si="927"/>
        <v>1</v>
      </c>
      <c r="T2362" s="40">
        <f t="shared" si="928"/>
        <v>0</v>
      </c>
      <c r="U2362" s="40">
        <f>VLOOKUP(P2362,Table!$D$6:$G$15,MATCH(VALUE(T2362)&amp;"E",Table!$D$5:$G$5,0),1)*IF(Y2362=1,0,1)</f>
        <v>0.9</v>
      </c>
      <c r="V2362" s="40">
        <f t="shared" si="929"/>
        <v>9.9999999999999978E-2</v>
      </c>
      <c r="W2362" s="40">
        <f t="shared" si="920"/>
        <v>216567.22895409982</v>
      </c>
      <c r="X2362" s="40">
        <f t="shared" si="930"/>
        <v>-1.5688722565749713E-2</v>
      </c>
      <c r="Y2362" s="40">
        <f t="shared" si="931"/>
        <v>0</v>
      </c>
      <c r="Z2362" s="40">
        <f t="shared" si="932"/>
        <v>0</v>
      </c>
      <c r="AA2362" s="40">
        <f t="shared" si="933"/>
        <v>0</v>
      </c>
      <c r="AB2362" s="38">
        <f t="shared" si="934"/>
        <v>264957.94576186774</v>
      </c>
      <c r="AC2362" s="46"/>
      <c r="AD2362" s="38"/>
      <c r="AE2362" s="40"/>
      <c r="AF2362" s="40"/>
      <c r="AG2362" s="40">
        <f t="shared" si="935"/>
        <v>142.53988812339614</v>
      </c>
      <c r="AH2362" s="24">
        <f t="shared" si="936"/>
        <v>139.1113973088201</v>
      </c>
      <c r="AI2362" s="16">
        <f>VLOOKUP(A2362,'VQT-IV'!$B$3:$C1696,2,0)</f>
        <v>139.22</v>
      </c>
      <c r="AJ2362" s="25">
        <f t="shared" si="921"/>
        <v>-7.8007966657012151E-4</v>
      </c>
      <c r="AL2362" s="2">
        <f t="shared" si="942"/>
        <v>142.27212799971429</v>
      </c>
      <c r="AM2362" s="27">
        <f t="shared" si="943"/>
        <v>-2.2216092043696234E-2</v>
      </c>
      <c r="AO2362" s="1">
        <v>41396</v>
      </c>
      <c r="AP2362" s="2" t="str">
        <f t="shared" si="922"/>
        <v>high</v>
      </c>
    </row>
    <row r="2363" spans="1:42" x14ac:dyDescent="0.25">
      <c r="A2363" s="49">
        <v>41432</v>
      </c>
      <c r="B2363" s="47">
        <v>1643.38</v>
      </c>
      <c r="C2363" s="27">
        <f t="shared" si="937"/>
        <v>1.2831574795385103E-2</v>
      </c>
      <c r="D2363" s="27">
        <f t="shared" si="938"/>
        <v>7.9672745287937552E-3</v>
      </c>
      <c r="E2363" s="5">
        <f t="shared" si="939"/>
        <v>0</v>
      </c>
      <c r="F2363" s="44">
        <v>2913.46</v>
      </c>
      <c r="G2363" s="45">
        <v>2913.46</v>
      </c>
      <c r="H2363" s="48">
        <v>1643.38</v>
      </c>
      <c r="I2363" s="42">
        <v>15.14</v>
      </c>
      <c r="J2363" s="40">
        <f t="shared" si="923"/>
        <v>0.15140000000000001</v>
      </c>
      <c r="K2363" s="40">
        <f t="shared" si="924"/>
        <v>4.1386608493304708E-2</v>
      </c>
      <c r="L2363" s="51">
        <f>VLOOKUP(A2363,LIBOR!$A$3:B4458,2,1)</f>
        <v>0.1326</v>
      </c>
      <c r="M2363" s="43">
        <v>1982.26</v>
      </c>
      <c r="N2363" s="54">
        <v>1768.31</v>
      </c>
      <c r="O2363" s="40">
        <f t="shared" si="925"/>
        <v>1.6256116552805839E-4</v>
      </c>
      <c r="P2363" s="40">
        <f t="shared" si="926"/>
        <v>0.1100133915066953</v>
      </c>
      <c r="Q2363" s="38">
        <f t="shared" si="940"/>
        <v>16.595999999999997</v>
      </c>
      <c r="R2363" s="38">
        <f t="shared" si="941"/>
        <v>14.223000000000003</v>
      </c>
      <c r="S2363" s="40">
        <f t="shared" si="927"/>
        <v>1</v>
      </c>
      <c r="T2363" s="40">
        <f t="shared" si="928"/>
        <v>1</v>
      </c>
      <c r="U2363" s="40">
        <f>VLOOKUP(P2363,Table!$D$6:$G$15,MATCH(VALUE(T2363)&amp;"E",Table!$D$5:$G$5,0),1)*IF(Y2363=1,0,1)</f>
        <v>0.85</v>
      </c>
      <c r="V2363" s="40">
        <f t="shared" si="929"/>
        <v>0.15000000000000002</v>
      </c>
      <c r="W2363" s="40">
        <f t="shared" si="920"/>
        <v>218406.09818183363</v>
      </c>
      <c r="X2363" s="40">
        <f t="shared" si="930"/>
        <v>-1.4437084443169379E-2</v>
      </c>
      <c r="Y2363" s="40">
        <f t="shared" si="931"/>
        <v>0</v>
      </c>
      <c r="Z2363" s="40">
        <f t="shared" si="932"/>
        <v>0</v>
      </c>
      <c r="AA2363" s="40">
        <f t="shared" si="933"/>
        <v>0</v>
      </c>
      <c r="AB2363" s="38">
        <f t="shared" si="934"/>
        <v>267211.81367907656</v>
      </c>
      <c r="AC2363" s="46"/>
      <c r="AD2363" s="38"/>
      <c r="AE2363" s="40"/>
      <c r="AF2363" s="40"/>
      <c r="AG2363" s="40">
        <f t="shared" si="935"/>
        <v>143.75240537718176</v>
      </c>
      <c r="AH2363" s="24">
        <f t="shared" si="936"/>
        <v>140.29109855751733</v>
      </c>
      <c r="AI2363" s="16">
        <f>VLOOKUP(A2363,'VQT-IV'!$B$3:$C1697,2,0)</f>
        <v>140.4</v>
      </c>
      <c r="AJ2363" s="25">
        <f t="shared" si="921"/>
        <v>-7.7565129973411473E-4</v>
      </c>
      <c r="AL2363" s="2">
        <f t="shared" si="942"/>
        <v>142.27212799971429</v>
      </c>
      <c r="AM2363" s="27">
        <f t="shared" si="943"/>
        <v>-1.3924227254131893E-2</v>
      </c>
      <c r="AO2363" s="1">
        <v>41397</v>
      </c>
      <c r="AP2363" s="2" t="str">
        <f t="shared" si="922"/>
        <v>high</v>
      </c>
    </row>
    <row r="2364" spans="1:42" x14ac:dyDescent="0.25">
      <c r="A2364" s="49">
        <v>41435</v>
      </c>
      <c r="B2364" s="47">
        <v>1642.81</v>
      </c>
      <c r="C2364" s="27">
        <f t="shared" si="937"/>
        <v>-3.4684613418700661E-4</v>
      </c>
      <c r="D2364" s="27">
        <f t="shared" si="938"/>
        <v>1.6844729388013624E-3</v>
      </c>
      <c r="E2364" s="5">
        <f t="shared" si="939"/>
        <v>0</v>
      </c>
      <c r="F2364" s="44">
        <v>2912.63</v>
      </c>
      <c r="G2364" s="45">
        <v>2912.63</v>
      </c>
      <c r="H2364" s="48">
        <v>1642.81</v>
      </c>
      <c r="I2364" s="42">
        <v>15.44</v>
      </c>
      <c r="J2364" s="40">
        <f t="shared" si="923"/>
        <v>0.15439999999999998</v>
      </c>
      <c r="K2364" s="40">
        <f t="shared" si="924"/>
        <v>3.7552700325453298E-2</v>
      </c>
      <c r="L2364" s="51">
        <f>VLOOKUP(A2364,LIBOR!$A$3:B4459,2,1)</f>
        <v>0.13289999999999999</v>
      </c>
      <c r="M2364" s="43">
        <v>1958.23</v>
      </c>
      <c r="N2364" s="54">
        <v>1746.87</v>
      </c>
      <c r="O2364" s="40">
        <f t="shared" si="925"/>
        <v>1.2034398043838787E-7</v>
      </c>
      <c r="P2364" s="40">
        <f t="shared" si="926"/>
        <v>0.11684729967454668</v>
      </c>
      <c r="Q2364" s="38">
        <f t="shared" si="940"/>
        <v>16.363999999999997</v>
      </c>
      <c r="R2364" s="38">
        <f t="shared" si="941"/>
        <v>14.323500000000001</v>
      </c>
      <c r="S2364" s="40">
        <f t="shared" si="927"/>
        <v>1</v>
      </c>
      <c r="T2364" s="40">
        <f t="shared" si="928"/>
        <v>1</v>
      </c>
      <c r="U2364" s="40">
        <f>VLOOKUP(P2364,Table!$D$6:$G$15,MATCH(VALUE(T2364)&amp;"E",Table!$D$5:$G$5,0),1)*IF(Y2364=1,0,1)</f>
        <v>0.85</v>
      </c>
      <c r="V2364" s="40">
        <f t="shared" si="929"/>
        <v>0.15000000000000002</v>
      </c>
      <c r="W2364" s="40">
        <f t="shared" si="920"/>
        <v>217944.49583367276</v>
      </c>
      <c r="X2364" s="40">
        <f t="shared" si="930"/>
        <v>6.9650911120642256E-3</v>
      </c>
      <c r="Y2364" s="40">
        <f t="shared" si="931"/>
        <v>0</v>
      </c>
      <c r="Z2364" s="40">
        <f t="shared" si="932"/>
        <v>0</v>
      </c>
      <c r="AA2364" s="40">
        <f t="shared" si="933"/>
        <v>0</v>
      </c>
      <c r="AB2364" s="38">
        <f t="shared" si="934"/>
        <v>266661.2154627837</v>
      </c>
      <c r="AC2364" s="46"/>
      <c r="AD2364" s="38"/>
      <c r="AE2364" s="40"/>
      <c r="AF2364" s="40"/>
      <c r="AG2364" s="40">
        <f t="shared" si="935"/>
        <v>143.45619909461243</v>
      </c>
      <c r="AH2364" s="24">
        <f t="shared" si="936"/>
        <v>139.99109302443023</v>
      </c>
      <c r="AI2364" s="16">
        <f>VLOOKUP(A2364,'VQT-IV'!$B$3:$C1698,2,0)</f>
        <v>140.1</v>
      </c>
      <c r="AJ2364" s="25">
        <f t="shared" si="921"/>
        <v>-7.7735171712900453E-4</v>
      </c>
      <c r="AL2364" s="2">
        <f t="shared" si="942"/>
        <v>142.27212799971429</v>
      </c>
      <c r="AM2364" s="27">
        <f t="shared" si="943"/>
        <v>-1.6032901224958374E-2</v>
      </c>
      <c r="AO2364" s="1">
        <v>41400</v>
      </c>
      <c r="AP2364" s="2" t="str">
        <f t="shared" si="922"/>
        <v>high</v>
      </c>
    </row>
    <row r="2365" spans="1:42" x14ac:dyDescent="0.25">
      <c r="A2365" s="49">
        <v>41436</v>
      </c>
      <c r="B2365" s="47">
        <v>1626.13</v>
      </c>
      <c r="C2365" s="27">
        <f t="shared" si="937"/>
        <v>-1.0153334834825611E-2</v>
      </c>
      <c r="D2365" s="27">
        <f t="shared" si="938"/>
        <v>-2.9580780723693634E-3</v>
      </c>
      <c r="E2365" s="5">
        <f t="shared" si="939"/>
        <v>0</v>
      </c>
      <c r="F2365" s="44">
        <v>2883.07</v>
      </c>
      <c r="G2365" s="45">
        <v>2883.07</v>
      </c>
      <c r="H2365" s="48">
        <v>1626.13</v>
      </c>
      <c r="I2365" s="42">
        <v>17.07</v>
      </c>
      <c r="J2365" s="40">
        <f t="shared" si="923"/>
        <v>0.17069999999999999</v>
      </c>
      <c r="K2365" s="40">
        <f t="shared" si="924"/>
        <v>5.4686040581774328E-2</v>
      </c>
      <c r="L2365" s="51">
        <f>VLOOKUP(A2365,LIBOR!$A$3:B4460,2,1)</f>
        <v>0.13139999999999999</v>
      </c>
      <c r="M2365" s="43">
        <v>2081.13</v>
      </c>
      <c r="N2365" s="54">
        <v>1856.51</v>
      </c>
      <c r="O2365" s="40">
        <f t="shared" si="925"/>
        <v>1.0414675039225143E-4</v>
      </c>
      <c r="P2365" s="40">
        <f t="shared" si="926"/>
        <v>0.11601395941822566</v>
      </c>
      <c r="Q2365" s="38">
        <f t="shared" si="940"/>
        <v>16.195999999999998</v>
      </c>
      <c r="R2365" s="38">
        <f t="shared" si="941"/>
        <v>14.466000000000003</v>
      </c>
      <c r="S2365" s="40">
        <f t="shared" si="927"/>
        <v>1</v>
      </c>
      <c r="T2365" s="40">
        <f t="shared" si="928"/>
        <v>1</v>
      </c>
      <c r="U2365" s="40">
        <f>VLOOKUP(P2365,Table!$D$6:$G$15,MATCH(VALUE(T2365)&amp;"E",Table!$D$5:$G$5,0),1)*IF(Y2365=1,0,1)</f>
        <v>0.85</v>
      </c>
      <c r="V2365" s="40">
        <f t="shared" si="929"/>
        <v>0.15000000000000002</v>
      </c>
      <c r="W2365" s="40">
        <f t="shared" si="920"/>
        <v>218115.41189055008</v>
      </c>
      <c r="X2365" s="40">
        <f t="shared" si="930"/>
        <v>-8.1417134161088089E-4</v>
      </c>
      <c r="Y2365" s="40">
        <f t="shared" si="931"/>
        <v>0</v>
      </c>
      <c r="Z2365" s="40">
        <f t="shared" si="932"/>
        <v>0</v>
      </c>
      <c r="AA2365" s="40">
        <f t="shared" si="933"/>
        <v>0</v>
      </c>
      <c r="AB2365" s="38">
        <f t="shared" si="934"/>
        <v>266871.22344299522</v>
      </c>
      <c r="AC2365" s="46"/>
      <c r="AD2365" s="38"/>
      <c r="AE2365" s="40"/>
      <c r="AF2365" s="40"/>
      <c r="AG2365" s="40">
        <f t="shared" si="935"/>
        <v>143.56917745394526</v>
      </c>
      <c r="AH2365" s="24">
        <f t="shared" si="936"/>
        <v>140.09769597995518</v>
      </c>
      <c r="AI2365" s="16">
        <f>VLOOKUP(A2365,'VQT-IV'!$B$3:$C1699,2,0)</f>
        <v>140.21</v>
      </c>
      <c r="AJ2365" s="25">
        <f t="shared" si="921"/>
        <v>-8.0097011657398465E-4</v>
      </c>
      <c r="AL2365" s="2">
        <f t="shared" si="942"/>
        <v>142.27212799971429</v>
      </c>
      <c r="AM2365" s="27">
        <f t="shared" si="943"/>
        <v>-1.528361211946927E-2</v>
      </c>
      <c r="AO2365" s="1">
        <v>41401</v>
      </c>
      <c r="AP2365" s="2" t="str">
        <f t="shared" si="922"/>
        <v>high</v>
      </c>
    </row>
    <row r="2366" spans="1:42" x14ac:dyDescent="0.25">
      <c r="A2366" s="49">
        <v>41437</v>
      </c>
      <c r="B2366" s="47">
        <v>1612.52</v>
      </c>
      <c r="C2366" s="27">
        <f t="shared" si="937"/>
        <v>-8.3695645489598736E-3</v>
      </c>
      <c r="D2366" s="27">
        <f t="shared" si="938"/>
        <v>2.4521021346441962E-3</v>
      </c>
      <c r="E2366" s="5">
        <f t="shared" si="939"/>
        <v>0</v>
      </c>
      <c r="F2366" s="44">
        <v>2859.62</v>
      </c>
      <c r="G2366" s="45">
        <v>2859.62</v>
      </c>
      <c r="H2366" s="48">
        <v>1612.52</v>
      </c>
      <c r="I2366" s="42">
        <v>18.59</v>
      </c>
      <c r="J2366" s="40">
        <f t="shared" si="923"/>
        <v>0.18590000000000001</v>
      </c>
      <c r="K2366" s="40">
        <f t="shared" si="924"/>
        <v>6.5501123252652949E-2</v>
      </c>
      <c r="L2366" s="51">
        <f>VLOOKUP(A2366,LIBOR!$A$3:B4461,2,1)</f>
        <v>0.13139999999999999</v>
      </c>
      <c r="M2366" s="43">
        <v>2207.23</v>
      </c>
      <c r="N2366" s="54">
        <v>1969</v>
      </c>
      <c r="O2366" s="40">
        <f t="shared" si="925"/>
        <v>7.0640428001379063E-5</v>
      </c>
      <c r="P2366" s="40">
        <f t="shared" si="926"/>
        <v>0.12039887674734706</v>
      </c>
      <c r="Q2366" s="38">
        <f t="shared" si="940"/>
        <v>16.356000000000002</v>
      </c>
      <c r="R2366" s="38">
        <f t="shared" si="941"/>
        <v>14.692000000000002</v>
      </c>
      <c r="S2366" s="40">
        <f t="shared" si="927"/>
        <v>1</v>
      </c>
      <c r="T2366" s="40">
        <f t="shared" si="928"/>
        <v>1</v>
      </c>
      <c r="U2366" s="40">
        <f>VLOOKUP(P2366,Table!$D$6:$G$15,MATCH(VALUE(T2366)&amp;"E",Table!$D$5:$G$5,0),1)*IF(Y2366=1,0,1)</f>
        <v>0.85</v>
      </c>
      <c r="V2366" s="40">
        <f t="shared" si="929"/>
        <v>0.15000000000000002</v>
      </c>
      <c r="W2366" s="40">
        <f t="shared" si="920"/>
        <v>218546.12397901568</v>
      </c>
      <c r="X2366" s="40">
        <f t="shared" si="930"/>
        <v>4.3388613667389997E-3</v>
      </c>
      <c r="Y2366" s="40">
        <f t="shared" si="931"/>
        <v>0</v>
      </c>
      <c r="Z2366" s="40">
        <f t="shared" si="932"/>
        <v>0</v>
      </c>
      <c r="AA2366" s="40">
        <f t="shared" si="933"/>
        <v>0</v>
      </c>
      <c r="AB2366" s="38">
        <f t="shared" si="934"/>
        <v>267451.71509078942</v>
      </c>
      <c r="AC2366" s="46"/>
      <c r="AD2366" s="38"/>
      <c r="AE2366" s="40"/>
      <c r="AF2366" s="40"/>
      <c r="AG2366" s="40">
        <f t="shared" si="935"/>
        <v>143.88146555798843</v>
      </c>
      <c r="AH2366" s="24">
        <f t="shared" si="936"/>
        <v>140.39877869393635</v>
      </c>
      <c r="AI2366" s="16">
        <f>VLOOKUP(A2366,'VQT-IV'!$B$3:$C1700,2,0)</f>
        <v>140.51</v>
      </c>
      <c r="AJ2366" s="25">
        <f t="shared" si="921"/>
        <v>-7.9155438092404218E-4</v>
      </c>
      <c r="AL2366" s="2">
        <f t="shared" si="942"/>
        <v>142.27212799971429</v>
      </c>
      <c r="AM2366" s="27">
        <f t="shared" si="943"/>
        <v>-1.3167366877240294E-2</v>
      </c>
      <c r="AO2366" s="1">
        <v>41402</v>
      </c>
      <c r="AP2366" s="2" t="str">
        <f t="shared" si="922"/>
        <v>high</v>
      </c>
    </row>
    <row r="2367" spans="1:42" x14ac:dyDescent="0.25">
      <c r="A2367" s="49">
        <v>41438</v>
      </c>
      <c r="B2367" s="47">
        <v>1636.36</v>
      </c>
      <c r="C2367" s="27">
        <f t="shared" si="937"/>
        <v>1.4784312752710083E-2</v>
      </c>
      <c r="D2367" s="27">
        <f t="shared" si="938"/>
        <v>8.7461420301226944E-3</v>
      </c>
      <c r="E2367" s="5">
        <f t="shared" si="939"/>
        <v>0</v>
      </c>
      <c r="F2367" s="44">
        <v>2902.32</v>
      </c>
      <c r="G2367" s="45">
        <v>2902.32</v>
      </c>
      <c r="H2367" s="48">
        <v>1636.36</v>
      </c>
      <c r="I2367" s="42">
        <v>16.41</v>
      </c>
      <c r="J2367" s="40">
        <f t="shared" si="923"/>
        <v>0.1641</v>
      </c>
      <c r="K2367" s="40">
        <f t="shared" si="924"/>
        <v>4.1250394264531184E-2</v>
      </c>
      <c r="L2367" s="51">
        <f>VLOOKUP(A2367,LIBOR!$A$3:B4462,2,1)</f>
        <v>0.1305</v>
      </c>
      <c r="M2367" s="43">
        <v>2090.67</v>
      </c>
      <c r="N2367" s="54">
        <v>1865.01</v>
      </c>
      <c r="O2367" s="40">
        <f t="shared" si="925"/>
        <v>2.1538762242715465E-4</v>
      </c>
      <c r="P2367" s="40">
        <f t="shared" si="926"/>
        <v>0.12284960573546881</v>
      </c>
      <c r="Q2367" s="38">
        <f t="shared" si="940"/>
        <v>16.574000000000002</v>
      </c>
      <c r="R2367" s="38">
        <f t="shared" si="941"/>
        <v>14.982999999999999</v>
      </c>
      <c r="S2367" s="40">
        <f t="shared" si="927"/>
        <v>1</v>
      </c>
      <c r="T2367" s="40">
        <f t="shared" si="928"/>
        <v>1</v>
      </c>
      <c r="U2367" s="40">
        <f>VLOOKUP(P2367,Table!$D$6:$G$15,MATCH(VALUE(T2367)&amp;"E",Table!$D$5:$G$5,0),1)*IF(Y2367=1,0,1)</f>
        <v>0.85</v>
      </c>
      <c r="V2367" s="40">
        <f t="shared" si="929"/>
        <v>0.15000000000000002</v>
      </c>
      <c r="W2367" s="40">
        <f t="shared" si="920"/>
        <v>219561.18859401875</v>
      </c>
      <c r="X2367" s="40">
        <f t="shared" si="930"/>
        <v>1.4100221423321901E-2</v>
      </c>
      <c r="Y2367" s="40">
        <f t="shared" si="931"/>
        <v>0</v>
      </c>
      <c r="Z2367" s="40">
        <f t="shared" si="932"/>
        <v>0</v>
      </c>
      <c r="AA2367" s="40">
        <f t="shared" si="933"/>
        <v>0</v>
      </c>
      <c r="AB2367" s="38">
        <f t="shared" si="934"/>
        <v>268727.72860696883</v>
      </c>
      <c r="AC2367" s="46"/>
      <c r="AD2367" s="38"/>
      <c r="AE2367" s="40"/>
      <c r="AF2367" s="40"/>
      <c r="AG2367" s="40">
        <f t="shared" si="935"/>
        <v>144.56792477443943</v>
      </c>
      <c r="AH2367" s="24">
        <f t="shared" si="936"/>
        <v>141.064950344278</v>
      </c>
      <c r="AI2367" s="16">
        <f>VLOOKUP(A2367,'VQT-IV'!$B$3:$C1701,2,0)</f>
        <v>141.18</v>
      </c>
      <c r="AJ2367" s="25">
        <f t="shared" si="921"/>
        <v>-8.1491468849692605E-4</v>
      </c>
      <c r="AL2367" s="2">
        <f t="shared" si="942"/>
        <v>142.27212799971429</v>
      </c>
      <c r="AM2367" s="27">
        <f t="shared" si="943"/>
        <v>-8.4849905066346487E-3</v>
      </c>
      <c r="AO2367" s="1">
        <v>41403</v>
      </c>
      <c r="AP2367" s="2" t="str">
        <f t="shared" si="922"/>
        <v>high</v>
      </c>
    </row>
    <row r="2368" spans="1:42" x14ac:dyDescent="0.25">
      <c r="A2368" s="49">
        <v>41439</v>
      </c>
      <c r="B2368" s="47">
        <v>1626.73</v>
      </c>
      <c r="C2368" s="27">
        <f t="shared" si="937"/>
        <v>-5.8850130778067555E-3</v>
      </c>
      <c r="D2368" s="27">
        <f t="shared" si="938"/>
        <v>-9.9704458430691645E-3</v>
      </c>
      <c r="E2368" s="5">
        <f t="shared" si="939"/>
        <v>0</v>
      </c>
      <c r="F2368" s="44">
        <v>2885.24</v>
      </c>
      <c r="G2368" s="45">
        <v>2885.24</v>
      </c>
      <c r="H2368" s="48">
        <v>1626.73</v>
      </c>
      <c r="I2368" s="42">
        <v>17.149999999999999</v>
      </c>
      <c r="J2368" s="40">
        <f t="shared" si="923"/>
        <v>0.17149999999999999</v>
      </c>
      <c r="K2368" s="40">
        <f t="shared" si="924"/>
        <v>3.8988974375030488E-2</v>
      </c>
      <c r="L2368" s="51">
        <f>VLOOKUP(A2368,LIBOR!$A$3:B4463,2,1)</f>
        <v>0.129</v>
      </c>
      <c r="M2368" s="43">
        <v>2164.94</v>
      </c>
      <c r="N2368" s="54">
        <v>1931.26</v>
      </c>
      <c r="O2368" s="40">
        <f t="shared" si="925"/>
        <v>3.4838302243097338E-5</v>
      </c>
      <c r="P2368" s="40">
        <f t="shared" si="926"/>
        <v>0.1325110256249695</v>
      </c>
      <c r="Q2368" s="38">
        <f t="shared" si="940"/>
        <v>16.529999999999998</v>
      </c>
      <c r="R2368" s="38">
        <f t="shared" si="941"/>
        <v>15.163</v>
      </c>
      <c r="S2368" s="40">
        <f t="shared" si="927"/>
        <v>1</v>
      </c>
      <c r="T2368" s="40">
        <f t="shared" si="928"/>
        <v>1</v>
      </c>
      <c r="U2368" s="40">
        <f>VLOOKUP(P2368,Table!$D$6:$G$15,MATCH(VALUE(T2368)&amp;"E",Table!$D$5:$G$5,0),1)*IF(Y2368=1,0,1)</f>
        <v>0.85</v>
      </c>
      <c r="V2368" s="40">
        <f t="shared" si="929"/>
        <v>0.15000000000000002</v>
      </c>
      <c r="W2368" s="40">
        <f t="shared" si="920"/>
        <v>219632.79376476796</v>
      </c>
      <c r="X2368" s="40">
        <f t="shared" si="930"/>
        <v>1.3824619977722774E-2</v>
      </c>
      <c r="Y2368" s="40">
        <f t="shared" si="931"/>
        <v>0</v>
      </c>
      <c r="Z2368" s="40">
        <f t="shared" si="932"/>
        <v>0</v>
      </c>
      <c r="AA2368" s="40">
        <f t="shared" si="933"/>
        <v>0</v>
      </c>
      <c r="AB2368" s="38">
        <f t="shared" si="934"/>
        <v>268815.45998925087</v>
      </c>
      <c r="AC2368" s="46"/>
      <c r="AD2368" s="38"/>
      <c r="AE2368" s="40"/>
      <c r="AF2368" s="40"/>
      <c r="AG2368" s="40">
        <f t="shared" si="935"/>
        <v>144.61512177915441</v>
      </c>
      <c r="AH2368" s="24">
        <f t="shared" si="936"/>
        <v>141.10733098285496</v>
      </c>
      <c r="AI2368" s="16">
        <f>VLOOKUP(A2368,'VQT-IV'!$B$3:$C1702,2,0)</f>
        <v>141.22</v>
      </c>
      <c r="AJ2368" s="25">
        <f t="shared" si="921"/>
        <v>-7.9782620836310603E-4</v>
      </c>
      <c r="AL2368" s="2">
        <f t="shared" si="942"/>
        <v>142.27212799971429</v>
      </c>
      <c r="AM2368" s="27">
        <f t="shared" si="943"/>
        <v>-8.1871061692537772E-3</v>
      </c>
      <c r="AO2368" s="1">
        <v>41404</v>
      </c>
      <c r="AP2368" s="2" t="str">
        <f t="shared" si="922"/>
        <v>high</v>
      </c>
    </row>
    <row r="2369" spans="1:42" x14ac:dyDescent="0.25">
      <c r="A2369" s="49">
        <v>41442</v>
      </c>
      <c r="B2369" s="47">
        <v>1639.04</v>
      </c>
      <c r="C2369" s="27">
        <f t="shared" si="937"/>
        <v>7.567328321233413E-3</v>
      </c>
      <c r="D2369" s="27">
        <f t="shared" si="938"/>
        <v>-2.0562713876487448E-3</v>
      </c>
      <c r="E2369" s="5">
        <f t="shared" si="939"/>
        <v>0</v>
      </c>
      <c r="F2369" s="44">
        <v>2907.12</v>
      </c>
      <c r="G2369" s="45">
        <v>2907.12</v>
      </c>
      <c r="H2369" s="48">
        <v>1639.04</v>
      </c>
      <c r="I2369" s="42">
        <v>16.8</v>
      </c>
      <c r="J2369" s="40">
        <f t="shared" si="923"/>
        <v>0.16800000000000001</v>
      </c>
      <c r="K2369" s="40">
        <f t="shared" si="924"/>
        <v>3.8416786880724807E-2</v>
      </c>
      <c r="L2369" s="51">
        <f>VLOOKUP(A2369,LIBOR!$A$3:B4464,2,1)</f>
        <v>0.1308</v>
      </c>
      <c r="M2369" s="43">
        <v>2104.29</v>
      </c>
      <c r="N2369" s="54">
        <v>1877.15</v>
      </c>
      <c r="O2369" s="40">
        <f t="shared" si="925"/>
        <v>5.6834104379911078E-5</v>
      </c>
      <c r="P2369" s="40">
        <f t="shared" si="926"/>
        <v>0.1295832131192752</v>
      </c>
      <c r="Q2369" s="38">
        <f t="shared" si="940"/>
        <v>16.931999999999999</v>
      </c>
      <c r="R2369" s="38">
        <f t="shared" si="941"/>
        <v>15.366999999999999</v>
      </c>
      <c r="S2369" s="40">
        <f t="shared" si="927"/>
        <v>1</v>
      </c>
      <c r="T2369" s="40">
        <f t="shared" si="928"/>
        <v>1</v>
      </c>
      <c r="U2369" s="40">
        <f>VLOOKUP(P2369,Table!$D$6:$G$15,MATCH(VALUE(T2369)&amp;"E",Table!$D$5:$G$5,0),1)*IF(Y2369=1,0,1)</f>
        <v>0.85</v>
      </c>
      <c r="V2369" s="40">
        <f t="shared" si="929"/>
        <v>0.15000000000000002</v>
      </c>
      <c r="W2369" s="40">
        <f t="shared" ref="W2369:W2432" si="944">W2368*(1+$U2368*($H2369/$H2368-1)+$V2368*($N2369/$N2368-1))</f>
        <v>220122.47219192961</v>
      </c>
      <c r="X2369" s="40">
        <f t="shared" si="930"/>
        <v>5.6165811904804741E-3</v>
      </c>
      <c r="Y2369" s="40">
        <f t="shared" si="931"/>
        <v>0</v>
      </c>
      <c r="Z2369" s="40">
        <f t="shared" si="932"/>
        <v>0</v>
      </c>
      <c r="AA2369" s="40">
        <f t="shared" si="933"/>
        <v>0</v>
      </c>
      <c r="AB2369" s="38">
        <f t="shared" si="934"/>
        <v>269418.60551962117</v>
      </c>
      <c r="AC2369" s="46"/>
      <c r="AD2369" s="38"/>
      <c r="AE2369" s="40"/>
      <c r="AF2369" s="40"/>
      <c r="AG2369" s="40">
        <f t="shared" si="935"/>
        <v>144.9395970319116</v>
      </c>
      <c r="AH2369" s="24">
        <f t="shared" si="936"/>
        <v>141.41289334605244</v>
      </c>
      <c r="AI2369" s="16">
        <f>VLOOKUP(A2369,'VQT-IV'!$B$3:$C1703,2,0)</f>
        <v>141.53</v>
      </c>
      <c r="AJ2369" s="25">
        <f t="shared" si="921"/>
        <v>-8.2743343423696825E-4</v>
      </c>
      <c r="AL2369" s="2">
        <f t="shared" si="942"/>
        <v>142.27212799971429</v>
      </c>
      <c r="AM2369" s="27">
        <f t="shared" si="943"/>
        <v>-6.0393744420802475E-3</v>
      </c>
      <c r="AO2369" s="1">
        <v>41407</v>
      </c>
      <c r="AP2369" s="2" t="str">
        <f t="shared" si="922"/>
        <v>high</v>
      </c>
    </row>
    <row r="2370" spans="1:42" x14ac:dyDescent="0.25">
      <c r="A2370" s="49">
        <v>41443</v>
      </c>
      <c r="B2370" s="47">
        <v>1651.81</v>
      </c>
      <c r="C2370" s="27">
        <f t="shared" si="937"/>
        <v>7.7911460367043883E-3</v>
      </c>
      <c r="D2370" s="27">
        <f t="shared" si="938"/>
        <v>1.5888209483881255E-2</v>
      </c>
      <c r="E2370" s="5">
        <f t="shared" si="939"/>
        <v>0</v>
      </c>
      <c r="F2370" s="44">
        <v>2929.81</v>
      </c>
      <c r="G2370" s="45">
        <v>2929.81</v>
      </c>
      <c r="H2370" s="48">
        <v>1651.81</v>
      </c>
      <c r="I2370" s="42">
        <v>16.61</v>
      </c>
      <c r="J2370" s="40">
        <f t="shared" si="923"/>
        <v>0.1661</v>
      </c>
      <c r="K2370" s="40">
        <f t="shared" si="924"/>
        <v>3.516199646571877E-2</v>
      </c>
      <c r="L2370" s="51">
        <f>VLOOKUP(A2370,LIBOR!$A$3:B4465,2,1)</f>
        <v>0.1283</v>
      </c>
      <c r="M2370" s="43">
        <v>2086.52</v>
      </c>
      <c r="N2370" s="54">
        <v>1861.29</v>
      </c>
      <c r="O2370" s="40">
        <f t="shared" si="925"/>
        <v>6.0232372669329012E-5</v>
      </c>
      <c r="P2370" s="40">
        <f t="shared" si="926"/>
        <v>0.13093800353428123</v>
      </c>
      <c r="Q2370" s="38">
        <f t="shared" si="940"/>
        <v>17.204000000000001</v>
      </c>
      <c r="R2370" s="38">
        <f t="shared" si="941"/>
        <v>15.5845</v>
      </c>
      <c r="S2370" s="40">
        <f t="shared" si="927"/>
        <v>1</v>
      </c>
      <c r="T2370" s="40">
        <f t="shared" si="928"/>
        <v>1</v>
      </c>
      <c r="U2370" s="40">
        <f>VLOOKUP(P2370,Table!$D$6:$G$15,MATCH(VALUE(T2370)&amp;"E",Table!$D$5:$G$5,0),1)*IF(Y2370=1,0,1)</f>
        <v>0.85</v>
      </c>
      <c r="V2370" s="40">
        <f t="shared" si="929"/>
        <v>0.15000000000000002</v>
      </c>
      <c r="W2370" s="40">
        <f t="shared" si="944"/>
        <v>221301.25606432522</v>
      </c>
      <c r="X2370" s="40">
        <f t="shared" si="930"/>
        <v>9.9932615867437402E-3</v>
      </c>
      <c r="Y2370" s="40">
        <f t="shared" si="931"/>
        <v>0</v>
      </c>
      <c r="Z2370" s="40">
        <f t="shared" si="932"/>
        <v>0</v>
      </c>
      <c r="AA2370" s="40">
        <f t="shared" si="933"/>
        <v>0</v>
      </c>
      <c r="AB2370" s="38">
        <f t="shared" si="934"/>
        <v>270864.71824589197</v>
      </c>
      <c r="AC2370" s="46"/>
      <c r="AD2370" s="38"/>
      <c r="AE2370" s="40"/>
      <c r="AF2370" s="40"/>
      <c r="AG2370" s="40">
        <f t="shared" si="935"/>
        <v>145.71756481703972</v>
      </c>
      <c r="AH2370" s="24">
        <f t="shared" si="936"/>
        <v>142.16823107436005</v>
      </c>
      <c r="AI2370" s="16">
        <f>VLOOKUP(A2370,'VQT-IV'!$B$3:$C1704,2,0)</f>
        <v>142.28</v>
      </c>
      <c r="AJ2370" s="25">
        <f t="shared" si="921"/>
        <v>-7.8555612622965842E-4</v>
      </c>
      <c r="AL2370" s="2">
        <f t="shared" si="942"/>
        <v>142.27212799971429</v>
      </c>
      <c r="AM2370" s="27">
        <f t="shared" si="943"/>
        <v>-7.3026900500461345E-4</v>
      </c>
      <c r="AO2370" s="1">
        <v>41408</v>
      </c>
      <c r="AP2370" s="2" t="str">
        <f t="shared" si="922"/>
        <v>high</v>
      </c>
    </row>
    <row r="2371" spans="1:42" x14ac:dyDescent="0.25">
      <c r="A2371" s="49">
        <v>41444</v>
      </c>
      <c r="B2371" s="47">
        <v>1628.93</v>
      </c>
      <c r="C2371" s="27">
        <f t="shared" si="937"/>
        <v>-1.385147202160053E-2</v>
      </c>
      <c r="D2371" s="27">
        <f t="shared" si="938"/>
        <v>1.0406302011240598E-2</v>
      </c>
      <c r="E2371" s="5">
        <f t="shared" si="939"/>
        <v>0</v>
      </c>
      <c r="F2371" s="44">
        <v>2889.25</v>
      </c>
      <c r="G2371" s="45">
        <v>2889.25</v>
      </c>
      <c r="H2371" s="48">
        <v>1628.93</v>
      </c>
      <c r="I2371" s="42">
        <v>16.64</v>
      </c>
      <c r="J2371" s="40">
        <f t="shared" si="923"/>
        <v>0.16639999999999999</v>
      </c>
      <c r="K2371" s="40">
        <f t="shared" si="924"/>
        <v>3.3939545832816109E-2</v>
      </c>
      <c r="L2371" s="51">
        <f>VLOOKUP(A2371,LIBOR!$A$3:B4466,2,1)</f>
        <v>0.12709999999999999</v>
      </c>
      <c r="M2371" s="43">
        <v>2074.6999999999998</v>
      </c>
      <c r="N2371" s="54">
        <v>1850.74</v>
      </c>
      <c r="O2371" s="40">
        <f t="shared" si="925"/>
        <v>1.9455504022785204E-4</v>
      </c>
      <c r="P2371" s="40">
        <f t="shared" si="926"/>
        <v>0.13246045416718388</v>
      </c>
      <c r="Q2371" s="38">
        <f t="shared" si="940"/>
        <v>17.112000000000002</v>
      </c>
      <c r="R2371" s="38">
        <f t="shared" si="941"/>
        <v>15.764000000000001</v>
      </c>
      <c r="S2371" s="40">
        <f t="shared" si="927"/>
        <v>1</v>
      </c>
      <c r="T2371" s="40">
        <f t="shared" si="928"/>
        <v>1</v>
      </c>
      <c r="U2371" s="40">
        <f>VLOOKUP(P2371,Table!$D$6:$G$15,MATCH(VALUE(T2371)&amp;"E",Table!$D$5:$G$5,0),1)*IF(Y2371=1,0,1)</f>
        <v>0.85</v>
      </c>
      <c r="V2371" s="40">
        <f t="shared" si="929"/>
        <v>0.15000000000000002</v>
      </c>
      <c r="W2371" s="40">
        <f t="shared" si="944"/>
        <v>218507.55608863631</v>
      </c>
      <c r="X2371" s="40">
        <f t="shared" si="930"/>
        <v>1.4606231380723367E-2</v>
      </c>
      <c r="Y2371" s="40">
        <f t="shared" si="931"/>
        <v>0</v>
      </c>
      <c r="Z2371" s="40">
        <f t="shared" si="932"/>
        <v>0</v>
      </c>
      <c r="AA2371" s="40">
        <f t="shared" si="933"/>
        <v>0</v>
      </c>
      <c r="AB2371" s="38">
        <f t="shared" si="934"/>
        <v>267447.20287139114</v>
      </c>
      <c r="AC2371" s="46"/>
      <c r="AD2371" s="38"/>
      <c r="AE2371" s="40"/>
      <c r="AF2371" s="40"/>
      <c r="AG2371" s="40">
        <f t="shared" si="935"/>
        <v>143.8790381114502</v>
      </c>
      <c r="AH2371" s="24">
        <f t="shared" si="936"/>
        <v>140.37083292957234</v>
      </c>
      <c r="AI2371" s="16">
        <f>VLOOKUP(A2371,'VQT-IV'!$B$3:$C1705,2,0)</f>
        <v>140.47999999999999</v>
      </c>
      <c r="AJ2371" s="25">
        <f t="shared" ref="AJ2371:AJ2434" si="945">AH2371/AI2371-1</f>
        <v>-7.7710044438816794E-4</v>
      </c>
      <c r="AL2371" s="2">
        <f t="shared" si="942"/>
        <v>142.27212799971429</v>
      </c>
      <c r="AM2371" s="27">
        <f t="shared" si="943"/>
        <v>-1.3363791607487352E-2</v>
      </c>
      <c r="AO2371" s="1">
        <v>41409</v>
      </c>
      <c r="AP2371" s="2" t="str">
        <f t="shared" si="922"/>
        <v>high</v>
      </c>
    </row>
    <row r="2372" spans="1:42" x14ac:dyDescent="0.25">
      <c r="A2372" s="49">
        <v>41445</v>
      </c>
      <c r="B2372" s="47">
        <v>1588.19</v>
      </c>
      <c r="C2372" s="27">
        <f t="shared" si="937"/>
        <v>-2.5010282823694108E-2</v>
      </c>
      <c r="D2372" s="27">
        <f t="shared" si="938"/>
        <v>-2.9388293565163592E-2</v>
      </c>
      <c r="E2372" s="5">
        <f t="shared" si="939"/>
        <v>0</v>
      </c>
      <c r="F2372" s="44">
        <v>2817.44</v>
      </c>
      <c r="G2372" s="45">
        <v>2817.44</v>
      </c>
      <c r="H2372" s="48">
        <v>1588.19</v>
      </c>
      <c r="I2372" s="42">
        <v>20.49</v>
      </c>
      <c r="J2372" s="40">
        <f t="shared" si="923"/>
        <v>0.20489999999999997</v>
      </c>
      <c r="K2372" s="40">
        <f t="shared" si="924"/>
        <v>6.8622797334136343E-2</v>
      </c>
      <c r="L2372" s="51">
        <f>VLOOKUP(A2372,LIBOR!$A$3:B4467,2,1)</f>
        <v>0.12690000000000001</v>
      </c>
      <c r="M2372" s="43">
        <v>2316.16</v>
      </c>
      <c r="N2372" s="54">
        <v>2066.13</v>
      </c>
      <c r="O2372" s="40">
        <f t="shared" si="925"/>
        <v>6.4152554298180491E-4</v>
      </c>
      <c r="P2372" s="40">
        <f t="shared" si="926"/>
        <v>0.13627720266586363</v>
      </c>
      <c r="Q2372" s="38">
        <f t="shared" si="940"/>
        <v>16.722000000000001</v>
      </c>
      <c r="R2372" s="38">
        <f t="shared" si="941"/>
        <v>15.927499999999998</v>
      </c>
      <c r="S2372" s="40">
        <f t="shared" si="927"/>
        <v>1</v>
      </c>
      <c r="T2372" s="40">
        <f t="shared" si="928"/>
        <v>1</v>
      </c>
      <c r="U2372" s="40">
        <f>VLOOKUP(P2372,Table!$D$6:$G$15,MATCH(VALUE(T2372)&amp;"E",Table!$D$5:$G$5,0),1)*IF(Y2372=1,0,1)</f>
        <v>0.85</v>
      </c>
      <c r="V2372" s="40">
        <f t="shared" si="929"/>
        <v>0.15000000000000002</v>
      </c>
      <c r="W2372" s="40">
        <f t="shared" si="944"/>
        <v>217676.86264824218</v>
      </c>
      <c r="X2372" s="40">
        <f t="shared" si="930"/>
        <v>-1.7647483138649722E-4</v>
      </c>
      <c r="Y2372" s="40">
        <f t="shared" si="931"/>
        <v>0</v>
      </c>
      <c r="Z2372" s="40">
        <f t="shared" si="932"/>
        <v>0</v>
      </c>
      <c r="AA2372" s="40">
        <f t="shared" si="933"/>
        <v>0</v>
      </c>
      <c r="AB2372" s="38">
        <f t="shared" si="934"/>
        <v>266466.04417745629</v>
      </c>
      <c r="AC2372" s="46"/>
      <c r="AD2372" s="38"/>
      <c r="AE2372" s="40"/>
      <c r="AF2372" s="40"/>
      <c r="AG2372" s="40">
        <f t="shared" si="935"/>
        <v>143.35120245789909</v>
      </c>
      <c r="AH2372" s="24">
        <f t="shared" si="936"/>
        <v>139.85222741806137</v>
      </c>
      <c r="AI2372" s="16">
        <f>VLOOKUP(A2372,'VQT-IV'!$B$3:$C1706,2,0)</f>
        <v>139.96</v>
      </c>
      <c r="AJ2372" s="25">
        <f t="shared" si="945"/>
        <v>-7.7002416360838488E-4</v>
      </c>
      <c r="AL2372" s="2">
        <f t="shared" si="942"/>
        <v>142.27212799971429</v>
      </c>
      <c r="AM2372" s="27">
        <f t="shared" si="943"/>
        <v>-1.7008957521586821E-2</v>
      </c>
      <c r="AO2372" s="1">
        <v>41410</v>
      </c>
      <c r="AP2372" s="2" t="str">
        <f t="shared" ref="AP2372:AP2435" si="946">IF(ABS(AJ2372)&gt;0.0001, "high","")</f>
        <v>high</v>
      </c>
    </row>
    <row r="2373" spans="1:42" x14ac:dyDescent="0.25">
      <c r="A2373" s="49">
        <v>41446</v>
      </c>
      <c r="B2373" s="47">
        <v>1592.43</v>
      </c>
      <c r="C2373" s="27">
        <f t="shared" si="937"/>
        <v>2.6697057656830392E-3</v>
      </c>
      <c r="D2373" s="27">
        <f t="shared" si="938"/>
        <v>-2.0833574721673798E-2</v>
      </c>
      <c r="E2373" s="5">
        <f t="shared" si="939"/>
        <v>0</v>
      </c>
      <c r="F2373" s="44">
        <v>2824.97</v>
      </c>
      <c r="G2373" s="45">
        <v>2824.97</v>
      </c>
      <c r="H2373" s="48">
        <v>1592.43</v>
      </c>
      <c r="I2373" s="42">
        <v>18.899999999999999</v>
      </c>
      <c r="J2373" s="40">
        <f t="shared" si="923"/>
        <v>0.18899999999999997</v>
      </c>
      <c r="K2373" s="40">
        <f t="shared" si="924"/>
        <v>2.8021370435004939E-2</v>
      </c>
      <c r="L2373" s="51">
        <f>VLOOKUP(A2373,LIBOR!$A$3:B4468,2,1)</f>
        <v>0.1303</v>
      </c>
      <c r="M2373" s="43">
        <v>2246.92</v>
      </c>
      <c r="N2373" s="54">
        <v>2004.36</v>
      </c>
      <c r="O2373" s="40">
        <f t="shared" si="925"/>
        <v>7.1083474571710336E-6</v>
      </c>
      <c r="P2373" s="40">
        <f t="shared" si="926"/>
        <v>0.16097862956499503</v>
      </c>
      <c r="Q2373" s="38">
        <f t="shared" si="940"/>
        <v>17.538</v>
      </c>
      <c r="R2373" s="38">
        <f t="shared" si="941"/>
        <v>16.260999999999999</v>
      </c>
      <c r="S2373" s="40">
        <f t="shared" si="927"/>
        <v>1</v>
      </c>
      <c r="T2373" s="40">
        <f t="shared" si="928"/>
        <v>1</v>
      </c>
      <c r="U2373" s="40">
        <f>VLOOKUP(P2373,Table!$D$6:$G$15,MATCH(VALUE(T2373)&amp;"E",Table!$D$5:$G$5,0),1)*IF(Y2373=1,0,1)</f>
        <v>0.85</v>
      </c>
      <c r="V2373" s="40">
        <f t="shared" si="929"/>
        <v>0.15000000000000002</v>
      </c>
      <c r="W2373" s="40">
        <f t="shared" si="944"/>
        <v>217194.66027638578</v>
      </c>
      <c r="X2373" s="40">
        <f t="shared" si="930"/>
        <v>-8.582236040181046E-3</v>
      </c>
      <c r="Y2373" s="40">
        <f t="shared" si="931"/>
        <v>0</v>
      </c>
      <c r="Z2373" s="40">
        <f t="shared" si="932"/>
        <v>0</v>
      </c>
      <c r="AA2373" s="40">
        <f t="shared" si="933"/>
        <v>0</v>
      </c>
      <c r="AB2373" s="38">
        <f t="shared" si="934"/>
        <v>265876.51389385539</v>
      </c>
      <c r="AC2373" s="46"/>
      <c r="AD2373" s="38"/>
      <c r="AE2373" s="40"/>
      <c r="AF2373" s="40"/>
      <c r="AG2373" s="40">
        <f t="shared" si="935"/>
        <v>143.03405182318915</v>
      </c>
      <c r="AH2373" s="24">
        <f t="shared" si="936"/>
        <v>139.53918598997538</v>
      </c>
      <c r="AI2373" s="16">
        <f>VLOOKUP(A2373,'VQT-IV'!$B$3:$C1707,2,0)</f>
        <v>139.65</v>
      </c>
      <c r="AJ2373" s="25">
        <f t="shared" si="945"/>
        <v>-7.9351242409331224E-4</v>
      </c>
      <c r="AL2373" s="2">
        <f t="shared" si="942"/>
        <v>142.27212799971429</v>
      </c>
      <c r="AM2373" s="27">
        <f t="shared" si="943"/>
        <v>-1.9209257977391037E-2</v>
      </c>
      <c r="AO2373" s="1">
        <v>41411</v>
      </c>
      <c r="AP2373" s="2" t="str">
        <f t="shared" si="946"/>
        <v>high</v>
      </c>
    </row>
    <row r="2374" spans="1:42" x14ac:dyDescent="0.25">
      <c r="A2374" s="49">
        <v>41449</v>
      </c>
      <c r="B2374" s="47">
        <v>1573.09</v>
      </c>
      <c r="C2374" s="27">
        <f t="shared" si="937"/>
        <v>-1.2144960846002695E-2</v>
      </c>
      <c r="D2374" s="27">
        <f t="shared" si="938"/>
        <v>-4.0545863888909905E-2</v>
      </c>
      <c r="E2374" s="5">
        <f t="shared" si="939"/>
        <v>0</v>
      </c>
      <c r="F2374" s="44">
        <v>2790.66</v>
      </c>
      <c r="G2374" s="45">
        <v>2790.66</v>
      </c>
      <c r="H2374" s="48">
        <v>1573.09</v>
      </c>
      <c r="I2374" s="42">
        <v>20.11</v>
      </c>
      <c r="J2374" s="40">
        <f t="shared" si="923"/>
        <v>0.2011</v>
      </c>
      <c r="K2374" s="40">
        <f t="shared" si="924"/>
        <v>3.9973902907340181E-2</v>
      </c>
      <c r="L2374" s="51">
        <f>VLOOKUP(A2374,LIBOR!$A$3:B4469,2,1)</f>
        <v>0.13159999999999999</v>
      </c>
      <c r="M2374" s="43">
        <v>2377.8200000000002</v>
      </c>
      <c r="N2374" s="54">
        <v>2121.12</v>
      </c>
      <c r="O2374" s="40">
        <f t="shared" si="925"/>
        <v>1.4931162248394742E-4</v>
      </c>
      <c r="P2374" s="40">
        <f t="shared" si="926"/>
        <v>0.16112609709265982</v>
      </c>
      <c r="Q2374" s="38">
        <f t="shared" si="940"/>
        <v>17.887999999999998</v>
      </c>
      <c r="R2374" s="38">
        <f t="shared" si="941"/>
        <v>16.502499999999998</v>
      </c>
      <c r="S2374" s="40">
        <f t="shared" si="927"/>
        <v>1</v>
      </c>
      <c r="T2374" s="40">
        <f t="shared" si="928"/>
        <v>1</v>
      </c>
      <c r="U2374" s="40">
        <f>VLOOKUP(P2374,Table!$D$6:$G$15,MATCH(VALUE(T2374)&amp;"E",Table!$D$5:$G$5,0),1)*IF(Y2374=1,0,1)</f>
        <v>0.85</v>
      </c>
      <c r="V2374" s="40">
        <f t="shared" si="929"/>
        <v>0.15000000000000002</v>
      </c>
      <c r="W2374" s="40">
        <f t="shared" si="944"/>
        <v>216850.34908490337</v>
      </c>
      <c r="X2374" s="40">
        <f t="shared" si="930"/>
        <v>-1.1100953762822385E-2</v>
      </c>
      <c r="Y2374" s="40">
        <f t="shared" si="931"/>
        <v>0</v>
      </c>
      <c r="Z2374" s="40">
        <f t="shared" si="932"/>
        <v>0</v>
      </c>
      <c r="AA2374" s="40">
        <f t="shared" si="933"/>
        <v>0</v>
      </c>
      <c r="AB2374" s="38">
        <f t="shared" si="934"/>
        <v>265455.1412069372</v>
      </c>
      <c r="AC2374" s="46"/>
      <c r="AD2374" s="38"/>
      <c r="AE2374" s="40"/>
      <c r="AF2374" s="40"/>
      <c r="AG2374" s="40">
        <f t="shared" si="935"/>
        <v>142.807365224005</v>
      </c>
      <c r="AH2374" s="24">
        <f t="shared" si="936"/>
        <v>139.307160231833</v>
      </c>
      <c r="AI2374" s="16">
        <f>VLOOKUP(A2374,'VQT-IV'!$B$3:$C1708,2,0)</f>
        <v>139.41999999999999</v>
      </c>
      <c r="AJ2374" s="25">
        <f t="shared" si="945"/>
        <v>-8.0935137115900613E-4</v>
      </c>
      <c r="AL2374" s="2">
        <f t="shared" si="942"/>
        <v>142.27212799971429</v>
      </c>
      <c r="AM2374" s="27">
        <f t="shared" si="943"/>
        <v>-2.084011682096476E-2</v>
      </c>
      <c r="AO2374" s="1">
        <v>41414</v>
      </c>
      <c r="AP2374" s="2" t="str">
        <f t="shared" si="946"/>
        <v>high</v>
      </c>
    </row>
    <row r="2375" spans="1:42" x14ac:dyDescent="0.25">
      <c r="A2375" s="49">
        <v>41450</v>
      </c>
      <c r="B2375" s="47">
        <v>1588.03</v>
      </c>
      <c r="C2375" s="27">
        <f t="shared" si="937"/>
        <v>9.4972315633561344E-3</v>
      </c>
      <c r="D2375" s="27">
        <f t="shared" si="938"/>
        <v>-3.8839778362258159E-2</v>
      </c>
      <c r="E2375" s="5">
        <f t="shared" si="939"/>
        <v>0</v>
      </c>
      <c r="F2375" s="44">
        <v>2817.44</v>
      </c>
      <c r="G2375" s="45">
        <v>2817.44</v>
      </c>
      <c r="H2375" s="48">
        <v>1588.03</v>
      </c>
      <c r="I2375" s="42">
        <v>18.47</v>
      </c>
      <c r="J2375" s="40">
        <f t="shared" si="923"/>
        <v>0.18469999999999998</v>
      </c>
      <c r="K2375" s="40">
        <f t="shared" si="924"/>
        <v>2.074487514139145E-2</v>
      </c>
      <c r="L2375" s="51">
        <f>VLOOKUP(A2375,LIBOR!$A$3:B4470,2,1)</f>
        <v>0.1321</v>
      </c>
      <c r="M2375" s="43">
        <v>2304.0300000000002</v>
      </c>
      <c r="N2375" s="54">
        <v>2055.29</v>
      </c>
      <c r="O2375" s="40">
        <f t="shared" si="925"/>
        <v>8.9348175477585776E-5</v>
      </c>
      <c r="P2375" s="40">
        <f t="shared" si="926"/>
        <v>0.16395512485860853</v>
      </c>
      <c r="Q2375" s="38">
        <f t="shared" si="940"/>
        <v>18.549999999999997</v>
      </c>
      <c r="R2375" s="38">
        <f t="shared" si="941"/>
        <v>16.808499999999999</v>
      </c>
      <c r="S2375" s="40">
        <f t="shared" si="927"/>
        <v>1</v>
      </c>
      <c r="T2375" s="40">
        <f t="shared" si="928"/>
        <v>1</v>
      </c>
      <c r="U2375" s="40">
        <f>VLOOKUP(P2375,Table!$D$6:$G$15,MATCH(VALUE(T2375)&amp;"E",Table!$D$5:$G$5,0),1)*IF(Y2375=1,0,1)</f>
        <v>0.85</v>
      </c>
      <c r="V2375" s="40">
        <f t="shared" si="929"/>
        <v>0.15000000000000002</v>
      </c>
      <c r="W2375" s="40">
        <f t="shared" si="944"/>
        <v>217591.39681944682</v>
      </c>
      <c r="X2375" s="40">
        <f t="shared" si="930"/>
        <v>-1.4865011620318391E-2</v>
      </c>
      <c r="Y2375" s="40">
        <f t="shared" si="931"/>
        <v>0</v>
      </c>
      <c r="Z2375" s="40">
        <f t="shared" si="932"/>
        <v>0</v>
      </c>
      <c r="AA2375" s="40">
        <f t="shared" si="933"/>
        <v>0</v>
      </c>
      <c r="AB2375" s="38">
        <f t="shared" si="934"/>
        <v>266384.75391073612</v>
      </c>
      <c r="AC2375" s="46"/>
      <c r="AD2375" s="38"/>
      <c r="AE2375" s="40"/>
      <c r="AF2375" s="40"/>
      <c r="AG2375" s="40">
        <f t="shared" si="935"/>
        <v>143.30747059135516</v>
      </c>
      <c r="AH2375" s="24">
        <f t="shared" si="936"/>
        <v>139.79136952878048</v>
      </c>
      <c r="AI2375" s="16">
        <f>VLOOKUP(A2375,'VQT-IV'!$B$3:$C1709,2,0)</f>
        <v>139.9</v>
      </c>
      <c r="AJ2375" s="25">
        <f t="shared" si="945"/>
        <v>-7.7648657054696368E-4</v>
      </c>
      <c r="AL2375" s="2">
        <f t="shared" si="942"/>
        <v>142.27212799971429</v>
      </c>
      <c r="AM2375" s="27">
        <f t="shared" si="943"/>
        <v>-1.7436714455685842E-2</v>
      </c>
      <c r="AO2375" s="1">
        <v>41415</v>
      </c>
      <c r="AP2375" s="2" t="str">
        <f t="shared" si="946"/>
        <v>high</v>
      </c>
    </row>
    <row r="2376" spans="1:42" x14ac:dyDescent="0.25">
      <c r="A2376" s="49">
        <v>41451</v>
      </c>
      <c r="B2376" s="47">
        <v>1603.26</v>
      </c>
      <c r="C2376" s="27">
        <f t="shared" si="937"/>
        <v>9.5904989200457091E-3</v>
      </c>
      <c r="D2376" s="27">
        <f t="shared" si="938"/>
        <v>-1.539780742061192E-2</v>
      </c>
      <c r="E2376" s="5">
        <f t="shared" si="939"/>
        <v>0</v>
      </c>
      <c r="F2376" s="44">
        <v>2845.04</v>
      </c>
      <c r="G2376" s="45">
        <v>2845.04</v>
      </c>
      <c r="H2376" s="48">
        <v>1603.26</v>
      </c>
      <c r="I2376" s="42">
        <v>17.21</v>
      </c>
      <c r="J2376" s="40">
        <f t="shared" si="923"/>
        <v>0.1721</v>
      </c>
      <c r="K2376" s="40">
        <f t="shared" si="924"/>
        <v>5.3471449374511981E-3</v>
      </c>
      <c r="L2376" s="51">
        <f>VLOOKUP(A2376,LIBOR!$A$3:B4471,2,1)</f>
        <v>0.13189999999999999</v>
      </c>
      <c r="M2376" s="43">
        <v>2241.1799999999998</v>
      </c>
      <c r="N2376" s="54">
        <v>1999.22</v>
      </c>
      <c r="O2376" s="40">
        <f t="shared" si="925"/>
        <v>9.1103245670676116E-5</v>
      </c>
      <c r="P2376" s="40">
        <f t="shared" si="926"/>
        <v>0.1667528550625488</v>
      </c>
      <c r="Q2376" s="38">
        <f t="shared" si="940"/>
        <v>18.921999999999997</v>
      </c>
      <c r="R2376" s="38">
        <f t="shared" si="941"/>
        <v>17.007999999999999</v>
      </c>
      <c r="S2376" s="40">
        <f t="shared" si="927"/>
        <v>1</v>
      </c>
      <c r="T2376" s="40">
        <f t="shared" si="928"/>
        <v>1</v>
      </c>
      <c r="U2376" s="40">
        <f>VLOOKUP(P2376,Table!$D$6:$G$15,MATCH(VALUE(T2376)&amp;"E",Table!$D$5:$G$5,0),1)*IF(Y2376=1,0,1)</f>
        <v>0.85</v>
      </c>
      <c r="V2376" s="40">
        <f t="shared" si="929"/>
        <v>0.15000000000000002</v>
      </c>
      <c r="W2376" s="40">
        <f t="shared" si="944"/>
        <v>218474.77455271585</v>
      </c>
      <c r="X2376" s="40">
        <f t="shared" si="930"/>
        <v>-1.6763841791300416E-2</v>
      </c>
      <c r="Y2376" s="40">
        <f t="shared" si="931"/>
        <v>0</v>
      </c>
      <c r="Z2376" s="40">
        <f t="shared" si="932"/>
        <v>0</v>
      </c>
      <c r="AA2376" s="40">
        <f t="shared" si="933"/>
        <v>0</v>
      </c>
      <c r="AB2376" s="38">
        <f t="shared" si="934"/>
        <v>267512.88384329667</v>
      </c>
      <c r="AC2376" s="46"/>
      <c r="AD2376" s="38"/>
      <c r="AE2376" s="40"/>
      <c r="AF2376" s="40"/>
      <c r="AG2376" s="40">
        <f t="shared" si="935"/>
        <v>143.91437261844274</v>
      </c>
      <c r="AH2376" s="24">
        <f t="shared" si="936"/>
        <v>140.37972717923918</v>
      </c>
      <c r="AI2376" s="16">
        <f>VLOOKUP(A2376,'VQT-IV'!$B$3:$C1710,2,0)</f>
        <v>140.49</v>
      </c>
      <c r="AJ2376" s="25">
        <f t="shared" si="945"/>
        <v>-7.8491580013395623E-4</v>
      </c>
      <c r="AL2376" s="2">
        <f t="shared" si="942"/>
        <v>142.27212799971429</v>
      </c>
      <c r="AM2376" s="27">
        <f t="shared" si="943"/>
        <v>-1.3301275851296035E-2</v>
      </c>
      <c r="AO2376" s="1">
        <v>41416</v>
      </c>
      <c r="AP2376" s="2" t="str">
        <f t="shared" si="946"/>
        <v>high</v>
      </c>
    </row>
    <row r="2377" spans="1:42" x14ac:dyDescent="0.25">
      <c r="A2377" s="49">
        <v>41452</v>
      </c>
      <c r="B2377" s="47">
        <v>1613.2</v>
      </c>
      <c r="C2377" s="27">
        <f t="shared" si="937"/>
        <v>6.1998677694199422E-3</v>
      </c>
      <c r="D2377" s="27">
        <f t="shared" si="938"/>
        <v>1.581234317250213E-2</v>
      </c>
      <c r="E2377" s="5">
        <f t="shared" si="939"/>
        <v>0</v>
      </c>
      <c r="F2377" s="44">
        <v>2862.92</v>
      </c>
      <c r="G2377" s="45">
        <v>2862.92</v>
      </c>
      <c r="H2377" s="48">
        <v>1613.2</v>
      </c>
      <c r="I2377" s="42">
        <v>16.86</v>
      </c>
      <c r="J2377" s="40">
        <f t="shared" si="923"/>
        <v>0.1686</v>
      </c>
      <c r="K2377" s="40">
        <f t="shared" si="924"/>
        <v>-1.2428010101809828E-3</v>
      </c>
      <c r="L2377" s="51">
        <f>VLOOKUP(A2377,LIBOR!$A$3:B4472,2,1)</f>
        <v>0.12889999999999999</v>
      </c>
      <c r="M2377" s="43">
        <v>2168.5700000000002</v>
      </c>
      <c r="N2377" s="54">
        <v>1934.44</v>
      </c>
      <c r="O2377" s="40">
        <f t="shared" si="925"/>
        <v>3.8201394398070106E-5</v>
      </c>
      <c r="P2377" s="40">
        <f t="shared" si="926"/>
        <v>0.16984280101018098</v>
      </c>
      <c r="Q2377" s="38">
        <f t="shared" si="940"/>
        <v>19.036000000000001</v>
      </c>
      <c r="R2377" s="38">
        <f t="shared" si="941"/>
        <v>17.127000000000002</v>
      </c>
      <c r="S2377" s="40">
        <f t="shared" si="927"/>
        <v>1</v>
      </c>
      <c r="T2377" s="40">
        <f t="shared" si="928"/>
        <v>1</v>
      </c>
      <c r="U2377" s="40">
        <f>VLOOKUP(P2377,Table!$D$6:$G$15,MATCH(VALUE(T2377)&amp;"E",Table!$D$5:$G$5,0),1)*IF(Y2377=1,0,1)</f>
        <v>0.85</v>
      </c>
      <c r="V2377" s="40">
        <f t="shared" si="929"/>
        <v>0.15000000000000002</v>
      </c>
      <c r="W2377" s="40">
        <f t="shared" si="944"/>
        <v>218564.23823596412</v>
      </c>
      <c r="X2377" s="40">
        <f t="shared" si="930"/>
        <v>-1.5002472457825711E-4</v>
      </c>
      <c r="Y2377" s="40">
        <f t="shared" si="931"/>
        <v>0</v>
      </c>
      <c r="Z2377" s="40">
        <f t="shared" si="932"/>
        <v>0</v>
      </c>
      <c r="AA2377" s="40">
        <f t="shared" si="933"/>
        <v>0</v>
      </c>
      <c r="AB2377" s="38">
        <f t="shared" si="934"/>
        <v>267641.88167304982</v>
      </c>
      <c r="AC2377" s="46"/>
      <c r="AD2377" s="38"/>
      <c r="AE2377" s="40"/>
      <c r="AF2377" s="40"/>
      <c r="AG2377" s="40">
        <f t="shared" si="935"/>
        <v>143.98376980586545</v>
      </c>
      <c r="AH2377" s="24">
        <f t="shared" si="936"/>
        <v>140.44376443865164</v>
      </c>
      <c r="AI2377" s="16">
        <f>VLOOKUP(A2377,'VQT-IV'!$B$3:$C1711,2,0)</f>
        <v>140.56</v>
      </c>
      <c r="AJ2377" s="25">
        <f t="shared" si="945"/>
        <v>-8.269462247322279E-4</v>
      </c>
      <c r="AL2377" s="2">
        <f t="shared" si="942"/>
        <v>142.27212799971429</v>
      </c>
      <c r="AM2377" s="27">
        <f t="shared" si="943"/>
        <v>-1.285117181255846E-2</v>
      </c>
      <c r="AO2377" s="1">
        <v>41417</v>
      </c>
      <c r="AP2377" s="2" t="str">
        <f t="shared" si="946"/>
        <v>high</v>
      </c>
    </row>
    <row r="2378" spans="1:42" x14ac:dyDescent="0.25">
      <c r="A2378" s="49">
        <v>41453</v>
      </c>
      <c r="B2378" s="47">
        <v>1606.28</v>
      </c>
      <c r="C2378" s="27">
        <f t="shared" si="937"/>
        <v>-4.2896107116291438E-3</v>
      </c>
      <c r="D2378" s="27">
        <f t="shared" si="938"/>
        <v>8.8530266951899472E-3</v>
      </c>
      <c r="E2378" s="5">
        <f t="shared" si="939"/>
        <v>0</v>
      </c>
      <c r="F2378" s="44">
        <v>2850.66</v>
      </c>
      <c r="G2378" s="45">
        <v>2850.66</v>
      </c>
      <c r="H2378" s="48">
        <v>1606.28</v>
      </c>
      <c r="I2378" s="42">
        <v>16.86</v>
      </c>
      <c r="J2378" s="40">
        <f t="shared" si="923"/>
        <v>0.1686</v>
      </c>
      <c r="K2378" s="40">
        <f t="shared" si="924"/>
        <v>-1.1836934791875087E-3</v>
      </c>
      <c r="L2378" s="51">
        <f>VLOOKUP(A2378,LIBOR!$A$3:B4473,2,1)</f>
        <v>0.125</v>
      </c>
      <c r="M2378" s="43">
        <v>2151</v>
      </c>
      <c r="N2378" s="54">
        <v>1918.77</v>
      </c>
      <c r="O2378" s="40">
        <f t="shared" si="925"/>
        <v>1.8480003742176832E-5</v>
      </c>
      <c r="P2378" s="40">
        <f t="shared" si="926"/>
        <v>0.16978369347918751</v>
      </c>
      <c r="Q2378" s="38">
        <f t="shared" si="940"/>
        <v>18.309999999999999</v>
      </c>
      <c r="R2378" s="38">
        <f t="shared" si="941"/>
        <v>17.243499999999997</v>
      </c>
      <c r="S2378" s="40">
        <f t="shared" si="927"/>
        <v>1</v>
      </c>
      <c r="T2378" s="40">
        <f t="shared" si="928"/>
        <v>1</v>
      </c>
      <c r="U2378" s="40">
        <f>VLOOKUP(P2378,Table!$D$6:$G$15,MATCH(VALUE(T2378)&amp;"E",Table!$D$5:$G$5,0),1)*IF(Y2378=1,0,1)</f>
        <v>0.85</v>
      </c>
      <c r="V2378" s="40">
        <f t="shared" si="929"/>
        <v>0.15000000000000002</v>
      </c>
      <c r="W2378" s="40">
        <f t="shared" si="944"/>
        <v>217501.74295562648</v>
      </c>
      <c r="X2378" s="40">
        <f t="shared" si="930"/>
        <v>4.0765728471376939E-3</v>
      </c>
      <c r="Y2378" s="40">
        <f t="shared" si="931"/>
        <v>0</v>
      </c>
      <c r="Z2378" s="40">
        <f t="shared" si="932"/>
        <v>0</v>
      </c>
      <c r="AA2378" s="40">
        <f t="shared" si="933"/>
        <v>0</v>
      </c>
      <c r="AB2378" s="38">
        <f t="shared" si="934"/>
        <v>266342.39818579413</v>
      </c>
      <c r="AC2378" s="46"/>
      <c r="AD2378" s="38"/>
      <c r="AE2378" s="40"/>
      <c r="AF2378" s="40"/>
      <c r="AG2378" s="40">
        <f t="shared" si="935"/>
        <v>143.28468440814689</v>
      </c>
      <c r="AH2378" s="24">
        <f t="shared" si="936"/>
        <v>139.75822921595264</v>
      </c>
      <c r="AI2378" s="16">
        <f>VLOOKUP(A2378,'VQT-IV'!$B$3:$C1712,2,0)</f>
        <v>139.87</v>
      </c>
      <c r="AJ2378" s="25">
        <f t="shared" si="945"/>
        <v>-7.9910476905242778E-4</v>
      </c>
      <c r="AL2378" s="2">
        <f t="shared" si="942"/>
        <v>142.27212799971429</v>
      </c>
      <c r="AM2378" s="27">
        <f t="shared" si="943"/>
        <v>-1.7669650542984083E-2</v>
      </c>
      <c r="AO2378" s="1">
        <v>41418</v>
      </c>
      <c r="AP2378" s="2" t="str">
        <f t="shared" si="946"/>
        <v>high</v>
      </c>
    </row>
    <row r="2379" spans="1:42" x14ac:dyDescent="0.25">
      <c r="A2379" s="49">
        <v>41456</v>
      </c>
      <c r="B2379" s="47">
        <v>1614.96</v>
      </c>
      <c r="C2379" s="27">
        <f t="shared" si="937"/>
        <v>5.4037901237642405E-3</v>
      </c>
      <c r="D2379" s="27">
        <f t="shared" si="938"/>
        <v>2.6401777664956882E-2</v>
      </c>
      <c r="E2379" s="5">
        <f t="shared" si="939"/>
        <v>0</v>
      </c>
      <c r="F2379" s="44">
        <v>2866.41</v>
      </c>
      <c r="G2379" s="45">
        <v>2866.41</v>
      </c>
      <c r="H2379" s="48">
        <v>1614.96</v>
      </c>
      <c r="I2379" s="42">
        <v>16.37</v>
      </c>
      <c r="J2379" s="40">
        <f t="shared" si="923"/>
        <v>0.16370000000000001</v>
      </c>
      <c r="K2379" s="40">
        <f t="shared" si="924"/>
        <v>-5.0162108105760439E-3</v>
      </c>
      <c r="L2379" s="51">
        <f>VLOOKUP(A2379,LIBOR!$A$3:B4474,2,1)</f>
        <v>0.1245</v>
      </c>
      <c r="M2379" s="43">
        <v>2101.81</v>
      </c>
      <c r="N2379" s="54">
        <v>1874.88</v>
      </c>
      <c r="O2379" s="40">
        <f t="shared" si="925"/>
        <v>2.904392972533344E-5</v>
      </c>
      <c r="P2379" s="40">
        <f t="shared" si="926"/>
        <v>0.16871621081057606</v>
      </c>
      <c r="Q2379" s="38">
        <f t="shared" si="940"/>
        <v>17.902000000000001</v>
      </c>
      <c r="R2379" s="38">
        <f t="shared" si="941"/>
        <v>17.2715</v>
      </c>
      <c r="S2379" s="40">
        <f t="shared" si="927"/>
        <v>1</v>
      </c>
      <c r="T2379" s="40">
        <f t="shared" si="928"/>
        <v>1</v>
      </c>
      <c r="U2379" s="40">
        <f>VLOOKUP(P2379,Table!$D$6:$G$15,MATCH(VALUE(T2379)&amp;"E",Table!$D$5:$G$5,0),1)*IF(Y2379=1,0,1)</f>
        <v>0.85</v>
      </c>
      <c r="V2379" s="40">
        <f t="shared" si="929"/>
        <v>0.15000000000000002</v>
      </c>
      <c r="W2379" s="40">
        <f t="shared" si="944"/>
        <v>217754.50549476681</v>
      </c>
      <c r="X2379" s="40">
        <f t="shared" si="930"/>
        <v>1.4138592488872614E-3</v>
      </c>
      <c r="Y2379" s="40">
        <f t="shared" si="931"/>
        <v>0</v>
      </c>
      <c r="Z2379" s="40">
        <f t="shared" si="932"/>
        <v>0</v>
      </c>
      <c r="AA2379" s="40">
        <f t="shared" si="933"/>
        <v>0</v>
      </c>
      <c r="AB2379" s="38">
        <f t="shared" si="934"/>
        <v>266679.59188828454</v>
      </c>
      <c r="AC2379" s="46"/>
      <c r="AD2379" s="38"/>
      <c r="AE2379" s="40"/>
      <c r="AF2379" s="40"/>
      <c r="AG2379" s="40">
        <f t="shared" si="935"/>
        <v>143.46608509228449</v>
      </c>
      <c r="AH2379" s="24">
        <f t="shared" si="936"/>
        <v>139.92423919182482</v>
      </c>
      <c r="AI2379" s="16">
        <f>VLOOKUP(A2379,'VQT-IV'!$B$3:$C1713,2,0)</f>
        <v>140.04</v>
      </c>
      <c r="AJ2379" s="25">
        <f t="shared" si="945"/>
        <v>-8.2662673646938245E-4</v>
      </c>
      <c r="AL2379" s="2">
        <f t="shared" si="942"/>
        <v>142.27212799971429</v>
      </c>
      <c r="AM2379" s="27">
        <f t="shared" si="943"/>
        <v>-1.6502802347162282E-2</v>
      </c>
      <c r="AO2379" s="1">
        <v>41421</v>
      </c>
      <c r="AP2379" s="2" t="str">
        <f t="shared" si="946"/>
        <v>high</v>
      </c>
    </row>
    <row r="2380" spans="1:42" x14ac:dyDescent="0.25">
      <c r="A2380" s="49">
        <v>41457</v>
      </c>
      <c r="B2380" s="47">
        <v>1614.08</v>
      </c>
      <c r="C2380" s="27">
        <f t="shared" si="937"/>
        <v>-5.4490513696936471E-4</v>
      </c>
      <c r="D2380" s="27">
        <f t="shared" si="938"/>
        <v>1.6359640964631383E-2</v>
      </c>
      <c r="E2380" s="5">
        <f t="shared" si="939"/>
        <v>0</v>
      </c>
      <c r="F2380" s="44">
        <v>2865.48</v>
      </c>
      <c r="G2380" s="45">
        <v>2865.48</v>
      </c>
      <c r="H2380" s="48">
        <v>1614.08</v>
      </c>
      <c r="I2380" s="42">
        <v>16.440000000000001</v>
      </c>
      <c r="J2380" s="40">
        <f t="shared" si="923"/>
        <v>0.16440000000000002</v>
      </c>
      <c r="K2380" s="40">
        <f t="shared" si="924"/>
        <v>-4.8456872944114826E-3</v>
      </c>
      <c r="L2380" s="51">
        <f>VLOOKUP(A2380,LIBOR!$A$3:B4475,2,1)</f>
        <v>0.1263</v>
      </c>
      <c r="M2380" s="43">
        <v>2098.75</v>
      </c>
      <c r="N2380" s="54">
        <v>1872.14</v>
      </c>
      <c r="O2380" s="40">
        <f t="shared" si="925"/>
        <v>2.9708348326086433E-7</v>
      </c>
      <c r="P2380" s="40">
        <f t="shared" si="926"/>
        <v>0.1692456872944115</v>
      </c>
      <c r="Q2380" s="38">
        <f t="shared" si="940"/>
        <v>17.154000000000003</v>
      </c>
      <c r="R2380" s="38">
        <f t="shared" si="941"/>
        <v>17.276000000000003</v>
      </c>
      <c r="S2380" s="40">
        <f t="shared" si="927"/>
        <v>-1</v>
      </c>
      <c r="T2380" s="40">
        <f t="shared" si="928"/>
        <v>0</v>
      </c>
      <c r="U2380" s="40">
        <f>VLOOKUP(P2380,Table!$D$6:$G$15,MATCH(VALUE(T2380)&amp;"E",Table!$D$5:$G$5,0),1)*IF(Y2380=1,0,1)</f>
        <v>0.9</v>
      </c>
      <c r="V2380" s="40">
        <f t="shared" si="929"/>
        <v>9.9999999999999978E-2</v>
      </c>
      <c r="W2380" s="40">
        <f t="shared" si="944"/>
        <v>217605.91343578644</v>
      </c>
      <c r="X2380" s="40">
        <f t="shared" si="930"/>
        <v>4.1694948321684411E-3</v>
      </c>
      <c r="Y2380" s="40">
        <f t="shared" si="931"/>
        <v>0</v>
      </c>
      <c r="Z2380" s="40">
        <f t="shared" si="932"/>
        <v>0</v>
      </c>
      <c r="AA2380" s="40">
        <f t="shared" si="933"/>
        <v>0</v>
      </c>
      <c r="AB2380" s="38">
        <f t="shared" si="934"/>
        <v>266547.80851204839</v>
      </c>
      <c r="AC2380" s="46"/>
      <c r="AD2380" s="38"/>
      <c r="AE2380" s="40"/>
      <c r="AF2380" s="40"/>
      <c r="AG2380" s="40">
        <f t="shared" si="935"/>
        <v>143.39518935956281</v>
      </c>
      <c r="AH2380" s="24">
        <f t="shared" si="936"/>
        <v>139.85145364672701</v>
      </c>
      <c r="AI2380" s="16">
        <f>VLOOKUP(A2380,'VQT-IV'!$B$3:$C1714,2,0)</f>
        <v>139.96</v>
      </c>
      <c r="AJ2380" s="25">
        <f t="shared" si="945"/>
        <v>-7.7555268128748356E-4</v>
      </c>
      <c r="AL2380" s="2">
        <f t="shared" si="942"/>
        <v>142.27212799971429</v>
      </c>
      <c r="AM2380" s="27">
        <f t="shared" si="943"/>
        <v>-1.7014396192851944E-2</v>
      </c>
      <c r="AO2380" s="1">
        <v>41422</v>
      </c>
      <c r="AP2380" s="2" t="str">
        <f t="shared" si="946"/>
        <v>high</v>
      </c>
    </row>
    <row r="2381" spans="1:42" x14ac:dyDescent="0.25">
      <c r="A2381" s="49">
        <v>41458</v>
      </c>
      <c r="B2381" s="47">
        <v>1615.41</v>
      </c>
      <c r="C2381" s="27">
        <f t="shared" si="937"/>
        <v>8.2399881046790746E-4</v>
      </c>
      <c r="D2381" s="27">
        <f t="shared" si="938"/>
        <v>7.5931408550535817E-3</v>
      </c>
      <c r="E2381" s="5">
        <f t="shared" si="939"/>
        <v>0</v>
      </c>
      <c r="F2381" s="44">
        <v>2867.85</v>
      </c>
      <c r="G2381" s="45">
        <v>2867.85</v>
      </c>
      <c r="H2381" s="48">
        <v>1615.41</v>
      </c>
      <c r="I2381" s="42">
        <v>16.2</v>
      </c>
      <c r="J2381" s="40">
        <f t="shared" si="923"/>
        <v>0.16200000000000001</v>
      </c>
      <c r="K2381" s="40">
        <f t="shared" si="924"/>
        <v>-7.6554023752950506E-5</v>
      </c>
      <c r="L2381" s="51">
        <f>VLOOKUP(A2381,LIBOR!$A$3:B4476,2,1)</f>
        <v>0.12429999999999999</v>
      </c>
      <c r="M2381" s="43">
        <v>2073.35</v>
      </c>
      <c r="N2381" s="54">
        <v>1849.48</v>
      </c>
      <c r="O2381" s="40">
        <f t="shared" si="925"/>
        <v>6.784149881237965E-7</v>
      </c>
      <c r="P2381" s="40">
        <f t="shared" si="926"/>
        <v>0.16207655402375296</v>
      </c>
      <c r="Q2381" s="38">
        <f t="shared" si="940"/>
        <v>16.747999999999998</v>
      </c>
      <c r="R2381" s="38">
        <f t="shared" si="941"/>
        <v>17.284500000000001</v>
      </c>
      <c r="S2381" s="40">
        <f t="shared" si="927"/>
        <v>-1</v>
      </c>
      <c r="T2381" s="40">
        <f t="shared" si="928"/>
        <v>0</v>
      </c>
      <c r="U2381" s="40">
        <f>VLOOKUP(P2381,Table!$D$6:$G$15,MATCH(VALUE(T2381)&amp;"E",Table!$D$5:$G$5,0),1)*IF(Y2381=1,0,1)</f>
        <v>0.9</v>
      </c>
      <c r="V2381" s="40">
        <f t="shared" si="929"/>
        <v>9.9999999999999978E-2</v>
      </c>
      <c r="W2381" s="40">
        <f t="shared" si="944"/>
        <v>217503.903997243</v>
      </c>
      <c r="X2381" s="40">
        <f t="shared" si="930"/>
        <v>6.6715028957053946E-5</v>
      </c>
      <c r="Y2381" s="40">
        <f t="shared" si="931"/>
        <v>0</v>
      </c>
      <c r="Z2381" s="40">
        <f t="shared" si="932"/>
        <v>0</v>
      </c>
      <c r="AA2381" s="40">
        <f t="shared" si="933"/>
        <v>0</v>
      </c>
      <c r="AB2381" s="38">
        <f t="shared" si="934"/>
        <v>266423.63287400239</v>
      </c>
      <c r="AC2381" s="46"/>
      <c r="AD2381" s="38"/>
      <c r="AE2381" s="40"/>
      <c r="AF2381" s="40"/>
      <c r="AG2381" s="40">
        <f t="shared" si="935"/>
        <v>143.32838637502186</v>
      </c>
      <c r="AH2381" s="24">
        <f t="shared" si="936"/>
        <v>139.78266329558471</v>
      </c>
      <c r="AI2381" s="16">
        <f>VLOOKUP(A2381,'VQT-IV'!$B$3:$C1715,2,0)</f>
        <v>139.88999999999999</v>
      </c>
      <c r="AJ2381" s="25">
        <f t="shared" si="945"/>
        <v>-7.6729361938143725E-4</v>
      </c>
      <c r="AL2381" s="2">
        <f t="shared" si="942"/>
        <v>142.27212799971429</v>
      </c>
      <c r="AM2381" s="27">
        <f t="shared" si="943"/>
        <v>-1.7497908684788732E-2</v>
      </c>
      <c r="AO2381" s="1">
        <v>41423</v>
      </c>
      <c r="AP2381" s="2" t="str">
        <f t="shared" si="946"/>
        <v>high</v>
      </c>
    </row>
    <row r="2382" spans="1:42" x14ac:dyDescent="0.25">
      <c r="A2382" s="49">
        <v>41460</v>
      </c>
      <c r="B2382" s="47">
        <v>1631.89</v>
      </c>
      <c r="C2382" s="27">
        <f t="shared" si="937"/>
        <v>1.0201744448777639E-2</v>
      </c>
      <c r="D2382" s="27">
        <f t="shared" si="938"/>
        <v>1.1595017534411278E-2</v>
      </c>
      <c r="E2382" s="5">
        <f t="shared" si="939"/>
        <v>0</v>
      </c>
      <c r="F2382" s="44">
        <v>2897.12</v>
      </c>
      <c r="G2382" s="45">
        <v>2897.12</v>
      </c>
      <c r="H2382" s="48">
        <v>1631.89</v>
      </c>
      <c r="I2382" s="42">
        <v>14.89</v>
      </c>
      <c r="J2382" s="40">
        <f t="shared" si="923"/>
        <v>0.1489</v>
      </c>
      <c r="K2382" s="40">
        <f t="shared" si="924"/>
        <v>-1.1958185129187643E-2</v>
      </c>
      <c r="L2382" s="51">
        <f>VLOOKUP(A2382,LIBOR!$A$3:B4477,2,1)</f>
        <v>0.12529999999999999</v>
      </c>
      <c r="M2382" s="43">
        <v>1949.51</v>
      </c>
      <c r="N2382" s="54">
        <v>1739.01</v>
      </c>
      <c r="O2382" s="40">
        <f t="shared" si="925"/>
        <v>1.0302367507664991E-4</v>
      </c>
      <c r="P2382" s="40">
        <f t="shared" si="926"/>
        <v>0.16085818512918765</v>
      </c>
      <c r="Q2382" s="38">
        <f t="shared" si="940"/>
        <v>16.545999999999999</v>
      </c>
      <c r="R2382" s="38">
        <f t="shared" si="941"/>
        <v>17.219500000000004</v>
      </c>
      <c r="S2382" s="40">
        <f t="shared" si="927"/>
        <v>-1</v>
      </c>
      <c r="T2382" s="40">
        <f t="shared" si="928"/>
        <v>0</v>
      </c>
      <c r="U2382" s="40">
        <f>VLOOKUP(P2382,Table!$D$6:$G$15,MATCH(VALUE(T2382)&amp;"E",Table!$D$5:$G$5,0),1)*IF(Y2382=1,0,1)</f>
        <v>0.9</v>
      </c>
      <c r="V2382" s="40">
        <f t="shared" si="929"/>
        <v>9.9999999999999978E-2</v>
      </c>
      <c r="W2382" s="40">
        <f t="shared" si="944"/>
        <v>218201.77391829068</v>
      </c>
      <c r="X2382" s="40">
        <f t="shared" si="930"/>
        <v>-4.4438565388636997E-3</v>
      </c>
      <c r="Y2382" s="40">
        <f t="shared" si="931"/>
        <v>0</v>
      </c>
      <c r="Z2382" s="40">
        <f t="shared" si="932"/>
        <v>0</v>
      </c>
      <c r="AA2382" s="40">
        <f t="shared" si="933"/>
        <v>0</v>
      </c>
      <c r="AB2382" s="38">
        <f t="shared" si="934"/>
        <v>267279.56795606809</v>
      </c>
      <c r="AC2382" s="46"/>
      <c r="AD2382" s="38"/>
      <c r="AE2382" s="40"/>
      <c r="AF2382" s="40"/>
      <c r="AG2382" s="40">
        <f t="shared" si="935"/>
        <v>143.7888552637269</v>
      </c>
      <c r="AH2382" s="24">
        <f t="shared" si="936"/>
        <v>140.22444125516631</v>
      </c>
      <c r="AI2382" s="16">
        <f>VLOOKUP(A2382,'VQT-IV'!$B$3:$C1716,2,0)</f>
        <v>140.34</v>
      </c>
      <c r="AJ2382" s="25">
        <f t="shared" si="945"/>
        <v>-8.2341987198009114E-4</v>
      </c>
      <c r="AL2382" s="2">
        <f t="shared" si="942"/>
        <v>142.27212799971429</v>
      </c>
      <c r="AM2382" s="27">
        <f t="shared" si="943"/>
        <v>-1.4392747007706874E-2</v>
      </c>
      <c r="AO2382" s="1">
        <v>41424</v>
      </c>
      <c r="AP2382" s="2" t="str">
        <f t="shared" si="946"/>
        <v>high</v>
      </c>
    </row>
    <row r="2383" spans="1:42" x14ac:dyDescent="0.25">
      <c r="A2383" s="49">
        <v>41463</v>
      </c>
      <c r="B2383" s="47">
        <v>1640.46</v>
      </c>
      <c r="C2383" s="27">
        <f t="shared" si="937"/>
        <v>5.2515794569487628E-3</v>
      </c>
      <c r="D2383" s="27">
        <f t="shared" si="938"/>
        <v>2.1136207702989185E-2</v>
      </c>
      <c r="E2383" s="5">
        <f t="shared" si="939"/>
        <v>0</v>
      </c>
      <c r="F2383" s="44">
        <v>2913.2</v>
      </c>
      <c r="G2383" s="45">
        <v>2913.2</v>
      </c>
      <c r="H2383" s="48">
        <v>1640.46</v>
      </c>
      <c r="I2383" s="42">
        <v>14.78</v>
      </c>
      <c r="J2383" s="40">
        <f t="shared" si="923"/>
        <v>0.14779999999999999</v>
      </c>
      <c r="K2383" s="40">
        <f t="shared" si="924"/>
        <v>-1.5618659534358453E-2</v>
      </c>
      <c r="L2383" s="51">
        <f>VLOOKUP(A2383,LIBOR!$A$3:B4478,2,1)</f>
        <v>0.12429999999999999</v>
      </c>
      <c r="M2383" s="43">
        <v>1873.01</v>
      </c>
      <c r="N2383" s="54">
        <v>1670.76</v>
      </c>
      <c r="O2383" s="40">
        <f t="shared" si="925"/>
        <v>2.7434946936433673E-5</v>
      </c>
      <c r="P2383" s="40">
        <f t="shared" si="926"/>
        <v>0.16341865953435844</v>
      </c>
      <c r="Q2383" s="38">
        <f t="shared" si="940"/>
        <v>16.152000000000001</v>
      </c>
      <c r="R2383" s="38">
        <f t="shared" si="941"/>
        <v>17.1325</v>
      </c>
      <c r="S2383" s="40">
        <f t="shared" si="927"/>
        <v>-1</v>
      </c>
      <c r="T2383" s="40">
        <f t="shared" si="928"/>
        <v>0</v>
      </c>
      <c r="U2383" s="40">
        <f>VLOOKUP(P2383,Table!$D$6:$G$15,MATCH(VALUE(T2383)&amp;"E",Table!$D$5:$G$5,0),1)*IF(Y2383=1,0,1)</f>
        <v>0.9</v>
      </c>
      <c r="V2383" s="40">
        <f t="shared" si="929"/>
        <v>9.9999999999999978E-2</v>
      </c>
      <c r="W2383" s="40">
        <f t="shared" si="944"/>
        <v>218376.72258654263</v>
      </c>
      <c r="X2383" s="40">
        <f t="shared" si="930"/>
        <v>-1.6583880354759106E-3</v>
      </c>
      <c r="Y2383" s="40">
        <f t="shared" si="931"/>
        <v>0</v>
      </c>
      <c r="Z2383" s="40">
        <f t="shared" si="932"/>
        <v>0</v>
      </c>
      <c r="AA2383" s="40">
        <f t="shared" si="933"/>
        <v>0</v>
      </c>
      <c r="AB2383" s="38">
        <f t="shared" si="934"/>
        <v>267565.88924563245</v>
      </c>
      <c r="AC2383" s="46"/>
      <c r="AD2383" s="38"/>
      <c r="AE2383" s="40"/>
      <c r="AF2383" s="40"/>
      <c r="AG2383" s="40">
        <f t="shared" si="935"/>
        <v>143.94288802716977</v>
      </c>
      <c r="AH2383" s="24">
        <f t="shared" si="936"/>
        <v>140.36369519056834</v>
      </c>
      <c r="AI2383" s="16">
        <f>VLOOKUP(A2383,'VQT-IV'!$B$3:$C1717,2,0)</f>
        <v>140.47999999999999</v>
      </c>
      <c r="AJ2383" s="25">
        <f t="shared" si="945"/>
        <v>-8.279100899177827E-4</v>
      </c>
      <c r="AL2383" s="2">
        <f t="shared" si="942"/>
        <v>142.27212799971429</v>
      </c>
      <c r="AM2383" s="27">
        <f t="shared" si="943"/>
        <v>-1.3413961230338667E-2</v>
      </c>
      <c r="AO2383" s="1">
        <v>41425</v>
      </c>
      <c r="AP2383" s="2" t="str">
        <f t="shared" si="946"/>
        <v>high</v>
      </c>
    </row>
    <row r="2384" spans="1:42" x14ac:dyDescent="0.25">
      <c r="A2384" s="49">
        <v>41464</v>
      </c>
      <c r="B2384" s="47">
        <v>1652.32</v>
      </c>
      <c r="C2384" s="27">
        <f t="shared" si="937"/>
        <v>7.2296794801458564E-3</v>
      </c>
      <c r="D2384" s="27">
        <f t="shared" si="938"/>
        <v>2.2962097059370801E-2</v>
      </c>
      <c r="E2384" s="5">
        <f t="shared" si="939"/>
        <v>0</v>
      </c>
      <c r="F2384" s="44">
        <v>2934.31</v>
      </c>
      <c r="G2384" s="45">
        <v>2934.31</v>
      </c>
      <c r="H2384" s="48">
        <v>1652.32</v>
      </c>
      <c r="I2384" s="42">
        <v>14.35</v>
      </c>
      <c r="J2384" s="40">
        <f t="shared" si="923"/>
        <v>0.14349999999999999</v>
      </c>
      <c r="K2384" s="40">
        <f t="shared" si="924"/>
        <v>-1.4026359725708898E-2</v>
      </c>
      <c r="L2384" s="51">
        <f>VLOOKUP(A2384,LIBOR!$A$3:B4479,2,1)</f>
        <v>0.12509999999999999</v>
      </c>
      <c r="M2384" s="43">
        <v>1856.09</v>
      </c>
      <c r="N2384" s="54">
        <v>1655.66</v>
      </c>
      <c r="O2384" s="40">
        <f t="shared" si="925"/>
        <v>5.1892870535756237E-5</v>
      </c>
      <c r="P2384" s="40">
        <f t="shared" si="926"/>
        <v>0.15752635972570889</v>
      </c>
      <c r="Q2384" s="38">
        <f t="shared" si="940"/>
        <v>15.736000000000001</v>
      </c>
      <c r="R2384" s="38">
        <f t="shared" si="941"/>
        <v>17.1145</v>
      </c>
      <c r="S2384" s="40">
        <f t="shared" si="927"/>
        <v>-1</v>
      </c>
      <c r="T2384" s="40">
        <f t="shared" si="928"/>
        <v>0</v>
      </c>
      <c r="U2384" s="40">
        <f>VLOOKUP(P2384,Table!$D$6:$G$15,MATCH(VALUE(T2384)&amp;"E",Table!$D$5:$G$5,0),1)*IF(Y2384=1,0,1)</f>
        <v>0.9</v>
      </c>
      <c r="V2384" s="40">
        <f t="shared" si="929"/>
        <v>9.9999999999999978E-2</v>
      </c>
      <c r="W2384" s="40">
        <f t="shared" si="944"/>
        <v>219600.27234249859</v>
      </c>
      <c r="X2384" s="40">
        <f t="shared" si="930"/>
        <v>4.0228626172189585E-3</v>
      </c>
      <c r="Y2384" s="40">
        <f t="shared" si="931"/>
        <v>0</v>
      </c>
      <c r="Z2384" s="40">
        <f t="shared" si="932"/>
        <v>0</v>
      </c>
      <c r="AA2384" s="40">
        <f t="shared" si="933"/>
        <v>0</v>
      </c>
      <c r="AB2384" s="38">
        <f t="shared" si="934"/>
        <v>269069.16420437343</v>
      </c>
      <c r="AC2384" s="46"/>
      <c r="AD2384" s="38"/>
      <c r="AE2384" s="40"/>
      <c r="AF2384" s="40"/>
      <c r="AG2384" s="40">
        <f t="shared" si="935"/>
        <v>144.75160747818117</v>
      </c>
      <c r="AH2384" s="24">
        <f t="shared" si="936"/>
        <v>141.14863170794501</v>
      </c>
      <c r="AI2384" s="16">
        <f>VLOOKUP(A2384,'VQT-IV'!$B$3:$C1718,2,0)</f>
        <v>141.26</v>
      </c>
      <c r="AJ2384" s="25">
        <f t="shared" si="945"/>
        <v>-7.8839226996296752E-4</v>
      </c>
      <c r="AL2384" s="2">
        <f t="shared" si="942"/>
        <v>142.27212799971429</v>
      </c>
      <c r="AM2384" s="27">
        <f t="shared" si="943"/>
        <v>-7.8968123100789933E-3</v>
      </c>
      <c r="AO2384" s="1">
        <v>41428</v>
      </c>
      <c r="AP2384" s="2" t="str">
        <f t="shared" si="946"/>
        <v>high</v>
      </c>
    </row>
    <row r="2385" spans="1:42" x14ac:dyDescent="0.25">
      <c r="A2385" s="49">
        <v>41465</v>
      </c>
      <c r="B2385" s="47">
        <v>1652.62</v>
      </c>
      <c r="C2385" s="27">
        <f t="shared" si="937"/>
        <v>1.8156289338633336E-4</v>
      </c>
      <c r="D2385" s="27">
        <f t="shared" si="938"/>
        <v>2.3688565089726499E-2</v>
      </c>
      <c r="E2385" s="5">
        <f t="shared" si="939"/>
        <v>0</v>
      </c>
      <c r="F2385" s="44">
        <v>2934.97</v>
      </c>
      <c r="G2385" s="45">
        <v>2934.97</v>
      </c>
      <c r="H2385" s="48">
        <v>1652.62</v>
      </c>
      <c r="I2385" s="42">
        <v>14.21</v>
      </c>
      <c r="J2385" s="40">
        <f t="shared" si="923"/>
        <v>0.1421</v>
      </c>
      <c r="K2385" s="40">
        <f t="shared" si="924"/>
        <v>-1.4712696098247352E-2</v>
      </c>
      <c r="L2385" s="51">
        <f>VLOOKUP(A2385,LIBOR!$A$3:B4480,2,1)</f>
        <v>0.12509999999999999</v>
      </c>
      <c r="M2385" s="43">
        <v>1823.31</v>
      </c>
      <c r="N2385" s="54">
        <v>1626.42</v>
      </c>
      <c r="O2385" s="40">
        <f t="shared" si="925"/>
        <v>3.2959100014713349E-8</v>
      </c>
      <c r="P2385" s="40">
        <f t="shared" si="926"/>
        <v>0.15681269609824736</v>
      </c>
      <c r="Q2385" s="38">
        <f t="shared" si="940"/>
        <v>15.331999999999999</v>
      </c>
      <c r="R2385" s="38">
        <f t="shared" si="941"/>
        <v>17.059999999999999</v>
      </c>
      <c r="S2385" s="40">
        <f t="shared" si="927"/>
        <v>-1</v>
      </c>
      <c r="T2385" s="40">
        <f t="shared" si="928"/>
        <v>0</v>
      </c>
      <c r="U2385" s="40">
        <f>VLOOKUP(P2385,Table!$D$6:$G$15,MATCH(VALUE(T2385)&amp;"E",Table!$D$5:$G$5,0),1)*IF(Y2385=1,0,1)</f>
        <v>0.9</v>
      </c>
      <c r="V2385" s="40">
        <f t="shared" si="929"/>
        <v>9.9999999999999978E-2</v>
      </c>
      <c r="W2385" s="40">
        <f t="shared" si="944"/>
        <v>219248.3285437797</v>
      </c>
      <c r="X2385" s="40">
        <f t="shared" si="930"/>
        <v>8.4763658209410231E-3</v>
      </c>
      <c r="Y2385" s="40">
        <f t="shared" si="931"/>
        <v>0</v>
      </c>
      <c r="Z2385" s="40">
        <f t="shared" si="932"/>
        <v>0</v>
      </c>
      <c r="AA2385" s="40">
        <f t="shared" si="933"/>
        <v>0</v>
      </c>
      <c r="AB2385" s="38">
        <f t="shared" si="934"/>
        <v>268648.4354019413</v>
      </c>
      <c r="AC2385" s="46"/>
      <c r="AD2385" s="38"/>
      <c r="AE2385" s="40"/>
      <c r="AF2385" s="40"/>
      <c r="AG2385" s="40">
        <f t="shared" si="935"/>
        <v>144.52526727065683</v>
      </c>
      <c r="AH2385" s="24">
        <f t="shared" si="936"/>
        <v>140.92425729037012</v>
      </c>
      <c r="AI2385" s="16">
        <f>VLOOKUP(A2385,'VQT-IV'!$B$3:$C1719,2,0)</f>
        <v>141.04</v>
      </c>
      <c r="AJ2385" s="25">
        <f t="shared" si="945"/>
        <v>-8.2063747610516824E-4</v>
      </c>
      <c r="AL2385" s="2">
        <f t="shared" si="942"/>
        <v>142.27212799971429</v>
      </c>
      <c r="AM2385" s="27">
        <f t="shared" si="943"/>
        <v>-9.4738915365549792E-3</v>
      </c>
      <c r="AO2385" s="1">
        <v>41429</v>
      </c>
      <c r="AP2385" s="2" t="str">
        <f t="shared" si="946"/>
        <v>high</v>
      </c>
    </row>
    <row r="2386" spans="1:42" x14ac:dyDescent="0.25">
      <c r="A2386" s="49">
        <v>41466</v>
      </c>
      <c r="B2386" s="47">
        <v>1675.02</v>
      </c>
      <c r="C2386" s="27">
        <f t="shared" si="937"/>
        <v>1.3554235093367062E-2</v>
      </c>
      <c r="D2386" s="27">
        <f t="shared" si="938"/>
        <v>3.6418801372625653E-2</v>
      </c>
      <c r="E2386" s="5">
        <f t="shared" si="939"/>
        <v>0</v>
      </c>
      <c r="F2386" s="44">
        <v>2975.06</v>
      </c>
      <c r="G2386" s="45">
        <v>2975.06</v>
      </c>
      <c r="H2386" s="48">
        <v>1675.02</v>
      </c>
      <c r="I2386" s="42">
        <v>14.01</v>
      </c>
      <c r="J2386" s="40">
        <f t="shared" si="923"/>
        <v>0.1401</v>
      </c>
      <c r="K2386" s="40">
        <f t="shared" si="924"/>
        <v>-1.0659858481710971E-2</v>
      </c>
      <c r="L2386" s="51">
        <f>VLOOKUP(A2386,LIBOR!$A$3:B4481,2,1)</f>
        <v>0.12090000000000001</v>
      </c>
      <c r="M2386" s="43">
        <v>1788</v>
      </c>
      <c r="N2386" s="54">
        <v>1594.92</v>
      </c>
      <c r="O2386" s="40">
        <f t="shared" si="925"/>
        <v>1.8125770443846436E-4</v>
      </c>
      <c r="P2386" s="40">
        <f t="shared" si="926"/>
        <v>0.15075985848171097</v>
      </c>
      <c r="Q2386" s="38">
        <f t="shared" si="940"/>
        <v>14.886000000000001</v>
      </c>
      <c r="R2386" s="38">
        <f t="shared" si="941"/>
        <v>16.916999999999998</v>
      </c>
      <c r="S2386" s="40">
        <f t="shared" si="927"/>
        <v>-1</v>
      </c>
      <c r="T2386" s="40">
        <f t="shared" si="928"/>
        <v>0</v>
      </c>
      <c r="U2386" s="40">
        <f>VLOOKUP(P2386,Table!$D$6:$G$15,MATCH(VALUE(T2386)&amp;"E",Table!$D$5:$G$5,0),1)*IF(Y2386=1,0,1)</f>
        <v>0.9</v>
      </c>
      <c r="V2386" s="40">
        <f t="shared" si="929"/>
        <v>9.9999999999999978E-2</v>
      </c>
      <c r="W2386" s="40">
        <f t="shared" si="944"/>
        <v>221498.26420579769</v>
      </c>
      <c r="X2386" s="40">
        <f t="shared" si="930"/>
        <v>7.5476584347415887E-3</v>
      </c>
      <c r="Y2386" s="40">
        <f t="shared" si="931"/>
        <v>0</v>
      </c>
      <c r="Z2386" s="40">
        <f t="shared" si="932"/>
        <v>0</v>
      </c>
      <c r="AA2386" s="40">
        <f t="shared" si="933"/>
        <v>0</v>
      </c>
      <c r="AB2386" s="38">
        <f t="shared" si="934"/>
        <v>271430.79873067304</v>
      </c>
      <c r="AC2386" s="46"/>
      <c r="AD2386" s="38"/>
      <c r="AE2386" s="40"/>
      <c r="AF2386" s="40"/>
      <c r="AG2386" s="40">
        <f t="shared" si="935"/>
        <v>146.0221001225861</v>
      </c>
      <c r="AH2386" s="24">
        <f t="shared" si="936"/>
        <v>142.38008898458432</v>
      </c>
      <c r="AI2386" s="16">
        <f>VLOOKUP(A2386,'VQT-IV'!$B$3:$C1720,2,0)</f>
        <v>142.49</v>
      </c>
      <c r="AJ2386" s="25">
        <f t="shared" si="945"/>
        <v>-7.7135950182949387E-4</v>
      </c>
      <c r="AL2386" s="2">
        <f t="shared" si="942"/>
        <v>142.38008898458432</v>
      </c>
      <c r="AM2386" s="27">
        <f t="shared" si="943"/>
        <v>0</v>
      </c>
      <c r="AO2386" s="1">
        <v>41430</v>
      </c>
      <c r="AP2386" s="2" t="str">
        <f t="shared" si="946"/>
        <v>high</v>
      </c>
    </row>
    <row r="2387" spans="1:42" x14ac:dyDescent="0.25">
      <c r="A2387" s="49">
        <v>41467</v>
      </c>
      <c r="B2387" s="47">
        <v>1680.19</v>
      </c>
      <c r="C2387" s="27">
        <f t="shared" si="937"/>
        <v>3.0865303100859887E-3</v>
      </c>
      <c r="D2387" s="27">
        <f t="shared" si="938"/>
        <v>2.9303587233934003E-2</v>
      </c>
      <c r="E2387" s="5">
        <f t="shared" si="939"/>
        <v>0</v>
      </c>
      <c r="F2387" s="44">
        <v>2984.24</v>
      </c>
      <c r="G2387" s="45">
        <v>2984.24</v>
      </c>
      <c r="H2387" s="48">
        <v>1680.19</v>
      </c>
      <c r="I2387" s="42">
        <v>13.84</v>
      </c>
      <c r="J2387" s="40">
        <f t="shared" si="923"/>
        <v>0.1384</v>
      </c>
      <c r="K2387" s="40">
        <f t="shared" si="924"/>
        <v>-1.90908919852458E-2</v>
      </c>
      <c r="L2387" s="51">
        <f>VLOOKUP(A2387,LIBOR!$A$3:B4482,2,1)</f>
        <v>0.1202</v>
      </c>
      <c r="M2387" s="43">
        <v>1804.97</v>
      </c>
      <c r="N2387" s="54">
        <v>1610.06</v>
      </c>
      <c r="O2387" s="40">
        <f t="shared" si="925"/>
        <v>9.4973479628890515E-6</v>
      </c>
      <c r="P2387" s="40">
        <f t="shared" si="926"/>
        <v>0.1574908919852458</v>
      </c>
      <c r="Q2387" s="38">
        <f t="shared" si="940"/>
        <v>14.448000000000002</v>
      </c>
      <c r="R2387" s="38">
        <f t="shared" si="941"/>
        <v>16.687999999999999</v>
      </c>
      <c r="S2387" s="40">
        <f t="shared" si="927"/>
        <v>-1</v>
      </c>
      <c r="T2387" s="40">
        <f t="shared" si="928"/>
        <v>0</v>
      </c>
      <c r="U2387" s="40">
        <f>VLOOKUP(P2387,Table!$D$6:$G$15,MATCH(VALUE(T2387)&amp;"E",Table!$D$5:$G$5,0),1)*IF(Y2387=1,0,1)</f>
        <v>0.9</v>
      </c>
      <c r="V2387" s="40">
        <f t="shared" si="929"/>
        <v>9.9999999999999978E-2</v>
      </c>
      <c r="W2387" s="40">
        <f t="shared" si="944"/>
        <v>222323.81951027585</v>
      </c>
      <c r="X2387" s="40">
        <f t="shared" si="930"/>
        <v>1.8364544889296841E-2</v>
      </c>
      <c r="Y2387" s="40">
        <f t="shared" si="931"/>
        <v>0</v>
      </c>
      <c r="Z2387" s="40">
        <f t="shared" si="932"/>
        <v>0</v>
      </c>
      <c r="AA2387" s="40">
        <f t="shared" si="933"/>
        <v>0</v>
      </c>
      <c r="AB2387" s="38">
        <f t="shared" si="934"/>
        <v>272442.20199985063</v>
      </c>
      <c r="AC2387" s="46"/>
      <c r="AD2387" s="38"/>
      <c r="AE2387" s="40"/>
      <c r="AF2387" s="40"/>
      <c r="AG2387" s="40">
        <f t="shared" si="935"/>
        <v>146.56620650302196</v>
      </c>
      <c r="AH2387" s="24">
        <f t="shared" si="936"/>
        <v>142.90690494067798</v>
      </c>
      <c r="AI2387" s="16">
        <f>VLOOKUP(A2387,'VQT-IV'!$B$3:$C1721,2,0)</f>
        <v>143.02000000000001</v>
      </c>
      <c r="AJ2387" s="25">
        <f t="shared" si="945"/>
        <v>-7.9076394435773079E-4</v>
      </c>
      <c r="AL2387" s="2">
        <f t="shared" si="942"/>
        <v>142.90690494067798</v>
      </c>
      <c r="AM2387" s="27">
        <f t="shared" si="943"/>
        <v>0</v>
      </c>
      <c r="AO2387" s="1">
        <v>41431</v>
      </c>
      <c r="AP2387" s="2" t="str">
        <f t="shared" si="946"/>
        <v>high</v>
      </c>
    </row>
    <row r="2388" spans="1:42" x14ac:dyDescent="0.25">
      <c r="A2388" s="49">
        <v>41470</v>
      </c>
      <c r="B2388" s="47">
        <v>1682.5</v>
      </c>
      <c r="C2388" s="27">
        <f t="shared" si="937"/>
        <v>1.3748445116326113E-3</v>
      </c>
      <c r="D2388" s="27">
        <f t="shared" si="938"/>
        <v>2.5426852288617852E-2</v>
      </c>
      <c r="E2388" s="5">
        <f t="shared" si="939"/>
        <v>0</v>
      </c>
      <c r="F2388" s="44">
        <v>2988.35</v>
      </c>
      <c r="G2388" s="45">
        <v>2988.35</v>
      </c>
      <c r="H2388" s="48">
        <v>1682.5</v>
      </c>
      <c r="I2388" s="42">
        <v>13.79</v>
      </c>
      <c r="J2388" s="40">
        <f t="shared" si="923"/>
        <v>0.13789999999999999</v>
      </c>
      <c r="K2388" s="40">
        <f t="shared" si="924"/>
        <v>-1.6110438529132409E-2</v>
      </c>
      <c r="L2388" s="51">
        <f>VLOOKUP(A2388,LIBOR!$A$3:B4483,2,1)</f>
        <v>0.11979000000000001</v>
      </c>
      <c r="M2388" s="43">
        <v>1752.55</v>
      </c>
      <c r="N2388" s="54">
        <v>1563.3</v>
      </c>
      <c r="O2388" s="40">
        <f t="shared" si="925"/>
        <v>1.8876019746230174E-6</v>
      </c>
      <c r="P2388" s="40">
        <f t="shared" si="926"/>
        <v>0.1540104385291324</v>
      </c>
      <c r="Q2388" s="38">
        <f t="shared" si="940"/>
        <v>14.238</v>
      </c>
      <c r="R2388" s="38">
        <f t="shared" si="941"/>
        <v>16.559499999999996</v>
      </c>
      <c r="S2388" s="40">
        <f t="shared" si="927"/>
        <v>-1</v>
      </c>
      <c r="T2388" s="40">
        <f t="shared" si="928"/>
        <v>0</v>
      </c>
      <c r="U2388" s="40">
        <f>VLOOKUP(P2388,Table!$D$6:$G$15,MATCH(VALUE(T2388)&amp;"E",Table!$D$5:$G$5,0),1)*IF(Y2388=1,0,1)</f>
        <v>0.9</v>
      </c>
      <c r="V2388" s="40">
        <f t="shared" si="929"/>
        <v>9.9999999999999978E-2</v>
      </c>
      <c r="W2388" s="40">
        <f t="shared" si="944"/>
        <v>221953.23248581661</v>
      </c>
      <c r="X2388" s="40">
        <f t="shared" si="930"/>
        <v>1.889098112249421E-2</v>
      </c>
      <c r="Y2388" s="40">
        <f t="shared" si="931"/>
        <v>0</v>
      </c>
      <c r="Z2388" s="40">
        <f t="shared" si="932"/>
        <v>0</v>
      </c>
      <c r="AA2388" s="40">
        <f t="shared" si="933"/>
        <v>0</v>
      </c>
      <c r="AB2388" s="38">
        <f t="shared" si="934"/>
        <v>271988.66969298024</v>
      </c>
      <c r="AC2388" s="46"/>
      <c r="AD2388" s="38"/>
      <c r="AE2388" s="40"/>
      <c r="AF2388" s="40"/>
      <c r="AG2388" s="40">
        <f t="shared" si="935"/>
        <v>146.3222189370112</v>
      </c>
      <c r="AH2388" s="24">
        <f t="shared" si="936"/>
        <v>142.65786936508849</v>
      </c>
      <c r="AI2388" s="16">
        <f>VLOOKUP(A2388,'VQT-IV'!$B$3:$C1722,2,0)</f>
        <v>142.77000000000001</v>
      </c>
      <c r="AJ2388" s="25">
        <f t="shared" si="945"/>
        <v>-7.8539353443662918E-4</v>
      </c>
      <c r="AL2388" s="2">
        <f t="shared" si="942"/>
        <v>142.90690494067798</v>
      </c>
      <c r="AM2388" s="27">
        <f t="shared" si="943"/>
        <v>-1.7426420066466441E-3</v>
      </c>
      <c r="AO2388" s="1">
        <v>41432</v>
      </c>
      <c r="AP2388" s="2" t="str">
        <f t="shared" si="946"/>
        <v>high</v>
      </c>
    </row>
    <row r="2389" spans="1:42" x14ac:dyDescent="0.25">
      <c r="A2389" s="49">
        <v>41471</v>
      </c>
      <c r="B2389" s="47">
        <v>1676.26</v>
      </c>
      <c r="C2389" s="27">
        <f t="shared" si="937"/>
        <v>-3.7087667161961324E-3</v>
      </c>
      <c r="D2389" s="27">
        <f t="shared" si="938"/>
        <v>1.4488406092275863E-2</v>
      </c>
      <c r="E2389" s="5">
        <f t="shared" si="939"/>
        <v>0</v>
      </c>
      <c r="F2389" s="44">
        <v>2977.26</v>
      </c>
      <c r="G2389" s="45">
        <v>2977.26</v>
      </c>
      <c r="H2389" s="48">
        <v>1676.26</v>
      </c>
      <c r="I2389" s="42">
        <v>14.42</v>
      </c>
      <c r="J2389" s="40">
        <f t="shared" ref="J2389:J2452" si="947">I2389/100</f>
        <v>0.14419999999999999</v>
      </c>
      <c r="K2389" s="40">
        <f t="shared" ref="K2389:K2452" si="948">J2389-P2389</f>
        <v>-7.232106255852272E-3</v>
      </c>
      <c r="L2389" s="51">
        <f>VLOOKUP(A2389,LIBOR!$A$3:B4484,2,1)</f>
        <v>0.11893999999999999</v>
      </c>
      <c r="M2389" s="43">
        <v>1801.44</v>
      </c>
      <c r="N2389" s="54">
        <v>1606.91</v>
      </c>
      <c r="O2389" s="40">
        <f t="shared" ref="O2389:O2452" si="949">LN(B2389/B2388)^2</f>
        <v>1.3806138476807804E-5</v>
      </c>
      <c r="P2389" s="40">
        <f t="shared" ref="P2389:P2452" si="950">SQRT(252*SUM(O2367:O2388)/22)</f>
        <v>0.15143210625585227</v>
      </c>
      <c r="Q2389" s="38">
        <f t="shared" si="940"/>
        <v>14.039999999999997</v>
      </c>
      <c r="R2389" s="38">
        <f t="shared" si="941"/>
        <v>16.391499999999997</v>
      </c>
      <c r="S2389" s="40">
        <f t="shared" ref="S2389:S2452" si="951">IF(Q2389&gt;=R2389,1,-1)</f>
        <v>-1</v>
      </c>
      <c r="T2389" s="40">
        <f t="shared" ref="T2389:T2452" si="952">IF(SUM(S2380:S2389)=-10,-1,IF(SUM(S2380:S2389)&lt;10,0,1))</f>
        <v>-1</v>
      </c>
      <c r="U2389" s="40">
        <f>VLOOKUP(P2389,Table!$D$6:$G$15,MATCH(VALUE(T2389)&amp;"E",Table!$D$5:$G$5,0),1)*IF(Y2389=1,0,1)</f>
        <v>0.97499999999999998</v>
      </c>
      <c r="V2389" s="40">
        <f t="shared" ref="V2389:V2452" si="953">(1-U2389)*IF(Y2389=1,0,1)</f>
        <v>2.5000000000000022E-2</v>
      </c>
      <c r="W2389" s="40">
        <f t="shared" si="944"/>
        <v>221831.54033910859</v>
      </c>
      <c r="X2389" s="40">
        <f t="shared" ref="X2389:X2452" si="954">W2388/W2383-1</f>
        <v>1.6377706638841083E-2</v>
      </c>
      <c r="Y2389" s="40">
        <f t="shared" ref="Y2389:Y2452" si="955">IF(X2389&lt;=-0.02,1,0)</f>
        <v>0</v>
      </c>
      <c r="Z2389" s="40">
        <f t="shared" ref="Z2389:Z2452" si="956">Y2389*20</f>
        <v>0</v>
      </c>
      <c r="AA2389" s="40">
        <f t="shared" ref="AA2389:AA2452" si="957">(1+(A2389-A2388)/360*L2389-1)*Y2388</f>
        <v>0</v>
      </c>
      <c r="AB2389" s="38">
        <f t="shared" ref="AB2389:AB2452" si="958">AB2388*(1+$U2388*($G2389/$G2388-1)+$V2388*($M2389/$M2388-1)+Y2388*(1+(A2389-A2388)/360*L2389/100-1))</f>
        <v>271838.98865718918</v>
      </c>
      <c r="AC2389" s="46"/>
      <c r="AD2389" s="38"/>
      <c r="AE2389" s="40"/>
      <c r="AF2389" s="40"/>
      <c r="AG2389" s="40">
        <f t="shared" ref="AG2389:AG2452" si="959">AB2389/AG$2</f>
        <v>146.24169476916825</v>
      </c>
      <c r="AH2389" s="24">
        <f t="shared" ref="AH2389:AH2452" si="960">AH2388*AB2389/AB2388*(1-AH$1)^(A2389-A2388)</f>
        <v>142.57565079552546</v>
      </c>
      <c r="AI2389" s="16">
        <f>VLOOKUP(A2389,'VQT-IV'!$B$3:$C1723,2,0)</f>
        <v>142.69</v>
      </c>
      <c r="AJ2389" s="25">
        <f t="shared" si="945"/>
        <v>-8.0138204831825544E-4</v>
      </c>
      <c r="AL2389" s="2">
        <f t="shared" si="942"/>
        <v>142.90690494067798</v>
      </c>
      <c r="AM2389" s="27">
        <f t="shared" si="943"/>
        <v>-2.3179715863975714E-3</v>
      </c>
      <c r="AO2389" s="1">
        <v>41435</v>
      </c>
      <c r="AP2389" s="2" t="str">
        <f t="shared" si="946"/>
        <v>high</v>
      </c>
    </row>
    <row r="2390" spans="1:42" x14ac:dyDescent="0.25">
      <c r="A2390" s="49">
        <v>41472</v>
      </c>
      <c r="B2390" s="47">
        <v>1680.91</v>
      </c>
      <c r="C2390" s="27">
        <f t="shared" ref="C2390:C2453" si="961">B2390/B2389-1</f>
        <v>2.7740326679632776E-3</v>
      </c>
      <c r="D2390" s="27">
        <f t="shared" ref="D2390:D2453" si="962">SUM(C2386:C2390)</f>
        <v>1.7080875866852807E-2</v>
      </c>
      <c r="E2390" s="5">
        <f t="shared" ref="E2390:E2453" si="963">IF(Y2390=1,IF(AND(D2390&lt;0,T2390&gt;=0),-1,1),0)</f>
        <v>0</v>
      </c>
      <c r="F2390" s="44">
        <v>2985.85</v>
      </c>
      <c r="G2390" s="45">
        <v>2985.85</v>
      </c>
      <c r="H2390" s="48">
        <v>1680.91</v>
      </c>
      <c r="I2390" s="42">
        <v>13.78</v>
      </c>
      <c r="J2390" s="40">
        <f t="shared" si="947"/>
        <v>0.13780000000000001</v>
      </c>
      <c r="K2390" s="40">
        <f t="shared" si="948"/>
        <v>-5.8059139951407157E-3</v>
      </c>
      <c r="L2390" s="51">
        <f>VLOOKUP(A2390,LIBOR!$A$3:B4485,2,1)</f>
        <v>0.11767999999999999</v>
      </c>
      <c r="M2390" s="43">
        <v>1734.72</v>
      </c>
      <c r="N2390" s="54">
        <v>1547.39</v>
      </c>
      <c r="O2390" s="40">
        <f t="shared" si="949"/>
        <v>7.6739644936369709E-6</v>
      </c>
      <c r="P2390" s="40">
        <f t="shared" si="950"/>
        <v>0.14360591399514072</v>
      </c>
      <c r="Q2390" s="38">
        <f t="shared" si="940"/>
        <v>14.053999999999998</v>
      </c>
      <c r="R2390" s="38">
        <f t="shared" si="941"/>
        <v>16.272499999999997</v>
      </c>
      <c r="S2390" s="40">
        <f t="shared" si="951"/>
        <v>-1</v>
      </c>
      <c r="T2390" s="40">
        <f t="shared" si="952"/>
        <v>-1</v>
      </c>
      <c r="U2390" s="40">
        <f>VLOOKUP(P2390,Table!$D$6:$G$15,MATCH(VALUE(T2390)&amp;"E",Table!$D$5:$G$5,0),1)*IF(Y2390=1,0,1)</f>
        <v>0.97499999999999998</v>
      </c>
      <c r="V2390" s="40">
        <f t="shared" si="953"/>
        <v>2.5000000000000022E-2</v>
      </c>
      <c r="W2390" s="40">
        <f t="shared" si="944"/>
        <v>222226.1078889627</v>
      </c>
      <c r="X2390" s="40">
        <f t="shared" si="954"/>
        <v>1.0160588476548105E-2</v>
      </c>
      <c r="Y2390" s="40">
        <f t="shared" si="955"/>
        <v>0</v>
      </c>
      <c r="Z2390" s="40">
        <f t="shared" si="956"/>
        <v>0</v>
      </c>
      <c r="AA2390" s="40">
        <f t="shared" si="957"/>
        <v>0</v>
      </c>
      <c r="AB2390" s="38">
        <f t="shared" si="958"/>
        <v>272351.98883482005</v>
      </c>
      <c r="AC2390" s="46"/>
      <c r="AD2390" s="38"/>
      <c r="AE2390" s="40"/>
      <c r="AF2390" s="40"/>
      <c r="AG2390" s="40">
        <f t="shared" si="959"/>
        <v>146.51767436931394</v>
      </c>
      <c r="AH2390" s="24">
        <f t="shared" si="960"/>
        <v>142.8409941551015</v>
      </c>
      <c r="AI2390" s="16">
        <f>VLOOKUP(A2390,'VQT-IV'!$B$3:$C1724,2,0)</f>
        <v>142.94999999999999</v>
      </c>
      <c r="AJ2390" s="25">
        <f t="shared" si="945"/>
        <v>-7.6254525987051736E-4</v>
      </c>
      <c r="AL2390" s="2">
        <f t="shared" si="942"/>
        <v>142.90690494067798</v>
      </c>
      <c r="AM2390" s="27">
        <f t="shared" si="943"/>
        <v>-4.6121484195493778E-4</v>
      </c>
      <c r="AO2390" s="1">
        <v>41436</v>
      </c>
      <c r="AP2390" s="2" t="str">
        <f t="shared" si="946"/>
        <v>high</v>
      </c>
    </row>
    <row r="2391" spans="1:42" x14ac:dyDescent="0.25">
      <c r="A2391" s="49">
        <v>41473</v>
      </c>
      <c r="B2391" s="47">
        <v>1689.37</v>
      </c>
      <c r="C2391" s="27">
        <f t="shared" si="961"/>
        <v>5.0329880838353436E-3</v>
      </c>
      <c r="D2391" s="27">
        <f t="shared" si="962"/>
        <v>8.5596288573210888E-3</v>
      </c>
      <c r="E2391" s="5">
        <f t="shared" si="963"/>
        <v>0</v>
      </c>
      <c r="F2391" s="44">
        <v>3001.21</v>
      </c>
      <c r="G2391" s="45">
        <v>3001.21</v>
      </c>
      <c r="H2391" s="48">
        <v>1689.37</v>
      </c>
      <c r="I2391" s="42">
        <v>13.77</v>
      </c>
      <c r="J2391" s="40">
        <f t="shared" si="947"/>
        <v>0.13769999999999999</v>
      </c>
      <c r="K2391" s="40">
        <f t="shared" si="948"/>
        <v>-4.8184317654595132E-3</v>
      </c>
      <c r="L2391" s="51">
        <f>VLOOKUP(A2391,LIBOR!$A$3:B4486,2,1)</f>
        <v>0.11812</v>
      </c>
      <c r="M2391" s="43">
        <v>1718.54</v>
      </c>
      <c r="N2391" s="54">
        <v>1532.96</v>
      </c>
      <c r="O2391" s="40">
        <f t="shared" si="949"/>
        <v>2.5204064094231165E-5</v>
      </c>
      <c r="P2391" s="40">
        <f t="shared" si="950"/>
        <v>0.1425184317654595</v>
      </c>
      <c r="Q2391" s="38">
        <f t="shared" si="940"/>
        <v>13.968</v>
      </c>
      <c r="R2391" s="38">
        <f t="shared" si="941"/>
        <v>16.131</v>
      </c>
      <c r="S2391" s="40">
        <f t="shared" si="951"/>
        <v>-1</v>
      </c>
      <c r="T2391" s="40">
        <f t="shared" si="952"/>
        <v>-1</v>
      </c>
      <c r="U2391" s="40">
        <f>VLOOKUP(P2391,Table!$D$6:$G$15,MATCH(VALUE(T2391)&amp;"E",Table!$D$5:$G$5,0),1)*IF(Y2391=1,0,1)</f>
        <v>0.97499999999999998</v>
      </c>
      <c r="V2391" s="40">
        <f t="shared" si="953"/>
        <v>2.5000000000000022E-2</v>
      </c>
      <c r="W2391" s="40">
        <f t="shared" si="944"/>
        <v>223264.7991346441</v>
      </c>
      <c r="X2391" s="40">
        <f t="shared" si="954"/>
        <v>1.3581765320452188E-2</v>
      </c>
      <c r="Y2391" s="40">
        <f t="shared" si="955"/>
        <v>0</v>
      </c>
      <c r="Z2391" s="40">
        <f t="shared" si="956"/>
        <v>0</v>
      </c>
      <c r="AA2391" s="40">
        <f t="shared" si="957"/>
        <v>0</v>
      </c>
      <c r="AB2391" s="38">
        <f t="shared" si="958"/>
        <v>273654.50632268831</v>
      </c>
      <c r="AC2391" s="46"/>
      <c r="AD2391" s="38"/>
      <c r="AE2391" s="40"/>
      <c r="AF2391" s="40"/>
      <c r="AG2391" s="40">
        <f t="shared" si="959"/>
        <v>147.21839197363283</v>
      </c>
      <c r="AH2391" s="24">
        <f t="shared" si="960"/>
        <v>143.52039255642833</v>
      </c>
      <c r="AI2391" s="16">
        <f>VLOOKUP(A2391,'VQT-IV'!$B$3:$C1725,2,0)</f>
        <v>143.63</v>
      </c>
      <c r="AJ2391" s="25">
        <f t="shared" si="945"/>
        <v>-7.6312360629160469E-4</v>
      </c>
      <c r="AL2391" s="2">
        <f t="shared" si="942"/>
        <v>143.52039255642833</v>
      </c>
      <c r="AM2391" s="27">
        <f t="shared" si="943"/>
        <v>0</v>
      </c>
      <c r="AO2391" s="1">
        <v>41437</v>
      </c>
      <c r="AP2391" s="2" t="str">
        <f t="shared" si="946"/>
        <v>high</v>
      </c>
    </row>
    <row r="2392" spans="1:42" x14ac:dyDescent="0.25">
      <c r="A2392" s="49">
        <v>41474</v>
      </c>
      <c r="B2392" s="47">
        <v>1692.09</v>
      </c>
      <c r="C2392" s="27">
        <f t="shared" si="961"/>
        <v>1.6100676583579165E-3</v>
      </c>
      <c r="D2392" s="27">
        <f t="shared" si="962"/>
        <v>7.0831662055930167E-3</v>
      </c>
      <c r="E2392" s="5">
        <f t="shared" si="963"/>
        <v>0</v>
      </c>
      <c r="F2392" s="44">
        <v>3006.13</v>
      </c>
      <c r="G2392" s="45">
        <v>3006.13</v>
      </c>
      <c r="H2392" s="48">
        <v>1692.09</v>
      </c>
      <c r="I2392" s="42">
        <v>12.54</v>
      </c>
      <c r="J2392" s="40">
        <f t="shared" si="947"/>
        <v>0.12539999999999998</v>
      </c>
      <c r="K2392" s="40">
        <f t="shared" si="948"/>
        <v>-1.5841621552234092E-2</v>
      </c>
      <c r="L2392" s="51">
        <f>VLOOKUP(A2392,LIBOR!$A$3:B4487,2,1)</f>
        <v>0.11746000000000001</v>
      </c>
      <c r="M2392" s="43">
        <v>1659.14</v>
      </c>
      <c r="N2392" s="54">
        <v>1479.98</v>
      </c>
      <c r="O2392" s="40">
        <f t="shared" si="949"/>
        <v>2.5881502084356408E-6</v>
      </c>
      <c r="P2392" s="40">
        <f t="shared" si="950"/>
        <v>0.14124162155223408</v>
      </c>
      <c r="Q2392" s="38">
        <f t="shared" si="940"/>
        <v>13.919999999999998</v>
      </c>
      <c r="R2392" s="38">
        <f t="shared" si="941"/>
        <v>15.987500000000001</v>
      </c>
      <c r="S2392" s="40">
        <f t="shared" si="951"/>
        <v>-1</v>
      </c>
      <c r="T2392" s="40">
        <f t="shared" si="952"/>
        <v>-1</v>
      </c>
      <c r="U2392" s="40">
        <f>VLOOKUP(P2392,Table!$D$6:$G$15,MATCH(VALUE(T2392)&amp;"E",Table!$D$5:$G$5,0),1)*IF(Y2392=1,0,1)</f>
        <v>0.97499999999999998</v>
      </c>
      <c r="V2392" s="40">
        <f t="shared" si="953"/>
        <v>2.5000000000000022E-2</v>
      </c>
      <c r="W2392" s="40">
        <f t="shared" si="944"/>
        <v>223422.37970901513</v>
      </c>
      <c r="X2392" s="40">
        <f t="shared" si="954"/>
        <v>7.9753894920147061E-3</v>
      </c>
      <c r="Y2392" s="40">
        <f t="shared" si="955"/>
        <v>0</v>
      </c>
      <c r="Z2392" s="40">
        <f t="shared" si="956"/>
        <v>0</v>
      </c>
      <c r="AA2392" s="40">
        <f t="shared" si="957"/>
        <v>0</v>
      </c>
      <c r="AB2392" s="38">
        <f t="shared" si="958"/>
        <v>273855.43707609666</v>
      </c>
      <c r="AC2392" s="46"/>
      <c r="AD2392" s="38"/>
      <c r="AE2392" s="40"/>
      <c r="AF2392" s="40"/>
      <c r="AG2392" s="40">
        <f t="shared" si="959"/>
        <v>147.32648704143321</v>
      </c>
      <c r="AH2392" s="24">
        <f t="shared" si="960"/>
        <v>143.62203416403935</v>
      </c>
      <c r="AI2392" s="16">
        <f>VLOOKUP(A2392,'VQT-IV'!$B$3:$C1726,2,0)</f>
        <v>143.74</v>
      </c>
      <c r="AJ2392" s="25">
        <f t="shared" si="945"/>
        <v>-8.2068899374332371E-4</v>
      </c>
      <c r="AL2392" s="2">
        <f t="shared" si="942"/>
        <v>143.62203416403935</v>
      </c>
      <c r="AM2392" s="27">
        <f t="shared" si="943"/>
        <v>0</v>
      </c>
      <c r="AO2392" s="1">
        <v>41438</v>
      </c>
      <c r="AP2392" s="2" t="str">
        <f t="shared" si="946"/>
        <v>high</v>
      </c>
    </row>
    <row r="2393" spans="1:42" x14ac:dyDescent="0.25">
      <c r="A2393" s="49">
        <v>41477</v>
      </c>
      <c r="B2393" s="47">
        <v>1695.53</v>
      </c>
      <c r="C2393" s="27">
        <f t="shared" si="961"/>
        <v>2.0329887890124798E-3</v>
      </c>
      <c r="D2393" s="27">
        <f t="shared" si="962"/>
        <v>7.7413104829728852E-3</v>
      </c>
      <c r="E2393" s="5">
        <f t="shared" si="963"/>
        <v>0</v>
      </c>
      <c r="F2393" s="44">
        <v>3012.3</v>
      </c>
      <c r="G2393" s="45">
        <v>3012.3</v>
      </c>
      <c r="H2393" s="48">
        <v>1695.53</v>
      </c>
      <c r="I2393" s="42">
        <v>12.29</v>
      </c>
      <c r="J2393" s="40">
        <f t="shared" si="947"/>
        <v>0.1229</v>
      </c>
      <c r="K2393" s="40">
        <f t="shared" si="948"/>
        <v>-1.598451062783883E-2</v>
      </c>
      <c r="L2393" s="51">
        <f>VLOOKUP(A2393,LIBOR!$A$3:B4488,2,1)</f>
        <v>0.12021</v>
      </c>
      <c r="M2393" s="43">
        <v>1635.84</v>
      </c>
      <c r="N2393" s="54">
        <v>1459.19</v>
      </c>
      <c r="O2393" s="40">
        <f t="shared" si="949"/>
        <v>4.1246566149785382E-6</v>
      </c>
      <c r="P2393" s="40">
        <f t="shared" si="950"/>
        <v>0.13888451062783883</v>
      </c>
      <c r="Q2393" s="38">
        <f t="shared" si="940"/>
        <v>13.660000000000002</v>
      </c>
      <c r="R2393" s="38">
        <f t="shared" si="941"/>
        <v>15.59</v>
      </c>
      <c r="S2393" s="40">
        <f t="shared" si="951"/>
        <v>-1</v>
      </c>
      <c r="T2393" s="40">
        <f t="shared" si="952"/>
        <v>-1</v>
      </c>
      <c r="U2393" s="40">
        <f>VLOOKUP(P2393,Table!$D$6:$G$15,MATCH(VALUE(T2393)&amp;"E",Table!$D$5:$G$5,0),1)*IF(Y2393=1,0,1)</f>
        <v>0.97499999999999998</v>
      </c>
      <c r="V2393" s="40">
        <f t="shared" si="953"/>
        <v>2.5000000000000022E-2</v>
      </c>
      <c r="W2393" s="40">
        <f t="shared" si="944"/>
        <v>223786.77644727108</v>
      </c>
      <c r="X2393" s="40">
        <f t="shared" si="954"/>
        <v>4.9412618097293137E-3</v>
      </c>
      <c r="Y2393" s="40">
        <f t="shared" si="955"/>
        <v>0</v>
      </c>
      <c r="Z2393" s="40">
        <f t="shared" si="956"/>
        <v>0</v>
      </c>
      <c r="AA2393" s="40">
        <f t="shared" si="957"/>
        <v>0</v>
      </c>
      <c r="AB2393" s="38">
        <f t="shared" si="958"/>
        <v>274307.31921212288</v>
      </c>
      <c r="AC2393" s="46"/>
      <c r="AD2393" s="38"/>
      <c r="AE2393" s="40"/>
      <c r="AF2393" s="40"/>
      <c r="AG2393" s="40">
        <f t="shared" si="959"/>
        <v>147.56958686215731</v>
      </c>
      <c r="AH2393" s="24">
        <f t="shared" si="960"/>
        <v>143.84778882264516</v>
      </c>
      <c r="AI2393" s="16">
        <f>VLOOKUP(A2393,'VQT-IV'!$B$3:$C1727,2,0)</f>
        <v>143.96</v>
      </c>
      <c r="AJ2393" s="25">
        <f t="shared" si="945"/>
        <v>-7.7946080407653717E-4</v>
      </c>
      <c r="AL2393" s="2">
        <f t="shared" si="942"/>
        <v>143.84778882264516</v>
      </c>
      <c r="AM2393" s="27">
        <f t="shared" si="943"/>
        <v>0</v>
      </c>
      <c r="AO2393" s="1">
        <v>41439</v>
      </c>
      <c r="AP2393" s="2" t="str">
        <f t="shared" si="946"/>
        <v>high</v>
      </c>
    </row>
    <row r="2394" spans="1:42" x14ac:dyDescent="0.25">
      <c r="A2394" s="49">
        <v>41478</v>
      </c>
      <c r="B2394" s="47">
        <v>1692.39</v>
      </c>
      <c r="C2394" s="27">
        <f t="shared" si="961"/>
        <v>-1.8519283056034341E-3</v>
      </c>
      <c r="D2394" s="27">
        <f t="shared" si="962"/>
        <v>9.5981488935655834E-3</v>
      </c>
      <c r="E2394" s="5">
        <f t="shared" si="963"/>
        <v>0</v>
      </c>
      <c r="F2394" s="44">
        <v>3006.72</v>
      </c>
      <c r="G2394" s="45">
        <v>3006.72</v>
      </c>
      <c r="H2394" s="48">
        <v>1692.39</v>
      </c>
      <c r="I2394" s="42">
        <v>12.66</v>
      </c>
      <c r="J2394" s="40">
        <f t="shared" si="947"/>
        <v>0.12659999999999999</v>
      </c>
      <c r="K2394" s="40">
        <f t="shared" si="948"/>
        <v>-4.1960771862600554E-3</v>
      </c>
      <c r="L2394" s="51">
        <f>VLOOKUP(A2394,LIBOR!$A$3:B4489,2,1)</f>
        <v>0.11934999999999998</v>
      </c>
      <c r="M2394" s="43">
        <v>1630.37</v>
      </c>
      <c r="N2394" s="54">
        <v>1454.31</v>
      </c>
      <c r="O2394" s="40">
        <f t="shared" si="949"/>
        <v>3.436000694018694E-6</v>
      </c>
      <c r="P2394" s="40">
        <f t="shared" si="950"/>
        <v>0.13079607718626005</v>
      </c>
      <c r="Q2394" s="38">
        <f t="shared" si="940"/>
        <v>13.36</v>
      </c>
      <c r="R2394" s="38">
        <f t="shared" si="941"/>
        <v>15.259499999999999</v>
      </c>
      <c r="S2394" s="40">
        <f t="shared" si="951"/>
        <v>-1</v>
      </c>
      <c r="T2394" s="40">
        <f t="shared" si="952"/>
        <v>-1</v>
      </c>
      <c r="U2394" s="40">
        <f>VLOOKUP(P2394,Table!$D$6:$G$15,MATCH(VALUE(T2394)&amp;"E",Table!$D$5:$G$5,0),1)*IF(Y2394=1,0,1)</f>
        <v>0.97499999999999998</v>
      </c>
      <c r="V2394" s="40">
        <f t="shared" si="953"/>
        <v>2.5000000000000022E-2</v>
      </c>
      <c r="W2394" s="40">
        <f t="shared" si="944"/>
        <v>223363.98993687163</v>
      </c>
      <c r="X2394" s="40">
        <f t="shared" si="954"/>
        <v>8.2609473217365448E-3</v>
      </c>
      <c r="Y2394" s="40">
        <f t="shared" si="955"/>
        <v>0</v>
      </c>
      <c r="Z2394" s="40">
        <f t="shared" si="956"/>
        <v>0</v>
      </c>
      <c r="AA2394" s="40">
        <f t="shared" si="957"/>
        <v>0</v>
      </c>
      <c r="AB2394" s="38">
        <f t="shared" si="958"/>
        <v>273788.96308335295</v>
      </c>
      <c r="AC2394" s="46"/>
      <c r="AD2394" s="38"/>
      <c r="AE2394" s="40"/>
      <c r="AF2394" s="40"/>
      <c r="AG2394" s="40">
        <f t="shared" si="959"/>
        <v>147.29072591163745</v>
      </c>
      <c r="AH2394" s="24">
        <f t="shared" si="960"/>
        <v>143.57222401257798</v>
      </c>
      <c r="AI2394" s="16">
        <f>VLOOKUP(A2394,'VQT-IV'!$B$3:$C1728,2,0)</f>
        <v>143.69</v>
      </c>
      <c r="AJ2394" s="25">
        <f t="shared" si="945"/>
        <v>-8.1965333302258525E-4</v>
      </c>
      <c r="AL2394" s="2">
        <f t="shared" si="942"/>
        <v>143.84778882264516</v>
      </c>
      <c r="AM2394" s="27">
        <f t="shared" si="943"/>
        <v>-1.9156694192007384E-3</v>
      </c>
      <c r="AO2394" s="1">
        <v>41442</v>
      </c>
      <c r="AP2394" s="2" t="str">
        <f t="shared" si="946"/>
        <v>high</v>
      </c>
    </row>
    <row r="2395" spans="1:42" x14ac:dyDescent="0.25">
      <c r="A2395" s="49">
        <v>41479</v>
      </c>
      <c r="B2395" s="47">
        <v>1685.94</v>
      </c>
      <c r="C2395" s="27">
        <f t="shared" si="961"/>
        <v>-3.8111782745112732E-3</v>
      </c>
      <c r="D2395" s="27">
        <f t="shared" si="962"/>
        <v>3.0129379510910326E-3</v>
      </c>
      <c r="E2395" s="5">
        <f t="shared" si="963"/>
        <v>0</v>
      </c>
      <c r="F2395" s="44">
        <v>2995.3</v>
      </c>
      <c r="G2395" s="45">
        <v>2995.3</v>
      </c>
      <c r="H2395" s="48">
        <v>1685.94</v>
      </c>
      <c r="I2395" s="42">
        <v>13.18</v>
      </c>
      <c r="J2395" s="40">
        <f t="shared" si="947"/>
        <v>0.1318</v>
      </c>
      <c r="K2395" s="40">
        <f t="shared" si="948"/>
        <v>3.2812181854995209E-2</v>
      </c>
      <c r="L2395" s="51">
        <f>VLOOKUP(A2395,LIBOR!$A$3:B4490,2,1)</f>
        <v>0.11965000000000001</v>
      </c>
      <c r="M2395" s="43">
        <v>1644.55</v>
      </c>
      <c r="N2395" s="54">
        <v>1466.96</v>
      </c>
      <c r="O2395" s="40">
        <f t="shared" si="949"/>
        <v>1.4580631577680619E-5</v>
      </c>
      <c r="P2395" s="40">
        <f t="shared" si="950"/>
        <v>9.8987818145004791E-2</v>
      </c>
      <c r="Q2395" s="38">
        <f t="shared" si="940"/>
        <v>13.007999999999999</v>
      </c>
      <c r="R2395" s="38">
        <f t="shared" si="941"/>
        <v>14.887000000000004</v>
      </c>
      <c r="S2395" s="40">
        <f t="shared" si="951"/>
        <v>-1</v>
      </c>
      <c r="T2395" s="40">
        <f t="shared" si="952"/>
        <v>-1</v>
      </c>
      <c r="U2395" s="40">
        <f>VLOOKUP(P2395,Table!$D$6:$G$15,MATCH(VALUE(T2395)&amp;"E",Table!$D$5:$G$5,0),1)*IF(Y2395=1,0,1)</f>
        <v>0.97499999999999998</v>
      </c>
      <c r="V2395" s="40">
        <f t="shared" si="953"/>
        <v>2.5000000000000022E-2</v>
      </c>
      <c r="W2395" s="40">
        <f t="shared" si="944"/>
        <v>222582.564030865</v>
      </c>
      <c r="X2395" s="40">
        <f t="shared" si="954"/>
        <v>6.9081682226992402E-3</v>
      </c>
      <c r="Y2395" s="40">
        <f t="shared" si="955"/>
        <v>0</v>
      </c>
      <c r="Z2395" s="40">
        <f t="shared" si="956"/>
        <v>0</v>
      </c>
      <c r="AA2395" s="40">
        <f t="shared" si="957"/>
        <v>0</v>
      </c>
      <c r="AB2395" s="38">
        <f t="shared" si="958"/>
        <v>272834.59786226501</v>
      </c>
      <c r="AC2395" s="46"/>
      <c r="AD2395" s="38"/>
      <c r="AE2395" s="40"/>
      <c r="AF2395" s="40"/>
      <c r="AG2395" s="40">
        <f t="shared" si="959"/>
        <v>146.7773043893971</v>
      </c>
      <c r="AH2395" s="24">
        <f t="shared" si="960"/>
        <v>143.06804054525225</v>
      </c>
      <c r="AI2395" s="16">
        <f>VLOOKUP(A2395,'VQT-IV'!$B$3:$C1729,2,0)</f>
        <v>143.18</v>
      </c>
      <c r="AJ2395" s="25">
        <f t="shared" si="945"/>
        <v>-7.8194897854277912E-4</v>
      </c>
      <c r="AL2395" s="2">
        <f t="shared" si="942"/>
        <v>143.84778882264516</v>
      </c>
      <c r="AM2395" s="27">
        <f t="shared" si="943"/>
        <v>-5.4206483379058978E-3</v>
      </c>
      <c r="AO2395" s="1">
        <v>41443</v>
      </c>
      <c r="AP2395" s="2" t="str">
        <f t="shared" si="946"/>
        <v>high</v>
      </c>
    </row>
    <row r="2396" spans="1:42" x14ac:dyDescent="0.25">
      <c r="A2396" s="49">
        <v>41480</v>
      </c>
      <c r="B2396" s="47">
        <v>1690.25</v>
      </c>
      <c r="C2396" s="27">
        <f t="shared" si="961"/>
        <v>2.5564373583875089E-3</v>
      </c>
      <c r="D2396" s="27">
        <f t="shared" si="962"/>
        <v>5.3638722564319785E-4</v>
      </c>
      <c r="E2396" s="5">
        <f t="shared" si="963"/>
        <v>0</v>
      </c>
      <c r="F2396" s="44">
        <v>3003.01</v>
      </c>
      <c r="G2396" s="45">
        <v>3003.01</v>
      </c>
      <c r="H2396" s="48">
        <v>1690.25</v>
      </c>
      <c r="I2396" s="42">
        <v>12.97</v>
      </c>
      <c r="J2396" s="40">
        <f t="shared" si="947"/>
        <v>0.12970000000000001</v>
      </c>
      <c r="K2396" s="40">
        <f t="shared" si="948"/>
        <v>3.0280787776123502E-2</v>
      </c>
      <c r="L2396" s="51">
        <f>VLOOKUP(A2396,LIBOR!$A$3:B4491,2,1)</f>
        <v>0.11938000000000001</v>
      </c>
      <c r="M2396" s="43">
        <v>1611.96</v>
      </c>
      <c r="N2396" s="54">
        <v>1437.88</v>
      </c>
      <c r="O2396" s="40">
        <f t="shared" si="949"/>
        <v>6.5187037593622816E-6</v>
      </c>
      <c r="P2396" s="40">
        <f t="shared" si="950"/>
        <v>9.9419212223876507E-2</v>
      </c>
      <c r="Q2396" s="38">
        <f t="shared" ref="Q2396:Q2459" si="964">SUM($I2391:$I2395)/5</f>
        <v>12.888</v>
      </c>
      <c r="R2396" s="38">
        <f t="shared" ref="R2396:R2459" si="965">SUM($I2376:$I2395)/20</f>
        <v>14.622499999999999</v>
      </c>
      <c r="S2396" s="40">
        <f t="shared" si="951"/>
        <v>-1</v>
      </c>
      <c r="T2396" s="40">
        <f t="shared" si="952"/>
        <v>-1</v>
      </c>
      <c r="U2396" s="40">
        <f>VLOOKUP(P2396,Table!$D$6:$G$15,MATCH(VALUE(T2396)&amp;"E",Table!$D$5:$G$5,0),1)*IF(Y2396=1,0,1)</f>
        <v>0.97499999999999998</v>
      </c>
      <c r="V2396" s="40">
        <f t="shared" si="953"/>
        <v>2.5000000000000022E-2</v>
      </c>
      <c r="W2396" s="40">
        <f t="shared" si="944"/>
        <v>223027.04888490812</v>
      </c>
      <c r="X2396" s="40">
        <f t="shared" si="954"/>
        <v>1.6040245913877538E-3</v>
      </c>
      <c r="Y2396" s="40">
        <f t="shared" si="955"/>
        <v>0</v>
      </c>
      <c r="Z2396" s="40">
        <f t="shared" si="956"/>
        <v>0</v>
      </c>
      <c r="AA2396" s="40">
        <f t="shared" si="957"/>
        <v>0</v>
      </c>
      <c r="AB2396" s="38">
        <f t="shared" si="958"/>
        <v>273384.15701218619</v>
      </c>
      <c r="AC2396" s="46"/>
      <c r="AD2396" s="38"/>
      <c r="AE2396" s="40"/>
      <c r="AF2396" s="40"/>
      <c r="AG2396" s="40">
        <f t="shared" si="959"/>
        <v>147.0729516836185</v>
      </c>
      <c r="AH2396" s="24">
        <f t="shared" si="960"/>
        <v>143.35248523755862</v>
      </c>
      <c r="AI2396" s="16">
        <f>VLOOKUP(A2396,'VQT-IV'!$B$3:$C1730,2,0)</f>
        <v>143.47</v>
      </c>
      <c r="AJ2396" s="25">
        <f t="shared" si="945"/>
        <v>-8.1908944337749645E-4</v>
      </c>
      <c r="AL2396" s="2">
        <f t="shared" si="942"/>
        <v>143.84778882264516</v>
      </c>
      <c r="AM2396" s="27">
        <f t="shared" si="943"/>
        <v>-3.4432478186871007E-3</v>
      </c>
      <c r="AO2396" s="1">
        <v>41444</v>
      </c>
      <c r="AP2396" s="2" t="str">
        <f t="shared" si="946"/>
        <v>high</v>
      </c>
    </row>
    <row r="2397" spans="1:42" x14ac:dyDescent="0.25">
      <c r="A2397" s="49">
        <v>41481</v>
      </c>
      <c r="B2397" s="47">
        <v>1691.65</v>
      </c>
      <c r="C2397" s="27">
        <f t="shared" si="961"/>
        <v>8.2827984026034862E-4</v>
      </c>
      <c r="D2397" s="27">
        <f t="shared" si="962"/>
        <v>-2.4540059245437007E-4</v>
      </c>
      <c r="E2397" s="5">
        <f t="shared" si="963"/>
        <v>0</v>
      </c>
      <c r="F2397" s="44">
        <v>3005.51</v>
      </c>
      <c r="G2397" s="45">
        <v>3005.51</v>
      </c>
      <c r="H2397" s="48">
        <v>1691.65</v>
      </c>
      <c r="I2397" s="42">
        <v>12.72</v>
      </c>
      <c r="J2397" s="40">
        <f t="shared" si="947"/>
        <v>0.12720000000000001</v>
      </c>
      <c r="K2397" s="40">
        <f t="shared" si="948"/>
        <v>3.6378461909642723E-2</v>
      </c>
      <c r="L2397" s="51">
        <f>VLOOKUP(A2397,LIBOR!$A$3:B4492,2,1)</f>
        <v>0.11873999999999998</v>
      </c>
      <c r="M2397" s="43">
        <v>1606.55</v>
      </c>
      <c r="N2397" s="54">
        <v>1433.05</v>
      </c>
      <c r="O2397" s="40">
        <f t="shared" si="949"/>
        <v>6.8547968558792784E-7</v>
      </c>
      <c r="P2397" s="40">
        <f t="shared" si="950"/>
        <v>9.0821538090357284E-2</v>
      </c>
      <c r="Q2397" s="38">
        <f t="shared" si="964"/>
        <v>12.727999999999998</v>
      </c>
      <c r="R2397" s="38">
        <f t="shared" si="965"/>
        <v>14.410500000000003</v>
      </c>
      <c r="S2397" s="40">
        <f t="shared" si="951"/>
        <v>-1</v>
      </c>
      <c r="T2397" s="40">
        <f t="shared" si="952"/>
        <v>-1</v>
      </c>
      <c r="U2397" s="40">
        <f>VLOOKUP(P2397,Table!$D$6:$G$15,MATCH(VALUE(T2397)&amp;"E",Table!$D$5:$G$5,0),1)*IF(Y2397=1,0,1)</f>
        <v>0.97499999999999998</v>
      </c>
      <c r="V2397" s="40">
        <f t="shared" si="953"/>
        <v>2.5000000000000022E-2</v>
      </c>
      <c r="W2397" s="40">
        <f t="shared" si="944"/>
        <v>223188.43015207062</v>
      </c>
      <c r="X2397" s="40">
        <f t="shared" si="954"/>
        <v>-1.0648801363111193E-3</v>
      </c>
      <c r="Y2397" s="40">
        <f t="shared" si="955"/>
        <v>0</v>
      </c>
      <c r="Z2397" s="40">
        <f t="shared" si="956"/>
        <v>0</v>
      </c>
      <c r="AA2397" s="40">
        <f t="shared" si="957"/>
        <v>0</v>
      </c>
      <c r="AB2397" s="38">
        <f t="shared" si="958"/>
        <v>273583.1209554458</v>
      </c>
      <c r="AC2397" s="46"/>
      <c r="AD2397" s="38"/>
      <c r="AE2397" s="40"/>
      <c r="AF2397" s="40"/>
      <c r="AG2397" s="40">
        <f t="shared" si="959"/>
        <v>147.17998866313337</v>
      </c>
      <c r="AH2397" s="24">
        <f t="shared" si="960"/>
        <v>143.45308072276615</v>
      </c>
      <c r="AI2397" s="16">
        <f>VLOOKUP(A2397,'VQT-IV'!$B$3:$C1731,2,0)</f>
        <v>143.57</v>
      </c>
      <c r="AJ2397" s="25">
        <f t="shared" si="945"/>
        <v>-8.14371228208155E-4</v>
      </c>
      <c r="AL2397" s="2">
        <f t="shared" si="942"/>
        <v>143.84778882264516</v>
      </c>
      <c r="AM2397" s="27">
        <f t="shared" si="943"/>
        <v>-2.7439288647367333E-3</v>
      </c>
      <c r="AO2397" s="1">
        <v>41445</v>
      </c>
      <c r="AP2397" s="2" t="str">
        <f t="shared" si="946"/>
        <v>high</v>
      </c>
    </row>
    <row r="2398" spans="1:42" x14ac:dyDescent="0.25">
      <c r="A2398" s="49">
        <v>41484</v>
      </c>
      <c r="B2398" s="47">
        <v>1685.33</v>
      </c>
      <c r="C2398" s="27">
        <f t="shared" si="961"/>
        <v>-3.7359973989892215E-3</v>
      </c>
      <c r="D2398" s="27">
        <f t="shared" si="962"/>
        <v>-6.0143867804560713E-3</v>
      </c>
      <c r="E2398" s="5">
        <f t="shared" si="963"/>
        <v>0</v>
      </c>
      <c r="F2398" s="44">
        <v>2994.45</v>
      </c>
      <c r="G2398" s="45">
        <v>2994.45</v>
      </c>
      <c r="H2398" s="48">
        <v>1685.33</v>
      </c>
      <c r="I2398" s="42">
        <v>13.39</v>
      </c>
      <c r="J2398" s="40">
        <f t="shared" si="947"/>
        <v>0.13390000000000002</v>
      </c>
      <c r="K2398" s="40">
        <f t="shared" si="948"/>
        <v>4.8853184057095697E-2</v>
      </c>
      <c r="L2398" s="51">
        <f>VLOOKUP(A2398,LIBOR!$A$3:B4493,2,1)</f>
        <v>0.1198</v>
      </c>
      <c r="M2398" s="43">
        <v>1624.67</v>
      </c>
      <c r="N2398" s="54">
        <v>1449.21</v>
      </c>
      <c r="O2398" s="40">
        <f t="shared" si="949"/>
        <v>1.4010001599210879E-5</v>
      </c>
      <c r="P2398" s="40">
        <f t="shared" si="950"/>
        <v>8.5046815942904322E-2</v>
      </c>
      <c r="Q2398" s="38">
        <f t="shared" si="964"/>
        <v>12.763999999999999</v>
      </c>
      <c r="R2398" s="38">
        <f t="shared" si="965"/>
        <v>14.2035</v>
      </c>
      <c r="S2398" s="40">
        <f t="shared" si="951"/>
        <v>-1</v>
      </c>
      <c r="T2398" s="40">
        <f t="shared" si="952"/>
        <v>-1</v>
      </c>
      <c r="U2398" s="40">
        <f>VLOOKUP(P2398,Table!$D$6:$G$15,MATCH(VALUE(T2398)&amp;"E",Table!$D$5:$G$5,0),1)*IF(Y2398=1,0,1)</f>
        <v>0.97499999999999998</v>
      </c>
      <c r="V2398" s="40">
        <f t="shared" si="953"/>
        <v>2.5000000000000022E-2</v>
      </c>
      <c r="W2398" s="40">
        <f t="shared" si="944"/>
        <v>222438.36497489247</v>
      </c>
      <c r="X2398" s="40">
        <f t="shared" si="954"/>
        <v>-1.047117827897126E-3</v>
      </c>
      <c r="Y2398" s="40">
        <f t="shared" si="955"/>
        <v>0</v>
      </c>
      <c r="Z2398" s="40">
        <f t="shared" si="956"/>
        <v>0</v>
      </c>
      <c r="AA2398" s="40">
        <f t="shared" si="957"/>
        <v>0</v>
      </c>
      <c r="AB2398" s="38">
        <f t="shared" si="958"/>
        <v>272678.67170321621</v>
      </c>
      <c r="AC2398" s="46"/>
      <c r="AD2398" s="38"/>
      <c r="AE2398" s="40"/>
      <c r="AF2398" s="40"/>
      <c r="AG2398" s="40">
        <f t="shared" si="959"/>
        <v>146.69342052170475</v>
      </c>
      <c r="AH2398" s="24">
        <f t="shared" si="960"/>
        <v>142.96766970346488</v>
      </c>
      <c r="AI2398" s="16">
        <f>VLOOKUP(A2398,'VQT-IV'!$B$3:$C1732,2,0)</f>
        <v>143.08000000000001</v>
      </c>
      <c r="AJ2398" s="25">
        <f t="shared" si="945"/>
        <v>-7.8508733949633758E-4</v>
      </c>
      <c r="AL2398" s="2">
        <f t="shared" si="942"/>
        <v>143.84778882264516</v>
      </c>
      <c r="AM2398" s="27">
        <f t="shared" si="943"/>
        <v>-6.1184056173807511E-3</v>
      </c>
      <c r="AO2398" s="1">
        <v>41446</v>
      </c>
      <c r="AP2398" s="2" t="str">
        <f t="shared" si="946"/>
        <v>high</v>
      </c>
    </row>
    <row r="2399" spans="1:42" x14ac:dyDescent="0.25">
      <c r="A2399" s="49">
        <v>41485</v>
      </c>
      <c r="B2399" s="47">
        <v>1685.96</v>
      </c>
      <c r="C2399" s="27">
        <f t="shared" si="961"/>
        <v>3.738140304867521E-4</v>
      </c>
      <c r="D2399" s="27">
        <f t="shared" si="962"/>
        <v>-3.7886444443658851E-3</v>
      </c>
      <c r="E2399" s="5">
        <f t="shared" si="963"/>
        <v>0</v>
      </c>
      <c r="F2399" s="44">
        <v>2995.68</v>
      </c>
      <c r="G2399" s="45">
        <v>2995.68</v>
      </c>
      <c r="H2399" s="48">
        <v>1685.96</v>
      </c>
      <c r="I2399" s="42">
        <v>13.39</v>
      </c>
      <c r="J2399" s="40">
        <f t="shared" si="947"/>
        <v>0.13390000000000002</v>
      </c>
      <c r="K2399" s="40">
        <f t="shared" si="948"/>
        <v>5.421378517226913E-2</v>
      </c>
      <c r="L2399" s="51">
        <f>VLOOKUP(A2399,LIBOR!$A$3:B4494,2,1)</f>
        <v>0.11899999999999998</v>
      </c>
      <c r="M2399" s="43">
        <v>1590.93</v>
      </c>
      <c r="N2399" s="54">
        <v>1419.11</v>
      </c>
      <c r="O2399" s="40">
        <f t="shared" si="949"/>
        <v>1.3968471165709582E-7</v>
      </c>
      <c r="P2399" s="40">
        <f t="shared" si="950"/>
        <v>7.9686214827730889E-2</v>
      </c>
      <c r="Q2399" s="38">
        <f t="shared" si="964"/>
        <v>12.984</v>
      </c>
      <c r="R2399" s="38">
        <f t="shared" si="965"/>
        <v>14.029999999999998</v>
      </c>
      <c r="S2399" s="40">
        <f t="shared" si="951"/>
        <v>-1</v>
      </c>
      <c r="T2399" s="40">
        <f t="shared" si="952"/>
        <v>-1</v>
      </c>
      <c r="U2399" s="40">
        <f>VLOOKUP(P2399,Table!$D$6:$G$15,MATCH(VALUE(T2399)&amp;"E",Table!$D$5:$G$5,0),1)*IF(Y2399=1,0,1)</f>
        <v>0.97499999999999998</v>
      </c>
      <c r="V2399" s="40">
        <f t="shared" si="953"/>
        <v>2.5000000000000022E-2</v>
      </c>
      <c r="W2399" s="40">
        <f t="shared" si="944"/>
        <v>222403.93602295619</v>
      </c>
      <c r="X2399" s="40">
        <f t="shared" si="954"/>
        <v>-6.0254296245083605E-3</v>
      </c>
      <c r="Y2399" s="40">
        <f t="shared" si="955"/>
        <v>0</v>
      </c>
      <c r="Z2399" s="40">
        <f t="shared" si="956"/>
        <v>0</v>
      </c>
      <c r="AA2399" s="40">
        <f t="shared" si="957"/>
        <v>0</v>
      </c>
      <c r="AB2399" s="38">
        <f t="shared" si="958"/>
        <v>272646.30707660067</v>
      </c>
      <c r="AC2399" s="46"/>
      <c r="AD2399" s="38"/>
      <c r="AE2399" s="40"/>
      <c r="AF2399" s="40"/>
      <c r="AG2399" s="40">
        <f t="shared" si="959"/>
        <v>146.67600926708596</v>
      </c>
      <c r="AH2399" s="24">
        <f t="shared" si="960"/>
        <v>142.94698002893395</v>
      </c>
      <c r="AI2399" s="16">
        <f>VLOOKUP(A2399,'VQT-IV'!$B$3:$C1733,2,0)</f>
        <v>143.06</v>
      </c>
      <c r="AJ2399" s="25">
        <f t="shared" si="945"/>
        <v>-7.9001797194222512E-4</v>
      </c>
      <c r="AL2399" s="2">
        <f t="shared" si="942"/>
        <v>143.84778882264516</v>
      </c>
      <c r="AM2399" s="27">
        <f t="shared" si="943"/>
        <v>-6.2622359445638764E-3</v>
      </c>
      <c r="AO2399" s="1">
        <v>41449</v>
      </c>
      <c r="AP2399" s="2" t="str">
        <f t="shared" si="946"/>
        <v>high</v>
      </c>
    </row>
    <row r="2400" spans="1:42" x14ac:dyDescent="0.25">
      <c r="A2400" s="49">
        <v>41486</v>
      </c>
      <c r="B2400" s="47">
        <v>1685.73</v>
      </c>
      <c r="C2400" s="27">
        <f t="shared" si="961"/>
        <v>-1.3642079290143716E-4</v>
      </c>
      <c r="D2400" s="27">
        <f t="shared" si="962"/>
        <v>-1.1388696275604904E-4</v>
      </c>
      <c r="E2400" s="5">
        <f t="shared" si="963"/>
        <v>0</v>
      </c>
      <c r="F2400" s="44">
        <v>2995.72</v>
      </c>
      <c r="G2400" s="45">
        <v>2995.72</v>
      </c>
      <c r="H2400" s="48">
        <v>1685.73</v>
      </c>
      <c r="I2400" s="42">
        <v>13.45</v>
      </c>
      <c r="J2400" s="40">
        <f t="shared" si="947"/>
        <v>0.13449999999999998</v>
      </c>
      <c r="K2400" s="40">
        <f t="shared" si="948"/>
        <v>5.7598028309473429E-2</v>
      </c>
      <c r="L2400" s="51">
        <f>VLOOKUP(A2400,LIBOR!$A$3:B4495,2,1)</f>
        <v>0.11869999999999999</v>
      </c>
      <c r="M2400" s="43">
        <v>1552.39</v>
      </c>
      <c r="N2400" s="54">
        <v>1384.73</v>
      </c>
      <c r="O2400" s="40">
        <f t="shared" si="949"/>
        <v>1.8613171930663092E-8</v>
      </c>
      <c r="P2400" s="40">
        <f t="shared" si="950"/>
        <v>7.6901971690526552E-2</v>
      </c>
      <c r="Q2400" s="38">
        <f t="shared" si="964"/>
        <v>13.13</v>
      </c>
      <c r="R2400" s="38">
        <f t="shared" si="965"/>
        <v>13.881</v>
      </c>
      <c r="S2400" s="40">
        <f t="shared" si="951"/>
        <v>-1</v>
      </c>
      <c r="T2400" s="40">
        <f t="shared" si="952"/>
        <v>-1</v>
      </c>
      <c r="U2400" s="40">
        <f>VLOOKUP(P2400,Table!$D$6:$G$15,MATCH(VALUE(T2400)&amp;"E",Table!$D$5:$G$5,0),1)*IF(Y2400=1,0,1)</f>
        <v>0.97499999999999998</v>
      </c>
      <c r="V2400" s="40">
        <f t="shared" si="953"/>
        <v>2.5000000000000022E-2</v>
      </c>
      <c r="W2400" s="40">
        <f t="shared" si="944"/>
        <v>222239.65255884166</v>
      </c>
      <c r="X2400" s="40">
        <f t="shared" si="954"/>
        <v>-4.2981588669990245E-3</v>
      </c>
      <c r="Y2400" s="40">
        <f t="shared" si="955"/>
        <v>0</v>
      </c>
      <c r="Z2400" s="40">
        <f t="shared" si="956"/>
        <v>0</v>
      </c>
      <c r="AA2400" s="40">
        <f t="shared" si="957"/>
        <v>0</v>
      </c>
      <c r="AB2400" s="38">
        <f t="shared" si="958"/>
        <v>272484.73636658321</v>
      </c>
      <c r="AC2400" s="46"/>
      <c r="AD2400" s="38"/>
      <c r="AE2400" s="40"/>
      <c r="AF2400" s="40"/>
      <c r="AG2400" s="40">
        <f t="shared" si="959"/>
        <v>146.58908879046584</v>
      </c>
      <c r="AH2400" s="24">
        <f t="shared" si="960"/>
        <v>142.85855104895575</v>
      </c>
      <c r="AI2400" s="16">
        <f>VLOOKUP(A2400,'VQT-IV'!$B$3:$C1734,2,0)</f>
        <v>142.97</v>
      </c>
      <c r="AJ2400" s="25">
        <f t="shared" si="945"/>
        <v>-7.7952683111315313E-4</v>
      </c>
      <c r="AL2400" s="2">
        <f t="shared" si="942"/>
        <v>143.84778882264516</v>
      </c>
      <c r="AM2400" s="27">
        <f t="shared" si="943"/>
        <v>-6.8769758769742229E-3</v>
      </c>
      <c r="AO2400" s="1">
        <v>41450</v>
      </c>
      <c r="AP2400" s="2" t="str">
        <f t="shared" si="946"/>
        <v>high</v>
      </c>
    </row>
    <row r="2401" spans="1:42" x14ac:dyDescent="0.25">
      <c r="A2401" s="49">
        <v>41487</v>
      </c>
      <c r="B2401" s="47">
        <v>1706.87</v>
      </c>
      <c r="C2401" s="27">
        <f t="shared" si="961"/>
        <v>1.254056106256618E-2</v>
      </c>
      <c r="D2401" s="27">
        <f t="shared" si="962"/>
        <v>9.8702367414226222E-3</v>
      </c>
      <c r="E2401" s="5">
        <f t="shared" si="963"/>
        <v>0</v>
      </c>
      <c r="F2401" s="44">
        <v>3033.59</v>
      </c>
      <c r="G2401" s="45">
        <v>3033.59</v>
      </c>
      <c r="H2401" s="48">
        <v>1706.87</v>
      </c>
      <c r="I2401" s="42">
        <v>12.94</v>
      </c>
      <c r="J2401" s="40">
        <f t="shared" si="947"/>
        <v>0.12939999999999999</v>
      </c>
      <c r="K2401" s="40">
        <f t="shared" si="948"/>
        <v>5.38854556231083E-2</v>
      </c>
      <c r="L2401" s="51">
        <f>VLOOKUP(A2401,LIBOR!$A$3:B4496,2,1)</f>
        <v>0.1176</v>
      </c>
      <c r="M2401" s="43">
        <v>1518.06</v>
      </c>
      <c r="N2401" s="54">
        <v>1354.11</v>
      </c>
      <c r="O2401" s="40">
        <f t="shared" si="949"/>
        <v>1.5531588791524949E-4</v>
      </c>
      <c r="P2401" s="40">
        <f t="shared" si="950"/>
        <v>7.5514544376891687E-2</v>
      </c>
      <c r="Q2401" s="38">
        <f t="shared" si="964"/>
        <v>13.184000000000001</v>
      </c>
      <c r="R2401" s="38">
        <f t="shared" si="965"/>
        <v>13.7315</v>
      </c>
      <c r="S2401" s="40">
        <f t="shared" si="951"/>
        <v>-1</v>
      </c>
      <c r="T2401" s="40">
        <f t="shared" si="952"/>
        <v>-1</v>
      </c>
      <c r="U2401" s="40">
        <f>VLOOKUP(P2401,Table!$D$6:$G$15,MATCH(VALUE(T2401)&amp;"E",Table!$D$5:$G$5,0),1)*IF(Y2401=1,0,1)</f>
        <v>0.97499999999999998</v>
      </c>
      <c r="V2401" s="40">
        <f t="shared" si="953"/>
        <v>2.5000000000000022E-2</v>
      </c>
      <c r="W2401" s="40">
        <f t="shared" si="944"/>
        <v>224834.12975256683</v>
      </c>
      <c r="X2401" s="40">
        <f t="shared" si="954"/>
        <v>-1.5406034768105092E-3</v>
      </c>
      <c r="Y2401" s="40">
        <f t="shared" si="955"/>
        <v>0</v>
      </c>
      <c r="Z2401" s="40">
        <f t="shared" si="956"/>
        <v>0</v>
      </c>
      <c r="AA2401" s="40">
        <f t="shared" si="957"/>
        <v>0</v>
      </c>
      <c r="AB2401" s="38">
        <f t="shared" si="958"/>
        <v>275692.55664089922</v>
      </c>
      <c r="AC2401" s="46"/>
      <c r="AD2401" s="38"/>
      <c r="AE2401" s="40"/>
      <c r="AF2401" s="40"/>
      <c r="AG2401" s="40">
        <f t="shared" si="959"/>
        <v>148.31480545733612</v>
      </c>
      <c r="AH2401" s="24">
        <f t="shared" si="960"/>
        <v>144.53658803719404</v>
      </c>
      <c r="AI2401" s="16">
        <f>VLOOKUP(A2401,'VQT-IV'!$B$3:$C1735,2,0)</f>
        <v>144.65</v>
      </c>
      <c r="AJ2401" s="25">
        <f t="shared" si="945"/>
        <v>-7.840439875974603E-4</v>
      </c>
      <c r="AL2401" s="2">
        <f t="shared" si="942"/>
        <v>144.53658803719404</v>
      </c>
      <c r="AM2401" s="27">
        <f t="shared" si="943"/>
        <v>0</v>
      </c>
      <c r="AO2401" s="1">
        <v>41451</v>
      </c>
      <c r="AP2401" s="2" t="str">
        <f t="shared" si="946"/>
        <v>high</v>
      </c>
    </row>
    <row r="2402" spans="1:42" x14ac:dyDescent="0.25">
      <c r="A2402" s="49">
        <v>41488</v>
      </c>
      <c r="B2402" s="47">
        <v>1709.67</v>
      </c>
      <c r="C2402" s="27">
        <f t="shared" si="961"/>
        <v>1.6404295581973205E-3</v>
      </c>
      <c r="D2402" s="27">
        <f t="shared" si="962"/>
        <v>1.0682386459359594E-2</v>
      </c>
      <c r="E2402" s="5">
        <f t="shared" si="963"/>
        <v>0</v>
      </c>
      <c r="F2402" s="44">
        <v>3038.63</v>
      </c>
      <c r="G2402" s="45">
        <v>3038.63</v>
      </c>
      <c r="H2402" s="48">
        <v>1709.67</v>
      </c>
      <c r="I2402" s="42">
        <v>11.98</v>
      </c>
      <c r="J2402" s="40">
        <f t="shared" si="947"/>
        <v>0.1198</v>
      </c>
      <c r="K2402" s="40">
        <f t="shared" si="948"/>
        <v>3.524922059986435E-2</v>
      </c>
      <c r="L2402" s="51">
        <f>VLOOKUP(A2402,LIBOR!$A$3:B4497,2,1)</f>
        <v>0.11703</v>
      </c>
      <c r="M2402" s="43">
        <v>1472.83</v>
      </c>
      <c r="N2402" s="54">
        <v>1313.76</v>
      </c>
      <c r="O2402" s="40">
        <f t="shared" si="949"/>
        <v>2.6866013526651335E-6</v>
      </c>
      <c r="P2402" s="40">
        <f t="shared" si="950"/>
        <v>8.4550779400135653E-2</v>
      </c>
      <c r="Q2402" s="38">
        <f t="shared" si="964"/>
        <v>13.178000000000001</v>
      </c>
      <c r="R2402" s="38">
        <f t="shared" si="965"/>
        <v>13.568499999999997</v>
      </c>
      <c r="S2402" s="40">
        <f t="shared" si="951"/>
        <v>-1</v>
      </c>
      <c r="T2402" s="40">
        <f t="shared" si="952"/>
        <v>-1</v>
      </c>
      <c r="U2402" s="40">
        <f>VLOOKUP(P2402,Table!$D$6:$G$15,MATCH(VALUE(T2402)&amp;"E",Table!$D$5:$G$5,0),1)*IF(Y2402=1,0,1)</f>
        <v>0.97499999999999998</v>
      </c>
      <c r="V2402" s="40">
        <f t="shared" si="953"/>
        <v>2.5000000000000022E-2</v>
      </c>
      <c r="W2402" s="40">
        <f t="shared" si="944"/>
        <v>225026.24255030841</v>
      </c>
      <c r="X2402" s="40">
        <f t="shared" si="954"/>
        <v>8.1025188500398748E-3</v>
      </c>
      <c r="Y2402" s="40">
        <f t="shared" si="955"/>
        <v>0</v>
      </c>
      <c r="Z2402" s="40">
        <f t="shared" si="956"/>
        <v>0</v>
      </c>
      <c r="AA2402" s="40">
        <f t="shared" si="957"/>
        <v>0</v>
      </c>
      <c r="AB2402" s="38">
        <f t="shared" si="958"/>
        <v>275933.78701532428</v>
      </c>
      <c r="AC2402" s="46"/>
      <c r="AD2402" s="38"/>
      <c r="AE2402" s="40"/>
      <c r="AF2402" s="40"/>
      <c r="AG2402" s="40">
        <f t="shared" si="959"/>
        <v>148.44458058253056</v>
      </c>
      <c r="AH2402" s="24">
        <f t="shared" si="960"/>
        <v>144.65929202768228</v>
      </c>
      <c r="AI2402" s="16">
        <f>VLOOKUP(A2402,'VQT-IV'!$B$3:$C1736,2,0)</f>
        <v>144.77000000000001</v>
      </c>
      <c r="AJ2402" s="25">
        <f t="shared" si="945"/>
        <v>-7.6471625556207012E-4</v>
      </c>
      <c r="AL2402" s="2">
        <f t="shared" si="942"/>
        <v>144.65929202768228</v>
      </c>
      <c r="AM2402" s="27">
        <f t="shared" si="943"/>
        <v>0</v>
      </c>
      <c r="AO2402" s="1">
        <v>41452</v>
      </c>
      <c r="AP2402" s="2" t="str">
        <f t="shared" si="946"/>
        <v>high</v>
      </c>
    </row>
    <row r="2403" spans="1:42" x14ac:dyDescent="0.25">
      <c r="A2403" s="49">
        <v>41491</v>
      </c>
      <c r="B2403" s="47">
        <v>1707.14</v>
      </c>
      <c r="C2403" s="27">
        <f t="shared" si="961"/>
        <v>-1.479817742605305E-3</v>
      </c>
      <c r="D2403" s="27">
        <f t="shared" si="962"/>
        <v>1.2938566115743511E-2</v>
      </c>
      <c r="E2403" s="5">
        <f t="shared" si="963"/>
        <v>0</v>
      </c>
      <c r="F2403" s="44">
        <v>3034.43</v>
      </c>
      <c r="G2403" s="45">
        <v>3034.43</v>
      </c>
      <c r="H2403" s="48">
        <v>1707.14</v>
      </c>
      <c r="I2403" s="42">
        <v>11.84</v>
      </c>
      <c r="J2403" s="40">
        <f t="shared" si="947"/>
        <v>0.11840000000000001</v>
      </c>
      <c r="K2403" s="40">
        <f t="shared" si="948"/>
        <v>3.3687514862212067E-2</v>
      </c>
      <c r="L2403" s="51">
        <f>VLOOKUP(A2403,LIBOR!$A$3:B4498,2,1)</f>
        <v>0.1186</v>
      </c>
      <c r="M2403" s="43">
        <v>1456.76</v>
      </c>
      <c r="N2403" s="54">
        <v>1299.42</v>
      </c>
      <c r="O2403" s="40">
        <f t="shared" si="949"/>
        <v>2.1931055476139931E-6</v>
      </c>
      <c r="P2403" s="40">
        <f t="shared" si="950"/>
        <v>8.4712485137787938E-2</v>
      </c>
      <c r="Q2403" s="38">
        <f t="shared" si="964"/>
        <v>13.030000000000001</v>
      </c>
      <c r="R2403" s="38">
        <f t="shared" si="965"/>
        <v>13.422999999999998</v>
      </c>
      <c r="S2403" s="40">
        <f t="shared" si="951"/>
        <v>-1</v>
      </c>
      <c r="T2403" s="40">
        <f t="shared" si="952"/>
        <v>-1</v>
      </c>
      <c r="U2403" s="40">
        <f>VLOOKUP(P2403,Table!$D$6:$G$15,MATCH(VALUE(T2403)&amp;"E",Table!$D$5:$G$5,0),1)*IF(Y2403=1,0,1)</f>
        <v>0.97499999999999998</v>
      </c>
      <c r="V2403" s="40">
        <f t="shared" si="953"/>
        <v>2.5000000000000022E-2</v>
      </c>
      <c r="W2403" s="40">
        <f t="shared" si="944"/>
        <v>224640.16430801249</v>
      </c>
      <c r="X2403" s="40">
        <f t="shared" si="954"/>
        <v>8.2343533532880375E-3</v>
      </c>
      <c r="Y2403" s="40">
        <f t="shared" si="955"/>
        <v>0</v>
      </c>
      <c r="Z2403" s="40">
        <f t="shared" si="956"/>
        <v>0</v>
      </c>
      <c r="AA2403" s="40">
        <f t="shared" si="957"/>
        <v>0</v>
      </c>
      <c r="AB2403" s="38">
        <f t="shared" si="958"/>
        <v>275486.65811654244</v>
      </c>
      <c r="AC2403" s="46"/>
      <c r="AD2403" s="38"/>
      <c r="AE2403" s="40"/>
      <c r="AF2403" s="40"/>
      <c r="AG2403" s="40">
        <f t="shared" si="959"/>
        <v>148.20403786913568</v>
      </c>
      <c r="AH2403" s="24">
        <f t="shared" si="960"/>
        <v>144.41360635738411</v>
      </c>
      <c r="AI2403" s="16">
        <f>VLOOKUP(A2403,'VQT-IV'!$B$3:$C1737,2,0)</f>
        <v>144.53</v>
      </c>
      <c r="AJ2403" s="25">
        <f t="shared" si="945"/>
        <v>-8.0532514091113949E-4</v>
      </c>
      <c r="AL2403" s="2">
        <f t="shared" si="942"/>
        <v>144.65929202768228</v>
      </c>
      <c r="AM2403" s="27">
        <f t="shared" si="943"/>
        <v>-1.698374621183385E-3</v>
      </c>
      <c r="AO2403" s="1">
        <v>41453</v>
      </c>
      <c r="AP2403" s="2" t="str">
        <f t="shared" si="946"/>
        <v>high</v>
      </c>
    </row>
    <row r="2404" spans="1:42" x14ac:dyDescent="0.25">
      <c r="A2404" s="49">
        <v>41492</v>
      </c>
      <c r="B2404" s="47">
        <v>1697.37</v>
      </c>
      <c r="C2404" s="27">
        <f t="shared" si="961"/>
        <v>-5.723022130581068E-3</v>
      </c>
      <c r="D2404" s="27">
        <f t="shared" si="962"/>
        <v>6.8417299546756905E-3</v>
      </c>
      <c r="E2404" s="5">
        <f t="shared" si="963"/>
        <v>0</v>
      </c>
      <c r="F2404" s="44">
        <v>3017.16</v>
      </c>
      <c r="G2404" s="45">
        <v>3017.16</v>
      </c>
      <c r="H2404" s="48">
        <v>1697.37</v>
      </c>
      <c r="I2404" s="42">
        <v>12.72</v>
      </c>
      <c r="J2404" s="40">
        <f t="shared" si="947"/>
        <v>0.12720000000000001</v>
      </c>
      <c r="K2404" s="40">
        <f t="shared" si="948"/>
        <v>4.2385170930531305E-2</v>
      </c>
      <c r="L2404" s="51">
        <f>VLOOKUP(A2404,LIBOR!$A$3:B4499,2,1)</f>
        <v>0.1196</v>
      </c>
      <c r="M2404" s="43">
        <v>1496.57</v>
      </c>
      <c r="N2404" s="54">
        <v>1334.93</v>
      </c>
      <c r="O2404" s="40">
        <f t="shared" si="949"/>
        <v>3.2941416854134044E-5</v>
      </c>
      <c r="P2404" s="40">
        <f t="shared" si="950"/>
        <v>8.4814829069468703E-2</v>
      </c>
      <c r="Q2404" s="38">
        <f t="shared" si="964"/>
        <v>12.720000000000002</v>
      </c>
      <c r="R2404" s="38">
        <f t="shared" si="965"/>
        <v>13.275999999999996</v>
      </c>
      <c r="S2404" s="40">
        <f t="shared" si="951"/>
        <v>-1</v>
      </c>
      <c r="T2404" s="40">
        <f t="shared" si="952"/>
        <v>-1</v>
      </c>
      <c r="U2404" s="40">
        <f>VLOOKUP(P2404,Table!$D$6:$G$15,MATCH(VALUE(T2404)&amp;"E",Table!$D$5:$G$5,0),1)*IF(Y2404=1,0,1)</f>
        <v>0.97499999999999998</v>
      </c>
      <c r="V2404" s="40">
        <f t="shared" si="953"/>
        <v>2.5000000000000022E-2</v>
      </c>
      <c r="W2404" s="40">
        <f t="shared" si="944"/>
        <v>223540.15597628438</v>
      </c>
      <c r="X2404" s="40">
        <f t="shared" si="954"/>
        <v>9.8984693282049285E-3</v>
      </c>
      <c r="Y2404" s="40">
        <f t="shared" si="955"/>
        <v>0</v>
      </c>
      <c r="Z2404" s="40">
        <f t="shared" si="956"/>
        <v>0</v>
      </c>
      <c r="AA2404" s="40">
        <f t="shared" si="957"/>
        <v>0</v>
      </c>
      <c r="AB2404" s="38">
        <f t="shared" si="958"/>
        <v>274146.17557144864</v>
      </c>
      <c r="AC2404" s="46"/>
      <c r="AD2404" s="38"/>
      <c r="AE2404" s="40"/>
      <c r="AF2404" s="40"/>
      <c r="AG2404" s="40">
        <f t="shared" si="959"/>
        <v>147.4828961367765</v>
      </c>
      <c r="AH2404" s="24">
        <f t="shared" si="960"/>
        <v>143.70716795495414</v>
      </c>
      <c r="AI2404" s="16">
        <f>VLOOKUP(A2404,'VQT-IV'!$B$3:$C1738,2,0)</f>
        <v>143.82</v>
      </c>
      <c r="AJ2404" s="25">
        <f t="shared" si="945"/>
        <v>-7.8453653904775322E-4</v>
      </c>
      <c r="AL2404" s="2">
        <f t="shared" si="942"/>
        <v>144.65929202768228</v>
      </c>
      <c r="AM2404" s="27">
        <f t="shared" si="943"/>
        <v>-6.5818383277165271E-3</v>
      </c>
      <c r="AO2404" s="1">
        <v>41456</v>
      </c>
      <c r="AP2404" s="2" t="str">
        <f t="shared" si="946"/>
        <v>high</v>
      </c>
    </row>
    <row r="2405" spans="1:42" x14ac:dyDescent="0.25">
      <c r="A2405" s="49">
        <v>41493</v>
      </c>
      <c r="B2405" s="47">
        <v>1690.91</v>
      </c>
      <c r="C2405" s="27">
        <f t="shared" si="961"/>
        <v>-3.8058879325072459E-3</v>
      </c>
      <c r="D2405" s="27">
        <f t="shared" si="962"/>
        <v>3.1722628150698817E-3</v>
      </c>
      <c r="E2405" s="5">
        <f t="shared" si="963"/>
        <v>0</v>
      </c>
      <c r="F2405" s="44">
        <v>3006.63</v>
      </c>
      <c r="G2405" s="45">
        <v>3006.63</v>
      </c>
      <c r="H2405" s="48">
        <v>1690.91</v>
      </c>
      <c r="I2405" s="42">
        <v>12.98</v>
      </c>
      <c r="J2405" s="40">
        <f t="shared" si="947"/>
        <v>0.1298</v>
      </c>
      <c r="K2405" s="40">
        <f t="shared" si="948"/>
        <v>4.9857553091513421E-2</v>
      </c>
      <c r="L2405" s="51">
        <f>VLOOKUP(A2405,LIBOR!$A$3:B4500,2,1)</f>
        <v>0.1198</v>
      </c>
      <c r="M2405" s="43">
        <v>1515.45</v>
      </c>
      <c r="N2405" s="54">
        <v>1351.77</v>
      </c>
      <c r="O2405" s="40">
        <f t="shared" si="949"/>
        <v>1.4540103408061688E-5</v>
      </c>
      <c r="P2405" s="40">
        <f t="shared" si="950"/>
        <v>7.9942446908486578E-2</v>
      </c>
      <c r="Q2405" s="38">
        <f t="shared" si="964"/>
        <v>12.586000000000002</v>
      </c>
      <c r="R2405" s="38">
        <f t="shared" si="965"/>
        <v>13.1945</v>
      </c>
      <c r="S2405" s="40">
        <f t="shared" si="951"/>
        <v>-1</v>
      </c>
      <c r="T2405" s="40">
        <f t="shared" si="952"/>
        <v>-1</v>
      </c>
      <c r="U2405" s="40">
        <f>VLOOKUP(P2405,Table!$D$6:$G$15,MATCH(VALUE(T2405)&amp;"E",Table!$D$5:$G$5,0),1)*IF(Y2405=1,0,1)</f>
        <v>0.97499999999999998</v>
      </c>
      <c r="V2405" s="40">
        <f t="shared" si="953"/>
        <v>2.5000000000000022E-2</v>
      </c>
      <c r="W2405" s="40">
        <f t="shared" si="944"/>
        <v>222781.15479621154</v>
      </c>
      <c r="X2405" s="40">
        <f t="shared" si="954"/>
        <v>5.1088122523645918E-3</v>
      </c>
      <c r="Y2405" s="40">
        <f t="shared" si="955"/>
        <v>0</v>
      </c>
      <c r="Z2405" s="40">
        <f t="shared" si="956"/>
        <v>0</v>
      </c>
      <c r="AA2405" s="40">
        <f t="shared" si="957"/>
        <v>0</v>
      </c>
      <c r="AB2405" s="38">
        <f t="shared" si="958"/>
        <v>273299.77715966792</v>
      </c>
      <c r="AC2405" s="46"/>
      <c r="AD2405" s="38"/>
      <c r="AE2405" s="40"/>
      <c r="AF2405" s="40"/>
      <c r="AG2405" s="40">
        <f t="shared" si="959"/>
        <v>147.02755770721504</v>
      </c>
      <c r="AH2405" s="24">
        <f t="shared" si="960"/>
        <v>143.25975792614199</v>
      </c>
      <c r="AI2405" s="16">
        <f>VLOOKUP(A2405,'VQT-IV'!$B$3:$C1739,2,0)</f>
        <v>143.37</v>
      </c>
      <c r="AJ2405" s="25">
        <f t="shared" si="945"/>
        <v>-7.6893404378897134E-4</v>
      </c>
      <c r="AL2405" s="2">
        <f t="shared" si="942"/>
        <v>144.65929202768228</v>
      </c>
      <c r="AM2405" s="27">
        <f t="shared" si="943"/>
        <v>-9.6746920430972327E-3</v>
      </c>
      <c r="AO2405" s="1">
        <v>41457</v>
      </c>
      <c r="AP2405" s="2" t="str">
        <f t="shared" si="946"/>
        <v>high</v>
      </c>
    </row>
    <row r="2406" spans="1:42" x14ac:dyDescent="0.25">
      <c r="A2406" s="49">
        <v>41494</v>
      </c>
      <c r="B2406" s="47">
        <v>1697.48</v>
      </c>
      <c r="C2406" s="27">
        <f t="shared" si="961"/>
        <v>3.8854817819991005E-3</v>
      </c>
      <c r="D2406" s="27">
        <f t="shared" si="962"/>
        <v>-5.4828164654971978E-3</v>
      </c>
      <c r="E2406" s="5">
        <f t="shared" si="963"/>
        <v>0</v>
      </c>
      <c r="F2406" s="44">
        <v>3019</v>
      </c>
      <c r="G2406" s="45">
        <v>3019</v>
      </c>
      <c r="H2406" s="48">
        <v>1697.48</v>
      </c>
      <c r="I2406" s="42">
        <v>12.73</v>
      </c>
      <c r="J2406" s="40">
        <f t="shared" si="947"/>
        <v>0.1273</v>
      </c>
      <c r="K2406" s="40">
        <f t="shared" si="948"/>
        <v>4.828677169997922E-2</v>
      </c>
      <c r="L2406" s="51">
        <f>VLOOKUP(A2406,LIBOR!$A$3:B4501,2,1)</f>
        <v>0.1207</v>
      </c>
      <c r="M2406" s="43">
        <v>1490.8</v>
      </c>
      <c r="N2406" s="54">
        <v>1329.78</v>
      </c>
      <c r="O2406" s="40">
        <f t="shared" si="949"/>
        <v>1.5038517871374201E-5</v>
      </c>
      <c r="P2406" s="40">
        <f t="shared" si="950"/>
        <v>7.9013228300020777E-2</v>
      </c>
      <c r="Q2406" s="38">
        <f t="shared" si="964"/>
        <v>12.492000000000001</v>
      </c>
      <c r="R2406" s="38">
        <f t="shared" si="965"/>
        <v>13.132999999999999</v>
      </c>
      <c r="S2406" s="40">
        <f t="shared" si="951"/>
        <v>-1</v>
      </c>
      <c r="T2406" s="40">
        <f t="shared" si="952"/>
        <v>-1</v>
      </c>
      <c r="U2406" s="40">
        <f>VLOOKUP(P2406,Table!$D$6:$G$15,MATCH(VALUE(T2406)&amp;"E",Table!$D$5:$G$5,0),1)*IF(Y2406=1,0,1)</f>
        <v>0.97499999999999998</v>
      </c>
      <c r="V2406" s="40">
        <f t="shared" si="953"/>
        <v>2.5000000000000022E-2</v>
      </c>
      <c r="W2406" s="40">
        <f t="shared" si="944"/>
        <v>223534.52396479817</v>
      </c>
      <c r="X2406" s="40">
        <f t="shared" si="954"/>
        <v>2.4365689521879119E-3</v>
      </c>
      <c r="Y2406" s="40">
        <f t="shared" si="955"/>
        <v>0</v>
      </c>
      <c r="Z2406" s="40">
        <f t="shared" si="956"/>
        <v>0</v>
      </c>
      <c r="AA2406" s="40">
        <f t="shared" si="957"/>
        <v>0</v>
      </c>
      <c r="AB2406" s="38">
        <f t="shared" si="958"/>
        <v>274284.95178432466</v>
      </c>
      <c r="AC2406" s="46"/>
      <c r="AD2406" s="38"/>
      <c r="AE2406" s="40"/>
      <c r="AF2406" s="40"/>
      <c r="AG2406" s="40">
        <f t="shared" si="959"/>
        <v>147.5575538180197</v>
      </c>
      <c r="AH2406" s="24">
        <f t="shared" si="960"/>
        <v>143.7724299790099</v>
      </c>
      <c r="AI2406" s="16">
        <f>VLOOKUP(A2406,'VQT-IV'!$B$3:$C1740,2,0)</f>
        <v>143.88999999999999</v>
      </c>
      <c r="AJ2406" s="25">
        <f t="shared" si="945"/>
        <v>-8.1708263944735293E-4</v>
      </c>
      <c r="AL2406" s="2">
        <f t="shared" si="942"/>
        <v>144.65929202768228</v>
      </c>
      <c r="AM2406" s="27">
        <f t="shared" si="943"/>
        <v>-6.1306953479536297E-3</v>
      </c>
      <c r="AO2406" s="1">
        <v>41458</v>
      </c>
      <c r="AP2406" s="2" t="str">
        <f t="shared" si="946"/>
        <v>high</v>
      </c>
    </row>
    <row r="2407" spans="1:42" x14ac:dyDescent="0.25">
      <c r="A2407" s="49">
        <v>41495</v>
      </c>
      <c r="B2407" s="47">
        <v>1691.42</v>
      </c>
      <c r="C2407" s="27">
        <f t="shared" si="961"/>
        <v>-3.5699978792091969E-3</v>
      </c>
      <c r="D2407" s="27">
        <f t="shared" si="962"/>
        <v>-1.0693243902903715E-2</v>
      </c>
      <c r="E2407" s="5">
        <f t="shared" si="963"/>
        <v>0</v>
      </c>
      <c r="F2407" s="44">
        <v>3008.79</v>
      </c>
      <c r="G2407" s="45">
        <v>3008.79</v>
      </c>
      <c r="H2407" s="48">
        <v>1691.42</v>
      </c>
      <c r="I2407" s="42">
        <v>13.41</v>
      </c>
      <c r="J2407" s="40">
        <f t="shared" si="947"/>
        <v>0.1341</v>
      </c>
      <c r="K2407" s="40">
        <f t="shared" si="948"/>
        <v>5.7804912421577287E-2</v>
      </c>
      <c r="L2407" s="51">
        <f>VLOOKUP(A2407,LIBOR!$A$3:B4502,2,1)</f>
        <v>0.1196</v>
      </c>
      <c r="M2407" s="43">
        <v>1525.53</v>
      </c>
      <c r="N2407" s="54">
        <v>1360.76</v>
      </c>
      <c r="O2407" s="40">
        <f t="shared" si="949"/>
        <v>1.2790533450368947E-5</v>
      </c>
      <c r="P2407" s="40">
        <f t="shared" si="950"/>
        <v>7.629508757842271E-2</v>
      </c>
      <c r="Q2407" s="38">
        <f t="shared" si="964"/>
        <v>12.45</v>
      </c>
      <c r="R2407" s="38">
        <f t="shared" si="965"/>
        <v>13.068999999999997</v>
      </c>
      <c r="S2407" s="40">
        <f t="shared" si="951"/>
        <v>-1</v>
      </c>
      <c r="T2407" s="40">
        <f t="shared" si="952"/>
        <v>-1</v>
      </c>
      <c r="U2407" s="40">
        <f>VLOOKUP(P2407,Table!$D$6:$G$15,MATCH(VALUE(T2407)&amp;"E",Table!$D$5:$G$5,0),1)*IF(Y2407=1,0,1)</f>
        <v>0.97499999999999998</v>
      </c>
      <c r="V2407" s="40">
        <f t="shared" si="953"/>
        <v>2.5000000000000022E-2</v>
      </c>
      <c r="W2407" s="40">
        <f t="shared" si="944"/>
        <v>222886.64921255922</v>
      </c>
      <c r="X2407" s="40">
        <f t="shared" si="954"/>
        <v>-5.780286957317804E-3</v>
      </c>
      <c r="Y2407" s="40">
        <f t="shared" si="955"/>
        <v>0</v>
      </c>
      <c r="Z2407" s="40">
        <f t="shared" si="956"/>
        <v>0</v>
      </c>
      <c r="AA2407" s="40">
        <f t="shared" si="957"/>
        <v>0</v>
      </c>
      <c r="AB2407" s="38">
        <f t="shared" si="958"/>
        <v>273540.27876663289</v>
      </c>
      <c r="AC2407" s="46"/>
      <c r="AD2407" s="38"/>
      <c r="AE2407" s="40"/>
      <c r="AF2407" s="40"/>
      <c r="AG2407" s="40">
        <f t="shared" si="959"/>
        <v>147.15694077610814</v>
      </c>
      <c r="AH2407" s="24">
        <f t="shared" si="960"/>
        <v>143.37836153897223</v>
      </c>
      <c r="AI2407" s="16">
        <f>VLOOKUP(A2407,'VQT-IV'!$B$3:$C1741,2,0)</f>
        <v>143.49</v>
      </c>
      <c r="AJ2407" s="25">
        <f t="shared" si="945"/>
        <v>-7.780225871334423E-4</v>
      </c>
      <c r="AL2407" s="2">
        <f t="shared" si="942"/>
        <v>144.65929202768228</v>
      </c>
      <c r="AM2407" s="27">
        <f t="shared" si="943"/>
        <v>-8.8548096064574588E-3</v>
      </c>
      <c r="AO2407" s="1">
        <v>41459</v>
      </c>
      <c r="AP2407" s="2" t="str">
        <f t="shared" si="946"/>
        <v>high</v>
      </c>
    </row>
    <row r="2408" spans="1:42" x14ac:dyDescent="0.25">
      <c r="A2408" s="49">
        <v>41498</v>
      </c>
      <c r="B2408" s="47">
        <v>1689.47</v>
      </c>
      <c r="C2408" s="27">
        <f t="shared" si="961"/>
        <v>-1.1528774639061323E-3</v>
      </c>
      <c r="D2408" s="27">
        <f t="shared" si="962"/>
        <v>-1.0366303624204543E-2</v>
      </c>
      <c r="E2408" s="5">
        <f t="shared" si="963"/>
        <v>0</v>
      </c>
      <c r="F2408" s="44">
        <v>3005.42</v>
      </c>
      <c r="G2408" s="45">
        <v>3005.42</v>
      </c>
      <c r="H2408" s="48">
        <v>1689.47</v>
      </c>
      <c r="I2408" s="42">
        <v>12.81</v>
      </c>
      <c r="J2408" s="40">
        <f t="shared" si="947"/>
        <v>0.12809999999999999</v>
      </c>
      <c r="K2408" s="40">
        <f t="shared" si="948"/>
        <v>5.0853170913719256E-2</v>
      </c>
      <c r="L2408" s="51">
        <f>VLOOKUP(A2408,LIBOR!$A$3:B4503,2,1)</f>
        <v>0.1198</v>
      </c>
      <c r="M2408" s="43">
        <v>1504.83</v>
      </c>
      <c r="N2408" s="54">
        <v>1342.29</v>
      </c>
      <c r="O2408" s="40">
        <f t="shared" si="949"/>
        <v>1.33066038777116E-6</v>
      </c>
      <c r="P2408" s="40">
        <f t="shared" si="950"/>
        <v>7.7246829086280736E-2</v>
      </c>
      <c r="Q2408" s="38">
        <f t="shared" si="964"/>
        <v>12.736000000000001</v>
      </c>
      <c r="R2408" s="38">
        <f t="shared" si="965"/>
        <v>13.047499999999996</v>
      </c>
      <c r="S2408" s="40">
        <f t="shared" si="951"/>
        <v>-1</v>
      </c>
      <c r="T2408" s="40">
        <f t="shared" si="952"/>
        <v>-1</v>
      </c>
      <c r="U2408" s="40">
        <f>VLOOKUP(P2408,Table!$D$6:$G$15,MATCH(VALUE(T2408)&amp;"E",Table!$D$5:$G$5,0),1)*IF(Y2408=1,0,1)</f>
        <v>0.97499999999999998</v>
      </c>
      <c r="V2408" s="40">
        <f t="shared" si="953"/>
        <v>2.5000000000000022E-2</v>
      </c>
      <c r="W2408" s="40">
        <f t="shared" si="944"/>
        <v>222560.47957383853</v>
      </c>
      <c r="X2408" s="40">
        <f t="shared" si="954"/>
        <v>-9.5081947487561935E-3</v>
      </c>
      <c r="Y2408" s="40">
        <f t="shared" si="955"/>
        <v>0</v>
      </c>
      <c r="Z2408" s="40">
        <f t="shared" si="956"/>
        <v>0</v>
      </c>
      <c r="AA2408" s="40">
        <f t="shared" si="957"/>
        <v>0</v>
      </c>
      <c r="AB2408" s="38">
        <f t="shared" si="958"/>
        <v>273148.76695009926</v>
      </c>
      <c r="AC2408" s="46"/>
      <c r="AD2408" s="38"/>
      <c r="AE2408" s="40"/>
      <c r="AF2408" s="40"/>
      <c r="AG2408" s="40">
        <f t="shared" si="959"/>
        <v>146.94631848143709</v>
      </c>
      <c r="AH2408" s="24">
        <f t="shared" si="960"/>
        <v>143.1619684543796</v>
      </c>
      <c r="AI2408" s="16">
        <f>VLOOKUP(A2408,'VQT-IV'!$B$3:$C1742,2,0)</f>
        <v>143.28</v>
      </c>
      <c r="AJ2408" s="25">
        <f t="shared" si="945"/>
        <v>-8.2378242336955676E-4</v>
      </c>
      <c r="AL2408" s="2">
        <f t="shared" si="942"/>
        <v>144.65929202768228</v>
      </c>
      <c r="AM2408" s="27">
        <f t="shared" si="943"/>
        <v>-1.0350690593841305E-2</v>
      </c>
      <c r="AO2408" s="1">
        <v>41460</v>
      </c>
      <c r="AP2408" s="2" t="str">
        <f t="shared" si="946"/>
        <v>high</v>
      </c>
    </row>
    <row r="2409" spans="1:42" x14ac:dyDescent="0.25">
      <c r="A2409" s="49">
        <v>41499</v>
      </c>
      <c r="B2409" s="47">
        <v>1694.16</v>
      </c>
      <c r="C2409" s="27">
        <f t="shared" si="961"/>
        <v>2.7760185146821215E-3</v>
      </c>
      <c r="D2409" s="27">
        <f t="shared" si="962"/>
        <v>-1.8672629789413531E-3</v>
      </c>
      <c r="E2409" s="5">
        <f t="shared" si="963"/>
        <v>0</v>
      </c>
      <c r="F2409" s="44">
        <v>3014.43</v>
      </c>
      <c r="G2409" s="45">
        <v>3014.43</v>
      </c>
      <c r="H2409" s="48">
        <v>1694.16</v>
      </c>
      <c r="I2409" s="42">
        <v>12.31</v>
      </c>
      <c r="J2409" s="40">
        <f t="shared" si="947"/>
        <v>0.1231</v>
      </c>
      <c r="K2409" s="40">
        <f t="shared" si="948"/>
        <v>6.060127921865599E-2</v>
      </c>
      <c r="L2409" s="51">
        <f>VLOOKUP(A2409,LIBOR!$A$3:B4504,2,1)</f>
        <v>0.11889999999999999</v>
      </c>
      <c r="M2409" s="43">
        <v>1490.82</v>
      </c>
      <c r="N2409" s="54">
        <v>1329.79</v>
      </c>
      <c r="O2409" s="40">
        <f t="shared" si="949"/>
        <v>7.6849403220505351E-6</v>
      </c>
      <c r="P2409" s="40">
        <f t="shared" si="950"/>
        <v>6.2498720781344011E-2</v>
      </c>
      <c r="Q2409" s="38">
        <f t="shared" si="964"/>
        <v>12.930000000000001</v>
      </c>
      <c r="R2409" s="38">
        <f t="shared" si="965"/>
        <v>12.998499999999996</v>
      </c>
      <c r="S2409" s="40">
        <f t="shared" si="951"/>
        <v>-1</v>
      </c>
      <c r="T2409" s="40">
        <f t="shared" si="952"/>
        <v>-1</v>
      </c>
      <c r="U2409" s="40">
        <f>VLOOKUP(P2409,Table!$D$6:$G$15,MATCH(VALUE(T2409)&amp;"E",Table!$D$5:$G$5,0),1)*IF(Y2409=1,0,1)</f>
        <v>0.97499999999999998</v>
      </c>
      <c r="V2409" s="40">
        <f t="shared" si="953"/>
        <v>2.5000000000000022E-2</v>
      </c>
      <c r="W2409" s="40">
        <f t="shared" si="944"/>
        <v>223111.05123730097</v>
      </c>
      <c r="X2409" s="40">
        <f t="shared" si="954"/>
        <v>-9.2578490608760111E-3</v>
      </c>
      <c r="Y2409" s="40">
        <f t="shared" si="955"/>
        <v>0</v>
      </c>
      <c r="Z2409" s="40">
        <f t="shared" si="956"/>
        <v>0</v>
      </c>
      <c r="AA2409" s="40">
        <f t="shared" si="957"/>
        <v>0</v>
      </c>
      <c r="AB2409" s="38">
        <f t="shared" si="958"/>
        <v>273883.5968505583</v>
      </c>
      <c r="AC2409" s="46"/>
      <c r="AD2409" s="38"/>
      <c r="AE2409" s="40"/>
      <c r="AF2409" s="40"/>
      <c r="AG2409" s="40">
        <f t="shared" si="959"/>
        <v>147.34163620440623</v>
      </c>
      <c r="AH2409" s="24">
        <f t="shared" si="960"/>
        <v>143.54336929088038</v>
      </c>
      <c r="AI2409" s="16">
        <f>VLOOKUP(A2409,'VQT-IV'!$B$3:$C1743,2,0)</f>
        <v>143.66</v>
      </c>
      <c r="AJ2409" s="25">
        <f t="shared" si="945"/>
        <v>-8.1185235361003194E-4</v>
      </c>
      <c r="AL2409" s="2">
        <f t="shared" si="942"/>
        <v>144.65929202768228</v>
      </c>
      <c r="AM2409" s="27">
        <f t="shared" si="943"/>
        <v>-7.7141448790469802E-3</v>
      </c>
      <c r="AO2409" s="1">
        <v>41463</v>
      </c>
      <c r="AP2409" s="2" t="str">
        <f t="shared" si="946"/>
        <v>high</v>
      </c>
    </row>
    <row r="2410" spans="1:42" x14ac:dyDescent="0.25">
      <c r="A2410" s="49">
        <v>41500</v>
      </c>
      <c r="B2410" s="47">
        <v>1685.39</v>
      </c>
      <c r="C2410" s="27">
        <f t="shared" si="961"/>
        <v>-5.1766066959436641E-3</v>
      </c>
      <c r="D2410" s="27">
        <f t="shared" si="962"/>
        <v>-3.2379817423777713E-3</v>
      </c>
      <c r="E2410" s="5">
        <f t="shared" si="963"/>
        <v>0</v>
      </c>
      <c r="F2410" s="44">
        <v>2999.42</v>
      </c>
      <c r="G2410" s="45">
        <v>2999.42</v>
      </c>
      <c r="H2410" s="48">
        <v>1685.39</v>
      </c>
      <c r="I2410" s="42">
        <v>13.04</v>
      </c>
      <c r="J2410" s="40">
        <f t="shared" si="947"/>
        <v>0.13039999999999999</v>
      </c>
      <c r="K2410" s="40">
        <f t="shared" si="948"/>
        <v>6.8067586332629049E-2</v>
      </c>
      <c r="L2410" s="51">
        <f>VLOOKUP(A2410,LIBOR!$A$3:B4505,2,1)</f>
        <v>0.1183</v>
      </c>
      <c r="M2410" s="43">
        <v>1516.46</v>
      </c>
      <c r="N2410" s="54">
        <v>1352.65</v>
      </c>
      <c r="O2410" s="40">
        <f t="shared" si="949"/>
        <v>2.693663710825859E-5</v>
      </c>
      <c r="P2410" s="40">
        <f t="shared" si="950"/>
        <v>6.2332413667370933E-2</v>
      </c>
      <c r="Q2410" s="38">
        <f t="shared" si="964"/>
        <v>12.848000000000003</v>
      </c>
      <c r="R2410" s="38">
        <f t="shared" si="965"/>
        <v>12.892999999999997</v>
      </c>
      <c r="S2410" s="40">
        <f t="shared" si="951"/>
        <v>-1</v>
      </c>
      <c r="T2410" s="40">
        <f t="shared" si="952"/>
        <v>-1</v>
      </c>
      <c r="U2410" s="40">
        <f>VLOOKUP(P2410,Table!$D$6:$G$15,MATCH(VALUE(T2410)&amp;"E",Table!$D$5:$G$5,0),1)*IF(Y2410=1,0,1)</f>
        <v>0.97499999999999998</v>
      </c>
      <c r="V2410" s="40">
        <f t="shared" si="953"/>
        <v>2.5000000000000022E-2</v>
      </c>
      <c r="W2410" s="40">
        <f t="shared" si="944"/>
        <v>222080.85282039701</v>
      </c>
      <c r="X2410" s="40">
        <f t="shared" si="954"/>
        <v>-1.919586828189157E-3</v>
      </c>
      <c r="Y2410" s="40">
        <f t="shared" si="955"/>
        <v>0</v>
      </c>
      <c r="Z2410" s="40">
        <f t="shared" si="956"/>
        <v>0</v>
      </c>
      <c r="AA2410" s="40">
        <f t="shared" si="957"/>
        <v>0</v>
      </c>
      <c r="AB2410" s="38">
        <f t="shared" si="958"/>
        <v>272671.68022348249</v>
      </c>
      <c r="AC2410" s="46"/>
      <c r="AD2410" s="38"/>
      <c r="AE2410" s="40"/>
      <c r="AF2410" s="40"/>
      <c r="AG2410" s="40">
        <f t="shared" si="959"/>
        <v>146.68965930316043</v>
      </c>
      <c r="AH2410" s="24">
        <f t="shared" si="960"/>
        <v>142.90447993861272</v>
      </c>
      <c r="AI2410" s="16">
        <f>VLOOKUP(A2410,'VQT-IV'!$B$3:$C1744,2,0)</f>
        <v>143.02000000000001</v>
      </c>
      <c r="AJ2410" s="25">
        <f t="shared" si="945"/>
        <v>-8.0771962933356978E-4</v>
      </c>
      <c r="AL2410" s="2">
        <f t="shared" si="942"/>
        <v>144.65929202768228</v>
      </c>
      <c r="AM2410" s="27">
        <f t="shared" si="943"/>
        <v>-1.2130655863667239E-2</v>
      </c>
      <c r="AO2410" s="1">
        <v>41464</v>
      </c>
      <c r="AP2410" s="2" t="str">
        <f t="shared" si="946"/>
        <v>high</v>
      </c>
    </row>
    <row r="2411" spans="1:42" x14ac:dyDescent="0.25">
      <c r="A2411" s="49">
        <v>41501</v>
      </c>
      <c r="B2411" s="47">
        <v>1661.32</v>
      </c>
      <c r="C2411" s="27">
        <f t="shared" si="961"/>
        <v>-1.428156094435129E-2</v>
      </c>
      <c r="D2411" s="27">
        <f t="shared" si="962"/>
        <v>-2.1405024468728162E-2</v>
      </c>
      <c r="E2411" s="5">
        <f t="shared" si="963"/>
        <v>0</v>
      </c>
      <c r="F2411" s="44">
        <v>2957.08</v>
      </c>
      <c r="G2411" s="45">
        <v>2957.08</v>
      </c>
      <c r="H2411" s="48">
        <v>1661.32</v>
      </c>
      <c r="I2411" s="42">
        <v>14.73</v>
      </c>
      <c r="J2411" s="40">
        <f t="shared" si="947"/>
        <v>0.14730000000000001</v>
      </c>
      <c r="K2411" s="40">
        <f t="shared" si="948"/>
        <v>8.2707004209968835E-2</v>
      </c>
      <c r="L2411" s="51">
        <f>VLOOKUP(A2411,LIBOR!$A$3:B4506,2,1)</f>
        <v>0.1178</v>
      </c>
      <c r="M2411" s="43">
        <v>1582.58</v>
      </c>
      <c r="N2411" s="54">
        <v>1411.63</v>
      </c>
      <c r="O2411" s="40">
        <f t="shared" si="949"/>
        <v>2.0691452858515901E-4</v>
      </c>
      <c r="P2411" s="40">
        <f t="shared" si="950"/>
        <v>6.459299579003118E-2</v>
      </c>
      <c r="Q2411" s="38">
        <f t="shared" si="964"/>
        <v>12.860000000000003</v>
      </c>
      <c r="R2411" s="38">
        <f t="shared" si="965"/>
        <v>12.855999999999998</v>
      </c>
      <c r="S2411" s="40">
        <f t="shared" si="951"/>
        <v>1</v>
      </c>
      <c r="T2411" s="40">
        <f t="shared" si="952"/>
        <v>0</v>
      </c>
      <c r="U2411" s="40">
        <f>VLOOKUP(P2411,Table!$D$6:$G$15,MATCH(VALUE(T2411)&amp;"E",Table!$D$5:$G$5,0),1)*IF(Y2411=1,0,1)</f>
        <v>0.97499999999999998</v>
      </c>
      <c r="V2411" s="40">
        <f t="shared" si="953"/>
        <v>2.5000000000000022E-2</v>
      </c>
      <c r="W2411" s="40">
        <f t="shared" si="944"/>
        <v>219230.56955299524</v>
      </c>
      <c r="X2411" s="40">
        <f t="shared" si="954"/>
        <v>-3.1434524902034244E-3</v>
      </c>
      <c r="Y2411" s="40">
        <f t="shared" si="955"/>
        <v>0</v>
      </c>
      <c r="Z2411" s="40">
        <f t="shared" si="956"/>
        <v>0</v>
      </c>
      <c r="AA2411" s="40">
        <f t="shared" si="957"/>
        <v>0</v>
      </c>
      <c r="AB2411" s="38">
        <f t="shared" si="958"/>
        <v>269216.07868994889</v>
      </c>
      <c r="AC2411" s="46"/>
      <c r="AD2411" s="38"/>
      <c r="AE2411" s="40"/>
      <c r="AF2411" s="40"/>
      <c r="AG2411" s="40">
        <f t="shared" si="959"/>
        <v>144.83064332018023</v>
      </c>
      <c r="AH2411" s="24">
        <f t="shared" si="960"/>
        <v>141.08976170154392</v>
      </c>
      <c r="AI2411" s="16">
        <f>VLOOKUP(A2411,'VQT-IV'!$B$3:$C1745,2,0)</f>
        <v>141.19999999999999</v>
      </c>
      <c r="AJ2411" s="25">
        <f t="shared" si="945"/>
        <v>-7.8072449331489935E-4</v>
      </c>
      <c r="AL2411" s="2">
        <f t="shared" si="942"/>
        <v>144.65929202768228</v>
      </c>
      <c r="AM2411" s="27">
        <f t="shared" si="943"/>
        <v>-2.4675430635007434E-2</v>
      </c>
      <c r="AO2411" s="1">
        <v>41465</v>
      </c>
      <c r="AP2411" s="2" t="str">
        <f t="shared" si="946"/>
        <v>high</v>
      </c>
    </row>
    <row r="2412" spans="1:42" x14ac:dyDescent="0.25">
      <c r="A2412" s="49">
        <v>41502</v>
      </c>
      <c r="B2412" s="47">
        <v>1655.83</v>
      </c>
      <c r="C2412" s="27">
        <f t="shared" si="961"/>
        <v>-3.3046011605230019E-3</v>
      </c>
      <c r="D2412" s="27">
        <f t="shared" si="962"/>
        <v>-2.1139627750041967E-2</v>
      </c>
      <c r="E2412" s="5">
        <f t="shared" si="963"/>
        <v>0</v>
      </c>
      <c r="F2412" s="44">
        <v>2947.46</v>
      </c>
      <c r="G2412" s="45">
        <v>2947.46</v>
      </c>
      <c r="H2412" s="48">
        <v>1655.83</v>
      </c>
      <c r="I2412" s="42">
        <v>14.37</v>
      </c>
      <c r="J2412" s="40">
        <f t="shared" si="947"/>
        <v>0.14369999999999999</v>
      </c>
      <c r="K2412" s="40">
        <f t="shared" si="948"/>
        <v>6.3798661229731629E-2</v>
      </c>
      <c r="L2412" s="51">
        <f>VLOOKUP(A2412,LIBOR!$A$3:B4507,2,1)</f>
        <v>0.1176</v>
      </c>
      <c r="M2412" s="43">
        <v>1571.6</v>
      </c>
      <c r="N2412" s="54">
        <v>1401.84</v>
      </c>
      <c r="O2412" s="40">
        <f t="shared" si="949"/>
        <v>1.0956586006118335E-5</v>
      </c>
      <c r="P2412" s="40">
        <f t="shared" si="950"/>
        <v>7.9901338770268365E-2</v>
      </c>
      <c r="Q2412" s="38">
        <f t="shared" si="964"/>
        <v>13.26</v>
      </c>
      <c r="R2412" s="38">
        <f t="shared" si="965"/>
        <v>12.904</v>
      </c>
      <c r="S2412" s="40">
        <f t="shared" si="951"/>
        <v>1</v>
      </c>
      <c r="T2412" s="40">
        <f t="shared" si="952"/>
        <v>0</v>
      </c>
      <c r="U2412" s="40">
        <f>VLOOKUP(P2412,Table!$D$6:$G$15,MATCH(VALUE(T2412)&amp;"E",Table!$D$5:$G$5,0),1)*IF(Y2412=1,0,1)</f>
        <v>0.97499999999999998</v>
      </c>
      <c r="V2412" s="40">
        <f t="shared" si="953"/>
        <v>2.5000000000000022E-2</v>
      </c>
      <c r="W2412" s="40">
        <f t="shared" si="944"/>
        <v>218486.20125511818</v>
      </c>
      <c r="X2412" s="40">
        <f t="shared" si="954"/>
        <v>-1.9254092546709733E-2</v>
      </c>
      <c r="Y2412" s="40">
        <f t="shared" si="955"/>
        <v>0</v>
      </c>
      <c r="Z2412" s="40">
        <f t="shared" si="956"/>
        <v>0</v>
      </c>
      <c r="AA2412" s="40">
        <f t="shared" si="957"/>
        <v>0</v>
      </c>
      <c r="AB2412" s="38">
        <f t="shared" si="958"/>
        <v>268315.46207539324</v>
      </c>
      <c r="AC2412" s="46"/>
      <c r="AD2412" s="38"/>
      <c r="AE2412" s="40"/>
      <c r="AF2412" s="40"/>
      <c r="AG2412" s="40">
        <f t="shared" si="959"/>
        <v>144.34613702952453</v>
      </c>
      <c r="AH2412" s="24">
        <f t="shared" si="960"/>
        <v>140.61410997969608</v>
      </c>
      <c r="AI2412" s="16">
        <f>VLOOKUP(A2412,'VQT-IV'!$B$3:$C1746,2,0)</f>
        <v>140.72999999999999</v>
      </c>
      <c r="AJ2412" s="25">
        <f t="shared" si="945"/>
        <v>-8.2349193707031976E-4</v>
      </c>
      <c r="AL2412" s="2">
        <f t="shared" si="942"/>
        <v>144.65929202768228</v>
      </c>
      <c r="AM2412" s="27">
        <f t="shared" si="943"/>
        <v>-2.7963513378816418E-2</v>
      </c>
      <c r="AO2412" s="1">
        <v>41466</v>
      </c>
      <c r="AP2412" s="2" t="str">
        <f t="shared" si="946"/>
        <v>high</v>
      </c>
    </row>
    <row r="2413" spans="1:42" x14ac:dyDescent="0.25">
      <c r="A2413" s="49">
        <v>41505</v>
      </c>
      <c r="B2413" s="47">
        <v>1646.06</v>
      </c>
      <c r="C2413" s="27">
        <f t="shared" si="961"/>
        <v>-5.9003641678191387E-3</v>
      </c>
      <c r="D2413" s="27">
        <f t="shared" si="962"/>
        <v>-2.5887114453954974E-2</v>
      </c>
      <c r="E2413" s="5">
        <f t="shared" si="963"/>
        <v>0</v>
      </c>
      <c r="F2413" s="44">
        <v>2930.27</v>
      </c>
      <c r="G2413" s="45">
        <v>2930.27</v>
      </c>
      <c r="H2413" s="48">
        <v>1646.06</v>
      </c>
      <c r="I2413" s="42">
        <v>15.1</v>
      </c>
      <c r="J2413" s="40">
        <f t="shared" si="947"/>
        <v>0.151</v>
      </c>
      <c r="K2413" s="40">
        <f t="shared" si="948"/>
        <v>7.08637106261715E-2</v>
      </c>
      <c r="L2413" s="51">
        <f>VLOOKUP(A2413,LIBOR!$A$3:B4508,2,1)</f>
        <v>0.11650000000000001</v>
      </c>
      <c r="M2413" s="43">
        <v>1609.1</v>
      </c>
      <c r="N2413" s="54">
        <v>1435.29</v>
      </c>
      <c r="O2413" s="40">
        <f t="shared" si="949"/>
        <v>3.5020831369465295E-5</v>
      </c>
      <c r="P2413" s="40">
        <f t="shared" si="950"/>
        <v>8.0136289373828495E-2</v>
      </c>
      <c r="Q2413" s="38">
        <f t="shared" si="964"/>
        <v>13.452000000000002</v>
      </c>
      <c r="R2413" s="38">
        <f t="shared" si="965"/>
        <v>12.995499999999998</v>
      </c>
      <c r="S2413" s="40">
        <f t="shared" si="951"/>
        <v>1</v>
      </c>
      <c r="T2413" s="40">
        <f t="shared" si="952"/>
        <v>0</v>
      </c>
      <c r="U2413" s="40">
        <f>VLOOKUP(P2413,Table!$D$6:$G$15,MATCH(VALUE(T2413)&amp;"E",Table!$D$5:$G$5,0),1)*IF(Y2413=1,0,1)</f>
        <v>0.97499999999999998</v>
      </c>
      <c r="V2413" s="40">
        <f t="shared" si="953"/>
        <v>2.5000000000000022E-2</v>
      </c>
      <c r="W2413" s="40">
        <f t="shared" si="944"/>
        <v>217359.61699807146</v>
      </c>
      <c r="X2413" s="40">
        <f t="shared" si="954"/>
        <v>-1.9742985831531223E-2</v>
      </c>
      <c r="Y2413" s="40">
        <f t="shared" si="955"/>
        <v>0</v>
      </c>
      <c r="Z2413" s="40">
        <f t="shared" si="956"/>
        <v>0</v>
      </c>
      <c r="AA2413" s="40">
        <f t="shared" si="957"/>
        <v>0</v>
      </c>
      <c r="AB2413" s="38">
        <f t="shared" si="958"/>
        <v>266949.78711813327</v>
      </c>
      <c r="AC2413" s="46"/>
      <c r="AD2413" s="38"/>
      <c r="AE2413" s="40"/>
      <c r="AF2413" s="40"/>
      <c r="AG2413" s="40">
        <f t="shared" si="959"/>
        <v>143.61144249126104</v>
      </c>
      <c r="AH2413" s="24">
        <f t="shared" si="960"/>
        <v>139.88748746307445</v>
      </c>
      <c r="AI2413" s="16">
        <f>VLOOKUP(A2413,'VQT-IV'!$B$3:$C1747,2,0)</f>
        <v>140</v>
      </c>
      <c r="AJ2413" s="25">
        <f t="shared" si="945"/>
        <v>-8.036609780396331E-4</v>
      </c>
      <c r="AL2413" s="2">
        <f t="shared" si="942"/>
        <v>144.65929202768228</v>
      </c>
      <c r="AM2413" s="27">
        <f t="shared" si="943"/>
        <v>-3.2986505724739046E-2</v>
      </c>
      <c r="AO2413" s="1">
        <v>41467</v>
      </c>
      <c r="AP2413" s="2" t="str">
        <f t="shared" si="946"/>
        <v>high</v>
      </c>
    </row>
    <row r="2414" spans="1:42" x14ac:dyDescent="0.25">
      <c r="A2414" s="49">
        <v>41506</v>
      </c>
      <c r="B2414" s="47">
        <v>1652.35</v>
      </c>
      <c r="C2414" s="27">
        <f t="shared" si="961"/>
        <v>3.8212458841111463E-3</v>
      </c>
      <c r="D2414" s="27">
        <f t="shared" si="962"/>
        <v>-2.4841887084525949E-2</v>
      </c>
      <c r="E2414" s="5">
        <f t="shared" si="963"/>
        <v>-1</v>
      </c>
      <c r="F2414" s="44">
        <v>2941.58</v>
      </c>
      <c r="G2414" s="45">
        <v>2941.58</v>
      </c>
      <c r="H2414" s="48">
        <v>1652.35</v>
      </c>
      <c r="I2414" s="42">
        <v>14.91</v>
      </c>
      <c r="J2414" s="40">
        <f t="shared" si="947"/>
        <v>0.14910000000000001</v>
      </c>
      <c r="K2414" s="40">
        <f t="shared" si="948"/>
        <v>6.8265159234542683E-2</v>
      </c>
      <c r="L2414" s="51">
        <f>VLOOKUP(A2414,LIBOR!$A$3:B4509,2,1)</f>
        <v>0.11620000000000001</v>
      </c>
      <c r="M2414" s="43">
        <v>1579.78</v>
      </c>
      <c r="N2414" s="54">
        <v>1409.13</v>
      </c>
      <c r="O2414" s="40">
        <f t="shared" si="949"/>
        <v>1.4546317351195037E-5</v>
      </c>
      <c r="P2414" s="40">
        <f t="shared" si="950"/>
        <v>8.0834840765457328E-2</v>
      </c>
      <c r="Q2414" s="38">
        <f t="shared" si="964"/>
        <v>13.91</v>
      </c>
      <c r="R2414" s="38">
        <f t="shared" si="965"/>
        <v>13.135999999999999</v>
      </c>
      <c r="S2414" s="40">
        <f t="shared" si="951"/>
        <v>1</v>
      </c>
      <c r="T2414" s="40">
        <f t="shared" si="952"/>
        <v>0</v>
      </c>
      <c r="U2414" s="40">
        <f>VLOOKUP(P2414,Table!$D$6:$G$15,MATCH(VALUE(T2414)&amp;"E",Table!$D$5:$G$5,0),1)*IF(Y2414=1,0,1)</f>
        <v>0</v>
      </c>
      <c r="V2414" s="40">
        <f t="shared" si="953"/>
        <v>0</v>
      </c>
      <c r="W2414" s="40">
        <f t="shared" si="944"/>
        <v>218070.3954855859</v>
      </c>
      <c r="X2414" s="40">
        <f t="shared" si="954"/>
        <v>-2.3368311326996349E-2</v>
      </c>
      <c r="Y2414" s="40">
        <f t="shared" si="955"/>
        <v>1</v>
      </c>
      <c r="Z2414" s="40">
        <f t="shared" si="956"/>
        <v>20</v>
      </c>
      <c r="AA2414" s="40">
        <f t="shared" si="957"/>
        <v>0</v>
      </c>
      <c r="AB2414" s="38">
        <f t="shared" si="958"/>
        <v>267832.77309078845</v>
      </c>
      <c r="AC2414" s="46"/>
      <c r="AD2414" s="38"/>
      <c r="AE2414" s="40"/>
      <c r="AF2414" s="40"/>
      <c r="AG2414" s="40">
        <f t="shared" si="959"/>
        <v>144.08646399474867</v>
      </c>
      <c r="AH2414" s="24">
        <f t="shared" si="960"/>
        <v>140.34653834387387</v>
      </c>
      <c r="AI2414" s="16">
        <f>VLOOKUP(A2414,'VQT-IV'!$B$3:$C1748,2,0)</f>
        <v>140.46</v>
      </c>
      <c r="AJ2414" s="25">
        <f t="shared" si="945"/>
        <v>-8.0778624609234573E-4</v>
      </c>
      <c r="AL2414" s="2">
        <f t="shared" si="942"/>
        <v>144.65929202768228</v>
      </c>
      <c r="AM2414" s="27">
        <f t="shared" si="943"/>
        <v>-2.9813181188410032E-2</v>
      </c>
      <c r="AO2414" s="1">
        <v>41470</v>
      </c>
      <c r="AP2414" s="2" t="str">
        <f t="shared" si="946"/>
        <v>high</v>
      </c>
    </row>
    <row r="2415" spans="1:42" x14ac:dyDescent="0.25">
      <c r="A2415" s="49">
        <v>41507</v>
      </c>
      <c r="B2415" s="47">
        <v>1642.8</v>
      </c>
      <c r="C2415" s="27">
        <f t="shared" si="961"/>
        <v>-5.7796471691832219E-3</v>
      </c>
      <c r="D2415" s="27">
        <f t="shared" si="962"/>
        <v>-2.5444927557765507E-2</v>
      </c>
      <c r="E2415" s="5">
        <f t="shared" si="963"/>
        <v>-1</v>
      </c>
      <c r="F2415" s="44">
        <v>2924.73</v>
      </c>
      <c r="G2415" s="45">
        <v>2924.73</v>
      </c>
      <c r="H2415" s="48">
        <v>1642.8</v>
      </c>
      <c r="I2415" s="42">
        <v>15.94</v>
      </c>
      <c r="J2415" s="40">
        <f t="shared" si="947"/>
        <v>0.15939999999999999</v>
      </c>
      <c r="K2415" s="40">
        <f t="shared" si="948"/>
        <v>7.7722298938653817E-2</v>
      </c>
      <c r="L2415" s="51">
        <f>VLOOKUP(A2415,LIBOR!$A$3:B4510,2,1)</f>
        <v>0.1153</v>
      </c>
      <c r="M2415" s="43">
        <v>1625.21</v>
      </c>
      <c r="N2415" s="54">
        <v>1449.65</v>
      </c>
      <c r="O2415" s="40">
        <f t="shared" si="949"/>
        <v>3.3598414856029072E-5</v>
      </c>
      <c r="P2415" s="40">
        <f t="shared" si="950"/>
        <v>8.167770106134617E-2</v>
      </c>
      <c r="Q2415" s="38">
        <f t="shared" si="964"/>
        <v>14.430000000000001</v>
      </c>
      <c r="R2415" s="38">
        <f t="shared" si="965"/>
        <v>13.248499999999998</v>
      </c>
      <c r="S2415" s="40">
        <f t="shared" si="951"/>
        <v>1</v>
      </c>
      <c r="T2415" s="40">
        <f t="shared" si="952"/>
        <v>0</v>
      </c>
      <c r="U2415" s="40">
        <f>VLOOKUP(P2415,Table!$D$6:$G$15,MATCH(VALUE(T2415)&amp;"E",Table!$D$5:$G$5,0),1)*IF(Y2415=1,0,1)</f>
        <v>0</v>
      </c>
      <c r="V2415" s="40">
        <f t="shared" si="953"/>
        <v>0</v>
      </c>
      <c r="W2415" s="40">
        <f t="shared" si="944"/>
        <v>218070.3954855859</v>
      </c>
      <c r="X2415" s="40">
        <f t="shared" si="954"/>
        <v>-2.2592586623393363E-2</v>
      </c>
      <c r="Y2415" s="40">
        <f t="shared" si="955"/>
        <v>1</v>
      </c>
      <c r="Z2415" s="40">
        <f t="shared" si="956"/>
        <v>20</v>
      </c>
      <c r="AA2415" s="40">
        <f t="shared" si="957"/>
        <v>3.2027777777776656E-4</v>
      </c>
      <c r="AB2415" s="38">
        <f t="shared" si="958"/>
        <v>267833.6308996423</v>
      </c>
      <c r="AC2415" s="46"/>
      <c r="AD2415" s="38"/>
      <c r="AE2415" s="40"/>
      <c r="AF2415" s="40"/>
      <c r="AG2415" s="40">
        <f t="shared" si="959"/>
        <v>144.08692547167365</v>
      </c>
      <c r="AH2415" s="24">
        <f t="shared" si="960"/>
        <v>140.3433349758412</v>
      </c>
      <c r="AI2415" s="16">
        <f>VLOOKUP(A2415,'VQT-IV'!$B$3:$C1749,2,0)</f>
        <v>140.46</v>
      </c>
      <c r="AJ2415" s="25">
        <f t="shared" si="945"/>
        <v>-8.305925114537871E-4</v>
      </c>
      <c r="AL2415" s="2">
        <f t="shared" si="942"/>
        <v>144.65929202768228</v>
      </c>
      <c r="AM2415" s="27">
        <f t="shared" si="943"/>
        <v>-2.9835325414251157E-2</v>
      </c>
      <c r="AO2415" s="1">
        <v>41471</v>
      </c>
      <c r="AP2415" s="2" t="str">
        <f t="shared" si="946"/>
        <v>high</v>
      </c>
    </row>
    <row r="2416" spans="1:42" x14ac:dyDescent="0.25">
      <c r="A2416" s="49">
        <v>41508</v>
      </c>
      <c r="B2416" s="47">
        <v>1656.96</v>
      </c>
      <c r="C2416" s="27">
        <f t="shared" si="961"/>
        <v>8.6194302410518286E-3</v>
      </c>
      <c r="D2416" s="27">
        <f t="shared" si="962"/>
        <v>-2.5439363723623876E-3</v>
      </c>
      <c r="E2416" s="5">
        <f t="shared" si="963"/>
        <v>0</v>
      </c>
      <c r="F2416" s="44">
        <v>2949.96</v>
      </c>
      <c r="G2416" s="45">
        <v>2949.96</v>
      </c>
      <c r="H2416" s="48">
        <v>1656.96</v>
      </c>
      <c r="I2416" s="42">
        <v>14.76</v>
      </c>
      <c r="J2416" s="40">
        <f t="shared" si="947"/>
        <v>0.14760000000000001</v>
      </c>
      <c r="K2416" s="40">
        <f t="shared" si="948"/>
        <v>6.3881093209747261E-2</v>
      </c>
      <c r="L2416" s="51">
        <f>VLOOKUP(A2416,LIBOR!$A$3:B4511,2,1)</f>
        <v>0.1157</v>
      </c>
      <c r="M2416" s="43">
        <v>1560.31</v>
      </c>
      <c r="N2416" s="54">
        <v>1391.76</v>
      </c>
      <c r="O2416" s="40">
        <f t="shared" si="949"/>
        <v>7.3659221123890297E-5</v>
      </c>
      <c r="P2416" s="40">
        <f t="shared" si="950"/>
        <v>8.3718906790252748E-2</v>
      </c>
      <c r="Q2416" s="38">
        <f t="shared" si="964"/>
        <v>15.01</v>
      </c>
      <c r="R2416" s="38">
        <f t="shared" si="965"/>
        <v>13.386499999999998</v>
      </c>
      <c r="S2416" s="40">
        <f t="shared" si="951"/>
        <v>1</v>
      </c>
      <c r="T2416" s="40">
        <f t="shared" si="952"/>
        <v>0</v>
      </c>
      <c r="U2416" s="40">
        <f>VLOOKUP(P2416,Table!$D$6:$G$15,MATCH(VALUE(T2416)&amp;"E",Table!$D$5:$G$5,0),1)*IF(Y2416=1,0,1)</f>
        <v>0.97499999999999998</v>
      </c>
      <c r="V2416" s="40">
        <f t="shared" si="953"/>
        <v>2.5000000000000022E-2</v>
      </c>
      <c r="W2416" s="40">
        <f t="shared" si="944"/>
        <v>218070.3954855859</v>
      </c>
      <c r="X2416" s="40">
        <f t="shared" si="954"/>
        <v>-1.8058546173066348E-2</v>
      </c>
      <c r="Y2416" s="40">
        <f t="shared" si="955"/>
        <v>0</v>
      </c>
      <c r="Z2416" s="40">
        <f t="shared" si="956"/>
        <v>0</v>
      </c>
      <c r="AA2416" s="40">
        <f t="shared" si="957"/>
        <v>3.2138888888888495E-4</v>
      </c>
      <c r="AB2416" s="38">
        <f t="shared" si="958"/>
        <v>267834.49168717267</v>
      </c>
      <c r="AC2416" s="46"/>
      <c r="AD2416" s="38"/>
      <c r="AE2416" s="40"/>
      <c r="AF2416" s="40"/>
      <c r="AG2416" s="40">
        <f t="shared" si="959"/>
        <v>144.08738855104244</v>
      </c>
      <c r="AH2416" s="24">
        <f t="shared" si="960"/>
        <v>140.34013324025423</v>
      </c>
      <c r="AI2416" s="16">
        <f>VLOOKUP(A2416,'VQT-IV'!$B$3:$C1750,2,0)</f>
        <v>140.44999999999999</v>
      </c>
      <c r="AJ2416" s="25">
        <f t="shared" si="945"/>
        <v>-7.8224820039696219E-4</v>
      </c>
      <c r="AL2416" s="2">
        <f t="shared" si="942"/>
        <v>144.65929202768228</v>
      </c>
      <c r="AM2416" s="27">
        <f t="shared" si="943"/>
        <v>-2.9857458355330047E-2</v>
      </c>
      <c r="AO2416" s="1">
        <v>41472</v>
      </c>
      <c r="AP2416" s="2" t="str">
        <f t="shared" si="946"/>
        <v>high</v>
      </c>
    </row>
    <row r="2417" spans="1:42" x14ac:dyDescent="0.25">
      <c r="A2417" s="49">
        <v>41509</v>
      </c>
      <c r="B2417" s="47">
        <v>1663.5</v>
      </c>
      <c r="C2417" s="27">
        <f t="shared" si="961"/>
        <v>3.9469872537658546E-3</v>
      </c>
      <c r="D2417" s="27">
        <f t="shared" si="962"/>
        <v>4.7076520419264689E-3</v>
      </c>
      <c r="E2417" s="5">
        <f t="shared" si="963"/>
        <v>0</v>
      </c>
      <c r="F2417" s="44">
        <v>2962.06</v>
      </c>
      <c r="G2417" s="45">
        <v>2962.06</v>
      </c>
      <c r="H2417" s="48">
        <v>1663.5</v>
      </c>
      <c r="I2417" s="42">
        <v>13.98</v>
      </c>
      <c r="J2417" s="40">
        <f t="shared" si="947"/>
        <v>0.13980000000000001</v>
      </c>
      <c r="K2417" s="40">
        <f t="shared" si="948"/>
        <v>5.1407520543127902E-2</v>
      </c>
      <c r="L2417" s="51">
        <f>VLOOKUP(A2417,LIBOR!$A$3:B4512,2,1)</f>
        <v>0.1168</v>
      </c>
      <c r="M2417" s="43">
        <v>1536.28</v>
      </c>
      <c r="N2417" s="54">
        <v>1370.33</v>
      </c>
      <c r="O2417" s="40">
        <f t="shared" si="949"/>
        <v>1.5517441094055647E-5</v>
      </c>
      <c r="P2417" s="40">
        <f t="shared" si="950"/>
        <v>8.8392479456872106E-2</v>
      </c>
      <c r="Q2417" s="38">
        <f t="shared" si="964"/>
        <v>15.016</v>
      </c>
      <c r="R2417" s="38">
        <f t="shared" si="965"/>
        <v>13.475999999999999</v>
      </c>
      <c r="S2417" s="40">
        <f t="shared" si="951"/>
        <v>1</v>
      </c>
      <c r="T2417" s="40">
        <f t="shared" si="952"/>
        <v>0</v>
      </c>
      <c r="U2417" s="40">
        <f>VLOOKUP(P2417,Table!$D$6:$G$15,MATCH(VALUE(T2417)&amp;"E",Table!$D$5:$G$5,0),1)*IF(Y2417=1,0,1)</f>
        <v>0.97499999999999998</v>
      </c>
      <c r="V2417" s="40">
        <f t="shared" si="953"/>
        <v>2.5000000000000022E-2</v>
      </c>
      <c r="W2417" s="40">
        <f t="shared" si="944"/>
        <v>218825.65358683839</v>
      </c>
      <c r="X2417" s="40">
        <f t="shared" si="954"/>
        <v>-5.2920268819028893E-3</v>
      </c>
      <c r="Y2417" s="40">
        <f t="shared" si="955"/>
        <v>0</v>
      </c>
      <c r="Z2417" s="40">
        <f t="shared" si="956"/>
        <v>0</v>
      </c>
      <c r="AA2417" s="40">
        <f t="shared" si="957"/>
        <v>0</v>
      </c>
      <c r="AB2417" s="38">
        <f t="shared" si="958"/>
        <v>268802.4956587592</v>
      </c>
      <c r="AC2417" s="46"/>
      <c r="AD2417" s="38"/>
      <c r="AE2417" s="40"/>
      <c r="AF2417" s="40"/>
      <c r="AG2417" s="40">
        <f t="shared" si="959"/>
        <v>144.60814733567219</v>
      </c>
      <c r="AH2417" s="24">
        <f t="shared" si="960"/>
        <v>140.84368285308545</v>
      </c>
      <c r="AI2417" s="16">
        <f>VLOOKUP(A2417,'VQT-IV'!$B$3:$C1751,2,0)</f>
        <v>140.96</v>
      </c>
      <c r="AJ2417" s="25">
        <f t="shared" si="945"/>
        <v>-8.2517839752094257E-4</v>
      </c>
      <c r="AL2417" s="2">
        <f t="shared" si="942"/>
        <v>144.65929202768228</v>
      </c>
      <c r="AM2417" s="27">
        <f t="shared" si="943"/>
        <v>-2.6376523216128156E-2</v>
      </c>
      <c r="AO2417" s="1">
        <v>41473</v>
      </c>
      <c r="AP2417" s="2" t="str">
        <f t="shared" si="946"/>
        <v>high</v>
      </c>
    </row>
    <row r="2418" spans="1:42" x14ac:dyDescent="0.25">
      <c r="A2418" s="49">
        <v>41512</v>
      </c>
      <c r="B2418" s="47">
        <v>1656.78</v>
      </c>
      <c r="C2418" s="27">
        <f t="shared" si="961"/>
        <v>-4.0396753832281362E-3</v>
      </c>
      <c r="D2418" s="27">
        <f t="shared" si="962"/>
        <v>6.5683408265174714E-3</v>
      </c>
      <c r="E2418" s="5">
        <f t="shared" si="963"/>
        <v>0</v>
      </c>
      <c r="F2418" s="44">
        <v>2950.13</v>
      </c>
      <c r="G2418" s="45">
        <v>2950.13</v>
      </c>
      <c r="H2418" s="48">
        <v>1656.78</v>
      </c>
      <c r="I2418" s="42">
        <v>14.99</v>
      </c>
      <c r="J2418" s="40">
        <f t="shared" si="947"/>
        <v>0.14990000000000001</v>
      </c>
      <c r="K2418" s="40">
        <f t="shared" si="948"/>
        <v>6.1446842047775799E-2</v>
      </c>
      <c r="L2418" s="51">
        <f>VLOOKUP(A2418,LIBOR!$A$3:B4513,2,1)</f>
        <v>0.1168</v>
      </c>
      <c r="M2418" s="43">
        <v>1598.12</v>
      </c>
      <c r="N2418" s="54">
        <v>1425.48</v>
      </c>
      <c r="O2418" s="40">
        <f t="shared" si="949"/>
        <v>1.6385145588761736E-5</v>
      </c>
      <c r="P2418" s="40">
        <f t="shared" si="950"/>
        <v>8.8453157952224207E-2</v>
      </c>
      <c r="Q2418" s="38">
        <f t="shared" si="964"/>
        <v>14.937999999999999</v>
      </c>
      <c r="R2418" s="38">
        <f t="shared" si="965"/>
        <v>13.539000000000001</v>
      </c>
      <c r="S2418" s="40">
        <f t="shared" si="951"/>
        <v>1</v>
      </c>
      <c r="T2418" s="40">
        <f t="shared" si="952"/>
        <v>0</v>
      </c>
      <c r="U2418" s="40">
        <f>VLOOKUP(P2418,Table!$D$6:$G$15,MATCH(VALUE(T2418)&amp;"E",Table!$D$5:$G$5,0),1)*IF(Y2418=1,0,1)</f>
        <v>0.97499999999999998</v>
      </c>
      <c r="V2418" s="40">
        <f t="shared" si="953"/>
        <v>2.5000000000000022E-2</v>
      </c>
      <c r="W2418" s="40">
        <f t="shared" si="944"/>
        <v>218183.93882495858</v>
      </c>
      <c r="X2418" s="40">
        <f t="shared" si="954"/>
        <v>1.553655698941947E-3</v>
      </c>
      <c r="Y2418" s="40">
        <f t="shared" si="955"/>
        <v>0</v>
      </c>
      <c r="Z2418" s="40">
        <f t="shared" si="956"/>
        <v>0</v>
      </c>
      <c r="AA2418" s="40">
        <f t="shared" si="957"/>
        <v>0</v>
      </c>
      <c r="AB2418" s="38">
        <f t="shared" si="958"/>
        <v>268017.4350198594</v>
      </c>
      <c r="AC2418" s="46"/>
      <c r="AD2418" s="38"/>
      <c r="AE2418" s="40"/>
      <c r="AF2418" s="40"/>
      <c r="AG2418" s="40">
        <f t="shared" si="959"/>
        <v>144.18580689475019</v>
      </c>
      <c r="AH2418" s="24">
        <f t="shared" si="960"/>
        <v>140.42137187283089</v>
      </c>
      <c r="AI2418" s="16">
        <f>VLOOKUP(A2418,'VQT-IV'!$B$3:$C1752,2,0)</f>
        <v>140.53</v>
      </c>
      <c r="AJ2418" s="25">
        <f t="shared" si="945"/>
        <v>-7.7298887902310653E-4</v>
      </c>
      <c r="AL2418" s="2">
        <f t="shared" ref="AL2418:AL2419" si="966">IF(AH2418&gt;AL2417,AH2418,AL2417)</f>
        <v>144.65929202768228</v>
      </c>
      <c r="AM2418" s="27">
        <f t="shared" ref="AM2418:AM2419" si="967">AH2418/AL2418-1</f>
        <v>-2.9295872359450081E-2</v>
      </c>
      <c r="AO2418" s="1">
        <v>41474</v>
      </c>
      <c r="AP2418" s="2" t="str">
        <f t="shared" si="946"/>
        <v>high</v>
      </c>
    </row>
    <row r="2419" spans="1:42" x14ac:dyDescent="0.25">
      <c r="A2419" s="49">
        <v>41513</v>
      </c>
      <c r="B2419" s="47">
        <v>1630.48</v>
      </c>
      <c r="C2419" s="27">
        <f t="shared" si="961"/>
        <v>-1.587416555004284E-2</v>
      </c>
      <c r="D2419" s="27">
        <f t="shared" si="962"/>
        <v>-1.3127070607636515E-2</v>
      </c>
      <c r="E2419" s="5">
        <f t="shared" si="963"/>
        <v>0</v>
      </c>
      <c r="F2419" s="44">
        <v>2903.29</v>
      </c>
      <c r="G2419" s="45">
        <v>2903.29</v>
      </c>
      <c r="H2419" s="48">
        <v>1630.48</v>
      </c>
      <c r="I2419" s="42">
        <v>16.77</v>
      </c>
      <c r="J2419" s="40">
        <f t="shared" si="947"/>
        <v>0.16769999999999999</v>
      </c>
      <c r="K2419" s="40">
        <f t="shared" si="948"/>
        <v>7.8610288146550772E-2</v>
      </c>
      <c r="L2419" s="51">
        <f>VLOOKUP(A2419,LIBOR!$A$3:B4514,2,1)</f>
        <v>0.1173</v>
      </c>
      <c r="M2419" s="43">
        <v>1729.57</v>
      </c>
      <c r="N2419" s="54">
        <v>1542.73</v>
      </c>
      <c r="O2419" s="40">
        <f t="shared" si="949"/>
        <v>2.5604830843329988E-4</v>
      </c>
      <c r="P2419" s="40">
        <f t="shared" si="950"/>
        <v>8.9089711853449216E-2</v>
      </c>
      <c r="Q2419" s="38">
        <f t="shared" si="964"/>
        <v>14.916</v>
      </c>
      <c r="R2419" s="38">
        <f t="shared" si="965"/>
        <v>13.619</v>
      </c>
      <c r="S2419" s="40">
        <f t="shared" si="951"/>
        <v>1</v>
      </c>
      <c r="T2419" s="40">
        <f t="shared" si="952"/>
        <v>0</v>
      </c>
      <c r="U2419" s="40">
        <f>VLOOKUP(P2419,Table!$D$6:$G$15,MATCH(VALUE(T2419)&amp;"E",Table!$D$5:$G$5,0),1)*IF(Y2419=1,0,1)</f>
        <v>0.97499999999999998</v>
      </c>
      <c r="V2419" s="40">
        <f t="shared" si="953"/>
        <v>2.5000000000000022E-2</v>
      </c>
      <c r="W2419" s="40">
        <f t="shared" si="944"/>
        <v>215255.69512218403</v>
      </c>
      <c r="X2419" s="40">
        <f t="shared" si="954"/>
        <v>3.7924331956034063E-3</v>
      </c>
      <c r="Y2419" s="40">
        <f t="shared" si="955"/>
        <v>0</v>
      </c>
      <c r="Z2419" s="40">
        <f t="shared" si="956"/>
        <v>0</v>
      </c>
      <c r="AA2419" s="40">
        <f t="shared" si="957"/>
        <v>0</v>
      </c>
      <c r="AB2419" s="38">
        <f t="shared" si="958"/>
        <v>264419.56566587504</v>
      </c>
      <c r="AC2419" s="46"/>
      <c r="AD2419" s="38"/>
      <c r="AE2419" s="40"/>
      <c r="AF2419" s="40"/>
      <c r="AG2419" s="40">
        <f t="shared" si="959"/>
        <v>142.25025484431103</v>
      </c>
      <c r="AH2419" s="24">
        <f t="shared" si="960"/>
        <v>138.53274790385299</v>
      </c>
      <c r="AI2419" s="16">
        <f>VLOOKUP(A2419,'VQT-IV'!$B$3:$C1753,2,0)</f>
        <v>138.63999999999999</v>
      </c>
      <c r="AJ2419" s="25">
        <f t="shared" si="945"/>
        <v>-7.7360138594195771E-4</v>
      </c>
      <c r="AL2419" s="2">
        <f t="shared" si="966"/>
        <v>144.65929202768228</v>
      </c>
      <c r="AM2419" s="27">
        <f t="shared" si="967"/>
        <v>-4.2351542289152833E-2</v>
      </c>
      <c r="AO2419" s="1">
        <v>41477</v>
      </c>
      <c r="AP2419" s="2" t="str">
        <f t="shared" si="946"/>
        <v>high</v>
      </c>
    </row>
    <row r="2420" spans="1:42" x14ac:dyDescent="0.25">
      <c r="A2420" s="49">
        <v>41514</v>
      </c>
      <c r="B2420" s="47">
        <v>1634.96</v>
      </c>
      <c r="C2420" s="27">
        <f t="shared" si="961"/>
        <v>2.7476571316422671E-3</v>
      </c>
      <c r="D2420" s="27">
        <f t="shared" si="962"/>
        <v>-4.5997663068110262E-3</v>
      </c>
      <c r="E2420" s="5">
        <f t="shared" si="963"/>
        <v>0</v>
      </c>
      <c r="F2420" s="44">
        <v>2911.83</v>
      </c>
      <c r="G2420" s="45">
        <v>2911.83</v>
      </c>
      <c r="H2420" s="48">
        <v>1634.96</v>
      </c>
      <c r="I2420" s="42">
        <v>16.489999999999998</v>
      </c>
      <c r="J2420" s="40">
        <f t="shared" si="947"/>
        <v>0.16489999999999999</v>
      </c>
      <c r="K2420" s="40">
        <f t="shared" si="948"/>
        <v>6.0678879839916391E-2</v>
      </c>
      <c r="L2420" s="51">
        <f>VLOOKUP(A2420,LIBOR!$A$3:B4515,2,1)</f>
        <v>0.11799999999999998</v>
      </c>
      <c r="M2420" s="43">
        <v>1741.88</v>
      </c>
      <c r="N2420" s="54">
        <v>1553.71</v>
      </c>
      <c r="O2420" s="40">
        <f t="shared" si="949"/>
        <v>7.5289280634672097E-6</v>
      </c>
      <c r="P2420" s="40">
        <f t="shared" si="950"/>
        <v>0.1042211201600836</v>
      </c>
      <c r="Q2420" s="38">
        <f t="shared" si="964"/>
        <v>15.288</v>
      </c>
      <c r="R2420" s="38">
        <f t="shared" si="965"/>
        <v>13.787999999999997</v>
      </c>
      <c r="S2420" s="40">
        <f t="shared" si="951"/>
        <v>1</v>
      </c>
      <c r="T2420" s="40">
        <f t="shared" si="952"/>
        <v>1</v>
      </c>
      <c r="U2420" s="40">
        <f>VLOOKUP(P2420,Table!$D$6:$G$15,MATCH(VALUE(T2420)&amp;"E",Table!$D$5:$G$5,0),1)*IF(Y2420=1,0,1)</f>
        <v>0.85</v>
      </c>
      <c r="V2420" s="40">
        <f t="shared" si="953"/>
        <v>0.15000000000000002</v>
      </c>
      <c r="W2420" s="40">
        <f t="shared" si="944"/>
        <v>215870.65847888857</v>
      </c>
      <c r="X2420" s="40">
        <f t="shared" si="954"/>
        <v>-1.2907301594672127E-2</v>
      </c>
      <c r="Y2420" s="40">
        <f t="shared" si="955"/>
        <v>0</v>
      </c>
      <c r="Z2420" s="40">
        <f t="shared" si="956"/>
        <v>0</v>
      </c>
      <c r="AA2420" s="40">
        <f t="shared" si="957"/>
        <v>0</v>
      </c>
      <c r="AB2420" s="38">
        <f t="shared" si="958"/>
        <v>265224.95795612544</v>
      </c>
      <c r="AC2420" s="46"/>
      <c r="AD2420" s="38"/>
      <c r="AE2420" s="40"/>
      <c r="AF2420" s="40"/>
      <c r="AG2420" s="40">
        <f t="shared" si="959"/>
        <v>142.68353313916509</v>
      </c>
      <c r="AH2420" s="24">
        <f t="shared" si="960"/>
        <v>138.95108646095898</v>
      </c>
      <c r="AI2420" s="16">
        <f>VLOOKUP(A2420,'VQT-IV'!$B$3:$C1754,2,0)</f>
        <v>139.06</v>
      </c>
      <c r="AJ2420" s="25">
        <f t="shared" si="945"/>
        <v>-7.8321256321745025E-4</v>
      </c>
      <c r="AO2420" s="1">
        <v>41478</v>
      </c>
      <c r="AP2420" s="2" t="str">
        <f t="shared" si="946"/>
        <v>high</v>
      </c>
    </row>
    <row r="2421" spans="1:42" x14ac:dyDescent="0.25">
      <c r="A2421" s="49">
        <v>41515</v>
      </c>
      <c r="B2421" s="47">
        <v>1638.17</v>
      </c>
      <c r="C2421" s="27">
        <f t="shared" si="961"/>
        <v>1.9633507853402676E-3</v>
      </c>
      <c r="D2421" s="27">
        <f t="shared" si="962"/>
        <v>-1.1255845762522587E-2</v>
      </c>
      <c r="E2421" s="5">
        <f t="shared" si="963"/>
        <v>0</v>
      </c>
      <c r="F2421" s="44">
        <v>2917.96</v>
      </c>
      <c r="G2421" s="45">
        <v>2917.96</v>
      </c>
      <c r="H2421" s="48">
        <v>1638.17</v>
      </c>
      <c r="I2421" s="42">
        <v>16.809999999999999</v>
      </c>
      <c r="J2421" s="40">
        <f t="shared" si="947"/>
        <v>0.1681</v>
      </c>
      <c r="K2421" s="40">
        <f t="shared" si="948"/>
        <v>6.4235645498500513E-2</v>
      </c>
      <c r="L2421" s="51">
        <f>VLOOKUP(A2421,LIBOR!$A$3:B4516,2,1)</f>
        <v>0.11700000000000001</v>
      </c>
      <c r="M2421" s="43">
        <v>1741.88</v>
      </c>
      <c r="N2421" s="54">
        <v>1553.71</v>
      </c>
      <c r="O2421" s="40">
        <f t="shared" si="949"/>
        <v>3.8471916836540329E-6</v>
      </c>
      <c r="P2421" s="40">
        <f t="shared" si="950"/>
        <v>0.10386435450149949</v>
      </c>
      <c r="Q2421" s="38">
        <f t="shared" si="964"/>
        <v>15.398</v>
      </c>
      <c r="R2421" s="38">
        <f t="shared" si="965"/>
        <v>13.940000000000001</v>
      </c>
      <c r="S2421" s="40">
        <f t="shared" si="951"/>
        <v>1</v>
      </c>
      <c r="T2421" s="40">
        <f t="shared" si="952"/>
        <v>1</v>
      </c>
      <c r="U2421" s="40">
        <f>VLOOKUP(P2421,Table!$D$6:$G$15,MATCH(VALUE(T2421)&amp;"E",Table!$D$5:$G$5,0),1)*IF(Y2421=1,0,1)</f>
        <v>0.85</v>
      </c>
      <c r="V2421" s="40">
        <f t="shared" si="953"/>
        <v>0.15000000000000002</v>
      </c>
      <c r="W2421" s="40">
        <f t="shared" si="944"/>
        <v>216230.91383171658</v>
      </c>
      <c r="X2421" s="40">
        <f t="shared" si="954"/>
        <v>-1.008727939342291E-2</v>
      </c>
      <c r="Y2421" s="40">
        <f t="shared" si="955"/>
        <v>0</v>
      </c>
      <c r="Z2421" s="40">
        <f t="shared" si="956"/>
        <v>0</v>
      </c>
      <c r="AA2421" s="40">
        <f t="shared" si="957"/>
        <v>0</v>
      </c>
      <c r="AB2421" s="38">
        <f t="shared" si="958"/>
        <v>265699.55799920158</v>
      </c>
      <c r="AC2421" s="46"/>
      <c r="AD2421" s="38"/>
      <c r="AE2421" s="40"/>
      <c r="AF2421" s="40"/>
      <c r="AG2421" s="40">
        <f t="shared" si="959"/>
        <v>142.93885455196104</v>
      </c>
      <c r="AH2421" s="24">
        <f t="shared" si="960"/>
        <v>139.19610593550576</v>
      </c>
      <c r="AI2421" s="16">
        <f>VLOOKUP(A2421,'VQT-IV'!$B$3:$C1755,2,0)</f>
        <v>139.31</v>
      </c>
      <c r="AJ2421" s="25">
        <f t="shared" si="945"/>
        <v>-8.1755842720732108E-4</v>
      </c>
      <c r="AO2421" s="1">
        <v>41479</v>
      </c>
      <c r="AP2421" s="2" t="str">
        <f t="shared" si="946"/>
        <v>high</v>
      </c>
    </row>
    <row r="2422" spans="1:42" x14ac:dyDescent="0.25">
      <c r="A2422" s="49">
        <v>41516</v>
      </c>
      <c r="B2422" s="47">
        <v>1632.97</v>
      </c>
      <c r="C2422" s="27">
        <f t="shared" si="961"/>
        <v>-3.174273732274413E-3</v>
      </c>
      <c r="D2422" s="27">
        <f t="shared" si="962"/>
        <v>-1.8377106748562855E-2</v>
      </c>
      <c r="E2422" s="5">
        <f t="shared" si="963"/>
        <v>0</v>
      </c>
      <c r="F2422" s="44">
        <v>2908.96</v>
      </c>
      <c r="G2422" s="45">
        <v>2908.96</v>
      </c>
      <c r="H2422" s="48">
        <v>1632.97</v>
      </c>
      <c r="I2422" s="42">
        <v>17.010000000000002</v>
      </c>
      <c r="J2422" s="40">
        <f t="shared" si="947"/>
        <v>0.17010000000000003</v>
      </c>
      <c r="K2422" s="40">
        <f t="shared" si="948"/>
        <v>6.6031407508571865E-2</v>
      </c>
      <c r="L2422" s="51">
        <f>VLOOKUP(A2422,LIBOR!$A$3:B4517,2,1)</f>
        <v>0.1163</v>
      </c>
      <c r="M2422" s="43">
        <v>1758.58</v>
      </c>
      <c r="N2422" s="54">
        <v>1568.6</v>
      </c>
      <c r="O2422" s="40">
        <f t="shared" si="949"/>
        <v>1.0108091087996975E-5</v>
      </c>
      <c r="P2422" s="40">
        <f t="shared" si="950"/>
        <v>0.10406859249142816</v>
      </c>
      <c r="Q2422" s="38">
        <f t="shared" si="964"/>
        <v>15.807999999999998</v>
      </c>
      <c r="R2422" s="38">
        <f t="shared" si="965"/>
        <v>14.133499999999998</v>
      </c>
      <c r="S2422" s="40">
        <f t="shared" si="951"/>
        <v>1</v>
      </c>
      <c r="T2422" s="40">
        <f t="shared" si="952"/>
        <v>1</v>
      </c>
      <c r="U2422" s="40">
        <f>VLOOKUP(P2422,Table!$D$6:$G$15,MATCH(VALUE(T2422)&amp;"E",Table!$D$5:$G$5,0),1)*IF(Y2422=1,0,1)</f>
        <v>0.85</v>
      </c>
      <c r="V2422" s="40">
        <f t="shared" si="953"/>
        <v>0.15000000000000002</v>
      </c>
      <c r="W2422" s="40">
        <f t="shared" si="944"/>
        <v>215958.33190472343</v>
      </c>
      <c r="X2422" s="40">
        <f t="shared" si="954"/>
        <v>-8.435265363614719E-3</v>
      </c>
      <c r="Y2422" s="40">
        <f t="shared" si="955"/>
        <v>0</v>
      </c>
      <c r="Z2422" s="40">
        <f t="shared" si="956"/>
        <v>0</v>
      </c>
      <c r="AA2422" s="40">
        <f t="shared" si="957"/>
        <v>0</v>
      </c>
      <c r="AB2422" s="38">
        <f t="shared" si="958"/>
        <v>265385.07779667201</v>
      </c>
      <c r="AC2422" s="46"/>
      <c r="AD2422" s="38"/>
      <c r="AE2422" s="40"/>
      <c r="AF2422" s="40"/>
      <c r="AG2422" s="40">
        <f t="shared" si="959"/>
        <v>142.76967308900589</v>
      </c>
      <c r="AH2422" s="24">
        <f t="shared" si="960"/>
        <v>139.02773574024587</v>
      </c>
      <c r="AI2422" s="16">
        <f>VLOOKUP(A2422,'VQT-IV'!$B$3:$C1756,2,0)</f>
        <v>139.13999999999999</v>
      </c>
      <c r="AJ2422" s="25">
        <f t="shared" si="945"/>
        <v>-8.0684389646479282E-4</v>
      </c>
      <c r="AO2422" s="1">
        <v>41480</v>
      </c>
      <c r="AP2422" s="2" t="str">
        <f t="shared" si="946"/>
        <v>high</v>
      </c>
    </row>
    <row r="2423" spans="1:42" x14ac:dyDescent="0.25">
      <c r="A2423" s="49">
        <v>41520</v>
      </c>
      <c r="B2423" s="47">
        <v>1639.77</v>
      </c>
      <c r="C2423" s="27">
        <f t="shared" si="961"/>
        <v>4.1641916263004397E-3</v>
      </c>
      <c r="D2423" s="27">
        <f t="shared" si="962"/>
        <v>-1.0173239739034279E-2</v>
      </c>
      <c r="E2423" s="5">
        <f t="shared" si="963"/>
        <v>0</v>
      </c>
      <c r="F2423" s="44">
        <v>2921.23</v>
      </c>
      <c r="G2423" s="45">
        <v>2921.23</v>
      </c>
      <c r="H2423" s="48">
        <v>1639.77</v>
      </c>
      <c r="I2423" s="42">
        <v>16.61</v>
      </c>
      <c r="J2423" s="40">
        <f t="shared" si="947"/>
        <v>0.1661</v>
      </c>
      <c r="K2423" s="40">
        <f t="shared" si="948"/>
        <v>6.1477620336043051E-2</v>
      </c>
      <c r="L2423" s="51">
        <f>VLOOKUP(A2423,LIBOR!$A$3:B4518,2,1)</f>
        <v>0.1153</v>
      </c>
      <c r="M2423" s="43">
        <v>1700.52</v>
      </c>
      <c r="N2423" s="54">
        <v>1516.81</v>
      </c>
      <c r="O2423" s="40">
        <f t="shared" si="949"/>
        <v>1.7268557364822103E-5</v>
      </c>
      <c r="P2423" s="40">
        <f t="shared" si="950"/>
        <v>0.10462237966395695</v>
      </c>
      <c r="Q2423" s="38">
        <f t="shared" si="964"/>
        <v>16.414000000000001</v>
      </c>
      <c r="R2423" s="38">
        <f t="shared" si="965"/>
        <v>14.385</v>
      </c>
      <c r="S2423" s="40">
        <f t="shared" si="951"/>
        <v>1</v>
      </c>
      <c r="T2423" s="40">
        <f t="shared" si="952"/>
        <v>1</v>
      </c>
      <c r="U2423" s="40">
        <f>VLOOKUP(P2423,Table!$D$6:$G$15,MATCH(VALUE(T2423)&amp;"E",Table!$D$5:$G$5,0),1)*IF(Y2423=1,0,1)</f>
        <v>0.85</v>
      </c>
      <c r="V2423" s="40">
        <f t="shared" si="953"/>
        <v>0.15000000000000002</v>
      </c>
      <c r="W2423" s="40">
        <f t="shared" si="944"/>
        <v>215653.19519146593</v>
      </c>
      <c r="X2423" s="40">
        <f t="shared" si="954"/>
        <v>-1.3103224576807238E-2</v>
      </c>
      <c r="Y2423" s="40">
        <f t="shared" si="955"/>
        <v>0</v>
      </c>
      <c r="Z2423" s="40">
        <f t="shared" si="956"/>
        <v>0</v>
      </c>
      <c r="AA2423" s="40">
        <f t="shared" si="957"/>
        <v>0</v>
      </c>
      <c r="AB2423" s="38">
        <f t="shared" si="958"/>
        <v>265022.29929082899</v>
      </c>
      <c r="AC2423" s="46"/>
      <c r="AD2423" s="38"/>
      <c r="AE2423" s="40"/>
      <c r="AF2423" s="40"/>
      <c r="AG2423" s="40">
        <f t="shared" si="959"/>
        <v>142.57450850359311</v>
      </c>
      <c r="AH2423" s="24">
        <f t="shared" si="960"/>
        <v>138.82323257219687</v>
      </c>
      <c r="AI2423" s="16">
        <f>VLOOKUP(A2423,'VQT-IV'!$B$3:$C1757,2,0)</f>
        <v>138.93</v>
      </c>
      <c r="AJ2423" s="25">
        <f t="shared" si="945"/>
        <v>-7.6849800477318819E-4</v>
      </c>
      <c r="AO2423" s="1">
        <v>41481</v>
      </c>
      <c r="AP2423" s="2" t="str">
        <f t="shared" si="946"/>
        <v>high</v>
      </c>
    </row>
    <row r="2424" spans="1:42" x14ac:dyDescent="0.25">
      <c r="A2424" s="49">
        <v>41521</v>
      </c>
      <c r="B2424" s="47">
        <v>1653.08</v>
      </c>
      <c r="C2424" s="27">
        <f t="shared" si="961"/>
        <v>8.1169920171730858E-3</v>
      </c>
      <c r="D2424" s="27">
        <f t="shared" si="962"/>
        <v>1.3817917828181647E-2</v>
      </c>
      <c r="E2424" s="5">
        <f t="shared" si="963"/>
        <v>0</v>
      </c>
      <c r="F2424" s="44">
        <v>2945.62</v>
      </c>
      <c r="G2424" s="45">
        <v>2945.62</v>
      </c>
      <c r="H2424" s="48">
        <v>1653.08</v>
      </c>
      <c r="I2424" s="42">
        <v>15.88</v>
      </c>
      <c r="J2424" s="40">
        <f t="shared" si="947"/>
        <v>0.1588</v>
      </c>
      <c r="K2424" s="40">
        <f t="shared" si="948"/>
        <v>6.2029276617973861E-2</v>
      </c>
      <c r="L2424" s="51">
        <f>VLOOKUP(A2424,LIBOR!$A$3:B4519,2,1)</f>
        <v>0.1158</v>
      </c>
      <c r="M2424" s="43">
        <v>1688.05</v>
      </c>
      <c r="N2424" s="54">
        <v>1505.69</v>
      </c>
      <c r="O2424" s="40">
        <f t="shared" si="949"/>
        <v>6.5354716865270756E-5</v>
      </c>
      <c r="P2424" s="40">
        <f t="shared" si="950"/>
        <v>9.6770723382026136E-2</v>
      </c>
      <c r="Q2424" s="38">
        <f t="shared" si="964"/>
        <v>16.738</v>
      </c>
      <c r="R2424" s="38">
        <f t="shared" si="965"/>
        <v>14.623500000000002</v>
      </c>
      <c r="S2424" s="40">
        <f t="shared" si="951"/>
        <v>1</v>
      </c>
      <c r="T2424" s="40">
        <f t="shared" si="952"/>
        <v>1</v>
      </c>
      <c r="U2424" s="40">
        <f>VLOOKUP(P2424,Table!$D$6:$G$15,MATCH(VALUE(T2424)&amp;"E",Table!$D$5:$G$5,0),1)*IF(Y2424=1,0,1)</f>
        <v>0.9</v>
      </c>
      <c r="V2424" s="40">
        <f t="shared" si="953"/>
        <v>9.9999999999999978E-2</v>
      </c>
      <c r="W2424" s="40">
        <f t="shared" si="944"/>
        <v>216903.93345918771</v>
      </c>
      <c r="X2424" s="40">
        <f t="shared" si="954"/>
        <v>-1.1599128914447587E-2</v>
      </c>
      <c r="Y2424" s="40">
        <f t="shared" si="955"/>
        <v>0</v>
      </c>
      <c r="Z2424" s="40">
        <f t="shared" si="956"/>
        <v>0</v>
      </c>
      <c r="AA2424" s="40">
        <f t="shared" si="957"/>
        <v>0</v>
      </c>
      <c r="AB2424" s="38">
        <f t="shared" si="958"/>
        <v>266611.60666357877</v>
      </c>
      <c r="AC2424" s="46"/>
      <c r="AD2424" s="38"/>
      <c r="AE2424" s="40"/>
      <c r="AF2424" s="40"/>
      <c r="AG2424" s="40">
        <f t="shared" si="959"/>
        <v>143.4295109623948</v>
      </c>
      <c r="AH2424" s="24">
        <f t="shared" si="960"/>
        <v>139.65210419766942</v>
      </c>
      <c r="AI2424" s="16">
        <f>VLOOKUP(A2424,'VQT-IV'!$B$3:$C1758,2,0)</f>
        <v>139.76</v>
      </c>
      <c r="AJ2424" s="25">
        <f t="shared" si="945"/>
        <v>-7.7200774420849161E-4</v>
      </c>
      <c r="AO2424" s="1">
        <v>41484</v>
      </c>
      <c r="AP2424" s="2" t="str">
        <f t="shared" si="946"/>
        <v>high</v>
      </c>
    </row>
    <row r="2425" spans="1:42" x14ac:dyDescent="0.25">
      <c r="A2425" s="49">
        <v>41522</v>
      </c>
      <c r="B2425" s="47">
        <v>1655.08</v>
      </c>
      <c r="C2425" s="27">
        <f t="shared" si="961"/>
        <v>1.2098628015582147E-3</v>
      </c>
      <c r="D2425" s="27">
        <f t="shared" si="962"/>
        <v>1.2280123498097595E-2</v>
      </c>
      <c r="E2425" s="5">
        <f t="shared" si="963"/>
        <v>0</v>
      </c>
      <c r="F2425" s="44">
        <v>2949.27</v>
      </c>
      <c r="G2425" s="45">
        <v>2949.27</v>
      </c>
      <c r="H2425" s="48">
        <v>1655.08</v>
      </c>
      <c r="I2425" s="42">
        <v>15.77</v>
      </c>
      <c r="J2425" s="40">
        <f t="shared" si="947"/>
        <v>0.15770000000000001</v>
      </c>
      <c r="K2425" s="40">
        <f t="shared" si="948"/>
        <v>5.7288806990602556E-2</v>
      </c>
      <c r="L2425" s="51">
        <f>VLOOKUP(A2425,LIBOR!$A$3:B4520,2,1)</f>
        <v>0.11650000000000001</v>
      </c>
      <c r="M2425" s="43">
        <v>1666.29</v>
      </c>
      <c r="N2425" s="54">
        <v>1486.28</v>
      </c>
      <c r="O2425" s="40">
        <f t="shared" si="949"/>
        <v>1.4619990020501964E-6</v>
      </c>
      <c r="P2425" s="40">
        <f t="shared" si="950"/>
        <v>0.10041119300939745</v>
      </c>
      <c r="Q2425" s="38">
        <f t="shared" si="964"/>
        <v>16.559999999999999</v>
      </c>
      <c r="R2425" s="38">
        <f t="shared" si="965"/>
        <v>14.781500000000003</v>
      </c>
      <c r="S2425" s="40">
        <f t="shared" si="951"/>
        <v>1</v>
      </c>
      <c r="T2425" s="40">
        <f t="shared" si="952"/>
        <v>1</v>
      </c>
      <c r="U2425" s="40">
        <f>VLOOKUP(P2425,Table!$D$6:$G$15,MATCH(VALUE(T2425)&amp;"E",Table!$D$5:$G$5,0),1)*IF(Y2425=1,0,1)</f>
        <v>0.85</v>
      </c>
      <c r="V2425" s="40">
        <f t="shared" si="953"/>
        <v>0.15000000000000002</v>
      </c>
      <c r="W2425" s="40">
        <f t="shared" si="944"/>
        <v>216860.50203524125</v>
      </c>
      <c r="X2425" s="40">
        <f t="shared" si="954"/>
        <v>7.6571183683111776E-3</v>
      </c>
      <c r="Y2425" s="40">
        <f t="shared" si="955"/>
        <v>0</v>
      </c>
      <c r="Z2425" s="40">
        <f t="shared" si="956"/>
        <v>0</v>
      </c>
      <c r="AA2425" s="40">
        <f t="shared" si="957"/>
        <v>0</v>
      </c>
      <c r="AB2425" s="38">
        <f t="shared" si="958"/>
        <v>266565.25724622031</v>
      </c>
      <c r="AC2425" s="46"/>
      <c r="AD2425" s="38"/>
      <c r="AE2425" s="40"/>
      <c r="AF2425" s="40"/>
      <c r="AG2425" s="40">
        <f t="shared" si="959"/>
        <v>143.40457628551292</v>
      </c>
      <c r="AH2425" s="24">
        <f t="shared" si="960"/>
        <v>139.62419205973586</v>
      </c>
      <c r="AI2425" s="16">
        <f>VLOOKUP(A2425,'VQT-IV'!$B$3:$C1759,2,0)</f>
        <v>139.74</v>
      </c>
      <c r="AJ2425" s="25">
        <f t="shared" si="945"/>
        <v>-8.2873865939703251E-4</v>
      </c>
      <c r="AO2425" s="1">
        <v>41485</v>
      </c>
      <c r="AP2425" s="2" t="str">
        <f t="shared" si="946"/>
        <v>high</v>
      </c>
    </row>
    <row r="2426" spans="1:42" x14ac:dyDescent="0.25">
      <c r="A2426" s="49">
        <v>41523</v>
      </c>
      <c r="B2426" s="47">
        <v>1655.17</v>
      </c>
      <c r="C2426" s="27">
        <f t="shared" si="961"/>
        <v>5.4378036107083361E-5</v>
      </c>
      <c r="D2426" s="27">
        <f t="shared" si="962"/>
        <v>1.0371150748864411E-2</v>
      </c>
      <c r="E2426" s="5">
        <f t="shared" si="963"/>
        <v>0</v>
      </c>
      <c r="F2426" s="44">
        <v>2949.8</v>
      </c>
      <c r="G2426" s="45">
        <v>2949.8</v>
      </c>
      <c r="H2426" s="48">
        <v>1655.17</v>
      </c>
      <c r="I2426" s="42">
        <v>15.85</v>
      </c>
      <c r="J2426" s="40">
        <f t="shared" si="947"/>
        <v>0.1585</v>
      </c>
      <c r="K2426" s="40">
        <f t="shared" si="948"/>
        <v>5.8130516647677266E-2</v>
      </c>
      <c r="L2426" s="51">
        <f>VLOOKUP(A2426,LIBOR!$A$3:B4521,2,1)</f>
        <v>0.11650000000000001</v>
      </c>
      <c r="M2426" s="43">
        <v>1676.11</v>
      </c>
      <c r="N2426" s="54">
        <v>1495.03</v>
      </c>
      <c r="O2426" s="40">
        <f t="shared" si="949"/>
        <v>2.9568100246123818E-9</v>
      </c>
      <c r="P2426" s="40">
        <f t="shared" si="950"/>
        <v>0.10036948335232274</v>
      </c>
      <c r="Q2426" s="38">
        <f t="shared" si="964"/>
        <v>16.416</v>
      </c>
      <c r="R2426" s="38">
        <f t="shared" si="965"/>
        <v>14.921000000000001</v>
      </c>
      <c r="S2426" s="40">
        <f t="shared" si="951"/>
        <v>1</v>
      </c>
      <c r="T2426" s="40">
        <f t="shared" si="952"/>
        <v>1</v>
      </c>
      <c r="U2426" s="40">
        <f>VLOOKUP(P2426,Table!$D$6:$G$15,MATCH(VALUE(T2426)&amp;"E",Table!$D$5:$G$5,0),1)*IF(Y2426=1,0,1)</f>
        <v>0.85</v>
      </c>
      <c r="V2426" s="40">
        <f t="shared" si="953"/>
        <v>0.15000000000000002</v>
      </c>
      <c r="W2426" s="40">
        <f t="shared" si="944"/>
        <v>217062.03018394663</v>
      </c>
      <c r="X2426" s="40">
        <f t="shared" si="954"/>
        <v>4.5853547829404206E-3</v>
      </c>
      <c r="Y2426" s="40">
        <f t="shared" si="955"/>
        <v>0</v>
      </c>
      <c r="Z2426" s="40">
        <f t="shared" si="956"/>
        <v>0</v>
      </c>
      <c r="AA2426" s="40">
        <f t="shared" si="957"/>
        <v>0</v>
      </c>
      <c r="AB2426" s="38">
        <f t="shared" si="958"/>
        <v>266841.61862937361</v>
      </c>
      <c r="AC2426" s="46"/>
      <c r="AD2426" s="38"/>
      <c r="AE2426" s="40"/>
      <c r="AF2426" s="40"/>
      <c r="AG2426" s="40">
        <f t="shared" si="959"/>
        <v>143.55325090073543</v>
      </c>
      <c r="AH2426" s="24">
        <f t="shared" si="960"/>
        <v>139.76530954178358</v>
      </c>
      <c r="AI2426" s="16">
        <f>VLOOKUP(A2426,'VQT-IV'!$B$3:$C1760,2,0)</f>
        <v>139.88</v>
      </c>
      <c r="AJ2426" s="25">
        <f t="shared" si="945"/>
        <v>-8.1992034755806742E-4</v>
      </c>
      <c r="AO2426" s="1">
        <v>41486</v>
      </c>
      <c r="AP2426" s="2" t="str">
        <f t="shared" si="946"/>
        <v>high</v>
      </c>
    </row>
    <row r="2427" spans="1:42" x14ac:dyDescent="0.25">
      <c r="A2427" s="49">
        <v>41526</v>
      </c>
      <c r="B2427" s="47">
        <v>1671.71</v>
      </c>
      <c r="C2427" s="27">
        <f t="shared" si="961"/>
        <v>9.9929312396913605E-3</v>
      </c>
      <c r="D2427" s="27">
        <f t="shared" si="962"/>
        <v>2.3538355720830184E-2</v>
      </c>
      <c r="E2427" s="5">
        <f t="shared" si="963"/>
        <v>0</v>
      </c>
      <c r="F2427" s="44">
        <v>2979.45</v>
      </c>
      <c r="G2427" s="45">
        <v>2979.45</v>
      </c>
      <c r="H2427" s="48">
        <v>1671.71</v>
      </c>
      <c r="I2427" s="42">
        <v>15.63</v>
      </c>
      <c r="J2427" s="40">
        <f t="shared" si="947"/>
        <v>0.15629999999999999</v>
      </c>
      <c r="K2427" s="40">
        <f t="shared" si="948"/>
        <v>5.7827983159507643E-2</v>
      </c>
      <c r="L2427" s="51">
        <f>VLOOKUP(A2427,LIBOR!$A$3:B4522,2,1)</f>
        <v>0.1157</v>
      </c>
      <c r="M2427" s="43">
        <v>1607.63</v>
      </c>
      <c r="N2427" s="54">
        <v>1433.94</v>
      </c>
      <c r="O2427" s="40">
        <f t="shared" si="949"/>
        <v>9.8869852377741528E-5</v>
      </c>
      <c r="P2427" s="40">
        <f t="shared" si="950"/>
        <v>9.8472016840492352E-2</v>
      </c>
      <c r="Q2427" s="38">
        <f t="shared" si="964"/>
        <v>16.224</v>
      </c>
      <c r="R2427" s="38">
        <f t="shared" si="965"/>
        <v>15.077000000000002</v>
      </c>
      <c r="S2427" s="40">
        <f t="shared" si="951"/>
        <v>1</v>
      </c>
      <c r="T2427" s="40">
        <f t="shared" si="952"/>
        <v>1</v>
      </c>
      <c r="U2427" s="40">
        <f>VLOOKUP(P2427,Table!$D$6:$G$15,MATCH(VALUE(T2427)&amp;"E",Table!$D$5:$G$5,0),1)*IF(Y2427=1,0,1)</f>
        <v>0.9</v>
      </c>
      <c r="V2427" s="40">
        <f t="shared" si="953"/>
        <v>9.9999999999999978E-2</v>
      </c>
      <c r="W2427" s="40">
        <f t="shared" si="944"/>
        <v>217575.31310092835</v>
      </c>
      <c r="X2427" s="40">
        <f t="shared" si="954"/>
        <v>3.8436518511726359E-3</v>
      </c>
      <c r="Y2427" s="40">
        <f t="shared" si="955"/>
        <v>0</v>
      </c>
      <c r="Z2427" s="40">
        <f t="shared" si="956"/>
        <v>0</v>
      </c>
      <c r="AA2427" s="40">
        <f t="shared" si="957"/>
        <v>0</v>
      </c>
      <c r="AB2427" s="38">
        <f t="shared" si="958"/>
        <v>267486.12746828701</v>
      </c>
      <c r="AC2427" s="46"/>
      <c r="AD2427" s="38"/>
      <c r="AE2427" s="40"/>
      <c r="AF2427" s="40"/>
      <c r="AG2427" s="40">
        <f t="shared" si="959"/>
        <v>143.8999784447202</v>
      </c>
      <c r="AH2427" s="24">
        <f t="shared" si="960"/>
        <v>140.09194872604971</v>
      </c>
      <c r="AI2427" s="16">
        <f>VLOOKUP(A2427,'VQT-IV'!$B$3:$C1761,2,0)</f>
        <v>140.19999999999999</v>
      </c>
      <c r="AJ2427" s="25">
        <f t="shared" si="945"/>
        <v>-7.7069382275518628E-4</v>
      </c>
      <c r="AO2427" s="1">
        <v>41487</v>
      </c>
      <c r="AP2427" s="2" t="str">
        <f t="shared" si="946"/>
        <v>high</v>
      </c>
    </row>
    <row r="2428" spans="1:42" x14ac:dyDescent="0.25">
      <c r="A2428" s="49">
        <v>41527</v>
      </c>
      <c r="B2428" s="47">
        <v>1683.99</v>
      </c>
      <c r="C2428" s="27">
        <f t="shared" si="961"/>
        <v>7.3457716948512886E-3</v>
      </c>
      <c r="D2428" s="27">
        <f t="shared" si="962"/>
        <v>2.6719935789381033E-2</v>
      </c>
      <c r="E2428" s="5">
        <f t="shared" si="963"/>
        <v>0</v>
      </c>
      <c r="F2428" s="44">
        <v>3001.36</v>
      </c>
      <c r="G2428" s="45">
        <v>3001.36</v>
      </c>
      <c r="H2428" s="48">
        <v>1683.99</v>
      </c>
      <c r="I2428" s="42">
        <v>14.53</v>
      </c>
      <c r="J2428" s="40">
        <f t="shared" si="947"/>
        <v>0.14529999999999998</v>
      </c>
      <c r="K2428" s="40">
        <f t="shared" si="948"/>
        <v>4.2039663745570652E-2</v>
      </c>
      <c r="L2428" s="51">
        <f>VLOOKUP(A2428,LIBOR!$A$3:B4523,2,1)</f>
        <v>0.1152</v>
      </c>
      <c r="M2428" s="43">
        <v>1557.58</v>
      </c>
      <c r="N2428" s="54">
        <v>1389.3</v>
      </c>
      <c r="O2428" s="40">
        <f t="shared" si="949"/>
        <v>5.356663266658625E-5</v>
      </c>
      <c r="P2428" s="40">
        <f t="shared" si="950"/>
        <v>0.10326033625442933</v>
      </c>
      <c r="Q2428" s="38">
        <f t="shared" si="964"/>
        <v>15.947999999999999</v>
      </c>
      <c r="R2428" s="38">
        <f t="shared" si="965"/>
        <v>15.187999999999999</v>
      </c>
      <c r="S2428" s="40">
        <f t="shared" si="951"/>
        <v>1</v>
      </c>
      <c r="T2428" s="40">
        <f t="shared" si="952"/>
        <v>1</v>
      </c>
      <c r="U2428" s="40">
        <f>VLOOKUP(P2428,Table!$D$6:$G$15,MATCH(VALUE(T2428)&amp;"E",Table!$D$5:$G$5,0),1)*IF(Y2428=1,0,1)</f>
        <v>0.85</v>
      </c>
      <c r="V2428" s="40">
        <f t="shared" si="953"/>
        <v>0.15000000000000002</v>
      </c>
      <c r="W2428" s="40">
        <f t="shared" si="944"/>
        <v>218336.41190224027</v>
      </c>
      <c r="X2428" s="40">
        <f t="shared" si="954"/>
        <v>7.4874684479333542E-3</v>
      </c>
      <c r="Y2428" s="40">
        <f t="shared" si="955"/>
        <v>0</v>
      </c>
      <c r="Z2428" s="40">
        <f t="shared" si="956"/>
        <v>0</v>
      </c>
      <c r="AA2428" s="40">
        <f t="shared" si="957"/>
        <v>0</v>
      </c>
      <c r="AB2428" s="38">
        <f t="shared" si="958"/>
        <v>268423.68160406401</v>
      </c>
      <c r="AC2428" s="46"/>
      <c r="AD2428" s="38"/>
      <c r="AE2428" s="40"/>
      <c r="AF2428" s="40"/>
      <c r="AG2428" s="40">
        <f t="shared" si="959"/>
        <v>144.40435607808013</v>
      </c>
      <c r="AH2428" s="24">
        <f t="shared" si="960"/>
        <v>140.57931998897061</v>
      </c>
      <c r="AI2428" s="16">
        <f>VLOOKUP(A2428,'VQT-IV'!$B$3:$C1762,2,0)</f>
        <v>140.69</v>
      </c>
      <c r="AJ2428" s="25">
        <f t="shared" si="945"/>
        <v>-7.8669422865440541E-4</v>
      </c>
      <c r="AO2428" s="1">
        <v>41488</v>
      </c>
      <c r="AP2428" s="2" t="str">
        <f t="shared" si="946"/>
        <v>high</v>
      </c>
    </row>
    <row r="2429" spans="1:42" x14ac:dyDescent="0.25">
      <c r="A2429" s="49">
        <v>41528</v>
      </c>
      <c r="B2429" s="47">
        <v>1689.13</v>
      </c>
      <c r="C2429" s="27">
        <f t="shared" si="961"/>
        <v>3.0522746572130277E-3</v>
      </c>
      <c r="D2429" s="27">
        <f t="shared" si="962"/>
        <v>2.1655218429420975E-2</v>
      </c>
      <c r="E2429" s="5">
        <f t="shared" si="963"/>
        <v>0</v>
      </c>
      <c r="F2429" s="44">
        <v>3010.94</v>
      </c>
      <c r="G2429" s="45">
        <v>3010.94</v>
      </c>
      <c r="H2429" s="48">
        <v>1689.13</v>
      </c>
      <c r="I2429" s="42">
        <v>13.82</v>
      </c>
      <c r="J2429" s="40">
        <f t="shared" si="947"/>
        <v>0.13819999999999999</v>
      </c>
      <c r="K2429" s="40">
        <f t="shared" si="948"/>
        <v>3.2824390461656069E-2</v>
      </c>
      <c r="L2429" s="51">
        <f>VLOOKUP(A2429,LIBOR!$A$3:B4524,2,1)</f>
        <v>0.11399999999999999</v>
      </c>
      <c r="M2429" s="43">
        <v>1499.3</v>
      </c>
      <c r="N2429" s="54">
        <v>1337.31</v>
      </c>
      <c r="O2429" s="40">
        <f t="shared" si="949"/>
        <v>9.2880237725945444E-6</v>
      </c>
      <c r="P2429" s="40">
        <f t="shared" si="950"/>
        <v>0.10537560953834392</v>
      </c>
      <c r="Q2429" s="38">
        <f t="shared" si="964"/>
        <v>15.532</v>
      </c>
      <c r="R2429" s="38">
        <f t="shared" si="965"/>
        <v>15.273999999999997</v>
      </c>
      <c r="S2429" s="40">
        <f t="shared" si="951"/>
        <v>1</v>
      </c>
      <c r="T2429" s="40">
        <f t="shared" si="952"/>
        <v>1</v>
      </c>
      <c r="U2429" s="40">
        <f>VLOOKUP(P2429,Table!$D$6:$G$15,MATCH(VALUE(T2429)&amp;"E",Table!$D$5:$G$5,0),1)*IF(Y2429=1,0,1)</f>
        <v>0.85</v>
      </c>
      <c r="V2429" s="40">
        <f t="shared" si="953"/>
        <v>0.15000000000000002</v>
      </c>
      <c r="W2429" s="40">
        <f t="shared" si="944"/>
        <v>217677.29247989829</v>
      </c>
      <c r="X2429" s="40">
        <f t="shared" si="954"/>
        <v>1.2442276630272309E-2</v>
      </c>
      <c r="Y2429" s="40">
        <f t="shared" si="955"/>
        <v>0</v>
      </c>
      <c r="Z2429" s="40">
        <f t="shared" si="956"/>
        <v>0</v>
      </c>
      <c r="AA2429" s="40">
        <f t="shared" si="957"/>
        <v>0</v>
      </c>
      <c r="AB2429" s="38">
        <f t="shared" si="958"/>
        <v>267645.40071796213</v>
      </c>
      <c r="AC2429" s="46"/>
      <c r="AD2429" s="38"/>
      <c r="AE2429" s="40"/>
      <c r="AF2429" s="40"/>
      <c r="AG2429" s="40">
        <f t="shared" si="959"/>
        <v>143.98566295259354</v>
      </c>
      <c r="AH2429" s="24">
        <f t="shared" si="960"/>
        <v>140.16806905715544</v>
      </c>
      <c r="AI2429" s="16">
        <f>VLOOKUP(A2429,'VQT-IV'!$B$3:$C1763,2,0)</f>
        <v>140.28</v>
      </c>
      <c r="AJ2429" s="25">
        <f t="shared" si="945"/>
        <v>-7.979109127784767E-4</v>
      </c>
      <c r="AO2429" s="1">
        <v>41491</v>
      </c>
      <c r="AP2429" s="2" t="str">
        <f t="shared" si="946"/>
        <v>high</v>
      </c>
    </row>
    <row r="2430" spans="1:42" x14ac:dyDescent="0.25">
      <c r="A2430" s="49">
        <v>41529</v>
      </c>
      <c r="B2430" s="47">
        <v>1683.42</v>
      </c>
      <c r="C2430" s="27">
        <f t="shared" si="961"/>
        <v>-3.38043845056335E-3</v>
      </c>
      <c r="D2430" s="27">
        <f t="shared" si="962"/>
        <v>1.706491717729941E-2</v>
      </c>
      <c r="E2430" s="5">
        <f t="shared" si="963"/>
        <v>0</v>
      </c>
      <c r="F2430" s="44">
        <v>3001.62</v>
      </c>
      <c r="G2430" s="45">
        <v>3001.62</v>
      </c>
      <c r="H2430" s="48">
        <v>1683.42</v>
      </c>
      <c r="I2430" s="42">
        <v>14.29</v>
      </c>
      <c r="J2430" s="40">
        <f t="shared" si="947"/>
        <v>0.1429</v>
      </c>
      <c r="K2430" s="40">
        <f t="shared" si="948"/>
        <v>3.7714927726086228E-2</v>
      </c>
      <c r="L2430" s="51">
        <f>VLOOKUP(A2430,LIBOR!$A$3:B4525,2,1)</f>
        <v>0.11279999999999998</v>
      </c>
      <c r="M2430" s="43">
        <v>1508.21</v>
      </c>
      <c r="N2430" s="54">
        <v>1345.26</v>
      </c>
      <c r="O2430" s="40">
        <f t="shared" si="949"/>
        <v>1.1466113690697285E-5</v>
      </c>
      <c r="P2430" s="40">
        <f t="shared" si="950"/>
        <v>0.10518507227391377</v>
      </c>
      <c r="Q2430" s="38">
        <f t="shared" si="964"/>
        <v>15.12</v>
      </c>
      <c r="R2430" s="38">
        <f t="shared" si="965"/>
        <v>15.349500000000001</v>
      </c>
      <c r="S2430" s="40">
        <f t="shared" si="951"/>
        <v>-1</v>
      </c>
      <c r="T2430" s="40">
        <f t="shared" si="952"/>
        <v>0</v>
      </c>
      <c r="U2430" s="40">
        <f>VLOOKUP(P2430,Table!$D$6:$G$15,MATCH(VALUE(T2430)&amp;"E",Table!$D$5:$G$5,0),1)*IF(Y2430=1,0,1)</f>
        <v>0.9</v>
      </c>
      <c r="V2430" s="40">
        <f t="shared" si="953"/>
        <v>9.9999999999999978E-2</v>
      </c>
      <c r="W2430" s="40">
        <f t="shared" si="944"/>
        <v>217245.93070068199</v>
      </c>
      <c r="X2430" s="40">
        <f t="shared" si="954"/>
        <v>3.5654448878681411E-3</v>
      </c>
      <c r="Y2430" s="40">
        <f t="shared" si="955"/>
        <v>0</v>
      </c>
      <c r="Z2430" s="40">
        <f t="shared" si="956"/>
        <v>0</v>
      </c>
      <c r="AA2430" s="40">
        <f t="shared" si="957"/>
        <v>0</v>
      </c>
      <c r="AB2430" s="38">
        <f t="shared" si="958"/>
        <v>267179.78978273121</v>
      </c>
      <c r="AC2430" s="46"/>
      <c r="AD2430" s="38"/>
      <c r="AE2430" s="40"/>
      <c r="AF2430" s="40"/>
      <c r="AG2430" s="40">
        <f t="shared" si="959"/>
        <v>143.73517742582058</v>
      </c>
      <c r="AH2430" s="24">
        <f t="shared" si="960"/>
        <v>139.92058296723633</v>
      </c>
      <c r="AI2430" s="16">
        <f>VLOOKUP(A2430,'VQT-IV'!$B$3:$C1764,2,0)</f>
        <v>140.03</v>
      </c>
      <c r="AJ2430" s="25">
        <f t="shared" si="945"/>
        <v>-7.8138279485595596E-4</v>
      </c>
      <c r="AO2430" s="1">
        <v>41492</v>
      </c>
      <c r="AP2430" s="2" t="str">
        <f t="shared" si="946"/>
        <v>high</v>
      </c>
    </row>
    <row r="2431" spans="1:42" x14ac:dyDescent="0.25">
      <c r="A2431" s="49">
        <v>41530</v>
      </c>
      <c r="B2431" s="47">
        <v>1687.99</v>
      </c>
      <c r="C2431" s="27">
        <f t="shared" si="961"/>
        <v>2.7147117178125679E-3</v>
      </c>
      <c r="D2431" s="27">
        <f t="shared" si="962"/>
        <v>1.9725250859004895E-2</v>
      </c>
      <c r="E2431" s="5">
        <f t="shared" si="963"/>
        <v>0</v>
      </c>
      <c r="F2431" s="44">
        <v>3009.79</v>
      </c>
      <c r="G2431" s="45">
        <v>3009.79</v>
      </c>
      <c r="H2431" s="48">
        <v>1687.99</v>
      </c>
      <c r="I2431" s="42">
        <v>14.16</v>
      </c>
      <c r="J2431" s="40">
        <f t="shared" si="947"/>
        <v>0.1416</v>
      </c>
      <c r="K2431" s="40">
        <f t="shared" si="948"/>
        <v>3.5864497732174858E-2</v>
      </c>
      <c r="L2431" s="51">
        <f>VLOOKUP(A2431,LIBOR!$A$3:B4526,2,1)</f>
        <v>0.1119</v>
      </c>
      <c r="M2431" s="43">
        <v>1508.21</v>
      </c>
      <c r="N2431" s="54">
        <v>1345.26</v>
      </c>
      <c r="O2431" s="40">
        <f t="shared" si="949"/>
        <v>7.3497028725857762E-6</v>
      </c>
      <c r="P2431" s="40">
        <f t="shared" si="950"/>
        <v>0.10573550226782515</v>
      </c>
      <c r="Q2431" s="38">
        <f t="shared" si="964"/>
        <v>14.824000000000002</v>
      </c>
      <c r="R2431" s="38">
        <f t="shared" si="965"/>
        <v>15.412000000000001</v>
      </c>
      <c r="S2431" s="40">
        <f t="shared" si="951"/>
        <v>-1</v>
      </c>
      <c r="T2431" s="40">
        <f t="shared" si="952"/>
        <v>0</v>
      </c>
      <c r="U2431" s="40">
        <f>VLOOKUP(P2431,Table!$D$6:$G$15,MATCH(VALUE(T2431)&amp;"E",Table!$D$5:$G$5,0),1)*IF(Y2431=1,0,1)</f>
        <v>0.9</v>
      </c>
      <c r="V2431" s="40">
        <f t="shared" si="953"/>
        <v>9.9999999999999978E-2</v>
      </c>
      <c r="W2431" s="40">
        <f t="shared" si="944"/>
        <v>217776.71476703021</v>
      </c>
      <c r="X2431" s="40">
        <f t="shared" si="954"/>
        <v>1.7773115058918876E-3</v>
      </c>
      <c r="Y2431" s="40">
        <f t="shared" si="955"/>
        <v>0</v>
      </c>
      <c r="Z2431" s="40">
        <f t="shared" si="956"/>
        <v>0</v>
      </c>
      <c r="AA2431" s="40">
        <f t="shared" si="957"/>
        <v>0</v>
      </c>
      <c r="AB2431" s="38">
        <f t="shared" si="958"/>
        <v>267834.29401520314</v>
      </c>
      <c r="AC2431" s="46"/>
      <c r="AD2431" s="38"/>
      <c r="AE2431" s="40"/>
      <c r="AF2431" s="40"/>
      <c r="AG2431" s="40">
        <f t="shared" si="959"/>
        <v>144.08728220910828</v>
      </c>
      <c r="AH2431" s="24">
        <f t="shared" si="960"/>
        <v>140.25969253579433</v>
      </c>
      <c r="AI2431" s="16">
        <f>VLOOKUP(A2431,'VQT-IV'!$B$3:$C1765,2,0)</f>
        <v>140.37</v>
      </c>
      <c r="AJ2431" s="25">
        <f t="shared" si="945"/>
        <v>-7.8583361263573348E-4</v>
      </c>
      <c r="AO2431" s="1">
        <v>41493</v>
      </c>
      <c r="AP2431" s="2" t="str">
        <f t="shared" si="946"/>
        <v>high</v>
      </c>
    </row>
    <row r="2432" spans="1:42" x14ac:dyDescent="0.25">
      <c r="A2432" s="49">
        <v>41533</v>
      </c>
      <c r="B2432" s="47">
        <v>1697.6</v>
      </c>
      <c r="C2432" s="27">
        <f t="shared" si="961"/>
        <v>5.6931616893465264E-3</v>
      </c>
      <c r="D2432" s="27">
        <f t="shared" si="962"/>
        <v>1.5425481308660061E-2</v>
      </c>
      <c r="E2432" s="5">
        <f t="shared" si="963"/>
        <v>0</v>
      </c>
      <c r="F2432" s="44">
        <v>3026.94</v>
      </c>
      <c r="G2432" s="45">
        <v>3026.94</v>
      </c>
      <c r="H2432" s="48">
        <v>1697.6</v>
      </c>
      <c r="I2432" s="42">
        <v>14.38</v>
      </c>
      <c r="J2432" s="40">
        <f t="shared" si="947"/>
        <v>0.14380000000000001</v>
      </c>
      <c r="K2432" s="40">
        <f t="shared" si="948"/>
        <v>3.8082657774486717E-2</v>
      </c>
      <c r="L2432" s="51">
        <f>VLOOKUP(A2432,LIBOR!$A$3:B4527,2,1)</f>
        <v>0.11299999999999999</v>
      </c>
      <c r="M2432" s="43">
        <v>1485.71</v>
      </c>
      <c r="N2432" s="54">
        <v>1325.18</v>
      </c>
      <c r="O2432" s="40">
        <f t="shared" si="949"/>
        <v>3.2228520791830475E-5</v>
      </c>
      <c r="P2432" s="40">
        <f t="shared" si="950"/>
        <v>0.10571734222551329</v>
      </c>
      <c r="Q2432" s="38">
        <f t="shared" si="964"/>
        <v>14.486000000000001</v>
      </c>
      <c r="R2432" s="38">
        <f t="shared" si="965"/>
        <v>15.383500000000002</v>
      </c>
      <c r="S2432" s="40">
        <f t="shared" si="951"/>
        <v>-1</v>
      </c>
      <c r="T2432" s="40">
        <f t="shared" si="952"/>
        <v>0</v>
      </c>
      <c r="U2432" s="40">
        <f>VLOOKUP(P2432,Table!$D$6:$G$15,MATCH(VALUE(T2432)&amp;"E",Table!$D$5:$G$5,0),1)*IF(Y2432=1,0,1)</f>
        <v>0.9</v>
      </c>
      <c r="V2432" s="40">
        <f t="shared" si="953"/>
        <v>9.9999999999999978E-2</v>
      </c>
      <c r="W2432" s="40">
        <f t="shared" si="944"/>
        <v>218567.50497679005</v>
      </c>
      <c r="X2432" s="40">
        <f t="shared" si="954"/>
        <v>3.2925361588018731E-3</v>
      </c>
      <c r="Y2432" s="40">
        <f t="shared" si="955"/>
        <v>0</v>
      </c>
      <c r="Z2432" s="40">
        <f t="shared" si="956"/>
        <v>0</v>
      </c>
      <c r="AA2432" s="40">
        <f t="shared" si="957"/>
        <v>0</v>
      </c>
      <c r="AB2432" s="38">
        <f t="shared" si="958"/>
        <v>268808.25469605927</v>
      </c>
      <c r="AC2432" s="46"/>
      <c r="AD2432" s="38"/>
      <c r="AE2432" s="40"/>
      <c r="AF2432" s="40"/>
      <c r="AG2432" s="40">
        <f t="shared" si="959"/>
        <v>144.61124553501131</v>
      </c>
      <c r="AH2432" s="24">
        <f t="shared" si="960"/>
        <v>140.75874577598043</v>
      </c>
      <c r="AI2432" s="16">
        <f>VLOOKUP(A2432,'VQT-IV'!$B$3:$C1766,2,0)</f>
        <v>140.87</v>
      </c>
      <c r="AJ2432" s="25">
        <f t="shared" si="945"/>
        <v>-7.8976520209816936E-4</v>
      </c>
      <c r="AO2432" s="1">
        <v>41494</v>
      </c>
      <c r="AP2432" s="2" t="str">
        <f t="shared" si="946"/>
        <v>high</v>
      </c>
    </row>
    <row r="2433" spans="1:42" x14ac:dyDescent="0.25">
      <c r="A2433" s="49">
        <v>41534</v>
      </c>
      <c r="B2433" s="47">
        <v>1704.76</v>
      </c>
      <c r="C2433" s="27">
        <f t="shared" si="961"/>
        <v>4.2177191328935937E-3</v>
      </c>
      <c r="D2433" s="27">
        <f t="shared" si="962"/>
        <v>1.2297428746702366E-2</v>
      </c>
      <c r="E2433" s="5">
        <f t="shared" si="963"/>
        <v>0</v>
      </c>
      <c r="F2433" s="44">
        <v>3039.75</v>
      </c>
      <c r="G2433" s="45">
        <v>3039.75</v>
      </c>
      <c r="H2433" s="48">
        <v>1704.76</v>
      </c>
      <c r="I2433" s="42">
        <v>14.53</v>
      </c>
      <c r="J2433" s="40">
        <f t="shared" si="947"/>
        <v>0.14529999999999998</v>
      </c>
      <c r="K2433" s="40">
        <f t="shared" si="948"/>
        <v>3.9296355867263044E-2</v>
      </c>
      <c r="L2433" s="51">
        <f>VLOOKUP(A2433,LIBOR!$A$3:B4528,2,1)</f>
        <v>0.11150000000000002</v>
      </c>
      <c r="M2433" s="43">
        <v>1476.38</v>
      </c>
      <c r="N2433" s="54">
        <v>1316.86</v>
      </c>
      <c r="O2433" s="40">
        <f t="shared" si="949"/>
        <v>1.771441400077E-5</v>
      </c>
      <c r="P2433" s="40">
        <f t="shared" si="950"/>
        <v>0.10600364413273694</v>
      </c>
      <c r="Q2433" s="38">
        <f t="shared" si="964"/>
        <v>14.235999999999999</v>
      </c>
      <c r="R2433" s="38">
        <f t="shared" si="965"/>
        <v>15.384</v>
      </c>
      <c r="S2433" s="40">
        <f t="shared" si="951"/>
        <v>-1</v>
      </c>
      <c r="T2433" s="40">
        <f t="shared" si="952"/>
        <v>0</v>
      </c>
      <c r="U2433" s="40">
        <f>VLOOKUP(P2433,Table!$D$6:$G$15,MATCH(VALUE(T2433)&amp;"E",Table!$D$5:$G$5,0),1)*IF(Y2433=1,0,1)</f>
        <v>0.9</v>
      </c>
      <c r="V2433" s="40">
        <f t="shared" si="953"/>
        <v>9.9999999999999978E-2</v>
      </c>
      <c r="W2433" s="40">
        <f t="shared" ref="W2433:W2496" si="968">W2432*(1+$U2432*($H2433/$H2432-1)+$V2432*($N2433/$N2432-1))</f>
        <v>219259.95043405937</v>
      </c>
      <c r="X2433" s="40">
        <f t="shared" si="954"/>
        <v>4.560222672879366E-3</v>
      </c>
      <c r="Y2433" s="40">
        <f t="shared" si="955"/>
        <v>0</v>
      </c>
      <c r="Z2433" s="40">
        <f t="shared" si="956"/>
        <v>0</v>
      </c>
      <c r="AA2433" s="40">
        <f t="shared" si="957"/>
        <v>0</v>
      </c>
      <c r="AB2433" s="38">
        <f t="shared" si="958"/>
        <v>269663.28386940155</v>
      </c>
      <c r="AC2433" s="46"/>
      <c r="AD2433" s="38"/>
      <c r="AE2433" s="40"/>
      <c r="AF2433" s="40"/>
      <c r="AG2433" s="40">
        <f t="shared" si="959"/>
        <v>145.07122707042063</v>
      </c>
      <c r="AH2433" s="24">
        <f t="shared" si="960"/>
        <v>141.20279798762039</v>
      </c>
      <c r="AI2433" s="16">
        <f>VLOOKUP(A2433,'VQT-IV'!$B$3:$C1767,2,0)</f>
        <v>141.32</v>
      </c>
      <c r="AJ2433" s="25">
        <f t="shared" si="945"/>
        <v>-8.2933776096527634E-4</v>
      </c>
      <c r="AO2433" s="1">
        <v>41495</v>
      </c>
      <c r="AP2433" s="2" t="str">
        <f t="shared" si="946"/>
        <v>high</v>
      </c>
    </row>
    <row r="2434" spans="1:42" x14ac:dyDescent="0.25">
      <c r="A2434" s="49">
        <v>41535</v>
      </c>
      <c r="B2434" s="47">
        <v>1725.52</v>
      </c>
      <c r="C2434" s="27">
        <f t="shared" si="961"/>
        <v>1.217766723761704E-2</v>
      </c>
      <c r="D2434" s="27">
        <f t="shared" si="962"/>
        <v>2.1422821327106378E-2</v>
      </c>
      <c r="E2434" s="5">
        <f t="shared" si="963"/>
        <v>0</v>
      </c>
      <c r="F2434" s="44">
        <v>3076.81</v>
      </c>
      <c r="G2434" s="45">
        <v>3076.81</v>
      </c>
      <c r="H2434" s="48">
        <v>1725.52</v>
      </c>
      <c r="I2434" s="42">
        <v>13.59</v>
      </c>
      <c r="J2434" s="40">
        <f t="shared" si="947"/>
        <v>0.13589999999999999</v>
      </c>
      <c r="K2434" s="40">
        <f t="shared" si="948"/>
        <v>4.0665703357940189E-2</v>
      </c>
      <c r="L2434" s="51">
        <f>VLOOKUP(A2434,LIBOR!$A$3:B4529,2,1)</f>
        <v>0.11150000000000002</v>
      </c>
      <c r="M2434" s="43">
        <v>1404.71</v>
      </c>
      <c r="N2434" s="54">
        <v>1252.93</v>
      </c>
      <c r="O2434" s="40">
        <f t="shared" si="949"/>
        <v>1.4650962336219147E-4</v>
      </c>
      <c r="P2434" s="40">
        <f t="shared" si="950"/>
        <v>9.5234296642059804E-2</v>
      </c>
      <c r="Q2434" s="38">
        <f t="shared" si="964"/>
        <v>14.235999999999999</v>
      </c>
      <c r="R2434" s="38">
        <f t="shared" si="965"/>
        <v>15.355499999999997</v>
      </c>
      <c r="S2434" s="40">
        <f t="shared" si="951"/>
        <v>-1</v>
      </c>
      <c r="T2434" s="40">
        <f t="shared" si="952"/>
        <v>0</v>
      </c>
      <c r="U2434" s="40">
        <f>VLOOKUP(P2434,Table!$D$6:$G$15,MATCH(VALUE(T2434)&amp;"E",Table!$D$5:$G$5,0),1)*IF(Y2434=1,0,1)</f>
        <v>0.97499999999999998</v>
      </c>
      <c r="V2434" s="40">
        <f t="shared" si="953"/>
        <v>2.5000000000000022E-2</v>
      </c>
      <c r="W2434" s="40">
        <f t="shared" si="968"/>
        <v>220598.569776327</v>
      </c>
      <c r="X2434" s="40">
        <f t="shared" si="954"/>
        <v>4.2298878312272414E-3</v>
      </c>
      <c r="Y2434" s="40">
        <f t="shared" si="955"/>
        <v>0</v>
      </c>
      <c r="Z2434" s="40">
        <f t="shared" si="956"/>
        <v>0</v>
      </c>
      <c r="AA2434" s="40">
        <f t="shared" si="957"/>
        <v>0</v>
      </c>
      <c r="AB2434" s="38">
        <f t="shared" si="958"/>
        <v>271313.13011725736</v>
      </c>
      <c r="AC2434" s="46"/>
      <c r="AD2434" s="38"/>
      <c r="AE2434" s="40"/>
      <c r="AF2434" s="40"/>
      <c r="AG2434" s="40">
        <f t="shared" si="959"/>
        <v>145.9587977334327</v>
      </c>
      <c r="AH2434" s="24">
        <f t="shared" si="960"/>
        <v>142.06300331117671</v>
      </c>
      <c r="AI2434" s="16">
        <f>VLOOKUP(A2434,'VQT-IV'!$B$3:$C1768,2,0)</f>
        <v>142.18</v>
      </c>
      <c r="AJ2434" s="25">
        <f t="shared" si="945"/>
        <v>-8.2287725997531869E-4</v>
      </c>
      <c r="AO2434" s="1">
        <v>41498</v>
      </c>
      <c r="AP2434" s="2" t="str">
        <f t="shared" si="946"/>
        <v>high</v>
      </c>
    </row>
    <row r="2435" spans="1:42" x14ac:dyDescent="0.25">
      <c r="A2435" s="49">
        <v>41536</v>
      </c>
      <c r="B2435" s="47">
        <v>1722.34</v>
      </c>
      <c r="C2435" s="27">
        <f t="shared" si="961"/>
        <v>-1.8429227131532278E-3</v>
      </c>
      <c r="D2435" s="27">
        <f t="shared" si="962"/>
        <v>2.2960337064516501E-2</v>
      </c>
      <c r="E2435" s="5">
        <f t="shared" si="963"/>
        <v>0</v>
      </c>
      <c r="F2435" s="44">
        <v>3071.61</v>
      </c>
      <c r="G2435" s="45">
        <v>3071.61</v>
      </c>
      <c r="H2435" s="48">
        <v>1722.34</v>
      </c>
      <c r="I2435" s="42">
        <v>13.16</v>
      </c>
      <c r="J2435" s="40">
        <f t="shared" si="947"/>
        <v>0.13159999999999999</v>
      </c>
      <c r="K2435" s="40">
        <f t="shared" si="948"/>
        <v>2.8535604184545468E-2</v>
      </c>
      <c r="L2435" s="51">
        <f>VLOOKUP(A2435,LIBOR!$A$3:B4530,2,1)</f>
        <v>0.1114</v>
      </c>
      <c r="M2435" s="43">
        <v>1409.23</v>
      </c>
      <c r="N2435" s="54">
        <v>1256.96</v>
      </c>
      <c r="O2435" s="40">
        <f t="shared" si="949"/>
        <v>3.40263395500779E-6</v>
      </c>
      <c r="P2435" s="40">
        <f t="shared" si="950"/>
        <v>0.10306439581545453</v>
      </c>
      <c r="Q2435" s="38">
        <f t="shared" si="964"/>
        <v>14.190000000000001</v>
      </c>
      <c r="R2435" s="38">
        <f t="shared" si="965"/>
        <v>15.289499999999999</v>
      </c>
      <c r="S2435" s="40">
        <f t="shared" si="951"/>
        <v>-1</v>
      </c>
      <c r="T2435" s="40">
        <f t="shared" si="952"/>
        <v>0</v>
      </c>
      <c r="U2435" s="40">
        <f>VLOOKUP(P2435,Table!$D$6:$G$15,MATCH(VALUE(T2435)&amp;"E",Table!$D$5:$G$5,0),1)*IF(Y2435=1,0,1)</f>
        <v>0.9</v>
      </c>
      <c r="V2435" s="40">
        <f t="shared" si="953"/>
        <v>9.9999999999999978E-2</v>
      </c>
      <c r="W2435" s="40">
        <f t="shared" si="968"/>
        <v>220219.92597975786</v>
      </c>
      <c r="X2435" s="40">
        <f t="shared" si="954"/>
        <v>1.3420220653922676E-2</v>
      </c>
      <c r="Y2435" s="40">
        <f t="shared" si="955"/>
        <v>0</v>
      </c>
      <c r="Z2435" s="40">
        <f t="shared" si="956"/>
        <v>0</v>
      </c>
      <c r="AA2435" s="40">
        <f t="shared" si="957"/>
        <v>0</v>
      </c>
      <c r="AB2435" s="38">
        <f t="shared" si="958"/>
        <v>270887.88289574557</v>
      </c>
      <c r="AC2435" s="46"/>
      <c r="AD2435" s="38"/>
      <c r="AE2435" s="40"/>
      <c r="AF2435" s="40"/>
      <c r="AG2435" s="40">
        <f t="shared" si="959"/>
        <v>145.73002674411669</v>
      </c>
      <c r="AH2435" s="24">
        <f t="shared" si="960"/>
        <v>141.83664672627697</v>
      </c>
      <c r="AI2435" s="16">
        <f>VLOOKUP(A2435,'VQT-IV'!$B$3:$C1769,2,0)</f>
        <v>141.94999999999999</v>
      </c>
      <c r="AJ2435" s="25">
        <f t="shared" ref="AJ2435:AJ2498" si="969">AH2435/AI2435-1</f>
        <v>-7.9854366835518942E-4</v>
      </c>
      <c r="AO2435" s="1">
        <v>41499</v>
      </c>
      <c r="AP2435" s="2" t="str">
        <f t="shared" si="946"/>
        <v>high</v>
      </c>
    </row>
    <row r="2436" spans="1:42" x14ac:dyDescent="0.25">
      <c r="A2436" s="49">
        <v>41537</v>
      </c>
      <c r="B2436" s="47">
        <v>1709.91</v>
      </c>
      <c r="C2436" s="27">
        <f t="shared" si="961"/>
        <v>-7.2169258102348088E-3</v>
      </c>
      <c r="D2436" s="27">
        <f t="shared" si="962"/>
        <v>1.3028699536469124E-2</v>
      </c>
      <c r="E2436" s="5">
        <f t="shared" si="963"/>
        <v>0</v>
      </c>
      <c r="F2436" s="44">
        <v>3049.47</v>
      </c>
      <c r="G2436" s="45">
        <v>3049.47</v>
      </c>
      <c r="H2436" s="48">
        <v>1709.91</v>
      </c>
      <c r="I2436" s="42">
        <v>13.12</v>
      </c>
      <c r="J2436" s="40">
        <f t="shared" si="947"/>
        <v>0.13119999999999998</v>
      </c>
      <c r="K2436" s="40">
        <f t="shared" si="948"/>
        <v>2.9907860100943706E-2</v>
      </c>
      <c r="L2436" s="51">
        <f>VLOOKUP(A2436,LIBOR!$A$3:B4531,2,1)</f>
        <v>0.1119</v>
      </c>
      <c r="M2436" s="43">
        <v>1432.93</v>
      </c>
      <c r="N2436" s="54">
        <v>1278.0999999999999</v>
      </c>
      <c r="O2436" s="40">
        <f t="shared" si="949"/>
        <v>5.2462407751180741E-5</v>
      </c>
      <c r="P2436" s="40">
        <f t="shared" si="950"/>
        <v>0.10129213989905628</v>
      </c>
      <c r="Q2436" s="38">
        <f t="shared" si="964"/>
        <v>13.963999999999999</v>
      </c>
      <c r="R2436" s="38">
        <f t="shared" si="965"/>
        <v>15.150499999999999</v>
      </c>
      <c r="S2436" s="40">
        <f t="shared" si="951"/>
        <v>-1</v>
      </c>
      <c r="T2436" s="40">
        <f t="shared" si="952"/>
        <v>0</v>
      </c>
      <c r="U2436" s="40">
        <f>VLOOKUP(P2436,Table!$D$6:$G$15,MATCH(VALUE(T2436)&amp;"E",Table!$D$5:$G$5,0),1)*IF(Y2436=1,0,1)</f>
        <v>0.9</v>
      </c>
      <c r="V2436" s="40">
        <f t="shared" si="953"/>
        <v>9.9999999999999978E-2</v>
      </c>
      <c r="W2436" s="40">
        <f t="shared" si="968"/>
        <v>219159.91989686582</v>
      </c>
      <c r="X2436" s="40">
        <f t="shared" si="954"/>
        <v>1.3689532731332887E-2</v>
      </c>
      <c r="Y2436" s="40">
        <f t="shared" si="955"/>
        <v>0</v>
      </c>
      <c r="Z2436" s="40">
        <f t="shared" si="956"/>
        <v>0</v>
      </c>
      <c r="AA2436" s="40">
        <f t="shared" si="957"/>
        <v>0</v>
      </c>
      <c r="AB2436" s="38">
        <f t="shared" si="958"/>
        <v>269586.16308176948</v>
      </c>
      <c r="AC2436" s="46"/>
      <c r="AD2436" s="38"/>
      <c r="AE2436" s="40"/>
      <c r="AF2436" s="40"/>
      <c r="AG2436" s="40">
        <f t="shared" si="959"/>
        <v>145.0297382658126</v>
      </c>
      <c r="AH2436" s="24">
        <f t="shared" si="960"/>
        <v>141.15139352804078</v>
      </c>
      <c r="AI2436" s="16">
        <f>VLOOKUP(A2436,'VQT-IV'!$B$3:$C1770,2,0)</f>
        <v>141.26</v>
      </c>
      <c r="AJ2436" s="25">
        <f t="shared" si="969"/>
        <v>-7.6884094548501647E-4</v>
      </c>
      <c r="AO2436" s="1">
        <v>41500</v>
      </c>
      <c r="AP2436" s="2" t="str">
        <f t="shared" ref="AP2436:AP2487" si="970">IF(ABS(AJ2436)&gt;0.0001, "high","")</f>
        <v>high</v>
      </c>
    </row>
    <row r="2437" spans="1:42" x14ac:dyDescent="0.25">
      <c r="A2437" s="49">
        <v>41540</v>
      </c>
      <c r="B2437" s="47">
        <v>1701.84</v>
      </c>
      <c r="C2437" s="27">
        <f t="shared" si="961"/>
        <v>-4.7195466428058275E-3</v>
      </c>
      <c r="D2437" s="27">
        <f t="shared" si="962"/>
        <v>2.6159912043167699E-3</v>
      </c>
      <c r="E2437" s="5">
        <f t="shared" si="963"/>
        <v>0</v>
      </c>
      <c r="F2437" s="44">
        <v>3035.09</v>
      </c>
      <c r="G2437" s="45">
        <v>3035.09</v>
      </c>
      <c r="H2437" s="48">
        <v>1701.84</v>
      </c>
      <c r="I2437" s="42">
        <v>14.31</v>
      </c>
      <c r="J2437" s="40">
        <f t="shared" si="947"/>
        <v>0.1431</v>
      </c>
      <c r="K2437" s="40">
        <f t="shared" si="948"/>
        <v>3.9686223421271011E-2</v>
      </c>
      <c r="L2437" s="51">
        <f>VLOOKUP(A2437,LIBOR!$A$3:B4532,2,1)</f>
        <v>0.1114</v>
      </c>
      <c r="M2437" s="43">
        <v>1464.57</v>
      </c>
      <c r="N2437" s="54">
        <v>1306.32</v>
      </c>
      <c r="O2437" s="40">
        <f t="shared" si="949"/>
        <v>2.2379701015782485E-5</v>
      </c>
      <c r="P2437" s="40">
        <f t="shared" si="950"/>
        <v>0.10341377657872899</v>
      </c>
      <c r="Q2437" s="38">
        <f t="shared" si="964"/>
        <v>13.756</v>
      </c>
      <c r="R2437" s="38">
        <f t="shared" si="965"/>
        <v>15.068499999999997</v>
      </c>
      <c r="S2437" s="40">
        <f t="shared" si="951"/>
        <v>-1</v>
      </c>
      <c r="T2437" s="40">
        <f t="shared" si="952"/>
        <v>0</v>
      </c>
      <c r="U2437" s="40">
        <f>VLOOKUP(P2437,Table!$D$6:$G$15,MATCH(VALUE(T2437)&amp;"E",Table!$D$5:$G$5,0),1)*IF(Y2437=1,0,1)</f>
        <v>0.9</v>
      </c>
      <c r="V2437" s="40">
        <f t="shared" si="953"/>
        <v>9.9999999999999978E-2</v>
      </c>
      <c r="W2437" s="40">
        <f t="shared" si="968"/>
        <v>218712.91540022977</v>
      </c>
      <c r="X2437" s="40">
        <f t="shared" si="954"/>
        <v>6.3514831294764207E-3</v>
      </c>
      <c r="Y2437" s="40">
        <f t="shared" si="955"/>
        <v>0</v>
      </c>
      <c r="Z2437" s="40">
        <f t="shared" si="956"/>
        <v>0</v>
      </c>
      <c r="AA2437" s="40">
        <f t="shared" si="957"/>
        <v>0</v>
      </c>
      <c r="AB2437" s="38">
        <f t="shared" si="958"/>
        <v>269037.2983312608</v>
      </c>
      <c r="AC2437" s="46"/>
      <c r="AD2437" s="38"/>
      <c r="AE2437" s="40"/>
      <c r="AF2437" s="40"/>
      <c r="AG2437" s="40">
        <f t="shared" si="959"/>
        <v>144.73446453885407</v>
      </c>
      <c r="AH2437" s="24">
        <f t="shared" si="960"/>
        <v>140.85301724375111</v>
      </c>
      <c r="AI2437" s="16">
        <f>VLOOKUP(A2437,'VQT-IV'!$B$3:$C1771,2,0)</f>
        <v>140.97</v>
      </c>
      <c r="AJ2437" s="25">
        <f t="shared" si="969"/>
        <v>-8.2984149995668499E-4</v>
      </c>
      <c r="AO2437" s="1">
        <v>41501</v>
      </c>
      <c r="AP2437" s="2" t="str">
        <f t="shared" si="970"/>
        <v>high</v>
      </c>
    </row>
    <row r="2438" spans="1:42" x14ac:dyDescent="0.25">
      <c r="A2438" s="49">
        <v>41541</v>
      </c>
      <c r="B2438" s="47">
        <v>1697.42</v>
      </c>
      <c r="C2438" s="27">
        <f t="shared" si="961"/>
        <v>-2.5971889249282176E-3</v>
      </c>
      <c r="D2438" s="27">
        <f t="shared" si="962"/>
        <v>-4.1989168535050414E-3</v>
      </c>
      <c r="E2438" s="5">
        <f t="shared" si="963"/>
        <v>0</v>
      </c>
      <c r="F2438" s="44">
        <v>3027.52</v>
      </c>
      <c r="G2438" s="45">
        <v>3027.52</v>
      </c>
      <c r="H2438" s="48">
        <v>1697.42</v>
      </c>
      <c r="I2438" s="42">
        <v>14.08</v>
      </c>
      <c r="J2438" s="40">
        <f t="shared" si="947"/>
        <v>0.14080000000000001</v>
      </c>
      <c r="K2438" s="40">
        <f t="shared" si="948"/>
        <v>3.8009417169418511E-2</v>
      </c>
      <c r="L2438" s="51">
        <f>VLOOKUP(A2438,LIBOR!$A$3:B4533,2,1)</f>
        <v>0.11050000000000001</v>
      </c>
      <c r="M2438" s="43">
        <v>1439.16</v>
      </c>
      <c r="N2438" s="54">
        <v>1283.6500000000001</v>
      </c>
      <c r="O2438" s="40">
        <f t="shared" si="949"/>
        <v>6.7629511720929574E-6</v>
      </c>
      <c r="P2438" s="40">
        <f t="shared" si="950"/>
        <v>0.1027905828305815</v>
      </c>
      <c r="Q2438" s="38">
        <f t="shared" si="964"/>
        <v>13.741999999999999</v>
      </c>
      <c r="R2438" s="38">
        <f t="shared" si="965"/>
        <v>15.084999999999999</v>
      </c>
      <c r="S2438" s="40">
        <f t="shared" si="951"/>
        <v>-1</v>
      </c>
      <c r="T2438" s="40">
        <f t="shared" si="952"/>
        <v>0</v>
      </c>
      <c r="U2438" s="40">
        <f>VLOOKUP(P2438,Table!$D$6:$G$15,MATCH(VALUE(T2438)&amp;"E",Table!$D$5:$G$5,0),1)*IF(Y2438=1,0,1)</f>
        <v>0.9</v>
      </c>
      <c r="V2438" s="40">
        <f t="shared" si="953"/>
        <v>9.9999999999999978E-2</v>
      </c>
      <c r="W2438" s="40">
        <f t="shared" si="968"/>
        <v>217822.12406672849</v>
      </c>
      <c r="X2438" s="40">
        <f t="shared" si="954"/>
        <v>6.6528838975932203E-4</v>
      </c>
      <c r="Y2438" s="40">
        <f t="shared" si="955"/>
        <v>0</v>
      </c>
      <c r="Z2438" s="40">
        <f t="shared" si="956"/>
        <v>0</v>
      </c>
      <c r="AA2438" s="40">
        <f t="shared" si="957"/>
        <v>0</v>
      </c>
      <c r="AB2438" s="38">
        <f t="shared" si="958"/>
        <v>267966.60408141802</v>
      </c>
      <c r="AC2438" s="46"/>
      <c r="AD2438" s="38"/>
      <c r="AE2438" s="40"/>
      <c r="AF2438" s="40"/>
      <c r="AG2438" s="40">
        <f t="shared" si="959"/>
        <v>144.1584612861563</v>
      </c>
      <c r="AH2438" s="24">
        <f t="shared" si="960"/>
        <v>140.28880963321038</v>
      </c>
      <c r="AI2438" s="16">
        <f>VLOOKUP(A2438,'VQT-IV'!$B$3:$C1772,2,0)</f>
        <v>140.4</v>
      </c>
      <c r="AJ2438" s="25">
        <f t="shared" si="969"/>
        <v>-7.9195417941335666E-4</v>
      </c>
      <c r="AO2438" s="1">
        <v>41502</v>
      </c>
      <c r="AP2438" s="2" t="str">
        <f t="shared" si="970"/>
        <v>high</v>
      </c>
    </row>
    <row r="2439" spans="1:42" x14ac:dyDescent="0.25">
      <c r="A2439" s="49">
        <v>41542</v>
      </c>
      <c r="B2439" s="47">
        <v>1692.77</v>
      </c>
      <c r="C2439" s="27">
        <f t="shared" si="961"/>
        <v>-2.7394516383688616E-3</v>
      </c>
      <c r="D2439" s="27">
        <f t="shared" si="962"/>
        <v>-1.9116035729490943E-2</v>
      </c>
      <c r="E2439" s="5">
        <f t="shared" si="963"/>
        <v>0</v>
      </c>
      <c r="F2439" s="44">
        <v>3019.31</v>
      </c>
      <c r="G2439" s="45">
        <v>3019.31</v>
      </c>
      <c r="H2439" s="48">
        <v>1692.77</v>
      </c>
      <c r="I2439" s="42">
        <v>14.01</v>
      </c>
      <c r="J2439" s="40">
        <f t="shared" si="947"/>
        <v>0.1401</v>
      </c>
      <c r="K2439" s="40">
        <f t="shared" si="948"/>
        <v>4.1106881280827262E-2</v>
      </c>
      <c r="L2439" s="51">
        <f>VLOOKUP(A2439,LIBOR!$A$3:B4534,2,1)</f>
        <v>0.1111</v>
      </c>
      <c r="M2439" s="43">
        <v>1437.99</v>
      </c>
      <c r="N2439" s="54">
        <v>1282.5999999999999</v>
      </c>
      <c r="O2439" s="40">
        <f t="shared" si="949"/>
        <v>7.5252055093902272E-6</v>
      </c>
      <c r="P2439" s="40">
        <f t="shared" si="950"/>
        <v>9.899311871917274E-2</v>
      </c>
      <c r="Q2439" s="38">
        <f t="shared" si="964"/>
        <v>13.652000000000001</v>
      </c>
      <c r="R2439" s="38">
        <f t="shared" si="965"/>
        <v>15.039499999999999</v>
      </c>
      <c r="S2439" s="40">
        <f t="shared" si="951"/>
        <v>-1</v>
      </c>
      <c r="T2439" s="40">
        <f t="shared" si="952"/>
        <v>-1</v>
      </c>
      <c r="U2439" s="40">
        <f>VLOOKUP(P2439,Table!$D$6:$G$15,MATCH(VALUE(T2439)&amp;"E",Table!$D$5:$G$5,0),1)*IF(Y2439=1,0,1)</f>
        <v>0.97499999999999998</v>
      </c>
      <c r="V2439" s="40">
        <f t="shared" si="953"/>
        <v>2.5000000000000022E-2</v>
      </c>
      <c r="W2439" s="40">
        <f t="shared" si="968"/>
        <v>217267.26479589939</v>
      </c>
      <c r="X2439" s="40">
        <f t="shared" si="954"/>
        <v>-6.5576333684490562E-3</v>
      </c>
      <c r="Y2439" s="40">
        <f t="shared" si="955"/>
        <v>0</v>
      </c>
      <c r="Z2439" s="40">
        <f t="shared" si="956"/>
        <v>0</v>
      </c>
      <c r="AA2439" s="40">
        <f t="shared" si="957"/>
        <v>0</v>
      </c>
      <c r="AB2439" s="38">
        <f t="shared" si="958"/>
        <v>267290.81672275765</v>
      </c>
      <c r="AC2439" s="46"/>
      <c r="AD2439" s="38"/>
      <c r="AE2439" s="40"/>
      <c r="AF2439" s="40"/>
      <c r="AG2439" s="40">
        <f t="shared" si="959"/>
        <v>143.79490678235882</v>
      </c>
      <c r="AH2439" s="24">
        <f t="shared" si="960"/>
        <v>139.93137189408208</v>
      </c>
      <c r="AI2439" s="16">
        <f>VLOOKUP(A2439,'VQT-IV'!$B$3:$C1773,2,0)</f>
        <v>140.04</v>
      </c>
      <c r="AJ2439" s="25">
        <f t="shared" si="969"/>
        <v>-7.7569341558070271E-4</v>
      </c>
      <c r="AO2439" s="1">
        <v>41505</v>
      </c>
      <c r="AP2439" s="2" t="str">
        <f t="shared" si="970"/>
        <v>high</v>
      </c>
    </row>
    <row r="2440" spans="1:42" x14ac:dyDescent="0.25">
      <c r="A2440" s="49">
        <v>41543</v>
      </c>
      <c r="B2440" s="47">
        <v>1698.67</v>
      </c>
      <c r="C2440" s="27">
        <f t="shared" si="961"/>
        <v>3.4854114853171136E-3</v>
      </c>
      <c r="D2440" s="27">
        <f t="shared" si="962"/>
        <v>-1.3787701531020602E-2</v>
      </c>
      <c r="E2440" s="5">
        <f t="shared" si="963"/>
        <v>0</v>
      </c>
      <c r="F2440" s="44">
        <v>3030.41</v>
      </c>
      <c r="G2440" s="45">
        <v>3030.41</v>
      </c>
      <c r="H2440" s="48">
        <v>1698.67</v>
      </c>
      <c r="I2440" s="42">
        <v>14.06</v>
      </c>
      <c r="J2440" s="40">
        <f t="shared" si="947"/>
        <v>0.1406</v>
      </c>
      <c r="K2440" s="40">
        <f t="shared" si="948"/>
        <v>4.2070359140204697E-2</v>
      </c>
      <c r="L2440" s="51">
        <f>VLOOKUP(A2440,LIBOR!$A$3:B4535,2,1)</f>
        <v>0.1104</v>
      </c>
      <c r="M2440" s="43">
        <v>1414.64</v>
      </c>
      <c r="N2440" s="54">
        <v>1261.77</v>
      </c>
      <c r="O2440" s="40">
        <f t="shared" si="949"/>
        <v>1.210588696921845E-5</v>
      </c>
      <c r="P2440" s="40">
        <f t="shared" si="950"/>
        <v>9.8529640859795306E-2</v>
      </c>
      <c r="Q2440" s="38">
        <f t="shared" si="964"/>
        <v>13.736000000000001</v>
      </c>
      <c r="R2440" s="38">
        <f t="shared" si="965"/>
        <v>14.901499999999995</v>
      </c>
      <c r="S2440" s="40">
        <f t="shared" si="951"/>
        <v>-1</v>
      </c>
      <c r="T2440" s="40">
        <f t="shared" si="952"/>
        <v>-1</v>
      </c>
      <c r="U2440" s="40">
        <f>VLOOKUP(P2440,Table!$D$6:$G$15,MATCH(VALUE(T2440)&amp;"E",Table!$D$5:$G$5,0),1)*IF(Y2440=1,0,1)</f>
        <v>0.97499999999999998</v>
      </c>
      <c r="V2440" s="40">
        <f t="shared" si="953"/>
        <v>2.5000000000000022E-2</v>
      </c>
      <c r="W2440" s="40">
        <f t="shared" si="968"/>
        <v>217917.38602169082</v>
      </c>
      <c r="X2440" s="40">
        <f t="shared" si="954"/>
        <v>-1.5101208424902035E-2</v>
      </c>
      <c r="Y2440" s="40">
        <f t="shared" si="955"/>
        <v>0</v>
      </c>
      <c r="Z2440" s="40">
        <f t="shared" si="956"/>
        <v>0</v>
      </c>
      <c r="AA2440" s="40">
        <f t="shared" si="957"/>
        <v>0</v>
      </c>
      <c r="AB2440" s="38">
        <f t="shared" si="958"/>
        <v>268140.39514415181</v>
      </c>
      <c r="AC2440" s="46"/>
      <c r="AD2440" s="38"/>
      <c r="AE2440" s="40"/>
      <c r="AF2440" s="40"/>
      <c r="AG2440" s="40">
        <f t="shared" si="959"/>
        <v>144.25195596723745</v>
      </c>
      <c r="AH2440" s="24">
        <f t="shared" si="960"/>
        <v>140.37248728635862</v>
      </c>
      <c r="AI2440" s="16">
        <f>VLOOKUP(A2440,'VQT-IV'!$B$3:$C1774,2,0)</f>
        <v>140.47999999999999</v>
      </c>
      <c r="AJ2440" s="25">
        <f t="shared" si="969"/>
        <v>-7.6532398662709777E-4</v>
      </c>
      <c r="AO2440" s="1">
        <v>41506</v>
      </c>
      <c r="AP2440" s="2" t="str">
        <f t="shared" si="970"/>
        <v>high</v>
      </c>
    </row>
    <row r="2441" spans="1:42" x14ac:dyDescent="0.25">
      <c r="A2441" s="49">
        <v>41544</v>
      </c>
      <c r="B2441" s="47">
        <v>1691.75</v>
      </c>
      <c r="C2441" s="27">
        <f t="shared" si="961"/>
        <v>-4.0737753654329634E-3</v>
      </c>
      <c r="D2441" s="27">
        <f t="shared" si="962"/>
        <v>-1.0644551086218756E-2</v>
      </c>
      <c r="E2441" s="5">
        <f t="shared" si="963"/>
        <v>0</v>
      </c>
      <c r="F2441" s="44">
        <v>3018.24</v>
      </c>
      <c r="G2441" s="45">
        <v>3018.24</v>
      </c>
      <c r="H2441" s="48">
        <v>1691.75</v>
      </c>
      <c r="I2441" s="42">
        <v>15.46</v>
      </c>
      <c r="J2441" s="40">
        <f t="shared" si="947"/>
        <v>0.15460000000000002</v>
      </c>
      <c r="K2441" s="40">
        <f t="shared" si="948"/>
        <v>5.6319416131206626E-2</v>
      </c>
      <c r="L2441" s="51">
        <f>VLOOKUP(A2441,LIBOR!$A$3:B4536,2,1)</f>
        <v>0.10929999999999999</v>
      </c>
      <c r="M2441" s="43">
        <v>1470.01</v>
      </c>
      <c r="N2441" s="54">
        <v>1311.15</v>
      </c>
      <c r="O2441" s="40">
        <f t="shared" si="949"/>
        <v>1.6663506063393532E-5</v>
      </c>
      <c r="P2441" s="40">
        <f t="shared" si="950"/>
        <v>9.8280583868793389E-2</v>
      </c>
      <c r="Q2441" s="38">
        <f t="shared" si="964"/>
        <v>13.916</v>
      </c>
      <c r="R2441" s="38">
        <f t="shared" si="965"/>
        <v>14.779999999999998</v>
      </c>
      <c r="S2441" s="40">
        <f t="shared" si="951"/>
        <v>-1</v>
      </c>
      <c r="T2441" s="40">
        <f t="shared" si="952"/>
        <v>-1</v>
      </c>
      <c r="U2441" s="40">
        <f>VLOOKUP(P2441,Table!$D$6:$G$15,MATCH(VALUE(T2441)&amp;"E",Table!$D$5:$G$5,0),1)*IF(Y2441=1,0,1)</f>
        <v>0.97499999999999998</v>
      </c>
      <c r="V2441" s="40">
        <f t="shared" si="953"/>
        <v>2.5000000000000022E-2</v>
      </c>
      <c r="W2441" s="40">
        <f t="shared" si="968"/>
        <v>217265.04085201668</v>
      </c>
      <c r="X2441" s="40">
        <f t="shared" si="954"/>
        <v>-1.0455638597747452E-2</v>
      </c>
      <c r="Y2441" s="40">
        <f t="shared" si="955"/>
        <v>0</v>
      </c>
      <c r="Z2441" s="40">
        <f t="shared" si="956"/>
        <v>0</v>
      </c>
      <c r="AA2441" s="40">
        <f t="shared" si="957"/>
        <v>0</v>
      </c>
      <c r="AB2441" s="38">
        <f t="shared" si="958"/>
        <v>267352.85560122493</v>
      </c>
      <c r="AC2441" s="46"/>
      <c r="AD2441" s="38"/>
      <c r="AE2441" s="40"/>
      <c r="AF2441" s="40"/>
      <c r="AG2441" s="40">
        <f t="shared" si="959"/>
        <v>143.82828194599318</v>
      </c>
      <c r="AH2441" s="24">
        <f t="shared" si="960"/>
        <v>139.9565646267875</v>
      </c>
      <c r="AI2441" s="16">
        <f>VLOOKUP(A2441,'VQT-IV'!$B$3:$C1775,2,0)</f>
        <v>140.07</v>
      </c>
      <c r="AJ2441" s="25">
        <f t="shared" si="969"/>
        <v>-8.0984774193260112E-4</v>
      </c>
      <c r="AO2441" s="1">
        <v>41507</v>
      </c>
      <c r="AP2441" s="2" t="str">
        <f t="shared" si="970"/>
        <v>high</v>
      </c>
    </row>
    <row r="2442" spans="1:42" x14ac:dyDescent="0.25">
      <c r="A2442" s="49">
        <v>41547</v>
      </c>
      <c r="B2442" s="47">
        <v>1681.55</v>
      </c>
      <c r="C2442" s="27">
        <f t="shared" si="961"/>
        <v>-6.029259642382212E-3</v>
      </c>
      <c r="D2442" s="27">
        <f t="shared" si="962"/>
        <v>-1.1954264085795141E-2</v>
      </c>
      <c r="E2442" s="5">
        <f t="shared" si="963"/>
        <v>0</v>
      </c>
      <c r="F2442" s="44">
        <v>3000.18</v>
      </c>
      <c r="G2442" s="45">
        <v>3000.18</v>
      </c>
      <c r="H2442" s="48">
        <v>1681.55</v>
      </c>
      <c r="I2442" s="42">
        <v>16.600000000000001</v>
      </c>
      <c r="J2442" s="40">
        <f t="shared" si="947"/>
        <v>0.16600000000000001</v>
      </c>
      <c r="K2442" s="40">
        <f t="shared" si="948"/>
        <v>8.2831321606523928E-2</v>
      </c>
      <c r="L2442" s="51">
        <f>VLOOKUP(A2442,LIBOR!$A$3:B4537,2,1)</f>
        <v>0.1052</v>
      </c>
      <c r="M2442" s="43">
        <v>1529.41</v>
      </c>
      <c r="N2442" s="54">
        <v>1364.13</v>
      </c>
      <c r="O2442" s="40">
        <f t="shared" si="949"/>
        <v>3.6572365331984521E-5</v>
      </c>
      <c r="P2442" s="40">
        <f t="shared" si="950"/>
        <v>8.3168678393476081E-2</v>
      </c>
      <c r="Q2442" s="38">
        <f t="shared" si="964"/>
        <v>14.384</v>
      </c>
      <c r="R2442" s="38">
        <f t="shared" si="965"/>
        <v>14.7125</v>
      </c>
      <c r="S2442" s="40">
        <f t="shared" si="951"/>
        <v>-1</v>
      </c>
      <c r="T2442" s="40">
        <f t="shared" si="952"/>
        <v>-1</v>
      </c>
      <c r="U2442" s="40">
        <f>VLOOKUP(P2442,Table!$D$6:$G$15,MATCH(VALUE(T2442)&amp;"E",Table!$D$5:$G$5,0),1)*IF(Y2442=1,0,1)</f>
        <v>0.97499999999999998</v>
      </c>
      <c r="V2442" s="40">
        <f t="shared" si="953"/>
        <v>2.5000000000000022E-2</v>
      </c>
      <c r="W2442" s="40">
        <f t="shared" si="968"/>
        <v>216207.31940514207</v>
      </c>
      <c r="X2442" s="40">
        <f t="shared" si="954"/>
        <v>-8.6461021054435871E-3</v>
      </c>
      <c r="Y2442" s="40">
        <f t="shared" si="955"/>
        <v>0</v>
      </c>
      <c r="Z2442" s="40">
        <f t="shared" si="956"/>
        <v>0</v>
      </c>
      <c r="AA2442" s="40">
        <f t="shared" si="957"/>
        <v>0</v>
      </c>
      <c r="AB2442" s="38">
        <f t="shared" si="958"/>
        <v>266063.19036955462</v>
      </c>
      <c r="AC2442" s="46"/>
      <c r="AD2442" s="38"/>
      <c r="AE2442" s="40"/>
      <c r="AF2442" s="40"/>
      <c r="AG2442" s="40">
        <f t="shared" si="959"/>
        <v>143.13447849235328</v>
      </c>
      <c r="AH2442" s="24">
        <f t="shared" si="960"/>
        <v>139.27056256976152</v>
      </c>
      <c r="AI2442" s="16">
        <f>VLOOKUP(A2442,'VQT-IV'!$B$3:$C1776,2,0)</f>
        <v>139.38</v>
      </c>
      <c r="AJ2442" s="25">
        <f t="shared" si="969"/>
        <v>-7.851731255450467E-4</v>
      </c>
      <c r="AO2442" s="1">
        <v>41508</v>
      </c>
      <c r="AP2442" s="2" t="str">
        <f t="shared" si="970"/>
        <v>high</v>
      </c>
    </row>
    <row r="2443" spans="1:42" x14ac:dyDescent="0.25">
      <c r="A2443" s="49">
        <v>41548</v>
      </c>
      <c r="B2443" s="47">
        <v>1695</v>
      </c>
      <c r="C2443" s="27">
        <f t="shared" si="961"/>
        <v>7.9985727453837363E-3</v>
      </c>
      <c r="D2443" s="27">
        <f t="shared" si="962"/>
        <v>-1.3585024154831871E-3</v>
      </c>
      <c r="E2443" s="5">
        <f t="shared" si="963"/>
        <v>0</v>
      </c>
      <c r="F2443" s="44">
        <v>3024.38</v>
      </c>
      <c r="G2443" s="45">
        <v>3024.38</v>
      </c>
      <c r="H2443" s="48">
        <v>1695</v>
      </c>
      <c r="I2443" s="42">
        <v>15.54</v>
      </c>
      <c r="J2443" s="40">
        <f t="shared" si="947"/>
        <v>0.15539999999999998</v>
      </c>
      <c r="K2443" s="40">
        <f t="shared" si="948"/>
        <v>7.0254780298210917E-2</v>
      </c>
      <c r="L2443" s="51">
        <f>VLOOKUP(A2443,LIBOR!$A$3:B4538,2,1)</f>
        <v>0.105</v>
      </c>
      <c r="M2443" s="43">
        <v>1464.12</v>
      </c>
      <c r="N2443" s="54">
        <v>1305.9000000000001</v>
      </c>
      <c r="O2443" s="40">
        <f t="shared" si="949"/>
        <v>6.3469164850681335E-5</v>
      </c>
      <c r="P2443" s="40">
        <f t="shared" si="950"/>
        <v>8.5145219701789066E-2</v>
      </c>
      <c r="Q2443" s="38">
        <f t="shared" si="964"/>
        <v>14.842000000000002</v>
      </c>
      <c r="R2443" s="38">
        <f t="shared" si="965"/>
        <v>14.691999999999998</v>
      </c>
      <c r="S2443" s="40">
        <f t="shared" si="951"/>
        <v>1</v>
      </c>
      <c r="T2443" s="40">
        <f t="shared" si="952"/>
        <v>0</v>
      </c>
      <c r="U2443" s="40">
        <f>VLOOKUP(P2443,Table!$D$6:$G$15,MATCH(VALUE(T2443)&amp;"E",Table!$D$5:$G$5,0),1)*IF(Y2443=1,0,1)</f>
        <v>0.97499999999999998</v>
      </c>
      <c r="V2443" s="40">
        <f t="shared" si="953"/>
        <v>2.5000000000000022E-2</v>
      </c>
      <c r="W2443" s="40">
        <f t="shared" si="968"/>
        <v>217662.70702810213</v>
      </c>
      <c r="X2443" s="40">
        <f t="shared" si="954"/>
        <v>-1.1456095267637134E-2</v>
      </c>
      <c r="Y2443" s="40">
        <f t="shared" si="955"/>
        <v>0</v>
      </c>
      <c r="Z2443" s="40">
        <f t="shared" si="956"/>
        <v>0</v>
      </c>
      <c r="AA2443" s="40">
        <f t="shared" si="957"/>
        <v>0</v>
      </c>
      <c r="AB2443" s="38">
        <f t="shared" si="958"/>
        <v>267871.69810486358</v>
      </c>
      <c r="AC2443" s="46"/>
      <c r="AD2443" s="38"/>
      <c r="AE2443" s="40"/>
      <c r="AF2443" s="40"/>
      <c r="AG2443" s="40">
        <f t="shared" si="959"/>
        <v>144.10740455244931</v>
      </c>
      <c r="AH2443" s="24">
        <f t="shared" si="960"/>
        <v>140.21357499686798</v>
      </c>
      <c r="AI2443" s="16">
        <f>VLOOKUP(A2443,'VQT-IV'!$B$3:$C1777,2,0)</f>
        <v>140.33000000000001</v>
      </c>
      <c r="AJ2443" s="25">
        <f t="shared" si="969"/>
        <v>-8.2965155798497836E-4</v>
      </c>
      <c r="AO2443" s="1">
        <v>41509</v>
      </c>
      <c r="AP2443" s="2" t="str">
        <f t="shared" si="970"/>
        <v>high</v>
      </c>
    </row>
    <row r="2444" spans="1:42" x14ac:dyDescent="0.25">
      <c r="A2444" s="49">
        <v>41549</v>
      </c>
      <c r="B2444" s="47">
        <v>1693.87</v>
      </c>
      <c r="C2444" s="27">
        <f t="shared" si="961"/>
        <v>-6.6666666666670427E-4</v>
      </c>
      <c r="D2444" s="27">
        <f t="shared" si="962"/>
        <v>7.142825562189703E-4</v>
      </c>
      <c r="E2444" s="5">
        <f t="shared" si="963"/>
        <v>0</v>
      </c>
      <c r="F2444" s="44">
        <v>3022.95</v>
      </c>
      <c r="G2444" s="45">
        <v>3022.95</v>
      </c>
      <c r="H2444" s="48">
        <v>1693.87</v>
      </c>
      <c r="I2444" s="42">
        <v>16.600000000000001</v>
      </c>
      <c r="J2444" s="40">
        <f t="shared" si="947"/>
        <v>0.16600000000000001</v>
      </c>
      <c r="K2444" s="40">
        <f t="shared" si="948"/>
        <v>7.6934568772181147E-2</v>
      </c>
      <c r="L2444" s="51">
        <f>VLOOKUP(A2444,LIBOR!$A$3:B4539,2,1)</f>
        <v>0.10510000000000001</v>
      </c>
      <c r="M2444" s="43">
        <v>1535.71</v>
      </c>
      <c r="N2444" s="54">
        <v>1369.75</v>
      </c>
      <c r="O2444" s="40">
        <f t="shared" si="949"/>
        <v>4.4474092192055594E-7</v>
      </c>
      <c r="P2444" s="40">
        <f t="shared" si="950"/>
        <v>8.9065431227818861E-2</v>
      </c>
      <c r="Q2444" s="38">
        <f t="shared" si="964"/>
        <v>15.134</v>
      </c>
      <c r="R2444" s="38">
        <f t="shared" si="965"/>
        <v>14.638500000000002</v>
      </c>
      <c r="S2444" s="40">
        <f t="shared" si="951"/>
        <v>1</v>
      </c>
      <c r="T2444" s="40">
        <f t="shared" si="952"/>
        <v>0</v>
      </c>
      <c r="U2444" s="40">
        <f>VLOOKUP(P2444,Table!$D$6:$G$15,MATCH(VALUE(T2444)&amp;"E",Table!$D$5:$G$5,0),1)*IF(Y2444=1,0,1)</f>
        <v>0.97499999999999998</v>
      </c>
      <c r="V2444" s="40">
        <f t="shared" si="953"/>
        <v>2.5000000000000022E-2</v>
      </c>
      <c r="W2444" s="40">
        <f t="shared" si="968"/>
        <v>217787.28346747221</v>
      </c>
      <c r="X2444" s="40">
        <f t="shared" si="954"/>
        <v>-7.3186798315083568E-4</v>
      </c>
      <c r="Y2444" s="40">
        <f t="shared" si="955"/>
        <v>0</v>
      </c>
      <c r="Z2444" s="40">
        <f t="shared" si="956"/>
        <v>0</v>
      </c>
      <c r="AA2444" s="40">
        <f t="shared" si="957"/>
        <v>0</v>
      </c>
      <c r="AB2444" s="38">
        <f t="shared" si="958"/>
        <v>268075.65643434774</v>
      </c>
      <c r="AC2444" s="46"/>
      <c r="AD2444" s="38"/>
      <c r="AE2444" s="40"/>
      <c r="AF2444" s="40"/>
      <c r="AG2444" s="40">
        <f t="shared" si="959"/>
        <v>144.21712837063077</v>
      </c>
      <c r="AH2444" s="24">
        <f t="shared" si="960"/>
        <v>140.31668186824947</v>
      </c>
      <c r="AI2444" s="16">
        <f>VLOOKUP(A2444,'VQT-IV'!$B$3:$C1778,2,0)</f>
        <v>140.43</v>
      </c>
      <c r="AJ2444" s="25">
        <f t="shared" si="969"/>
        <v>-8.0693677811383147E-4</v>
      </c>
      <c r="AO2444" s="1">
        <v>41512</v>
      </c>
      <c r="AP2444" s="2" t="str">
        <f t="shared" si="970"/>
        <v>high</v>
      </c>
    </row>
    <row r="2445" spans="1:42" x14ac:dyDescent="0.25">
      <c r="A2445" s="49">
        <v>41550</v>
      </c>
      <c r="B2445" s="47">
        <v>1678.66</v>
      </c>
      <c r="C2445" s="27">
        <f t="shared" si="961"/>
        <v>-8.979437619179631E-3</v>
      </c>
      <c r="D2445" s="27">
        <f t="shared" si="962"/>
        <v>-1.1750566548277774E-2</v>
      </c>
      <c r="E2445" s="5">
        <f t="shared" si="963"/>
        <v>0</v>
      </c>
      <c r="F2445" s="44">
        <v>2995.81</v>
      </c>
      <c r="G2445" s="45">
        <v>2995.81</v>
      </c>
      <c r="H2445" s="48">
        <v>1678.66</v>
      </c>
      <c r="I2445" s="42">
        <v>17.670000000000002</v>
      </c>
      <c r="J2445" s="40">
        <f t="shared" si="947"/>
        <v>0.17670000000000002</v>
      </c>
      <c r="K2445" s="40">
        <f t="shared" si="948"/>
        <v>8.8258144772529704E-2</v>
      </c>
      <c r="L2445" s="51">
        <f>VLOOKUP(A2445,LIBOR!$A$3:B4540,2,1)</f>
        <v>0.10319999999999999</v>
      </c>
      <c r="M2445" s="43">
        <v>1600.96</v>
      </c>
      <c r="N2445" s="54">
        <v>1427.95</v>
      </c>
      <c r="O2445" s="40">
        <f t="shared" si="949"/>
        <v>8.1360323230481084E-5</v>
      </c>
      <c r="P2445" s="40">
        <f t="shared" si="950"/>
        <v>8.844185522747032E-2</v>
      </c>
      <c r="Q2445" s="38">
        <f t="shared" si="964"/>
        <v>15.652000000000001</v>
      </c>
      <c r="R2445" s="38">
        <f t="shared" si="965"/>
        <v>14.674500000000004</v>
      </c>
      <c r="S2445" s="40">
        <f t="shared" si="951"/>
        <v>1</v>
      </c>
      <c r="T2445" s="40">
        <f t="shared" si="952"/>
        <v>0</v>
      </c>
      <c r="U2445" s="40">
        <f>VLOOKUP(P2445,Table!$D$6:$G$15,MATCH(VALUE(T2445)&amp;"E",Table!$D$5:$G$5,0),1)*IF(Y2445=1,0,1)</f>
        <v>0.97499999999999998</v>
      </c>
      <c r="V2445" s="40">
        <f t="shared" si="953"/>
        <v>2.5000000000000022E-2</v>
      </c>
      <c r="W2445" s="40">
        <f t="shared" si="968"/>
        <v>216111.90817331665</v>
      </c>
      <c r="X2445" s="40">
        <f t="shared" si="954"/>
        <v>2.393451549460579E-3</v>
      </c>
      <c r="Y2445" s="40">
        <f t="shared" si="955"/>
        <v>0</v>
      </c>
      <c r="Z2445" s="40">
        <f t="shared" si="956"/>
        <v>0</v>
      </c>
      <c r="AA2445" s="40">
        <f t="shared" si="957"/>
        <v>0</v>
      </c>
      <c r="AB2445" s="38">
        <f t="shared" si="958"/>
        <v>266013.79992210655</v>
      </c>
      <c r="AC2445" s="46"/>
      <c r="AD2445" s="38"/>
      <c r="AE2445" s="40"/>
      <c r="AF2445" s="40"/>
      <c r="AG2445" s="40">
        <f t="shared" si="959"/>
        <v>143.10790782721105</v>
      </c>
      <c r="AH2445" s="24">
        <f t="shared" si="960"/>
        <v>139.23383693074481</v>
      </c>
      <c r="AI2445" s="16">
        <f>VLOOKUP(A2445,'VQT-IV'!$B$3:$C1779,2,0)</f>
        <v>139.34</v>
      </c>
      <c r="AJ2445" s="25">
        <f t="shared" si="969"/>
        <v>-7.618994492262221E-4</v>
      </c>
      <c r="AO2445" s="1">
        <v>41513</v>
      </c>
      <c r="AP2445" s="2" t="str">
        <f t="shared" si="970"/>
        <v>high</v>
      </c>
    </row>
    <row r="2446" spans="1:42" x14ac:dyDescent="0.25">
      <c r="A2446" s="49">
        <v>41551</v>
      </c>
      <c r="B2446" s="47">
        <v>1690.5</v>
      </c>
      <c r="C2446" s="27">
        <f t="shared" si="961"/>
        <v>7.0532448500588707E-3</v>
      </c>
      <c r="D2446" s="27">
        <f t="shared" si="962"/>
        <v>-6.2354633278594029E-4</v>
      </c>
      <c r="E2446" s="5">
        <f t="shared" si="963"/>
        <v>0</v>
      </c>
      <c r="F2446" s="44">
        <v>3017.05</v>
      </c>
      <c r="G2446" s="45">
        <v>3017.05</v>
      </c>
      <c r="H2446" s="48">
        <v>1690.5</v>
      </c>
      <c r="I2446" s="42">
        <v>16.739999999999998</v>
      </c>
      <c r="J2446" s="40">
        <f t="shared" si="947"/>
        <v>0.16739999999999999</v>
      </c>
      <c r="K2446" s="40">
        <f t="shared" si="948"/>
        <v>7.4900790265823913E-2</v>
      </c>
      <c r="L2446" s="51">
        <f>VLOOKUP(A2446,LIBOR!$A$3:B4541,2,1)</f>
        <v>0.1013</v>
      </c>
      <c r="M2446" s="43">
        <v>1559.48</v>
      </c>
      <c r="N2446" s="54">
        <v>1390.96</v>
      </c>
      <c r="O2446" s="40">
        <f t="shared" si="949"/>
        <v>4.9399630430972209E-5</v>
      </c>
      <c r="P2446" s="40">
        <f t="shared" si="950"/>
        <v>9.249920973417608E-2</v>
      </c>
      <c r="Q2446" s="38">
        <f t="shared" si="964"/>
        <v>16.374000000000002</v>
      </c>
      <c r="R2446" s="38">
        <f t="shared" si="965"/>
        <v>14.769500000000003</v>
      </c>
      <c r="S2446" s="40">
        <f t="shared" si="951"/>
        <v>1</v>
      </c>
      <c r="T2446" s="40">
        <f t="shared" si="952"/>
        <v>0</v>
      </c>
      <c r="U2446" s="40">
        <f>VLOOKUP(P2446,Table!$D$6:$G$15,MATCH(VALUE(T2446)&amp;"E",Table!$D$5:$G$5,0),1)*IF(Y2446=1,0,1)</f>
        <v>0.97499999999999998</v>
      </c>
      <c r="V2446" s="40">
        <f t="shared" si="953"/>
        <v>2.5000000000000022E-2</v>
      </c>
      <c r="W2446" s="40">
        <f t="shared" si="968"/>
        <v>217458.13559998231</v>
      </c>
      <c r="X2446" s="40">
        <f t="shared" si="954"/>
        <v>-8.2851482450989611E-3</v>
      </c>
      <c r="Y2446" s="40">
        <f t="shared" si="955"/>
        <v>0</v>
      </c>
      <c r="Z2446" s="40">
        <f t="shared" si="956"/>
        <v>0</v>
      </c>
      <c r="AA2446" s="40">
        <f t="shared" si="957"/>
        <v>0</v>
      </c>
      <c r="AB2446" s="38">
        <f t="shared" si="958"/>
        <v>267680.35464959434</v>
      </c>
      <c r="AC2446" s="46"/>
      <c r="AD2446" s="38"/>
      <c r="AE2446" s="40"/>
      <c r="AF2446" s="40"/>
      <c r="AG2446" s="40">
        <f t="shared" si="959"/>
        <v>144.00446718014749</v>
      </c>
      <c r="AH2446" s="24">
        <f t="shared" si="960"/>
        <v>140.10247894817562</v>
      </c>
      <c r="AI2446" s="16">
        <f>VLOOKUP(A2446,'VQT-IV'!$B$3:$C1780,2,0)</f>
        <v>140.21</v>
      </c>
      <c r="AJ2446" s="25">
        <f t="shared" si="969"/>
        <v>-7.6685722719060934E-4</v>
      </c>
      <c r="AO2446" s="1">
        <v>41514</v>
      </c>
      <c r="AP2446" s="2" t="str">
        <f t="shared" si="970"/>
        <v>high</v>
      </c>
    </row>
    <row r="2447" spans="1:42" x14ac:dyDescent="0.25">
      <c r="A2447" s="49">
        <v>41554</v>
      </c>
      <c r="B2447" s="47">
        <v>1676.12</v>
      </c>
      <c r="C2447" s="27">
        <f t="shared" si="961"/>
        <v>-8.5063590653653431E-3</v>
      </c>
      <c r="D2447" s="27">
        <f t="shared" si="962"/>
        <v>-3.1006457557690714E-3</v>
      </c>
      <c r="E2447" s="5">
        <f t="shared" si="963"/>
        <v>0</v>
      </c>
      <c r="F2447" s="44">
        <v>2991.39</v>
      </c>
      <c r="G2447" s="45">
        <v>2991.39</v>
      </c>
      <c r="H2447" s="48">
        <v>1676.12</v>
      </c>
      <c r="I2447" s="42">
        <v>19.41</v>
      </c>
      <c r="J2447" s="40">
        <f t="shared" si="947"/>
        <v>0.19409999999999999</v>
      </c>
      <c r="K2447" s="40">
        <f t="shared" si="948"/>
        <v>0.10259401364580446</v>
      </c>
      <c r="L2447" s="51">
        <f>VLOOKUP(A2447,LIBOR!$A$3:B4542,2,1)</f>
        <v>0.10219999999999999</v>
      </c>
      <c r="M2447" s="43">
        <v>1695.12</v>
      </c>
      <c r="N2447" s="54">
        <v>1511.94</v>
      </c>
      <c r="O2447" s="40">
        <f t="shared" si="949"/>
        <v>7.2978485704997386E-5</v>
      </c>
      <c r="P2447" s="40">
        <f t="shared" si="950"/>
        <v>9.1505986354195532E-2</v>
      </c>
      <c r="Q2447" s="38">
        <f t="shared" si="964"/>
        <v>16.63</v>
      </c>
      <c r="R2447" s="38">
        <f t="shared" si="965"/>
        <v>14.814000000000002</v>
      </c>
      <c r="S2447" s="40">
        <f t="shared" si="951"/>
        <v>1</v>
      </c>
      <c r="T2447" s="40">
        <f t="shared" si="952"/>
        <v>0</v>
      </c>
      <c r="U2447" s="40">
        <f>VLOOKUP(P2447,Table!$D$6:$G$15,MATCH(VALUE(T2447)&amp;"E",Table!$D$5:$G$5,0),1)*IF(Y2447=1,0,1)</f>
        <v>0.97499999999999998</v>
      </c>
      <c r="V2447" s="40">
        <f t="shared" si="953"/>
        <v>2.5000000000000022E-2</v>
      </c>
      <c r="W2447" s="40">
        <f t="shared" si="968"/>
        <v>216127.44347621305</v>
      </c>
      <c r="X2447" s="40">
        <f t="shared" si="954"/>
        <v>8.8875203856275675E-4</v>
      </c>
      <c r="Y2447" s="40">
        <f t="shared" si="955"/>
        <v>0</v>
      </c>
      <c r="Z2447" s="40">
        <f t="shared" si="956"/>
        <v>0</v>
      </c>
      <c r="AA2447" s="40">
        <f t="shared" si="957"/>
        <v>0</v>
      </c>
      <c r="AB2447" s="38">
        <f t="shared" si="958"/>
        <v>266042.70526533551</v>
      </c>
      <c r="AC2447" s="46"/>
      <c r="AD2447" s="38"/>
      <c r="AE2447" s="40"/>
      <c r="AF2447" s="40"/>
      <c r="AG2447" s="40">
        <f t="shared" si="959"/>
        <v>143.12345808511395</v>
      </c>
      <c r="AH2447" s="24">
        <f t="shared" si="960"/>
        <v>139.23446964129855</v>
      </c>
      <c r="AI2447" s="16">
        <f>VLOOKUP(A2447,'VQT-IV'!$B$3:$C1781,2,0)</f>
        <v>139.35</v>
      </c>
      <c r="AJ2447" s="25">
        <f t="shared" si="969"/>
        <v>-8.2906608325405973E-4</v>
      </c>
      <c r="AO2447" s="1">
        <v>41515</v>
      </c>
      <c r="AP2447" s="2" t="str">
        <f t="shared" si="970"/>
        <v>high</v>
      </c>
    </row>
    <row r="2448" spans="1:42" x14ac:dyDescent="0.25">
      <c r="A2448" s="49">
        <v>41555</v>
      </c>
      <c r="B2448" s="47">
        <v>1655.45</v>
      </c>
      <c r="C2448" s="27">
        <f t="shared" si="961"/>
        <v>-1.2332052597665899E-2</v>
      </c>
      <c r="D2448" s="27">
        <f t="shared" si="962"/>
        <v>-2.3431271098818707E-2</v>
      </c>
      <c r="E2448" s="5">
        <f t="shared" si="963"/>
        <v>0</v>
      </c>
      <c r="F2448" s="44">
        <v>2955.41</v>
      </c>
      <c r="G2448" s="45">
        <v>2955.41</v>
      </c>
      <c r="H2448" s="48">
        <v>1655.45</v>
      </c>
      <c r="I2448" s="42">
        <v>20.34</v>
      </c>
      <c r="J2448" s="40">
        <f t="shared" si="947"/>
        <v>0.2034</v>
      </c>
      <c r="K2448" s="40">
        <f t="shared" si="948"/>
        <v>0.10752229463351491</v>
      </c>
      <c r="L2448" s="51">
        <f>VLOOKUP(A2448,LIBOR!$A$3:B4543,2,1)</f>
        <v>0.1018</v>
      </c>
      <c r="M2448" s="43">
        <v>1768.38</v>
      </c>
      <c r="N2448" s="54">
        <v>1577.28</v>
      </c>
      <c r="O2448" s="40">
        <f t="shared" si="949"/>
        <v>1.53976415148744E-4</v>
      </c>
      <c r="P2448" s="40">
        <f t="shared" si="950"/>
        <v>9.5877705366485086E-2</v>
      </c>
      <c r="Q2448" s="38">
        <f t="shared" si="964"/>
        <v>17.192</v>
      </c>
      <c r="R2448" s="38">
        <f t="shared" si="965"/>
        <v>15.003</v>
      </c>
      <c r="S2448" s="40">
        <f t="shared" si="951"/>
        <v>1</v>
      </c>
      <c r="T2448" s="40">
        <f t="shared" si="952"/>
        <v>0</v>
      </c>
      <c r="U2448" s="40">
        <f>VLOOKUP(P2448,Table!$D$6:$G$15,MATCH(VALUE(T2448)&amp;"E",Table!$D$5:$G$5,0),1)*IF(Y2448=1,0,1)</f>
        <v>0.97499999999999998</v>
      </c>
      <c r="V2448" s="40">
        <f t="shared" si="953"/>
        <v>2.5000000000000022E-2</v>
      </c>
      <c r="W2448" s="40">
        <f t="shared" si="968"/>
        <v>213762.28494384646</v>
      </c>
      <c r="X2448" s="40">
        <f t="shared" si="954"/>
        <v>-3.6944137297845181E-4</v>
      </c>
      <c r="Y2448" s="40">
        <f t="shared" si="955"/>
        <v>0</v>
      </c>
      <c r="Z2448" s="40">
        <f t="shared" si="956"/>
        <v>0</v>
      </c>
      <c r="AA2448" s="40">
        <f t="shared" si="957"/>
        <v>0</v>
      </c>
      <c r="AB2448" s="38">
        <f t="shared" si="958"/>
        <v>263210.2277409028</v>
      </c>
      <c r="AC2448" s="46"/>
      <c r="AD2448" s="38"/>
      <c r="AE2448" s="40"/>
      <c r="AF2448" s="40"/>
      <c r="AG2448" s="40">
        <f t="shared" si="959"/>
        <v>141.59966521193275</v>
      </c>
      <c r="AH2448" s="24">
        <f t="shared" si="960"/>
        <v>137.74849634279326</v>
      </c>
      <c r="AI2448" s="16">
        <f>VLOOKUP(A2448,'VQT-IV'!$B$3:$C1782,2,0)</f>
        <v>137.86000000000001</v>
      </c>
      <c r="AJ2448" s="25">
        <f t="shared" si="969"/>
        <v>-8.0881805604782198E-4</v>
      </c>
      <c r="AO2448" s="1">
        <v>41516</v>
      </c>
      <c r="AP2448" s="2" t="str">
        <f t="shared" si="970"/>
        <v>high</v>
      </c>
    </row>
    <row r="2449" spans="1:42" x14ac:dyDescent="0.25">
      <c r="A2449" s="49">
        <v>41556</v>
      </c>
      <c r="B2449" s="47">
        <v>1656.4</v>
      </c>
      <c r="C2449" s="27">
        <f t="shared" si="961"/>
        <v>5.7386209187826331E-4</v>
      </c>
      <c r="D2449" s="27">
        <f t="shared" si="962"/>
        <v>-2.2190742340273739E-2</v>
      </c>
      <c r="E2449" s="5">
        <f t="shared" si="963"/>
        <v>0</v>
      </c>
      <c r="F2449" s="44">
        <v>2957.4</v>
      </c>
      <c r="G2449" s="45">
        <v>2957.4</v>
      </c>
      <c r="H2449" s="48">
        <v>1656.4</v>
      </c>
      <c r="I2449" s="42">
        <v>19.600000000000001</v>
      </c>
      <c r="J2449" s="40">
        <f t="shared" si="947"/>
        <v>0.19600000000000001</v>
      </c>
      <c r="K2449" s="40">
        <f t="shared" si="948"/>
        <v>9.1327986721965904E-2</v>
      </c>
      <c r="L2449" s="51">
        <f>VLOOKUP(A2449,LIBOR!$A$3:B4544,2,1)</f>
        <v>0.10219999999999999</v>
      </c>
      <c r="M2449" s="43">
        <v>1728.03</v>
      </c>
      <c r="N2449" s="54">
        <v>1541.29</v>
      </c>
      <c r="O2449" s="40">
        <f t="shared" si="949"/>
        <v>3.2912881691119768E-7</v>
      </c>
      <c r="P2449" s="40">
        <f t="shared" si="950"/>
        <v>0.1046720132780341</v>
      </c>
      <c r="Q2449" s="38">
        <f t="shared" si="964"/>
        <v>18.152000000000001</v>
      </c>
      <c r="R2449" s="38">
        <f t="shared" si="965"/>
        <v>15.2935</v>
      </c>
      <c r="S2449" s="40">
        <f t="shared" si="951"/>
        <v>1</v>
      </c>
      <c r="T2449" s="40">
        <f t="shared" si="952"/>
        <v>0</v>
      </c>
      <c r="U2449" s="40">
        <f>VLOOKUP(P2449,Table!$D$6:$G$15,MATCH(VALUE(T2449)&amp;"E",Table!$D$5:$G$5,0),1)*IF(Y2449=1,0,1)</f>
        <v>0.9</v>
      </c>
      <c r="V2449" s="40">
        <f t="shared" si="953"/>
        <v>9.9999999999999978E-2</v>
      </c>
      <c r="W2449" s="40">
        <f t="shared" si="968"/>
        <v>213759.9488392935</v>
      </c>
      <c r="X2449" s="40">
        <f t="shared" si="954"/>
        <v>-1.791956985884624E-2</v>
      </c>
      <c r="Y2449" s="40">
        <f t="shared" si="955"/>
        <v>0</v>
      </c>
      <c r="Z2449" s="40">
        <f t="shared" si="956"/>
        <v>0</v>
      </c>
      <c r="AA2449" s="40">
        <f t="shared" si="957"/>
        <v>0</v>
      </c>
      <c r="AB2449" s="38">
        <f t="shared" si="958"/>
        <v>263232.88238898339</v>
      </c>
      <c r="AC2449" s="46"/>
      <c r="AD2449" s="38"/>
      <c r="AE2449" s="40"/>
      <c r="AF2449" s="40"/>
      <c r="AG2449" s="40">
        <f t="shared" si="959"/>
        <v>141.61185277246653</v>
      </c>
      <c r="AH2449" s="24">
        <f t="shared" si="960"/>
        <v>137.75676688769934</v>
      </c>
      <c r="AI2449" s="16">
        <f>VLOOKUP(A2449,'VQT-IV'!$B$3:$C1783,2,0)</f>
        <v>137.87</v>
      </c>
      <c r="AJ2449" s="25">
        <f t="shared" si="969"/>
        <v>-8.2130349097453426E-4</v>
      </c>
      <c r="AO2449" s="1">
        <v>41519</v>
      </c>
      <c r="AP2449" s="2" t="str">
        <f t="shared" si="970"/>
        <v>high</v>
      </c>
    </row>
    <row r="2450" spans="1:42" x14ac:dyDescent="0.25">
      <c r="A2450" s="49">
        <v>41557</v>
      </c>
      <c r="B2450" s="47">
        <v>1692.56</v>
      </c>
      <c r="C2450" s="27">
        <f t="shared" si="961"/>
        <v>2.1830475730499899E-2</v>
      </c>
      <c r="D2450" s="27">
        <f t="shared" si="962"/>
        <v>8.6191710094057905E-3</v>
      </c>
      <c r="E2450" s="5">
        <f t="shared" si="963"/>
        <v>0</v>
      </c>
      <c r="F2450" s="44">
        <v>3022.43</v>
      </c>
      <c r="G2450" s="45">
        <v>3022.43</v>
      </c>
      <c r="H2450" s="48">
        <v>1692.56</v>
      </c>
      <c r="I2450" s="42">
        <v>16.48</v>
      </c>
      <c r="J2450" s="40">
        <f t="shared" si="947"/>
        <v>0.1648</v>
      </c>
      <c r="K2450" s="40">
        <f t="shared" si="948"/>
        <v>6.5666296515636935E-2</v>
      </c>
      <c r="L2450" s="51">
        <f>VLOOKUP(A2450,LIBOR!$A$3:B4545,2,1)</f>
        <v>0.1065</v>
      </c>
      <c r="M2450" s="43">
        <v>1546.28</v>
      </c>
      <c r="N2450" s="54">
        <v>1379.18</v>
      </c>
      <c r="O2450" s="40">
        <f t="shared" si="949"/>
        <v>4.6637006909125113E-4</v>
      </c>
      <c r="P2450" s="40">
        <f t="shared" si="950"/>
        <v>9.9133703484363067E-2</v>
      </c>
      <c r="Q2450" s="38">
        <f t="shared" si="964"/>
        <v>18.751999999999999</v>
      </c>
      <c r="R2450" s="38">
        <f t="shared" si="965"/>
        <v>15.582500000000001</v>
      </c>
      <c r="S2450" s="40">
        <f t="shared" si="951"/>
        <v>1</v>
      </c>
      <c r="T2450" s="40">
        <f t="shared" si="952"/>
        <v>0</v>
      </c>
      <c r="U2450" s="40">
        <f>VLOOKUP(P2450,Table!$D$6:$G$15,MATCH(VALUE(T2450)&amp;"E",Table!$D$5:$G$5,0),1)*IF(Y2450=1,0,1)</f>
        <v>0.97499999999999998</v>
      </c>
      <c r="V2450" s="40">
        <f t="shared" si="953"/>
        <v>2.5000000000000022E-2</v>
      </c>
      <c r="W2450" s="40">
        <f t="shared" si="968"/>
        <v>215711.49490810183</v>
      </c>
      <c r="X2450" s="40">
        <f t="shared" si="954"/>
        <v>-1.8492055936682905E-2</v>
      </c>
      <c r="Y2450" s="40">
        <f t="shared" si="955"/>
        <v>0</v>
      </c>
      <c r="Z2450" s="40">
        <f t="shared" si="956"/>
        <v>0</v>
      </c>
      <c r="AA2450" s="40">
        <f t="shared" si="957"/>
        <v>0</v>
      </c>
      <c r="AB2450" s="38">
        <f t="shared" si="958"/>
        <v>265673.64638996875</v>
      </c>
      <c r="AC2450" s="46"/>
      <c r="AD2450" s="38"/>
      <c r="AE2450" s="40"/>
      <c r="AF2450" s="40"/>
      <c r="AG2450" s="40">
        <f t="shared" si="959"/>
        <v>142.92491483835659</v>
      </c>
      <c r="AH2450" s="24">
        <f t="shared" si="960"/>
        <v>139.03046489559085</v>
      </c>
      <c r="AI2450" s="16">
        <f>VLOOKUP(A2450,'VQT-IV'!$B$3:$C1784,2,0)</f>
        <v>139.13999999999999</v>
      </c>
      <c r="AJ2450" s="25">
        <f t="shared" si="969"/>
        <v>-7.8722944091658142E-4</v>
      </c>
      <c r="AO2450" s="1">
        <v>41520</v>
      </c>
      <c r="AP2450" s="2" t="str">
        <f t="shared" si="970"/>
        <v>high</v>
      </c>
    </row>
    <row r="2451" spans="1:42" x14ac:dyDescent="0.25">
      <c r="A2451" s="49">
        <v>41558</v>
      </c>
      <c r="B2451" s="47">
        <v>1703.2</v>
      </c>
      <c r="C2451" s="27">
        <f t="shared" si="961"/>
        <v>6.2863354917994663E-3</v>
      </c>
      <c r="D2451" s="27">
        <f t="shared" si="962"/>
        <v>7.8522616511463861E-3</v>
      </c>
      <c r="E2451" s="5">
        <f t="shared" si="963"/>
        <v>0</v>
      </c>
      <c r="F2451" s="44">
        <v>3041.43</v>
      </c>
      <c r="G2451" s="45">
        <v>3041.43</v>
      </c>
      <c r="H2451" s="48">
        <v>1703.2</v>
      </c>
      <c r="I2451" s="42">
        <v>15.72</v>
      </c>
      <c r="J2451" s="40">
        <f t="shared" si="947"/>
        <v>0.15720000000000001</v>
      </c>
      <c r="K2451" s="40">
        <f t="shared" si="948"/>
        <v>3.6551888150520545E-2</v>
      </c>
      <c r="L2451" s="51">
        <f>VLOOKUP(A2451,LIBOR!$A$3:B4546,2,1)</f>
        <v>0.1038</v>
      </c>
      <c r="M2451" s="43">
        <v>1501.37</v>
      </c>
      <c r="N2451" s="54">
        <v>1339.12</v>
      </c>
      <c r="O2451" s="40">
        <f t="shared" si="949"/>
        <v>3.9271013821686136E-5</v>
      </c>
      <c r="P2451" s="40">
        <f t="shared" si="950"/>
        <v>0.12064811184947946</v>
      </c>
      <c r="Q2451" s="38">
        <f t="shared" si="964"/>
        <v>18.514000000000003</v>
      </c>
      <c r="R2451" s="38">
        <f t="shared" si="965"/>
        <v>15.692000000000002</v>
      </c>
      <c r="S2451" s="40">
        <f t="shared" si="951"/>
        <v>1</v>
      </c>
      <c r="T2451" s="40">
        <f t="shared" si="952"/>
        <v>0</v>
      </c>
      <c r="U2451" s="40">
        <f>VLOOKUP(P2451,Table!$D$6:$G$15,MATCH(VALUE(T2451)&amp;"E",Table!$D$5:$G$5,0),1)*IF(Y2451=1,0,1)</f>
        <v>0.9</v>
      </c>
      <c r="V2451" s="40">
        <f t="shared" si="953"/>
        <v>9.9999999999999978E-2</v>
      </c>
      <c r="W2451" s="40">
        <f t="shared" si="968"/>
        <v>216876.98864131086</v>
      </c>
      <c r="X2451" s="40">
        <f t="shared" si="954"/>
        <v>-1.8528051906038234E-3</v>
      </c>
      <c r="Y2451" s="40">
        <f t="shared" si="955"/>
        <v>0</v>
      </c>
      <c r="Z2451" s="40">
        <f t="shared" si="956"/>
        <v>0</v>
      </c>
      <c r="AA2451" s="40">
        <f t="shared" si="957"/>
        <v>0</v>
      </c>
      <c r="AB2451" s="38">
        <f t="shared" si="958"/>
        <v>267109.10148784501</v>
      </c>
      <c r="AC2451" s="46"/>
      <c r="AD2451" s="38"/>
      <c r="AE2451" s="40"/>
      <c r="AF2451" s="40"/>
      <c r="AG2451" s="40">
        <f t="shared" si="959"/>
        <v>143.69714912055221</v>
      </c>
      <c r="AH2451" s="24">
        <f t="shared" si="960"/>
        <v>139.77801901318486</v>
      </c>
      <c r="AI2451" s="16">
        <f>VLOOKUP(A2451,'VQT-IV'!$B$3:$C1785,2,0)</f>
        <v>139.88999999999999</v>
      </c>
      <c r="AJ2451" s="25">
        <f t="shared" si="969"/>
        <v>-8.0049315044050662E-4</v>
      </c>
      <c r="AO2451" s="1">
        <v>41521</v>
      </c>
      <c r="AP2451" s="2" t="str">
        <f t="shared" si="970"/>
        <v>high</v>
      </c>
    </row>
    <row r="2452" spans="1:42" x14ac:dyDescent="0.25">
      <c r="A2452" s="49">
        <v>41561</v>
      </c>
      <c r="B2452" s="47">
        <v>1710.14</v>
      </c>
      <c r="C2452" s="27">
        <f t="shared" si="961"/>
        <v>4.0746829497417814E-3</v>
      </c>
      <c r="D2452" s="27">
        <f t="shared" si="962"/>
        <v>2.0433303666253511E-2</v>
      </c>
      <c r="E2452" s="5">
        <f t="shared" si="963"/>
        <v>0</v>
      </c>
      <c r="F2452" s="44">
        <v>3053.84</v>
      </c>
      <c r="G2452" s="45">
        <v>3053.84</v>
      </c>
      <c r="H2452" s="48">
        <v>1710.14</v>
      </c>
      <c r="I2452" s="42">
        <v>16.07</v>
      </c>
      <c r="J2452" s="40">
        <f t="shared" si="947"/>
        <v>0.16070000000000001</v>
      </c>
      <c r="K2452" s="40">
        <f t="shared" si="948"/>
        <v>3.8636867092373017E-2</v>
      </c>
      <c r="L2452" s="51">
        <f>VLOOKUP(A2452,LIBOR!$A$3:B4547,2,1)</f>
        <v>0.1038</v>
      </c>
      <c r="M2452" s="43">
        <v>1523.9</v>
      </c>
      <c r="N2452" s="54">
        <v>1359.21</v>
      </c>
      <c r="O2452" s="40">
        <f t="shared" si="949"/>
        <v>1.6535640768937391E-5</v>
      </c>
      <c r="P2452" s="40">
        <f t="shared" si="950"/>
        <v>0.12206313290762699</v>
      </c>
      <c r="Q2452" s="38">
        <f t="shared" si="964"/>
        <v>18.309999999999999</v>
      </c>
      <c r="R2452" s="38">
        <f t="shared" si="965"/>
        <v>15.770000000000005</v>
      </c>
      <c r="S2452" s="40">
        <f t="shared" si="951"/>
        <v>1</v>
      </c>
      <c r="T2452" s="40">
        <f t="shared" si="952"/>
        <v>1</v>
      </c>
      <c r="U2452" s="40">
        <f>VLOOKUP(P2452,Table!$D$6:$G$15,MATCH(VALUE(T2452)&amp;"E",Table!$D$5:$G$5,0),1)*IF(Y2452=1,0,1)</f>
        <v>0.85</v>
      </c>
      <c r="V2452" s="40">
        <f t="shared" si="953"/>
        <v>0.15000000000000002</v>
      </c>
      <c r="W2452" s="40">
        <f t="shared" si="968"/>
        <v>217997.69042085449</v>
      </c>
      <c r="X2452" s="40">
        <f t="shared" si="954"/>
        <v>-2.672454433898408E-3</v>
      </c>
      <c r="Y2452" s="40">
        <f t="shared" si="955"/>
        <v>0</v>
      </c>
      <c r="Z2452" s="40">
        <f t="shared" si="956"/>
        <v>0</v>
      </c>
      <c r="AA2452" s="40">
        <f t="shared" si="957"/>
        <v>0</v>
      </c>
      <c r="AB2452" s="38">
        <f t="shared" si="958"/>
        <v>268490.83420807525</v>
      </c>
      <c r="AC2452" s="46"/>
      <c r="AD2452" s="38"/>
      <c r="AE2452" s="40"/>
      <c r="AF2452" s="40"/>
      <c r="AG2452" s="40">
        <f t="shared" si="959"/>
        <v>144.44048228156285</v>
      </c>
      <c r="AH2452" s="24">
        <f t="shared" si="960"/>
        <v>140.49010850000306</v>
      </c>
      <c r="AI2452" s="16">
        <f>VLOOKUP(A2452,'VQT-IV'!$B$3:$C1786,2,0)</f>
        <v>140.6</v>
      </c>
      <c r="AJ2452" s="25">
        <f t="shared" si="969"/>
        <v>-7.8158961590990561E-4</v>
      </c>
      <c r="AO2452" s="1">
        <v>41522</v>
      </c>
      <c r="AP2452" s="2" t="str">
        <f t="shared" si="970"/>
        <v>high</v>
      </c>
    </row>
    <row r="2453" spans="1:42" x14ac:dyDescent="0.25">
      <c r="A2453" s="49">
        <v>41562</v>
      </c>
      <c r="B2453" s="47">
        <v>1698.06</v>
      </c>
      <c r="C2453" s="27">
        <f t="shared" si="961"/>
        <v>-7.0637491667350227E-3</v>
      </c>
      <c r="D2453" s="27">
        <f t="shared" si="962"/>
        <v>2.5701607097184387E-2</v>
      </c>
      <c r="E2453" s="5">
        <f t="shared" si="963"/>
        <v>0</v>
      </c>
      <c r="F2453" s="44">
        <v>3032.27</v>
      </c>
      <c r="G2453" s="45">
        <v>3032.27</v>
      </c>
      <c r="H2453" s="48">
        <v>1698.06</v>
      </c>
      <c r="I2453" s="42">
        <v>18.66</v>
      </c>
      <c r="J2453" s="40">
        <f t="shared" ref="J2453:J2516" si="971">I2453/100</f>
        <v>0.18659999999999999</v>
      </c>
      <c r="K2453" s="40">
        <f t="shared" ref="K2453:K2516" si="972">J2453-P2453</f>
        <v>6.4299233266607178E-2</v>
      </c>
      <c r="L2453" s="51">
        <f>VLOOKUP(A2453,LIBOR!$A$3:B4548,2,1)</f>
        <v>0.1048</v>
      </c>
      <c r="M2453" s="43">
        <v>1591.1</v>
      </c>
      <c r="N2453" s="54">
        <v>1419.14</v>
      </c>
      <c r="O2453" s="40">
        <f t="shared" ref="O2453:O2516" si="973">LN(B2453/B2452)^2</f>
        <v>5.0251305964465586E-5</v>
      </c>
      <c r="P2453" s="40">
        <f t="shared" ref="P2453:P2516" si="974">SQRT(252*SUM(O2431:O2452)/22)</f>
        <v>0.12230076673339281</v>
      </c>
      <c r="Q2453" s="38">
        <f t="shared" si="964"/>
        <v>17.642000000000003</v>
      </c>
      <c r="R2453" s="38">
        <f t="shared" si="965"/>
        <v>15.854500000000002</v>
      </c>
      <c r="S2453" s="40">
        <f t="shared" ref="S2453:S2516" si="975">IF(Q2453&gt;=R2453,1,-1)</f>
        <v>1</v>
      </c>
      <c r="T2453" s="40">
        <f t="shared" ref="T2453:T2516" si="976">IF(SUM(S2444:S2453)=-10,-1,IF(SUM(S2444:S2453)&lt;10,0,1))</f>
        <v>1</v>
      </c>
      <c r="U2453" s="40">
        <f>VLOOKUP(P2453,Table!$D$6:$G$15,MATCH(VALUE(T2453)&amp;"E",Table!$D$5:$G$5,0),1)*IF(Y2453=1,0,1)</f>
        <v>0.85</v>
      </c>
      <c r="V2453" s="40">
        <f t="shared" ref="V2453:V2516" si="977">(1-U2453)*IF(Y2453=1,0,1)</f>
        <v>0.15000000000000002</v>
      </c>
      <c r="W2453" s="40">
        <f t="shared" si="968"/>
        <v>218130.57778001064</v>
      </c>
      <c r="X2453" s="40">
        <f t="shared" ref="X2453:X2516" si="978">W2452/W2447-1</f>
        <v>8.6534449978226125E-3</v>
      </c>
      <c r="Y2453" s="40">
        <f t="shared" ref="Y2453:Y2516" si="979">IF(X2453&lt;=-0.02,1,0)</f>
        <v>0</v>
      </c>
      <c r="Z2453" s="40">
        <f t="shared" ref="Z2453:Z2516" si="980">Y2453*20</f>
        <v>0</v>
      </c>
      <c r="AA2453" s="40">
        <f t="shared" ref="AA2453:AA2516" si="981">(1+(A2453-A2452)/360*L2453-1)*Y2452</f>
        <v>0</v>
      </c>
      <c r="AB2453" s="38">
        <f t="shared" ref="AB2453:AB2516" si="982">AB2452*(1+$U2452*($G2453/$G2452-1)+$V2452*($M2453/$M2452-1)+Y2452*(1+(A2453-A2452)/360*L2453/100-1))</f>
        <v>268654.84307063097</v>
      </c>
      <c r="AC2453" s="46"/>
      <c r="AD2453" s="38"/>
      <c r="AE2453" s="40"/>
      <c r="AF2453" s="40"/>
      <c r="AG2453" s="40">
        <f t="shared" ref="AG2453:AG2516" si="983">AB2453/AG$2</f>
        <v>144.52871441535569</v>
      </c>
      <c r="AH2453" s="24">
        <f t="shared" ref="AH2453:AH2516" si="984">AH2452*AB2453/AB2452*(1-AH$1)^(A2453-A2452)</f>
        <v>140.57226870426774</v>
      </c>
      <c r="AI2453" s="16">
        <f>VLOOKUP(A2453,'VQT-IV'!$B$3:$C1787,2,0)</f>
        <v>140.68</v>
      </c>
      <c r="AJ2453" s="25">
        <f t="shared" si="969"/>
        <v>-7.6578970523366596E-4</v>
      </c>
      <c r="AO2453" s="1">
        <v>41523</v>
      </c>
      <c r="AP2453" s="2" t="str">
        <f t="shared" si="970"/>
        <v>high</v>
      </c>
    </row>
    <row r="2454" spans="1:42" x14ac:dyDescent="0.25">
      <c r="A2454" s="49">
        <v>41563</v>
      </c>
      <c r="B2454" s="47">
        <v>1721.54</v>
      </c>
      <c r="C2454" s="27">
        <f t="shared" ref="C2454:C2517" si="985">B2454/B2453-1</f>
        <v>1.3827544374168221E-2</v>
      </c>
      <c r="D2454" s="27">
        <f t="shared" ref="D2454:D2517" si="986">SUM(C2450:C2454)</f>
        <v>3.8955289379474345E-2</v>
      </c>
      <c r="E2454" s="5">
        <f t="shared" ref="E2454:E2517" si="987">IF(Y2454=1,IF(AND(D2454&lt;0,T2454&gt;=0),-1,1),0)</f>
        <v>0</v>
      </c>
      <c r="F2454" s="44">
        <v>3074.54</v>
      </c>
      <c r="G2454" s="45">
        <v>3074.54</v>
      </c>
      <c r="H2454" s="48">
        <v>1721.54</v>
      </c>
      <c r="I2454" s="42">
        <v>14.71</v>
      </c>
      <c r="J2454" s="40">
        <f t="shared" si="971"/>
        <v>0.14710000000000001</v>
      </c>
      <c r="K2454" s="40">
        <f t="shared" si="972"/>
        <v>2.2806412449134908E-2</v>
      </c>
      <c r="L2454" s="51">
        <f>VLOOKUP(A2454,LIBOR!$A$3:B4549,2,1)</f>
        <v>0.10689999999999998</v>
      </c>
      <c r="M2454" s="43">
        <v>1430.16</v>
      </c>
      <c r="N2454" s="54">
        <v>1275.5899999999999</v>
      </c>
      <c r="O2454" s="40">
        <f t="shared" si="973"/>
        <v>1.8859023866762273E-4</v>
      </c>
      <c r="P2454" s="40">
        <f t="shared" si="974"/>
        <v>0.1242935875508651</v>
      </c>
      <c r="Q2454" s="38">
        <f t="shared" si="964"/>
        <v>17.306000000000001</v>
      </c>
      <c r="R2454" s="38">
        <f t="shared" si="965"/>
        <v>16.061</v>
      </c>
      <c r="S2454" s="40">
        <f t="shared" si="975"/>
        <v>1</v>
      </c>
      <c r="T2454" s="40">
        <f t="shared" si="976"/>
        <v>1</v>
      </c>
      <c r="U2454" s="40">
        <f>VLOOKUP(P2454,Table!$D$6:$G$15,MATCH(VALUE(T2454)&amp;"E",Table!$D$5:$G$5,0),1)*IF(Y2454=1,0,1)</f>
        <v>0.85</v>
      </c>
      <c r="V2454" s="40">
        <f t="shared" si="977"/>
        <v>0.15000000000000002</v>
      </c>
      <c r="W2454" s="40">
        <f t="shared" si="968"/>
        <v>217384.67832562869</v>
      </c>
      <c r="X2454" s="40">
        <f t="shared" si="978"/>
        <v>2.0435283227402401E-2</v>
      </c>
      <c r="Y2454" s="40">
        <f t="shared" si="979"/>
        <v>0</v>
      </c>
      <c r="Z2454" s="40">
        <f t="shared" si="980"/>
        <v>0</v>
      </c>
      <c r="AA2454" s="40">
        <f t="shared" si="981"/>
        <v>0</v>
      </c>
      <c r="AB2454" s="38">
        <f t="shared" si="982"/>
        <v>267761.97451101086</v>
      </c>
      <c r="AC2454" s="46"/>
      <c r="AD2454" s="38"/>
      <c r="AE2454" s="40"/>
      <c r="AF2454" s="40"/>
      <c r="AG2454" s="40">
        <f t="shared" si="983"/>
        <v>144.04837635932498</v>
      </c>
      <c r="AH2454" s="24">
        <f t="shared" si="984"/>
        <v>140.10143323940477</v>
      </c>
      <c r="AI2454" s="16">
        <f>VLOOKUP(A2454,'VQT-IV'!$B$3:$C1788,2,0)</f>
        <v>140.21</v>
      </c>
      <c r="AJ2454" s="25">
        <f t="shared" si="969"/>
        <v>-7.7431538831207458E-4</v>
      </c>
      <c r="AO2454" s="1">
        <v>41526</v>
      </c>
      <c r="AP2454" s="2" t="str">
        <f t="shared" si="970"/>
        <v>high</v>
      </c>
    </row>
    <row r="2455" spans="1:42" x14ac:dyDescent="0.25">
      <c r="A2455" s="49">
        <v>41564</v>
      </c>
      <c r="B2455" s="47">
        <v>1733.15</v>
      </c>
      <c r="C2455" s="27">
        <f t="shared" si="985"/>
        <v>6.7439618016427172E-3</v>
      </c>
      <c r="D2455" s="27">
        <f t="shared" si="986"/>
        <v>2.3868775450617163E-2</v>
      </c>
      <c r="E2455" s="5">
        <f t="shared" si="987"/>
        <v>0</v>
      </c>
      <c r="F2455" s="44">
        <v>3095.42</v>
      </c>
      <c r="G2455" s="45">
        <v>3095.42</v>
      </c>
      <c r="H2455" s="48">
        <v>1733.15</v>
      </c>
      <c r="I2455" s="42">
        <v>13.48</v>
      </c>
      <c r="J2455" s="40">
        <f t="shared" si="971"/>
        <v>0.1348</v>
      </c>
      <c r="K2455" s="40">
        <f t="shared" si="972"/>
        <v>3.4990163364202187E-3</v>
      </c>
      <c r="L2455" s="51">
        <f>VLOOKUP(A2455,LIBOR!$A$3:B4550,2,1)</f>
        <v>0.1077</v>
      </c>
      <c r="M2455" s="43">
        <v>1338.61</v>
      </c>
      <c r="N2455" s="54">
        <v>1193.93</v>
      </c>
      <c r="O2455" s="40">
        <f t="shared" si="973"/>
        <v>4.517618310760425E-5</v>
      </c>
      <c r="P2455" s="40">
        <f t="shared" si="974"/>
        <v>0.13130098366357978</v>
      </c>
      <c r="Q2455" s="38">
        <f t="shared" si="964"/>
        <v>16.328000000000003</v>
      </c>
      <c r="R2455" s="38">
        <f t="shared" si="965"/>
        <v>16.117000000000001</v>
      </c>
      <c r="S2455" s="40">
        <f t="shared" si="975"/>
        <v>1</v>
      </c>
      <c r="T2455" s="40">
        <f t="shared" si="976"/>
        <v>1</v>
      </c>
      <c r="U2455" s="40">
        <f>VLOOKUP(P2455,Table!$D$6:$G$15,MATCH(VALUE(T2455)&amp;"E",Table!$D$5:$G$5,0),1)*IF(Y2455=1,0,1)</f>
        <v>0.85</v>
      </c>
      <c r="V2455" s="40">
        <f t="shared" si="977"/>
        <v>0.15000000000000002</v>
      </c>
      <c r="W2455" s="40">
        <f t="shared" si="968"/>
        <v>216543.34576802104</v>
      </c>
      <c r="X2455" s="40">
        <f t="shared" si="978"/>
        <v>1.6957009514725785E-2</v>
      </c>
      <c r="Y2455" s="40">
        <f t="shared" si="979"/>
        <v>0</v>
      </c>
      <c r="Z2455" s="40">
        <f t="shared" si="980"/>
        <v>0</v>
      </c>
      <c r="AA2455" s="40">
        <f t="shared" si="981"/>
        <v>0</v>
      </c>
      <c r="AB2455" s="38">
        <f t="shared" si="982"/>
        <v>266736.57959069021</v>
      </c>
      <c r="AC2455" s="46"/>
      <c r="AD2455" s="38"/>
      <c r="AE2455" s="40"/>
      <c r="AF2455" s="40"/>
      <c r="AG2455" s="40">
        <f t="shared" si="983"/>
        <v>143.4967428659246</v>
      </c>
      <c r="AH2455" s="24">
        <f t="shared" si="984"/>
        <v>139.56128205967704</v>
      </c>
      <c r="AI2455" s="16">
        <f>VLOOKUP(A2455,'VQT-IV'!$B$3:$C1789,2,0)</f>
        <v>139.66999999999999</v>
      </c>
      <c r="AJ2455" s="25">
        <f t="shared" si="969"/>
        <v>-7.7839149654868045E-4</v>
      </c>
      <c r="AO2455" s="1">
        <v>41527</v>
      </c>
      <c r="AP2455" s="2" t="str">
        <f t="shared" si="970"/>
        <v>high</v>
      </c>
    </row>
    <row r="2456" spans="1:42" x14ac:dyDescent="0.25">
      <c r="A2456" s="49">
        <v>41565</v>
      </c>
      <c r="B2456" s="47">
        <v>1744.5</v>
      </c>
      <c r="C2456" s="27">
        <f t="shared" si="985"/>
        <v>6.5487695813979396E-3</v>
      </c>
      <c r="D2456" s="27">
        <f t="shared" si="986"/>
        <v>2.4131209540215637E-2</v>
      </c>
      <c r="E2456" s="5">
        <f t="shared" si="987"/>
        <v>0</v>
      </c>
      <c r="F2456" s="44">
        <v>3115.77</v>
      </c>
      <c r="G2456" s="45">
        <v>3115.77</v>
      </c>
      <c r="H2456" s="48">
        <v>1744.5</v>
      </c>
      <c r="I2456" s="42">
        <v>13.04</v>
      </c>
      <c r="J2456" s="40">
        <f t="shared" si="971"/>
        <v>0.13039999999999999</v>
      </c>
      <c r="K2456" s="40">
        <f t="shared" si="972"/>
        <v>-2.0934352846211923E-3</v>
      </c>
      <c r="L2456" s="51">
        <f>VLOOKUP(A2456,LIBOR!$A$3:B4551,2,1)</f>
        <v>0.109</v>
      </c>
      <c r="M2456" s="43">
        <v>1319.22</v>
      </c>
      <c r="N2456" s="54">
        <v>1176.6300000000001</v>
      </c>
      <c r="O2456" s="40">
        <f t="shared" si="973"/>
        <v>4.2607205983660217E-5</v>
      </c>
      <c r="P2456" s="40">
        <f t="shared" si="974"/>
        <v>0.13249343528462118</v>
      </c>
      <c r="Q2456" s="38">
        <f t="shared" si="964"/>
        <v>15.728</v>
      </c>
      <c r="R2456" s="38">
        <f t="shared" si="965"/>
        <v>16.133000000000003</v>
      </c>
      <c r="S2456" s="40">
        <f t="shared" si="975"/>
        <v>-1</v>
      </c>
      <c r="T2456" s="40">
        <f t="shared" si="976"/>
        <v>0</v>
      </c>
      <c r="U2456" s="40">
        <f>VLOOKUP(P2456,Table!$D$6:$G$15,MATCH(VALUE(T2456)&amp;"E",Table!$D$5:$G$5,0),1)*IF(Y2456=1,0,1)</f>
        <v>0.9</v>
      </c>
      <c r="V2456" s="40">
        <f t="shared" si="977"/>
        <v>9.9999999999999978E-2</v>
      </c>
      <c r="W2456" s="40">
        <f t="shared" si="968"/>
        <v>217278.06865373391</v>
      </c>
      <c r="X2456" s="40">
        <f t="shared" si="978"/>
        <v>3.856312155611441E-3</v>
      </c>
      <c r="Y2456" s="40">
        <f t="shared" si="979"/>
        <v>0</v>
      </c>
      <c r="Z2456" s="40">
        <f t="shared" si="980"/>
        <v>0</v>
      </c>
      <c r="AA2456" s="40">
        <f t="shared" si="981"/>
        <v>0</v>
      </c>
      <c r="AB2456" s="38">
        <f t="shared" si="982"/>
        <v>267647.56994715089</v>
      </c>
      <c r="AC2456" s="46"/>
      <c r="AD2456" s="38"/>
      <c r="AE2456" s="40"/>
      <c r="AF2456" s="40"/>
      <c r="AG2456" s="40">
        <f t="shared" si="983"/>
        <v>143.98682993660299</v>
      </c>
      <c r="AH2456" s="24">
        <f t="shared" si="984"/>
        <v>140.03428345573911</v>
      </c>
      <c r="AI2456" s="16">
        <f>VLOOKUP(A2456,'VQT-IV'!$B$3:$C1790,2,0)</f>
        <v>140.15</v>
      </c>
      <c r="AJ2456" s="25">
        <f t="shared" si="969"/>
        <v>-8.2566210674916984E-4</v>
      </c>
      <c r="AO2456" s="1">
        <v>41528</v>
      </c>
      <c r="AP2456" s="2" t="str">
        <f t="shared" si="970"/>
        <v>high</v>
      </c>
    </row>
    <row r="2457" spans="1:42" x14ac:dyDescent="0.25">
      <c r="A2457" s="49">
        <v>41568</v>
      </c>
      <c r="B2457" s="47">
        <v>1744.66</v>
      </c>
      <c r="C2457" s="27">
        <f t="shared" si="985"/>
        <v>9.1716824305088096E-5</v>
      </c>
      <c r="D2457" s="27">
        <f t="shared" si="986"/>
        <v>2.0148243414778944E-2</v>
      </c>
      <c r="E2457" s="5">
        <f t="shared" si="987"/>
        <v>0</v>
      </c>
      <c r="F2457" s="44">
        <v>3116.09</v>
      </c>
      <c r="G2457" s="45">
        <v>3116.09</v>
      </c>
      <c r="H2457" s="48">
        <v>1744.66</v>
      </c>
      <c r="I2457" s="42">
        <v>13.16</v>
      </c>
      <c r="J2457" s="40">
        <f t="shared" si="971"/>
        <v>0.13159999999999999</v>
      </c>
      <c r="K2457" s="40">
        <f t="shared" si="972"/>
        <v>3.6767596141319969E-3</v>
      </c>
      <c r="L2457" s="51">
        <f>VLOOKUP(A2457,LIBOR!$A$3:B4552,2,1)</f>
        <v>0.10660000000000001</v>
      </c>
      <c r="M2457" s="43">
        <v>1342.05</v>
      </c>
      <c r="N2457" s="54">
        <v>1196.98</v>
      </c>
      <c r="O2457" s="40">
        <f t="shared" si="973"/>
        <v>8.4112044057574854E-9</v>
      </c>
      <c r="P2457" s="40">
        <f t="shared" si="974"/>
        <v>0.127923240385868</v>
      </c>
      <c r="Q2457" s="38">
        <f t="shared" si="964"/>
        <v>15.192000000000002</v>
      </c>
      <c r="R2457" s="38">
        <f t="shared" si="965"/>
        <v>16.129000000000001</v>
      </c>
      <c r="S2457" s="40">
        <f t="shared" si="975"/>
        <v>-1</v>
      </c>
      <c r="T2457" s="40">
        <f t="shared" si="976"/>
        <v>0</v>
      </c>
      <c r="U2457" s="40">
        <f>VLOOKUP(P2457,Table!$D$6:$G$15,MATCH(VALUE(T2457)&amp;"E",Table!$D$5:$G$5,0),1)*IF(Y2457=1,0,1)</f>
        <v>0.9</v>
      </c>
      <c r="V2457" s="40">
        <f t="shared" si="977"/>
        <v>9.9999999999999978E-2</v>
      </c>
      <c r="W2457" s="40">
        <f t="shared" si="968"/>
        <v>217671.78972301233</v>
      </c>
      <c r="X2457" s="40">
        <f t="shared" si="978"/>
        <v>1.8493433302246842E-3</v>
      </c>
      <c r="Y2457" s="40">
        <f t="shared" si="979"/>
        <v>0</v>
      </c>
      <c r="Z2457" s="40">
        <f t="shared" si="980"/>
        <v>0</v>
      </c>
      <c r="AA2457" s="40">
        <f t="shared" si="981"/>
        <v>0</v>
      </c>
      <c r="AB2457" s="38">
        <f t="shared" si="982"/>
        <v>268135.49175437313</v>
      </c>
      <c r="AC2457" s="46"/>
      <c r="AD2457" s="38"/>
      <c r="AE2457" s="40"/>
      <c r="AF2457" s="40"/>
      <c r="AG2457" s="40">
        <f t="shared" si="983"/>
        <v>144.24931808208751</v>
      </c>
      <c r="AH2457" s="24">
        <f t="shared" si="984"/>
        <v>140.27861227304683</v>
      </c>
      <c r="AI2457" s="16">
        <f>VLOOKUP(A2457,'VQT-IV'!$B$3:$C1791,2,0)</f>
        <v>140.38999999999999</v>
      </c>
      <c r="AJ2457" s="25">
        <f t="shared" si="969"/>
        <v>-7.9341638972263429E-4</v>
      </c>
      <c r="AO2457" s="1">
        <v>41529</v>
      </c>
      <c r="AP2457" s="2" t="str">
        <f t="shared" si="970"/>
        <v>high</v>
      </c>
    </row>
    <row r="2458" spans="1:42" x14ac:dyDescent="0.25">
      <c r="A2458" s="49">
        <v>41569</v>
      </c>
      <c r="B2458" s="47">
        <v>1754.67</v>
      </c>
      <c r="C2458" s="27">
        <f t="shared" si="985"/>
        <v>5.7375075946028975E-3</v>
      </c>
      <c r="D2458" s="27">
        <f t="shared" si="986"/>
        <v>3.2949500176116864E-2</v>
      </c>
      <c r="E2458" s="5">
        <f t="shared" si="987"/>
        <v>0</v>
      </c>
      <c r="F2458" s="44">
        <v>3133.98</v>
      </c>
      <c r="G2458" s="45">
        <v>3133.98</v>
      </c>
      <c r="H2458" s="48">
        <v>1754.67</v>
      </c>
      <c r="I2458" s="42">
        <v>13.33</v>
      </c>
      <c r="J2458" s="40">
        <f t="shared" si="971"/>
        <v>0.1333</v>
      </c>
      <c r="K2458" s="40">
        <f t="shared" si="972"/>
        <v>5.5288132948553004E-3</v>
      </c>
      <c r="L2458" s="51">
        <f>VLOOKUP(A2458,LIBOR!$A$3:B4553,2,1)</f>
        <v>0.10510000000000001</v>
      </c>
      <c r="M2458" s="43">
        <v>1342.78</v>
      </c>
      <c r="N2458" s="54">
        <v>1197.6300000000001</v>
      </c>
      <c r="O2458" s="40">
        <f t="shared" si="973"/>
        <v>3.273110862436508E-5</v>
      </c>
      <c r="P2458" s="40">
        <f t="shared" si="974"/>
        <v>0.1277711867051447</v>
      </c>
      <c r="Q2458" s="38">
        <f t="shared" si="964"/>
        <v>14.610000000000003</v>
      </c>
      <c r="R2458" s="38">
        <f t="shared" si="965"/>
        <v>16.0715</v>
      </c>
      <c r="S2458" s="40">
        <f t="shared" si="975"/>
        <v>-1</v>
      </c>
      <c r="T2458" s="40">
        <f t="shared" si="976"/>
        <v>0</v>
      </c>
      <c r="U2458" s="40">
        <f>VLOOKUP(P2458,Table!$D$6:$G$15,MATCH(VALUE(T2458)&amp;"E",Table!$D$5:$G$5,0),1)*IF(Y2458=1,0,1)</f>
        <v>0.9</v>
      </c>
      <c r="V2458" s="40">
        <f t="shared" si="977"/>
        <v>9.9999999999999978E-2</v>
      </c>
      <c r="W2458" s="40">
        <f t="shared" si="968"/>
        <v>218807.61421805157</v>
      </c>
      <c r="X2458" s="40">
        <f t="shared" si="978"/>
        <v>-1.4949731678944866E-3</v>
      </c>
      <c r="Y2458" s="40">
        <f t="shared" si="979"/>
        <v>0</v>
      </c>
      <c r="Z2458" s="40">
        <f t="shared" si="980"/>
        <v>0</v>
      </c>
      <c r="AA2458" s="40">
        <f t="shared" si="981"/>
        <v>0</v>
      </c>
      <c r="AB2458" s="38">
        <f t="shared" si="982"/>
        <v>269535.54693191411</v>
      </c>
      <c r="AC2458" s="46"/>
      <c r="AD2458" s="38"/>
      <c r="AE2458" s="40"/>
      <c r="AF2458" s="40"/>
      <c r="AG2458" s="40">
        <f t="shared" si="983"/>
        <v>145.00250820740888</v>
      </c>
      <c r="AH2458" s="24">
        <f t="shared" si="984"/>
        <v>141.00739941851444</v>
      </c>
      <c r="AI2458" s="16">
        <f>VLOOKUP(A2458,'VQT-IV'!$B$3:$C1792,2,0)</f>
        <v>141.12</v>
      </c>
      <c r="AJ2458" s="25">
        <f t="shared" si="969"/>
        <v>-7.9790661483536418E-4</v>
      </c>
      <c r="AO2458" s="1">
        <v>41530</v>
      </c>
      <c r="AP2458" s="2" t="str">
        <f t="shared" si="970"/>
        <v>high</v>
      </c>
    </row>
    <row r="2459" spans="1:42" x14ac:dyDescent="0.25">
      <c r="A2459" s="49">
        <v>41570</v>
      </c>
      <c r="B2459" s="47">
        <v>1746.38</v>
      </c>
      <c r="C2459" s="27">
        <f t="shared" si="985"/>
        <v>-4.7245350977676015E-3</v>
      </c>
      <c r="D2459" s="27">
        <f t="shared" si="986"/>
        <v>1.4397420704181041E-2</v>
      </c>
      <c r="E2459" s="5">
        <f t="shared" si="987"/>
        <v>0</v>
      </c>
      <c r="F2459" s="44">
        <v>3119.2</v>
      </c>
      <c r="G2459" s="45">
        <v>3119.2</v>
      </c>
      <c r="H2459" s="48">
        <v>1746.38</v>
      </c>
      <c r="I2459" s="42">
        <v>13.42</v>
      </c>
      <c r="J2459" s="40">
        <f t="shared" si="971"/>
        <v>0.13419999999999999</v>
      </c>
      <c r="K2459" s="40">
        <f t="shared" si="972"/>
        <v>7.3163403376320935E-3</v>
      </c>
      <c r="L2459" s="51">
        <f>VLOOKUP(A2459,LIBOR!$A$3:B4554,2,1)</f>
        <v>0.10510000000000001</v>
      </c>
      <c r="M2459" s="43">
        <v>1350.04</v>
      </c>
      <c r="N2459" s="54">
        <v>1204.1099999999999</v>
      </c>
      <c r="O2459" s="40">
        <f t="shared" si="973"/>
        <v>2.2427148021256318E-5</v>
      </c>
      <c r="P2459" s="40">
        <f t="shared" si="974"/>
        <v>0.12688365966236789</v>
      </c>
      <c r="Q2459" s="38">
        <f t="shared" si="964"/>
        <v>13.544</v>
      </c>
      <c r="R2459" s="38">
        <f t="shared" si="965"/>
        <v>16.033999999999999</v>
      </c>
      <c r="S2459" s="40">
        <f t="shared" si="975"/>
        <v>-1</v>
      </c>
      <c r="T2459" s="40">
        <f t="shared" si="976"/>
        <v>0</v>
      </c>
      <c r="U2459" s="40">
        <f>VLOOKUP(P2459,Table!$D$6:$G$15,MATCH(VALUE(T2459)&amp;"E",Table!$D$5:$G$5,0),1)*IF(Y2459=1,0,1)</f>
        <v>0.9</v>
      </c>
      <c r="V2459" s="40">
        <f t="shared" si="977"/>
        <v>9.9999999999999978E-2</v>
      </c>
      <c r="W2459" s="40">
        <f t="shared" si="968"/>
        <v>217995.61632211582</v>
      </c>
      <c r="X2459" s="40">
        <f t="shared" si="978"/>
        <v>3.1038126104618868E-3</v>
      </c>
      <c r="Y2459" s="40">
        <f t="shared" si="979"/>
        <v>0</v>
      </c>
      <c r="Z2459" s="40">
        <f t="shared" si="980"/>
        <v>0</v>
      </c>
      <c r="AA2459" s="40">
        <f t="shared" si="981"/>
        <v>0</v>
      </c>
      <c r="AB2459" s="38">
        <f t="shared" si="982"/>
        <v>268537.24823218602</v>
      </c>
      <c r="AC2459" s="46"/>
      <c r="AD2459" s="38"/>
      <c r="AE2459" s="40"/>
      <c r="AF2459" s="40"/>
      <c r="AG2459" s="40">
        <f t="shared" si="983"/>
        <v>144.46545171505193</v>
      </c>
      <c r="AH2459" s="24">
        <f t="shared" si="984"/>
        <v>140.48148344291445</v>
      </c>
      <c r="AI2459" s="16">
        <f>VLOOKUP(A2459,'VQT-IV'!$B$3:$C1793,2,0)</f>
        <v>140.59</v>
      </c>
      <c r="AJ2459" s="25">
        <f t="shared" si="969"/>
        <v>-7.7186540355322908E-4</v>
      </c>
      <c r="AO2459" s="1">
        <v>41533</v>
      </c>
      <c r="AP2459" s="2" t="str">
        <f t="shared" si="970"/>
        <v>high</v>
      </c>
    </row>
    <row r="2460" spans="1:42" x14ac:dyDescent="0.25">
      <c r="A2460" s="49">
        <v>41571</v>
      </c>
      <c r="B2460" s="47">
        <v>1752.07</v>
      </c>
      <c r="C2460" s="27">
        <f t="shared" si="985"/>
        <v>3.258168325335653E-3</v>
      </c>
      <c r="D2460" s="27">
        <f t="shared" si="986"/>
        <v>1.0911627227873977E-2</v>
      </c>
      <c r="E2460" s="5">
        <f t="shared" si="987"/>
        <v>0</v>
      </c>
      <c r="F2460" s="44">
        <v>3129.41</v>
      </c>
      <c r="G2460" s="45">
        <v>3129.41</v>
      </c>
      <c r="H2460" s="48">
        <v>1752.07</v>
      </c>
      <c r="I2460" s="42">
        <v>13.2</v>
      </c>
      <c r="J2460" s="40">
        <f t="shared" si="971"/>
        <v>0.13200000000000001</v>
      </c>
      <c r="K2460" s="40">
        <f t="shared" si="972"/>
        <v>5.1141986934847006E-3</v>
      </c>
      <c r="L2460" s="51">
        <f>VLOOKUP(A2460,LIBOR!$A$3:B4555,2,1)</f>
        <v>0.1026</v>
      </c>
      <c r="M2460" s="43">
        <v>1330.66</v>
      </c>
      <c r="N2460" s="54">
        <v>1186.82</v>
      </c>
      <c r="O2460" s="40">
        <f t="shared" si="973"/>
        <v>1.0581176222497712E-5</v>
      </c>
      <c r="P2460" s="40">
        <f t="shared" si="974"/>
        <v>0.12688580130651531</v>
      </c>
      <c r="Q2460" s="38">
        <f t="shared" ref="Q2460:Q2523" si="988">SUM($I2455:$I2459)/5</f>
        <v>13.285999999999998</v>
      </c>
      <c r="R2460" s="38">
        <f t="shared" ref="R2460:R2523" si="989">SUM($I2440:$I2459)/20</f>
        <v>16.0045</v>
      </c>
      <c r="S2460" s="40">
        <f t="shared" si="975"/>
        <v>-1</v>
      </c>
      <c r="T2460" s="40">
        <f t="shared" si="976"/>
        <v>0</v>
      </c>
      <c r="U2460" s="40">
        <f>VLOOKUP(P2460,Table!$D$6:$G$15,MATCH(VALUE(T2460)&amp;"E",Table!$D$5:$G$5,0),1)*IF(Y2460=1,0,1)</f>
        <v>0.9</v>
      </c>
      <c r="V2460" s="40">
        <f t="shared" si="977"/>
        <v>9.9999999999999978E-2</v>
      </c>
      <c r="W2460" s="40">
        <f t="shared" si="968"/>
        <v>218321.83284716209</v>
      </c>
      <c r="X2460" s="40">
        <f t="shared" si="978"/>
        <v>2.8104004440090424E-3</v>
      </c>
      <c r="Y2460" s="40">
        <f t="shared" si="979"/>
        <v>0</v>
      </c>
      <c r="Z2460" s="40">
        <f t="shared" si="980"/>
        <v>0</v>
      </c>
      <c r="AA2460" s="40">
        <f t="shared" si="981"/>
        <v>0</v>
      </c>
      <c r="AB2460" s="38">
        <f t="shared" si="982"/>
        <v>268942.85619862622</v>
      </c>
      <c r="AC2460" s="46"/>
      <c r="AD2460" s="38"/>
      <c r="AE2460" s="40"/>
      <c r="AF2460" s="40"/>
      <c r="AG2460" s="40">
        <f t="shared" si="983"/>
        <v>144.68365734006952</v>
      </c>
      <c r="AH2460" s="24">
        <f t="shared" si="984"/>
        <v>140.6900096540999</v>
      </c>
      <c r="AI2460" s="16">
        <f>VLOOKUP(A2460,'VQT-IV'!$B$3:$C1794,2,0)</f>
        <v>140.80000000000001</v>
      </c>
      <c r="AJ2460" s="25">
        <f t="shared" si="969"/>
        <v>-7.8118143394967365E-4</v>
      </c>
      <c r="AO2460" s="1">
        <v>41534</v>
      </c>
      <c r="AP2460" s="2" t="str">
        <f t="shared" si="970"/>
        <v>high</v>
      </c>
    </row>
    <row r="2461" spans="1:42" x14ac:dyDescent="0.25">
      <c r="A2461" s="49">
        <v>41572</v>
      </c>
      <c r="B2461" s="47">
        <v>1759.77</v>
      </c>
      <c r="C2461" s="27">
        <f t="shared" si="985"/>
        <v>4.3948015775625571E-3</v>
      </c>
      <c r="D2461" s="27">
        <f t="shared" si="986"/>
        <v>8.7576592240385942E-3</v>
      </c>
      <c r="E2461" s="5">
        <f t="shared" si="987"/>
        <v>0</v>
      </c>
      <c r="F2461" s="44">
        <v>3143.16</v>
      </c>
      <c r="G2461" s="45">
        <v>3143.16</v>
      </c>
      <c r="H2461" s="48">
        <v>1759.77</v>
      </c>
      <c r="I2461" s="42">
        <v>13.09</v>
      </c>
      <c r="J2461" s="40">
        <f t="shared" si="971"/>
        <v>0.13089999999999999</v>
      </c>
      <c r="K2461" s="40">
        <f t="shared" si="972"/>
        <v>3.841971502812791E-3</v>
      </c>
      <c r="L2461" s="51">
        <f>VLOOKUP(A2461,LIBOR!$A$3:B4556,2,1)</f>
        <v>0.10239999999999999</v>
      </c>
      <c r="M2461" s="43">
        <v>1335.18</v>
      </c>
      <c r="N2461" s="54">
        <v>1190.8499999999999</v>
      </c>
      <c r="O2461" s="40">
        <f t="shared" si="973"/>
        <v>1.9229739067869338E-5</v>
      </c>
      <c r="P2461" s="40">
        <f t="shared" si="974"/>
        <v>0.1270580284971872</v>
      </c>
      <c r="Q2461" s="38">
        <f t="shared" si="988"/>
        <v>13.23</v>
      </c>
      <c r="R2461" s="38">
        <f t="shared" si="989"/>
        <v>15.961499999999997</v>
      </c>
      <c r="S2461" s="40">
        <f t="shared" si="975"/>
        <v>-1</v>
      </c>
      <c r="T2461" s="40">
        <f t="shared" si="976"/>
        <v>0</v>
      </c>
      <c r="U2461" s="40">
        <f>VLOOKUP(P2461,Table!$D$6:$G$15,MATCH(VALUE(T2461)&amp;"E",Table!$D$5:$G$5,0),1)*IF(Y2461=1,0,1)</f>
        <v>0.9</v>
      </c>
      <c r="V2461" s="40">
        <f t="shared" si="977"/>
        <v>9.9999999999999978E-2</v>
      </c>
      <c r="W2461" s="40">
        <f t="shared" si="968"/>
        <v>219259.49985619058</v>
      </c>
      <c r="X2461" s="40">
        <f t="shared" si="978"/>
        <v>8.2130765682650875E-3</v>
      </c>
      <c r="Y2461" s="40">
        <f t="shared" si="979"/>
        <v>0</v>
      </c>
      <c r="Z2461" s="40">
        <f t="shared" si="980"/>
        <v>0</v>
      </c>
      <c r="AA2461" s="40">
        <f t="shared" si="981"/>
        <v>0</v>
      </c>
      <c r="AB2461" s="38">
        <f t="shared" si="982"/>
        <v>270097.72387440939</v>
      </c>
      <c r="AC2461" s="46"/>
      <c r="AD2461" s="38"/>
      <c r="AE2461" s="40"/>
      <c r="AF2461" s="40"/>
      <c r="AG2461" s="40">
        <f t="shared" si="983"/>
        <v>145.30494351750465</v>
      </c>
      <c r="AH2461" s="24">
        <f t="shared" si="984"/>
        <v>141.29046918778877</v>
      </c>
      <c r="AI2461" s="16">
        <f>VLOOKUP(A2461,'VQT-IV'!$B$3:$C1795,2,0)</f>
        <v>141.4</v>
      </c>
      <c r="AJ2461" s="25">
        <f t="shared" si="969"/>
        <v>-7.7461677659995676E-4</v>
      </c>
      <c r="AO2461" s="1">
        <v>41535</v>
      </c>
      <c r="AP2461" s="2" t="str">
        <f t="shared" si="970"/>
        <v>high</v>
      </c>
    </row>
    <row r="2462" spans="1:42" x14ac:dyDescent="0.25">
      <c r="A2462" s="49">
        <v>41575</v>
      </c>
      <c r="B2462" s="47">
        <v>1762.11</v>
      </c>
      <c r="C2462" s="27">
        <f t="shared" si="985"/>
        <v>1.3297192246712886E-3</v>
      </c>
      <c r="D2462" s="27">
        <f t="shared" si="986"/>
        <v>9.9956616244047947E-3</v>
      </c>
      <c r="E2462" s="5">
        <f t="shared" si="987"/>
        <v>0</v>
      </c>
      <c r="F2462" s="44">
        <v>3147.36</v>
      </c>
      <c r="G2462" s="45">
        <v>3147.36</v>
      </c>
      <c r="H2462" s="48">
        <v>1762.11</v>
      </c>
      <c r="I2462" s="42">
        <v>13.31</v>
      </c>
      <c r="J2462" s="40">
        <f t="shared" si="971"/>
        <v>0.1331</v>
      </c>
      <c r="K2462" s="40">
        <f t="shared" si="972"/>
        <v>5.5154683464258003E-3</v>
      </c>
      <c r="L2462" s="51">
        <f>VLOOKUP(A2462,LIBOR!$A$3:B4557,2,1)</f>
        <v>0.1033</v>
      </c>
      <c r="M2462" s="43">
        <v>1338.25</v>
      </c>
      <c r="N2462" s="54">
        <v>1193.58</v>
      </c>
      <c r="O2462" s="40">
        <f t="shared" si="973"/>
        <v>1.7658049315115129E-6</v>
      </c>
      <c r="P2462" s="40">
        <f t="shared" si="974"/>
        <v>0.1275845316535742</v>
      </c>
      <c r="Q2462" s="38">
        <f t="shared" si="988"/>
        <v>13.24</v>
      </c>
      <c r="R2462" s="38">
        <f t="shared" si="989"/>
        <v>15.842999999999998</v>
      </c>
      <c r="S2462" s="40">
        <f t="shared" si="975"/>
        <v>-1</v>
      </c>
      <c r="T2462" s="40">
        <f t="shared" si="976"/>
        <v>0</v>
      </c>
      <c r="U2462" s="40">
        <f>VLOOKUP(P2462,Table!$D$6:$G$15,MATCH(VALUE(T2462)&amp;"E",Table!$D$5:$G$5,0),1)*IF(Y2462=1,0,1)</f>
        <v>0.9</v>
      </c>
      <c r="V2462" s="40">
        <f t="shared" si="977"/>
        <v>9.9999999999999978E-2</v>
      </c>
      <c r="W2462" s="40">
        <f t="shared" si="968"/>
        <v>219572.16287648425</v>
      </c>
      <c r="X2462" s="40">
        <f t="shared" si="978"/>
        <v>9.1193336480470677E-3</v>
      </c>
      <c r="Y2462" s="40">
        <f t="shared" si="979"/>
        <v>0</v>
      </c>
      <c r="Z2462" s="40">
        <f t="shared" si="980"/>
        <v>0</v>
      </c>
      <c r="AA2462" s="40">
        <f t="shared" si="981"/>
        <v>0</v>
      </c>
      <c r="AB2462" s="38">
        <f t="shared" si="982"/>
        <v>270484.65045902826</v>
      </c>
      <c r="AC2462" s="46"/>
      <c r="AD2462" s="38"/>
      <c r="AE2462" s="40"/>
      <c r="AF2462" s="40"/>
      <c r="AG2462" s="40">
        <f t="shared" si="983"/>
        <v>145.51309908696666</v>
      </c>
      <c r="AH2462" s="24">
        <f t="shared" si="984"/>
        <v>141.48182606427244</v>
      </c>
      <c r="AI2462" s="16">
        <f>VLOOKUP(A2462,'VQT-IV'!$B$3:$C1796,2,0)</f>
        <v>141.59</v>
      </c>
      <c r="AJ2462" s="25">
        <f t="shared" si="969"/>
        <v>-7.6399417845585127E-4</v>
      </c>
      <c r="AO2462" s="1">
        <v>41536</v>
      </c>
      <c r="AP2462" s="2" t="str">
        <f t="shared" si="970"/>
        <v>high</v>
      </c>
    </row>
    <row r="2463" spans="1:42" x14ac:dyDescent="0.25">
      <c r="A2463" s="49">
        <v>41576</v>
      </c>
      <c r="B2463" s="47">
        <v>1771.95</v>
      </c>
      <c r="C2463" s="27">
        <f t="shared" si="985"/>
        <v>5.5842143793520815E-3</v>
      </c>
      <c r="D2463" s="27">
        <f t="shared" si="986"/>
        <v>9.8423684091539787E-3</v>
      </c>
      <c r="E2463" s="5">
        <f t="shared" si="987"/>
        <v>0</v>
      </c>
      <c r="F2463" s="44">
        <v>3165.11</v>
      </c>
      <c r="G2463" s="45">
        <v>3165.11</v>
      </c>
      <c r="H2463" s="48">
        <v>1771.95</v>
      </c>
      <c r="I2463" s="42">
        <v>13.41</v>
      </c>
      <c r="J2463" s="40">
        <f t="shared" si="971"/>
        <v>0.1341</v>
      </c>
      <c r="K2463" s="40">
        <f t="shared" si="972"/>
        <v>6.980482310711883E-3</v>
      </c>
      <c r="L2463" s="51">
        <f>VLOOKUP(A2463,LIBOR!$A$3:B4558,2,1)</f>
        <v>0.10349999999999999</v>
      </c>
      <c r="M2463" s="43">
        <v>1332.5</v>
      </c>
      <c r="N2463" s="54">
        <v>1188.45</v>
      </c>
      <c r="O2463" s="40">
        <f t="shared" si="973"/>
        <v>3.1010202034820375E-5</v>
      </c>
      <c r="P2463" s="40">
        <f t="shared" si="974"/>
        <v>0.12711951768928811</v>
      </c>
      <c r="Q2463" s="38">
        <f t="shared" si="988"/>
        <v>13.270000000000001</v>
      </c>
      <c r="R2463" s="38">
        <f t="shared" si="989"/>
        <v>15.678499999999996</v>
      </c>
      <c r="S2463" s="40">
        <f t="shared" si="975"/>
        <v>-1</v>
      </c>
      <c r="T2463" s="40">
        <f t="shared" si="976"/>
        <v>0</v>
      </c>
      <c r="U2463" s="40">
        <f>VLOOKUP(P2463,Table!$D$6:$G$15,MATCH(VALUE(T2463)&amp;"E",Table!$D$5:$G$5,0),1)*IF(Y2463=1,0,1)</f>
        <v>0.9</v>
      </c>
      <c r="V2463" s="40">
        <f t="shared" si="977"/>
        <v>9.9999999999999978E-2</v>
      </c>
      <c r="W2463" s="40">
        <f t="shared" si="968"/>
        <v>220581.31511302554</v>
      </c>
      <c r="X2463" s="40">
        <f t="shared" si="978"/>
        <v>8.7304521908426747E-3</v>
      </c>
      <c r="Y2463" s="40">
        <f t="shared" si="979"/>
        <v>0</v>
      </c>
      <c r="Z2463" s="40">
        <f t="shared" si="980"/>
        <v>0</v>
      </c>
      <c r="AA2463" s="40">
        <f t="shared" si="981"/>
        <v>0</v>
      </c>
      <c r="AB2463" s="38">
        <f t="shared" si="982"/>
        <v>271741.3267077778</v>
      </c>
      <c r="AC2463" s="46"/>
      <c r="AD2463" s="38"/>
      <c r="AE2463" s="40"/>
      <c r="AF2463" s="40"/>
      <c r="AG2463" s="40">
        <f t="shared" si="983"/>
        <v>146.18915539993748</v>
      </c>
      <c r="AH2463" s="24">
        <f t="shared" si="984"/>
        <v>142.13545350257584</v>
      </c>
      <c r="AI2463" s="16">
        <f>VLOOKUP(A2463,'VQT-IV'!$B$3:$C1797,2,0)</f>
        <v>142.25</v>
      </c>
      <c r="AJ2463" s="25">
        <f t="shared" si="969"/>
        <v>-8.0524778505564054E-4</v>
      </c>
      <c r="AO2463" s="1">
        <v>41537</v>
      </c>
      <c r="AP2463" s="2" t="str">
        <f t="shared" si="970"/>
        <v>high</v>
      </c>
    </row>
    <row r="2464" spans="1:42" x14ac:dyDescent="0.25">
      <c r="A2464" s="49">
        <v>41577</v>
      </c>
      <c r="B2464" s="47">
        <v>1763.31</v>
      </c>
      <c r="C2464" s="27">
        <f t="shared" si="985"/>
        <v>-4.8759840853297431E-3</v>
      </c>
      <c r="D2464" s="27">
        <f t="shared" si="986"/>
        <v>9.6909194215918371E-3</v>
      </c>
      <c r="E2464" s="5">
        <f t="shared" si="987"/>
        <v>0</v>
      </c>
      <c r="F2464" s="44">
        <v>3149.93</v>
      </c>
      <c r="G2464" s="45">
        <v>3149.93</v>
      </c>
      <c r="H2464" s="48">
        <v>1763.31</v>
      </c>
      <c r="I2464" s="42">
        <v>13.65</v>
      </c>
      <c r="J2464" s="40">
        <f t="shared" si="971"/>
        <v>0.13650000000000001</v>
      </c>
      <c r="K2464" s="40">
        <f t="shared" si="972"/>
        <v>8.7357379441164174E-3</v>
      </c>
      <c r="L2464" s="51">
        <f>VLOOKUP(A2464,LIBOR!$A$3:B4559,2,1)</f>
        <v>0.10239999999999999</v>
      </c>
      <c r="M2464" s="43">
        <v>1339.67</v>
      </c>
      <c r="N2464" s="54">
        <v>1194.8399999999999</v>
      </c>
      <c r="O2464" s="40">
        <f t="shared" si="973"/>
        <v>2.3891668861778936E-5</v>
      </c>
      <c r="P2464" s="40">
        <f t="shared" si="974"/>
        <v>0.12776426205588359</v>
      </c>
      <c r="Q2464" s="38">
        <f t="shared" si="988"/>
        <v>13.285999999999998</v>
      </c>
      <c r="R2464" s="38">
        <f t="shared" si="989"/>
        <v>15.571999999999999</v>
      </c>
      <c r="S2464" s="40">
        <f t="shared" si="975"/>
        <v>-1</v>
      </c>
      <c r="T2464" s="40">
        <f t="shared" si="976"/>
        <v>0</v>
      </c>
      <c r="U2464" s="40">
        <f>VLOOKUP(P2464,Table!$D$6:$G$15,MATCH(VALUE(T2464)&amp;"E",Table!$D$5:$G$5,0),1)*IF(Y2464=1,0,1)</f>
        <v>0.9</v>
      </c>
      <c r="V2464" s="40">
        <f t="shared" si="977"/>
        <v>9.9999999999999978E-2</v>
      </c>
      <c r="W2464" s="40">
        <f t="shared" si="968"/>
        <v>219731.92031496257</v>
      </c>
      <c r="X2464" s="40">
        <f t="shared" si="978"/>
        <v>8.1062119401675847E-3</v>
      </c>
      <c r="Y2464" s="40">
        <f t="shared" si="979"/>
        <v>0</v>
      </c>
      <c r="Z2464" s="40">
        <f t="shared" si="980"/>
        <v>0</v>
      </c>
      <c r="AA2464" s="40">
        <f t="shared" si="981"/>
        <v>0</v>
      </c>
      <c r="AB2464" s="38">
        <f t="shared" si="982"/>
        <v>270714.59249768924</v>
      </c>
      <c r="AC2464" s="46"/>
      <c r="AD2464" s="38"/>
      <c r="AE2464" s="40"/>
      <c r="AF2464" s="40"/>
      <c r="AG2464" s="40">
        <f t="shared" si="983"/>
        <v>145.63680140648518</v>
      </c>
      <c r="AH2464" s="24">
        <f t="shared" si="984"/>
        <v>141.59473038096195</v>
      </c>
      <c r="AI2464" s="16">
        <f>VLOOKUP(A2464,'VQT-IV'!$B$3:$C1798,2,0)</f>
        <v>141.71</v>
      </c>
      <c r="AJ2464" s="25">
        <f t="shared" si="969"/>
        <v>-8.1341908854748457E-4</v>
      </c>
      <c r="AO2464" s="1">
        <v>41540</v>
      </c>
      <c r="AP2464" s="2" t="str">
        <f t="shared" si="970"/>
        <v>high</v>
      </c>
    </row>
    <row r="2465" spans="1:42" x14ac:dyDescent="0.25">
      <c r="A2465" s="49">
        <v>41578</v>
      </c>
      <c r="B2465" s="47">
        <v>1756.54</v>
      </c>
      <c r="C2465" s="27">
        <f t="shared" si="985"/>
        <v>-3.8393702752210768E-3</v>
      </c>
      <c r="D2465" s="27">
        <f t="shared" si="986"/>
        <v>2.5933808210351073E-3</v>
      </c>
      <c r="E2465" s="5">
        <f t="shared" si="987"/>
        <v>0</v>
      </c>
      <c r="F2465" s="44">
        <v>3138.09</v>
      </c>
      <c r="G2465" s="45">
        <v>3138.09</v>
      </c>
      <c r="H2465" s="48">
        <v>1756.54</v>
      </c>
      <c r="I2465" s="42">
        <v>13.75</v>
      </c>
      <c r="J2465" s="40">
        <f t="shared" si="971"/>
        <v>0.13750000000000001</v>
      </c>
      <c r="K2465" s="40">
        <f t="shared" si="972"/>
        <v>1.0305444123692054E-2</v>
      </c>
      <c r="L2465" s="51">
        <f>VLOOKUP(A2465,LIBOR!$A$3:B4560,2,1)</f>
        <v>0.1037</v>
      </c>
      <c r="M2465" s="43">
        <v>1335.2</v>
      </c>
      <c r="N2465" s="54">
        <v>1190.8499999999999</v>
      </c>
      <c r="O2465" s="40">
        <f t="shared" si="973"/>
        <v>1.479755924208699E-5</v>
      </c>
      <c r="P2465" s="40">
        <f t="shared" si="974"/>
        <v>0.12719455587630796</v>
      </c>
      <c r="Q2465" s="38">
        <f t="shared" si="988"/>
        <v>13.332000000000003</v>
      </c>
      <c r="R2465" s="38">
        <f t="shared" si="989"/>
        <v>15.424499999999998</v>
      </c>
      <c r="S2465" s="40">
        <f t="shared" si="975"/>
        <v>-1</v>
      </c>
      <c r="T2465" s="40">
        <f t="shared" si="976"/>
        <v>-1</v>
      </c>
      <c r="U2465" s="40">
        <f>VLOOKUP(P2465,Table!$D$6:$G$15,MATCH(VALUE(T2465)&amp;"E",Table!$D$5:$G$5,0),1)*IF(Y2465=1,0,1)</f>
        <v>0.97499999999999998</v>
      </c>
      <c r="V2465" s="40">
        <f t="shared" si="977"/>
        <v>2.5000000000000022E-2</v>
      </c>
      <c r="W2465" s="40">
        <f t="shared" si="968"/>
        <v>218899.2749499784</v>
      </c>
      <c r="X2465" s="40">
        <f t="shared" si="978"/>
        <v>7.9648573771371467E-3</v>
      </c>
      <c r="Y2465" s="40">
        <f t="shared" si="979"/>
        <v>0</v>
      </c>
      <c r="Z2465" s="40">
        <f t="shared" si="980"/>
        <v>0</v>
      </c>
      <c r="AA2465" s="40">
        <f t="shared" si="981"/>
        <v>0</v>
      </c>
      <c r="AB2465" s="38">
        <f t="shared" si="982"/>
        <v>269708.45556912874</v>
      </c>
      <c r="AC2465" s="46"/>
      <c r="AD2465" s="38"/>
      <c r="AE2465" s="40"/>
      <c r="AF2465" s="40"/>
      <c r="AG2465" s="40">
        <f t="shared" si="983"/>
        <v>145.0955281684947</v>
      </c>
      <c r="AH2465" s="24">
        <f t="shared" si="984"/>
        <v>141.06480824495296</v>
      </c>
      <c r="AI2465" s="16">
        <f>VLOOKUP(A2465,'VQT-IV'!$B$3:$C1799,2,0)</f>
        <v>141.18</v>
      </c>
      <c r="AJ2465" s="25">
        <f t="shared" si="969"/>
        <v>-8.1592120021989345E-4</v>
      </c>
      <c r="AO2465" s="1">
        <v>41541</v>
      </c>
      <c r="AP2465" s="2" t="str">
        <f t="shared" si="970"/>
        <v>high</v>
      </c>
    </row>
    <row r="2466" spans="1:42" x14ac:dyDescent="0.25">
      <c r="A2466" s="49">
        <v>41579</v>
      </c>
      <c r="B2466" s="47">
        <v>1761.64</v>
      </c>
      <c r="C2466" s="27">
        <f t="shared" si="985"/>
        <v>2.9034351623078436E-3</v>
      </c>
      <c r="D2466" s="27">
        <f t="shared" si="986"/>
        <v>1.1020144057803938E-3</v>
      </c>
      <c r="E2466" s="5">
        <f t="shared" si="987"/>
        <v>0</v>
      </c>
      <c r="F2466" s="44">
        <v>3147.21</v>
      </c>
      <c r="G2466" s="45">
        <v>3147.21</v>
      </c>
      <c r="H2466" s="48">
        <v>1761.64</v>
      </c>
      <c r="I2466" s="42">
        <v>13.28</v>
      </c>
      <c r="J2466" s="40">
        <f t="shared" si="971"/>
        <v>0.1328</v>
      </c>
      <c r="K2466" s="40">
        <f t="shared" si="972"/>
        <v>7.8162253499204221E-3</v>
      </c>
      <c r="L2466" s="51">
        <f>VLOOKUP(A2466,LIBOR!$A$3:B4561,2,1)</f>
        <v>9.9900000000000017E-2</v>
      </c>
      <c r="M2466" s="43">
        <v>1337.16</v>
      </c>
      <c r="N2466" s="54">
        <v>1192.5999999999999</v>
      </c>
      <c r="O2466" s="40">
        <f t="shared" si="973"/>
        <v>8.4055249402226973E-6</v>
      </c>
      <c r="P2466" s="40">
        <f t="shared" si="974"/>
        <v>0.12498377465007958</v>
      </c>
      <c r="Q2466" s="38">
        <f t="shared" si="988"/>
        <v>13.442000000000002</v>
      </c>
      <c r="R2466" s="38">
        <f t="shared" si="989"/>
        <v>15.2285</v>
      </c>
      <c r="S2466" s="40">
        <f t="shared" si="975"/>
        <v>-1</v>
      </c>
      <c r="T2466" s="40">
        <f t="shared" si="976"/>
        <v>-1</v>
      </c>
      <c r="U2466" s="40">
        <f>VLOOKUP(P2466,Table!$D$6:$G$15,MATCH(VALUE(T2466)&amp;"E",Table!$D$5:$G$5,0),1)*IF(Y2466=1,0,1)</f>
        <v>0.97499999999999998</v>
      </c>
      <c r="V2466" s="40">
        <f t="shared" si="977"/>
        <v>2.5000000000000022E-2</v>
      </c>
      <c r="W2466" s="40">
        <f t="shared" si="968"/>
        <v>219526.98782873363</v>
      </c>
      <c r="X2466" s="40">
        <f t="shared" si="978"/>
        <v>2.6449123080629633E-3</v>
      </c>
      <c r="Y2466" s="40">
        <f t="shared" si="979"/>
        <v>0</v>
      </c>
      <c r="Z2466" s="40">
        <f t="shared" si="980"/>
        <v>0</v>
      </c>
      <c r="AA2466" s="40">
        <f t="shared" si="981"/>
        <v>0</v>
      </c>
      <c r="AB2466" s="38">
        <f t="shared" si="982"/>
        <v>270482.59148550243</v>
      </c>
      <c r="AC2466" s="46"/>
      <c r="AD2466" s="38"/>
      <c r="AE2466" s="40"/>
      <c r="AF2466" s="40"/>
      <c r="AG2466" s="40">
        <f t="shared" si="983"/>
        <v>145.51199141738846</v>
      </c>
      <c r="AH2466" s="24">
        <f t="shared" si="984"/>
        <v>141.46602015380759</v>
      </c>
      <c r="AI2466" s="16">
        <f>VLOOKUP(A2466,'VQT-IV'!$B$3:$C1800,2,0)</f>
        <v>141.58000000000001</v>
      </c>
      <c r="AJ2466" s="25">
        <f t="shared" si="969"/>
        <v>-8.050561251053967E-4</v>
      </c>
      <c r="AO2466" s="1">
        <v>41542</v>
      </c>
      <c r="AP2466" s="2" t="str">
        <f t="shared" si="970"/>
        <v>high</v>
      </c>
    </row>
    <row r="2467" spans="1:42" x14ac:dyDescent="0.25">
      <c r="A2467" s="49">
        <v>41582</v>
      </c>
      <c r="B2467" s="47">
        <v>1767.93</v>
      </c>
      <c r="C2467" s="27">
        <f t="shared" si="985"/>
        <v>3.5705365454916649E-3</v>
      </c>
      <c r="D2467" s="27">
        <f t="shared" si="986"/>
        <v>3.3428317266007701E-3</v>
      </c>
      <c r="E2467" s="5">
        <f t="shared" si="987"/>
        <v>0</v>
      </c>
      <c r="F2467" s="44">
        <v>3158.47</v>
      </c>
      <c r="G2467" s="45">
        <v>3158.47</v>
      </c>
      <c r="H2467" s="48">
        <v>1767.93</v>
      </c>
      <c r="I2467" s="42">
        <v>12.93</v>
      </c>
      <c r="J2467" s="40">
        <f t="shared" si="971"/>
        <v>0.1293</v>
      </c>
      <c r="K2467" s="40">
        <f t="shared" si="972"/>
        <v>3.9519601741880572E-3</v>
      </c>
      <c r="L2467" s="51">
        <f>VLOOKUP(A2467,LIBOR!$A$3:B4562,2,1)</f>
        <v>0.10140000000000002</v>
      </c>
      <c r="M2467" s="43">
        <v>1292.74</v>
      </c>
      <c r="N2467" s="54">
        <v>1152.97</v>
      </c>
      <c r="O2467" s="40">
        <f t="shared" si="973"/>
        <v>1.2703359915893128E-5</v>
      </c>
      <c r="P2467" s="40">
        <f t="shared" si="974"/>
        <v>0.12534803982581194</v>
      </c>
      <c r="Q2467" s="38">
        <f t="shared" si="988"/>
        <v>13.479999999999999</v>
      </c>
      <c r="R2467" s="38">
        <f t="shared" si="989"/>
        <v>15.055499999999999</v>
      </c>
      <c r="S2467" s="40">
        <f t="shared" si="975"/>
        <v>-1</v>
      </c>
      <c r="T2467" s="40">
        <f t="shared" si="976"/>
        <v>-1</v>
      </c>
      <c r="U2467" s="40">
        <f>VLOOKUP(P2467,Table!$D$6:$G$15,MATCH(VALUE(T2467)&amp;"E",Table!$D$5:$G$5,0),1)*IF(Y2467=1,0,1)</f>
        <v>0.97499999999999998</v>
      </c>
      <c r="V2467" s="40">
        <f t="shared" si="977"/>
        <v>2.5000000000000022E-2</v>
      </c>
      <c r="W2467" s="40">
        <f t="shared" si="968"/>
        <v>220108.849639022</v>
      </c>
      <c r="X2467" s="40">
        <f t="shared" si="978"/>
        <v>1.2199606982525868E-3</v>
      </c>
      <c r="Y2467" s="40">
        <f t="shared" si="979"/>
        <v>0</v>
      </c>
      <c r="Z2467" s="40">
        <f t="shared" si="980"/>
        <v>0</v>
      </c>
      <c r="AA2467" s="40">
        <f t="shared" si="981"/>
        <v>0</v>
      </c>
      <c r="AB2467" s="38">
        <f t="shared" si="982"/>
        <v>271201.48992689088</v>
      </c>
      <c r="AC2467" s="46"/>
      <c r="AD2467" s="38"/>
      <c r="AE2467" s="40"/>
      <c r="AF2467" s="40"/>
      <c r="AG2467" s="40">
        <f t="shared" si="983"/>
        <v>145.89873846553959</v>
      </c>
      <c r="AH2467" s="24">
        <f t="shared" si="984"/>
        <v>141.83093862574239</v>
      </c>
      <c r="AI2467" s="16">
        <f>VLOOKUP(A2467,'VQT-IV'!$B$3:$C1801,2,0)</f>
        <v>141.94</v>
      </c>
      <c r="AJ2467" s="25">
        <f t="shared" si="969"/>
        <v>-7.6836250709877429E-4</v>
      </c>
      <c r="AO2467" s="1">
        <v>41543</v>
      </c>
      <c r="AP2467" s="2" t="str">
        <f t="shared" si="970"/>
        <v>high</v>
      </c>
    </row>
    <row r="2468" spans="1:42" x14ac:dyDescent="0.25">
      <c r="A2468" s="49">
        <v>41583</v>
      </c>
      <c r="B2468" s="47">
        <v>1762.97</v>
      </c>
      <c r="C2468" s="27">
        <f t="shared" si="985"/>
        <v>-2.8055409433631606E-3</v>
      </c>
      <c r="D2468" s="27">
        <f t="shared" si="986"/>
        <v>-5.0469235961144721E-3</v>
      </c>
      <c r="E2468" s="5">
        <f t="shared" si="987"/>
        <v>0</v>
      </c>
      <c r="F2468" s="44">
        <v>3149.96</v>
      </c>
      <c r="G2468" s="45">
        <v>3149.96</v>
      </c>
      <c r="H2468" s="48">
        <v>1762.97</v>
      </c>
      <c r="I2468" s="42">
        <v>13.27</v>
      </c>
      <c r="J2468" s="40">
        <f t="shared" si="971"/>
        <v>0.13269999999999998</v>
      </c>
      <c r="K2468" s="40">
        <f t="shared" si="972"/>
        <v>1.052923106931293E-2</v>
      </c>
      <c r="L2468" s="51">
        <f>VLOOKUP(A2468,LIBOR!$A$3:B4563,2,1)</f>
        <v>0.10239999999999999</v>
      </c>
      <c r="M2468" s="43">
        <v>1299.6500000000001</v>
      </c>
      <c r="N2468" s="54">
        <v>1159.1300000000001</v>
      </c>
      <c r="O2468" s="40">
        <f t="shared" si="973"/>
        <v>7.893199501945375E-6</v>
      </c>
      <c r="P2468" s="40">
        <f t="shared" si="974"/>
        <v>0.12217076893068705</v>
      </c>
      <c r="Q2468" s="38">
        <f t="shared" si="988"/>
        <v>13.404000000000002</v>
      </c>
      <c r="R2468" s="38">
        <f t="shared" si="989"/>
        <v>14.731499999999997</v>
      </c>
      <c r="S2468" s="40">
        <f t="shared" si="975"/>
        <v>-1</v>
      </c>
      <c r="T2468" s="40">
        <f t="shared" si="976"/>
        <v>-1</v>
      </c>
      <c r="U2468" s="40">
        <f>VLOOKUP(P2468,Table!$D$6:$G$15,MATCH(VALUE(T2468)&amp;"E",Table!$D$5:$G$5,0),1)*IF(Y2468=1,0,1)</f>
        <v>0.97499999999999998</v>
      </c>
      <c r="V2468" s="40">
        <f t="shared" si="977"/>
        <v>2.5000000000000022E-2</v>
      </c>
      <c r="W2468" s="40">
        <f t="shared" si="968"/>
        <v>219536.16287760413</v>
      </c>
      <c r="X2468" s="40">
        <f t="shared" si="978"/>
        <v>2.4442386298286767E-3</v>
      </c>
      <c r="Y2468" s="40">
        <f t="shared" si="979"/>
        <v>0</v>
      </c>
      <c r="Z2468" s="40">
        <f t="shared" si="980"/>
        <v>0</v>
      </c>
      <c r="AA2468" s="40">
        <f t="shared" si="981"/>
        <v>0</v>
      </c>
      <c r="AB2468" s="38">
        <f t="shared" si="982"/>
        <v>270525.28886249365</v>
      </c>
      <c r="AC2468" s="46"/>
      <c r="AD2468" s="38"/>
      <c r="AE2468" s="40"/>
      <c r="AF2468" s="40"/>
      <c r="AG2468" s="40">
        <f t="shared" si="983"/>
        <v>145.53496139974544</v>
      </c>
      <c r="AH2468" s="24">
        <f t="shared" si="984"/>
        <v>141.47362173512536</v>
      </c>
      <c r="AI2468" s="16">
        <f>VLOOKUP(A2468,'VQT-IV'!$B$3:$C1802,2,0)</f>
        <v>141.59</v>
      </c>
      <c r="AJ2468" s="25">
        <f t="shared" si="969"/>
        <v>-8.2193844815758865E-4</v>
      </c>
      <c r="AO2468" s="1">
        <v>41544</v>
      </c>
      <c r="AP2468" s="2" t="str">
        <f t="shared" si="970"/>
        <v>high</v>
      </c>
    </row>
    <row r="2469" spans="1:42" x14ac:dyDescent="0.25">
      <c r="A2469" s="49">
        <v>41584</v>
      </c>
      <c r="B2469" s="47">
        <v>1770.49</v>
      </c>
      <c r="C2469" s="27">
        <f t="shared" si="985"/>
        <v>4.2655291922153449E-3</v>
      </c>
      <c r="D2469" s="27">
        <f t="shared" si="986"/>
        <v>4.094589681430616E-3</v>
      </c>
      <c r="E2469" s="5">
        <f t="shared" si="987"/>
        <v>0</v>
      </c>
      <c r="F2469" s="44">
        <v>3165.13</v>
      </c>
      <c r="G2469" s="45">
        <v>3165.13</v>
      </c>
      <c r="H2469" s="48">
        <v>1770.49</v>
      </c>
      <c r="I2469" s="42">
        <v>12.67</v>
      </c>
      <c r="J2469" s="40">
        <f t="shared" si="971"/>
        <v>0.12670000000000001</v>
      </c>
      <c r="K2469" s="40">
        <f t="shared" si="972"/>
        <v>6.4907679028651383E-3</v>
      </c>
      <c r="L2469" s="51">
        <f>VLOOKUP(A2469,LIBOR!$A$3:B4564,2,1)</f>
        <v>0.1023</v>
      </c>
      <c r="M2469" s="43">
        <v>1275.81</v>
      </c>
      <c r="N2469" s="54">
        <v>1137.8699999999999</v>
      </c>
      <c r="O2469" s="40">
        <f t="shared" si="973"/>
        <v>1.8117431387035098E-5</v>
      </c>
      <c r="P2469" s="40">
        <f t="shared" si="974"/>
        <v>0.12020923209713487</v>
      </c>
      <c r="Q2469" s="38">
        <f t="shared" si="988"/>
        <v>13.375999999999999</v>
      </c>
      <c r="R2469" s="38">
        <f t="shared" si="989"/>
        <v>14.378</v>
      </c>
      <c r="S2469" s="40">
        <f t="shared" si="975"/>
        <v>-1</v>
      </c>
      <c r="T2469" s="40">
        <f t="shared" si="976"/>
        <v>-1</v>
      </c>
      <c r="U2469" s="40">
        <f>VLOOKUP(P2469,Table!$D$6:$G$15,MATCH(VALUE(T2469)&amp;"E",Table!$D$5:$G$5,0),1)*IF(Y2469=1,0,1)</f>
        <v>0.97499999999999998</v>
      </c>
      <c r="V2469" s="40">
        <f t="shared" si="977"/>
        <v>2.5000000000000022E-2</v>
      </c>
      <c r="W2469" s="40">
        <f t="shared" si="968"/>
        <v>220348.52514402824</v>
      </c>
      <c r="X2469" s="40">
        <f t="shared" si="978"/>
        <v>-4.7381721107514485E-3</v>
      </c>
      <c r="Y2469" s="40">
        <f t="shared" si="979"/>
        <v>0</v>
      </c>
      <c r="Z2469" s="40">
        <f t="shared" si="980"/>
        <v>0</v>
      </c>
      <c r="AA2469" s="40">
        <f t="shared" si="981"/>
        <v>0</v>
      </c>
      <c r="AB2469" s="38">
        <f t="shared" si="982"/>
        <v>271671.49120498815</v>
      </c>
      <c r="AC2469" s="46"/>
      <c r="AD2469" s="38"/>
      <c r="AE2469" s="40"/>
      <c r="AF2469" s="40"/>
      <c r="AG2469" s="40">
        <f t="shared" si="983"/>
        <v>146.1515858727204</v>
      </c>
      <c r="AH2469" s="24">
        <f t="shared" si="984"/>
        <v>142.06934072029446</v>
      </c>
      <c r="AI2469" s="16">
        <f>VLOOKUP(A2469,'VQT-IV'!$B$3:$C1803,2,0)</f>
        <v>142.18</v>
      </c>
      <c r="AJ2469" s="25">
        <f t="shared" si="969"/>
        <v>-7.7830411946511191E-4</v>
      </c>
      <c r="AO2469" s="1">
        <v>41547</v>
      </c>
      <c r="AP2469" s="2" t="str">
        <f t="shared" si="970"/>
        <v>high</v>
      </c>
    </row>
    <row r="2470" spans="1:42" x14ac:dyDescent="0.25">
      <c r="A2470" s="49">
        <v>41585</v>
      </c>
      <c r="B2470" s="47">
        <v>1747.15</v>
      </c>
      <c r="C2470" s="27">
        <f t="shared" si="985"/>
        <v>-1.3182791204694677E-2</v>
      </c>
      <c r="D2470" s="27">
        <f t="shared" si="986"/>
        <v>-5.2488312480429844E-3</v>
      </c>
      <c r="E2470" s="5">
        <f t="shared" si="987"/>
        <v>0</v>
      </c>
      <c r="F2470" s="44">
        <v>3124.12</v>
      </c>
      <c r="G2470" s="45">
        <v>3124.12</v>
      </c>
      <c r="H2470" s="48">
        <v>1747.15</v>
      </c>
      <c r="I2470" s="42">
        <v>13.91</v>
      </c>
      <c r="J2470" s="40">
        <f t="shared" si="971"/>
        <v>0.1391</v>
      </c>
      <c r="K2470" s="40">
        <f t="shared" si="972"/>
        <v>2.1533631335260442E-2</v>
      </c>
      <c r="L2470" s="51">
        <f>VLOOKUP(A2470,LIBOR!$A$3:B4565,2,1)</f>
        <v>0.10169999999999998</v>
      </c>
      <c r="M2470" s="43">
        <v>1318.57</v>
      </c>
      <c r="N2470" s="54">
        <v>1176.01</v>
      </c>
      <c r="O2470" s="40">
        <f t="shared" si="973"/>
        <v>1.761049888860576E-4</v>
      </c>
      <c r="P2470" s="40">
        <f t="shared" si="974"/>
        <v>0.11756636866473956</v>
      </c>
      <c r="Q2470" s="38">
        <f t="shared" si="988"/>
        <v>13.180000000000001</v>
      </c>
      <c r="R2470" s="38">
        <f t="shared" si="989"/>
        <v>14.031500000000003</v>
      </c>
      <c r="S2470" s="40">
        <f t="shared" si="975"/>
        <v>-1</v>
      </c>
      <c r="T2470" s="40">
        <f t="shared" si="976"/>
        <v>-1</v>
      </c>
      <c r="U2470" s="40">
        <f>VLOOKUP(P2470,Table!$D$6:$G$15,MATCH(VALUE(T2470)&amp;"E",Table!$D$5:$G$5,0),1)*IF(Y2470=1,0,1)</f>
        <v>0.97499999999999998</v>
      </c>
      <c r="V2470" s="40">
        <f t="shared" si="977"/>
        <v>2.5000000000000022E-2</v>
      </c>
      <c r="W2470" s="40">
        <f t="shared" si="968"/>
        <v>217700.9820344747</v>
      </c>
      <c r="X2470" s="40">
        <f t="shared" si="978"/>
        <v>2.8061686630773686E-3</v>
      </c>
      <c r="Y2470" s="40">
        <f t="shared" si="979"/>
        <v>0</v>
      </c>
      <c r="Z2470" s="40">
        <f t="shared" si="980"/>
        <v>0</v>
      </c>
      <c r="AA2470" s="40">
        <f t="shared" si="981"/>
        <v>0</v>
      </c>
      <c r="AB2470" s="38">
        <f t="shared" si="982"/>
        <v>268467.12749425473</v>
      </c>
      <c r="AC2470" s="46"/>
      <c r="AD2470" s="38"/>
      <c r="AE2470" s="40"/>
      <c r="AF2470" s="40"/>
      <c r="AG2470" s="40">
        <f t="shared" si="983"/>
        <v>144.42772873938833</v>
      </c>
      <c r="AH2470" s="24">
        <f t="shared" si="984"/>
        <v>140.38997956469873</v>
      </c>
      <c r="AI2470" s="16">
        <f>VLOOKUP(A2470,'VQT-IV'!$B$3:$C1804,2,0)</f>
        <v>140.5</v>
      </c>
      <c r="AJ2470" s="25">
        <f t="shared" si="969"/>
        <v>-7.8306359645030632E-4</v>
      </c>
      <c r="AO2470" s="1">
        <v>41548</v>
      </c>
      <c r="AP2470" s="2" t="str">
        <f t="shared" si="970"/>
        <v>high</v>
      </c>
    </row>
    <row r="2471" spans="1:42" x14ac:dyDescent="0.25">
      <c r="A2471" s="49">
        <v>41586</v>
      </c>
      <c r="B2471" s="47">
        <v>1770.61</v>
      </c>
      <c r="C2471" s="27">
        <f t="shared" si="985"/>
        <v>1.3427582062215393E-2</v>
      </c>
      <c r="D2471" s="27">
        <f t="shared" si="986"/>
        <v>5.275315651864565E-3</v>
      </c>
      <c r="E2471" s="5">
        <f t="shared" si="987"/>
        <v>0</v>
      </c>
      <c r="F2471" s="44">
        <v>3166.11</v>
      </c>
      <c r="G2471" s="45">
        <v>3166.11</v>
      </c>
      <c r="H2471" s="48">
        <v>1770.61</v>
      </c>
      <c r="I2471" s="42">
        <v>12.9</v>
      </c>
      <c r="J2471" s="40">
        <f t="shared" si="971"/>
        <v>0.129</v>
      </c>
      <c r="K2471" s="40">
        <f t="shared" si="972"/>
        <v>1.0360530198707613E-2</v>
      </c>
      <c r="L2471" s="51">
        <f>VLOOKUP(A2471,LIBOR!$A$3:B4566,2,1)</f>
        <v>0.1021</v>
      </c>
      <c r="M2471" s="43">
        <v>1267.52</v>
      </c>
      <c r="N2471" s="54">
        <v>1130.48</v>
      </c>
      <c r="O2471" s="40">
        <f t="shared" si="973"/>
        <v>1.7790840725017039E-4</v>
      </c>
      <c r="P2471" s="40">
        <f t="shared" si="974"/>
        <v>0.11863946980129239</v>
      </c>
      <c r="Q2471" s="38">
        <f t="shared" si="988"/>
        <v>13.212</v>
      </c>
      <c r="R2471" s="38">
        <f t="shared" si="989"/>
        <v>13.903000000000002</v>
      </c>
      <c r="S2471" s="40">
        <f t="shared" si="975"/>
        <v>-1</v>
      </c>
      <c r="T2471" s="40">
        <f t="shared" si="976"/>
        <v>-1</v>
      </c>
      <c r="U2471" s="40">
        <f>VLOOKUP(P2471,Table!$D$6:$G$15,MATCH(VALUE(T2471)&amp;"E",Table!$D$5:$G$5,0),1)*IF(Y2471=1,0,1)</f>
        <v>0.97499999999999998</v>
      </c>
      <c r="V2471" s="40">
        <f t="shared" si="977"/>
        <v>2.5000000000000022E-2</v>
      </c>
      <c r="W2471" s="40">
        <f t="shared" si="968"/>
        <v>220340.38897603145</v>
      </c>
      <c r="X2471" s="40">
        <f t="shared" si="978"/>
        <v>-5.4741748951773195E-3</v>
      </c>
      <c r="Y2471" s="40">
        <f t="shared" si="979"/>
        <v>0</v>
      </c>
      <c r="Z2471" s="40">
        <f t="shared" si="980"/>
        <v>0</v>
      </c>
      <c r="AA2471" s="40">
        <f t="shared" si="981"/>
        <v>0</v>
      </c>
      <c r="AB2471" s="38">
        <f t="shared" si="982"/>
        <v>271725.4232514287</v>
      </c>
      <c r="AC2471" s="46"/>
      <c r="AD2471" s="38"/>
      <c r="AE2471" s="40"/>
      <c r="AF2471" s="40"/>
      <c r="AG2471" s="40">
        <f t="shared" si="983"/>
        <v>146.18059978979241</v>
      </c>
      <c r="AH2471" s="24">
        <f t="shared" si="984"/>
        <v>142.09014747052694</v>
      </c>
      <c r="AI2471" s="16">
        <f>VLOOKUP(A2471,'VQT-IV'!$B$3:$C1805,2,0)</f>
        <v>142.19999999999999</v>
      </c>
      <c r="AJ2471" s="25">
        <f t="shared" si="969"/>
        <v>-7.7252130431115784E-4</v>
      </c>
      <c r="AO2471" s="1">
        <v>41549</v>
      </c>
      <c r="AP2471" s="2" t="str">
        <f t="shared" si="970"/>
        <v>high</v>
      </c>
    </row>
    <row r="2472" spans="1:42" x14ac:dyDescent="0.25">
      <c r="A2472" s="49">
        <v>41589</v>
      </c>
      <c r="B2472" s="47">
        <v>1771.89</v>
      </c>
      <c r="C2472" s="27">
        <f t="shared" si="985"/>
        <v>7.2291470171315098E-4</v>
      </c>
      <c r="D2472" s="27">
        <f t="shared" si="986"/>
        <v>2.4276938080860511E-3</v>
      </c>
      <c r="E2472" s="5">
        <f t="shared" si="987"/>
        <v>0</v>
      </c>
      <c r="F2472" s="44">
        <v>3168.41</v>
      </c>
      <c r="G2472" s="45">
        <v>3168.41</v>
      </c>
      <c r="H2472" s="48">
        <v>1771.89</v>
      </c>
      <c r="I2472" s="42">
        <v>12.53</v>
      </c>
      <c r="J2472" s="40">
        <f t="shared" si="971"/>
        <v>0.12529999999999999</v>
      </c>
      <c r="K2472" s="40">
        <f t="shared" si="972"/>
        <v>-1.622865202968532E-3</v>
      </c>
      <c r="L2472" s="51">
        <f>VLOOKUP(A2472,LIBOR!$A$3:B4567,2,1)</f>
        <v>0.1021</v>
      </c>
      <c r="M2472" s="43">
        <v>1253.8900000000001</v>
      </c>
      <c r="N2472" s="54">
        <v>1118.32</v>
      </c>
      <c r="O2472" s="40">
        <f t="shared" si="973"/>
        <v>5.2222811682643171E-7</v>
      </c>
      <c r="P2472" s="40">
        <f t="shared" si="974"/>
        <v>0.12692286520296853</v>
      </c>
      <c r="Q2472" s="38">
        <f t="shared" si="988"/>
        <v>13.136000000000001</v>
      </c>
      <c r="R2472" s="38">
        <f t="shared" si="989"/>
        <v>13.762</v>
      </c>
      <c r="S2472" s="40">
        <f t="shared" si="975"/>
        <v>-1</v>
      </c>
      <c r="T2472" s="40">
        <f t="shared" si="976"/>
        <v>-1</v>
      </c>
      <c r="U2472" s="40">
        <f>VLOOKUP(P2472,Table!$D$6:$G$15,MATCH(VALUE(T2472)&amp;"E",Table!$D$5:$G$5,0),1)*IF(Y2472=1,0,1)</f>
        <v>0.97499999999999998</v>
      </c>
      <c r="V2472" s="40">
        <f t="shared" si="977"/>
        <v>2.5000000000000022E-2</v>
      </c>
      <c r="W2472" s="40">
        <f t="shared" si="968"/>
        <v>220436.4418546551</v>
      </c>
      <c r="X2472" s="40">
        <f t="shared" si="978"/>
        <v>3.7052444227605452E-3</v>
      </c>
      <c r="Y2472" s="40">
        <f t="shared" si="979"/>
        <v>0</v>
      </c>
      <c r="Z2472" s="40">
        <f t="shared" si="980"/>
        <v>0</v>
      </c>
      <c r="AA2472" s="40">
        <f t="shared" si="981"/>
        <v>0</v>
      </c>
      <c r="AB2472" s="38">
        <f t="shared" si="982"/>
        <v>271844.83308468811</v>
      </c>
      <c r="AC2472" s="46"/>
      <c r="AD2472" s="38"/>
      <c r="AE2472" s="40"/>
      <c r="AF2472" s="40"/>
      <c r="AG2472" s="40">
        <f t="shared" si="983"/>
        <v>146.24483890602153</v>
      </c>
      <c r="AH2472" s="24">
        <f t="shared" si="984"/>
        <v>142.14148973921058</v>
      </c>
      <c r="AI2472" s="16">
        <f>VLOOKUP(A2472,'VQT-IV'!$B$3:$C1806,2,0)</f>
        <v>142.25</v>
      </c>
      <c r="AJ2472" s="25">
        <f t="shared" si="969"/>
        <v>-7.6281378410836265E-4</v>
      </c>
      <c r="AO2472" s="1">
        <v>41550</v>
      </c>
      <c r="AP2472" s="2" t="str">
        <f t="shared" si="970"/>
        <v>high</v>
      </c>
    </row>
    <row r="2473" spans="1:42" x14ac:dyDescent="0.25">
      <c r="A2473" s="49">
        <v>41590</v>
      </c>
      <c r="B2473" s="47">
        <v>1767.69</v>
      </c>
      <c r="C2473" s="27">
        <f t="shared" si="985"/>
        <v>-2.3703503039127494E-3</v>
      </c>
      <c r="D2473" s="27">
        <f t="shared" si="986"/>
        <v>2.8628844475364623E-3</v>
      </c>
      <c r="E2473" s="5">
        <f t="shared" si="987"/>
        <v>0</v>
      </c>
      <c r="F2473" s="44">
        <v>3161.1</v>
      </c>
      <c r="G2473" s="45">
        <v>3161.1</v>
      </c>
      <c r="H2473" s="48">
        <v>1767.69</v>
      </c>
      <c r="I2473" s="42">
        <v>12.82</v>
      </c>
      <c r="J2473" s="40">
        <f t="shared" si="971"/>
        <v>0.12820000000000001</v>
      </c>
      <c r="K2473" s="40">
        <f t="shared" si="972"/>
        <v>2.4405306291759271E-2</v>
      </c>
      <c r="L2473" s="51">
        <f>VLOOKUP(A2473,LIBOR!$A$3:B4568,2,1)</f>
        <v>0.10059999999999999</v>
      </c>
      <c r="M2473" s="43">
        <v>1258.24</v>
      </c>
      <c r="N2473" s="54">
        <v>1122.2</v>
      </c>
      <c r="O2473" s="40">
        <f t="shared" si="973"/>
        <v>5.6319075200272528E-6</v>
      </c>
      <c r="P2473" s="40">
        <f t="shared" si="974"/>
        <v>0.10379469370824074</v>
      </c>
      <c r="Q2473" s="38">
        <f t="shared" si="988"/>
        <v>13.055999999999997</v>
      </c>
      <c r="R2473" s="38">
        <f t="shared" si="989"/>
        <v>13.584999999999999</v>
      </c>
      <c r="S2473" s="40">
        <f t="shared" si="975"/>
        <v>-1</v>
      </c>
      <c r="T2473" s="40">
        <f t="shared" si="976"/>
        <v>-1</v>
      </c>
      <c r="U2473" s="40">
        <f>VLOOKUP(P2473,Table!$D$6:$G$15,MATCH(VALUE(T2473)&amp;"E",Table!$D$5:$G$5,0),1)*IF(Y2473=1,0,1)</f>
        <v>0.97499999999999998</v>
      </c>
      <c r="V2473" s="40">
        <f t="shared" si="977"/>
        <v>2.5000000000000022E-2</v>
      </c>
      <c r="W2473" s="40">
        <f t="shared" si="968"/>
        <v>219946.11310787141</v>
      </c>
      <c r="X2473" s="40">
        <f t="shared" si="978"/>
        <v>1.4883191483230362E-3</v>
      </c>
      <c r="Y2473" s="40">
        <f t="shared" si="979"/>
        <v>0</v>
      </c>
      <c r="Z2473" s="40">
        <f t="shared" si="980"/>
        <v>0</v>
      </c>
      <c r="AA2473" s="40">
        <f t="shared" si="981"/>
        <v>0</v>
      </c>
      <c r="AB2473" s="38">
        <f t="shared" si="982"/>
        <v>271256.90283669747</v>
      </c>
      <c r="AC2473" s="46"/>
      <c r="AD2473" s="38"/>
      <c r="AE2473" s="40"/>
      <c r="AF2473" s="40"/>
      <c r="AG2473" s="40">
        <f t="shared" si="983"/>
        <v>145.92854904525902</v>
      </c>
      <c r="AH2473" s="24">
        <f t="shared" si="984"/>
        <v>141.83038279238414</v>
      </c>
      <c r="AI2473" s="16">
        <f>VLOOKUP(A2473,'VQT-IV'!$B$3:$C1807,2,0)</f>
        <v>141.94</v>
      </c>
      <c r="AJ2473" s="25">
        <f t="shared" si="969"/>
        <v>-7.7227848116001585E-4</v>
      </c>
      <c r="AO2473" s="1">
        <v>41551</v>
      </c>
      <c r="AP2473" s="2" t="str">
        <f t="shared" si="970"/>
        <v>high</v>
      </c>
    </row>
    <row r="2474" spans="1:42" x14ac:dyDescent="0.25">
      <c r="A2474" s="49">
        <v>41591</v>
      </c>
      <c r="B2474" s="47">
        <v>1782</v>
      </c>
      <c r="C2474" s="27">
        <f t="shared" si="985"/>
        <v>8.0953108293875253E-3</v>
      </c>
      <c r="D2474" s="27">
        <f t="shared" si="986"/>
        <v>6.6926660847086428E-3</v>
      </c>
      <c r="E2474" s="5">
        <f t="shared" si="987"/>
        <v>0</v>
      </c>
      <c r="F2474" s="44">
        <v>3187.64</v>
      </c>
      <c r="G2474" s="45">
        <v>3187.64</v>
      </c>
      <c r="H2474" s="48">
        <v>1782</v>
      </c>
      <c r="I2474" s="42">
        <v>12.52</v>
      </c>
      <c r="J2474" s="40">
        <f t="shared" si="971"/>
        <v>0.12520000000000001</v>
      </c>
      <c r="K2474" s="40">
        <f t="shared" si="972"/>
        <v>2.3278374376166519E-2</v>
      </c>
      <c r="L2474" s="51">
        <f>VLOOKUP(A2474,LIBOR!$A$3:B4569,2,1)</f>
        <v>0.10119999999999998</v>
      </c>
      <c r="M2474" s="43">
        <v>1246.0999999999999</v>
      </c>
      <c r="N2474" s="54">
        <v>1111.3699999999999</v>
      </c>
      <c r="O2474" s="40">
        <f t="shared" si="973"/>
        <v>6.5007446919699703E-5</v>
      </c>
      <c r="P2474" s="40">
        <f t="shared" si="974"/>
        <v>0.10192162562383349</v>
      </c>
      <c r="Q2474" s="38">
        <f t="shared" si="988"/>
        <v>12.965999999999999</v>
      </c>
      <c r="R2474" s="38">
        <f t="shared" si="989"/>
        <v>13.293000000000001</v>
      </c>
      <c r="S2474" s="40">
        <f t="shared" si="975"/>
        <v>-1</v>
      </c>
      <c r="T2474" s="40">
        <f t="shared" si="976"/>
        <v>-1</v>
      </c>
      <c r="U2474" s="40">
        <f>VLOOKUP(P2474,Table!$D$6:$G$15,MATCH(VALUE(T2474)&amp;"E",Table!$D$5:$G$5,0),1)*IF(Y2474=1,0,1)</f>
        <v>0.97499999999999998</v>
      </c>
      <c r="V2474" s="40">
        <f t="shared" si="977"/>
        <v>2.5000000000000022E-2</v>
      </c>
      <c r="W2474" s="40">
        <f t="shared" si="968"/>
        <v>221629.06618271215</v>
      </c>
      <c r="X2474" s="40">
        <f t="shared" si="978"/>
        <v>1.8673471600021418E-3</v>
      </c>
      <c r="Y2474" s="40">
        <f t="shared" si="979"/>
        <v>0</v>
      </c>
      <c r="Z2474" s="40">
        <f t="shared" si="980"/>
        <v>0</v>
      </c>
      <c r="AA2474" s="40">
        <f t="shared" si="981"/>
        <v>0</v>
      </c>
      <c r="AB2474" s="38">
        <f t="shared" si="982"/>
        <v>273411.95927539287</v>
      </c>
      <c r="AC2474" s="46"/>
      <c r="AD2474" s="38"/>
      <c r="AE2474" s="40"/>
      <c r="AF2474" s="40"/>
      <c r="AG2474" s="40">
        <f t="shared" si="983"/>
        <v>147.08790851563825</v>
      </c>
      <c r="AH2474" s="24">
        <f t="shared" si="984"/>
        <v>142.95346273189998</v>
      </c>
      <c r="AI2474" s="16">
        <f>VLOOKUP(A2474,'VQT-IV'!$B$3:$C1808,2,0)</f>
        <v>143.07</v>
      </c>
      <c r="AJ2474" s="25">
        <f t="shared" si="969"/>
        <v>-8.1454720137008607E-4</v>
      </c>
      <c r="AO2474" s="1">
        <v>41554</v>
      </c>
      <c r="AP2474" s="2" t="str">
        <f t="shared" si="970"/>
        <v>high</v>
      </c>
    </row>
    <row r="2475" spans="1:42" x14ac:dyDescent="0.25">
      <c r="A2475" s="49">
        <v>41592</v>
      </c>
      <c r="B2475" s="47">
        <v>1790.62</v>
      </c>
      <c r="C2475" s="27">
        <f t="shared" si="985"/>
        <v>4.8372615039280475E-3</v>
      </c>
      <c r="D2475" s="27">
        <f t="shared" si="986"/>
        <v>2.4712718793331367E-2</v>
      </c>
      <c r="E2475" s="5">
        <f t="shared" si="987"/>
        <v>0</v>
      </c>
      <c r="F2475" s="44">
        <v>3203.65</v>
      </c>
      <c r="G2475" s="45">
        <v>3203.65</v>
      </c>
      <c r="H2475" s="48">
        <v>1790.62</v>
      </c>
      <c r="I2475" s="42">
        <v>12.37</v>
      </c>
      <c r="J2475" s="40">
        <f t="shared" si="971"/>
        <v>0.12369999999999999</v>
      </c>
      <c r="K2475" s="40">
        <f t="shared" si="972"/>
        <v>1.9090056511712528E-2</v>
      </c>
      <c r="L2475" s="51">
        <f>VLOOKUP(A2475,LIBOR!$A$3:B4570,2,1)</f>
        <v>0.10169999999999998</v>
      </c>
      <c r="M2475" s="43">
        <v>1239.71</v>
      </c>
      <c r="N2475" s="54">
        <v>1105.67</v>
      </c>
      <c r="O2475" s="40">
        <f t="shared" si="973"/>
        <v>2.3286410991231838E-5</v>
      </c>
      <c r="P2475" s="40">
        <f t="shared" si="974"/>
        <v>0.10460994348828746</v>
      </c>
      <c r="Q2475" s="38">
        <f t="shared" si="988"/>
        <v>12.936000000000002</v>
      </c>
      <c r="R2475" s="38">
        <f t="shared" si="989"/>
        <v>13.1835</v>
      </c>
      <c r="S2475" s="40">
        <f t="shared" si="975"/>
        <v>-1</v>
      </c>
      <c r="T2475" s="40">
        <f t="shared" si="976"/>
        <v>-1</v>
      </c>
      <c r="U2475" s="40">
        <f>VLOOKUP(P2475,Table!$D$6:$G$15,MATCH(VALUE(T2475)&amp;"E",Table!$D$5:$G$5,0),1)*IF(Y2475=1,0,1)</f>
        <v>0.97499999999999998</v>
      </c>
      <c r="V2475" s="40">
        <f t="shared" si="977"/>
        <v>2.5000000000000022E-2</v>
      </c>
      <c r="W2475" s="40">
        <f t="shared" si="968"/>
        <v>222645.92468245383</v>
      </c>
      <c r="X2475" s="40">
        <f t="shared" si="978"/>
        <v>5.8114345800448497E-3</v>
      </c>
      <c r="Y2475" s="40">
        <f t="shared" si="979"/>
        <v>0</v>
      </c>
      <c r="Z2475" s="40">
        <f t="shared" si="980"/>
        <v>0</v>
      </c>
      <c r="AA2475" s="40">
        <f t="shared" si="981"/>
        <v>0</v>
      </c>
      <c r="AB2475" s="38">
        <f t="shared" si="982"/>
        <v>274715.79567429022</v>
      </c>
      <c r="AC2475" s="46"/>
      <c r="AD2475" s="38"/>
      <c r="AE2475" s="40"/>
      <c r="AF2475" s="40"/>
      <c r="AG2475" s="40">
        <f t="shared" si="983"/>
        <v>147.7893356568234</v>
      </c>
      <c r="AH2475" s="24">
        <f t="shared" si="984"/>
        <v>143.6314352378769</v>
      </c>
      <c r="AI2475" s="16">
        <f>VLOOKUP(A2475,'VQT-IV'!$B$3:$C1809,2,0)</f>
        <v>143.75</v>
      </c>
      <c r="AJ2475" s="25">
        <f t="shared" si="969"/>
        <v>-8.2479834520421402E-4</v>
      </c>
      <c r="AO2475" s="1">
        <v>41555</v>
      </c>
      <c r="AP2475" s="2" t="str">
        <f t="shared" si="970"/>
        <v>high</v>
      </c>
    </row>
    <row r="2476" spans="1:42" x14ac:dyDescent="0.25">
      <c r="A2476" s="49">
        <v>41593</v>
      </c>
      <c r="B2476" s="47">
        <v>1798.18</v>
      </c>
      <c r="C2476" s="27">
        <f t="shared" si="985"/>
        <v>4.2220013179794513E-3</v>
      </c>
      <c r="D2476" s="27">
        <f t="shared" si="986"/>
        <v>1.5507138049095426E-2</v>
      </c>
      <c r="E2476" s="5">
        <f t="shared" si="987"/>
        <v>0</v>
      </c>
      <c r="F2476" s="44">
        <v>3217.2</v>
      </c>
      <c r="G2476" s="45">
        <v>3217.2</v>
      </c>
      <c r="H2476" s="48">
        <v>1798.18</v>
      </c>
      <c r="I2476" s="42">
        <v>12.19</v>
      </c>
      <c r="J2476" s="40">
        <f t="shared" si="971"/>
        <v>0.12189999999999999</v>
      </c>
      <c r="K2476" s="40">
        <f t="shared" si="972"/>
        <v>1.8776919841023254E-2</v>
      </c>
      <c r="L2476" s="51">
        <f>VLOOKUP(A2476,LIBOR!$A$3:B4571,2,1)</f>
        <v>0.10490000000000001</v>
      </c>
      <c r="M2476" s="43">
        <v>1219.76</v>
      </c>
      <c r="N2476" s="54">
        <v>1087.8699999999999</v>
      </c>
      <c r="O2476" s="40">
        <f t="shared" si="973"/>
        <v>1.775032685858421E-5</v>
      </c>
      <c r="P2476" s="40">
        <f t="shared" si="974"/>
        <v>0.10312308015897674</v>
      </c>
      <c r="Q2476" s="38">
        <f t="shared" si="988"/>
        <v>12.627999999999998</v>
      </c>
      <c r="R2476" s="38">
        <f t="shared" si="989"/>
        <v>13.128</v>
      </c>
      <c r="S2476" s="40">
        <f t="shared" si="975"/>
        <v>-1</v>
      </c>
      <c r="T2476" s="40">
        <f t="shared" si="976"/>
        <v>-1</v>
      </c>
      <c r="U2476" s="40">
        <f>VLOOKUP(P2476,Table!$D$6:$G$15,MATCH(VALUE(T2476)&amp;"E",Table!$D$5:$G$5,0),1)*IF(Y2476=1,0,1)</f>
        <v>0.97499999999999998</v>
      </c>
      <c r="V2476" s="40">
        <f t="shared" si="977"/>
        <v>2.5000000000000022E-2</v>
      </c>
      <c r="W2476" s="40">
        <f t="shared" si="968"/>
        <v>223472.82727953195</v>
      </c>
      <c r="X2476" s="40">
        <f t="shared" si="978"/>
        <v>2.2714379153310649E-2</v>
      </c>
      <c r="Y2476" s="40">
        <f t="shared" si="979"/>
        <v>0</v>
      </c>
      <c r="Z2476" s="40">
        <f t="shared" si="980"/>
        <v>0</v>
      </c>
      <c r="AA2476" s="40">
        <f t="shared" si="981"/>
        <v>0</v>
      </c>
      <c r="AB2476" s="38">
        <f t="shared" si="982"/>
        <v>275738.15052741242</v>
      </c>
      <c r="AC2476" s="46"/>
      <c r="AD2476" s="38"/>
      <c r="AE2476" s="40"/>
      <c r="AF2476" s="40"/>
      <c r="AG2476" s="40">
        <f t="shared" si="983"/>
        <v>148.33933367997165</v>
      </c>
      <c r="AH2476" s="24">
        <f t="shared" si="984"/>
        <v>144.16220736961779</v>
      </c>
      <c r="AI2476" s="16">
        <f>VLOOKUP(A2476,'VQT-IV'!$B$3:$C1810,2,0)</f>
        <v>144.28</v>
      </c>
      <c r="AJ2476" s="25">
        <f t="shared" si="969"/>
        <v>-8.1641690034806036E-4</v>
      </c>
      <c r="AO2476" s="1">
        <v>41556</v>
      </c>
      <c r="AP2476" s="2" t="str">
        <f t="shared" si="970"/>
        <v>high</v>
      </c>
    </row>
    <row r="2477" spans="1:42" x14ac:dyDescent="0.25">
      <c r="A2477" s="49">
        <v>41596</v>
      </c>
      <c r="B2477" s="47">
        <v>1791.53</v>
      </c>
      <c r="C2477" s="27">
        <f t="shared" si="985"/>
        <v>-3.6981837190938061E-3</v>
      </c>
      <c r="D2477" s="27">
        <f t="shared" si="986"/>
        <v>1.1086039628288469E-2</v>
      </c>
      <c r="E2477" s="5">
        <f t="shared" si="987"/>
        <v>0</v>
      </c>
      <c r="F2477" s="44">
        <v>3205.46</v>
      </c>
      <c r="G2477" s="45">
        <v>3205.46</v>
      </c>
      <c r="H2477" s="48">
        <v>1791.53</v>
      </c>
      <c r="I2477" s="42">
        <v>13.1</v>
      </c>
      <c r="J2477" s="40">
        <f t="shared" si="971"/>
        <v>0.13100000000000001</v>
      </c>
      <c r="K2477" s="40">
        <f t="shared" si="972"/>
        <v>3.7847028355464829E-2</v>
      </c>
      <c r="L2477" s="51">
        <f>VLOOKUP(A2477,LIBOR!$A$3:B4572,2,1)</f>
        <v>0.10630000000000002</v>
      </c>
      <c r="M2477" s="43">
        <v>1218.23</v>
      </c>
      <c r="N2477" s="54">
        <v>1086.49</v>
      </c>
      <c r="O2477" s="40">
        <f t="shared" si="973"/>
        <v>1.3727313301534643E-5</v>
      </c>
      <c r="P2477" s="40">
        <f t="shared" si="974"/>
        <v>9.3152971644535176E-2</v>
      </c>
      <c r="Q2477" s="38">
        <f t="shared" si="988"/>
        <v>12.486000000000001</v>
      </c>
      <c r="R2477" s="38">
        <f t="shared" si="989"/>
        <v>13.085500000000001</v>
      </c>
      <c r="S2477" s="40">
        <f t="shared" si="975"/>
        <v>-1</v>
      </c>
      <c r="T2477" s="40">
        <f t="shared" si="976"/>
        <v>-1</v>
      </c>
      <c r="U2477" s="40">
        <f>VLOOKUP(P2477,Table!$D$6:$G$15,MATCH(VALUE(T2477)&amp;"E",Table!$D$5:$G$5,0),1)*IF(Y2477=1,0,1)</f>
        <v>0.97499999999999998</v>
      </c>
      <c r="V2477" s="40">
        <f t="shared" si="977"/>
        <v>2.5000000000000022E-2</v>
      </c>
      <c r="W2477" s="40">
        <f t="shared" si="968"/>
        <v>222659.95772575165</v>
      </c>
      <c r="X2477" s="40">
        <f t="shared" si="978"/>
        <v>1.4216360051180876E-2</v>
      </c>
      <c r="Y2477" s="40">
        <f t="shared" si="979"/>
        <v>0</v>
      </c>
      <c r="Z2477" s="40">
        <f t="shared" si="980"/>
        <v>0</v>
      </c>
      <c r="AA2477" s="40">
        <f t="shared" si="981"/>
        <v>0</v>
      </c>
      <c r="AB2477" s="38">
        <f t="shared" si="982"/>
        <v>274748.45292431861</v>
      </c>
      <c r="AC2477" s="46"/>
      <c r="AD2477" s="38"/>
      <c r="AE2477" s="40"/>
      <c r="AF2477" s="40"/>
      <c r="AG2477" s="40">
        <f t="shared" si="983"/>
        <v>147.80690433456991</v>
      </c>
      <c r="AH2477" s="24">
        <f t="shared" si="984"/>
        <v>143.63355503556028</v>
      </c>
      <c r="AI2477" s="16">
        <f>VLOOKUP(A2477,'VQT-IV'!$B$3:$C1811,2,0)</f>
        <v>143.75</v>
      </c>
      <c r="AJ2477" s="25">
        <f t="shared" si="969"/>
        <v>-8.1005192653715863E-4</v>
      </c>
      <c r="AO2477" s="1">
        <v>41557</v>
      </c>
      <c r="AP2477" s="2" t="str">
        <f t="shared" si="970"/>
        <v>high</v>
      </c>
    </row>
    <row r="2478" spans="1:42" x14ac:dyDescent="0.25">
      <c r="A2478" s="49">
        <v>41597</v>
      </c>
      <c r="B2478" s="47">
        <v>1787.87</v>
      </c>
      <c r="C2478" s="27">
        <f t="shared" si="985"/>
        <v>-2.0429465317355344E-3</v>
      </c>
      <c r="D2478" s="27">
        <f t="shared" si="986"/>
        <v>1.1413443400465684E-2</v>
      </c>
      <c r="E2478" s="5">
        <f t="shared" si="987"/>
        <v>0</v>
      </c>
      <c r="F2478" s="44">
        <v>3199.51</v>
      </c>
      <c r="G2478" s="45">
        <v>3199.51</v>
      </c>
      <c r="H2478" s="48">
        <v>1787.87</v>
      </c>
      <c r="I2478" s="42">
        <v>13.39</v>
      </c>
      <c r="J2478" s="40">
        <f t="shared" si="971"/>
        <v>0.13390000000000002</v>
      </c>
      <c r="K2478" s="40">
        <f t="shared" si="972"/>
        <v>4.2701076664689377E-2</v>
      </c>
      <c r="L2478" s="51">
        <f>VLOOKUP(A2478,LIBOR!$A$3:B4573,2,1)</f>
        <v>0.1037</v>
      </c>
      <c r="M2478" s="43">
        <v>1235.6600000000001</v>
      </c>
      <c r="N2478" s="54">
        <v>1102.03</v>
      </c>
      <c r="O2478" s="40">
        <f t="shared" si="973"/>
        <v>4.1821730328527157E-6</v>
      </c>
      <c r="P2478" s="40">
        <f t="shared" si="974"/>
        <v>9.1198923335310642E-2</v>
      </c>
      <c r="Q2478" s="38">
        <f t="shared" si="988"/>
        <v>12.6</v>
      </c>
      <c r="R2478" s="38">
        <f t="shared" si="989"/>
        <v>13.082500000000001</v>
      </c>
      <c r="S2478" s="40">
        <f t="shared" si="975"/>
        <v>-1</v>
      </c>
      <c r="T2478" s="40">
        <f t="shared" si="976"/>
        <v>-1</v>
      </c>
      <c r="U2478" s="40">
        <f>VLOOKUP(P2478,Table!$D$6:$G$15,MATCH(VALUE(T2478)&amp;"E",Table!$D$5:$G$5,0),1)*IF(Y2478=1,0,1)</f>
        <v>0.97499999999999998</v>
      </c>
      <c r="V2478" s="40">
        <f t="shared" si="977"/>
        <v>2.5000000000000022E-2</v>
      </c>
      <c r="W2478" s="40">
        <f t="shared" si="968"/>
        <v>222296.0646909021</v>
      </c>
      <c r="X2478" s="40">
        <f t="shared" si="978"/>
        <v>1.0086879702779106E-2</v>
      </c>
      <c r="Y2478" s="40">
        <f t="shared" si="979"/>
        <v>0</v>
      </c>
      <c r="Z2478" s="40">
        <f t="shared" si="980"/>
        <v>0</v>
      </c>
      <c r="AA2478" s="40">
        <f t="shared" si="981"/>
        <v>0</v>
      </c>
      <c r="AB2478" s="38">
        <f t="shared" si="982"/>
        <v>274349.48751620954</v>
      </c>
      <c r="AC2478" s="46"/>
      <c r="AD2478" s="38"/>
      <c r="AE2478" s="40"/>
      <c r="AF2478" s="40"/>
      <c r="AG2478" s="40">
        <f t="shared" si="983"/>
        <v>147.59227221824122</v>
      </c>
      <c r="AH2478" s="24">
        <f t="shared" si="984"/>
        <v>143.42125010903428</v>
      </c>
      <c r="AI2478" s="16">
        <f>VLOOKUP(A2478,'VQT-IV'!$B$3:$C1812,2,0)</f>
        <v>143.54</v>
      </c>
      <c r="AJ2478" s="25">
        <f t="shared" si="969"/>
        <v>-8.2729476777010369E-4</v>
      </c>
      <c r="AO2478" s="1">
        <v>41558</v>
      </c>
      <c r="AP2478" s="2" t="str">
        <f t="shared" si="970"/>
        <v>high</v>
      </c>
    </row>
    <row r="2479" spans="1:42" x14ac:dyDescent="0.25">
      <c r="A2479" s="49">
        <v>41598</v>
      </c>
      <c r="B2479" s="47">
        <v>1781.37</v>
      </c>
      <c r="C2479" s="27">
        <f t="shared" si="985"/>
        <v>-3.6356110902917571E-3</v>
      </c>
      <c r="D2479" s="27">
        <f t="shared" si="986"/>
        <v>-3.1747851921359871E-4</v>
      </c>
      <c r="E2479" s="5">
        <f t="shared" si="987"/>
        <v>0</v>
      </c>
      <c r="F2479" s="44">
        <v>3188.04</v>
      </c>
      <c r="G2479" s="45">
        <v>3188.04</v>
      </c>
      <c r="H2479" s="48">
        <v>1781.37</v>
      </c>
      <c r="I2479" s="42">
        <v>13.4</v>
      </c>
      <c r="J2479" s="40">
        <f t="shared" si="971"/>
        <v>0.13400000000000001</v>
      </c>
      <c r="K2479" s="40">
        <f t="shared" si="972"/>
        <v>4.5246958750742333E-2</v>
      </c>
      <c r="L2479" s="51">
        <f>VLOOKUP(A2479,LIBOR!$A$3:B4574,2,1)</f>
        <v>0.1036</v>
      </c>
      <c r="M2479" s="43">
        <v>1205.8399999999999</v>
      </c>
      <c r="N2479" s="54">
        <v>1075.43</v>
      </c>
      <c r="O2479" s="40">
        <f t="shared" si="973"/>
        <v>1.3265882979140507E-5</v>
      </c>
      <c r="P2479" s="40">
        <f t="shared" si="974"/>
        <v>8.8753041249257675E-2</v>
      </c>
      <c r="Q2479" s="38">
        <f t="shared" si="988"/>
        <v>12.714</v>
      </c>
      <c r="R2479" s="38">
        <f t="shared" si="989"/>
        <v>13.0855</v>
      </c>
      <c r="S2479" s="40">
        <f t="shared" si="975"/>
        <v>-1</v>
      </c>
      <c r="T2479" s="40">
        <f t="shared" si="976"/>
        <v>-1</v>
      </c>
      <c r="U2479" s="40">
        <f>VLOOKUP(P2479,Table!$D$6:$G$15,MATCH(VALUE(T2479)&amp;"E",Table!$D$5:$G$5,0),1)*IF(Y2479=1,0,1)</f>
        <v>0.97499999999999998</v>
      </c>
      <c r="V2479" s="40">
        <f t="shared" si="977"/>
        <v>2.5000000000000022E-2</v>
      </c>
      <c r="W2479" s="40">
        <f t="shared" si="968"/>
        <v>221373.94667850639</v>
      </c>
      <c r="X2479" s="40">
        <f t="shared" si="978"/>
        <v>1.0684215100805972E-2</v>
      </c>
      <c r="Y2479" s="40">
        <f t="shared" si="979"/>
        <v>0</v>
      </c>
      <c r="Z2479" s="40">
        <f t="shared" si="980"/>
        <v>0</v>
      </c>
      <c r="AA2479" s="40">
        <f t="shared" si="981"/>
        <v>0</v>
      </c>
      <c r="AB2479" s="38">
        <f t="shared" si="982"/>
        <v>273225.03263122874</v>
      </c>
      <c r="AC2479" s="46"/>
      <c r="AD2479" s="38"/>
      <c r="AE2479" s="40"/>
      <c r="AF2479" s="40"/>
      <c r="AG2479" s="40">
        <f t="shared" si="983"/>
        <v>146.98734726290877</v>
      </c>
      <c r="AH2479" s="24">
        <f t="shared" si="984"/>
        <v>142.82970301510565</v>
      </c>
      <c r="AI2479" s="16">
        <f>VLOOKUP(A2479,'VQT-IV'!$B$3:$C1813,2,0)</f>
        <v>142.94</v>
      </c>
      <c r="AJ2479" s="25">
        <f t="shared" si="969"/>
        <v>-7.7163134807856082E-4</v>
      </c>
      <c r="AO2479" s="1">
        <v>41561</v>
      </c>
      <c r="AP2479" s="2" t="str">
        <f t="shared" si="970"/>
        <v>high</v>
      </c>
    </row>
    <row r="2480" spans="1:42" x14ac:dyDescent="0.25">
      <c r="A2480" s="49">
        <v>41599</v>
      </c>
      <c r="B2480" s="47">
        <v>1795.85</v>
      </c>
      <c r="C2480" s="27">
        <f t="shared" si="985"/>
        <v>8.128575197741128E-3</v>
      </c>
      <c r="D2480" s="27">
        <f t="shared" si="986"/>
        <v>2.9738351745994818E-3</v>
      </c>
      <c r="E2480" s="5">
        <f t="shared" si="987"/>
        <v>0</v>
      </c>
      <c r="F2480" s="44">
        <v>3214.16</v>
      </c>
      <c r="G2480" s="45">
        <v>3214.16</v>
      </c>
      <c r="H2480" s="48">
        <v>1795.85</v>
      </c>
      <c r="I2480" s="42">
        <v>12.66</v>
      </c>
      <c r="J2480" s="40">
        <f t="shared" si="971"/>
        <v>0.12659999999999999</v>
      </c>
      <c r="K2480" s="40">
        <f t="shared" si="972"/>
        <v>3.6995532231654388E-2</v>
      </c>
      <c r="L2480" s="51">
        <f>VLOOKUP(A2480,LIBOR!$A$3:B4575,2,1)</f>
        <v>0.1031</v>
      </c>
      <c r="M2480" s="43">
        <v>1167.53</v>
      </c>
      <c r="N2480" s="54">
        <v>1041.26</v>
      </c>
      <c r="O2480" s="40">
        <f t="shared" si="973"/>
        <v>6.5540621995974406E-5</v>
      </c>
      <c r="P2480" s="40">
        <f t="shared" si="974"/>
        <v>8.9604467768345603E-2</v>
      </c>
      <c r="Q2480" s="38">
        <f t="shared" si="988"/>
        <v>12.89</v>
      </c>
      <c r="R2480" s="38">
        <f t="shared" si="989"/>
        <v>13.0845</v>
      </c>
      <c r="S2480" s="40">
        <f t="shared" si="975"/>
        <v>-1</v>
      </c>
      <c r="T2480" s="40">
        <f t="shared" si="976"/>
        <v>-1</v>
      </c>
      <c r="U2480" s="40">
        <f>VLOOKUP(P2480,Table!$D$6:$G$15,MATCH(VALUE(T2480)&amp;"E",Table!$D$5:$G$5,0),1)*IF(Y2480=1,0,1)</f>
        <v>0.97499999999999998</v>
      </c>
      <c r="V2480" s="40">
        <f t="shared" si="977"/>
        <v>2.5000000000000022E-2</v>
      </c>
      <c r="W2480" s="40">
        <f t="shared" si="968"/>
        <v>222952.5703553443</v>
      </c>
      <c r="X2480" s="40">
        <f t="shared" si="978"/>
        <v>-1.151110315085857E-3</v>
      </c>
      <c r="Y2480" s="40">
        <f t="shared" si="979"/>
        <v>0</v>
      </c>
      <c r="Z2480" s="40">
        <f t="shared" si="980"/>
        <v>0</v>
      </c>
      <c r="AA2480" s="40">
        <f t="shared" si="981"/>
        <v>0</v>
      </c>
      <c r="AB2480" s="38">
        <f t="shared" si="982"/>
        <v>275190.62284514232</v>
      </c>
      <c r="AC2480" s="46"/>
      <c r="AD2480" s="38"/>
      <c r="AE2480" s="40"/>
      <c r="AF2480" s="40"/>
      <c r="AG2480" s="40">
        <f t="shared" si="983"/>
        <v>148.04477925794507</v>
      </c>
      <c r="AH2480" s="24">
        <f t="shared" si="984"/>
        <v>143.85348054632405</v>
      </c>
      <c r="AI2480" s="16">
        <f>VLOOKUP(A2480,'VQT-IV'!$B$3:$C1814,2,0)</f>
        <v>143.97</v>
      </c>
      <c r="AJ2480" s="25">
        <f t="shared" si="969"/>
        <v>-8.0933148347539507E-4</v>
      </c>
      <c r="AO2480" s="1">
        <v>41562</v>
      </c>
      <c r="AP2480" s="2" t="str">
        <f t="shared" si="970"/>
        <v>high</v>
      </c>
    </row>
    <row r="2481" spans="1:42" x14ac:dyDescent="0.25">
      <c r="A2481" s="49">
        <v>41600</v>
      </c>
      <c r="B2481" s="47">
        <v>1804.76</v>
      </c>
      <c r="C2481" s="27">
        <f t="shared" si="985"/>
        <v>4.9614388729570802E-3</v>
      </c>
      <c r="D2481" s="27">
        <f t="shared" si="986"/>
        <v>3.7132727295771106E-3</v>
      </c>
      <c r="E2481" s="5">
        <f t="shared" si="987"/>
        <v>0</v>
      </c>
      <c r="F2481" s="44">
        <v>3230.54</v>
      </c>
      <c r="G2481" s="45">
        <v>3230.54</v>
      </c>
      <c r="H2481" s="48">
        <v>1804.76</v>
      </c>
      <c r="I2481" s="42">
        <v>12.26</v>
      </c>
      <c r="J2481" s="40">
        <f t="shared" si="971"/>
        <v>0.1226</v>
      </c>
      <c r="K2481" s="40">
        <f t="shared" si="972"/>
        <v>3.0922419827391259E-2</v>
      </c>
      <c r="L2481" s="51">
        <f>VLOOKUP(A2481,LIBOR!$A$3:B4576,2,1)</f>
        <v>0.1028</v>
      </c>
      <c r="M2481" s="43">
        <v>1157.3599999999999</v>
      </c>
      <c r="N2481" s="54">
        <v>1032.18</v>
      </c>
      <c r="O2481" s="40">
        <f t="shared" si="973"/>
        <v>2.4494298479790501E-5</v>
      </c>
      <c r="P2481" s="40">
        <f t="shared" si="974"/>
        <v>9.1677580172608741E-2</v>
      </c>
      <c r="Q2481" s="38">
        <f t="shared" si="988"/>
        <v>12.947999999999999</v>
      </c>
      <c r="R2481" s="38">
        <f t="shared" si="989"/>
        <v>13.057500000000001</v>
      </c>
      <c r="S2481" s="40">
        <f t="shared" si="975"/>
        <v>-1</v>
      </c>
      <c r="T2481" s="40">
        <f t="shared" si="976"/>
        <v>-1</v>
      </c>
      <c r="U2481" s="40">
        <f>VLOOKUP(P2481,Table!$D$6:$G$15,MATCH(VALUE(T2481)&amp;"E",Table!$D$5:$G$5,0),1)*IF(Y2481=1,0,1)</f>
        <v>0.97499999999999998</v>
      </c>
      <c r="V2481" s="40">
        <f t="shared" si="977"/>
        <v>2.5000000000000022E-2</v>
      </c>
      <c r="W2481" s="40">
        <f t="shared" si="968"/>
        <v>223982.47696655078</v>
      </c>
      <c r="X2481" s="40">
        <f t="shared" si="978"/>
        <v>1.3772795227571244E-3</v>
      </c>
      <c r="Y2481" s="40">
        <f t="shared" si="979"/>
        <v>0</v>
      </c>
      <c r="Z2481" s="40">
        <f t="shared" si="980"/>
        <v>0</v>
      </c>
      <c r="AA2481" s="40">
        <f t="shared" si="981"/>
        <v>0</v>
      </c>
      <c r="AB2481" s="38">
        <f t="shared" si="982"/>
        <v>276498.06090008095</v>
      </c>
      <c r="AC2481" s="46"/>
      <c r="AD2481" s="38"/>
      <c r="AE2481" s="40"/>
      <c r="AF2481" s="40"/>
      <c r="AG2481" s="40">
        <f t="shared" si="983"/>
        <v>148.74814398831143</v>
      </c>
      <c r="AH2481" s="24">
        <f t="shared" si="984"/>
        <v>144.53317038356138</v>
      </c>
      <c r="AI2481" s="16">
        <f>VLOOKUP(A2481,'VQT-IV'!$B$3:$C1815,2,0)</f>
        <v>144.65</v>
      </c>
      <c r="AJ2481" s="25">
        <f t="shared" si="969"/>
        <v>-8.0767104347478913E-4</v>
      </c>
      <c r="AO2481" s="1">
        <v>41563</v>
      </c>
      <c r="AP2481" s="2" t="str">
        <f t="shared" si="970"/>
        <v>high</v>
      </c>
    </row>
    <row r="2482" spans="1:42" x14ac:dyDescent="0.25">
      <c r="A2482" s="49">
        <v>41603</v>
      </c>
      <c r="B2482" s="47">
        <v>1802.48</v>
      </c>
      <c r="C2482" s="27">
        <f t="shared" si="985"/>
        <v>-1.2633258715840645E-3</v>
      </c>
      <c r="D2482" s="27">
        <f t="shared" si="986"/>
        <v>6.1481305770868522E-3</v>
      </c>
      <c r="E2482" s="5">
        <f t="shared" si="987"/>
        <v>0</v>
      </c>
      <c r="F2482" s="44">
        <v>3226.53</v>
      </c>
      <c r="G2482" s="45">
        <v>3226.53</v>
      </c>
      <c r="H2482" s="48">
        <v>1802.48</v>
      </c>
      <c r="I2482" s="42">
        <v>12.79</v>
      </c>
      <c r="J2482" s="40">
        <f t="shared" si="971"/>
        <v>0.12789999999999999</v>
      </c>
      <c r="K2482" s="40">
        <f t="shared" si="972"/>
        <v>3.6093371834089394E-2</v>
      </c>
      <c r="L2482" s="51">
        <f>VLOOKUP(A2482,LIBOR!$A$3:B4577,2,1)</f>
        <v>0.1041</v>
      </c>
      <c r="M2482" s="43">
        <v>1158.9100000000001</v>
      </c>
      <c r="N2482" s="54">
        <v>1033.55</v>
      </c>
      <c r="O2482" s="40">
        <f t="shared" si="973"/>
        <v>1.5980108537338349E-6</v>
      </c>
      <c r="P2482" s="40">
        <f t="shared" si="974"/>
        <v>9.1806628165910592E-2</v>
      </c>
      <c r="Q2482" s="38">
        <f t="shared" si="988"/>
        <v>12.962</v>
      </c>
      <c r="R2482" s="38">
        <f t="shared" si="989"/>
        <v>13.016</v>
      </c>
      <c r="S2482" s="40">
        <f t="shared" si="975"/>
        <v>-1</v>
      </c>
      <c r="T2482" s="40">
        <f t="shared" si="976"/>
        <v>-1</v>
      </c>
      <c r="U2482" s="40">
        <f>VLOOKUP(P2482,Table!$D$6:$G$15,MATCH(VALUE(T2482)&amp;"E",Table!$D$5:$G$5,0),1)*IF(Y2482=1,0,1)</f>
        <v>0.97499999999999998</v>
      </c>
      <c r="V2482" s="40">
        <f t="shared" si="977"/>
        <v>2.5000000000000022E-2</v>
      </c>
      <c r="W2482" s="40">
        <f t="shared" si="968"/>
        <v>223714.02041071947</v>
      </c>
      <c r="X2482" s="40">
        <f t="shared" si="978"/>
        <v>2.280589068581973E-3</v>
      </c>
      <c r="Y2482" s="40">
        <f t="shared" si="979"/>
        <v>0</v>
      </c>
      <c r="Z2482" s="40">
        <f t="shared" si="980"/>
        <v>0</v>
      </c>
      <c r="AA2482" s="40">
        <f t="shared" si="981"/>
        <v>0</v>
      </c>
      <c r="AB2482" s="38">
        <f t="shared" si="982"/>
        <v>276172.68760061666</v>
      </c>
      <c r="AC2482" s="46"/>
      <c r="AD2482" s="38"/>
      <c r="AE2482" s="40"/>
      <c r="AF2482" s="40"/>
      <c r="AG2482" s="40">
        <f t="shared" si="983"/>
        <v>148.57310234700256</v>
      </c>
      <c r="AH2482" s="24">
        <f t="shared" si="984"/>
        <v>144.35181688356252</v>
      </c>
      <c r="AI2482" s="16">
        <f>VLOOKUP(A2482,'VQT-IV'!$B$3:$C1816,2,0)</f>
        <v>144.47</v>
      </c>
      <c r="AJ2482" s="25">
        <f t="shared" si="969"/>
        <v>-8.180460748770102E-4</v>
      </c>
      <c r="AO2482" s="1">
        <v>41564</v>
      </c>
      <c r="AP2482" s="2" t="str">
        <f t="shared" si="970"/>
        <v>high</v>
      </c>
    </row>
    <row r="2483" spans="1:42" x14ac:dyDescent="0.25">
      <c r="A2483" s="49">
        <v>41604</v>
      </c>
      <c r="B2483" s="47">
        <v>1802.75</v>
      </c>
      <c r="C2483" s="27">
        <f t="shared" si="985"/>
        <v>1.4979361768219235E-4</v>
      </c>
      <c r="D2483" s="27">
        <f t="shared" si="986"/>
        <v>8.3408707265045789E-3</v>
      </c>
      <c r="E2483" s="5">
        <f t="shared" si="987"/>
        <v>0</v>
      </c>
      <c r="F2483" s="44">
        <v>3227.36</v>
      </c>
      <c r="G2483" s="45">
        <v>3227.36</v>
      </c>
      <c r="H2483" s="48">
        <v>1802.75</v>
      </c>
      <c r="I2483" s="42">
        <v>12.81</v>
      </c>
      <c r="J2483" s="40">
        <f t="shared" si="971"/>
        <v>0.12809999999999999</v>
      </c>
      <c r="K2483" s="40">
        <f t="shared" si="972"/>
        <v>3.6855499348445314E-2</v>
      </c>
      <c r="L2483" s="51">
        <f>VLOOKUP(A2483,LIBOR!$A$3:B4578,2,1)</f>
        <v>0.1033</v>
      </c>
      <c r="M2483" s="43">
        <v>1164.5999999999999</v>
      </c>
      <c r="N2483" s="54">
        <v>1038.6199999999999</v>
      </c>
      <c r="O2483" s="40">
        <f t="shared" si="973"/>
        <v>2.2434767271417855E-8</v>
      </c>
      <c r="P2483" s="40">
        <f t="shared" si="974"/>
        <v>9.1244500651554677E-2</v>
      </c>
      <c r="Q2483" s="38">
        <f t="shared" si="988"/>
        <v>12.9</v>
      </c>
      <c r="R2483" s="38">
        <f t="shared" si="989"/>
        <v>12.99</v>
      </c>
      <c r="S2483" s="40">
        <f t="shared" si="975"/>
        <v>-1</v>
      </c>
      <c r="T2483" s="40">
        <f t="shared" si="976"/>
        <v>-1</v>
      </c>
      <c r="U2483" s="40">
        <f>VLOOKUP(P2483,Table!$D$6:$G$15,MATCH(VALUE(T2483)&amp;"E",Table!$D$5:$G$5,0),1)*IF(Y2483=1,0,1)</f>
        <v>0.97499999999999998</v>
      </c>
      <c r="V2483" s="40">
        <f t="shared" si="977"/>
        <v>2.5000000000000022E-2</v>
      </c>
      <c r="W2483" s="40">
        <f t="shared" si="968"/>
        <v>223774.12886769636</v>
      </c>
      <c r="X2483" s="40">
        <f t="shared" si="978"/>
        <v>4.7339570874531667E-3</v>
      </c>
      <c r="Y2483" s="40">
        <f t="shared" si="979"/>
        <v>0</v>
      </c>
      <c r="Z2483" s="40">
        <f t="shared" si="980"/>
        <v>0</v>
      </c>
      <c r="AA2483" s="40">
        <f t="shared" si="981"/>
        <v>0</v>
      </c>
      <c r="AB2483" s="38">
        <f t="shared" si="982"/>
        <v>276275.85353501042</v>
      </c>
      <c r="AC2483" s="46"/>
      <c r="AD2483" s="38"/>
      <c r="AE2483" s="40"/>
      <c r="AF2483" s="40"/>
      <c r="AG2483" s="40">
        <f t="shared" si="983"/>
        <v>148.62860270463233</v>
      </c>
      <c r="AH2483" s="24">
        <f t="shared" si="984"/>
        <v>144.40198184956884</v>
      </c>
      <c r="AI2483" s="16">
        <f>VLOOKUP(A2483,'VQT-IV'!$B$3:$C1817,2,0)</f>
        <v>144.52000000000001</v>
      </c>
      <c r="AJ2483" s="25">
        <f t="shared" si="969"/>
        <v>-8.1662157785200584E-4</v>
      </c>
      <c r="AO2483" s="1">
        <v>41565</v>
      </c>
      <c r="AP2483" s="2" t="str">
        <f t="shared" si="970"/>
        <v>high</v>
      </c>
    </row>
    <row r="2484" spans="1:42" x14ac:dyDescent="0.25">
      <c r="A2484" s="49">
        <v>41605</v>
      </c>
      <c r="B2484" s="47">
        <v>1807.23</v>
      </c>
      <c r="C2484" s="27">
        <f t="shared" si="985"/>
        <v>2.4850922202190873E-3</v>
      </c>
      <c r="D2484" s="27">
        <f t="shared" si="986"/>
        <v>1.4461574037015423E-2</v>
      </c>
      <c r="E2484" s="5">
        <f t="shared" si="987"/>
        <v>0</v>
      </c>
      <c r="F2484" s="44">
        <v>3236.14</v>
      </c>
      <c r="G2484" s="45">
        <v>3236.14</v>
      </c>
      <c r="H2484" s="48">
        <v>1807.23</v>
      </c>
      <c r="I2484" s="42">
        <v>12.98</v>
      </c>
      <c r="J2484" s="40">
        <f t="shared" si="971"/>
        <v>0.1298</v>
      </c>
      <c r="K2484" s="40">
        <f t="shared" si="972"/>
        <v>3.9769183281605849E-2</v>
      </c>
      <c r="L2484" s="51">
        <f>VLOOKUP(A2484,LIBOR!$A$3:B4579,2,1)</f>
        <v>0.10289999999999999</v>
      </c>
      <c r="M2484" s="43">
        <v>1172.8699999999999</v>
      </c>
      <c r="N2484" s="54">
        <v>1046</v>
      </c>
      <c r="O2484" s="40">
        <f t="shared" si="973"/>
        <v>6.1603710823688619E-6</v>
      </c>
      <c r="P2484" s="40">
        <f t="shared" si="974"/>
        <v>9.0030816718394149E-2</v>
      </c>
      <c r="Q2484" s="38">
        <f t="shared" si="988"/>
        <v>12.784000000000001</v>
      </c>
      <c r="R2484" s="38">
        <f t="shared" si="989"/>
        <v>12.959999999999999</v>
      </c>
      <c r="S2484" s="40">
        <f t="shared" si="975"/>
        <v>-1</v>
      </c>
      <c r="T2484" s="40">
        <f t="shared" si="976"/>
        <v>-1</v>
      </c>
      <c r="U2484" s="40">
        <f>VLOOKUP(P2484,Table!$D$6:$G$15,MATCH(VALUE(T2484)&amp;"E",Table!$D$5:$G$5,0),1)*IF(Y2484=1,0,1)</f>
        <v>0.97499999999999998</v>
      </c>
      <c r="V2484" s="40">
        <f t="shared" si="977"/>
        <v>2.5000000000000022E-2</v>
      </c>
      <c r="W2484" s="40">
        <f t="shared" si="968"/>
        <v>224356.07686859637</v>
      </c>
      <c r="X2484" s="40">
        <f t="shared" si="978"/>
        <v>6.6490793656175384E-3</v>
      </c>
      <c r="Y2484" s="40">
        <f t="shared" si="979"/>
        <v>0</v>
      </c>
      <c r="Z2484" s="40">
        <f t="shared" si="980"/>
        <v>0</v>
      </c>
      <c r="AA2484" s="40">
        <f t="shared" si="981"/>
        <v>0</v>
      </c>
      <c r="AB2484" s="38">
        <f t="shared" si="982"/>
        <v>277057.71594990563</v>
      </c>
      <c r="AC2484" s="46"/>
      <c r="AD2484" s="38"/>
      <c r="AE2484" s="40"/>
      <c r="AF2484" s="40"/>
      <c r="AG2484" s="40">
        <f t="shared" si="983"/>
        <v>149.04922259140943</v>
      </c>
      <c r="AH2484" s="24">
        <f t="shared" si="984"/>
        <v>144.80687132849846</v>
      </c>
      <c r="AI2484" s="16">
        <f>VLOOKUP(A2484,'VQT-IV'!$B$3:$C1818,2,0)</f>
        <v>144.91999999999999</v>
      </c>
      <c r="AJ2484" s="25">
        <f t="shared" si="969"/>
        <v>-7.8062842603865423E-4</v>
      </c>
      <c r="AO2484" s="1">
        <v>41568</v>
      </c>
      <c r="AP2484" s="2" t="str">
        <f t="shared" si="970"/>
        <v>high</v>
      </c>
    </row>
    <row r="2485" spans="1:42" x14ac:dyDescent="0.25">
      <c r="A2485" s="49">
        <v>41607</v>
      </c>
      <c r="B2485" s="47">
        <v>1805.81</v>
      </c>
      <c r="C2485" s="27">
        <f t="shared" si="985"/>
        <v>-7.8573286189365099E-4</v>
      </c>
      <c r="D2485" s="27">
        <f t="shared" si="986"/>
        <v>5.5472659773806443E-3</v>
      </c>
      <c r="E2485" s="5">
        <f t="shared" si="987"/>
        <v>0</v>
      </c>
      <c r="F2485" s="44">
        <v>3233.72</v>
      </c>
      <c r="G2485" s="45">
        <v>3233.72</v>
      </c>
      <c r="H2485" s="48">
        <v>1805.81</v>
      </c>
      <c r="I2485" s="42">
        <v>13.7</v>
      </c>
      <c r="J2485" s="40">
        <f t="shared" si="971"/>
        <v>0.13699999999999998</v>
      </c>
      <c r="K2485" s="40">
        <f t="shared" si="972"/>
        <v>4.6690057486957259E-2</v>
      </c>
      <c r="L2485" s="51">
        <f>VLOOKUP(A2485,LIBOR!$A$3:B4580,2,1)</f>
        <v>0.1047</v>
      </c>
      <c r="M2485" s="43">
        <v>1179.81</v>
      </c>
      <c r="N2485" s="54">
        <v>1052.18</v>
      </c>
      <c r="O2485" s="40">
        <f t="shared" si="973"/>
        <v>6.1786157261354301E-7</v>
      </c>
      <c r="P2485" s="40">
        <f t="shared" si="974"/>
        <v>9.0309942513042724E-2</v>
      </c>
      <c r="Q2485" s="38">
        <f t="shared" si="988"/>
        <v>12.7</v>
      </c>
      <c r="R2485" s="38">
        <f t="shared" si="989"/>
        <v>12.926499999999999</v>
      </c>
      <c r="S2485" s="40">
        <f t="shared" si="975"/>
        <v>-1</v>
      </c>
      <c r="T2485" s="40">
        <f t="shared" si="976"/>
        <v>-1</v>
      </c>
      <c r="U2485" s="40">
        <f>VLOOKUP(P2485,Table!$D$6:$G$15,MATCH(VALUE(T2485)&amp;"E",Table!$D$5:$G$5,0),1)*IF(Y2485=1,0,1)</f>
        <v>0.97499999999999998</v>
      </c>
      <c r="V2485" s="40">
        <f t="shared" si="977"/>
        <v>2.5000000000000022E-2</v>
      </c>
      <c r="W2485" s="40">
        <f t="shared" si="968"/>
        <v>224217.33866138713</v>
      </c>
      <c r="X2485" s="40">
        <f t="shared" si="978"/>
        <v>1.3471007924978684E-2</v>
      </c>
      <c r="Y2485" s="40">
        <f t="shared" si="979"/>
        <v>0</v>
      </c>
      <c r="Z2485" s="40">
        <f t="shared" si="980"/>
        <v>0</v>
      </c>
      <c r="AA2485" s="40">
        <f t="shared" si="981"/>
        <v>0</v>
      </c>
      <c r="AB2485" s="38">
        <f t="shared" si="982"/>
        <v>276896.69509266986</v>
      </c>
      <c r="AC2485" s="46"/>
      <c r="AD2485" s="38"/>
      <c r="AE2485" s="40"/>
      <c r="AF2485" s="40"/>
      <c r="AG2485" s="40">
        <f t="shared" si="983"/>
        <v>148.96259792004915</v>
      </c>
      <c r="AH2485" s="24">
        <f t="shared" si="984"/>
        <v>144.71517882078606</v>
      </c>
      <c r="AI2485" s="16">
        <f>VLOOKUP(A2485,'VQT-IV'!$B$3:$C1819,2,0)</f>
        <v>144.83000000000001</v>
      </c>
      <c r="AJ2485" s="25">
        <f t="shared" si="969"/>
        <v>-7.9279969076817558E-4</v>
      </c>
      <c r="AO2485" s="1">
        <v>41569</v>
      </c>
      <c r="AP2485" s="2" t="str">
        <f t="shared" si="970"/>
        <v>high</v>
      </c>
    </row>
    <row r="2486" spans="1:42" x14ac:dyDescent="0.25">
      <c r="A2486" s="49">
        <v>41610</v>
      </c>
      <c r="B2486" s="47">
        <v>1800.9</v>
      </c>
      <c r="C2486" s="27">
        <f t="shared" si="985"/>
        <v>-2.7190014453346567E-3</v>
      </c>
      <c r="D2486" s="27">
        <f t="shared" si="986"/>
        <v>-2.1331743409110926E-3</v>
      </c>
      <c r="E2486" s="5">
        <f t="shared" si="987"/>
        <v>0</v>
      </c>
      <c r="F2486" s="44">
        <v>3225.06</v>
      </c>
      <c r="G2486" s="45">
        <v>3225.06</v>
      </c>
      <c r="H2486" s="48">
        <v>1800.9</v>
      </c>
      <c r="I2486" s="42">
        <v>14.23</v>
      </c>
      <c r="J2486" s="40">
        <f t="shared" si="971"/>
        <v>0.14230000000000001</v>
      </c>
      <c r="K2486" s="40">
        <f t="shared" si="972"/>
        <v>5.3938496666168526E-2</v>
      </c>
      <c r="L2486" s="51">
        <f>VLOOKUP(A2486,LIBOR!$A$3:B4581,2,1)</f>
        <v>0.10100000000000001</v>
      </c>
      <c r="M2486" s="43">
        <v>1199.45</v>
      </c>
      <c r="N2486" s="54">
        <v>1069.69</v>
      </c>
      <c r="O2486" s="40">
        <f t="shared" si="973"/>
        <v>7.4131205782194647E-6</v>
      </c>
      <c r="P2486" s="40">
        <f t="shared" si="974"/>
        <v>8.8361503333831484E-2</v>
      </c>
      <c r="Q2486" s="38">
        <f t="shared" si="988"/>
        <v>12.908000000000001</v>
      </c>
      <c r="R2486" s="38">
        <f t="shared" si="989"/>
        <v>12.923999999999998</v>
      </c>
      <c r="S2486" s="40">
        <f t="shared" si="975"/>
        <v>-1</v>
      </c>
      <c r="T2486" s="40">
        <f t="shared" si="976"/>
        <v>-1</v>
      </c>
      <c r="U2486" s="40">
        <f>VLOOKUP(P2486,Table!$D$6:$G$15,MATCH(VALUE(T2486)&amp;"E",Table!$D$5:$G$5,0),1)*IF(Y2486=1,0,1)</f>
        <v>0.97499999999999998</v>
      </c>
      <c r="V2486" s="40">
        <f t="shared" si="977"/>
        <v>2.5000000000000022E-2</v>
      </c>
      <c r="W2486" s="40">
        <f t="shared" si="968"/>
        <v>223716.21617685913</v>
      </c>
      <c r="X2486" s="40">
        <f t="shared" si="978"/>
        <v>5.6728132984833479E-3</v>
      </c>
      <c r="Y2486" s="40">
        <f t="shared" si="979"/>
        <v>0</v>
      </c>
      <c r="Z2486" s="40">
        <f t="shared" si="980"/>
        <v>0</v>
      </c>
      <c r="AA2486" s="40">
        <f t="shared" si="981"/>
        <v>0</v>
      </c>
      <c r="AB2486" s="38">
        <f t="shared" si="982"/>
        <v>276288.93154761067</v>
      </c>
      <c r="AC2486" s="46"/>
      <c r="AD2486" s="38"/>
      <c r="AE2486" s="40"/>
      <c r="AF2486" s="40"/>
      <c r="AG2486" s="40">
        <f t="shared" si="983"/>
        <v>148.63563830587674</v>
      </c>
      <c r="AH2486" s="24">
        <f t="shared" si="984"/>
        <v>144.38626732953682</v>
      </c>
      <c r="AI2486" s="16">
        <f>VLOOKUP(A2486,'VQT-IV'!$B$3:$C1820,2,0)</f>
        <v>144.5</v>
      </c>
      <c r="AJ2486" s="25">
        <f t="shared" si="969"/>
        <v>-7.8707730424343314E-4</v>
      </c>
      <c r="AO2486" s="1">
        <v>41570</v>
      </c>
      <c r="AP2486" s="2" t="str">
        <f t="shared" si="970"/>
        <v>high</v>
      </c>
    </row>
    <row r="2487" spans="1:42" x14ac:dyDescent="0.25">
      <c r="A2487" s="49">
        <v>41611</v>
      </c>
      <c r="B2487" s="47">
        <v>1795.15</v>
      </c>
      <c r="C2487" s="27">
        <f t="shared" si="985"/>
        <v>-3.1928480204341803E-3</v>
      </c>
      <c r="D2487" s="27">
        <f t="shared" si="986"/>
        <v>-4.0626964897612083E-3</v>
      </c>
      <c r="E2487" s="5">
        <f t="shared" si="987"/>
        <v>0</v>
      </c>
      <c r="F2487" s="44">
        <v>3214.95</v>
      </c>
      <c r="G2487" s="45">
        <v>3214.95</v>
      </c>
      <c r="H2487" s="48">
        <v>1795.15</v>
      </c>
      <c r="I2487" s="42">
        <v>14.55</v>
      </c>
      <c r="J2487" s="40">
        <f t="shared" si="971"/>
        <v>0.14550000000000002</v>
      </c>
      <c r="K2487" s="40">
        <f t="shared" si="972"/>
        <v>5.8213111001274895E-2</v>
      </c>
      <c r="L2487" s="51">
        <f>VLOOKUP(A2487,LIBOR!$A$3:B4582,2,1)</f>
        <v>0.1026</v>
      </c>
      <c r="M2487" s="43">
        <v>1226.33</v>
      </c>
      <c r="N2487" s="54">
        <v>1093.6600000000001</v>
      </c>
      <c r="O2487" s="40">
        <f t="shared" si="973"/>
        <v>1.0226922803815948E-5</v>
      </c>
      <c r="P2487" s="40">
        <f t="shared" si="974"/>
        <v>8.7286888998725123E-2</v>
      </c>
      <c r="Q2487" s="38">
        <f t="shared" si="988"/>
        <v>13.302000000000001</v>
      </c>
      <c r="R2487" s="38">
        <f t="shared" si="989"/>
        <v>12.971500000000001</v>
      </c>
      <c r="S2487" s="40">
        <f t="shared" si="975"/>
        <v>1</v>
      </c>
      <c r="T2487" s="40">
        <f t="shared" si="976"/>
        <v>0</v>
      </c>
      <c r="U2487" s="40">
        <f>VLOOKUP(P2487,Table!$D$6:$G$15,MATCH(VALUE(T2487)&amp;"E",Table!$D$5:$G$5,0),1)*IF(Y2487=1,0,1)</f>
        <v>0.97499999999999998</v>
      </c>
      <c r="V2487" s="40">
        <f t="shared" si="977"/>
        <v>2.5000000000000022E-2</v>
      </c>
      <c r="W2487" s="40">
        <f t="shared" si="968"/>
        <v>223145.10944087306</v>
      </c>
      <c r="X2487" s="40">
        <f t="shared" si="978"/>
        <v>-1.1887572335911312E-3</v>
      </c>
      <c r="Y2487" s="40">
        <f t="shared" si="979"/>
        <v>0</v>
      </c>
      <c r="Z2487" s="40">
        <f t="shared" si="980"/>
        <v>0</v>
      </c>
      <c r="AA2487" s="40">
        <f t="shared" si="981"/>
        <v>0</v>
      </c>
      <c r="AB2487" s="38">
        <f t="shared" si="982"/>
        <v>275599.25967498607</v>
      </c>
      <c r="AC2487" s="46"/>
      <c r="AD2487" s="38"/>
      <c r="AE2487" s="40"/>
      <c r="AF2487" s="40"/>
      <c r="AG2487" s="40">
        <f t="shared" si="983"/>
        <v>148.26461432588968</v>
      </c>
      <c r="AH2487" s="24">
        <f t="shared" si="984"/>
        <v>144.0221020027642</v>
      </c>
      <c r="AI2487" s="16">
        <f>VLOOKUP(A2487,'VQT-IV'!$B$3:$C1821,2,0)</f>
        <v>144.13999999999999</v>
      </c>
      <c r="AJ2487" s="25">
        <f t="shared" si="969"/>
        <v>-8.1794087162334606E-4</v>
      </c>
      <c r="AO2487" s="1">
        <v>41571</v>
      </c>
      <c r="AP2487" s="2" t="str">
        <f t="shared" si="970"/>
        <v>high</v>
      </c>
    </row>
    <row r="2488" spans="1:42" x14ac:dyDescent="0.25">
      <c r="A2488" s="49">
        <v>41612</v>
      </c>
      <c r="B2488" s="47">
        <v>1792.81</v>
      </c>
      <c r="C2488" s="27">
        <f t="shared" si="985"/>
        <v>-1.3035122413169731E-3</v>
      </c>
      <c r="D2488" s="27">
        <f t="shared" si="986"/>
        <v>-5.5160023487603738E-3</v>
      </c>
      <c r="E2488" s="5">
        <f t="shared" si="987"/>
        <v>0</v>
      </c>
      <c r="F2488" s="44">
        <v>3211.59</v>
      </c>
      <c r="G2488" s="45">
        <v>3211.59</v>
      </c>
      <c r="H2488" s="48">
        <v>1792.81</v>
      </c>
      <c r="I2488" s="42">
        <v>14.7</v>
      </c>
      <c r="J2488" s="40">
        <f t="shared" si="971"/>
        <v>0.14699999999999999</v>
      </c>
      <c r="K2488" s="40">
        <f t="shared" si="972"/>
        <v>6.0013527326156155E-2</v>
      </c>
      <c r="L2488" s="51">
        <f>VLOOKUP(A2488,LIBOR!$A$3:B4583,2,1)</f>
        <v>0.10249999999999998</v>
      </c>
      <c r="M2488" s="43">
        <v>1205.32</v>
      </c>
      <c r="N2488" s="54">
        <v>1074.92</v>
      </c>
      <c r="O2488" s="40">
        <f t="shared" si="973"/>
        <v>1.701361668119625E-6</v>
      </c>
      <c r="P2488" s="40">
        <f t="shared" si="974"/>
        <v>8.6986472673843837E-2</v>
      </c>
      <c r="Q2488" s="38">
        <f t="shared" si="988"/>
        <v>13.654</v>
      </c>
      <c r="R2488" s="38">
        <f t="shared" si="989"/>
        <v>13.052499999999998</v>
      </c>
      <c r="S2488" s="40">
        <f t="shared" si="975"/>
        <v>1</v>
      </c>
      <c r="T2488" s="40">
        <f t="shared" si="976"/>
        <v>0</v>
      </c>
      <c r="U2488" s="40">
        <f>VLOOKUP(P2488,Table!$D$6:$G$15,MATCH(VALUE(T2488)&amp;"E",Table!$D$5:$G$5,0),1)*IF(Y2488=1,0,1)</f>
        <v>0.97499999999999998</v>
      </c>
      <c r="V2488" s="40">
        <f t="shared" si="977"/>
        <v>2.5000000000000022E-2</v>
      </c>
      <c r="W2488" s="40">
        <f t="shared" si="968"/>
        <v>222765.91838920425</v>
      </c>
      <c r="X2488" s="40">
        <f t="shared" si="978"/>
        <v>-2.5430277852140915E-3</v>
      </c>
      <c r="Y2488" s="40">
        <f t="shared" si="979"/>
        <v>0</v>
      </c>
      <c r="Z2488" s="40">
        <f t="shared" si="980"/>
        <v>0</v>
      </c>
      <c r="AA2488" s="40">
        <f t="shared" si="981"/>
        <v>0</v>
      </c>
      <c r="AB2488" s="38">
        <f t="shared" si="982"/>
        <v>275200.3848950534</v>
      </c>
      <c r="AC2488" s="46"/>
      <c r="AD2488" s="38"/>
      <c r="AE2488" s="40"/>
      <c r="AF2488" s="40"/>
      <c r="AG2488" s="40">
        <f t="shared" si="983"/>
        <v>148.05003096495909</v>
      </c>
      <c r="AH2488" s="24">
        <f t="shared" si="984"/>
        <v>143.80991573424888</v>
      </c>
      <c r="AI2488" s="16">
        <f>VLOOKUP(A2488,'VQT-IV'!$B$3:$C1822,2,0)</f>
        <v>143.91999999999999</v>
      </c>
      <c r="AJ2488" s="25">
        <f t="shared" si="969"/>
        <v>-7.6489901161136409E-4</v>
      </c>
    </row>
    <row r="2489" spans="1:42" x14ac:dyDescent="0.25">
      <c r="A2489" s="49">
        <v>41613</v>
      </c>
      <c r="B2489" s="47">
        <v>1785.03</v>
      </c>
      <c r="C2489" s="27">
        <f t="shared" si="985"/>
        <v>-4.3395563389315717E-3</v>
      </c>
      <c r="D2489" s="27">
        <f t="shared" si="986"/>
        <v>-1.2340650907911033E-2</v>
      </c>
      <c r="E2489" s="5">
        <f t="shared" si="987"/>
        <v>0</v>
      </c>
      <c r="F2489" s="44">
        <v>3197.76</v>
      </c>
      <c r="G2489" s="45">
        <v>3197.76</v>
      </c>
      <c r="H2489" s="48">
        <v>1785.03</v>
      </c>
      <c r="I2489" s="42">
        <v>15.08</v>
      </c>
      <c r="J2489" s="40">
        <f t="shared" si="971"/>
        <v>0.15079999999999999</v>
      </c>
      <c r="K2489" s="40">
        <f t="shared" si="972"/>
        <v>6.4256061533447734E-2</v>
      </c>
      <c r="L2489" s="51">
        <f>VLOOKUP(A2489,LIBOR!$A$3:B4584,2,1)</f>
        <v>0.10299999999999999</v>
      </c>
      <c r="M2489" s="43">
        <v>1221.1199999999999</v>
      </c>
      <c r="N2489" s="54">
        <v>1089.01</v>
      </c>
      <c r="O2489" s="40">
        <f t="shared" si="973"/>
        <v>1.891379702490509E-5</v>
      </c>
      <c r="P2489" s="40">
        <f t="shared" si="974"/>
        <v>8.6543938466552256E-2</v>
      </c>
      <c r="Q2489" s="38">
        <f t="shared" si="988"/>
        <v>14.032</v>
      </c>
      <c r="R2489" s="38">
        <f t="shared" si="989"/>
        <v>13.123999999999999</v>
      </c>
      <c r="S2489" s="40">
        <f t="shared" si="975"/>
        <v>1</v>
      </c>
      <c r="T2489" s="40">
        <f t="shared" si="976"/>
        <v>0</v>
      </c>
      <c r="U2489" s="40">
        <f>VLOOKUP(P2489,Table!$D$6:$G$15,MATCH(VALUE(T2489)&amp;"E",Table!$D$5:$G$5,0),1)*IF(Y2489=1,0,1)</f>
        <v>0.97499999999999998</v>
      </c>
      <c r="V2489" s="40">
        <f t="shared" si="977"/>
        <v>2.5000000000000022E-2</v>
      </c>
      <c r="W2489" s="40">
        <f t="shared" si="968"/>
        <v>221896.38089265215</v>
      </c>
      <c r="X2489" s="40">
        <f t="shared" si="978"/>
        <v>-4.5054827543902221E-3</v>
      </c>
      <c r="Y2489" s="40">
        <f t="shared" si="979"/>
        <v>0</v>
      </c>
      <c r="Z2489" s="40">
        <f t="shared" si="980"/>
        <v>0</v>
      </c>
      <c r="AA2489" s="40">
        <f t="shared" si="981"/>
        <v>0</v>
      </c>
      <c r="AB2489" s="38">
        <f t="shared" si="982"/>
        <v>274135.10967724869</v>
      </c>
      <c r="AC2489" s="46"/>
      <c r="AD2489" s="38"/>
      <c r="AE2489" s="40"/>
      <c r="AF2489" s="40"/>
      <c r="AG2489" s="40">
        <f t="shared" si="983"/>
        <v>147.47694299837673</v>
      </c>
      <c r="AH2489" s="24">
        <f t="shared" si="984"/>
        <v>143.24951235225731</v>
      </c>
      <c r="AI2489" s="16">
        <f>VLOOKUP(A2489,'VQT-IV'!$B$3:$C1823,2,0)</f>
        <v>143.36000000000001</v>
      </c>
      <c r="AJ2489" s="25">
        <f t="shared" si="969"/>
        <v>-7.7070066784812319E-4</v>
      </c>
    </row>
    <row r="2490" spans="1:42" x14ac:dyDescent="0.25">
      <c r="A2490" s="49">
        <v>41614</v>
      </c>
      <c r="B2490" s="47">
        <v>1805.09</v>
      </c>
      <c r="C2490" s="27">
        <f t="shared" si="985"/>
        <v>1.1237906365719308E-2</v>
      </c>
      <c r="D2490" s="27">
        <f t="shared" si="986"/>
        <v>-3.1701168029807381E-4</v>
      </c>
      <c r="E2490" s="5">
        <f t="shared" si="987"/>
        <v>0</v>
      </c>
      <c r="F2490" s="44">
        <v>3233.99</v>
      </c>
      <c r="G2490" s="45">
        <v>3233.99</v>
      </c>
      <c r="H2490" s="48">
        <v>1805.09</v>
      </c>
      <c r="I2490" s="42">
        <v>13.79</v>
      </c>
      <c r="J2490" s="40">
        <f t="shared" si="971"/>
        <v>0.13789999999999999</v>
      </c>
      <c r="K2490" s="40">
        <f t="shared" si="972"/>
        <v>5.0946040806297055E-2</v>
      </c>
      <c r="L2490" s="51">
        <f>VLOOKUP(A2490,LIBOR!$A$3:B4585,2,1)</f>
        <v>0.1041</v>
      </c>
      <c r="M2490" s="43">
        <v>1177.28</v>
      </c>
      <c r="N2490" s="54">
        <v>1049.9100000000001</v>
      </c>
      <c r="O2490" s="40">
        <f t="shared" si="973"/>
        <v>1.2488577057249878E-4</v>
      </c>
      <c r="P2490" s="40">
        <f t="shared" si="974"/>
        <v>8.695395919370294E-2</v>
      </c>
      <c r="Q2490" s="38">
        <f t="shared" si="988"/>
        <v>14.452000000000002</v>
      </c>
      <c r="R2490" s="38">
        <f t="shared" si="989"/>
        <v>13.244499999999997</v>
      </c>
      <c r="S2490" s="40">
        <f t="shared" si="975"/>
        <v>1</v>
      </c>
      <c r="T2490" s="40">
        <f t="shared" si="976"/>
        <v>0</v>
      </c>
      <c r="U2490" s="40">
        <f>VLOOKUP(P2490,Table!$D$6:$G$15,MATCH(VALUE(T2490)&amp;"E",Table!$D$5:$G$5,0),1)*IF(Y2490=1,0,1)</f>
        <v>0.97499999999999998</v>
      </c>
      <c r="V2490" s="40">
        <f t="shared" si="977"/>
        <v>2.5000000000000022E-2</v>
      </c>
      <c r="W2490" s="40">
        <f t="shared" si="968"/>
        <v>224128.51524155741</v>
      </c>
      <c r="X2490" s="40">
        <f t="shared" si="978"/>
        <v>-1.0963357936521811E-2</v>
      </c>
      <c r="Y2490" s="40">
        <f t="shared" si="979"/>
        <v>0</v>
      </c>
      <c r="Z2490" s="40">
        <f t="shared" si="980"/>
        <v>0</v>
      </c>
      <c r="AA2490" s="40">
        <f t="shared" si="981"/>
        <v>0</v>
      </c>
      <c r="AB2490" s="38">
        <f t="shared" si="982"/>
        <v>276917.31349279446</v>
      </c>
      <c r="AC2490" s="46"/>
      <c r="AD2490" s="38"/>
      <c r="AE2490" s="40"/>
      <c r="AF2490" s="40"/>
      <c r="AG2490" s="40">
        <f t="shared" si="983"/>
        <v>148.97369003671918</v>
      </c>
      <c r="AH2490" s="24">
        <f t="shared" si="984"/>
        <v>144.69958884367975</v>
      </c>
      <c r="AI2490" s="16">
        <f>VLOOKUP(A2490,'VQT-IV'!$B$3:$C1824,2,0)</f>
        <v>144.82</v>
      </c>
      <c r="AJ2490" s="25">
        <f t="shared" si="969"/>
        <v>-8.3145391741645813E-4</v>
      </c>
    </row>
    <row r="2491" spans="1:42" x14ac:dyDescent="0.25">
      <c r="A2491" s="49">
        <v>41617</v>
      </c>
      <c r="B2491" s="47">
        <v>1808.37</v>
      </c>
      <c r="C2491" s="27">
        <f t="shared" si="985"/>
        <v>1.817083912713402E-3</v>
      </c>
      <c r="D2491" s="27">
        <f t="shared" si="986"/>
        <v>4.2190736777499849E-3</v>
      </c>
      <c r="E2491" s="5">
        <f t="shared" si="987"/>
        <v>0</v>
      </c>
      <c r="F2491" s="44">
        <v>3239.99</v>
      </c>
      <c r="G2491" s="45">
        <v>3239.99</v>
      </c>
      <c r="H2491" s="48">
        <v>1808.37</v>
      </c>
      <c r="I2491" s="42">
        <v>13.49</v>
      </c>
      <c r="J2491" s="40">
        <f t="shared" si="971"/>
        <v>0.13489999999999999</v>
      </c>
      <c r="K2491" s="40">
        <f t="shared" si="972"/>
        <v>4.0554423831151723E-2</v>
      </c>
      <c r="L2491" s="51">
        <f>VLOOKUP(A2491,LIBOR!$A$3:B4586,2,1)</f>
        <v>0.1037</v>
      </c>
      <c r="M2491" s="43">
        <v>1161.17</v>
      </c>
      <c r="N2491" s="54">
        <v>1035.54</v>
      </c>
      <c r="O2491" s="40">
        <f t="shared" si="973"/>
        <v>3.2958042860554662E-6</v>
      </c>
      <c r="P2491" s="40">
        <f t="shared" si="974"/>
        <v>9.4345576168848269E-2</v>
      </c>
      <c r="Q2491" s="38">
        <f t="shared" si="988"/>
        <v>14.469999999999999</v>
      </c>
      <c r="R2491" s="38">
        <f t="shared" si="989"/>
        <v>13.238499999999998</v>
      </c>
      <c r="S2491" s="40">
        <f t="shared" si="975"/>
        <v>1</v>
      </c>
      <c r="T2491" s="40">
        <f t="shared" si="976"/>
        <v>0</v>
      </c>
      <c r="U2491" s="40">
        <f>VLOOKUP(P2491,Table!$D$6:$G$15,MATCH(VALUE(T2491)&amp;"E",Table!$D$5:$G$5,0),1)*IF(Y2491=1,0,1)</f>
        <v>0.97499999999999998</v>
      </c>
      <c r="V2491" s="40">
        <f t="shared" si="977"/>
        <v>2.5000000000000022E-2</v>
      </c>
      <c r="W2491" s="40">
        <f t="shared" si="968"/>
        <v>224448.9035089504</v>
      </c>
      <c r="X2491" s="40">
        <f t="shared" si="978"/>
        <v>-3.9614875620241907E-4</v>
      </c>
      <c r="Y2491" s="40">
        <f t="shared" si="979"/>
        <v>0</v>
      </c>
      <c r="Z2491" s="40">
        <f t="shared" si="980"/>
        <v>0</v>
      </c>
      <c r="AA2491" s="40">
        <f t="shared" si="981"/>
        <v>0</v>
      </c>
      <c r="AB2491" s="38">
        <f t="shared" si="982"/>
        <v>277323.49825617991</v>
      </c>
      <c r="AC2491" s="46"/>
      <c r="AD2491" s="38"/>
      <c r="AE2491" s="40"/>
      <c r="AF2491" s="40"/>
      <c r="AG2491" s="40">
        <f t="shared" si="983"/>
        <v>149.19220596219523</v>
      </c>
      <c r="AH2491" s="24">
        <f t="shared" si="984"/>
        <v>144.90052074051181</v>
      </c>
      <c r="AI2491" s="16">
        <f>VLOOKUP(A2491,'VQT-IV'!$B$3:$C1825,2,0)</f>
        <v>145.02000000000001</v>
      </c>
      <c r="AJ2491" s="25">
        <f t="shared" si="969"/>
        <v>-8.2388125422838687E-4</v>
      </c>
    </row>
    <row r="2492" spans="1:42" x14ac:dyDescent="0.25">
      <c r="A2492" s="49">
        <v>41618</v>
      </c>
      <c r="B2492" s="47">
        <v>1802.62</v>
      </c>
      <c r="C2492" s="27">
        <f t="shared" si="985"/>
        <v>-3.1796590299552063E-3</v>
      </c>
      <c r="D2492" s="27">
        <f t="shared" si="986"/>
        <v>4.2322626682289588E-3</v>
      </c>
      <c r="E2492" s="5">
        <f t="shared" si="987"/>
        <v>0</v>
      </c>
      <c r="F2492" s="44">
        <v>3229.72</v>
      </c>
      <c r="G2492" s="45">
        <v>3229.72</v>
      </c>
      <c r="H2492" s="48">
        <v>1802.62</v>
      </c>
      <c r="I2492" s="42">
        <v>13.91</v>
      </c>
      <c r="J2492" s="40">
        <f t="shared" si="971"/>
        <v>0.1391</v>
      </c>
      <c r="K2492" s="40">
        <f t="shared" si="972"/>
        <v>4.5658506319229603E-2</v>
      </c>
      <c r="L2492" s="51">
        <f>VLOOKUP(A2492,LIBOR!$A$3:B4587,2,1)</f>
        <v>0.1021</v>
      </c>
      <c r="M2492" s="43">
        <v>1171.73</v>
      </c>
      <c r="N2492" s="54">
        <v>1044.96</v>
      </c>
      <c r="O2492" s="40">
        <f t="shared" si="973"/>
        <v>1.0142472606159389E-5</v>
      </c>
      <c r="P2492" s="40">
        <f t="shared" si="974"/>
        <v>9.3441493680770399E-2</v>
      </c>
      <c r="Q2492" s="38">
        <f t="shared" si="988"/>
        <v>14.321999999999999</v>
      </c>
      <c r="R2492" s="38">
        <f t="shared" si="989"/>
        <v>13.267999999999997</v>
      </c>
      <c r="S2492" s="40">
        <f t="shared" si="975"/>
        <v>1</v>
      </c>
      <c r="T2492" s="40">
        <f t="shared" si="976"/>
        <v>0</v>
      </c>
      <c r="U2492" s="40">
        <f>VLOOKUP(P2492,Table!$D$6:$G$15,MATCH(VALUE(T2492)&amp;"E",Table!$D$5:$G$5,0),1)*IF(Y2492=1,0,1)</f>
        <v>0.97499999999999998</v>
      </c>
      <c r="V2492" s="40">
        <f t="shared" si="977"/>
        <v>2.5000000000000022E-2</v>
      </c>
      <c r="W2492" s="40">
        <f t="shared" si="968"/>
        <v>223804.11792701253</v>
      </c>
      <c r="X2492" s="40">
        <f t="shared" si="978"/>
        <v>3.2750747559222582E-3</v>
      </c>
      <c r="Y2492" s="40">
        <f t="shared" si="979"/>
        <v>0</v>
      </c>
      <c r="Z2492" s="40">
        <f t="shared" si="980"/>
        <v>0</v>
      </c>
      <c r="AA2492" s="40">
        <f t="shared" si="981"/>
        <v>0</v>
      </c>
      <c r="AB2492" s="38">
        <f t="shared" si="982"/>
        <v>276529.47617981717</v>
      </c>
      <c r="AC2492" s="46"/>
      <c r="AD2492" s="38"/>
      <c r="AE2492" s="40"/>
      <c r="AF2492" s="40"/>
      <c r="AG2492" s="40">
        <f t="shared" si="983"/>
        <v>148.76504452113406</v>
      </c>
      <c r="AH2492" s="24">
        <f t="shared" si="984"/>
        <v>144.48188650376269</v>
      </c>
      <c r="AI2492" s="16">
        <f>VLOOKUP(A2492,'VQT-IV'!$B$3:$C1826,2,0)</f>
        <v>145.02000000000001</v>
      </c>
      <c r="AJ2492" s="25">
        <f t="shared" si="969"/>
        <v>-3.7106157511882509E-3</v>
      </c>
      <c r="AP2492">
        <f>COUNTIF(AP1667:AP2487,"high")</f>
        <v>708</v>
      </c>
    </row>
    <row r="2493" spans="1:42" x14ac:dyDescent="0.25">
      <c r="A2493" s="49">
        <v>41619</v>
      </c>
      <c r="B2493" s="47">
        <v>1782.22</v>
      </c>
      <c r="C2493" s="27">
        <f t="shared" si="985"/>
        <v>-1.1316861013413781E-2</v>
      </c>
      <c r="D2493" s="27">
        <f t="shared" si="986"/>
        <v>-5.7810861038678496E-3</v>
      </c>
      <c r="E2493" s="5">
        <f t="shared" si="987"/>
        <v>0</v>
      </c>
      <c r="F2493" s="44">
        <v>3193.52</v>
      </c>
      <c r="G2493" s="45">
        <v>3193.52</v>
      </c>
      <c r="H2493" s="48">
        <v>1782.22</v>
      </c>
      <c r="I2493" s="42">
        <v>15.42</v>
      </c>
      <c r="J2493" s="40">
        <f t="shared" si="971"/>
        <v>0.1542</v>
      </c>
      <c r="K2493" s="40">
        <f t="shared" si="972"/>
        <v>7.1554446248968603E-2</v>
      </c>
      <c r="L2493" s="51">
        <f>VLOOKUP(A2493,LIBOR!$A$3:B4588,2,1)</f>
        <v>0.10150000000000001</v>
      </c>
      <c r="M2493" s="43">
        <v>1224.1400000000001</v>
      </c>
      <c r="N2493" s="54">
        <v>1091.7</v>
      </c>
      <c r="O2493" s="40">
        <f t="shared" si="973"/>
        <v>1.2953590050170658E-4</v>
      </c>
      <c r="P2493" s="40">
        <f t="shared" si="974"/>
        <v>8.26455537510314E-2</v>
      </c>
      <c r="Q2493" s="38">
        <f t="shared" si="988"/>
        <v>14.193999999999999</v>
      </c>
      <c r="R2493" s="38">
        <f t="shared" si="989"/>
        <v>13.337</v>
      </c>
      <c r="S2493" s="40">
        <f t="shared" si="975"/>
        <v>1</v>
      </c>
      <c r="T2493" s="40">
        <f t="shared" si="976"/>
        <v>0</v>
      </c>
      <c r="U2493" s="40">
        <f>VLOOKUP(P2493,Table!$D$6:$G$15,MATCH(VALUE(T2493)&amp;"E",Table!$D$5:$G$5,0),1)*IF(Y2493=1,0,1)</f>
        <v>0.97499999999999998</v>
      </c>
      <c r="V2493" s="40">
        <f t="shared" si="977"/>
        <v>2.5000000000000022E-2</v>
      </c>
      <c r="W2493" s="40">
        <f t="shared" si="968"/>
        <v>221584.94010757882</v>
      </c>
      <c r="X2493" s="40">
        <f t="shared" si="978"/>
        <v>2.953273265951184E-3</v>
      </c>
      <c r="Y2493" s="40">
        <f t="shared" si="979"/>
        <v>0</v>
      </c>
      <c r="Z2493" s="40">
        <f t="shared" si="980"/>
        <v>0</v>
      </c>
      <c r="AA2493" s="40">
        <f t="shared" si="981"/>
        <v>0</v>
      </c>
      <c r="AB2493" s="38">
        <f t="shared" si="982"/>
        <v>273816.72933085047</v>
      </c>
      <c r="AC2493" s="46"/>
      <c r="AD2493" s="38"/>
      <c r="AE2493" s="40"/>
      <c r="AF2493" s="40"/>
      <c r="AG2493" s="40">
        <f t="shared" si="983"/>
        <v>147.30566336822335</v>
      </c>
      <c r="AH2493" s="24">
        <f t="shared" si="984"/>
        <v>143.06079942056706</v>
      </c>
      <c r="AI2493" s="16">
        <f>VLOOKUP(A2493,'VQT-IV'!$B$3:$C1827,2,0)</f>
        <v>143.16999999999999</v>
      </c>
      <c r="AJ2493" s="25">
        <f t="shared" si="969"/>
        <v>-7.6273366929469066E-4</v>
      </c>
    </row>
    <row r="2494" spans="1:42" x14ac:dyDescent="0.25">
      <c r="A2494" s="49">
        <v>41620</v>
      </c>
      <c r="B2494" s="47">
        <v>1775.5</v>
      </c>
      <c r="C2494" s="27">
        <f t="shared" si="985"/>
        <v>-3.7705782675540034E-3</v>
      </c>
      <c r="D2494" s="27">
        <f t="shared" si="986"/>
        <v>-5.2121080324902813E-3</v>
      </c>
      <c r="E2494" s="5">
        <f t="shared" si="987"/>
        <v>0</v>
      </c>
      <c r="F2494" s="44">
        <v>3182.33</v>
      </c>
      <c r="G2494" s="45">
        <v>3182.33</v>
      </c>
      <c r="H2494" s="48">
        <v>1775.5</v>
      </c>
      <c r="I2494" s="42">
        <v>15.54</v>
      </c>
      <c r="J2494" s="40">
        <f t="shared" si="971"/>
        <v>0.15539999999999998</v>
      </c>
      <c r="K2494" s="40">
        <f t="shared" si="972"/>
        <v>7.6177512804040046E-2</v>
      </c>
      <c r="L2494" s="51">
        <f>VLOOKUP(A2494,LIBOR!$A$3:B4589,2,1)</f>
        <v>0.1013</v>
      </c>
      <c r="M2494" s="43">
        <v>1235.7</v>
      </c>
      <c r="N2494" s="54">
        <v>1102</v>
      </c>
      <c r="O2494" s="40">
        <f t="shared" si="973"/>
        <v>1.4271053688715757E-5</v>
      </c>
      <c r="P2494" s="40">
        <f t="shared" si="974"/>
        <v>7.9222487195959937E-2</v>
      </c>
      <c r="Q2494" s="38">
        <f t="shared" si="988"/>
        <v>14.337999999999999</v>
      </c>
      <c r="R2494" s="38">
        <f t="shared" si="989"/>
        <v>13.466999999999999</v>
      </c>
      <c r="S2494" s="40">
        <f t="shared" si="975"/>
        <v>1</v>
      </c>
      <c r="T2494" s="40">
        <f t="shared" si="976"/>
        <v>0</v>
      </c>
      <c r="U2494" s="40">
        <f>VLOOKUP(P2494,Table!$D$6:$G$15,MATCH(VALUE(T2494)&amp;"E",Table!$D$5:$G$5,0),1)*IF(Y2494=1,0,1)</f>
        <v>0.97499999999999998</v>
      </c>
      <c r="V2494" s="40">
        <f t="shared" si="977"/>
        <v>2.5000000000000022E-2</v>
      </c>
      <c r="W2494" s="40">
        <f t="shared" si="968"/>
        <v>220822.58971814785</v>
      </c>
      <c r="X2494" s="40">
        <f t="shared" si="978"/>
        <v>-5.3014316111053006E-3</v>
      </c>
      <c r="Y2494" s="40">
        <f t="shared" si="979"/>
        <v>0</v>
      </c>
      <c r="Z2494" s="40">
        <f t="shared" si="980"/>
        <v>0</v>
      </c>
      <c r="AA2494" s="40">
        <f t="shared" si="981"/>
        <v>0</v>
      </c>
      <c r="AB2494" s="38">
        <f t="shared" si="982"/>
        <v>272945.91349995439</v>
      </c>
      <c r="AC2494" s="46"/>
      <c r="AD2494" s="38"/>
      <c r="AE2494" s="40"/>
      <c r="AF2494" s="40"/>
      <c r="AG2494" s="40">
        <f t="shared" si="983"/>
        <v>146.83718905712053</v>
      </c>
      <c r="AH2494" s="24">
        <f t="shared" si="984"/>
        <v>142.60211333735151</v>
      </c>
      <c r="AI2494" s="16">
        <f>VLOOKUP(A2494,'VQT-IV'!$B$3:$C1828,2,0)</f>
        <v>142.72</v>
      </c>
      <c r="AJ2494" s="25">
        <f t="shared" si="969"/>
        <v>-8.2599959815365942E-4</v>
      </c>
    </row>
    <row r="2495" spans="1:42" x14ac:dyDescent="0.25">
      <c r="A2495" s="49">
        <v>41621</v>
      </c>
      <c r="B2495" s="47">
        <v>1775.32</v>
      </c>
      <c r="C2495" s="27">
        <f t="shared" si="985"/>
        <v>-1.013798929879739E-4</v>
      </c>
      <c r="D2495" s="27">
        <f t="shared" si="986"/>
        <v>-1.6551394291197563E-2</v>
      </c>
      <c r="E2495" s="5">
        <f t="shared" si="987"/>
        <v>0</v>
      </c>
      <c r="F2495" s="44">
        <v>3182.07</v>
      </c>
      <c r="G2495" s="45">
        <v>3182.07</v>
      </c>
      <c r="H2495" s="48">
        <v>1775.32</v>
      </c>
      <c r="I2495" s="42">
        <v>15.76</v>
      </c>
      <c r="J2495" s="40">
        <f t="shared" si="971"/>
        <v>0.15759999999999999</v>
      </c>
      <c r="K2495" s="40">
        <f t="shared" si="972"/>
        <v>7.7389719954522901E-2</v>
      </c>
      <c r="L2495" s="51">
        <f>VLOOKUP(A2495,LIBOR!$A$3:B4590,2,1)</f>
        <v>0.1</v>
      </c>
      <c r="M2495" s="43">
        <v>1236.96</v>
      </c>
      <c r="N2495" s="54">
        <v>1103.1199999999999</v>
      </c>
      <c r="O2495" s="40">
        <f t="shared" si="973"/>
        <v>1.0278924769742426E-8</v>
      </c>
      <c r="P2495" s="40">
        <f t="shared" si="974"/>
        <v>8.0210280045477089E-2</v>
      </c>
      <c r="Q2495" s="38">
        <f t="shared" si="988"/>
        <v>14.430000000000001</v>
      </c>
      <c r="R2495" s="38">
        <f t="shared" si="989"/>
        <v>13.618</v>
      </c>
      <c r="S2495" s="40">
        <f t="shared" si="975"/>
        <v>1</v>
      </c>
      <c r="T2495" s="40">
        <f t="shared" si="976"/>
        <v>0</v>
      </c>
      <c r="U2495" s="40">
        <f>VLOOKUP(P2495,Table!$D$6:$G$15,MATCH(VALUE(T2495)&amp;"E",Table!$D$5:$G$5,0),1)*IF(Y2495=1,0,1)</f>
        <v>0.97499999999999998</v>
      </c>
      <c r="V2495" s="40">
        <f t="shared" si="977"/>
        <v>2.5000000000000022E-2</v>
      </c>
      <c r="W2495" s="40">
        <f t="shared" si="968"/>
        <v>220806.37315920257</v>
      </c>
      <c r="X2495" s="40">
        <f t="shared" si="978"/>
        <v>-4.8391558716938121E-3</v>
      </c>
      <c r="Y2495" s="40">
        <f t="shared" si="979"/>
        <v>0</v>
      </c>
      <c r="Z2495" s="40">
        <f t="shared" si="980"/>
        <v>0</v>
      </c>
      <c r="AA2495" s="40">
        <f t="shared" si="981"/>
        <v>0</v>
      </c>
      <c r="AB2495" s="38">
        <f t="shared" si="982"/>
        <v>272931.12884118711</v>
      </c>
      <c r="AC2495" s="46"/>
      <c r="AD2495" s="38"/>
      <c r="AE2495" s="40"/>
      <c r="AF2495" s="40"/>
      <c r="AG2495" s="40">
        <f t="shared" si="983"/>
        <v>146.82923532846155</v>
      </c>
      <c r="AH2495" s="24">
        <f t="shared" si="984"/>
        <v>142.59067764918996</v>
      </c>
      <c r="AI2495" s="16">
        <f>VLOOKUP(A2495,'VQT-IV'!$B$3:$C1829,2,0)</f>
        <v>142.69999999999999</v>
      </c>
      <c r="AJ2495" s="25">
        <f t="shared" si="969"/>
        <v>-7.6609916475145479E-4</v>
      </c>
    </row>
    <row r="2496" spans="1:42" x14ac:dyDescent="0.25">
      <c r="A2496" s="49">
        <v>41624</v>
      </c>
      <c r="B2496" s="47">
        <v>1786.54</v>
      </c>
      <c r="C2496" s="27">
        <f t="shared" si="985"/>
        <v>6.3199873825563468E-3</v>
      </c>
      <c r="D2496" s="27">
        <f t="shared" si="986"/>
        <v>-1.2048490821354618E-2</v>
      </c>
      <c r="E2496" s="5">
        <f t="shared" si="987"/>
        <v>0</v>
      </c>
      <c r="F2496" s="44">
        <v>3202.22</v>
      </c>
      <c r="G2496" s="45">
        <v>3202.22</v>
      </c>
      <c r="H2496" s="48">
        <v>1786.54</v>
      </c>
      <c r="I2496" s="42">
        <v>16.03</v>
      </c>
      <c r="J2496" s="40">
        <f t="shared" si="971"/>
        <v>0.1603</v>
      </c>
      <c r="K2496" s="40">
        <f t="shared" si="972"/>
        <v>8.0492131812076886E-2</v>
      </c>
      <c r="L2496" s="51">
        <f>VLOOKUP(A2496,LIBOR!$A$3:B4591,2,1)</f>
        <v>0.10169999999999998</v>
      </c>
      <c r="M2496" s="43">
        <v>1258.18</v>
      </c>
      <c r="N2496" s="54">
        <v>1122.04</v>
      </c>
      <c r="O2496" s="40">
        <f t="shared" si="973"/>
        <v>3.9691260139499307E-5</v>
      </c>
      <c r="P2496" s="40">
        <f t="shared" si="974"/>
        <v>7.9807868187923112E-2</v>
      </c>
      <c r="Q2496" s="38">
        <f t="shared" si="988"/>
        <v>14.824000000000002</v>
      </c>
      <c r="R2496" s="38">
        <f t="shared" si="989"/>
        <v>13.7875</v>
      </c>
      <c r="S2496" s="40">
        <f t="shared" si="975"/>
        <v>1</v>
      </c>
      <c r="T2496" s="40">
        <f t="shared" si="976"/>
        <v>1</v>
      </c>
      <c r="U2496" s="40">
        <f>VLOOKUP(P2496,Table!$D$6:$G$15,MATCH(VALUE(T2496)&amp;"E",Table!$D$5:$G$5,0),1)*IF(Y2496=1,0,1)</f>
        <v>0.9</v>
      </c>
      <c r="V2496" s="40">
        <f t="shared" si="977"/>
        <v>9.9999999999999978E-2</v>
      </c>
      <c r="W2496" s="40">
        <f t="shared" si="968"/>
        <v>222261.65751290653</v>
      </c>
      <c r="X2496" s="40">
        <f t="shared" si="978"/>
        <v>-1.4822487351840774E-2</v>
      </c>
      <c r="Y2496" s="40">
        <f t="shared" si="979"/>
        <v>0</v>
      </c>
      <c r="Z2496" s="40">
        <f t="shared" si="980"/>
        <v>0</v>
      </c>
      <c r="AA2496" s="40">
        <f t="shared" si="981"/>
        <v>0</v>
      </c>
      <c r="AB2496" s="38">
        <f t="shared" si="982"/>
        <v>274733.2715496415</v>
      </c>
      <c r="AC2496" s="46"/>
      <c r="AD2496" s="38"/>
      <c r="AE2496" s="40"/>
      <c r="AF2496" s="40"/>
      <c r="AG2496" s="40">
        <f t="shared" si="983"/>
        <v>147.79873718396109</v>
      </c>
      <c r="AH2496" s="24">
        <f t="shared" si="984"/>
        <v>143.52098562627316</v>
      </c>
      <c r="AI2496" s="16">
        <f>VLOOKUP(A2496,'VQT-IV'!$B$3:$C1830,2,0)</f>
        <v>143.63999999999999</v>
      </c>
      <c r="AJ2496" s="25">
        <f t="shared" si="969"/>
        <v>-8.2856010670306901E-4</v>
      </c>
    </row>
    <row r="2497" spans="1:38" x14ac:dyDescent="0.25">
      <c r="A2497" s="49">
        <v>41625</v>
      </c>
      <c r="B2497" s="47">
        <v>1781</v>
      </c>
      <c r="C2497" s="27">
        <f t="shared" si="985"/>
        <v>-3.1009661132691546E-3</v>
      </c>
      <c r="D2497" s="27">
        <f t="shared" si="986"/>
        <v>-1.1969797904668567E-2</v>
      </c>
      <c r="E2497" s="5">
        <f t="shared" si="987"/>
        <v>0</v>
      </c>
      <c r="F2497" s="44">
        <v>3192.33</v>
      </c>
      <c r="G2497" s="45">
        <v>3192.33</v>
      </c>
      <c r="H2497" s="48">
        <v>1781</v>
      </c>
      <c r="I2497" s="42">
        <v>16.21</v>
      </c>
      <c r="J2497" s="40">
        <f t="shared" si="971"/>
        <v>0.16210000000000002</v>
      </c>
      <c r="K2497" s="40">
        <f t="shared" si="972"/>
        <v>8.4130067253515364E-2</v>
      </c>
      <c r="L2497" s="51">
        <f>VLOOKUP(A2497,LIBOR!$A$3:B4592,2,1)</f>
        <v>0.1018</v>
      </c>
      <c r="M2497" s="43">
        <v>1244.52</v>
      </c>
      <c r="N2497" s="54">
        <v>1109.8599999999999</v>
      </c>
      <c r="O2497" s="40">
        <f t="shared" si="973"/>
        <v>9.6458946986704887E-6</v>
      </c>
      <c r="P2497" s="40">
        <f t="shared" si="974"/>
        <v>7.7969932746484658E-2</v>
      </c>
      <c r="Q2497" s="38">
        <f t="shared" si="988"/>
        <v>15.331999999999999</v>
      </c>
      <c r="R2497" s="38">
        <f t="shared" si="989"/>
        <v>13.979500000000002</v>
      </c>
      <c r="S2497" s="40">
        <f t="shared" si="975"/>
        <v>1</v>
      </c>
      <c r="T2497" s="40">
        <f t="shared" si="976"/>
        <v>1</v>
      </c>
      <c r="U2497" s="40">
        <f>VLOOKUP(P2497,Table!$D$6:$G$15,MATCH(VALUE(T2497)&amp;"E",Table!$D$5:$G$5,0),1)*IF(Y2497=1,0,1)</f>
        <v>0.9</v>
      </c>
      <c r="V2497" s="40">
        <f t="shared" si="977"/>
        <v>9.9999999999999978E-2</v>
      </c>
      <c r="W2497" s="40">
        <f t="shared" ref="W2497:W2560" si="990">W2496*(1+$U2496*($H2497/$H2496-1)+$V2496*($N2497/$N2496-1))</f>
        <v>221400.08413520418</v>
      </c>
      <c r="X2497" s="40">
        <f t="shared" si="978"/>
        <v>-9.7449618236011837E-3</v>
      </c>
      <c r="Y2497" s="40">
        <f t="shared" si="979"/>
        <v>0</v>
      </c>
      <c r="Z2497" s="40">
        <f t="shared" si="980"/>
        <v>0</v>
      </c>
      <c r="AA2497" s="40">
        <f t="shared" si="981"/>
        <v>0</v>
      </c>
      <c r="AB2497" s="38">
        <f t="shared" si="982"/>
        <v>273671.33697462088</v>
      </c>
      <c r="AC2497" s="46"/>
      <c r="AD2497" s="38"/>
      <c r="AE2497" s="40"/>
      <c r="AF2497" s="40"/>
      <c r="AG2497" s="40">
        <f t="shared" si="983"/>
        <v>147.2274463888028</v>
      </c>
      <c r="AH2497" s="24">
        <f t="shared" si="984"/>
        <v>142.96250871086079</v>
      </c>
      <c r="AI2497" s="16">
        <f>VLOOKUP(A2497,'VQT-IV'!$B$3:$C1831,2,0)</f>
        <v>143.08000000000001</v>
      </c>
      <c r="AJ2497" s="25">
        <f t="shared" si="969"/>
        <v>-8.2115801746729389E-4</v>
      </c>
    </row>
    <row r="2498" spans="1:38" x14ac:dyDescent="0.25">
      <c r="A2498" s="49">
        <v>41626</v>
      </c>
      <c r="B2498" s="47">
        <v>1810.65</v>
      </c>
      <c r="C2498" s="27">
        <f t="shared" si="985"/>
        <v>1.6647950589556482E-2</v>
      </c>
      <c r="D2498" s="27">
        <f t="shared" si="986"/>
        <v>1.5995013698301697E-2</v>
      </c>
      <c r="E2498" s="5">
        <f t="shared" si="987"/>
        <v>0</v>
      </c>
      <c r="F2498" s="44">
        <v>3245.59</v>
      </c>
      <c r="G2498" s="45">
        <v>3245.59</v>
      </c>
      <c r="H2498" s="48">
        <v>1810.65</v>
      </c>
      <c r="I2498" s="42">
        <v>13.8</v>
      </c>
      <c r="J2498" s="40">
        <f t="shared" si="971"/>
        <v>0.13800000000000001</v>
      </c>
      <c r="K2498" s="40">
        <f t="shared" si="972"/>
        <v>6.1038551867868759E-2</v>
      </c>
      <c r="L2498" s="51">
        <f>VLOOKUP(A2498,LIBOR!$A$3:B4593,2,1)</f>
        <v>0.1021</v>
      </c>
      <c r="M2498" s="43">
        <v>1160.49</v>
      </c>
      <c r="N2498" s="54">
        <v>1034.92</v>
      </c>
      <c r="O2498" s="40">
        <f t="shared" si="973"/>
        <v>2.7260957199139142E-4</v>
      </c>
      <c r="P2498" s="40">
        <f t="shared" si="974"/>
        <v>7.6961448132131252E-2</v>
      </c>
      <c r="Q2498" s="38">
        <f t="shared" si="988"/>
        <v>15.792000000000002</v>
      </c>
      <c r="R2498" s="38">
        <f t="shared" si="989"/>
        <v>14.135</v>
      </c>
      <c r="S2498" s="40">
        <f t="shared" si="975"/>
        <v>1</v>
      </c>
      <c r="T2498" s="40">
        <f t="shared" si="976"/>
        <v>1</v>
      </c>
      <c r="U2498" s="40">
        <f>VLOOKUP(P2498,Table!$D$6:$G$15,MATCH(VALUE(T2498)&amp;"E",Table!$D$5:$G$5,0),1)*IF(Y2498=1,0,1)</f>
        <v>0.9</v>
      </c>
      <c r="V2498" s="40">
        <f t="shared" si="977"/>
        <v>9.9999999999999978E-2</v>
      </c>
      <c r="W2498" s="40">
        <f t="shared" si="990"/>
        <v>223222.41772229696</v>
      </c>
      <c r="X2498" s="40">
        <f t="shared" si="978"/>
        <v>-1.0741687034518166E-2</v>
      </c>
      <c r="Y2498" s="40">
        <f t="shared" si="979"/>
        <v>0</v>
      </c>
      <c r="Z2498" s="40">
        <f t="shared" si="980"/>
        <v>0</v>
      </c>
      <c r="AA2498" s="40">
        <f t="shared" si="981"/>
        <v>0</v>
      </c>
      <c r="AB2498" s="38">
        <f t="shared" si="982"/>
        <v>275932.78289807739</v>
      </c>
      <c r="AC2498" s="46"/>
      <c r="AD2498" s="38"/>
      <c r="AE2498" s="40"/>
      <c r="AF2498" s="40"/>
      <c r="AG2498" s="40">
        <f t="shared" si="983"/>
        <v>148.44404039582426</v>
      </c>
      <c r="AH2498" s="24">
        <f t="shared" si="984"/>
        <v>144.1401082951316</v>
      </c>
      <c r="AI2498" s="16">
        <f>VLOOKUP(A2498,'VQT-IV'!$B$3:$C1832,2,0)</f>
        <v>144.25</v>
      </c>
      <c r="AJ2498" s="25">
        <f t="shared" si="969"/>
        <v>-7.6181424518828589E-4</v>
      </c>
    </row>
    <row r="2499" spans="1:38" x14ac:dyDescent="0.25">
      <c r="A2499" s="49">
        <v>41627</v>
      </c>
      <c r="B2499" s="47">
        <v>1809.6</v>
      </c>
      <c r="C2499" s="27">
        <f t="shared" si="985"/>
        <v>-5.7990224505022336E-4</v>
      </c>
      <c r="D2499" s="27">
        <f t="shared" si="986"/>
        <v>1.9185689720805477E-2</v>
      </c>
      <c r="E2499" s="5">
        <f t="shared" si="987"/>
        <v>0</v>
      </c>
      <c r="F2499" s="44">
        <v>3244.15</v>
      </c>
      <c r="G2499" s="45">
        <v>3244.15</v>
      </c>
      <c r="H2499" s="48">
        <v>1809.6</v>
      </c>
      <c r="I2499" s="42">
        <v>14.15</v>
      </c>
      <c r="J2499" s="40">
        <f t="shared" si="971"/>
        <v>0.14150000000000001</v>
      </c>
      <c r="K2499" s="40">
        <f t="shared" si="972"/>
        <v>4.7466169351240345E-2</v>
      </c>
      <c r="L2499" s="51">
        <f>VLOOKUP(A2499,LIBOR!$A$3:B4594,2,1)</f>
        <v>0.10199999999999998</v>
      </c>
      <c r="M2499" s="43">
        <v>1156.8699999999999</v>
      </c>
      <c r="N2499" s="54">
        <v>1031.69</v>
      </c>
      <c r="O2499" s="40">
        <f t="shared" si="973"/>
        <v>3.3648173089592928E-7</v>
      </c>
      <c r="P2499" s="40">
        <f t="shared" si="974"/>
        <v>9.403383064875967E-2</v>
      </c>
      <c r="Q2499" s="38">
        <f t="shared" si="988"/>
        <v>15.468</v>
      </c>
      <c r="R2499" s="38">
        <f t="shared" si="989"/>
        <v>14.1555</v>
      </c>
      <c r="S2499" s="40">
        <f t="shared" si="975"/>
        <v>1</v>
      </c>
      <c r="T2499" s="40">
        <f t="shared" si="976"/>
        <v>1</v>
      </c>
      <c r="U2499" s="40">
        <f>VLOOKUP(P2499,Table!$D$6:$G$15,MATCH(VALUE(T2499)&amp;"E",Table!$D$5:$G$5,0),1)*IF(Y2499=1,0,1)</f>
        <v>0.9</v>
      </c>
      <c r="V2499" s="40">
        <f t="shared" si="977"/>
        <v>9.9999999999999978E-2</v>
      </c>
      <c r="W2499" s="40">
        <f t="shared" si="990"/>
        <v>223036.24722602774</v>
      </c>
      <c r="X2499" s="40">
        <f t="shared" si="978"/>
        <v>7.389841628781868E-3</v>
      </c>
      <c r="Y2499" s="40">
        <f t="shared" si="979"/>
        <v>0</v>
      </c>
      <c r="Z2499" s="40">
        <f t="shared" si="980"/>
        <v>0</v>
      </c>
      <c r="AA2499" s="40">
        <f t="shared" si="981"/>
        <v>0</v>
      </c>
      <c r="AB2499" s="38">
        <f t="shared" si="982"/>
        <v>275736.52618523</v>
      </c>
      <c r="AC2499" s="46"/>
      <c r="AD2499" s="38"/>
      <c r="AE2499" s="40"/>
      <c r="AF2499" s="40"/>
      <c r="AG2499" s="40">
        <f t="shared" si="983"/>
        <v>148.33845982977519</v>
      </c>
      <c r="AH2499" s="24">
        <f t="shared" si="984"/>
        <v>144.03383996977149</v>
      </c>
      <c r="AI2499" s="16">
        <f>VLOOKUP(A2499,'VQT-IV'!$B$3:$C1833,2,0)</f>
        <v>144.15</v>
      </c>
      <c r="AJ2499" s="25">
        <f t="shared" ref="AJ2499:AJ2562" si="991">AH2499/AI2499-1</f>
        <v>-8.0582747296920054E-4</v>
      </c>
    </row>
    <row r="2500" spans="1:38" x14ac:dyDescent="0.25">
      <c r="A2500" s="49">
        <v>41628</v>
      </c>
      <c r="B2500" s="47">
        <v>1818.32</v>
      </c>
      <c r="C2500" s="27">
        <f t="shared" si="985"/>
        <v>4.8187444739169472E-3</v>
      </c>
      <c r="D2500" s="27">
        <f t="shared" si="986"/>
        <v>2.4105814087710398E-2</v>
      </c>
      <c r="E2500" s="5">
        <f t="shared" si="987"/>
        <v>0</v>
      </c>
      <c r="F2500" s="44">
        <v>3259.79</v>
      </c>
      <c r="G2500" s="45">
        <v>3259.79</v>
      </c>
      <c r="H2500" s="48">
        <v>1818.32</v>
      </c>
      <c r="I2500" s="42">
        <v>13.79</v>
      </c>
      <c r="J2500" s="40">
        <f t="shared" si="971"/>
        <v>0.13789999999999999</v>
      </c>
      <c r="K2500" s="40">
        <f t="shared" si="972"/>
        <v>4.4685326168142553E-2</v>
      </c>
      <c r="L2500" s="51">
        <f>VLOOKUP(A2500,LIBOR!$A$3:B4595,2,1)</f>
        <v>0.1018</v>
      </c>
      <c r="M2500" s="43">
        <v>1155.79</v>
      </c>
      <c r="N2500" s="54">
        <v>1030.72</v>
      </c>
      <c r="O2500" s="40">
        <f t="shared" si="973"/>
        <v>2.3108897715500365E-5</v>
      </c>
      <c r="P2500" s="40">
        <f t="shared" si="974"/>
        <v>9.3214673831857442E-2</v>
      </c>
      <c r="Q2500" s="38">
        <f t="shared" si="988"/>
        <v>15.190000000000001</v>
      </c>
      <c r="R2500" s="38">
        <f t="shared" si="989"/>
        <v>14.192999999999998</v>
      </c>
      <c r="S2500" s="40">
        <f t="shared" si="975"/>
        <v>1</v>
      </c>
      <c r="T2500" s="40">
        <f t="shared" si="976"/>
        <v>1</v>
      </c>
      <c r="U2500" s="40">
        <f>VLOOKUP(P2500,Table!$D$6:$G$15,MATCH(VALUE(T2500)&amp;"E",Table!$D$5:$G$5,0),1)*IF(Y2500=1,0,1)</f>
        <v>0.9</v>
      </c>
      <c r="V2500" s="40">
        <f t="shared" si="977"/>
        <v>9.9999999999999978E-2</v>
      </c>
      <c r="W2500" s="40">
        <f t="shared" si="990"/>
        <v>223982.55646405375</v>
      </c>
      <c r="X2500" s="40">
        <f t="shared" si="978"/>
        <v>1.0024597169634442E-2</v>
      </c>
      <c r="Y2500" s="40">
        <f t="shared" si="979"/>
        <v>0</v>
      </c>
      <c r="Z2500" s="40">
        <f t="shared" si="980"/>
        <v>0</v>
      </c>
      <c r="AA2500" s="40">
        <f t="shared" si="981"/>
        <v>0</v>
      </c>
      <c r="AB2500" s="38">
        <f t="shared" si="982"/>
        <v>276907.17431291734</v>
      </c>
      <c r="AC2500" s="46"/>
      <c r="AD2500" s="38"/>
      <c r="AE2500" s="40"/>
      <c r="AF2500" s="40"/>
      <c r="AG2500" s="40">
        <f t="shared" si="983"/>
        <v>148.96823544443967</v>
      </c>
      <c r="AH2500" s="24">
        <f t="shared" si="984"/>
        <v>144.64157544318067</v>
      </c>
      <c r="AI2500" s="16">
        <f>VLOOKUP(A2500,'VQT-IV'!$B$3:$C1834,2,0)</f>
        <v>144.76</v>
      </c>
      <c r="AJ2500" s="25">
        <f t="shared" si="991"/>
        <v>-8.1807513691156686E-4</v>
      </c>
    </row>
    <row r="2501" spans="1:38" x14ac:dyDescent="0.25">
      <c r="A2501" s="49">
        <v>41631</v>
      </c>
      <c r="B2501" s="47">
        <v>1827.99</v>
      </c>
      <c r="C2501" s="27">
        <f t="shared" si="985"/>
        <v>5.3180958247174281E-3</v>
      </c>
      <c r="D2501" s="27">
        <f t="shared" si="986"/>
        <v>2.3103922529871479E-2</v>
      </c>
      <c r="E2501" s="5">
        <f t="shared" si="987"/>
        <v>0</v>
      </c>
      <c r="F2501" s="44">
        <v>3277.62</v>
      </c>
      <c r="G2501" s="45">
        <v>3277.62</v>
      </c>
      <c r="H2501" s="48">
        <v>1827.99</v>
      </c>
      <c r="I2501" s="42">
        <v>13.04</v>
      </c>
      <c r="J2501" s="40">
        <f t="shared" si="971"/>
        <v>0.13039999999999999</v>
      </c>
      <c r="K2501" s="40">
        <f t="shared" si="972"/>
        <v>3.6029599737191817E-2</v>
      </c>
      <c r="L2501" s="51">
        <f>VLOOKUP(A2501,LIBOR!$A$3:B4596,2,1)</f>
        <v>0.1011</v>
      </c>
      <c r="M2501" s="43">
        <v>1113.3</v>
      </c>
      <c r="N2501" s="54">
        <v>992.82</v>
      </c>
      <c r="O2501" s="40">
        <f t="shared" si="973"/>
        <v>2.8132465748465546E-5</v>
      </c>
      <c r="P2501" s="40">
        <f t="shared" si="974"/>
        <v>9.4370400262808171E-2</v>
      </c>
      <c r="Q2501" s="38">
        <f t="shared" si="988"/>
        <v>14.796000000000001</v>
      </c>
      <c r="R2501" s="38">
        <f t="shared" si="989"/>
        <v>14.249500000000001</v>
      </c>
      <c r="S2501" s="40">
        <f t="shared" si="975"/>
        <v>1</v>
      </c>
      <c r="T2501" s="40">
        <f t="shared" si="976"/>
        <v>1</v>
      </c>
      <c r="U2501" s="40">
        <f>VLOOKUP(P2501,Table!$D$6:$G$15,MATCH(VALUE(T2501)&amp;"E",Table!$D$5:$G$5,0),1)*IF(Y2501=1,0,1)</f>
        <v>0.9</v>
      </c>
      <c r="V2501" s="40">
        <f t="shared" si="977"/>
        <v>9.9999999999999978E-2</v>
      </c>
      <c r="W2501" s="40">
        <f t="shared" si="990"/>
        <v>224231.00798386114</v>
      </c>
      <c r="X2501" s="40">
        <f t="shared" si="978"/>
        <v>1.4384472963382855E-2</v>
      </c>
      <c r="Y2501" s="40">
        <f t="shared" si="979"/>
        <v>0</v>
      </c>
      <c r="Z2501" s="40">
        <f t="shared" si="980"/>
        <v>0</v>
      </c>
      <c r="AA2501" s="40">
        <f t="shared" si="981"/>
        <v>0</v>
      </c>
      <c r="AB2501" s="38">
        <f t="shared" si="982"/>
        <v>277252.32148710452</v>
      </c>
      <c r="AC2501" s="46"/>
      <c r="AD2501" s="38"/>
      <c r="AE2501" s="40"/>
      <c r="AF2501" s="40"/>
      <c r="AG2501" s="40">
        <f t="shared" si="983"/>
        <v>149.15391487161548</v>
      </c>
      <c r="AH2501" s="24">
        <f t="shared" si="984"/>
        <v>144.81055424987005</v>
      </c>
      <c r="AI2501" s="16">
        <f>VLOOKUP(A2501,'VQT-IV'!$B$3:$C1835,2,0)</f>
        <v>144.93</v>
      </c>
      <c r="AJ2501" s="25">
        <f t="shared" si="991"/>
        <v>-8.2416166514842626E-4</v>
      </c>
    </row>
    <row r="2502" spans="1:38" x14ac:dyDescent="0.25">
      <c r="A2502" s="49">
        <v>41632</v>
      </c>
      <c r="B2502" s="47">
        <v>1833.32</v>
      </c>
      <c r="C2502" s="27">
        <f t="shared" si="985"/>
        <v>2.9157708740199517E-3</v>
      </c>
      <c r="D2502" s="27">
        <f t="shared" si="986"/>
        <v>2.9120659517160585E-2</v>
      </c>
      <c r="E2502" s="5">
        <f t="shared" si="987"/>
        <v>0</v>
      </c>
      <c r="F2502" s="44">
        <v>3287.55</v>
      </c>
      <c r="G2502" s="45">
        <v>3287.55</v>
      </c>
      <c r="H2502" s="48">
        <v>1833.32</v>
      </c>
      <c r="I2502" s="42">
        <v>12.48</v>
      </c>
      <c r="J2502" s="40">
        <f t="shared" si="971"/>
        <v>0.12480000000000001</v>
      </c>
      <c r="K2502" s="40">
        <f t="shared" si="972"/>
        <v>2.9531629625317843E-2</v>
      </c>
      <c r="L2502" s="51">
        <f>VLOOKUP(A2502,LIBOR!$A$3:B4597,2,1)</f>
        <v>0.10070000000000001</v>
      </c>
      <c r="M2502" s="43">
        <v>1075.26</v>
      </c>
      <c r="N2502" s="54">
        <v>958.89</v>
      </c>
      <c r="O2502" s="40">
        <f t="shared" si="973"/>
        <v>8.4769968036520797E-6</v>
      </c>
      <c r="P2502" s="40">
        <f t="shared" si="974"/>
        <v>9.5268370374682165E-2</v>
      </c>
      <c r="Q2502" s="38">
        <f t="shared" si="988"/>
        <v>14.198000000000002</v>
      </c>
      <c r="R2502" s="38">
        <f t="shared" si="989"/>
        <v>14.288500000000003</v>
      </c>
      <c r="S2502" s="40">
        <f t="shared" si="975"/>
        <v>-1</v>
      </c>
      <c r="T2502" s="40">
        <f t="shared" si="976"/>
        <v>0</v>
      </c>
      <c r="U2502" s="40">
        <f>VLOOKUP(P2502,Table!$D$6:$G$15,MATCH(VALUE(T2502)&amp;"E",Table!$D$5:$G$5,0),1)*IF(Y2502=1,0,1)</f>
        <v>0.97499999999999998</v>
      </c>
      <c r="V2502" s="40">
        <f t="shared" si="977"/>
        <v>2.5000000000000022E-2</v>
      </c>
      <c r="W2502" s="40">
        <f t="shared" si="990"/>
        <v>224053.11562864314</v>
      </c>
      <c r="X2502" s="40">
        <f t="shared" si="978"/>
        <v>8.8605047446848051E-3</v>
      </c>
      <c r="Y2502" s="40">
        <f t="shared" si="979"/>
        <v>0</v>
      </c>
      <c r="Z2502" s="40">
        <f t="shared" si="980"/>
        <v>0</v>
      </c>
      <c r="AA2502" s="40">
        <f t="shared" si="981"/>
        <v>0</v>
      </c>
      <c r="AB2502" s="38">
        <f t="shared" si="982"/>
        <v>277060.96328070993</v>
      </c>
      <c r="AC2502" s="46"/>
      <c r="AD2502" s="38"/>
      <c r="AE2502" s="40"/>
      <c r="AF2502" s="40"/>
      <c r="AG2502" s="40">
        <f t="shared" si="983"/>
        <v>149.05096956362502</v>
      </c>
      <c r="AH2502" s="24">
        <f t="shared" si="984"/>
        <v>144.7068402678477</v>
      </c>
      <c r="AI2502" s="16">
        <f>VLOOKUP(A2502,'VQT-IV'!$B$3:$C1836,2,0)</f>
        <v>144.82</v>
      </c>
      <c r="AJ2502" s="25">
        <f t="shared" si="991"/>
        <v>-7.813819372483044E-4</v>
      </c>
    </row>
    <row r="2503" spans="1:38" x14ac:dyDescent="0.25">
      <c r="A2503" s="49">
        <v>41634</v>
      </c>
      <c r="B2503" s="47">
        <v>1842.02</v>
      </c>
      <c r="C2503" s="27">
        <f t="shared" si="985"/>
        <v>4.7454890581022369E-3</v>
      </c>
      <c r="D2503" s="27">
        <f t="shared" si="986"/>
        <v>1.7218197985706341E-2</v>
      </c>
      <c r="E2503" s="5">
        <f t="shared" si="987"/>
        <v>0</v>
      </c>
      <c r="F2503" s="44">
        <v>3303.15</v>
      </c>
      <c r="G2503" s="45">
        <v>3303.15</v>
      </c>
      <c r="H2503" s="48">
        <v>1842.02</v>
      </c>
      <c r="I2503" s="42">
        <v>12.33</v>
      </c>
      <c r="J2503" s="40">
        <f t="shared" si="971"/>
        <v>0.12330000000000001</v>
      </c>
      <c r="K2503" s="40">
        <f t="shared" si="972"/>
        <v>3.1526231932643103E-2</v>
      </c>
      <c r="L2503" s="51">
        <f>VLOOKUP(A2503,LIBOR!$A$3:B4598,2,1)</f>
        <v>0.10070000000000001</v>
      </c>
      <c r="M2503" s="43">
        <v>1073.48</v>
      </c>
      <c r="N2503" s="54">
        <v>957.3</v>
      </c>
      <c r="O2503" s="40">
        <f t="shared" si="973"/>
        <v>2.2413262447315643E-5</v>
      </c>
      <c r="P2503" s="40">
        <f t="shared" si="974"/>
        <v>9.1773768067356903E-2</v>
      </c>
      <c r="Q2503" s="38">
        <f t="shared" si="988"/>
        <v>13.452000000000002</v>
      </c>
      <c r="R2503" s="38">
        <f t="shared" si="989"/>
        <v>14.273000000000001</v>
      </c>
      <c r="S2503" s="40">
        <f t="shared" si="975"/>
        <v>-1</v>
      </c>
      <c r="T2503" s="40">
        <f t="shared" si="976"/>
        <v>0</v>
      </c>
      <c r="U2503" s="40">
        <f>VLOOKUP(P2503,Table!$D$6:$G$15,MATCH(VALUE(T2503)&amp;"E",Table!$D$5:$G$5,0),1)*IF(Y2503=1,0,1)</f>
        <v>0.97499999999999998</v>
      </c>
      <c r="V2503" s="40">
        <f t="shared" si="977"/>
        <v>2.5000000000000022E-2</v>
      </c>
      <c r="W2503" s="40">
        <f t="shared" si="990"/>
        <v>225080.48825857844</v>
      </c>
      <c r="X2503" s="40">
        <f t="shared" si="978"/>
        <v>1.1982974188116335E-2</v>
      </c>
      <c r="Y2503" s="40">
        <f t="shared" si="979"/>
        <v>0</v>
      </c>
      <c r="Z2503" s="40">
        <f t="shared" si="980"/>
        <v>0</v>
      </c>
      <c r="AA2503" s="40">
        <f t="shared" si="981"/>
        <v>0</v>
      </c>
      <c r="AB2503" s="38">
        <f t="shared" si="982"/>
        <v>278331.33220039133</v>
      </c>
      <c r="AC2503" s="46"/>
      <c r="AD2503" s="38"/>
      <c r="AE2503" s="40"/>
      <c r="AF2503" s="40"/>
      <c r="AG2503" s="40">
        <f t="shared" si="983"/>
        <v>149.73439214665476</v>
      </c>
      <c r="AH2503" s="24">
        <f t="shared" si="984"/>
        <v>145.36277719692106</v>
      </c>
      <c r="AI2503" s="16">
        <f>VLOOKUP(A2503,'VQT-IV'!$B$3:$C1837,2,0)</f>
        <v>145.47999999999999</v>
      </c>
      <c r="AJ2503" s="25">
        <f t="shared" si="991"/>
        <v>-8.0576576215929396E-4</v>
      </c>
    </row>
    <row r="2504" spans="1:38" x14ac:dyDescent="0.25">
      <c r="A2504" s="49">
        <v>41635</v>
      </c>
      <c r="B2504" s="47">
        <v>1841.4</v>
      </c>
      <c r="C2504" s="27">
        <f t="shared" si="985"/>
        <v>-3.3658700774141792E-4</v>
      </c>
      <c r="D2504" s="27">
        <f t="shared" si="986"/>
        <v>1.7461513223015146E-2</v>
      </c>
      <c r="E2504" s="5">
        <f t="shared" si="987"/>
        <v>0</v>
      </c>
      <c r="F2504" s="44">
        <v>3302.66</v>
      </c>
      <c r="G2504" s="45">
        <v>3302.66</v>
      </c>
      <c r="H2504" s="48">
        <v>1841.4</v>
      </c>
      <c r="I2504" s="42">
        <v>12.46</v>
      </c>
      <c r="J2504" s="40">
        <f t="shared" si="971"/>
        <v>0.1246</v>
      </c>
      <c r="K2504" s="40">
        <f t="shared" si="972"/>
        <v>3.2956193971144521E-2</v>
      </c>
      <c r="L2504" s="51">
        <f>VLOOKUP(A2504,LIBOR!$A$3:B4599,2,1)</f>
        <v>9.6000000000000002E-2</v>
      </c>
      <c r="M2504" s="43">
        <v>1093.78</v>
      </c>
      <c r="N2504" s="54">
        <v>975.4</v>
      </c>
      <c r="O2504" s="40">
        <f t="shared" si="973"/>
        <v>1.1332895776517847E-7</v>
      </c>
      <c r="P2504" s="40">
        <f t="shared" si="974"/>
        <v>9.1643806028855482E-2</v>
      </c>
      <c r="Q2504" s="38">
        <f t="shared" si="988"/>
        <v>13.157999999999998</v>
      </c>
      <c r="R2504" s="38">
        <f t="shared" si="989"/>
        <v>14.249000000000001</v>
      </c>
      <c r="S2504" s="40">
        <f t="shared" si="975"/>
        <v>-1</v>
      </c>
      <c r="T2504" s="40">
        <f t="shared" si="976"/>
        <v>0</v>
      </c>
      <c r="U2504" s="40">
        <f>VLOOKUP(P2504,Table!$D$6:$G$15,MATCH(VALUE(T2504)&amp;"E",Table!$D$5:$G$5,0),1)*IF(Y2504=1,0,1)</f>
        <v>0.97499999999999998</v>
      </c>
      <c r="V2504" s="40">
        <f t="shared" si="977"/>
        <v>2.5000000000000022E-2</v>
      </c>
      <c r="W2504" s="40">
        <f t="shared" si="990"/>
        <v>225113.01492279838</v>
      </c>
      <c r="X2504" s="40">
        <f t="shared" si="978"/>
        <v>8.3238527529660988E-3</v>
      </c>
      <c r="Y2504" s="40">
        <f t="shared" si="979"/>
        <v>0</v>
      </c>
      <c r="Z2504" s="40">
        <f t="shared" si="980"/>
        <v>0</v>
      </c>
      <c r="AA2504" s="40">
        <f t="shared" si="981"/>
        <v>0</v>
      </c>
      <c r="AB2504" s="38">
        <f t="shared" si="982"/>
        <v>278422.66017508187</v>
      </c>
      <c r="AC2504" s="46"/>
      <c r="AD2504" s="38"/>
      <c r="AE2504" s="40"/>
      <c r="AF2504" s="40"/>
      <c r="AG2504" s="40">
        <f t="shared" si="983"/>
        <v>149.78352401645958</v>
      </c>
      <c r="AH2504" s="24">
        <f t="shared" si="984"/>
        <v>145.40668996642927</v>
      </c>
      <c r="AI2504" s="16">
        <f>VLOOKUP(A2504,'VQT-IV'!$B$3:$C1838,2,0)</f>
        <v>145.52000000000001</v>
      </c>
      <c r="AJ2504" s="25">
        <f t="shared" si="991"/>
        <v>-7.786560855603808E-4</v>
      </c>
    </row>
    <row r="2505" spans="1:38" x14ac:dyDescent="0.25">
      <c r="A2505" s="49">
        <v>41638</v>
      </c>
      <c r="B2505" s="47">
        <v>1841.07</v>
      </c>
      <c r="C2505" s="27">
        <f t="shared" si="985"/>
        <v>-1.7921146953414624E-4</v>
      </c>
      <c r="D2505" s="27">
        <f t="shared" si="986"/>
        <v>1.2463557279564053E-2</v>
      </c>
      <c r="E2505" s="5">
        <f t="shared" si="987"/>
        <v>0</v>
      </c>
      <c r="F2505" s="44">
        <v>3302.3</v>
      </c>
      <c r="G2505" s="45">
        <v>3302.3</v>
      </c>
      <c r="H2505" s="48">
        <v>1841.07</v>
      </c>
      <c r="I2505" s="42">
        <v>13.56</v>
      </c>
      <c r="J2505" s="40">
        <f t="shared" si="971"/>
        <v>0.1356</v>
      </c>
      <c r="K2505" s="40">
        <f t="shared" si="972"/>
        <v>4.4049026071856706E-2</v>
      </c>
      <c r="L2505" s="51">
        <f>VLOOKUP(A2505,LIBOR!$A$3:B4600,2,1)</f>
        <v>9.6000000000000002E-2</v>
      </c>
      <c r="M2505" s="43">
        <v>1109.4100000000001</v>
      </c>
      <c r="N2505" s="54">
        <v>989.33</v>
      </c>
      <c r="O2505" s="40">
        <f t="shared" si="973"/>
        <v>3.2122507448380624E-8</v>
      </c>
      <c r="P2505" s="40">
        <f t="shared" si="974"/>
        <v>9.1550973928143292E-2</v>
      </c>
      <c r="Q2505" s="38">
        <f t="shared" si="988"/>
        <v>12.819999999999999</v>
      </c>
      <c r="R2505" s="38">
        <f t="shared" si="989"/>
        <v>14.222999999999999</v>
      </c>
      <c r="S2505" s="40">
        <f t="shared" si="975"/>
        <v>-1</v>
      </c>
      <c r="T2505" s="40">
        <f t="shared" si="976"/>
        <v>0</v>
      </c>
      <c r="U2505" s="40">
        <f>VLOOKUP(P2505,Table!$D$6:$G$15,MATCH(VALUE(T2505)&amp;"E",Table!$D$5:$G$5,0),1)*IF(Y2505=1,0,1)</f>
        <v>0.97499999999999998</v>
      </c>
      <c r="V2505" s="40">
        <f t="shared" si="977"/>
        <v>2.5000000000000022E-2</v>
      </c>
      <c r="W2505" s="40">
        <f t="shared" si="990"/>
        <v>225154.05343721848</v>
      </c>
      <c r="X2505" s="40">
        <f t="shared" si="978"/>
        <v>9.3113461269189735E-3</v>
      </c>
      <c r="Y2505" s="40">
        <f t="shared" si="979"/>
        <v>0</v>
      </c>
      <c r="Z2505" s="40">
        <f t="shared" si="980"/>
        <v>0</v>
      </c>
      <c r="AA2505" s="40">
        <f t="shared" si="981"/>
        <v>0</v>
      </c>
      <c r="AB2505" s="38">
        <f t="shared" si="982"/>
        <v>278492.53573586745</v>
      </c>
      <c r="AC2505" s="46"/>
      <c r="AD2505" s="38"/>
      <c r="AE2505" s="40"/>
      <c r="AF2505" s="40"/>
      <c r="AG2505" s="40">
        <f t="shared" si="983"/>
        <v>149.82111509374656</v>
      </c>
      <c r="AH2505" s="24">
        <f t="shared" si="984"/>
        <v>145.43182636551549</v>
      </c>
      <c r="AI2505" s="16">
        <f>VLOOKUP(A2505,'VQT-IV'!$B$3:$C1839,2,0)</f>
        <v>145.55000000000001</v>
      </c>
      <c r="AJ2505" s="25">
        <f t="shared" si="991"/>
        <v>-8.1191092053944924E-4</v>
      </c>
    </row>
    <row r="2506" spans="1:38" x14ac:dyDescent="0.25">
      <c r="A2506" s="49">
        <v>41639</v>
      </c>
      <c r="B2506" s="47">
        <v>1848.36</v>
      </c>
      <c r="C2506" s="27">
        <f t="shared" si="985"/>
        <v>3.9596538969186579E-3</v>
      </c>
      <c r="D2506" s="27">
        <f t="shared" si="986"/>
        <v>1.1105115351765282E-2</v>
      </c>
      <c r="E2506" s="5">
        <f t="shared" si="987"/>
        <v>0</v>
      </c>
      <c r="F2506" s="44">
        <v>3315.59</v>
      </c>
      <c r="G2506" s="45">
        <v>3315.59</v>
      </c>
      <c r="H2506" s="48">
        <v>1848.36</v>
      </c>
      <c r="I2506" s="42">
        <v>13.72</v>
      </c>
      <c r="J2506" s="40">
        <f t="shared" si="971"/>
        <v>0.13720000000000002</v>
      </c>
      <c r="K2506" s="40">
        <f t="shared" si="972"/>
        <v>4.5648420025366149E-2</v>
      </c>
      <c r="L2506" s="51">
        <f>VLOOKUP(A2506,LIBOR!$A$3:B4601,2,1)</f>
        <v>7.9500000000000001E-2</v>
      </c>
      <c r="M2506" s="43">
        <v>1109.06</v>
      </c>
      <c r="N2506" s="54">
        <v>989.01</v>
      </c>
      <c r="O2506" s="40">
        <f t="shared" si="973"/>
        <v>1.561700066114371E-5</v>
      </c>
      <c r="P2506" s="40">
        <f t="shared" si="974"/>
        <v>9.1551579974633868E-2</v>
      </c>
      <c r="Q2506" s="38">
        <f t="shared" si="988"/>
        <v>12.774000000000001</v>
      </c>
      <c r="R2506" s="38">
        <f t="shared" si="989"/>
        <v>14.215999999999998</v>
      </c>
      <c r="S2506" s="40">
        <f t="shared" si="975"/>
        <v>-1</v>
      </c>
      <c r="T2506" s="40">
        <f t="shared" si="976"/>
        <v>0</v>
      </c>
      <c r="U2506" s="40">
        <f>VLOOKUP(P2506,Table!$D$6:$G$15,MATCH(VALUE(T2506)&amp;"E",Table!$D$5:$G$5,0),1)*IF(Y2506=1,0,1)</f>
        <v>0.97499999999999998</v>
      </c>
      <c r="V2506" s="40">
        <f t="shared" si="977"/>
        <v>2.5000000000000022E-2</v>
      </c>
      <c r="W2506" s="40">
        <f t="shared" si="990"/>
        <v>226021.47660033318</v>
      </c>
      <c r="X2506" s="40">
        <f t="shared" si="978"/>
        <v>5.2303045007557891E-3</v>
      </c>
      <c r="Y2506" s="40">
        <f t="shared" si="979"/>
        <v>0</v>
      </c>
      <c r="Z2506" s="40">
        <f t="shared" si="980"/>
        <v>0</v>
      </c>
      <c r="AA2506" s="40">
        <f t="shared" si="981"/>
        <v>0</v>
      </c>
      <c r="AB2506" s="38">
        <f t="shared" si="982"/>
        <v>279583.10387955344</v>
      </c>
      <c r="AC2506" s="46"/>
      <c r="AD2506" s="38"/>
      <c r="AE2506" s="40"/>
      <c r="AF2506" s="40"/>
      <c r="AG2506" s="40">
        <f t="shared" si="983"/>
        <v>150.40780993977188</v>
      </c>
      <c r="AH2506" s="24">
        <f t="shared" si="984"/>
        <v>145.99753285814671</v>
      </c>
      <c r="AI2506" s="16">
        <f>VLOOKUP(A2506,'VQT-IV'!$B$3:$C1840,2,0)</f>
        <v>145.55000000000001</v>
      </c>
      <c r="AJ2506" s="25">
        <f t="shared" si="991"/>
        <v>3.0747705815643567E-3</v>
      </c>
    </row>
    <row r="2507" spans="1:38" x14ac:dyDescent="0.25">
      <c r="A2507" s="49">
        <v>41641</v>
      </c>
      <c r="B2507" s="47">
        <v>1831.98</v>
      </c>
      <c r="C2507" s="27">
        <f t="shared" si="985"/>
        <v>-8.8619100175290066E-3</v>
      </c>
      <c r="D2507" s="27">
        <f t="shared" si="986"/>
        <v>-6.7256553978367606E-4</v>
      </c>
      <c r="E2507" s="5">
        <f t="shared" si="987"/>
        <v>0</v>
      </c>
      <c r="F2507" s="44">
        <v>3286.69</v>
      </c>
      <c r="G2507" s="45">
        <v>3286.69</v>
      </c>
      <c r="H2507" s="48">
        <v>1831.98</v>
      </c>
      <c r="I2507" s="42">
        <v>14.23</v>
      </c>
      <c r="J2507" s="40">
        <f t="shared" si="971"/>
        <v>0.14230000000000001</v>
      </c>
      <c r="K2507" s="40">
        <f t="shared" si="972"/>
        <v>5.0158732431072689E-2</v>
      </c>
      <c r="L2507" s="51">
        <f>VLOOKUP(A2507,LIBOR!$A$3:B4602,2,1)</f>
        <v>9.5600000000000004E-2</v>
      </c>
      <c r="M2507" s="43">
        <v>1130.07</v>
      </c>
      <c r="N2507" s="54">
        <v>1007.74</v>
      </c>
      <c r="O2507" s="40">
        <f t="shared" si="973"/>
        <v>7.9235104980898116E-5</v>
      </c>
      <c r="P2507" s="40">
        <f t="shared" si="974"/>
        <v>9.2141267568927321E-2</v>
      </c>
      <c r="Q2507" s="38">
        <f t="shared" si="988"/>
        <v>12.910000000000002</v>
      </c>
      <c r="R2507" s="38">
        <f t="shared" si="989"/>
        <v>14.1905</v>
      </c>
      <c r="S2507" s="40">
        <f t="shared" si="975"/>
        <v>-1</v>
      </c>
      <c r="T2507" s="40">
        <f t="shared" si="976"/>
        <v>0</v>
      </c>
      <c r="U2507" s="40">
        <f>VLOOKUP(P2507,Table!$D$6:$G$15,MATCH(VALUE(T2507)&amp;"E",Table!$D$5:$G$5,0),1)*IF(Y2507=1,0,1)</f>
        <v>0.97499999999999998</v>
      </c>
      <c r="V2507" s="40">
        <f t="shared" si="977"/>
        <v>2.5000000000000022E-2</v>
      </c>
      <c r="W2507" s="40">
        <f t="shared" si="990"/>
        <v>224175.57976530798</v>
      </c>
      <c r="X2507" s="40">
        <f t="shared" si="978"/>
        <v>7.984928724045659E-3</v>
      </c>
      <c r="Y2507" s="40">
        <f t="shared" si="979"/>
        <v>0</v>
      </c>
      <c r="Z2507" s="40">
        <f t="shared" si="980"/>
        <v>0</v>
      </c>
      <c r="AA2507" s="40">
        <f t="shared" si="981"/>
        <v>0</v>
      </c>
      <c r="AB2507" s="38">
        <f t="shared" si="982"/>
        <v>277339.48073265929</v>
      </c>
      <c r="AC2507" s="46"/>
      <c r="AD2507" s="38"/>
      <c r="AE2507" s="40"/>
      <c r="AF2507" s="40"/>
      <c r="AG2507" s="40">
        <f t="shared" si="983"/>
        <v>149.20080408293759</v>
      </c>
      <c r="AH2507" s="24">
        <f t="shared" si="984"/>
        <v>144.81838019640978</v>
      </c>
      <c r="AI2507" s="50">
        <v>144.93</v>
      </c>
      <c r="AJ2507" s="25">
        <f t="shared" si="991"/>
        <v>-7.7016355199222009E-4</v>
      </c>
      <c r="AK2507" s="41"/>
      <c r="AL2507" s="50"/>
    </row>
    <row r="2508" spans="1:38" x14ac:dyDescent="0.25">
      <c r="A2508" s="49">
        <v>41642</v>
      </c>
      <c r="B2508" s="47">
        <v>1831.37</v>
      </c>
      <c r="C2508" s="27">
        <f t="shared" si="985"/>
        <v>-3.3297306739166199E-4</v>
      </c>
      <c r="D2508" s="27">
        <f t="shared" si="986"/>
        <v>-5.7510276652775749E-3</v>
      </c>
      <c r="E2508" s="5">
        <f t="shared" si="987"/>
        <v>0</v>
      </c>
      <c r="F2508" s="44">
        <v>3285.68</v>
      </c>
      <c r="G2508" s="45">
        <v>3285.68</v>
      </c>
      <c r="H2508" s="48">
        <v>1831.37</v>
      </c>
      <c r="I2508" s="42">
        <v>13.76</v>
      </c>
      <c r="J2508" s="40">
        <f t="shared" si="971"/>
        <v>0.1376</v>
      </c>
      <c r="K2508" s="40">
        <f t="shared" si="972"/>
        <v>4.069521179353458E-2</v>
      </c>
      <c r="L2508" s="51">
        <f>VLOOKUP(A2508,LIBOR!$A$3:B4603,2,1)</f>
        <v>9.5000000000000001E-2</v>
      </c>
      <c r="M2508" s="43">
        <v>1118.45</v>
      </c>
      <c r="N2508" s="54">
        <v>997.38</v>
      </c>
      <c r="O2508" s="40">
        <f t="shared" si="973"/>
        <v>1.1090799195778545E-7</v>
      </c>
      <c r="P2508" s="40">
        <f t="shared" si="974"/>
        <v>9.690478820646542E-2</v>
      </c>
      <c r="Q2508" s="38">
        <f t="shared" si="988"/>
        <v>13.26</v>
      </c>
      <c r="R2508" s="38">
        <f t="shared" si="989"/>
        <v>14.174500000000004</v>
      </c>
      <c r="S2508" s="40">
        <f t="shared" si="975"/>
        <v>-1</v>
      </c>
      <c r="T2508" s="40">
        <f t="shared" si="976"/>
        <v>0</v>
      </c>
      <c r="U2508" s="40">
        <f>VLOOKUP(P2508,Table!$D$6:$G$15,MATCH(VALUE(T2508)&amp;"E",Table!$D$5:$G$5,0),1)*IF(Y2508=1,0,1)</f>
        <v>0.97499999999999998</v>
      </c>
      <c r="V2508" s="40">
        <f t="shared" si="977"/>
        <v>2.5000000000000022E-2</v>
      </c>
      <c r="W2508" s="40">
        <f t="shared" si="990"/>
        <v>224045.18591469026</v>
      </c>
      <c r="X2508" s="40">
        <f t="shared" si="978"/>
        <v>5.4658528769491177E-4</v>
      </c>
      <c r="Y2508" s="40">
        <f t="shared" si="979"/>
        <v>0</v>
      </c>
      <c r="Z2508" s="40">
        <f t="shared" si="980"/>
        <v>0</v>
      </c>
      <c r="AA2508" s="40">
        <f t="shared" si="981"/>
        <v>0</v>
      </c>
      <c r="AB2508" s="38">
        <f t="shared" si="982"/>
        <v>277185.09103828436</v>
      </c>
      <c r="AC2508" s="46"/>
      <c r="AD2508" s="38"/>
      <c r="AE2508" s="40"/>
      <c r="AF2508" s="40"/>
      <c r="AG2508" s="40">
        <f t="shared" si="983"/>
        <v>149.11774678982516</v>
      </c>
      <c r="AH2508" s="24">
        <f t="shared" si="984"/>
        <v>144.73399536934889</v>
      </c>
      <c r="AI2508" s="50">
        <v>144.85</v>
      </c>
      <c r="AJ2508" s="25">
        <f t="shared" si="991"/>
        <v>-8.0086041181293144E-4</v>
      </c>
      <c r="AK2508" s="41"/>
      <c r="AL2508" s="50"/>
    </row>
    <row r="2509" spans="1:38" x14ac:dyDescent="0.25">
      <c r="A2509" s="49">
        <v>41645</v>
      </c>
      <c r="B2509" s="47">
        <v>1826.77</v>
      </c>
      <c r="C2509" s="27">
        <f t="shared" si="985"/>
        <v>-2.5117807979817552E-3</v>
      </c>
      <c r="D2509" s="27">
        <f t="shared" si="986"/>
        <v>-7.9262214555179122E-3</v>
      </c>
      <c r="E2509" s="5">
        <f t="shared" si="987"/>
        <v>0</v>
      </c>
      <c r="F2509" s="44">
        <v>3277.48</v>
      </c>
      <c r="G2509" s="45">
        <v>3277.48</v>
      </c>
      <c r="H2509" s="48">
        <v>1826.77</v>
      </c>
      <c r="I2509" s="42">
        <v>13.55</v>
      </c>
      <c r="J2509" s="40">
        <f t="shared" si="971"/>
        <v>0.13550000000000001</v>
      </c>
      <c r="K2509" s="40">
        <f t="shared" si="972"/>
        <v>3.9027752947535077E-2</v>
      </c>
      <c r="L2509" s="51">
        <f>VLOOKUP(A2509,LIBOR!$A$3:B4604,2,1)</f>
        <v>9.4500000000000001E-2</v>
      </c>
      <c r="M2509" s="43">
        <v>1106.8699999999999</v>
      </c>
      <c r="N2509" s="54">
        <v>987.04</v>
      </c>
      <c r="O2509" s="40">
        <f t="shared" si="973"/>
        <v>6.3249262801374767E-6</v>
      </c>
      <c r="P2509" s="40">
        <f t="shared" si="974"/>
        <v>9.6472247052464932E-2</v>
      </c>
      <c r="Q2509" s="38">
        <f t="shared" si="988"/>
        <v>13.546000000000001</v>
      </c>
      <c r="R2509" s="38">
        <f t="shared" si="989"/>
        <v>14.127500000000001</v>
      </c>
      <c r="S2509" s="40">
        <f t="shared" si="975"/>
        <v>-1</v>
      </c>
      <c r="T2509" s="40">
        <f t="shared" si="976"/>
        <v>0</v>
      </c>
      <c r="U2509" s="40">
        <f>VLOOKUP(P2509,Table!$D$6:$G$15,MATCH(VALUE(T2509)&amp;"E",Table!$D$5:$G$5,0),1)*IF(Y2509=1,0,1)</f>
        <v>0.97499999999999998</v>
      </c>
      <c r="V2509" s="40">
        <f t="shared" si="977"/>
        <v>2.5000000000000022E-2</v>
      </c>
      <c r="W2509" s="40">
        <f t="shared" si="990"/>
        <v>223438.43451048326</v>
      </c>
      <c r="X2509" s="40">
        <f t="shared" si="978"/>
        <v>-4.5996983208015374E-3</v>
      </c>
      <c r="Y2509" s="40">
        <f t="shared" si="979"/>
        <v>0</v>
      </c>
      <c r="Z2509" s="40">
        <f t="shared" si="980"/>
        <v>0</v>
      </c>
      <c r="AA2509" s="40">
        <f t="shared" si="981"/>
        <v>0</v>
      </c>
      <c r="AB2509" s="38">
        <f t="shared" si="982"/>
        <v>276438.8736760873</v>
      </c>
      <c r="AC2509" s="46"/>
      <c r="AD2509" s="38"/>
      <c r="AE2509" s="40"/>
      <c r="AF2509" s="40"/>
      <c r="AG2509" s="40">
        <f t="shared" si="983"/>
        <v>148.71630293420705</v>
      </c>
      <c r="AH2509" s="24">
        <f t="shared" si="984"/>
        <v>144.33308269750606</v>
      </c>
      <c r="AI2509" s="50">
        <v>144.44999999999999</v>
      </c>
      <c r="AJ2509" s="25">
        <f t="shared" si="991"/>
        <v>-8.0939634817533967E-4</v>
      </c>
      <c r="AK2509" s="41"/>
      <c r="AL2509" s="50"/>
    </row>
    <row r="2510" spans="1:38" x14ac:dyDescent="0.25">
      <c r="A2510" s="49">
        <v>41646</v>
      </c>
      <c r="B2510" s="47">
        <v>1837.88</v>
      </c>
      <c r="C2510" s="27">
        <f t="shared" si="985"/>
        <v>6.0817727464324012E-3</v>
      </c>
      <c r="D2510" s="27">
        <f t="shared" si="986"/>
        <v>-1.6652372395513648E-3</v>
      </c>
      <c r="E2510" s="5">
        <f t="shared" si="987"/>
        <v>0</v>
      </c>
      <c r="F2510" s="44">
        <v>3297.45</v>
      </c>
      <c r="G2510" s="45">
        <v>3297.45</v>
      </c>
      <c r="H2510" s="48">
        <v>1837.88</v>
      </c>
      <c r="I2510" s="42">
        <v>12.92</v>
      </c>
      <c r="J2510" s="40">
        <f t="shared" si="971"/>
        <v>0.12920000000000001</v>
      </c>
      <c r="K2510" s="40">
        <f t="shared" si="972"/>
        <v>3.2959681760668144E-2</v>
      </c>
      <c r="L2510" s="51">
        <f>VLOOKUP(A2510,LIBOR!$A$3:B4605,2,1)</f>
        <v>9.2600000000000002E-2</v>
      </c>
      <c r="M2510" s="43">
        <v>1085.5</v>
      </c>
      <c r="N2510" s="54">
        <v>967.99</v>
      </c>
      <c r="O2510" s="40">
        <f t="shared" si="973"/>
        <v>3.6764254578354656E-5</v>
      </c>
      <c r="P2510" s="40">
        <f t="shared" si="974"/>
        <v>9.6240318239331865E-2</v>
      </c>
      <c r="Q2510" s="38">
        <f t="shared" si="988"/>
        <v>13.764000000000001</v>
      </c>
      <c r="R2510" s="38">
        <f t="shared" si="989"/>
        <v>14.051000000000002</v>
      </c>
      <c r="S2510" s="40">
        <f t="shared" si="975"/>
        <v>-1</v>
      </c>
      <c r="T2510" s="40">
        <f t="shared" si="976"/>
        <v>0</v>
      </c>
      <c r="U2510" s="40">
        <f>VLOOKUP(P2510,Table!$D$6:$G$15,MATCH(VALUE(T2510)&amp;"E",Table!$D$5:$G$5,0),1)*IF(Y2510=1,0,1)</f>
        <v>0.97499999999999998</v>
      </c>
      <c r="V2510" s="40">
        <f t="shared" si="977"/>
        <v>2.5000000000000022E-2</v>
      </c>
      <c r="W2510" s="40">
        <f t="shared" si="990"/>
        <v>224655.55397841442</v>
      </c>
      <c r="X2510" s="40">
        <f t="shared" si="978"/>
        <v>-7.4388431645741049E-3</v>
      </c>
      <c r="Y2510" s="40">
        <f t="shared" si="979"/>
        <v>0</v>
      </c>
      <c r="Z2510" s="40">
        <f t="shared" si="980"/>
        <v>0</v>
      </c>
      <c r="AA2510" s="40">
        <f t="shared" si="981"/>
        <v>0</v>
      </c>
      <c r="AB2510" s="38">
        <f t="shared" si="982"/>
        <v>277947.70501760021</v>
      </c>
      <c r="AC2510" s="46"/>
      <c r="AD2510" s="38"/>
      <c r="AE2510" s="40"/>
      <c r="AF2510" s="40"/>
      <c r="AG2510" s="40">
        <f t="shared" si="983"/>
        <v>149.52801156214764</v>
      </c>
      <c r="AH2510" s="24">
        <f t="shared" si="984"/>
        <v>145.1170901474548</v>
      </c>
      <c r="AI2510" s="50">
        <v>145.22999999999999</v>
      </c>
      <c r="AJ2510" s="25">
        <f t="shared" si="991"/>
        <v>-7.7745543307294884E-4</v>
      </c>
      <c r="AK2510" s="41"/>
      <c r="AL2510" s="50"/>
    </row>
    <row r="2511" spans="1:38" x14ac:dyDescent="0.25">
      <c r="A2511" s="49">
        <v>41647</v>
      </c>
      <c r="B2511" s="47">
        <v>1837.49</v>
      </c>
      <c r="C2511" s="27">
        <f t="shared" si="985"/>
        <v>-2.122010142120434E-4</v>
      </c>
      <c r="D2511" s="27">
        <f t="shared" si="986"/>
        <v>-5.8370921506820661E-3</v>
      </c>
      <c r="E2511" s="5">
        <f t="shared" si="987"/>
        <v>0</v>
      </c>
      <c r="F2511" s="44">
        <v>3297.74</v>
      </c>
      <c r="G2511" s="45">
        <v>3297.74</v>
      </c>
      <c r="H2511" s="48">
        <v>1837.49</v>
      </c>
      <c r="I2511" s="42">
        <v>12.87</v>
      </c>
      <c r="J2511" s="40">
        <f t="shared" si="971"/>
        <v>0.12869999999999998</v>
      </c>
      <c r="K2511" s="40">
        <f t="shared" si="972"/>
        <v>3.0395227199204483E-2</v>
      </c>
      <c r="L2511" s="51">
        <f>VLOOKUP(A2511,LIBOR!$A$3:B4606,2,1)</f>
        <v>9.2499999999999999E-2</v>
      </c>
      <c r="M2511" s="43">
        <v>1087.07</v>
      </c>
      <c r="N2511" s="54">
        <v>969.39</v>
      </c>
      <c r="O2511" s="40">
        <f t="shared" si="973"/>
        <v>4.5038827548499102E-8</v>
      </c>
      <c r="P2511" s="40">
        <f t="shared" si="974"/>
        <v>9.8304772800795498E-2</v>
      </c>
      <c r="Q2511" s="38">
        <f t="shared" si="988"/>
        <v>13.636000000000001</v>
      </c>
      <c r="R2511" s="38">
        <f t="shared" si="989"/>
        <v>14.007499999999999</v>
      </c>
      <c r="S2511" s="40">
        <f t="shared" si="975"/>
        <v>-1</v>
      </c>
      <c r="T2511" s="40">
        <f t="shared" si="976"/>
        <v>-1</v>
      </c>
      <c r="U2511" s="40">
        <f>VLOOKUP(P2511,Table!$D$6:$G$15,MATCH(VALUE(T2511)&amp;"E",Table!$D$5:$G$5,0),1)*IF(Y2511=1,0,1)</f>
        <v>0.97499999999999998</v>
      </c>
      <c r="V2511" s="40">
        <f t="shared" si="977"/>
        <v>2.5000000000000022E-2</v>
      </c>
      <c r="W2511" s="40">
        <f t="shared" si="990"/>
        <v>224617.19660577195</v>
      </c>
      <c r="X2511" s="40">
        <f t="shared" si="978"/>
        <v>-2.2140372389212182E-3</v>
      </c>
      <c r="Y2511" s="40">
        <f t="shared" si="979"/>
        <v>0</v>
      </c>
      <c r="Z2511" s="40">
        <f t="shared" si="980"/>
        <v>0</v>
      </c>
      <c r="AA2511" s="40">
        <f t="shared" si="981"/>
        <v>0</v>
      </c>
      <c r="AB2511" s="38">
        <f t="shared" si="982"/>
        <v>277981.58865794778</v>
      </c>
      <c r="AC2511" s="46"/>
      <c r="AD2511" s="38"/>
      <c r="AE2511" s="40"/>
      <c r="AF2511" s="40"/>
      <c r="AG2511" s="40">
        <f t="shared" si="983"/>
        <v>149.54624000323275</v>
      </c>
      <c r="AH2511" s="24">
        <f t="shared" si="984"/>
        <v>145.13100338781649</v>
      </c>
      <c r="AI2511" s="50">
        <v>145.25</v>
      </c>
      <c r="AJ2511" s="25">
        <f t="shared" si="991"/>
        <v>-8.1925378439595686E-4</v>
      </c>
      <c r="AK2511" s="41"/>
      <c r="AL2511" s="50"/>
    </row>
    <row r="2512" spans="1:38" x14ac:dyDescent="0.25">
      <c r="A2512" s="49">
        <v>41648</v>
      </c>
      <c r="B2512" s="47">
        <v>1838.13</v>
      </c>
      <c r="C2512" s="27">
        <f t="shared" si="985"/>
        <v>3.4830121524476176E-4</v>
      </c>
      <c r="D2512" s="27">
        <f t="shared" si="986"/>
        <v>3.3731190820917023E-3</v>
      </c>
      <c r="E2512" s="5">
        <f t="shared" si="987"/>
        <v>0</v>
      </c>
      <c r="F2512" s="44">
        <v>3298.87</v>
      </c>
      <c r="G2512" s="45">
        <v>3298.87</v>
      </c>
      <c r="H2512" s="48">
        <v>1838.13</v>
      </c>
      <c r="I2512" s="42">
        <v>12.89</v>
      </c>
      <c r="J2512" s="40">
        <f t="shared" si="971"/>
        <v>0.12890000000000001</v>
      </c>
      <c r="K2512" s="40">
        <f t="shared" si="972"/>
        <v>3.1700744308541279E-2</v>
      </c>
      <c r="L2512" s="51">
        <f>VLOOKUP(A2512,LIBOR!$A$3:B4607,2,1)</f>
        <v>9.1899999999999996E-2</v>
      </c>
      <c r="M2512" s="43">
        <v>1090.56</v>
      </c>
      <c r="N2512" s="54">
        <v>972.5</v>
      </c>
      <c r="O2512" s="40">
        <f t="shared" si="973"/>
        <v>1.212714963054486E-7</v>
      </c>
      <c r="P2512" s="40">
        <f t="shared" si="974"/>
        <v>9.7199255691458736E-2</v>
      </c>
      <c r="Q2512" s="38">
        <f t="shared" si="988"/>
        <v>13.466000000000003</v>
      </c>
      <c r="R2512" s="38">
        <f t="shared" si="989"/>
        <v>13.976500000000001</v>
      </c>
      <c r="S2512" s="40">
        <f t="shared" si="975"/>
        <v>-1</v>
      </c>
      <c r="T2512" s="40">
        <f t="shared" si="976"/>
        <v>-1</v>
      </c>
      <c r="U2512" s="40">
        <f>VLOOKUP(P2512,Table!$D$6:$G$15,MATCH(VALUE(T2512)&amp;"E",Table!$D$5:$G$5,0),1)*IF(Y2512=1,0,1)</f>
        <v>0.97499999999999998</v>
      </c>
      <c r="V2512" s="40">
        <f t="shared" si="977"/>
        <v>2.5000000000000022E-2</v>
      </c>
      <c r="W2512" s="40">
        <f t="shared" si="990"/>
        <v>224711.49062689461</v>
      </c>
      <c r="X2512" s="40">
        <f t="shared" si="978"/>
        <v>-6.2130378744686965E-3</v>
      </c>
      <c r="Y2512" s="40">
        <f t="shared" si="979"/>
        <v>0</v>
      </c>
      <c r="Z2512" s="40">
        <f t="shared" si="980"/>
        <v>0</v>
      </c>
      <c r="AA2512" s="40">
        <f t="shared" si="981"/>
        <v>0</v>
      </c>
      <c r="AB2512" s="38">
        <f t="shared" si="982"/>
        <v>278096.7714577443</v>
      </c>
      <c r="AC2512" s="46"/>
      <c r="AD2512" s="38"/>
      <c r="AE2512" s="40"/>
      <c r="AF2512" s="40"/>
      <c r="AG2512" s="40">
        <f t="shared" si="983"/>
        <v>149.60820509489864</v>
      </c>
      <c r="AH2512" s="24">
        <f t="shared" si="984"/>
        <v>145.18736006081238</v>
      </c>
      <c r="AI2512" s="50">
        <v>145.30000000000001</v>
      </c>
      <c r="AJ2512" s="25">
        <f t="shared" si="991"/>
        <v>-7.7522325662515712E-4</v>
      </c>
      <c r="AK2512" s="41"/>
      <c r="AL2512" s="50"/>
    </row>
    <row r="2513" spans="1:38" x14ac:dyDescent="0.25">
      <c r="A2513" s="49">
        <v>41649</v>
      </c>
      <c r="B2513" s="47">
        <v>1842.37</v>
      </c>
      <c r="C2513" s="27">
        <f t="shared" si="985"/>
        <v>2.3066921273249275E-3</v>
      </c>
      <c r="D2513" s="27">
        <f t="shared" si="986"/>
        <v>6.0127842768082918E-3</v>
      </c>
      <c r="E2513" s="5">
        <f t="shared" si="987"/>
        <v>0</v>
      </c>
      <c r="F2513" s="44">
        <v>3306.49</v>
      </c>
      <c r="G2513" s="45">
        <v>3306.49</v>
      </c>
      <c r="H2513" s="48">
        <v>1842.37</v>
      </c>
      <c r="I2513" s="42">
        <v>12.14</v>
      </c>
      <c r="J2513" s="40">
        <f t="shared" si="971"/>
        <v>0.12140000000000001</v>
      </c>
      <c r="K2513" s="40">
        <f t="shared" si="972"/>
        <v>3.1853505477926591E-2</v>
      </c>
      <c r="L2513" s="51">
        <f>VLOOKUP(A2513,LIBOR!$A$3:B4608,2,1)</f>
        <v>9.1800000000000007E-2</v>
      </c>
      <c r="M2513" s="43">
        <v>1067.8</v>
      </c>
      <c r="N2513" s="54">
        <v>952.2</v>
      </c>
      <c r="O2513" s="40">
        <f t="shared" si="973"/>
        <v>5.3085809545309055E-6</v>
      </c>
      <c r="P2513" s="40">
        <f t="shared" si="974"/>
        <v>8.9546494522073417E-2</v>
      </c>
      <c r="Q2513" s="38">
        <f t="shared" si="988"/>
        <v>13.198000000000002</v>
      </c>
      <c r="R2513" s="38">
        <f t="shared" si="989"/>
        <v>13.9255</v>
      </c>
      <c r="S2513" s="40">
        <f t="shared" si="975"/>
        <v>-1</v>
      </c>
      <c r="T2513" s="40">
        <f t="shared" si="976"/>
        <v>-1</v>
      </c>
      <c r="U2513" s="40">
        <f>VLOOKUP(P2513,Table!$D$6:$G$15,MATCH(VALUE(T2513)&amp;"E",Table!$D$5:$G$5,0),1)*IF(Y2513=1,0,1)</f>
        <v>0.97499999999999998</v>
      </c>
      <c r="V2513" s="40">
        <f t="shared" si="977"/>
        <v>2.5000000000000022E-2</v>
      </c>
      <c r="W2513" s="40">
        <f t="shared" si="990"/>
        <v>225099.60645401818</v>
      </c>
      <c r="X2513" s="40">
        <f t="shared" si="978"/>
        <v>2.3905853712864467E-3</v>
      </c>
      <c r="Y2513" s="40">
        <f t="shared" si="979"/>
        <v>0</v>
      </c>
      <c r="Z2513" s="40">
        <f t="shared" si="980"/>
        <v>0</v>
      </c>
      <c r="AA2513" s="40">
        <f t="shared" si="981"/>
        <v>0</v>
      </c>
      <c r="AB2513" s="38">
        <f t="shared" si="982"/>
        <v>278577.98580849962</v>
      </c>
      <c r="AC2513" s="46"/>
      <c r="AD2513" s="38"/>
      <c r="AE2513" s="40"/>
      <c r="AF2513" s="40"/>
      <c r="AG2513" s="40">
        <f t="shared" si="983"/>
        <v>149.86708481833099</v>
      </c>
      <c r="AH2513" s="24">
        <f t="shared" si="984"/>
        <v>145.43480463443538</v>
      </c>
      <c r="AI2513" s="50">
        <v>145.55000000000001</v>
      </c>
      <c r="AJ2513" s="25">
        <f t="shared" si="991"/>
        <v>-7.914487500146894E-4</v>
      </c>
      <c r="AK2513" s="41"/>
      <c r="AL2513" s="50"/>
    </row>
    <row r="2514" spans="1:38" x14ac:dyDescent="0.25">
      <c r="A2514" s="49">
        <v>41652</v>
      </c>
      <c r="B2514" s="47">
        <v>1819.2</v>
      </c>
      <c r="C2514" s="27">
        <f t="shared" si="985"/>
        <v>-1.2576192621460369E-2</v>
      </c>
      <c r="D2514" s="27">
        <f t="shared" si="986"/>
        <v>-4.0516275466703222E-3</v>
      </c>
      <c r="E2514" s="5">
        <f t="shared" si="987"/>
        <v>0</v>
      </c>
      <c r="F2514" s="44">
        <v>3265.27</v>
      </c>
      <c r="G2514" s="45">
        <v>3265.27</v>
      </c>
      <c r="H2514" s="48">
        <v>1819.2</v>
      </c>
      <c r="I2514" s="42">
        <v>13.28</v>
      </c>
      <c r="J2514" s="40">
        <f t="shared" si="971"/>
        <v>0.1328</v>
      </c>
      <c r="K2514" s="40">
        <f t="shared" si="972"/>
        <v>4.312486340667987E-2</v>
      </c>
      <c r="L2514" s="51">
        <f>VLOOKUP(A2514,LIBOR!$A$3:B4609,2,1)</f>
        <v>9.2100000000000001E-2</v>
      </c>
      <c r="M2514" s="43">
        <v>1093.0899999999999</v>
      </c>
      <c r="N2514" s="54">
        <v>974.75</v>
      </c>
      <c r="O2514" s="40">
        <f t="shared" si="973"/>
        <v>1.6017287470725697E-4</v>
      </c>
      <c r="P2514" s="40">
        <f t="shared" si="974"/>
        <v>8.9675136593320132E-2</v>
      </c>
      <c r="Q2514" s="38">
        <f t="shared" si="988"/>
        <v>12.874000000000001</v>
      </c>
      <c r="R2514" s="38">
        <f t="shared" si="989"/>
        <v>13.761499999999998</v>
      </c>
      <c r="S2514" s="40">
        <f t="shared" si="975"/>
        <v>-1</v>
      </c>
      <c r="T2514" s="40">
        <f t="shared" si="976"/>
        <v>-1</v>
      </c>
      <c r="U2514" s="40">
        <f>VLOOKUP(P2514,Table!$D$6:$G$15,MATCH(VALUE(T2514)&amp;"E",Table!$D$5:$G$5,0),1)*IF(Y2514=1,0,1)</f>
        <v>0.97499999999999998</v>
      </c>
      <c r="V2514" s="40">
        <f t="shared" si="977"/>
        <v>2.5000000000000022E-2</v>
      </c>
      <c r="W2514" s="40">
        <f t="shared" si="990"/>
        <v>222472.75306411914</v>
      </c>
      <c r="X2514" s="40">
        <f t="shared" si="978"/>
        <v>4.7062851853885146E-3</v>
      </c>
      <c r="Y2514" s="40">
        <f t="shared" si="979"/>
        <v>0</v>
      </c>
      <c r="Z2514" s="40">
        <f t="shared" si="980"/>
        <v>0</v>
      </c>
      <c r="AA2514" s="40">
        <f t="shared" si="981"/>
        <v>0</v>
      </c>
      <c r="AB2514" s="38">
        <f t="shared" si="982"/>
        <v>275356.8925255441</v>
      </c>
      <c r="AC2514" s="46"/>
      <c r="AD2514" s="38"/>
      <c r="AE2514" s="40"/>
      <c r="AF2514" s="40"/>
      <c r="AG2514" s="40">
        <f t="shared" si="983"/>
        <v>148.13422764785702</v>
      </c>
      <c r="AH2514" s="24">
        <f t="shared" si="984"/>
        <v>143.74197199307844</v>
      </c>
      <c r="AI2514" s="50">
        <v>143.86000000000001</v>
      </c>
      <c r="AJ2514" s="25">
        <f t="shared" si="991"/>
        <v>-8.2043658363395444E-4</v>
      </c>
      <c r="AK2514" s="41"/>
      <c r="AL2514" s="50"/>
    </row>
    <row r="2515" spans="1:38" x14ac:dyDescent="0.25">
      <c r="A2515" s="49">
        <v>41653</v>
      </c>
      <c r="B2515" s="47">
        <v>1838.88</v>
      </c>
      <c r="C2515" s="27">
        <f t="shared" si="985"/>
        <v>1.0817941952506738E-2</v>
      </c>
      <c r="D2515" s="27">
        <f t="shared" si="986"/>
        <v>6.8454165940401435E-4</v>
      </c>
      <c r="E2515" s="5">
        <f t="shared" si="987"/>
        <v>0</v>
      </c>
      <c r="F2515" s="44">
        <v>3300.61</v>
      </c>
      <c r="G2515" s="45">
        <v>3300.61</v>
      </c>
      <c r="H2515" s="48">
        <v>1838.88</v>
      </c>
      <c r="I2515" s="42">
        <v>12.28</v>
      </c>
      <c r="J2515" s="40">
        <f t="shared" si="971"/>
        <v>0.12279999999999999</v>
      </c>
      <c r="K2515" s="40">
        <f t="shared" si="972"/>
        <v>2.4006477016651651E-2</v>
      </c>
      <c r="L2515" s="51">
        <f>VLOOKUP(A2515,LIBOR!$A$3:B4610,2,1)</f>
        <v>9.2100000000000001E-2</v>
      </c>
      <c r="M2515" s="43">
        <v>1054.56</v>
      </c>
      <c r="N2515" s="54">
        <v>940.39</v>
      </c>
      <c r="O2515" s="40">
        <f t="shared" si="973"/>
        <v>1.1577429937581512E-4</v>
      </c>
      <c r="P2515" s="40">
        <f t="shared" si="974"/>
        <v>9.8793522983348342E-2</v>
      </c>
      <c r="Q2515" s="38">
        <f t="shared" si="988"/>
        <v>12.819999999999999</v>
      </c>
      <c r="R2515" s="38">
        <f t="shared" si="989"/>
        <v>13.648499999999999</v>
      </c>
      <c r="S2515" s="40">
        <f t="shared" si="975"/>
        <v>-1</v>
      </c>
      <c r="T2515" s="40">
        <f t="shared" si="976"/>
        <v>-1</v>
      </c>
      <c r="U2515" s="40">
        <f>VLOOKUP(P2515,Table!$D$6:$G$15,MATCH(VALUE(T2515)&amp;"E",Table!$D$5:$G$5,0),1)*IF(Y2515=1,0,1)</f>
        <v>0.97499999999999998</v>
      </c>
      <c r="V2515" s="40">
        <f t="shared" si="977"/>
        <v>2.5000000000000022E-2</v>
      </c>
      <c r="W2515" s="40">
        <f t="shared" si="990"/>
        <v>224623.22848930856</v>
      </c>
      <c r="X2515" s="40">
        <f t="shared" si="978"/>
        <v>-4.3219128726880163E-3</v>
      </c>
      <c r="Y2515" s="40">
        <f t="shared" si="979"/>
        <v>0</v>
      </c>
      <c r="Z2515" s="40">
        <f t="shared" si="980"/>
        <v>0</v>
      </c>
      <c r="AA2515" s="40">
        <f t="shared" si="981"/>
        <v>0</v>
      </c>
      <c r="AB2515" s="38">
        <f t="shared" si="982"/>
        <v>278019.92476403405</v>
      </c>
      <c r="AC2515" s="46"/>
      <c r="AD2515" s="38"/>
      <c r="AE2515" s="40"/>
      <c r="AF2515" s="40"/>
      <c r="AG2515" s="40">
        <f t="shared" si="983"/>
        <v>149.56686374507566</v>
      </c>
      <c r="AH2515" s="24">
        <f t="shared" si="984"/>
        <v>145.12835228529403</v>
      </c>
      <c r="AI2515" s="50">
        <v>145.24</v>
      </c>
      <c r="AJ2515" s="25">
        <f t="shared" si="991"/>
        <v>-7.687118886393618E-4</v>
      </c>
      <c r="AK2515" s="41"/>
      <c r="AL2515" s="50"/>
    </row>
    <row r="2516" spans="1:38" x14ac:dyDescent="0.25">
      <c r="A2516" s="49">
        <v>41654</v>
      </c>
      <c r="B2516" s="47">
        <v>1848.38</v>
      </c>
      <c r="C2516" s="27">
        <f t="shared" si="985"/>
        <v>5.1661881145044219E-3</v>
      </c>
      <c r="D2516" s="27">
        <f t="shared" si="986"/>
        <v>6.0629307881204797E-3</v>
      </c>
      <c r="E2516" s="5">
        <f t="shared" si="987"/>
        <v>0</v>
      </c>
      <c r="F2516" s="44">
        <v>3317.75</v>
      </c>
      <c r="G2516" s="45">
        <v>3317.75</v>
      </c>
      <c r="H2516" s="48">
        <v>1848.38</v>
      </c>
      <c r="I2516" s="42">
        <v>12.28</v>
      </c>
      <c r="J2516" s="40">
        <f t="shared" si="971"/>
        <v>0.12279999999999999</v>
      </c>
      <c r="K2516" s="40">
        <f t="shared" si="972"/>
        <v>2.4807514074611139E-2</v>
      </c>
      <c r="L2516" s="51">
        <f>VLOOKUP(A2516,LIBOR!$A$3:B4611,2,1)</f>
        <v>0.09</v>
      </c>
      <c r="M2516" s="43">
        <v>1058.3499999999999</v>
      </c>
      <c r="N2516" s="54">
        <v>943.77</v>
      </c>
      <c r="O2516" s="40">
        <f t="shared" si="973"/>
        <v>2.6552266574973293E-5</v>
      </c>
      <c r="P2516" s="40">
        <f t="shared" si="974"/>
        <v>9.7992485925388853E-2</v>
      </c>
      <c r="Q2516" s="38">
        <f t="shared" si="988"/>
        <v>12.692</v>
      </c>
      <c r="R2516" s="38">
        <f t="shared" si="989"/>
        <v>13.474499999999997</v>
      </c>
      <c r="S2516" s="40">
        <f t="shared" si="975"/>
        <v>-1</v>
      </c>
      <c r="T2516" s="40">
        <f t="shared" si="976"/>
        <v>-1</v>
      </c>
      <c r="U2516" s="40">
        <f>VLOOKUP(P2516,Table!$D$6:$G$15,MATCH(VALUE(T2516)&amp;"E",Table!$D$5:$G$5,0),1)*IF(Y2516=1,0,1)</f>
        <v>0.97499999999999998</v>
      </c>
      <c r="V2516" s="40">
        <f t="shared" si="977"/>
        <v>2.5000000000000022E-2</v>
      </c>
      <c r="W2516" s="40">
        <f t="shared" si="990"/>
        <v>225774.84701657773</v>
      </c>
      <c r="X2516" s="40">
        <f t="shared" si="978"/>
        <v>-1.4388911617546629E-4</v>
      </c>
      <c r="Y2516" s="40">
        <f t="shared" si="979"/>
        <v>0</v>
      </c>
      <c r="Z2516" s="40">
        <f t="shared" si="980"/>
        <v>0</v>
      </c>
      <c r="AA2516" s="40">
        <f t="shared" si="981"/>
        <v>0</v>
      </c>
      <c r="AB2516" s="38">
        <f t="shared" si="982"/>
        <v>279452.56224015757</v>
      </c>
      <c r="AC2516" s="46"/>
      <c r="AD2516" s="38"/>
      <c r="AE2516" s="40"/>
      <c r="AF2516" s="40"/>
      <c r="AG2516" s="40">
        <f t="shared" si="983"/>
        <v>150.33758222638352</v>
      </c>
      <c r="AH2516" s="24">
        <f t="shared" si="984"/>
        <v>145.87240232643202</v>
      </c>
      <c r="AI2516" s="50">
        <v>145.99</v>
      </c>
      <c r="AJ2516" s="25">
        <f t="shared" si="991"/>
        <v>-8.0551869010192512E-4</v>
      </c>
      <c r="AK2516" s="41"/>
      <c r="AL2516" s="50"/>
    </row>
    <row r="2517" spans="1:38" x14ac:dyDescent="0.25">
      <c r="A2517" s="49">
        <v>41655</v>
      </c>
      <c r="B2517" s="47">
        <v>1845.89</v>
      </c>
      <c r="C2517" s="27">
        <f t="shared" si="985"/>
        <v>-1.3471255910580959E-3</v>
      </c>
      <c r="D2517" s="27">
        <f t="shared" si="986"/>
        <v>4.367503981817622E-3</v>
      </c>
      <c r="E2517" s="5">
        <f t="shared" si="987"/>
        <v>0</v>
      </c>
      <c r="F2517" s="44">
        <v>3313.36</v>
      </c>
      <c r="G2517" s="45">
        <v>3313.36</v>
      </c>
      <c r="H2517" s="48">
        <v>1845.89</v>
      </c>
      <c r="I2517" s="42">
        <v>12.53</v>
      </c>
      <c r="J2517" s="40">
        <f t="shared" ref="J2517:J2580" si="992">I2517/100</f>
        <v>0.12529999999999999</v>
      </c>
      <c r="K2517" s="40">
        <f t="shared" ref="K2517:K2580" si="993">J2517-P2517</f>
        <v>2.6592335611260065E-2</v>
      </c>
      <c r="L2517" s="51">
        <f>VLOOKUP(A2517,LIBOR!$A$3:B4612,2,1)</f>
        <v>8.9599999999999999E-2</v>
      </c>
      <c r="M2517" s="43">
        <v>1071.22</v>
      </c>
      <c r="N2517" s="54">
        <v>955.25</v>
      </c>
      <c r="O2517" s="40">
        <f t="shared" ref="O2517:O2580" si="994">LN(B2517/B2516)^2</f>
        <v>1.817195073258284E-6</v>
      </c>
      <c r="P2517" s="40">
        <f t="shared" ref="P2517:P2580" si="995">SQRT(252*SUM(O2495:O2516)/22)</f>
        <v>9.870766438873993E-2</v>
      </c>
      <c r="Q2517" s="38">
        <f t="shared" si="988"/>
        <v>12.574000000000002</v>
      </c>
      <c r="R2517" s="38">
        <f t="shared" si="989"/>
        <v>13.286999999999997</v>
      </c>
      <c r="S2517" s="40">
        <f t="shared" ref="S2517:S2580" si="996">IF(Q2517&gt;=R2517,1,-1)</f>
        <v>-1</v>
      </c>
      <c r="T2517" s="40">
        <f t="shared" ref="T2517:T2580" si="997">IF(SUM(S2508:S2517)=-10,-1,IF(SUM(S2508:S2517)&lt;10,0,1))</f>
        <v>-1</v>
      </c>
      <c r="U2517" s="40">
        <f>VLOOKUP(P2517,Table!$D$6:$G$15,MATCH(VALUE(T2517)&amp;"E",Table!$D$5:$G$5,0),1)*IF(Y2517=1,0,1)</f>
        <v>0.97499999999999998</v>
      </c>
      <c r="V2517" s="40">
        <f t="shared" ref="V2517:V2580" si="998">(1-U2517)*IF(Y2517=1,0,1)</f>
        <v>2.5000000000000022E-2</v>
      </c>
      <c r="W2517" s="40">
        <f t="shared" si="990"/>
        <v>225546.96164085151</v>
      </c>
      <c r="X2517" s="40">
        <f t="shared" ref="X2517:X2580" si="999">W2516/W2511-1</f>
        <v>5.1538814850298209E-3</v>
      </c>
      <c r="Y2517" s="40">
        <f t="shared" ref="Y2517:Y2580" si="1000">IF(X2517&lt;=-0.02,1,0)</f>
        <v>0</v>
      </c>
      <c r="Z2517" s="40">
        <f t="shared" ref="Z2517:Z2580" si="1001">Y2517*20</f>
        <v>0</v>
      </c>
      <c r="AA2517" s="40">
        <f t="shared" ref="AA2517:AA2580" si="1002">(1+(A2517-A2516)/360*L2517-1)*Y2516</f>
        <v>0</v>
      </c>
      <c r="AB2517" s="38">
        <f t="shared" ref="AB2517:AB2580" si="1003">AB2516*(1+$U2516*($G2517/$G2516-1)+$V2516*($M2517/$M2516-1)+Y2516*(1+(A2517-A2516)/360*L2517/100-1))</f>
        <v>279176.99538580317</v>
      </c>
      <c r="AC2517" s="46"/>
      <c r="AD2517" s="38"/>
      <c r="AE2517" s="40"/>
      <c r="AF2517" s="40"/>
      <c r="AG2517" s="40">
        <f t="shared" ref="AG2517:AG2580" si="1004">AB2517/AG$2</f>
        <v>150.18933504520444</v>
      </c>
      <c r="AH2517" s="24">
        <f t="shared" ref="AH2517:AH2580" si="1005">AH2516*AB2517/AB2516*(1-AH$1)^(A2517-A2516)</f>
        <v>145.72476530302711</v>
      </c>
      <c r="AI2517" s="50">
        <v>145.84</v>
      </c>
      <c r="AJ2517" s="25">
        <f t="shared" si="991"/>
        <v>-7.9014465834403858E-4</v>
      </c>
      <c r="AK2517" s="41"/>
      <c r="AL2517" s="50"/>
    </row>
    <row r="2518" spans="1:38" x14ac:dyDescent="0.25">
      <c r="A2518" s="49">
        <v>41656</v>
      </c>
      <c r="B2518" s="47">
        <v>1838.7</v>
      </c>
      <c r="C2518" s="27">
        <f t="shared" ref="C2518:C2581" si="1006">B2518/B2517-1</f>
        <v>-3.8951400137603454E-3</v>
      </c>
      <c r="D2518" s="27">
        <f t="shared" ref="D2518:D2581" si="1007">SUM(C2514:C2518)</f>
        <v>-1.8343281592676508E-3</v>
      </c>
      <c r="E2518" s="5">
        <f t="shared" ref="E2518:E2581" si="1008">IF(Y2518=1,IF(AND(D2518&lt;0,T2518&gt;=0),-1,1),0)</f>
        <v>0</v>
      </c>
      <c r="F2518" s="44">
        <v>3300.51</v>
      </c>
      <c r="G2518" s="45">
        <v>3300.51</v>
      </c>
      <c r="H2518" s="48">
        <v>1838.7</v>
      </c>
      <c r="I2518" s="42">
        <v>12.44</v>
      </c>
      <c r="J2518" s="40">
        <f t="shared" si="992"/>
        <v>0.1244</v>
      </c>
      <c r="K2518" s="40">
        <f t="shared" si="993"/>
        <v>2.5587549305588361E-2</v>
      </c>
      <c r="L2518" s="51">
        <f>VLOOKUP(A2518,LIBOR!$A$3:B4613,2,1)</f>
        <v>8.8599999999999998E-2</v>
      </c>
      <c r="M2518" s="43">
        <v>1067.8</v>
      </c>
      <c r="N2518" s="54">
        <v>952.2</v>
      </c>
      <c r="O2518" s="40">
        <f t="shared" si="994"/>
        <v>1.5231425002058483E-5</v>
      </c>
      <c r="P2518" s="40">
        <f t="shared" si="995"/>
        <v>9.8812450694411635E-2</v>
      </c>
      <c r="Q2518" s="38">
        <f t="shared" si="988"/>
        <v>12.502000000000001</v>
      </c>
      <c r="R2518" s="38">
        <f t="shared" si="989"/>
        <v>13.103</v>
      </c>
      <c r="S2518" s="40">
        <f t="shared" si="996"/>
        <v>-1</v>
      </c>
      <c r="T2518" s="40">
        <f t="shared" si="997"/>
        <v>-1</v>
      </c>
      <c r="U2518" s="40">
        <f>VLOOKUP(P2518,Table!$D$6:$G$15,MATCH(VALUE(T2518)&amp;"E",Table!$D$5:$G$5,0),1)*IF(Y2518=1,0,1)</f>
        <v>0.97499999999999998</v>
      </c>
      <c r="V2518" s="40">
        <f t="shared" si="998"/>
        <v>2.5000000000000022E-2</v>
      </c>
      <c r="W2518" s="40">
        <f t="shared" si="990"/>
        <v>224672.3844527459</v>
      </c>
      <c r="X2518" s="40">
        <f t="shared" si="999"/>
        <v>3.7179719275863832E-3</v>
      </c>
      <c r="Y2518" s="40">
        <f t="shared" si="1000"/>
        <v>0</v>
      </c>
      <c r="Z2518" s="40">
        <f t="shared" si="1001"/>
        <v>0</v>
      </c>
      <c r="AA2518" s="40">
        <f t="shared" si="1002"/>
        <v>0</v>
      </c>
      <c r="AB2518" s="38">
        <f t="shared" si="1003"/>
        <v>278099.06565234525</v>
      </c>
      <c r="AC2518" s="46"/>
      <c r="AD2518" s="38"/>
      <c r="AE2518" s="40"/>
      <c r="AF2518" s="40"/>
      <c r="AG2518" s="40">
        <f t="shared" si="1004"/>
        <v>149.60943930676879</v>
      </c>
      <c r="AH2518" s="24">
        <f t="shared" si="1005"/>
        <v>145.15832951396831</v>
      </c>
      <c r="AI2518" s="50">
        <v>145.27000000000001</v>
      </c>
      <c r="AJ2518" s="25">
        <f t="shared" si="991"/>
        <v>-7.6870989214361529E-4</v>
      </c>
      <c r="AK2518" s="41"/>
      <c r="AL2518" s="50"/>
    </row>
    <row r="2519" spans="1:38" x14ac:dyDescent="0.25">
      <c r="A2519" s="49">
        <v>41660</v>
      </c>
      <c r="B2519" s="47">
        <v>1843.8</v>
      </c>
      <c r="C2519" s="27">
        <f t="shared" si="1006"/>
        <v>2.7736988089410719E-3</v>
      </c>
      <c r="D2519" s="27">
        <f t="shared" si="1007"/>
        <v>1.351556327113379E-2</v>
      </c>
      <c r="E2519" s="5">
        <f t="shared" si="1008"/>
        <v>0</v>
      </c>
      <c r="F2519" s="44">
        <v>3309.74</v>
      </c>
      <c r="G2519" s="45">
        <v>3309.74</v>
      </c>
      <c r="H2519" s="48">
        <v>1843.8</v>
      </c>
      <c r="I2519" s="42">
        <v>12.87</v>
      </c>
      <c r="J2519" s="40">
        <f t="shared" si="992"/>
        <v>0.12869999999999998</v>
      </c>
      <c r="K2519" s="40">
        <f t="shared" si="993"/>
        <v>3.1315585852545014E-2</v>
      </c>
      <c r="L2519" s="51">
        <f>VLOOKUP(A2519,LIBOR!$A$3:B4614,2,1)</f>
        <v>8.9599999999999999E-2</v>
      </c>
      <c r="M2519" s="43">
        <v>1056.3599999999999</v>
      </c>
      <c r="N2519" s="54">
        <v>942</v>
      </c>
      <c r="O2519" s="40">
        <f t="shared" si="994"/>
        <v>7.672120013851276E-6</v>
      </c>
      <c r="P2519" s="40">
        <f t="shared" si="995"/>
        <v>9.7384414147454967E-2</v>
      </c>
      <c r="Q2519" s="38">
        <f t="shared" si="988"/>
        <v>12.561999999999999</v>
      </c>
      <c r="R2519" s="38">
        <f t="shared" si="989"/>
        <v>13.035</v>
      </c>
      <c r="S2519" s="40">
        <f t="shared" si="996"/>
        <v>-1</v>
      </c>
      <c r="T2519" s="40">
        <f t="shared" si="997"/>
        <v>-1</v>
      </c>
      <c r="U2519" s="40">
        <f>VLOOKUP(P2519,Table!$D$6:$G$15,MATCH(VALUE(T2519)&amp;"E",Table!$D$5:$G$5,0),1)*IF(Y2519=1,0,1)</f>
        <v>0.97499999999999998</v>
      </c>
      <c r="V2519" s="40">
        <f t="shared" si="998"/>
        <v>2.5000000000000022E-2</v>
      </c>
      <c r="W2519" s="40">
        <f t="shared" si="990"/>
        <v>225219.81117702028</v>
      </c>
      <c r="X2519" s="40">
        <f t="shared" si="999"/>
        <v>-1.8979242478576186E-3</v>
      </c>
      <c r="Y2519" s="40">
        <f t="shared" si="1000"/>
        <v>0</v>
      </c>
      <c r="Z2519" s="40">
        <f t="shared" si="1001"/>
        <v>0</v>
      </c>
      <c r="AA2519" s="40">
        <f t="shared" si="1002"/>
        <v>0</v>
      </c>
      <c r="AB2519" s="38">
        <f t="shared" si="1003"/>
        <v>278782.85108739388</v>
      </c>
      <c r="AC2519" s="46"/>
      <c r="AD2519" s="38"/>
      <c r="AE2519" s="40"/>
      <c r="AF2519" s="40"/>
      <c r="AG2519" s="40">
        <f t="shared" si="1004"/>
        <v>149.97729654966815</v>
      </c>
      <c r="AH2519" s="24">
        <f t="shared" si="1005"/>
        <v>145.50009350024962</v>
      </c>
      <c r="AI2519" s="50">
        <v>145.62</v>
      </c>
      <c r="AJ2519" s="25">
        <f t="shared" si="991"/>
        <v>-8.2342054491402195E-4</v>
      </c>
      <c r="AK2519" s="41"/>
      <c r="AL2519" s="50"/>
    </row>
    <row r="2520" spans="1:38" x14ac:dyDescent="0.25">
      <c r="A2520" s="49">
        <v>41661</v>
      </c>
      <c r="B2520" s="47">
        <v>1844.86</v>
      </c>
      <c r="C2520" s="27">
        <f t="shared" si="1006"/>
        <v>5.7489966373780454E-4</v>
      </c>
      <c r="D2520" s="27">
        <f t="shared" si="1007"/>
        <v>3.2725209823648571E-3</v>
      </c>
      <c r="E2520" s="5">
        <f t="shared" si="1008"/>
        <v>0</v>
      </c>
      <c r="F2520" s="44">
        <v>3312.04</v>
      </c>
      <c r="G2520" s="45">
        <v>3312.04</v>
      </c>
      <c r="H2520" s="48">
        <v>1844.86</v>
      </c>
      <c r="I2520" s="42">
        <v>12.84</v>
      </c>
      <c r="J2520" s="40">
        <f t="shared" si="992"/>
        <v>0.12839999999999999</v>
      </c>
      <c r="K2520" s="40">
        <f t="shared" si="993"/>
        <v>3.1131734738411534E-2</v>
      </c>
      <c r="L2520" s="51">
        <f>VLOOKUP(A2520,LIBOR!$A$3:B4615,2,1)</f>
        <v>9.01E-2</v>
      </c>
      <c r="M2520" s="43">
        <v>1037.6300000000001</v>
      </c>
      <c r="N2520" s="54">
        <v>925.3</v>
      </c>
      <c r="O2520" s="40">
        <f t="shared" si="994"/>
        <v>3.3031971357575987E-7</v>
      </c>
      <c r="P2520" s="40">
        <f t="shared" si="995"/>
        <v>9.7268265261588452E-2</v>
      </c>
      <c r="Q2520" s="38">
        <f t="shared" si="988"/>
        <v>12.479999999999999</v>
      </c>
      <c r="R2520" s="38">
        <f t="shared" si="989"/>
        <v>12.971</v>
      </c>
      <c r="S2520" s="40">
        <f t="shared" si="996"/>
        <v>-1</v>
      </c>
      <c r="T2520" s="40">
        <f t="shared" si="997"/>
        <v>-1</v>
      </c>
      <c r="U2520" s="40">
        <f>VLOOKUP(P2520,Table!$D$6:$G$15,MATCH(VALUE(T2520)&amp;"E",Table!$D$5:$G$5,0),1)*IF(Y2520=1,0,1)</f>
        <v>0.97499999999999998</v>
      </c>
      <c r="V2520" s="40">
        <f t="shared" si="998"/>
        <v>2.5000000000000022E-2</v>
      </c>
      <c r="W2520" s="40">
        <f t="shared" si="990"/>
        <v>225246.2342416902</v>
      </c>
      <c r="X2520" s="40">
        <f t="shared" si="999"/>
        <v>1.2347840690897671E-2</v>
      </c>
      <c r="Y2520" s="40">
        <f t="shared" si="1000"/>
        <v>0</v>
      </c>
      <c r="Z2520" s="40">
        <f t="shared" si="1001"/>
        <v>0</v>
      </c>
      <c r="AA2520" s="40">
        <f t="shared" si="1002"/>
        <v>0</v>
      </c>
      <c r="AB2520" s="38">
        <f t="shared" si="1003"/>
        <v>278848.16383794136</v>
      </c>
      <c r="AC2520" s="46"/>
      <c r="AD2520" s="38"/>
      <c r="AE2520" s="40"/>
      <c r="AF2520" s="40"/>
      <c r="AG2520" s="40">
        <f t="shared" si="1004"/>
        <v>150.01243296397459</v>
      </c>
      <c r="AH2520" s="24">
        <f t="shared" si="1005"/>
        <v>145.53039312744423</v>
      </c>
      <c r="AI2520" s="50">
        <v>145.65</v>
      </c>
      <c r="AJ2520" s="25">
        <f t="shared" si="991"/>
        <v>-8.2119376969291835E-4</v>
      </c>
      <c r="AK2520" s="41"/>
      <c r="AL2520" s="50"/>
    </row>
    <row r="2521" spans="1:38" x14ac:dyDescent="0.25">
      <c r="A2521" s="49">
        <v>41662</v>
      </c>
      <c r="B2521" s="47">
        <v>1828.46</v>
      </c>
      <c r="C2521" s="27">
        <f t="shared" si="1006"/>
        <v>-8.8895634357077924E-3</v>
      </c>
      <c r="D2521" s="27">
        <f t="shared" si="1007"/>
        <v>-1.0783230567847357E-2</v>
      </c>
      <c r="E2521" s="5">
        <f t="shared" si="1008"/>
        <v>0</v>
      </c>
      <c r="F2521" s="44">
        <v>3282.64</v>
      </c>
      <c r="G2521" s="45">
        <v>3282.64</v>
      </c>
      <c r="H2521" s="48">
        <v>1828.46</v>
      </c>
      <c r="I2521" s="42">
        <v>13.77</v>
      </c>
      <c r="J2521" s="40">
        <f t="shared" si="992"/>
        <v>0.13769999999999999</v>
      </c>
      <c r="K2521" s="40">
        <f t="shared" si="993"/>
        <v>5.8061564835483803E-2</v>
      </c>
      <c r="L2521" s="51">
        <f>VLOOKUP(A2521,LIBOR!$A$3:B4616,2,1)</f>
        <v>8.9800000000000005E-2</v>
      </c>
      <c r="M2521" s="43">
        <v>1062.97</v>
      </c>
      <c r="N2521" s="54">
        <v>947.9</v>
      </c>
      <c r="O2521" s="40">
        <f t="shared" si="994"/>
        <v>7.973260102628167E-5</v>
      </c>
      <c r="P2521" s="40">
        <f t="shared" si="995"/>
        <v>7.9638435164516186E-2</v>
      </c>
      <c r="Q2521" s="38">
        <f t="shared" si="988"/>
        <v>12.591999999999999</v>
      </c>
      <c r="R2521" s="38">
        <f t="shared" si="989"/>
        <v>12.923499999999999</v>
      </c>
      <c r="S2521" s="40">
        <f t="shared" si="996"/>
        <v>-1</v>
      </c>
      <c r="T2521" s="40">
        <f t="shared" si="997"/>
        <v>-1</v>
      </c>
      <c r="U2521" s="40">
        <f>VLOOKUP(P2521,Table!$D$6:$G$15,MATCH(VALUE(T2521)&amp;"E",Table!$D$5:$G$5,0),1)*IF(Y2521=1,0,1)</f>
        <v>0.97499999999999998</v>
      </c>
      <c r="V2521" s="40">
        <f t="shared" si="998"/>
        <v>2.5000000000000022E-2</v>
      </c>
      <c r="W2521" s="40">
        <f t="shared" si="990"/>
        <v>223431.49029891944</v>
      </c>
      <c r="X2521" s="40">
        <f t="shared" si="999"/>
        <v>2.7735588904658215E-3</v>
      </c>
      <c r="Y2521" s="40">
        <f t="shared" si="1000"/>
        <v>0</v>
      </c>
      <c r="Z2521" s="40">
        <f t="shared" si="1001"/>
        <v>0</v>
      </c>
      <c r="AA2521" s="40">
        <f t="shared" si="1002"/>
        <v>0</v>
      </c>
      <c r="AB2521" s="38">
        <f t="shared" si="1003"/>
        <v>276605.03646548535</v>
      </c>
      <c r="AC2521" s="46"/>
      <c r="AD2521" s="38"/>
      <c r="AE2521" s="40"/>
      <c r="AF2521" s="40"/>
      <c r="AG2521" s="40">
        <f t="shared" si="1004"/>
        <v>148.80569381977932</v>
      </c>
      <c r="AH2521" s="24">
        <f t="shared" si="1005"/>
        <v>144.35595137342827</v>
      </c>
      <c r="AI2521" s="50">
        <v>144.47</v>
      </c>
      <c r="AJ2521" s="25">
        <f t="shared" si="991"/>
        <v>-7.8942774674140015E-4</v>
      </c>
      <c r="AK2521" s="41"/>
      <c r="AL2521" s="50"/>
    </row>
    <row r="2522" spans="1:38" x14ac:dyDescent="0.25">
      <c r="A2522" s="49">
        <v>41663</v>
      </c>
      <c r="B2522" s="47">
        <v>1790.29</v>
      </c>
      <c r="C2522" s="27">
        <f t="shared" si="1006"/>
        <v>-2.0875490850223777E-2</v>
      </c>
      <c r="D2522" s="27">
        <f t="shared" si="1007"/>
        <v>-3.0311595827013038E-2</v>
      </c>
      <c r="E2522" s="5">
        <f t="shared" si="1008"/>
        <v>0</v>
      </c>
      <c r="F2522" s="44">
        <v>3214.13</v>
      </c>
      <c r="G2522" s="45">
        <v>3214.13</v>
      </c>
      <c r="H2522" s="48">
        <v>1790.29</v>
      </c>
      <c r="I2522" s="42">
        <v>18.14</v>
      </c>
      <c r="J2522" s="40">
        <f t="shared" si="992"/>
        <v>0.18140000000000001</v>
      </c>
      <c r="K2522" s="40">
        <f t="shared" si="993"/>
        <v>9.624292857996844E-2</v>
      </c>
      <c r="L2522" s="51">
        <f>VLOOKUP(A2522,LIBOR!$A$3:B4617,2,1)</f>
        <v>8.8700000000000001E-2</v>
      </c>
      <c r="M2522" s="43">
        <v>1205.98</v>
      </c>
      <c r="N2522" s="54">
        <v>1075.43</v>
      </c>
      <c r="O2522" s="40">
        <f t="shared" si="994"/>
        <v>4.4506081904259508E-4</v>
      </c>
      <c r="P2522" s="40">
        <f t="shared" si="995"/>
        <v>8.5157071420031566E-2</v>
      </c>
      <c r="Q2522" s="38">
        <f t="shared" si="988"/>
        <v>12.889999999999997</v>
      </c>
      <c r="R2522" s="38">
        <f t="shared" si="989"/>
        <v>12.960000000000003</v>
      </c>
      <c r="S2522" s="40">
        <f t="shared" si="996"/>
        <v>-1</v>
      </c>
      <c r="T2522" s="40">
        <f t="shared" si="997"/>
        <v>-1</v>
      </c>
      <c r="U2522" s="40">
        <f>VLOOKUP(P2522,Table!$D$6:$G$15,MATCH(VALUE(T2522)&amp;"E",Table!$D$5:$G$5,0),1)*IF(Y2522=1,0,1)</f>
        <v>0.97499999999999998</v>
      </c>
      <c r="V2522" s="40">
        <f t="shared" si="998"/>
        <v>2.5000000000000022E-2</v>
      </c>
      <c r="W2522" s="40">
        <f t="shared" si="990"/>
        <v>219635.36338989172</v>
      </c>
      <c r="X2522" s="40">
        <f t="shared" si="999"/>
        <v>-1.037917530948973E-2</v>
      </c>
      <c r="Y2522" s="40">
        <f t="shared" si="1000"/>
        <v>0</v>
      </c>
      <c r="Z2522" s="40">
        <f t="shared" si="1001"/>
        <v>0</v>
      </c>
      <c r="AA2522" s="40">
        <f t="shared" si="1002"/>
        <v>0</v>
      </c>
      <c r="AB2522" s="38">
        <f t="shared" si="1003"/>
        <v>271906.84910058411</v>
      </c>
      <c r="AC2522" s="46"/>
      <c r="AD2522" s="38"/>
      <c r="AE2522" s="40"/>
      <c r="AF2522" s="40"/>
      <c r="AG2522" s="40">
        <f t="shared" si="1004"/>
        <v>146.27820177023855</v>
      </c>
      <c r="AH2522" s="24">
        <f t="shared" si="1005"/>
        <v>141.90034562409187</v>
      </c>
      <c r="AI2522" s="50">
        <v>142.01</v>
      </c>
      <c r="AJ2522" s="25">
        <f t="shared" si="991"/>
        <v>-7.7215953741371912E-4</v>
      </c>
      <c r="AK2522" s="41"/>
      <c r="AL2522" s="50"/>
    </row>
    <row r="2523" spans="1:38" x14ac:dyDescent="0.25">
      <c r="A2523" s="49">
        <v>41666</v>
      </c>
      <c r="B2523" s="47">
        <v>1781.56</v>
      </c>
      <c r="C2523" s="27">
        <f t="shared" si="1006"/>
        <v>-4.8763049561802996E-3</v>
      </c>
      <c r="D2523" s="27">
        <f t="shared" si="1007"/>
        <v>-3.1292760769432992E-2</v>
      </c>
      <c r="E2523" s="5">
        <f t="shared" si="1008"/>
        <v>-1</v>
      </c>
      <c r="F2523" s="44">
        <v>3198.57</v>
      </c>
      <c r="G2523" s="45">
        <v>3198.57</v>
      </c>
      <c r="H2523" s="48">
        <v>1781.56</v>
      </c>
      <c r="I2523" s="42">
        <v>17.420000000000002</v>
      </c>
      <c r="J2523" s="40">
        <f t="shared" si="992"/>
        <v>0.17420000000000002</v>
      </c>
      <c r="K2523" s="40">
        <f t="shared" si="993"/>
        <v>6.4268228999481924E-2</v>
      </c>
      <c r="L2523" s="51">
        <f>VLOOKUP(A2523,LIBOR!$A$3:B4618,2,1)</f>
        <v>8.6599999999999996E-2</v>
      </c>
      <c r="M2523" s="43">
        <v>1200.3</v>
      </c>
      <c r="N2523" s="54">
        <v>1070.3599999999999</v>
      </c>
      <c r="O2523" s="40">
        <f t="shared" si="994"/>
        <v>2.3894821112055867E-5</v>
      </c>
      <c r="P2523" s="40">
        <f t="shared" si="995"/>
        <v>0.1099317710005181</v>
      </c>
      <c r="Q2523" s="38">
        <f t="shared" si="988"/>
        <v>14.012</v>
      </c>
      <c r="R2523" s="38">
        <f t="shared" si="989"/>
        <v>13.243</v>
      </c>
      <c r="S2523" s="40">
        <f t="shared" si="996"/>
        <v>1</v>
      </c>
      <c r="T2523" s="40">
        <f t="shared" si="997"/>
        <v>0</v>
      </c>
      <c r="U2523" s="40">
        <f>VLOOKUP(P2523,Table!$D$6:$G$15,MATCH(VALUE(T2523)&amp;"E",Table!$D$5:$G$5,0),1)*IF(Y2523=1,0,1)</f>
        <v>0</v>
      </c>
      <c r="V2523" s="40">
        <f t="shared" si="998"/>
        <v>0</v>
      </c>
      <c r="W2523" s="40">
        <f t="shared" si="990"/>
        <v>218565.24341690887</v>
      </c>
      <c r="X2523" s="40">
        <f t="shared" si="999"/>
        <v>-2.621005491695827E-2</v>
      </c>
      <c r="Y2523" s="40">
        <f t="shared" si="1000"/>
        <v>1</v>
      </c>
      <c r="Z2523" s="40">
        <f t="shared" si="1001"/>
        <v>20</v>
      </c>
      <c r="AA2523" s="40">
        <f t="shared" si="1002"/>
        <v>0</v>
      </c>
      <c r="AB2523" s="38">
        <f t="shared" si="1003"/>
        <v>270591.40675527707</v>
      </c>
      <c r="AC2523" s="46"/>
      <c r="AD2523" s="38"/>
      <c r="AE2523" s="40"/>
      <c r="AF2523" s="40"/>
      <c r="AG2523" s="40">
        <f t="shared" si="1004"/>
        <v>145.57053095782456</v>
      </c>
      <c r="AH2523" s="24">
        <f t="shared" si="1005"/>
        <v>141.20282818727725</v>
      </c>
      <c r="AI2523" s="50">
        <v>141.32</v>
      </c>
      <c r="AJ2523" s="25">
        <f t="shared" si="991"/>
        <v>-8.2912406398771843E-4</v>
      </c>
      <c r="AK2523" s="41"/>
      <c r="AL2523" s="50"/>
    </row>
    <row r="2524" spans="1:38" x14ac:dyDescent="0.25">
      <c r="A2524" s="49">
        <v>41667</v>
      </c>
      <c r="B2524" s="47">
        <v>1792.5</v>
      </c>
      <c r="C2524" s="27">
        <f t="shared" si="1006"/>
        <v>6.1406856911920826E-3</v>
      </c>
      <c r="D2524" s="27">
        <f t="shared" si="1007"/>
        <v>-2.7925773887181982E-2</v>
      </c>
      <c r="E2524" s="5">
        <f t="shared" si="1008"/>
        <v>-1</v>
      </c>
      <c r="F2524" s="44">
        <v>3218.21</v>
      </c>
      <c r="G2524" s="45">
        <v>3218.21</v>
      </c>
      <c r="H2524" s="48">
        <v>1792.5</v>
      </c>
      <c r="I2524" s="42">
        <v>15.8</v>
      </c>
      <c r="J2524" s="40">
        <f t="shared" si="992"/>
        <v>0.158</v>
      </c>
      <c r="K2524" s="40">
        <f t="shared" si="993"/>
        <v>4.8289225769743163E-2</v>
      </c>
      <c r="L2524" s="51">
        <f>VLOOKUP(A2524,LIBOR!$A$3:B4619,2,1)</f>
        <v>8.5099999999999995E-2</v>
      </c>
      <c r="M2524" s="43">
        <v>1136.47</v>
      </c>
      <c r="N2524" s="54">
        <v>1013.44</v>
      </c>
      <c r="O2524" s="40">
        <f t="shared" si="994"/>
        <v>3.7477763822497826E-5</v>
      </c>
      <c r="P2524" s="40">
        <f t="shared" si="995"/>
        <v>0.10971077423025684</v>
      </c>
      <c r="Q2524" s="38">
        <f t="shared" ref="Q2524:Q2587" si="1009">SUM($I2519:$I2523)/5</f>
        <v>15.008000000000001</v>
      </c>
      <c r="R2524" s="38">
        <f t="shared" ref="R2524:R2587" si="1010">SUM($I2504:$I2523)/20</f>
        <v>13.497500000000002</v>
      </c>
      <c r="S2524" s="40">
        <f t="shared" si="996"/>
        <v>1</v>
      </c>
      <c r="T2524" s="40">
        <f t="shared" si="997"/>
        <v>0</v>
      </c>
      <c r="U2524" s="40">
        <f>VLOOKUP(P2524,Table!$D$6:$G$15,MATCH(VALUE(T2524)&amp;"E",Table!$D$5:$G$5,0),1)*IF(Y2524=1,0,1)</f>
        <v>0</v>
      </c>
      <c r="V2524" s="40">
        <f t="shared" si="998"/>
        <v>0</v>
      </c>
      <c r="W2524" s="40">
        <f t="shared" si="990"/>
        <v>218565.24341690887</v>
      </c>
      <c r="X2524" s="40">
        <f t="shared" si="999"/>
        <v>-2.7182428542398385E-2</v>
      </c>
      <c r="Y2524" s="40">
        <f t="shared" si="1000"/>
        <v>1</v>
      </c>
      <c r="Z2524" s="40">
        <f t="shared" si="1001"/>
        <v>20</v>
      </c>
      <c r="AA2524" s="40">
        <f t="shared" si="1002"/>
        <v>2.3638888888899423E-4</v>
      </c>
      <c r="AB2524" s="38">
        <f t="shared" si="1003"/>
        <v>270592.04640329693</v>
      </c>
      <c r="AC2524" s="46"/>
      <c r="AD2524" s="38"/>
      <c r="AE2524" s="40"/>
      <c r="AF2524" s="40"/>
      <c r="AG2524" s="40">
        <f t="shared" si="1004"/>
        <v>145.57087507038526</v>
      </c>
      <c r="AH2524" s="24">
        <f t="shared" si="1005"/>
        <v>141.19948682428273</v>
      </c>
      <c r="AI2524" s="50">
        <v>141.31</v>
      </c>
      <c r="AJ2524" s="25">
        <f t="shared" si="991"/>
        <v>-7.8206196105923276E-4</v>
      </c>
      <c r="AK2524" s="41"/>
      <c r="AL2524" s="50"/>
    </row>
    <row r="2525" spans="1:38" x14ac:dyDescent="0.25">
      <c r="A2525" s="49">
        <v>41668</v>
      </c>
      <c r="B2525" s="47">
        <v>1774.2</v>
      </c>
      <c r="C2525" s="27">
        <f t="shared" si="1006"/>
        <v>-1.0209205020920487E-2</v>
      </c>
      <c r="D2525" s="27">
        <f t="shared" si="1007"/>
        <v>-3.8709878571840273E-2</v>
      </c>
      <c r="E2525" s="5">
        <f t="shared" si="1008"/>
        <v>-1</v>
      </c>
      <c r="F2525" s="44">
        <v>3185.7</v>
      </c>
      <c r="G2525" s="45">
        <v>3185.7</v>
      </c>
      <c r="H2525" s="48">
        <v>1774.2</v>
      </c>
      <c r="I2525" s="42">
        <v>17.350000000000001</v>
      </c>
      <c r="J2525" s="40">
        <f t="shared" si="992"/>
        <v>0.17350000000000002</v>
      </c>
      <c r="K2525" s="40">
        <f t="shared" si="993"/>
        <v>6.2285591822657999E-2</v>
      </c>
      <c r="L2525" s="51">
        <f>VLOOKUP(A2525,LIBOR!$A$3:B4620,2,1)</f>
        <v>8.4699999999999998E-2</v>
      </c>
      <c r="M2525" s="43">
        <v>1219.79</v>
      </c>
      <c r="N2525" s="54">
        <v>1087.73</v>
      </c>
      <c r="O2525" s="40">
        <f t="shared" si="994"/>
        <v>1.0530200227744203E-4</v>
      </c>
      <c r="P2525" s="40">
        <f t="shared" si="995"/>
        <v>0.11121440817734202</v>
      </c>
      <c r="Q2525" s="38">
        <f t="shared" si="1009"/>
        <v>15.593999999999999</v>
      </c>
      <c r="R2525" s="38">
        <f t="shared" si="1010"/>
        <v>13.664500000000004</v>
      </c>
      <c r="S2525" s="40">
        <f t="shared" si="996"/>
        <v>1</v>
      </c>
      <c r="T2525" s="40">
        <f t="shared" si="997"/>
        <v>0</v>
      </c>
      <c r="U2525" s="40">
        <f>VLOOKUP(P2525,Table!$D$6:$G$15,MATCH(VALUE(T2525)&amp;"E",Table!$D$5:$G$5,0),1)*IF(Y2525=1,0,1)</f>
        <v>0</v>
      </c>
      <c r="V2525" s="40">
        <f t="shared" si="998"/>
        <v>0</v>
      </c>
      <c r="W2525" s="40">
        <f t="shared" si="990"/>
        <v>218565.24341690887</v>
      </c>
      <c r="X2525" s="40">
        <f t="shared" si="999"/>
        <v>-2.9546991116518595E-2</v>
      </c>
      <c r="Y2525" s="40">
        <f t="shared" si="1000"/>
        <v>1</v>
      </c>
      <c r="Z2525" s="40">
        <f t="shared" si="1001"/>
        <v>20</v>
      </c>
      <c r="AA2525" s="40">
        <f t="shared" si="1002"/>
        <v>2.3527777777787584E-4</v>
      </c>
      <c r="AB2525" s="38">
        <f t="shared" si="1003"/>
        <v>270592.68304625055</v>
      </c>
      <c r="AC2525" s="46"/>
      <c r="AD2525" s="38"/>
      <c r="AE2525" s="40"/>
      <c r="AF2525" s="40"/>
      <c r="AG2525" s="40">
        <f t="shared" si="1004"/>
        <v>145.57121756630519</v>
      </c>
      <c r="AH2525" s="24">
        <f t="shared" si="1005"/>
        <v>141.19614397151446</v>
      </c>
      <c r="AI2525" s="50">
        <v>141.31</v>
      </c>
      <c r="AJ2525" s="25">
        <f t="shared" si="991"/>
        <v>-8.0571812671104137E-4</v>
      </c>
      <c r="AK2525" s="41"/>
      <c r="AL2525" s="50"/>
    </row>
    <row r="2526" spans="1:38" x14ac:dyDescent="0.25">
      <c r="A2526" s="49">
        <v>41669</v>
      </c>
      <c r="B2526" s="47">
        <v>1794.19</v>
      </c>
      <c r="C2526" s="27">
        <f t="shared" si="1006"/>
        <v>1.1267049938000318E-2</v>
      </c>
      <c r="D2526" s="27">
        <f t="shared" si="1007"/>
        <v>-1.8553265198132163E-2</v>
      </c>
      <c r="E2526" s="5">
        <f t="shared" si="1008"/>
        <v>-1</v>
      </c>
      <c r="F2526" s="44">
        <v>3221.78</v>
      </c>
      <c r="G2526" s="45">
        <v>3221.78</v>
      </c>
      <c r="H2526" s="48">
        <v>1794.19</v>
      </c>
      <c r="I2526" s="42">
        <v>17.29</v>
      </c>
      <c r="J2526" s="40">
        <f t="shared" si="992"/>
        <v>0.1729</v>
      </c>
      <c r="K2526" s="40">
        <f t="shared" si="993"/>
        <v>5.7495938441099001E-2</v>
      </c>
      <c r="L2526" s="51">
        <f>VLOOKUP(A2526,LIBOR!$A$3:B4621,2,1)</f>
        <v>8.5000000000000006E-2</v>
      </c>
      <c r="M2526" s="43">
        <v>1236.02</v>
      </c>
      <c r="N2526" s="54">
        <v>1102.2</v>
      </c>
      <c r="O2526" s="40">
        <f t="shared" si="994"/>
        <v>1.2553072538905991E-4</v>
      </c>
      <c r="P2526" s="40">
        <f t="shared" si="995"/>
        <v>0.115404061558901</v>
      </c>
      <c r="Q2526" s="38">
        <f t="shared" si="1009"/>
        <v>16.495999999999999</v>
      </c>
      <c r="R2526" s="38">
        <f t="shared" si="1010"/>
        <v>13.854000000000005</v>
      </c>
      <c r="S2526" s="40">
        <f t="shared" si="996"/>
        <v>1</v>
      </c>
      <c r="T2526" s="40">
        <f t="shared" si="997"/>
        <v>0</v>
      </c>
      <c r="U2526" s="40">
        <f>VLOOKUP(P2526,Table!$D$6:$G$15,MATCH(VALUE(T2526)&amp;"E",Table!$D$5:$G$5,0),1)*IF(Y2526=1,0,1)</f>
        <v>0</v>
      </c>
      <c r="V2526" s="40">
        <f t="shared" si="998"/>
        <v>0</v>
      </c>
      <c r="W2526" s="40">
        <f t="shared" si="990"/>
        <v>218565.24341690887</v>
      </c>
      <c r="X2526" s="40">
        <f t="shared" si="999"/>
        <v>-2.9660832498591749E-2</v>
      </c>
      <c r="Y2526" s="40">
        <f t="shared" si="1000"/>
        <v>1</v>
      </c>
      <c r="Z2526" s="40">
        <f t="shared" si="1001"/>
        <v>20</v>
      </c>
      <c r="AA2526" s="40">
        <f t="shared" si="1002"/>
        <v>2.3611111111110361E-4</v>
      </c>
      <c r="AB2526" s="38">
        <f t="shared" si="1003"/>
        <v>270593.32194564107</v>
      </c>
      <c r="AC2526" s="46"/>
      <c r="AD2526" s="38"/>
      <c r="AE2526" s="40"/>
      <c r="AF2526" s="40"/>
      <c r="AG2526" s="40">
        <f t="shared" si="1004"/>
        <v>145.57156127612447</v>
      </c>
      <c r="AH2526" s="24">
        <f t="shared" si="1005"/>
        <v>141.19280237449107</v>
      </c>
      <c r="AI2526" s="50">
        <v>141.31</v>
      </c>
      <c r="AJ2526" s="25">
        <f t="shared" si="991"/>
        <v>-8.2936540590849983E-4</v>
      </c>
      <c r="AK2526" s="41"/>
      <c r="AL2526" s="50"/>
    </row>
    <row r="2527" spans="1:38" x14ac:dyDescent="0.25">
      <c r="A2527" s="49">
        <v>41670</v>
      </c>
      <c r="B2527" s="47">
        <v>1782.59</v>
      </c>
      <c r="C2527" s="27">
        <f t="shared" si="1006"/>
        <v>-6.4653130381955304E-3</v>
      </c>
      <c r="D2527" s="27">
        <f t="shared" si="1007"/>
        <v>-4.1430873861039164E-3</v>
      </c>
      <c r="E2527" s="5">
        <f t="shared" si="1008"/>
        <v>-1</v>
      </c>
      <c r="F2527" s="44">
        <v>3200.95</v>
      </c>
      <c r="G2527" s="45">
        <v>3200.95</v>
      </c>
      <c r="H2527" s="48">
        <v>1782.59</v>
      </c>
      <c r="I2527" s="42">
        <v>18.41</v>
      </c>
      <c r="J2527" s="40">
        <f t="shared" si="992"/>
        <v>0.18410000000000001</v>
      </c>
      <c r="K2527" s="40">
        <f t="shared" si="993"/>
        <v>6.2631087547045106E-2</v>
      </c>
      <c r="L2527" s="51">
        <f>VLOOKUP(A2527,LIBOR!$A$3:B4622,2,1)</f>
        <v>8.6199999999999999E-2</v>
      </c>
      <c r="M2527" s="43">
        <v>1301.1500000000001</v>
      </c>
      <c r="N2527" s="54">
        <v>1160.27</v>
      </c>
      <c r="O2527" s="40">
        <f t="shared" si="994"/>
        <v>4.2072135657149745E-5</v>
      </c>
      <c r="P2527" s="40">
        <f t="shared" si="995"/>
        <v>0.12146891245295491</v>
      </c>
      <c r="Q2527" s="38">
        <f t="shared" si="1009"/>
        <v>17.2</v>
      </c>
      <c r="R2527" s="38">
        <f t="shared" si="1010"/>
        <v>14.032500000000004</v>
      </c>
      <c r="S2527" s="40">
        <f t="shared" si="996"/>
        <v>1</v>
      </c>
      <c r="T2527" s="40">
        <f t="shared" si="997"/>
        <v>0</v>
      </c>
      <c r="U2527" s="40">
        <f>VLOOKUP(P2527,Table!$D$6:$G$15,MATCH(VALUE(T2527)&amp;"E",Table!$D$5:$G$5,0),1)*IF(Y2527=1,0,1)</f>
        <v>0</v>
      </c>
      <c r="V2527" s="40">
        <f t="shared" si="998"/>
        <v>0</v>
      </c>
      <c r="W2527" s="40">
        <f t="shared" si="990"/>
        <v>218565.24341690887</v>
      </c>
      <c r="X2527" s="40">
        <f t="shared" si="999"/>
        <v>-2.1779592820601157E-2</v>
      </c>
      <c r="Y2527" s="40">
        <f t="shared" si="1000"/>
        <v>1</v>
      </c>
      <c r="Z2527" s="40">
        <f t="shared" si="1001"/>
        <v>20</v>
      </c>
      <c r="AA2527" s="40">
        <f t="shared" si="1002"/>
        <v>2.3944444444445878E-4</v>
      </c>
      <c r="AB2527" s="38">
        <f t="shared" si="1003"/>
        <v>270593.96986631752</v>
      </c>
      <c r="AC2527" s="46"/>
      <c r="AD2527" s="38"/>
      <c r="AE2527" s="40"/>
      <c r="AF2527" s="40"/>
      <c r="AG2527" s="40">
        <f t="shared" si="1004"/>
        <v>145.57190983914063</v>
      </c>
      <c r="AH2527" s="24">
        <f t="shared" si="1005"/>
        <v>141.1894655628553</v>
      </c>
      <c r="AI2527" s="50">
        <v>141.30000000000001</v>
      </c>
      <c r="AJ2527" s="25">
        <f t="shared" si="991"/>
        <v>-7.8226777880185949E-4</v>
      </c>
      <c r="AK2527" s="41"/>
      <c r="AL2527" s="50"/>
    </row>
    <row r="2528" spans="1:38" x14ac:dyDescent="0.25">
      <c r="A2528" s="49">
        <v>41673</v>
      </c>
      <c r="B2528" s="47">
        <v>1741.89</v>
      </c>
      <c r="C2528" s="27">
        <f t="shared" si="1006"/>
        <v>-2.2831946774075851E-2</v>
      </c>
      <c r="D2528" s="27">
        <f t="shared" si="1007"/>
        <v>-2.2098729203999468E-2</v>
      </c>
      <c r="E2528" s="5">
        <f t="shared" si="1008"/>
        <v>0</v>
      </c>
      <c r="F2528" s="44">
        <v>3127.87</v>
      </c>
      <c r="G2528" s="45">
        <v>3127.87</v>
      </c>
      <c r="H2528" s="48">
        <v>1741.89</v>
      </c>
      <c r="I2528" s="42">
        <v>21.44</v>
      </c>
      <c r="J2528" s="40">
        <f t="shared" si="992"/>
        <v>0.21440000000000001</v>
      </c>
      <c r="K2528" s="40">
        <f t="shared" si="993"/>
        <v>9.0964810795152243E-2</v>
      </c>
      <c r="L2528" s="51">
        <f>VLOOKUP(A2528,LIBOR!$A$3:B4623,2,1)</f>
        <v>8.5500000000000007E-2</v>
      </c>
      <c r="M2528" s="43">
        <v>1409.19</v>
      </c>
      <c r="N2528" s="54">
        <v>1256.6099999999999</v>
      </c>
      <c r="O2528" s="40">
        <f t="shared" si="994"/>
        <v>5.3345442305477756E-4</v>
      </c>
      <c r="P2528" s="40">
        <f t="shared" si="995"/>
        <v>0.12343518920484776</v>
      </c>
      <c r="Q2528" s="38">
        <f t="shared" si="1009"/>
        <v>17.253999999999998</v>
      </c>
      <c r="R2528" s="38">
        <f t="shared" si="1010"/>
        <v>14.241500000000002</v>
      </c>
      <c r="S2528" s="40">
        <f t="shared" si="996"/>
        <v>1</v>
      </c>
      <c r="T2528" s="40">
        <f t="shared" si="997"/>
        <v>0</v>
      </c>
      <c r="U2528" s="40">
        <f>VLOOKUP(P2528,Table!$D$6:$G$15,MATCH(VALUE(T2528)&amp;"E",Table!$D$5:$G$5,0),1)*IF(Y2528=1,0,1)</f>
        <v>0.9</v>
      </c>
      <c r="V2528" s="40">
        <f t="shared" si="998"/>
        <v>9.9999999999999978E-2</v>
      </c>
      <c r="W2528" s="40">
        <f t="shared" si="990"/>
        <v>218565.24341690887</v>
      </c>
      <c r="X2528" s="40">
        <f t="shared" si="999"/>
        <v>-4.8722571650868796E-3</v>
      </c>
      <c r="Y2528" s="40">
        <f t="shared" si="1000"/>
        <v>0</v>
      </c>
      <c r="Z2528" s="40">
        <f t="shared" si="1001"/>
        <v>0</v>
      </c>
      <c r="AA2528" s="40">
        <f t="shared" si="1002"/>
        <v>7.1249999999989377E-4</v>
      </c>
      <c r="AB2528" s="38">
        <f t="shared" si="1003"/>
        <v>270595.89784835279</v>
      </c>
      <c r="AC2528" s="46"/>
      <c r="AD2528" s="38"/>
      <c r="AE2528" s="40"/>
      <c r="AF2528" s="40"/>
      <c r="AG2528" s="40">
        <f t="shared" si="1004"/>
        <v>145.57294703899822</v>
      </c>
      <c r="AH2528" s="24">
        <f t="shared" si="1005"/>
        <v>141.17944736325668</v>
      </c>
      <c r="AI2528" s="50">
        <v>141.29</v>
      </c>
      <c r="AJ2528" s="25">
        <f t="shared" si="991"/>
        <v>-7.8245195515114219E-4</v>
      </c>
      <c r="AK2528" s="41"/>
      <c r="AL2528" s="50"/>
    </row>
    <row r="2529" spans="1:38" x14ac:dyDescent="0.25">
      <c r="A2529" s="49">
        <v>41674</v>
      </c>
      <c r="B2529" s="47">
        <v>1755.2</v>
      </c>
      <c r="C2529" s="27">
        <f t="shared" si="1006"/>
        <v>7.6411254442014798E-3</v>
      </c>
      <c r="D2529" s="27">
        <f t="shared" si="1007"/>
        <v>-2.059828945099007E-2</v>
      </c>
      <c r="E2529" s="5">
        <f t="shared" si="1008"/>
        <v>0</v>
      </c>
      <c r="F2529" s="44">
        <v>3151.94</v>
      </c>
      <c r="G2529" s="45">
        <v>3151.94</v>
      </c>
      <c r="H2529" s="48">
        <v>1755.2</v>
      </c>
      <c r="I2529" s="42">
        <v>19.11</v>
      </c>
      <c r="J2529" s="40">
        <f t="shared" si="992"/>
        <v>0.19109999999999999</v>
      </c>
      <c r="K2529" s="40">
        <f t="shared" si="993"/>
        <v>4.5608288116095408E-2</v>
      </c>
      <c r="L2529" s="51">
        <f>VLOOKUP(A2529,LIBOR!$A$3:B4624,2,1)</f>
        <v>8.5000000000000006E-2</v>
      </c>
      <c r="M2529" s="43">
        <v>1378.8</v>
      </c>
      <c r="N2529" s="54">
        <v>1229.51</v>
      </c>
      <c r="O2529" s="40">
        <f t="shared" si="994"/>
        <v>5.794376058230128E-5</v>
      </c>
      <c r="P2529" s="40">
        <f t="shared" si="995"/>
        <v>0.14549171188390458</v>
      </c>
      <c r="Q2529" s="38">
        <f t="shared" si="1009"/>
        <v>18.058</v>
      </c>
      <c r="R2529" s="38">
        <f t="shared" si="1010"/>
        <v>14.625500000000002</v>
      </c>
      <c r="S2529" s="40">
        <f t="shared" si="996"/>
        <v>1</v>
      </c>
      <c r="T2529" s="40">
        <f t="shared" si="997"/>
        <v>0</v>
      </c>
      <c r="U2529" s="40">
        <f>VLOOKUP(P2529,Table!$D$6:$G$15,MATCH(VALUE(T2529)&amp;"E",Table!$D$5:$G$5,0),1)*IF(Y2529=1,0,1)</f>
        <v>0.9</v>
      </c>
      <c r="V2529" s="40">
        <f t="shared" si="998"/>
        <v>9.9999999999999978E-2</v>
      </c>
      <c r="W2529" s="40">
        <f t="shared" si="990"/>
        <v>219596.96250295555</v>
      </c>
      <c r="X2529" s="40">
        <f t="shared" si="999"/>
        <v>0</v>
      </c>
      <c r="Y2529" s="40">
        <f t="shared" si="1000"/>
        <v>0</v>
      </c>
      <c r="Z2529" s="40">
        <f t="shared" si="1001"/>
        <v>0</v>
      </c>
      <c r="AA2529" s="40">
        <f t="shared" si="1002"/>
        <v>0</v>
      </c>
      <c r="AB2529" s="38">
        <f t="shared" si="1003"/>
        <v>271886.43498625606</v>
      </c>
      <c r="AC2529" s="46"/>
      <c r="AD2529" s="38"/>
      <c r="AE2529" s="40"/>
      <c r="AF2529" s="40"/>
      <c r="AG2529" s="40">
        <f t="shared" si="1004"/>
        <v>146.26721955355472</v>
      </c>
      <c r="AH2529" s="24">
        <f t="shared" si="1005"/>
        <v>141.84907415930743</v>
      </c>
      <c r="AI2529" s="50">
        <v>141.96</v>
      </c>
      <c r="AJ2529" s="25">
        <f t="shared" si="991"/>
        <v>-7.8138800149740728E-4</v>
      </c>
      <c r="AK2529" s="41"/>
      <c r="AL2529" s="50"/>
    </row>
    <row r="2530" spans="1:38" x14ac:dyDescent="0.25">
      <c r="A2530" s="49">
        <v>41675</v>
      </c>
      <c r="B2530" s="47">
        <v>1751.64</v>
      </c>
      <c r="C2530" s="27">
        <f t="shared" si="1006"/>
        <v>-2.0282588878759444E-3</v>
      </c>
      <c r="D2530" s="27">
        <f t="shared" si="1007"/>
        <v>-1.2417343317945528E-2</v>
      </c>
      <c r="E2530" s="5">
        <f t="shared" si="1008"/>
        <v>0</v>
      </c>
      <c r="F2530" s="44">
        <v>3146.49</v>
      </c>
      <c r="G2530" s="45">
        <v>3146.49</v>
      </c>
      <c r="H2530" s="48">
        <v>1751.64</v>
      </c>
      <c r="I2530" s="42">
        <v>19.95</v>
      </c>
      <c r="J2530" s="40">
        <f t="shared" si="992"/>
        <v>0.19949999999999998</v>
      </c>
      <c r="K2530" s="40">
        <f t="shared" si="993"/>
        <v>5.4848848761211044E-2</v>
      </c>
      <c r="L2530" s="51">
        <f>VLOOKUP(A2530,LIBOR!$A$3:B4625,2,1)</f>
        <v>8.5000000000000006E-2</v>
      </c>
      <c r="M2530" s="43">
        <v>1412.16</v>
      </c>
      <c r="N2530" s="54">
        <v>1259.25</v>
      </c>
      <c r="O2530" s="40">
        <f t="shared" si="994"/>
        <v>4.1221935788435062E-6</v>
      </c>
      <c r="P2530" s="40">
        <f t="shared" si="995"/>
        <v>0.14465115123878894</v>
      </c>
      <c r="Q2530" s="38">
        <f t="shared" si="1009"/>
        <v>18.72</v>
      </c>
      <c r="R2530" s="38">
        <f t="shared" si="1010"/>
        <v>14.903500000000003</v>
      </c>
      <c r="S2530" s="40">
        <f t="shared" si="996"/>
        <v>1</v>
      </c>
      <c r="T2530" s="40">
        <f t="shared" si="997"/>
        <v>0</v>
      </c>
      <c r="U2530" s="40">
        <f>VLOOKUP(P2530,Table!$D$6:$G$15,MATCH(VALUE(T2530)&amp;"E",Table!$D$5:$G$5,0),1)*IF(Y2530=1,0,1)</f>
        <v>0.9</v>
      </c>
      <c r="V2530" s="40">
        <f t="shared" si="998"/>
        <v>9.9999999999999978E-2</v>
      </c>
      <c r="W2530" s="40">
        <f t="shared" si="990"/>
        <v>219727.27502679089</v>
      </c>
      <c r="X2530" s="40">
        <f t="shared" si="999"/>
        <v>4.7204169790102668E-3</v>
      </c>
      <c r="Y2530" s="40">
        <f t="shared" si="1000"/>
        <v>0</v>
      </c>
      <c r="Z2530" s="40">
        <f t="shared" si="1001"/>
        <v>0</v>
      </c>
      <c r="AA2530" s="40">
        <f t="shared" si="1002"/>
        <v>0</v>
      </c>
      <c r="AB2530" s="38">
        <f t="shared" si="1003"/>
        <v>272121.15747327817</v>
      </c>
      <c r="AC2530" s="46"/>
      <c r="AD2530" s="38"/>
      <c r="AE2530" s="40"/>
      <c r="AF2530" s="40"/>
      <c r="AG2530" s="40">
        <f t="shared" si="1004"/>
        <v>146.39349361921438</v>
      </c>
      <c r="AH2530" s="24">
        <f t="shared" si="1005"/>
        <v>141.96783884295834</v>
      </c>
      <c r="AI2530" s="50">
        <v>142.08000000000001</v>
      </c>
      <c r="AJ2530" s="25">
        <f t="shared" si="991"/>
        <v>-7.8942255800729111E-4</v>
      </c>
      <c r="AK2530" s="41"/>
      <c r="AL2530" s="50"/>
    </row>
    <row r="2531" spans="1:38" x14ac:dyDescent="0.25">
      <c r="A2531" s="49">
        <v>41676</v>
      </c>
      <c r="B2531" s="47">
        <v>1773.43</v>
      </c>
      <c r="C2531" s="27">
        <f t="shared" si="1006"/>
        <v>1.2439770729145261E-2</v>
      </c>
      <c r="D2531" s="27">
        <f t="shared" si="1007"/>
        <v>-1.1244622526800585E-2</v>
      </c>
      <c r="E2531" s="5">
        <f t="shared" si="1008"/>
        <v>0</v>
      </c>
      <c r="F2531" s="44">
        <v>3187.25</v>
      </c>
      <c r="G2531" s="45">
        <v>3187.25</v>
      </c>
      <c r="H2531" s="48">
        <v>1773.43</v>
      </c>
      <c r="I2531" s="42">
        <v>17.23</v>
      </c>
      <c r="J2531" s="40">
        <f t="shared" si="992"/>
        <v>0.17230000000000001</v>
      </c>
      <c r="K2531" s="40">
        <f t="shared" si="993"/>
        <v>2.7490114260824261E-2</v>
      </c>
      <c r="L2531" s="51">
        <f>VLOOKUP(A2531,LIBOR!$A$3:B4626,2,1)</f>
        <v>8.5000000000000006E-2</v>
      </c>
      <c r="M2531" s="43">
        <v>1268.96</v>
      </c>
      <c r="N2531" s="54">
        <v>1131.56</v>
      </c>
      <c r="O2531" s="40">
        <f t="shared" si="994"/>
        <v>1.5284457332802537E-4</v>
      </c>
      <c r="P2531" s="40">
        <f t="shared" si="995"/>
        <v>0.14480988573917575</v>
      </c>
      <c r="Q2531" s="38">
        <f t="shared" si="1009"/>
        <v>19.240000000000002</v>
      </c>
      <c r="R2531" s="38">
        <f t="shared" si="1010"/>
        <v>15.255000000000001</v>
      </c>
      <c r="S2531" s="40">
        <f t="shared" si="996"/>
        <v>1</v>
      </c>
      <c r="T2531" s="40">
        <f t="shared" si="997"/>
        <v>0</v>
      </c>
      <c r="U2531" s="40">
        <f>VLOOKUP(P2531,Table!$D$6:$G$15,MATCH(VALUE(T2531)&amp;"E",Table!$D$5:$G$5,0),1)*IF(Y2531=1,0,1)</f>
        <v>0.9</v>
      </c>
      <c r="V2531" s="40">
        <f t="shared" si="998"/>
        <v>9.9999999999999978E-2</v>
      </c>
      <c r="W2531" s="40">
        <f t="shared" si="990"/>
        <v>219959.2259192942</v>
      </c>
      <c r="X2531" s="40">
        <f t="shared" si="999"/>
        <v>5.3166349402840041E-3</v>
      </c>
      <c r="Y2531" s="40">
        <f t="shared" si="1000"/>
        <v>0</v>
      </c>
      <c r="Z2531" s="40">
        <f t="shared" si="1001"/>
        <v>0</v>
      </c>
      <c r="AA2531" s="40">
        <f t="shared" si="1002"/>
        <v>0</v>
      </c>
      <c r="AB2531" s="38">
        <f t="shared" si="1003"/>
        <v>272534.29492206621</v>
      </c>
      <c r="AC2531" s="46"/>
      <c r="AD2531" s="38"/>
      <c r="AE2531" s="40"/>
      <c r="AF2531" s="40"/>
      <c r="AG2531" s="40">
        <f t="shared" si="1004"/>
        <v>146.61574989298077</v>
      </c>
      <c r="AH2531" s="24">
        <f t="shared" si="1005"/>
        <v>142.17967537389234</v>
      </c>
      <c r="AI2531" s="50">
        <v>142.29</v>
      </c>
      <c r="AJ2531" s="25">
        <f t="shared" si="991"/>
        <v>-7.7535052433519436E-4</v>
      </c>
      <c r="AK2531" s="41"/>
      <c r="AL2531" s="50"/>
    </row>
    <row r="2532" spans="1:38" x14ac:dyDescent="0.25">
      <c r="A2532" s="49">
        <v>41677</v>
      </c>
      <c r="B2532" s="47">
        <v>1797.02</v>
      </c>
      <c r="C2532" s="27">
        <f t="shared" si="1006"/>
        <v>1.3301906475022829E-2</v>
      </c>
      <c r="D2532" s="27">
        <f t="shared" si="1007"/>
        <v>8.5225969864177742E-3</v>
      </c>
      <c r="E2532" s="5">
        <f t="shared" si="1008"/>
        <v>0</v>
      </c>
      <c r="F2532" s="44">
        <v>3229.64</v>
      </c>
      <c r="G2532" s="45">
        <v>3229.64</v>
      </c>
      <c r="H2532" s="48">
        <v>1797.02</v>
      </c>
      <c r="I2532" s="42">
        <v>15.29</v>
      </c>
      <c r="J2532" s="40">
        <f t="shared" si="992"/>
        <v>0.15289999999999998</v>
      </c>
      <c r="K2532" s="40">
        <f t="shared" si="993"/>
        <v>2.4067477762304001E-3</v>
      </c>
      <c r="L2532" s="51">
        <f>VLOOKUP(A2532,LIBOR!$A$3:B4627,2,1)</f>
        <v>8.5599999999999996E-2</v>
      </c>
      <c r="M2532" s="43">
        <v>1175.8499999999999</v>
      </c>
      <c r="N2532" s="54">
        <v>1048.53</v>
      </c>
      <c r="O2532" s="40">
        <f t="shared" si="994"/>
        <v>1.746154231500635E-4</v>
      </c>
      <c r="P2532" s="40">
        <f t="shared" si="995"/>
        <v>0.15049325222376958</v>
      </c>
      <c r="Q2532" s="38">
        <f t="shared" si="1009"/>
        <v>19.228000000000002</v>
      </c>
      <c r="R2532" s="38">
        <f t="shared" si="1010"/>
        <v>15.472999999999999</v>
      </c>
      <c r="S2532" s="40">
        <f t="shared" si="996"/>
        <v>1</v>
      </c>
      <c r="T2532" s="40">
        <f t="shared" si="997"/>
        <v>1</v>
      </c>
      <c r="U2532" s="40">
        <f>VLOOKUP(P2532,Table!$D$6:$G$15,MATCH(VALUE(T2532)&amp;"E",Table!$D$5:$G$5,0),1)*IF(Y2532=1,0,1)</f>
        <v>0.85</v>
      </c>
      <c r="V2532" s="40">
        <f t="shared" si="998"/>
        <v>0.15000000000000002</v>
      </c>
      <c r="W2532" s="40">
        <f t="shared" si="990"/>
        <v>220978.52974758853</v>
      </c>
      <c r="X2532" s="40">
        <f t="shared" si="999"/>
        <v>6.3778782051193694E-3</v>
      </c>
      <c r="Y2532" s="40">
        <f t="shared" si="1000"/>
        <v>0</v>
      </c>
      <c r="Z2532" s="40">
        <f t="shared" si="1001"/>
        <v>0</v>
      </c>
      <c r="AA2532" s="40">
        <f t="shared" si="1002"/>
        <v>0</v>
      </c>
      <c r="AB2532" s="38">
        <f t="shared" si="1003"/>
        <v>273796.77604799316</v>
      </c>
      <c r="AC2532" s="46"/>
      <c r="AD2532" s="38"/>
      <c r="AE2532" s="40"/>
      <c r="AF2532" s="40"/>
      <c r="AG2532" s="40">
        <f t="shared" si="1004"/>
        <v>147.29492906584943</v>
      </c>
      <c r="AH2532" s="24">
        <f t="shared" si="1005"/>
        <v>142.8345872755892</v>
      </c>
      <c r="AI2532" s="50">
        <v>142.94999999999999</v>
      </c>
      <c r="AJ2532" s="25">
        <f t="shared" si="991"/>
        <v>-8.0736428409089456E-4</v>
      </c>
      <c r="AK2532" s="41"/>
      <c r="AL2532" s="50"/>
    </row>
    <row r="2533" spans="1:38" x14ac:dyDescent="0.25">
      <c r="A2533" s="49">
        <v>41680</v>
      </c>
      <c r="B2533" s="47">
        <v>1799.84</v>
      </c>
      <c r="C2533" s="27">
        <f t="shared" si="1006"/>
        <v>1.5692646715117498E-3</v>
      </c>
      <c r="D2533" s="27">
        <f t="shared" si="1007"/>
        <v>3.2923808432005375E-2</v>
      </c>
      <c r="E2533" s="5">
        <f t="shared" si="1008"/>
        <v>0</v>
      </c>
      <c r="F2533" s="44">
        <v>3234.79</v>
      </c>
      <c r="G2533" s="45">
        <v>3234.79</v>
      </c>
      <c r="H2533" s="48">
        <v>1799.84</v>
      </c>
      <c r="I2533" s="42">
        <v>15.26</v>
      </c>
      <c r="J2533" s="40">
        <f t="shared" si="992"/>
        <v>0.15259999999999999</v>
      </c>
      <c r="K2533" s="40">
        <f t="shared" si="993"/>
        <v>-3.0510245428984339E-3</v>
      </c>
      <c r="L2533" s="51">
        <f>VLOOKUP(A2533,LIBOR!$A$3:B4628,2,1)</f>
        <v>8.5599999999999996E-2</v>
      </c>
      <c r="M2533" s="43">
        <v>1176.83</v>
      </c>
      <c r="N2533" s="54">
        <v>1049.4000000000001</v>
      </c>
      <c r="O2533" s="40">
        <f t="shared" si="994"/>
        <v>2.4587327023172944E-6</v>
      </c>
      <c r="P2533" s="40">
        <f t="shared" si="995"/>
        <v>0.15565102454289842</v>
      </c>
      <c r="Q2533" s="38">
        <f t="shared" si="1009"/>
        <v>18.604000000000003</v>
      </c>
      <c r="R2533" s="38">
        <f t="shared" si="1010"/>
        <v>15.593</v>
      </c>
      <c r="S2533" s="40">
        <f t="shared" si="996"/>
        <v>1</v>
      </c>
      <c r="T2533" s="40">
        <f t="shared" si="997"/>
        <v>1</v>
      </c>
      <c r="U2533" s="40">
        <f>VLOOKUP(P2533,Table!$D$6:$G$15,MATCH(VALUE(T2533)&amp;"E",Table!$D$5:$G$5,0),1)*IF(Y2533=1,0,1)</f>
        <v>0.85</v>
      </c>
      <c r="V2533" s="40">
        <f t="shared" si="998"/>
        <v>0.15000000000000002</v>
      </c>
      <c r="W2533" s="40">
        <f t="shared" si="990"/>
        <v>221300.79045608122</v>
      </c>
      <c r="X2533" s="40">
        <f t="shared" si="999"/>
        <v>1.1041491743846832E-2</v>
      </c>
      <c r="Y2533" s="40">
        <f t="shared" si="1000"/>
        <v>0</v>
      </c>
      <c r="Z2533" s="40">
        <f t="shared" si="1001"/>
        <v>0</v>
      </c>
      <c r="AA2533" s="40">
        <f t="shared" si="1002"/>
        <v>0</v>
      </c>
      <c r="AB2533" s="38">
        <f t="shared" si="1003"/>
        <v>274202.11305615387</v>
      </c>
      <c r="AC2533" s="46"/>
      <c r="AD2533" s="38"/>
      <c r="AE2533" s="40"/>
      <c r="AF2533" s="40"/>
      <c r="AG2533" s="40">
        <f t="shared" si="1004"/>
        <v>147.5129889229689</v>
      </c>
      <c r="AH2533" s="24">
        <f t="shared" si="1005"/>
        <v>143.03487485021913</v>
      </c>
      <c r="AI2533" s="50">
        <v>143.15</v>
      </c>
      <c r="AJ2533" s="25">
        <f t="shared" si="991"/>
        <v>-8.0422738233243418E-4</v>
      </c>
      <c r="AK2533" s="41"/>
      <c r="AL2533" s="50"/>
    </row>
    <row r="2534" spans="1:38" x14ac:dyDescent="0.25">
      <c r="A2534" s="49">
        <v>41681</v>
      </c>
      <c r="B2534" s="47">
        <v>1819.75</v>
      </c>
      <c r="C2534" s="27">
        <f t="shared" si="1006"/>
        <v>1.1062094408391898E-2</v>
      </c>
      <c r="D2534" s="27">
        <f t="shared" si="1007"/>
        <v>3.6344777396195793E-2</v>
      </c>
      <c r="E2534" s="5">
        <f t="shared" si="1008"/>
        <v>0</v>
      </c>
      <c r="F2534" s="44">
        <v>3270.74</v>
      </c>
      <c r="G2534" s="45">
        <v>3270.74</v>
      </c>
      <c r="H2534" s="48">
        <v>1819.75</v>
      </c>
      <c r="I2534" s="42">
        <v>14.51</v>
      </c>
      <c r="J2534" s="40">
        <f t="shared" si="992"/>
        <v>0.14510000000000001</v>
      </c>
      <c r="K2534" s="40">
        <f t="shared" si="993"/>
        <v>-1.0639812531850257E-2</v>
      </c>
      <c r="L2534" s="51">
        <f>VLOOKUP(A2534,LIBOR!$A$3:B4629,2,1)</f>
        <v>8.5000000000000006E-2</v>
      </c>
      <c r="M2534" s="43">
        <v>1134.8800000000001</v>
      </c>
      <c r="N2534" s="54">
        <v>1011.99</v>
      </c>
      <c r="O2534" s="40">
        <f t="shared" si="994"/>
        <v>1.2102985482605839E-4</v>
      </c>
      <c r="P2534" s="40">
        <f t="shared" si="995"/>
        <v>0.15573981253185026</v>
      </c>
      <c r="Q2534" s="38">
        <f t="shared" si="1009"/>
        <v>17.368000000000002</v>
      </c>
      <c r="R2534" s="38">
        <f t="shared" si="1010"/>
        <v>15.749000000000001</v>
      </c>
      <c r="S2534" s="40">
        <f t="shared" si="996"/>
        <v>1</v>
      </c>
      <c r="T2534" s="40">
        <f t="shared" si="997"/>
        <v>1</v>
      </c>
      <c r="U2534" s="40">
        <f>VLOOKUP(P2534,Table!$D$6:$G$15,MATCH(VALUE(T2534)&amp;"E",Table!$D$5:$G$5,0),1)*IF(Y2534=1,0,1)</f>
        <v>0.85</v>
      </c>
      <c r="V2534" s="40">
        <f t="shared" si="998"/>
        <v>0.15000000000000002</v>
      </c>
      <c r="W2534" s="40">
        <f t="shared" si="990"/>
        <v>222198.26229233918</v>
      </c>
      <c r="X2534" s="40">
        <f t="shared" si="999"/>
        <v>1.2515928865937553E-2</v>
      </c>
      <c r="Y2534" s="40">
        <f t="shared" si="1000"/>
        <v>0</v>
      </c>
      <c r="Z2534" s="40">
        <f t="shared" si="1001"/>
        <v>0</v>
      </c>
      <c r="AA2534" s="40">
        <f t="shared" si="1002"/>
        <v>0</v>
      </c>
      <c r="AB2534" s="38">
        <f t="shared" si="1003"/>
        <v>275326.2117203559</v>
      </c>
      <c r="AC2534" s="46"/>
      <c r="AD2534" s="38"/>
      <c r="AE2534" s="40"/>
      <c r="AF2534" s="40"/>
      <c r="AG2534" s="40">
        <f t="shared" si="1004"/>
        <v>148.11772224158778</v>
      </c>
      <c r="AH2534" s="24">
        <f t="shared" si="1005"/>
        <v>143.61751193688596</v>
      </c>
      <c r="AI2534" s="50">
        <v>143.72999999999999</v>
      </c>
      <c r="AJ2534" s="25">
        <f t="shared" si="991"/>
        <v>-7.826345447299321E-4</v>
      </c>
      <c r="AK2534" s="41"/>
      <c r="AL2534" s="50"/>
    </row>
    <row r="2535" spans="1:38" x14ac:dyDescent="0.25">
      <c r="A2535" s="49">
        <v>41682</v>
      </c>
      <c r="B2535" s="47">
        <v>1819.26</v>
      </c>
      <c r="C2535" s="27">
        <f t="shared" si="1006"/>
        <v>-2.6926775655999879E-4</v>
      </c>
      <c r="D2535" s="27">
        <f t="shared" si="1007"/>
        <v>3.8103768527511739E-2</v>
      </c>
      <c r="E2535" s="5">
        <f t="shared" si="1008"/>
        <v>0</v>
      </c>
      <c r="F2535" s="44">
        <v>3271.47</v>
      </c>
      <c r="G2535" s="45">
        <v>3271.47</v>
      </c>
      <c r="H2535" s="48">
        <v>1819.26</v>
      </c>
      <c r="I2535" s="42">
        <v>14.3</v>
      </c>
      <c r="J2535" s="40">
        <f t="shared" si="992"/>
        <v>0.14300000000000002</v>
      </c>
      <c r="K2535" s="40">
        <f t="shared" si="993"/>
        <v>-1.7124458066377912E-2</v>
      </c>
      <c r="L2535" s="51">
        <f>VLOOKUP(A2535,LIBOR!$A$3:B4630,2,1)</f>
        <v>8.6499999999999994E-2</v>
      </c>
      <c r="M2535" s="43">
        <v>1109.42</v>
      </c>
      <c r="N2535" s="54">
        <v>989.28</v>
      </c>
      <c r="O2535" s="40">
        <f t="shared" si="994"/>
        <v>7.2524652835218258E-8</v>
      </c>
      <c r="P2535" s="40">
        <f t="shared" si="995"/>
        <v>0.16012445806637793</v>
      </c>
      <c r="Q2535" s="38">
        <f t="shared" si="1009"/>
        <v>16.448</v>
      </c>
      <c r="R2535" s="38">
        <f t="shared" si="1010"/>
        <v>15.810499999999999</v>
      </c>
      <c r="S2535" s="40">
        <f t="shared" si="996"/>
        <v>1</v>
      </c>
      <c r="T2535" s="40">
        <f t="shared" si="997"/>
        <v>1</v>
      </c>
      <c r="U2535" s="40">
        <f>VLOOKUP(P2535,Table!$D$6:$G$15,MATCH(VALUE(T2535)&amp;"E",Table!$D$5:$G$5,0),1)*IF(Y2535=1,0,1)</f>
        <v>0.85</v>
      </c>
      <c r="V2535" s="40">
        <f t="shared" si="998"/>
        <v>0.15000000000000002</v>
      </c>
      <c r="W2535" s="40">
        <f t="shared" si="990"/>
        <v>221399.45563433121</v>
      </c>
      <c r="X2535" s="40">
        <f t="shared" si="999"/>
        <v>1.1845791306647202E-2</v>
      </c>
      <c r="Y2535" s="40">
        <f t="shared" si="1000"/>
        <v>0</v>
      </c>
      <c r="Z2535" s="40">
        <f t="shared" si="1001"/>
        <v>0</v>
      </c>
      <c r="AA2535" s="40">
        <f t="shared" si="1002"/>
        <v>0</v>
      </c>
      <c r="AB2535" s="38">
        <f t="shared" si="1003"/>
        <v>274451.94057241135</v>
      </c>
      <c r="AC2535" s="46"/>
      <c r="AD2535" s="38"/>
      <c r="AE2535" s="40"/>
      <c r="AF2535" s="40"/>
      <c r="AG2535" s="40">
        <f t="shared" si="1004"/>
        <v>147.6473890675469</v>
      </c>
      <c r="AH2535" s="24">
        <f t="shared" si="1005"/>
        <v>143.15774261505334</v>
      </c>
      <c r="AI2535" s="50">
        <v>143.27000000000001</v>
      </c>
      <c r="AJ2535" s="25">
        <f t="shared" si="991"/>
        <v>-7.8353727191093903E-4</v>
      </c>
      <c r="AK2535" s="41"/>
      <c r="AL2535" s="50"/>
    </row>
    <row r="2536" spans="1:38" x14ac:dyDescent="0.25">
      <c r="A2536" s="49">
        <v>41683</v>
      </c>
      <c r="B2536" s="47">
        <v>1829.83</v>
      </c>
      <c r="C2536" s="27">
        <f t="shared" si="1006"/>
        <v>5.8100546375998707E-3</v>
      </c>
      <c r="D2536" s="27">
        <f t="shared" si="1007"/>
        <v>3.1474052435966349E-2</v>
      </c>
      <c r="E2536" s="5">
        <f t="shared" si="1008"/>
        <v>0</v>
      </c>
      <c r="F2536" s="44">
        <v>3290.82</v>
      </c>
      <c r="G2536" s="45">
        <v>3290.82</v>
      </c>
      <c r="H2536" s="48">
        <v>1829.83</v>
      </c>
      <c r="I2536" s="42">
        <v>14.14</v>
      </c>
      <c r="J2536" s="40">
        <f t="shared" si="992"/>
        <v>0.1414</v>
      </c>
      <c r="K2536" s="40">
        <f t="shared" si="993"/>
        <v>-1.8537067079963943E-2</v>
      </c>
      <c r="L2536" s="51">
        <f>VLOOKUP(A2536,LIBOR!$A$3:B4631,2,1)</f>
        <v>8.5999999999999993E-2</v>
      </c>
      <c r="M2536" s="43">
        <v>1106.8800000000001</v>
      </c>
      <c r="N2536" s="54">
        <v>987.01</v>
      </c>
      <c r="O2536" s="40">
        <f t="shared" si="994"/>
        <v>3.3561645487082383E-5</v>
      </c>
      <c r="P2536" s="40">
        <f t="shared" si="995"/>
        <v>0.15993706707996394</v>
      </c>
      <c r="Q2536" s="38">
        <f t="shared" si="1009"/>
        <v>15.317999999999998</v>
      </c>
      <c r="R2536" s="38">
        <f t="shared" si="1010"/>
        <v>15.9115</v>
      </c>
      <c r="S2536" s="40">
        <f t="shared" si="996"/>
        <v>-1</v>
      </c>
      <c r="T2536" s="40">
        <f t="shared" si="997"/>
        <v>0</v>
      </c>
      <c r="U2536" s="40">
        <f>VLOOKUP(P2536,Table!$D$6:$G$15,MATCH(VALUE(T2536)&amp;"E",Table!$D$5:$G$5,0),1)*IF(Y2536=1,0,1)</f>
        <v>0.9</v>
      </c>
      <c r="V2536" s="40">
        <f t="shared" si="998"/>
        <v>9.9999999999999978E-2</v>
      </c>
      <c r="W2536" s="40">
        <f t="shared" si="990"/>
        <v>222416.64371295093</v>
      </c>
      <c r="X2536" s="40">
        <f t="shared" si="999"/>
        <v>7.6102550643128986E-3</v>
      </c>
      <c r="Y2536" s="40">
        <f t="shared" si="1000"/>
        <v>0</v>
      </c>
      <c r="Z2536" s="40">
        <f t="shared" si="1001"/>
        <v>0</v>
      </c>
      <c r="AA2536" s="40">
        <f t="shared" si="1002"/>
        <v>0</v>
      </c>
      <c r="AB2536" s="38">
        <f t="shared" si="1003"/>
        <v>275737.51016458136</v>
      </c>
      <c r="AC2536" s="46"/>
      <c r="AD2536" s="38"/>
      <c r="AE2536" s="40"/>
      <c r="AF2536" s="40"/>
      <c r="AG2536" s="40">
        <f t="shared" si="1004"/>
        <v>148.33898918286275</v>
      </c>
      <c r="AH2536" s="24">
        <f t="shared" si="1005"/>
        <v>143.82456914935409</v>
      </c>
      <c r="AI2536" s="50">
        <v>143.94</v>
      </c>
      <c r="AJ2536" s="25">
        <f t="shared" si="991"/>
        <v>-8.0193727001465209E-4</v>
      </c>
      <c r="AK2536" s="41"/>
      <c r="AL2536" s="50"/>
    </row>
    <row r="2537" spans="1:38" x14ac:dyDescent="0.25">
      <c r="A2537" s="49">
        <v>41684</v>
      </c>
      <c r="B2537" s="47">
        <v>1838.63</v>
      </c>
      <c r="C2537" s="27">
        <f t="shared" si="1006"/>
        <v>4.8091899247471037E-3</v>
      </c>
      <c r="D2537" s="27">
        <f t="shared" si="1007"/>
        <v>2.2981335885690624E-2</v>
      </c>
      <c r="E2537" s="5">
        <f t="shared" si="1008"/>
        <v>0</v>
      </c>
      <c r="F2537" s="44">
        <v>3306.92</v>
      </c>
      <c r="G2537" s="45">
        <v>3306.92</v>
      </c>
      <c r="H2537" s="48">
        <v>1838.63</v>
      </c>
      <c r="I2537" s="42">
        <v>13.57</v>
      </c>
      <c r="J2537" s="40">
        <f t="shared" si="992"/>
        <v>0.13570000000000002</v>
      </c>
      <c r="K2537" s="40">
        <f t="shared" si="993"/>
        <v>-1.9637025032612637E-2</v>
      </c>
      <c r="L2537" s="51">
        <f>VLOOKUP(A2537,LIBOR!$A$3:B4632,2,1)</f>
        <v>8.5599999999999996E-2</v>
      </c>
      <c r="M2537" s="43">
        <v>1087.1600000000001</v>
      </c>
      <c r="N2537" s="54">
        <v>969.42</v>
      </c>
      <c r="O2537" s="40">
        <f t="shared" si="994"/>
        <v>2.3017567515437286E-5</v>
      </c>
      <c r="P2537" s="40">
        <f t="shared" si="995"/>
        <v>0.15533702503261265</v>
      </c>
      <c r="Q2537" s="38">
        <f t="shared" si="1009"/>
        <v>14.7</v>
      </c>
      <c r="R2537" s="38">
        <f t="shared" si="1010"/>
        <v>16.004499999999997</v>
      </c>
      <c r="S2537" s="40">
        <f t="shared" si="996"/>
        <v>-1</v>
      </c>
      <c r="T2537" s="40">
        <f t="shared" si="997"/>
        <v>0</v>
      </c>
      <c r="U2537" s="40">
        <f>VLOOKUP(P2537,Table!$D$6:$G$15,MATCH(VALUE(T2537)&amp;"E",Table!$D$5:$G$5,0),1)*IF(Y2537=1,0,1)</f>
        <v>0.9</v>
      </c>
      <c r="V2537" s="40">
        <f t="shared" si="998"/>
        <v>9.9999999999999978E-2</v>
      </c>
      <c r="W2537" s="40">
        <f t="shared" si="990"/>
        <v>222982.94335623755</v>
      </c>
      <c r="X2537" s="40">
        <f t="shared" si="999"/>
        <v>1.1172151490287607E-2</v>
      </c>
      <c r="Y2537" s="40">
        <f t="shared" si="1000"/>
        <v>0</v>
      </c>
      <c r="Z2537" s="40">
        <f t="shared" si="1001"/>
        <v>0</v>
      </c>
      <c r="AA2537" s="40">
        <f t="shared" si="1002"/>
        <v>0</v>
      </c>
      <c r="AB2537" s="38">
        <f t="shared" si="1003"/>
        <v>276460.37634248473</v>
      </c>
      <c r="AC2537" s="46"/>
      <c r="AD2537" s="38"/>
      <c r="AE2537" s="40"/>
      <c r="AF2537" s="40"/>
      <c r="AG2537" s="40">
        <f t="shared" si="1004"/>
        <v>148.72787076114588</v>
      </c>
      <c r="AH2537" s="24">
        <f t="shared" si="1005"/>
        <v>144.19786265050504</v>
      </c>
      <c r="AI2537" s="50">
        <v>144.31</v>
      </c>
      <c r="AJ2537" s="25">
        <f t="shared" si="991"/>
        <v>-7.7705875888678388E-4</v>
      </c>
      <c r="AK2537" s="41"/>
      <c r="AL2537" s="50"/>
    </row>
    <row r="2538" spans="1:38" x14ac:dyDescent="0.25">
      <c r="A2538" s="49">
        <v>41688</v>
      </c>
      <c r="B2538" s="47">
        <v>1840.76</v>
      </c>
      <c r="C2538" s="27">
        <f t="shared" si="1006"/>
        <v>1.1584712530525731E-3</v>
      </c>
      <c r="D2538" s="27">
        <f t="shared" si="1007"/>
        <v>2.2570542467231447E-2</v>
      </c>
      <c r="E2538" s="5">
        <f t="shared" si="1008"/>
        <v>0</v>
      </c>
      <c r="F2538" s="44">
        <v>3311.27</v>
      </c>
      <c r="G2538" s="45">
        <v>3311.27</v>
      </c>
      <c r="H2538" s="48">
        <v>1840.76</v>
      </c>
      <c r="I2538" s="42">
        <v>13.87</v>
      </c>
      <c r="J2538" s="40">
        <f t="shared" si="992"/>
        <v>0.13869999999999999</v>
      </c>
      <c r="K2538" s="40">
        <f t="shared" si="993"/>
        <v>-1.3178586853686336E-2</v>
      </c>
      <c r="L2538" s="51">
        <f>VLOOKUP(A2538,LIBOR!$A$3:B4633,2,1)</f>
        <v>8.4000000000000005E-2</v>
      </c>
      <c r="M2538" s="43">
        <v>1069.82</v>
      </c>
      <c r="N2538" s="54">
        <v>953.95</v>
      </c>
      <c r="O2538" s="40">
        <f t="shared" si="994"/>
        <v>1.3405025605490841E-6</v>
      </c>
      <c r="P2538" s="40">
        <f t="shared" si="995"/>
        <v>0.15187858685368633</v>
      </c>
      <c r="Q2538" s="38">
        <f t="shared" si="1009"/>
        <v>14.356</v>
      </c>
      <c r="R2538" s="38">
        <f t="shared" si="1010"/>
        <v>16.056499999999996</v>
      </c>
      <c r="S2538" s="40">
        <f t="shared" si="996"/>
        <v>-1</v>
      </c>
      <c r="T2538" s="40">
        <f t="shared" si="997"/>
        <v>0</v>
      </c>
      <c r="U2538" s="40">
        <f>VLOOKUP(P2538,Table!$D$6:$G$15,MATCH(VALUE(T2538)&amp;"E",Table!$D$5:$G$5,0),1)*IF(Y2538=1,0,1)</f>
        <v>0.9</v>
      </c>
      <c r="V2538" s="40">
        <f t="shared" si="998"/>
        <v>9.9999999999999978E-2</v>
      </c>
      <c r="W2538" s="40">
        <f t="shared" si="990"/>
        <v>222859.59467233633</v>
      </c>
      <c r="X2538" s="40">
        <f t="shared" si="999"/>
        <v>9.0706260510400316E-3</v>
      </c>
      <c r="Y2538" s="40">
        <f t="shared" si="1000"/>
        <v>0</v>
      </c>
      <c r="Z2538" s="40">
        <f t="shared" si="1001"/>
        <v>0</v>
      </c>
      <c r="AA2538" s="40">
        <f t="shared" si="1002"/>
        <v>0</v>
      </c>
      <c r="AB2538" s="38">
        <f t="shared" si="1003"/>
        <v>276346.72338615626</v>
      </c>
      <c r="AC2538" s="46"/>
      <c r="AD2538" s="38"/>
      <c r="AE2538" s="40"/>
      <c r="AF2538" s="40"/>
      <c r="AG2538" s="40">
        <f t="shared" si="1004"/>
        <v>148.6667286820383</v>
      </c>
      <c r="AH2538" s="24">
        <f t="shared" si="1005"/>
        <v>144.12357723652065</v>
      </c>
      <c r="AI2538" s="50">
        <v>144.24</v>
      </c>
      <c r="AJ2538" s="25">
        <f t="shared" si="991"/>
        <v>-8.0714616943544648E-4</v>
      </c>
      <c r="AK2538" s="41"/>
      <c r="AL2538" s="50"/>
    </row>
    <row r="2539" spans="1:38" x14ac:dyDescent="0.25">
      <c r="A2539" s="49">
        <v>41689</v>
      </c>
      <c r="B2539" s="47">
        <v>1828.75</v>
      </c>
      <c r="C2539" s="27">
        <f t="shared" si="1006"/>
        <v>-6.5244790195354563E-3</v>
      </c>
      <c r="D2539" s="27">
        <f t="shared" si="1007"/>
        <v>4.9839690393040925E-3</v>
      </c>
      <c r="E2539" s="5">
        <f t="shared" si="1008"/>
        <v>0</v>
      </c>
      <c r="F2539" s="44">
        <v>3289.83</v>
      </c>
      <c r="G2539" s="45">
        <v>3289.83</v>
      </c>
      <c r="H2539" s="48">
        <v>1828.75</v>
      </c>
      <c r="I2539" s="42">
        <v>15.5</v>
      </c>
      <c r="J2539" s="40">
        <f t="shared" si="992"/>
        <v>0.155</v>
      </c>
      <c r="K2539" s="40">
        <f t="shared" si="993"/>
        <v>4.0751317781584362E-3</v>
      </c>
      <c r="L2539" s="51">
        <f>VLOOKUP(A2539,LIBOR!$A$3:B4634,2,1)</f>
        <v>8.6099999999999996E-2</v>
      </c>
      <c r="M2539" s="43">
        <v>1140.1600000000001</v>
      </c>
      <c r="N2539" s="54">
        <v>1016.67</v>
      </c>
      <c r="O2539" s="40">
        <f t="shared" si="994"/>
        <v>4.2848236899428284E-5</v>
      </c>
      <c r="P2539" s="40">
        <f t="shared" si="995"/>
        <v>0.15092486822184156</v>
      </c>
      <c r="Q2539" s="38">
        <f t="shared" si="1009"/>
        <v>14.077999999999999</v>
      </c>
      <c r="R2539" s="38">
        <f t="shared" si="1010"/>
        <v>16.127999999999997</v>
      </c>
      <c r="S2539" s="40">
        <f t="shared" si="996"/>
        <v>-1</v>
      </c>
      <c r="T2539" s="40">
        <f t="shared" si="997"/>
        <v>0</v>
      </c>
      <c r="U2539" s="40">
        <f>VLOOKUP(P2539,Table!$D$6:$G$15,MATCH(VALUE(T2539)&amp;"E",Table!$D$5:$G$5,0),1)*IF(Y2539=1,0,1)</f>
        <v>0.9</v>
      </c>
      <c r="V2539" s="40">
        <f t="shared" si="998"/>
        <v>9.9999999999999978E-2</v>
      </c>
      <c r="W2539" s="40">
        <f t="shared" si="990"/>
        <v>223016.20634462553</v>
      </c>
      <c r="X2539" s="40">
        <f t="shared" si="999"/>
        <v>7.0438257949398952E-3</v>
      </c>
      <c r="Y2539" s="40">
        <f t="shared" si="1000"/>
        <v>0</v>
      </c>
      <c r="Z2539" s="40">
        <f t="shared" si="1001"/>
        <v>0</v>
      </c>
      <c r="AA2539" s="40">
        <f t="shared" si="1002"/>
        <v>0</v>
      </c>
      <c r="AB2539" s="38">
        <f t="shared" si="1003"/>
        <v>276553.31093035155</v>
      </c>
      <c r="AC2539" s="46"/>
      <c r="AD2539" s="38"/>
      <c r="AE2539" s="40"/>
      <c r="AF2539" s="40"/>
      <c r="AG2539" s="40">
        <f t="shared" si="1004"/>
        <v>148.7778669434428</v>
      </c>
      <c r="AH2539" s="24">
        <f t="shared" si="1005"/>
        <v>144.22756522439937</v>
      </c>
      <c r="AI2539" s="50">
        <v>144.34</v>
      </c>
      <c r="AJ2539" s="25">
        <f t="shared" si="991"/>
        <v>-7.7895784675507951E-4</v>
      </c>
      <c r="AK2539" s="41"/>
      <c r="AL2539" s="50"/>
    </row>
    <row r="2540" spans="1:38" x14ac:dyDescent="0.25">
      <c r="A2540" s="49">
        <v>41690</v>
      </c>
      <c r="B2540" s="47">
        <v>1839.78</v>
      </c>
      <c r="C2540" s="27">
        <f t="shared" si="1006"/>
        <v>6.0314422419684988E-3</v>
      </c>
      <c r="D2540" s="27">
        <f t="shared" si="1007"/>
        <v>1.128467903783259E-2</v>
      </c>
      <c r="E2540" s="5">
        <f t="shared" si="1008"/>
        <v>0</v>
      </c>
      <c r="F2540" s="44">
        <v>3310.27</v>
      </c>
      <c r="G2540" s="45">
        <v>3310.27</v>
      </c>
      <c r="H2540" s="48">
        <v>1839.78</v>
      </c>
      <c r="I2540" s="42">
        <v>14.79</v>
      </c>
      <c r="J2540" s="40">
        <f t="shared" si="992"/>
        <v>0.1479</v>
      </c>
      <c r="K2540" s="40">
        <f t="shared" si="993"/>
        <v>-4.5739577154914057E-3</v>
      </c>
      <c r="L2540" s="51">
        <f>VLOOKUP(A2540,LIBOR!$A$3:B4635,2,1)</f>
        <v>8.6499999999999994E-2</v>
      </c>
      <c r="M2540" s="43">
        <v>1107.0899999999999</v>
      </c>
      <c r="N2540" s="54">
        <v>987.18</v>
      </c>
      <c r="O2540" s="40">
        <f t="shared" si="994"/>
        <v>3.6160088413471341E-5</v>
      </c>
      <c r="P2540" s="40">
        <f t="shared" si="995"/>
        <v>0.15247395771549141</v>
      </c>
      <c r="Q2540" s="38">
        <f t="shared" si="1009"/>
        <v>14.276</v>
      </c>
      <c r="R2540" s="38">
        <f t="shared" si="1010"/>
        <v>16.259499999999996</v>
      </c>
      <c r="S2540" s="40">
        <f t="shared" si="996"/>
        <v>-1</v>
      </c>
      <c r="T2540" s="40">
        <f t="shared" si="997"/>
        <v>0</v>
      </c>
      <c r="U2540" s="40">
        <f>VLOOKUP(P2540,Table!$D$6:$G$15,MATCH(VALUE(T2540)&amp;"E",Table!$D$5:$G$5,0),1)*IF(Y2540=1,0,1)</f>
        <v>0.9</v>
      </c>
      <c r="V2540" s="40">
        <f t="shared" si="998"/>
        <v>9.9999999999999978E-2</v>
      </c>
      <c r="W2540" s="40">
        <f t="shared" si="990"/>
        <v>223579.91365787675</v>
      </c>
      <c r="X2540" s="40">
        <f t="shared" si="999"/>
        <v>3.6811451351956848E-3</v>
      </c>
      <c r="Y2540" s="40">
        <f t="shared" si="1000"/>
        <v>0</v>
      </c>
      <c r="Z2540" s="40">
        <f t="shared" si="1001"/>
        <v>0</v>
      </c>
      <c r="AA2540" s="40">
        <f t="shared" si="1002"/>
        <v>0</v>
      </c>
      <c r="AB2540" s="38">
        <f t="shared" si="1003"/>
        <v>277297.60112078564</v>
      </c>
      <c r="AC2540" s="46"/>
      <c r="AD2540" s="38"/>
      <c r="AE2540" s="40"/>
      <c r="AF2540" s="40"/>
      <c r="AG2540" s="40">
        <f t="shared" si="1004"/>
        <v>149.17827403510697</v>
      </c>
      <c r="AH2540" s="24">
        <f t="shared" si="1005"/>
        <v>144.61196208083209</v>
      </c>
      <c r="AI2540" s="50">
        <v>144.72999999999999</v>
      </c>
      <c r="AJ2540" s="25">
        <f t="shared" si="991"/>
        <v>-8.1557326862369273E-4</v>
      </c>
      <c r="AK2540" s="41"/>
      <c r="AL2540" s="50"/>
    </row>
    <row r="2541" spans="1:38" x14ac:dyDescent="0.25">
      <c r="A2541" s="49">
        <v>41691</v>
      </c>
      <c r="B2541" s="47">
        <v>1836.25</v>
      </c>
      <c r="C2541" s="27">
        <f t="shared" si="1006"/>
        <v>-1.9187076715694307E-3</v>
      </c>
      <c r="D2541" s="27">
        <f t="shared" si="1007"/>
        <v>3.5559167286632887E-3</v>
      </c>
      <c r="E2541" s="5">
        <f t="shared" si="1008"/>
        <v>0</v>
      </c>
      <c r="F2541" s="44">
        <v>3304.36</v>
      </c>
      <c r="G2541" s="45">
        <v>3304.36</v>
      </c>
      <c r="H2541" s="48">
        <v>1836.25</v>
      </c>
      <c r="I2541" s="42">
        <v>14.68</v>
      </c>
      <c r="J2541" s="40">
        <f t="shared" si="992"/>
        <v>0.14679999999999999</v>
      </c>
      <c r="K2541" s="40">
        <f t="shared" si="993"/>
        <v>-6.4580702859538819E-3</v>
      </c>
      <c r="L2541" s="51">
        <f>VLOOKUP(A2541,LIBOR!$A$3:B4636,2,1)</f>
        <v>8.6499999999999994E-2</v>
      </c>
      <c r="M2541" s="43">
        <v>1120.69</v>
      </c>
      <c r="N2541" s="54">
        <v>999.31</v>
      </c>
      <c r="O2541" s="40">
        <f t="shared" si="994"/>
        <v>3.688515179724624E-6</v>
      </c>
      <c r="P2541" s="40">
        <f t="shared" si="995"/>
        <v>0.15325807028595387</v>
      </c>
      <c r="Q2541" s="38">
        <f t="shared" si="1009"/>
        <v>14.374000000000001</v>
      </c>
      <c r="R2541" s="38">
        <f t="shared" si="1010"/>
        <v>16.356999999999996</v>
      </c>
      <c r="S2541" s="40">
        <f t="shared" si="996"/>
        <v>-1</v>
      </c>
      <c r="T2541" s="40">
        <f t="shared" si="997"/>
        <v>0</v>
      </c>
      <c r="U2541" s="40">
        <f>VLOOKUP(P2541,Table!$D$6:$G$15,MATCH(VALUE(T2541)&amp;"E",Table!$D$5:$G$5,0),1)*IF(Y2541=1,0,1)</f>
        <v>0.9</v>
      </c>
      <c r="V2541" s="40">
        <f t="shared" si="998"/>
        <v>9.9999999999999978E-2</v>
      </c>
      <c r="W2541" s="40">
        <f t="shared" si="990"/>
        <v>223468.55201398893</v>
      </c>
      <c r="X2541" s="40">
        <f t="shared" si="999"/>
        <v>9.8485247730095704E-3</v>
      </c>
      <c r="Y2541" s="40">
        <f t="shared" si="1000"/>
        <v>0</v>
      </c>
      <c r="Z2541" s="40">
        <f t="shared" si="1001"/>
        <v>0</v>
      </c>
      <c r="AA2541" s="40">
        <f t="shared" si="1002"/>
        <v>0</v>
      </c>
      <c r="AB2541" s="38">
        <f t="shared" si="1003"/>
        <v>277192.67952120939</v>
      </c>
      <c r="AC2541" s="46"/>
      <c r="AD2541" s="38"/>
      <c r="AE2541" s="40"/>
      <c r="AF2541" s="40"/>
      <c r="AG2541" s="40">
        <f t="shared" si="1004"/>
        <v>149.12182917921737</v>
      </c>
      <c r="AH2541" s="24">
        <f t="shared" si="1005"/>
        <v>144.55348253989084</v>
      </c>
      <c r="AI2541" s="50">
        <v>144.66999999999999</v>
      </c>
      <c r="AJ2541" s="25">
        <f t="shared" si="991"/>
        <v>-8.0540167352705083E-4</v>
      </c>
      <c r="AK2541" s="41"/>
      <c r="AL2541" s="50"/>
    </row>
    <row r="2542" spans="1:38" x14ac:dyDescent="0.25">
      <c r="A2542" s="49">
        <v>41694</v>
      </c>
      <c r="B2542" s="47">
        <v>1847.61</v>
      </c>
      <c r="C2542" s="27">
        <f t="shared" si="1006"/>
        <v>6.1865214431584548E-3</v>
      </c>
      <c r="D2542" s="27">
        <f t="shared" si="1007"/>
        <v>4.9332482470746397E-3</v>
      </c>
      <c r="E2542" s="5">
        <f t="shared" si="1008"/>
        <v>0</v>
      </c>
      <c r="F2542" s="44">
        <v>3324.84</v>
      </c>
      <c r="G2542" s="45">
        <v>3324.84</v>
      </c>
      <c r="H2542" s="48">
        <v>1847.61</v>
      </c>
      <c r="I2542" s="42">
        <v>14.23</v>
      </c>
      <c r="J2542" s="40">
        <f t="shared" si="992"/>
        <v>0.14230000000000001</v>
      </c>
      <c r="K2542" s="40">
        <f t="shared" si="993"/>
        <v>-1.0809130116818721E-2</v>
      </c>
      <c r="L2542" s="51">
        <f>VLOOKUP(A2542,LIBOR!$A$3:B4637,2,1)</f>
        <v>8.7400000000000005E-2</v>
      </c>
      <c r="M2542" s="43">
        <v>1110.8</v>
      </c>
      <c r="N2542" s="54">
        <v>990.48</v>
      </c>
      <c r="O2542" s="40">
        <f t="shared" si="994"/>
        <v>3.8037605785129357E-5</v>
      </c>
      <c r="P2542" s="40">
        <f t="shared" si="995"/>
        <v>0.15310913011681873</v>
      </c>
      <c r="Q2542" s="38">
        <f t="shared" si="1009"/>
        <v>14.481999999999999</v>
      </c>
      <c r="R2542" s="38">
        <f t="shared" si="1010"/>
        <v>16.402499999999996</v>
      </c>
      <c r="S2542" s="40">
        <f t="shared" si="996"/>
        <v>-1</v>
      </c>
      <c r="T2542" s="40">
        <f t="shared" si="997"/>
        <v>0</v>
      </c>
      <c r="U2542" s="40">
        <f>VLOOKUP(P2542,Table!$D$6:$G$15,MATCH(VALUE(T2542)&amp;"E",Table!$D$5:$G$5,0),1)*IF(Y2542=1,0,1)</f>
        <v>0.9</v>
      </c>
      <c r="V2542" s="40">
        <f t="shared" si="998"/>
        <v>9.9999999999999978E-2</v>
      </c>
      <c r="W2542" s="40">
        <f t="shared" si="990"/>
        <v>224515.33672588115</v>
      </c>
      <c r="X2542" s="40">
        <f t="shared" si="999"/>
        <v>4.7294495748060328E-3</v>
      </c>
      <c r="Y2542" s="40">
        <f t="shared" si="1000"/>
        <v>0</v>
      </c>
      <c r="Z2542" s="40">
        <f t="shared" si="1001"/>
        <v>0</v>
      </c>
      <c r="AA2542" s="40">
        <f t="shared" si="1002"/>
        <v>0</v>
      </c>
      <c r="AB2542" s="38">
        <f t="shared" si="1003"/>
        <v>278494.26343705523</v>
      </c>
      <c r="AC2542" s="46"/>
      <c r="AD2542" s="38"/>
      <c r="AE2542" s="40"/>
      <c r="AF2542" s="40"/>
      <c r="AG2542" s="40">
        <f t="shared" si="1004"/>
        <v>149.82204454816738</v>
      </c>
      <c r="AH2542" s="24">
        <f t="shared" si="1005"/>
        <v>145.22090705682004</v>
      </c>
      <c r="AI2542" s="50">
        <v>145.34</v>
      </c>
      <c r="AJ2542" s="25">
        <f t="shared" si="991"/>
        <v>-8.194092691616861E-4</v>
      </c>
      <c r="AK2542" s="41"/>
      <c r="AL2542" s="50"/>
    </row>
    <row r="2543" spans="1:38" x14ac:dyDescent="0.25">
      <c r="A2543" s="49">
        <v>41695</v>
      </c>
      <c r="B2543" s="47">
        <v>1845.12</v>
      </c>
      <c r="C2543" s="27">
        <f t="shared" si="1006"/>
        <v>-1.3476870118693807E-3</v>
      </c>
      <c r="D2543" s="27">
        <f t="shared" si="1007"/>
        <v>2.4270899821526859E-3</v>
      </c>
      <c r="E2543" s="5">
        <f t="shared" si="1008"/>
        <v>0</v>
      </c>
      <c r="F2543" s="44">
        <v>3320.43</v>
      </c>
      <c r="G2543" s="45">
        <v>3320.43</v>
      </c>
      <c r="H2543" s="48">
        <v>1845.12</v>
      </c>
      <c r="I2543" s="42">
        <v>13.67</v>
      </c>
      <c r="J2543" s="40">
        <f t="shared" si="992"/>
        <v>0.13669999999999999</v>
      </c>
      <c r="K2543" s="40">
        <f t="shared" si="993"/>
        <v>-1.7813188910859923E-2</v>
      </c>
      <c r="L2543" s="51">
        <f>VLOOKUP(A2543,LIBOR!$A$3:B4638,2,1)</f>
        <v>8.7599999999999997E-2</v>
      </c>
      <c r="M2543" s="43">
        <v>1103.44</v>
      </c>
      <c r="N2543" s="54">
        <v>983.91</v>
      </c>
      <c r="O2543" s="40">
        <f t="shared" si="994"/>
        <v>1.8187110599642469E-6</v>
      </c>
      <c r="P2543" s="40">
        <f t="shared" si="995"/>
        <v>0.15451318891085991</v>
      </c>
      <c r="Q2543" s="38">
        <f t="shared" si="1009"/>
        <v>14.613999999999999</v>
      </c>
      <c r="R2543" s="38">
        <f t="shared" si="1010"/>
        <v>16.207000000000001</v>
      </c>
      <c r="S2543" s="40">
        <f t="shared" si="996"/>
        <v>-1</v>
      </c>
      <c r="T2543" s="40">
        <f t="shared" si="997"/>
        <v>0</v>
      </c>
      <c r="U2543" s="40">
        <f>VLOOKUP(P2543,Table!$D$6:$G$15,MATCH(VALUE(T2543)&amp;"E",Table!$D$5:$G$5,0),1)*IF(Y2543=1,0,1)</f>
        <v>0.9</v>
      </c>
      <c r="V2543" s="40">
        <f t="shared" si="998"/>
        <v>9.9999999999999978E-2</v>
      </c>
      <c r="W2543" s="40">
        <f t="shared" si="990"/>
        <v>224094.09362703055</v>
      </c>
      <c r="X2543" s="40">
        <f t="shared" si="999"/>
        <v>6.8722447850886326E-3</v>
      </c>
      <c r="Y2543" s="40">
        <f t="shared" si="1000"/>
        <v>0</v>
      </c>
      <c r="Z2543" s="40">
        <f t="shared" si="1001"/>
        <v>0</v>
      </c>
      <c r="AA2543" s="40">
        <f t="shared" si="1002"/>
        <v>0</v>
      </c>
      <c r="AB2543" s="38">
        <f t="shared" si="1003"/>
        <v>277977.2869670089</v>
      </c>
      <c r="AC2543" s="46"/>
      <c r="AD2543" s="38"/>
      <c r="AE2543" s="40"/>
      <c r="AF2543" s="40"/>
      <c r="AG2543" s="40">
        <f t="shared" si="1004"/>
        <v>149.54392581505695</v>
      </c>
      <c r="AH2543" s="24">
        <f t="shared" si="1005"/>
        <v>144.94755683444569</v>
      </c>
      <c r="AI2543" s="50">
        <v>145.06</v>
      </c>
      <c r="AJ2543" s="25">
        <f t="shared" si="991"/>
        <v>-7.751493558135758E-4</v>
      </c>
      <c r="AK2543" s="41"/>
      <c r="AL2543" s="50"/>
    </row>
    <row r="2544" spans="1:38" x14ac:dyDescent="0.25">
      <c r="A2544" s="49">
        <v>41696</v>
      </c>
      <c r="B2544" s="47">
        <v>1845.16</v>
      </c>
      <c r="C2544" s="27">
        <f t="shared" si="1006"/>
        <v>2.167880679859735E-5</v>
      </c>
      <c r="D2544" s="27">
        <f t="shared" si="1007"/>
        <v>8.9732478084867395E-3</v>
      </c>
      <c r="E2544" s="5">
        <f t="shared" si="1008"/>
        <v>0</v>
      </c>
      <c r="F2544" s="44">
        <v>3321.15</v>
      </c>
      <c r="G2544" s="45">
        <v>3321.15</v>
      </c>
      <c r="H2544" s="48">
        <v>1845.16</v>
      </c>
      <c r="I2544" s="42">
        <v>14.35</v>
      </c>
      <c r="J2544" s="40">
        <f t="shared" si="992"/>
        <v>0.14349999999999999</v>
      </c>
      <c r="K2544" s="40">
        <f t="shared" si="993"/>
        <v>-8.0976825457548252E-3</v>
      </c>
      <c r="L2544" s="51">
        <f>VLOOKUP(A2544,LIBOR!$A$3:B4639,2,1)</f>
        <v>8.8200000000000001E-2</v>
      </c>
      <c r="M2544" s="43">
        <v>1131.8900000000001</v>
      </c>
      <c r="N2544" s="54">
        <v>1009.28</v>
      </c>
      <c r="O2544" s="40">
        <f t="shared" si="994"/>
        <v>4.6996047601014267E-10</v>
      </c>
      <c r="P2544" s="40">
        <f t="shared" si="995"/>
        <v>0.15159768254575481</v>
      </c>
      <c r="Q2544" s="38">
        <f t="shared" si="1009"/>
        <v>14.574000000000002</v>
      </c>
      <c r="R2544" s="38">
        <f t="shared" si="1010"/>
        <v>16.019500000000001</v>
      </c>
      <c r="S2544" s="40">
        <f t="shared" si="996"/>
        <v>-1</v>
      </c>
      <c r="T2544" s="40">
        <f t="shared" si="997"/>
        <v>0</v>
      </c>
      <c r="U2544" s="40">
        <f>VLOOKUP(P2544,Table!$D$6:$G$15,MATCH(VALUE(T2544)&amp;"E",Table!$D$5:$G$5,0),1)*IF(Y2544=1,0,1)</f>
        <v>0.9</v>
      </c>
      <c r="V2544" s="40">
        <f t="shared" si="998"/>
        <v>9.9999999999999978E-2</v>
      </c>
      <c r="W2544" s="40">
        <f t="shared" si="990"/>
        <v>224676.28981245178</v>
      </c>
      <c r="X2544" s="40">
        <f t="shared" si="999"/>
        <v>5.5393574439066562E-3</v>
      </c>
      <c r="Y2544" s="40">
        <f t="shared" si="1000"/>
        <v>0</v>
      </c>
      <c r="Z2544" s="40">
        <f t="shared" si="1001"/>
        <v>0</v>
      </c>
      <c r="AA2544" s="40">
        <f t="shared" si="1002"/>
        <v>0</v>
      </c>
      <c r="AB2544" s="38">
        <f t="shared" si="1003"/>
        <v>278748.24475085933</v>
      </c>
      <c r="AC2544" s="46"/>
      <c r="AD2544" s="38"/>
      <c r="AE2544" s="40"/>
      <c r="AF2544" s="40"/>
      <c r="AG2544" s="40">
        <f t="shared" si="1004"/>
        <v>149.95867931845507</v>
      </c>
      <c r="AH2544" s="24">
        <f t="shared" si="1005"/>
        <v>145.34577943975501</v>
      </c>
      <c r="AI2544" s="50">
        <v>145.46</v>
      </c>
      <c r="AJ2544" s="25">
        <f t="shared" si="991"/>
        <v>-7.8523690530041268E-4</v>
      </c>
      <c r="AK2544" s="41"/>
      <c r="AL2544" s="50"/>
    </row>
    <row r="2545" spans="1:38" x14ac:dyDescent="0.25">
      <c r="A2545" s="49">
        <v>41697</v>
      </c>
      <c r="B2545" s="47">
        <v>1854.29</v>
      </c>
      <c r="C2545" s="27">
        <f t="shared" si="1006"/>
        <v>4.9480803832728792E-3</v>
      </c>
      <c r="D2545" s="27">
        <f t="shared" si="1007"/>
        <v>7.88988594979112E-3</v>
      </c>
      <c r="E2545" s="5">
        <f t="shared" si="1008"/>
        <v>0</v>
      </c>
      <c r="F2545" s="44">
        <v>3338.05</v>
      </c>
      <c r="G2545" s="45">
        <v>3338.05</v>
      </c>
      <c r="H2545" s="48">
        <v>1854.29</v>
      </c>
      <c r="I2545" s="42">
        <v>14.04</v>
      </c>
      <c r="J2545" s="40">
        <f t="shared" si="992"/>
        <v>0.1404</v>
      </c>
      <c r="K2545" s="40">
        <f t="shared" si="993"/>
        <v>6.6693253039286915E-3</v>
      </c>
      <c r="L2545" s="51">
        <f>VLOOKUP(A2545,LIBOR!$A$3:B4640,2,1)</f>
        <v>8.8700000000000001E-2</v>
      </c>
      <c r="M2545" s="43">
        <v>1119.52</v>
      </c>
      <c r="N2545" s="54">
        <v>998.25</v>
      </c>
      <c r="O2545" s="40">
        <f t="shared" si="994"/>
        <v>2.4362900183491701E-5</v>
      </c>
      <c r="P2545" s="40">
        <f t="shared" si="995"/>
        <v>0.13373067469607131</v>
      </c>
      <c r="Q2545" s="38">
        <f t="shared" si="1009"/>
        <v>14.343999999999999</v>
      </c>
      <c r="R2545" s="38">
        <f t="shared" si="1010"/>
        <v>15.947000000000003</v>
      </c>
      <c r="S2545" s="40">
        <f t="shared" si="996"/>
        <v>-1</v>
      </c>
      <c r="T2545" s="40">
        <f t="shared" si="997"/>
        <v>-1</v>
      </c>
      <c r="U2545" s="40">
        <f>VLOOKUP(P2545,Table!$D$6:$G$15,MATCH(VALUE(T2545)&amp;"E",Table!$D$5:$G$5,0),1)*IF(Y2545=1,0,1)</f>
        <v>0.97499999999999998</v>
      </c>
      <c r="V2545" s="40">
        <f t="shared" si="998"/>
        <v>2.5000000000000022E-2</v>
      </c>
      <c r="W2545" s="40">
        <f t="shared" si="990"/>
        <v>225431.29517787439</v>
      </c>
      <c r="X2545" s="40">
        <f t="shared" si="999"/>
        <v>7.4437795128705631E-3</v>
      </c>
      <c r="Y2545" s="40">
        <f t="shared" si="1000"/>
        <v>0</v>
      </c>
      <c r="Z2545" s="40">
        <f t="shared" si="1001"/>
        <v>0</v>
      </c>
      <c r="AA2545" s="40">
        <f t="shared" si="1002"/>
        <v>0</v>
      </c>
      <c r="AB2545" s="38">
        <f t="shared" si="1003"/>
        <v>279720.20547307923</v>
      </c>
      <c r="AC2545" s="46"/>
      <c r="AD2545" s="38"/>
      <c r="AE2545" s="40"/>
      <c r="AF2545" s="40"/>
      <c r="AG2545" s="40">
        <f t="shared" si="1004"/>
        <v>150.48156672312297</v>
      </c>
      <c r="AH2545" s="24">
        <f t="shared" si="1005"/>
        <v>145.84878606883893</v>
      </c>
      <c r="AI2545" s="50">
        <v>145.97</v>
      </c>
      <c r="AJ2545" s="25">
        <f t="shared" si="991"/>
        <v>-8.3040303597359255E-4</v>
      </c>
      <c r="AK2545" s="41"/>
      <c r="AL2545" s="50"/>
    </row>
    <row r="2546" spans="1:38" x14ac:dyDescent="0.25">
      <c r="A2546" s="49">
        <v>41698</v>
      </c>
      <c r="B2546" s="47">
        <v>1859.45</v>
      </c>
      <c r="C2546" s="27">
        <f t="shared" si="1006"/>
        <v>2.7827362494539098E-3</v>
      </c>
      <c r="D2546" s="27">
        <f t="shared" si="1007"/>
        <v>1.2591329870814461E-2</v>
      </c>
      <c r="E2546" s="5">
        <f t="shared" si="1008"/>
        <v>0</v>
      </c>
      <c r="F2546" s="44">
        <v>3347.38</v>
      </c>
      <c r="G2546" s="45">
        <v>3347.38</v>
      </c>
      <c r="H2546" s="48">
        <v>1859.45</v>
      </c>
      <c r="I2546" s="42">
        <v>14</v>
      </c>
      <c r="J2546" s="40">
        <f t="shared" si="992"/>
        <v>0.14000000000000001</v>
      </c>
      <c r="K2546" s="40">
        <f t="shared" si="993"/>
        <v>6.2492804218738929E-3</v>
      </c>
      <c r="L2546" s="51">
        <f>VLOOKUP(A2546,LIBOR!$A$3:B4641,2,1)</f>
        <v>0.09</v>
      </c>
      <c r="M2546" s="43">
        <v>1130.52</v>
      </c>
      <c r="N2546" s="54">
        <v>1008.06</v>
      </c>
      <c r="O2546" s="40">
        <f t="shared" si="994"/>
        <v>7.7221274070658426E-6</v>
      </c>
      <c r="P2546" s="40">
        <f t="shared" si="995"/>
        <v>0.13375071957812612</v>
      </c>
      <c r="Q2546" s="38">
        <f t="shared" si="1009"/>
        <v>14.193999999999999</v>
      </c>
      <c r="R2546" s="38">
        <f t="shared" si="1010"/>
        <v>15.781500000000003</v>
      </c>
      <c r="S2546" s="40">
        <f t="shared" si="996"/>
        <v>-1</v>
      </c>
      <c r="T2546" s="40">
        <f t="shared" si="997"/>
        <v>-1</v>
      </c>
      <c r="U2546" s="40">
        <f>VLOOKUP(P2546,Table!$D$6:$G$15,MATCH(VALUE(T2546)&amp;"E",Table!$D$5:$G$5,0),1)*IF(Y2546=1,0,1)</f>
        <v>0.97499999999999998</v>
      </c>
      <c r="V2546" s="40">
        <f t="shared" si="998"/>
        <v>2.5000000000000022E-2</v>
      </c>
      <c r="W2546" s="40">
        <f t="shared" si="990"/>
        <v>226098.3120658556</v>
      </c>
      <c r="X2546" s="40">
        <f t="shared" si="999"/>
        <v>8.2806254359264475E-3</v>
      </c>
      <c r="Y2546" s="40">
        <f t="shared" si="1000"/>
        <v>0</v>
      </c>
      <c r="Z2546" s="40">
        <f t="shared" si="1001"/>
        <v>0</v>
      </c>
      <c r="AA2546" s="40">
        <f t="shared" si="1002"/>
        <v>0</v>
      </c>
      <c r="AB2546" s="38">
        <f t="shared" si="1003"/>
        <v>280551.20102174173</v>
      </c>
      <c r="AC2546" s="46"/>
      <c r="AD2546" s="38"/>
      <c r="AE2546" s="40"/>
      <c r="AF2546" s="40"/>
      <c r="AG2546" s="40">
        <f t="shared" si="1004"/>
        <v>150.92861884755274</v>
      </c>
      <c r="AH2546" s="24">
        <f t="shared" si="1005"/>
        <v>146.27826774107191</v>
      </c>
      <c r="AI2546" s="50">
        <v>146.38999999999999</v>
      </c>
      <c r="AJ2546" s="25">
        <f t="shared" si="991"/>
        <v>-7.6325062455129267E-4</v>
      </c>
      <c r="AK2546" s="41"/>
      <c r="AL2546" s="50"/>
    </row>
    <row r="2547" spans="1:38" x14ac:dyDescent="0.25">
      <c r="A2547" s="49">
        <v>41701</v>
      </c>
      <c r="B2547" s="47">
        <v>1845.73</v>
      </c>
      <c r="C2547" s="27">
        <f t="shared" si="1006"/>
        <v>-7.3785259081986521E-3</v>
      </c>
      <c r="D2547" s="27">
        <f t="shared" si="1007"/>
        <v>-9.7371748054264629E-4</v>
      </c>
      <c r="E2547" s="5">
        <f t="shared" si="1008"/>
        <v>0</v>
      </c>
      <c r="F2547" s="44">
        <v>3322.85</v>
      </c>
      <c r="G2547" s="45">
        <v>3322.85</v>
      </c>
      <c r="H2547" s="48">
        <v>1845.73</v>
      </c>
      <c r="I2547" s="42">
        <v>16</v>
      </c>
      <c r="J2547" s="40">
        <f t="shared" si="992"/>
        <v>0.16</v>
      </c>
      <c r="K2547" s="40">
        <f t="shared" si="993"/>
        <v>2.7529559154439914E-2</v>
      </c>
      <c r="L2547" s="51">
        <f>VLOOKUP(A2547,LIBOR!$A$3:B4642,2,1)</f>
        <v>8.7800000000000003E-2</v>
      </c>
      <c r="M2547" s="43">
        <v>1217.04</v>
      </c>
      <c r="N2547" s="54">
        <v>1085.21</v>
      </c>
      <c r="O2547" s="40">
        <f t="shared" si="994"/>
        <v>5.4847086391534407E-5</v>
      </c>
      <c r="P2547" s="40">
        <f t="shared" si="995"/>
        <v>0.13247044084556009</v>
      </c>
      <c r="Q2547" s="38">
        <f t="shared" si="1009"/>
        <v>14.057999999999998</v>
      </c>
      <c r="R2547" s="38">
        <f t="shared" si="1010"/>
        <v>15.617000000000004</v>
      </c>
      <c r="S2547" s="40">
        <f t="shared" si="996"/>
        <v>-1</v>
      </c>
      <c r="T2547" s="40">
        <f t="shared" si="997"/>
        <v>-1</v>
      </c>
      <c r="U2547" s="40">
        <f>VLOOKUP(P2547,Table!$D$6:$G$15,MATCH(VALUE(T2547)&amp;"E",Table!$D$5:$G$5,0),1)*IF(Y2547=1,0,1)</f>
        <v>0.97499999999999998</v>
      </c>
      <c r="V2547" s="40">
        <f t="shared" si="998"/>
        <v>2.5000000000000022E-2</v>
      </c>
      <c r="W2547" s="40">
        <f t="shared" si="990"/>
        <v>224904.34697930361</v>
      </c>
      <c r="X2547" s="40">
        <f t="shared" si="999"/>
        <v>1.176792004139382E-2</v>
      </c>
      <c r="Y2547" s="40">
        <f t="shared" si="1000"/>
        <v>0</v>
      </c>
      <c r="Z2547" s="40">
        <f t="shared" si="1001"/>
        <v>0</v>
      </c>
      <c r="AA2547" s="40">
        <f t="shared" si="1002"/>
        <v>0</v>
      </c>
      <c r="AB2547" s="38">
        <f t="shared" si="1003"/>
        <v>279083.45884412341</v>
      </c>
      <c r="AC2547" s="46"/>
      <c r="AD2547" s="38"/>
      <c r="AE2547" s="40"/>
      <c r="AF2547" s="40"/>
      <c r="AG2547" s="40">
        <f t="shared" si="1004"/>
        <v>150.13901502876507</v>
      </c>
      <c r="AH2547" s="24">
        <f t="shared" si="1005"/>
        <v>145.50163119572025</v>
      </c>
      <c r="AI2547" s="50">
        <v>145.62</v>
      </c>
      <c r="AJ2547" s="25">
        <f t="shared" si="991"/>
        <v>-8.128609001494258E-4</v>
      </c>
      <c r="AK2547" s="41"/>
      <c r="AL2547" s="50"/>
    </row>
    <row r="2548" spans="1:38" x14ac:dyDescent="0.25">
      <c r="A2548" s="49">
        <v>41702</v>
      </c>
      <c r="B2548" s="47">
        <v>1873.91</v>
      </c>
      <c r="C2548" s="27">
        <f t="shared" si="1006"/>
        <v>1.526767186966671E-2</v>
      </c>
      <c r="D2548" s="27">
        <f t="shared" si="1007"/>
        <v>1.5641641400993445E-2</v>
      </c>
      <c r="E2548" s="5">
        <f t="shared" si="1008"/>
        <v>0</v>
      </c>
      <c r="F2548" s="44">
        <v>3373.64</v>
      </c>
      <c r="G2548" s="45">
        <v>3373.64</v>
      </c>
      <c r="H2548" s="48">
        <v>1873.91</v>
      </c>
      <c r="I2548" s="42">
        <v>14.1</v>
      </c>
      <c r="J2548" s="40">
        <f t="shared" si="992"/>
        <v>0.14099999999999999</v>
      </c>
      <c r="K2548" s="40">
        <f t="shared" si="993"/>
        <v>1.0729206763769789E-2</v>
      </c>
      <c r="L2548" s="51">
        <f>VLOOKUP(A2548,LIBOR!$A$3:B4643,2,1)</f>
        <v>8.8300000000000003E-2</v>
      </c>
      <c r="M2548" s="43">
        <v>1122.83</v>
      </c>
      <c r="N2548" s="54">
        <v>1001.2</v>
      </c>
      <c r="O2548" s="40">
        <f t="shared" si="994"/>
        <v>2.2959200905358412E-4</v>
      </c>
      <c r="P2548" s="40">
        <f t="shared" si="995"/>
        <v>0.1302707932362302</v>
      </c>
      <c r="Q2548" s="38">
        <f t="shared" si="1009"/>
        <v>14.412000000000001</v>
      </c>
      <c r="R2548" s="38">
        <f t="shared" si="1010"/>
        <v>15.496500000000001</v>
      </c>
      <c r="S2548" s="40">
        <f t="shared" si="996"/>
        <v>-1</v>
      </c>
      <c r="T2548" s="40">
        <f t="shared" si="997"/>
        <v>-1</v>
      </c>
      <c r="U2548" s="40">
        <f>VLOOKUP(P2548,Table!$D$6:$G$15,MATCH(VALUE(T2548)&amp;"E",Table!$D$5:$G$5,0),1)*IF(Y2548=1,0,1)</f>
        <v>0.97499999999999998</v>
      </c>
      <c r="V2548" s="40">
        <f t="shared" si="998"/>
        <v>2.5000000000000022E-2</v>
      </c>
      <c r="W2548" s="40">
        <f t="shared" si="990"/>
        <v>227817.00229447734</v>
      </c>
      <c r="X2548" s="40">
        <f t="shared" si="999"/>
        <v>1.7326667260038064E-3</v>
      </c>
      <c r="Y2548" s="40">
        <f t="shared" si="1000"/>
        <v>0</v>
      </c>
      <c r="Z2548" s="40">
        <f t="shared" si="1001"/>
        <v>0</v>
      </c>
      <c r="AA2548" s="40">
        <f t="shared" si="1002"/>
        <v>0</v>
      </c>
      <c r="AB2548" s="38">
        <f t="shared" si="1003"/>
        <v>282702.5340648272</v>
      </c>
      <c r="AC2548" s="46"/>
      <c r="AD2548" s="38"/>
      <c r="AE2548" s="40"/>
      <c r="AF2548" s="40"/>
      <c r="AG2548" s="40">
        <f t="shared" si="1004"/>
        <v>152.08597523630272</v>
      </c>
      <c r="AH2548" s="24">
        <f t="shared" si="1005"/>
        <v>147.3846189857623</v>
      </c>
      <c r="AI2548" s="50">
        <v>147.5</v>
      </c>
      <c r="AJ2548" s="25">
        <f t="shared" si="991"/>
        <v>-7.8224416432337573E-4</v>
      </c>
      <c r="AK2548" s="41"/>
      <c r="AL2548" s="50"/>
    </row>
    <row r="2549" spans="1:38" x14ac:dyDescent="0.25">
      <c r="A2549" s="49">
        <v>41703</v>
      </c>
      <c r="B2549" s="47">
        <v>1873.81</v>
      </c>
      <c r="C2549" s="27">
        <f t="shared" si="1006"/>
        <v>-5.3364355812268727E-5</v>
      </c>
      <c r="D2549" s="27">
        <f t="shared" si="1007"/>
        <v>1.5566598238382579E-2</v>
      </c>
      <c r="E2549" s="5">
        <f t="shared" si="1008"/>
        <v>0</v>
      </c>
      <c r="F2549" s="44">
        <v>3374.1</v>
      </c>
      <c r="G2549" s="45">
        <v>3374.1</v>
      </c>
      <c r="H2549" s="48">
        <v>1873.81</v>
      </c>
      <c r="I2549" s="42">
        <v>13.89</v>
      </c>
      <c r="J2549" s="40">
        <f t="shared" si="992"/>
        <v>0.1389</v>
      </c>
      <c r="K2549" s="40">
        <f t="shared" si="993"/>
        <v>4.1318499266600472E-3</v>
      </c>
      <c r="L2549" s="51">
        <f>VLOOKUP(A2549,LIBOR!$A$3:B4644,2,1)</f>
        <v>8.7900000000000006E-2</v>
      </c>
      <c r="M2549" s="43">
        <v>1124.56</v>
      </c>
      <c r="N2549" s="54">
        <v>1002.74</v>
      </c>
      <c r="O2549" s="40">
        <f t="shared" si="994"/>
        <v>2.8479064472755463E-9</v>
      </c>
      <c r="P2549" s="40">
        <f t="shared" si="995"/>
        <v>0.13476815007333995</v>
      </c>
      <c r="Q2549" s="38">
        <f t="shared" si="1009"/>
        <v>14.497999999999999</v>
      </c>
      <c r="R2549" s="38">
        <f t="shared" si="1010"/>
        <v>15.129500000000002</v>
      </c>
      <c r="S2549" s="40">
        <f t="shared" si="996"/>
        <v>-1</v>
      </c>
      <c r="T2549" s="40">
        <f t="shared" si="997"/>
        <v>-1</v>
      </c>
      <c r="U2549" s="40">
        <f>VLOOKUP(P2549,Table!$D$6:$G$15,MATCH(VALUE(T2549)&amp;"E",Table!$D$5:$G$5,0),1)*IF(Y2549=1,0,1)</f>
        <v>0.97499999999999998</v>
      </c>
      <c r="V2549" s="40">
        <f t="shared" si="998"/>
        <v>2.5000000000000022E-2</v>
      </c>
      <c r="W2549" s="40">
        <f t="shared" si="990"/>
        <v>227813.90936165396</v>
      </c>
      <c r="X2549" s="40">
        <f t="shared" si="999"/>
        <v>1.6613149446245368E-2</v>
      </c>
      <c r="Y2549" s="40">
        <f t="shared" si="1000"/>
        <v>0</v>
      </c>
      <c r="Z2549" s="40">
        <f t="shared" si="1001"/>
        <v>0</v>
      </c>
      <c r="AA2549" s="40">
        <f t="shared" si="1002"/>
        <v>0</v>
      </c>
      <c r="AB2549" s="38">
        <f t="shared" si="1003"/>
        <v>282751.00658129487</v>
      </c>
      <c r="AC2549" s="46"/>
      <c r="AD2549" s="38"/>
      <c r="AE2549" s="40"/>
      <c r="AF2549" s="40"/>
      <c r="AG2549" s="40">
        <f t="shared" si="1004"/>
        <v>152.1120520805147</v>
      </c>
      <c r="AH2549" s="24">
        <f t="shared" si="1005"/>
        <v>147.40605303401765</v>
      </c>
      <c r="AI2549" s="50">
        <v>147.52000000000001</v>
      </c>
      <c r="AJ2549" s="25">
        <f t="shared" si="991"/>
        <v>-7.7241706875241789E-4</v>
      </c>
      <c r="AK2549" s="41"/>
      <c r="AL2549" s="50"/>
    </row>
    <row r="2550" spans="1:38" x14ac:dyDescent="0.25">
      <c r="A2550" s="49">
        <v>41704</v>
      </c>
      <c r="B2550" s="47">
        <v>1877.03</v>
      </c>
      <c r="C2550" s="27">
        <f t="shared" si="1006"/>
        <v>1.7184239597398676E-3</v>
      </c>
      <c r="D2550" s="27">
        <f t="shared" si="1007"/>
        <v>1.2336941814849567E-2</v>
      </c>
      <c r="E2550" s="5">
        <f t="shared" si="1008"/>
        <v>0</v>
      </c>
      <c r="F2550" s="44">
        <v>3380.49</v>
      </c>
      <c r="G2550" s="45">
        <v>3380.49</v>
      </c>
      <c r="H2550" s="48">
        <v>1877.03</v>
      </c>
      <c r="I2550" s="42">
        <v>14.21</v>
      </c>
      <c r="J2550" s="40">
        <f t="shared" si="992"/>
        <v>0.1421</v>
      </c>
      <c r="K2550" s="40">
        <f t="shared" si="993"/>
        <v>9.1316966137812705E-3</v>
      </c>
      <c r="L2550" s="51">
        <f>VLOOKUP(A2550,LIBOR!$A$3:B4645,2,1)</f>
        <v>8.7599999999999997E-2</v>
      </c>
      <c r="M2550" s="43">
        <v>1119.3800000000001</v>
      </c>
      <c r="N2550" s="54">
        <v>998.12</v>
      </c>
      <c r="O2550" s="40">
        <f t="shared" si="994"/>
        <v>2.9479144132212965E-6</v>
      </c>
      <c r="P2550" s="40">
        <f t="shared" si="995"/>
        <v>0.13296830338621873</v>
      </c>
      <c r="Q2550" s="38">
        <f t="shared" si="1009"/>
        <v>14.406000000000001</v>
      </c>
      <c r="R2550" s="38">
        <f t="shared" si="1010"/>
        <v>14.868500000000001</v>
      </c>
      <c r="S2550" s="40">
        <f t="shared" si="996"/>
        <v>-1</v>
      </c>
      <c r="T2550" s="40">
        <f t="shared" si="997"/>
        <v>-1</v>
      </c>
      <c r="U2550" s="40">
        <f>VLOOKUP(P2550,Table!$D$6:$G$15,MATCH(VALUE(T2550)&amp;"E",Table!$D$5:$G$5,0),1)*IF(Y2550=1,0,1)</f>
        <v>0.97499999999999998</v>
      </c>
      <c r="V2550" s="40">
        <f t="shared" si="998"/>
        <v>2.5000000000000022E-2</v>
      </c>
      <c r="W2550" s="40">
        <f t="shared" si="990"/>
        <v>228169.36261259043</v>
      </c>
      <c r="X2550" s="40">
        <f t="shared" si="999"/>
        <v>1.3965067483628468E-2</v>
      </c>
      <c r="Y2550" s="40">
        <f t="shared" si="1000"/>
        <v>0</v>
      </c>
      <c r="Z2550" s="40">
        <f t="shared" si="1001"/>
        <v>0</v>
      </c>
      <c r="AA2550" s="40">
        <f t="shared" si="1002"/>
        <v>0</v>
      </c>
      <c r="AB2550" s="38">
        <f t="shared" si="1003"/>
        <v>283240.54364815098</v>
      </c>
      <c r="AC2550" s="46"/>
      <c r="AD2550" s="38"/>
      <c r="AE2550" s="40"/>
      <c r="AF2550" s="40"/>
      <c r="AG2550" s="40">
        <f t="shared" si="1004"/>
        <v>152.37540919004121</v>
      </c>
      <c r="AH2550" s="24">
        <f t="shared" si="1005"/>
        <v>147.65741923847338</v>
      </c>
      <c r="AI2550" s="50">
        <v>147.78</v>
      </c>
      <c r="AJ2550" s="25">
        <f t="shared" si="991"/>
        <v>-8.2948140158767281E-4</v>
      </c>
      <c r="AK2550" s="41"/>
      <c r="AL2550" s="50"/>
    </row>
    <row r="2551" spans="1:38" x14ac:dyDescent="0.25">
      <c r="A2551" s="49">
        <v>41705</v>
      </c>
      <c r="B2551" s="47">
        <v>1878.04</v>
      </c>
      <c r="C2551" s="27">
        <f t="shared" si="1006"/>
        <v>5.380841009468007E-4</v>
      </c>
      <c r="D2551" s="27">
        <f t="shared" si="1007"/>
        <v>1.0092289666342458E-2</v>
      </c>
      <c r="E2551" s="5">
        <f t="shared" si="1008"/>
        <v>0</v>
      </c>
      <c r="F2551" s="44">
        <v>3382.57</v>
      </c>
      <c r="G2551" s="45">
        <v>3382.57</v>
      </c>
      <c r="H2551" s="48">
        <v>1878.04</v>
      </c>
      <c r="I2551" s="42">
        <v>14.11</v>
      </c>
      <c r="J2551" s="40">
        <f t="shared" si="992"/>
        <v>0.1411</v>
      </c>
      <c r="K2551" s="40">
        <f t="shared" si="993"/>
        <v>3.3378791372160169E-2</v>
      </c>
      <c r="L2551" s="51">
        <f>VLOOKUP(A2551,LIBOR!$A$3:B4646,2,1)</f>
        <v>8.77E-2</v>
      </c>
      <c r="M2551" s="43">
        <v>1145.26</v>
      </c>
      <c r="N2551" s="54">
        <v>1021.2</v>
      </c>
      <c r="O2551" s="40">
        <f t="shared" si="994"/>
        <v>2.8937878258757012E-7</v>
      </c>
      <c r="P2551" s="40">
        <f t="shared" si="995"/>
        <v>0.10772120862783983</v>
      </c>
      <c r="Q2551" s="38">
        <f t="shared" si="1009"/>
        <v>14.440000000000001</v>
      </c>
      <c r="R2551" s="38">
        <f t="shared" si="1010"/>
        <v>14.581499999999997</v>
      </c>
      <c r="S2551" s="40">
        <f t="shared" si="996"/>
        <v>-1</v>
      </c>
      <c r="T2551" s="40">
        <f t="shared" si="997"/>
        <v>-1</v>
      </c>
      <c r="U2551" s="40">
        <f>VLOOKUP(P2551,Table!$D$6:$G$15,MATCH(VALUE(T2551)&amp;"E",Table!$D$5:$G$5,0),1)*IF(Y2551=1,0,1)</f>
        <v>0.97499999999999998</v>
      </c>
      <c r="V2551" s="40">
        <f t="shared" si="998"/>
        <v>2.5000000000000022E-2</v>
      </c>
      <c r="W2551" s="40">
        <f t="shared" si="990"/>
        <v>228420.9692586954</v>
      </c>
      <c r="X2551" s="40">
        <f t="shared" si="999"/>
        <v>1.2145906505818482E-2</v>
      </c>
      <c r="Y2551" s="40">
        <f t="shared" si="1000"/>
        <v>0</v>
      </c>
      <c r="Z2551" s="40">
        <f t="shared" si="1001"/>
        <v>0</v>
      </c>
      <c r="AA2551" s="40">
        <f t="shared" si="1002"/>
        <v>0</v>
      </c>
      <c r="AB2551" s="38">
        <f t="shared" si="1003"/>
        <v>283574.17596026545</v>
      </c>
      <c r="AC2551" s="46"/>
      <c r="AD2551" s="38"/>
      <c r="AE2551" s="40"/>
      <c r="AF2551" s="40"/>
      <c r="AG2551" s="40">
        <f t="shared" si="1004"/>
        <v>152.55489394678781</v>
      </c>
      <c r="AH2551" s="24">
        <f t="shared" si="1005"/>
        <v>147.8274989551052</v>
      </c>
      <c r="AI2551" s="50">
        <v>147.94999999999999</v>
      </c>
      <c r="AJ2551" s="25">
        <f t="shared" si="991"/>
        <v>-8.2798948898132885E-4</v>
      </c>
      <c r="AK2551" s="41"/>
      <c r="AL2551" s="50"/>
    </row>
    <row r="2552" spans="1:38" x14ac:dyDescent="0.25">
      <c r="A2552" s="49">
        <v>41708</v>
      </c>
      <c r="B2552" s="47">
        <v>1877.17</v>
      </c>
      <c r="C2552" s="27">
        <f t="shared" si="1006"/>
        <v>-4.6324891908577914E-4</v>
      </c>
      <c r="D2552" s="27">
        <f t="shared" si="1007"/>
        <v>1.7007566655455331E-2</v>
      </c>
      <c r="E2552" s="5">
        <f t="shared" si="1008"/>
        <v>0</v>
      </c>
      <c r="F2552" s="44">
        <v>3381.22</v>
      </c>
      <c r="G2552" s="45">
        <v>3381.22</v>
      </c>
      <c r="H2552" s="48">
        <v>1877.17</v>
      </c>
      <c r="I2552" s="42">
        <v>14.2</v>
      </c>
      <c r="J2552" s="40">
        <f t="shared" si="992"/>
        <v>0.14199999999999999</v>
      </c>
      <c r="K2552" s="40">
        <f t="shared" si="993"/>
        <v>3.7389034746523553E-2</v>
      </c>
      <c r="L2552" s="51">
        <f>VLOOKUP(A2552,LIBOR!$A$3:B4647,2,1)</f>
        <v>9.01E-2</v>
      </c>
      <c r="M2552" s="43">
        <v>1143.1600000000001</v>
      </c>
      <c r="N2552" s="54">
        <v>1019.32</v>
      </c>
      <c r="O2552" s="40">
        <f t="shared" si="994"/>
        <v>2.1469901628183792E-7</v>
      </c>
      <c r="P2552" s="40">
        <f t="shared" si="995"/>
        <v>0.10461096525347643</v>
      </c>
      <c r="Q2552" s="38">
        <f t="shared" si="1009"/>
        <v>14.462</v>
      </c>
      <c r="R2552" s="38">
        <f t="shared" si="1010"/>
        <v>14.425499999999996</v>
      </c>
      <c r="S2552" s="40">
        <f t="shared" si="996"/>
        <v>1</v>
      </c>
      <c r="T2552" s="40">
        <f t="shared" si="997"/>
        <v>0</v>
      </c>
      <c r="U2552" s="40">
        <f>VLOOKUP(P2552,Table!$D$6:$G$15,MATCH(VALUE(T2552)&amp;"E",Table!$D$5:$G$5,0),1)*IF(Y2552=1,0,1)</f>
        <v>0.9</v>
      </c>
      <c r="V2552" s="40">
        <f t="shared" si="998"/>
        <v>9.9999999999999978E-2</v>
      </c>
      <c r="W2552" s="40">
        <f t="shared" si="990"/>
        <v>228307.28597394296</v>
      </c>
      <c r="X2552" s="40">
        <f t="shared" si="999"/>
        <v>1.0272775464875039E-2</v>
      </c>
      <c r="Y2552" s="40">
        <f t="shared" si="1000"/>
        <v>0</v>
      </c>
      <c r="Z2552" s="40">
        <f t="shared" si="1001"/>
        <v>0</v>
      </c>
      <c r="AA2552" s="40">
        <f t="shared" si="1002"/>
        <v>0</v>
      </c>
      <c r="AB2552" s="38">
        <f t="shared" si="1003"/>
        <v>283450.83017702791</v>
      </c>
      <c r="AC2552" s="46"/>
      <c r="AD2552" s="38"/>
      <c r="AE2552" s="40"/>
      <c r="AF2552" s="40"/>
      <c r="AG2552" s="40">
        <f t="shared" si="1004"/>
        <v>152.48853740068529</v>
      </c>
      <c r="AH2552" s="24">
        <f t="shared" si="1005"/>
        <v>147.75166130194145</v>
      </c>
      <c r="AI2552" s="50">
        <v>147.87</v>
      </c>
      <c r="AJ2552" s="25">
        <f t="shared" si="991"/>
        <v>-8.0028875403093114E-4</v>
      </c>
      <c r="AK2552" s="41"/>
      <c r="AL2552" s="50"/>
    </row>
    <row r="2553" spans="1:38" x14ac:dyDescent="0.25">
      <c r="A2553" s="49">
        <v>41709</v>
      </c>
      <c r="B2553" s="47">
        <v>1867.63</v>
      </c>
      <c r="C2553" s="27">
        <f t="shared" si="1006"/>
        <v>-5.0821182950930854E-3</v>
      </c>
      <c r="D2553" s="27">
        <f t="shared" si="1007"/>
        <v>-3.342223509304465E-3</v>
      </c>
      <c r="E2553" s="5">
        <f t="shared" si="1008"/>
        <v>0</v>
      </c>
      <c r="F2553" s="44">
        <v>3364.17</v>
      </c>
      <c r="G2553" s="45">
        <v>3364.17</v>
      </c>
      <c r="H2553" s="48">
        <v>1867.63</v>
      </c>
      <c r="I2553" s="42">
        <v>14.8</v>
      </c>
      <c r="J2553" s="40">
        <f t="shared" si="992"/>
        <v>0.14800000000000002</v>
      </c>
      <c r="K2553" s="40">
        <f t="shared" si="993"/>
        <v>4.3603182629048512E-2</v>
      </c>
      <c r="L2553" s="51">
        <f>VLOOKUP(A2553,LIBOR!$A$3:B4648,2,1)</f>
        <v>8.8499999999999995E-2</v>
      </c>
      <c r="M2553" s="43">
        <v>1158.6400000000001</v>
      </c>
      <c r="N2553" s="54">
        <v>1033.1199999999999</v>
      </c>
      <c r="O2553" s="40">
        <f t="shared" si="994"/>
        <v>2.5959801272389459E-5</v>
      </c>
      <c r="P2553" s="40">
        <f t="shared" si="995"/>
        <v>0.10439681737095151</v>
      </c>
      <c r="Q2553" s="38">
        <f t="shared" si="1009"/>
        <v>14.102</v>
      </c>
      <c r="R2553" s="38">
        <f t="shared" si="1010"/>
        <v>14.370999999999999</v>
      </c>
      <c r="S2553" s="40">
        <f t="shared" si="996"/>
        <v>-1</v>
      </c>
      <c r="T2553" s="40">
        <f t="shared" si="997"/>
        <v>0</v>
      </c>
      <c r="U2553" s="40">
        <f>VLOOKUP(P2553,Table!$D$6:$G$15,MATCH(VALUE(T2553)&amp;"E",Table!$D$5:$G$5,0),1)*IF(Y2553=1,0,1)</f>
        <v>0.9</v>
      </c>
      <c r="V2553" s="40">
        <f t="shared" si="998"/>
        <v>9.9999999999999978E-2</v>
      </c>
      <c r="W2553" s="40">
        <f t="shared" si="990"/>
        <v>227572.12219216235</v>
      </c>
      <c r="X2553" s="40">
        <f t="shared" si="999"/>
        <v>1.5130605701242805E-2</v>
      </c>
      <c r="Y2553" s="40">
        <f t="shared" si="1000"/>
        <v>0</v>
      </c>
      <c r="Z2553" s="40">
        <f t="shared" si="1001"/>
        <v>0</v>
      </c>
      <c r="AA2553" s="40">
        <f t="shared" si="1002"/>
        <v>0</v>
      </c>
      <c r="AB2553" s="38">
        <f t="shared" si="1003"/>
        <v>282548.27693086729</v>
      </c>
      <c r="AC2553" s="46"/>
      <c r="AD2553" s="38"/>
      <c r="AE2553" s="40"/>
      <c r="AF2553" s="40"/>
      <c r="AG2553" s="40">
        <f t="shared" si="1004"/>
        <v>152.00298925694793</v>
      </c>
      <c r="AH2553" s="24">
        <f t="shared" si="1005"/>
        <v>147.2773627909344</v>
      </c>
      <c r="AI2553" s="50">
        <v>147.38999999999999</v>
      </c>
      <c r="AJ2553" s="25">
        <f t="shared" si="991"/>
        <v>-7.6421201618548373E-4</v>
      </c>
      <c r="AK2553" s="41"/>
      <c r="AL2553" s="50"/>
    </row>
    <row r="2554" spans="1:38" x14ac:dyDescent="0.25">
      <c r="A2554" s="49">
        <v>41710</v>
      </c>
      <c r="B2554" s="47">
        <v>1868.2</v>
      </c>
      <c r="C2554" s="27">
        <f t="shared" si="1006"/>
        <v>3.0519963804387373E-4</v>
      </c>
      <c r="D2554" s="27">
        <f t="shared" si="1007"/>
        <v>-2.9836595154483225E-3</v>
      </c>
      <c r="E2554" s="5">
        <f t="shared" si="1008"/>
        <v>0</v>
      </c>
      <c r="F2554" s="44">
        <v>3366.07</v>
      </c>
      <c r="G2554" s="45">
        <v>3366.07</v>
      </c>
      <c r="H2554" s="48">
        <v>1868.2</v>
      </c>
      <c r="I2554" s="42">
        <v>14.47</v>
      </c>
      <c r="J2554" s="40">
        <f t="shared" si="992"/>
        <v>0.1447</v>
      </c>
      <c r="K2554" s="40">
        <f t="shared" si="993"/>
        <v>4.751312800494667E-2</v>
      </c>
      <c r="L2554" s="51">
        <f>VLOOKUP(A2554,LIBOR!$A$3:B4649,2,1)</f>
        <v>8.8900000000000007E-2</v>
      </c>
      <c r="M2554" s="43">
        <v>1146.24</v>
      </c>
      <c r="N2554" s="54">
        <v>1022.06</v>
      </c>
      <c r="O2554" s="40">
        <f t="shared" si="994"/>
        <v>9.3118398637745176E-8</v>
      </c>
      <c r="P2554" s="40">
        <f t="shared" si="995"/>
        <v>9.7186871995053326E-2</v>
      </c>
      <c r="Q2554" s="38">
        <f t="shared" si="1009"/>
        <v>14.241999999999999</v>
      </c>
      <c r="R2554" s="38">
        <f t="shared" si="1010"/>
        <v>14.347999999999999</v>
      </c>
      <c r="S2554" s="40">
        <f t="shared" si="996"/>
        <v>-1</v>
      </c>
      <c r="T2554" s="40">
        <f t="shared" si="997"/>
        <v>0</v>
      </c>
      <c r="U2554" s="40">
        <f>VLOOKUP(P2554,Table!$D$6:$G$15,MATCH(VALUE(T2554)&amp;"E",Table!$D$5:$G$5,0),1)*IF(Y2554=1,0,1)</f>
        <v>0.97499999999999998</v>
      </c>
      <c r="V2554" s="40">
        <f t="shared" si="998"/>
        <v>2.5000000000000022E-2</v>
      </c>
      <c r="W2554" s="40">
        <f t="shared" si="990"/>
        <v>227391.00575048898</v>
      </c>
      <c r="X2554" s="40">
        <f t="shared" si="999"/>
        <v>-1.0748982729500423E-3</v>
      </c>
      <c r="Y2554" s="40">
        <f t="shared" si="1000"/>
        <v>0</v>
      </c>
      <c r="Z2554" s="40">
        <f t="shared" si="1001"/>
        <v>0</v>
      </c>
      <c r="AA2554" s="40">
        <f t="shared" si="1002"/>
        <v>0</v>
      </c>
      <c r="AB2554" s="38">
        <f t="shared" si="1003"/>
        <v>282389.50669090182</v>
      </c>
      <c r="AC2554" s="46"/>
      <c r="AD2554" s="38"/>
      <c r="AE2554" s="40"/>
      <c r="AF2554" s="40"/>
      <c r="AG2554" s="40">
        <f t="shared" si="1004"/>
        <v>151.91757535408524</v>
      </c>
      <c r="AH2554" s="24">
        <f t="shared" si="1005"/>
        <v>147.19077323156563</v>
      </c>
      <c r="AI2554" s="50">
        <v>147.31</v>
      </c>
      <c r="AJ2554" s="25">
        <f t="shared" si="991"/>
        <v>-8.0935963909012365E-4</v>
      </c>
      <c r="AK2554" s="41"/>
      <c r="AL2554" s="50"/>
    </row>
    <row r="2555" spans="1:38" x14ac:dyDescent="0.25">
      <c r="A2555" s="49">
        <v>41711</v>
      </c>
      <c r="B2555" s="47">
        <v>1846.34</v>
      </c>
      <c r="C2555" s="27">
        <f t="shared" si="1006"/>
        <v>-1.1701102665667595E-2</v>
      </c>
      <c r="D2555" s="27">
        <f t="shared" si="1007"/>
        <v>-1.6403186140855786E-2</v>
      </c>
      <c r="E2555" s="5">
        <f t="shared" si="1008"/>
        <v>0</v>
      </c>
      <c r="F2555" s="44">
        <v>3327.11</v>
      </c>
      <c r="G2555" s="45">
        <v>3327.11</v>
      </c>
      <c r="H2555" s="48">
        <v>1846.34</v>
      </c>
      <c r="I2555" s="42">
        <v>16.22</v>
      </c>
      <c r="J2555" s="40">
        <f t="shared" si="992"/>
        <v>0.16219999999999998</v>
      </c>
      <c r="K2555" s="40">
        <f t="shared" si="993"/>
        <v>7.5908549580067652E-2</v>
      </c>
      <c r="L2555" s="51">
        <f>VLOOKUP(A2555,LIBOR!$A$3:B4650,2,1)</f>
        <v>8.7900000000000006E-2</v>
      </c>
      <c r="M2555" s="43">
        <v>1200.68</v>
      </c>
      <c r="N2555" s="54">
        <v>1070.5999999999999</v>
      </c>
      <c r="O2555" s="40">
        <f t="shared" si="994"/>
        <v>1.3853523800756132E-4</v>
      </c>
      <c r="P2555" s="40">
        <f t="shared" si="995"/>
        <v>8.6291450419932331E-2</v>
      </c>
      <c r="Q2555" s="38">
        <f t="shared" si="1009"/>
        <v>14.357999999999999</v>
      </c>
      <c r="R2555" s="38">
        <f t="shared" si="1010"/>
        <v>14.346</v>
      </c>
      <c r="S2555" s="40">
        <f t="shared" si="996"/>
        <v>1</v>
      </c>
      <c r="T2555" s="40">
        <f t="shared" si="997"/>
        <v>0</v>
      </c>
      <c r="U2555" s="40">
        <f>VLOOKUP(P2555,Table!$D$6:$G$15,MATCH(VALUE(T2555)&amp;"E",Table!$D$5:$G$5,0),1)*IF(Y2555=1,0,1)</f>
        <v>0.97499999999999998</v>
      </c>
      <c r="V2555" s="40">
        <f t="shared" si="998"/>
        <v>2.5000000000000022E-2</v>
      </c>
      <c r="W2555" s="40">
        <f t="shared" si="990"/>
        <v>225066.78154157553</v>
      </c>
      <c r="X2555" s="40">
        <f t="shared" si="999"/>
        <v>-1.8563555331190251E-3</v>
      </c>
      <c r="Y2555" s="40">
        <f t="shared" si="1000"/>
        <v>0</v>
      </c>
      <c r="Z2555" s="40">
        <f t="shared" si="1001"/>
        <v>0</v>
      </c>
      <c r="AA2555" s="40">
        <f t="shared" si="1002"/>
        <v>0</v>
      </c>
      <c r="AB2555" s="38">
        <f t="shared" si="1003"/>
        <v>279538.04761433566</v>
      </c>
      <c r="AC2555" s="46"/>
      <c r="AD2555" s="38"/>
      <c r="AE2555" s="40"/>
      <c r="AF2555" s="40"/>
      <c r="AG2555" s="40">
        <f t="shared" si="1004"/>
        <v>150.38357094220214</v>
      </c>
      <c r="AH2555" s="24">
        <f t="shared" si="1005"/>
        <v>145.70070591470139</v>
      </c>
      <c r="AI2555" s="50">
        <v>145.82</v>
      </c>
      <c r="AJ2555" s="25">
        <f t="shared" si="991"/>
        <v>-8.1809138183108754E-4</v>
      </c>
      <c r="AK2555" s="41"/>
      <c r="AL2555" s="50"/>
    </row>
    <row r="2556" spans="1:38" x14ac:dyDescent="0.25">
      <c r="A2556" s="49">
        <v>41712</v>
      </c>
      <c r="B2556" s="47">
        <v>1841.13</v>
      </c>
      <c r="C2556" s="27">
        <f t="shared" si="1006"/>
        <v>-2.8217988019539897E-3</v>
      </c>
      <c r="D2556" s="27">
        <f t="shared" si="1007"/>
        <v>-1.9763069043756576E-2</v>
      </c>
      <c r="E2556" s="5">
        <f t="shared" si="1008"/>
        <v>0</v>
      </c>
      <c r="F2556" s="44">
        <v>3317.81</v>
      </c>
      <c r="G2556" s="45">
        <v>3317.81</v>
      </c>
      <c r="H2556" s="48">
        <v>1841.13</v>
      </c>
      <c r="I2556" s="42">
        <v>17.82</v>
      </c>
      <c r="J2556" s="40">
        <f t="shared" si="992"/>
        <v>0.1782</v>
      </c>
      <c r="K2556" s="40">
        <f t="shared" si="993"/>
        <v>8.3305801384435232E-2</v>
      </c>
      <c r="L2556" s="51">
        <f>VLOOKUP(A2556,LIBOR!$A$3:B4651,2,1)</f>
        <v>8.7800000000000003E-2</v>
      </c>
      <c r="M2556" s="43">
        <v>1241.4100000000001</v>
      </c>
      <c r="N2556" s="54">
        <v>1106.92</v>
      </c>
      <c r="O2556" s="40">
        <f t="shared" si="994"/>
        <v>7.9850754566055133E-6</v>
      </c>
      <c r="P2556" s="40">
        <f t="shared" si="995"/>
        <v>9.4894198615564765E-2</v>
      </c>
      <c r="Q2556" s="38">
        <f t="shared" si="1009"/>
        <v>14.76</v>
      </c>
      <c r="R2556" s="38">
        <f t="shared" si="1010"/>
        <v>14.442000000000002</v>
      </c>
      <c r="S2556" s="40">
        <f t="shared" si="996"/>
        <v>1</v>
      </c>
      <c r="T2556" s="40">
        <f t="shared" si="997"/>
        <v>0</v>
      </c>
      <c r="U2556" s="40">
        <f>VLOOKUP(P2556,Table!$D$6:$G$15,MATCH(VALUE(T2556)&amp;"E",Table!$D$5:$G$5,0),1)*IF(Y2556=1,0,1)</f>
        <v>0.97499999999999998</v>
      </c>
      <c r="V2556" s="40">
        <f t="shared" si="998"/>
        <v>2.5000000000000022E-2</v>
      </c>
      <c r="W2556" s="40">
        <f t="shared" si="990"/>
        <v>224638.44990867929</v>
      </c>
      <c r="X2556" s="40">
        <f t="shared" si="999"/>
        <v>-1.3597711083949471E-2</v>
      </c>
      <c r="Y2556" s="40">
        <f t="shared" si="1000"/>
        <v>0</v>
      </c>
      <c r="Z2556" s="40">
        <f t="shared" si="1001"/>
        <v>0</v>
      </c>
      <c r="AA2556" s="40">
        <f t="shared" si="1002"/>
        <v>0</v>
      </c>
      <c r="AB2556" s="38">
        <f t="shared" si="1003"/>
        <v>279013.27723681228</v>
      </c>
      <c r="AC2556" s="46"/>
      <c r="AD2556" s="38"/>
      <c r="AE2556" s="40"/>
      <c r="AF2556" s="40"/>
      <c r="AG2556" s="40">
        <f t="shared" si="1004"/>
        <v>150.10125930709503</v>
      </c>
      <c r="AH2556" s="24">
        <f t="shared" si="1005"/>
        <v>145.42340022378431</v>
      </c>
      <c r="AI2556" s="50">
        <v>145.54</v>
      </c>
      <c r="AJ2556" s="25">
        <f t="shared" si="991"/>
        <v>-8.0115278422210334E-4</v>
      </c>
      <c r="AK2556" s="41"/>
      <c r="AL2556" s="50"/>
    </row>
    <row r="2557" spans="1:38" x14ac:dyDescent="0.25">
      <c r="A2557" s="49">
        <v>41715</v>
      </c>
      <c r="B2557" s="47">
        <v>1858.83</v>
      </c>
      <c r="C2557" s="27">
        <f t="shared" si="1006"/>
        <v>9.6136611754735757E-3</v>
      </c>
      <c r="D2557" s="27">
        <f t="shared" si="1007"/>
        <v>-9.6861589491972211E-3</v>
      </c>
      <c r="E2557" s="5">
        <f t="shared" si="1008"/>
        <v>0</v>
      </c>
      <c r="F2557" s="44">
        <v>3349.71</v>
      </c>
      <c r="G2557" s="45">
        <v>3349.71</v>
      </c>
      <c r="H2557" s="48">
        <v>1858.83</v>
      </c>
      <c r="I2557" s="42">
        <v>15.64</v>
      </c>
      <c r="J2557" s="40">
        <f t="shared" si="992"/>
        <v>0.15640000000000001</v>
      </c>
      <c r="K2557" s="40">
        <f t="shared" si="993"/>
        <v>6.8593210016515291E-2</v>
      </c>
      <c r="L2557" s="51">
        <f>VLOOKUP(A2557,LIBOR!$A$3:B4652,2,1)</f>
        <v>8.8599999999999998E-2</v>
      </c>
      <c r="M2557" s="43">
        <v>1170.29</v>
      </c>
      <c r="N2557" s="54">
        <v>1043.5</v>
      </c>
      <c r="O2557" s="40">
        <f t="shared" si="994"/>
        <v>9.1541725029403915E-5</v>
      </c>
      <c r="P2557" s="40">
        <f t="shared" si="995"/>
        <v>8.780678998348472E-2</v>
      </c>
      <c r="Q2557" s="38">
        <f t="shared" si="1009"/>
        <v>15.501999999999999</v>
      </c>
      <c r="R2557" s="38">
        <f t="shared" si="1010"/>
        <v>14.626000000000001</v>
      </c>
      <c r="S2557" s="40">
        <f t="shared" si="996"/>
        <v>1</v>
      </c>
      <c r="T2557" s="40">
        <f t="shared" si="997"/>
        <v>0</v>
      </c>
      <c r="U2557" s="40">
        <f>VLOOKUP(P2557,Table!$D$6:$G$15,MATCH(VALUE(T2557)&amp;"E",Table!$D$5:$G$5,0),1)*IF(Y2557=1,0,1)</f>
        <v>0.97499999999999998</v>
      </c>
      <c r="V2557" s="40">
        <f t="shared" si="998"/>
        <v>2.5000000000000022E-2</v>
      </c>
      <c r="W2557" s="40">
        <f t="shared" si="990"/>
        <v>226422.2963839221</v>
      </c>
      <c r="X2557" s="40">
        <f t="shared" si="999"/>
        <v>-1.6559422553418357E-2</v>
      </c>
      <c r="Y2557" s="40">
        <f t="shared" si="1000"/>
        <v>0</v>
      </c>
      <c r="Z2557" s="40">
        <f t="shared" si="1001"/>
        <v>0</v>
      </c>
      <c r="AA2557" s="40">
        <f t="shared" si="1002"/>
        <v>0</v>
      </c>
      <c r="AB2557" s="38">
        <f t="shared" si="1003"/>
        <v>281229.24651033315</v>
      </c>
      <c r="AC2557" s="46"/>
      <c r="AD2557" s="38"/>
      <c r="AE2557" s="40"/>
      <c r="AF2557" s="40"/>
      <c r="AG2557" s="40">
        <f t="shared" si="1004"/>
        <v>151.29338816144701</v>
      </c>
      <c r="AH2557" s="24">
        <f t="shared" si="1005"/>
        <v>146.56693188995618</v>
      </c>
      <c r="AI2557" s="50">
        <v>146.68</v>
      </c>
      <c r="AJ2557" s="25">
        <f t="shared" si="991"/>
        <v>-7.7084885494838051E-4</v>
      </c>
      <c r="AK2557" s="41"/>
      <c r="AL2557" s="50"/>
    </row>
    <row r="2558" spans="1:38" x14ac:dyDescent="0.25">
      <c r="A2558" s="49">
        <v>41716</v>
      </c>
      <c r="B2558" s="47">
        <v>1872.25</v>
      </c>
      <c r="C2558" s="27">
        <f t="shared" si="1006"/>
        <v>7.219595121662481E-3</v>
      </c>
      <c r="D2558" s="27">
        <f t="shared" si="1007"/>
        <v>2.6155544675583453E-3</v>
      </c>
      <c r="E2558" s="5">
        <f t="shared" si="1008"/>
        <v>0</v>
      </c>
      <c r="F2558" s="44">
        <v>3373.98</v>
      </c>
      <c r="G2558" s="45">
        <v>3373.98</v>
      </c>
      <c r="H2558" s="48">
        <v>1872.25</v>
      </c>
      <c r="I2558" s="42">
        <v>14.52</v>
      </c>
      <c r="J2558" s="40">
        <f t="shared" si="992"/>
        <v>0.1452</v>
      </c>
      <c r="K2558" s="40">
        <f t="shared" si="993"/>
        <v>5.1617039581940305E-2</v>
      </c>
      <c r="L2558" s="51">
        <f>VLOOKUP(A2558,LIBOR!$A$3:B4653,2,1)</f>
        <v>8.8499999999999995E-2</v>
      </c>
      <c r="M2558" s="43">
        <v>1130.44</v>
      </c>
      <c r="N2558" s="54">
        <v>1007.96</v>
      </c>
      <c r="O2558" s="40">
        <f t="shared" si="994"/>
        <v>5.1748724112190605E-5</v>
      </c>
      <c r="P2558" s="40">
        <f t="shared" si="995"/>
        <v>9.3582960418059691E-2</v>
      </c>
      <c r="Q2558" s="38">
        <f t="shared" si="1009"/>
        <v>15.790000000000001</v>
      </c>
      <c r="R2558" s="38">
        <f t="shared" si="1010"/>
        <v>14.729499999999998</v>
      </c>
      <c r="S2558" s="40">
        <f t="shared" si="996"/>
        <v>1</v>
      </c>
      <c r="T2558" s="40">
        <f t="shared" si="997"/>
        <v>0</v>
      </c>
      <c r="U2558" s="40">
        <f>VLOOKUP(P2558,Table!$D$6:$G$15,MATCH(VALUE(T2558)&amp;"E",Table!$D$5:$G$5,0),1)*IF(Y2558=1,0,1)</f>
        <v>0.97499999999999998</v>
      </c>
      <c r="V2558" s="40">
        <f t="shared" si="998"/>
        <v>2.5000000000000022E-2</v>
      </c>
      <c r="W2558" s="40">
        <f t="shared" si="990"/>
        <v>227823.31690588637</v>
      </c>
      <c r="X2558" s="40">
        <f t="shared" si="999"/>
        <v>-8.2563707153698873E-3</v>
      </c>
      <c r="Y2558" s="40">
        <f t="shared" si="1000"/>
        <v>0</v>
      </c>
      <c r="Z2558" s="40">
        <f t="shared" si="1001"/>
        <v>0</v>
      </c>
      <c r="AA2558" s="40">
        <f t="shared" si="1002"/>
        <v>0</v>
      </c>
      <c r="AB2558" s="38">
        <f t="shared" si="1003"/>
        <v>282976.51918587164</v>
      </c>
      <c r="AC2558" s="46"/>
      <c r="AD2558" s="38"/>
      <c r="AE2558" s="40"/>
      <c r="AF2558" s="40"/>
      <c r="AG2558" s="40">
        <f t="shared" si="1004"/>
        <v>152.23337148965476</v>
      </c>
      <c r="AH2558" s="24">
        <f t="shared" si="1005"/>
        <v>147.47371136643753</v>
      </c>
      <c r="AI2558" s="50">
        <v>147.59</v>
      </c>
      <c r="AJ2558" s="25">
        <f t="shared" si="991"/>
        <v>-7.879167529133424E-4</v>
      </c>
      <c r="AK2558" s="41"/>
      <c r="AL2558" s="50"/>
    </row>
    <row r="2559" spans="1:38" x14ac:dyDescent="0.25">
      <c r="A2559" s="49">
        <v>41717</v>
      </c>
      <c r="B2559" s="47">
        <v>1860.77</v>
      </c>
      <c r="C2559" s="27">
        <f t="shared" si="1006"/>
        <v>-6.131659767659281E-3</v>
      </c>
      <c r="D2559" s="27">
        <f t="shared" si="1007"/>
        <v>-3.8213049381448094E-3</v>
      </c>
      <c r="E2559" s="5">
        <f t="shared" si="1008"/>
        <v>0</v>
      </c>
      <c r="F2559" s="44">
        <v>3353.29</v>
      </c>
      <c r="G2559" s="45">
        <v>3353.29</v>
      </c>
      <c r="H2559" s="48">
        <v>1860.77</v>
      </c>
      <c r="I2559" s="42">
        <v>15.12</v>
      </c>
      <c r="J2559" s="40">
        <f t="shared" si="992"/>
        <v>0.1512</v>
      </c>
      <c r="K2559" s="40">
        <f t="shared" si="993"/>
        <v>5.6510532795855162E-2</v>
      </c>
      <c r="L2559" s="51">
        <f>VLOOKUP(A2559,LIBOR!$A$3:B4654,2,1)</f>
        <v>8.8999999999999996E-2</v>
      </c>
      <c r="M2559" s="43">
        <v>1158.8499999999999</v>
      </c>
      <c r="N2559" s="54">
        <v>1033.29</v>
      </c>
      <c r="O2559" s="40">
        <f t="shared" si="994"/>
        <v>3.7829088081514067E-5</v>
      </c>
      <c r="P2559" s="40">
        <f t="shared" si="995"/>
        <v>9.4689467204144839E-2</v>
      </c>
      <c r="Q2559" s="38">
        <f t="shared" si="1009"/>
        <v>15.734</v>
      </c>
      <c r="R2559" s="38">
        <f t="shared" si="1010"/>
        <v>14.761999999999997</v>
      </c>
      <c r="S2559" s="40">
        <f t="shared" si="996"/>
        <v>1</v>
      </c>
      <c r="T2559" s="40">
        <f t="shared" si="997"/>
        <v>0</v>
      </c>
      <c r="U2559" s="40">
        <f>VLOOKUP(P2559,Table!$D$6:$G$15,MATCH(VALUE(T2559)&amp;"E",Table!$D$5:$G$5,0),1)*IF(Y2559=1,0,1)</f>
        <v>0.97499999999999998</v>
      </c>
      <c r="V2559" s="40">
        <f t="shared" si="998"/>
        <v>2.5000000000000022E-2</v>
      </c>
      <c r="W2559" s="40">
        <f t="shared" si="990"/>
        <v>226604.43501834513</v>
      </c>
      <c r="X2559" s="40">
        <f t="shared" si="999"/>
        <v>1.1038026595890926E-3</v>
      </c>
      <c r="Y2559" s="40">
        <f t="shared" si="1000"/>
        <v>0</v>
      </c>
      <c r="Z2559" s="40">
        <f t="shared" si="1001"/>
        <v>0</v>
      </c>
      <c r="AA2559" s="40">
        <f t="shared" si="1002"/>
        <v>0</v>
      </c>
      <c r="AB2559" s="38">
        <f t="shared" si="1003"/>
        <v>281462.41854330839</v>
      </c>
      <c r="AC2559" s="46"/>
      <c r="AD2559" s="38"/>
      <c r="AE2559" s="40"/>
      <c r="AF2559" s="40"/>
      <c r="AG2559" s="40">
        <f t="shared" si="1004"/>
        <v>151.41882812663934</v>
      </c>
      <c r="AH2559" s="24">
        <f t="shared" si="1005"/>
        <v>146.68081733058315</v>
      </c>
      <c r="AI2559" s="50">
        <v>146.80000000000001</v>
      </c>
      <c r="AJ2559" s="25">
        <f t="shared" si="991"/>
        <v>-8.1187104507396413E-4</v>
      </c>
      <c r="AK2559" s="41"/>
      <c r="AL2559" s="50"/>
    </row>
    <row r="2560" spans="1:38" x14ac:dyDescent="0.25">
      <c r="A2560" s="49">
        <v>41718</v>
      </c>
      <c r="B2560" s="47">
        <v>1872.01</v>
      </c>
      <c r="C2560" s="27">
        <f t="shared" si="1006"/>
        <v>6.0405101114056059E-3</v>
      </c>
      <c r="D2560" s="27">
        <f t="shared" si="1007"/>
        <v>1.3920307838928392E-2</v>
      </c>
      <c r="E2560" s="5">
        <f t="shared" si="1008"/>
        <v>0</v>
      </c>
      <c r="F2560" s="44">
        <v>3373.6</v>
      </c>
      <c r="G2560" s="45">
        <v>3373.6</v>
      </c>
      <c r="H2560" s="48">
        <v>1872.01</v>
      </c>
      <c r="I2560" s="42">
        <v>14.52</v>
      </c>
      <c r="J2560" s="40">
        <f t="shared" si="992"/>
        <v>0.1452</v>
      </c>
      <c r="K2560" s="40">
        <f t="shared" si="993"/>
        <v>4.9618859417875305E-2</v>
      </c>
      <c r="L2560" s="51">
        <f>VLOOKUP(A2560,LIBOR!$A$3:B4655,2,1)</f>
        <v>8.8499999999999995E-2</v>
      </c>
      <c r="M2560" s="43">
        <v>1140.45</v>
      </c>
      <c r="N2560" s="54">
        <v>1016.89</v>
      </c>
      <c r="O2560" s="40">
        <f t="shared" si="994"/>
        <v>3.626857145368297E-5</v>
      </c>
      <c r="P2560" s="40">
        <f t="shared" si="995"/>
        <v>9.5581140582124691E-2</v>
      </c>
      <c r="Q2560" s="38">
        <f t="shared" si="1009"/>
        <v>15.864000000000001</v>
      </c>
      <c r="R2560" s="38">
        <f t="shared" si="1010"/>
        <v>14.742999999999999</v>
      </c>
      <c r="S2560" s="40">
        <f t="shared" si="996"/>
        <v>1</v>
      </c>
      <c r="T2560" s="40">
        <f t="shared" si="997"/>
        <v>0</v>
      </c>
      <c r="U2560" s="40">
        <f>VLOOKUP(P2560,Table!$D$6:$G$15,MATCH(VALUE(T2560)&amp;"E",Table!$D$5:$G$5,0),1)*IF(Y2560=1,0,1)</f>
        <v>0.97499999999999998</v>
      </c>
      <c r="V2560" s="40">
        <f t="shared" si="998"/>
        <v>2.5000000000000022E-2</v>
      </c>
      <c r="W2560" s="40">
        <f t="shared" si="990"/>
        <v>227849.10667726782</v>
      </c>
      <c r="X2560" s="40">
        <f t="shared" si="999"/>
        <v>-3.4591110125390401E-3</v>
      </c>
      <c r="Y2560" s="40">
        <f t="shared" si="1000"/>
        <v>0</v>
      </c>
      <c r="Z2560" s="40">
        <f t="shared" si="1001"/>
        <v>0</v>
      </c>
      <c r="AA2560" s="40">
        <f t="shared" si="1002"/>
        <v>0</v>
      </c>
      <c r="AB2560" s="38">
        <f t="shared" si="1003"/>
        <v>283012.81898120267</v>
      </c>
      <c r="AC2560" s="46"/>
      <c r="AD2560" s="38"/>
      <c r="AE2560" s="40"/>
      <c r="AF2560" s="40"/>
      <c r="AG2560" s="40">
        <f t="shared" si="1004"/>
        <v>152.25289975384968</v>
      </c>
      <c r="AH2560" s="24">
        <f t="shared" si="1005"/>
        <v>147.48495147012312</v>
      </c>
      <c r="AI2560" s="50">
        <v>147.6</v>
      </c>
      <c r="AJ2560" s="25">
        <f t="shared" si="991"/>
        <v>-7.7946158453168213E-4</v>
      </c>
      <c r="AK2560" s="41"/>
      <c r="AL2560" s="50"/>
    </row>
    <row r="2561" spans="1:38" x14ac:dyDescent="0.25">
      <c r="A2561" s="49">
        <v>41719</v>
      </c>
      <c r="B2561" s="47">
        <v>1866.52</v>
      </c>
      <c r="C2561" s="27">
        <f t="shared" si="1006"/>
        <v>-2.9326766416846173E-3</v>
      </c>
      <c r="D2561" s="27">
        <f t="shared" si="1007"/>
        <v>1.3809429999197764E-2</v>
      </c>
      <c r="E2561" s="5">
        <f t="shared" si="1008"/>
        <v>0</v>
      </c>
      <c r="F2561" s="44">
        <v>3363.72</v>
      </c>
      <c r="G2561" s="45">
        <v>3363.72</v>
      </c>
      <c r="H2561" s="48">
        <v>1866.52</v>
      </c>
      <c r="I2561" s="42">
        <v>15</v>
      </c>
      <c r="J2561" s="40">
        <f t="shared" si="992"/>
        <v>0.15</v>
      </c>
      <c r="K2561" s="40">
        <f t="shared" si="993"/>
        <v>5.2348376420277676E-2</v>
      </c>
      <c r="L2561" s="51">
        <f>VLOOKUP(A2561,LIBOR!$A$3:B4656,2,1)</f>
        <v>9.0499999999999997E-2</v>
      </c>
      <c r="M2561" s="43">
        <v>1158.48</v>
      </c>
      <c r="N2561" s="54">
        <v>1032.97</v>
      </c>
      <c r="O2561" s="40">
        <f t="shared" si="994"/>
        <v>8.6258830280469042E-6</v>
      </c>
      <c r="P2561" s="40">
        <f t="shared" si="995"/>
        <v>9.7651623579722319E-2</v>
      </c>
      <c r="Q2561" s="38">
        <f t="shared" si="1009"/>
        <v>15.524000000000001</v>
      </c>
      <c r="R2561" s="38">
        <f t="shared" si="1010"/>
        <v>14.729499999999996</v>
      </c>
      <c r="S2561" s="40">
        <f t="shared" si="996"/>
        <v>1</v>
      </c>
      <c r="T2561" s="40">
        <f t="shared" si="997"/>
        <v>0</v>
      </c>
      <c r="U2561" s="40">
        <f>VLOOKUP(P2561,Table!$D$6:$G$15,MATCH(VALUE(T2561)&amp;"E",Table!$D$5:$G$5,0),1)*IF(Y2561=1,0,1)</f>
        <v>0.97499999999999998</v>
      </c>
      <c r="V2561" s="40">
        <f t="shared" si="998"/>
        <v>2.5000000000000022E-2</v>
      </c>
      <c r="W2561" s="40">
        <f t="shared" ref="W2561:W2624" si="1011">W2560*(1+$U2560*($H2561/$H2560-1)+$V2560*($N2561/$N2560-1))</f>
        <v>227287.67810928455</v>
      </c>
      <c r="X2561" s="40">
        <f t="shared" si="999"/>
        <v>1.2362220300281557E-2</v>
      </c>
      <c r="Y2561" s="40">
        <f t="shared" si="1000"/>
        <v>0</v>
      </c>
      <c r="Z2561" s="40">
        <f t="shared" si="1001"/>
        <v>0</v>
      </c>
      <c r="AA2561" s="40">
        <f t="shared" si="1002"/>
        <v>0</v>
      </c>
      <c r="AB2561" s="38">
        <f t="shared" si="1003"/>
        <v>282316.5599100737</v>
      </c>
      <c r="AC2561" s="46"/>
      <c r="AD2561" s="38"/>
      <c r="AE2561" s="40"/>
      <c r="AF2561" s="40"/>
      <c r="AG2561" s="40">
        <f t="shared" si="1004"/>
        <v>151.87833204719627</v>
      </c>
      <c r="AH2561" s="24">
        <f t="shared" si="1005"/>
        <v>147.11828451139976</v>
      </c>
      <c r="AI2561" s="50">
        <v>147.24</v>
      </c>
      <c r="AJ2561" s="25">
        <f t="shared" si="991"/>
        <v>-8.2664689350886444E-4</v>
      </c>
      <c r="AK2561" s="41"/>
      <c r="AL2561" s="50"/>
    </row>
    <row r="2562" spans="1:38" x14ac:dyDescent="0.25">
      <c r="A2562" s="49">
        <v>41722</v>
      </c>
      <c r="B2562" s="47">
        <v>1857.44</v>
      </c>
      <c r="C2562" s="27">
        <f t="shared" si="1006"/>
        <v>-4.8646679381950664E-3</v>
      </c>
      <c r="D2562" s="27">
        <f t="shared" si="1007"/>
        <v>-6.688991144708778E-4</v>
      </c>
      <c r="E2562" s="5">
        <f t="shared" si="1008"/>
        <v>0</v>
      </c>
      <c r="F2562" s="44">
        <v>3347.36</v>
      </c>
      <c r="G2562" s="45">
        <v>3347.36</v>
      </c>
      <c r="H2562" s="48">
        <v>1857.44</v>
      </c>
      <c r="I2562" s="42">
        <v>15.09</v>
      </c>
      <c r="J2562" s="40">
        <f t="shared" si="992"/>
        <v>0.15090000000000001</v>
      </c>
      <c r="K2562" s="40">
        <f t="shared" si="993"/>
        <v>5.527658194890489E-2</v>
      </c>
      <c r="L2562" s="51">
        <f>VLOOKUP(A2562,LIBOR!$A$3:B4657,2,1)</f>
        <v>9.0300000000000005E-2</v>
      </c>
      <c r="M2562" s="43">
        <v>1155.57</v>
      </c>
      <c r="N2562" s="54">
        <v>1030.3699999999999</v>
      </c>
      <c r="O2562" s="40">
        <f t="shared" si="994"/>
        <v>2.3780632130256179E-5</v>
      </c>
      <c r="P2562" s="40">
        <f t="shared" si="995"/>
        <v>9.5623418051095116E-2</v>
      </c>
      <c r="Q2562" s="38">
        <f t="shared" si="1009"/>
        <v>14.959999999999999</v>
      </c>
      <c r="R2562" s="38">
        <f t="shared" si="1010"/>
        <v>14.745499999999996</v>
      </c>
      <c r="S2562" s="40">
        <f t="shared" si="996"/>
        <v>1</v>
      </c>
      <c r="T2562" s="40">
        <f t="shared" si="997"/>
        <v>0</v>
      </c>
      <c r="U2562" s="40">
        <f>VLOOKUP(P2562,Table!$D$6:$G$15,MATCH(VALUE(T2562)&amp;"E",Table!$D$5:$G$5,0),1)*IF(Y2562=1,0,1)</f>
        <v>0.97499999999999998</v>
      </c>
      <c r="V2562" s="40">
        <f t="shared" si="998"/>
        <v>2.5000000000000022E-2</v>
      </c>
      <c r="W2562" s="40">
        <f t="shared" si="1011"/>
        <v>226195.33884888855</v>
      </c>
      <c r="X2562" s="40">
        <f t="shared" si="999"/>
        <v>1.1793298082684478E-2</v>
      </c>
      <c r="Y2562" s="40">
        <f t="shared" si="1000"/>
        <v>0</v>
      </c>
      <c r="Z2562" s="40">
        <f t="shared" si="1001"/>
        <v>0</v>
      </c>
      <c r="AA2562" s="40">
        <f t="shared" si="1002"/>
        <v>0</v>
      </c>
      <c r="AB2562" s="38">
        <f t="shared" si="1003"/>
        <v>280960.06579995557</v>
      </c>
      <c r="AC2562" s="46"/>
      <c r="AD2562" s="38"/>
      <c r="AE2562" s="40"/>
      <c r="AF2562" s="40"/>
      <c r="AG2562" s="40">
        <f t="shared" si="1004"/>
        <v>151.14857654527952</v>
      </c>
      <c r="AH2562" s="24">
        <f t="shared" si="1005"/>
        <v>146.39996858921754</v>
      </c>
      <c r="AI2562" s="50">
        <v>146.52000000000001</v>
      </c>
      <c r="AJ2562" s="25">
        <f t="shared" si="991"/>
        <v>-8.1921519780558949E-4</v>
      </c>
      <c r="AK2562" s="41"/>
      <c r="AL2562" s="50"/>
    </row>
    <row r="2563" spans="1:38" x14ac:dyDescent="0.25">
      <c r="A2563" s="49">
        <v>41723</v>
      </c>
      <c r="B2563" s="47">
        <v>1865.62</v>
      </c>
      <c r="C2563" s="27">
        <f t="shared" si="1006"/>
        <v>4.403910758893792E-3</v>
      </c>
      <c r="D2563" s="27">
        <f t="shared" si="1007"/>
        <v>-3.4845834772395667E-3</v>
      </c>
      <c r="E2563" s="5">
        <f t="shared" si="1008"/>
        <v>0</v>
      </c>
      <c r="F2563" s="44">
        <v>3362.44</v>
      </c>
      <c r="G2563" s="45">
        <v>3362.44</v>
      </c>
      <c r="H2563" s="48">
        <v>1865.62</v>
      </c>
      <c r="I2563" s="42">
        <v>14.02</v>
      </c>
      <c r="J2563" s="40">
        <f t="shared" si="992"/>
        <v>0.14019999999999999</v>
      </c>
      <c r="K2563" s="40">
        <f t="shared" si="993"/>
        <v>4.5320934684853376E-2</v>
      </c>
      <c r="L2563" s="51">
        <f>VLOOKUP(A2563,LIBOR!$A$3:B4658,2,1)</f>
        <v>9.0399999999999994E-2</v>
      </c>
      <c r="M2563" s="43">
        <v>1138.45</v>
      </c>
      <c r="N2563" s="54">
        <v>1015.1</v>
      </c>
      <c r="O2563" s="40">
        <f t="shared" si="994"/>
        <v>1.9309362057180451E-5</v>
      </c>
      <c r="P2563" s="40">
        <f t="shared" si="995"/>
        <v>9.4879065315146616E-2</v>
      </c>
      <c r="Q2563" s="38">
        <f t="shared" si="1009"/>
        <v>14.85</v>
      </c>
      <c r="R2563" s="38">
        <f t="shared" si="1010"/>
        <v>14.788499999999999</v>
      </c>
      <c r="S2563" s="40">
        <f t="shared" si="996"/>
        <v>1</v>
      </c>
      <c r="T2563" s="40">
        <f t="shared" si="997"/>
        <v>0</v>
      </c>
      <c r="U2563" s="40">
        <f>VLOOKUP(P2563,Table!$D$6:$G$15,MATCH(VALUE(T2563)&amp;"E",Table!$D$5:$G$5,0),1)*IF(Y2563=1,0,1)</f>
        <v>0.97499999999999998</v>
      </c>
      <c r="V2563" s="40">
        <f t="shared" si="998"/>
        <v>2.5000000000000022E-2</v>
      </c>
      <c r="W2563" s="40">
        <f t="shared" si="1011"/>
        <v>227082.7744177705</v>
      </c>
      <c r="X2563" s="40">
        <f t="shared" si="999"/>
        <v>-1.0023638955093395E-3</v>
      </c>
      <c r="Y2563" s="40">
        <f t="shared" si="1000"/>
        <v>0</v>
      </c>
      <c r="Z2563" s="40">
        <f t="shared" si="1001"/>
        <v>0</v>
      </c>
      <c r="AA2563" s="40">
        <f t="shared" si="1002"/>
        <v>0</v>
      </c>
      <c r="AB2563" s="38">
        <f t="shared" si="1003"/>
        <v>282090.09750281856</v>
      </c>
      <c r="AC2563" s="46"/>
      <c r="AD2563" s="38"/>
      <c r="AE2563" s="40"/>
      <c r="AF2563" s="40"/>
      <c r="AG2563" s="40">
        <f t="shared" si="1004"/>
        <v>151.75650167105306</v>
      </c>
      <c r="AH2563" s="24">
        <f t="shared" si="1005"/>
        <v>146.98496890364902</v>
      </c>
      <c r="AI2563" s="50">
        <v>147.1</v>
      </c>
      <c r="AJ2563" s="25">
        <f t="shared" ref="AJ2563:AJ2626" si="1012">AH2563/AI2563-1</f>
        <v>-7.8199249728738707E-4</v>
      </c>
      <c r="AK2563" s="41"/>
      <c r="AL2563" s="50"/>
    </row>
    <row r="2564" spans="1:38" x14ac:dyDescent="0.25">
      <c r="A2564" s="49">
        <v>41724</v>
      </c>
      <c r="B2564" s="47">
        <v>1852.56</v>
      </c>
      <c r="C2564" s="27">
        <f t="shared" si="1006"/>
        <v>-7.0003537697923557E-3</v>
      </c>
      <c r="D2564" s="27">
        <f t="shared" si="1007"/>
        <v>-4.3532774793726414E-3</v>
      </c>
      <c r="E2564" s="5">
        <f t="shared" si="1008"/>
        <v>0</v>
      </c>
      <c r="F2564" s="44">
        <v>3339</v>
      </c>
      <c r="G2564" s="45">
        <v>3339</v>
      </c>
      <c r="H2564" s="48">
        <v>1852.56</v>
      </c>
      <c r="I2564" s="42">
        <v>14.93</v>
      </c>
      <c r="J2564" s="40">
        <f t="shared" si="992"/>
        <v>0.14929999999999999</v>
      </c>
      <c r="K2564" s="40">
        <f t="shared" si="993"/>
        <v>5.3482638652109768E-2</v>
      </c>
      <c r="L2564" s="51">
        <f>VLOOKUP(A2564,LIBOR!$A$3:B4659,2,1)</f>
        <v>9.0300000000000005E-2</v>
      </c>
      <c r="M2564" s="43">
        <v>1164.6099999999999</v>
      </c>
      <c r="N2564" s="54">
        <v>1038.42</v>
      </c>
      <c r="O2564" s="40">
        <f t="shared" si="994"/>
        <v>4.935022037018308E-5</v>
      </c>
      <c r="P2564" s="40">
        <f t="shared" si="995"/>
        <v>9.581736134789022E-2</v>
      </c>
      <c r="Q2564" s="38">
        <f t="shared" si="1009"/>
        <v>14.75</v>
      </c>
      <c r="R2564" s="38">
        <f t="shared" si="1010"/>
        <v>14.806000000000001</v>
      </c>
      <c r="S2564" s="40">
        <f t="shared" si="996"/>
        <v>-1</v>
      </c>
      <c r="T2564" s="40">
        <f t="shared" si="997"/>
        <v>0</v>
      </c>
      <c r="U2564" s="40">
        <f>VLOOKUP(P2564,Table!$D$6:$G$15,MATCH(VALUE(T2564)&amp;"E",Table!$D$5:$G$5,0),1)*IF(Y2564=1,0,1)</f>
        <v>0.97499999999999998</v>
      </c>
      <c r="V2564" s="40">
        <f t="shared" si="998"/>
        <v>2.5000000000000022E-2</v>
      </c>
      <c r="W2564" s="40">
        <f t="shared" si="1011"/>
        <v>225663.27607246165</v>
      </c>
      <c r="X2564" s="40">
        <f t="shared" si="999"/>
        <v>-3.2505122749213466E-3</v>
      </c>
      <c r="Y2564" s="40">
        <f t="shared" si="1000"/>
        <v>0</v>
      </c>
      <c r="Z2564" s="40">
        <f t="shared" si="1001"/>
        <v>0</v>
      </c>
      <c r="AA2564" s="40">
        <f t="shared" si="1002"/>
        <v>0</v>
      </c>
      <c r="AB2564" s="38">
        <f t="shared" si="1003"/>
        <v>280334.82441728818</v>
      </c>
      <c r="AC2564" s="46"/>
      <c r="AD2564" s="38"/>
      <c r="AE2564" s="40"/>
      <c r="AF2564" s="40"/>
      <c r="AG2564" s="40">
        <f t="shared" si="1004"/>
        <v>150.81221434833063</v>
      </c>
      <c r="AH2564" s="24">
        <f t="shared" si="1005"/>
        <v>146.06657006145835</v>
      </c>
      <c r="AI2564" s="50">
        <v>146.18</v>
      </c>
      <c r="AJ2564" s="25">
        <f t="shared" si="1012"/>
        <v>-7.7596072336605371E-4</v>
      </c>
      <c r="AK2564" s="41"/>
      <c r="AL2564" s="50"/>
    </row>
    <row r="2565" spans="1:38" x14ac:dyDescent="0.25">
      <c r="A2565" s="49">
        <v>41725</v>
      </c>
      <c r="B2565" s="47">
        <v>1849.04</v>
      </c>
      <c r="C2565" s="27">
        <f t="shared" si="1006"/>
        <v>-1.9000734119272167E-3</v>
      </c>
      <c r="D2565" s="27">
        <f t="shared" si="1007"/>
        <v>-1.2293861002705464E-2</v>
      </c>
      <c r="E2565" s="5">
        <f t="shared" si="1008"/>
        <v>0</v>
      </c>
      <c r="F2565" s="44">
        <v>3333.23</v>
      </c>
      <c r="G2565" s="45">
        <v>3333.23</v>
      </c>
      <c r="H2565" s="48">
        <v>1849.04</v>
      </c>
      <c r="I2565" s="42">
        <v>14.62</v>
      </c>
      <c r="J2565" s="40">
        <f t="shared" si="992"/>
        <v>0.1462</v>
      </c>
      <c r="K2565" s="40">
        <f t="shared" si="993"/>
        <v>4.9708821161484298E-2</v>
      </c>
      <c r="L2565" s="51">
        <f>VLOOKUP(A2565,LIBOR!$A$3:B4660,2,1)</f>
        <v>9.0800000000000006E-2</v>
      </c>
      <c r="M2565" s="43">
        <v>1144.31</v>
      </c>
      <c r="N2565" s="54">
        <v>1020.31</v>
      </c>
      <c r="O2565" s="40">
        <f t="shared" si="994"/>
        <v>3.617150734406708E-6</v>
      </c>
      <c r="P2565" s="40">
        <f t="shared" si="995"/>
        <v>9.6491178838515698E-2</v>
      </c>
      <c r="Q2565" s="38">
        <f t="shared" si="1009"/>
        <v>14.712</v>
      </c>
      <c r="R2565" s="38">
        <f t="shared" si="1010"/>
        <v>14.834999999999999</v>
      </c>
      <c r="S2565" s="40">
        <f t="shared" si="996"/>
        <v>-1</v>
      </c>
      <c r="T2565" s="40">
        <f t="shared" si="997"/>
        <v>0</v>
      </c>
      <c r="U2565" s="40">
        <f>VLOOKUP(P2565,Table!$D$6:$G$15,MATCH(VALUE(T2565)&amp;"E",Table!$D$5:$G$5,0),1)*IF(Y2565=1,0,1)</f>
        <v>0.97499999999999998</v>
      </c>
      <c r="V2565" s="40">
        <f t="shared" si="998"/>
        <v>2.5000000000000022E-2</v>
      </c>
      <c r="W2565" s="40">
        <f t="shared" si="1011"/>
        <v>225146.82975634499</v>
      </c>
      <c r="X2565" s="40">
        <f t="shared" si="999"/>
        <v>-4.1533121176877685E-3</v>
      </c>
      <c r="Y2565" s="40">
        <f t="shared" si="1000"/>
        <v>0</v>
      </c>
      <c r="Z2565" s="40">
        <f t="shared" si="1001"/>
        <v>0</v>
      </c>
      <c r="AA2565" s="40">
        <f t="shared" si="1002"/>
        <v>0</v>
      </c>
      <c r="AB2565" s="38">
        <f t="shared" si="1003"/>
        <v>279740.33827746974</v>
      </c>
      <c r="AC2565" s="46"/>
      <c r="AD2565" s="38"/>
      <c r="AE2565" s="40"/>
      <c r="AF2565" s="40"/>
      <c r="AG2565" s="40">
        <f t="shared" si="1004"/>
        <v>150.49239760300912</v>
      </c>
      <c r="AH2565" s="24">
        <f t="shared" si="1005"/>
        <v>145.75302339614004</v>
      </c>
      <c r="AI2565" s="50">
        <v>145.87</v>
      </c>
      <c r="AJ2565" s="25">
        <f t="shared" si="1012"/>
        <v>-8.0192365709175206E-4</v>
      </c>
      <c r="AK2565" s="41"/>
      <c r="AL2565" s="50"/>
    </row>
    <row r="2566" spans="1:38" x14ac:dyDescent="0.25">
      <c r="A2566" s="49">
        <v>41726</v>
      </c>
      <c r="B2566" s="47">
        <v>1857.62</v>
      </c>
      <c r="C2566" s="27">
        <f t="shared" si="1006"/>
        <v>4.6402457491454552E-3</v>
      </c>
      <c r="D2566" s="27">
        <f t="shared" si="1007"/>
        <v>-4.7209386118753915E-3</v>
      </c>
      <c r="E2566" s="5">
        <f t="shared" si="1008"/>
        <v>0</v>
      </c>
      <c r="F2566" s="44">
        <v>3348.83</v>
      </c>
      <c r="G2566" s="45">
        <v>3348.83</v>
      </c>
      <c r="H2566" s="48">
        <v>1857.62</v>
      </c>
      <c r="I2566" s="42">
        <v>14.41</v>
      </c>
      <c r="J2566" s="40">
        <f t="shared" si="992"/>
        <v>0.14410000000000001</v>
      </c>
      <c r="K2566" s="40">
        <f t="shared" si="993"/>
        <v>4.7502133032635868E-2</v>
      </c>
      <c r="L2566" s="51">
        <f>VLOOKUP(A2566,LIBOR!$A$3:B4661,2,1)</f>
        <v>8.9899999999999994E-2</v>
      </c>
      <c r="M2566" s="43">
        <v>1133.58</v>
      </c>
      <c r="N2566" s="54">
        <v>1010.74</v>
      </c>
      <c r="O2566" s="40">
        <f t="shared" si="994"/>
        <v>2.1432390596504594E-5</v>
      </c>
      <c r="P2566" s="40">
        <f t="shared" si="995"/>
        <v>9.6597866967364138E-2</v>
      </c>
      <c r="Q2566" s="38">
        <f t="shared" si="1009"/>
        <v>14.731999999999999</v>
      </c>
      <c r="R2566" s="38">
        <f t="shared" si="1010"/>
        <v>14.864000000000001</v>
      </c>
      <c r="S2566" s="40">
        <f t="shared" si="996"/>
        <v>-1</v>
      </c>
      <c r="T2566" s="40">
        <f t="shared" si="997"/>
        <v>0</v>
      </c>
      <c r="U2566" s="40">
        <f>VLOOKUP(P2566,Table!$D$6:$G$15,MATCH(VALUE(T2566)&amp;"E",Table!$D$5:$G$5,0),1)*IF(Y2566=1,0,1)</f>
        <v>0.97499999999999998</v>
      </c>
      <c r="V2566" s="40">
        <f t="shared" si="998"/>
        <v>2.5000000000000022E-2</v>
      </c>
      <c r="W2566" s="40">
        <f t="shared" si="1011"/>
        <v>226112.65383032855</v>
      </c>
      <c r="X2566" s="40">
        <f t="shared" si="999"/>
        <v>-1.1859940819300308E-2</v>
      </c>
      <c r="Y2566" s="40">
        <f t="shared" si="1000"/>
        <v>0</v>
      </c>
      <c r="Z2566" s="40">
        <f t="shared" si="1001"/>
        <v>0</v>
      </c>
      <c r="AA2566" s="40">
        <f t="shared" si="1002"/>
        <v>0</v>
      </c>
      <c r="AB2566" s="38">
        <f t="shared" si="1003"/>
        <v>280951.25607452373</v>
      </c>
      <c r="AC2566" s="46"/>
      <c r="AD2566" s="38"/>
      <c r="AE2566" s="40"/>
      <c r="AF2566" s="40"/>
      <c r="AG2566" s="40">
        <f t="shared" si="1004"/>
        <v>151.14383716192629</v>
      </c>
      <c r="AH2566" s="24">
        <f t="shared" si="1005"/>
        <v>146.38013753459811</v>
      </c>
      <c r="AI2566" s="50">
        <v>146.5</v>
      </c>
      <c r="AJ2566" s="25">
        <f t="shared" si="1012"/>
        <v>-8.1817382526894189E-4</v>
      </c>
      <c r="AK2566" s="41"/>
      <c r="AL2566" s="50"/>
    </row>
    <row r="2567" spans="1:38" x14ac:dyDescent="0.25">
      <c r="A2567" s="49">
        <v>41729</v>
      </c>
      <c r="B2567" s="47">
        <v>1872.34</v>
      </c>
      <c r="C2567" s="27">
        <f t="shared" si="1006"/>
        <v>7.9241179573863452E-3</v>
      </c>
      <c r="D2567" s="27">
        <f t="shared" si="1007"/>
        <v>8.06784728370602E-3</v>
      </c>
      <c r="E2567" s="5">
        <f t="shared" si="1008"/>
        <v>0</v>
      </c>
      <c r="F2567" s="44">
        <v>3375.51</v>
      </c>
      <c r="G2567" s="45">
        <v>3375.51</v>
      </c>
      <c r="H2567" s="48">
        <v>1872.34</v>
      </c>
      <c r="I2567" s="42">
        <v>13.88</v>
      </c>
      <c r="J2567" s="40">
        <f t="shared" si="992"/>
        <v>0.13880000000000001</v>
      </c>
      <c r="K2567" s="40">
        <f t="shared" si="993"/>
        <v>4.0939687248874077E-2</v>
      </c>
      <c r="L2567" s="51">
        <f>VLOOKUP(A2567,LIBOR!$A$3:B4662,2,1)</f>
        <v>8.5500000000000007E-2</v>
      </c>
      <c r="M2567" s="43">
        <v>1102.99</v>
      </c>
      <c r="N2567" s="54">
        <v>983.46</v>
      </c>
      <c r="O2567" s="40">
        <f t="shared" si="994"/>
        <v>6.2297665373621641E-5</v>
      </c>
      <c r="P2567" s="40">
        <f t="shared" si="995"/>
        <v>9.786031275112593E-2</v>
      </c>
      <c r="Q2567" s="38">
        <f t="shared" si="1009"/>
        <v>14.613999999999999</v>
      </c>
      <c r="R2567" s="38">
        <f t="shared" si="1010"/>
        <v>14.884500000000003</v>
      </c>
      <c r="S2567" s="40">
        <f t="shared" si="996"/>
        <v>-1</v>
      </c>
      <c r="T2567" s="40">
        <f t="shared" si="997"/>
        <v>0</v>
      </c>
      <c r="U2567" s="40">
        <f>VLOOKUP(P2567,Table!$D$6:$G$15,MATCH(VALUE(T2567)&amp;"E",Table!$D$5:$G$5,0),1)*IF(Y2567=1,0,1)</f>
        <v>0.97499999999999998</v>
      </c>
      <c r="V2567" s="40">
        <f t="shared" si="998"/>
        <v>2.5000000000000022E-2</v>
      </c>
      <c r="W2567" s="40">
        <f t="shared" si="1011"/>
        <v>227707.03336173412</v>
      </c>
      <c r="X2567" s="40">
        <f t="shared" si="999"/>
        <v>-5.169766741121018E-3</v>
      </c>
      <c r="Y2567" s="40">
        <f t="shared" si="1000"/>
        <v>0</v>
      </c>
      <c r="Z2567" s="40">
        <f t="shared" si="1001"/>
        <v>0</v>
      </c>
      <c r="AA2567" s="40">
        <f t="shared" si="1002"/>
        <v>0</v>
      </c>
      <c r="AB2567" s="38">
        <f t="shared" si="1003"/>
        <v>282944.08687447401</v>
      </c>
      <c r="AC2567" s="46"/>
      <c r="AD2567" s="38"/>
      <c r="AE2567" s="40"/>
      <c r="AF2567" s="40"/>
      <c r="AG2567" s="40">
        <f t="shared" si="1004"/>
        <v>152.2159238225357</v>
      </c>
      <c r="AH2567" s="24">
        <f t="shared" si="1005"/>
        <v>147.40692408060821</v>
      </c>
      <c r="AI2567" s="50">
        <v>147.52000000000001</v>
      </c>
      <c r="AJ2567" s="25">
        <f t="shared" si="1012"/>
        <v>-7.6651246876224821E-4</v>
      </c>
      <c r="AK2567" s="41"/>
      <c r="AL2567" s="50"/>
    </row>
    <row r="2568" spans="1:38" x14ac:dyDescent="0.25">
      <c r="A2568" s="49">
        <v>41730</v>
      </c>
      <c r="B2568" s="47">
        <v>1885.52</v>
      </c>
      <c r="C2568" s="27">
        <f t="shared" si="1006"/>
        <v>7.0393197816636111E-3</v>
      </c>
      <c r="D2568" s="27">
        <f t="shared" si="1007"/>
        <v>1.0703256306475839E-2</v>
      </c>
      <c r="E2568" s="5">
        <f t="shared" si="1008"/>
        <v>0</v>
      </c>
      <c r="F2568" s="44">
        <v>3399.51</v>
      </c>
      <c r="G2568" s="45">
        <v>3399.51</v>
      </c>
      <c r="H2568" s="48">
        <v>1885.52</v>
      </c>
      <c r="I2568" s="42">
        <v>13.1</v>
      </c>
      <c r="J2568" s="40">
        <f t="shared" si="992"/>
        <v>0.13100000000000001</v>
      </c>
      <c r="K2568" s="40">
        <f t="shared" si="993"/>
        <v>3.0944184057467045E-2</v>
      </c>
      <c r="L2568" s="51">
        <f>VLOOKUP(A2568,LIBOR!$A$3:B4663,2,1)</f>
        <v>8.8400000000000006E-2</v>
      </c>
      <c r="M2568" s="43">
        <v>1065.17</v>
      </c>
      <c r="N2568" s="54">
        <v>949.74</v>
      </c>
      <c r="O2568" s="40">
        <f t="shared" si="994"/>
        <v>4.9205446927313043E-5</v>
      </c>
      <c r="P2568" s="40">
        <f t="shared" si="995"/>
        <v>0.10005581594253296</v>
      </c>
      <c r="Q2568" s="38">
        <f t="shared" si="1009"/>
        <v>14.372</v>
      </c>
      <c r="R2568" s="38">
        <f t="shared" si="1010"/>
        <v>14.778500000000003</v>
      </c>
      <c r="S2568" s="40">
        <f t="shared" si="996"/>
        <v>-1</v>
      </c>
      <c r="T2568" s="40">
        <f t="shared" si="997"/>
        <v>0</v>
      </c>
      <c r="U2568" s="40">
        <f>VLOOKUP(P2568,Table!$D$6:$G$15,MATCH(VALUE(T2568)&amp;"E",Table!$D$5:$G$5,0),1)*IF(Y2568=1,0,1)</f>
        <v>0.9</v>
      </c>
      <c r="V2568" s="40">
        <f t="shared" si="998"/>
        <v>9.9999999999999978E-2</v>
      </c>
      <c r="W2568" s="40">
        <f t="shared" si="1011"/>
        <v>229074.67802492555</v>
      </c>
      <c r="X2568" s="40">
        <f t="shared" si="999"/>
        <v>6.6831373296134533E-3</v>
      </c>
      <c r="Y2568" s="40">
        <f t="shared" si="1000"/>
        <v>0</v>
      </c>
      <c r="Z2568" s="40">
        <f t="shared" si="1001"/>
        <v>0</v>
      </c>
      <c r="AA2568" s="40">
        <f t="shared" si="1002"/>
        <v>0</v>
      </c>
      <c r="AB2568" s="38">
        <f t="shared" si="1003"/>
        <v>284662.99212168693</v>
      </c>
      <c r="AC2568" s="46"/>
      <c r="AD2568" s="38"/>
      <c r="AE2568" s="40"/>
      <c r="AF2568" s="40"/>
      <c r="AG2568" s="40">
        <f t="shared" si="1004"/>
        <v>153.1406462758591</v>
      </c>
      <c r="AH2568" s="24">
        <f t="shared" si="1005"/>
        <v>148.29857159564276</v>
      </c>
      <c r="AI2568" s="50">
        <v>148.41999999999999</v>
      </c>
      <c r="AJ2568" s="25">
        <f t="shared" si="1012"/>
        <v>-8.181404417008098E-4</v>
      </c>
      <c r="AK2568" s="41"/>
      <c r="AL2568" s="50"/>
    </row>
    <row r="2569" spans="1:38" x14ac:dyDescent="0.25">
      <c r="A2569" s="49">
        <v>41731</v>
      </c>
      <c r="B2569" s="47">
        <v>1890.9</v>
      </c>
      <c r="C2569" s="27">
        <f t="shared" si="1006"/>
        <v>2.8533242818957749E-3</v>
      </c>
      <c r="D2569" s="27">
        <f t="shared" si="1007"/>
        <v>2.055693435816397E-2</v>
      </c>
      <c r="E2569" s="5">
        <f t="shared" si="1008"/>
        <v>0</v>
      </c>
      <c r="F2569" s="44">
        <v>3409.8</v>
      </c>
      <c r="G2569" s="45">
        <v>3409.8</v>
      </c>
      <c r="H2569" s="48">
        <v>1890.9</v>
      </c>
      <c r="I2569" s="42">
        <v>13.09</v>
      </c>
      <c r="J2569" s="40">
        <f t="shared" si="992"/>
        <v>0.13089999999999999</v>
      </c>
      <c r="K2569" s="40">
        <f t="shared" si="993"/>
        <v>2.849717351080519E-2</v>
      </c>
      <c r="L2569" s="51">
        <f>VLOOKUP(A2569,LIBOR!$A$3:B4664,2,1)</f>
        <v>8.7400000000000005E-2</v>
      </c>
      <c r="M2569" s="43">
        <v>1072.27</v>
      </c>
      <c r="N2569" s="54">
        <v>956.07</v>
      </c>
      <c r="O2569" s="40">
        <f t="shared" si="994"/>
        <v>8.1182898362470802E-6</v>
      </c>
      <c r="P2569" s="40">
        <f t="shared" si="995"/>
        <v>0.1024028264891948</v>
      </c>
      <c r="Q2569" s="38">
        <f t="shared" si="1009"/>
        <v>14.187999999999999</v>
      </c>
      <c r="R2569" s="38">
        <f t="shared" si="1010"/>
        <v>14.728500000000006</v>
      </c>
      <c r="S2569" s="40">
        <f t="shared" si="996"/>
        <v>-1</v>
      </c>
      <c r="T2569" s="40">
        <f t="shared" si="997"/>
        <v>0</v>
      </c>
      <c r="U2569" s="40">
        <f>VLOOKUP(P2569,Table!$D$6:$G$15,MATCH(VALUE(T2569)&amp;"E",Table!$D$5:$G$5,0),1)*IF(Y2569=1,0,1)</f>
        <v>0.9</v>
      </c>
      <c r="V2569" s="40">
        <f t="shared" si="998"/>
        <v>9.9999999999999978E-2</v>
      </c>
      <c r="W2569" s="40">
        <f t="shared" si="1011"/>
        <v>229815.61779244026</v>
      </c>
      <c r="X2569" s="40">
        <f t="shared" si="999"/>
        <v>8.7717071991135764E-3</v>
      </c>
      <c r="Y2569" s="40">
        <f t="shared" si="1000"/>
        <v>0</v>
      </c>
      <c r="Z2569" s="40">
        <f t="shared" si="1001"/>
        <v>0</v>
      </c>
      <c r="AA2569" s="40">
        <f t="shared" si="1002"/>
        <v>0</v>
      </c>
      <c r="AB2569" s="38">
        <f t="shared" si="1003"/>
        <v>285628.22067858098</v>
      </c>
      <c r="AC2569" s="46"/>
      <c r="AD2569" s="38"/>
      <c r="AE2569" s="40"/>
      <c r="AF2569" s="40"/>
      <c r="AG2569" s="40">
        <f t="shared" si="1004"/>
        <v>153.65991196580691</v>
      </c>
      <c r="AH2569" s="24">
        <f t="shared" si="1005"/>
        <v>148.79754597937406</v>
      </c>
      <c r="AI2569" s="50">
        <v>148.91999999999999</v>
      </c>
      <c r="AJ2569" s="25">
        <f t="shared" si="1012"/>
        <v>-8.2228055752031626E-4</v>
      </c>
      <c r="AK2569" s="41"/>
      <c r="AL2569" s="50"/>
    </row>
    <row r="2570" spans="1:38" x14ac:dyDescent="0.25">
      <c r="A2570" s="49">
        <v>41732</v>
      </c>
      <c r="B2570" s="47">
        <v>1888.77</v>
      </c>
      <c r="C2570" s="27">
        <f t="shared" si="1006"/>
        <v>-1.1264477233063896E-3</v>
      </c>
      <c r="D2570" s="27">
        <f t="shared" si="1007"/>
        <v>2.1330560046784797E-2</v>
      </c>
      <c r="E2570" s="5">
        <f t="shared" si="1008"/>
        <v>0</v>
      </c>
      <c r="F2570" s="44">
        <v>3406</v>
      </c>
      <c r="G2570" s="45">
        <v>3406</v>
      </c>
      <c r="H2570" s="48">
        <v>1888.77</v>
      </c>
      <c r="I2570" s="42">
        <v>13.37</v>
      </c>
      <c r="J2570" s="40">
        <f t="shared" si="992"/>
        <v>0.13369999999999999</v>
      </c>
      <c r="K2570" s="40">
        <f t="shared" si="993"/>
        <v>3.394489111430235E-2</v>
      </c>
      <c r="L2570" s="51">
        <f>VLOOKUP(A2570,LIBOR!$A$3:B4665,2,1)</f>
        <v>8.8099999999999998E-2</v>
      </c>
      <c r="M2570" s="43">
        <v>1061.6500000000001</v>
      </c>
      <c r="N2570" s="54">
        <v>946.6</v>
      </c>
      <c r="O2570" s="40">
        <f t="shared" si="994"/>
        <v>1.2703152827767109E-6</v>
      </c>
      <c r="P2570" s="40">
        <f t="shared" si="995"/>
        <v>9.9755108885697635E-2</v>
      </c>
      <c r="Q2570" s="38">
        <f t="shared" si="1009"/>
        <v>13.820000000000002</v>
      </c>
      <c r="R2570" s="38">
        <f t="shared" si="1010"/>
        <v>14.688500000000001</v>
      </c>
      <c r="S2570" s="40">
        <f t="shared" si="996"/>
        <v>-1</v>
      </c>
      <c r="T2570" s="40">
        <f t="shared" si="997"/>
        <v>0</v>
      </c>
      <c r="U2570" s="40">
        <f>VLOOKUP(P2570,Table!$D$6:$G$15,MATCH(VALUE(T2570)&amp;"E",Table!$D$5:$G$5,0),1)*IF(Y2570=1,0,1)</f>
        <v>0.97499999999999998</v>
      </c>
      <c r="V2570" s="40">
        <f t="shared" si="998"/>
        <v>2.5000000000000022E-2</v>
      </c>
      <c r="W2570" s="40">
        <f t="shared" si="1011"/>
        <v>229354.99462716532</v>
      </c>
      <c r="X2570" s="40">
        <f t="shared" si="999"/>
        <v>1.8400609050119643E-2</v>
      </c>
      <c r="Y2570" s="40">
        <f t="shared" si="1000"/>
        <v>0</v>
      </c>
      <c r="Z2570" s="40">
        <f t="shared" si="1001"/>
        <v>0</v>
      </c>
      <c r="AA2570" s="40">
        <f t="shared" si="1002"/>
        <v>0</v>
      </c>
      <c r="AB2570" s="38">
        <f t="shared" si="1003"/>
        <v>285058.84550858079</v>
      </c>
      <c r="AC2570" s="46"/>
      <c r="AD2570" s="38"/>
      <c r="AE2570" s="40"/>
      <c r="AF2570" s="40"/>
      <c r="AG2570" s="40">
        <f t="shared" si="1004"/>
        <v>153.35360421270781</v>
      </c>
      <c r="AH2570" s="24">
        <f t="shared" si="1005"/>
        <v>148.49706583987341</v>
      </c>
      <c r="AI2570" s="50">
        <v>148.62</v>
      </c>
      <c r="AJ2570" s="25">
        <f t="shared" si="1012"/>
        <v>-8.2717104108864792E-4</v>
      </c>
      <c r="AK2570" s="41"/>
      <c r="AL2570" s="50"/>
    </row>
    <row r="2571" spans="1:38" x14ac:dyDescent="0.25">
      <c r="A2571" s="49">
        <v>41733</v>
      </c>
      <c r="B2571" s="47">
        <v>1865.09</v>
      </c>
      <c r="C2571" s="27">
        <f t="shared" si="1006"/>
        <v>-1.2537259698110481E-2</v>
      </c>
      <c r="D2571" s="27">
        <f t="shared" si="1007"/>
        <v>4.1530545995288604E-3</v>
      </c>
      <c r="E2571" s="5">
        <f t="shared" si="1008"/>
        <v>0</v>
      </c>
      <c r="F2571" s="44">
        <v>3363.41</v>
      </c>
      <c r="G2571" s="45">
        <v>3363.41</v>
      </c>
      <c r="H2571" s="48">
        <v>1865.09</v>
      </c>
      <c r="I2571" s="42">
        <v>13.96</v>
      </c>
      <c r="J2571" s="40">
        <f t="shared" si="992"/>
        <v>0.1396</v>
      </c>
      <c r="K2571" s="40">
        <f t="shared" si="993"/>
        <v>5.3950945543801421E-2</v>
      </c>
      <c r="L2571" s="51">
        <f>VLOOKUP(A2571,LIBOR!$A$3:B4666,2,1)</f>
        <v>8.8400000000000006E-2</v>
      </c>
      <c r="M2571" s="43">
        <v>1087.71</v>
      </c>
      <c r="N2571" s="54">
        <v>969.83</v>
      </c>
      <c r="O2571" s="40">
        <f t="shared" si="994"/>
        <v>1.5917643203654222E-4</v>
      </c>
      <c r="P2571" s="40">
        <f t="shared" si="995"/>
        <v>8.5649054456198581E-2</v>
      </c>
      <c r="Q2571" s="38">
        <f t="shared" si="1009"/>
        <v>13.570000000000002</v>
      </c>
      <c r="R2571" s="38">
        <f t="shared" si="1010"/>
        <v>14.6465</v>
      </c>
      <c r="S2571" s="40">
        <f t="shared" si="996"/>
        <v>-1</v>
      </c>
      <c r="T2571" s="40">
        <f t="shared" si="997"/>
        <v>0</v>
      </c>
      <c r="U2571" s="40">
        <f>VLOOKUP(P2571,Table!$D$6:$G$15,MATCH(VALUE(T2571)&amp;"E",Table!$D$5:$G$5,0),1)*IF(Y2571=1,0,1)</f>
        <v>0.97499999999999998</v>
      </c>
      <c r="V2571" s="40">
        <f t="shared" si="998"/>
        <v>2.5000000000000022E-2</v>
      </c>
      <c r="W2571" s="40">
        <f t="shared" si="1011"/>
        <v>226692.11050493584</v>
      </c>
      <c r="X2571" s="40">
        <f t="shared" si="999"/>
        <v>1.8690757828455418E-2</v>
      </c>
      <c r="Y2571" s="40">
        <f t="shared" si="1000"/>
        <v>0</v>
      </c>
      <c r="Z2571" s="40">
        <f t="shared" si="1001"/>
        <v>0</v>
      </c>
      <c r="AA2571" s="40">
        <f t="shared" si="1002"/>
        <v>0</v>
      </c>
      <c r="AB2571" s="38">
        <f t="shared" si="1003"/>
        <v>281758.39813858306</v>
      </c>
      <c r="AC2571" s="46"/>
      <c r="AD2571" s="38"/>
      <c r="AE2571" s="40"/>
      <c r="AF2571" s="40"/>
      <c r="AG2571" s="40">
        <f t="shared" si="1004"/>
        <v>151.57805678564765</v>
      </c>
      <c r="AH2571" s="24">
        <f t="shared" si="1005"/>
        <v>146.77392778563382</v>
      </c>
      <c r="AI2571" s="50">
        <v>146.88999999999999</v>
      </c>
      <c r="AJ2571" s="25">
        <f t="shared" si="1012"/>
        <v>-7.9019820522951978E-4</v>
      </c>
      <c r="AK2571" s="41"/>
      <c r="AL2571" s="50"/>
    </row>
    <row r="2572" spans="1:38" x14ac:dyDescent="0.25">
      <c r="A2572" s="49">
        <v>41736</v>
      </c>
      <c r="B2572" s="47">
        <v>1845.04</v>
      </c>
      <c r="C2572" s="27">
        <f t="shared" si="1006"/>
        <v>-1.0750151467221358E-2</v>
      </c>
      <c r="D2572" s="27">
        <f t="shared" si="1007"/>
        <v>-1.4521214825078843E-2</v>
      </c>
      <c r="E2572" s="5">
        <f t="shared" si="1008"/>
        <v>0</v>
      </c>
      <c r="F2572" s="44">
        <v>3327.27</v>
      </c>
      <c r="G2572" s="45">
        <v>3327.27</v>
      </c>
      <c r="H2572" s="48">
        <v>1845.04</v>
      </c>
      <c r="I2572" s="42">
        <v>15.57</v>
      </c>
      <c r="J2572" s="40">
        <f t="shared" si="992"/>
        <v>0.15570000000000001</v>
      </c>
      <c r="K2572" s="40">
        <f t="shared" si="993"/>
        <v>5.9997222695357691E-2</v>
      </c>
      <c r="L2572" s="51">
        <f>VLOOKUP(A2572,LIBOR!$A$3:B4667,2,1)</f>
        <v>8.6499999999999994E-2</v>
      </c>
      <c r="M2572" s="43">
        <v>1114.7</v>
      </c>
      <c r="N2572" s="54">
        <v>993.89</v>
      </c>
      <c r="O2572" s="40">
        <f t="shared" si="994"/>
        <v>1.1682046927681092E-4</v>
      </c>
      <c r="P2572" s="40">
        <f t="shared" si="995"/>
        <v>9.5702777304642314E-2</v>
      </c>
      <c r="Q2572" s="38">
        <f t="shared" si="1009"/>
        <v>13.48</v>
      </c>
      <c r="R2572" s="38">
        <f t="shared" si="1010"/>
        <v>14.638999999999999</v>
      </c>
      <c r="S2572" s="40">
        <f t="shared" si="996"/>
        <v>-1</v>
      </c>
      <c r="T2572" s="40">
        <f t="shared" si="997"/>
        <v>0</v>
      </c>
      <c r="U2572" s="40">
        <f>VLOOKUP(P2572,Table!$D$6:$G$15,MATCH(VALUE(T2572)&amp;"E",Table!$D$5:$G$5,0),1)*IF(Y2572=1,0,1)</f>
        <v>0.97499999999999998</v>
      </c>
      <c r="V2572" s="40">
        <f t="shared" si="998"/>
        <v>2.5000000000000022E-2</v>
      </c>
      <c r="W2572" s="40">
        <f t="shared" si="1011"/>
        <v>224456.65746325854</v>
      </c>
      <c r="X2572" s="40">
        <f t="shared" si="999"/>
        <v>2.5626901670090518E-3</v>
      </c>
      <c r="Y2572" s="40">
        <f t="shared" si="1000"/>
        <v>0</v>
      </c>
      <c r="Z2572" s="40">
        <f t="shared" si="1001"/>
        <v>0</v>
      </c>
      <c r="AA2572" s="40">
        <f t="shared" si="1002"/>
        <v>0</v>
      </c>
      <c r="AB2572" s="38">
        <f t="shared" si="1003"/>
        <v>278981.36446781957</v>
      </c>
      <c r="AC2572" s="46"/>
      <c r="AD2572" s="38"/>
      <c r="AE2572" s="40"/>
      <c r="AF2572" s="40"/>
      <c r="AG2572" s="40">
        <f t="shared" si="1004"/>
        <v>150.08409113910955</v>
      </c>
      <c r="AH2572" s="24">
        <f t="shared" si="1005"/>
        <v>145.31596484524906</v>
      </c>
      <c r="AI2572" s="50">
        <v>145.43</v>
      </c>
      <c r="AJ2572" s="25">
        <f t="shared" si="1012"/>
        <v>-7.8412400983940422E-4</v>
      </c>
      <c r="AK2572" s="41"/>
      <c r="AL2572" s="50"/>
    </row>
    <row r="2573" spans="1:38" x14ac:dyDescent="0.25">
      <c r="A2573" s="49">
        <v>41737</v>
      </c>
      <c r="B2573" s="47">
        <v>1851.96</v>
      </c>
      <c r="C2573" s="27">
        <f t="shared" si="1006"/>
        <v>3.7505961930364151E-3</v>
      </c>
      <c r="D2573" s="27">
        <f t="shared" si="1007"/>
        <v>-1.7809938413706039E-2</v>
      </c>
      <c r="E2573" s="5">
        <f t="shared" si="1008"/>
        <v>0</v>
      </c>
      <c r="F2573" s="44">
        <v>3340.84</v>
      </c>
      <c r="G2573" s="45">
        <v>3340.84</v>
      </c>
      <c r="H2573" s="48">
        <v>1851.96</v>
      </c>
      <c r="I2573" s="42">
        <v>14.89</v>
      </c>
      <c r="J2573" s="40">
        <f t="shared" si="992"/>
        <v>0.1489</v>
      </c>
      <c r="K2573" s="40">
        <f t="shared" si="993"/>
        <v>4.6609336009916499E-2</v>
      </c>
      <c r="L2573" s="51">
        <f>VLOOKUP(A2573,LIBOR!$A$3:B4668,2,1)</f>
        <v>8.8499999999999995E-2</v>
      </c>
      <c r="M2573" s="43">
        <v>1095.1199999999999</v>
      </c>
      <c r="N2573" s="54">
        <v>976.43</v>
      </c>
      <c r="O2573" s="40">
        <f t="shared" si="994"/>
        <v>1.4014393045686575E-5</v>
      </c>
      <c r="P2573" s="40">
        <f t="shared" si="995"/>
        <v>0.10229066399008351</v>
      </c>
      <c r="Q2573" s="38">
        <f t="shared" si="1009"/>
        <v>13.818000000000001</v>
      </c>
      <c r="R2573" s="38">
        <f t="shared" si="1010"/>
        <v>14.7075</v>
      </c>
      <c r="S2573" s="40">
        <f t="shared" si="996"/>
        <v>-1</v>
      </c>
      <c r="T2573" s="40">
        <f t="shared" si="997"/>
        <v>-1</v>
      </c>
      <c r="U2573" s="40">
        <f>VLOOKUP(P2573,Table!$D$6:$G$15,MATCH(VALUE(T2573)&amp;"E",Table!$D$5:$G$5,0),1)*IF(Y2573=1,0,1)</f>
        <v>0.97499999999999998</v>
      </c>
      <c r="V2573" s="40">
        <f t="shared" si="998"/>
        <v>2.5000000000000022E-2</v>
      </c>
      <c r="W2573" s="40">
        <f t="shared" si="1011"/>
        <v>225178.87995075202</v>
      </c>
      <c r="X2573" s="40">
        <f t="shared" si="999"/>
        <v>-1.4274376379547538E-2</v>
      </c>
      <c r="Y2573" s="40">
        <f t="shared" si="1000"/>
        <v>0</v>
      </c>
      <c r="Z2573" s="40">
        <f t="shared" si="1001"/>
        <v>0</v>
      </c>
      <c r="AA2573" s="40">
        <f t="shared" si="1002"/>
        <v>0</v>
      </c>
      <c r="AB2573" s="38">
        <f t="shared" si="1003"/>
        <v>279968.21266158624</v>
      </c>
      <c r="AC2573" s="46"/>
      <c r="AD2573" s="38"/>
      <c r="AE2573" s="40"/>
      <c r="AF2573" s="40"/>
      <c r="AG2573" s="40">
        <f t="shared" si="1004"/>
        <v>150.61498758280669</v>
      </c>
      <c r="AH2573" s="24">
        <f t="shared" si="1005"/>
        <v>145.82619929389691</v>
      </c>
      <c r="AI2573" s="50">
        <v>145.94</v>
      </c>
      <c r="AJ2573" s="25">
        <f t="shared" si="1012"/>
        <v>-7.7977734756129458E-4</v>
      </c>
      <c r="AK2573" s="41"/>
      <c r="AL2573" s="50"/>
    </row>
    <row r="2574" spans="1:38" x14ac:dyDescent="0.25">
      <c r="A2574" s="49">
        <v>41738</v>
      </c>
      <c r="B2574" s="47">
        <v>1872.18</v>
      </c>
      <c r="C2574" s="27">
        <f t="shared" si="1006"/>
        <v>1.0918162379317087E-2</v>
      </c>
      <c r="D2574" s="27">
        <f t="shared" si="1007"/>
        <v>-9.7451003162847272E-3</v>
      </c>
      <c r="E2574" s="5">
        <f t="shared" si="1008"/>
        <v>0</v>
      </c>
      <c r="F2574" s="44">
        <v>3377.61</v>
      </c>
      <c r="G2574" s="45">
        <v>3377.61</v>
      </c>
      <c r="H2574" s="48">
        <v>1872.18</v>
      </c>
      <c r="I2574" s="42">
        <v>13.82</v>
      </c>
      <c r="J2574" s="40">
        <f t="shared" si="992"/>
        <v>0.13819999999999999</v>
      </c>
      <c r="K2574" s="40">
        <f t="shared" si="993"/>
        <v>3.514373507994227E-2</v>
      </c>
      <c r="L2574" s="51">
        <f>VLOOKUP(A2574,LIBOR!$A$3:B4669,2,1)</f>
        <v>8.8599999999999998E-2</v>
      </c>
      <c r="M2574" s="43">
        <v>1068.22</v>
      </c>
      <c r="N2574" s="54">
        <v>952.45</v>
      </c>
      <c r="O2574" s="40">
        <f t="shared" si="994"/>
        <v>1.1791765427431088E-4</v>
      </c>
      <c r="P2574" s="40">
        <f t="shared" si="995"/>
        <v>0.10305626492005772</v>
      </c>
      <c r="Q2574" s="38">
        <f t="shared" si="1009"/>
        <v>14.175999999999998</v>
      </c>
      <c r="R2574" s="38">
        <f t="shared" si="1010"/>
        <v>14.712</v>
      </c>
      <c r="S2574" s="40">
        <f t="shared" si="996"/>
        <v>-1</v>
      </c>
      <c r="T2574" s="40">
        <f t="shared" si="997"/>
        <v>-1</v>
      </c>
      <c r="U2574" s="40">
        <f>VLOOKUP(P2574,Table!$D$6:$G$15,MATCH(VALUE(T2574)&amp;"E",Table!$D$5:$G$5,0),1)*IF(Y2574=1,0,1)</f>
        <v>0.97499999999999998</v>
      </c>
      <c r="V2574" s="40">
        <f t="shared" si="998"/>
        <v>2.5000000000000022E-2</v>
      </c>
      <c r="W2574" s="40">
        <f t="shared" si="1011"/>
        <v>227437.70266658219</v>
      </c>
      <c r="X2574" s="40">
        <f t="shared" si="999"/>
        <v>-1.7006672705001669E-2</v>
      </c>
      <c r="Y2574" s="40">
        <f t="shared" si="1000"/>
        <v>0</v>
      </c>
      <c r="Z2574" s="40">
        <f t="shared" si="1001"/>
        <v>0</v>
      </c>
      <c r="AA2574" s="40">
        <f t="shared" si="1002"/>
        <v>0</v>
      </c>
      <c r="AB2574" s="38">
        <f t="shared" si="1003"/>
        <v>282800.64286659594</v>
      </c>
      <c r="AC2574" s="46"/>
      <c r="AD2574" s="38"/>
      <c r="AE2574" s="40"/>
      <c r="AF2574" s="40"/>
      <c r="AG2574" s="40">
        <f t="shared" si="1004"/>
        <v>152.13875499947542</v>
      </c>
      <c r="AH2574" s="24">
        <f t="shared" si="1005"/>
        <v>147.29768480460456</v>
      </c>
      <c r="AI2574" s="50">
        <v>147.41999999999999</v>
      </c>
      <c r="AJ2574" s="25">
        <f t="shared" si="1012"/>
        <v>-8.2970557180461757E-4</v>
      </c>
      <c r="AK2574" s="41"/>
      <c r="AL2574" s="50"/>
    </row>
    <row r="2575" spans="1:38" x14ac:dyDescent="0.25">
      <c r="A2575" s="49">
        <v>41739</v>
      </c>
      <c r="B2575" s="47">
        <v>1833.08</v>
      </c>
      <c r="C2575" s="27">
        <f t="shared" si="1006"/>
        <v>-2.0884743988291765E-2</v>
      </c>
      <c r="D2575" s="27">
        <f t="shared" si="1007"/>
        <v>-2.9503396581270103E-2</v>
      </c>
      <c r="E2575" s="5">
        <f t="shared" si="1008"/>
        <v>0</v>
      </c>
      <c r="F2575" s="44">
        <v>3307.08</v>
      </c>
      <c r="G2575" s="45">
        <v>3307.08</v>
      </c>
      <c r="H2575" s="48">
        <v>1833.08</v>
      </c>
      <c r="I2575" s="42">
        <v>15.89</v>
      </c>
      <c r="J2575" s="40">
        <f t="shared" si="992"/>
        <v>0.15890000000000001</v>
      </c>
      <c r="K2575" s="40">
        <f t="shared" si="993"/>
        <v>4.9497862953182953E-2</v>
      </c>
      <c r="L2575" s="51">
        <f>VLOOKUP(A2575,LIBOR!$A$3:B4670,2,1)</f>
        <v>8.8499999999999995E-2</v>
      </c>
      <c r="M2575" s="43">
        <v>1131.52</v>
      </c>
      <c r="N2575" s="54">
        <v>1008.89</v>
      </c>
      <c r="O2575" s="40">
        <f t="shared" si="994"/>
        <v>4.4545965114985072E-4</v>
      </c>
      <c r="P2575" s="40">
        <f t="shared" si="995"/>
        <v>0.10940213704681706</v>
      </c>
      <c r="Q2575" s="38">
        <f t="shared" si="1009"/>
        <v>14.321999999999999</v>
      </c>
      <c r="R2575" s="38">
        <f t="shared" si="1010"/>
        <v>14.679500000000001</v>
      </c>
      <c r="S2575" s="40">
        <f t="shared" si="996"/>
        <v>-1</v>
      </c>
      <c r="T2575" s="40">
        <f t="shared" si="997"/>
        <v>-1</v>
      </c>
      <c r="U2575" s="40">
        <f>VLOOKUP(P2575,Table!$D$6:$G$15,MATCH(VALUE(T2575)&amp;"E",Table!$D$5:$G$5,0),1)*IF(Y2575=1,0,1)</f>
        <v>0.97499999999999998</v>
      </c>
      <c r="V2575" s="40">
        <f t="shared" si="998"/>
        <v>2.5000000000000022E-2</v>
      </c>
      <c r="W2575" s="40">
        <f t="shared" si="1011"/>
        <v>223143.40982847521</v>
      </c>
      <c r="X2575" s="40">
        <f t="shared" si="999"/>
        <v>-1.034705625622756E-2</v>
      </c>
      <c r="Y2575" s="40">
        <f t="shared" si="1000"/>
        <v>0</v>
      </c>
      <c r="Z2575" s="40">
        <f t="shared" si="1001"/>
        <v>0</v>
      </c>
      <c r="AA2575" s="40">
        <f t="shared" si="1002"/>
        <v>0</v>
      </c>
      <c r="AB2575" s="38">
        <f t="shared" si="1003"/>
        <v>277461.88929492078</v>
      </c>
      <c r="AC2575" s="46"/>
      <c r="AD2575" s="38"/>
      <c r="AE2575" s="40"/>
      <c r="AF2575" s="40"/>
      <c r="AG2575" s="40">
        <f t="shared" si="1004"/>
        <v>149.26665643063725</v>
      </c>
      <c r="AH2575" s="24">
        <f t="shared" si="1005"/>
        <v>144.51321529483943</v>
      </c>
      <c r="AI2575" s="50">
        <v>144.63</v>
      </c>
      <c r="AJ2575" s="25">
        <f t="shared" si="1012"/>
        <v>-8.0747220604693304E-4</v>
      </c>
      <c r="AK2575" s="41"/>
      <c r="AL2575" s="50"/>
    </row>
    <row r="2576" spans="1:38" x14ac:dyDescent="0.25">
      <c r="A2576" s="49">
        <v>41740</v>
      </c>
      <c r="B2576" s="47">
        <v>1815.69</v>
      </c>
      <c r="C2576" s="27">
        <f t="shared" si="1006"/>
        <v>-9.4867654439522164E-3</v>
      </c>
      <c r="D2576" s="27">
        <f t="shared" si="1007"/>
        <v>-2.6452902327111838E-2</v>
      </c>
      <c r="E2576" s="5">
        <f t="shared" si="1008"/>
        <v>-1</v>
      </c>
      <c r="F2576" s="44">
        <v>3276.04</v>
      </c>
      <c r="G2576" s="45">
        <v>3276.04</v>
      </c>
      <c r="H2576" s="48">
        <v>1815.69</v>
      </c>
      <c r="I2576" s="42">
        <v>17.03</v>
      </c>
      <c r="J2576" s="40">
        <f t="shared" si="992"/>
        <v>0.17030000000000001</v>
      </c>
      <c r="K2576" s="40">
        <f t="shared" si="993"/>
        <v>4.0785492360867481E-2</v>
      </c>
      <c r="L2576" s="51">
        <f>VLOOKUP(A2576,LIBOR!$A$3:B4671,2,1)</f>
        <v>8.6999999999999994E-2</v>
      </c>
      <c r="M2576" s="43">
        <v>1165.46</v>
      </c>
      <c r="N2576" s="54">
        <v>1039.1500000000001</v>
      </c>
      <c r="O2576" s="40">
        <f t="shared" si="994"/>
        <v>9.0860004704193883E-5</v>
      </c>
      <c r="P2576" s="40">
        <f t="shared" si="995"/>
        <v>0.12951450763913253</v>
      </c>
      <c r="Q2576" s="38">
        <f t="shared" si="1009"/>
        <v>14.825999999999999</v>
      </c>
      <c r="R2576" s="38">
        <f t="shared" si="1010"/>
        <v>14.663</v>
      </c>
      <c r="S2576" s="40">
        <f t="shared" si="996"/>
        <v>1</v>
      </c>
      <c r="T2576" s="40">
        <f t="shared" si="997"/>
        <v>0</v>
      </c>
      <c r="U2576" s="40">
        <f>VLOOKUP(P2576,Table!$D$6:$G$15,MATCH(VALUE(T2576)&amp;"E",Table!$D$5:$G$5,0),1)*IF(Y2576=1,0,1)</f>
        <v>0</v>
      </c>
      <c r="V2576" s="40">
        <f t="shared" si="998"/>
        <v>0</v>
      </c>
      <c r="W2576" s="40">
        <f t="shared" si="1011"/>
        <v>221246.74387900348</v>
      </c>
      <c r="X2576" s="40">
        <f t="shared" si="999"/>
        <v>-2.7082840767376881E-2</v>
      </c>
      <c r="Y2576" s="40">
        <f t="shared" si="1000"/>
        <v>1</v>
      </c>
      <c r="Z2576" s="40">
        <f t="shared" si="1001"/>
        <v>20</v>
      </c>
      <c r="AA2576" s="40">
        <f t="shared" si="1002"/>
        <v>0</v>
      </c>
      <c r="AB2576" s="38">
        <f t="shared" si="1003"/>
        <v>275130.82120771951</v>
      </c>
      <c r="AC2576" s="46"/>
      <c r="AD2576" s="38"/>
      <c r="AE2576" s="40"/>
      <c r="AF2576" s="40"/>
      <c r="AG2576" s="40">
        <f t="shared" si="1004"/>
        <v>148.01260766677674</v>
      </c>
      <c r="AH2576" s="24">
        <f t="shared" si="1005"/>
        <v>143.29537238474802</v>
      </c>
      <c r="AI2576" s="50">
        <v>143.41</v>
      </c>
      <c r="AJ2576" s="25">
        <f t="shared" si="1012"/>
        <v>-7.9930001570305276E-4</v>
      </c>
      <c r="AK2576" s="41"/>
      <c r="AL2576" s="50"/>
    </row>
    <row r="2577" spans="1:38" x14ac:dyDescent="0.25">
      <c r="A2577" s="49">
        <v>41743</v>
      </c>
      <c r="B2577" s="47">
        <v>1830.61</v>
      </c>
      <c r="C2577" s="27">
        <f t="shared" si="1006"/>
        <v>8.2172617572382478E-3</v>
      </c>
      <c r="D2577" s="27">
        <f t="shared" si="1007"/>
        <v>-7.4854891026522319E-3</v>
      </c>
      <c r="E2577" s="5">
        <f t="shared" si="1008"/>
        <v>-1</v>
      </c>
      <c r="F2577" s="44">
        <v>3302.98</v>
      </c>
      <c r="G2577" s="45">
        <v>3302.98</v>
      </c>
      <c r="H2577" s="48">
        <v>1830.61</v>
      </c>
      <c r="I2577" s="42">
        <v>16.11</v>
      </c>
      <c r="J2577" s="40">
        <f t="shared" si="992"/>
        <v>0.16109999999999999</v>
      </c>
      <c r="K2577" s="40">
        <f t="shared" si="993"/>
        <v>2.7632022140284623E-2</v>
      </c>
      <c r="L2577" s="51">
        <f>VLOOKUP(A2577,LIBOR!$A$3:B4672,2,1)</f>
        <v>8.6999999999999994E-2</v>
      </c>
      <c r="M2577" s="43">
        <v>1161.1300000000001</v>
      </c>
      <c r="N2577" s="54">
        <v>1035.29</v>
      </c>
      <c r="O2577" s="40">
        <f t="shared" si="994"/>
        <v>6.6972681878769169E-5</v>
      </c>
      <c r="P2577" s="40">
        <f t="shared" si="995"/>
        <v>0.13346797785971537</v>
      </c>
      <c r="Q2577" s="38">
        <f t="shared" si="1009"/>
        <v>15.440000000000001</v>
      </c>
      <c r="R2577" s="38">
        <f t="shared" si="1010"/>
        <v>14.623500000000002</v>
      </c>
      <c r="S2577" s="40">
        <f t="shared" si="996"/>
        <v>1</v>
      </c>
      <c r="T2577" s="40">
        <f t="shared" si="997"/>
        <v>0</v>
      </c>
      <c r="U2577" s="40">
        <f>VLOOKUP(P2577,Table!$D$6:$G$15,MATCH(VALUE(T2577)&amp;"E",Table!$D$5:$G$5,0),1)*IF(Y2577=1,0,1)</f>
        <v>0</v>
      </c>
      <c r="V2577" s="40">
        <f t="shared" si="998"/>
        <v>0</v>
      </c>
      <c r="W2577" s="40">
        <f t="shared" si="1011"/>
        <v>221246.74387900348</v>
      </c>
      <c r="X2577" s="40">
        <f t="shared" si="999"/>
        <v>-2.4020979882375726E-2</v>
      </c>
      <c r="Y2577" s="40">
        <f t="shared" si="1000"/>
        <v>1</v>
      </c>
      <c r="Z2577" s="40">
        <f t="shared" si="1001"/>
        <v>20</v>
      </c>
      <c r="AA2577" s="40">
        <f t="shared" si="1002"/>
        <v>7.2500000000008669E-4</v>
      </c>
      <c r="AB2577" s="38">
        <f t="shared" si="1003"/>
        <v>275132.81590617326</v>
      </c>
      <c r="AC2577" s="46"/>
      <c r="AD2577" s="38"/>
      <c r="AE2577" s="40"/>
      <c r="AF2577" s="40"/>
      <c r="AG2577" s="40">
        <f t="shared" si="1004"/>
        <v>148.01368075818235</v>
      </c>
      <c r="AH2577" s="24">
        <f t="shared" si="1005"/>
        <v>143.28522266954639</v>
      </c>
      <c r="AI2577" s="50">
        <v>143.4</v>
      </c>
      <c r="AJ2577" s="25">
        <f t="shared" si="1012"/>
        <v>-8.0039979395829519E-4</v>
      </c>
      <c r="AK2577" s="41"/>
      <c r="AL2577" s="50"/>
    </row>
    <row r="2578" spans="1:38" x14ac:dyDescent="0.25">
      <c r="A2578" s="49">
        <v>41744</v>
      </c>
      <c r="B2578" s="47">
        <v>1842.98</v>
      </c>
      <c r="C2578" s="27">
        <f t="shared" si="1006"/>
        <v>6.7573104047284893E-3</v>
      </c>
      <c r="D2578" s="27">
        <f t="shared" si="1007"/>
        <v>-4.4787748909601577E-3</v>
      </c>
      <c r="E2578" s="5">
        <f t="shared" si="1008"/>
        <v>0</v>
      </c>
      <c r="F2578" s="44">
        <v>3325.3</v>
      </c>
      <c r="G2578" s="45">
        <v>3325.3</v>
      </c>
      <c r="H2578" s="48">
        <v>1842.98</v>
      </c>
      <c r="I2578" s="42">
        <v>15.61</v>
      </c>
      <c r="J2578" s="40">
        <f t="shared" si="992"/>
        <v>0.15609999999999999</v>
      </c>
      <c r="K2578" s="40">
        <f t="shared" si="993"/>
        <v>2.5739022088890562E-2</v>
      </c>
      <c r="L2578" s="51">
        <f>VLOOKUP(A2578,LIBOR!$A$3:B4673,2,1)</f>
        <v>8.7999999999999995E-2</v>
      </c>
      <c r="M2578" s="43">
        <v>1145.8399999999999</v>
      </c>
      <c r="N2578" s="54">
        <v>1021.65</v>
      </c>
      <c r="O2578" s="40">
        <f t="shared" si="994"/>
        <v>4.5354596242213391E-5</v>
      </c>
      <c r="P2578" s="40">
        <f t="shared" si="995"/>
        <v>0.13036097791110943</v>
      </c>
      <c r="Q2578" s="38">
        <f t="shared" si="1009"/>
        <v>15.548000000000002</v>
      </c>
      <c r="R2578" s="38">
        <f t="shared" si="1010"/>
        <v>14.646999999999997</v>
      </c>
      <c r="S2578" s="40">
        <f t="shared" si="996"/>
        <v>1</v>
      </c>
      <c r="T2578" s="40">
        <f t="shared" si="997"/>
        <v>0</v>
      </c>
      <c r="U2578" s="40">
        <f>VLOOKUP(P2578,Table!$D$6:$G$15,MATCH(VALUE(T2578)&amp;"E",Table!$D$5:$G$5,0),1)*IF(Y2578=1,0,1)</f>
        <v>0.9</v>
      </c>
      <c r="V2578" s="40">
        <f t="shared" si="998"/>
        <v>9.9999999999999978E-2</v>
      </c>
      <c r="W2578" s="40">
        <f t="shared" si="1011"/>
        <v>221246.74387900348</v>
      </c>
      <c r="X2578" s="40">
        <f t="shared" si="999"/>
        <v>-1.4300817006421385E-2</v>
      </c>
      <c r="Y2578" s="40">
        <f t="shared" si="1000"/>
        <v>0</v>
      </c>
      <c r="Z2578" s="40">
        <f t="shared" si="1001"/>
        <v>0</v>
      </c>
      <c r="AA2578" s="40">
        <f t="shared" si="1002"/>
        <v>2.4444444444449154E-4</v>
      </c>
      <c r="AB2578" s="38">
        <f t="shared" si="1003"/>
        <v>275133.48845305661</v>
      </c>
      <c r="AC2578" s="46"/>
      <c r="AD2578" s="38"/>
      <c r="AE2578" s="40"/>
      <c r="AF2578" s="40"/>
      <c r="AG2578" s="40">
        <f t="shared" si="1004"/>
        <v>148.01404256940197</v>
      </c>
      <c r="AH2578" s="24">
        <f t="shared" si="1005"/>
        <v>143.2818435717848</v>
      </c>
      <c r="AI2578" s="50">
        <v>143.4</v>
      </c>
      <c r="AJ2578" s="25">
        <f t="shared" si="1012"/>
        <v>-8.239639345550831E-4</v>
      </c>
      <c r="AK2578" s="41"/>
      <c r="AL2578" s="50"/>
    </row>
    <row r="2579" spans="1:38" x14ac:dyDescent="0.25">
      <c r="A2579" s="49">
        <v>41745</v>
      </c>
      <c r="B2579" s="47">
        <v>1862.31</v>
      </c>
      <c r="C2579" s="27">
        <f t="shared" si="1006"/>
        <v>1.048844805695115E-2</v>
      </c>
      <c r="D2579" s="27">
        <f t="shared" si="1007"/>
        <v>-4.9084892133260949E-3</v>
      </c>
      <c r="E2579" s="5">
        <f t="shared" si="1008"/>
        <v>0</v>
      </c>
      <c r="F2579" s="44">
        <v>3360.27</v>
      </c>
      <c r="G2579" s="45">
        <v>3360.27</v>
      </c>
      <c r="H2579" s="48">
        <v>1862.31</v>
      </c>
      <c r="I2579" s="42">
        <v>14.18</v>
      </c>
      <c r="J2579" s="40">
        <f t="shared" si="992"/>
        <v>0.14180000000000001</v>
      </c>
      <c r="K2579" s="40">
        <f t="shared" si="993"/>
        <v>9.8074417385810297E-3</v>
      </c>
      <c r="L2579" s="51">
        <f>VLOOKUP(A2579,LIBOR!$A$3:B4674,2,1)</f>
        <v>9.0700000000000003E-2</v>
      </c>
      <c r="M2579" s="43">
        <v>1107.53</v>
      </c>
      <c r="N2579" s="54">
        <v>987.49</v>
      </c>
      <c r="O2579" s="40">
        <f t="shared" si="994"/>
        <v>1.0886472266483835E-4</v>
      </c>
      <c r="P2579" s="40">
        <f t="shared" si="995"/>
        <v>0.13199255826141898</v>
      </c>
      <c r="Q2579" s="38">
        <f t="shared" si="1009"/>
        <v>15.692000000000002</v>
      </c>
      <c r="R2579" s="38">
        <f t="shared" si="1010"/>
        <v>14.701499999999999</v>
      </c>
      <c r="S2579" s="40">
        <f t="shared" si="996"/>
        <v>1</v>
      </c>
      <c r="T2579" s="40">
        <f t="shared" si="997"/>
        <v>0</v>
      </c>
      <c r="U2579" s="40">
        <f>VLOOKUP(P2579,Table!$D$6:$G$15,MATCH(VALUE(T2579)&amp;"E",Table!$D$5:$G$5,0),1)*IF(Y2579=1,0,1)</f>
        <v>0.9</v>
      </c>
      <c r="V2579" s="40">
        <f t="shared" si="998"/>
        <v>9.9999999999999978E-2</v>
      </c>
      <c r="W2579" s="40">
        <f t="shared" si="1011"/>
        <v>222595.46235388535</v>
      </c>
      <c r="X2579" s="40">
        <f t="shared" si="999"/>
        <v>-1.746227742410178E-2</v>
      </c>
      <c r="Y2579" s="40">
        <f t="shared" si="1000"/>
        <v>0</v>
      </c>
      <c r="Z2579" s="40">
        <f t="shared" si="1001"/>
        <v>0</v>
      </c>
      <c r="AA2579" s="40">
        <f t="shared" si="1002"/>
        <v>0</v>
      </c>
      <c r="AB2579" s="38">
        <f t="shared" si="1003"/>
        <v>276817.66616338026</v>
      </c>
      <c r="AC2579" s="46"/>
      <c r="AD2579" s="38"/>
      <c r="AE2579" s="40"/>
      <c r="AF2579" s="40"/>
      <c r="AG2579" s="40">
        <f t="shared" si="1004"/>
        <v>148.92008258914612</v>
      </c>
      <c r="AH2579" s="24">
        <f t="shared" si="1005"/>
        <v>144.15516424731777</v>
      </c>
      <c r="AI2579" s="50">
        <v>144.27000000000001</v>
      </c>
      <c r="AJ2579" s="25">
        <f t="shared" si="1012"/>
        <v>-7.9597804590170185E-4</v>
      </c>
      <c r="AK2579" s="41"/>
      <c r="AL2579" s="50"/>
    </row>
    <row r="2580" spans="1:38" x14ac:dyDescent="0.25">
      <c r="A2580" s="49">
        <v>41746</v>
      </c>
      <c r="B2580" s="47">
        <v>1864.85</v>
      </c>
      <c r="C2580" s="27">
        <f t="shared" si="1006"/>
        <v>1.3638975251166752E-3</v>
      </c>
      <c r="D2580" s="27">
        <f t="shared" si="1007"/>
        <v>1.7340152300082345E-2</v>
      </c>
      <c r="E2580" s="5">
        <f t="shared" si="1008"/>
        <v>1</v>
      </c>
      <c r="F2580" s="44">
        <v>3365</v>
      </c>
      <c r="G2580" s="45">
        <v>3365</v>
      </c>
      <c r="H2580" s="48">
        <v>1864.85</v>
      </c>
      <c r="I2580" s="42">
        <v>13.36</v>
      </c>
      <c r="J2580" s="40">
        <f t="shared" si="992"/>
        <v>0.1336</v>
      </c>
      <c r="K2580" s="40">
        <f t="shared" si="993"/>
        <v>8.5790983934994069E-4</v>
      </c>
      <c r="L2580" s="51">
        <f>VLOOKUP(A2580,LIBOR!$A$3:B4675,2,1)</f>
        <v>9.0499999999999997E-2</v>
      </c>
      <c r="M2580" s="43">
        <v>1086.8</v>
      </c>
      <c r="N2580" s="54">
        <v>969.01</v>
      </c>
      <c r="O2580" s="40">
        <f t="shared" si="994"/>
        <v>1.8576824825047831E-6</v>
      </c>
      <c r="P2580" s="40">
        <f t="shared" si="995"/>
        <v>0.13274209016065006</v>
      </c>
      <c r="Q2580" s="38">
        <f t="shared" si="1009"/>
        <v>15.763999999999999</v>
      </c>
      <c r="R2580" s="38">
        <f t="shared" si="1010"/>
        <v>14.654499999999999</v>
      </c>
      <c r="S2580" s="40">
        <f t="shared" si="996"/>
        <v>1</v>
      </c>
      <c r="T2580" s="40">
        <f t="shared" si="997"/>
        <v>0</v>
      </c>
      <c r="U2580" s="40">
        <f>VLOOKUP(P2580,Table!$D$6:$G$15,MATCH(VALUE(T2580)&amp;"E",Table!$D$5:$G$5,0),1)*IF(Y2580=1,0,1)</f>
        <v>0</v>
      </c>
      <c r="V2580" s="40">
        <f t="shared" si="998"/>
        <v>0</v>
      </c>
      <c r="W2580" s="40">
        <f t="shared" si="1011"/>
        <v>222452.13233801388</v>
      </c>
      <c r="X2580" s="40">
        <f t="shared" si="999"/>
        <v>-2.1290402848446965E-2</v>
      </c>
      <c r="Y2580" s="40">
        <f t="shared" si="1000"/>
        <v>1</v>
      </c>
      <c r="Z2580" s="40">
        <f t="shared" si="1001"/>
        <v>20</v>
      </c>
      <c r="AA2580" s="40">
        <f t="shared" si="1002"/>
        <v>0</v>
      </c>
      <c r="AB2580" s="38">
        <f t="shared" si="1003"/>
        <v>276650.22743122955</v>
      </c>
      <c r="AC2580" s="46"/>
      <c r="AD2580" s="38"/>
      <c r="AE2580" s="40"/>
      <c r="AF2580" s="40"/>
      <c r="AG2580" s="40">
        <f t="shared" si="1004"/>
        <v>148.83000528242616</v>
      </c>
      <c r="AH2580" s="24">
        <f t="shared" si="1005"/>
        <v>144.06421938301463</v>
      </c>
      <c r="AI2580" s="50">
        <v>144.18</v>
      </c>
      <c r="AJ2580" s="25">
        <f t="shared" si="1012"/>
        <v>-8.0302827705214241E-4</v>
      </c>
      <c r="AK2580" s="41"/>
      <c r="AL2580" s="50"/>
    </row>
    <row r="2581" spans="1:38" x14ac:dyDescent="0.25">
      <c r="A2581" s="49">
        <v>41750</v>
      </c>
      <c r="B2581" s="47">
        <v>1871.89</v>
      </c>
      <c r="C2581" s="27">
        <f t="shared" si="1006"/>
        <v>3.7751025551653328E-3</v>
      </c>
      <c r="D2581" s="27">
        <f t="shared" si="1007"/>
        <v>3.0602020299199895E-2</v>
      </c>
      <c r="E2581" s="5">
        <f t="shared" si="1008"/>
        <v>0</v>
      </c>
      <c r="F2581" s="44">
        <v>3377.75</v>
      </c>
      <c r="G2581" s="45">
        <v>3377.75</v>
      </c>
      <c r="H2581" s="48">
        <v>1871.89</v>
      </c>
      <c r="I2581" s="42">
        <v>13.25</v>
      </c>
      <c r="J2581" s="40">
        <f t="shared" ref="J2581:J2600" si="1013">I2581/100</f>
        <v>0.13250000000000001</v>
      </c>
      <c r="K2581" s="40">
        <f t="shared" ref="K2581:K2600" si="1014">J2581-P2581</f>
        <v>1.9282446464921887E-3</v>
      </c>
      <c r="L2581" s="51">
        <f>VLOOKUP(A2581,LIBOR!$A$3:B4676,2,1)</f>
        <v>9.0499999999999997E-2</v>
      </c>
      <c r="M2581" s="43">
        <v>1073.78</v>
      </c>
      <c r="N2581" s="54">
        <v>957.39</v>
      </c>
      <c r="O2581" s="40">
        <f t="shared" ref="O2581:O2600" si="1015">LN(B2581/B2580)^2</f>
        <v>1.4197784348531469E-5</v>
      </c>
      <c r="P2581" s="40">
        <f t="shared" ref="P2581:P2600" si="1016">SQRT(252*SUM(O2559:O2580)/22)</f>
        <v>0.13057175535350782</v>
      </c>
      <c r="Q2581" s="38">
        <f t="shared" si="1009"/>
        <v>15.257999999999999</v>
      </c>
      <c r="R2581" s="38">
        <f t="shared" si="1010"/>
        <v>14.596500000000001</v>
      </c>
      <c r="S2581" s="40">
        <f t="shared" ref="S2581:S2600" si="1017">IF(Q2581&gt;=R2581,1,-1)</f>
        <v>1</v>
      </c>
      <c r="T2581" s="40">
        <f t="shared" ref="T2581:T2600" si="1018">IF(SUM(S2572:S2581)=-10,-1,IF(SUM(S2572:S2581)&lt;10,0,1))</f>
        <v>0</v>
      </c>
      <c r="U2581" s="40">
        <f>VLOOKUP(P2581,Table!$D$6:$G$15,MATCH(VALUE(T2581)&amp;"E",Table!$D$5:$G$5,0),1)*IF(Y2581=1,0,1)</f>
        <v>0.9</v>
      </c>
      <c r="V2581" s="40">
        <f t="shared" ref="V2581:V2600" si="1019">(1-U2581)*IF(Y2581=1,0,1)</f>
        <v>9.9999999999999978E-2</v>
      </c>
      <c r="W2581" s="40">
        <f t="shared" si="1011"/>
        <v>222452.13233801388</v>
      </c>
      <c r="X2581" s="40">
        <f t="shared" ref="X2581:X2600" si="1020">W2580/W2575-1</f>
        <v>-3.0979068169331159E-3</v>
      </c>
      <c r="Y2581" s="40">
        <f t="shared" ref="Y2581:Y2600" si="1021">IF(X2581&lt;=-0.02,1,0)</f>
        <v>0</v>
      </c>
      <c r="Z2581" s="40">
        <f t="shared" ref="Z2581:Z2600" si="1022">Y2581*20</f>
        <v>0</v>
      </c>
      <c r="AA2581" s="40">
        <f t="shared" ref="AA2581:AA2600" si="1023">(1+(A2581-A2580)/360*L2581-1)*Y2580</f>
        <v>1.0055555555554818E-3</v>
      </c>
      <c r="AB2581" s="38">
        <f t="shared" ref="AB2581:AB2600" si="1024">AB2580*(1+$U2580*($G2581/$G2580-1)+$V2580*($M2581/$M2580-1)+Y2580*(1+(A2581-A2580)/360*L2581/100-1))</f>
        <v>276653.00930296094</v>
      </c>
      <c r="AC2581" s="46"/>
      <c r="AD2581" s="38"/>
      <c r="AE2581" s="40"/>
      <c r="AF2581" s="40"/>
      <c r="AG2581" s="40">
        <f t="shared" ref="AG2581:AG2600" si="1025">AB2581/AG$2</f>
        <v>148.8315018508126</v>
      </c>
      <c r="AH2581" s="24">
        <f t="shared" ref="AH2581:AH2600" si="1026">AH2580*AB2581/AB2580*(1-AH$1)^(A2581-A2580)</f>
        <v>144.05066999683507</v>
      </c>
      <c r="AI2581" s="50">
        <v>144.16999999999999</v>
      </c>
      <c r="AJ2581" s="25">
        <f t="shared" si="1012"/>
        <v>-8.2770342765425831E-4</v>
      </c>
      <c r="AK2581" s="41"/>
      <c r="AL2581" s="50"/>
    </row>
    <row r="2582" spans="1:38" x14ac:dyDescent="0.25">
      <c r="A2582" s="49">
        <v>41751</v>
      </c>
      <c r="B2582" s="47">
        <v>1879.55</v>
      </c>
      <c r="C2582" s="27">
        <f t="shared" ref="C2582:C2600" si="1027">B2582/B2581-1</f>
        <v>4.0921207976962748E-3</v>
      </c>
      <c r="D2582" s="27">
        <f t="shared" ref="D2582:D2600" si="1028">SUM(C2578:C2582)</f>
        <v>2.6476879339657922E-2</v>
      </c>
      <c r="E2582" s="5">
        <f t="shared" ref="E2582:E2600" si="1029">IF(Y2582=1,IF(AND(D2582&lt;0,T2582&gt;=0),-1,1),0)</f>
        <v>0</v>
      </c>
      <c r="F2582" s="44">
        <v>3391.58</v>
      </c>
      <c r="G2582" s="45">
        <v>3391.58</v>
      </c>
      <c r="H2582" s="48">
        <v>1879.55</v>
      </c>
      <c r="I2582" s="42">
        <v>13.19</v>
      </c>
      <c r="J2582" s="40">
        <f t="shared" si="1013"/>
        <v>0.13189999999999999</v>
      </c>
      <c r="K2582" s="40">
        <f t="shared" si="1014"/>
        <v>2.368932478201663E-3</v>
      </c>
      <c r="L2582" s="51">
        <f>VLOOKUP(A2582,LIBOR!$A$3:B4677,2,1)</f>
        <v>9.1499999999999998E-2</v>
      </c>
      <c r="M2582" s="43">
        <v>1062.94</v>
      </c>
      <c r="N2582" s="54">
        <v>947.73</v>
      </c>
      <c r="O2582" s="40">
        <f t="shared" si="1015"/>
        <v>1.6677184297995E-5</v>
      </c>
      <c r="P2582" s="40">
        <f t="shared" si="1016"/>
        <v>0.12953106752179833</v>
      </c>
      <c r="Q2582" s="38">
        <f t="shared" si="1009"/>
        <v>14.501999999999999</v>
      </c>
      <c r="R2582" s="38">
        <f t="shared" si="1010"/>
        <v>14.509</v>
      </c>
      <c r="S2582" s="40">
        <f t="shared" si="1017"/>
        <v>-1</v>
      </c>
      <c r="T2582" s="40">
        <f t="shared" si="1018"/>
        <v>0</v>
      </c>
      <c r="U2582" s="40">
        <f>VLOOKUP(P2582,Table!$D$6:$G$15,MATCH(VALUE(T2582)&amp;"E",Table!$D$5:$G$5,0),1)*IF(Y2582=1,0,1)</f>
        <v>0.9</v>
      </c>
      <c r="V2582" s="40">
        <f t="shared" si="1019"/>
        <v>9.9999999999999978E-2</v>
      </c>
      <c r="W2582" s="40">
        <f t="shared" si="1011"/>
        <v>223046.95054660979</v>
      </c>
      <c r="X2582" s="40">
        <f t="shared" si="1020"/>
        <v>5.4481636108036913E-3</v>
      </c>
      <c r="Y2582" s="40">
        <f t="shared" si="1021"/>
        <v>0</v>
      </c>
      <c r="Z2582" s="40">
        <f t="shared" si="1022"/>
        <v>0</v>
      </c>
      <c r="AA2582" s="40">
        <f t="shared" si="1023"/>
        <v>0</v>
      </c>
      <c r="AB2582" s="38">
        <f t="shared" si="1024"/>
        <v>277393.18879426183</v>
      </c>
      <c r="AC2582" s="46"/>
      <c r="AD2582" s="38"/>
      <c r="AE2582" s="40"/>
      <c r="AF2582" s="40"/>
      <c r="AG2582" s="40">
        <f t="shared" si="1025"/>
        <v>149.2296975024957</v>
      </c>
      <c r="AH2582" s="24">
        <f t="shared" si="1026"/>
        <v>144.43231533517951</v>
      </c>
      <c r="AI2582" s="50">
        <v>144.55000000000001</v>
      </c>
      <c r="AJ2582" s="25">
        <f t="shared" si="1012"/>
        <v>-8.1414503507781788E-4</v>
      </c>
      <c r="AK2582" s="41"/>
      <c r="AL2582" s="50"/>
    </row>
    <row r="2583" spans="1:38" x14ac:dyDescent="0.25">
      <c r="A2583" s="49">
        <v>41752</v>
      </c>
      <c r="B2583" s="47">
        <v>1875.39</v>
      </c>
      <c r="C2583" s="27">
        <f t="shared" si="1027"/>
        <v>-2.2132957356812977E-3</v>
      </c>
      <c r="D2583" s="27">
        <f t="shared" si="1028"/>
        <v>1.7506273199248135E-2</v>
      </c>
      <c r="E2583" s="5">
        <f t="shared" si="1029"/>
        <v>0</v>
      </c>
      <c r="F2583" s="44">
        <v>3384.5</v>
      </c>
      <c r="G2583" s="45">
        <v>3384.5</v>
      </c>
      <c r="H2583" s="48">
        <v>1875.39</v>
      </c>
      <c r="I2583" s="42">
        <v>13.27</v>
      </c>
      <c r="J2583" s="40">
        <f t="shared" si="1013"/>
        <v>0.13269999999999998</v>
      </c>
      <c r="K2583" s="40">
        <f t="shared" si="1014"/>
        <v>4.0380902572783317E-3</v>
      </c>
      <c r="L2583" s="51">
        <f>VLOOKUP(A2583,LIBOR!$A$3:B4678,2,1)</f>
        <v>8.9800000000000005E-2</v>
      </c>
      <c r="M2583" s="43">
        <v>1071.02</v>
      </c>
      <c r="N2583" s="54">
        <v>954.93</v>
      </c>
      <c r="O2583" s="40">
        <f t="shared" si="1015"/>
        <v>4.9095422783855046E-6</v>
      </c>
      <c r="P2583" s="40">
        <f t="shared" si="1016"/>
        <v>0.12866190974272165</v>
      </c>
      <c r="Q2583" s="38">
        <f t="shared" si="1009"/>
        <v>13.918000000000001</v>
      </c>
      <c r="R2583" s="38">
        <f t="shared" si="1010"/>
        <v>14.413999999999998</v>
      </c>
      <c r="S2583" s="40">
        <f t="shared" si="1017"/>
        <v>-1</v>
      </c>
      <c r="T2583" s="40">
        <f t="shared" si="1018"/>
        <v>0</v>
      </c>
      <c r="U2583" s="40">
        <f>VLOOKUP(P2583,Table!$D$6:$G$15,MATCH(VALUE(T2583)&amp;"E",Table!$D$5:$G$5,0),1)*IF(Y2583=1,0,1)</f>
        <v>0.9</v>
      </c>
      <c r="V2583" s="40">
        <f t="shared" si="1019"/>
        <v>9.9999999999999978E-2</v>
      </c>
      <c r="W2583" s="40">
        <f t="shared" si="1011"/>
        <v>222772.09957717222</v>
      </c>
      <c r="X2583" s="40">
        <f t="shared" si="1020"/>
        <v>8.136647057688684E-3</v>
      </c>
      <c r="Y2583" s="40">
        <f t="shared" si="1021"/>
        <v>0</v>
      </c>
      <c r="Z2583" s="40">
        <f t="shared" si="1022"/>
        <v>0</v>
      </c>
      <c r="AA2583" s="40">
        <f t="shared" si="1023"/>
        <v>0</v>
      </c>
      <c r="AB2583" s="38">
        <f t="shared" si="1024"/>
        <v>277082.89273101772</v>
      </c>
      <c r="AC2583" s="46"/>
      <c r="AD2583" s="38"/>
      <c r="AE2583" s="40"/>
      <c r="AF2583" s="40"/>
      <c r="AG2583" s="40">
        <f t="shared" si="1025"/>
        <v>149.06276698824837</v>
      </c>
      <c r="AH2583" s="24">
        <f t="shared" si="1026"/>
        <v>144.26699625037784</v>
      </c>
      <c r="AI2583" s="50">
        <v>144.38</v>
      </c>
      <c r="AJ2583" s="25">
        <f t="shared" si="1012"/>
        <v>-7.8268284819327238E-4</v>
      </c>
      <c r="AK2583" s="41"/>
      <c r="AL2583" s="50"/>
    </row>
    <row r="2584" spans="1:38" x14ac:dyDescent="0.25">
      <c r="A2584" s="49">
        <v>41753</v>
      </c>
      <c r="B2584" s="47">
        <v>1878.61</v>
      </c>
      <c r="C2584" s="27">
        <f t="shared" si="1027"/>
        <v>1.7169762022830604E-3</v>
      </c>
      <c r="D2584" s="27">
        <f t="shared" si="1028"/>
        <v>8.7348013445800454E-3</v>
      </c>
      <c r="E2584" s="5">
        <f t="shared" si="1029"/>
        <v>0</v>
      </c>
      <c r="F2584" s="44">
        <v>3390.39</v>
      </c>
      <c r="G2584" s="45">
        <v>3390.39</v>
      </c>
      <c r="H2584" s="48">
        <v>1878.61</v>
      </c>
      <c r="I2584" s="42">
        <v>13.32</v>
      </c>
      <c r="J2584" s="40">
        <f t="shared" si="1013"/>
        <v>0.13320000000000001</v>
      </c>
      <c r="K2584" s="40">
        <f t="shared" si="1014"/>
        <v>4.7036264145844942E-3</v>
      </c>
      <c r="L2584" s="51">
        <f>VLOOKUP(A2584,LIBOR!$A$3:B4679,2,1)</f>
        <v>8.8900000000000007E-2</v>
      </c>
      <c r="M2584" s="43">
        <v>1080.0999999999999</v>
      </c>
      <c r="N2584" s="54">
        <v>963.02</v>
      </c>
      <c r="O2584" s="40">
        <f t="shared" si="1015"/>
        <v>2.9429535749664455E-6</v>
      </c>
      <c r="P2584" s="40">
        <f t="shared" si="1016"/>
        <v>0.12849637358541552</v>
      </c>
      <c r="Q2584" s="38">
        <f t="shared" si="1009"/>
        <v>13.45</v>
      </c>
      <c r="R2584" s="38">
        <f t="shared" si="1010"/>
        <v>14.376499999999998</v>
      </c>
      <c r="S2584" s="40">
        <f t="shared" si="1017"/>
        <v>-1</v>
      </c>
      <c r="T2584" s="40">
        <f t="shared" si="1018"/>
        <v>0</v>
      </c>
      <c r="U2584" s="40">
        <f>VLOOKUP(P2584,Table!$D$6:$G$15,MATCH(VALUE(T2584)&amp;"E",Table!$D$5:$G$5,0),1)*IF(Y2584=1,0,1)</f>
        <v>0.9</v>
      </c>
      <c r="V2584" s="40">
        <f t="shared" si="1019"/>
        <v>9.9999999999999978E-2</v>
      </c>
      <c r="W2584" s="40">
        <f t="shared" si="1011"/>
        <v>223305.07315914167</v>
      </c>
      <c r="X2584" s="40">
        <f t="shared" si="1020"/>
        <v>6.8943645064576398E-3</v>
      </c>
      <c r="Y2584" s="40">
        <f t="shared" si="1021"/>
        <v>0</v>
      </c>
      <c r="Z2584" s="40">
        <f t="shared" si="1022"/>
        <v>0</v>
      </c>
      <c r="AA2584" s="40">
        <f t="shared" si="1023"/>
        <v>0</v>
      </c>
      <c r="AB2584" s="38">
        <f t="shared" si="1024"/>
        <v>277751.78410574479</v>
      </c>
      <c r="AC2584" s="46"/>
      <c r="AD2584" s="38"/>
      <c r="AE2584" s="40"/>
      <c r="AF2584" s="40"/>
      <c r="AG2584" s="40">
        <f t="shared" si="1025"/>
        <v>149.42261164754382</v>
      </c>
      <c r="AH2584" s="24">
        <f t="shared" si="1026"/>
        <v>144.61149973048703</v>
      </c>
      <c r="AI2584" s="50">
        <v>144.72999999999999</v>
      </c>
      <c r="AJ2584" s="25">
        <f t="shared" si="1012"/>
        <v>-8.1876784020562532E-4</v>
      </c>
      <c r="AK2584" s="41"/>
      <c r="AL2584" s="50"/>
    </row>
    <row r="2585" spans="1:38" x14ac:dyDescent="0.25">
      <c r="A2585" s="49">
        <v>41754</v>
      </c>
      <c r="B2585" s="47">
        <v>1863.4</v>
      </c>
      <c r="C2585" s="27">
        <f t="shared" si="1027"/>
        <v>-8.0964117086568255E-3</v>
      </c>
      <c r="D2585" s="27">
        <f t="shared" si="1028"/>
        <v>-7.2550788919345521E-4</v>
      </c>
      <c r="E2585" s="5">
        <f t="shared" si="1029"/>
        <v>0</v>
      </c>
      <c r="F2585" s="44">
        <v>3362.95</v>
      </c>
      <c r="G2585" s="45">
        <v>3362.95</v>
      </c>
      <c r="H2585" s="48">
        <v>1863.4</v>
      </c>
      <c r="I2585" s="42">
        <v>14.06</v>
      </c>
      <c r="J2585" s="40">
        <f t="shared" si="1013"/>
        <v>0.1406</v>
      </c>
      <c r="K2585" s="40">
        <f t="shared" si="1014"/>
        <v>1.3035773476950424E-2</v>
      </c>
      <c r="L2585" s="51">
        <f>VLOOKUP(A2585,LIBOR!$A$3:B4680,2,1)</f>
        <v>8.9700000000000002E-2</v>
      </c>
      <c r="M2585" s="43">
        <v>1087.8699999999999</v>
      </c>
      <c r="N2585" s="54">
        <v>969.95</v>
      </c>
      <c r="O2585" s="40">
        <f t="shared" si="1015"/>
        <v>6.608658575562287E-5</v>
      </c>
      <c r="P2585" s="40">
        <f t="shared" si="1016"/>
        <v>0.12756422652304958</v>
      </c>
      <c r="Q2585" s="38">
        <f t="shared" si="1009"/>
        <v>13.277999999999997</v>
      </c>
      <c r="R2585" s="38">
        <f t="shared" si="1010"/>
        <v>14.296000000000001</v>
      </c>
      <c r="S2585" s="40">
        <f t="shared" si="1017"/>
        <v>-1</v>
      </c>
      <c r="T2585" s="40">
        <f t="shared" si="1018"/>
        <v>0</v>
      </c>
      <c r="U2585" s="40">
        <f>VLOOKUP(P2585,Table!$D$6:$G$15,MATCH(VALUE(T2585)&amp;"E",Table!$D$5:$G$5,0),1)*IF(Y2585=1,0,1)</f>
        <v>0.9</v>
      </c>
      <c r="V2585" s="40">
        <f t="shared" si="1019"/>
        <v>9.9999999999999978E-2</v>
      </c>
      <c r="W2585" s="40">
        <f t="shared" si="1011"/>
        <v>221838.59316791064</v>
      </c>
      <c r="X2585" s="40">
        <f t="shared" si="1020"/>
        <v>3.1878942982592751E-3</v>
      </c>
      <c r="Y2585" s="40">
        <f t="shared" si="1021"/>
        <v>0</v>
      </c>
      <c r="Z2585" s="40">
        <f t="shared" si="1022"/>
        <v>0</v>
      </c>
      <c r="AA2585" s="40">
        <f t="shared" si="1023"/>
        <v>0</v>
      </c>
      <c r="AB2585" s="38">
        <f t="shared" si="1024"/>
        <v>275928.41588050273</v>
      </c>
      <c r="AC2585" s="46"/>
      <c r="AD2585" s="38"/>
      <c r="AE2585" s="40"/>
      <c r="AF2585" s="40"/>
      <c r="AG2585" s="40">
        <f t="shared" si="1025"/>
        <v>148.44169106376427</v>
      </c>
      <c r="AH2585" s="24">
        <f t="shared" si="1026"/>
        <v>143.65842369299003</v>
      </c>
      <c r="AI2585" s="50">
        <v>143.77000000000001</v>
      </c>
      <c r="AJ2585" s="25">
        <f t="shared" si="1012"/>
        <v>-7.7607502963050745E-4</v>
      </c>
      <c r="AK2585" s="41"/>
      <c r="AL2585" s="50"/>
    </row>
    <row r="2586" spans="1:38" x14ac:dyDescent="0.25">
      <c r="A2586" s="49">
        <v>41757</v>
      </c>
      <c r="B2586" s="47">
        <v>1869.43</v>
      </c>
      <c r="C2586" s="27">
        <f t="shared" si="1027"/>
        <v>3.2360201781689302E-3</v>
      </c>
      <c r="D2586" s="27">
        <f t="shared" si="1028"/>
        <v>-1.2645902661898578E-3</v>
      </c>
      <c r="E2586" s="5">
        <f t="shared" si="1029"/>
        <v>0</v>
      </c>
      <c r="F2586" s="44">
        <v>3374.04</v>
      </c>
      <c r="G2586" s="45">
        <v>3374.04</v>
      </c>
      <c r="H2586" s="48">
        <v>1869.43</v>
      </c>
      <c r="I2586" s="42">
        <v>13.97</v>
      </c>
      <c r="J2586" s="40">
        <f t="shared" si="1013"/>
        <v>0.13970000000000002</v>
      </c>
      <c r="K2586" s="40">
        <f t="shared" si="1014"/>
        <v>1.0052617752940529E-2</v>
      </c>
      <c r="L2586" s="51">
        <f>VLOOKUP(A2586,LIBOR!$A$3:B4681,2,1)</f>
        <v>8.9499999999999996E-2</v>
      </c>
      <c r="M2586" s="43">
        <v>1062.3</v>
      </c>
      <c r="N2586" s="54">
        <v>947.15</v>
      </c>
      <c r="O2586" s="40">
        <f t="shared" si="1015"/>
        <v>1.0438039777402479E-5</v>
      </c>
      <c r="P2586" s="40">
        <f t="shared" si="1016"/>
        <v>0.12964738224705949</v>
      </c>
      <c r="Q2586" s="38">
        <f t="shared" si="1009"/>
        <v>13.417999999999997</v>
      </c>
      <c r="R2586" s="38">
        <f t="shared" si="1010"/>
        <v>14.268000000000001</v>
      </c>
      <c r="S2586" s="40">
        <f t="shared" si="1017"/>
        <v>-1</v>
      </c>
      <c r="T2586" s="40">
        <f t="shared" si="1018"/>
        <v>0</v>
      </c>
      <c r="U2586" s="40">
        <f>VLOOKUP(P2586,Table!$D$6:$G$15,MATCH(VALUE(T2586)&amp;"E",Table!$D$5:$G$5,0),1)*IF(Y2586=1,0,1)</f>
        <v>0.9</v>
      </c>
      <c r="V2586" s="40">
        <f t="shared" si="1019"/>
        <v>9.9999999999999978E-2</v>
      </c>
      <c r="W2586" s="40">
        <f t="shared" si="1011"/>
        <v>221963.21799210433</v>
      </c>
      <c r="X2586" s="40">
        <f t="shared" si="1020"/>
        <v>-2.7580727757240409E-3</v>
      </c>
      <c r="Y2586" s="40">
        <f t="shared" si="1021"/>
        <v>0</v>
      </c>
      <c r="Z2586" s="40">
        <f t="shared" si="1022"/>
        <v>0</v>
      </c>
      <c r="AA2586" s="40">
        <f t="shared" si="1023"/>
        <v>0</v>
      </c>
      <c r="AB2586" s="38">
        <f t="shared" si="1024"/>
        <v>276098.79209513438</v>
      </c>
      <c r="AC2586" s="46"/>
      <c r="AD2586" s="38"/>
      <c r="AE2586" s="40"/>
      <c r="AF2586" s="40"/>
      <c r="AG2586" s="40">
        <f t="shared" si="1025"/>
        <v>148.533348653057</v>
      </c>
      <c r="AH2586" s="24">
        <f t="shared" si="1026"/>
        <v>143.73590398212198</v>
      </c>
      <c r="AI2586" s="50">
        <v>143.85</v>
      </c>
      <c r="AJ2586" s="25">
        <f t="shared" si="1012"/>
        <v>-7.9315966547111039E-4</v>
      </c>
      <c r="AK2586" s="41"/>
      <c r="AL2586" s="50"/>
    </row>
    <row r="2587" spans="1:38" x14ac:dyDescent="0.25">
      <c r="A2587" s="49">
        <v>41758</v>
      </c>
      <c r="B2587" s="47">
        <v>1878.33</v>
      </c>
      <c r="C2587" s="27">
        <f t="shared" si="1027"/>
        <v>4.7608094445898974E-3</v>
      </c>
      <c r="D2587" s="27">
        <f t="shared" si="1028"/>
        <v>-5.959016192962352E-4</v>
      </c>
      <c r="E2587" s="5">
        <f t="shared" si="1029"/>
        <v>0</v>
      </c>
      <c r="F2587" s="44">
        <v>3390.16</v>
      </c>
      <c r="G2587" s="45">
        <v>3390.16</v>
      </c>
      <c r="H2587" s="48">
        <v>1878.33</v>
      </c>
      <c r="I2587" s="42">
        <v>13.71</v>
      </c>
      <c r="J2587" s="40">
        <f t="shared" si="1013"/>
        <v>0.1371</v>
      </c>
      <c r="K2587" s="40">
        <f t="shared" si="1014"/>
        <v>9.1831426973768004E-3</v>
      </c>
      <c r="L2587" s="51">
        <f>VLOOKUP(A2587,LIBOR!$A$3:B4682,2,1)</f>
        <v>8.8200000000000001E-2</v>
      </c>
      <c r="M2587" s="43">
        <v>1048.53</v>
      </c>
      <c r="N2587" s="54">
        <v>934.88</v>
      </c>
      <c r="O2587" s="40">
        <f t="shared" si="1015"/>
        <v>2.2557870239305592E-5</v>
      </c>
      <c r="P2587" s="40">
        <f t="shared" si="1016"/>
        <v>0.1279168573026232</v>
      </c>
      <c r="Q2587" s="38">
        <f t="shared" si="1009"/>
        <v>13.562000000000001</v>
      </c>
      <c r="R2587" s="38">
        <f t="shared" si="1010"/>
        <v>14.246000000000006</v>
      </c>
      <c r="S2587" s="40">
        <f t="shared" si="1017"/>
        <v>-1</v>
      </c>
      <c r="T2587" s="40">
        <f t="shared" si="1018"/>
        <v>0</v>
      </c>
      <c r="U2587" s="40">
        <f>VLOOKUP(P2587,Table!$D$6:$G$15,MATCH(VALUE(T2587)&amp;"E",Table!$D$5:$G$5,0),1)*IF(Y2587=1,0,1)</f>
        <v>0.9</v>
      </c>
      <c r="V2587" s="40">
        <f t="shared" si="1019"/>
        <v>9.9999999999999978E-2</v>
      </c>
      <c r="W2587" s="40">
        <f t="shared" si="1011"/>
        <v>222626.72446179786</v>
      </c>
      <c r="X2587" s="40">
        <f t="shared" si="1020"/>
        <v>-2.1978406804689099E-3</v>
      </c>
      <c r="Y2587" s="40">
        <f t="shared" si="1021"/>
        <v>0</v>
      </c>
      <c r="Z2587" s="40">
        <f t="shared" si="1022"/>
        <v>0</v>
      </c>
      <c r="AA2587" s="40">
        <f t="shared" si="1023"/>
        <v>0</v>
      </c>
      <c r="AB2587" s="38">
        <f t="shared" si="1024"/>
        <v>276928.09505791363</v>
      </c>
      <c r="AC2587" s="46"/>
      <c r="AD2587" s="38"/>
      <c r="AE2587" s="40"/>
      <c r="AF2587" s="40"/>
      <c r="AG2587" s="40">
        <f t="shared" si="1025"/>
        <v>148.97949021410756</v>
      </c>
      <c r="AH2587" s="24">
        <f t="shared" si="1026"/>
        <v>144.16388341056066</v>
      </c>
      <c r="AI2587" s="50">
        <v>144.28</v>
      </c>
      <c r="AJ2587" s="25">
        <f t="shared" si="1012"/>
        <v>-8.0480031493856963E-4</v>
      </c>
      <c r="AK2587" s="41"/>
      <c r="AL2587" s="50"/>
    </row>
    <row r="2588" spans="1:38" x14ac:dyDescent="0.25">
      <c r="A2588" s="49">
        <v>41759</v>
      </c>
      <c r="B2588" s="47">
        <v>1883.95</v>
      </c>
      <c r="C2588" s="27">
        <f t="shared" si="1027"/>
        <v>2.9920195066894806E-3</v>
      </c>
      <c r="D2588" s="27">
        <f t="shared" si="1028"/>
        <v>4.6094136230745431E-3</v>
      </c>
      <c r="E2588" s="5">
        <f t="shared" si="1029"/>
        <v>0</v>
      </c>
      <c r="F2588" s="44">
        <v>3400.46</v>
      </c>
      <c r="G2588" s="45">
        <v>3400.46</v>
      </c>
      <c r="H2588" s="48">
        <v>1883.95</v>
      </c>
      <c r="I2588" s="42">
        <v>13.41</v>
      </c>
      <c r="J2588" s="40">
        <f t="shared" si="1013"/>
        <v>0.1341</v>
      </c>
      <c r="K2588" s="40">
        <f t="shared" si="1014"/>
        <v>5.337894880945937E-3</v>
      </c>
      <c r="L2588" s="51">
        <f>VLOOKUP(A2588,LIBOR!$A$3:B4683,2,1)</f>
        <v>8.7599999999999997E-2</v>
      </c>
      <c r="M2588" s="43">
        <v>1049.82</v>
      </c>
      <c r="N2588" s="54">
        <v>936.03</v>
      </c>
      <c r="O2588" s="40">
        <f t="shared" si="1015"/>
        <v>8.9254688928453733E-6</v>
      </c>
      <c r="P2588" s="40">
        <f t="shared" si="1016"/>
        <v>0.12876210511905406</v>
      </c>
      <c r="Q2588" s="38">
        <f t="shared" ref="Q2588:Q2651" si="1030">SUM($I2583:$I2587)/5</f>
        <v>13.666</v>
      </c>
      <c r="R2588" s="38">
        <f t="shared" ref="R2588:R2651" si="1031">SUM($I2568:$I2587)/20</f>
        <v>14.237500000000002</v>
      </c>
      <c r="S2588" s="40">
        <f t="shared" si="1017"/>
        <v>-1</v>
      </c>
      <c r="T2588" s="40">
        <f t="shared" si="1018"/>
        <v>0</v>
      </c>
      <c r="U2588" s="40">
        <f>VLOOKUP(P2588,Table!$D$6:$G$15,MATCH(VALUE(T2588)&amp;"E",Table!$D$5:$G$5,0),1)*IF(Y2588=1,0,1)</f>
        <v>0.9</v>
      </c>
      <c r="V2588" s="40">
        <f t="shared" si="1019"/>
        <v>9.9999999999999978E-2</v>
      </c>
      <c r="W2588" s="40">
        <f t="shared" si="1011"/>
        <v>223253.60302516472</v>
      </c>
      <c r="X2588" s="40">
        <f t="shared" si="1020"/>
        <v>-1.8840252412423153E-3</v>
      </c>
      <c r="Y2588" s="40">
        <f t="shared" si="1021"/>
        <v>0</v>
      </c>
      <c r="Z2588" s="40">
        <f t="shared" si="1022"/>
        <v>0</v>
      </c>
      <c r="AA2588" s="40">
        <f t="shared" si="1023"/>
        <v>0</v>
      </c>
      <c r="AB2588" s="38">
        <f t="shared" si="1024"/>
        <v>277719.39316346613</v>
      </c>
      <c r="AC2588" s="46"/>
      <c r="AD2588" s="38"/>
      <c r="AE2588" s="40"/>
      <c r="AF2588" s="40"/>
      <c r="AG2588" s="40">
        <f t="shared" si="1025"/>
        <v>149.40518623584182</v>
      </c>
      <c r="AH2588" s="24">
        <f t="shared" si="1026"/>
        <v>144.57205631963137</v>
      </c>
      <c r="AI2588" s="50">
        <v>144.69</v>
      </c>
      <c r="AJ2588" s="25">
        <f t="shared" si="1012"/>
        <v>-8.1514742116683969E-4</v>
      </c>
      <c r="AK2588" s="41"/>
      <c r="AL2588" s="50"/>
    </row>
    <row r="2589" spans="1:38" x14ac:dyDescent="0.25">
      <c r="A2589" s="49">
        <v>41760</v>
      </c>
      <c r="B2589" s="47">
        <v>1883.68</v>
      </c>
      <c r="C2589" s="27">
        <f t="shared" si="1027"/>
        <v>-1.4331590541150074E-4</v>
      </c>
      <c r="D2589" s="27">
        <f t="shared" si="1028"/>
        <v>2.749121515379982E-3</v>
      </c>
      <c r="E2589" s="5">
        <f t="shared" si="1029"/>
        <v>0</v>
      </c>
      <c r="F2589" s="44">
        <v>3400.2</v>
      </c>
      <c r="G2589" s="45">
        <v>3400.2</v>
      </c>
      <c r="H2589" s="48">
        <v>1883.68</v>
      </c>
      <c r="I2589" s="42">
        <v>13.25</v>
      </c>
      <c r="J2589" s="40">
        <f t="shared" si="1013"/>
        <v>0.13250000000000001</v>
      </c>
      <c r="K2589" s="40">
        <f t="shared" si="1014"/>
        <v>4.2954033135343406E-3</v>
      </c>
      <c r="L2589" s="51">
        <f>VLOOKUP(A2589,LIBOR!$A$3:B4684,2,1)</f>
        <v>8.7999999999999995E-2</v>
      </c>
      <c r="M2589" s="40">
        <v>1045.82</v>
      </c>
      <c r="N2589" s="38">
        <v>932.46</v>
      </c>
      <c r="O2589" s="40">
        <f t="shared" si="1015"/>
        <v>2.0542392760375212E-8</v>
      </c>
      <c r="P2589" s="40">
        <f t="shared" si="1016"/>
        <v>0.12820459668646567</v>
      </c>
      <c r="Q2589" s="38">
        <f t="shared" si="1030"/>
        <v>13.693999999999999</v>
      </c>
      <c r="R2589" s="38">
        <f t="shared" si="1031"/>
        <v>14.253</v>
      </c>
      <c r="S2589" s="40">
        <f t="shared" si="1017"/>
        <v>-1</v>
      </c>
      <c r="T2589" s="40">
        <f t="shared" si="1018"/>
        <v>0</v>
      </c>
      <c r="U2589" s="40">
        <f>VLOOKUP(P2589,Table!$D$6:$G$15,MATCH(VALUE(T2589)&amp;"E",Table!$D$5:$G$5,0),1)*IF(Y2589=1,0,1)</f>
        <v>0.9</v>
      </c>
      <c r="V2589" s="40">
        <f t="shared" si="1019"/>
        <v>9.9999999999999978E-2</v>
      </c>
      <c r="W2589" s="40">
        <f t="shared" si="1011"/>
        <v>223139.65832727993</v>
      </c>
      <c r="X2589" s="40">
        <f t="shared" si="1020"/>
        <v>2.161417201285154E-3</v>
      </c>
      <c r="Y2589" s="40">
        <f t="shared" si="1021"/>
        <v>0</v>
      </c>
      <c r="Z2589" s="40">
        <f t="shared" si="1022"/>
        <v>0</v>
      </c>
      <c r="AA2589" s="40">
        <f t="shared" si="1023"/>
        <v>0</v>
      </c>
      <c r="AB2589" s="38">
        <f t="shared" si="1024"/>
        <v>277594.46611630556</v>
      </c>
      <c r="AC2589" s="46"/>
      <c r="AD2589" s="38"/>
      <c r="AE2589" s="40"/>
      <c r="AF2589" s="40"/>
      <c r="AG2589" s="40">
        <f t="shared" si="1025"/>
        <v>149.33797901442921</v>
      </c>
      <c r="AH2589" s="24">
        <f t="shared" si="1026"/>
        <v>144.503262052617</v>
      </c>
      <c r="AI2589" s="50">
        <v>144.62</v>
      </c>
      <c r="AJ2589" s="25">
        <f t="shared" si="1012"/>
        <v>-8.072047253699921E-4</v>
      </c>
      <c r="AK2589" s="41"/>
      <c r="AL2589" s="50"/>
    </row>
    <row r="2590" spans="1:38" x14ac:dyDescent="0.25">
      <c r="A2590" s="49">
        <v>41761</v>
      </c>
      <c r="B2590" s="47">
        <v>1881.14</v>
      </c>
      <c r="C2590" s="27">
        <f t="shared" si="1027"/>
        <v>-1.3484243608256063E-3</v>
      </c>
      <c r="D2590" s="27">
        <f t="shared" si="1028"/>
        <v>9.4971088632112011E-3</v>
      </c>
      <c r="E2590" s="5">
        <f t="shared" si="1029"/>
        <v>0</v>
      </c>
      <c r="F2590" s="44">
        <v>3395.61</v>
      </c>
      <c r="G2590" s="45">
        <v>3395.61</v>
      </c>
      <c r="H2590" s="48">
        <v>1881.14</v>
      </c>
      <c r="I2590" s="42">
        <v>12.91</v>
      </c>
      <c r="J2590" s="40">
        <f t="shared" si="1013"/>
        <v>0.12909999999999999</v>
      </c>
      <c r="K2590" s="40">
        <f t="shared" si="1014"/>
        <v>3.7083636139286502E-3</v>
      </c>
      <c r="L2590" s="51">
        <f>VLOOKUP(A2590,LIBOR!$A$3:B4685,2,1)</f>
        <v>8.8499999999999995E-2</v>
      </c>
      <c r="M2590" s="40">
        <v>1048.96</v>
      </c>
      <c r="N2590" s="38">
        <v>935.26</v>
      </c>
      <c r="O2590" s="40">
        <f t="shared" si="1015"/>
        <v>1.820703061355551E-6</v>
      </c>
      <c r="P2590" s="40">
        <f t="shared" si="1016"/>
        <v>0.12539163638607134</v>
      </c>
      <c r="Q2590" s="38">
        <f t="shared" si="1030"/>
        <v>13.680000000000001</v>
      </c>
      <c r="R2590" s="38">
        <f t="shared" si="1031"/>
        <v>14.261000000000001</v>
      </c>
      <c r="S2590" s="40">
        <f t="shared" si="1017"/>
        <v>-1</v>
      </c>
      <c r="T2590" s="40">
        <f t="shared" si="1018"/>
        <v>0</v>
      </c>
      <c r="U2590" s="40">
        <f>VLOOKUP(P2590,Table!$D$6:$G$15,MATCH(VALUE(T2590)&amp;"E",Table!$D$5:$G$5,0),1)*IF(Y2590=1,0,1)</f>
        <v>0.9</v>
      </c>
      <c r="V2590" s="40">
        <f t="shared" si="1019"/>
        <v>9.9999999999999978E-2</v>
      </c>
      <c r="W2590" s="40">
        <f t="shared" si="1011"/>
        <v>222935.86466589521</v>
      </c>
      <c r="X2590" s="40">
        <f t="shared" si="1020"/>
        <v>-7.4075716024535332E-4</v>
      </c>
      <c r="Y2590" s="40">
        <f t="shared" si="1021"/>
        <v>0</v>
      </c>
      <c r="Z2590" s="40">
        <f t="shared" si="1022"/>
        <v>0</v>
      </c>
      <c r="AA2590" s="40">
        <f t="shared" si="1023"/>
        <v>0</v>
      </c>
      <c r="AB2590" s="38">
        <f t="shared" si="1024"/>
        <v>277340.55443830026</v>
      </c>
      <c r="AC2590" s="46"/>
      <c r="AD2590" s="38"/>
      <c r="AE2590" s="40"/>
      <c r="AF2590" s="40"/>
      <c r="AG2590" s="40">
        <f t="shared" si="1025"/>
        <v>149.20138170623363</v>
      </c>
      <c r="AH2590" s="24">
        <f t="shared" si="1026"/>
        <v>144.3673293870722</v>
      </c>
      <c r="AI2590" s="50">
        <v>144.47999999999999</v>
      </c>
      <c r="AJ2590" s="25">
        <f t="shared" si="1012"/>
        <v>-7.7983536079584415E-4</v>
      </c>
      <c r="AK2590" s="41"/>
      <c r="AL2590" s="50"/>
    </row>
    <row r="2591" spans="1:38" x14ac:dyDescent="0.25">
      <c r="A2591" s="49">
        <v>41764</v>
      </c>
      <c r="B2591" s="47">
        <v>1884.66</v>
      </c>
      <c r="C2591" s="27">
        <f t="shared" si="1027"/>
        <v>1.8712057582104258E-3</v>
      </c>
      <c r="D2591" s="27">
        <f t="shared" si="1028"/>
        <v>8.1322944432526967E-3</v>
      </c>
      <c r="E2591" s="5">
        <f t="shared" si="1029"/>
        <v>0</v>
      </c>
      <c r="F2591" s="44">
        <v>3402.23</v>
      </c>
      <c r="G2591" s="45">
        <v>3402.23</v>
      </c>
      <c r="H2591" s="48">
        <v>1884.66</v>
      </c>
      <c r="I2591" s="42">
        <v>13.29</v>
      </c>
      <c r="J2591" s="40">
        <f t="shared" si="1013"/>
        <v>0.13289999999999999</v>
      </c>
      <c r="K2591" s="40">
        <f t="shared" si="1014"/>
        <v>9.6916732801223121E-3</v>
      </c>
      <c r="L2591" s="51">
        <f>VLOOKUP(A2591,LIBOR!$A$3:B4686,2,1)</f>
        <v>8.8499999999999995E-2</v>
      </c>
      <c r="M2591" s="40">
        <v>1030.2</v>
      </c>
      <c r="N2591" s="38">
        <v>918.53</v>
      </c>
      <c r="O2591" s="40">
        <f t="shared" si="1015"/>
        <v>3.4948703482919894E-6</v>
      </c>
      <c r="P2591" s="40">
        <f t="shared" si="1016"/>
        <v>0.12320832671987768</v>
      </c>
      <c r="Q2591" s="38">
        <f t="shared" si="1030"/>
        <v>13.45</v>
      </c>
      <c r="R2591" s="38">
        <f t="shared" si="1031"/>
        <v>14.238000000000003</v>
      </c>
      <c r="S2591" s="40">
        <f t="shared" si="1017"/>
        <v>-1</v>
      </c>
      <c r="T2591" s="40">
        <f t="shared" si="1018"/>
        <v>-1</v>
      </c>
      <c r="U2591" s="40">
        <f>VLOOKUP(P2591,Table!$D$6:$G$15,MATCH(VALUE(T2591)&amp;"E",Table!$D$5:$G$5,0),1)*IF(Y2591=1,0,1)</f>
        <v>0.97499999999999998</v>
      </c>
      <c r="V2591" s="40">
        <f t="shared" si="1019"/>
        <v>2.5000000000000022E-2</v>
      </c>
      <c r="W2591" s="40">
        <f t="shared" si="1011"/>
        <v>222912.51832988963</v>
      </c>
      <c r="X2591" s="40">
        <f t="shared" si="1020"/>
        <v>4.9462606227133055E-3</v>
      </c>
      <c r="Y2591" s="40">
        <f t="shared" si="1021"/>
        <v>0</v>
      </c>
      <c r="Z2591" s="40">
        <f t="shared" si="1022"/>
        <v>0</v>
      </c>
      <c r="AA2591" s="40">
        <f t="shared" si="1023"/>
        <v>0</v>
      </c>
      <c r="AB2591" s="38">
        <f t="shared" si="1024"/>
        <v>277331.17488926032</v>
      </c>
      <c r="AC2591" s="46"/>
      <c r="AD2591" s="38"/>
      <c r="AE2591" s="40"/>
      <c r="AF2591" s="40"/>
      <c r="AG2591" s="40">
        <f t="shared" si="1025"/>
        <v>149.19633577388026</v>
      </c>
      <c r="AH2591" s="24">
        <f t="shared" si="1026"/>
        <v>144.35117509759075</v>
      </c>
      <c r="AI2591" s="50">
        <v>144.47</v>
      </c>
      <c r="AJ2591" s="25">
        <f t="shared" si="1012"/>
        <v>-8.2248842257381938E-4</v>
      </c>
      <c r="AK2591" s="41"/>
      <c r="AL2591" s="50"/>
    </row>
    <row r="2592" spans="1:38" x14ac:dyDescent="0.25">
      <c r="A2592" s="49">
        <v>41765</v>
      </c>
      <c r="B2592" s="47">
        <v>1867.72</v>
      </c>
      <c r="C2592" s="27">
        <f t="shared" si="1027"/>
        <v>-8.9883586429382323E-3</v>
      </c>
      <c r="D2592" s="27">
        <f t="shared" si="1028"/>
        <v>-5.616873644275433E-3</v>
      </c>
      <c r="E2592" s="5">
        <f t="shared" si="1029"/>
        <v>0</v>
      </c>
      <c r="F2592" s="44">
        <v>3371.72</v>
      </c>
      <c r="G2592" s="45">
        <v>3371.72</v>
      </c>
      <c r="H2592" s="48">
        <v>1867.72</v>
      </c>
      <c r="I2592" s="42">
        <v>13.8</v>
      </c>
      <c r="J2592" s="40">
        <f t="shared" si="1013"/>
        <v>0.13800000000000001</v>
      </c>
      <c r="K2592" s="40">
        <f t="shared" si="1014"/>
        <v>1.500677821752977E-2</v>
      </c>
      <c r="L2592" s="51">
        <f>VLOOKUP(A2592,LIBOR!$A$3:B4687,2,1)</f>
        <v>9.0499999999999997E-2</v>
      </c>
      <c r="M2592" s="40">
        <v>1042.25</v>
      </c>
      <c r="N2592" s="38">
        <v>929.27</v>
      </c>
      <c r="O2592" s="40">
        <f t="shared" si="1015"/>
        <v>8.1522798389565204E-5</v>
      </c>
      <c r="P2592" s="40">
        <f t="shared" si="1016"/>
        <v>0.12299322178247024</v>
      </c>
      <c r="Q2592" s="38">
        <f t="shared" si="1030"/>
        <v>13.313999999999998</v>
      </c>
      <c r="R2592" s="38">
        <f t="shared" si="1031"/>
        <v>14.204500000000001</v>
      </c>
      <c r="S2592" s="40">
        <f t="shared" si="1017"/>
        <v>-1</v>
      </c>
      <c r="T2592" s="40">
        <f t="shared" si="1018"/>
        <v>-1</v>
      </c>
      <c r="U2592" s="40">
        <f>VLOOKUP(P2592,Table!$D$6:$G$15,MATCH(VALUE(T2592)&amp;"E",Table!$D$5:$G$5,0),1)*IF(Y2592=1,0,1)</f>
        <v>0.97499999999999998</v>
      </c>
      <c r="V2592" s="40">
        <f t="shared" si="1019"/>
        <v>2.5000000000000022E-2</v>
      </c>
      <c r="W2592" s="40">
        <f t="shared" si="1011"/>
        <v>221024.15175992617</v>
      </c>
      <c r="X2592" s="40">
        <f t="shared" si="1020"/>
        <v>4.2768362540999139E-3</v>
      </c>
      <c r="Y2592" s="40">
        <f t="shared" si="1021"/>
        <v>0</v>
      </c>
      <c r="Z2592" s="40">
        <f t="shared" si="1022"/>
        <v>0</v>
      </c>
      <c r="AA2592" s="40">
        <f t="shared" si="1023"/>
        <v>0</v>
      </c>
      <c r="AB2592" s="38">
        <f t="shared" si="1024"/>
        <v>274987.43871652079</v>
      </c>
      <c r="AC2592" s="46"/>
      <c r="AD2592" s="38"/>
      <c r="AE2592" s="40"/>
      <c r="AF2592" s="40"/>
      <c r="AG2592" s="40">
        <f t="shared" si="1025"/>
        <v>147.93547193795175</v>
      </c>
      <c r="AH2592" s="24">
        <f t="shared" si="1026"/>
        <v>143.12753256236309</v>
      </c>
      <c r="AI2592" s="50">
        <v>143.24</v>
      </c>
      <c r="AJ2592" s="25">
        <f t="shared" si="1012"/>
        <v>-7.8516781371773536E-4</v>
      </c>
      <c r="AK2592" s="41"/>
      <c r="AL2592" s="50"/>
    </row>
    <row r="2593" spans="1:38" x14ac:dyDescent="0.25">
      <c r="A2593" s="49">
        <v>41766</v>
      </c>
      <c r="B2593" s="47">
        <v>1878.21</v>
      </c>
      <c r="C2593" s="27">
        <f t="shared" si="1027"/>
        <v>5.6164735613475347E-3</v>
      </c>
      <c r="D2593" s="27">
        <f t="shared" si="1028"/>
        <v>-2.9924195896173789E-3</v>
      </c>
      <c r="E2593" s="5">
        <f t="shared" si="1029"/>
        <v>0</v>
      </c>
      <c r="F2593" s="44">
        <v>3392.1</v>
      </c>
      <c r="G2593" s="45">
        <v>3392.1</v>
      </c>
      <c r="H2593" s="48">
        <v>1878.21</v>
      </c>
      <c r="I2593" s="42">
        <v>13.4</v>
      </c>
      <c r="J2593" s="40">
        <f t="shared" si="1013"/>
        <v>0.13400000000000001</v>
      </c>
      <c r="K2593" s="40">
        <f t="shared" si="1014"/>
        <v>7.3248709492713393E-3</v>
      </c>
      <c r="L2593" s="51">
        <f>VLOOKUP(A2593,LIBOR!$A$3:B4688,2,1)</f>
        <v>8.9099999999999999E-2</v>
      </c>
      <c r="M2593" s="40">
        <v>1018.51</v>
      </c>
      <c r="N2593" s="38">
        <v>908.1</v>
      </c>
      <c r="O2593" s="40">
        <f t="shared" si="1015"/>
        <v>3.1368512385583291E-5</v>
      </c>
      <c r="P2593" s="40">
        <f t="shared" si="1016"/>
        <v>0.12667512905072867</v>
      </c>
      <c r="Q2593" s="38">
        <f t="shared" si="1030"/>
        <v>13.331999999999999</v>
      </c>
      <c r="R2593" s="38">
        <f t="shared" si="1031"/>
        <v>14.116</v>
      </c>
      <c r="S2593" s="40">
        <f t="shared" si="1017"/>
        <v>-1</v>
      </c>
      <c r="T2593" s="40">
        <f t="shared" si="1018"/>
        <v>-1</v>
      </c>
      <c r="U2593" s="40">
        <f>VLOOKUP(P2593,Table!$D$6:$G$15,MATCH(VALUE(T2593)&amp;"E",Table!$D$5:$G$5,0),1)*IF(Y2593=1,0,1)</f>
        <v>0.97499999999999998</v>
      </c>
      <c r="V2593" s="40">
        <f t="shared" si="1019"/>
        <v>2.5000000000000022E-2</v>
      </c>
      <c r="W2593" s="40">
        <f t="shared" si="1011"/>
        <v>222108.61309242842</v>
      </c>
      <c r="X2593" s="40">
        <f t="shared" si="1020"/>
        <v>-7.1984740634617461E-3</v>
      </c>
      <c r="Y2593" s="40">
        <f t="shared" si="1021"/>
        <v>0</v>
      </c>
      <c r="Z2593" s="40">
        <f t="shared" si="1022"/>
        <v>0</v>
      </c>
      <c r="AA2593" s="40">
        <f t="shared" si="1023"/>
        <v>0</v>
      </c>
      <c r="AB2593" s="38">
        <f t="shared" si="1024"/>
        <v>276451.4283483802</v>
      </c>
      <c r="AC2593" s="46"/>
      <c r="AD2593" s="38"/>
      <c r="AE2593" s="40"/>
      <c r="AF2593" s="40"/>
      <c r="AG2593" s="40">
        <f t="shared" si="1025"/>
        <v>148.72305699315368</v>
      </c>
      <c r="AH2593" s="24">
        <f t="shared" si="1026"/>
        <v>143.88577583902824</v>
      </c>
      <c r="AI2593" s="50">
        <v>144</v>
      </c>
      <c r="AJ2593" s="25">
        <f t="shared" si="1012"/>
        <v>-7.9322334008169459E-4</v>
      </c>
      <c r="AK2593" s="41"/>
      <c r="AL2593" s="50"/>
    </row>
    <row r="2594" spans="1:38" x14ac:dyDescent="0.25">
      <c r="A2594" s="49">
        <v>41767</v>
      </c>
      <c r="B2594" s="47">
        <v>1875.63</v>
      </c>
      <c r="C2594" s="27">
        <f t="shared" si="1027"/>
        <v>-1.3736483140862621E-3</v>
      </c>
      <c r="D2594" s="27">
        <f t="shared" si="1028"/>
        <v>-4.2227519982921402E-3</v>
      </c>
      <c r="E2594" s="5">
        <f t="shared" si="1029"/>
        <v>0</v>
      </c>
      <c r="F2594" s="44">
        <v>3388.29</v>
      </c>
      <c r="G2594" s="45">
        <v>3388.29</v>
      </c>
      <c r="H2594" s="48">
        <v>1875.63</v>
      </c>
      <c r="I2594" s="42">
        <v>13.43</v>
      </c>
      <c r="J2594" s="40">
        <f t="shared" si="1013"/>
        <v>0.1343</v>
      </c>
      <c r="K2594" s="40">
        <f t="shared" si="1014"/>
        <v>1.3541535721399794E-2</v>
      </c>
      <c r="L2594" s="51">
        <f>VLOOKUP(A2594,LIBOR!$A$3:B4689,2,1)</f>
        <v>8.8499999999999995E-2</v>
      </c>
      <c r="M2594" s="40">
        <v>1019.78</v>
      </c>
      <c r="N2594" s="38">
        <v>909.23</v>
      </c>
      <c r="O2594" s="40">
        <f t="shared" si="1015"/>
        <v>1.8895049089142188E-6</v>
      </c>
      <c r="P2594" s="40">
        <f t="shared" si="1016"/>
        <v>0.12075846427860021</v>
      </c>
      <c r="Q2594" s="38">
        <f t="shared" si="1030"/>
        <v>13.330000000000002</v>
      </c>
      <c r="R2594" s="38">
        <f t="shared" si="1031"/>
        <v>14.041499999999999</v>
      </c>
      <c r="S2594" s="40">
        <f t="shared" si="1017"/>
        <v>-1</v>
      </c>
      <c r="T2594" s="40">
        <f t="shared" si="1018"/>
        <v>-1</v>
      </c>
      <c r="U2594" s="40">
        <f>VLOOKUP(P2594,Table!$D$6:$G$15,MATCH(VALUE(T2594)&amp;"E",Table!$D$5:$G$5,0),1)*IF(Y2594=1,0,1)</f>
        <v>0.97499999999999998</v>
      </c>
      <c r="V2594" s="40">
        <f t="shared" si="1019"/>
        <v>2.5000000000000022E-2</v>
      </c>
      <c r="W2594" s="40">
        <f t="shared" si="1011"/>
        <v>221818.05100512644</v>
      </c>
      <c r="X2594" s="40">
        <f t="shared" si="1020"/>
        <v>-5.1286515300146274E-3</v>
      </c>
      <c r="Y2594" s="40">
        <f t="shared" si="1021"/>
        <v>0</v>
      </c>
      <c r="Z2594" s="40">
        <f t="shared" si="1022"/>
        <v>0</v>
      </c>
      <c r="AA2594" s="40">
        <f t="shared" si="1023"/>
        <v>0</v>
      </c>
      <c r="AB2594" s="38">
        <f t="shared" si="1024"/>
        <v>276157.29921120254</v>
      </c>
      <c r="AC2594" s="46"/>
      <c r="AD2594" s="38"/>
      <c r="AE2594" s="40"/>
      <c r="AF2594" s="40"/>
      <c r="AG2594" s="40">
        <f t="shared" si="1025"/>
        <v>148.5648238283147</v>
      </c>
      <c r="AH2594" s="24">
        <f t="shared" si="1026"/>
        <v>143.72894828787292</v>
      </c>
      <c r="AI2594" s="50">
        <v>143.84</v>
      </c>
      <c r="AJ2594" s="25">
        <f t="shared" si="1012"/>
        <v>-7.720502789702044E-4</v>
      </c>
      <c r="AK2594" s="41"/>
      <c r="AL2594" s="50"/>
    </row>
    <row r="2595" spans="1:38" x14ac:dyDescent="0.25">
      <c r="A2595" s="49">
        <v>41768</v>
      </c>
      <c r="B2595" s="47">
        <v>1878.48</v>
      </c>
      <c r="C2595" s="27">
        <f t="shared" si="1027"/>
        <v>1.5194894515442314E-3</v>
      </c>
      <c r="D2595" s="27">
        <f t="shared" si="1028"/>
        <v>-1.3548381859223024E-3</v>
      </c>
      <c r="E2595" s="5">
        <f t="shared" si="1029"/>
        <v>0</v>
      </c>
      <c r="F2595" s="44">
        <v>3394.05</v>
      </c>
      <c r="G2595" s="45">
        <v>3394.05</v>
      </c>
      <c r="H2595" s="48">
        <v>1878.48</v>
      </c>
      <c r="I2595" s="42">
        <v>12.92</v>
      </c>
      <c r="J2595" s="40">
        <f t="shared" si="1013"/>
        <v>0.12920000000000001</v>
      </c>
      <c r="K2595" s="40">
        <f t="shared" si="1014"/>
        <v>1.4021335571907489E-2</v>
      </c>
      <c r="L2595" s="51">
        <f>VLOOKUP(A2595,LIBOR!$A$3:B4690,2,1)</f>
        <v>8.8599999999999998E-2</v>
      </c>
      <c r="M2595" s="40">
        <v>999.54</v>
      </c>
      <c r="N2595" s="38">
        <v>891.19</v>
      </c>
      <c r="O2595" s="40">
        <f t="shared" si="1015"/>
        <v>2.3053448026867865E-6</v>
      </c>
      <c r="P2595" s="40">
        <f t="shared" si="1016"/>
        <v>0.11517866442809252</v>
      </c>
      <c r="Q2595" s="38">
        <f t="shared" si="1030"/>
        <v>13.366</v>
      </c>
      <c r="R2595" s="38">
        <f t="shared" si="1031"/>
        <v>14.022</v>
      </c>
      <c r="S2595" s="40">
        <f t="shared" si="1017"/>
        <v>-1</v>
      </c>
      <c r="T2595" s="40">
        <f t="shared" si="1018"/>
        <v>-1</v>
      </c>
      <c r="U2595" s="40">
        <f>VLOOKUP(P2595,Table!$D$6:$G$15,MATCH(VALUE(T2595)&amp;"E",Table!$D$5:$G$5,0),1)*IF(Y2595=1,0,1)</f>
        <v>0.97499999999999998</v>
      </c>
      <c r="V2595" s="40">
        <f t="shared" si="1019"/>
        <v>2.5000000000000022E-2</v>
      </c>
      <c r="W2595" s="40">
        <f t="shared" si="1011"/>
        <v>222036.64783811703</v>
      </c>
      <c r="X2595" s="40">
        <f t="shared" si="1020"/>
        <v>-5.922780970718744E-3</v>
      </c>
      <c r="Y2595" s="40">
        <f t="shared" si="1021"/>
        <v>0</v>
      </c>
      <c r="Z2595" s="40">
        <f t="shared" si="1022"/>
        <v>0</v>
      </c>
      <c r="AA2595" s="40">
        <f t="shared" si="1023"/>
        <v>0</v>
      </c>
      <c r="AB2595" s="38">
        <f t="shared" si="1024"/>
        <v>276477.9973100535</v>
      </c>
      <c r="AC2595" s="46"/>
      <c r="AD2595" s="38"/>
      <c r="AE2595" s="40"/>
      <c r="AF2595" s="40"/>
      <c r="AG2595" s="40">
        <f t="shared" si="1025"/>
        <v>148.73735034379683</v>
      </c>
      <c r="AH2595" s="24">
        <f t="shared" si="1026"/>
        <v>143.89211372546546</v>
      </c>
      <c r="AI2595" s="50">
        <v>144.01</v>
      </c>
      <c r="AJ2595" s="25">
        <f t="shared" si="1012"/>
        <v>-8.185978371955116E-4</v>
      </c>
      <c r="AK2595" s="41"/>
      <c r="AL2595" s="50"/>
    </row>
    <row r="2596" spans="1:38" x14ac:dyDescent="0.25">
      <c r="A2596" s="49">
        <v>41771</v>
      </c>
      <c r="B2596" s="47">
        <v>1896.65</v>
      </c>
      <c r="C2596" s="27">
        <f t="shared" si="1027"/>
        <v>9.6727141092798341E-3</v>
      </c>
      <c r="D2596" s="27">
        <f t="shared" si="1028"/>
        <v>6.4466701651471059E-3</v>
      </c>
      <c r="E2596" s="5">
        <f t="shared" si="1029"/>
        <v>0</v>
      </c>
      <c r="F2596" s="16">
        <v>3427.01</v>
      </c>
      <c r="G2596">
        <v>3427.01</v>
      </c>
      <c r="H2596" s="48">
        <v>1896.65</v>
      </c>
      <c r="I2596" s="42">
        <v>12.23</v>
      </c>
      <c r="J2596" s="40">
        <f t="shared" si="1013"/>
        <v>0.12230000000000001</v>
      </c>
      <c r="K2596" s="40">
        <f t="shared" si="1014"/>
        <v>7.7050484789568247E-3</v>
      </c>
      <c r="L2596" s="51">
        <f>VLOOKUP(A2596,LIBOR!$A$3:B4691,2,1)</f>
        <v>8.9399999999999993E-2</v>
      </c>
      <c r="M2596" s="40">
        <v>969.7</v>
      </c>
      <c r="N2596" s="38">
        <v>864.59</v>
      </c>
      <c r="O2596" s="40">
        <f t="shared" si="1015"/>
        <v>9.266435989787377E-5</v>
      </c>
      <c r="P2596" s="40">
        <f t="shared" si="1016"/>
        <v>0.11459495152104318</v>
      </c>
      <c r="Q2596" s="38">
        <f t="shared" si="1030"/>
        <v>13.368</v>
      </c>
      <c r="R2596" s="38">
        <f t="shared" si="1031"/>
        <v>13.873500000000002</v>
      </c>
      <c r="S2596" s="40">
        <f t="shared" si="1017"/>
        <v>-1</v>
      </c>
      <c r="T2596" s="40">
        <f t="shared" si="1018"/>
        <v>-1</v>
      </c>
      <c r="U2596" s="40">
        <f>VLOOKUP(P2596,Table!$D$6:$G$15,MATCH(VALUE(T2596)&amp;"E",Table!$D$5:$G$5,0),1)*IF(Y2596=1,0,1)</f>
        <v>0.97499999999999998</v>
      </c>
      <c r="V2596" s="40">
        <f t="shared" si="1019"/>
        <v>2.5000000000000022E-2</v>
      </c>
      <c r="W2596" s="40">
        <f t="shared" si="1011"/>
        <v>223964.97017180946</v>
      </c>
      <c r="X2596" s="40">
        <f t="shared" si="1020"/>
        <v>-4.0335225071380654E-3</v>
      </c>
      <c r="Y2596" s="40">
        <f t="shared" si="1021"/>
        <v>0</v>
      </c>
      <c r="Z2596" s="40">
        <f t="shared" si="1022"/>
        <v>0</v>
      </c>
      <c r="AA2596" s="40">
        <f t="shared" si="1023"/>
        <v>0</v>
      </c>
      <c r="AB2596" s="38">
        <f t="shared" si="1024"/>
        <v>278889.43590681528</v>
      </c>
      <c r="AC2596" s="46"/>
      <c r="AD2596" s="38"/>
      <c r="AE2596" s="40"/>
      <c r="AF2596" s="40"/>
      <c r="AG2596" s="40">
        <f t="shared" si="1025"/>
        <v>150.03463617083821</v>
      </c>
      <c r="AH2596" s="24">
        <f t="shared" si="1026"/>
        <v>145.13580633065797</v>
      </c>
      <c r="AI2596" s="50">
        <v>145.25</v>
      </c>
      <c r="AJ2596" s="25">
        <f t="shared" si="1012"/>
        <v>-7.8618705226873864E-4</v>
      </c>
      <c r="AK2596" s="41"/>
      <c r="AL2596" s="50"/>
    </row>
    <row r="2597" spans="1:38" x14ac:dyDescent="0.25">
      <c r="A2597" s="49">
        <v>41772</v>
      </c>
      <c r="B2597" s="47">
        <v>1897.45</v>
      </c>
      <c r="C2597" s="27">
        <f t="shared" si="1027"/>
        <v>4.2179632509942167E-4</v>
      </c>
      <c r="D2597" s="27">
        <f t="shared" si="1028"/>
        <v>1.585682513318476E-2</v>
      </c>
      <c r="E2597" s="5">
        <f t="shared" si="1029"/>
        <v>0</v>
      </c>
      <c r="F2597" s="16">
        <v>3429.3</v>
      </c>
      <c r="G2597">
        <v>3429.3</v>
      </c>
      <c r="H2597" s="48">
        <v>1897.45</v>
      </c>
      <c r="I2597" s="42">
        <v>12.13</v>
      </c>
      <c r="J2597" s="40">
        <f t="shared" si="1013"/>
        <v>0.12130000000000001</v>
      </c>
      <c r="K2597" s="40">
        <f t="shared" si="1014"/>
        <v>7.9741957637259192E-3</v>
      </c>
      <c r="L2597" s="51">
        <f>VLOOKUP(A2597,LIBOR!$A$3:B4692,2,1)</f>
        <v>8.9800000000000005E-2</v>
      </c>
      <c r="M2597" s="40">
        <v>972.21</v>
      </c>
      <c r="N2597" s="38">
        <v>866.83</v>
      </c>
      <c r="O2597" s="40">
        <f t="shared" si="1015"/>
        <v>1.7783712618447087E-7</v>
      </c>
      <c r="P2597" s="40">
        <f t="shared" si="1016"/>
        <v>0.11332580423627409</v>
      </c>
      <c r="Q2597" s="38">
        <f t="shared" si="1030"/>
        <v>13.156000000000001</v>
      </c>
      <c r="R2597" s="38">
        <f t="shared" si="1031"/>
        <v>13.633500000000002</v>
      </c>
      <c r="S2597" s="40">
        <f t="shared" si="1017"/>
        <v>-1</v>
      </c>
      <c r="T2597" s="40">
        <f t="shared" si="1018"/>
        <v>-1</v>
      </c>
      <c r="U2597" s="40">
        <f>VLOOKUP(P2597,Table!$D$6:$G$15,MATCH(VALUE(T2597)&amp;"E",Table!$D$5:$G$5,0),1)*IF(Y2597=1,0,1)</f>
        <v>0.97499999999999998</v>
      </c>
      <c r="V2597" s="40">
        <f t="shared" si="1019"/>
        <v>2.5000000000000022E-2</v>
      </c>
      <c r="W2597" s="40">
        <f t="shared" si="1011"/>
        <v>224071.58242526016</v>
      </c>
      <c r="X2597" s="40">
        <f t="shared" si="1020"/>
        <v>4.7213671524821699E-3</v>
      </c>
      <c r="Y2597" s="40">
        <f t="shared" si="1021"/>
        <v>0</v>
      </c>
      <c r="Z2597" s="40">
        <f t="shared" si="1022"/>
        <v>0</v>
      </c>
      <c r="AA2597" s="40">
        <f t="shared" si="1023"/>
        <v>0</v>
      </c>
      <c r="AB2597" s="38">
        <f t="shared" si="1024"/>
        <v>279089.18382667709</v>
      </c>
      <c r="AC2597" s="46"/>
      <c r="AD2597" s="38"/>
      <c r="AE2597" s="40"/>
      <c r="AF2597" s="40"/>
      <c r="AG2597" s="40">
        <f t="shared" si="1025"/>
        <v>150.14209490761289</v>
      </c>
      <c r="AH2597" s="24">
        <f t="shared" si="1026"/>
        <v>145.23597618433226</v>
      </c>
      <c r="AI2597" s="50">
        <v>145.35</v>
      </c>
      <c r="AJ2597" s="25">
        <f t="shared" si="1012"/>
        <v>-7.8447757597344125E-4</v>
      </c>
      <c r="AK2597" s="41"/>
      <c r="AL2597" s="50"/>
    </row>
    <row r="2598" spans="1:38" x14ac:dyDescent="0.25">
      <c r="A2598" s="49">
        <v>41773</v>
      </c>
      <c r="B2598" s="47">
        <v>1888.53</v>
      </c>
      <c r="C2598" s="27">
        <f t="shared" si="1027"/>
        <v>-4.7010461408732995E-3</v>
      </c>
      <c r="D2598" s="27">
        <f t="shared" si="1028"/>
        <v>5.5393054309639256E-3</v>
      </c>
      <c r="E2598" s="5">
        <f t="shared" si="1029"/>
        <v>0</v>
      </c>
      <c r="F2598" s="16">
        <v>3413.84</v>
      </c>
      <c r="G2598">
        <v>3413.84</v>
      </c>
      <c r="H2598" s="48">
        <v>1888.53</v>
      </c>
      <c r="I2598" s="42">
        <v>12.17</v>
      </c>
      <c r="J2598" s="40">
        <f t="shared" si="1013"/>
        <v>0.1217</v>
      </c>
      <c r="K2598" s="40">
        <f t="shared" si="1014"/>
        <v>3.371001689407041E-2</v>
      </c>
      <c r="L2598" s="51">
        <f>VLOOKUP(A2598,LIBOR!$A$3:B4693,2,1)</f>
        <v>8.7900000000000006E-2</v>
      </c>
      <c r="M2598" s="40">
        <v>963.45</v>
      </c>
      <c r="N2598" s="38">
        <v>859.02</v>
      </c>
      <c r="O2598" s="40">
        <f t="shared" si="1015"/>
        <v>2.2204176785869018E-5</v>
      </c>
      <c r="P2598" s="40">
        <f t="shared" si="1016"/>
        <v>8.7989983105929592E-2</v>
      </c>
      <c r="Q2598" s="38">
        <f t="shared" si="1030"/>
        <v>12.821999999999999</v>
      </c>
      <c r="R2598" s="38">
        <f t="shared" si="1031"/>
        <v>13.4345</v>
      </c>
      <c r="S2598" s="40">
        <f t="shared" si="1017"/>
        <v>-1</v>
      </c>
      <c r="T2598" s="40">
        <f t="shared" si="1018"/>
        <v>-1</v>
      </c>
      <c r="U2598" s="40">
        <f>VLOOKUP(P2598,Table!$D$6:$G$15,MATCH(VALUE(T2598)&amp;"E",Table!$D$5:$G$5,0),1)*IF(Y2598=1,0,1)</f>
        <v>0.97499999999999998</v>
      </c>
      <c r="V2598" s="40">
        <f t="shared" si="1019"/>
        <v>2.5000000000000022E-2</v>
      </c>
      <c r="W2598" s="40">
        <f t="shared" si="1011"/>
        <v>222994.0746184231</v>
      </c>
      <c r="X2598" s="40">
        <f t="shared" si="1020"/>
        <v>1.3787772246012686E-2</v>
      </c>
      <c r="Y2598" s="40">
        <f t="shared" si="1021"/>
        <v>0</v>
      </c>
      <c r="Z2598" s="40">
        <f t="shared" si="1022"/>
        <v>0</v>
      </c>
      <c r="AA2598" s="40">
        <f t="shared" si="1023"/>
        <v>0</v>
      </c>
      <c r="AB2598" s="38">
        <f t="shared" si="1024"/>
        <v>277799.57873228291</v>
      </c>
      <c r="AC2598" s="46"/>
      <c r="AD2598" s="38"/>
      <c r="AE2598" s="40"/>
      <c r="AF2598" s="40"/>
      <c r="AG2598" s="40">
        <f t="shared" si="1025"/>
        <v>149.44832380612829</v>
      </c>
      <c r="AH2598" s="24">
        <f t="shared" si="1026"/>
        <v>144.56111244939444</v>
      </c>
      <c r="AI2598" s="50">
        <v>144.68</v>
      </c>
      <c r="AJ2598" s="25">
        <f t="shared" si="1012"/>
        <v>-8.2172760993615146E-4</v>
      </c>
      <c r="AK2598" s="41"/>
      <c r="AL2598" s="50"/>
    </row>
    <row r="2599" spans="1:38" x14ac:dyDescent="0.25">
      <c r="A2599" s="49">
        <v>41774</v>
      </c>
      <c r="B2599" s="47">
        <v>1870.85</v>
      </c>
      <c r="C2599" s="27">
        <f t="shared" si="1027"/>
        <v>-9.3617787379602913E-3</v>
      </c>
      <c r="D2599" s="27">
        <f t="shared" si="1028"/>
        <v>-2.4488249929101036E-3</v>
      </c>
      <c r="E2599" s="5">
        <f t="shared" si="1029"/>
        <v>0</v>
      </c>
      <c r="F2599" s="16">
        <v>3382.52</v>
      </c>
      <c r="G2599">
        <v>3382.52</v>
      </c>
      <c r="H2599" s="48">
        <v>1870.85</v>
      </c>
      <c r="I2599" s="42">
        <v>13.17</v>
      </c>
      <c r="J2599" s="40">
        <f t="shared" si="1013"/>
        <v>0.13170000000000001</v>
      </c>
      <c r="K2599" s="40">
        <f t="shared" si="1014"/>
        <v>4.8298466288851316E-2</v>
      </c>
      <c r="L2599" s="51">
        <f>VLOOKUP(A2599,LIBOR!$A$3:B4694,2,1)</f>
        <v>8.9300000000000004E-2</v>
      </c>
      <c r="M2599" s="40">
        <v>976.74</v>
      </c>
      <c r="N2599" s="38">
        <v>870.87</v>
      </c>
      <c r="O2599" s="40">
        <f t="shared" si="1015"/>
        <v>8.8470496200739838E-5</v>
      </c>
      <c r="P2599" s="40">
        <f t="shared" si="1016"/>
        <v>8.3401533711148695E-2</v>
      </c>
      <c r="Q2599" s="38">
        <f t="shared" si="1030"/>
        <v>12.576000000000001</v>
      </c>
      <c r="R2599" s="38">
        <f t="shared" si="1031"/>
        <v>13.262499999999999</v>
      </c>
      <c r="S2599" s="40">
        <f t="shared" si="1017"/>
        <v>-1</v>
      </c>
      <c r="T2599" s="40">
        <f t="shared" si="1018"/>
        <v>-1</v>
      </c>
      <c r="U2599" s="40">
        <f>VLOOKUP(P2599,Table!$D$6:$G$15,MATCH(VALUE(T2599)&amp;"E",Table!$D$5:$G$5,0),1)*IF(Y2599=1,0,1)</f>
        <v>0.97499999999999998</v>
      </c>
      <c r="V2599" s="40">
        <f t="shared" si="1019"/>
        <v>2.5000000000000022E-2</v>
      </c>
      <c r="W2599" s="40">
        <f t="shared" si="1011"/>
        <v>221035.54786911316</v>
      </c>
      <c r="X2599" s="40">
        <f t="shared" si="1020"/>
        <v>3.9866149883445168E-3</v>
      </c>
      <c r="Y2599" s="40">
        <f t="shared" si="1021"/>
        <v>0</v>
      </c>
      <c r="Z2599" s="40">
        <f t="shared" si="1022"/>
        <v>0</v>
      </c>
      <c r="AA2599" s="40">
        <f t="shared" si="1023"/>
        <v>0</v>
      </c>
      <c r="AB2599" s="38">
        <f t="shared" si="1024"/>
        <v>275410.44554317964</v>
      </c>
      <c r="AC2599" s="46"/>
      <c r="AD2599" s="38"/>
      <c r="AE2599" s="40"/>
      <c r="AF2599" s="40"/>
      <c r="AG2599" s="40">
        <f t="shared" si="1025"/>
        <v>148.16303765814183</v>
      </c>
      <c r="AH2599" s="24">
        <f t="shared" si="1026"/>
        <v>143.31412712773877</v>
      </c>
      <c r="AI2599" s="50">
        <v>143.43</v>
      </c>
      <c r="AJ2599" s="25">
        <f t="shared" si="1012"/>
        <v>-8.0787054494346755E-4</v>
      </c>
      <c r="AK2599" s="41"/>
      <c r="AL2599" s="50"/>
    </row>
    <row r="2600" spans="1:38" x14ac:dyDescent="0.25">
      <c r="A2600" s="49">
        <v>41775</v>
      </c>
      <c r="B2600" s="47">
        <v>1877.86</v>
      </c>
      <c r="C2600" s="27">
        <f t="shared" si="1027"/>
        <v>3.7469599379960083E-3</v>
      </c>
      <c r="D2600" s="27">
        <f t="shared" si="1028"/>
        <v>-2.2135450645832666E-4</v>
      </c>
      <c r="E2600" s="5">
        <f t="shared" si="1029"/>
        <v>0</v>
      </c>
      <c r="F2600" s="16">
        <v>3395.21</v>
      </c>
      <c r="G2600">
        <v>3395.21</v>
      </c>
      <c r="H2600" s="48">
        <v>1877.86</v>
      </c>
      <c r="I2600" s="42">
        <v>12.44</v>
      </c>
      <c r="J2600" s="40">
        <f t="shared" si="1013"/>
        <v>0.1244</v>
      </c>
      <c r="K2600" s="40">
        <f t="shared" si="1014"/>
        <v>3.953502773996645E-2</v>
      </c>
      <c r="L2600" s="51">
        <f>VLOOKUP(A2600,LIBOR!$A$3:B4695,2,1)</f>
        <v>8.8400000000000006E-2</v>
      </c>
      <c r="M2600" s="40">
        <v>958.53</v>
      </c>
      <c r="N2600" s="38">
        <v>854.63</v>
      </c>
      <c r="O2600" s="40">
        <f t="shared" si="1015"/>
        <v>1.398728262454169E-5</v>
      </c>
      <c r="P2600" s="40">
        <f t="shared" si="1016"/>
        <v>8.4864972260033547E-2</v>
      </c>
      <c r="Q2600" s="38">
        <f t="shared" si="1030"/>
        <v>12.524000000000001</v>
      </c>
      <c r="R2600" s="38">
        <f t="shared" si="1031"/>
        <v>13.211999999999998</v>
      </c>
      <c r="S2600" s="40">
        <f t="shared" si="1017"/>
        <v>-1</v>
      </c>
      <c r="T2600" s="40">
        <f t="shared" si="1018"/>
        <v>-1</v>
      </c>
      <c r="U2600" s="40">
        <f>VLOOKUP(P2600,Table!$D$6:$G$15,MATCH(VALUE(T2600)&amp;"E",Table!$D$5:$G$5,0),1)*IF(Y2600=1,0,1)</f>
        <v>0.97499999999999998</v>
      </c>
      <c r="V2600" s="40">
        <f t="shared" si="1019"/>
        <v>2.5000000000000022E-2</v>
      </c>
      <c r="W2600" s="40">
        <f t="shared" si="1011"/>
        <v>221740.00705281983</v>
      </c>
      <c r="X2600" s="40">
        <f t="shared" si="1020"/>
        <v>-3.5276801525733203E-3</v>
      </c>
      <c r="Y2600" s="40">
        <f t="shared" si="1021"/>
        <v>0</v>
      </c>
      <c r="Z2600" s="40">
        <f t="shared" si="1022"/>
        <v>0</v>
      </c>
      <c r="AA2600" s="40">
        <f t="shared" si="1023"/>
        <v>0</v>
      </c>
      <c r="AB2600" s="38">
        <f t="shared" si="1024"/>
        <v>276289.48916975479</v>
      </c>
      <c r="AC2600" s="46"/>
      <c r="AD2600" s="38"/>
      <c r="AE2600" s="40"/>
      <c r="AF2600" s="40"/>
      <c r="AG2600" s="40">
        <f t="shared" si="1025"/>
        <v>148.63593829083399</v>
      </c>
      <c r="AH2600" s="24">
        <f t="shared" si="1026"/>
        <v>143.76780920982173</v>
      </c>
      <c r="AI2600" s="50">
        <v>143.88</v>
      </c>
      <c r="AJ2600" s="25">
        <f t="shared" si="1012"/>
        <v>-7.7975250332407153E-4</v>
      </c>
      <c r="AK2600" s="41"/>
      <c r="AL2600" s="50"/>
    </row>
    <row r="2601" spans="1:38" x14ac:dyDescent="0.25">
      <c r="A2601" s="39">
        <v>41778</v>
      </c>
      <c r="B2601">
        <v>1885.08</v>
      </c>
      <c r="C2601" s="27">
        <f t="shared" ref="C2601:C2664" si="1032">B2601/B2600-1</f>
        <v>3.844802061921504E-3</v>
      </c>
      <c r="D2601" s="27">
        <f t="shared" ref="D2601:D2664" si="1033">SUM(C2597:C2601)</f>
        <v>-6.0492665538166568E-3</v>
      </c>
      <c r="E2601" s="5">
        <f t="shared" ref="E2601:E2664" si="1034">IF(Y2601=1,IF(AND(D2601&lt;0,T2601&gt;=0),-1,1),0)</f>
        <v>0</v>
      </c>
      <c r="F2601" s="16">
        <v>3408.52</v>
      </c>
      <c r="G2601">
        <v>3408.52</v>
      </c>
      <c r="H2601">
        <v>1885.08</v>
      </c>
      <c r="I2601">
        <v>12.42</v>
      </c>
      <c r="J2601" s="54">
        <f t="shared" ref="J2601:J2664" si="1035">I2601/100</f>
        <v>0.1242</v>
      </c>
      <c r="K2601" s="54">
        <f t="shared" ref="K2601:K2664" si="1036">J2601-P2601</f>
        <v>4.1478991803317225E-2</v>
      </c>
      <c r="L2601" s="54">
        <f>VLOOKUP(A2601,LIBOR!$A$3:B4696,2,1)</f>
        <v>8.7499999999999994E-2</v>
      </c>
      <c r="M2601" s="54">
        <v>939.02</v>
      </c>
      <c r="N2601" s="38">
        <v>837.23</v>
      </c>
      <c r="O2601" s="54">
        <f t="shared" ref="O2601:O2664" si="1037">LN(B2601/B2600)^2</f>
        <v>1.4725866712239796E-5</v>
      </c>
      <c r="P2601" s="54">
        <f t="shared" ref="P2601:P2664" si="1038">SQRT(252*SUM(O2579:O2600)/22)</f>
        <v>8.272100819668278E-2</v>
      </c>
      <c r="Q2601" s="38">
        <f t="shared" si="1030"/>
        <v>12.428000000000001</v>
      </c>
      <c r="R2601" s="38">
        <f t="shared" si="1031"/>
        <v>13.165999999999997</v>
      </c>
      <c r="S2601" s="54">
        <f t="shared" ref="S2601:S2664" si="1039">IF(Q2601&gt;=R2601,1,-1)</f>
        <v>-1</v>
      </c>
      <c r="T2601" s="54">
        <f t="shared" ref="T2601:T2664" si="1040">IF(SUM(S2592:S2601)=-10,-1,IF(SUM(S2592:S2601)&lt;10,0,1))</f>
        <v>-1</v>
      </c>
      <c r="U2601" s="54">
        <f>VLOOKUP(P2601,Table!$D$6:$G$15,MATCH(VALUE(T2601)&amp;"E",Table!$D$5:$G$5,0),1)*IF(Y2601=1,0,1)</f>
        <v>0.97499999999999998</v>
      </c>
      <c r="V2601" s="54">
        <f t="shared" ref="V2601:V2664" si="1041">(1-U2601)*IF(Y2601=1,0,1)</f>
        <v>2.5000000000000022E-2</v>
      </c>
      <c r="W2601" s="54">
        <f t="shared" si="1011"/>
        <v>222458.3758952292</v>
      </c>
      <c r="X2601" s="54">
        <f t="shared" ref="X2601:X2664" si="1042">W2600/W2595-1</f>
        <v>-1.3359992063719517E-3</v>
      </c>
      <c r="Y2601" s="54">
        <f t="shared" ref="Y2601:Y2664" si="1043">IF(X2601&lt;=-0.02,1,0)</f>
        <v>0</v>
      </c>
      <c r="Z2601" s="54">
        <f t="shared" ref="Z2601:Z2664" si="1044">Y2601*20</f>
        <v>0</v>
      </c>
      <c r="AA2601" s="54">
        <f t="shared" ref="AA2601:AA2664" si="1045">(1+(A2601-A2600)/360*L2601-1)*Y2600</f>
        <v>0</v>
      </c>
      <c r="AB2601" s="38">
        <f t="shared" ref="AB2601:AB2664" si="1046">AB2600*(1+$U2600*($G2601/$G2600-1)+$V2600*($M2601/$M2600-1)+Y2600*(1+(A2601-A2600)/360*L2601/100-1))</f>
        <v>277204.93874432461</v>
      </c>
      <c r="AC2601" s="46"/>
      <c r="AD2601" s="38"/>
      <c r="AE2601" s="54"/>
      <c r="AF2601" s="54"/>
      <c r="AG2601" s="54">
        <f t="shared" ref="AG2601:AG2664" si="1047">AB2601/AG$2</f>
        <v>149.12842429485468</v>
      </c>
      <c r="AH2601" s="24">
        <f t="shared" ref="AH2601:AH2630" si="1048">AH2600*AB2601/AB2600*(1-AH$1)^(A2601-A2600)</f>
        <v>144.2329026887983</v>
      </c>
      <c r="AI2601" s="16">
        <v>144.35</v>
      </c>
      <c r="AJ2601" s="25">
        <f t="shared" si="1012"/>
        <v>-8.1120409561263873E-4</v>
      </c>
    </row>
    <row r="2602" spans="1:38" x14ac:dyDescent="0.25">
      <c r="A2602" s="39">
        <v>41779</v>
      </c>
      <c r="B2602">
        <v>1872.83</v>
      </c>
      <c r="C2602" s="27">
        <f t="shared" si="1032"/>
        <v>-6.4983979459757313E-3</v>
      </c>
      <c r="D2602" s="27">
        <f t="shared" si="1033"/>
        <v>-1.296946082489181E-2</v>
      </c>
      <c r="E2602" s="5">
        <f t="shared" si="1034"/>
        <v>0</v>
      </c>
      <c r="F2602" s="16">
        <v>3386.48</v>
      </c>
      <c r="G2602">
        <v>3386.48</v>
      </c>
      <c r="H2602">
        <v>1872.83</v>
      </c>
      <c r="I2602">
        <v>12.96</v>
      </c>
      <c r="J2602" s="54">
        <f t="shared" si="1035"/>
        <v>0.12960000000000002</v>
      </c>
      <c r="K2602" s="54">
        <f t="shared" si="1036"/>
        <v>5.3676042038578425E-2</v>
      </c>
      <c r="L2602" s="54">
        <f>VLOOKUP(A2602,LIBOR!$A$3:B4697,2,1)</f>
        <v>8.7900000000000006E-2</v>
      </c>
      <c r="M2602" s="54">
        <v>942.31</v>
      </c>
      <c r="N2602" s="38">
        <v>840.16</v>
      </c>
      <c r="O2602" s="54">
        <f t="shared" si="1037"/>
        <v>4.2505242263485173E-5</v>
      </c>
      <c r="P2602" s="54">
        <f t="shared" si="1038"/>
        <v>7.5923957961421595E-2</v>
      </c>
      <c r="Q2602" s="38">
        <f t="shared" si="1030"/>
        <v>12.465999999999999</v>
      </c>
      <c r="R2602" s="38">
        <f t="shared" si="1031"/>
        <v>13.124499999999998</v>
      </c>
      <c r="S2602" s="54">
        <f t="shared" si="1039"/>
        <v>-1</v>
      </c>
      <c r="T2602" s="54">
        <f t="shared" si="1040"/>
        <v>-1</v>
      </c>
      <c r="U2602" s="54">
        <f>VLOOKUP(P2602,Table!$D$6:$G$15,MATCH(VALUE(T2602)&amp;"E",Table!$D$5:$G$5,0),1)*IF(Y2602=1,0,1)</f>
        <v>0.97499999999999998</v>
      </c>
      <c r="V2602" s="54">
        <f t="shared" si="1041"/>
        <v>2.5000000000000022E-2</v>
      </c>
      <c r="W2602" s="54">
        <f t="shared" si="1011"/>
        <v>221068.35650044147</v>
      </c>
      <c r="X2602" s="54">
        <f t="shared" si="1042"/>
        <v>-6.7269192830670121E-3</v>
      </c>
      <c r="Y2602" s="54">
        <f t="shared" si="1043"/>
        <v>0</v>
      </c>
      <c r="Z2602" s="54">
        <f t="shared" si="1044"/>
        <v>0</v>
      </c>
      <c r="AA2602" s="54">
        <f t="shared" si="1045"/>
        <v>0</v>
      </c>
      <c r="AB2602" s="38">
        <f t="shared" si="1046"/>
        <v>275481.58212035068</v>
      </c>
      <c r="AC2602" s="46"/>
      <c r="AD2602" s="38"/>
      <c r="AE2602" s="54"/>
      <c r="AF2602" s="54"/>
      <c r="AG2602" s="54">
        <f t="shared" si="1047"/>
        <v>148.2013071266127</v>
      </c>
      <c r="AH2602" s="24">
        <f t="shared" si="1048"/>
        <v>143.33248984197994</v>
      </c>
      <c r="AI2602" s="16">
        <v>143.44999999999999</v>
      </c>
      <c r="AJ2602" s="25">
        <f t="shared" si="1012"/>
        <v>-8.1917154423183369E-4</v>
      </c>
    </row>
    <row r="2603" spans="1:38" x14ac:dyDescent="0.25">
      <c r="A2603" s="39">
        <v>41780</v>
      </c>
      <c r="B2603">
        <v>1888.03</v>
      </c>
      <c r="C2603" s="27">
        <f t="shared" si="1032"/>
        <v>8.1160596530385209E-3</v>
      </c>
      <c r="D2603" s="27">
        <f t="shared" si="1033"/>
        <v>-1.5235503097998926E-4</v>
      </c>
      <c r="E2603" s="5">
        <f t="shared" si="1034"/>
        <v>0</v>
      </c>
      <c r="F2603" s="16">
        <v>3414.45</v>
      </c>
      <c r="G2603">
        <v>3414.45</v>
      </c>
      <c r="H2603">
        <v>1888.03</v>
      </c>
      <c r="I2603">
        <v>11.91</v>
      </c>
      <c r="J2603" s="54">
        <f t="shared" si="1035"/>
        <v>0.1191</v>
      </c>
      <c r="K2603" s="54">
        <f t="shared" si="1036"/>
        <v>4.0169355040926544E-2</v>
      </c>
      <c r="L2603" s="54">
        <f>VLOOKUP(A2603,LIBOR!$A$3:B4698,2,1)</f>
        <v>8.7999999999999995E-2</v>
      </c>
      <c r="M2603" s="54">
        <v>922.68</v>
      </c>
      <c r="N2603" s="38">
        <v>822.66</v>
      </c>
      <c r="O2603" s="54">
        <f t="shared" si="1037"/>
        <v>6.5339764205676814E-5</v>
      </c>
      <c r="P2603" s="54">
        <f t="shared" si="1038"/>
        <v>7.8930644959073454E-2</v>
      </c>
      <c r="Q2603" s="38">
        <f t="shared" si="1030"/>
        <v>12.632000000000001</v>
      </c>
      <c r="R2603" s="38">
        <f t="shared" si="1031"/>
        <v>13.112999999999996</v>
      </c>
      <c r="S2603" s="54">
        <f t="shared" si="1039"/>
        <v>-1</v>
      </c>
      <c r="T2603" s="54">
        <f t="shared" si="1040"/>
        <v>-1</v>
      </c>
      <c r="U2603" s="54">
        <f>VLOOKUP(P2603,Table!$D$6:$G$15,MATCH(VALUE(T2603)&amp;"E",Table!$D$5:$G$5,0),1)*IF(Y2603=1,0,1)</f>
        <v>0.97499999999999998</v>
      </c>
      <c r="V2603" s="54">
        <f t="shared" si="1041"/>
        <v>2.5000000000000022E-2</v>
      </c>
      <c r="W2603" s="54">
        <f t="shared" si="1011"/>
        <v>222702.58752817661</v>
      </c>
      <c r="X2603" s="54">
        <f t="shared" si="1042"/>
        <v>-1.3402975479143708E-2</v>
      </c>
      <c r="Y2603" s="54">
        <f t="shared" si="1043"/>
        <v>0</v>
      </c>
      <c r="Z2603" s="54">
        <f t="shared" si="1044"/>
        <v>0</v>
      </c>
      <c r="AA2603" s="54">
        <f t="shared" si="1045"/>
        <v>0</v>
      </c>
      <c r="AB2603" s="38">
        <f t="shared" si="1046"/>
        <v>277556.51932107209</v>
      </c>
      <c r="AC2603" s="46"/>
      <c r="AD2603" s="38"/>
      <c r="AE2603" s="54"/>
      <c r="AF2603" s="54"/>
      <c r="AG2603" s="54">
        <f t="shared" si="1047"/>
        <v>149.31756471082466</v>
      </c>
      <c r="AH2603" s="24">
        <f t="shared" si="1048"/>
        <v>144.40831664855193</v>
      </c>
      <c r="AI2603" s="16">
        <v>144.52000000000001</v>
      </c>
      <c r="AJ2603" s="25">
        <f t="shared" si="1012"/>
        <v>-7.7278820542536764E-4</v>
      </c>
    </row>
    <row r="2604" spans="1:38" x14ac:dyDescent="0.25">
      <c r="A2604" s="39">
        <v>41781</v>
      </c>
      <c r="B2604">
        <v>1892.49</v>
      </c>
      <c r="C2604" s="27">
        <f t="shared" si="1032"/>
        <v>2.362250599831528E-3</v>
      </c>
      <c r="D2604" s="27">
        <f t="shared" si="1033"/>
        <v>1.157167430681183E-2</v>
      </c>
      <c r="E2604" s="5">
        <f t="shared" si="1034"/>
        <v>0</v>
      </c>
      <c r="F2604" s="16">
        <v>3422.99</v>
      </c>
      <c r="G2604">
        <v>3422.99</v>
      </c>
      <c r="H2604">
        <v>1892.49</v>
      </c>
      <c r="I2604">
        <v>12.03</v>
      </c>
      <c r="J2604" s="54">
        <f t="shared" si="1035"/>
        <v>0.12029999999999999</v>
      </c>
      <c r="K2604" s="54">
        <f t="shared" si="1036"/>
        <v>3.7741809330845741E-2</v>
      </c>
      <c r="L2604" s="54">
        <f>VLOOKUP(A2604,LIBOR!$A$3:B4699,2,1)</f>
        <v>8.8300000000000003E-2</v>
      </c>
      <c r="M2604" s="54">
        <v>919.76</v>
      </c>
      <c r="N2604" s="38">
        <v>820.06</v>
      </c>
      <c r="O2604" s="54">
        <f t="shared" si="1037"/>
        <v>5.5670744825740071E-6</v>
      </c>
      <c r="P2604" s="54">
        <f t="shared" si="1038"/>
        <v>8.2558190669154249E-2</v>
      </c>
      <c r="Q2604" s="38">
        <f t="shared" si="1030"/>
        <v>12.580000000000002</v>
      </c>
      <c r="R2604" s="38">
        <f t="shared" si="1031"/>
        <v>13.044999999999996</v>
      </c>
      <c r="S2604" s="54">
        <f t="shared" si="1039"/>
        <v>-1</v>
      </c>
      <c r="T2604" s="54">
        <f t="shared" si="1040"/>
        <v>-1</v>
      </c>
      <c r="U2604" s="54">
        <f>VLOOKUP(P2604,Table!$D$6:$G$15,MATCH(VALUE(T2604)&amp;"E",Table!$D$5:$G$5,0),1)*IF(Y2604=1,0,1)</f>
        <v>0.97499999999999998</v>
      </c>
      <c r="V2604" s="54">
        <f t="shared" si="1041"/>
        <v>2.5000000000000022E-2</v>
      </c>
      <c r="W2604" s="54">
        <f t="shared" si="1011"/>
        <v>223197.91869250583</v>
      </c>
      <c r="X2604" s="54">
        <f t="shared" si="1042"/>
        <v>-1.307151729234346E-3</v>
      </c>
      <c r="Y2604" s="54">
        <f t="shared" si="1043"/>
        <v>0</v>
      </c>
      <c r="Z2604" s="54">
        <f t="shared" si="1044"/>
        <v>0</v>
      </c>
      <c r="AA2604" s="54">
        <f t="shared" si="1045"/>
        <v>0</v>
      </c>
      <c r="AB2604" s="38">
        <f t="shared" si="1046"/>
        <v>278211.41091880092</v>
      </c>
      <c r="AC2604" s="46"/>
      <c r="AD2604" s="38"/>
      <c r="AE2604" s="54"/>
      <c r="AF2604" s="54"/>
      <c r="AG2604" s="54">
        <f t="shared" si="1047"/>
        <v>149.66987788567511</v>
      </c>
      <c r="AH2604" s="24">
        <f t="shared" si="1048"/>
        <v>144.7452790648951</v>
      </c>
      <c r="AI2604" s="16">
        <v>144.86000000000001</v>
      </c>
      <c r="AJ2604" s="25">
        <f t="shared" si="1012"/>
        <v>-7.9194349789390994E-4</v>
      </c>
    </row>
    <row r="2605" spans="1:38" x14ac:dyDescent="0.25">
      <c r="A2605" s="39">
        <v>41782</v>
      </c>
      <c r="B2605">
        <v>1900.53</v>
      </c>
      <c r="C2605" s="27">
        <f t="shared" si="1032"/>
        <v>4.2483711935068502E-3</v>
      </c>
      <c r="D2605" s="27">
        <f t="shared" si="1033"/>
        <v>1.2073085562322672E-2</v>
      </c>
      <c r="E2605" s="5">
        <f t="shared" si="1034"/>
        <v>0</v>
      </c>
      <c r="F2605" s="16">
        <v>3437.58</v>
      </c>
      <c r="G2605">
        <v>3437.58</v>
      </c>
      <c r="H2605">
        <v>1900.53</v>
      </c>
      <c r="I2605">
        <v>11.36</v>
      </c>
      <c r="J2605" s="54">
        <f t="shared" si="1035"/>
        <v>0.11359999999999999</v>
      </c>
      <c r="K2605" s="54">
        <f t="shared" si="1036"/>
        <v>3.1816177708065663E-2</v>
      </c>
      <c r="L2605" s="54">
        <f>VLOOKUP(A2605,LIBOR!$A$3:B4700,2,1)</f>
        <v>8.77E-2</v>
      </c>
      <c r="M2605" s="54">
        <v>910.7</v>
      </c>
      <c r="N2605" s="38">
        <v>811.98</v>
      </c>
      <c r="O2605" s="54">
        <f t="shared" si="1037"/>
        <v>1.7972277859014094E-5</v>
      </c>
      <c r="P2605" s="54">
        <f t="shared" si="1038"/>
        <v>8.178382229193433E-2</v>
      </c>
      <c r="Q2605" s="38">
        <f t="shared" si="1030"/>
        <v>12.352</v>
      </c>
      <c r="R2605" s="38">
        <f t="shared" si="1031"/>
        <v>12.980499999999996</v>
      </c>
      <c r="S2605" s="54">
        <f t="shared" si="1039"/>
        <v>-1</v>
      </c>
      <c r="T2605" s="54">
        <f t="shared" si="1040"/>
        <v>-1</v>
      </c>
      <c r="U2605" s="54">
        <f>VLOOKUP(P2605,Table!$D$6:$G$15,MATCH(VALUE(T2605)&amp;"E",Table!$D$5:$G$5,0),1)*IF(Y2605=1,0,1)</f>
        <v>0.97499999999999998</v>
      </c>
      <c r="V2605" s="54">
        <f t="shared" si="1041"/>
        <v>2.5000000000000022E-2</v>
      </c>
      <c r="W2605" s="54">
        <f t="shared" si="1011"/>
        <v>224067.46173144717</v>
      </c>
      <c r="X2605" s="54">
        <f t="shared" si="1042"/>
        <v>9.7829097818833421E-3</v>
      </c>
      <c r="Y2605" s="54">
        <f t="shared" si="1043"/>
        <v>0</v>
      </c>
      <c r="Z2605" s="54">
        <f t="shared" si="1044"/>
        <v>0</v>
      </c>
      <c r="AA2605" s="54">
        <f t="shared" si="1045"/>
        <v>0</v>
      </c>
      <c r="AB2605" s="38">
        <f t="shared" si="1046"/>
        <v>279299.08862528089</v>
      </c>
      <c r="AC2605" s="46"/>
      <c r="AD2605" s="38"/>
      <c r="AE2605" s="54"/>
      <c r="AF2605" s="54"/>
      <c r="AG2605" s="54">
        <f t="shared" si="1047"/>
        <v>150.25501775815627</v>
      </c>
      <c r="AH2605" s="24">
        <f t="shared" si="1048"/>
        <v>145.30738396637196</v>
      </c>
      <c r="AI2605" s="16">
        <v>145.41999999999999</v>
      </c>
      <c r="AJ2605" s="25">
        <f t="shared" si="1012"/>
        <v>-7.7441915574216758E-4</v>
      </c>
    </row>
    <row r="2606" spans="1:38" x14ac:dyDescent="0.25">
      <c r="A2606" s="39">
        <v>41786</v>
      </c>
      <c r="B2606">
        <v>1911.91</v>
      </c>
      <c r="C2606" s="27">
        <f t="shared" si="1032"/>
        <v>5.9878034022089466E-3</v>
      </c>
      <c r="D2606" s="27">
        <f t="shared" si="1033"/>
        <v>1.4216086902610114E-2</v>
      </c>
      <c r="E2606" s="5">
        <f t="shared" si="1034"/>
        <v>0</v>
      </c>
      <c r="F2606" s="16">
        <v>3458.19</v>
      </c>
      <c r="G2606">
        <v>3458.19</v>
      </c>
      <c r="H2606">
        <v>1911.91</v>
      </c>
      <c r="I2606">
        <v>11.51</v>
      </c>
      <c r="J2606" s="54">
        <f t="shared" si="1035"/>
        <v>0.11509999999999999</v>
      </c>
      <c r="K2606" s="54">
        <f t="shared" si="1036"/>
        <v>3.240646163606424E-2</v>
      </c>
      <c r="L2606" s="54">
        <f>VLOOKUP(A2606,LIBOR!$A$3:B4701,2,1)</f>
        <v>8.8400000000000006E-2</v>
      </c>
      <c r="M2606" s="54">
        <v>882.11</v>
      </c>
      <c r="N2606" s="38">
        <v>786.49</v>
      </c>
      <c r="O2606" s="54">
        <f t="shared" si="1037"/>
        <v>3.5640276130445153E-5</v>
      </c>
      <c r="P2606" s="54">
        <f t="shared" si="1038"/>
        <v>8.2693538363935754E-2</v>
      </c>
      <c r="Q2606" s="38">
        <f t="shared" si="1030"/>
        <v>12.136000000000001</v>
      </c>
      <c r="R2606" s="38">
        <f t="shared" si="1031"/>
        <v>12.845499999999996</v>
      </c>
      <c r="S2606" s="54">
        <f t="shared" si="1039"/>
        <v>-1</v>
      </c>
      <c r="T2606" s="54">
        <f t="shared" si="1040"/>
        <v>-1</v>
      </c>
      <c r="U2606" s="54">
        <f>VLOOKUP(P2606,Table!$D$6:$G$15,MATCH(VALUE(T2606)&amp;"E",Table!$D$5:$G$5,0),1)*IF(Y2606=1,0,1)</f>
        <v>0.97499999999999998</v>
      </c>
      <c r="V2606" s="54">
        <f t="shared" si="1041"/>
        <v>2.5000000000000022E-2</v>
      </c>
      <c r="W2606" s="54">
        <f t="shared" si="1011"/>
        <v>225199.74146531126</v>
      </c>
      <c r="X2606" s="54">
        <f t="shared" si="1042"/>
        <v>1.0496322741042174E-2</v>
      </c>
      <c r="Y2606" s="54">
        <f t="shared" si="1043"/>
        <v>0</v>
      </c>
      <c r="Z2606" s="54">
        <f t="shared" si="1044"/>
        <v>0</v>
      </c>
      <c r="AA2606" s="54">
        <f t="shared" si="1045"/>
        <v>0</v>
      </c>
      <c r="AB2606" s="38">
        <f t="shared" si="1046"/>
        <v>280712.55807131896</v>
      </c>
      <c r="AC2606" s="46"/>
      <c r="AD2606" s="38"/>
      <c r="AE2606" s="54"/>
      <c r="AF2606" s="54"/>
      <c r="AG2606" s="54">
        <f t="shared" si="1047"/>
        <v>151.01542438089322</v>
      </c>
      <c r="AH2606" s="24">
        <f t="shared" si="1048"/>
        <v>146.02754787750047</v>
      </c>
      <c r="AI2606" s="16">
        <v>146.13999999999999</v>
      </c>
      <c r="AJ2606" s="25">
        <f t="shared" si="1012"/>
        <v>-7.6948215751693194E-4</v>
      </c>
    </row>
    <row r="2607" spans="1:38" x14ac:dyDescent="0.25">
      <c r="A2607" s="39">
        <v>41787</v>
      </c>
      <c r="B2607">
        <v>1909.78</v>
      </c>
      <c r="C2607" s="27">
        <f t="shared" si="1032"/>
        <v>-1.1140691768964928E-3</v>
      </c>
      <c r="D2607" s="27">
        <f t="shared" si="1033"/>
        <v>1.9600415671689353E-2</v>
      </c>
      <c r="E2607" s="5">
        <f t="shared" si="1034"/>
        <v>0</v>
      </c>
      <c r="F2607" s="16">
        <v>3454.88</v>
      </c>
      <c r="G2607">
        <v>3454.88</v>
      </c>
      <c r="H2607">
        <v>1909.78</v>
      </c>
      <c r="I2607">
        <v>11.68</v>
      </c>
      <c r="J2607" s="54">
        <f t="shared" si="1035"/>
        <v>0.1168</v>
      </c>
      <c r="K2607" s="54">
        <f t="shared" si="1036"/>
        <v>3.1872064345108572E-2</v>
      </c>
      <c r="L2607" s="54">
        <f>VLOOKUP(A2607,LIBOR!$A$3:B4702,2,1)</f>
        <v>8.8499999999999995E-2</v>
      </c>
      <c r="M2607" s="54">
        <v>883.47</v>
      </c>
      <c r="N2607" s="38">
        <v>787.7</v>
      </c>
      <c r="O2607" s="54">
        <f t="shared" si="1037"/>
        <v>1.2425342715296879E-6</v>
      </c>
      <c r="P2607" s="54">
        <f t="shared" si="1038"/>
        <v>8.4927935654891429E-2</v>
      </c>
      <c r="Q2607" s="38">
        <f t="shared" si="1030"/>
        <v>11.953999999999999</v>
      </c>
      <c r="R2607" s="38">
        <f t="shared" si="1031"/>
        <v>12.722499999999997</v>
      </c>
      <c r="S2607" s="54">
        <f t="shared" si="1039"/>
        <v>-1</v>
      </c>
      <c r="T2607" s="54">
        <f t="shared" si="1040"/>
        <v>-1</v>
      </c>
      <c r="U2607" s="54">
        <f>VLOOKUP(P2607,Table!$D$6:$G$15,MATCH(VALUE(T2607)&amp;"E",Table!$D$5:$G$5,0),1)*IF(Y2607=1,0,1)</f>
        <v>0.97499999999999998</v>
      </c>
      <c r="V2607" s="54">
        <f t="shared" si="1041"/>
        <v>2.5000000000000022E-2</v>
      </c>
      <c r="W2607" s="54">
        <f t="shared" si="1011"/>
        <v>224963.78721561181</v>
      </c>
      <c r="X2607" s="54">
        <f t="shared" si="1042"/>
        <v>1.2323049465096991E-2</v>
      </c>
      <c r="Y2607" s="54">
        <f t="shared" si="1043"/>
        <v>0</v>
      </c>
      <c r="Z2607" s="54">
        <f t="shared" si="1044"/>
        <v>0</v>
      </c>
      <c r="AA2607" s="54">
        <f t="shared" si="1045"/>
        <v>0</v>
      </c>
      <c r="AB2607" s="38">
        <f t="shared" si="1046"/>
        <v>280461.41143566463</v>
      </c>
      <c r="AC2607" s="46"/>
      <c r="AD2607" s="38"/>
      <c r="AE2607" s="54"/>
      <c r="AF2607" s="54"/>
      <c r="AG2607" s="54">
        <f t="shared" si="1047"/>
        <v>150.88031458735298</v>
      </c>
      <c r="AH2607" s="24">
        <f t="shared" si="1048"/>
        <v>145.89310329804971</v>
      </c>
      <c r="AI2607" s="16">
        <v>146.01</v>
      </c>
      <c r="AJ2607" s="25">
        <f t="shared" si="1012"/>
        <v>-8.0060750599464381E-4</v>
      </c>
    </row>
    <row r="2608" spans="1:38" x14ac:dyDescent="0.25">
      <c r="A2608" s="39">
        <v>41788</v>
      </c>
      <c r="B2608">
        <v>1920.03</v>
      </c>
      <c r="C2608" s="27">
        <f t="shared" si="1032"/>
        <v>5.367110347788806E-3</v>
      </c>
      <c r="D2608" s="27">
        <f t="shared" si="1033"/>
        <v>1.6851466366439638E-2</v>
      </c>
      <c r="E2608" s="5">
        <f t="shared" si="1034"/>
        <v>0</v>
      </c>
      <c r="F2608" s="16">
        <v>3473.86</v>
      </c>
      <c r="G2608">
        <v>3473.86</v>
      </c>
      <c r="H2608">
        <v>1920.03</v>
      </c>
      <c r="I2608">
        <v>11.57</v>
      </c>
      <c r="J2608" s="54">
        <f t="shared" si="1035"/>
        <v>0.1157</v>
      </c>
      <c r="K2608" s="54">
        <f t="shared" si="1036"/>
        <v>3.5263720129409579E-2</v>
      </c>
      <c r="L2608" s="54">
        <f>VLOOKUP(A2608,LIBOR!$A$3:B4703,2,1)</f>
        <v>8.7499999999999994E-2</v>
      </c>
      <c r="M2608" s="54">
        <v>875.55</v>
      </c>
      <c r="N2608" s="38">
        <v>780.64</v>
      </c>
      <c r="O2608" s="54">
        <f t="shared" si="1037"/>
        <v>2.8652026120676192E-5</v>
      </c>
      <c r="P2608" s="54">
        <f t="shared" si="1038"/>
        <v>8.0436279870590419E-2</v>
      </c>
      <c r="Q2608" s="38">
        <f t="shared" si="1030"/>
        <v>11.697999999999999</v>
      </c>
      <c r="R2608" s="38">
        <f t="shared" si="1031"/>
        <v>12.620999999999999</v>
      </c>
      <c r="S2608" s="54">
        <f t="shared" si="1039"/>
        <v>-1</v>
      </c>
      <c r="T2608" s="54">
        <f t="shared" si="1040"/>
        <v>-1</v>
      </c>
      <c r="U2608" s="54">
        <f>VLOOKUP(P2608,Table!$D$6:$G$15,MATCH(VALUE(T2608)&amp;"E",Table!$D$5:$G$5,0),1)*IF(Y2608=1,0,1)</f>
        <v>0.97499999999999998</v>
      </c>
      <c r="V2608" s="54">
        <f t="shared" si="1041"/>
        <v>2.5000000000000022E-2</v>
      </c>
      <c r="W2608" s="54">
        <f t="shared" si="1011"/>
        <v>226090.59989587564</v>
      </c>
      <c r="X2608" s="54">
        <f t="shared" si="1042"/>
        <v>1.7620933076247569E-2</v>
      </c>
      <c r="Y2608" s="54">
        <f t="shared" si="1043"/>
        <v>0</v>
      </c>
      <c r="Z2608" s="54">
        <f t="shared" si="1044"/>
        <v>0</v>
      </c>
      <c r="AA2608" s="54">
        <f t="shared" si="1045"/>
        <v>0</v>
      </c>
      <c r="AB2608" s="38">
        <f t="shared" si="1046"/>
        <v>281900.80117791513</v>
      </c>
      <c r="AC2608" s="46"/>
      <c r="AD2608" s="38"/>
      <c r="AE2608" s="54"/>
      <c r="AF2608" s="54"/>
      <c r="AG2608" s="54">
        <f t="shared" si="1047"/>
        <v>151.65466559704396</v>
      </c>
      <c r="AH2608" s="24">
        <f t="shared" si="1048"/>
        <v>146.63804213492875</v>
      </c>
      <c r="AI2608" s="16">
        <v>146.75</v>
      </c>
      <c r="AJ2608" s="25">
        <f t="shared" si="1012"/>
        <v>-7.6291560525554303E-4</v>
      </c>
    </row>
    <row r="2609" spans="1:36" x14ac:dyDescent="0.25">
      <c r="A2609" s="39">
        <v>41789</v>
      </c>
      <c r="B2609">
        <v>1923.57</v>
      </c>
      <c r="C2609" s="27">
        <f t="shared" si="1032"/>
        <v>1.8437211918562735E-3</v>
      </c>
      <c r="D2609" s="27">
        <f t="shared" si="1033"/>
        <v>1.6332936958464384E-2</v>
      </c>
      <c r="E2609" s="5">
        <f t="shared" si="1034"/>
        <v>0</v>
      </c>
      <c r="F2609" s="16">
        <v>3480.29</v>
      </c>
      <c r="G2609">
        <v>3480.29</v>
      </c>
      <c r="H2609">
        <v>1923.57</v>
      </c>
      <c r="I2609">
        <v>11.4</v>
      </c>
      <c r="J2609" s="54">
        <f t="shared" si="1035"/>
        <v>0.114</v>
      </c>
      <c r="K2609" s="54">
        <f t="shared" si="1036"/>
        <v>3.2277126495102684E-2</v>
      </c>
      <c r="L2609" s="54">
        <f>VLOOKUP(A2609,LIBOR!$A$3:B4704,2,1)</f>
        <v>8.6599999999999996E-2</v>
      </c>
      <c r="M2609" s="54">
        <v>877.56</v>
      </c>
      <c r="N2609" s="38">
        <v>782.43</v>
      </c>
      <c r="O2609" s="54">
        <f t="shared" si="1037"/>
        <v>3.3930510320385159E-6</v>
      </c>
      <c r="P2609" s="54">
        <f t="shared" si="1038"/>
        <v>8.172287350489732E-2</v>
      </c>
      <c r="Q2609" s="38">
        <f t="shared" si="1030"/>
        <v>11.629999999999999</v>
      </c>
      <c r="R2609" s="38">
        <f t="shared" si="1031"/>
        <v>12.529</v>
      </c>
      <c r="S2609" s="54">
        <f t="shared" si="1039"/>
        <v>-1</v>
      </c>
      <c r="T2609" s="54">
        <f t="shared" si="1040"/>
        <v>-1</v>
      </c>
      <c r="U2609" s="54">
        <f>VLOOKUP(P2609,Table!$D$6:$G$15,MATCH(VALUE(T2609)&amp;"E",Table!$D$5:$G$5,0),1)*IF(Y2609=1,0,1)</f>
        <v>0.97499999999999998</v>
      </c>
      <c r="V2609" s="54">
        <f t="shared" si="1041"/>
        <v>2.5000000000000022E-2</v>
      </c>
      <c r="W2609" s="54">
        <f t="shared" si="1011"/>
        <v>226509.98731461557</v>
      </c>
      <c r="X2609" s="54">
        <f t="shared" si="1042"/>
        <v>1.5213170198439485E-2</v>
      </c>
      <c r="Y2609" s="54">
        <f t="shared" si="1043"/>
        <v>0</v>
      </c>
      <c r="Z2609" s="54">
        <f t="shared" si="1044"/>
        <v>0</v>
      </c>
      <c r="AA2609" s="54">
        <f t="shared" si="1045"/>
        <v>0</v>
      </c>
      <c r="AB2609" s="38">
        <f t="shared" si="1046"/>
        <v>282425.72450419381</v>
      </c>
      <c r="AC2609" s="46"/>
      <c r="AD2609" s="38"/>
      <c r="AE2609" s="54"/>
      <c r="AF2609" s="54"/>
      <c r="AG2609" s="54">
        <f t="shared" si="1047"/>
        <v>151.93705951425966</v>
      </c>
      <c r="AH2609" s="24">
        <f t="shared" si="1048"/>
        <v>146.90727095812443</v>
      </c>
      <c r="AI2609" s="16">
        <v>147.02000000000001</v>
      </c>
      <c r="AJ2609" s="25">
        <f t="shared" si="1012"/>
        <v>-7.6675990937002947E-4</v>
      </c>
    </row>
    <row r="2610" spans="1:36" x14ac:dyDescent="0.25">
      <c r="A2610" s="39">
        <v>41792</v>
      </c>
      <c r="B2610">
        <v>1924.97</v>
      </c>
      <c r="C2610" s="27">
        <f t="shared" si="1032"/>
        <v>7.2781338864724709E-4</v>
      </c>
      <c r="D2610" s="27">
        <f t="shared" si="1033"/>
        <v>1.281237915360478E-2</v>
      </c>
      <c r="E2610" s="5">
        <f t="shared" si="1034"/>
        <v>0</v>
      </c>
      <c r="F2610" s="16">
        <v>3483.14</v>
      </c>
      <c r="G2610">
        <v>3483.14</v>
      </c>
      <c r="H2610">
        <v>1924.97</v>
      </c>
      <c r="I2610">
        <v>11.58</v>
      </c>
      <c r="J2610" s="54">
        <f t="shared" si="1035"/>
        <v>0.1158</v>
      </c>
      <c r="K2610" s="54">
        <f t="shared" si="1036"/>
        <v>3.5431450422695437E-2</v>
      </c>
      <c r="L2610" s="54">
        <f>VLOOKUP(A2610,LIBOR!$A$3:B4705,2,1)</f>
        <v>8.8999999999999996E-2</v>
      </c>
      <c r="M2610" s="54">
        <v>872.39</v>
      </c>
      <c r="N2610" s="38">
        <v>777.82</v>
      </c>
      <c r="O2610" s="54">
        <f t="shared" si="1037"/>
        <v>5.2932705401138438E-7</v>
      </c>
      <c r="P2610" s="54">
        <f t="shared" si="1038"/>
        <v>8.0368549577304563E-2</v>
      </c>
      <c r="Q2610" s="38">
        <f t="shared" si="1030"/>
        <v>11.504</v>
      </c>
      <c r="R2610" s="38">
        <f t="shared" si="1031"/>
        <v>12.436499999999999</v>
      </c>
      <c r="S2610" s="54">
        <f t="shared" si="1039"/>
        <v>-1</v>
      </c>
      <c r="T2610" s="54">
        <f t="shared" si="1040"/>
        <v>-1</v>
      </c>
      <c r="U2610" s="54">
        <f>VLOOKUP(P2610,Table!$D$6:$G$15,MATCH(VALUE(T2610)&amp;"E",Table!$D$5:$G$5,0),1)*IF(Y2610=1,0,1)</f>
        <v>0.97499999999999998</v>
      </c>
      <c r="V2610" s="54">
        <f t="shared" si="1041"/>
        <v>2.5000000000000022E-2</v>
      </c>
      <c r="W2610" s="54">
        <f t="shared" si="1011"/>
        <v>226637.35853121008</v>
      </c>
      <c r="X2610" s="54">
        <f t="shared" si="1042"/>
        <v>1.4839155497111456E-2</v>
      </c>
      <c r="Y2610" s="54">
        <f t="shared" si="1043"/>
        <v>0</v>
      </c>
      <c r="Z2610" s="54">
        <f t="shared" si="1044"/>
        <v>0</v>
      </c>
      <c r="AA2610" s="54">
        <f t="shared" si="1045"/>
        <v>0</v>
      </c>
      <c r="AB2610" s="38">
        <f t="shared" si="1046"/>
        <v>282609.62360484269</v>
      </c>
      <c r="AC2610" s="46"/>
      <c r="AD2610" s="38"/>
      <c r="AE2610" s="54"/>
      <c r="AF2610" s="54"/>
      <c r="AG2610" s="54">
        <f t="shared" si="1047"/>
        <v>152.03599203412472</v>
      </c>
      <c r="AH2610" s="24">
        <f t="shared" si="1048"/>
        <v>146.99145036199124</v>
      </c>
      <c r="AI2610" s="16">
        <v>147.11000000000001</v>
      </c>
      <c r="AJ2610" s="25">
        <f t="shared" si="1012"/>
        <v>-8.0585710018876711E-4</v>
      </c>
    </row>
    <row r="2611" spans="1:36" x14ac:dyDescent="0.25">
      <c r="A2611" s="39">
        <v>41793</v>
      </c>
      <c r="B2611">
        <v>1924.24</v>
      </c>
      <c r="C2611" s="27">
        <f t="shared" si="1032"/>
        <v>-3.7922668924716962E-4</v>
      </c>
      <c r="D2611" s="27">
        <f t="shared" si="1033"/>
        <v>6.4453490621486642E-3</v>
      </c>
      <c r="E2611" s="5">
        <f t="shared" si="1034"/>
        <v>0</v>
      </c>
      <c r="F2611" s="16">
        <v>3482</v>
      </c>
      <c r="G2611">
        <v>3482</v>
      </c>
      <c r="H2611">
        <v>1924.24</v>
      </c>
      <c r="I2611">
        <v>11.87</v>
      </c>
      <c r="J2611" s="54">
        <f t="shared" si="1035"/>
        <v>0.11869999999999999</v>
      </c>
      <c r="K2611" s="54">
        <f t="shared" si="1036"/>
        <v>3.893202539349562E-2</v>
      </c>
      <c r="L2611" s="54">
        <f>VLOOKUP(A2611,LIBOR!$A$3:B4706,2,1)</f>
        <v>8.7999999999999995E-2</v>
      </c>
      <c r="M2611" s="54">
        <v>876.04</v>
      </c>
      <c r="N2611" s="38">
        <v>781.07</v>
      </c>
      <c r="O2611" s="54">
        <f t="shared" si="1037"/>
        <v>1.4386743848559081E-7</v>
      </c>
      <c r="P2611" s="54">
        <f t="shared" si="1038"/>
        <v>7.9767974606504366E-2</v>
      </c>
      <c r="Q2611" s="38">
        <f t="shared" si="1030"/>
        <v>11.547999999999998</v>
      </c>
      <c r="R2611" s="38">
        <f t="shared" si="1031"/>
        <v>12.370000000000001</v>
      </c>
      <c r="S2611" s="54">
        <f t="shared" si="1039"/>
        <v>-1</v>
      </c>
      <c r="T2611" s="54">
        <f t="shared" si="1040"/>
        <v>-1</v>
      </c>
      <c r="U2611" s="54">
        <f>VLOOKUP(P2611,Table!$D$6:$G$15,MATCH(VALUE(T2611)&amp;"E",Table!$D$5:$G$5,0),1)*IF(Y2611=1,0,1)</f>
        <v>0.97499999999999998</v>
      </c>
      <c r="V2611" s="54">
        <f t="shared" si="1041"/>
        <v>2.5000000000000022E-2</v>
      </c>
      <c r="W2611" s="54">
        <f t="shared" si="1011"/>
        <v>226577.23449405588</v>
      </c>
      <c r="X2611" s="54">
        <f t="shared" si="1042"/>
        <v>1.1469299379322839E-2</v>
      </c>
      <c r="Y2611" s="54">
        <f t="shared" si="1043"/>
        <v>0</v>
      </c>
      <c r="Z2611" s="54">
        <f t="shared" si="1044"/>
        <v>0</v>
      </c>
      <c r="AA2611" s="54">
        <f t="shared" si="1045"/>
        <v>0</v>
      </c>
      <c r="AB2611" s="38">
        <f t="shared" si="1046"/>
        <v>282549.0007584226</v>
      </c>
      <c r="AC2611" s="46"/>
      <c r="AD2611" s="38"/>
      <c r="AE2611" s="54"/>
      <c r="AF2611" s="54"/>
      <c r="AG2611" s="54">
        <f t="shared" si="1047"/>
        <v>152.0033786557201</v>
      </c>
      <c r="AH2611" s="24">
        <f t="shared" si="1048"/>
        <v>146.95609410859578</v>
      </c>
      <c r="AI2611" s="16">
        <v>147.07</v>
      </c>
      <c r="AJ2611" s="25">
        <f t="shared" si="1012"/>
        <v>-7.7450119945754459E-4</v>
      </c>
    </row>
    <row r="2612" spans="1:36" x14ac:dyDescent="0.25">
      <c r="A2612" s="39">
        <v>41794</v>
      </c>
      <c r="B2612">
        <v>1927.88</v>
      </c>
      <c r="C2612" s="27">
        <f t="shared" si="1032"/>
        <v>1.8916559264956501E-3</v>
      </c>
      <c r="D2612" s="27">
        <f t="shared" si="1033"/>
        <v>9.451074165540807E-3</v>
      </c>
      <c r="E2612" s="5">
        <f t="shared" si="1034"/>
        <v>0</v>
      </c>
      <c r="F2612" s="16">
        <v>3489.21</v>
      </c>
      <c r="G2612">
        <v>3489.21</v>
      </c>
      <c r="H2612">
        <v>1927.88</v>
      </c>
      <c r="I2612">
        <v>12.08</v>
      </c>
      <c r="J2612" s="54">
        <f t="shared" si="1035"/>
        <v>0.1208</v>
      </c>
      <c r="K2612" s="54">
        <f t="shared" si="1036"/>
        <v>4.1023171251510213E-2</v>
      </c>
      <c r="L2612" s="54">
        <f>VLOOKUP(A2612,LIBOR!$A$3:B4707,2,1)</f>
        <v>0.09</v>
      </c>
      <c r="M2612" s="54">
        <v>866.81</v>
      </c>
      <c r="N2612" s="38">
        <v>772.84</v>
      </c>
      <c r="O2612" s="54">
        <f t="shared" si="1037"/>
        <v>3.5716048317579171E-6</v>
      </c>
      <c r="P2612" s="54">
        <f t="shared" si="1038"/>
        <v>7.9776828748489792E-2</v>
      </c>
      <c r="Q2612" s="38">
        <f t="shared" si="1030"/>
        <v>11.62</v>
      </c>
      <c r="R2612" s="38">
        <f t="shared" si="1031"/>
        <v>12.299000000000001</v>
      </c>
      <c r="S2612" s="54">
        <f t="shared" si="1039"/>
        <v>-1</v>
      </c>
      <c r="T2612" s="54">
        <f t="shared" si="1040"/>
        <v>-1</v>
      </c>
      <c r="U2612" s="54">
        <f>VLOOKUP(P2612,Table!$D$6:$G$15,MATCH(VALUE(T2612)&amp;"E",Table!$D$5:$G$5,0),1)*IF(Y2612=1,0,1)</f>
        <v>0.97499999999999998</v>
      </c>
      <c r="V2612" s="54">
        <f t="shared" si="1041"/>
        <v>2.5000000000000022E-2</v>
      </c>
      <c r="W2612" s="54">
        <f t="shared" si="1011"/>
        <v>226935.4403763538</v>
      </c>
      <c r="X2612" s="54">
        <f t="shared" si="1042"/>
        <v>6.1167611462680238E-3</v>
      </c>
      <c r="Y2612" s="54">
        <f t="shared" si="1043"/>
        <v>0</v>
      </c>
      <c r="Z2612" s="54">
        <f t="shared" si="1044"/>
        <v>0</v>
      </c>
      <c r="AA2612" s="54">
        <f t="shared" si="1045"/>
        <v>0</v>
      </c>
      <c r="AB2612" s="38">
        <f t="shared" si="1046"/>
        <v>283045.01033357508</v>
      </c>
      <c r="AC2612" s="46"/>
      <c r="AD2612" s="38"/>
      <c r="AE2612" s="54"/>
      <c r="AF2612" s="54"/>
      <c r="AG2612" s="54">
        <f t="shared" si="1047"/>
        <v>152.27021779182175</v>
      </c>
      <c r="AH2612" s="24">
        <f t="shared" si="1048"/>
        <v>147.2102412303316</v>
      </c>
      <c r="AI2612" s="16">
        <v>147.33000000000001</v>
      </c>
      <c r="AJ2612" s="25">
        <f t="shared" si="1012"/>
        <v>-8.1286071858011066E-4</v>
      </c>
    </row>
    <row r="2613" spans="1:36" x14ac:dyDescent="0.25">
      <c r="A2613" s="39">
        <v>41795</v>
      </c>
      <c r="B2613">
        <v>1940.46</v>
      </c>
      <c r="C2613" s="27">
        <f t="shared" si="1032"/>
        <v>6.5253024047140507E-3</v>
      </c>
      <c r="D2613" s="27">
        <f t="shared" si="1033"/>
        <v>1.0609266222466052E-2</v>
      </c>
      <c r="E2613" s="5">
        <f t="shared" si="1034"/>
        <v>0</v>
      </c>
      <c r="F2613" s="16">
        <v>3512.21</v>
      </c>
      <c r="G2613">
        <v>3512.21</v>
      </c>
      <c r="H2613">
        <v>1940.46</v>
      </c>
      <c r="I2613">
        <v>11.68</v>
      </c>
      <c r="J2613" s="54">
        <f t="shared" si="1035"/>
        <v>0.1168</v>
      </c>
      <c r="K2613" s="54">
        <f t="shared" si="1036"/>
        <v>3.6897570818645406E-2</v>
      </c>
      <c r="L2613" s="54">
        <f>VLOOKUP(A2613,LIBOR!$A$3:B4708,2,1)</f>
        <v>9.2499999999999999E-2</v>
      </c>
      <c r="M2613" s="54">
        <v>834.18</v>
      </c>
      <c r="N2613" s="38">
        <v>743.75</v>
      </c>
      <c r="O2613" s="54">
        <f t="shared" si="1037"/>
        <v>4.2303379027410137E-5</v>
      </c>
      <c r="P2613" s="54">
        <f t="shared" si="1038"/>
        <v>7.9902429181354595E-2</v>
      </c>
      <c r="Q2613" s="38">
        <f t="shared" si="1030"/>
        <v>11.7</v>
      </c>
      <c r="R2613" s="38">
        <f t="shared" si="1031"/>
        <v>12.213000000000001</v>
      </c>
      <c r="S2613" s="54">
        <f t="shared" si="1039"/>
        <v>-1</v>
      </c>
      <c r="T2613" s="54">
        <f t="shared" si="1040"/>
        <v>-1</v>
      </c>
      <c r="U2613" s="54">
        <f>VLOOKUP(P2613,Table!$D$6:$G$15,MATCH(VALUE(T2613)&amp;"E",Table!$D$5:$G$5,0),1)*IF(Y2613=1,0,1)</f>
        <v>0.97499999999999998</v>
      </c>
      <c r="V2613" s="54">
        <f t="shared" si="1041"/>
        <v>2.5000000000000022E-2</v>
      </c>
      <c r="W2613" s="54">
        <f t="shared" si="1011"/>
        <v>228165.69372248653</v>
      </c>
      <c r="X2613" s="54">
        <f t="shared" si="1042"/>
        <v>8.7643135152783991E-3</v>
      </c>
      <c r="Y2613" s="54">
        <f t="shared" si="1043"/>
        <v>0</v>
      </c>
      <c r="Z2613" s="54">
        <f t="shared" si="1044"/>
        <v>0</v>
      </c>
      <c r="AA2613" s="54">
        <f t="shared" si="1045"/>
        <v>0</v>
      </c>
      <c r="AB2613" s="38">
        <f t="shared" si="1046"/>
        <v>284597.75616825023</v>
      </c>
      <c r="AC2613" s="46"/>
      <c r="AD2613" s="38"/>
      <c r="AE2613" s="54"/>
      <c r="AF2613" s="54"/>
      <c r="AG2613" s="54">
        <f t="shared" si="1047"/>
        <v>153.10555117622829</v>
      </c>
      <c r="AH2613" s="24">
        <f t="shared" si="1048"/>
        <v>148.01396376366111</v>
      </c>
      <c r="AI2613" s="16">
        <v>148.13</v>
      </c>
      <c r="AJ2613" s="25">
        <f t="shared" si="1012"/>
        <v>-7.8334055450535178E-4</v>
      </c>
    </row>
    <row r="2614" spans="1:36" x14ac:dyDescent="0.25">
      <c r="A2614" s="39">
        <v>41796</v>
      </c>
      <c r="B2614">
        <v>1949.44</v>
      </c>
      <c r="C2614" s="27">
        <f t="shared" si="1032"/>
        <v>4.6277686734073065E-3</v>
      </c>
      <c r="D2614" s="27">
        <f t="shared" si="1033"/>
        <v>1.3393313704017085E-2</v>
      </c>
      <c r="E2614" s="5">
        <f t="shared" si="1034"/>
        <v>0</v>
      </c>
      <c r="F2614" s="16">
        <v>3528.98</v>
      </c>
      <c r="G2614">
        <v>3528.98</v>
      </c>
      <c r="H2614">
        <v>1949.44</v>
      </c>
      <c r="I2614">
        <v>10.73</v>
      </c>
      <c r="J2614" s="54">
        <f t="shared" si="1035"/>
        <v>0.10730000000000001</v>
      </c>
      <c r="K2614" s="54">
        <f t="shared" si="1036"/>
        <v>2.4662647575267371E-2</v>
      </c>
      <c r="L2614" s="54">
        <f>VLOOKUP(A2614,LIBOR!$A$3:B4709,2,1)</f>
        <v>9.0899999999999995E-2</v>
      </c>
      <c r="M2614" s="54">
        <v>790.31</v>
      </c>
      <c r="N2614" s="38">
        <v>704.64</v>
      </c>
      <c r="O2614" s="54">
        <f t="shared" si="1037"/>
        <v>2.1317552149423516E-5</v>
      </c>
      <c r="P2614" s="54">
        <f t="shared" si="1038"/>
        <v>8.2637352424732635E-2</v>
      </c>
      <c r="Q2614" s="38">
        <f t="shared" si="1030"/>
        <v>11.722</v>
      </c>
      <c r="R2614" s="38">
        <f t="shared" si="1031"/>
        <v>12.127000000000002</v>
      </c>
      <c r="S2614" s="54">
        <f t="shared" si="1039"/>
        <v>-1</v>
      </c>
      <c r="T2614" s="54">
        <f t="shared" si="1040"/>
        <v>-1</v>
      </c>
      <c r="U2614" s="54">
        <f>VLOOKUP(P2614,Table!$D$6:$G$15,MATCH(VALUE(T2614)&amp;"E",Table!$D$5:$G$5,0),1)*IF(Y2614=1,0,1)</f>
        <v>0.97499999999999998</v>
      </c>
      <c r="V2614" s="54">
        <f t="shared" si="1041"/>
        <v>2.5000000000000022E-2</v>
      </c>
      <c r="W2614" s="54">
        <f t="shared" si="1011"/>
        <v>228895.24271489744</v>
      </c>
      <c r="X2614" s="54">
        <f t="shared" si="1042"/>
        <v>9.1781517124840395E-3</v>
      </c>
      <c r="Y2614" s="54">
        <f t="shared" si="1043"/>
        <v>0</v>
      </c>
      <c r="Z2614" s="54">
        <f t="shared" si="1044"/>
        <v>0</v>
      </c>
      <c r="AA2614" s="54">
        <f t="shared" si="1045"/>
        <v>0</v>
      </c>
      <c r="AB2614" s="38">
        <f t="shared" si="1046"/>
        <v>285548.49423430726</v>
      </c>
      <c r="AC2614" s="46"/>
      <c r="AD2614" s="38"/>
      <c r="AE2614" s="54"/>
      <c r="AF2614" s="54"/>
      <c r="AG2614" s="54">
        <f t="shared" si="1047"/>
        <v>153.61702139155153</v>
      </c>
      <c r="AH2614" s="24">
        <f t="shared" si="1048"/>
        <v>148.50455954105513</v>
      </c>
      <c r="AI2614" s="16">
        <v>148.62</v>
      </c>
      <c r="AJ2614" s="25">
        <f t="shared" si="1012"/>
        <v>-7.7674915182934789E-4</v>
      </c>
    </row>
    <row r="2615" spans="1:36" x14ac:dyDescent="0.25">
      <c r="A2615" s="39">
        <v>41799</v>
      </c>
      <c r="B2615">
        <v>1951.27</v>
      </c>
      <c r="C2615" s="27">
        <f t="shared" si="1032"/>
        <v>9.3873112278397564E-4</v>
      </c>
      <c r="D2615" s="27">
        <f t="shared" si="1033"/>
        <v>1.3604231438153813E-2</v>
      </c>
      <c r="E2615" s="5">
        <f t="shared" si="1034"/>
        <v>0</v>
      </c>
      <c r="F2615" s="16">
        <v>3532.47</v>
      </c>
      <c r="G2615">
        <v>3532.47</v>
      </c>
      <c r="H2615">
        <v>1951.27</v>
      </c>
      <c r="I2615">
        <v>11.15</v>
      </c>
      <c r="J2615" s="54">
        <f t="shared" si="1035"/>
        <v>0.1115</v>
      </c>
      <c r="K2615" s="54">
        <f t="shared" si="1036"/>
        <v>3.3146261824277573E-2</v>
      </c>
      <c r="L2615" s="54">
        <f>VLOOKUP(A2615,LIBOR!$A$3:B4710,2,1)</f>
        <v>9.01E-2</v>
      </c>
      <c r="M2615" s="54">
        <v>800.69</v>
      </c>
      <c r="N2615" s="38">
        <v>713.9</v>
      </c>
      <c r="O2615" s="54">
        <f t="shared" si="1037"/>
        <v>8.8038960710777252E-7</v>
      </c>
      <c r="P2615" s="54">
        <f t="shared" si="1038"/>
        <v>7.8353738175722429E-2</v>
      </c>
      <c r="Q2615" s="38">
        <f t="shared" si="1030"/>
        <v>11.587999999999999</v>
      </c>
      <c r="R2615" s="38">
        <f t="shared" si="1031"/>
        <v>11.992000000000001</v>
      </c>
      <c r="S2615" s="54">
        <f t="shared" si="1039"/>
        <v>-1</v>
      </c>
      <c r="T2615" s="54">
        <f t="shared" si="1040"/>
        <v>-1</v>
      </c>
      <c r="U2615" s="54">
        <f>VLOOKUP(P2615,Table!$D$6:$G$15,MATCH(VALUE(T2615)&amp;"E",Table!$D$5:$G$5,0),1)*IF(Y2615=1,0,1)</f>
        <v>0.97499999999999998</v>
      </c>
      <c r="V2615" s="54">
        <f t="shared" si="1041"/>
        <v>2.5000000000000022E-2</v>
      </c>
      <c r="W2615" s="54">
        <f t="shared" si="1011"/>
        <v>229179.94248099599</v>
      </c>
      <c r="X2615" s="54">
        <f t="shared" si="1042"/>
        <v>1.0530464588163202E-2</v>
      </c>
      <c r="Y2615" s="54">
        <f t="shared" si="1043"/>
        <v>0</v>
      </c>
      <c r="Z2615" s="54">
        <f t="shared" si="1044"/>
        <v>0</v>
      </c>
      <c r="AA2615" s="54">
        <f t="shared" si="1045"/>
        <v>0</v>
      </c>
      <c r="AB2615" s="38">
        <f t="shared" si="1046"/>
        <v>285917.58925601596</v>
      </c>
      <c r="AC2615" s="46"/>
      <c r="AD2615" s="38"/>
      <c r="AE2615" s="54"/>
      <c r="AF2615" s="54"/>
      <c r="AG2615" s="54">
        <f t="shared" si="1047"/>
        <v>153.81558408401949</v>
      </c>
      <c r="AH2615" s="24">
        <f t="shared" si="1048"/>
        <v>148.68490370664375</v>
      </c>
      <c r="AI2615" s="16">
        <v>148.80000000000001</v>
      </c>
      <c r="AJ2615" s="25">
        <f t="shared" si="1012"/>
        <v>-7.7349659513614721E-4</v>
      </c>
    </row>
    <row r="2616" spans="1:36" x14ac:dyDescent="0.25">
      <c r="A2616" s="39">
        <v>41800</v>
      </c>
      <c r="B2616">
        <v>1950.79</v>
      </c>
      <c r="C2616" s="27">
        <f t="shared" si="1032"/>
        <v>-2.4599363491473181E-4</v>
      </c>
      <c r="D2616" s="27">
        <f t="shared" si="1033"/>
        <v>1.3737464492486251E-2</v>
      </c>
      <c r="E2616" s="5">
        <f t="shared" si="1034"/>
        <v>0</v>
      </c>
      <c r="F2616" s="16">
        <v>3531.62</v>
      </c>
      <c r="G2616">
        <v>3531.62</v>
      </c>
      <c r="H2616">
        <v>1950.79</v>
      </c>
      <c r="I2616">
        <v>10.99</v>
      </c>
      <c r="J2616" s="54">
        <f t="shared" si="1035"/>
        <v>0.1099</v>
      </c>
      <c r="K2616" s="54">
        <f t="shared" si="1036"/>
        <v>3.380742021773836E-2</v>
      </c>
      <c r="L2616" s="54">
        <f>VLOOKUP(A2616,LIBOR!$A$3:B4711,2,1)</f>
        <v>8.9300000000000004E-2</v>
      </c>
      <c r="M2616" s="54">
        <v>789.39</v>
      </c>
      <c r="N2616" s="38">
        <v>703.83</v>
      </c>
      <c r="O2616" s="54">
        <f t="shared" si="1037"/>
        <v>6.0527757556431206E-8</v>
      </c>
      <c r="P2616" s="54">
        <f t="shared" si="1038"/>
        <v>7.6092579782261638E-2</v>
      </c>
      <c r="Q2616" s="38">
        <f t="shared" si="1030"/>
        <v>11.501999999999999</v>
      </c>
      <c r="R2616" s="38">
        <f t="shared" si="1031"/>
        <v>11.903500000000003</v>
      </c>
      <c r="S2616" s="54">
        <f t="shared" si="1039"/>
        <v>-1</v>
      </c>
      <c r="T2616" s="54">
        <f t="shared" si="1040"/>
        <v>-1</v>
      </c>
      <c r="U2616" s="54">
        <f>VLOOKUP(P2616,Table!$D$6:$G$15,MATCH(VALUE(T2616)&amp;"E",Table!$D$5:$G$5,0),1)*IF(Y2616=1,0,1)</f>
        <v>0.97499999999999998</v>
      </c>
      <c r="V2616" s="54">
        <f t="shared" si="1041"/>
        <v>2.5000000000000022E-2</v>
      </c>
      <c r="W2616" s="54">
        <f t="shared" si="1011"/>
        <v>229044.15698156488</v>
      </c>
      <c r="X2616" s="54">
        <f t="shared" si="1042"/>
        <v>1.1218732720253533E-2</v>
      </c>
      <c r="Y2616" s="54">
        <f t="shared" si="1043"/>
        <v>0</v>
      </c>
      <c r="Z2616" s="54">
        <f t="shared" si="1044"/>
        <v>0</v>
      </c>
      <c r="AA2616" s="54">
        <f t="shared" si="1045"/>
        <v>0</v>
      </c>
      <c r="AB2616" s="38">
        <f t="shared" si="1046"/>
        <v>285749.63271421567</v>
      </c>
      <c r="AC2616" s="46"/>
      <c r="AD2616" s="38"/>
      <c r="AE2616" s="54"/>
      <c r="AF2616" s="54"/>
      <c r="AG2616" s="54">
        <f t="shared" si="1047"/>
        <v>153.72522821033937</v>
      </c>
      <c r="AH2616" s="24">
        <f t="shared" si="1048"/>
        <v>148.59369414026989</v>
      </c>
      <c r="AI2616" s="16">
        <v>148.71</v>
      </c>
      <c r="AJ2616" s="25">
        <f t="shared" si="1012"/>
        <v>-7.8209844482635127E-4</v>
      </c>
    </row>
    <row r="2617" spans="1:36" x14ac:dyDescent="0.25">
      <c r="A2617" s="39">
        <v>41801</v>
      </c>
      <c r="B2617">
        <v>1943.89</v>
      </c>
      <c r="C2617" s="27">
        <f t="shared" si="1032"/>
        <v>-3.5370285884179786E-3</v>
      </c>
      <c r="D2617" s="27">
        <f t="shared" si="1033"/>
        <v>8.3087799775726223E-3</v>
      </c>
      <c r="E2617" s="5">
        <f t="shared" si="1034"/>
        <v>0</v>
      </c>
      <c r="F2617" s="16">
        <v>3519.52</v>
      </c>
      <c r="G2617">
        <v>3519.52</v>
      </c>
      <c r="H2617">
        <v>1943.89</v>
      </c>
      <c r="I2617">
        <v>11.6</v>
      </c>
      <c r="J2617" s="54">
        <f t="shared" si="1035"/>
        <v>0.11599999999999999</v>
      </c>
      <c r="K2617" s="54">
        <f t="shared" si="1036"/>
        <v>4.0045206892492288E-2</v>
      </c>
      <c r="L2617" s="54">
        <f>VLOOKUP(A2617,LIBOR!$A$3:B4712,2,1)</f>
        <v>8.8800000000000004E-2</v>
      </c>
      <c r="M2617" s="54">
        <v>807.86</v>
      </c>
      <c r="N2617" s="38">
        <v>720.3</v>
      </c>
      <c r="O2617" s="54">
        <f t="shared" si="1037"/>
        <v>1.2554965417754388E-5</v>
      </c>
      <c r="P2617" s="54">
        <f t="shared" si="1038"/>
        <v>7.5954793107507704E-2</v>
      </c>
      <c r="Q2617" s="38">
        <f t="shared" si="1030"/>
        <v>11.325999999999999</v>
      </c>
      <c r="R2617" s="38">
        <f t="shared" si="1031"/>
        <v>11.841500000000002</v>
      </c>
      <c r="S2617" s="54">
        <f t="shared" si="1039"/>
        <v>-1</v>
      </c>
      <c r="T2617" s="54">
        <f t="shared" si="1040"/>
        <v>-1</v>
      </c>
      <c r="U2617" s="54">
        <f>VLOOKUP(P2617,Table!$D$6:$G$15,MATCH(VALUE(T2617)&amp;"E",Table!$D$5:$G$5,0),1)*IF(Y2617=1,0,1)</f>
        <v>0.97499999999999998</v>
      </c>
      <c r="V2617" s="54">
        <f t="shared" si="1041"/>
        <v>2.5000000000000022E-2</v>
      </c>
      <c r="W2617" s="54">
        <f t="shared" si="1011"/>
        <v>228388.26855069655</v>
      </c>
      <c r="X2617" s="54">
        <f t="shared" si="1042"/>
        <v>1.088777737541724E-2</v>
      </c>
      <c r="Y2617" s="54">
        <f t="shared" si="1043"/>
        <v>0</v>
      </c>
      <c r="Z2617" s="54">
        <f t="shared" si="1044"/>
        <v>0</v>
      </c>
      <c r="AA2617" s="54">
        <f t="shared" si="1045"/>
        <v>0</v>
      </c>
      <c r="AB2617" s="38">
        <f t="shared" si="1046"/>
        <v>284962.22399778996</v>
      </c>
      <c r="AC2617" s="46"/>
      <c r="AD2617" s="38"/>
      <c r="AE2617" s="54"/>
      <c r="AF2617" s="54"/>
      <c r="AG2617" s="54">
        <f t="shared" si="1047"/>
        <v>153.30162457005608</v>
      </c>
      <c r="AH2617" s="24">
        <f t="shared" si="1048"/>
        <v>148.18037405206238</v>
      </c>
      <c r="AI2617" s="16">
        <v>148.30000000000001</v>
      </c>
      <c r="AJ2617" s="25">
        <f t="shared" si="1012"/>
        <v>-8.0664833403665259E-4</v>
      </c>
    </row>
    <row r="2618" spans="1:36" x14ac:dyDescent="0.25">
      <c r="A2618" s="39">
        <v>41802</v>
      </c>
      <c r="B2618">
        <v>1930.11</v>
      </c>
      <c r="C2618" s="27">
        <f t="shared" si="1032"/>
        <v>-7.0888784859226561E-3</v>
      </c>
      <c r="D2618" s="27">
        <f t="shared" si="1033"/>
        <v>-5.3054009130640845E-3</v>
      </c>
      <c r="E2618" s="5">
        <f t="shared" si="1034"/>
        <v>0</v>
      </c>
      <c r="F2618" s="16">
        <v>3495.57</v>
      </c>
      <c r="G2618">
        <v>3495.57</v>
      </c>
      <c r="H2618">
        <v>1930.11</v>
      </c>
      <c r="I2618">
        <v>12.56</v>
      </c>
      <c r="J2618" s="54">
        <f t="shared" si="1035"/>
        <v>0.12560000000000002</v>
      </c>
      <c r="K2618" s="54">
        <f t="shared" si="1036"/>
        <v>4.8876240047613442E-2</v>
      </c>
      <c r="L2618" s="54">
        <f>VLOOKUP(A2618,LIBOR!$A$3:B4713,2,1)</f>
        <v>9.1899999999999996E-2</v>
      </c>
      <c r="M2618" s="54">
        <v>848.01</v>
      </c>
      <c r="N2618" s="38">
        <v>756.1</v>
      </c>
      <c r="O2618" s="54">
        <f t="shared" si="1037"/>
        <v>5.0610759772996868E-5</v>
      </c>
      <c r="P2618" s="54">
        <f t="shared" si="1038"/>
        <v>7.6723759952386575E-2</v>
      </c>
      <c r="Q2618" s="38">
        <f t="shared" si="1030"/>
        <v>11.23</v>
      </c>
      <c r="R2618" s="38">
        <f t="shared" si="1031"/>
        <v>11.815000000000001</v>
      </c>
      <c r="S2618" s="54">
        <f t="shared" si="1039"/>
        <v>-1</v>
      </c>
      <c r="T2618" s="54">
        <f t="shared" si="1040"/>
        <v>-1</v>
      </c>
      <c r="U2618" s="54">
        <f>VLOOKUP(P2618,Table!$D$6:$G$15,MATCH(VALUE(T2618)&amp;"E",Table!$D$5:$G$5,0),1)*IF(Y2618=1,0,1)</f>
        <v>0.97499999999999998</v>
      </c>
      <c r="V2618" s="54">
        <f t="shared" si="1041"/>
        <v>2.5000000000000022E-2</v>
      </c>
      <c r="W2618" s="54">
        <f t="shared" si="1011"/>
        <v>227093.50834835024</v>
      </c>
      <c r="X2618" s="54">
        <f t="shared" si="1042"/>
        <v>6.4019448523922051E-3</v>
      </c>
      <c r="Y2618" s="54">
        <f t="shared" si="1043"/>
        <v>0</v>
      </c>
      <c r="Z2618" s="54">
        <f t="shared" si="1044"/>
        <v>0</v>
      </c>
      <c r="AA2618" s="54">
        <f t="shared" si="1045"/>
        <v>0</v>
      </c>
      <c r="AB2618" s="38">
        <f t="shared" si="1046"/>
        <v>283425.62149880093</v>
      </c>
      <c r="AC2618" s="46"/>
      <c r="AD2618" s="38"/>
      <c r="AE2618" s="54"/>
      <c r="AF2618" s="54"/>
      <c r="AG2618" s="54">
        <f t="shared" si="1047"/>
        <v>152.47497584409984</v>
      </c>
      <c r="AH2618" s="24">
        <f t="shared" si="1048"/>
        <v>147.37750470512597</v>
      </c>
      <c r="AI2618" s="16">
        <v>147.49</v>
      </c>
      <c r="AJ2618" s="25">
        <f t="shared" si="1012"/>
        <v>-7.6273167586982105E-4</v>
      </c>
    </row>
    <row r="2619" spans="1:36" x14ac:dyDescent="0.25">
      <c r="A2619" s="39">
        <v>41803</v>
      </c>
      <c r="B2619">
        <v>1936.16</v>
      </c>
      <c r="C2619" s="27">
        <f t="shared" si="1032"/>
        <v>3.1345363735746368E-3</v>
      </c>
      <c r="D2619" s="27">
        <f t="shared" si="1033"/>
        <v>-6.7986332128967542E-3</v>
      </c>
      <c r="E2619" s="5">
        <f t="shared" si="1034"/>
        <v>0</v>
      </c>
      <c r="F2619" s="16">
        <v>3506.58</v>
      </c>
      <c r="G2619">
        <v>3506.58</v>
      </c>
      <c r="H2619">
        <v>1936.16</v>
      </c>
      <c r="I2619">
        <v>12.18</v>
      </c>
      <c r="J2619" s="54">
        <f t="shared" si="1035"/>
        <v>0.12179999999999999</v>
      </c>
      <c r="K2619" s="54">
        <f t="shared" si="1036"/>
        <v>4.8282447897976366E-2</v>
      </c>
      <c r="L2619" s="54">
        <f>VLOOKUP(A2619,LIBOR!$A$3:B4714,2,1)</f>
        <v>9.2200000000000004E-2</v>
      </c>
      <c r="M2619" s="54">
        <v>827.77</v>
      </c>
      <c r="N2619" s="38">
        <v>738.05</v>
      </c>
      <c r="O2619" s="54">
        <f t="shared" si="1037"/>
        <v>9.7946087004342628E-6</v>
      </c>
      <c r="P2619" s="54">
        <f t="shared" si="1038"/>
        <v>7.3517552102023626E-2</v>
      </c>
      <c r="Q2619" s="38">
        <f t="shared" si="1030"/>
        <v>11.406000000000002</v>
      </c>
      <c r="R2619" s="38">
        <f t="shared" si="1031"/>
        <v>11.834500000000002</v>
      </c>
      <c r="S2619" s="54">
        <f t="shared" si="1039"/>
        <v>-1</v>
      </c>
      <c r="T2619" s="54">
        <f t="shared" si="1040"/>
        <v>-1</v>
      </c>
      <c r="U2619" s="54">
        <f>VLOOKUP(P2619,Table!$D$6:$G$15,MATCH(VALUE(T2619)&amp;"E",Table!$D$5:$G$5,0),1)*IF(Y2619=1,0,1)</f>
        <v>0.97499999999999998</v>
      </c>
      <c r="V2619" s="54">
        <f t="shared" si="1041"/>
        <v>2.5000000000000022E-2</v>
      </c>
      <c r="W2619" s="54">
        <f t="shared" si="1011"/>
        <v>227652.01312381774</v>
      </c>
      <c r="X2619" s="54">
        <f t="shared" si="1042"/>
        <v>-4.6991524301649434E-3</v>
      </c>
      <c r="Y2619" s="54">
        <f t="shared" si="1043"/>
        <v>0</v>
      </c>
      <c r="Z2619" s="54">
        <f t="shared" si="1044"/>
        <v>0</v>
      </c>
      <c r="AA2619" s="54">
        <f t="shared" si="1045"/>
        <v>0</v>
      </c>
      <c r="AB2619" s="38">
        <f t="shared" si="1046"/>
        <v>284126.89224824373</v>
      </c>
      <c r="AC2619" s="46"/>
      <c r="AD2619" s="38"/>
      <c r="AE2619" s="54"/>
      <c r="AF2619" s="54"/>
      <c r="AG2619" s="54">
        <f t="shared" si="1047"/>
        <v>152.85223969207527</v>
      </c>
      <c r="AH2619" s="24">
        <f t="shared" si="1048"/>
        <v>147.73831070312269</v>
      </c>
      <c r="AI2619" s="16">
        <v>147.86000000000001</v>
      </c>
      <c r="AJ2619" s="25">
        <f t="shared" si="1012"/>
        <v>-8.2300349572106413E-4</v>
      </c>
    </row>
    <row r="2620" spans="1:36" x14ac:dyDescent="0.25">
      <c r="A2620" s="39">
        <v>41806</v>
      </c>
      <c r="B2620">
        <v>1937.78</v>
      </c>
      <c r="C2620" s="27">
        <f t="shared" si="1032"/>
        <v>8.3670771010657674E-4</v>
      </c>
      <c r="D2620" s="27">
        <f t="shared" si="1033"/>
        <v>-6.900656625574153E-3</v>
      </c>
      <c r="E2620" s="5">
        <f t="shared" si="1034"/>
        <v>0</v>
      </c>
      <c r="F2620" s="16">
        <v>3509.54</v>
      </c>
      <c r="G2620">
        <v>3509.54</v>
      </c>
      <c r="H2620">
        <v>1937.78</v>
      </c>
      <c r="I2620">
        <v>12.65</v>
      </c>
      <c r="J2620" s="54">
        <f t="shared" si="1035"/>
        <v>0.1265</v>
      </c>
      <c r="K2620" s="54">
        <f t="shared" si="1036"/>
        <v>5.2237046825506714E-2</v>
      </c>
      <c r="L2620" s="54">
        <f>VLOOKUP(A2620,LIBOR!$A$3:B4715,2,1)</f>
        <v>9.2100000000000001E-2</v>
      </c>
      <c r="M2620" s="54">
        <v>828.41</v>
      </c>
      <c r="N2620" s="38">
        <v>738.62</v>
      </c>
      <c r="O2620" s="54">
        <f t="shared" si="1037"/>
        <v>6.9949447891960781E-7</v>
      </c>
      <c r="P2620" s="54">
        <f t="shared" si="1038"/>
        <v>7.4262953174493287E-2</v>
      </c>
      <c r="Q2620" s="38">
        <f t="shared" si="1030"/>
        <v>11.696000000000002</v>
      </c>
      <c r="R2620" s="38">
        <f t="shared" si="1031"/>
        <v>11.785000000000002</v>
      </c>
      <c r="S2620" s="54">
        <f t="shared" si="1039"/>
        <v>-1</v>
      </c>
      <c r="T2620" s="54">
        <f t="shared" si="1040"/>
        <v>-1</v>
      </c>
      <c r="U2620" s="54">
        <f>VLOOKUP(P2620,Table!$D$6:$G$15,MATCH(VALUE(T2620)&amp;"E",Table!$D$5:$G$5,0),1)*IF(Y2620=1,0,1)</f>
        <v>0.97499999999999998</v>
      </c>
      <c r="V2620" s="54">
        <f t="shared" si="1041"/>
        <v>2.5000000000000022E-2</v>
      </c>
      <c r="W2620" s="54">
        <f t="shared" si="1011"/>
        <v>227842.1247855275</v>
      </c>
      <c r="X2620" s="54">
        <f t="shared" si="1042"/>
        <v>-5.4314348185392491E-3</v>
      </c>
      <c r="Y2620" s="54">
        <f t="shared" si="1043"/>
        <v>0</v>
      </c>
      <c r="Z2620" s="54">
        <f t="shared" si="1044"/>
        <v>0</v>
      </c>
      <c r="AA2620" s="54">
        <f t="shared" si="1045"/>
        <v>0</v>
      </c>
      <c r="AB2620" s="38">
        <f t="shared" si="1046"/>
        <v>284366.22744054871</v>
      </c>
      <c r="AC2620" s="46"/>
      <c r="AD2620" s="38"/>
      <c r="AE2620" s="54"/>
      <c r="AF2620" s="54"/>
      <c r="AG2620" s="54">
        <f t="shared" si="1047"/>
        <v>152.98099526283971</v>
      </c>
      <c r="AH2620" s="24">
        <f t="shared" si="1048"/>
        <v>147.85121339174708</v>
      </c>
      <c r="AI2620" s="16">
        <v>147.84</v>
      </c>
      <c r="AJ2620" s="25">
        <f t="shared" si="1012"/>
        <v>7.584815846239934E-5</v>
      </c>
    </row>
    <row r="2621" spans="1:36" x14ac:dyDescent="0.25">
      <c r="A2621" s="39">
        <v>41807</v>
      </c>
      <c r="B2621">
        <v>1941.99</v>
      </c>
      <c r="C2621" s="27">
        <f t="shared" si="1032"/>
        <v>2.1725892516177847E-3</v>
      </c>
      <c r="D2621" s="27">
        <f t="shared" si="1033"/>
        <v>-4.4820737390416365E-3</v>
      </c>
      <c r="E2621" s="5">
        <f t="shared" si="1034"/>
        <v>0</v>
      </c>
      <c r="F2621" s="16">
        <v>3517.23</v>
      </c>
      <c r="G2621">
        <v>3517.23</v>
      </c>
      <c r="H2621">
        <v>1941.99</v>
      </c>
      <c r="I2621">
        <v>12.06</v>
      </c>
      <c r="J2621" s="54">
        <f t="shared" si="1035"/>
        <v>0.1206</v>
      </c>
      <c r="K2621" s="54">
        <f t="shared" si="1036"/>
        <v>4.801446526182733E-2</v>
      </c>
      <c r="L2621" s="54">
        <f>VLOOKUP(A2621,LIBOR!$A$3:B4716,2,1)</f>
        <v>9.4E-2</v>
      </c>
      <c r="M2621" s="54">
        <v>806.23</v>
      </c>
      <c r="N2621" s="38">
        <v>718.84</v>
      </c>
      <c r="O2621" s="54">
        <f t="shared" si="1037"/>
        <v>4.709909504858269E-6</v>
      </c>
      <c r="P2621" s="54">
        <f t="shared" si="1038"/>
        <v>7.2585534738172669E-2</v>
      </c>
      <c r="Q2621" s="38">
        <f t="shared" si="1030"/>
        <v>11.995999999999999</v>
      </c>
      <c r="R2621" s="38">
        <f t="shared" si="1031"/>
        <v>11.795500000000001</v>
      </c>
      <c r="S2621" s="54">
        <f t="shared" si="1039"/>
        <v>1</v>
      </c>
      <c r="T2621" s="54">
        <f t="shared" si="1040"/>
        <v>0</v>
      </c>
      <c r="U2621" s="54">
        <f>VLOOKUP(P2621,Table!$D$6:$G$15,MATCH(VALUE(T2621)&amp;"E",Table!$D$5:$G$5,0),1)*IF(Y2621=1,0,1)</f>
        <v>0.97499999999999998</v>
      </c>
      <c r="V2621" s="54">
        <f t="shared" si="1041"/>
        <v>2.5000000000000022E-2</v>
      </c>
      <c r="W2621" s="54">
        <f t="shared" si="1011"/>
        <v>228172.21852915647</v>
      </c>
      <c r="X2621" s="54">
        <f t="shared" si="1042"/>
        <v>-5.8374117777755252E-3</v>
      </c>
      <c r="Y2621" s="54">
        <f t="shared" si="1043"/>
        <v>0</v>
      </c>
      <c r="Z2621" s="54">
        <f t="shared" si="1044"/>
        <v>0</v>
      </c>
      <c r="AA2621" s="54">
        <f t="shared" si="1045"/>
        <v>0</v>
      </c>
      <c r="AB2621" s="38">
        <f t="shared" si="1046"/>
        <v>284783.40308902977</v>
      </c>
      <c r="AC2621" s="46"/>
      <c r="AD2621" s="38"/>
      <c r="AE2621" s="54"/>
      <c r="AF2621" s="54"/>
      <c r="AG2621" s="54">
        <f t="shared" si="1047"/>
        <v>153.20542397393692</v>
      </c>
      <c r="AH2621" s="24">
        <f t="shared" si="1048"/>
        <v>148.06426269766916</v>
      </c>
      <c r="AI2621" s="16">
        <v>148.18</v>
      </c>
      <c r="AJ2621" s="25">
        <f t="shared" si="1012"/>
        <v>-7.8105886307766603E-4</v>
      </c>
    </row>
    <row r="2622" spans="1:36" x14ac:dyDescent="0.25">
      <c r="A2622" s="39">
        <v>41808</v>
      </c>
      <c r="B2622">
        <v>1956.98</v>
      </c>
      <c r="C2622" s="27">
        <f t="shared" si="1032"/>
        <v>7.7188862970458683E-3</v>
      </c>
      <c r="D2622" s="27">
        <f t="shared" si="1033"/>
        <v>6.7738411464222104E-3</v>
      </c>
      <c r="E2622" s="5">
        <f t="shared" si="1034"/>
        <v>0</v>
      </c>
      <c r="F2622" s="16">
        <v>3544.42</v>
      </c>
      <c r="G2622">
        <v>3544.42</v>
      </c>
      <c r="H2622">
        <v>1956.98</v>
      </c>
      <c r="I2622">
        <v>10.61</v>
      </c>
      <c r="J2622" s="54">
        <f t="shared" si="1035"/>
        <v>0.1061</v>
      </c>
      <c r="K2622" s="54">
        <f t="shared" si="1036"/>
        <v>4.0455347471259326E-2</v>
      </c>
      <c r="L2622" s="54">
        <f>VLOOKUP(A2622,LIBOR!$A$3:B4717,2,1)</f>
        <v>9.6000000000000002E-2</v>
      </c>
      <c r="M2622" s="54">
        <v>761.27</v>
      </c>
      <c r="N2622" s="38">
        <v>678.76</v>
      </c>
      <c r="O2622" s="54">
        <f t="shared" si="1037"/>
        <v>5.9124536533458739E-5</v>
      </c>
      <c r="P2622" s="54">
        <f t="shared" si="1038"/>
        <v>6.5644652528740674E-2</v>
      </c>
      <c r="Q2622" s="38">
        <f t="shared" si="1030"/>
        <v>12.21</v>
      </c>
      <c r="R2622" s="38">
        <f t="shared" si="1031"/>
        <v>11.7775</v>
      </c>
      <c r="S2622" s="54">
        <f t="shared" si="1039"/>
        <v>1</v>
      </c>
      <c r="T2622" s="54">
        <f t="shared" si="1040"/>
        <v>0</v>
      </c>
      <c r="U2622" s="54">
        <f>VLOOKUP(P2622,Table!$D$6:$G$15,MATCH(VALUE(T2622)&amp;"E",Table!$D$5:$G$5,0),1)*IF(Y2622=1,0,1)</f>
        <v>0.97499999999999998</v>
      </c>
      <c r="V2622" s="54">
        <f t="shared" si="1041"/>
        <v>2.5000000000000022E-2</v>
      </c>
      <c r="W2622" s="54">
        <f t="shared" si="1011"/>
        <v>229571.37096681408</v>
      </c>
      <c r="X2622" s="54">
        <f t="shared" si="1042"/>
        <v>-3.8068574370075936E-3</v>
      </c>
      <c r="Y2622" s="54">
        <f t="shared" si="1043"/>
        <v>0</v>
      </c>
      <c r="Z2622" s="54">
        <f t="shared" si="1044"/>
        <v>0</v>
      </c>
      <c r="AA2622" s="54">
        <f t="shared" si="1045"/>
        <v>0</v>
      </c>
      <c r="AB2622" s="38">
        <f t="shared" si="1046"/>
        <v>286532.858637075</v>
      </c>
      <c r="AC2622" s="46"/>
      <c r="AD2622" s="38"/>
      <c r="AE2622" s="54"/>
      <c r="AF2622" s="54"/>
      <c r="AG2622" s="54">
        <f t="shared" si="1047"/>
        <v>154.14658162587367</v>
      </c>
      <c r="AH2622" s="24">
        <f t="shared" si="1048"/>
        <v>148.96996023313585</v>
      </c>
      <c r="AI2622" s="16">
        <v>149.09</v>
      </c>
      <c r="AJ2622" s="25">
        <f t="shared" si="1012"/>
        <v>-8.0514968719669344E-4</v>
      </c>
    </row>
    <row r="2623" spans="1:36" x14ac:dyDescent="0.25">
      <c r="A2623" s="39">
        <v>41809</v>
      </c>
      <c r="B2623">
        <v>1959.48</v>
      </c>
      <c r="C2623" s="27">
        <f t="shared" si="1032"/>
        <v>1.2774785639098063E-3</v>
      </c>
      <c r="D2623" s="27">
        <f t="shared" si="1033"/>
        <v>1.5140198196254673E-2</v>
      </c>
      <c r="E2623" s="5">
        <f t="shared" si="1034"/>
        <v>0</v>
      </c>
      <c r="F2623" s="16">
        <v>3549.44</v>
      </c>
      <c r="G2623">
        <v>3549.44</v>
      </c>
      <c r="H2623">
        <v>1959.48</v>
      </c>
      <c r="I2623">
        <v>10.62</v>
      </c>
      <c r="J2623" s="54">
        <f t="shared" si="1035"/>
        <v>0.10619999999999999</v>
      </c>
      <c r="K2623" s="54">
        <f t="shared" si="1036"/>
        <v>3.6728803578661803E-2</v>
      </c>
      <c r="L2623" s="54">
        <f>VLOOKUP(A2623,LIBOR!$A$3:B4718,2,1)</f>
        <v>9.5000000000000001E-2</v>
      </c>
      <c r="M2623" s="54">
        <v>767.24</v>
      </c>
      <c r="N2623" s="38">
        <v>684.08</v>
      </c>
      <c r="O2623" s="54">
        <f t="shared" si="1037"/>
        <v>1.6298691367093421E-6</v>
      </c>
      <c r="P2623" s="54">
        <f t="shared" si="1038"/>
        <v>6.9471196421338186E-2</v>
      </c>
      <c r="Q2623" s="38">
        <f t="shared" si="1030"/>
        <v>12.012</v>
      </c>
      <c r="R2623" s="38">
        <f t="shared" si="1031"/>
        <v>11.660000000000002</v>
      </c>
      <c r="S2623" s="54">
        <f t="shared" si="1039"/>
        <v>1</v>
      </c>
      <c r="T2623" s="54">
        <f t="shared" si="1040"/>
        <v>0</v>
      </c>
      <c r="U2623" s="54">
        <f>VLOOKUP(P2623,Table!$D$6:$G$15,MATCH(VALUE(T2623)&amp;"E",Table!$D$5:$G$5,0),1)*IF(Y2623=1,0,1)</f>
        <v>0.97499999999999998</v>
      </c>
      <c r="V2623" s="54">
        <f t="shared" si="1041"/>
        <v>2.5000000000000022E-2</v>
      </c>
      <c r="W2623" s="54">
        <f t="shared" si="1011"/>
        <v>229902.29514751406</v>
      </c>
      <c r="X2623" s="54">
        <f t="shared" si="1042"/>
        <v>5.1802241140723737E-3</v>
      </c>
      <c r="Y2623" s="54">
        <f t="shared" si="1043"/>
        <v>0</v>
      </c>
      <c r="Z2623" s="54">
        <f t="shared" si="1044"/>
        <v>0</v>
      </c>
      <c r="AA2623" s="54">
        <f t="shared" si="1045"/>
        <v>0</v>
      </c>
      <c r="AB2623" s="38">
        <f t="shared" si="1046"/>
        <v>286984.70860639721</v>
      </c>
      <c r="AC2623" s="46"/>
      <c r="AD2623" s="38"/>
      <c r="AE2623" s="54"/>
      <c r="AF2623" s="54"/>
      <c r="AG2623" s="54">
        <f t="shared" si="1047"/>
        <v>154.38966414181991</v>
      </c>
      <c r="AH2623" s="24">
        <f t="shared" si="1048"/>
        <v>149.20099602557298</v>
      </c>
      <c r="AI2623" s="16">
        <v>149.32</v>
      </c>
      <c r="AJ2623" s="25">
        <f t="shared" si="1012"/>
        <v>-7.9697277274992651E-4</v>
      </c>
    </row>
    <row r="2624" spans="1:36" x14ac:dyDescent="0.25">
      <c r="A2624" s="39">
        <v>41810</v>
      </c>
      <c r="B2624">
        <v>1962.87</v>
      </c>
      <c r="C2624" s="27">
        <f t="shared" si="1032"/>
        <v>1.7300508298119244E-3</v>
      </c>
      <c r="D2624" s="27">
        <f t="shared" si="1033"/>
        <v>1.373571265249196E-2</v>
      </c>
      <c r="E2624" s="5">
        <f t="shared" si="1034"/>
        <v>0</v>
      </c>
      <c r="F2624" s="16">
        <v>3555.6</v>
      </c>
      <c r="G2624">
        <v>3555.6</v>
      </c>
      <c r="H2624">
        <v>1962.87</v>
      </c>
      <c r="I2624">
        <v>10.85</v>
      </c>
      <c r="J2624" s="54">
        <f t="shared" si="1035"/>
        <v>0.1085</v>
      </c>
      <c r="K2624" s="54">
        <f t="shared" si="1036"/>
        <v>4.0116972626896522E-2</v>
      </c>
      <c r="L2624" s="54">
        <f>VLOOKUP(A2624,LIBOR!$A$3:B4719,2,1)</f>
        <v>9.5500000000000002E-2</v>
      </c>
      <c r="M2624" s="54">
        <v>773.19</v>
      </c>
      <c r="N2624" s="38">
        <v>689.38</v>
      </c>
      <c r="O2624" s="54">
        <f t="shared" si="1037"/>
        <v>2.987905899399961E-6</v>
      </c>
      <c r="P2624" s="54">
        <f t="shared" si="1038"/>
        <v>6.8383027373103478E-2</v>
      </c>
      <c r="Q2624" s="38">
        <f t="shared" si="1030"/>
        <v>11.623999999999999</v>
      </c>
      <c r="R2624" s="38">
        <f t="shared" si="1031"/>
        <v>11.595500000000001</v>
      </c>
      <c r="S2624" s="54">
        <f t="shared" si="1039"/>
        <v>1</v>
      </c>
      <c r="T2624" s="54">
        <f t="shared" si="1040"/>
        <v>0</v>
      </c>
      <c r="U2624" s="54">
        <f>VLOOKUP(P2624,Table!$D$6:$G$15,MATCH(VALUE(T2624)&amp;"E",Table!$D$5:$G$5,0),1)*IF(Y2624=1,0,1)</f>
        <v>0.97499999999999998</v>
      </c>
      <c r="V2624" s="54">
        <f t="shared" si="1041"/>
        <v>2.5000000000000022E-2</v>
      </c>
      <c r="W2624" s="54">
        <f t="shared" si="1011"/>
        <v>230334.62419623818</v>
      </c>
      <c r="X2624" s="54">
        <f t="shared" si="1042"/>
        <v>1.2368415194217164E-2</v>
      </c>
      <c r="Y2624" s="54">
        <f t="shared" si="1043"/>
        <v>0</v>
      </c>
      <c r="Z2624" s="54">
        <f t="shared" si="1044"/>
        <v>0</v>
      </c>
      <c r="AA2624" s="54">
        <f t="shared" si="1045"/>
        <v>0</v>
      </c>
      <c r="AB2624" s="38">
        <f t="shared" si="1046"/>
        <v>287525.95449504937</v>
      </c>
      <c r="AC2624" s="46"/>
      <c r="AD2624" s="38"/>
      <c r="AE2624" s="54"/>
      <c r="AF2624" s="54"/>
      <c r="AG2624" s="54">
        <f t="shared" si="1047"/>
        <v>154.68083913637949</v>
      </c>
      <c r="AH2624" s="24">
        <f t="shared" si="1048"/>
        <v>149.47849468611247</v>
      </c>
      <c r="AI2624" s="16">
        <v>149.6</v>
      </c>
      <c r="AJ2624" s="25">
        <f t="shared" si="1012"/>
        <v>-8.1220129603964963E-4</v>
      </c>
    </row>
    <row r="2625" spans="1:36" x14ac:dyDescent="0.25">
      <c r="A2625" s="39">
        <v>41813</v>
      </c>
      <c r="B2625">
        <v>1962.61</v>
      </c>
      <c r="C2625" s="27">
        <f t="shared" si="1032"/>
        <v>-1.3245910325188071E-4</v>
      </c>
      <c r="D2625" s="27">
        <f t="shared" si="1033"/>
        <v>1.2766545839133503E-2</v>
      </c>
      <c r="E2625" s="5">
        <f t="shared" si="1034"/>
        <v>0</v>
      </c>
      <c r="F2625" s="16">
        <v>3555.14</v>
      </c>
      <c r="G2625">
        <v>3555.14</v>
      </c>
      <c r="H2625">
        <v>1962.61</v>
      </c>
      <c r="I2625">
        <v>10.98</v>
      </c>
      <c r="J2625" s="54">
        <f t="shared" si="1035"/>
        <v>0.10980000000000001</v>
      </c>
      <c r="K2625" s="54">
        <f t="shared" si="1036"/>
        <v>4.4810883164289397E-2</v>
      </c>
      <c r="L2625" s="54">
        <f>VLOOKUP(A2625,LIBOR!$A$3:B4720,2,1)</f>
        <v>9.5299999999999996E-2</v>
      </c>
      <c r="M2625" s="54">
        <v>756.36</v>
      </c>
      <c r="N2625" s="38">
        <v>674.38</v>
      </c>
      <c r="O2625" s="54">
        <f t="shared" si="1037"/>
        <v>1.7547738366323636E-8</v>
      </c>
      <c r="P2625" s="54">
        <f t="shared" si="1038"/>
        <v>6.4989116835710611E-2</v>
      </c>
      <c r="Q2625" s="38">
        <f t="shared" si="1030"/>
        <v>11.358000000000001</v>
      </c>
      <c r="R2625" s="38">
        <f t="shared" si="1031"/>
        <v>11.5365</v>
      </c>
      <c r="S2625" s="54">
        <f t="shared" si="1039"/>
        <v>-1</v>
      </c>
      <c r="T2625" s="54">
        <f t="shared" si="1040"/>
        <v>0</v>
      </c>
      <c r="U2625" s="54">
        <f>VLOOKUP(P2625,Table!$D$6:$G$15,MATCH(VALUE(T2625)&amp;"E",Table!$D$5:$G$5,0),1)*IF(Y2625=1,0,1)</f>
        <v>0.97499999999999998</v>
      </c>
      <c r="V2625" s="54">
        <f t="shared" si="1041"/>
        <v>2.5000000000000022E-2</v>
      </c>
      <c r="W2625" s="54">
        <f t="shared" ref="W2625:W2688" si="1049">W2624*(1+$U2624*($H2625/$H2624-1)+$V2624*($N2625/$N2624-1))</f>
        <v>230179.58258202349</v>
      </c>
      <c r="X2625" s="54">
        <f t="shared" si="1042"/>
        <v>1.1783823194049248E-2</v>
      </c>
      <c r="Y2625" s="54">
        <f t="shared" si="1043"/>
        <v>0</v>
      </c>
      <c r="Z2625" s="54">
        <f t="shared" si="1044"/>
        <v>0</v>
      </c>
      <c r="AA2625" s="54">
        <f t="shared" si="1045"/>
        <v>0</v>
      </c>
      <c r="AB2625" s="38">
        <f t="shared" si="1046"/>
        <v>287333.22205701342</v>
      </c>
      <c r="AC2625" s="46"/>
      <c r="AD2625" s="38"/>
      <c r="AE2625" s="54"/>
      <c r="AF2625" s="54"/>
      <c r="AG2625" s="54">
        <f t="shared" si="1047"/>
        <v>154.57715453059649</v>
      </c>
      <c r="AH2625" s="24">
        <f t="shared" si="1048"/>
        <v>149.36663379912127</v>
      </c>
      <c r="AI2625" s="16">
        <v>149.49</v>
      </c>
      <c r="AJ2625" s="25">
        <f t="shared" si="1012"/>
        <v>-8.252471796021954E-4</v>
      </c>
    </row>
    <row r="2626" spans="1:36" x14ac:dyDescent="0.25">
      <c r="A2626" s="39">
        <v>41814</v>
      </c>
      <c r="B2626">
        <v>1949.98</v>
      </c>
      <c r="C2626" s="27">
        <f t="shared" si="1032"/>
        <v>-6.4353080846423216E-3</v>
      </c>
      <c r="D2626" s="27">
        <f t="shared" si="1033"/>
        <v>4.1586485028733966E-3</v>
      </c>
      <c r="E2626" s="5">
        <f t="shared" si="1034"/>
        <v>0</v>
      </c>
      <c r="F2626" s="16">
        <v>3532.57</v>
      </c>
      <c r="G2626">
        <v>3532.57</v>
      </c>
      <c r="H2626">
        <v>1949.98</v>
      </c>
      <c r="I2626">
        <v>12.13</v>
      </c>
      <c r="J2626" s="54">
        <f t="shared" si="1035"/>
        <v>0.12130000000000001</v>
      </c>
      <c r="K2626" s="54">
        <f t="shared" si="1036"/>
        <v>6.2347909202733309E-2</v>
      </c>
      <c r="L2626" s="54">
        <f>VLOOKUP(A2626,LIBOR!$A$3:B4721,2,1)</f>
        <v>9.6000000000000002E-2</v>
      </c>
      <c r="M2626" s="54">
        <v>782.73</v>
      </c>
      <c r="N2626" s="38">
        <v>697.89</v>
      </c>
      <c r="O2626" s="54">
        <f t="shared" si="1037"/>
        <v>4.1681278164689222E-5</v>
      </c>
      <c r="P2626" s="54">
        <f t="shared" si="1038"/>
        <v>5.8952090797266696E-2</v>
      </c>
      <c r="Q2626" s="38">
        <f t="shared" si="1030"/>
        <v>11.024000000000001</v>
      </c>
      <c r="R2626" s="38">
        <f t="shared" si="1031"/>
        <v>11.517500000000002</v>
      </c>
      <c r="S2626" s="54">
        <f t="shared" si="1039"/>
        <v>-1</v>
      </c>
      <c r="T2626" s="54">
        <f t="shared" si="1040"/>
        <v>0</v>
      </c>
      <c r="U2626" s="54">
        <f>VLOOKUP(P2626,Table!$D$6:$G$15,MATCH(VALUE(T2626)&amp;"E",Table!$D$5:$G$5,0),1)*IF(Y2626=1,0,1)</f>
        <v>0.97499999999999998</v>
      </c>
      <c r="V2626" s="54">
        <f t="shared" si="1041"/>
        <v>2.5000000000000022E-2</v>
      </c>
      <c r="W2626" s="54">
        <f t="shared" si="1049"/>
        <v>228935.94897169565</v>
      </c>
      <c r="X2626" s="54">
        <f t="shared" si="1042"/>
        <v>1.0259111648894148E-2</v>
      </c>
      <c r="Y2626" s="54">
        <f t="shared" si="1043"/>
        <v>0</v>
      </c>
      <c r="Z2626" s="54">
        <f t="shared" si="1044"/>
        <v>0</v>
      </c>
      <c r="AA2626" s="54">
        <f t="shared" si="1045"/>
        <v>0</v>
      </c>
      <c r="AB2626" s="38">
        <f t="shared" si="1046"/>
        <v>285805.11735891039</v>
      </c>
      <c r="AC2626" s="46"/>
      <c r="AD2626" s="38"/>
      <c r="AE2626" s="54"/>
      <c r="AF2626" s="54"/>
      <c r="AG2626" s="54">
        <f t="shared" si="1047"/>
        <v>153.75507738140163</v>
      </c>
      <c r="AH2626" s="24">
        <f t="shared" si="1048"/>
        <v>148.56840045790057</v>
      </c>
      <c r="AI2626" s="16">
        <v>148.69</v>
      </c>
      <c r="AJ2626" s="25">
        <f t="shared" si="1012"/>
        <v>-8.1780578451429164E-4</v>
      </c>
    </row>
    <row r="2627" spans="1:36" x14ac:dyDescent="0.25">
      <c r="A2627" s="39">
        <v>41815</v>
      </c>
      <c r="B2627">
        <v>1959.53</v>
      </c>
      <c r="C2627" s="27">
        <f t="shared" si="1032"/>
        <v>4.8974861280628446E-3</v>
      </c>
      <c r="D2627" s="27">
        <f t="shared" si="1033"/>
        <v>1.3372483338903729E-3</v>
      </c>
      <c r="E2627" s="5">
        <f t="shared" si="1034"/>
        <v>0</v>
      </c>
      <c r="F2627" s="16">
        <v>3549.96</v>
      </c>
      <c r="G2627">
        <v>3549.96</v>
      </c>
      <c r="H2627">
        <v>1959.53</v>
      </c>
      <c r="I2627">
        <v>11.59</v>
      </c>
      <c r="J2627" s="54">
        <f t="shared" si="1035"/>
        <v>0.1159</v>
      </c>
      <c r="K2627" s="54">
        <f t="shared" si="1036"/>
        <v>5.3537985944962632E-2</v>
      </c>
      <c r="L2627" s="54">
        <f>VLOOKUP(A2627,LIBOR!$A$3:B4722,2,1)</f>
        <v>9.5500000000000002E-2</v>
      </c>
      <c r="M2627" s="54">
        <v>757.84</v>
      </c>
      <c r="N2627" s="38">
        <v>675.7</v>
      </c>
      <c r="O2627" s="54">
        <f t="shared" si="1037"/>
        <v>2.3868427374901767E-5</v>
      </c>
      <c r="P2627" s="54">
        <f t="shared" si="1038"/>
        <v>6.2362014055037371E-2</v>
      </c>
      <c r="Q2627" s="38">
        <f t="shared" si="1030"/>
        <v>11.038</v>
      </c>
      <c r="R2627" s="38">
        <f t="shared" si="1031"/>
        <v>11.548499999999999</v>
      </c>
      <c r="S2627" s="54">
        <f t="shared" si="1039"/>
        <v>-1</v>
      </c>
      <c r="T2627" s="54">
        <f t="shared" si="1040"/>
        <v>0</v>
      </c>
      <c r="U2627" s="54">
        <f>VLOOKUP(P2627,Table!$D$6:$G$15,MATCH(VALUE(T2627)&amp;"E",Table!$D$5:$G$5,0),1)*IF(Y2627=1,0,1)</f>
        <v>0.97499999999999998</v>
      </c>
      <c r="V2627" s="54">
        <f t="shared" si="1041"/>
        <v>2.5000000000000022E-2</v>
      </c>
      <c r="W2627" s="54">
        <f t="shared" si="1049"/>
        <v>229847.1490600231</v>
      </c>
      <c r="X2627" s="54">
        <f t="shared" si="1042"/>
        <v>3.3471666597377769E-3</v>
      </c>
      <c r="Y2627" s="54">
        <f t="shared" si="1043"/>
        <v>0</v>
      </c>
      <c r="Z2627" s="54">
        <f t="shared" si="1044"/>
        <v>0</v>
      </c>
      <c r="AA2627" s="54">
        <f t="shared" si="1045"/>
        <v>0</v>
      </c>
      <c r="AB2627" s="38">
        <f t="shared" si="1046"/>
        <v>286949.68642089667</v>
      </c>
      <c r="AC2627" s="46"/>
      <c r="AD2627" s="38"/>
      <c r="AE2627" s="54"/>
      <c r="AF2627" s="54"/>
      <c r="AG2627" s="54">
        <f t="shared" si="1047"/>
        <v>154.37082319561341</v>
      </c>
      <c r="AH2627" s="24">
        <f t="shared" si="1048"/>
        <v>149.15949275628012</v>
      </c>
      <c r="AI2627" s="16">
        <v>149.28</v>
      </c>
      <c r="AJ2627" s="25">
        <f t="shared" ref="AJ2627:AJ2635" si="1050">AH2627/AI2627-1</f>
        <v>-8.0725645578705318E-4</v>
      </c>
    </row>
    <row r="2628" spans="1:36" x14ac:dyDescent="0.25">
      <c r="A2628" s="39">
        <v>41816</v>
      </c>
      <c r="B2628">
        <v>1957.22</v>
      </c>
      <c r="C2628" s="27">
        <f t="shared" si="1032"/>
        <v>-1.1788541129760244E-3</v>
      </c>
      <c r="D2628" s="27">
        <f t="shared" si="1033"/>
        <v>-1.1190843429954578E-3</v>
      </c>
      <c r="E2628" s="5">
        <f t="shared" si="1034"/>
        <v>0</v>
      </c>
      <c r="F2628" s="16">
        <v>3546.38</v>
      </c>
      <c r="G2628">
        <v>3546.38</v>
      </c>
      <c r="H2628">
        <v>1957.22</v>
      </c>
      <c r="I2628">
        <v>11.63</v>
      </c>
      <c r="J2628" s="54">
        <f t="shared" si="1035"/>
        <v>0.11630000000000001</v>
      </c>
      <c r="K2628" s="54">
        <f t="shared" si="1036"/>
        <v>5.3398819489319529E-2</v>
      </c>
      <c r="L2628" s="54">
        <f>VLOOKUP(A2628,LIBOR!$A$3:B4723,2,1)</f>
        <v>9.6199999999999994E-2</v>
      </c>
      <c r="M2628" s="54">
        <v>761.84</v>
      </c>
      <c r="N2628" s="38">
        <v>679.27</v>
      </c>
      <c r="O2628" s="54">
        <f t="shared" si="1037"/>
        <v>1.391337041946857E-6</v>
      </c>
      <c r="P2628" s="54">
        <f t="shared" si="1038"/>
        <v>6.2901180510680485E-2</v>
      </c>
      <c r="Q2628" s="38">
        <f t="shared" si="1030"/>
        <v>11.234</v>
      </c>
      <c r="R2628" s="38">
        <f t="shared" si="1031"/>
        <v>11.543999999999999</v>
      </c>
      <c r="S2628" s="54">
        <f t="shared" si="1039"/>
        <v>-1</v>
      </c>
      <c r="T2628" s="54">
        <f t="shared" si="1040"/>
        <v>0</v>
      </c>
      <c r="U2628" s="54">
        <f>VLOOKUP(P2628,Table!$D$6:$G$15,MATCH(VALUE(T2628)&amp;"E",Table!$D$5:$G$5,0),1)*IF(Y2628=1,0,1)</f>
        <v>0.97499999999999998</v>
      </c>
      <c r="V2628" s="54">
        <f t="shared" si="1041"/>
        <v>2.5000000000000022E-2</v>
      </c>
      <c r="W2628" s="54">
        <f t="shared" si="1049"/>
        <v>229613.32612640382</v>
      </c>
      <c r="X2628" s="54">
        <f t="shared" si="1042"/>
        <v>1.201273887277976E-3</v>
      </c>
      <c r="Y2628" s="54">
        <f t="shared" si="1043"/>
        <v>0</v>
      </c>
      <c r="Z2628" s="54">
        <f t="shared" si="1044"/>
        <v>0</v>
      </c>
      <c r="AA2628" s="54">
        <f t="shared" si="1045"/>
        <v>0</v>
      </c>
      <c r="AB2628" s="38">
        <f t="shared" si="1046"/>
        <v>286705.40714539262</v>
      </c>
      <c r="AC2628" s="46"/>
      <c r="AD2628" s="38"/>
      <c r="AE2628" s="54"/>
      <c r="AF2628" s="54"/>
      <c r="AG2628" s="54">
        <f t="shared" si="1047"/>
        <v>154.23940784778873</v>
      </c>
      <c r="AH2628" s="24">
        <f t="shared" si="1048"/>
        <v>149.02863486759139</v>
      </c>
      <c r="AI2628" s="16">
        <v>149.15</v>
      </c>
      <c r="AJ2628" s="25">
        <f t="shared" si="1050"/>
        <v>-8.1371191691992362E-4</v>
      </c>
    </row>
    <row r="2629" spans="1:36" x14ac:dyDescent="0.25">
      <c r="A2629" s="39">
        <v>41817</v>
      </c>
      <c r="B2629">
        <v>1960.96</v>
      </c>
      <c r="C2629" s="27">
        <f t="shared" si="1032"/>
        <v>1.9108735860047243E-3</v>
      </c>
      <c r="D2629" s="27">
        <f t="shared" si="1033"/>
        <v>-9.3826158680265781E-4</v>
      </c>
      <c r="E2629" s="5">
        <f t="shared" si="1034"/>
        <v>0</v>
      </c>
      <c r="F2629" s="16">
        <v>3553.35</v>
      </c>
      <c r="G2629">
        <v>3553.35</v>
      </c>
      <c r="H2629">
        <v>1960.96</v>
      </c>
      <c r="I2629">
        <v>11.26</v>
      </c>
      <c r="J2629" s="54">
        <f t="shared" si="1035"/>
        <v>0.11259999999999999</v>
      </c>
      <c r="K2629" s="54">
        <f t="shared" si="1036"/>
        <v>5.2898639210834993E-2</v>
      </c>
      <c r="L2629" s="54">
        <f>VLOOKUP(A2629,LIBOR!$A$3:B4724,2,1)</f>
        <v>9.6600000000000005E-2</v>
      </c>
      <c r="M2629" s="54">
        <v>756.01</v>
      </c>
      <c r="N2629" s="38">
        <v>674.07</v>
      </c>
      <c r="O2629" s="54">
        <f t="shared" si="1037"/>
        <v>3.6444726262505596E-6</v>
      </c>
      <c r="P2629" s="54">
        <f t="shared" si="1038"/>
        <v>5.9701360789164999E-2</v>
      </c>
      <c r="Q2629" s="38">
        <f t="shared" si="1030"/>
        <v>11.436</v>
      </c>
      <c r="R2629" s="38">
        <f t="shared" si="1031"/>
        <v>11.546999999999999</v>
      </c>
      <c r="S2629" s="54">
        <f t="shared" si="1039"/>
        <v>-1</v>
      </c>
      <c r="T2629" s="54">
        <f t="shared" si="1040"/>
        <v>0</v>
      </c>
      <c r="U2629" s="54">
        <f>VLOOKUP(P2629,Table!$D$6:$G$15,MATCH(VALUE(T2629)&amp;"E",Table!$D$5:$G$5,0),1)*IF(Y2629=1,0,1)</f>
        <v>0.97499999999999998</v>
      </c>
      <c r="V2629" s="54">
        <f t="shared" si="1041"/>
        <v>2.5000000000000022E-2</v>
      </c>
      <c r="W2629" s="54">
        <f t="shared" si="1049"/>
        <v>229997.17527500234</v>
      </c>
      <c r="X2629" s="54">
        <f t="shared" si="1042"/>
        <v>-1.2569209930020087E-3</v>
      </c>
      <c r="Y2629" s="54">
        <f t="shared" si="1043"/>
        <v>0</v>
      </c>
      <c r="Z2629" s="54">
        <f t="shared" si="1044"/>
        <v>0</v>
      </c>
      <c r="AA2629" s="54">
        <f t="shared" si="1045"/>
        <v>0</v>
      </c>
      <c r="AB2629" s="38">
        <f t="shared" si="1046"/>
        <v>287199.95581653895</v>
      </c>
      <c r="AC2629" s="46"/>
      <c r="AD2629" s="38"/>
      <c r="AE2629" s="54"/>
      <c r="AF2629" s="54"/>
      <c r="AG2629" s="54">
        <f t="shared" si="1047"/>
        <v>154.50546105881463</v>
      </c>
      <c r="AH2629" s="24">
        <f t="shared" si="1048"/>
        <v>149.28181430699419</v>
      </c>
      <c r="AI2629" s="16">
        <v>149.4</v>
      </c>
      <c r="AJ2629" s="25">
        <f t="shared" si="1050"/>
        <v>-7.910688956211942E-4</v>
      </c>
    </row>
    <row r="2630" spans="1:36" x14ac:dyDescent="0.25">
      <c r="A2630" s="39">
        <v>41820</v>
      </c>
      <c r="B2630">
        <v>1960.23</v>
      </c>
      <c r="C2630" s="27">
        <f t="shared" si="1032"/>
        <v>-3.7226664490863648E-4</v>
      </c>
      <c r="D2630" s="27">
        <f t="shared" si="1033"/>
        <v>-1.1780691284594136E-3</v>
      </c>
      <c r="E2630" s="5">
        <f t="shared" si="1034"/>
        <v>0</v>
      </c>
      <c r="F2630" s="16">
        <v>3552.18</v>
      </c>
      <c r="G2630">
        <v>3552.18</v>
      </c>
      <c r="H2630">
        <v>1960.23</v>
      </c>
      <c r="I2630">
        <v>11.57</v>
      </c>
      <c r="J2630" s="54">
        <f t="shared" si="1035"/>
        <v>0.1157</v>
      </c>
      <c r="K2630" s="54">
        <f t="shared" si="1036"/>
        <v>5.5768659349709059E-2</v>
      </c>
      <c r="L2630" s="54">
        <f>VLOOKUP(A2630,LIBOR!$A$3:B4725,2,1)</f>
        <v>9.3600000000000003E-2</v>
      </c>
      <c r="M2630" s="54">
        <v>745.61</v>
      </c>
      <c r="N2630" s="38">
        <v>664.8</v>
      </c>
      <c r="O2630" s="54">
        <f t="shared" si="1037"/>
        <v>1.3863406214769789E-7</v>
      </c>
      <c r="P2630" s="54">
        <f t="shared" si="1038"/>
        <v>5.9931340650290939E-2</v>
      </c>
      <c r="Q2630" s="38">
        <f t="shared" si="1030"/>
        <v>11.518000000000001</v>
      </c>
      <c r="R2630" s="38">
        <f t="shared" si="1031"/>
        <v>11.54</v>
      </c>
      <c r="S2630" s="54">
        <f t="shared" si="1039"/>
        <v>-1</v>
      </c>
      <c r="T2630" s="54">
        <f t="shared" si="1040"/>
        <v>0</v>
      </c>
      <c r="U2630" s="54">
        <f>VLOOKUP(P2630,Table!$D$6:$G$15,MATCH(VALUE(T2630)&amp;"E",Table!$D$5:$G$5,0),1)*IF(Y2630=1,0,1)</f>
        <v>0.97499999999999998</v>
      </c>
      <c r="V2630" s="54">
        <f t="shared" si="1041"/>
        <v>2.5000000000000022E-2</v>
      </c>
      <c r="W2630" s="54">
        <f t="shared" si="1049"/>
        <v>229834.62086101182</v>
      </c>
      <c r="X2630" s="54">
        <f t="shared" si="1042"/>
        <v>-1.4650377571907569E-3</v>
      </c>
      <c r="Y2630" s="54">
        <f t="shared" si="1043"/>
        <v>0</v>
      </c>
      <c r="Z2630" s="54">
        <f t="shared" si="1044"/>
        <v>0</v>
      </c>
      <c r="AA2630" s="54">
        <f t="shared" si="1045"/>
        <v>0</v>
      </c>
      <c r="AB2630" s="38">
        <f t="shared" si="1046"/>
        <v>287008.98339078983</v>
      </c>
      <c r="AC2630" s="46"/>
      <c r="AD2630" s="38"/>
      <c r="AE2630" s="54"/>
      <c r="AF2630" s="54"/>
      <c r="AG2630" s="54">
        <f t="shared" si="1047"/>
        <v>154.40272328991074</v>
      </c>
      <c r="AH2630" s="24">
        <f t="shared" si="1048"/>
        <v>149.17090178314686</v>
      </c>
      <c r="AI2630" s="16">
        <v>149.29</v>
      </c>
      <c r="AJ2630" s="25">
        <f t="shared" si="1050"/>
        <v>-7.9776419621635508E-4</v>
      </c>
    </row>
    <row r="2631" spans="1:36" x14ac:dyDescent="0.25">
      <c r="A2631" s="39">
        <v>41821</v>
      </c>
      <c r="B2631">
        <v>1973.32</v>
      </c>
      <c r="C2631" s="27">
        <f t="shared" si="1032"/>
        <v>6.677787810614122E-3</v>
      </c>
      <c r="D2631" s="27">
        <f t="shared" si="1033"/>
        <v>1.193502676679703E-2</v>
      </c>
      <c r="E2631" s="5">
        <f t="shared" si="1034"/>
        <v>0</v>
      </c>
      <c r="F2631" s="16">
        <v>3576.55</v>
      </c>
      <c r="G2631">
        <v>3576.55</v>
      </c>
      <c r="H2631">
        <v>1973.32</v>
      </c>
      <c r="I2631">
        <v>11.15</v>
      </c>
      <c r="J2631" s="54">
        <f t="shared" si="1035"/>
        <v>0.1115</v>
      </c>
      <c r="K2631" s="54">
        <f t="shared" si="1036"/>
        <v>5.4358442034334375E-2</v>
      </c>
      <c r="L2631" s="54">
        <f>VLOOKUP(A2631,LIBOR!$A$3:B4726,2,1)</f>
        <v>9.5000000000000001E-2</v>
      </c>
      <c r="M2631" s="54"/>
      <c r="N2631" s="38"/>
      <c r="O2631" s="54">
        <f t="shared" si="1037"/>
        <v>4.4296880266514246E-5</v>
      </c>
      <c r="P2631" s="54">
        <f t="shared" si="1038"/>
        <v>5.7141557965665626E-2</v>
      </c>
      <c r="Q2631" s="38">
        <f t="shared" si="1030"/>
        <v>11.635999999999999</v>
      </c>
      <c r="R2631" s="38">
        <f t="shared" si="1031"/>
        <v>11.5395</v>
      </c>
      <c r="S2631" s="54">
        <f t="shared" si="1039"/>
        <v>1</v>
      </c>
      <c r="T2631" s="54">
        <f t="shared" si="1040"/>
        <v>0</v>
      </c>
      <c r="U2631" s="54">
        <f>VLOOKUP(P2631,Table!$D$6:$G$15,MATCH(VALUE(T2631)&amp;"E",Table!$D$5:$G$5,0),1)*IF(Y2631=1,0,1)</f>
        <v>0.97499999999999998</v>
      </c>
      <c r="V2631" s="54">
        <f t="shared" si="1041"/>
        <v>2.5000000000000022E-2</v>
      </c>
      <c r="W2631" s="54">
        <f t="shared" si="1049"/>
        <v>225585.17249838822</v>
      </c>
      <c r="X2631" s="54">
        <f t="shared" si="1042"/>
        <v>-1.4986634224551931E-3</v>
      </c>
      <c r="Y2631" s="54">
        <f t="shared" si="1043"/>
        <v>0</v>
      </c>
      <c r="Z2631" s="54">
        <f t="shared" si="1044"/>
        <v>0</v>
      </c>
      <c r="AA2631" s="54">
        <f t="shared" si="1045"/>
        <v>0</v>
      </c>
      <c r="AB2631" s="38">
        <f t="shared" si="1046"/>
        <v>281753.57950826566</v>
      </c>
      <c r="AC2631" s="46"/>
      <c r="AD2631" s="38"/>
      <c r="AE2631" s="54"/>
      <c r="AF2631" s="54"/>
      <c r="AG2631" s="54">
        <f t="shared" si="1047"/>
        <v>151.5754644986929</v>
      </c>
      <c r="AH2631" s="56">
        <v>150.19</v>
      </c>
      <c r="AI2631" s="16">
        <v>150.19</v>
      </c>
    </row>
    <row r="2632" spans="1:36" x14ac:dyDescent="0.25">
      <c r="A2632" s="39">
        <v>41822</v>
      </c>
      <c r="B2632">
        <v>1974.62</v>
      </c>
      <c r="C2632" s="27">
        <f t="shared" si="1032"/>
        <v>6.5878823505571837E-4</v>
      </c>
      <c r="D2632" s="27">
        <f t="shared" si="1033"/>
        <v>7.6963288737899038E-3</v>
      </c>
      <c r="E2632" s="5">
        <f t="shared" si="1034"/>
        <v>0</v>
      </c>
      <c r="F2632" s="16">
        <v>3579.11</v>
      </c>
      <c r="G2632">
        <v>3579.11</v>
      </c>
      <c r="H2632">
        <v>1974.62</v>
      </c>
      <c r="I2632">
        <v>10.82</v>
      </c>
      <c r="J2632" s="54">
        <f t="shared" si="1035"/>
        <v>0.1082</v>
      </c>
      <c r="K2632" s="54">
        <f t="shared" si="1036"/>
        <v>4.7096052353593459E-2</v>
      </c>
      <c r="L2632" s="54">
        <f>VLOOKUP(A2632,LIBOR!$A$3:B4727,2,1)</f>
        <v>9.5000000000000001E-2</v>
      </c>
      <c r="M2632" s="54"/>
      <c r="N2632" s="38"/>
      <c r="O2632" s="54">
        <f t="shared" si="1037"/>
        <v>4.3371619583452069E-7</v>
      </c>
      <c r="P2632" s="54">
        <f t="shared" si="1038"/>
        <v>6.1103947646406545E-2</v>
      </c>
      <c r="Q2632" s="38">
        <f t="shared" si="1030"/>
        <v>11.44</v>
      </c>
      <c r="R2632" s="38">
        <f t="shared" si="1031"/>
        <v>11.503499999999999</v>
      </c>
      <c r="S2632" s="54">
        <f t="shared" si="1039"/>
        <v>-1</v>
      </c>
      <c r="T2632" s="54">
        <f t="shared" si="1040"/>
        <v>0</v>
      </c>
      <c r="U2632" s="54">
        <f>VLOOKUP(P2632,Table!$D$6:$G$15,MATCH(VALUE(T2632)&amp;"E",Table!$D$5:$G$5,0),1)*IF(Y2632=1,0,1)</f>
        <v>0.97499999999999998</v>
      </c>
      <c r="V2632" s="54">
        <f t="shared" si="1041"/>
        <v>2.5000000000000022E-2</v>
      </c>
      <c r="W2632" s="54" t="e">
        <f t="shared" si="1049"/>
        <v>#DIV/0!</v>
      </c>
      <c r="X2632" s="54">
        <f t="shared" si="1042"/>
        <v>-1.4636305431095509E-2</v>
      </c>
      <c r="Y2632" s="54">
        <f t="shared" si="1043"/>
        <v>0</v>
      </c>
      <c r="Z2632" s="54">
        <f t="shared" si="1044"/>
        <v>0</v>
      </c>
      <c r="AA2632" s="54">
        <f t="shared" si="1045"/>
        <v>0</v>
      </c>
      <c r="AB2632" s="38" t="e">
        <f t="shared" si="1046"/>
        <v>#DIV/0!</v>
      </c>
      <c r="AC2632" s="46"/>
      <c r="AD2632" s="38"/>
      <c r="AE2632" s="54"/>
      <c r="AF2632" s="54"/>
      <c r="AG2632" s="54" t="e">
        <f t="shared" si="1047"/>
        <v>#DIV/0!</v>
      </c>
      <c r="AH2632" s="56">
        <v>150.25</v>
      </c>
      <c r="AI2632" s="16">
        <f>VLOOKUP(A2632,VQT_IV!A5:C1609,3,0)</f>
        <v>150.25</v>
      </c>
      <c r="AJ2632" s="25">
        <f t="shared" si="1050"/>
        <v>0</v>
      </c>
    </row>
    <row r="2633" spans="1:36" x14ac:dyDescent="0.25">
      <c r="A2633" s="39">
        <v>41823</v>
      </c>
      <c r="B2633">
        <v>1985.44</v>
      </c>
      <c r="C2633" s="27">
        <f t="shared" si="1032"/>
        <v>5.4795353029950533E-3</v>
      </c>
      <c r="D2633" s="27">
        <f t="shared" si="1033"/>
        <v>1.4354718289760982E-2</v>
      </c>
      <c r="E2633" s="5" t="e">
        <f t="shared" si="1034"/>
        <v>#DIV/0!</v>
      </c>
      <c r="F2633" s="16">
        <v>3598.73</v>
      </c>
      <c r="G2633">
        <v>3598.73</v>
      </c>
      <c r="H2633">
        <v>1985.44</v>
      </c>
      <c r="I2633">
        <v>10.32</v>
      </c>
      <c r="J2633" s="54">
        <f t="shared" si="1035"/>
        <v>0.1032</v>
      </c>
      <c r="K2633" s="54">
        <f t="shared" si="1036"/>
        <v>4.2105014616141717E-2</v>
      </c>
      <c r="L2633" s="54">
        <f>VLOOKUP(A2633,LIBOR!$A$3:B4728,2,1)</f>
        <v>9.5000000000000001E-2</v>
      </c>
      <c r="M2633" s="54"/>
      <c r="N2633" s="38"/>
      <c r="O2633" s="54">
        <f t="shared" si="1037"/>
        <v>2.9861604702720271E-5</v>
      </c>
      <c r="P2633" s="54">
        <f t="shared" si="1038"/>
        <v>6.1094985383858283E-2</v>
      </c>
      <c r="Q2633" s="38">
        <f t="shared" si="1030"/>
        <v>11.286</v>
      </c>
      <c r="R2633" s="38">
        <f t="shared" si="1031"/>
        <v>11.4405</v>
      </c>
      <c r="S2633" s="54">
        <f t="shared" si="1039"/>
        <v>-1</v>
      </c>
      <c r="T2633" s="54">
        <f t="shared" si="1040"/>
        <v>0</v>
      </c>
      <c r="U2633" s="54" t="e">
        <f>VLOOKUP(P2633,Table!$D$6:$G$15,MATCH(VALUE(T2633)&amp;"E",Table!$D$5:$G$5,0),1)*IF(Y2633=1,0,1)</f>
        <v>#DIV/0!</v>
      </c>
      <c r="V2633" s="54" t="e">
        <f t="shared" si="1041"/>
        <v>#DIV/0!</v>
      </c>
      <c r="W2633" s="54" t="e">
        <f t="shared" si="1049"/>
        <v>#DIV/0!</v>
      </c>
      <c r="X2633" s="54" t="e">
        <f t="shared" si="1042"/>
        <v>#DIV/0!</v>
      </c>
      <c r="Y2633" s="54" t="e">
        <f t="shared" si="1043"/>
        <v>#DIV/0!</v>
      </c>
      <c r="Z2633" s="54" t="e">
        <f t="shared" si="1044"/>
        <v>#DIV/0!</v>
      </c>
      <c r="AA2633" s="54">
        <f t="shared" si="1045"/>
        <v>0</v>
      </c>
      <c r="AB2633" s="38" t="e">
        <f t="shared" si="1046"/>
        <v>#DIV/0!</v>
      </c>
      <c r="AC2633" s="46"/>
      <c r="AD2633" s="38"/>
      <c r="AE2633" s="54"/>
      <c r="AF2633" s="54"/>
      <c r="AG2633" s="54" t="e">
        <f t="shared" si="1047"/>
        <v>#DIV/0!</v>
      </c>
      <c r="AH2633" s="56">
        <v>151.01</v>
      </c>
      <c r="AI2633" s="54">
        <f>VLOOKUP(A2633,VQT_IV!A6:C1610,3,0)</f>
        <v>151.01</v>
      </c>
      <c r="AJ2633" s="25">
        <f t="shared" si="1050"/>
        <v>0</v>
      </c>
    </row>
    <row r="2634" spans="1:36" x14ac:dyDescent="0.25">
      <c r="A2634" s="39">
        <v>41827</v>
      </c>
      <c r="B2634">
        <v>1977.65</v>
      </c>
      <c r="C2634" s="27">
        <f t="shared" si="1032"/>
        <v>-3.9235635425900472E-3</v>
      </c>
      <c r="D2634" s="27">
        <f t="shared" si="1033"/>
        <v>8.5202811611662099E-3</v>
      </c>
      <c r="E2634" s="5" t="e">
        <f t="shared" si="1034"/>
        <v>#DIV/0!</v>
      </c>
      <c r="F2634" s="16">
        <v>3584.75</v>
      </c>
      <c r="G2634">
        <v>3584.75</v>
      </c>
      <c r="H2634">
        <v>1977.65</v>
      </c>
      <c r="I2634">
        <v>11.33</v>
      </c>
      <c r="J2634" s="54">
        <f t="shared" si="1035"/>
        <v>0.1133</v>
      </c>
      <c r="K2634" s="54">
        <f t="shared" si="1036"/>
        <v>4.9479937234806232E-2</v>
      </c>
      <c r="L2634" s="54">
        <f>VLOOKUP(A2634,LIBOR!$A$3:B4729,2,1)</f>
        <v>9.5000000000000001E-2</v>
      </c>
      <c r="M2634" s="54"/>
      <c r="N2634" s="38"/>
      <c r="O2634" s="54">
        <f t="shared" si="1037"/>
        <v>1.5454969601435048E-5</v>
      </c>
      <c r="P2634" s="54">
        <f t="shared" si="1038"/>
        <v>6.3820062765193766E-2</v>
      </c>
      <c r="Q2634" s="38">
        <f t="shared" si="1030"/>
        <v>11.023999999999999</v>
      </c>
      <c r="R2634" s="38">
        <f t="shared" si="1031"/>
        <v>11.372499999999999</v>
      </c>
      <c r="S2634" s="54">
        <f t="shared" si="1039"/>
        <v>-1</v>
      </c>
      <c r="T2634" s="54">
        <f t="shared" si="1040"/>
        <v>0</v>
      </c>
      <c r="U2634" s="54" t="e">
        <f>VLOOKUP(P2634,Table!$D$6:$G$15,MATCH(VALUE(T2634)&amp;"E",Table!$D$5:$G$5,0),1)*IF(Y2634=1,0,1)</f>
        <v>#DIV/0!</v>
      </c>
      <c r="V2634" s="54" t="e">
        <f t="shared" si="1041"/>
        <v>#DIV/0!</v>
      </c>
      <c r="W2634" s="54" t="e">
        <f t="shared" si="1049"/>
        <v>#DIV/0!</v>
      </c>
      <c r="X2634" s="54" t="e">
        <f t="shared" si="1042"/>
        <v>#DIV/0!</v>
      </c>
      <c r="Y2634" s="54" t="e">
        <f t="shared" si="1043"/>
        <v>#DIV/0!</v>
      </c>
      <c r="Z2634" s="54" t="e">
        <f t="shared" si="1044"/>
        <v>#DIV/0!</v>
      </c>
      <c r="AA2634" s="54" t="e">
        <f t="shared" si="1045"/>
        <v>#DIV/0!</v>
      </c>
      <c r="AB2634" s="38" t="e">
        <f t="shared" si="1046"/>
        <v>#DIV/0!</v>
      </c>
      <c r="AC2634" s="46"/>
      <c r="AD2634" s="38"/>
      <c r="AE2634" s="54"/>
      <c r="AF2634" s="54"/>
      <c r="AG2634" s="54" t="e">
        <f t="shared" si="1047"/>
        <v>#DIV/0!</v>
      </c>
      <c r="AH2634" s="56">
        <v>150.51</v>
      </c>
      <c r="AI2634" s="54">
        <f>VLOOKUP(A2634,VQT_IV!A7:C1611,3,0)</f>
        <v>150.51</v>
      </c>
      <c r="AJ2634" s="25">
        <f t="shared" si="1050"/>
        <v>0</v>
      </c>
    </row>
    <row r="2635" spans="1:36" x14ac:dyDescent="0.25">
      <c r="A2635" s="39">
        <v>41828</v>
      </c>
      <c r="B2635">
        <v>1963.71</v>
      </c>
      <c r="C2635" s="27">
        <f t="shared" si="1032"/>
        <v>-7.0487700048037505E-3</v>
      </c>
      <c r="D2635" s="27">
        <f t="shared" si="1033"/>
        <v>1.8437778012710959E-3</v>
      </c>
      <c r="E2635" s="5" t="e">
        <f t="shared" si="1034"/>
        <v>#DIV/0!</v>
      </c>
      <c r="F2635" s="16">
        <v>3560.53</v>
      </c>
      <c r="G2635">
        <v>3560.53</v>
      </c>
      <c r="H2635">
        <v>1963.71</v>
      </c>
      <c r="I2635">
        <v>11.98</v>
      </c>
      <c r="J2635" s="54">
        <f t="shared" si="1035"/>
        <v>0.1198</v>
      </c>
      <c r="K2635" s="54">
        <f t="shared" si="1036"/>
        <v>5.4922276910633783E-2</v>
      </c>
      <c r="L2635" s="54">
        <f>VLOOKUP(A2635,LIBOR!$A$3:B4730,2,1)</f>
        <v>9.5000000000000001E-2</v>
      </c>
      <c r="M2635" s="54"/>
      <c r="N2635" s="38"/>
      <c r="O2635" s="54">
        <f t="shared" si="1037"/>
        <v>5.0037655327720815E-5</v>
      </c>
      <c r="P2635" s="54">
        <f t="shared" si="1038"/>
        <v>6.4877723089366221E-2</v>
      </c>
      <c r="Q2635" s="38">
        <f t="shared" si="1030"/>
        <v>11.038</v>
      </c>
      <c r="R2635" s="38">
        <f t="shared" si="1031"/>
        <v>11.4025</v>
      </c>
      <c r="S2635" s="54">
        <f t="shared" si="1039"/>
        <v>-1</v>
      </c>
      <c r="T2635" s="54">
        <f t="shared" si="1040"/>
        <v>0</v>
      </c>
      <c r="U2635" s="54" t="e">
        <f>VLOOKUP(P2635,Table!$D$6:$G$15,MATCH(VALUE(T2635)&amp;"E",Table!$D$5:$G$5,0),1)*IF(Y2635=1,0,1)</f>
        <v>#DIV/0!</v>
      </c>
      <c r="V2635" s="54" t="e">
        <f t="shared" si="1041"/>
        <v>#DIV/0!</v>
      </c>
      <c r="W2635" s="54" t="e">
        <f t="shared" si="1049"/>
        <v>#DIV/0!</v>
      </c>
      <c r="X2635" s="54" t="e">
        <f t="shared" si="1042"/>
        <v>#DIV/0!</v>
      </c>
      <c r="Y2635" s="54" t="e">
        <f t="shared" si="1043"/>
        <v>#DIV/0!</v>
      </c>
      <c r="Z2635" s="54" t="e">
        <f t="shared" si="1044"/>
        <v>#DIV/0!</v>
      </c>
      <c r="AA2635" s="54" t="e">
        <f t="shared" si="1045"/>
        <v>#DIV/0!</v>
      </c>
      <c r="AB2635" s="38" t="e">
        <f t="shared" si="1046"/>
        <v>#DIV/0!</v>
      </c>
      <c r="AC2635" s="46"/>
      <c r="AD2635" s="38"/>
      <c r="AE2635" s="54"/>
      <c r="AF2635" s="54"/>
      <c r="AG2635" s="54" t="e">
        <f t="shared" si="1047"/>
        <v>#DIV/0!</v>
      </c>
      <c r="AH2635" s="56">
        <v>149.55000000000001</v>
      </c>
      <c r="AI2635" s="54">
        <f>VLOOKUP(A2635,VQT_IV!A8:C1612,3,0)</f>
        <v>149.55000000000001</v>
      </c>
      <c r="AJ2635" s="25">
        <f t="shared" si="1050"/>
        <v>0</v>
      </c>
    </row>
    <row r="2636" spans="1:36" x14ac:dyDescent="0.25">
      <c r="A2636" s="39">
        <v>41829</v>
      </c>
      <c r="C2636" s="27">
        <f t="shared" si="1032"/>
        <v>-1</v>
      </c>
      <c r="D2636" s="27">
        <f t="shared" si="1033"/>
        <v>-1.0048340100093429</v>
      </c>
      <c r="E2636" s="5" t="e">
        <f t="shared" si="1034"/>
        <v>#DIV/0!</v>
      </c>
      <c r="J2636" s="54">
        <f t="shared" si="1035"/>
        <v>0</v>
      </c>
      <c r="K2636" s="54">
        <f t="shared" si="1036"/>
        <v>-6.5556933826258254E-2</v>
      </c>
      <c r="L2636" s="54">
        <f>VLOOKUP(A2636,LIBOR!$A$3:B4731,2,1)</f>
        <v>9.5000000000000001E-2</v>
      </c>
      <c r="M2636" s="54"/>
      <c r="N2636" s="38"/>
      <c r="O2636" s="54" t="e">
        <f t="shared" si="1037"/>
        <v>#NUM!</v>
      </c>
      <c r="P2636" s="54">
        <f t="shared" si="1038"/>
        <v>6.5556933826258254E-2</v>
      </c>
      <c r="Q2636" s="38">
        <f t="shared" si="1030"/>
        <v>11.12</v>
      </c>
      <c r="R2636" s="38">
        <f t="shared" si="1031"/>
        <v>11.443999999999999</v>
      </c>
      <c r="S2636" s="54">
        <f t="shared" si="1039"/>
        <v>-1</v>
      </c>
      <c r="T2636" s="54">
        <f t="shared" si="1040"/>
        <v>0</v>
      </c>
      <c r="U2636" s="54" t="e">
        <f>VLOOKUP(P2636,Table!$D$6:$G$15,MATCH(VALUE(T2636)&amp;"E",Table!$D$5:$G$5,0),1)*IF(Y2636=1,0,1)</f>
        <v>#DIV/0!</v>
      </c>
      <c r="V2636" s="54" t="e">
        <f t="shared" si="1041"/>
        <v>#DIV/0!</v>
      </c>
      <c r="W2636" s="54" t="e">
        <f t="shared" si="1049"/>
        <v>#DIV/0!</v>
      </c>
      <c r="X2636" s="54" t="e">
        <f t="shared" si="1042"/>
        <v>#DIV/0!</v>
      </c>
      <c r="Y2636" s="54" t="e">
        <f t="shared" si="1043"/>
        <v>#DIV/0!</v>
      </c>
      <c r="Z2636" s="54" t="e">
        <f t="shared" si="1044"/>
        <v>#DIV/0!</v>
      </c>
      <c r="AA2636" s="54" t="e">
        <f t="shared" si="1045"/>
        <v>#DIV/0!</v>
      </c>
      <c r="AB2636" s="38" t="e">
        <f t="shared" si="1046"/>
        <v>#DIV/0!</v>
      </c>
      <c r="AC2636" s="46"/>
      <c r="AD2636" s="38"/>
      <c r="AE2636" s="54"/>
      <c r="AF2636" s="54"/>
      <c r="AG2636" s="54" t="e">
        <f t="shared" si="1047"/>
        <v>#DIV/0!</v>
      </c>
      <c r="AH2636" s="56">
        <v>150.16</v>
      </c>
      <c r="AI2636" s="54">
        <f>VLOOKUP(A2636,VQT_IV!A9:C1613,3,0)</f>
        <v>150.16</v>
      </c>
    </row>
    <row r="2637" spans="1:36" x14ac:dyDescent="0.25">
      <c r="A2637" s="39">
        <v>41830</v>
      </c>
      <c r="C2637" s="27" t="e">
        <f t="shared" si="1032"/>
        <v>#DIV/0!</v>
      </c>
      <c r="D2637" s="27" t="e">
        <f t="shared" si="1033"/>
        <v>#DIV/0!</v>
      </c>
      <c r="E2637" s="5" t="e">
        <f t="shared" si="1034"/>
        <v>#DIV/0!</v>
      </c>
      <c r="J2637" s="54">
        <f t="shared" si="1035"/>
        <v>0</v>
      </c>
      <c r="K2637" s="54" t="e">
        <f t="shared" si="1036"/>
        <v>#NUM!</v>
      </c>
      <c r="L2637" s="54">
        <f>VLOOKUP(A2637,LIBOR!$A$3:B4732,2,1)</f>
        <v>9.5000000000000001E-2</v>
      </c>
      <c r="M2637" s="54"/>
      <c r="N2637" s="38"/>
      <c r="O2637" s="54" t="e">
        <f t="shared" si="1037"/>
        <v>#DIV/0!</v>
      </c>
      <c r="P2637" s="54" t="e">
        <f t="shared" si="1038"/>
        <v>#NUM!</v>
      </c>
      <c r="Q2637" s="38">
        <f t="shared" si="1030"/>
        <v>8.89</v>
      </c>
      <c r="R2637" s="38">
        <f t="shared" si="1031"/>
        <v>10.894499999999999</v>
      </c>
      <c r="S2637" s="54">
        <f t="shared" si="1039"/>
        <v>-1</v>
      </c>
      <c r="T2637" s="54">
        <f t="shared" si="1040"/>
        <v>0</v>
      </c>
      <c r="U2637" s="54" t="e">
        <f>VLOOKUP(P2637,Table!$D$6:$G$15,MATCH(VALUE(T2637)&amp;"E",Table!$D$5:$G$5,0),1)*IF(Y2637=1,0,1)</f>
        <v>#NUM!</v>
      </c>
      <c r="V2637" s="54" t="e">
        <f t="shared" si="1041"/>
        <v>#NUM!</v>
      </c>
      <c r="W2637" s="54" t="e">
        <f t="shared" si="1049"/>
        <v>#DIV/0!</v>
      </c>
      <c r="X2637" s="54" t="e">
        <f t="shared" si="1042"/>
        <v>#DIV/0!</v>
      </c>
      <c r="Y2637" s="54" t="e">
        <f t="shared" si="1043"/>
        <v>#DIV/0!</v>
      </c>
      <c r="Z2637" s="54" t="e">
        <f t="shared" si="1044"/>
        <v>#DIV/0!</v>
      </c>
      <c r="AA2637" s="54" t="e">
        <f t="shared" si="1045"/>
        <v>#DIV/0!</v>
      </c>
      <c r="AB2637" s="38" t="e">
        <f t="shared" si="1046"/>
        <v>#DIV/0!</v>
      </c>
      <c r="AC2637" s="46"/>
      <c r="AD2637" s="38"/>
      <c r="AE2637" s="54"/>
      <c r="AF2637" s="54"/>
      <c r="AG2637" s="54" t="e">
        <f t="shared" si="1047"/>
        <v>#DIV/0!</v>
      </c>
      <c r="AH2637" s="56">
        <v>149.72</v>
      </c>
      <c r="AI2637" s="54">
        <f>VLOOKUP(A2637,VQT_IV!A10:C1614,3,0)</f>
        <v>149.72</v>
      </c>
    </row>
    <row r="2638" spans="1:36" x14ac:dyDescent="0.25">
      <c r="A2638" s="39">
        <v>41831</v>
      </c>
      <c r="C2638" s="27" t="e">
        <f t="shared" si="1032"/>
        <v>#DIV/0!</v>
      </c>
      <c r="D2638" s="27" t="e">
        <f t="shared" si="1033"/>
        <v>#DIV/0!</v>
      </c>
      <c r="E2638" s="5" t="e">
        <f t="shared" si="1034"/>
        <v>#DIV/0!</v>
      </c>
      <c r="J2638" s="54">
        <f t="shared" si="1035"/>
        <v>0</v>
      </c>
      <c r="K2638" s="54" t="e">
        <f t="shared" si="1036"/>
        <v>#NUM!</v>
      </c>
      <c r="L2638" s="54">
        <f>VLOOKUP(A2638,LIBOR!$A$3:B4733,2,1)</f>
        <v>9.5000000000000001E-2</v>
      </c>
      <c r="M2638" s="54"/>
      <c r="N2638" s="38"/>
      <c r="O2638" s="54" t="e">
        <f t="shared" si="1037"/>
        <v>#DIV/0!</v>
      </c>
      <c r="P2638" s="54" t="e">
        <f t="shared" si="1038"/>
        <v>#NUM!</v>
      </c>
      <c r="Q2638" s="38">
        <f t="shared" si="1030"/>
        <v>6.7259999999999991</v>
      </c>
      <c r="R2638" s="38">
        <f t="shared" si="1031"/>
        <v>10.314499999999999</v>
      </c>
      <c r="S2638" s="54">
        <f t="shared" si="1039"/>
        <v>-1</v>
      </c>
      <c r="T2638" s="54">
        <f t="shared" si="1040"/>
        <v>0</v>
      </c>
      <c r="U2638" s="54" t="e">
        <f>VLOOKUP(P2638,Table!$D$6:$G$15,MATCH(VALUE(T2638)&amp;"E",Table!$D$5:$G$5,0),1)*IF(Y2638=1,0,1)</f>
        <v>#NUM!</v>
      </c>
      <c r="V2638" s="54" t="e">
        <f t="shared" si="1041"/>
        <v>#NUM!</v>
      </c>
      <c r="W2638" s="54" t="e">
        <f t="shared" si="1049"/>
        <v>#DIV/0!</v>
      </c>
      <c r="X2638" s="54" t="e">
        <f t="shared" si="1042"/>
        <v>#DIV/0!</v>
      </c>
      <c r="Y2638" s="54" t="e">
        <f t="shared" si="1043"/>
        <v>#DIV/0!</v>
      </c>
      <c r="Z2638" s="54" t="e">
        <f t="shared" si="1044"/>
        <v>#DIV/0!</v>
      </c>
      <c r="AA2638" s="54" t="e">
        <f t="shared" si="1045"/>
        <v>#DIV/0!</v>
      </c>
      <c r="AB2638" s="38" t="e">
        <f t="shared" si="1046"/>
        <v>#DIV/0!</v>
      </c>
      <c r="AC2638" s="46"/>
      <c r="AD2638" s="38"/>
      <c r="AE2638" s="54"/>
      <c r="AF2638" s="54"/>
      <c r="AG2638" s="54" t="e">
        <f t="shared" si="1047"/>
        <v>#DIV/0!</v>
      </c>
      <c r="AH2638" s="56">
        <v>149.88999999999999</v>
      </c>
      <c r="AI2638" s="54">
        <f>VLOOKUP(A2638,VQT_IV!A11:C1615,3,0)</f>
        <v>149.88999999999999</v>
      </c>
    </row>
    <row r="2639" spans="1:36" x14ac:dyDescent="0.25">
      <c r="A2639" s="39">
        <v>41834</v>
      </c>
      <c r="C2639" s="27" t="e">
        <f t="shared" si="1032"/>
        <v>#DIV/0!</v>
      </c>
      <c r="D2639" s="27" t="e">
        <f t="shared" si="1033"/>
        <v>#DIV/0!</v>
      </c>
      <c r="E2639" s="5" t="e">
        <f t="shared" si="1034"/>
        <v>#DIV/0!</v>
      </c>
      <c r="J2639" s="54">
        <f t="shared" si="1035"/>
        <v>0</v>
      </c>
      <c r="K2639" s="54" t="e">
        <f t="shared" si="1036"/>
        <v>#NUM!</v>
      </c>
      <c r="L2639" s="54">
        <f>VLOOKUP(A2639,LIBOR!$A$3:B4734,2,1)</f>
        <v>9.5000000000000001E-2</v>
      </c>
      <c r="M2639" s="54"/>
      <c r="N2639" s="38"/>
      <c r="O2639" s="54" t="e">
        <f t="shared" si="1037"/>
        <v>#DIV/0!</v>
      </c>
      <c r="P2639" s="54" t="e">
        <f t="shared" si="1038"/>
        <v>#NUM!</v>
      </c>
      <c r="Q2639" s="38">
        <f t="shared" si="1030"/>
        <v>4.6620000000000008</v>
      </c>
      <c r="R2639" s="38">
        <f t="shared" si="1031"/>
        <v>9.6864999999999988</v>
      </c>
      <c r="S2639" s="54">
        <f t="shared" si="1039"/>
        <v>-1</v>
      </c>
      <c r="T2639" s="54">
        <f t="shared" si="1040"/>
        <v>0</v>
      </c>
      <c r="U2639" s="54" t="e">
        <f>VLOOKUP(P2639,Table!$D$6:$G$15,MATCH(VALUE(T2639)&amp;"E",Table!$D$5:$G$5,0),1)*IF(Y2639=1,0,1)</f>
        <v>#NUM!</v>
      </c>
      <c r="V2639" s="54" t="e">
        <f t="shared" si="1041"/>
        <v>#NUM!</v>
      </c>
      <c r="W2639" s="54" t="e">
        <f t="shared" si="1049"/>
        <v>#DIV/0!</v>
      </c>
      <c r="X2639" s="54" t="e">
        <f t="shared" si="1042"/>
        <v>#DIV/0!</v>
      </c>
      <c r="Y2639" s="54" t="e">
        <f t="shared" si="1043"/>
        <v>#DIV/0!</v>
      </c>
      <c r="Z2639" s="54" t="e">
        <f t="shared" si="1044"/>
        <v>#DIV/0!</v>
      </c>
      <c r="AA2639" s="54" t="e">
        <f t="shared" si="1045"/>
        <v>#DIV/0!</v>
      </c>
      <c r="AB2639" s="38" t="e">
        <f t="shared" si="1046"/>
        <v>#DIV/0!</v>
      </c>
      <c r="AC2639" s="46"/>
      <c r="AD2639" s="38"/>
      <c r="AE2639" s="54"/>
      <c r="AF2639" s="54"/>
      <c r="AG2639" s="54" t="e">
        <f t="shared" si="1047"/>
        <v>#DIV/0!</v>
      </c>
      <c r="AH2639" s="56">
        <v>150.44999999999999</v>
      </c>
      <c r="AI2639" s="54">
        <f>VLOOKUP(A2639,VQT_IV!A12:C1616,3,0)</f>
        <v>150.44999999999999</v>
      </c>
    </row>
    <row r="2640" spans="1:36" x14ac:dyDescent="0.25">
      <c r="A2640" s="39">
        <v>41835</v>
      </c>
      <c r="C2640" s="27" t="e">
        <f t="shared" si="1032"/>
        <v>#DIV/0!</v>
      </c>
      <c r="D2640" s="27" t="e">
        <f t="shared" si="1033"/>
        <v>#DIV/0!</v>
      </c>
      <c r="E2640" s="5" t="e">
        <f t="shared" si="1034"/>
        <v>#DIV/0!</v>
      </c>
      <c r="J2640" s="54">
        <f t="shared" si="1035"/>
        <v>0</v>
      </c>
      <c r="K2640" s="54" t="e">
        <f t="shared" si="1036"/>
        <v>#NUM!</v>
      </c>
      <c r="L2640" s="54">
        <f>VLOOKUP(A2640,LIBOR!$A$3:B4735,2,1)</f>
        <v>9.5000000000000001E-2</v>
      </c>
      <c r="M2640" s="54"/>
      <c r="N2640" s="38"/>
      <c r="O2640" s="54" t="e">
        <f t="shared" si="1037"/>
        <v>#DIV/0!</v>
      </c>
      <c r="P2640" s="54" t="e">
        <f t="shared" si="1038"/>
        <v>#NUM!</v>
      </c>
      <c r="Q2640" s="38">
        <f t="shared" si="1030"/>
        <v>2.3959999999999999</v>
      </c>
      <c r="R2640" s="38">
        <f t="shared" si="1031"/>
        <v>9.0774999999999988</v>
      </c>
      <c r="S2640" s="54">
        <f t="shared" si="1039"/>
        <v>-1</v>
      </c>
      <c r="T2640" s="54">
        <f t="shared" si="1040"/>
        <v>0</v>
      </c>
      <c r="U2640" s="54" t="e">
        <f>VLOOKUP(P2640,Table!$D$6:$G$15,MATCH(VALUE(T2640)&amp;"E",Table!$D$5:$G$5,0),1)*IF(Y2640=1,0,1)</f>
        <v>#NUM!</v>
      </c>
      <c r="V2640" s="54" t="e">
        <f t="shared" si="1041"/>
        <v>#NUM!</v>
      </c>
      <c r="W2640" s="54" t="e">
        <f t="shared" si="1049"/>
        <v>#DIV/0!</v>
      </c>
      <c r="X2640" s="54" t="e">
        <f t="shared" si="1042"/>
        <v>#DIV/0!</v>
      </c>
      <c r="Y2640" s="54" t="e">
        <f t="shared" si="1043"/>
        <v>#DIV/0!</v>
      </c>
      <c r="Z2640" s="54" t="e">
        <f t="shared" si="1044"/>
        <v>#DIV/0!</v>
      </c>
      <c r="AA2640" s="54" t="e">
        <f t="shared" si="1045"/>
        <v>#DIV/0!</v>
      </c>
      <c r="AB2640" s="38" t="e">
        <f t="shared" si="1046"/>
        <v>#DIV/0!</v>
      </c>
      <c r="AC2640" s="46"/>
      <c r="AD2640" s="38"/>
      <c r="AE2640" s="54"/>
      <c r="AF2640" s="54"/>
      <c r="AG2640" s="54" t="e">
        <f t="shared" si="1047"/>
        <v>#DIV/0!</v>
      </c>
      <c r="AH2640" s="56">
        <v>150.24</v>
      </c>
      <c r="AI2640" s="54">
        <f>VLOOKUP(A2640,VQT_IV!A13:C1617,3,0)</f>
        <v>150.24</v>
      </c>
    </row>
    <row r="2641" spans="1:35" x14ac:dyDescent="0.25">
      <c r="A2641" s="39">
        <v>41836</v>
      </c>
      <c r="C2641" s="27" t="e">
        <f t="shared" si="1032"/>
        <v>#DIV/0!</v>
      </c>
      <c r="D2641" s="27" t="e">
        <f t="shared" si="1033"/>
        <v>#DIV/0!</v>
      </c>
      <c r="E2641" s="5" t="e">
        <f t="shared" si="1034"/>
        <v>#DIV/0!</v>
      </c>
      <c r="J2641" s="54">
        <f t="shared" si="1035"/>
        <v>0</v>
      </c>
      <c r="K2641" s="54" t="e">
        <f t="shared" si="1036"/>
        <v>#NUM!</v>
      </c>
      <c r="L2641" s="54">
        <f>VLOOKUP(A2641,LIBOR!$A$3:B4736,2,1)</f>
        <v>9.5000000000000001E-2</v>
      </c>
      <c r="M2641" s="54"/>
      <c r="N2641" s="38"/>
      <c r="O2641" s="54" t="e">
        <f t="shared" si="1037"/>
        <v>#DIV/0!</v>
      </c>
      <c r="P2641" s="54" t="e">
        <f t="shared" si="1038"/>
        <v>#NUM!</v>
      </c>
      <c r="Q2641" s="38">
        <f t="shared" si="1030"/>
        <v>0</v>
      </c>
      <c r="R2641" s="38">
        <f t="shared" si="1031"/>
        <v>8.4450000000000003</v>
      </c>
      <c r="S2641" s="54">
        <f t="shared" si="1039"/>
        <v>-1</v>
      </c>
      <c r="T2641" s="54">
        <f t="shared" si="1040"/>
        <v>-1</v>
      </c>
      <c r="U2641" s="54" t="e">
        <f>VLOOKUP(P2641,Table!$D$6:$G$15,MATCH(VALUE(T2641)&amp;"E",Table!$D$5:$G$5,0),1)*IF(Y2641=1,0,1)</f>
        <v>#NUM!</v>
      </c>
      <c r="V2641" s="54" t="e">
        <f t="shared" si="1041"/>
        <v>#NUM!</v>
      </c>
      <c r="W2641" s="54" t="e">
        <f t="shared" si="1049"/>
        <v>#DIV/0!</v>
      </c>
      <c r="X2641" s="54" t="e">
        <f t="shared" si="1042"/>
        <v>#DIV/0!</v>
      </c>
      <c r="Y2641" s="54" t="e">
        <f t="shared" si="1043"/>
        <v>#DIV/0!</v>
      </c>
      <c r="Z2641" s="54" t="e">
        <f t="shared" si="1044"/>
        <v>#DIV/0!</v>
      </c>
      <c r="AA2641" s="54" t="e">
        <f t="shared" si="1045"/>
        <v>#DIV/0!</v>
      </c>
      <c r="AB2641" s="38" t="e">
        <f t="shared" si="1046"/>
        <v>#DIV/0!</v>
      </c>
      <c r="AC2641" s="46"/>
      <c r="AD2641" s="38"/>
      <c r="AE2641" s="54"/>
      <c r="AF2641" s="54"/>
      <c r="AG2641" s="54" t="e">
        <f t="shared" si="1047"/>
        <v>#DIV/0!</v>
      </c>
      <c r="AH2641" s="56">
        <v>150.78</v>
      </c>
      <c r="AI2641" s="54">
        <f>VLOOKUP(A2641,VQT_IV!A14:C1618,3,0)</f>
        <v>150.78</v>
      </c>
    </row>
    <row r="2642" spans="1:35" x14ac:dyDescent="0.25">
      <c r="A2642" s="39">
        <v>41837</v>
      </c>
      <c r="C2642" s="27" t="e">
        <f t="shared" si="1032"/>
        <v>#DIV/0!</v>
      </c>
      <c r="D2642" s="27" t="e">
        <f t="shared" si="1033"/>
        <v>#DIV/0!</v>
      </c>
      <c r="E2642" s="5" t="e">
        <f t="shared" si="1034"/>
        <v>#DIV/0!</v>
      </c>
      <c r="J2642" s="54">
        <f t="shared" si="1035"/>
        <v>0</v>
      </c>
      <c r="K2642" s="54" t="e">
        <f t="shared" si="1036"/>
        <v>#NUM!</v>
      </c>
      <c r="L2642" s="54">
        <f>VLOOKUP(A2642,LIBOR!$A$3:B4737,2,1)</f>
        <v>9.5000000000000001E-2</v>
      </c>
      <c r="M2642" s="54"/>
      <c r="N2642" s="38"/>
      <c r="O2642" s="54" t="e">
        <f t="shared" si="1037"/>
        <v>#DIV/0!</v>
      </c>
      <c r="P2642" s="54" t="e">
        <f t="shared" si="1038"/>
        <v>#NUM!</v>
      </c>
      <c r="Q2642" s="38">
        <f t="shared" si="1030"/>
        <v>0</v>
      </c>
      <c r="R2642" s="38">
        <f t="shared" si="1031"/>
        <v>7.8420000000000005</v>
      </c>
      <c r="S2642" s="54">
        <f t="shared" si="1039"/>
        <v>-1</v>
      </c>
      <c r="T2642" s="54">
        <f t="shared" si="1040"/>
        <v>-1</v>
      </c>
      <c r="U2642" s="54" t="e">
        <f>VLOOKUP(P2642,Table!$D$6:$G$15,MATCH(VALUE(T2642)&amp;"E",Table!$D$5:$G$5,0),1)*IF(Y2642=1,0,1)</f>
        <v>#NUM!</v>
      </c>
      <c r="V2642" s="54" t="e">
        <f t="shared" si="1041"/>
        <v>#NUM!</v>
      </c>
      <c r="W2642" s="54" t="e">
        <f t="shared" si="1049"/>
        <v>#DIV/0!</v>
      </c>
      <c r="X2642" s="54" t="e">
        <f t="shared" si="1042"/>
        <v>#DIV/0!</v>
      </c>
      <c r="Y2642" s="54" t="e">
        <f t="shared" si="1043"/>
        <v>#DIV/0!</v>
      </c>
      <c r="Z2642" s="54" t="e">
        <f t="shared" si="1044"/>
        <v>#DIV/0!</v>
      </c>
      <c r="AA2642" s="54" t="e">
        <f t="shared" si="1045"/>
        <v>#DIV/0!</v>
      </c>
      <c r="AB2642" s="38" t="e">
        <f t="shared" si="1046"/>
        <v>#DIV/0!</v>
      </c>
      <c r="AC2642" s="46"/>
      <c r="AD2642" s="38"/>
      <c r="AE2642" s="54"/>
      <c r="AF2642" s="54"/>
      <c r="AG2642" s="54" t="e">
        <f t="shared" si="1047"/>
        <v>#DIV/0!</v>
      </c>
      <c r="AH2642" s="56">
        <v>149.35</v>
      </c>
      <c r="AI2642" s="54">
        <f>VLOOKUP(A2642,VQT_IV!A15:C1619,3,0)</f>
        <v>149.35</v>
      </c>
    </row>
    <row r="2643" spans="1:35" x14ac:dyDescent="0.25">
      <c r="A2643" s="39">
        <v>41838</v>
      </c>
      <c r="C2643" s="27" t="e">
        <f t="shared" si="1032"/>
        <v>#DIV/0!</v>
      </c>
      <c r="D2643" s="27" t="e">
        <f t="shared" si="1033"/>
        <v>#DIV/0!</v>
      </c>
      <c r="E2643" s="5" t="e">
        <f t="shared" si="1034"/>
        <v>#DIV/0!</v>
      </c>
      <c r="J2643" s="54">
        <f t="shared" si="1035"/>
        <v>0</v>
      </c>
      <c r="K2643" s="54" t="e">
        <f t="shared" si="1036"/>
        <v>#NUM!</v>
      </c>
      <c r="L2643" s="54">
        <f>VLOOKUP(A2643,LIBOR!$A$3:B4738,2,1)</f>
        <v>9.5000000000000001E-2</v>
      </c>
      <c r="M2643" s="54"/>
      <c r="N2643" s="38"/>
      <c r="O2643" s="54" t="e">
        <f t="shared" si="1037"/>
        <v>#DIV/0!</v>
      </c>
      <c r="P2643" s="54" t="e">
        <f t="shared" si="1038"/>
        <v>#NUM!</v>
      </c>
      <c r="Q2643" s="38">
        <f t="shared" si="1030"/>
        <v>0</v>
      </c>
      <c r="R2643" s="38">
        <f t="shared" si="1031"/>
        <v>7.3114999999999997</v>
      </c>
      <c r="S2643" s="54">
        <f t="shared" si="1039"/>
        <v>-1</v>
      </c>
      <c r="T2643" s="54">
        <f t="shared" si="1040"/>
        <v>-1</v>
      </c>
      <c r="U2643" s="54" t="e">
        <f>VLOOKUP(P2643,Table!$D$6:$G$15,MATCH(VALUE(T2643)&amp;"E",Table!$D$5:$G$5,0),1)*IF(Y2643=1,0,1)</f>
        <v>#NUM!</v>
      </c>
      <c r="V2643" s="54" t="e">
        <f t="shared" si="1041"/>
        <v>#NUM!</v>
      </c>
      <c r="W2643" s="54" t="e">
        <f t="shared" si="1049"/>
        <v>#DIV/0!</v>
      </c>
      <c r="X2643" s="54" t="e">
        <f t="shared" si="1042"/>
        <v>#DIV/0!</v>
      </c>
      <c r="Y2643" s="54" t="e">
        <f t="shared" si="1043"/>
        <v>#DIV/0!</v>
      </c>
      <c r="Z2643" s="54" t="e">
        <f t="shared" si="1044"/>
        <v>#DIV/0!</v>
      </c>
      <c r="AA2643" s="54" t="e">
        <f t="shared" si="1045"/>
        <v>#DIV/0!</v>
      </c>
      <c r="AB2643" s="38" t="e">
        <f t="shared" si="1046"/>
        <v>#DIV/0!</v>
      </c>
      <c r="AC2643" s="46"/>
      <c r="AD2643" s="38"/>
      <c r="AE2643" s="54"/>
      <c r="AF2643" s="54"/>
      <c r="AG2643" s="54" t="e">
        <f t="shared" si="1047"/>
        <v>#DIV/0!</v>
      </c>
      <c r="AH2643" s="56">
        <v>150.65</v>
      </c>
      <c r="AI2643" s="54">
        <f>VLOOKUP(A2643,VQT_IV!A16:C1620,3,0)</f>
        <v>150.65</v>
      </c>
    </row>
    <row r="2644" spans="1:35" x14ac:dyDescent="0.25">
      <c r="A2644" s="39">
        <v>41841</v>
      </c>
      <c r="C2644" s="27" t="e">
        <f t="shared" si="1032"/>
        <v>#DIV/0!</v>
      </c>
      <c r="D2644" s="27" t="e">
        <f t="shared" si="1033"/>
        <v>#DIV/0!</v>
      </c>
      <c r="E2644" s="5" t="e">
        <f t="shared" si="1034"/>
        <v>#DIV/0!</v>
      </c>
      <c r="J2644" s="54">
        <f t="shared" si="1035"/>
        <v>0</v>
      </c>
      <c r="K2644" s="54" t="e">
        <f t="shared" si="1036"/>
        <v>#NUM!</v>
      </c>
      <c r="L2644" s="54">
        <f>VLOOKUP(A2644,LIBOR!$A$3:B4739,2,1)</f>
        <v>9.5000000000000001E-2</v>
      </c>
      <c r="M2644" s="54"/>
      <c r="N2644" s="38"/>
      <c r="O2644" s="54" t="e">
        <f t="shared" si="1037"/>
        <v>#DIV/0!</v>
      </c>
      <c r="P2644" s="54" t="e">
        <f t="shared" si="1038"/>
        <v>#NUM!</v>
      </c>
      <c r="Q2644" s="38">
        <f t="shared" si="1030"/>
        <v>0</v>
      </c>
      <c r="R2644" s="38">
        <f t="shared" si="1031"/>
        <v>6.7804999999999991</v>
      </c>
      <c r="S2644" s="54">
        <f t="shared" si="1039"/>
        <v>-1</v>
      </c>
      <c r="T2644" s="54">
        <f t="shared" si="1040"/>
        <v>-1</v>
      </c>
      <c r="U2644" s="54" t="e">
        <f>VLOOKUP(P2644,Table!$D$6:$G$15,MATCH(VALUE(T2644)&amp;"E",Table!$D$5:$G$5,0),1)*IF(Y2644=1,0,1)</f>
        <v>#NUM!</v>
      </c>
      <c r="V2644" s="54" t="e">
        <f t="shared" si="1041"/>
        <v>#NUM!</v>
      </c>
      <c r="W2644" s="54" t="e">
        <f t="shared" si="1049"/>
        <v>#DIV/0!</v>
      </c>
      <c r="X2644" s="54" t="e">
        <f t="shared" si="1042"/>
        <v>#DIV/0!</v>
      </c>
      <c r="Y2644" s="54" t="e">
        <f t="shared" si="1043"/>
        <v>#DIV/0!</v>
      </c>
      <c r="Z2644" s="54" t="e">
        <f t="shared" si="1044"/>
        <v>#DIV/0!</v>
      </c>
      <c r="AA2644" s="54" t="e">
        <f t="shared" si="1045"/>
        <v>#DIV/0!</v>
      </c>
      <c r="AB2644" s="38" t="e">
        <f t="shared" si="1046"/>
        <v>#DIV/0!</v>
      </c>
      <c r="AC2644" s="46"/>
      <c r="AD2644" s="38"/>
      <c r="AE2644" s="54"/>
      <c r="AF2644" s="54"/>
      <c r="AG2644" s="54" t="e">
        <f t="shared" si="1047"/>
        <v>#DIV/0!</v>
      </c>
      <c r="AH2644" s="56">
        <v>150.41</v>
      </c>
      <c r="AI2644" s="54">
        <f>VLOOKUP(A2644,VQT_IV!A17:C1621,3,0)</f>
        <v>150.41</v>
      </c>
    </row>
    <row r="2645" spans="1:35" x14ac:dyDescent="0.25">
      <c r="A2645" s="39">
        <v>41842</v>
      </c>
      <c r="C2645" s="27" t="e">
        <f t="shared" si="1032"/>
        <v>#DIV/0!</v>
      </c>
      <c r="D2645" s="27" t="e">
        <f t="shared" si="1033"/>
        <v>#DIV/0!</v>
      </c>
      <c r="E2645" s="5" t="e">
        <f t="shared" si="1034"/>
        <v>#DIV/0!</v>
      </c>
      <c r="J2645" s="54">
        <f t="shared" si="1035"/>
        <v>0</v>
      </c>
      <c r="K2645" s="54" t="e">
        <f t="shared" si="1036"/>
        <v>#NUM!</v>
      </c>
      <c r="L2645" s="54">
        <f>VLOOKUP(A2645,LIBOR!$A$3:B4740,2,1)</f>
        <v>9.5000000000000001E-2</v>
      </c>
      <c r="M2645" s="54"/>
      <c r="N2645" s="38"/>
      <c r="O2645" s="54" t="e">
        <f t="shared" si="1037"/>
        <v>#DIV/0!</v>
      </c>
      <c r="P2645" s="54" t="e">
        <f t="shared" si="1038"/>
        <v>#NUM!</v>
      </c>
      <c r="Q2645" s="38">
        <f t="shared" si="1030"/>
        <v>0</v>
      </c>
      <c r="R2645" s="38">
        <f t="shared" si="1031"/>
        <v>6.2379999999999995</v>
      </c>
      <c r="S2645" s="54">
        <f t="shared" si="1039"/>
        <v>-1</v>
      </c>
      <c r="T2645" s="54">
        <f t="shared" si="1040"/>
        <v>-1</v>
      </c>
      <c r="U2645" s="54" t="e">
        <f>VLOOKUP(P2645,Table!$D$6:$G$15,MATCH(VALUE(T2645)&amp;"E",Table!$D$5:$G$5,0),1)*IF(Y2645=1,0,1)</f>
        <v>#NUM!</v>
      </c>
      <c r="V2645" s="54" t="e">
        <f t="shared" si="1041"/>
        <v>#NUM!</v>
      </c>
      <c r="W2645" s="54" t="e">
        <f t="shared" si="1049"/>
        <v>#DIV/0!</v>
      </c>
      <c r="X2645" s="54" t="e">
        <f t="shared" si="1042"/>
        <v>#DIV/0!</v>
      </c>
      <c r="Y2645" s="54" t="e">
        <f t="shared" si="1043"/>
        <v>#DIV/0!</v>
      </c>
      <c r="Z2645" s="54" t="e">
        <f t="shared" si="1044"/>
        <v>#DIV/0!</v>
      </c>
      <c r="AA2645" s="54" t="e">
        <f t="shared" si="1045"/>
        <v>#DIV/0!</v>
      </c>
      <c r="AB2645" s="38" t="e">
        <f t="shared" si="1046"/>
        <v>#DIV/0!</v>
      </c>
      <c r="AC2645" s="46"/>
      <c r="AD2645" s="38"/>
      <c r="AE2645" s="54"/>
      <c r="AF2645" s="54"/>
      <c r="AG2645" s="54" t="e">
        <f t="shared" si="1047"/>
        <v>#DIV/0!</v>
      </c>
      <c r="AH2645" s="56">
        <v>151.04</v>
      </c>
      <c r="AI2645" s="54">
        <f>VLOOKUP(A2645,VQT_IV!A18:C1622,3,0)</f>
        <v>151.04</v>
      </c>
    </row>
    <row r="2646" spans="1:35" x14ac:dyDescent="0.25">
      <c r="A2646" s="39">
        <v>41843</v>
      </c>
      <c r="C2646" s="27" t="e">
        <f t="shared" si="1032"/>
        <v>#DIV/0!</v>
      </c>
      <c r="D2646" s="27" t="e">
        <f t="shared" si="1033"/>
        <v>#DIV/0!</v>
      </c>
      <c r="E2646" s="5" t="e">
        <f t="shared" si="1034"/>
        <v>#DIV/0!</v>
      </c>
      <c r="J2646" s="54">
        <f t="shared" si="1035"/>
        <v>0</v>
      </c>
      <c r="K2646" s="54" t="e">
        <f t="shared" si="1036"/>
        <v>#NUM!</v>
      </c>
      <c r="L2646" s="54">
        <f>VLOOKUP(A2646,LIBOR!$A$3:B4741,2,1)</f>
        <v>9.5000000000000001E-2</v>
      </c>
      <c r="M2646" s="54"/>
      <c r="N2646" s="38"/>
      <c r="O2646" s="54" t="e">
        <f t="shared" si="1037"/>
        <v>#DIV/0!</v>
      </c>
      <c r="P2646" s="54" t="e">
        <f t="shared" si="1038"/>
        <v>#NUM!</v>
      </c>
      <c r="Q2646" s="38">
        <f t="shared" si="1030"/>
        <v>0</v>
      </c>
      <c r="R2646" s="38">
        <f t="shared" si="1031"/>
        <v>5.6890000000000001</v>
      </c>
      <c r="S2646" s="54">
        <f t="shared" si="1039"/>
        <v>-1</v>
      </c>
      <c r="T2646" s="54">
        <f t="shared" si="1040"/>
        <v>-1</v>
      </c>
      <c r="U2646" s="54" t="e">
        <f>VLOOKUP(P2646,Table!$D$6:$G$15,MATCH(VALUE(T2646)&amp;"E",Table!$D$5:$G$5,0),1)*IF(Y2646=1,0,1)</f>
        <v>#NUM!</v>
      </c>
      <c r="V2646" s="54" t="e">
        <f t="shared" si="1041"/>
        <v>#NUM!</v>
      </c>
      <c r="W2646" s="54" t="e">
        <f t="shared" si="1049"/>
        <v>#DIV/0!</v>
      </c>
      <c r="X2646" s="54" t="e">
        <f t="shared" si="1042"/>
        <v>#DIV/0!</v>
      </c>
      <c r="Y2646" s="54" t="e">
        <f t="shared" si="1043"/>
        <v>#DIV/0!</v>
      </c>
      <c r="Z2646" s="54" t="e">
        <f t="shared" si="1044"/>
        <v>#DIV/0!</v>
      </c>
      <c r="AA2646" s="54" t="e">
        <f t="shared" si="1045"/>
        <v>#DIV/0!</v>
      </c>
      <c r="AB2646" s="38" t="e">
        <f t="shared" si="1046"/>
        <v>#DIV/0!</v>
      </c>
      <c r="AC2646" s="46"/>
      <c r="AD2646" s="38"/>
      <c r="AE2646" s="54"/>
      <c r="AF2646" s="54"/>
      <c r="AG2646" s="54" t="e">
        <f t="shared" si="1047"/>
        <v>#DIV/0!</v>
      </c>
      <c r="AH2646" s="56">
        <v>151.31</v>
      </c>
      <c r="AI2646" s="54">
        <f>VLOOKUP(A2646,VQT_IV!A19:C1623,3,0)</f>
        <v>151.31</v>
      </c>
    </row>
    <row r="2647" spans="1:35" x14ac:dyDescent="0.25">
      <c r="A2647" s="39">
        <v>41844</v>
      </c>
      <c r="C2647" s="27" t="e">
        <f t="shared" si="1032"/>
        <v>#DIV/0!</v>
      </c>
      <c r="D2647" s="27" t="e">
        <f t="shared" si="1033"/>
        <v>#DIV/0!</v>
      </c>
      <c r="E2647" s="5" t="e">
        <f t="shared" si="1034"/>
        <v>#DIV/0!</v>
      </c>
      <c r="J2647" s="54">
        <f t="shared" si="1035"/>
        <v>0</v>
      </c>
      <c r="K2647" s="54" t="e">
        <f t="shared" si="1036"/>
        <v>#NUM!</v>
      </c>
      <c r="L2647" s="54">
        <f>VLOOKUP(A2647,LIBOR!$A$3:B4742,2,1)</f>
        <v>9.5000000000000001E-2</v>
      </c>
      <c r="M2647" s="54"/>
      <c r="N2647" s="38"/>
      <c r="O2647" s="54" t="e">
        <f t="shared" si="1037"/>
        <v>#DIV/0!</v>
      </c>
      <c r="P2647" s="54" t="e">
        <f t="shared" si="1038"/>
        <v>#NUM!</v>
      </c>
      <c r="Q2647" s="38">
        <f t="shared" si="1030"/>
        <v>0</v>
      </c>
      <c r="R2647" s="38">
        <f t="shared" si="1031"/>
        <v>5.0825000000000005</v>
      </c>
      <c r="S2647" s="54">
        <f t="shared" si="1039"/>
        <v>-1</v>
      </c>
      <c r="T2647" s="54">
        <f t="shared" si="1040"/>
        <v>-1</v>
      </c>
      <c r="U2647" s="54" t="e">
        <f>VLOOKUP(P2647,Table!$D$6:$G$15,MATCH(VALUE(T2647)&amp;"E",Table!$D$5:$G$5,0),1)*IF(Y2647=1,0,1)</f>
        <v>#NUM!</v>
      </c>
      <c r="V2647" s="54" t="e">
        <f t="shared" si="1041"/>
        <v>#NUM!</v>
      </c>
      <c r="W2647" s="54" t="e">
        <f t="shared" si="1049"/>
        <v>#DIV/0!</v>
      </c>
      <c r="X2647" s="54" t="e">
        <f t="shared" si="1042"/>
        <v>#DIV/0!</v>
      </c>
      <c r="Y2647" s="54" t="e">
        <f t="shared" si="1043"/>
        <v>#DIV/0!</v>
      </c>
      <c r="Z2647" s="54" t="e">
        <f t="shared" si="1044"/>
        <v>#DIV/0!</v>
      </c>
      <c r="AA2647" s="54" t="e">
        <f t="shared" si="1045"/>
        <v>#DIV/0!</v>
      </c>
      <c r="AB2647" s="38" t="e">
        <f t="shared" si="1046"/>
        <v>#DIV/0!</v>
      </c>
      <c r="AC2647" s="46"/>
      <c r="AD2647" s="38"/>
      <c r="AE2647" s="54"/>
      <c r="AF2647" s="54"/>
      <c r="AG2647" s="54" t="e">
        <f t="shared" si="1047"/>
        <v>#DIV/0!</v>
      </c>
      <c r="AH2647" s="56">
        <v>151.43</v>
      </c>
      <c r="AI2647" s="54">
        <f>VLOOKUP(A2647,VQT_IV!A20:C1624,3,0)</f>
        <v>151.43</v>
      </c>
    </row>
    <row r="2648" spans="1:35" x14ac:dyDescent="0.25">
      <c r="A2648" s="39">
        <v>41845</v>
      </c>
      <c r="C2648" s="27" t="e">
        <f t="shared" si="1032"/>
        <v>#DIV/0!</v>
      </c>
      <c r="D2648" s="27" t="e">
        <f t="shared" si="1033"/>
        <v>#DIV/0!</v>
      </c>
      <c r="E2648" s="5" t="e">
        <f t="shared" si="1034"/>
        <v>#DIV/0!</v>
      </c>
      <c r="J2648" s="54">
        <f t="shared" si="1035"/>
        <v>0</v>
      </c>
      <c r="K2648" s="54" t="e">
        <f t="shared" si="1036"/>
        <v>#NUM!</v>
      </c>
      <c r="L2648" s="54">
        <f>VLOOKUP(A2648,LIBOR!$A$3:B4743,2,1)</f>
        <v>9.5000000000000001E-2</v>
      </c>
      <c r="M2648" s="54"/>
      <c r="N2648" s="38"/>
      <c r="O2648" s="54" t="e">
        <f t="shared" si="1037"/>
        <v>#DIV/0!</v>
      </c>
      <c r="P2648" s="54" t="e">
        <f t="shared" si="1038"/>
        <v>#NUM!</v>
      </c>
      <c r="Q2648" s="38">
        <f t="shared" si="1030"/>
        <v>0</v>
      </c>
      <c r="R2648" s="38">
        <f t="shared" si="1031"/>
        <v>4.5030000000000001</v>
      </c>
      <c r="S2648" s="54">
        <f t="shared" si="1039"/>
        <v>-1</v>
      </c>
      <c r="T2648" s="54">
        <f t="shared" si="1040"/>
        <v>-1</v>
      </c>
      <c r="U2648" s="54" t="e">
        <f>VLOOKUP(P2648,Table!$D$6:$G$15,MATCH(VALUE(T2648)&amp;"E",Table!$D$5:$G$5,0),1)*IF(Y2648=1,0,1)</f>
        <v>#NUM!</v>
      </c>
      <c r="V2648" s="54" t="e">
        <f t="shared" si="1041"/>
        <v>#NUM!</v>
      </c>
      <c r="W2648" s="54" t="e">
        <f t="shared" si="1049"/>
        <v>#DIV/0!</v>
      </c>
      <c r="X2648" s="54" t="e">
        <f t="shared" si="1042"/>
        <v>#DIV/0!</v>
      </c>
      <c r="Y2648" s="54" t="e">
        <f t="shared" si="1043"/>
        <v>#DIV/0!</v>
      </c>
      <c r="Z2648" s="54" t="e">
        <f t="shared" si="1044"/>
        <v>#DIV/0!</v>
      </c>
      <c r="AA2648" s="54" t="e">
        <f t="shared" si="1045"/>
        <v>#DIV/0!</v>
      </c>
      <c r="AB2648" s="38" t="e">
        <f t="shared" si="1046"/>
        <v>#DIV/0!</v>
      </c>
      <c r="AC2648" s="46"/>
      <c r="AD2648" s="38"/>
      <c r="AE2648" s="54"/>
      <c r="AF2648" s="54"/>
      <c r="AG2648" s="54" t="e">
        <f t="shared" si="1047"/>
        <v>#DIV/0!</v>
      </c>
      <c r="AH2648" s="56">
        <v>151.09</v>
      </c>
      <c r="AI2648" s="54">
        <f>VLOOKUP(A2648,VQT_IV!A21:C1625,3,0)</f>
        <v>151.09</v>
      </c>
    </row>
    <row r="2649" spans="1:35" x14ac:dyDescent="0.25">
      <c r="A2649" s="39">
        <v>41848</v>
      </c>
      <c r="C2649" s="27" t="e">
        <f t="shared" si="1032"/>
        <v>#DIV/0!</v>
      </c>
      <c r="D2649" s="27" t="e">
        <f t="shared" si="1033"/>
        <v>#DIV/0!</v>
      </c>
      <c r="E2649" s="5" t="e">
        <f t="shared" si="1034"/>
        <v>#DIV/0!</v>
      </c>
      <c r="J2649" s="54">
        <f t="shared" si="1035"/>
        <v>0</v>
      </c>
      <c r="K2649" s="54" t="e">
        <f t="shared" si="1036"/>
        <v>#NUM!</v>
      </c>
      <c r="L2649" s="54">
        <f>VLOOKUP(A2649,LIBOR!$A$3:B4744,2,1)</f>
        <v>9.5000000000000001E-2</v>
      </c>
      <c r="M2649" s="54"/>
      <c r="N2649" s="38"/>
      <c r="O2649" s="54" t="e">
        <f t="shared" si="1037"/>
        <v>#DIV/0!</v>
      </c>
      <c r="P2649" s="54" t="e">
        <f t="shared" si="1038"/>
        <v>#NUM!</v>
      </c>
      <c r="Q2649" s="38">
        <f t="shared" si="1030"/>
        <v>0</v>
      </c>
      <c r="R2649" s="38">
        <f t="shared" si="1031"/>
        <v>3.9215000000000004</v>
      </c>
      <c r="S2649" s="54">
        <f t="shared" si="1039"/>
        <v>-1</v>
      </c>
      <c r="T2649" s="54">
        <f t="shared" si="1040"/>
        <v>-1</v>
      </c>
      <c r="U2649" s="54" t="e">
        <f>VLOOKUP(P2649,Table!$D$6:$G$15,MATCH(VALUE(T2649)&amp;"E",Table!$D$5:$G$5,0),1)*IF(Y2649=1,0,1)</f>
        <v>#NUM!</v>
      </c>
      <c r="V2649" s="54" t="e">
        <f t="shared" si="1041"/>
        <v>#NUM!</v>
      </c>
      <c r="W2649" s="54" t="e">
        <f t="shared" si="1049"/>
        <v>#DIV/0!</v>
      </c>
      <c r="X2649" s="54" t="e">
        <f t="shared" si="1042"/>
        <v>#DIV/0!</v>
      </c>
      <c r="Y2649" s="54" t="e">
        <f t="shared" si="1043"/>
        <v>#DIV/0!</v>
      </c>
      <c r="Z2649" s="54" t="e">
        <f t="shared" si="1044"/>
        <v>#DIV/0!</v>
      </c>
      <c r="AA2649" s="54" t="e">
        <f t="shared" si="1045"/>
        <v>#DIV/0!</v>
      </c>
      <c r="AB2649" s="38" t="e">
        <f t="shared" si="1046"/>
        <v>#DIV/0!</v>
      </c>
      <c r="AC2649" s="46"/>
      <c r="AD2649" s="38"/>
      <c r="AE2649" s="54"/>
      <c r="AF2649" s="54"/>
      <c r="AG2649" s="54" t="e">
        <f t="shared" si="1047"/>
        <v>#DIV/0!</v>
      </c>
      <c r="AH2649" s="56">
        <v>150.94999999999999</v>
      </c>
      <c r="AI2649" s="54">
        <f>VLOOKUP(A2649,VQT_IV!A22:C1626,3,0)</f>
        <v>150.94999999999999</v>
      </c>
    </row>
    <row r="2650" spans="1:35" x14ac:dyDescent="0.25">
      <c r="A2650" s="39">
        <v>41849</v>
      </c>
      <c r="C2650" s="27" t="e">
        <f t="shared" si="1032"/>
        <v>#DIV/0!</v>
      </c>
      <c r="D2650" s="27" t="e">
        <f t="shared" si="1033"/>
        <v>#DIV/0!</v>
      </c>
      <c r="E2650" s="5" t="e">
        <f t="shared" si="1034"/>
        <v>#DIV/0!</v>
      </c>
      <c r="J2650" s="54">
        <f t="shared" si="1035"/>
        <v>0</v>
      </c>
      <c r="K2650" s="54" t="e">
        <f t="shared" si="1036"/>
        <v>#NUM!</v>
      </c>
      <c r="L2650" s="54">
        <f>VLOOKUP(A2650,LIBOR!$A$3:B4745,2,1)</f>
        <v>9.5000000000000001E-2</v>
      </c>
      <c r="M2650" s="54"/>
      <c r="N2650" s="38"/>
      <c r="O2650" s="54" t="e">
        <f t="shared" si="1037"/>
        <v>#DIV/0!</v>
      </c>
      <c r="P2650" s="54" t="e">
        <f t="shared" si="1038"/>
        <v>#NUM!</v>
      </c>
      <c r="Q2650" s="38">
        <f t="shared" si="1030"/>
        <v>0</v>
      </c>
      <c r="R2650" s="38">
        <f t="shared" si="1031"/>
        <v>3.3585000000000003</v>
      </c>
      <c r="S2650" s="54">
        <f t="shared" si="1039"/>
        <v>-1</v>
      </c>
      <c r="T2650" s="54">
        <f t="shared" si="1040"/>
        <v>-1</v>
      </c>
      <c r="U2650" s="54" t="e">
        <f>VLOOKUP(P2650,Table!$D$6:$G$15,MATCH(VALUE(T2650)&amp;"E",Table!$D$5:$G$5,0),1)*IF(Y2650=1,0,1)</f>
        <v>#NUM!</v>
      </c>
      <c r="V2650" s="54" t="e">
        <f t="shared" si="1041"/>
        <v>#NUM!</v>
      </c>
      <c r="W2650" s="54" t="e">
        <f t="shared" si="1049"/>
        <v>#DIV/0!</v>
      </c>
      <c r="X2650" s="54" t="e">
        <f t="shared" si="1042"/>
        <v>#DIV/0!</v>
      </c>
      <c r="Y2650" s="54" t="e">
        <f t="shared" si="1043"/>
        <v>#DIV/0!</v>
      </c>
      <c r="Z2650" s="54" t="e">
        <f t="shared" si="1044"/>
        <v>#DIV/0!</v>
      </c>
      <c r="AA2650" s="54" t="e">
        <f t="shared" si="1045"/>
        <v>#DIV/0!</v>
      </c>
      <c r="AB2650" s="38" t="e">
        <f t="shared" si="1046"/>
        <v>#DIV/0!</v>
      </c>
      <c r="AC2650" s="46"/>
      <c r="AD2650" s="38"/>
      <c r="AE2650" s="54"/>
      <c r="AF2650" s="54"/>
      <c r="AG2650" s="54" t="e">
        <f t="shared" si="1047"/>
        <v>#DIV/0!</v>
      </c>
      <c r="AH2650" s="56">
        <v>150.43</v>
      </c>
      <c r="AI2650" s="54">
        <f>VLOOKUP(A2650,VQT_IV!A23:C1627,3,0)</f>
        <v>150.43</v>
      </c>
    </row>
    <row r="2651" spans="1:35" x14ac:dyDescent="0.25">
      <c r="A2651" s="39">
        <v>41850</v>
      </c>
      <c r="C2651" s="27" t="e">
        <f t="shared" si="1032"/>
        <v>#DIV/0!</v>
      </c>
      <c r="D2651" s="27" t="e">
        <f t="shared" si="1033"/>
        <v>#DIV/0!</v>
      </c>
      <c r="E2651" s="5" t="e">
        <f t="shared" si="1034"/>
        <v>#DIV/0!</v>
      </c>
      <c r="J2651" s="54">
        <f t="shared" si="1035"/>
        <v>0</v>
      </c>
      <c r="K2651" s="54" t="e">
        <f t="shared" si="1036"/>
        <v>#NUM!</v>
      </c>
      <c r="L2651" s="54">
        <f>VLOOKUP(A2651,LIBOR!$A$3:B4746,2,1)</f>
        <v>9.5000000000000001E-2</v>
      </c>
      <c r="M2651" s="54"/>
      <c r="N2651" s="38"/>
      <c r="O2651" s="54" t="e">
        <f t="shared" si="1037"/>
        <v>#DIV/0!</v>
      </c>
      <c r="P2651" s="54" t="e">
        <f t="shared" si="1038"/>
        <v>#NUM!</v>
      </c>
      <c r="Q2651" s="38">
        <f t="shared" si="1030"/>
        <v>0</v>
      </c>
      <c r="R2651" s="38">
        <f t="shared" si="1031"/>
        <v>2.78</v>
      </c>
      <c r="S2651" s="54">
        <f t="shared" si="1039"/>
        <v>-1</v>
      </c>
      <c r="T2651" s="54">
        <f t="shared" si="1040"/>
        <v>-1</v>
      </c>
      <c r="U2651" s="54" t="e">
        <f>VLOOKUP(P2651,Table!$D$6:$G$15,MATCH(VALUE(T2651)&amp;"E",Table!$D$5:$G$5,0),1)*IF(Y2651=1,0,1)</f>
        <v>#NUM!</v>
      </c>
      <c r="V2651" s="54" t="e">
        <f t="shared" si="1041"/>
        <v>#NUM!</v>
      </c>
      <c r="W2651" s="54" t="e">
        <f t="shared" si="1049"/>
        <v>#DIV/0!</v>
      </c>
      <c r="X2651" s="54" t="e">
        <f t="shared" si="1042"/>
        <v>#DIV/0!</v>
      </c>
      <c r="Y2651" s="54" t="e">
        <f t="shared" si="1043"/>
        <v>#DIV/0!</v>
      </c>
      <c r="Z2651" s="54" t="e">
        <f t="shared" si="1044"/>
        <v>#DIV/0!</v>
      </c>
      <c r="AA2651" s="54" t="e">
        <f t="shared" si="1045"/>
        <v>#DIV/0!</v>
      </c>
      <c r="AB2651" s="38" t="e">
        <f t="shared" si="1046"/>
        <v>#DIV/0!</v>
      </c>
      <c r="AC2651" s="46"/>
      <c r="AD2651" s="38"/>
      <c r="AE2651" s="54"/>
      <c r="AF2651" s="54"/>
      <c r="AG2651" s="54" t="e">
        <f t="shared" si="1047"/>
        <v>#DIV/0!</v>
      </c>
      <c r="AH2651" s="56">
        <v>150.57</v>
      </c>
      <c r="AI2651" s="54">
        <f>VLOOKUP(A2651,VQT_IV!A24:C1628,3,0)</f>
        <v>150.57</v>
      </c>
    </row>
    <row r="2652" spans="1:35" x14ac:dyDescent="0.25">
      <c r="A2652" s="39">
        <v>41851</v>
      </c>
      <c r="C2652" s="27" t="e">
        <f t="shared" si="1032"/>
        <v>#DIV/0!</v>
      </c>
      <c r="D2652" s="27" t="e">
        <f t="shared" si="1033"/>
        <v>#DIV/0!</v>
      </c>
      <c r="E2652" s="5" t="e">
        <f t="shared" si="1034"/>
        <v>#DIV/0!</v>
      </c>
      <c r="J2652" s="54">
        <f t="shared" si="1035"/>
        <v>0</v>
      </c>
      <c r="K2652" s="54" t="e">
        <f t="shared" si="1036"/>
        <v>#NUM!</v>
      </c>
      <c r="L2652" s="54">
        <f>VLOOKUP(A2652,LIBOR!$A$3:B4747,2,1)</f>
        <v>9.5000000000000001E-2</v>
      </c>
      <c r="M2652" s="54"/>
      <c r="N2652" s="38"/>
      <c r="O2652" s="54" t="e">
        <f t="shared" si="1037"/>
        <v>#DIV/0!</v>
      </c>
      <c r="P2652" s="54" t="e">
        <f t="shared" si="1038"/>
        <v>#NUM!</v>
      </c>
      <c r="Q2652" s="38">
        <f t="shared" ref="Q2652:Q2715" si="1051">SUM($I2647:$I2651)/5</f>
        <v>0</v>
      </c>
      <c r="R2652" s="38">
        <f t="shared" ref="R2652:R2715" si="1052">SUM($I2632:$I2651)/20</f>
        <v>2.2225000000000001</v>
      </c>
      <c r="S2652" s="54">
        <f t="shared" si="1039"/>
        <v>-1</v>
      </c>
      <c r="T2652" s="54">
        <f t="shared" si="1040"/>
        <v>-1</v>
      </c>
      <c r="U2652" s="54" t="e">
        <f>VLOOKUP(P2652,Table!$D$6:$G$15,MATCH(VALUE(T2652)&amp;"E",Table!$D$5:$G$5,0),1)*IF(Y2652=1,0,1)</f>
        <v>#NUM!</v>
      </c>
      <c r="V2652" s="54" t="e">
        <f t="shared" si="1041"/>
        <v>#NUM!</v>
      </c>
      <c r="W2652" s="54" t="e">
        <f t="shared" si="1049"/>
        <v>#DIV/0!</v>
      </c>
      <c r="X2652" s="54" t="e">
        <f t="shared" si="1042"/>
        <v>#DIV/0!</v>
      </c>
      <c r="Y2652" s="54" t="e">
        <f t="shared" si="1043"/>
        <v>#DIV/0!</v>
      </c>
      <c r="Z2652" s="54" t="e">
        <f t="shared" si="1044"/>
        <v>#DIV/0!</v>
      </c>
      <c r="AA2652" s="54" t="e">
        <f t="shared" si="1045"/>
        <v>#DIV/0!</v>
      </c>
      <c r="AB2652" s="38" t="e">
        <f t="shared" si="1046"/>
        <v>#DIV/0!</v>
      </c>
      <c r="AC2652" s="46"/>
      <c r="AD2652" s="38"/>
      <c r="AE2652" s="54"/>
      <c r="AF2652" s="54"/>
      <c r="AG2652" s="54" t="e">
        <f t="shared" si="1047"/>
        <v>#DIV/0!</v>
      </c>
      <c r="AH2652" s="56">
        <v>149.44</v>
      </c>
      <c r="AI2652" s="54">
        <f>VLOOKUP(A2652,VQT_IV!A25:C1629,3,0)</f>
        <v>149.44</v>
      </c>
    </row>
    <row r="2653" spans="1:35" x14ac:dyDescent="0.25">
      <c r="A2653" s="39">
        <v>41852</v>
      </c>
      <c r="C2653" s="27" t="e">
        <f t="shared" si="1032"/>
        <v>#DIV/0!</v>
      </c>
      <c r="D2653" s="27" t="e">
        <f t="shared" si="1033"/>
        <v>#DIV/0!</v>
      </c>
      <c r="E2653" s="5" t="e">
        <f t="shared" si="1034"/>
        <v>#DIV/0!</v>
      </c>
      <c r="J2653" s="54">
        <f t="shared" si="1035"/>
        <v>0</v>
      </c>
      <c r="K2653" s="54" t="e">
        <f t="shared" si="1036"/>
        <v>#NUM!</v>
      </c>
      <c r="L2653" s="54">
        <f>VLOOKUP(A2653,LIBOR!$A$3:B4748,2,1)</f>
        <v>9.5000000000000001E-2</v>
      </c>
      <c r="M2653" s="54"/>
      <c r="N2653" s="38"/>
      <c r="O2653" s="54" t="e">
        <f t="shared" si="1037"/>
        <v>#DIV/0!</v>
      </c>
      <c r="P2653" s="54" t="e">
        <f t="shared" si="1038"/>
        <v>#NUM!</v>
      </c>
      <c r="Q2653" s="38">
        <f t="shared" si="1051"/>
        <v>0</v>
      </c>
      <c r="R2653" s="38">
        <f t="shared" si="1052"/>
        <v>1.6814999999999998</v>
      </c>
      <c r="S2653" s="54">
        <f t="shared" si="1039"/>
        <v>-1</v>
      </c>
      <c r="T2653" s="54">
        <f t="shared" si="1040"/>
        <v>-1</v>
      </c>
      <c r="U2653" s="54" t="e">
        <f>VLOOKUP(P2653,Table!$D$6:$G$15,MATCH(VALUE(T2653)&amp;"E",Table!$D$5:$G$5,0),1)*IF(Y2653=1,0,1)</f>
        <v>#NUM!</v>
      </c>
      <c r="V2653" s="54" t="e">
        <f t="shared" si="1041"/>
        <v>#NUM!</v>
      </c>
      <c r="W2653" s="54" t="e">
        <f t="shared" si="1049"/>
        <v>#DIV/0!</v>
      </c>
      <c r="X2653" s="54" t="e">
        <f t="shared" si="1042"/>
        <v>#DIV/0!</v>
      </c>
      <c r="Y2653" s="54" t="e">
        <f t="shared" si="1043"/>
        <v>#DIV/0!</v>
      </c>
      <c r="Z2653" s="54" t="e">
        <f t="shared" si="1044"/>
        <v>#DIV/0!</v>
      </c>
      <c r="AA2653" s="54" t="e">
        <f t="shared" si="1045"/>
        <v>#DIV/0!</v>
      </c>
      <c r="AB2653" s="38" t="e">
        <f t="shared" si="1046"/>
        <v>#DIV/0!</v>
      </c>
      <c r="AC2653" s="46"/>
      <c r="AD2653" s="38"/>
      <c r="AE2653" s="54"/>
      <c r="AF2653" s="54"/>
      <c r="AG2653" s="54" t="e">
        <f t="shared" si="1047"/>
        <v>#DIV/0!</v>
      </c>
      <c r="AH2653" s="56">
        <v>149.76</v>
      </c>
      <c r="AI2653" s="54">
        <f>VLOOKUP(A2653,VQT_IV!A26:C1630,3,0)</f>
        <v>149.76</v>
      </c>
    </row>
    <row r="2654" spans="1:35" x14ac:dyDescent="0.25">
      <c r="A2654" s="39">
        <v>41855</v>
      </c>
      <c r="C2654" s="27" t="e">
        <f t="shared" si="1032"/>
        <v>#DIV/0!</v>
      </c>
      <c r="D2654" s="27" t="e">
        <f t="shared" si="1033"/>
        <v>#DIV/0!</v>
      </c>
      <c r="E2654" s="5" t="e">
        <f t="shared" si="1034"/>
        <v>#DIV/0!</v>
      </c>
      <c r="J2654" s="54">
        <f t="shared" si="1035"/>
        <v>0</v>
      </c>
      <c r="K2654" s="54" t="e">
        <f t="shared" si="1036"/>
        <v>#NUM!</v>
      </c>
      <c r="L2654" s="54">
        <f>VLOOKUP(A2654,LIBOR!$A$3:B4749,2,1)</f>
        <v>9.5000000000000001E-2</v>
      </c>
      <c r="M2654" s="54"/>
      <c r="N2654" s="38"/>
      <c r="O2654" s="54" t="e">
        <f t="shared" si="1037"/>
        <v>#DIV/0!</v>
      </c>
      <c r="P2654" s="54" t="e">
        <f t="shared" si="1038"/>
        <v>#NUM!</v>
      </c>
      <c r="Q2654" s="38">
        <f t="shared" si="1051"/>
        <v>0</v>
      </c>
      <c r="R2654" s="38">
        <f t="shared" si="1052"/>
        <v>1.1655000000000002</v>
      </c>
      <c r="S2654" s="54">
        <f t="shared" si="1039"/>
        <v>-1</v>
      </c>
      <c r="T2654" s="54">
        <f t="shared" si="1040"/>
        <v>-1</v>
      </c>
      <c r="U2654" s="54" t="e">
        <f>VLOOKUP(P2654,Table!$D$6:$G$15,MATCH(VALUE(T2654)&amp;"E",Table!$D$5:$G$5,0),1)*IF(Y2654=1,0,1)</f>
        <v>#NUM!</v>
      </c>
      <c r="V2654" s="54" t="e">
        <f t="shared" si="1041"/>
        <v>#NUM!</v>
      </c>
      <c r="W2654" s="54" t="e">
        <f t="shared" si="1049"/>
        <v>#DIV/0!</v>
      </c>
      <c r="X2654" s="54" t="e">
        <f t="shared" si="1042"/>
        <v>#DIV/0!</v>
      </c>
      <c r="Y2654" s="54" t="e">
        <f t="shared" si="1043"/>
        <v>#DIV/0!</v>
      </c>
      <c r="Z2654" s="54" t="e">
        <f t="shared" si="1044"/>
        <v>#DIV/0!</v>
      </c>
      <c r="AA2654" s="54" t="e">
        <f t="shared" si="1045"/>
        <v>#DIV/0!</v>
      </c>
      <c r="AB2654" s="38" t="e">
        <f t="shared" si="1046"/>
        <v>#DIV/0!</v>
      </c>
      <c r="AC2654" s="46"/>
      <c r="AD2654" s="38"/>
      <c r="AE2654" s="54"/>
      <c r="AF2654" s="54"/>
      <c r="AG2654" s="54" t="e">
        <f t="shared" si="1047"/>
        <v>#DIV/0!</v>
      </c>
      <c r="AH2654" s="56">
        <v>149.38</v>
      </c>
      <c r="AI2654" s="54">
        <f>VLOOKUP(A2654,VQT_IV!A27:C1631,3,0)</f>
        <v>149.38</v>
      </c>
    </row>
    <row r="2655" spans="1:35" x14ac:dyDescent="0.25">
      <c r="A2655" s="39">
        <v>41856</v>
      </c>
      <c r="C2655" s="27" t="e">
        <f t="shared" si="1032"/>
        <v>#DIV/0!</v>
      </c>
      <c r="D2655" s="27" t="e">
        <f t="shared" si="1033"/>
        <v>#DIV/0!</v>
      </c>
      <c r="E2655" s="5" t="e">
        <f t="shared" si="1034"/>
        <v>#DIV/0!</v>
      </c>
      <c r="J2655" s="54">
        <f t="shared" si="1035"/>
        <v>0</v>
      </c>
      <c r="K2655" s="54" t="e">
        <f t="shared" si="1036"/>
        <v>#NUM!</v>
      </c>
      <c r="L2655" s="54">
        <f>VLOOKUP(A2655,LIBOR!$A$3:B4750,2,1)</f>
        <v>9.5000000000000001E-2</v>
      </c>
      <c r="M2655" s="54"/>
      <c r="N2655" s="38"/>
      <c r="O2655" s="54" t="e">
        <f t="shared" si="1037"/>
        <v>#DIV/0!</v>
      </c>
      <c r="P2655" s="54" t="e">
        <f t="shared" si="1038"/>
        <v>#NUM!</v>
      </c>
      <c r="Q2655" s="38">
        <f t="shared" si="1051"/>
        <v>0</v>
      </c>
      <c r="R2655" s="38">
        <f t="shared" si="1052"/>
        <v>0.59899999999999998</v>
      </c>
      <c r="S2655" s="54">
        <f t="shared" si="1039"/>
        <v>-1</v>
      </c>
      <c r="T2655" s="54">
        <f t="shared" si="1040"/>
        <v>-1</v>
      </c>
      <c r="U2655" s="54" t="e">
        <f>VLOOKUP(P2655,Table!$D$6:$G$15,MATCH(VALUE(T2655)&amp;"E",Table!$D$5:$G$5,0),1)*IF(Y2655=1,0,1)</f>
        <v>#NUM!</v>
      </c>
      <c r="V2655" s="54" t="e">
        <f t="shared" si="1041"/>
        <v>#NUM!</v>
      </c>
      <c r="W2655" s="54" t="e">
        <f t="shared" si="1049"/>
        <v>#DIV/0!</v>
      </c>
      <c r="X2655" s="54" t="e">
        <f t="shared" si="1042"/>
        <v>#DIV/0!</v>
      </c>
      <c r="Y2655" s="54" t="e">
        <f t="shared" si="1043"/>
        <v>#DIV/0!</v>
      </c>
      <c r="Z2655" s="54" t="e">
        <f t="shared" si="1044"/>
        <v>#DIV/0!</v>
      </c>
      <c r="AA2655" s="54" t="e">
        <f t="shared" si="1045"/>
        <v>#DIV/0!</v>
      </c>
      <c r="AB2655" s="38" t="e">
        <f t="shared" si="1046"/>
        <v>#DIV/0!</v>
      </c>
      <c r="AC2655" s="46"/>
      <c r="AD2655" s="38"/>
      <c r="AE2655" s="54"/>
      <c r="AF2655" s="54"/>
      <c r="AG2655" s="54" t="e">
        <f t="shared" si="1047"/>
        <v>#DIV/0!</v>
      </c>
      <c r="AH2655" s="56">
        <v>149.63999999999999</v>
      </c>
      <c r="AI2655" s="54">
        <f>VLOOKUP(A2655,VQT_IV!A28:C1632,3,0)</f>
        <v>149.63999999999999</v>
      </c>
    </row>
    <row r="2656" spans="1:35" x14ac:dyDescent="0.25">
      <c r="A2656" s="39">
        <v>41857</v>
      </c>
      <c r="C2656" s="27" t="e">
        <f t="shared" si="1032"/>
        <v>#DIV/0!</v>
      </c>
      <c r="D2656" s="27" t="e">
        <f t="shared" si="1033"/>
        <v>#DIV/0!</v>
      </c>
      <c r="E2656" s="5" t="e">
        <f t="shared" si="1034"/>
        <v>#DIV/0!</v>
      </c>
      <c r="J2656" s="54">
        <f t="shared" si="1035"/>
        <v>0</v>
      </c>
      <c r="K2656" s="54" t="e">
        <f t="shared" si="1036"/>
        <v>#NUM!</v>
      </c>
      <c r="L2656" s="54">
        <f>VLOOKUP(A2656,LIBOR!$A$3:B4751,2,1)</f>
        <v>9.5000000000000001E-2</v>
      </c>
      <c r="M2656" s="54"/>
      <c r="N2656" s="38"/>
      <c r="O2656" s="54" t="e">
        <f t="shared" si="1037"/>
        <v>#DIV/0!</v>
      </c>
      <c r="P2656" s="54" t="e">
        <f t="shared" si="1038"/>
        <v>#NUM!</v>
      </c>
      <c r="Q2656" s="38">
        <f t="shared" si="1051"/>
        <v>0</v>
      </c>
      <c r="R2656" s="38">
        <f t="shared" si="1052"/>
        <v>0</v>
      </c>
      <c r="S2656" s="54">
        <f t="shared" si="1039"/>
        <v>1</v>
      </c>
      <c r="T2656" s="54">
        <f t="shared" si="1040"/>
        <v>0</v>
      </c>
      <c r="U2656" s="54" t="e">
        <f>VLOOKUP(P2656,Table!$D$6:$G$15,MATCH(VALUE(T2656)&amp;"E",Table!$D$5:$G$5,0),1)*IF(Y2656=1,0,1)</f>
        <v>#NUM!</v>
      </c>
      <c r="V2656" s="54" t="e">
        <f t="shared" si="1041"/>
        <v>#NUM!</v>
      </c>
      <c r="W2656" s="54" t="e">
        <f t="shared" si="1049"/>
        <v>#DIV/0!</v>
      </c>
      <c r="X2656" s="54" t="e">
        <f t="shared" si="1042"/>
        <v>#DIV/0!</v>
      </c>
      <c r="Y2656" s="54" t="e">
        <f t="shared" si="1043"/>
        <v>#DIV/0!</v>
      </c>
      <c r="Z2656" s="54" t="e">
        <f t="shared" si="1044"/>
        <v>#DIV/0!</v>
      </c>
      <c r="AA2656" s="54" t="e">
        <f t="shared" si="1045"/>
        <v>#DIV/0!</v>
      </c>
      <c r="AB2656" s="38" t="e">
        <f t="shared" si="1046"/>
        <v>#DIV/0!</v>
      </c>
      <c r="AC2656" s="46"/>
      <c r="AD2656" s="38"/>
      <c r="AE2656" s="54"/>
      <c r="AF2656" s="54"/>
      <c r="AG2656" s="54" t="e">
        <f t="shared" si="1047"/>
        <v>#DIV/0!</v>
      </c>
      <c r="AH2656" s="56">
        <v>149.79</v>
      </c>
      <c r="AI2656" s="54">
        <f>VLOOKUP(A2656,VQT_IV!A29:C1633,3,0)</f>
        <v>149.79</v>
      </c>
    </row>
    <row r="2657" spans="1:35" x14ac:dyDescent="0.25">
      <c r="A2657" s="39">
        <v>41858</v>
      </c>
      <c r="C2657" s="27" t="e">
        <f t="shared" si="1032"/>
        <v>#DIV/0!</v>
      </c>
      <c r="D2657" s="27" t="e">
        <f t="shared" si="1033"/>
        <v>#DIV/0!</v>
      </c>
      <c r="E2657" s="5" t="e">
        <f t="shared" si="1034"/>
        <v>#DIV/0!</v>
      </c>
      <c r="J2657" s="54">
        <f t="shared" si="1035"/>
        <v>0</v>
      </c>
      <c r="K2657" s="54" t="e">
        <f t="shared" si="1036"/>
        <v>#NUM!</v>
      </c>
      <c r="L2657" s="54">
        <f>VLOOKUP(A2657,LIBOR!$A$3:B4752,2,1)</f>
        <v>9.5000000000000001E-2</v>
      </c>
      <c r="M2657" s="54"/>
      <c r="N2657" s="38"/>
      <c r="O2657" s="54" t="e">
        <f t="shared" si="1037"/>
        <v>#DIV/0!</v>
      </c>
      <c r="P2657" s="54" t="e">
        <f t="shared" si="1038"/>
        <v>#NUM!</v>
      </c>
      <c r="Q2657" s="38">
        <f t="shared" si="1051"/>
        <v>0</v>
      </c>
      <c r="R2657" s="38">
        <f t="shared" si="1052"/>
        <v>0</v>
      </c>
      <c r="S2657" s="54">
        <f t="shared" si="1039"/>
        <v>1</v>
      </c>
      <c r="T2657" s="54">
        <f t="shared" si="1040"/>
        <v>0</v>
      </c>
      <c r="U2657" s="54" t="e">
        <f>VLOOKUP(P2657,Table!$D$6:$G$15,MATCH(VALUE(T2657)&amp;"E",Table!$D$5:$G$5,0),1)*IF(Y2657=1,0,1)</f>
        <v>#NUM!</v>
      </c>
      <c r="V2657" s="54" t="e">
        <f t="shared" si="1041"/>
        <v>#NUM!</v>
      </c>
      <c r="W2657" s="54" t="e">
        <f t="shared" si="1049"/>
        <v>#DIV/0!</v>
      </c>
      <c r="X2657" s="54" t="e">
        <f t="shared" si="1042"/>
        <v>#DIV/0!</v>
      </c>
      <c r="Y2657" s="54" t="e">
        <f t="shared" si="1043"/>
        <v>#DIV/0!</v>
      </c>
      <c r="Z2657" s="54" t="e">
        <f t="shared" si="1044"/>
        <v>#DIV/0!</v>
      </c>
      <c r="AA2657" s="54" t="e">
        <f t="shared" si="1045"/>
        <v>#DIV/0!</v>
      </c>
      <c r="AB2657" s="38" t="e">
        <f t="shared" si="1046"/>
        <v>#DIV/0!</v>
      </c>
      <c r="AC2657" s="46"/>
      <c r="AD2657" s="38"/>
      <c r="AE2657" s="54"/>
      <c r="AF2657" s="54"/>
      <c r="AG2657" s="54" t="e">
        <f t="shared" si="1047"/>
        <v>#DIV/0!</v>
      </c>
      <c r="AH2657" s="56">
        <v>149.63999999999999</v>
      </c>
      <c r="AI2657" s="54">
        <f>VLOOKUP(A2657,VQT_IV!A30:C1634,3,0)</f>
        <v>149.63999999999999</v>
      </c>
    </row>
    <row r="2658" spans="1:35" x14ac:dyDescent="0.25">
      <c r="A2658" s="39">
        <v>41859</v>
      </c>
      <c r="C2658" s="27" t="e">
        <f t="shared" si="1032"/>
        <v>#DIV/0!</v>
      </c>
      <c r="D2658" s="27" t="e">
        <f t="shared" si="1033"/>
        <v>#DIV/0!</v>
      </c>
      <c r="E2658" s="5" t="e">
        <f t="shared" si="1034"/>
        <v>#DIV/0!</v>
      </c>
      <c r="J2658" s="54">
        <f t="shared" si="1035"/>
        <v>0</v>
      </c>
      <c r="K2658" s="54" t="e">
        <f t="shared" si="1036"/>
        <v>#NUM!</v>
      </c>
      <c r="L2658" s="54">
        <f>VLOOKUP(A2658,LIBOR!$A$3:B4753,2,1)</f>
        <v>9.5000000000000001E-2</v>
      </c>
      <c r="M2658" s="54"/>
      <c r="N2658" s="38"/>
      <c r="O2658" s="54" t="e">
        <f t="shared" si="1037"/>
        <v>#DIV/0!</v>
      </c>
      <c r="P2658" s="54" t="e">
        <f t="shared" si="1038"/>
        <v>#NUM!</v>
      </c>
      <c r="Q2658" s="38">
        <f t="shared" si="1051"/>
        <v>0</v>
      </c>
      <c r="R2658" s="38">
        <f t="shared" si="1052"/>
        <v>0</v>
      </c>
      <c r="S2658" s="54">
        <f t="shared" si="1039"/>
        <v>1</v>
      </c>
      <c r="T2658" s="54">
        <f t="shared" si="1040"/>
        <v>0</v>
      </c>
      <c r="U2658" s="54" t="e">
        <f>VLOOKUP(P2658,Table!$D$6:$G$15,MATCH(VALUE(T2658)&amp;"E",Table!$D$5:$G$5,0),1)*IF(Y2658=1,0,1)</f>
        <v>#NUM!</v>
      </c>
      <c r="V2658" s="54" t="e">
        <f t="shared" si="1041"/>
        <v>#NUM!</v>
      </c>
      <c r="W2658" s="54" t="e">
        <f t="shared" si="1049"/>
        <v>#DIV/0!</v>
      </c>
      <c r="X2658" s="54" t="e">
        <f t="shared" si="1042"/>
        <v>#DIV/0!</v>
      </c>
      <c r="Y2658" s="54" t="e">
        <f t="shared" si="1043"/>
        <v>#DIV/0!</v>
      </c>
      <c r="Z2658" s="54" t="e">
        <f t="shared" si="1044"/>
        <v>#DIV/0!</v>
      </c>
      <c r="AA2658" s="54" t="e">
        <f t="shared" si="1045"/>
        <v>#DIV/0!</v>
      </c>
      <c r="AB2658" s="38" t="e">
        <f t="shared" si="1046"/>
        <v>#DIV/0!</v>
      </c>
      <c r="AC2658" s="46"/>
      <c r="AD2658" s="38"/>
      <c r="AE2658" s="54"/>
      <c r="AF2658" s="54"/>
      <c r="AG2658" s="54" t="e">
        <f t="shared" si="1047"/>
        <v>#DIV/0!</v>
      </c>
      <c r="AH2658" s="56">
        <v>150.37</v>
      </c>
      <c r="AI2658" s="54">
        <f>VLOOKUP(A2658,VQT_IV!A31:C1635,3,0)</f>
        <v>150.37</v>
      </c>
    </row>
    <row r="2659" spans="1:35" x14ac:dyDescent="0.25">
      <c r="A2659" s="39">
        <v>41862</v>
      </c>
      <c r="C2659" s="27" t="e">
        <f t="shared" si="1032"/>
        <v>#DIV/0!</v>
      </c>
      <c r="D2659" s="27" t="e">
        <f t="shared" si="1033"/>
        <v>#DIV/0!</v>
      </c>
      <c r="E2659" s="5" t="e">
        <f t="shared" si="1034"/>
        <v>#DIV/0!</v>
      </c>
      <c r="J2659" s="54">
        <f t="shared" si="1035"/>
        <v>0</v>
      </c>
      <c r="K2659" s="54" t="e">
        <f t="shared" si="1036"/>
        <v>#DIV/0!</v>
      </c>
      <c r="L2659" s="54">
        <f>VLOOKUP(A2659,LIBOR!$A$3:B4754,2,1)</f>
        <v>9.5000000000000001E-2</v>
      </c>
      <c r="M2659" s="54"/>
      <c r="N2659" s="38"/>
      <c r="O2659" s="54" t="e">
        <f t="shared" si="1037"/>
        <v>#DIV/0!</v>
      </c>
      <c r="P2659" s="54" t="e">
        <f t="shared" si="1038"/>
        <v>#DIV/0!</v>
      </c>
      <c r="Q2659" s="38">
        <f t="shared" si="1051"/>
        <v>0</v>
      </c>
      <c r="R2659" s="38">
        <f t="shared" si="1052"/>
        <v>0</v>
      </c>
      <c r="S2659" s="54">
        <f t="shared" si="1039"/>
        <v>1</v>
      </c>
      <c r="T2659" s="54">
        <f t="shared" si="1040"/>
        <v>0</v>
      </c>
      <c r="U2659" s="54" t="e">
        <f>VLOOKUP(P2659,Table!$D$6:$G$15,MATCH(VALUE(T2659)&amp;"E",Table!$D$5:$G$5,0),1)*IF(Y2659=1,0,1)</f>
        <v>#DIV/0!</v>
      </c>
      <c r="V2659" s="54" t="e">
        <f t="shared" si="1041"/>
        <v>#DIV/0!</v>
      </c>
      <c r="W2659" s="54" t="e">
        <f t="shared" si="1049"/>
        <v>#DIV/0!</v>
      </c>
      <c r="X2659" s="54" t="e">
        <f t="shared" si="1042"/>
        <v>#DIV/0!</v>
      </c>
      <c r="Y2659" s="54" t="e">
        <f t="shared" si="1043"/>
        <v>#DIV/0!</v>
      </c>
      <c r="Z2659" s="54" t="e">
        <f t="shared" si="1044"/>
        <v>#DIV/0!</v>
      </c>
      <c r="AA2659" s="54" t="e">
        <f t="shared" si="1045"/>
        <v>#DIV/0!</v>
      </c>
      <c r="AB2659" s="38" t="e">
        <f t="shared" si="1046"/>
        <v>#DIV/0!</v>
      </c>
      <c r="AC2659" s="46"/>
      <c r="AD2659" s="38"/>
      <c r="AE2659" s="54"/>
      <c r="AF2659" s="54"/>
      <c r="AG2659" s="54" t="e">
        <f t="shared" si="1047"/>
        <v>#DIV/0!</v>
      </c>
      <c r="AH2659" s="56">
        <v>149.41</v>
      </c>
      <c r="AI2659" s="54">
        <f>VLOOKUP(A2659,VQT_IV!A32:C1636,3,0)</f>
        <v>149.41</v>
      </c>
    </row>
    <row r="2660" spans="1:35" x14ac:dyDescent="0.25">
      <c r="A2660" s="39">
        <v>41863</v>
      </c>
      <c r="C2660" s="27" t="e">
        <f t="shared" si="1032"/>
        <v>#DIV/0!</v>
      </c>
      <c r="D2660" s="27" t="e">
        <f t="shared" si="1033"/>
        <v>#DIV/0!</v>
      </c>
      <c r="E2660" s="5" t="e">
        <f t="shared" si="1034"/>
        <v>#DIV/0!</v>
      </c>
      <c r="J2660" s="54">
        <f t="shared" si="1035"/>
        <v>0</v>
      </c>
      <c r="K2660" s="54" t="e">
        <f t="shared" si="1036"/>
        <v>#DIV/0!</v>
      </c>
      <c r="L2660" s="54">
        <f>VLOOKUP(A2660,LIBOR!$A$3:B4755,2,1)</f>
        <v>9.5000000000000001E-2</v>
      </c>
      <c r="M2660" s="54"/>
      <c r="N2660" s="38"/>
      <c r="O2660" s="54" t="e">
        <f t="shared" si="1037"/>
        <v>#DIV/0!</v>
      </c>
      <c r="P2660" s="54" t="e">
        <f t="shared" si="1038"/>
        <v>#DIV/0!</v>
      </c>
      <c r="Q2660" s="38">
        <f t="shared" si="1051"/>
        <v>0</v>
      </c>
      <c r="R2660" s="38">
        <f t="shared" si="1052"/>
        <v>0</v>
      </c>
      <c r="S2660" s="54">
        <f t="shared" si="1039"/>
        <v>1</v>
      </c>
      <c r="T2660" s="54">
        <f t="shared" si="1040"/>
        <v>0</v>
      </c>
      <c r="U2660" s="54" t="e">
        <f>VLOOKUP(P2660,Table!$D$6:$G$15,MATCH(VALUE(T2660)&amp;"E",Table!$D$5:$G$5,0),1)*IF(Y2660=1,0,1)</f>
        <v>#DIV/0!</v>
      </c>
      <c r="V2660" s="54" t="e">
        <f t="shared" si="1041"/>
        <v>#DIV/0!</v>
      </c>
      <c r="W2660" s="54" t="e">
        <f t="shared" si="1049"/>
        <v>#DIV/0!</v>
      </c>
      <c r="X2660" s="54" t="e">
        <f t="shared" si="1042"/>
        <v>#DIV/0!</v>
      </c>
      <c r="Y2660" s="54" t="e">
        <f t="shared" si="1043"/>
        <v>#DIV/0!</v>
      </c>
      <c r="Z2660" s="54" t="e">
        <f t="shared" si="1044"/>
        <v>#DIV/0!</v>
      </c>
      <c r="AA2660" s="54" t="e">
        <f t="shared" si="1045"/>
        <v>#DIV/0!</v>
      </c>
      <c r="AB2660" s="38" t="e">
        <f t="shared" si="1046"/>
        <v>#DIV/0!</v>
      </c>
      <c r="AC2660" s="46"/>
      <c r="AD2660" s="38"/>
      <c r="AE2660" s="54"/>
      <c r="AF2660" s="54"/>
      <c r="AG2660" s="54" t="e">
        <f t="shared" si="1047"/>
        <v>#DIV/0!</v>
      </c>
      <c r="AH2660" s="56">
        <v>148.97999999999999</v>
      </c>
      <c r="AI2660" s="54">
        <f>VLOOKUP(A2660,VQT_IV!A33:C1637,3,0)</f>
        <v>148.97999999999999</v>
      </c>
    </row>
    <row r="2661" spans="1:35" x14ac:dyDescent="0.25">
      <c r="A2661" s="39">
        <v>41864</v>
      </c>
      <c r="C2661" s="27" t="e">
        <f t="shared" si="1032"/>
        <v>#DIV/0!</v>
      </c>
      <c r="D2661" s="27" t="e">
        <f t="shared" si="1033"/>
        <v>#DIV/0!</v>
      </c>
      <c r="E2661" s="5" t="e">
        <f t="shared" si="1034"/>
        <v>#DIV/0!</v>
      </c>
      <c r="J2661" s="54">
        <f t="shared" si="1035"/>
        <v>0</v>
      </c>
      <c r="K2661" s="54" t="e">
        <f t="shared" si="1036"/>
        <v>#DIV/0!</v>
      </c>
      <c r="L2661" s="54">
        <f>VLOOKUP(A2661,LIBOR!$A$3:B4756,2,1)</f>
        <v>9.5000000000000001E-2</v>
      </c>
      <c r="M2661" s="54"/>
      <c r="N2661" s="38"/>
      <c r="O2661" s="54" t="e">
        <f t="shared" si="1037"/>
        <v>#DIV/0!</v>
      </c>
      <c r="P2661" s="54" t="e">
        <f t="shared" si="1038"/>
        <v>#DIV/0!</v>
      </c>
      <c r="Q2661" s="38">
        <f t="shared" si="1051"/>
        <v>0</v>
      </c>
      <c r="R2661" s="38">
        <f t="shared" si="1052"/>
        <v>0</v>
      </c>
      <c r="S2661" s="54">
        <f t="shared" si="1039"/>
        <v>1</v>
      </c>
      <c r="T2661" s="54">
        <f t="shared" si="1040"/>
        <v>0</v>
      </c>
      <c r="U2661" s="54" t="e">
        <f>VLOOKUP(P2661,Table!$D$6:$G$15,MATCH(VALUE(T2661)&amp;"E",Table!$D$5:$G$5,0),1)*IF(Y2661=1,0,1)</f>
        <v>#DIV/0!</v>
      </c>
      <c r="V2661" s="54" t="e">
        <f t="shared" si="1041"/>
        <v>#DIV/0!</v>
      </c>
      <c r="W2661" s="54" t="e">
        <f t="shared" si="1049"/>
        <v>#DIV/0!</v>
      </c>
      <c r="X2661" s="54" t="e">
        <f t="shared" si="1042"/>
        <v>#DIV/0!</v>
      </c>
      <c r="Y2661" s="54" t="e">
        <f t="shared" si="1043"/>
        <v>#DIV/0!</v>
      </c>
      <c r="Z2661" s="54" t="e">
        <f t="shared" si="1044"/>
        <v>#DIV/0!</v>
      </c>
      <c r="AA2661" s="54" t="e">
        <f t="shared" si="1045"/>
        <v>#DIV/0!</v>
      </c>
      <c r="AB2661" s="38" t="e">
        <f t="shared" si="1046"/>
        <v>#DIV/0!</v>
      </c>
      <c r="AC2661" s="46"/>
      <c r="AD2661" s="38"/>
      <c r="AE2661" s="54"/>
      <c r="AF2661" s="54"/>
      <c r="AG2661" s="54" t="e">
        <f t="shared" si="1047"/>
        <v>#DIV/0!</v>
      </c>
      <c r="AH2661" s="56">
        <v>148.63999999999999</v>
      </c>
      <c r="AI2661" s="54">
        <f>VLOOKUP(A2661,VQT_IV!A34:C1638,3,0)</f>
        <v>148.63999999999999</v>
      </c>
    </row>
    <row r="2662" spans="1:35" x14ac:dyDescent="0.25">
      <c r="A2662" s="39">
        <v>41865</v>
      </c>
      <c r="C2662" s="27" t="e">
        <f t="shared" si="1032"/>
        <v>#DIV/0!</v>
      </c>
      <c r="D2662" s="27" t="e">
        <f t="shared" si="1033"/>
        <v>#DIV/0!</v>
      </c>
      <c r="E2662" s="5" t="e">
        <f t="shared" si="1034"/>
        <v>#DIV/0!</v>
      </c>
      <c r="J2662" s="54">
        <f t="shared" si="1035"/>
        <v>0</v>
      </c>
      <c r="K2662" s="54" t="e">
        <f t="shared" si="1036"/>
        <v>#DIV/0!</v>
      </c>
      <c r="L2662" s="54">
        <f>VLOOKUP(A2662,LIBOR!$A$3:B4757,2,1)</f>
        <v>9.5000000000000001E-2</v>
      </c>
      <c r="M2662" s="54"/>
      <c r="N2662" s="38"/>
      <c r="O2662" s="54" t="e">
        <f t="shared" si="1037"/>
        <v>#DIV/0!</v>
      </c>
      <c r="P2662" s="54" t="e">
        <f t="shared" si="1038"/>
        <v>#DIV/0!</v>
      </c>
      <c r="Q2662" s="38">
        <f t="shared" si="1051"/>
        <v>0</v>
      </c>
      <c r="R2662" s="38">
        <f t="shared" si="1052"/>
        <v>0</v>
      </c>
      <c r="S2662" s="54">
        <f t="shared" si="1039"/>
        <v>1</v>
      </c>
      <c r="T2662" s="54">
        <f t="shared" si="1040"/>
        <v>0</v>
      </c>
      <c r="U2662" s="54" t="e">
        <f>VLOOKUP(P2662,Table!$D$6:$G$15,MATCH(VALUE(T2662)&amp;"E",Table!$D$5:$G$5,0),1)*IF(Y2662=1,0,1)</f>
        <v>#DIV/0!</v>
      </c>
      <c r="V2662" s="54" t="e">
        <f t="shared" si="1041"/>
        <v>#DIV/0!</v>
      </c>
      <c r="W2662" s="54" t="e">
        <f t="shared" si="1049"/>
        <v>#DIV/0!</v>
      </c>
      <c r="X2662" s="54" t="e">
        <f t="shared" si="1042"/>
        <v>#DIV/0!</v>
      </c>
      <c r="Y2662" s="54" t="e">
        <f t="shared" si="1043"/>
        <v>#DIV/0!</v>
      </c>
      <c r="Z2662" s="54" t="e">
        <f t="shared" si="1044"/>
        <v>#DIV/0!</v>
      </c>
      <c r="AA2662" s="54" t="e">
        <f t="shared" si="1045"/>
        <v>#DIV/0!</v>
      </c>
      <c r="AB2662" s="38" t="e">
        <f t="shared" si="1046"/>
        <v>#DIV/0!</v>
      </c>
      <c r="AC2662" s="46"/>
      <c r="AD2662" s="38"/>
      <c r="AE2662" s="54"/>
      <c r="AF2662" s="54"/>
      <c r="AG2662" s="54" t="e">
        <f t="shared" si="1047"/>
        <v>#DIV/0!</v>
      </c>
      <c r="AH2662" s="56">
        <v>148.38999999999999</v>
      </c>
      <c r="AI2662" s="54">
        <f>VLOOKUP(A2662,VQT_IV!A35:C1639,3,0)</f>
        <v>148.38999999999999</v>
      </c>
    </row>
    <row r="2663" spans="1:35" x14ac:dyDescent="0.25">
      <c r="A2663" s="39">
        <v>41866</v>
      </c>
      <c r="C2663" s="27" t="e">
        <f t="shared" si="1032"/>
        <v>#DIV/0!</v>
      </c>
      <c r="D2663" s="27" t="e">
        <f t="shared" si="1033"/>
        <v>#DIV/0!</v>
      </c>
      <c r="E2663" s="5" t="e">
        <f t="shared" si="1034"/>
        <v>#DIV/0!</v>
      </c>
      <c r="J2663" s="54">
        <f t="shared" si="1035"/>
        <v>0</v>
      </c>
      <c r="K2663" s="54" t="e">
        <f t="shared" si="1036"/>
        <v>#DIV/0!</v>
      </c>
      <c r="L2663" s="54">
        <f>VLOOKUP(A2663,LIBOR!$A$3:B4758,2,1)</f>
        <v>9.5000000000000001E-2</v>
      </c>
      <c r="M2663" s="54"/>
      <c r="N2663" s="38"/>
      <c r="O2663" s="54" t="e">
        <f t="shared" si="1037"/>
        <v>#DIV/0!</v>
      </c>
      <c r="P2663" s="54" t="e">
        <f t="shared" si="1038"/>
        <v>#DIV/0!</v>
      </c>
      <c r="Q2663" s="38">
        <f t="shared" si="1051"/>
        <v>0</v>
      </c>
      <c r="R2663" s="38">
        <f t="shared" si="1052"/>
        <v>0</v>
      </c>
      <c r="S2663" s="54">
        <f t="shared" si="1039"/>
        <v>1</v>
      </c>
      <c r="T2663" s="54">
        <f t="shared" si="1040"/>
        <v>0</v>
      </c>
      <c r="U2663" s="54" t="e">
        <f>VLOOKUP(P2663,Table!$D$6:$G$15,MATCH(VALUE(T2663)&amp;"E",Table!$D$5:$G$5,0),1)*IF(Y2663=1,0,1)</f>
        <v>#DIV/0!</v>
      </c>
      <c r="V2663" s="54" t="e">
        <f t="shared" si="1041"/>
        <v>#DIV/0!</v>
      </c>
      <c r="W2663" s="54" t="e">
        <f t="shared" si="1049"/>
        <v>#DIV/0!</v>
      </c>
      <c r="X2663" s="54" t="e">
        <f t="shared" si="1042"/>
        <v>#DIV/0!</v>
      </c>
      <c r="Y2663" s="54" t="e">
        <f t="shared" si="1043"/>
        <v>#DIV/0!</v>
      </c>
      <c r="Z2663" s="54" t="e">
        <f t="shared" si="1044"/>
        <v>#DIV/0!</v>
      </c>
      <c r="AA2663" s="54" t="e">
        <f t="shared" si="1045"/>
        <v>#DIV/0!</v>
      </c>
      <c r="AB2663" s="38" t="e">
        <f t="shared" si="1046"/>
        <v>#DIV/0!</v>
      </c>
      <c r="AC2663" s="46"/>
      <c r="AD2663" s="38"/>
      <c r="AE2663" s="54"/>
      <c r="AF2663" s="54"/>
      <c r="AG2663" s="54" t="e">
        <f t="shared" si="1047"/>
        <v>#DIV/0!</v>
      </c>
      <c r="AH2663" s="56">
        <v>148.44999999999999</v>
      </c>
      <c r="AI2663" s="54">
        <f>VLOOKUP(A2663,VQT_IV!A36:C1640,3,0)</f>
        <v>148.44999999999999</v>
      </c>
    </row>
    <row r="2664" spans="1:35" x14ac:dyDescent="0.25">
      <c r="A2664" s="39">
        <v>41869</v>
      </c>
      <c r="C2664" s="27" t="e">
        <f t="shared" si="1032"/>
        <v>#DIV/0!</v>
      </c>
      <c r="D2664" s="27" t="e">
        <f t="shared" si="1033"/>
        <v>#DIV/0!</v>
      </c>
      <c r="E2664" s="5" t="e">
        <f t="shared" si="1034"/>
        <v>#DIV/0!</v>
      </c>
      <c r="J2664" s="54">
        <f t="shared" si="1035"/>
        <v>0</v>
      </c>
      <c r="K2664" s="54" t="e">
        <f t="shared" si="1036"/>
        <v>#DIV/0!</v>
      </c>
      <c r="L2664" s="54">
        <f>VLOOKUP(A2664,LIBOR!$A$3:B4759,2,1)</f>
        <v>9.5000000000000001E-2</v>
      </c>
      <c r="M2664" s="54"/>
      <c r="N2664" s="38"/>
      <c r="O2664" s="54" t="e">
        <f t="shared" si="1037"/>
        <v>#DIV/0!</v>
      </c>
      <c r="P2664" s="54" t="e">
        <f t="shared" si="1038"/>
        <v>#DIV/0!</v>
      </c>
      <c r="Q2664" s="38">
        <f t="shared" si="1051"/>
        <v>0</v>
      </c>
      <c r="R2664" s="38">
        <f t="shared" si="1052"/>
        <v>0</v>
      </c>
      <c r="S2664" s="54">
        <f t="shared" si="1039"/>
        <v>1</v>
      </c>
      <c r="T2664" s="54">
        <f t="shared" si="1040"/>
        <v>0</v>
      </c>
      <c r="U2664" s="54" t="e">
        <f>VLOOKUP(P2664,Table!$D$6:$G$15,MATCH(VALUE(T2664)&amp;"E",Table!$D$5:$G$5,0),1)*IF(Y2664=1,0,1)</f>
        <v>#DIV/0!</v>
      </c>
      <c r="V2664" s="54" t="e">
        <f t="shared" si="1041"/>
        <v>#DIV/0!</v>
      </c>
      <c r="W2664" s="54" t="e">
        <f t="shared" si="1049"/>
        <v>#DIV/0!</v>
      </c>
      <c r="X2664" s="54" t="e">
        <f t="shared" si="1042"/>
        <v>#DIV/0!</v>
      </c>
      <c r="Y2664" s="54" t="e">
        <f t="shared" si="1043"/>
        <v>#DIV/0!</v>
      </c>
      <c r="Z2664" s="54" t="e">
        <f t="shared" si="1044"/>
        <v>#DIV/0!</v>
      </c>
      <c r="AA2664" s="54" t="e">
        <f t="shared" si="1045"/>
        <v>#DIV/0!</v>
      </c>
      <c r="AB2664" s="38" t="e">
        <f t="shared" si="1046"/>
        <v>#DIV/0!</v>
      </c>
      <c r="AC2664" s="46"/>
      <c r="AD2664" s="38"/>
      <c r="AE2664" s="54"/>
      <c r="AF2664" s="54"/>
      <c r="AG2664" s="54" t="e">
        <f t="shared" si="1047"/>
        <v>#DIV/0!</v>
      </c>
      <c r="AH2664" s="56">
        <v>149.03</v>
      </c>
      <c r="AI2664" s="54">
        <f>VLOOKUP(A2664,VQT_IV!A37:C1641,3,0)</f>
        <v>149.03</v>
      </c>
    </row>
    <row r="2665" spans="1:35" x14ac:dyDescent="0.25">
      <c r="A2665" s="39">
        <v>41870</v>
      </c>
      <c r="C2665" s="27" t="e">
        <f t="shared" ref="C2665:C2728" si="1053">B2665/B2664-1</f>
        <v>#DIV/0!</v>
      </c>
      <c r="D2665" s="27" t="e">
        <f t="shared" ref="D2665:D2728" si="1054">SUM(C2661:C2665)</f>
        <v>#DIV/0!</v>
      </c>
      <c r="E2665" s="5" t="e">
        <f t="shared" ref="E2665:E2728" si="1055">IF(Y2665=1,IF(AND(D2665&lt;0,T2665&gt;=0),-1,1),0)</f>
        <v>#DIV/0!</v>
      </c>
      <c r="J2665" s="54">
        <f t="shared" ref="J2665:J2728" si="1056">I2665/100</f>
        <v>0</v>
      </c>
      <c r="K2665" s="54" t="e">
        <f t="shared" ref="K2665:K2728" si="1057">J2665-P2665</f>
        <v>#DIV/0!</v>
      </c>
      <c r="L2665" s="54">
        <f>VLOOKUP(A2665,LIBOR!$A$3:B4760,2,1)</f>
        <v>9.5000000000000001E-2</v>
      </c>
      <c r="M2665" s="54"/>
      <c r="N2665" s="38"/>
      <c r="O2665" s="54" t="e">
        <f t="shared" ref="O2665:O2728" si="1058">LN(B2665/B2664)^2</f>
        <v>#DIV/0!</v>
      </c>
      <c r="P2665" s="54" t="e">
        <f t="shared" ref="P2665:P2728" si="1059">SQRT(252*SUM(O2643:O2664)/22)</f>
        <v>#DIV/0!</v>
      </c>
      <c r="Q2665" s="38">
        <f t="shared" si="1051"/>
        <v>0</v>
      </c>
      <c r="R2665" s="38">
        <f t="shared" si="1052"/>
        <v>0</v>
      </c>
      <c r="S2665" s="54">
        <f t="shared" ref="S2665:S2728" si="1060">IF(Q2665&gt;=R2665,1,-1)</f>
        <v>1</v>
      </c>
      <c r="T2665" s="54">
        <f t="shared" ref="T2665:T2728" si="1061">IF(SUM(S2656:S2665)=-10,-1,IF(SUM(S2656:S2665)&lt;10,0,1))</f>
        <v>1</v>
      </c>
      <c r="U2665" s="54" t="e">
        <f>VLOOKUP(P2665,Table!$D$6:$G$15,MATCH(VALUE(T2665)&amp;"E",Table!$D$5:$G$5,0),1)*IF(Y2665=1,0,1)</f>
        <v>#DIV/0!</v>
      </c>
      <c r="V2665" s="54" t="e">
        <f t="shared" ref="V2665:V2728" si="1062">(1-U2665)*IF(Y2665=1,0,1)</f>
        <v>#DIV/0!</v>
      </c>
      <c r="W2665" s="54" t="e">
        <f t="shared" si="1049"/>
        <v>#DIV/0!</v>
      </c>
      <c r="X2665" s="54" t="e">
        <f t="shared" ref="X2665:X2728" si="1063">W2664/W2659-1</f>
        <v>#DIV/0!</v>
      </c>
      <c r="Y2665" s="54" t="e">
        <f t="shared" ref="Y2665:Y2728" si="1064">IF(X2665&lt;=-0.02,1,0)</f>
        <v>#DIV/0!</v>
      </c>
      <c r="Z2665" s="54" t="e">
        <f t="shared" ref="Z2665:Z2728" si="1065">Y2665*20</f>
        <v>#DIV/0!</v>
      </c>
      <c r="AA2665" s="54" t="e">
        <f t="shared" ref="AA2665:AA2728" si="1066">(1+(A2665-A2664)/360*L2665-1)*Y2664</f>
        <v>#DIV/0!</v>
      </c>
      <c r="AB2665" s="38" t="e">
        <f t="shared" ref="AB2665:AB2728" si="1067">AB2664*(1+$U2664*($G2665/$G2664-1)+$V2664*($M2665/$M2664-1)+Y2664*(1+(A2665-A2664)/360*L2665/100-1))</f>
        <v>#DIV/0!</v>
      </c>
      <c r="AC2665" s="46"/>
      <c r="AD2665" s="38"/>
      <c r="AE2665" s="54"/>
      <c r="AF2665" s="54"/>
      <c r="AG2665" s="54" t="e">
        <f t="shared" ref="AG2665:AG2728" si="1068">AB2665/AG$2</f>
        <v>#DIV/0!</v>
      </c>
      <c r="AH2665" s="56">
        <v>149.82</v>
      </c>
      <c r="AI2665" s="54">
        <f>VLOOKUP(A2665,VQT_IV!A38:C1642,3,0)</f>
        <v>149.82</v>
      </c>
    </row>
    <row r="2666" spans="1:35" x14ac:dyDescent="0.25">
      <c r="A2666" s="39">
        <v>41871</v>
      </c>
      <c r="C2666" s="27" t="e">
        <f t="shared" si="1053"/>
        <v>#DIV/0!</v>
      </c>
      <c r="D2666" s="27" t="e">
        <f t="shared" si="1054"/>
        <v>#DIV/0!</v>
      </c>
      <c r="E2666" s="5" t="e">
        <f t="shared" si="1055"/>
        <v>#DIV/0!</v>
      </c>
      <c r="J2666" s="54">
        <f t="shared" si="1056"/>
        <v>0</v>
      </c>
      <c r="K2666" s="54" t="e">
        <f t="shared" si="1057"/>
        <v>#DIV/0!</v>
      </c>
      <c r="L2666" s="54">
        <f>VLOOKUP(A2666,LIBOR!$A$3:B4761,2,1)</f>
        <v>9.5000000000000001E-2</v>
      </c>
      <c r="M2666" s="54"/>
      <c r="N2666" s="38"/>
      <c r="O2666" s="54" t="e">
        <f t="shared" si="1058"/>
        <v>#DIV/0!</v>
      </c>
      <c r="P2666" s="54" t="e">
        <f t="shared" si="1059"/>
        <v>#DIV/0!</v>
      </c>
      <c r="Q2666" s="38">
        <f t="shared" si="1051"/>
        <v>0</v>
      </c>
      <c r="R2666" s="38">
        <f t="shared" si="1052"/>
        <v>0</v>
      </c>
      <c r="S2666" s="54">
        <f t="shared" si="1060"/>
        <v>1</v>
      </c>
      <c r="T2666" s="54">
        <f t="shared" si="1061"/>
        <v>1</v>
      </c>
      <c r="U2666" s="54" t="e">
        <f>VLOOKUP(P2666,Table!$D$6:$G$15,MATCH(VALUE(T2666)&amp;"E",Table!$D$5:$G$5,0),1)*IF(Y2666=1,0,1)</f>
        <v>#DIV/0!</v>
      </c>
      <c r="V2666" s="54" t="e">
        <f t="shared" si="1062"/>
        <v>#DIV/0!</v>
      </c>
      <c r="W2666" s="54" t="e">
        <f t="shared" si="1049"/>
        <v>#DIV/0!</v>
      </c>
      <c r="X2666" s="54" t="e">
        <f t="shared" si="1063"/>
        <v>#DIV/0!</v>
      </c>
      <c r="Y2666" s="54" t="e">
        <f t="shared" si="1064"/>
        <v>#DIV/0!</v>
      </c>
      <c r="Z2666" s="54" t="e">
        <f t="shared" si="1065"/>
        <v>#DIV/0!</v>
      </c>
      <c r="AA2666" s="54" t="e">
        <f t="shared" si="1066"/>
        <v>#DIV/0!</v>
      </c>
      <c r="AB2666" s="38" t="e">
        <f t="shared" si="1067"/>
        <v>#DIV/0!</v>
      </c>
      <c r="AC2666" s="46"/>
      <c r="AD2666" s="38"/>
      <c r="AE2666" s="54"/>
      <c r="AF2666" s="54"/>
      <c r="AG2666" s="54" t="e">
        <f t="shared" si="1068"/>
        <v>#DIV/0!</v>
      </c>
      <c r="AH2666" s="56">
        <v>150.16</v>
      </c>
      <c r="AI2666" s="54">
        <f>VLOOKUP(A2666,VQT_IV!A39:C1643,3,0)</f>
        <v>150.16</v>
      </c>
    </row>
    <row r="2667" spans="1:35" x14ac:dyDescent="0.25">
      <c r="A2667" s="39">
        <v>41872</v>
      </c>
      <c r="C2667" s="27" t="e">
        <f t="shared" si="1053"/>
        <v>#DIV/0!</v>
      </c>
      <c r="D2667" s="27" t="e">
        <f t="shared" si="1054"/>
        <v>#DIV/0!</v>
      </c>
      <c r="E2667" s="5" t="e">
        <f t="shared" si="1055"/>
        <v>#DIV/0!</v>
      </c>
      <c r="J2667" s="54">
        <f t="shared" si="1056"/>
        <v>0</v>
      </c>
      <c r="K2667" s="54" t="e">
        <f t="shared" si="1057"/>
        <v>#DIV/0!</v>
      </c>
      <c r="L2667" s="54">
        <f>VLOOKUP(A2667,LIBOR!$A$3:B4762,2,1)</f>
        <v>9.5000000000000001E-2</v>
      </c>
      <c r="M2667" s="54"/>
      <c r="N2667" s="38"/>
      <c r="O2667" s="54" t="e">
        <f t="shared" si="1058"/>
        <v>#DIV/0!</v>
      </c>
      <c r="P2667" s="54" t="e">
        <f t="shared" si="1059"/>
        <v>#DIV/0!</v>
      </c>
      <c r="Q2667" s="38">
        <f t="shared" si="1051"/>
        <v>0</v>
      </c>
      <c r="R2667" s="38">
        <f t="shared" si="1052"/>
        <v>0</v>
      </c>
      <c r="S2667" s="54">
        <f t="shared" si="1060"/>
        <v>1</v>
      </c>
      <c r="T2667" s="54">
        <f t="shared" si="1061"/>
        <v>1</v>
      </c>
      <c r="U2667" s="54" t="e">
        <f>VLOOKUP(P2667,Table!$D$6:$G$15,MATCH(VALUE(T2667)&amp;"E",Table!$D$5:$G$5,0),1)*IF(Y2667=1,0,1)</f>
        <v>#DIV/0!</v>
      </c>
      <c r="V2667" s="54" t="e">
        <f t="shared" si="1062"/>
        <v>#DIV/0!</v>
      </c>
      <c r="W2667" s="54" t="e">
        <f t="shared" si="1049"/>
        <v>#DIV/0!</v>
      </c>
      <c r="X2667" s="54" t="e">
        <f t="shared" si="1063"/>
        <v>#DIV/0!</v>
      </c>
      <c r="Y2667" s="54" t="e">
        <f t="shared" si="1064"/>
        <v>#DIV/0!</v>
      </c>
      <c r="Z2667" s="54" t="e">
        <f t="shared" si="1065"/>
        <v>#DIV/0!</v>
      </c>
      <c r="AA2667" s="54" t="e">
        <f t="shared" si="1066"/>
        <v>#DIV/0!</v>
      </c>
      <c r="AB2667" s="38" t="e">
        <f t="shared" si="1067"/>
        <v>#DIV/0!</v>
      </c>
      <c r="AC2667" s="46"/>
      <c r="AD2667" s="38"/>
      <c r="AE2667" s="54"/>
      <c r="AF2667" s="54"/>
      <c r="AG2667" s="54" t="e">
        <f t="shared" si="1068"/>
        <v>#DIV/0!</v>
      </c>
      <c r="AH2667" s="56">
        <v>150.44999999999999</v>
      </c>
      <c r="AI2667" s="54">
        <f>VLOOKUP(A2667,VQT_IV!A40:C1644,3,0)</f>
        <v>150.44999999999999</v>
      </c>
    </row>
    <row r="2668" spans="1:35" x14ac:dyDescent="0.25">
      <c r="A2668" s="39">
        <v>41873</v>
      </c>
      <c r="C2668" s="27" t="e">
        <f t="shared" si="1053"/>
        <v>#DIV/0!</v>
      </c>
      <c r="D2668" s="27" t="e">
        <f t="shared" si="1054"/>
        <v>#DIV/0!</v>
      </c>
      <c r="E2668" s="5" t="e">
        <f t="shared" si="1055"/>
        <v>#DIV/0!</v>
      </c>
      <c r="J2668" s="54">
        <f t="shared" si="1056"/>
        <v>0</v>
      </c>
      <c r="K2668" s="54" t="e">
        <f t="shared" si="1057"/>
        <v>#DIV/0!</v>
      </c>
      <c r="L2668" s="54">
        <f>VLOOKUP(A2668,LIBOR!$A$3:B4763,2,1)</f>
        <v>9.5000000000000001E-2</v>
      </c>
      <c r="M2668" s="54"/>
      <c r="N2668" s="38"/>
      <c r="O2668" s="54" t="e">
        <f t="shared" si="1058"/>
        <v>#DIV/0!</v>
      </c>
      <c r="P2668" s="54" t="e">
        <f t="shared" si="1059"/>
        <v>#DIV/0!</v>
      </c>
      <c r="Q2668" s="38">
        <f t="shared" si="1051"/>
        <v>0</v>
      </c>
      <c r="R2668" s="38">
        <f t="shared" si="1052"/>
        <v>0</v>
      </c>
      <c r="S2668" s="54">
        <f t="shared" si="1060"/>
        <v>1</v>
      </c>
      <c r="T2668" s="54">
        <f t="shared" si="1061"/>
        <v>1</v>
      </c>
      <c r="U2668" s="54" t="e">
        <f>VLOOKUP(P2668,Table!$D$6:$G$15,MATCH(VALUE(T2668)&amp;"E",Table!$D$5:$G$5,0),1)*IF(Y2668=1,0,1)</f>
        <v>#DIV/0!</v>
      </c>
      <c r="V2668" s="54" t="e">
        <f t="shared" si="1062"/>
        <v>#DIV/0!</v>
      </c>
      <c r="W2668" s="54" t="e">
        <f t="shared" si="1049"/>
        <v>#DIV/0!</v>
      </c>
      <c r="X2668" s="54" t="e">
        <f t="shared" si="1063"/>
        <v>#DIV/0!</v>
      </c>
      <c r="Y2668" s="54" t="e">
        <f t="shared" si="1064"/>
        <v>#DIV/0!</v>
      </c>
      <c r="Z2668" s="54" t="e">
        <f t="shared" si="1065"/>
        <v>#DIV/0!</v>
      </c>
      <c r="AA2668" s="54" t="e">
        <f t="shared" si="1066"/>
        <v>#DIV/0!</v>
      </c>
      <c r="AB2668" s="38" t="e">
        <f t="shared" si="1067"/>
        <v>#DIV/0!</v>
      </c>
      <c r="AC2668" s="46"/>
      <c r="AD2668" s="38"/>
      <c r="AE2668" s="54"/>
      <c r="AF2668" s="54"/>
      <c r="AG2668" s="54" t="e">
        <f t="shared" si="1068"/>
        <v>#DIV/0!</v>
      </c>
      <c r="AH2668" s="56">
        <v>150.30000000000001</v>
      </c>
      <c r="AI2668" s="54">
        <f>VLOOKUP(A2668,VQT_IV!A41:C1645,3,0)</f>
        <v>150.30000000000001</v>
      </c>
    </row>
    <row r="2669" spans="1:35" x14ac:dyDescent="0.25">
      <c r="A2669" s="39">
        <v>41876</v>
      </c>
      <c r="C2669" s="27" t="e">
        <f t="shared" si="1053"/>
        <v>#DIV/0!</v>
      </c>
      <c r="D2669" s="27" t="e">
        <f t="shared" si="1054"/>
        <v>#DIV/0!</v>
      </c>
      <c r="E2669" s="5" t="e">
        <f t="shared" si="1055"/>
        <v>#DIV/0!</v>
      </c>
      <c r="J2669" s="54">
        <f t="shared" si="1056"/>
        <v>0</v>
      </c>
      <c r="K2669" s="54" t="e">
        <f t="shared" si="1057"/>
        <v>#DIV/0!</v>
      </c>
      <c r="L2669" s="54">
        <f>VLOOKUP(A2669,LIBOR!$A$3:B4764,2,1)</f>
        <v>9.5000000000000001E-2</v>
      </c>
      <c r="M2669" s="54"/>
      <c r="N2669" s="38"/>
      <c r="O2669" s="54" t="e">
        <f t="shared" si="1058"/>
        <v>#DIV/0!</v>
      </c>
      <c r="P2669" s="54" t="e">
        <f t="shared" si="1059"/>
        <v>#DIV/0!</v>
      </c>
      <c r="Q2669" s="38">
        <f t="shared" si="1051"/>
        <v>0</v>
      </c>
      <c r="R2669" s="38">
        <f t="shared" si="1052"/>
        <v>0</v>
      </c>
      <c r="S2669" s="54">
        <f t="shared" si="1060"/>
        <v>1</v>
      </c>
      <c r="T2669" s="54">
        <f t="shared" si="1061"/>
        <v>1</v>
      </c>
      <c r="U2669" s="54" t="e">
        <f>VLOOKUP(P2669,Table!$D$6:$G$15,MATCH(VALUE(T2669)&amp;"E",Table!$D$5:$G$5,0),1)*IF(Y2669=1,0,1)</f>
        <v>#DIV/0!</v>
      </c>
      <c r="V2669" s="54" t="e">
        <f t="shared" si="1062"/>
        <v>#DIV/0!</v>
      </c>
      <c r="W2669" s="54" t="e">
        <f t="shared" si="1049"/>
        <v>#DIV/0!</v>
      </c>
      <c r="X2669" s="54" t="e">
        <f t="shared" si="1063"/>
        <v>#DIV/0!</v>
      </c>
      <c r="Y2669" s="54" t="e">
        <f t="shared" si="1064"/>
        <v>#DIV/0!</v>
      </c>
      <c r="Z2669" s="54" t="e">
        <f t="shared" si="1065"/>
        <v>#DIV/0!</v>
      </c>
      <c r="AA2669" s="54" t="e">
        <f t="shared" si="1066"/>
        <v>#DIV/0!</v>
      </c>
      <c r="AB2669" s="38" t="e">
        <f t="shared" si="1067"/>
        <v>#DIV/0!</v>
      </c>
      <c r="AC2669" s="46"/>
      <c r="AD2669" s="38"/>
      <c r="AE2669" s="54"/>
      <c r="AF2669" s="54"/>
      <c r="AG2669" s="54" t="e">
        <f t="shared" si="1068"/>
        <v>#DIV/0!</v>
      </c>
      <c r="AH2669" s="56">
        <v>150.78</v>
      </c>
      <c r="AI2669" s="54">
        <f>VLOOKUP(A2669,VQT_IV!A42:C1646,3,0)</f>
        <v>150.78</v>
      </c>
    </row>
    <row r="2670" spans="1:35" x14ac:dyDescent="0.25">
      <c r="A2670" s="39">
        <v>41877</v>
      </c>
      <c r="C2670" s="27" t="e">
        <f t="shared" si="1053"/>
        <v>#DIV/0!</v>
      </c>
      <c r="D2670" s="27" t="e">
        <f t="shared" si="1054"/>
        <v>#DIV/0!</v>
      </c>
      <c r="E2670" s="5" t="e">
        <f t="shared" si="1055"/>
        <v>#DIV/0!</v>
      </c>
      <c r="J2670" s="54">
        <f t="shared" si="1056"/>
        <v>0</v>
      </c>
      <c r="K2670" s="54" t="e">
        <f t="shared" si="1057"/>
        <v>#DIV/0!</v>
      </c>
      <c r="L2670" s="54">
        <f>VLOOKUP(A2670,LIBOR!$A$3:B4765,2,1)</f>
        <v>9.5000000000000001E-2</v>
      </c>
      <c r="M2670" s="54"/>
      <c r="N2670" s="38"/>
      <c r="O2670" s="54" t="e">
        <f t="shared" si="1058"/>
        <v>#DIV/0!</v>
      </c>
      <c r="P2670" s="54" t="e">
        <f t="shared" si="1059"/>
        <v>#DIV/0!</v>
      </c>
      <c r="Q2670" s="38">
        <f t="shared" si="1051"/>
        <v>0</v>
      </c>
      <c r="R2670" s="38">
        <f t="shared" si="1052"/>
        <v>0</v>
      </c>
      <c r="S2670" s="54">
        <f t="shared" si="1060"/>
        <v>1</v>
      </c>
      <c r="T2670" s="54">
        <f t="shared" si="1061"/>
        <v>1</v>
      </c>
      <c r="U2670" s="54" t="e">
        <f>VLOOKUP(P2670,Table!$D$6:$G$15,MATCH(VALUE(T2670)&amp;"E",Table!$D$5:$G$5,0),1)*IF(Y2670=1,0,1)</f>
        <v>#DIV/0!</v>
      </c>
      <c r="V2670" s="54" t="e">
        <f t="shared" si="1062"/>
        <v>#DIV/0!</v>
      </c>
      <c r="W2670" s="54" t="e">
        <f t="shared" si="1049"/>
        <v>#DIV/0!</v>
      </c>
      <c r="X2670" s="54" t="e">
        <f t="shared" si="1063"/>
        <v>#DIV/0!</v>
      </c>
      <c r="Y2670" s="54" t="e">
        <f t="shared" si="1064"/>
        <v>#DIV/0!</v>
      </c>
      <c r="Z2670" s="54" t="e">
        <f t="shared" si="1065"/>
        <v>#DIV/0!</v>
      </c>
      <c r="AA2670" s="54" t="e">
        <f t="shared" si="1066"/>
        <v>#DIV/0!</v>
      </c>
      <c r="AB2670" s="38" t="e">
        <f t="shared" si="1067"/>
        <v>#DIV/0!</v>
      </c>
      <c r="AC2670" s="46"/>
      <c r="AD2670" s="38"/>
      <c r="AE2670" s="54"/>
      <c r="AF2670" s="54"/>
      <c r="AG2670" s="54" t="e">
        <f t="shared" si="1068"/>
        <v>#DIV/0!</v>
      </c>
      <c r="AH2670" s="56">
        <v>151.06</v>
      </c>
      <c r="AI2670" s="54">
        <f>VLOOKUP(A2670,VQT_IV!A43:C1647,3,0)</f>
        <v>151.06</v>
      </c>
    </row>
    <row r="2671" spans="1:35" x14ac:dyDescent="0.25">
      <c r="A2671" s="39">
        <v>41878</v>
      </c>
      <c r="C2671" s="27" t="e">
        <f t="shared" si="1053"/>
        <v>#DIV/0!</v>
      </c>
      <c r="D2671" s="27" t="e">
        <f t="shared" si="1054"/>
        <v>#DIV/0!</v>
      </c>
      <c r="E2671" s="5" t="e">
        <f t="shared" si="1055"/>
        <v>#DIV/0!</v>
      </c>
      <c r="J2671" s="54">
        <f t="shared" si="1056"/>
        <v>0</v>
      </c>
      <c r="K2671" s="54" t="e">
        <f t="shared" si="1057"/>
        <v>#DIV/0!</v>
      </c>
      <c r="L2671" s="54">
        <f>VLOOKUP(A2671,LIBOR!$A$3:B4766,2,1)</f>
        <v>9.5000000000000001E-2</v>
      </c>
      <c r="M2671" s="54"/>
      <c r="N2671" s="38"/>
      <c r="O2671" s="54" t="e">
        <f t="shared" si="1058"/>
        <v>#DIV/0!</v>
      </c>
      <c r="P2671" s="54" t="e">
        <f t="shared" si="1059"/>
        <v>#DIV/0!</v>
      </c>
      <c r="Q2671" s="38">
        <f t="shared" si="1051"/>
        <v>0</v>
      </c>
      <c r="R2671" s="38">
        <f t="shared" si="1052"/>
        <v>0</v>
      </c>
      <c r="S2671" s="54">
        <f t="shared" si="1060"/>
        <v>1</v>
      </c>
      <c r="T2671" s="54">
        <f t="shared" si="1061"/>
        <v>1</v>
      </c>
      <c r="U2671" s="54" t="e">
        <f>VLOOKUP(P2671,Table!$D$6:$G$15,MATCH(VALUE(T2671)&amp;"E",Table!$D$5:$G$5,0),1)*IF(Y2671=1,0,1)</f>
        <v>#DIV/0!</v>
      </c>
      <c r="V2671" s="54" t="e">
        <f t="shared" si="1062"/>
        <v>#DIV/0!</v>
      </c>
      <c r="W2671" s="54" t="e">
        <f t="shared" si="1049"/>
        <v>#DIV/0!</v>
      </c>
      <c r="X2671" s="54" t="e">
        <f t="shared" si="1063"/>
        <v>#DIV/0!</v>
      </c>
      <c r="Y2671" s="54" t="e">
        <f t="shared" si="1064"/>
        <v>#DIV/0!</v>
      </c>
      <c r="Z2671" s="54" t="e">
        <f t="shared" si="1065"/>
        <v>#DIV/0!</v>
      </c>
      <c r="AA2671" s="54" t="e">
        <f t="shared" si="1066"/>
        <v>#DIV/0!</v>
      </c>
      <c r="AB2671" s="38" t="e">
        <f t="shared" si="1067"/>
        <v>#DIV/0!</v>
      </c>
      <c r="AC2671" s="46"/>
      <c r="AD2671" s="38"/>
      <c r="AE2671" s="54"/>
      <c r="AF2671" s="54"/>
      <c r="AG2671" s="54" t="e">
        <f t="shared" si="1068"/>
        <v>#DIV/0!</v>
      </c>
      <c r="AH2671" s="56">
        <v>151.19999999999999</v>
      </c>
      <c r="AI2671" s="54">
        <f>VLOOKUP(A2671,VQT_IV!A44:C1648,3,0)</f>
        <v>151.19999999999999</v>
      </c>
    </row>
    <row r="2672" spans="1:35" x14ac:dyDescent="0.25">
      <c r="A2672" s="39">
        <v>41879</v>
      </c>
      <c r="C2672" s="27" t="e">
        <f t="shared" si="1053"/>
        <v>#DIV/0!</v>
      </c>
      <c r="D2672" s="27" t="e">
        <f t="shared" si="1054"/>
        <v>#DIV/0!</v>
      </c>
      <c r="E2672" s="5" t="e">
        <f t="shared" si="1055"/>
        <v>#DIV/0!</v>
      </c>
      <c r="J2672" s="54">
        <f t="shared" si="1056"/>
        <v>0</v>
      </c>
      <c r="K2672" s="54" t="e">
        <f t="shared" si="1057"/>
        <v>#DIV/0!</v>
      </c>
      <c r="L2672" s="54">
        <f>VLOOKUP(A2672,LIBOR!$A$3:B4767,2,1)</f>
        <v>9.5000000000000001E-2</v>
      </c>
      <c r="M2672" s="54"/>
      <c r="N2672" s="38"/>
      <c r="O2672" s="54" t="e">
        <f t="shared" si="1058"/>
        <v>#DIV/0!</v>
      </c>
      <c r="P2672" s="54" t="e">
        <f t="shared" si="1059"/>
        <v>#DIV/0!</v>
      </c>
      <c r="Q2672" s="38">
        <f t="shared" si="1051"/>
        <v>0</v>
      </c>
      <c r="R2672" s="38">
        <f t="shared" si="1052"/>
        <v>0</v>
      </c>
      <c r="S2672" s="54">
        <f t="shared" si="1060"/>
        <v>1</v>
      </c>
      <c r="T2672" s="54">
        <f t="shared" si="1061"/>
        <v>1</v>
      </c>
      <c r="U2672" s="54" t="e">
        <f>VLOOKUP(P2672,Table!$D$6:$G$15,MATCH(VALUE(T2672)&amp;"E",Table!$D$5:$G$5,0),1)*IF(Y2672=1,0,1)</f>
        <v>#DIV/0!</v>
      </c>
      <c r="V2672" s="54" t="e">
        <f t="shared" si="1062"/>
        <v>#DIV/0!</v>
      </c>
      <c r="W2672" s="54" t="e">
        <f t="shared" si="1049"/>
        <v>#DIV/0!</v>
      </c>
      <c r="X2672" s="54" t="e">
        <f t="shared" si="1063"/>
        <v>#DIV/0!</v>
      </c>
      <c r="Y2672" s="54" t="e">
        <f t="shared" si="1064"/>
        <v>#DIV/0!</v>
      </c>
      <c r="Z2672" s="54" t="e">
        <f t="shared" si="1065"/>
        <v>#DIV/0!</v>
      </c>
      <c r="AA2672" s="54" t="e">
        <f t="shared" si="1066"/>
        <v>#DIV/0!</v>
      </c>
      <c r="AB2672" s="38" t="e">
        <f t="shared" si="1067"/>
        <v>#DIV/0!</v>
      </c>
      <c r="AC2672" s="46"/>
      <c r="AD2672" s="38"/>
      <c r="AE2672" s="54"/>
      <c r="AF2672" s="54"/>
      <c r="AG2672" s="54" t="e">
        <f t="shared" si="1068"/>
        <v>#DIV/0!</v>
      </c>
      <c r="AH2672" s="56">
        <v>151.02000000000001</v>
      </c>
      <c r="AI2672" s="54">
        <f>VLOOKUP(A2672,VQT_IV!A45:C1649,3,0)</f>
        <v>151.02000000000001</v>
      </c>
    </row>
    <row r="2673" spans="1:35" x14ac:dyDescent="0.25">
      <c r="A2673" s="39">
        <v>41880</v>
      </c>
      <c r="C2673" s="27" t="e">
        <f t="shared" si="1053"/>
        <v>#DIV/0!</v>
      </c>
      <c r="D2673" s="27" t="e">
        <f t="shared" si="1054"/>
        <v>#DIV/0!</v>
      </c>
      <c r="E2673" s="5" t="e">
        <f t="shared" si="1055"/>
        <v>#DIV/0!</v>
      </c>
      <c r="J2673" s="54">
        <f t="shared" si="1056"/>
        <v>0</v>
      </c>
      <c r="K2673" s="54" t="e">
        <f t="shared" si="1057"/>
        <v>#DIV/0!</v>
      </c>
      <c r="L2673" s="54">
        <f>VLOOKUP(A2673,LIBOR!$A$3:B4768,2,1)</f>
        <v>9.5000000000000001E-2</v>
      </c>
      <c r="M2673" s="54"/>
      <c r="N2673" s="38"/>
      <c r="O2673" s="54" t="e">
        <f t="shared" si="1058"/>
        <v>#DIV/0!</v>
      </c>
      <c r="P2673" s="54" t="e">
        <f t="shared" si="1059"/>
        <v>#DIV/0!</v>
      </c>
      <c r="Q2673" s="38">
        <f t="shared" si="1051"/>
        <v>0</v>
      </c>
      <c r="R2673" s="38">
        <f t="shared" si="1052"/>
        <v>0</v>
      </c>
      <c r="S2673" s="54">
        <f t="shared" si="1060"/>
        <v>1</v>
      </c>
      <c r="T2673" s="54">
        <f t="shared" si="1061"/>
        <v>1</v>
      </c>
      <c r="U2673" s="54" t="e">
        <f>VLOOKUP(P2673,Table!$D$6:$G$15,MATCH(VALUE(T2673)&amp;"E",Table!$D$5:$G$5,0),1)*IF(Y2673=1,0,1)</f>
        <v>#DIV/0!</v>
      </c>
      <c r="V2673" s="54" t="e">
        <f t="shared" si="1062"/>
        <v>#DIV/0!</v>
      </c>
      <c r="W2673" s="54" t="e">
        <f t="shared" si="1049"/>
        <v>#DIV/0!</v>
      </c>
      <c r="X2673" s="54" t="e">
        <f t="shared" si="1063"/>
        <v>#DIV/0!</v>
      </c>
      <c r="Y2673" s="54" t="e">
        <f t="shared" si="1064"/>
        <v>#DIV/0!</v>
      </c>
      <c r="Z2673" s="54" t="e">
        <f t="shared" si="1065"/>
        <v>#DIV/0!</v>
      </c>
      <c r="AA2673" s="54" t="e">
        <f t="shared" si="1066"/>
        <v>#DIV/0!</v>
      </c>
      <c r="AB2673" s="38" t="e">
        <f t="shared" si="1067"/>
        <v>#DIV/0!</v>
      </c>
      <c r="AC2673" s="46"/>
      <c r="AD2673" s="38"/>
      <c r="AE2673" s="54"/>
      <c r="AF2673" s="54"/>
      <c r="AG2673" s="54" t="e">
        <f t="shared" si="1068"/>
        <v>#DIV/0!</v>
      </c>
      <c r="AH2673" s="56">
        <v>151.56</v>
      </c>
      <c r="AI2673" s="54">
        <f>VLOOKUP(A2673,VQT_IV!A46:C1650,3,0)</f>
        <v>151.56</v>
      </c>
    </row>
    <row r="2674" spans="1:35" x14ac:dyDescent="0.25">
      <c r="A2674" s="39">
        <v>41884</v>
      </c>
      <c r="C2674" s="27" t="e">
        <f t="shared" si="1053"/>
        <v>#DIV/0!</v>
      </c>
      <c r="D2674" s="27" t="e">
        <f t="shared" si="1054"/>
        <v>#DIV/0!</v>
      </c>
      <c r="E2674" s="5" t="e">
        <f t="shared" si="1055"/>
        <v>#DIV/0!</v>
      </c>
      <c r="J2674" s="54">
        <f t="shared" si="1056"/>
        <v>0</v>
      </c>
      <c r="K2674" s="54" t="e">
        <f t="shared" si="1057"/>
        <v>#DIV/0!</v>
      </c>
      <c r="L2674" s="54">
        <f>VLOOKUP(A2674,LIBOR!$A$3:B4769,2,1)</f>
        <v>9.5000000000000001E-2</v>
      </c>
      <c r="M2674" s="54"/>
      <c r="N2674" s="38"/>
      <c r="O2674" s="54" t="e">
        <f t="shared" si="1058"/>
        <v>#DIV/0!</v>
      </c>
      <c r="P2674" s="54" t="e">
        <f t="shared" si="1059"/>
        <v>#DIV/0!</v>
      </c>
      <c r="Q2674" s="38">
        <f t="shared" si="1051"/>
        <v>0</v>
      </c>
      <c r="R2674" s="38">
        <f t="shared" si="1052"/>
        <v>0</v>
      </c>
      <c r="S2674" s="54">
        <f t="shared" si="1060"/>
        <v>1</v>
      </c>
      <c r="T2674" s="54">
        <f t="shared" si="1061"/>
        <v>1</v>
      </c>
      <c r="U2674" s="54" t="e">
        <f>VLOOKUP(P2674,Table!$D$6:$G$15,MATCH(VALUE(T2674)&amp;"E",Table!$D$5:$G$5,0),1)*IF(Y2674=1,0,1)</f>
        <v>#DIV/0!</v>
      </c>
      <c r="V2674" s="54" t="e">
        <f t="shared" si="1062"/>
        <v>#DIV/0!</v>
      </c>
      <c r="W2674" s="54" t="e">
        <f t="shared" si="1049"/>
        <v>#DIV/0!</v>
      </c>
      <c r="X2674" s="54" t="e">
        <f t="shared" si="1063"/>
        <v>#DIV/0!</v>
      </c>
      <c r="Y2674" s="54" t="e">
        <f t="shared" si="1064"/>
        <v>#DIV/0!</v>
      </c>
      <c r="Z2674" s="54" t="e">
        <f t="shared" si="1065"/>
        <v>#DIV/0!</v>
      </c>
      <c r="AA2674" s="54" t="e">
        <f t="shared" si="1066"/>
        <v>#DIV/0!</v>
      </c>
      <c r="AB2674" s="38" t="e">
        <f t="shared" si="1067"/>
        <v>#DIV/0!</v>
      </c>
      <c r="AC2674" s="46"/>
      <c r="AD2674" s="38"/>
      <c r="AE2674" s="54"/>
      <c r="AF2674" s="54"/>
      <c r="AG2674" s="54" t="e">
        <f t="shared" si="1068"/>
        <v>#DIV/0!</v>
      </c>
      <c r="AH2674" s="56">
        <v>151.47999999999999</v>
      </c>
      <c r="AI2674" s="54">
        <f>VLOOKUP(A2674,VQT_IV!A47:C1651,3,0)</f>
        <v>151.47999999999999</v>
      </c>
    </row>
    <row r="2675" spans="1:35" x14ac:dyDescent="0.25">
      <c r="A2675" s="39">
        <v>41885</v>
      </c>
      <c r="C2675" s="27" t="e">
        <f t="shared" si="1053"/>
        <v>#DIV/0!</v>
      </c>
      <c r="D2675" s="27" t="e">
        <f t="shared" si="1054"/>
        <v>#DIV/0!</v>
      </c>
      <c r="E2675" s="5" t="e">
        <f t="shared" si="1055"/>
        <v>#DIV/0!</v>
      </c>
      <c r="J2675" s="54">
        <f t="shared" si="1056"/>
        <v>0</v>
      </c>
      <c r="K2675" s="54" t="e">
        <f t="shared" si="1057"/>
        <v>#DIV/0!</v>
      </c>
      <c r="L2675" s="54">
        <f>VLOOKUP(A2675,LIBOR!$A$3:B4770,2,1)</f>
        <v>9.5000000000000001E-2</v>
      </c>
      <c r="M2675" s="54"/>
      <c r="N2675" s="38"/>
      <c r="O2675" s="54" t="e">
        <f t="shared" si="1058"/>
        <v>#DIV/0!</v>
      </c>
      <c r="P2675" s="54" t="e">
        <f t="shared" si="1059"/>
        <v>#DIV/0!</v>
      </c>
      <c r="Q2675" s="38">
        <f t="shared" si="1051"/>
        <v>0</v>
      </c>
      <c r="R2675" s="38">
        <f t="shared" si="1052"/>
        <v>0</v>
      </c>
      <c r="S2675" s="54">
        <f t="shared" si="1060"/>
        <v>1</v>
      </c>
      <c r="T2675" s="54">
        <f t="shared" si="1061"/>
        <v>1</v>
      </c>
      <c r="U2675" s="54" t="e">
        <f>VLOOKUP(P2675,Table!$D$6:$G$15,MATCH(VALUE(T2675)&amp;"E",Table!$D$5:$G$5,0),1)*IF(Y2675=1,0,1)</f>
        <v>#DIV/0!</v>
      </c>
      <c r="V2675" s="54" t="e">
        <f t="shared" si="1062"/>
        <v>#DIV/0!</v>
      </c>
      <c r="W2675" s="54" t="e">
        <f t="shared" si="1049"/>
        <v>#DIV/0!</v>
      </c>
      <c r="X2675" s="54" t="e">
        <f t="shared" si="1063"/>
        <v>#DIV/0!</v>
      </c>
      <c r="Y2675" s="54" t="e">
        <f t="shared" si="1064"/>
        <v>#DIV/0!</v>
      </c>
      <c r="Z2675" s="54" t="e">
        <f t="shared" si="1065"/>
        <v>#DIV/0!</v>
      </c>
      <c r="AA2675" s="54" t="e">
        <f t="shared" si="1066"/>
        <v>#DIV/0!</v>
      </c>
      <c r="AB2675" s="38" t="e">
        <f t="shared" si="1067"/>
        <v>#DIV/0!</v>
      </c>
      <c r="AC2675" s="46"/>
      <c r="AD2675" s="38"/>
      <c r="AE2675" s="54"/>
      <c r="AF2675" s="54"/>
      <c r="AG2675" s="54" t="e">
        <f t="shared" si="1068"/>
        <v>#DIV/0!</v>
      </c>
      <c r="AH2675" s="56">
        <v>151.33000000000001</v>
      </c>
      <c r="AI2675" s="54">
        <f>VLOOKUP(A2675,VQT_IV!A48:C1652,3,0)</f>
        <v>151.33000000000001</v>
      </c>
    </row>
    <row r="2676" spans="1:35" x14ac:dyDescent="0.25">
      <c r="A2676" s="39">
        <v>41886</v>
      </c>
      <c r="C2676" s="27" t="e">
        <f t="shared" si="1053"/>
        <v>#DIV/0!</v>
      </c>
      <c r="D2676" s="27" t="e">
        <f t="shared" si="1054"/>
        <v>#DIV/0!</v>
      </c>
      <c r="E2676" s="5" t="e">
        <f t="shared" si="1055"/>
        <v>#DIV/0!</v>
      </c>
      <c r="J2676" s="54">
        <f t="shared" si="1056"/>
        <v>0</v>
      </c>
      <c r="K2676" s="54" t="e">
        <f t="shared" si="1057"/>
        <v>#DIV/0!</v>
      </c>
      <c r="L2676" s="54">
        <f>VLOOKUP(A2676,LIBOR!$A$3:B4771,2,1)</f>
        <v>9.5000000000000001E-2</v>
      </c>
      <c r="M2676" s="54"/>
      <c r="N2676" s="38"/>
      <c r="O2676" s="54" t="e">
        <f t="shared" si="1058"/>
        <v>#DIV/0!</v>
      </c>
      <c r="P2676" s="54" t="e">
        <f t="shared" si="1059"/>
        <v>#DIV/0!</v>
      </c>
      <c r="Q2676" s="38">
        <f t="shared" si="1051"/>
        <v>0</v>
      </c>
      <c r="R2676" s="38">
        <f t="shared" si="1052"/>
        <v>0</v>
      </c>
      <c r="S2676" s="54">
        <f t="shared" si="1060"/>
        <v>1</v>
      </c>
      <c r="T2676" s="54">
        <f t="shared" si="1061"/>
        <v>1</v>
      </c>
      <c r="U2676" s="54" t="e">
        <f>VLOOKUP(P2676,Table!$D$6:$G$15,MATCH(VALUE(T2676)&amp;"E",Table!$D$5:$G$5,0),1)*IF(Y2676=1,0,1)</f>
        <v>#DIV/0!</v>
      </c>
      <c r="V2676" s="54" t="e">
        <f t="shared" si="1062"/>
        <v>#DIV/0!</v>
      </c>
      <c r="W2676" s="54" t="e">
        <f t="shared" si="1049"/>
        <v>#DIV/0!</v>
      </c>
      <c r="X2676" s="54" t="e">
        <f t="shared" si="1063"/>
        <v>#DIV/0!</v>
      </c>
      <c r="Y2676" s="54" t="e">
        <f t="shared" si="1064"/>
        <v>#DIV/0!</v>
      </c>
      <c r="Z2676" s="54" t="e">
        <f t="shared" si="1065"/>
        <v>#DIV/0!</v>
      </c>
      <c r="AA2676" s="54" t="e">
        <f t="shared" si="1066"/>
        <v>#DIV/0!</v>
      </c>
      <c r="AB2676" s="38" t="e">
        <f t="shared" si="1067"/>
        <v>#DIV/0!</v>
      </c>
      <c r="AC2676" s="46"/>
      <c r="AD2676" s="38"/>
      <c r="AE2676" s="54"/>
      <c r="AF2676" s="54"/>
      <c r="AG2676" s="54" t="e">
        <f t="shared" si="1068"/>
        <v>#DIV/0!</v>
      </c>
      <c r="AH2676" s="56">
        <v>151.1</v>
      </c>
      <c r="AI2676" s="54">
        <f>VLOOKUP(A2676,VQT_IV!A49:C1653,3,0)</f>
        <v>151.1</v>
      </c>
    </row>
    <row r="2677" spans="1:35" x14ac:dyDescent="0.25">
      <c r="A2677" s="39">
        <v>41887</v>
      </c>
      <c r="C2677" s="27" t="e">
        <f t="shared" si="1053"/>
        <v>#DIV/0!</v>
      </c>
      <c r="D2677" s="27" t="e">
        <f t="shared" si="1054"/>
        <v>#DIV/0!</v>
      </c>
      <c r="E2677" s="5" t="e">
        <f t="shared" si="1055"/>
        <v>#DIV/0!</v>
      </c>
      <c r="J2677" s="54">
        <f t="shared" si="1056"/>
        <v>0</v>
      </c>
      <c r="K2677" s="54" t="e">
        <f t="shared" si="1057"/>
        <v>#DIV/0!</v>
      </c>
      <c r="L2677" s="54">
        <f>VLOOKUP(A2677,LIBOR!$A$3:B4772,2,1)</f>
        <v>9.5000000000000001E-2</v>
      </c>
      <c r="M2677" s="54"/>
      <c r="N2677" s="38"/>
      <c r="O2677" s="54" t="e">
        <f t="shared" si="1058"/>
        <v>#DIV/0!</v>
      </c>
      <c r="P2677" s="54" t="e">
        <f t="shared" si="1059"/>
        <v>#DIV/0!</v>
      </c>
      <c r="Q2677" s="38">
        <f t="shared" si="1051"/>
        <v>0</v>
      </c>
      <c r="R2677" s="38">
        <f t="shared" si="1052"/>
        <v>0</v>
      </c>
      <c r="S2677" s="54">
        <f t="shared" si="1060"/>
        <v>1</v>
      </c>
      <c r="T2677" s="54">
        <f t="shared" si="1061"/>
        <v>1</v>
      </c>
      <c r="U2677" s="54" t="e">
        <f>VLOOKUP(P2677,Table!$D$6:$G$15,MATCH(VALUE(T2677)&amp;"E",Table!$D$5:$G$5,0),1)*IF(Y2677=1,0,1)</f>
        <v>#DIV/0!</v>
      </c>
      <c r="V2677" s="54" t="e">
        <f t="shared" si="1062"/>
        <v>#DIV/0!</v>
      </c>
      <c r="W2677" s="54" t="e">
        <f t="shared" si="1049"/>
        <v>#DIV/0!</v>
      </c>
      <c r="X2677" s="54" t="e">
        <f t="shared" si="1063"/>
        <v>#DIV/0!</v>
      </c>
      <c r="Y2677" s="54" t="e">
        <f t="shared" si="1064"/>
        <v>#DIV/0!</v>
      </c>
      <c r="Z2677" s="54" t="e">
        <f t="shared" si="1065"/>
        <v>#DIV/0!</v>
      </c>
      <c r="AA2677" s="54" t="e">
        <f t="shared" si="1066"/>
        <v>#DIV/0!</v>
      </c>
      <c r="AB2677" s="38" t="e">
        <f t="shared" si="1067"/>
        <v>#DIV/0!</v>
      </c>
      <c r="AC2677" s="46"/>
      <c r="AD2677" s="38"/>
      <c r="AE2677" s="54"/>
      <c r="AF2677" s="54"/>
      <c r="AG2677" s="54" t="e">
        <f t="shared" si="1068"/>
        <v>#DIV/0!</v>
      </c>
      <c r="AH2677" s="56">
        <v>151.77000000000001</v>
      </c>
      <c r="AI2677" s="54">
        <f>VLOOKUP(A2677,VQT_IV!A50:C1654,3,0)</f>
        <v>151.77000000000001</v>
      </c>
    </row>
    <row r="2678" spans="1:35" x14ac:dyDescent="0.25">
      <c r="A2678" s="39">
        <v>41890</v>
      </c>
      <c r="C2678" s="27" t="e">
        <f t="shared" si="1053"/>
        <v>#DIV/0!</v>
      </c>
      <c r="D2678" s="27" t="e">
        <f t="shared" si="1054"/>
        <v>#DIV/0!</v>
      </c>
      <c r="E2678" s="5" t="e">
        <f t="shared" si="1055"/>
        <v>#DIV/0!</v>
      </c>
      <c r="J2678" s="54">
        <f t="shared" si="1056"/>
        <v>0</v>
      </c>
      <c r="K2678" s="54" t="e">
        <f t="shared" si="1057"/>
        <v>#DIV/0!</v>
      </c>
      <c r="L2678" s="54">
        <f>VLOOKUP(A2678,LIBOR!$A$3:B4773,2,1)</f>
        <v>9.5000000000000001E-2</v>
      </c>
      <c r="M2678" s="54"/>
      <c r="N2678" s="38"/>
      <c r="O2678" s="54" t="e">
        <f t="shared" si="1058"/>
        <v>#DIV/0!</v>
      </c>
      <c r="P2678" s="54" t="e">
        <f t="shared" si="1059"/>
        <v>#DIV/0!</v>
      </c>
      <c r="Q2678" s="38">
        <f t="shared" si="1051"/>
        <v>0</v>
      </c>
      <c r="R2678" s="38">
        <f t="shared" si="1052"/>
        <v>0</v>
      </c>
      <c r="S2678" s="54">
        <f t="shared" si="1060"/>
        <v>1</v>
      </c>
      <c r="T2678" s="54">
        <f t="shared" si="1061"/>
        <v>1</v>
      </c>
      <c r="U2678" s="54" t="e">
        <f>VLOOKUP(P2678,Table!$D$6:$G$15,MATCH(VALUE(T2678)&amp;"E",Table!$D$5:$G$5,0),1)*IF(Y2678=1,0,1)</f>
        <v>#DIV/0!</v>
      </c>
      <c r="V2678" s="54" t="e">
        <f t="shared" si="1062"/>
        <v>#DIV/0!</v>
      </c>
      <c r="W2678" s="54" t="e">
        <f t="shared" si="1049"/>
        <v>#DIV/0!</v>
      </c>
      <c r="X2678" s="54" t="e">
        <f t="shared" si="1063"/>
        <v>#DIV/0!</v>
      </c>
      <c r="Y2678" s="54" t="e">
        <f t="shared" si="1064"/>
        <v>#DIV/0!</v>
      </c>
      <c r="Z2678" s="54" t="e">
        <f t="shared" si="1065"/>
        <v>#DIV/0!</v>
      </c>
      <c r="AA2678" s="54" t="e">
        <f t="shared" si="1066"/>
        <v>#DIV/0!</v>
      </c>
      <c r="AB2678" s="38" t="e">
        <f t="shared" si="1067"/>
        <v>#DIV/0!</v>
      </c>
      <c r="AC2678" s="46"/>
      <c r="AD2678" s="38"/>
      <c r="AE2678" s="54"/>
      <c r="AF2678" s="54"/>
      <c r="AG2678" s="54" t="e">
        <f t="shared" si="1068"/>
        <v>#DIV/0!</v>
      </c>
      <c r="AH2678" s="56">
        <v>151.35</v>
      </c>
      <c r="AI2678" s="54">
        <f>VLOOKUP(A2678,VQT_IV!A51:C1655,3,0)</f>
        <v>151.35</v>
      </c>
    </row>
    <row r="2679" spans="1:35" x14ac:dyDescent="0.25">
      <c r="A2679" s="39">
        <v>41891</v>
      </c>
      <c r="C2679" s="27" t="e">
        <f t="shared" si="1053"/>
        <v>#DIV/0!</v>
      </c>
      <c r="D2679" s="27" t="e">
        <f t="shared" si="1054"/>
        <v>#DIV/0!</v>
      </c>
      <c r="E2679" s="5" t="e">
        <f t="shared" si="1055"/>
        <v>#DIV/0!</v>
      </c>
      <c r="J2679" s="54">
        <f t="shared" si="1056"/>
        <v>0</v>
      </c>
      <c r="K2679" s="54" t="e">
        <f t="shared" si="1057"/>
        <v>#DIV/0!</v>
      </c>
      <c r="L2679" s="54">
        <f>VLOOKUP(A2679,LIBOR!$A$3:B4774,2,1)</f>
        <v>9.5000000000000001E-2</v>
      </c>
      <c r="M2679" s="54"/>
      <c r="N2679" s="38"/>
      <c r="O2679" s="54" t="e">
        <f t="shared" si="1058"/>
        <v>#DIV/0!</v>
      </c>
      <c r="P2679" s="54" t="e">
        <f t="shared" si="1059"/>
        <v>#DIV/0!</v>
      </c>
      <c r="Q2679" s="38">
        <f t="shared" si="1051"/>
        <v>0</v>
      </c>
      <c r="R2679" s="38">
        <f t="shared" si="1052"/>
        <v>0</v>
      </c>
      <c r="S2679" s="54">
        <f t="shared" si="1060"/>
        <v>1</v>
      </c>
      <c r="T2679" s="54">
        <f t="shared" si="1061"/>
        <v>1</v>
      </c>
      <c r="U2679" s="54" t="e">
        <f>VLOOKUP(P2679,Table!$D$6:$G$15,MATCH(VALUE(T2679)&amp;"E",Table!$D$5:$G$5,0),1)*IF(Y2679=1,0,1)</f>
        <v>#DIV/0!</v>
      </c>
      <c r="V2679" s="54" t="e">
        <f t="shared" si="1062"/>
        <v>#DIV/0!</v>
      </c>
      <c r="W2679" s="54" t="e">
        <f t="shared" si="1049"/>
        <v>#DIV/0!</v>
      </c>
      <c r="X2679" s="54" t="e">
        <f t="shared" si="1063"/>
        <v>#DIV/0!</v>
      </c>
      <c r="Y2679" s="54" t="e">
        <f t="shared" si="1064"/>
        <v>#DIV/0!</v>
      </c>
      <c r="Z2679" s="54" t="e">
        <f t="shared" si="1065"/>
        <v>#DIV/0!</v>
      </c>
      <c r="AA2679" s="54" t="e">
        <f t="shared" si="1066"/>
        <v>#DIV/0!</v>
      </c>
      <c r="AB2679" s="38" t="e">
        <f t="shared" si="1067"/>
        <v>#DIV/0!</v>
      </c>
      <c r="AC2679" s="46"/>
      <c r="AD2679" s="38"/>
      <c r="AE2679" s="54"/>
      <c r="AF2679" s="54"/>
      <c r="AG2679" s="54" t="e">
        <f t="shared" si="1068"/>
        <v>#DIV/0!</v>
      </c>
      <c r="AH2679" s="56">
        <v>150.47999999999999</v>
      </c>
      <c r="AI2679" s="54">
        <f>VLOOKUP(A2679,VQT_IV!A52:C1656,3,0)</f>
        <v>150.47999999999999</v>
      </c>
    </row>
    <row r="2680" spans="1:35" x14ac:dyDescent="0.25">
      <c r="A2680" s="39">
        <v>41892</v>
      </c>
      <c r="C2680" s="27" t="e">
        <f t="shared" si="1053"/>
        <v>#DIV/0!</v>
      </c>
      <c r="D2680" s="27" t="e">
        <f t="shared" si="1054"/>
        <v>#DIV/0!</v>
      </c>
      <c r="E2680" s="5" t="e">
        <f t="shared" si="1055"/>
        <v>#DIV/0!</v>
      </c>
      <c r="J2680" s="54">
        <f t="shared" si="1056"/>
        <v>0</v>
      </c>
      <c r="K2680" s="54" t="e">
        <f t="shared" si="1057"/>
        <v>#DIV/0!</v>
      </c>
      <c r="L2680" s="54">
        <f>VLOOKUP(A2680,LIBOR!$A$3:B4775,2,1)</f>
        <v>9.5000000000000001E-2</v>
      </c>
      <c r="M2680" s="54"/>
      <c r="N2680" s="38"/>
      <c r="O2680" s="54" t="e">
        <f t="shared" si="1058"/>
        <v>#DIV/0!</v>
      </c>
      <c r="P2680" s="54" t="e">
        <f t="shared" si="1059"/>
        <v>#DIV/0!</v>
      </c>
      <c r="Q2680" s="38">
        <f t="shared" si="1051"/>
        <v>0</v>
      </c>
      <c r="R2680" s="38">
        <f t="shared" si="1052"/>
        <v>0</v>
      </c>
      <c r="S2680" s="54">
        <f t="shared" si="1060"/>
        <v>1</v>
      </c>
      <c r="T2680" s="54">
        <f t="shared" si="1061"/>
        <v>1</v>
      </c>
      <c r="U2680" s="54" t="e">
        <f>VLOOKUP(P2680,Table!$D$6:$G$15,MATCH(VALUE(T2680)&amp;"E",Table!$D$5:$G$5,0),1)*IF(Y2680=1,0,1)</f>
        <v>#DIV/0!</v>
      </c>
      <c r="V2680" s="54" t="e">
        <f t="shared" si="1062"/>
        <v>#DIV/0!</v>
      </c>
      <c r="W2680" s="54" t="e">
        <f t="shared" si="1049"/>
        <v>#DIV/0!</v>
      </c>
      <c r="X2680" s="54" t="e">
        <f t="shared" si="1063"/>
        <v>#DIV/0!</v>
      </c>
      <c r="Y2680" s="54" t="e">
        <f t="shared" si="1064"/>
        <v>#DIV/0!</v>
      </c>
      <c r="Z2680" s="54" t="e">
        <f t="shared" si="1065"/>
        <v>#DIV/0!</v>
      </c>
      <c r="AA2680" s="54" t="e">
        <f t="shared" si="1066"/>
        <v>#DIV/0!</v>
      </c>
      <c r="AB2680" s="38" t="e">
        <f t="shared" si="1067"/>
        <v>#DIV/0!</v>
      </c>
      <c r="AC2680" s="46"/>
      <c r="AD2680" s="38"/>
      <c r="AE2680" s="54"/>
      <c r="AF2680" s="54"/>
      <c r="AG2680" s="54" t="e">
        <f t="shared" si="1068"/>
        <v>#DIV/0!</v>
      </c>
      <c r="AH2680" s="56">
        <v>151.01</v>
      </c>
      <c r="AI2680" s="54">
        <f>VLOOKUP(A2680,VQT_IV!A53:C1657,3,0)</f>
        <v>151.01</v>
      </c>
    </row>
    <row r="2681" spans="1:35" x14ac:dyDescent="0.25">
      <c r="A2681" s="39">
        <v>41893</v>
      </c>
      <c r="C2681" s="27" t="e">
        <f t="shared" si="1053"/>
        <v>#DIV/0!</v>
      </c>
      <c r="D2681" s="27" t="e">
        <f t="shared" si="1054"/>
        <v>#DIV/0!</v>
      </c>
      <c r="E2681" s="5" t="e">
        <f t="shared" si="1055"/>
        <v>#DIV/0!</v>
      </c>
      <c r="J2681" s="54">
        <f t="shared" si="1056"/>
        <v>0</v>
      </c>
      <c r="K2681" s="54" t="e">
        <f t="shared" si="1057"/>
        <v>#DIV/0!</v>
      </c>
      <c r="L2681" s="54">
        <f>VLOOKUP(A2681,LIBOR!$A$3:B4776,2,1)</f>
        <v>9.5000000000000001E-2</v>
      </c>
      <c r="M2681" s="54"/>
      <c r="N2681" s="38"/>
      <c r="O2681" s="54" t="e">
        <f t="shared" si="1058"/>
        <v>#DIV/0!</v>
      </c>
      <c r="P2681" s="54" t="e">
        <f t="shared" si="1059"/>
        <v>#DIV/0!</v>
      </c>
      <c r="Q2681" s="38">
        <f t="shared" si="1051"/>
        <v>0</v>
      </c>
      <c r="R2681" s="38">
        <f t="shared" si="1052"/>
        <v>0</v>
      </c>
      <c r="S2681" s="54">
        <f t="shared" si="1060"/>
        <v>1</v>
      </c>
      <c r="T2681" s="54">
        <f t="shared" si="1061"/>
        <v>1</v>
      </c>
      <c r="U2681" s="54" t="e">
        <f>VLOOKUP(P2681,Table!$D$6:$G$15,MATCH(VALUE(T2681)&amp;"E",Table!$D$5:$G$5,0),1)*IF(Y2681=1,0,1)</f>
        <v>#DIV/0!</v>
      </c>
      <c r="V2681" s="54" t="e">
        <f t="shared" si="1062"/>
        <v>#DIV/0!</v>
      </c>
      <c r="W2681" s="54" t="e">
        <f t="shared" si="1049"/>
        <v>#DIV/0!</v>
      </c>
      <c r="X2681" s="54" t="e">
        <f t="shared" si="1063"/>
        <v>#DIV/0!</v>
      </c>
      <c r="Y2681" s="54" t="e">
        <f t="shared" si="1064"/>
        <v>#DIV/0!</v>
      </c>
      <c r="Z2681" s="54" t="e">
        <f t="shared" si="1065"/>
        <v>#DIV/0!</v>
      </c>
      <c r="AA2681" s="54" t="e">
        <f t="shared" si="1066"/>
        <v>#DIV/0!</v>
      </c>
      <c r="AB2681" s="38" t="e">
        <f t="shared" si="1067"/>
        <v>#DIV/0!</v>
      </c>
      <c r="AC2681" s="46"/>
      <c r="AD2681" s="38"/>
      <c r="AE2681" s="54"/>
      <c r="AF2681" s="54"/>
      <c r="AG2681" s="54" t="e">
        <f t="shared" si="1068"/>
        <v>#DIV/0!</v>
      </c>
      <c r="AH2681" s="56">
        <v>151.16</v>
      </c>
      <c r="AI2681" s="54">
        <f>VLOOKUP(A2681,VQT_IV!A54:C1658,3,0)</f>
        <v>151.16</v>
      </c>
    </row>
    <row r="2682" spans="1:35" x14ac:dyDescent="0.25">
      <c r="A2682" s="39">
        <v>41894</v>
      </c>
      <c r="C2682" s="27" t="e">
        <f t="shared" si="1053"/>
        <v>#DIV/0!</v>
      </c>
      <c r="D2682" s="27" t="e">
        <f t="shared" si="1054"/>
        <v>#DIV/0!</v>
      </c>
      <c r="E2682" s="5" t="e">
        <f t="shared" si="1055"/>
        <v>#DIV/0!</v>
      </c>
      <c r="J2682" s="54">
        <f t="shared" si="1056"/>
        <v>0</v>
      </c>
      <c r="K2682" s="54" t="e">
        <f t="shared" si="1057"/>
        <v>#DIV/0!</v>
      </c>
      <c r="L2682" s="54">
        <f>VLOOKUP(A2682,LIBOR!$A$3:B4777,2,1)</f>
        <v>9.5000000000000001E-2</v>
      </c>
      <c r="M2682" s="54"/>
      <c r="N2682" s="38"/>
      <c r="O2682" s="54" t="e">
        <f t="shared" si="1058"/>
        <v>#DIV/0!</v>
      </c>
      <c r="P2682" s="54" t="e">
        <f t="shared" si="1059"/>
        <v>#DIV/0!</v>
      </c>
      <c r="Q2682" s="38">
        <f t="shared" si="1051"/>
        <v>0</v>
      </c>
      <c r="R2682" s="38">
        <f t="shared" si="1052"/>
        <v>0</v>
      </c>
      <c r="S2682" s="54">
        <f t="shared" si="1060"/>
        <v>1</v>
      </c>
      <c r="T2682" s="54">
        <f t="shared" si="1061"/>
        <v>1</v>
      </c>
      <c r="U2682" s="54" t="e">
        <f>VLOOKUP(P2682,Table!$D$6:$G$15,MATCH(VALUE(T2682)&amp;"E",Table!$D$5:$G$5,0),1)*IF(Y2682=1,0,1)</f>
        <v>#DIV/0!</v>
      </c>
      <c r="V2682" s="54" t="e">
        <f t="shared" si="1062"/>
        <v>#DIV/0!</v>
      </c>
      <c r="W2682" s="54" t="e">
        <f t="shared" si="1049"/>
        <v>#DIV/0!</v>
      </c>
      <c r="X2682" s="54" t="e">
        <f t="shared" si="1063"/>
        <v>#DIV/0!</v>
      </c>
      <c r="Y2682" s="54" t="e">
        <f t="shared" si="1064"/>
        <v>#DIV/0!</v>
      </c>
      <c r="Z2682" s="54" t="e">
        <f t="shared" si="1065"/>
        <v>#DIV/0!</v>
      </c>
      <c r="AA2682" s="54" t="e">
        <f t="shared" si="1066"/>
        <v>#DIV/0!</v>
      </c>
      <c r="AB2682" s="38" t="e">
        <f t="shared" si="1067"/>
        <v>#DIV/0!</v>
      </c>
      <c r="AC2682" s="46"/>
      <c r="AD2682" s="38"/>
      <c r="AE2682" s="54"/>
      <c r="AF2682" s="54"/>
      <c r="AG2682" s="54" t="e">
        <f t="shared" si="1068"/>
        <v>#DIV/0!</v>
      </c>
      <c r="AH2682" s="56">
        <v>150.37</v>
      </c>
      <c r="AI2682" s="54">
        <f>VLOOKUP(A2682,VQT_IV!A55:C1659,3,0)</f>
        <v>150.37</v>
      </c>
    </row>
    <row r="2683" spans="1:35" x14ac:dyDescent="0.25">
      <c r="A2683" s="39">
        <v>41897</v>
      </c>
      <c r="C2683" s="27" t="e">
        <f t="shared" si="1053"/>
        <v>#DIV/0!</v>
      </c>
      <c r="D2683" s="27" t="e">
        <f t="shared" si="1054"/>
        <v>#DIV/0!</v>
      </c>
      <c r="E2683" s="5" t="e">
        <f t="shared" si="1055"/>
        <v>#DIV/0!</v>
      </c>
      <c r="J2683" s="54">
        <f t="shared" si="1056"/>
        <v>0</v>
      </c>
      <c r="K2683" s="54" t="e">
        <f t="shared" si="1057"/>
        <v>#DIV/0!</v>
      </c>
      <c r="L2683" s="54">
        <f>VLOOKUP(A2683,LIBOR!$A$3:B4778,2,1)</f>
        <v>9.5000000000000001E-2</v>
      </c>
      <c r="M2683" s="54"/>
      <c r="N2683" s="38"/>
      <c r="O2683" s="54" t="e">
        <f t="shared" si="1058"/>
        <v>#DIV/0!</v>
      </c>
      <c r="P2683" s="54" t="e">
        <f t="shared" si="1059"/>
        <v>#DIV/0!</v>
      </c>
      <c r="Q2683" s="38">
        <f t="shared" si="1051"/>
        <v>0</v>
      </c>
      <c r="R2683" s="38">
        <f t="shared" si="1052"/>
        <v>0</v>
      </c>
      <c r="S2683" s="54">
        <f t="shared" si="1060"/>
        <v>1</v>
      </c>
      <c r="T2683" s="54">
        <f t="shared" si="1061"/>
        <v>1</v>
      </c>
      <c r="U2683" s="54" t="e">
        <f>VLOOKUP(P2683,Table!$D$6:$G$15,MATCH(VALUE(T2683)&amp;"E",Table!$D$5:$G$5,0),1)*IF(Y2683=1,0,1)</f>
        <v>#DIV/0!</v>
      </c>
      <c r="V2683" s="54" t="e">
        <f t="shared" si="1062"/>
        <v>#DIV/0!</v>
      </c>
      <c r="W2683" s="54" t="e">
        <f t="shared" si="1049"/>
        <v>#DIV/0!</v>
      </c>
      <c r="X2683" s="54" t="e">
        <f t="shared" si="1063"/>
        <v>#DIV/0!</v>
      </c>
      <c r="Y2683" s="54" t="e">
        <f t="shared" si="1064"/>
        <v>#DIV/0!</v>
      </c>
      <c r="Z2683" s="54" t="e">
        <f t="shared" si="1065"/>
        <v>#DIV/0!</v>
      </c>
      <c r="AA2683" s="54" t="e">
        <f t="shared" si="1066"/>
        <v>#DIV/0!</v>
      </c>
      <c r="AB2683" s="38" t="e">
        <f t="shared" si="1067"/>
        <v>#DIV/0!</v>
      </c>
      <c r="AC2683" s="46"/>
      <c r="AD2683" s="38"/>
      <c r="AE2683" s="54"/>
      <c r="AF2683" s="54"/>
      <c r="AG2683" s="54" t="e">
        <f t="shared" si="1068"/>
        <v>#DIV/0!</v>
      </c>
      <c r="AH2683" s="56">
        <v>150.36000000000001</v>
      </c>
      <c r="AI2683" s="54">
        <f>VLOOKUP(A2683,VQT_IV!A56:C1660,3,0)</f>
        <v>150.36000000000001</v>
      </c>
    </row>
    <row r="2684" spans="1:35" x14ac:dyDescent="0.25">
      <c r="A2684" s="39">
        <v>41898</v>
      </c>
      <c r="C2684" s="27" t="e">
        <f t="shared" si="1053"/>
        <v>#DIV/0!</v>
      </c>
      <c r="D2684" s="27" t="e">
        <f t="shared" si="1054"/>
        <v>#DIV/0!</v>
      </c>
      <c r="E2684" s="5" t="e">
        <f t="shared" si="1055"/>
        <v>#DIV/0!</v>
      </c>
      <c r="J2684" s="54">
        <f t="shared" si="1056"/>
        <v>0</v>
      </c>
      <c r="K2684" s="54" t="e">
        <f t="shared" si="1057"/>
        <v>#DIV/0!</v>
      </c>
      <c r="L2684" s="54">
        <f>VLOOKUP(A2684,LIBOR!$A$3:B4779,2,1)</f>
        <v>9.5000000000000001E-2</v>
      </c>
      <c r="M2684" s="54"/>
      <c r="N2684" s="38"/>
      <c r="O2684" s="54" t="e">
        <f t="shared" si="1058"/>
        <v>#DIV/0!</v>
      </c>
      <c r="P2684" s="54" t="e">
        <f t="shared" si="1059"/>
        <v>#DIV/0!</v>
      </c>
      <c r="Q2684" s="38">
        <f t="shared" si="1051"/>
        <v>0</v>
      </c>
      <c r="R2684" s="38">
        <f t="shared" si="1052"/>
        <v>0</v>
      </c>
      <c r="S2684" s="54">
        <f t="shared" si="1060"/>
        <v>1</v>
      </c>
      <c r="T2684" s="54">
        <f t="shared" si="1061"/>
        <v>1</v>
      </c>
      <c r="U2684" s="54" t="e">
        <f>VLOOKUP(P2684,Table!$D$6:$G$15,MATCH(VALUE(T2684)&amp;"E",Table!$D$5:$G$5,0),1)*IF(Y2684=1,0,1)</f>
        <v>#DIV/0!</v>
      </c>
      <c r="V2684" s="54" t="e">
        <f t="shared" si="1062"/>
        <v>#DIV/0!</v>
      </c>
      <c r="W2684" s="54" t="e">
        <f t="shared" si="1049"/>
        <v>#DIV/0!</v>
      </c>
      <c r="X2684" s="54" t="e">
        <f t="shared" si="1063"/>
        <v>#DIV/0!</v>
      </c>
      <c r="Y2684" s="54" t="e">
        <f t="shared" si="1064"/>
        <v>#DIV/0!</v>
      </c>
      <c r="Z2684" s="54" t="e">
        <f t="shared" si="1065"/>
        <v>#DIV/0!</v>
      </c>
      <c r="AA2684" s="54" t="e">
        <f t="shared" si="1066"/>
        <v>#DIV/0!</v>
      </c>
      <c r="AB2684" s="38" t="e">
        <f t="shared" si="1067"/>
        <v>#DIV/0!</v>
      </c>
      <c r="AC2684" s="46"/>
      <c r="AD2684" s="38"/>
      <c r="AE2684" s="54"/>
      <c r="AF2684" s="54"/>
      <c r="AG2684" s="54" t="e">
        <f t="shared" si="1068"/>
        <v>#DIV/0!</v>
      </c>
      <c r="AH2684" s="56">
        <v>151.25</v>
      </c>
      <c r="AI2684" s="54">
        <f>VLOOKUP(A2684,VQT_IV!A57:C1661,3,0)</f>
        <v>151.25</v>
      </c>
    </row>
    <row r="2685" spans="1:35" x14ac:dyDescent="0.25">
      <c r="A2685" s="39">
        <v>41899</v>
      </c>
      <c r="C2685" s="27" t="e">
        <f t="shared" si="1053"/>
        <v>#DIV/0!</v>
      </c>
      <c r="D2685" s="27" t="e">
        <f t="shared" si="1054"/>
        <v>#DIV/0!</v>
      </c>
      <c r="E2685" s="5" t="e">
        <f t="shared" si="1055"/>
        <v>#DIV/0!</v>
      </c>
      <c r="J2685" s="54">
        <f t="shared" si="1056"/>
        <v>0</v>
      </c>
      <c r="K2685" s="54" t="e">
        <f t="shared" si="1057"/>
        <v>#DIV/0!</v>
      </c>
      <c r="L2685" s="54">
        <f>VLOOKUP(A2685,LIBOR!$A$3:B4780,2,1)</f>
        <v>9.5000000000000001E-2</v>
      </c>
      <c r="M2685" s="54"/>
      <c r="N2685" s="38"/>
      <c r="O2685" s="54" t="e">
        <f t="shared" si="1058"/>
        <v>#DIV/0!</v>
      </c>
      <c r="P2685" s="54" t="e">
        <f t="shared" si="1059"/>
        <v>#DIV/0!</v>
      </c>
      <c r="Q2685" s="38">
        <f t="shared" si="1051"/>
        <v>0</v>
      </c>
      <c r="R2685" s="38">
        <f t="shared" si="1052"/>
        <v>0</v>
      </c>
      <c r="S2685" s="54">
        <f t="shared" si="1060"/>
        <v>1</v>
      </c>
      <c r="T2685" s="54">
        <f t="shared" si="1061"/>
        <v>1</v>
      </c>
      <c r="U2685" s="54" t="e">
        <f>VLOOKUP(P2685,Table!$D$6:$G$15,MATCH(VALUE(T2685)&amp;"E",Table!$D$5:$G$5,0),1)*IF(Y2685=1,0,1)</f>
        <v>#DIV/0!</v>
      </c>
      <c r="V2685" s="54" t="e">
        <f t="shared" si="1062"/>
        <v>#DIV/0!</v>
      </c>
      <c r="W2685" s="54" t="e">
        <f t="shared" si="1049"/>
        <v>#DIV/0!</v>
      </c>
      <c r="X2685" s="54" t="e">
        <f t="shared" si="1063"/>
        <v>#DIV/0!</v>
      </c>
      <c r="Y2685" s="54" t="e">
        <f t="shared" si="1064"/>
        <v>#DIV/0!</v>
      </c>
      <c r="Z2685" s="54" t="e">
        <f t="shared" si="1065"/>
        <v>#DIV/0!</v>
      </c>
      <c r="AA2685" s="54" t="e">
        <f t="shared" si="1066"/>
        <v>#DIV/0!</v>
      </c>
      <c r="AB2685" s="38" t="e">
        <f t="shared" si="1067"/>
        <v>#DIV/0!</v>
      </c>
      <c r="AC2685" s="46"/>
      <c r="AD2685" s="38"/>
      <c r="AE2685" s="54"/>
      <c r="AF2685" s="54"/>
      <c r="AG2685" s="54" t="e">
        <f t="shared" si="1068"/>
        <v>#DIV/0!</v>
      </c>
      <c r="AH2685" s="56">
        <v>151.4</v>
      </c>
      <c r="AI2685" s="54">
        <f>VLOOKUP(A2685,VQT_IV!A58:C1662,3,0)</f>
        <v>151.4</v>
      </c>
    </row>
    <row r="2686" spans="1:35" x14ac:dyDescent="0.25">
      <c r="A2686" s="39">
        <v>41900</v>
      </c>
      <c r="C2686" s="27" t="e">
        <f t="shared" si="1053"/>
        <v>#DIV/0!</v>
      </c>
      <c r="D2686" s="27" t="e">
        <f t="shared" si="1054"/>
        <v>#DIV/0!</v>
      </c>
      <c r="E2686" s="5" t="e">
        <f t="shared" si="1055"/>
        <v>#DIV/0!</v>
      </c>
      <c r="J2686" s="54">
        <f t="shared" si="1056"/>
        <v>0</v>
      </c>
      <c r="K2686" s="54" t="e">
        <f t="shared" si="1057"/>
        <v>#DIV/0!</v>
      </c>
      <c r="L2686" s="54">
        <f>VLOOKUP(A2686,LIBOR!$A$3:B4781,2,1)</f>
        <v>9.5000000000000001E-2</v>
      </c>
      <c r="M2686" s="54"/>
      <c r="N2686" s="38"/>
      <c r="O2686" s="54" t="e">
        <f t="shared" si="1058"/>
        <v>#DIV/0!</v>
      </c>
      <c r="P2686" s="54" t="e">
        <f t="shared" si="1059"/>
        <v>#DIV/0!</v>
      </c>
      <c r="Q2686" s="38">
        <f t="shared" si="1051"/>
        <v>0</v>
      </c>
      <c r="R2686" s="38">
        <f t="shared" si="1052"/>
        <v>0</v>
      </c>
      <c r="S2686" s="54">
        <f t="shared" si="1060"/>
        <v>1</v>
      </c>
      <c r="T2686" s="54">
        <f t="shared" si="1061"/>
        <v>1</v>
      </c>
      <c r="U2686" s="54" t="e">
        <f>VLOOKUP(P2686,Table!$D$6:$G$15,MATCH(VALUE(T2686)&amp;"E",Table!$D$5:$G$5,0),1)*IF(Y2686=1,0,1)</f>
        <v>#DIV/0!</v>
      </c>
      <c r="V2686" s="54" t="e">
        <f t="shared" si="1062"/>
        <v>#DIV/0!</v>
      </c>
      <c r="W2686" s="54" t="e">
        <f t="shared" si="1049"/>
        <v>#DIV/0!</v>
      </c>
      <c r="X2686" s="54" t="e">
        <f t="shared" si="1063"/>
        <v>#DIV/0!</v>
      </c>
      <c r="Y2686" s="54" t="e">
        <f t="shared" si="1064"/>
        <v>#DIV/0!</v>
      </c>
      <c r="Z2686" s="54" t="e">
        <f t="shared" si="1065"/>
        <v>#DIV/0!</v>
      </c>
      <c r="AA2686" s="54" t="e">
        <f t="shared" si="1066"/>
        <v>#DIV/0!</v>
      </c>
      <c r="AB2686" s="38" t="e">
        <f t="shared" si="1067"/>
        <v>#DIV/0!</v>
      </c>
      <c r="AC2686" s="46"/>
      <c r="AD2686" s="38"/>
      <c r="AE2686" s="54"/>
      <c r="AF2686" s="54"/>
      <c r="AG2686" s="54" t="e">
        <f t="shared" si="1068"/>
        <v>#DIV/0!</v>
      </c>
      <c r="AH2686" s="56">
        <v>152.09</v>
      </c>
      <c r="AI2686" s="54">
        <f>VLOOKUP(A2686,VQT_IV!A59:C1663,3,0)</f>
        <v>152.09</v>
      </c>
    </row>
    <row r="2687" spans="1:35" x14ac:dyDescent="0.25">
      <c r="A2687" s="39">
        <v>41901</v>
      </c>
      <c r="C2687" s="27" t="e">
        <f t="shared" si="1053"/>
        <v>#DIV/0!</v>
      </c>
      <c r="D2687" s="27" t="e">
        <f t="shared" si="1054"/>
        <v>#DIV/0!</v>
      </c>
      <c r="E2687" s="5" t="e">
        <f t="shared" si="1055"/>
        <v>#DIV/0!</v>
      </c>
      <c r="J2687" s="54">
        <f t="shared" si="1056"/>
        <v>0</v>
      </c>
      <c r="K2687" s="54" t="e">
        <f t="shared" si="1057"/>
        <v>#DIV/0!</v>
      </c>
      <c r="L2687" s="54">
        <f>VLOOKUP(A2687,LIBOR!$A$3:B4782,2,1)</f>
        <v>9.5000000000000001E-2</v>
      </c>
      <c r="M2687" s="54"/>
      <c r="N2687" s="38"/>
      <c r="O2687" s="54" t="e">
        <f t="shared" si="1058"/>
        <v>#DIV/0!</v>
      </c>
      <c r="P2687" s="54" t="e">
        <f t="shared" si="1059"/>
        <v>#DIV/0!</v>
      </c>
      <c r="Q2687" s="38">
        <f t="shared" si="1051"/>
        <v>0</v>
      </c>
      <c r="R2687" s="38">
        <f t="shared" si="1052"/>
        <v>0</v>
      </c>
      <c r="S2687" s="54">
        <f t="shared" si="1060"/>
        <v>1</v>
      </c>
      <c r="T2687" s="54">
        <f t="shared" si="1061"/>
        <v>1</v>
      </c>
      <c r="U2687" s="54" t="e">
        <f>VLOOKUP(P2687,Table!$D$6:$G$15,MATCH(VALUE(T2687)&amp;"E",Table!$D$5:$G$5,0),1)*IF(Y2687=1,0,1)</f>
        <v>#DIV/0!</v>
      </c>
      <c r="V2687" s="54" t="e">
        <f t="shared" si="1062"/>
        <v>#DIV/0!</v>
      </c>
      <c r="W2687" s="54" t="e">
        <f t="shared" si="1049"/>
        <v>#DIV/0!</v>
      </c>
      <c r="X2687" s="54" t="e">
        <f t="shared" si="1063"/>
        <v>#DIV/0!</v>
      </c>
      <c r="Y2687" s="54" t="e">
        <f t="shared" si="1064"/>
        <v>#DIV/0!</v>
      </c>
      <c r="Z2687" s="54" t="e">
        <f t="shared" si="1065"/>
        <v>#DIV/0!</v>
      </c>
      <c r="AA2687" s="54" t="e">
        <f t="shared" si="1066"/>
        <v>#DIV/0!</v>
      </c>
      <c r="AB2687" s="38" t="e">
        <f t="shared" si="1067"/>
        <v>#DIV/0!</v>
      </c>
      <c r="AC2687" s="46"/>
      <c r="AD2687" s="38"/>
      <c r="AE2687" s="54"/>
      <c r="AF2687" s="54"/>
      <c r="AG2687" s="54" t="e">
        <f t="shared" si="1068"/>
        <v>#DIV/0!</v>
      </c>
      <c r="AH2687" s="56">
        <v>152.04</v>
      </c>
      <c r="AI2687" s="54">
        <f>VLOOKUP(A2687,VQT_IV!A60:C1664,3,0)</f>
        <v>152.04</v>
      </c>
    </row>
    <row r="2688" spans="1:35" x14ac:dyDescent="0.25">
      <c r="A2688" s="39">
        <v>41904</v>
      </c>
      <c r="C2688" s="27" t="e">
        <f t="shared" si="1053"/>
        <v>#DIV/0!</v>
      </c>
      <c r="D2688" s="27" t="e">
        <f t="shared" si="1054"/>
        <v>#DIV/0!</v>
      </c>
      <c r="E2688" s="5" t="e">
        <f t="shared" si="1055"/>
        <v>#DIV/0!</v>
      </c>
      <c r="J2688" s="54">
        <f t="shared" si="1056"/>
        <v>0</v>
      </c>
      <c r="K2688" s="54" t="e">
        <f t="shared" si="1057"/>
        <v>#DIV/0!</v>
      </c>
      <c r="L2688" s="54">
        <f>VLOOKUP(A2688,LIBOR!$A$3:B4783,2,1)</f>
        <v>9.5000000000000001E-2</v>
      </c>
      <c r="M2688" s="54"/>
      <c r="N2688" s="38"/>
      <c r="O2688" s="54" t="e">
        <f t="shared" si="1058"/>
        <v>#DIV/0!</v>
      </c>
      <c r="P2688" s="54" t="e">
        <f t="shared" si="1059"/>
        <v>#DIV/0!</v>
      </c>
      <c r="Q2688" s="38">
        <f t="shared" si="1051"/>
        <v>0</v>
      </c>
      <c r="R2688" s="38">
        <f t="shared" si="1052"/>
        <v>0</v>
      </c>
      <c r="S2688" s="54">
        <f t="shared" si="1060"/>
        <v>1</v>
      </c>
      <c r="T2688" s="54">
        <f t="shared" si="1061"/>
        <v>1</v>
      </c>
      <c r="U2688" s="54" t="e">
        <f>VLOOKUP(P2688,Table!$D$6:$G$15,MATCH(VALUE(T2688)&amp;"E",Table!$D$5:$G$5,0),1)*IF(Y2688=1,0,1)</f>
        <v>#DIV/0!</v>
      </c>
      <c r="V2688" s="54" t="e">
        <f t="shared" si="1062"/>
        <v>#DIV/0!</v>
      </c>
      <c r="W2688" s="54" t="e">
        <f t="shared" si="1049"/>
        <v>#DIV/0!</v>
      </c>
      <c r="X2688" s="54" t="e">
        <f t="shared" si="1063"/>
        <v>#DIV/0!</v>
      </c>
      <c r="Y2688" s="54" t="e">
        <f t="shared" si="1064"/>
        <v>#DIV/0!</v>
      </c>
      <c r="Z2688" s="54" t="e">
        <f t="shared" si="1065"/>
        <v>#DIV/0!</v>
      </c>
      <c r="AA2688" s="54" t="e">
        <f t="shared" si="1066"/>
        <v>#DIV/0!</v>
      </c>
      <c r="AB2688" s="38" t="e">
        <f t="shared" si="1067"/>
        <v>#DIV/0!</v>
      </c>
      <c r="AC2688" s="46"/>
      <c r="AD2688" s="38"/>
      <c r="AE2688" s="54"/>
      <c r="AF2688" s="54"/>
      <c r="AG2688" s="54" t="e">
        <f t="shared" si="1068"/>
        <v>#DIV/0!</v>
      </c>
      <c r="AH2688" s="56">
        <v>151.03</v>
      </c>
      <c r="AI2688" s="54">
        <f>VLOOKUP(A2688,VQT_IV!A61:C1665,3,0)</f>
        <v>151.03</v>
      </c>
    </row>
    <row r="2689" spans="1:35" x14ac:dyDescent="0.25">
      <c r="A2689" s="39">
        <v>41905</v>
      </c>
      <c r="C2689" s="27" t="e">
        <f t="shared" si="1053"/>
        <v>#DIV/0!</v>
      </c>
      <c r="D2689" s="27" t="e">
        <f t="shared" si="1054"/>
        <v>#DIV/0!</v>
      </c>
      <c r="E2689" s="5" t="e">
        <f t="shared" si="1055"/>
        <v>#DIV/0!</v>
      </c>
      <c r="J2689" s="54">
        <f t="shared" si="1056"/>
        <v>0</v>
      </c>
      <c r="K2689" s="54" t="e">
        <f t="shared" si="1057"/>
        <v>#DIV/0!</v>
      </c>
      <c r="L2689" s="54">
        <f>VLOOKUP(A2689,LIBOR!$A$3:B4784,2,1)</f>
        <v>9.5000000000000001E-2</v>
      </c>
      <c r="M2689" s="54"/>
      <c r="N2689" s="38"/>
      <c r="O2689" s="54" t="e">
        <f t="shared" si="1058"/>
        <v>#DIV/0!</v>
      </c>
      <c r="P2689" s="54" t="e">
        <f t="shared" si="1059"/>
        <v>#DIV/0!</v>
      </c>
      <c r="Q2689" s="38">
        <f t="shared" si="1051"/>
        <v>0</v>
      </c>
      <c r="R2689" s="38">
        <f t="shared" si="1052"/>
        <v>0</v>
      </c>
      <c r="S2689" s="54">
        <f t="shared" si="1060"/>
        <v>1</v>
      </c>
      <c r="T2689" s="54">
        <f t="shared" si="1061"/>
        <v>1</v>
      </c>
      <c r="U2689" s="54" t="e">
        <f>VLOOKUP(P2689,Table!$D$6:$G$15,MATCH(VALUE(T2689)&amp;"E",Table!$D$5:$G$5,0),1)*IF(Y2689=1,0,1)</f>
        <v>#DIV/0!</v>
      </c>
      <c r="V2689" s="54" t="e">
        <f t="shared" si="1062"/>
        <v>#DIV/0!</v>
      </c>
      <c r="W2689" s="54" t="e">
        <f t="shared" ref="W2689:W2752" si="1069">W2688*(1+$U2688*($H2689/$H2688-1)+$V2688*($N2689/$N2688-1))</f>
        <v>#DIV/0!</v>
      </c>
      <c r="X2689" s="54" t="e">
        <f t="shared" si="1063"/>
        <v>#DIV/0!</v>
      </c>
      <c r="Y2689" s="54" t="e">
        <f t="shared" si="1064"/>
        <v>#DIV/0!</v>
      </c>
      <c r="Z2689" s="54" t="e">
        <f t="shared" si="1065"/>
        <v>#DIV/0!</v>
      </c>
      <c r="AA2689" s="54" t="e">
        <f t="shared" si="1066"/>
        <v>#DIV/0!</v>
      </c>
      <c r="AB2689" s="38" t="e">
        <f t="shared" si="1067"/>
        <v>#DIV/0!</v>
      </c>
      <c r="AC2689" s="46"/>
      <c r="AD2689" s="38"/>
      <c r="AE2689" s="54"/>
      <c r="AF2689" s="54"/>
      <c r="AG2689" s="54" t="e">
        <f t="shared" si="1068"/>
        <v>#DIV/0!</v>
      </c>
      <c r="AH2689" s="56">
        <v>150.75</v>
      </c>
      <c r="AI2689" s="54">
        <f>VLOOKUP(A2689,VQT_IV!A62:C1666,3,0)</f>
        <v>150.75</v>
      </c>
    </row>
    <row r="2690" spans="1:35" x14ac:dyDescent="0.25">
      <c r="A2690" s="39">
        <v>41906</v>
      </c>
      <c r="C2690" s="27" t="e">
        <f t="shared" si="1053"/>
        <v>#DIV/0!</v>
      </c>
      <c r="D2690" s="27" t="e">
        <f t="shared" si="1054"/>
        <v>#DIV/0!</v>
      </c>
      <c r="E2690" s="5" t="e">
        <f t="shared" si="1055"/>
        <v>#DIV/0!</v>
      </c>
      <c r="J2690" s="54">
        <f t="shared" si="1056"/>
        <v>0</v>
      </c>
      <c r="K2690" s="54" t="e">
        <f t="shared" si="1057"/>
        <v>#DIV/0!</v>
      </c>
      <c r="L2690" s="54">
        <f>VLOOKUP(A2690,LIBOR!$A$3:B4785,2,1)</f>
        <v>9.5000000000000001E-2</v>
      </c>
      <c r="M2690" s="54"/>
      <c r="N2690" s="38"/>
      <c r="O2690" s="54" t="e">
        <f t="shared" si="1058"/>
        <v>#DIV/0!</v>
      </c>
      <c r="P2690" s="54" t="e">
        <f t="shared" si="1059"/>
        <v>#DIV/0!</v>
      </c>
      <c r="Q2690" s="38">
        <f t="shared" si="1051"/>
        <v>0</v>
      </c>
      <c r="R2690" s="38">
        <f t="shared" si="1052"/>
        <v>0</v>
      </c>
      <c r="S2690" s="54">
        <f t="shared" si="1060"/>
        <v>1</v>
      </c>
      <c r="T2690" s="54">
        <f t="shared" si="1061"/>
        <v>1</v>
      </c>
      <c r="U2690" s="54" t="e">
        <f>VLOOKUP(P2690,Table!$D$6:$G$15,MATCH(VALUE(T2690)&amp;"E",Table!$D$5:$G$5,0),1)*IF(Y2690=1,0,1)</f>
        <v>#DIV/0!</v>
      </c>
      <c r="V2690" s="54" t="e">
        <f t="shared" si="1062"/>
        <v>#DIV/0!</v>
      </c>
      <c r="W2690" s="54" t="e">
        <f t="shared" si="1069"/>
        <v>#DIV/0!</v>
      </c>
      <c r="X2690" s="54" t="e">
        <f t="shared" si="1063"/>
        <v>#DIV/0!</v>
      </c>
      <c r="Y2690" s="54" t="e">
        <f t="shared" si="1064"/>
        <v>#DIV/0!</v>
      </c>
      <c r="Z2690" s="54" t="e">
        <f t="shared" si="1065"/>
        <v>#DIV/0!</v>
      </c>
      <c r="AA2690" s="54" t="e">
        <f t="shared" si="1066"/>
        <v>#DIV/0!</v>
      </c>
      <c r="AB2690" s="38" t="e">
        <f t="shared" si="1067"/>
        <v>#DIV/0!</v>
      </c>
      <c r="AC2690" s="46"/>
      <c r="AD2690" s="38"/>
      <c r="AE2690" s="54"/>
      <c r="AF2690" s="54"/>
      <c r="AG2690" s="54" t="e">
        <f t="shared" si="1068"/>
        <v>#DIV/0!</v>
      </c>
      <c r="AH2690" s="56">
        <v>151.12</v>
      </c>
      <c r="AI2690" s="54">
        <f>VLOOKUP(A2690,VQT_IV!A63:C1667,3,0)</f>
        <v>151.12</v>
      </c>
    </row>
    <row r="2691" spans="1:35" x14ac:dyDescent="0.25">
      <c r="A2691" s="39">
        <v>41907</v>
      </c>
      <c r="C2691" s="27" t="e">
        <f t="shared" si="1053"/>
        <v>#DIV/0!</v>
      </c>
      <c r="D2691" s="27" t="e">
        <f t="shared" si="1054"/>
        <v>#DIV/0!</v>
      </c>
      <c r="E2691" s="5" t="e">
        <f t="shared" si="1055"/>
        <v>#DIV/0!</v>
      </c>
      <c r="J2691" s="54">
        <f t="shared" si="1056"/>
        <v>0</v>
      </c>
      <c r="K2691" s="54" t="e">
        <f t="shared" si="1057"/>
        <v>#DIV/0!</v>
      </c>
      <c r="L2691" s="54">
        <f>VLOOKUP(A2691,LIBOR!$A$3:B4786,2,1)</f>
        <v>9.5000000000000001E-2</v>
      </c>
      <c r="M2691" s="54"/>
      <c r="N2691" s="38"/>
      <c r="O2691" s="54" t="e">
        <f t="shared" si="1058"/>
        <v>#DIV/0!</v>
      </c>
      <c r="P2691" s="54" t="e">
        <f t="shared" si="1059"/>
        <v>#DIV/0!</v>
      </c>
      <c r="Q2691" s="38">
        <f t="shared" si="1051"/>
        <v>0</v>
      </c>
      <c r="R2691" s="38">
        <f t="shared" si="1052"/>
        <v>0</v>
      </c>
      <c r="S2691" s="54">
        <f t="shared" si="1060"/>
        <v>1</v>
      </c>
      <c r="T2691" s="54">
        <f t="shared" si="1061"/>
        <v>1</v>
      </c>
      <c r="U2691" s="54" t="e">
        <f>VLOOKUP(P2691,Table!$D$6:$G$15,MATCH(VALUE(T2691)&amp;"E",Table!$D$5:$G$5,0),1)*IF(Y2691=1,0,1)</f>
        <v>#DIV/0!</v>
      </c>
      <c r="V2691" s="54" t="e">
        <f t="shared" si="1062"/>
        <v>#DIV/0!</v>
      </c>
      <c r="W2691" s="54" t="e">
        <f t="shared" si="1069"/>
        <v>#DIV/0!</v>
      </c>
      <c r="X2691" s="54" t="e">
        <f t="shared" si="1063"/>
        <v>#DIV/0!</v>
      </c>
      <c r="Y2691" s="54" t="e">
        <f t="shared" si="1064"/>
        <v>#DIV/0!</v>
      </c>
      <c r="Z2691" s="54" t="e">
        <f t="shared" si="1065"/>
        <v>#DIV/0!</v>
      </c>
      <c r="AA2691" s="54" t="e">
        <f t="shared" si="1066"/>
        <v>#DIV/0!</v>
      </c>
      <c r="AB2691" s="38" t="e">
        <f t="shared" si="1067"/>
        <v>#DIV/0!</v>
      </c>
      <c r="AC2691" s="46"/>
      <c r="AD2691" s="38"/>
      <c r="AE2691" s="54"/>
      <c r="AF2691" s="54"/>
      <c r="AG2691" s="54" t="e">
        <f t="shared" si="1068"/>
        <v>#DIV/0!</v>
      </c>
      <c r="AH2691" s="56">
        <v>150</v>
      </c>
      <c r="AI2691" s="54">
        <f>VLOOKUP(A2691,VQT_IV!A64:C1668,3,0)</f>
        <v>150</v>
      </c>
    </row>
    <row r="2692" spans="1:35" x14ac:dyDescent="0.25">
      <c r="A2692" s="39">
        <v>41908</v>
      </c>
      <c r="C2692" s="27" t="e">
        <f t="shared" si="1053"/>
        <v>#DIV/0!</v>
      </c>
      <c r="D2692" s="27" t="e">
        <f t="shared" si="1054"/>
        <v>#DIV/0!</v>
      </c>
      <c r="E2692" s="5" t="e">
        <f t="shared" si="1055"/>
        <v>#DIV/0!</v>
      </c>
      <c r="J2692" s="54">
        <f t="shared" si="1056"/>
        <v>0</v>
      </c>
      <c r="K2692" s="54" t="e">
        <f t="shared" si="1057"/>
        <v>#DIV/0!</v>
      </c>
      <c r="L2692" s="54">
        <f>VLOOKUP(A2692,LIBOR!$A$3:B4787,2,1)</f>
        <v>9.5000000000000001E-2</v>
      </c>
      <c r="M2692" s="54"/>
      <c r="N2692" s="38"/>
      <c r="O2692" s="54" t="e">
        <f t="shared" si="1058"/>
        <v>#DIV/0!</v>
      </c>
      <c r="P2692" s="54" t="e">
        <f t="shared" si="1059"/>
        <v>#DIV/0!</v>
      </c>
      <c r="Q2692" s="38">
        <f t="shared" si="1051"/>
        <v>0</v>
      </c>
      <c r="R2692" s="38">
        <f t="shared" si="1052"/>
        <v>0</v>
      </c>
      <c r="S2692" s="54">
        <f t="shared" si="1060"/>
        <v>1</v>
      </c>
      <c r="T2692" s="54">
        <f t="shared" si="1061"/>
        <v>1</v>
      </c>
      <c r="U2692" s="54" t="e">
        <f>VLOOKUP(P2692,Table!$D$6:$G$15,MATCH(VALUE(T2692)&amp;"E",Table!$D$5:$G$5,0),1)*IF(Y2692=1,0,1)</f>
        <v>#DIV/0!</v>
      </c>
      <c r="V2692" s="54" t="e">
        <f t="shared" si="1062"/>
        <v>#DIV/0!</v>
      </c>
      <c r="W2692" s="54" t="e">
        <f t="shared" si="1069"/>
        <v>#DIV/0!</v>
      </c>
      <c r="X2692" s="54" t="e">
        <f t="shared" si="1063"/>
        <v>#DIV/0!</v>
      </c>
      <c r="Y2692" s="54" t="e">
        <f t="shared" si="1064"/>
        <v>#DIV/0!</v>
      </c>
      <c r="Z2692" s="54" t="e">
        <f t="shared" si="1065"/>
        <v>#DIV/0!</v>
      </c>
      <c r="AA2692" s="54" t="e">
        <f t="shared" si="1066"/>
        <v>#DIV/0!</v>
      </c>
      <c r="AB2692" s="38" t="e">
        <f t="shared" si="1067"/>
        <v>#DIV/0!</v>
      </c>
      <c r="AC2692" s="46"/>
      <c r="AD2692" s="38"/>
      <c r="AE2692" s="54"/>
      <c r="AF2692" s="54"/>
      <c r="AG2692" s="54" t="e">
        <f t="shared" si="1068"/>
        <v>#DIV/0!</v>
      </c>
      <c r="AH2692" s="56">
        <v>150.80000000000001</v>
      </c>
      <c r="AI2692" s="54">
        <f>VLOOKUP(A2692,VQT_IV!A65:C1669,3,0)</f>
        <v>150.80000000000001</v>
      </c>
    </row>
    <row r="2693" spans="1:35" x14ac:dyDescent="0.25">
      <c r="A2693" s="39">
        <v>41911</v>
      </c>
      <c r="C2693" s="27" t="e">
        <f t="shared" si="1053"/>
        <v>#DIV/0!</v>
      </c>
      <c r="D2693" s="27" t="e">
        <f t="shared" si="1054"/>
        <v>#DIV/0!</v>
      </c>
      <c r="E2693" s="5" t="e">
        <f t="shared" si="1055"/>
        <v>#DIV/0!</v>
      </c>
      <c r="J2693" s="54">
        <f t="shared" si="1056"/>
        <v>0</v>
      </c>
      <c r="K2693" s="54" t="e">
        <f t="shared" si="1057"/>
        <v>#DIV/0!</v>
      </c>
      <c r="L2693" s="54">
        <f>VLOOKUP(A2693,LIBOR!$A$3:B4788,2,1)</f>
        <v>9.5000000000000001E-2</v>
      </c>
      <c r="M2693" s="54"/>
      <c r="N2693" s="38"/>
      <c r="O2693" s="54" t="e">
        <f t="shared" si="1058"/>
        <v>#DIV/0!</v>
      </c>
      <c r="P2693" s="54" t="e">
        <f t="shared" si="1059"/>
        <v>#DIV/0!</v>
      </c>
      <c r="Q2693" s="38">
        <f t="shared" si="1051"/>
        <v>0</v>
      </c>
      <c r="R2693" s="38">
        <f t="shared" si="1052"/>
        <v>0</v>
      </c>
      <c r="S2693" s="54">
        <f t="shared" si="1060"/>
        <v>1</v>
      </c>
      <c r="T2693" s="54">
        <f t="shared" si="1061"/>
        <v>1</v>
      </c>
      <c r="U2693" s="54" t="e">
        <f>VLOOKUP(P2693,Table!$D$6:$G$15,MATCH(VALUE(T2693)&amp;"E",Table!$D$5:$G$5,0),1)*IF(Y2693=1,0,1)</f>
        <v>#DIV/0!</v>
      </c>
      <c r="V2693" s="54" t="e">
        <f t="shared" si="1062"/>
        <v>#DIV/0!</v>
      </c>
      <c r="W2693" s="54" t="e">
        <f t="shared" si="1069"/>
        <v>#DIV/0!</v>
      </c>
      <c r="X2693" s="54" t="e">
        <f t="shared" si="1063"/>
        <v>#DIV/0!</v>
      </c>
      <c r="Y2693" s="54" t="e">
        <f t="shared" si="1064"/>
        <v>#DIV/0!</v>
      </c>
      <c r="Z2693" s="54" t="e">
        <f t="shared" si="1065"/>
        <v>#DIV/0!</v>
      </c>
      <c r="AA2693" s="54" t="e">
        <f t="shared" si="1066"/>
        <v>#DIV/0!</v>
      </c>
      <c r="AB2693" s="38" t="e">
        <f t="shared" si="1067"/>
        <v>#DIV/0!</v>
      </c>
      <c r="AC2693" s="46"/>
      <c r="AD2693" s="38"/>
      <c r="AE2693" s="54"/>
      <c r="AF2693" s="54"/>
      <c r="AG2693" s="54" t="e">
        <f t="shared" si="1068"/>
        <v>#DIV/0!</v>
      </c>
      <c r="AH2693" s="56">
        <v>151.27000000000001</v>
      </c>
      <c r="AI2693" s="54">
        <f>VLOOKUP(A2693,VQT_IV!A66:C1670,3,0)</f>
        <v>151.27000000000001</v>
      </c>
    </row>
    <row r="2694" spans="1:35" x14ac:dyDescent="0.25">
      <c r="A2694" s="39">
        <v>41912</v>
      </c>
      <c r="C2694" s="27" t="e">
        <f t="shared" si="1053"/>
        <v>#DIV/0!</v>
      </c>
      <c r="D2694" s="27" t="e">
        <f t="shared" si="1054"/>
        <v>#DIV/0!</v>
      </c>
      <c r="E2694" s="5" t="e">
        <f t="shared" si="1055"/>
        <v>#DIV/0!</v>
      </c>
      <c r="J2694" s="54">
        <f t="shared" si="1056"/>
        <v>0</v>
      </c>
      <c r="K2694" s="54" t="e">
        <f t="shared" si="1057"/>
        <v>#DIV/0!</v>
      </c>
      <c r="L2694" s="54">
        <f>VLOOKUP(A2694,LIBOR!$A$3:B4789,2,1)</f>
        <v>9.5000000000000001E-2</v>
      </c>
      <c r="M2694" s="54"/>
      <c r="N2694" s="38"/>
      <c r="O2694" s="54" t="e">
        <f t="shared" si="1058"/>
        <v>#DIV/0!</v>
      </c>
      <c r="P2694" s="54" t="e">
        <f t="shared" si="1059"/>
        <v>#DIV/0!</v>
      </c>
      <c r="Q2694" s="38">
        <f t="shared" si="1051"/>
        <v>0</v>
      </c>
      <c r="R2694" s="38">
        <f t="shared" si="1052"/>
        <v>0</v>
      </c>
      <c r="S2694" s="54">
        <f t="shared" si="1060"/>
        <v>1</v>
      </c>
      <c r="T2694" s="54">
        <f t="shared" si="1061"/>
        <v>1</v>
      </c>
      <c r="U2694" s="54" t="e">
        <f>VLOOKUP(P2694,Table!$D$6:$G$15,MATCH(VALUE(T2694)&amp;"E",Table!$D$5:$G$5,0),1)*IF(Y2694=1,0,1)</f>
        <v>#DIV/0!</v>
      </c>
      <c r="V2694" s="54" t="e">
        <f t="shared" si="1062"/>
        <v>#DIV/0!</v>
      </c>
      <c r="W2694" s="54" t="e">
        <f t="shared" si="1069"/>
        <v>#DIV/0!</v>
      </c>
      <c r="X2694" s="54" t="e">
        <f t="shared" si="1063"/>
        <v>#DIV/0!</v>
      </c>
      <c r="Y2694" s="54" t="e">
        <f t="shared" si="1064"/>
        <v>#DIV/0!</v>
      </c>
      <c r="Z2694" s="54" t="e">
        <f t="shared" si="1065"/>
        <v>#DIV/0!</v>
      </c>
      <c r="AA2694" s="54" t="e">
        <f t="shared" si="1066"/>
        <v>#DIV/0!</v>
      </c>
      <c r="AB2694" s="38" t="e">
        <f t="shared" si="1067"/>
        <v>#DIV/0!</v>
      </c>
      <c r="AC2694" s="46"/>
      <c r="AD2694" s="38"/>
      <c r="AE2694" s="54"/>
      <c r="AF2694" s="54"/>
      <c r="AG2694" s="54" t="e">
        <f t="shared" si="1068"/>
        <v>#DIV/0!</v>
      </c>
      <c r="AH2694" s="56">
        <v>150.96</v>
      </c>
      <c r="AI2694" s="54">
        <f>VLOOKUP(A2694,VQT_IV!A67:C1671,3,0)</f>
        <v>150.96</v>
      </c>
    </row>
    <row r="2695" spans="1:35" x14ac:dyDescent="0.25">
      <c r="A2695" s="39">
        <v>41913</v>
      </c>
      <c r="C2695" s="27" t="e">
        <f t="shared" si="1053"/>
        <v>#DIV/0!</v>
      </c>
      <c r="D2695" s="27" t="e">
        <f t="shared" si="1054"/>
        <v>#DIV/0!</v>
      </c>
      <c r="E2695" s="5" t="e">
        <f t="shared" si="1055"/>
        <v>#DIV/0!</v>
      </c>
      <c r="J2695" s="54">
        <f t="shared" si="1056"/>
        <v>0</v>
      </c>
      <c r="K2695" s="54" t="e">
        <f t="shared" si="1057"/>
        <v>#DIV/0!</v>
      </c>
      <c r="L2695" s="54">
        <f>VLOOKUP(A2695,LIBOR!$A$3:B4790,2,1)</f>
        <v>9.5000000000000001E-2</v>
      </c>
      <c r="M2695" s="54"/>
      <c r="N2695" s="38"/>
      <c r="O2695" s="54" t="e">
        <f t="shared" si="1058"/>
        <v>#DIV/0!</v>
      </c>
      <c r="P2695" s="54" t="e">
        <f t="shared" si="1059"/>
        <v>#DIV/0!</v>
      </c>
      <c r="Q2695" s="38">
        <f t="shared" si="1051"/>
        <v>0</v>
      </c>
      <c r="R2695" s="38">
        <f t="shared" si="1052"/>
        <v>0</v>
      </c>
      <c r="S2695" s="54">
        <f t="shared" si="1060"/>
        <v>1</v>
      </c>
      <c r="T2695" s="54">
        <f t="shared" si="1061"/>
        <v>1</v>
      </c>
      <c r="U2695" s="54" t="e">
        <f>VLOOKUP(P2695,Table!$D$6:$G$15,MATCH(VALUE(T2695)&amp;"E",Table!$D$5:$G$5,0),1)*IF(Y2695=1,0,1)</f>
        <v>#DIV/0!</v>
      </c>
      <c r="V2695" s="54" t="e">
        <f t="shared" si="1062"/>
        <v>#DIV/0!</v>
      </c>
      <c r="W2695" s="54" t="e">
        <f t="shared" si="1069"/>
        <v>#DIV/0!</v>
      </c>
      <c r="X2695" s="54" t="e">
        <f t="shared" si="1063"/>
        <v>#DIV/0!</v>
      </c>
      <c r="Y2695" s="54" t="e">
        <f t="shared" si="1064"/>
        <v>#DIV/0!</v>
      </c>
      <c r="Z2695" s="54" t="e">
        <f t="shared" si="1065"/>
        <v>#DIV/0!</v>
      </c>
      <c r="AA2695" s="54" t="e">
        <f t="shared" si="1066"/>
        <v>#DIV/0!</v>
      </c>
      <c r="AB2695" s="38" t="e">
        <f t="shared" si="1067"/>
        <v>#DIV/0!</v>
      </c>
      <c r="AC2695" s="46"/>
      <c r="AD2695" s="38"/>
      <c r="AE2695" s="54"/>
      <c r="AF2695" s="54"/>
      <c r="AG2695" s="54" t="e">
        <f t="shared" si="1068"/>
        <v>#DIV/0!</v>
      </c>
      <c r="AH2695" s="56">
        <v>149.63999999999999</v>
      </c>
      <c r="AI2695" s="54">
        <f>VLOOKUP(A2695,VQT_IV!A68:C1672,3,0)</f>
        <v>149.63999999999999</v>
      </c>
    </row>
    <row r="2696" spans="1:35" x14ac:dyDescent="0.25">
      <c r="A2696" s="39">
        <v>41914</v>
      </c>
      <c r="C2696" s="27" t="e">
        <f t="shared" si="1053"/>
        <v>#DIV/0!</v>
      </c>
      <c r="D2696" s="27" t="e">
        <f t="shared" si="1054"/>
        <v>#DIV/0!</v>
      </c>
      <c r="E2696" s="5" t="e">
        <f t="shared" si="1055"/>
        <v>#DIV/0!</v>
      </c>
      <c r="J2696" s="54">
        <f t="shared" si="1056"/>
        <v>0</v>
      </c>
      <c r="K2696" s="54" t="e">
        <f t="shared" si="1057"/>
        <v>#DIV/0!</v>
      </c>
      <c r="L2696" s="54">
        <f>VLOOKUP(A2696,LIBOR!$A$3:B4791,2,1)</f>
        <v>9.5000000000000001E-2</v>
      </c>
      <c r="M2696" s="54"/>
      <c r="N2696" s="38"/>
      <c r="O2696" s="54" t="e">
        <f t="shared" si="1058"/>
        <v>#DIV/0!</v>
      </c>
      <c r="P2696" s="54" t="e">
        <f t="shared" si="1059"/>
        <v>#DIV/0!</v>
      </c>
      <c r="Q2696" s="38">
        <f t="shared" si="1051"/>
        <v>0</v>
      </c>
      <c r="R2696" s="38">
        <f t="shared" si="1052"/>
        <v>0</v>
      </c>
      <c r="S2696" s="54">
        <f t="shared" si="1060"/>
        <v>1</v>
      </c>
      <c r="T2696" s="54">
        <f t="shared" si="1061"/>
        <v>1</v>
      </c>
      <c r="U2696" s="54" t="e">
        <f>VLOOKUP(P2696,Table!$D$6:$G$15,MATCH(VALUE(T2696)&amp;"E",Table!$D$5:$G$5,0),1)*IF(Y2696=1,0,1)</f>
        <v>#DIV/0!</v>
      </c>
      <c r="V2696" s="54" t="e">
        <f t="shared" si="1062"/>
        <v>#DIV/0!</v>
      </c>
      <c r="W2696" s="54" t="e">
        <f t="shared" si="1069"/>
        <v>#DIV/0!</v>
      </c>
      <c r="X2696" s="54" t="e">
        <f t="shared" si="1063"/>
        <v>#DIV/0!</v>
      </c>
      <c r="Y2696" s="54" t="e">
        <f t="shared" si="1064"/>
        <v>#DIV/0!</v>
      </c>
      <c r="Z2696" s="54" t="e">
        <f t="shared" si="1065"/>
        <v>#DIV/0!</v>
      </c>
      <c r="AA2696" s="54" t="e">
        <f t="shared" si="1066"/>
        <v>#DIV/0!</v>
      </c>
      <c r="AB2696" s="38" t="e">
        <f t="shared" si="1067"/>
        <v>#DIV/0!</v>
      </c>
      <c r="AC2696" s="46"/>
      <c r="AD2696" s="38"/>
      <c r="AE2696" s="54"/>
      <c r="AF2696" s="54"/>
      <c r="AG2696" s="54" t="e">
        <f t="shared" si="1068"/>
        <v>#DIV/0!</v>
      </c>
      <c r="AH2696" s="56">
        <v>149.38</v>
      </c>
      <c r="AI2696" s="54">
        <f>VLOOKUP(A2696,VQT_IV!A69:C1673,3,0)</f>
        <v>149.38</v>
      </c>
    </row>
    <row r="2697" spans="1:35" x14ac:dyDescent="0.25">
      <c r="A2697" s="39">
        <v>41915</v>
      </c>
      <c r="C2697" s="27" t="e">
        <f t="shared" si="1053"/>
        <v>#DIV/0!</v>
      </c>
      <c r="D2697" s="27" t="e">
        <f t="shared" si="1054"/>
        <v>#DIV/0!</v>
      </c>
      <c r="E2697" s="5" t="e">
        <f t="shared" si="1055"/>
        <v>#DIV/0!</v>
      </c>
      <c r="J2697" s="54">
        <f t="shared" si="1056"/>
        <v>0</v>
      </c>
      <c r="K2697" s="54" t="e">
        <f t="shared" si="1057"/>
        <v>#DIV/0!</v>
      </c>
      <c r="L2697" s="54">
        <f>VLOOKUP(A2697,LIBOR!$A$3:B4792,2,1)</f>
        <v>9.5000000000000001E-2</v>
      </c>
      <c r="M2697" s="54"/>
      <c r="N2697" s="38"/>
      <c r="O2697" s="54" t="e">
        <f t="shared" si="1058"/>
        <v>#DIV/0!</v>
      </c>
      <c r="P2697" s="54" t="e">
        <f t="shared" si="1059"/>
        <v>#DIV/0!</v>
      </c>
      <c r="Q2697" s="38">
        <f t="shared" si="1051"/>
        <v>0</v>
      </c>
      <c r="R2697" s="38">
        <f t="shared" si="1052"/>
        <v>0</v>
      </c>
      <c r="S2697" s="54">
        <f t="shared" si="1060"/>
        <v>1</v>
      </c>
      <c r="T2697" s="54">
        <f t="shared" si="1061"/>
        <v>1</v>
      </c>
      <c r="U2697" s="54" t="e">
        <f>VLOOKUP(P2697,Table!$D$6:$G$15,MATCH(VALUE(T2697)&amp;"E",Table!$D$5:$G$5,0),1)*IF(Y2697=1,0,1)</f>
        <v>#DIV/0!</v>
      </c>
      <c r="V2697" s="54" t="e">
        <f t="shared" si="1062"/>
        <v>#DIV/0!</v>
      </c>
      <c r="W2697" s="54" t="e">
        <f t="shared" si="1069"/>
        <v>#DIV/0!</v>
      </c>
      <c r="X2697" s="54" t="e">
        <f t="shared" si="1063"/>
        <v>#DIV/0!</v>
      </c>
      <c r="Y2697" s="54" t="e">
        <f t="shared" si="1064"/>
        <v>#DIV/0!</v>
      </c>
      <c r="Z2697" s="54" t="e">
        <f t="shared" si="1065"/>
        <v>#DIV/0!</v>
      </c>
      <c r="AA2697" s="54" t="e">
        <f t="shared" si="1066"/>
        <v>#DIV/0!</v>
      </c>
      <c r="AB2697" s="38" t="e">
        <f t="shared" si="1067"/>
        <v>#DIV/0!</v>
      </c>
      <c r="AC2697" s="46"/>
      <c r="AD2697" s="38"/>
      <c r="AE2697" s="54"/>
      <c r="AF2697" s="54"/>
      <c r="AG2697" s="54" t="e">
        <f t="shared" si="1068"/>
        <v>#DIV/0!</v>
      </c>
      <c r="AH2697" s="56">
        <v>149.21</v>
      </c>
      <c r="AI2697" s="54">
        <f>VLOOKUP(A2697,VQT_IV!A70:C1674,3,0)</f>
        <v>149.21</v>
      </c>
    </row>
    <row r="2698" spans="1:35" x14ac:dyDescent="0.25">
      <c r="A2698" s="39">
        <v>41918</v>
      </c>
      <c r="C2698" s="27" t="e">
        <f t="shared" si="1053"/>
        <v>#DIV/0!</v>
      </c>
      <c r="D2698" s="27" t="e">
        <f t="shared" si="1054"/>
        <v>#DIV/0!</v>
      </c>
      <c r="E2698" s="5" t="e">
        <f t="shared" si="1055"/>
        <v>#DIV/0!</v>
      </c>
      <c r="J2698" s="54">
        <f t="shared" si="1056"/>
        <v>0</v>
      </c>
      <c r="K2698" s="54" t="e">
        <f t="shared" si="1057"/>
        <v>#DIV/0!</v>
      </c>
      <c r="L2698" s="54">
        <f>VLOOKUP(A2698,LIBOR!$A$3:B4793,2,1)</f>
        <v>9.5000000000000001E-2</v>
      </c>
      <c r="M2698" s="54"/>
      <c r="N2698" s="38"/>
      <c r="O2698" s="54" t="e">
        <f t="shared" si="1058"/>
        <v>#DIV/0!</v>
      </c>
      <c r="P2698" s="54" t="e">
        <f t="shared" si="1059"/>
        <v>#DIV/0!</v>
      </c>
      <c r="Q2698" s="38">
        <f t="shared" si="1051"/>
        <v>0</v>
      </c>
      <c r="R2698" s="38">
        <f t="shared" si="1052"/>
        <v>0</v>
      </c>
      <c r="S2698" s="54">
        <f t="shared" si="1060"/>
        <v>1</v>
      </c>
      <c r="T2698" s="54">
        <f t="shared" si="1061"/>
        <v>1</v>
      </c>
      <c r="U2698" s="54" t="e">
        <f>VLOOKUP(P2698,Table!$D$6:$G$15,MATCH(VALUE(T2698)&amp;"E",Table!$D$5:$G$5,0),1)*IF(Y2698=1,0,1)</f>
        <v>#DIV/0!</v>
      </c>
      <c r="V2698" s="54" t="e">
        <f t="shared" si="1062"/>
        <v>#DIV/0!</v>
      </c>
      <c r="W2698" s="54" t="e">
        <f t="shared" si="1069"/>
        <v>#DIV/0!</v>
      </c>
      <c r="X2698" s="54" t="e">
        <f t="shared" si="1063"/>
        <v>#DIV/0!</v>
      </c>
      <c r="Y2698" s="54" t="e">
        <f t="shared" si="1064"/>
        <v>#DIV/0!</v>
      </c>
      <c r="Z2698" s="54" t="e">
        <f t="shared" si="1065"/>
        <v>#DIV/0!</v>
      </c>
      <c r="AA2698" s="54" t="e">
        <f t="shared" si="1066"/>
        <v>#DIV/0!</v>
      </c>
      <c r="AB2698" s="38" t="e">
        <f t="shared" si="1067"/>
        <v>#DIV/0!</v>
      </c>
      <c r="AC2698" s="46"/>
      <c r="AD2698" s="38"/>
      <c r="AE2698" s="54"/>
      <c r="AF2698" s="54"/>
      <c r="AG2698" s="54" t="e">
        <f t="shared" si="1068"/>
        <v>#DIV/0!</v>
      </c>
      <c r="AH2698" s="56">
        <v>149.68</v>
      </c>
      <c r="AI2698" s="54">
        <f>VLOOKUP(A2698,VQT_IV!A71:C1675,3,0)</f>
        <v>149.68</v>
      </c>
    </row>
    <row r="2699" spans="1:35" x14ac:dyDescent="0.25">
      <c r="A2699" s="39">
        <v>41919</v>
      </c>
      <c r="C2699" s="27" t="e">
        <f t="shared" si="1053"/>
        <v>#DIV/0!</v>
      </c>
      <c r="D2699" s="27" t="e">
        <f t="shared" si="1054"/>
        <v>#DIV/0!</v>
      </c>
      <c r="E2699" s="5" t="e">
        <f t="shared" si="1055"/>
        <v>#DIV/0!</v>
      </c>
      <c r="J2699" s="54">
        <f t="shared" si="1056"/>
        <v>0</v>
      </c>
      <c r="K2699" s="54" t="e">
        <f t="shared" si="1057"/>
        <v>#DIV/0!</v>
      </c>
      <c r="L2699" s="54">
        <f>VLOOKUP(A2699,LIBOR!$A$3:B4794,2,1)</f>
        <v>9.5000000000000001E-2</v>
      </c>
      <c r="M2699" s="54"/>
      <c r="N2699" s="38"/>
      <c r="O2699" s="54" t="e">
        <f t="shared" si="1058"/>
        <v>#DIV/0!</v>
      </c>
      <c r="P2699" s="54" t="e">
        <f t="shared" si="1059"/>
        <v>#DIV/0!</v>
      </c>
      <c r="Q2699" s="38">
        <f t="shared" si="1051"/>
        <v>0</v>
      </c>
      <c r="R2699" s="38">
        <f t="shared" si="1052"/>
        <v>0</v>
      </c>
      <c r="S2699" s="54">
        <f t="shared" si="1060"/>
        <v>1</v>
      </c>
      <c r="T2699" s="54">
        <f t="shared" si="1061"/>
        <v>1</v>
      </c>
      <c r="U2699" s="54" t="e">
        <f>VLOOKUP(P2699,Table!$D$6:$G$15,MATCH(VALUE(T2699)&amp;"E",Table!$D$5:$G$5,0),1)*IF(Y2699=1,0,1)</f>
        <v>#DIV/0!</v>
      </c>
      <c r="V2699" s="54" t="e">
        <f t="shared" si="1062"/>
        <v>#DIV/0!</v>
      </c>
      <c r="W2699" s="54" t="e">
        <f t="shared" si="1069"/>
        <v>#DIV/0!</v>
      </c>
      <c r="X2699" s="54" t="e">
        <f t="shared" si="1063"/>
        <v>#DIV/0!</v>
      </c>
      <c r="Y2699" s="54" t="e">
        <f t="shared" si="1064"/>
        <v>#DIV/0!</v>
      </c>
      <c r="Z2699" s="54" t="e">
        <f t="shared" si="1065"/>
        <v>#DIV/0!</v>
      </c>
      <c r="AA2699" s="54" t="e">
        <f t="shared" si="1066"/>
        <v>#DIV/0!</v>
      </c>
      <c r="AB2699" s="38" t="e">
        <f t="shared" si="1067"/>
        <v>#DIV/0!</v>
      </c>
      <c r="AC2699" s="46"/>
      <c r="AD2699" s="38"/>
      <c r="AE2699" s="54"/>
      <c r="AF2699" s="54"/>
      <c r="AG2699" s="54" t="e">
        <f t="shared" si="1068"/>
        <v>#DIV/0!</v>
      </c>
      <c r="AH2699" s="56">
        <v>149.37</v>
      </c>
      <c r="AI2699" s="54">
        <f>VLOOKUP(A2699,VQT_IV!A72:C1676,3,0)</f>
        <v>149.37</v>
      </c>
    </row>
    <row r="2700" spans="1:35" x14ac:dyDescent="0.25">
      <c r="A2700" s="39">
        <v>41920</v>
      </c>
      <c r="C2700" s="27" t="e">
        <f t="shared" si="1053"/>
        <v>#DIV/0!</v>
      </c>
      <c r="D2700" s="27" t="e">
        <f t="shared" si="1054"/>
        <v>#DIV/0!</v>
      </c>
      <c r="E2700" s="5" t="e">
        <f t="shared" si="1055"/>
        <v>#DIV/0!</v>
      </c>
      <c r="J2700" s="54">
        <f t="shared" si="1056"/>
        <v>0</v>
      </c>
      <c r="K2700" s="54" t="e">
        <f t="shared" si="1057"/>
        <v>#DIV/0!</v>
      </c>
      <c r="L2700" s="54">
        <f>VLOOKUP(A2700,LIBOR!$A$3:B4795,2,1)</f>
        <v>9.5000000000000001E-2</v>
      </c>
      <c r="M2700" s="54"/>
      <c r="N2700" s="38"/>
      <c r="O2700" s="54" t="e">
        <f t="shared" si="1058"/>
        <v>#DIV/0!</v>
      </c>
      <c r="P2700" s="54" t="e">
        <f t="shared" si="1059"/>
        <v>#DIV/0!</v>
      </c>
      <c r="Q2700" s="38">
        <f t="shared" si="1051"/>
        <v>0</v>
      </c>
      <c r="R2700" s="38">
        <f t="shared" si="1052"/>
        <v>0</v>
      </c>
      <c r="S2700" s="54">
        <f t="shared" si="1060"/>
        <v>1</v>
      </c>
      <c r="T2700" s="54">
        <f t="shared" si="1061"/>
        <v>1</v>
      </c>
      <c r="U2700" s="54" t="e">
        <f>VLOOKUP(P2700,Table!$D$6:$G$15,MATCH(VALUE(T2700)&amp;"E",Table!$D$5:$G$5,0),1)*IF(Y2700=1,0,1)</f>
        <v>#DIV/0!</v>
      </c>
      <c r="V2700" s="54" t="e">
        <f t="shared" si="1062"/>
        <v>#DIV/0!</v>
      </c>
      <c r="W2700" s="54" t="e">
        <f t="shared" si="1069"/>
        <v>#DIV/0!</v>
      </c>
      <c r="X2700" s="54" t="e">
        <f t="shared" si="1063"/>
        <v>#DIV/0!</v>
      </c>
      <c r="Y2700" s="54" t="e">
        <f t="shared" si="1064"/>
        <v>#DIV/0!</v>
      </c>
      <c r="Z2700" s="54" t="e">
        <f t="shared" si="1065"/>
        <v>#DIV/0!</v>
      </c>
      <c r="AA2700" s="54" t="e">
        <f t="shared" si="1066"/>
        <v>#DIV/0!</v>
      </c>
      <c r="AB2700" s="38" t="e">
        <f t="shared" si="1067"/>
        <v>#DIV/0!</v>
      </c>
      <c r="AC2700" s="46"/>
      <c r="AD2700" s="38"/>
      <c r="AE2700" s="54"/>
      <c r="AF2700" s="54"/>
      <c r="AG2700" s="54" t="e">
        <f t="shared" si="1068"/>
        <v>#DIV/0!</v>
      </c>
      <c r="AH2700" s="56">
        <v>149.49</v>
      </c>
      <c r="AI2700" s="54">
        <f>VLOOKUP(A2700,VQT_IV!A73:C1677,3,0)</f>
        <v>149.49</v>
      </c>
    </row>
    <row r="2701" spans="1:35" x14ac:dyDescent="0.25">
      <c r="A2701" s="39">
        <v>41921</v>
      </c>
      <c r="C2701" s="27" t="e">
        <f t="shared" si="1053"/>
        <v>#DIV/0!</v>
      </c>
      <c r="D2701" s="27" t="e">
        <f t="shared" si="1054"/>
        <v>#DIV/0!</v>
      </c>
      <c r="E2701" s="5" t="e">
        <f t="shared" si="1055"/>
        <v>#DIV/0!</v>
      </c>
      <c r="J2701" s="54">
        <f t="shared" si="1056"/>
        <v>0</v>
      </c>
      <c r="K2701" s="54" t="e">
        <f t="shared" si="1057"/>
        <v>#DIV/0!</v>
      </c>
      <c r="L2701" s="54">
        <f>VLOOKUP(A2701,LIBOR!$A$3:B4796,2,1)</f>
        <v>9.5000000000000001E-2</v>
      </c>
      <c r="M2701" s="54"/>
      <c r="N2701" s="38"/>
      <c r="O2701" s="54" t="e">
        <f t="shared" si="1058"/>
        <v>#DIV/0!</v>
      </c>
      <c r="P2701" s="54" t="e">
        <f t="shared" si="1059"/>
        <v>#DIV/0!</v>
      </c>
      <c r="Q2701" s="38">
        <f t="shared" si="1051"/>
        <v>0</v>
      </c>
      <c r="R2701" s="38">
        <f t="shared" si="1052"/>
        <v>0</v>
      </c>
      <c r="S2701" s="54">
        <f t="shared" si="1060"/>
        <v>1</v>
      </c>
      <c r="T2701" s="54">
        <f t="shared" si="1061"/>
        <v>1</v>
      </c>
      <c r="U2701" s="54" t="e">
        <f>VLOOKUP(P2701,Table!$D$6:$G$15,MATCH(VALUE(T2701)&amp;"E",Table!$D$5:$G$5,0),1)*IF(Y2701=1,0,1)</f>
        <v>#DIV/0!</v>
      </c>
      <c r="V2701" s="54" t="e">
        <f t="shared" si="1062"/>
        <v>#DIV/0!</v>
      </c>
      <c r="W2701" s="54" t="e">
        <f t="shared" si="1069"/>
        <v>#DIV/0!</v>
      </c>
      <c r="X2701" s="54" t="e">
        <f t="shared" si="1063"/>
        <v>#DIV/0!</v>
      </c>
      <c r="Y2701" s="54" t="e">
        <f t="shared" si="1064"/>
        <v>#DIV/0!</v>
      </c>
      <c r="Z2701" s="54" t="e">
        <f t="shared" si="1065"/>
        <v>#DIV/0!</v>
      </c>
      <c r="AA2701" s="54" t="e">
        <f t="shared" si="1066"/>
        <v>#DIV/0!</v>
      </c>
      <c r="AB2701" s="38" t="e">
        <f t="shared" si="1067"/>
        <v>#DIV/0!</v>
      </c>
      <c r="AC2701" s="46"/>
      <c r="AD2701" s="38"/>
      <c r="AE2701" s="54"/>
      <c r="AF2701" s="54"/>
      <c r="AG2701" s="54" t="e">
        <f t="shared" si="1068"/>
        <v>#DIV/0!</v>
      </c>
      <c r="AH2701" s="56">
        <v>149.08000000000001</v>
      </c>
      <c r="AI2701" s="54">
        <f>VLOOKUP(A2701,VQT_IV!A74:C1678,3,0)</f>
        <v>149.08000000000001</v>
      </c>
    </row>
    <row r="2702" spans="1:35" x14ac:dyDescent="0.25">
      <c r="A2702" s="39">
        <v>41922</v>
      </c>
      <c r="C2702" s="27" t="e">
        <f t="shared" si="1053"/>
        <v>#DIV/0!</v>
      </c>
      <c r="D2702" s="27" t="e">
        <f t="shared" si="1054"/>
        <v>#DIV/0!</v>
      </c>
      <c r="E2702" s="5" t="e">
        <f t="shared" si="1055"/>
        <v>#DIV/0!</v>
      </c>
      <c r="J2702" s="54">
        <f t="shared" si="1056"/>
        <v>0</v>
      </c>
      <c r="K2702" s="54" t="e">
        <f t="shared" si="1057"/>
        <v>#DIV/0!</v>
      </c>
      <c r="L2702" s="54">
        <f>VLOOKUP(A2702,LIBOR!$A$3:B4797,2,1)</f>
        <v>9.5000000000000001E-2</v>
      </c>
      <c r="M2702" s="54"/>
      <c r="N2702" s="38"/>
      <c r="O2702" s="54" t="e">
        <f t="shared" si="1058"/>
        <v>#DIV/0!</v>
      </c>
      <c r="P2702" s="54" t="e">
        <f t="shared" si="1059"/>
        <v>#DIV/0!</v>
      </c>
      <c r="Q2702" s="38">
        <f t="shared" si="1051"/>
        <v>0</v>
      </c>
      <c r="R2702" s="38">
        <f t="shared" si="1052"/>
        <v>0</v>
      </c>
      <c r="S2702" s="54">
        <f t="shared" si="1060"/>
        <v>1</v>
      </c>
      <c r="T2702" s="54">
        <f t="shared" si="1061"/>
        <v>1</v>
      </c>
      <c r="U2702" s="54" t="e">
        <f>VLOOKUP(P2702,Table!$D$6:$G$15,MATCH(VALUE(T2702)&amp;"E",Table!$D$5:$G$5,0),1)*IF(Y2702=1,0,1)</f>
        <v>#DIV/0!</v>
      </c>
      <c r="V2702" s="54" t="e">
        <f t="shared" si="1062"/>
        <v>#DIV/0!</v>
      </c>
      <c r="W2702" s="54" t="e">
        <f t="shared" si="1069"/>
        <v>#DIV/0!</v>
      </c>
      <c r="X2702" s="54" t="e">
        <f t="shared" si="1063"/>
        <v>#DIV/0!</v>
      </c>
      <c r="Y2702" s="54" t="e">
        <f t="shared" si="1064"/>
        <v>#DIV/0!</v>
      </c>
      <c r="Z2702" s="54" t="e">
        <f t="shared" si="1065"/>
        <v>#DIV/0!</v>
      </c>
      <c r="AA2702" s="54" t="e">
        <f t="shared" si="1066"/>
        <v>#DIV/0!</v>
      </c>
      <c r="AB2702" s="38" t="e">
        <f t="shared" si="1067"/>
        <v>#DIV/0!</v>
      </c>
      <c r="AC2702" s="46"/>
      <c r="AD2702" s="38"/>
      <c r="AE2702" s="54"/>
      <c r="AF2702" s="54"/>
      <c r="AG2702" s="54" t="e">
        <f t="shared" si="1068"/>
        <v>#DIV/0!</v>
      </c>
      <c r="AH2702" s="56">
        <v>150.19999999999999</v>
      </c>
      <c r="AI2702" s="54">
        <f>VLOOKUP(A2702,VQT_IV!A75:C1679,3,0)</f>
        <v>150.19999999999999</v>
      </c>
    </row>
    <row r="2703" spans="1:35" x14ac:dyDescent="0.25">
      <c r="A2703" s="39">
        <v>41925</v>
      </c>
      <c r="C2703" s="27" t="e">
        <f t="shared" si="1053"/>
        <v>#DIV/0!</v>
      </c>
      <c r="D2703" s="27" t="e">
        <f t="shared" si="1054"/>
        <v>#DIV/0!</v>
      </c>
      <c r="E2703" s="5" t="e">
        <f t="shared" si="1055"/>
        <v>#DIV/0!</v>
      </c>
      <c r="J2703" s="54">
        <f t="shared" si="1056"/>
        <v>0</v>
      </c>
      <c r="K2703" s="54" t="e">
        <f t="shared" si="1057"/>
        <v>#DIV/0!</v>
      </c>
      <c r="L2703" s="54">
        <f>VLOOKUP(A2703,LIBOR!$A$3:B4798,2,1)</f>
        <v>9.5000000000000001E-2</v>
      </c>
      <c r="M2703" s="54"/>
      <c r="N2703" s="38"/>
      <c r="O2703" s="54" t="e">
        <f t="shared" si="1058"/>
        <v>#DIV/0!</v>
      </c>
      <c r="P2703" s="54" t="e">
        <f t="shared" si="1059"/>
        <v>#DIV/0!</v>
      </c>
      <c r="Q2703" s="38">
        <f t="shared" si="1051"/>
        <v>0</v>
      </c>
      <c r="R2703" s="38">
        <f t="shared" si="1052"/>
        <v>0</v>
      </c>
      <c r="S2703" s="54">
        <f t="shared" si="1060"/>
        <v>1</v>
      </c>
      <c r="T2703" s="54">
        <f t="shared" si="1061"/>
        <v>1</v>
      </c>
      <c r="U2703" s="54" t="e">
        <f>VLOOKUP(P2703,Table!$D$6:$G$15,MATCH(VALUE(T2703)&amp;"E",Table!$D$5:$G$5,0),1)*IF(Y2703=1,0,1)</f>
        <v>#DIV/0!</v>
      </c>
      <c r="V2703" s="54" t="e">
        <f t="shared" si="1062"/>
        <v>#DIV/0!</v>
      </c>
      <c r="W2703" s="54" t="e">
        <f t="shared" si="1069"/>
        <v>#DIV/0!</v>
      </c>
      <c r="X2703" s="54" t="e">
        <f t="shared" si="1063"/>
        <v>#DIV/0!</v>
      </c>
      <c r="Y2703" s="54" t="e">
        <f t="shared" si="1064"/>
        <v>#DIV/0!</v>
      </c>
      <c r="Z2703" s="54" t="e">
        <f t="shared" si="1065"/>
        <v>#DIV/0!</v>
      </c>
      <c r="AA2703" s="54" t="e">
        <f t="shared" si="1066"/>
        <v>#DIV/0!</v>
      </c>
      <c r="AB2703" s="38" t="e">
        <f t="shared" si="1067"/>
        <v>#DIV/0!</v>
      </c>
      <c r="AC2703" s="46"/>
      <c r="AD2703" s="38"/>
      <c r="AE2703" s="54"/>
      <c r="AF2703" s="54"/>
      <c r="AG2703" s="54" t="e">
        <f t="shared" si="1068"/>
        <v>#DIV/0!</v>
      </c>
      <c r="AH2703" s="56">
        <v>150.94999999999999</v>
      </c>
      <c r="AI2703" s="54">
        <f>VLOOKUP(A2703,VQT_IV!A76:C1680,3,0)</f>
        <v>150.94999999999999</v>
      </c>
    </row>
    <row r="2704" spans="1:35" x14ac:dyDescent="0.25">
      <c r="A2704" s="39">
        <v>41926</v>
      </c>
      <c r="C2704" s="27" t="e">
        <f t="shared" si="1053"/>
        <v>#DIV/0!</v>
      </c>
      <c r="D2704" s="27" t="e">
        <f t="shared" si="1054"/>
        <v>#DIV/0!</v>
      </c>
      <c r="E2704" s="5" t="e">
        <f t="shared" si="1055"/>
        <v>#DIV/0!</v>
      </c>
      <c r="J2704" s="54">
        <f t="shared" si="1056"/>
        <v>0</v>
      </c>
      <c r="K2704" s="54" t="e">
        <f t="shared" si="1057"/>
        <v>#DIV/0!</v>
      </c>
      <c r="L2704" s="54">
        <f>VLOOKUP(A2704,LIBOR!$A$3:B4799,2,1)</f>
        <v>9.5000000000000001E-2</v>
      </c>
      <c r="M2704" s="54"/>
      <c r="N2704" s="38"/>
      <c r="O2704" s="54" t="e">
        <f t="shared" si="1058"/>
        <v>#DIV/0!</v>
      </c>
      <c r="P2704" s="54" t="e">
        <f t="shared" si="1059"/>
        <v>#DIV/0!</v>
      </c>
      <c r="Q2704" s="38">
        <f t="shared" si="1051"/>
        <v>0</v>
      </c>
      <c r="R2704" s="38">
        <f t="shared" si="1052"/>
        <v>0</v>
      </c>
      <c r="S2704" s="54">
        <f t="shared" si="1060"/>
        <v>1</v>
      </c>
      <c r="T2704" s="54">
        <f t="shared" si="1061"/>
        <v>1</v>
      </c>
      <c r="U2704" s="54" t="e">
        <f>VLOOKUP(P2704,Table!$D$6:$G$15,MATCH(VALUE(T2704)&amp;"E",Table!$D$5:$G$5,0),1)*IF(Y2704=1,0,1)</f>
        <v>#DIV/0!</v>
      </c>
      <c r="V2704" s="54" t="e">
        <f t="shared" si="1062"/>
        <v>#DIV/0!</v>
      </c>
      <c r="W2704" s="54" t="e">
        <f t="shared" si="1069"/>
        <v>#DIV/0!</v>
      </c>
      <c r="X2704" s="54" t="e">
        <f t="shared" si="1063"/>
        <v>#DIV/0!</v>
      </c>
      <c r="Y2704" s="54" t="e">
        <f t="shared" si="1064"/>
        <v>#DIV/0!</v>
      </c>
      <c r="Z2704" s="54" t="e">
        <f t="shared" si="1065"/>
        <v>#DIV/0!</v>
      </c>
      <c r="AA2704" s="54" t="e">
        <f t="shared" si="1066"/>
        <v>#DIV/0!</v>
      </c>
      <c r="AB2704" s="38" t="e">
        <f t="shared" si="1067"/>
        <v>#DIV/0!</v>
      </c>
      <c r="AC2704" s="46"/>
      <c r="AD2704" s="38"/>
      <c r="AE2704" s="54"/>
      <c r="AF2704" s="54"/>
      <c r="AG2704" s="54" t="e">
        <f t="shared" si="1068"/>
        <v>#DIV/0!</v>
      </c>
      <c r="AH2704" s="56">
        <v>149.79</v>
      </c>
      <c r="AI2704" s="54">
        <f>VLOOKUP(A2704,VQT_IV!A77:C1681,3,0)</f>
        <v>149.79</v>
      </c>
    </row>
    <row r="2705" spans="1:35" x14ac:dyDescent="0.25">
      <c r="A2705" s="39">
        <v>41927</v>
      </c>
      <c r="C2705" s="27" t="e">
        <f t="shared" si="1053"/>
        <v>#DIV/0!</v>
      </c>
      <c r="D2705" s="27" t="e">
        <f t="shared" si="1054"/>
        <v>#DIV/0!</v>
      </c>
      <c r="E2705" s="5" t="e">
        <f t="shared" si="1055"/>
        <v>#DIV/0!</v>
      </c>
      <c r="J2705" s="54">
        <f t="shared" si="1056"/>
        <v>0</v>
      </c>
      <c r="K2705" s="54" t="e">
        <f t="shared" si="1057"/>
        <v>#DIV/0!</v>
      </c>
      <c r="L2705" s="54">
        <f>VLOOKUP(A2705,LIBOR!$A$3:B4800,2,1)</f>
        <v>9.5000000000000001E-2</v>
      </c>
      <c r="M2705" s="54"/>
      <c r="N2705" s="38"/>
      <c r="O2705" s="54" t="e">
        <f t="shared" si="1058"/>
        <v>#DIV/0!</v>
      </c>
      <c r="P2705" s="54" t="e">
        <f t="shared" si="1059"/>
        <v>#DIV/0!</v>
      </c>
      <c r="Q2705" s="38">
        <f t="shared" si="1051"/>
        <v>0</v>
      </c>
      <c r="R2705" s="38">
        <f t="shared" si="1052"/>
        <v>0</v>
      </c>
      <c r="S2705" s="54">
        <f t="shared" si="1060"/>
        <v>1</v>
      </c>
      <c r="T2705" s="54">
        <f t="shared" si="1061"/>
        <v>1</v>
      </c>
      <c r="U2705" s="54" t="e">
        <f>VLOOKUP(P2705,Table!$D$6:$G$15,MATCH(VALUE(T2705)&amp;"E",Table!$D$5:$G$5,0),1)*IF(Y2705=1,0,1)</f>
        <v>#DIV/0!</v>
      </c>
      <c r="V2705" s="54" t="e">
        <f t="shared" si="1062"/>
        <v>#DIV/0!</v>
      </c>
      <c r="W2705" s="54" t="e">
        <f t="shared" si="1069"/>
        <v>#DIV/0!</v>
      </c>
      <c r="X2705" s="54" t="e">
        <f t="shared" si="1063"/>
        <v>#DIV/0!</v>
      </c>
      <c r="Y2705" s="54" t="e">
        <f t="shared" si="1064"/>
        <v>#DIV/0!</v>
      </c>
      <c r="Z2705" s="54" t="e">
        <f t="shared" si="1065"/>
        <v>#DIV/0!</v>
      </c>
      <c r="AA2705" s="54" t="e">
        <f t="shared" si="1066"/>
        <v>#DIV/0!</v>
      </c>
      <c r="AB2705" s="38" t="e">
        <f t="shared" si="1067"/>
        <v>#DIV/0!</v>
      </c>
      <c r="AC2705" s="46"/>
      <c r="AD2705" s="38"/>
      <c r="AE2705" s="54"/>
      <c r="AF2705" s="54"/>
      <c r="AG2705" s="54" t="e">
        <f t="shared" si="1068"/>
        <v>#DIV/0!</v>
      </c>
      <c r="AH2705" s="56">
        <v>151.56</v>
      </c>
      <c r="AI2705" s="54">
        <f>VLOOKUP(A2705,VQT_IV!A78:C1682,3,0)</f>
        <v>151.56</v>
      </c>
    </row>
    <row r="2706" spans="1:35" x14ac:dyDescent="0.25">
      <c r="A2706" s="39">
        <v>41928</v>
      </c>
      <c r="C2706" s="27" t="e">
        <f t="shared" si="1053"/>
        <v>#DIV/0!</v>
      </c>
      <c r="D2706" s="27" t="e">
        <f t="shared" si="1054"/>
        <v>#DIV/0!</v>
      </c>
      <c r="E2706" s="5" t="e">
        <f t="shared" si="1055"/>
        <v>#DIV/0!</v>
      </c>
      <c r="J2706" s="54">
        <f t="shared" si="1056"/>
        <v>0</v>
      </c>
      <c r="K2706" s="54" t="e">
        <f t="shared" si="1057"/>
        <v>#DIV/0!</v>
      </c>
      <c r="L2706" s="54">
        <f>VLOOKUP(A2706,LIBOR!$A$3:B4801,2,1)</f>
        <v>9.5000000000000001E-2</v>
      </c>
      <c r="M2706" s="54"/>
      <c r="N2706" s="38"/>
      <c r="O2706" s="54" t="e">
        <f t="shared" si="1058"/>
        <v>#DIV/0!</v>
      </c>
      <c r="P2706" s="54" t="e">
        <f t="shared" si="1059"/>
        <v>#DIV/0!</v>
      </c>
      <c r="Q2706" s="38">
        <f t="shared" si="1051"/>
        <v>0</v>
      </c>
      <c r="R2706" s="38">
        <f t="shared" si="1052"/>
        <v>0</v>
      </c>
      <c r="S2706" s="54">
        <f t="shared" si="1060"/>
        <v>1</v>
      </c>
      <c r="T2706" s="54">
        <f t="shared" si="1061"/>
        <v>1</v>
      </c>
      <c r="U2706" s="54" t="e">
        <f>VLOOKUP(P2706,Table!$D$6:$G$15,MATCH(VALUE(T2706)&amp;"E",Table!$D$5:$G$5,0),1)*IF(Y2706=1,0,1)</f>
        <v>#DIV/0!</v>
      </c>
      <c r="V2706" s="54" t="e">
        <f t="shared" si="1062"/>
        <v>#DIV/0!</v>
      </c>
      <c r="W2706" s="54" t="e">
        <f t="shared" si="1069"/>
        <v>#DIV/0!</v>
      </c>
      <c r="X2706" s="54" t="e">
        <f t="shared" si="1063"/>
        <v>#DIV/0!</v>
      </c>
      <c r="Y2706" s="54" t="e">
        <f t="shared" si="1064"/>
        <v>#DIV/0!</v>
      </c>
      <c r="Z2706" s="54" t="e">
        <f t="shared" si="1065"/>
        <v>#DIV/0!</v>
      </c>
      <c r="AA2706" s="54" t="e">
        <f t="shared" si="1066"/>
        <v>#DIV/0!</v>
      </c>
      <c r="AB2706" s="38" t="e">
        <f t="shared" si="1067"/>
        <v>#DIV/0!</v>
      </c>
      <c r="AC2706" s="46"/>
      <c r="AD2706" s="38"/>
      <c r="AE2706" s="54"/>
      <c r="AF2706" s="54"/>
      <c r="AG2706" s="54" t="e">
        <f t="shared" si="1068"/>
        <v>#DIV/0!</v>
      </c>
      <c r="AH2706" s="56">
        <v>150.41999999999999</v>
      </c>
      <c r="AI2706" s="54">
        <f>VLOOKUP(A2706,VQT_IV!A79:C1683,3,0)</f>
        <v>150.41999999999999</v>
      </c>
    </row>
    <row r="2707" spans="1:35" x14ac:dyDescent="0.25">
      <c r="A2707" s="39">
        <v>41929</v>
      </c>
      <c r="C2707" s="27" t="e">
        <f t="shared" si="1053"/>
        <v>#DIV/0!</v>
      </c>
      <c r="D2707" s="27" t="e">
        <f t="shared" si="1054"/>
        <v>#DIV/0!</v>
      </c>
      <c r="E2707" s="5" t="e">
        <f t="shared" si="1055"/>
        <v>#DIV/0!</v>
      </c>
      <c r="J2707" s="54">
        <f t="shared" si="1056"/>
        <v>0</v>
      </c>
      <c r="K2707" s="54" t="e">
        <f t="shared" si="1057"/>
        <v>#DIV/0!</v>
      </c>
      <c r="L2707" s="54">
        <f>VLOOKUP(A2707,LIBOR!$A$3:B4802,2,1)</f>
        <v>9.5000000000000001E-2</v>
      </c>
      <c r="M2707" s="54"/>
      <c r="N2707" s="38"/>
      <c r="O2707" s="54" t="e">
        <f t="shared" si="1058"/>
        <v>#DIV/0!</v>
      </c>
      <c r="P2707" s="54" t="e">
        <f t="shared" si="1059"/>
        <v>#DIV/0!</v>
      </c>
      <c r="Q2707" s="38">
        <f t="shared" si="1051"/>
        <v>0</v>
      </c>
      <c r="R2707" s="38">
        <f t="shared" si="1052"/>
        <v>0</v>
      </c>
      <c r="S2707" s="54">
        <f t="shared" si="1060"/>
        <v>1</v>
      </c>
      <c r="T2707" s="54">
        <f t="shared" si="1061"/>
        <v>1</v>
      </c>
      <c r="U2707" s="54" t="e">
        <f>VLOOKUP(P2707,Table!$D$6:$G$15,MATCH(VALUE(T2707)&amp;"E",Table!$D$5:$G$5,0),1)*IF(Y2707=1,0,1)</f>
        <v>#DIV/0!</v>
      </c>
      <c r="V2707" s="54" t="e">
        <f t="shared" si="1062"/>
        <v>#DIV/0!</v>
      </c>
      <c r="W2707" s="54" t="e">
        <f t="shared" si="1069"/>
        <v>#DIV/0!</v>
      </c>
      <c r="X2707" s="54" t="e">
        <f t="shared" si="1063"/>
        <v>#DIV/0!</v>
      </c>
      <c r="Y2707" s="54" t="e">
        <f t="shared" si="1064"/>
        <v>#DIV/0!</v>
      </c>
      <c r="Z2707" s="54" t="e">
        <f t="shared" si="1065"/>
        <v>#DIV/0!</v>
      </c>
      <c r="AA2707" s="54" t="e">
        <f t="shared" si="1066"/>
        <v>#DIV/0!</v>
      </c>
      <c r="AB2707" s="38" t="e">
        <f t="shared" si="1067"/>
        <v>#DIV/0!</v>
      </c>
      <c r="AC2707" s="46"/>
      <c r="AD2707" s="38"/>
      <c r="AE2707" s="54"/>
      <c r="AF2707" s="54"/>
      <c r="AG2707" s="54" t="e">
        <f t="shared" si="1068"/>
        <v>#DIV/0!</v>
      </c>
      <c r="AH2707" s="56">
        <v>150.87</v>
      </c>
      <c r="AI2707" s="54">
        <f>VLOOKUP(A2707,VQT_IV!A80:C1684,3,0)</f>
        <v>150.87</v>
      </c>
    </row>
    <row r="2708" spans="1:35" x14ac:dyDescent="0.25">
      <c r="A2708" s="39">
        <v>41932</v>
      </c>
      <c r="C2708" s="27" t="e">
        <f t="shared" si="1053"/>
        <v>#DIV/0!</v>
      </c>
      <c r="D2708" s="27" t="e">
        <f t="shared" si="1054"/>
        <v>#DIV/0!</v>
      </c>
      <c r="E2708" s="5" t="e">
        <f t="shared" si="1055"/>
        <v>#DIV/0!</v>
      </c>
      <c r="J2708" s="54">
        <f t="shared" si="1056"/>
        <v>0</v>
      </c>
      <c r="K2708" s="54" t="e">
        <f t="shared" si="1057"/>
        <v>#DIV/0!</v>
      </c>
      <c r="L2708" s="54">
        <f>VLOOKUP(A2708,LIBOR!$A$3:B4803,2,1)</f>
        <v>9.5000000000000001E-2</v>
      </c>
      <c r="M2708" s="54"/>
      <c r="N2708" s="38"/>
      <c r="O2708" s="54" t="e">
        <f t="shared" si="1058"/>
        <v>#DIV/0!</v>
      </c>
      <c r="P2708" s="54" t="e">
        <f t="shared" si="1059"/>
        <v>#DIV/0!</v>
      </c>
      <c r="Q2708" s="38">
        <f t="shared" si="1051"/>
        <v>0</v>
      </c>
      <c r="R2708" s="38">
        <f t="shared" si="1052"/>
        <v>0</v>
      </c>
      <c r="S2708" s="54">
        <f t="shared" si="1060"/>
        <v>1</v>
      </c>
      <c r="T2708" s="54">
        <f t="shared" si="1061"/>
        <v>1</v>
      </c>
      <c r="U2708" s="54" t="e">
        <f>VLOOKUP(P2708,Table!$D$6:$G$15,MATCH(VALUE(T2708)&amp;"E",Table!$D$5:$G$5,0),1)*IF(Y2708=1,0,1)</f>
        <v>#DIV/0!</v>
      </c>
      <c r="V2708" s="54" t="e">
        <f t="shared" si="1062"/>
        <v>#DIV/0!</v>
      </c>
      <c r="W2708" s="54" t="e">
        <f t="shared" si="1069"/>
        <v>#DIV/0!</v>
      </c>
      <c r="X2708" s="54" t="e">
        <f t="shared" si="1063"/>
        <v>#DIV/0!</v>
      </c>
      <c r="Y2708" s="54" t="e">
        <f t="shared" si="1064"/>
        <v>#DIV/0!</v>
      </c>
      <c r="Z2708" s="54" t="e">
        <f t="shared" si="1065"/>
        <v>#DIV/0!</v>
      </c>
      <c r="AA2708" s="54" t="e">
        <f t="shared" si="1066"/>
        <v>#DIV/0!</v>
      </c>
      <c r="AB2708" s="38" t="e">
        <f t="shared" si="1067"/>
        <v>#DIV/0!</v>
      </c>
      <c r="AC2708" s="46"/>
      <c r="AD2708" s="38"/>
      <c r="AE2708" s="54"/>
      <c r="AF2708" s="54"/>
      <c r="AG2708" s="54" t="e">
        <f t="shared" si="1068"/>
        <v>#DIV/0!</v>
      </c>
      <c r="AH2708" s="56">
        <v>150.09</v>
      </c>
      <c r="AI2708" s="54">
        <f>VLOOKUP(A2708,VQT_IV!A81:C1685,3,0)</f>
        <v>150.09</v>
      </c>
    </row>
    <row r="2709" spans="1:35" x14ac:dyDescent="0.25">
      <c r="A2709" s="39">
        <v>41933</v>
      </c>
      <c r="C2709" s="27" t="e">
        <f t="shared" si="1053"/>
        <v>#DIV/0!</v>
      </c>
      <c r="D2709" s="27" t="e">
        <f t="shared" si="1054"/>
        <v>#DIV/0!</v>
      </c>
      <c r="E2709" s="5" t="e">
        <f t="shared" si="1055"/>
        <v>#DIV/0!</v>
      </c>
      <c r="J2709" s="54">
        <f t="shared" si="1056"/>
        <v>0</v>
      </c>
      <c r="K2709" s="54" t="e">
        <f t="shared" si="1057"/>
        <v>#DIV/0!</v>
      </c>
      <c r="L2709" s="54">
        <f>VLOOKUP(A2709,LIBOR!$A$3:B4804,2,1)</f>
        <v>9.5000000000000001E-2</v>
      </c>
      <c r="M2709" s="54"/>
      <c r="N2709" s="38"/>
      <c r="O2709" s="54" t="e">
        <f t="shared" si="1058"/>
        <v>#DIV/0!</v>
      </c>
      <c r="P2709" s="54" t="e">
        <f t="shared" si="1059"/>
        <v>#DIV/0!</v>
      </c>
      <c r="Q2709" s="38">
        <f t="shared" si="1051"/>
        <v>0</v>
      </c>
      <c r="R2709" s="38">
        <f t="shared" si="1052"/>
        <v>0</v>
      </c>
      <c r="S2709" s="54">
        <f t="shared" si="1060"/>
        <v>1</v>
      </c>
      <c r="T2709" s="54">
        <f t="shared" si="1061"/>
        <v>1</v>
      </c>
      <c r="U2709" s="54" t="e">
        <f>VLOOKUP(P2709,Table!$D$6:$G$15,MATCH(VALUE(T2709)&amp;"E",Table!$D$5:$G$5,0),1)*IF(Y2709=1,0,1)</f>
        <v>#DIV/0!</v>
      </c>
      <c r="V2709" s="54" t="e">
        <f t="shared" si="1062"/>
        <v>#DIV/0!</v>
      </c>
      <c r="W2709" s="54" t="e">
        <f t="shared" si="1069"/>
        <v>#DIV/0!</v>
      </c>
      <c r="X2709" s="54" t="e">
        <f t="shared" si="1063"/>
        <v>#DIV/0!</v>
      </c>
      <c r="Y2709" s="54" t="e">
        <f t="shared" si="1064"/>
        <v>#DIV/0!</v>
      </c>
      <c r="Z2709" s="54" t="e">
        <f t="shared" si="1065"/>
        <v>#DIV/0!</v>
      </c>
      <c r="AA2709" s="54" t="e">
        <f t="shared" si="1066"/>
        <v>#DIV/0!</v>
      </c>
      <c r="AB2709" s="38" t="e">
        <f t="shared" si="1067"/>
        <v>#DIV/0!</v>
      </c>
      <c r="AC2709" s="46"/>
      <c r="AD2709" s="38"/>
      <c r="AE2709" s="54"/>
      <c r="AF2709" s="54"/>
      <c r="AG2709" s="54" t="e">
        <f t="shared" si="1068"/>
        <v>#DIV/0!</v>
      </c>
      <c r="AH2709" s="56">
        <v>150.88</v>
      </c>
      <c r="AI2709" s="54">
        <f>VLOOKUP(A2709,VQT_IV!A82:C1686,3,0)</f>
        <v>150.88</v>
      </c>
    </row>
    <row r="2710" spans="1:35" x14ac:dyDescent="0.25">
      <c r="A2710" s="39">
        <v>41934</v>
      </c>
      <c r="C2710" s="27" t="e">
        <f t="shared" si="1053"/>
        <v>#DIV/0!</v>
      </c>
      <c r="D2710" s="27" t="e">
        <f t="shared" si="1054"/>
        <v>#DIV/0!</v>
      </c>
      <c r="E2710" s="5" t="e">
        <f t="shared" si="1055"/>
        <v>#DIV/0!</v>
      </c>
      <c r="J2710" s="54">
        <f t="shared" si="1056"/>
        <v>0</v>
      </c>
      <c r="K2710" s="54" t="e">
        <f t="shared" si="1057"/>
        <v>#DIV/0!</v>
      </c>
      <c r="L2710" s="54">
        <f>VLOOKUP(A2710,LIBOR!$A$3:B4805,2,1)</f>
        <v>9.5000000000000001E-2</v>
      </c>
      <c r="M2710" s="54"/>
      <c r="N2710" s="38"/>
      <c r="O2710" s="54" t="e">
        <f t="shared" si="1058"/>
        <v>#DIV/0!</v>
      </c>
      <c r="P2710" s="54" t="e">
        <f t="shared" si="1059"/>
        <v>#DIV/0!</v>
      </c>
      <c r="Q2710" s="38">
        <f t="shared" si="1051"/>
        <v>0</v>
      </c>
      <c r="R2710" s="38">
        <f t="shared" si="1052"/>
        <v>0</v>
      </c>
      <c r="S2710" s="54">
        <f t="shared" si="1060"/>
        <v>1</v>
      </c>
      <c r="T2710" s="54">
        <f t="shared" si="1061"/>
        <v>1</v>
      </c>
      <c r="U2710" s="54" t="e">
        <f>VLOOKUP(P2710,Table!$D$6:$G$15,MATCH(VALUE(T2710)&amp;"E",Table!$D$5:$G$5,0),1)*IF(Y2710=1,0,1)</f>
        <v>#DIV/0!</v>
      </c>
      <c r="V2710" s="54" t="e">
        <f t="shared" si="1062"/>
        <v>#DIV/0!</v>
      </c>
      <c r="W2710" s="54" t="e">
        <f t="shared" si="1069"/>
        <v>#DIV/0!</v>
      </c>
      <c r="X2710" s="54" t="e">
        <f t="shared" si="1063"/>
        <v>#DIV/0!</v>
      </c>
      <c r="Y2710" s="54" t="e">
        <f t="shared" si="1064"/>
        <v>#DIV/0!</v>
      </c>
      <c r="Z2710" s="54" t="e">
        <f t="shared" si="1065"/>
        <v>#DIV/0!</v>
      </c>
      <c r="AA2710" s="54" t="e">
        <f t="shared" si="1066"/>
        <v>#DIV/0!</v>
      </c>
      <c r="AB2710" s="38" t="e">
        <f t="shared" si="1067"/>
        <v>#DIV/0!</v>
      </c>
      <c r="AC2710" s="46"/>
      <c r="AD2710" s="38"/>
      <c r="AE2710" s="54"/>
      <c r="AF2710" s="54"/>
      <c r="AG2710" s="54" t="e">
        <f t="shared" si="1068"/>
        <v>#DIV/0!</v>
      </c>
      <c r="AH2710" s="56">
        <v>151.49</v>
      </c>
      <c r="AI2710" s="54">
        <f>VLOOKUP(A2710,VQT_IV!A83:C1687,3,0)</f>
        <v>151.49</v>
      </c>
    </row>
    <row r="2711" spans="1:35" x14ac:dyDescent="0.25">
      <c r="A2711" s="39">
        <v>41935</v>
      </c>
      <c r="C2711" s="27" t="e">
        <f t="shared" si="1053"/>
        <v>#DIV/0!</v>
      </c>
      <c r="D2711" s="27" t="e">
        <f t="shared" si="1054"/>
        <v>#DIV/0!</v>
      </c>
      <c r="E2711" s="5" t="e">
        <f t="shared" si="1055"/>
        <v>#DIV/0!</v>
      </c>
      <c r="J2711" s="54">
        <f t="shared" si="1056"/>
        <v>0</v>
      </c>
      <c r="K2711" s="54" t="e">
        <f t="shared" si="1057"/>
        <v>#DIV/0!</v>
      </c>
      <c r="L2711" s="54">
        <f>VLOOKUP(A2711,LIBOR!$A$3:B4806,2,1)</f>
        <v>9.5000000000000001E-2</v>
      </c>
      <c r="M2711" s="54"/>
      <c r="N2711" s="38"/>
      <c r="O2711" s="54" t="e">
        <f t="shared" si="1058"/>
        <v>#DIV/0!</v>
      </c>
      <c r="P2711" s="54" t="e">
        <f t="shared" si="1059"/>
        <v>#DIV/0!</v>
      </c>
      <c r="Q2711" s="38">
        <f t="shared" si="1051"/>
        <v>0</v>
      </c>
      <c r="R2711" s="38">
        <f t="shared" si="1052"/>
        <v>0</v>
      </c>
      <c r="S2711" s="54">
        <f t="shared" si="1060"/>
        <v>1</v>
      </c>
      <c r="T2711" s="54">
        <f t="shared" si="1061"/>
        <v>1</v>
      </c>
      <c r="U2711" s="54" t="e">
        <f>VLOOKUP(P2711,Table!$D$6:$G$15,MATCH(VALUE(T2711)&amp;"E",Table!$D$5:$G$5,0),1)*IF(Y2711=1,0,1)</f>
        <v>#DIV/0!</v>
      </c>
      <c r="V2711" s="54" t="e">
        <f t="shared" si="1062"/>
        <v>#DIV/0!</v>
      </c>
      <c r="W2711" s="54" t="e">
        <f t="shared" si="1069"/>
        <v>#DIV/0!</v>
      </c>
      <c r="X2711" s="54" t="e">
        <f t="shared" si="1063"/>
        <v>#DIV/0!</v>
      </c>
      <c r="Y2711" s="54" t="e">
        <f t="shared" si="1064"/>
        <v>#DIV/0!</v>
      </c>
      <c r="Z2711" s="54" t="e">
        <f t="shared" si="1065"/>
        <v>#DIV/0!</v>
      </c>
      <c r="AA2711" s="54" t="e">
        <f t="shared" si="1066"/>
        <v>#DIV/0!</v>
      </c>
      <c r="AB2711" s="38" t="e">
        <f t="shared" si="1067"/>
        <v>#DIV/0!</v>
      </c>
      <c r="AC2711" s="46"/>
      <c r="AD2711" s="38"/>
      <c r="AE2711" s="54"/>
      <c r="AF2711" s="54"/>
      <c r="AG2711" s="54" t="e">
        <f t="shared" si="1068"/>
        <v>#DIV/0!</v>
      </c>
      <c r="AH2711" s="56">
        <v>152.07</v>
      </c>
      <c r="AI2711" s="54">
        <f>VLOOKUP(A2711,VQT_IV!A84:C1688,3,0)</f>
        <v>152.07</v>
      </c>
    </row>
    <row r="2712" spans="1:35" x14ac:dyDescent="0.25">
      <c r="A2712" s="39">
        <v>41936</v>
      </c>
      <c r="C2712" s="27" t="e">
        <f t="shared" si="1053"/>
        <v>#DIV/0!</v>
      </c>
      <c r="D2712" s="27" t="e">
        <f t="shared" si="1054"/>
        <v>#DIV/0!</v>
      </c>
      <c r="E2712" s="5" t="e">
        <f t="shared" si="1055"/>
        <v>#DIV/0!</v>
      </c>
      <c r="J2712" s="54">
        <f t="shared" si="1056"/>
        <v>0</v>
      </c>
      <c r="K2712" s="54" t="e">
        <f t="shared" si="1057"/>
        <v>#DIV/0!</v>
      </c>
      <c r="L2712" s="54">
        <f>VLOOKUP(A2712,LIBOR!$A$3:B4807,2,1)</f>
        <v>9.5000000000000001E-2</v>
      </c>
      <c r="M2712" s="54"/>
      <c r="N2712" s="38"/>
      <c r="O2712" s="54" t="e">
        <f t="shared" si="1058"/>
        <v>#DIV/0!</v>
      </c>
      <c r="P2712" s="54" t="e">
        <f t="shared" si="1059"/>
        <v>#DIV/0!</v>
      </c>
      <c r="Q2712" s="38">
        <f t="shared" si="1051"/>
        <v>0</v>
      </c>
      <c r="R2712" s="38">
        <f t="shared" si="1052"/>
        <v>0</v>
      </c>
      <c r="S2712" s="54">
        <f t="shared" si="1060"/>
        <v>1</v>
      </c>
      <c r="T2712" s="54">
        <f t="shared" si="1061"/>
        <v>1</v>
      </c>
      <c r="U2712" s="54" t="e">
        <f>VLOOKUP(P2712,Table!$D$6:$G$15,MATCH(VALUE(T2712)&amp;"E",Table!$D$5:$G$5,0),1)*IF(Y2712=1,0,1)</f>
        <v>#DIV/0!</v>
      </c>
      <c r="V2712" s="54" t="e">
        <f t="shared" si="1062"/>
        <v>#DIV/0!</v>
      </c>
      <c r="W2712" s="54" t="e">
        <f t="shared" si="1069"/>
        <v>#DIV/0!</v>
      </c>
      <c r="X2712" s="54" t="e">
        <f t="shared" si="1063"/>
        <v>#DIV/0!</v>
      </c>
      <c r="Y2712" s="54" t="e">
        <f t="shared" si="1064"/>
        <v>#DIV/0!</v>
      </c>
      <c r="Z2712" s="54" t="e">
        <f t="shared" si="1065"/>
        <v>#DIV/0!</v>
      </c>
      <c r="AA2712" s="54" t="e">
        <f t="shared" si="1066"/>
        <v>#DIV/0!</v>
      </c>
      <c r="AB2712" s="38" t="e">
        <f t="shared" si="1067"/>
        <v>#DIV/0!</v>
      </c>
      <c r="AC2712" s="46"/>
      <c r="AD2712" s="38"/>
      <c r="AE2712" s="54"/>
      <c r="AF2712" s="54"/>
      <c r="AG2712" s="54" t="e">
        <f t="shared" si="1068"/>
        <v>#DIV/0!</v>
      </c>
      <c r="AH2712" s="56">
        <v>152.53</v>
      </c>
      <c r="AI2712" s="54">
        <f>VLOOKUP(A2712,VQT_IV!A85:C1689,3,0)</f>
        <v>152.53</v>
      </c>
    </row>
    <row r="2713" spans="1:35" x14ac:dyDescent="0.25">
      <c r="A2713" s="39">
        <v>41939</v>
      </c>
      <c r="C2713" s="27" t="e">
        <f t="shared" si="1053"/>
        <v>#DIV/0!</v>
      </c>
      <c r="D2713" s="27" t="e">
        <f t="shared" si="1054"/>
        <v>#DIV/0!</v>
      </c>
      <c r="E2713" s="5" t="e">
        <f t="shared" si="1055"/>
        <v>#DIV/0!</v>
      </c>
      <c r="J2713" s="54">
        <f t="shared" si="1056"/>
        <v>0</v>
      </c>
      <c r="K2713" s="54" t="e">
        <f t="shared" si="1057"/>
        <v>#DIV/0!</v>
      </c>
      <c r="L2713" s="54">
        <f>VLOOKUP(A2713,LIBOR!$A$3:B4808,2,1)</f>
        <v>9.5000000000000001E-2</v>
      </c>
      <c r="M2713" s="54"/>
      <c r="N2713" s="38"/>
      <c r="O2713" s="54" t="e">
        <f t="shared" si="1058"/>
        <v>#DIV/0!</v>
      </c>
      <c r="P2713" s="54" t="e">
        <f t="shared" si="1059"/>
        <v>#DIV/0!</v>
      </c>
      <c r="Q2713" s="38">
        <f t="shared" si="1051"/>
        <v>0</v>
      </c>
      <c r="R2713" s="38">
        <f t="shared" si="1052"/>
        <v>0</v>
      </c>
      <c r="S2713" s="54">
        <f t="shared" si="1060"/>
        <v>1</v>
      </c>
      <c r="T2713" s="54">
        <f t="shared" si="1061"/>
        <v>1</v>
      </c>
      <c r="U2713" s="54" t="e">
        <f>VLOOKUP(P2713,Table!$D$6:$G$15,MATCH(VALUE(T2713)&amp;"E",Table!$D$5:$G$5,0),1)*IF(Y2713=1,0,1)</f>
        <v>#DIV/0!</v>
      </c>
      <c r="V2713" s="54" t="e">
        <f t="shared" si="1062"/>
        <v>#DIV/0!</v>
      </c>
      <c r="W2713" s="54" t="e">
        <f t="shared" si="1069"/>
        <v>#DIV/0!</v>
      </c>
      <c r="X2713" s="54" t="e">
        <f t="shared" si="1063"/>
        <v>#DIV/0!</v>
      </c>
      <c r="Y2713" s="54" t="e">
        <f t="shared" si="1064"/>
        <v>#DIV/0!</v>
      </c>
      <c r="Z2713" s="54" t="e">
        <f t="shared" si="1065"/>
        <v>#DIV/0!</v>
      </c>
      <c r="AA2713" s="54" t="e">
        <f t="shared" si="1066"/>
        <v>#DIV/0!</v>
      </c>
      <c r="AB2713" s="38" t="e">
        <f t="shared" si="1067"/>
        <v>#DIV/0!</v>
      </c>
      <c r="AC2713" s="46"/>
      <c r="AD2713" s="38"/>
      <c r="AE2713" s="54"/>
      <c r="AF2713" s="54"/>
      <c r="AG2713" s="54" t="e">
        <f t="shared" si="1068"/>
        <v>#DIV/0!</v>
      </c>
      <c r="AH2713" s="56">
        <v>152.29</v>
      </c>
      <c r="AI2713" s="54">
        <f>VLOOKUP(A2713,VQT_IV!A86:C1690,3,0)</f>
        <v>152.29</v>
      </c>
    </row>
    <row r="2714" spans="1:35" x14ac:dyDescent="0.25">
      <c r="A2714" s="39">
        <v>41940</v>
      </c>
      <c r="C2714" s="27" t="e">
        <f t="shared" si="1053"/>
        <v>#DIV/0!</v>
      </c>
      <c r="D2714" s="27" t="e">
        <f t="shared" si="1054"/>
        <v>#DIV/0!</v>
      </c>
      <c r="E2714" s="5" t="e">
        <f t="shared" si="1055"/>
        <v>#DIV/0!</v>
      </c>
      <c r="J2714" s="54">
        <f t="shared" si="1056"/>
        <v>0</v>
      </c>
      <c r="K2714" s="54" t="e">
        <f t="shared" si="1057"/>
        <v>#DIV/0!</v>
      </c>
      <c r="L2714" s="54">
        <f>VLOOKUP(A2714,LIBOR!$A$3:B4809,2,1)</f>
        <v>9.5000000000000001E-2</v>
      </c>
      <c r="M2714" s="54"/>
      <c r="N2714" s="38"/>
      <c r="O2714" s="54" t="e">
        <f t="shared" si="1058"/>
        <v>#DIV/0!</v>
      </c>
      <c r="P2714" s="54" t="e">
        <f t="shared" si="1059"/>
        <v>#DIV/0!</v>
      </c>
      <c r="Q2714" s="38">
        <f t="shared" si="1051"/>
        <v>0</v>
      </c>
      <c r="R2714" s="38">
        <f t="shared" si="1052"/>
        <v>0</v>
      </c>
      <c r="S2714" s="54">
        <f t="shared" si="1060"/>
        <v>1</v>
      </c>
      <c r="T2714" s="54">
        <f t="shared" si="1061"/>
        <v>1</v>
      </c>
      <c r="U2714" s="54" t="e">
        <f>VLOOKUP(P2714,Table!$D$6:$G$15,MATCH(VALUE(T2714)&amp;"E",Table!$D$5:$G$5,0),1)*IF(Y2714=1,0,1)</f>
        <v>#DIV/0!</v>
      </c>
      <c r="V2714" s="54" t="e">
        <f t="shared" si="1062"/>
        <v>#DIV/0!</v>
      </c>
      <c r="W2714" s="54" t="e">
        <f t="shared" si="1069"/>
        <v>#DIV/0!</v>
      </c>
      <c r="X2714" s="54" t="e">
        <f t="shared" si="1063"/>
        <v>#DIV/0!</v>
      </c>
      <c r="Y2714" s="54" t="e">
        <f t="shared" si="1064"/>
        <v>#DIV/0!</v>
      </c>
      <c r="Z2714" s="54" t="e">
        <f t="shared" si="1065"/>
        <v>#DIV/0!</v>
      </c>
      <c r="AA2714" s="54" t="e">
        <f t="shared" si="1066"/>
        <v>#DIV/0!</v>
      </c>
      <c r="AB2714" s="38" t="e">
        <f t="shared" si="1067"/>
        <v>#DIV/0!</v>
      </c>
      <c r="AC2714" s="46"/>
      <c r="AD2714" s="38"/>
      <c r="AE2714" s="54"/>
      <c r="AF2714" s="54"/>
      <c r="AG2714" s="54" t="e">
        <f t="shared" si="1068"/>
        <v>#DIV/0!</v>
      </c>
      <c r="AH2714" s="56">
        <v>152.85</v>
      </c>
      <c r="AI2714" s="54">
        <f>VLOOKUP(A2714,VQT_IV!A87:C1691,3,0)</f>
        <v>152.85</v>
      </c>
    </row>
    <row r="2715" spans="1:35" x14ac:dyDescent="0.25">
      <c r="A2715" s="39">
        <v>41941</v>
      </c>
      <c r="C2715" s="27" t="e">
        <f t="shared" si="1053"/>
        <v>#DIV/0!</v>
      </c>
      <c r="D2715" s="27" t="e">
        <f t="shared" si="1054"/>
        <v>#DIV/0!</v>
      </c>
      <c r="E2715" s="5" t="e">
        <f t="shared" si="1055"/>
        <v>#DIV/0!</v>
      </c>
      <c r="J2715" s="54">
        <f t="shared" si="1056"/>
        <v>0</v>
      </c>
      <c r="K2715" s="54" t="e">
        <f t="shared" si="1057"/>
        <v>#DIV/0!</v>
      </c>
      <c r="L2715" s="54">
        <f>VLOOKUP(A2715,LIBOR!$A$3:B4810,2,1)</f>
        <v>9.5000000000000001E-2</v>
      </c>
      <c r="M2715" s="54"/>
      <c r="N2715" s="38"/>
      <c r="O2715" s="54" t="e">
        <f t="shared" si="1058"/>
        <v>#DIV/0!</v>
      </c>
      <c r="P2715" s="54" t="e">
        <f t="shared" si="1059"/>
        <v>#DIV/0!</v>
      </c>
      <c r="Q2715" s="38">
        <f t="shared" si="1051"/>
        <v>0</v>
      </c>
      <c r="R2715" s="38">
        <f t="shared" si="1052"/>
        <v>0</v>
      </c>
      <c r="S2715" s="54">
        <f t="shared" si="1060"/>
        <v>1</v>
      </c>
      <c r="T2715" s="54">
        <f t="shared" si="1061"/>
        <v>1</v>
      </c>
      <c r="U2715" s="54" t="e">
        <f>VLOOKUP(P2715,Table!$D$6:$G$15,MATCH(VALUE(T2715)&amp;"E",Table!$D$5:$G$5,0),1)*IF(Y2715=1,0,1)</f>
        <v>#DIV/0!</v>
      </c>
      <c r="V2715" s="54" t="e">
        <f t="shared" si="1062"/>
        <v>#DIV/0!</v>
      </c>
      <c r="W2715" s="54" t="e">
        <f t="shared" si="1069"/>
        <v>#DIV/0!</v>
      </c>
      <c r="X2715" s="54" t="e">
        <f t="shared" si="1063"/>
        <v>#DIV/0!</v>
      </c>
      <c r="Y2715" s="54" t="e">
        <f t="shared" si="1064"/>
        <v>#DIV/0!</v>
      </c>
      <c r="Z2715" s="54" t="e">
        <f t="shared" si="1065"/>
        <v>#DIV/0!</v>
      </c>
      <c r="AA2715" s="54" t="e">
        <f t="shared" si="1066"/>
        <v>#DIV/0!</v>
      </c>
      <c r="AB2715" s="38" t="e">
        <f t="shared" si="1067"/>
        <v>#DIV/0!</v>
      </c>
      <c r="AC2715" s="46"/>
      <c r="AD2715" s="38"/>
      <c r="AE2715" s="54"/>
      <c r="AF2715" s="54"/>
      <c r="AG2715" s="54" t="e">
        <f t="shared" si="1068"/>
        <v>#DIV/0!</v>
      </c>
      <c r="AH2715" s="56">
        <v>153.21</v>
      </c>
      <c r="AI2715" s="54">
        <f>VLOOKUP(A2715,VQT_IV!A88:C1692,3,0)</f>
        <v>153.21</v>
      </c>
    </row>
    <row r="2716" spans="1:35" x14ac:dyDescent="0.25">
      <c r="A2716" s="39">
        <v>41942</v>
      </c>
      <c r="C2716" s="27" t="e">
        <f t="shared" si="1053"/>
        <v>#DIV/0!</v>
      </c>
      <c r="D2716" s="27" t="e">
        <f t="shared" si="1054"/>
        <v>#DIV/0!</v>
      </c>
      <c r="E2716" s="5" t="e">
        <f t="shared" si="1055"/>
        <v>#DIV/0!</v>
      </c>
      <c r="J2716" s="54">
        <f t="shared" si="1056"/>
        <v>0</v>
      </c>
      <c r="K2716" s="54" t="e">
        <f t="shared" si="1057"/>
        <v>#DIV/0!</v>
      </c>
      <c r="L2716" s="54">
        <f>VLOOKUP(A2716,LIBOR!$A$3:B4811,2,1)</f>
        <v>9.5000000000000001E-2</v>
      </c>
      <c r="M2716" s="54"/>
      <c r="N2716" s="38"/>
      <c r="O2716" s="54" t="e">
        <f t="shared" si="1058"/>
        <v>#DIV/0!</v>
      </c>
      <c r="P2716" s="54" t="e">
        <f t="shared" si="1059"/>
        <v>#DIV/0!</v>
      </c>
      <c r="Q2716" s="38">
        <f t="shared" ref="Q2716:Q2758" si="1070">SUM($I2711:$I2715)/5</f>
        <v>0</v>
      </c>
      <c r="R2716" s="38">
        <f t="shared" ref="R2716:R2758" si="1071">SUM($I2696:$I2715)/20</f>
        <v>0</v>
      </c>
      <c r="S2716" s="54">
        <f t="shared" si="1060"/>
        <v>1</v>
      </c>
      <c r="T2716" s="54">
        <f t="shared" si="1061"/>
        <v>1</v>
      </c>
      <c r="U2716" s="54" t="e">
        <f>VLOOKUP(P2716,Table!$D$6:$G$15,MATCH(VALUE(T2716)&amp;"E",Table!$D$5:$G$5,0),1)*IF(Y2716=1,0,1)</f>
        <v>#DIV/0!</v>
      </c>
      <c r="V2716" s="54" t="e">
        <f t="shared" si="1062"/>
        <v>#DIV/0!</v>
      </c>
      <c r="W2716" s="54" t="e">
        <f t="shared" si="1069"/>
        <v>#DIV/0!</v>
      </c>
      <c r="X2716" s="54" t="e">
        <f t="shared" si="1063"/>
        <v>#DIV/0!</v>
      </c>
      <c r="Y2716" s="54" t="e">
        <f t="shared" si="1064"/>
        <v>#DIV/0!</v>
      </c>
      <c r="Z2716" s="54" t="e">
        <f t="shared" si="1065"/>
        <v>#DIV/0!</v>
      </c>
      <c r="AA2716" s="54" t="e">
        <f t="shared" si="1066"/>
        <v>#DIV/0!</v>
      </c>
      <c r="AB2716" s="38" t="e">
        <f t="shared" si="1067"/>
        <v>#DIV/0!</v>
      </c>
      <c r="AC2716" s="46"/>
      <c r="AD2716" s="38"/>
      <c r="AE2716" s="54"/>
      <c r="AF2716" s="54"/>
      <c r="AG2716" s="54" t="e">
        <f t="shared" si="1068"/>
        <v>#DIV/0!</v>
      </c>
      <c r="AH2716" s="56">
        <v>153.97</v>
      </c>
      <c r="AI2716" s="54">
        <f>VLOOKUP(A2716,VQT_IV!A89:C1693,3,0)</f>
        <v>153.97</v>
      </c>
    </row>
    <row r="2717" spans="1:35" x14ac:dyDescent="0.25">
      <c r="A2717" s="39">
        <v>41943</v>
      </c>
      <c r="C2717" s="27" t="e">
        <f t="shared" si="1053"/>
        <v>#DIV/0!</v>
      </c>
      <c r="D2717" s="27" t="e">
        <f t="shared" si="1054"/>
        <v>#DIV/0!</v>
      </c>
      <c r="E2717" s="5" t="e">
        <f t="shared" si="1055"/>
        <v>#DIV/0!</v>
      </c>
      <c r="J2717" s="54">
        <f t="shared" si="1056"/>
        <v>0</v>
      </c>
      <c r="K2717" s="54" t="e">
        <f t="shared" si="1057"/>
        <v>#DIV/0!</v>
      </c>
      <c r="L2717" s="54">
        <f>VLOOKUP(A2717,LIBOR!$A$3:B4812,2,1)</f>
        <v>9.5000000000000001E-2</v>
      </c>
      <c r="M2717" s="54"/>
      <c r="N2717" s="38"/>
      <c r="O2717" s="54" t="e">
        <f t="shared" si="1058"/>
        <v>#DIV/0!</v>
      </c>
      <c r="P2717" s="54" t="e">
        <f t="shared" si="1059"/>
        <v>#DIV/0!</v>
      </c>
      <c r="Q2717" s="38">
        <f t="shared" si="1070"/>
        <v>0</v>
      </c>
      <c r="R2717" s="38">
        <f t="shared" si="1071"/>
        <v>0</v>
      </c>
      <c r="S2717" s="54">
        <f t="shared" si="1060"/>
        <v>1</v>
      </c>
      <c r="T2717" s="54">
        <f t="shared" si="1061"/>
        <v>1</v>
      </c>
      <c r="U2717" s="54" t="e">
        <f>VLOOKUP(P2717,Table!$D$6:$G$15,MATCH(VALUE(T2717)&amp;"E",Table!$D$5:$G$5,0),1)*IF(Y2717=1,0,1)</f>
        <v>#DIV/0!</v>
      </c>
      <c r="V2717" s="54" t="e">
        <f t="shared" si="1062"/>
        <v>#DIV/0!</v>
      </c>
      <c r="W2717" s="54" t="e">
        <f t="shared" si="1069"/>
        <v>#DIV/0!</v>
      </c>
      <c r="X2717" s="54" t="e">
        <f t="shared" si="1063"/>
        <v>#DIV/0!</v>
      </c>
      <c r="Y2717" s="54" t="e">
        <f t="shared" si="1064"/>
        <v>#DIV/0!</v>
      </c>
      <c r="Z2717" s="54" t="e">
        <f t="shared" si="1065"/>
        <v>#DIV/0!</v>
      </c>
      <c r="AA2717" s="54" t="e">
        <f t="shared" si="1066"/>
        <v>#DIV/0!</v>
      </c>
      <c r="AB2717" s="38" t="e">
        <f t="shared" si="1067"/>
        <v>#DIV/0!</v>
      </c>
      <c r="AC2717" s="46"/>
      <c r="AD2717" s="38"/>
      <c r="AE2717" s="54"/>
      <c r="AF2717" s="54"/>
      <c r="AG2717" s="54" t="e">
        <f t="shared" si="1068"/>
        <v>#DIV/0!</v>
      </c>
      <c r="AH2717" s="56">
        <v>155.29</v>
      </c>
      <c r="AI2717" s="54">
        <f>VLOOKUP(A2717,VQT_IV!A90:C1694,3,0)</f>
        <v>155.29</v>
      </c>
    </row>
    <row r="2718" spans="1:35" x14ac:dyDescent="0.25">
      <c r="A2718" s="39">
        <v>41946</v>
      </c>
      <c r="C2718" s="27" t="e">
        <f t="shared" si="1053"/>
        <v>#DIV/0!</v>
      </c>
      <c r="D2718" s="27" t="e">
        <f t="shared" si="1054"/>
        <v>#DIV/0!</v>
      </c>
      <c r="E2718" s="5" t="e">
        <f t="shared" si="1055"/>
        <v>#DIV/0!</v>
      </c>
      <c r="J2718" s="54">
        <f t="shared" si="1056"/>
        <v>0</v>
      </c>
      <c r="K2718" s="54" t="e">
        <f t="shared" si="1057"/>
        <v>#DIV/0!</v>
      </c>
      <c r="L2718" s="54">
        <f>VLOOKUP(A2718,LIBOR!$A$3:B4813,2,1)</f>
        <v>9.5000000000000001E-2</v>
      </c>
      <c r="M2718" s="54"/>
      <c r="N2718" s="38"/>
      <c r="O2718" s="54" t="e">
        <f t="shared" si="1058"/>
        <v>#DIV/0!</v>
      </c>
      <c r="P2718" s="54" t="e">
        <f t="shared" si="1059"/>
        <v>#DIV/0!</v>
      </c>
      <c r="Q2718" s="38">
        <f t="shared" si="1070"/>
        <v>0</v>
      </c>
      <c r="R2718" s="38">
        <f t="shared" si="1071"/>
        <v>0</v>
      </c>
      <c r="S2718" s="54">
        <f t="shared" si="1060"/>
        <v>1</v>
      </c>
      <c r="T2718" s="54">
        <f t="shared" si="1061"/>
        <v>1</v>
      </c>
      <c r="U2718" s="54" t="e">
        <f>VLOOKUP(P2718,Table!$D$6:$G$15,MATCH(VALUE(T2718)&amp;"E",Table!$D$5:$G$5,0),1)*IF(Y2718=1,0,1)</f>
        <v>#DIV/0!</v>
      </c>
      <c r="V2718" s="54" t="e">
        <f t="shared" si="1062"/>
        <v>#DIV/0!</v>
      </c>
      <c r="W2718" s="54" t="e">
        <f t="shared" si="1069"/>
        <v>#DIV/0!</v>
      </c>
      <c r="X2718" s="54" t="e">
        <f t="shared" si="1063"/>
        <v>#DIV/0!</v>
      </c>
      <c r="Y2718" s="54" t="e">
        <f t="shared" si="1064"/>
        <v>#DIV/0!</v>
      </c>
      <c r="Z2718" s="54" t="e">
        <f t="shared" si="1065"/>
        <v>#DIV/0!</v>
      </c>
      <c r="AA2718" s="54" t="e">
        <f t="shared" si="1066"/>
        <v>#DIV/0!</v>
      </c>
      <c r="AB2718" s="38" t="e">
        <f t="shared" si="1067"/>
        <v>#DIV/0!</v>
      </c>
      <c r="AC2718" s="46"/>
      <c r="AD2718" s="38"/>
      <c r="AE2718" s="54"/>
      <c r="AF2718" s="54"/>
      <c r="AG2718" s="54" t="e">
        <f t="shared" si="1068"/>
        <v>#DIV/0!</v>
      </c>
      <c r="AH2718" s="56">
        <v>155.43</v>
      </c>
      <c r="AI2718" s="54">
        <f>VLOOKUP(A2718,VQT_IV!A91:C1695,3,0)</f>
        <v>155.43</v>
      </c>
    </row>
    <row r="2719" spans="1:35" x14ac:dyDescent="0.25">
      <c r="A2719" s="39">
        <v>41947</v>
      </c>
      <c r="C2719" s="27" t="e">
        <f t="shared" si="1053"/>
        <v>#DIV/0!</v>
      </c>
      <c r="D2719" s="27" t="e">
        <f t="shared" si="1054"/>
        <v>#DIV/0!</v>
      </c>
      <c r="E2719" s="5" t="e">
        <f t="shared" si="1055"/>
        <v>#DIV/0!</v>
      </c>
      <c r="J2719" s="54">
        <f t="shared" si="1056"/>
        <v>0</v>
      </c>
      <c r="K2719" s="54" t="e">
        <f t="shared" si="1057"/>
        <v>#DIV/0!</v>
      </c>
      <c r="L2719" s="54">
        <f>VLOOKUP(A2719,LIBOR!$A$3:B4814,2,1)</f>
        <v>9.5000000000000001E-2</v>
      </c>
      <c r="M2719" s="54"/>
      <c r="N2719" s="38"/>
      <c r="O2719" s="54" t="e">
        <f t="shared" si="1058"/>
        <v>#DIV/0!</v>
      </c>
      <c r="P2719" s="54" t="e">
        <f t="shared" si="1059"/>
        <v>#DIV/0!</v>
      </c>
      <c r="Q2719" s="38">
        <f t="shared" si="1070"/>
        <v>0</v>
      </c>
      <c r="R2719" s="38">
        <f t="shared" si="1071"/>
        <v>0</v>
      </c>
      <c r="S2719" s="54">
        <f t="shared" si="1060"/>
        <v>1</v>
      </c>
      <c r="T2719" s="54">
        <f t="shared" si="1061"/>
        <v>1</v>
      </c>
      <c r="U2719" s="54" t="e">
        <f>VLOOKUP(P2719,Table!$D$6:$G$15,MATCH(VALUE(T2719)&amp;"E",Table!$D$5:$G$5,0),1)*IF(Y2719=1,0,1)</f>
        <v>#DIV/0!</v>
      </c>
      <c r="V2719" s="54" t="e">
        <f t="shared" si="1062"/>
        <v>#DIV/0!</v>
      </c>
      <c r="W2719" s="54" t="e">
        <f t="shared" si="1069"/>
        <v>#DIV/0!</v>
      </c>
      <c r="X2719" s="54" t="e">
        <f t="shared" si="1063"/>
        <v>#DIV/0!</v>
      </c>
      <c r="Y2719" s="54" t="e">
        <f t="shared" si="1064"/>
        <v>#DIV/0!</v>
      </c>
      <c r="Z2719" s="54" t="e">
        <f t="shared" si="1065"/>
        <v>#DIV/0!</v>
      </c>
      <c r="AA2719" s="54" t="e">
        <f t="shared" si="1066"/>
        <v>#DIV/0!</v>
      </c>
      <c r="AB2719" s="38" t="e">
        <f t="shared" si="1067"/>
        <v>#DIV/0!</v>
      </c>
      <c r="AC2719" s="46"/>
      <c r="AD2719" s="38"/>
      <c r="AE2719" s="54"/>
      <c r="AF2719" s="54"/>
      <c r="AG2719" s="54" t="e">
        <f t="shared" si="1068"/>
        <v>#DIV/0!</v>
      </c>
      <c r="AH2719" s="56">
        <v>154.97999999999999</v>
      </c>
      <c r="AI2719" s="54">
        <f>VLOOKUP(A2719,VQT_IV!A92:C1696,3,0)</f>
        <v>154.97999999999999</v>
      </c>
    </row>
    <row r="2720" spans="1:35" x14ac:dyDescent="0.25">
      <c r="A2720" s="39">
        <v>41948</v>
      </c>
      <c r="C2720" s="27" t="e">
        <f t="shared" si="1053"/>
        <v>#DIV/0!</v>
      </c>
      <c r="D2720" s="27" t="e">
        <f t="shared" si="1054"/>
        <v>#DIV/0!</v>
      </c>
      <c r="E2720" s="5" t="e">
        <f t="shared" si="1055"/>
        <v>#DIV/0!</v>
      </c>
      <c r="J2720" s="54">
        <f t="shared" si="1056"/>
        <v>0</v>
      </c>
      <c r="K2720" s="54" t="e">
        <f t="shared" si="1057"/>
        <v>#DIV/0!</v>
      </c>
      <c r="L2720" s="54">
        <f>VLOOKUP(A2720,LIBOR!$A$3:B4815,2,1)</f>
        <v>9.5000000000000001E-2</v>
      </c>
      <c r="M2720" s="54"/>
      <c r="N2720" s="38"/>
      <c r="O2720" s="54" t="e">
        <f t="shared" si="1058"/>
        <v>#DIV/0!</v>
      </c>
      <c r="P2720" s="54" t="e">
        <f t="shared" si="1059"/>
        <v>#DIV/0!</v>
      </c>
      <c r="Q2720" s="38">
        <f t="shared" si="1070"/>
        <v>0</v>
      </c>
      <c r="R2720" s="38">
        <f t="shared" si="1071"/>
        <v>0</v>
      </c>
      <c r="S2720" s="54">
        <f t="shared" si="1060"/>
        <v>1</v>
      </c>
      <c r="T2720" s="54">
        <f t="shared" si="1061"/>
        <v>1</v>
      </c>
      <c r="U2720" s="54" t="e">
        <f>VLOOKUP(P2720,Table!$D$6:$G$15,MATCH(VALUE(T2720)&amp;"E",Table!$D$5:$G$5,0),1)*IF(Y2720=1,0,1)</f>
        <v>#DIV/0!</v>
      </c>
      <c r="V2720" s="54" t="e">
        <f t="shared" si="1062"/>
        <v>#DIV/0!</v>
      </c>
      <c r="W2720" s="54" t="e">
        <f t="shared" si="1069"/>
        <v>#DIV/0!</v>
      </c>
      <c r="X2720" s="54" t="e">
        <f t="shared" si="1063"/>
        <v>#DIV/0!</v>
      </c>
      <c r="Y2720" s="54" t="e">
        <f t="shared" si="1064"/>
        <v>#DIV/0!</v>
      </c>
      <c r="Z2720" s="54" t="e">
        <f t="shared" si="1065"/>
        <v>#DIV/0!</v>
      </c>
      <c r="AA2720" s="54" t="e">
        <f t="shared" si="1066"/>
        <v>#DIV/0!</v>
      </c>
      <c r="AB2720" s="38" t="e">
        <f t="shared" si="1067"/>
        <v>#DIV/0!</v>
      </c>
      <c r="AC2720" s="46"/>
      <c r="AD2720" s="38"/>
      <c r="AE2720" s="54"/>
      <c r="AF2720" s="54"/>
      <c r="AG2720" s="54" t="e">
        <f t="shared" si="1068"/>
        <v>#DIV/0!</v>
      </c>
      <c r="AH2720" s="56">
        <v>155.38999999999999</v>
      </c>
      <c r="AI2720" s="54">
        <f>VLOOKUP(A2720,VQT_IV!A93:C1697,3,0)</f>
        <v>155.38999999999999</v>
      </c>
    </row>
    <row r="2721" spans="1:35" x14ac:dyDescent="0.25">
      <c r="A2721" s="39">
        <v>41949</v>
      </c>
      <c r="C2721" s="27" t="e">
        <f t="shared" si="1053"/>
        <v>#DIV/0!</v>
      </c>
      <c r="D2721" s="27" t="e">
        <f t="shared" si="1054"/>
        <v>#DIV/0!</v>
      </c>
      <c r="E2721" s="5" t="e">
        <f t="shared" si="1055"/>
        <v>#DIV/0!</v>
      </c>
      <c r="J2721" s="54">
        <f t="shared" si="1056"/>
        <v>0</v>
      </c>
      <c r="K2721" s="54" t="e">
        <f t="shared" si="1057"/>
        <v>#DIV/0!</v>
      </c>
      <c r="L2721" s="54">
        <f>VLOOKUP(A2721,LIBOR!$A$3:B4816,2,1)</f>
        <v>9.5000000000000001E-2</v>
      </c>
      <c r="M2721" s="54"/>
      <c r="N2721" s="38"/>
      <c r="O2721" s="54" t="e">
        <f t="shared" si="1058"/>
        <v>#DIV/0!</v>
      </c>
      <c r="P2721" s="54" t="e">
        <f t="shared" si="1059"/>
        <v>#DIV/0!</v>
      </c>
      <c r="Q2721" s="38">
        <f t="shared" si="1070"/>
        <v>0</v>
      </c>
      <c r="R2721" s="38">
        <f t="shared" si="1071"/>
        <v>0</v>
      </c>
      <c r="S2721" s="54">
        <f t="shared" si="1060"/>
        <v>1</v>
      </c>
      <c r="T2721" s="54">
        <f t="shared" si="1061"/>
        <v>1</v>
      </c>
      <c r="U2721" s="54" t="e">
        <f>VLOOKUP(P2721,Table!$D$6:$G$15,MATCH(VALUE(T2721)&amp;"E",Table!$D$5:$G$5,0),1)*IF(Y2721=1,0,1)</f>
        <v>#DIV/0!</v>
      </c>
      <c r="V2721" s="54" t="e">
        <f t="shared" si="1062"/>
        <v>#DIV/0!</v>
      </c>
      <c r="W2721" s="54" t="e">
        <f t="shared" si="1069"/>
        <v>#DIV/0!</v>
      </c>
      <c r="X2721" s="54" t="e">
        <f t="shared" si="1063"/>
        <v>#DIV/0!</v>
      </c>
      <c r="Y2721" s="54" t="e">
        <f t="shared" si="1064"/>
        <v>#DIV/0!</v>
      </c>
      <c r="Z2721" s="54" t="e">
        <f t="shared" si="1065"/>
        <v>#DIV/0!</v>
      </c>
      <c r="AA2721" s="54" t="e">
        <f t="shared" si="1066"/>
        <v>#DIV/0!</v>
      </c>
      <c r="AB2721" s="38" t="e">
        <f t="shared" si="1067"/>
        <v>#DIV/0!</v>
      </c>
      <c r="AC2721" s="46"/>
      <c r="AD2721" s="38"/>
      <c r="AE2721" s="54"/>
      <c r="AF2721" s="54"/>
      <c r="AG2721" s="54" t="e">
        <f t="shared" si="1068"/>
        <v>#DIV/0!</v>
      </c>
      <c r="AH2721" s="56">
        <v>155.53</v>
      </c>
      <c r="AI2721" s="54">
        <f>VLOOKUP(A2721,VQT_IV!A94:C1698,3,0)</f>
        <v>155.53</v>
      </c>
    </row>
    <row r="2722" spans="1:35" x14ac:dyDescent="0.25">
      <c r="A2722" s="39">
        <v>41950</v>
      </c>
      <c r="C2722" s="27" t="e">
        <f t="shared" si="1053"/>
        <v>#DIV/0!</v>
      </c>
      <c r="D2722" s="27" t="e">
        <f t="shared" si="1054"/>
        <v>#DIV/0!</v>
      </c>
      <c r="E2722" s="5" t="e">
        <f t="shared" si="1055"/>
        <v>#DIV/0!</v>
      </c>
      <c r="J2722" s="54">
        <f t="shared" si="1056"/>
        <v>0</v>
      </c>
      <c r="K2722" s="54" t="e">
        <f t="shared" si="1057"/>
        <v>#DIV/0!</v>
      </c>
      <c r="L2722" s="54">
        <f>VLOOKUP(A2722,LIBOR!$A$3:B4817,2,1)</f>
        <v>9.5000000000000001E-2</v>
      </c>
      <c r="M2722" s="54"/>
      <c r="N2722" s="38"/>
      <c r="O2722" s="54" t="e">
        <f t="shared" si="1058"/>
        <v>#DIV/0!</v>
      </c>
      <c r="P2722" s="54" t="e">
        <f t="shared" si="1059"/>
        <v>#DIV/0!</v>
      </c>
      <c r="Q2722" s="38">
        <f t="shared" si="1070"/>
        <v>0</v>
      </c>
      <c r="R2722" s="38">
        <f t="shared" si="1071"/>
        <v>0</v>
      </c>
      <c r="S2722" s="54">
        <f t="shared" si="1060"/>
        <v>1</v>
      </c>
      <c r="T2722" s="54">
        <f t="shared" si="1061"/>
        <v>1</v>
      </c>
      <c r="U2722" s="54" t="e">
        <f>VLOOKUP(P2722,Table!$D$6:$G$15,MATCH(VALUE(T2722)&amp;"E",Table!$D$5:$G$5,0),1)*IF(Y2722=1,0,1)</f>
        <v>#DIV/0!</v>
      </c>
      <c r="V2722" s="54" t="e">
        <f t="shared" si="1062"/>
        <v>#DIV/0!</v>
      </c>
      <c r="W2722" s="54" t="e">
        <f t="shared" si="1069"/>
        <v>#DIV/0!</v>
      </c>
      <c r="X2722" s="54" t="e">
        <f t="shared" si="1063"/>
        <v>#DIV/0!</v>
      </c>
      <c r="Y2722" s="54" t="e">
        <f t="shared" si="1064"/>
        <v>#DIV/0!</v>
      </c>
      <c r="Z2722" s="54" t="e">
        <f t="shared" si="1065"/>
        <v>#DIV/0!</v>
      </c>
      <c r="AA2722" s="54" t="e">
        <f t="shared" si="1066"/>
        <v>#DIV/0!</v>
      </c>
      <c r="AB2722" s="38" t="e">
        <f t="shared" si="1067"/>
        <v>#DIV/0!</v>
      </c>
      <c r="AC2722" s="46"/>
      <c r="AD2722" s="38"/>
      <c r="AE2722" s="54"/>
      <c r="AF2722" s="54"/>
      <c r="AG2722" s="54" t="e">
        <f t="shared" si="1068"/>
        <v>#DIV/0!</v>
      </c>
      <c r="AH2722" s="56">
        <v>155.6</v>
      </c>
      <c r="AI2722" s="54">
        <f>VLOOKUP(A2722,VQT_IV!A95:C1699,3,0)</f>
        <v>155.6</v>
      </c>
    </row>
    <row r="2723" spans="1:35" x14ac:dyDescent="0.25">
      <c r="A2723" s="39">
        <v>41953</v>
      </c>
      <c r="C2723" s="27" t="e">
        <f t="shared" si="1053"/>
        <v>#DIV/0!</v>
      </c>
      <c r="D2723" s="27" t="e">
        <f t="shared" si="1054"/>
        <v>#DIV/0!</v>
      </c>
      <c r="E2723" s="5" t="e">
        <f t="shared" si="1055"/>
        <v>#DIV/0!</v>
      </c>
      <c r="J2723" s="54">
        <f t="shared" si="1056"/>
        <v>0</v>
      </c>
      <c r="K2723" s="54" t="e">
        <f t="shared" si="1057"/>
        <v>#DIV/0!</v>
      </c>
      <c r="L2723" s="54">
        <f>VLOOKUP(A2723,LIBOR!$A$3:B4818,2,1)</f>
        <v>9.5000000000000001E-2</v>
      </c>
      <c r="M2723" s="54"/>
      <c r="N2723" s="38"/>
      <c r="O2723" s="54" t="e">
        <f t="shared" si="1058"/>
        <v>#DIV/0!</v>
      </c>
      <c r="P2723" s="54" t="e">
        <f t="shared" si="1059"/>
        <v>#DIV/0!</v>
      </c>
      <c r="Q2723" s="38">
        <f t="shared" si="1070"/>
        <v>0</v>
      </c>
      <c r="R2723" s="38">
        <f t="shared" si="1071"/>
        <v>0</v>
      </c>
      <c r="S2723" s="54">
        <f t="shared" si="1060"/>
        <v>1</v>
      </c>
      <c r="T2723" s="54">
        <f t="shared" si="1061"/>
        <v>1</v>
      </c>
      <c r="U2723" s="54" t="e">
        <f>VLOOKUP(P2723,Table!$D$6:$G$15,MATCH(VALUE(T2723)&amp;"E",Table!$D$5:$G$5,0),1)*IF(Y2723=1,0,1)</f>
        <v>#DIV/0!</v>
      </c>
      <c r="V2723" s="54" t="e">
        <f t="shared" si="1062"/>
        <v>#DIV/0!</v>
      </c>
      <c r="W2723" s="54" t="e">
        <f t="shared" si="1069"/>
        <v>#DIV/0!</v>
      </c>
      <c r="X2723" s="54" t="e">
        <f t="shared" si="1063"/>
        <v>#DIV/0!</v>
      </c>
      <c r="Y2723" s="54" t="e">
        <f t="shared" si="1064"/>
        <v>#DIV/0!</v>
      </c>
      <c r="Z2723" s="54" t="e">
        <f t="shared" si="1065"/>
        <v>#DIV/0!</v>
      </c>
      <c r="AA2723" s="54" t="e">
        <f t="shared" si="1066"/>
        <v>#DIV/0!</v>
      </c>
      <c r="AB2723" s="38" t="e">
        <f t="shared" si="1067"/>
        <v>#DIV/0!</v>
      </c>
      <c r="AC2723" s="46"/>
      <c r="AD2723" s="38"/>
      <c r="AE2723" s="54"/>
      <c r="AF2723" s="54"/>
      <c r="AG2723" s="54" t="e">
        <f t="shared" si="1068"/>
        <v>#DIV/0!</v>
      </c>
      <c r="AH2723" s="56">
        <v>155.91</v>
      </c>
      <c r="AI2723" s="54">
        <f>VLOOKUP(A2723,VQT_IV!A96:C1700,3,0)</f>
        <v>155.91</v>
      </c>
    </row>
    <row r="2724" spans="1:35" x14ac:dyDescent="0.25">
      <c r="A2724" s="39">
        <v>41954</v>
      </c>
      <c r="C2724" s="27" t="e">
        <f t="shared" si="1053"/>
        <v>#DIV/0!</v>
      </c>
      <c r="D2724" s="27" t="e">
        <f t="shared" si="1054"/>
        <v>#DIV/0!</v>
      </c>
      <c r="E2724" s="5" t="e">
        <f t="shared" si="1055"/>
        <v>#DIV/0!</v>
      </c>
      <c r="J2724" s="54">
        <f t="shared" si="1056"/>
        <v>0</v>
      </c>
      <c r="K2724" s="54" t="e">
        <f t="shared" si="1057"/>
        <v>#DIV/0!</v>
      </c>
      <c r="L2724" s="54">
        <f>VLOOKUP(A2724,LIBOR!$A$3:B4819,2,1)</f>
        <v>9.5000000000000001E-2</v>
      </c>
      <c r="M2724" s="54"/>
      <c r="N2724" s="38"/>
      <c r="O2724" s="54" t="e">
        <f t="shared" si="1058"/>
        <v>#DIV/0!</v>
      </c>
      <c r="P2724" s="54" t="e">
        <f t="shared" si="1059"/>
        <v>#DIV/0!</v>
      </c>
      <c r="Q2724" s="38">
        <f t="shared" si="1070"/>
        <v>0</v>
      </c>
      <c r="R2724" s="38">
        <f t="shared" si="1071"/>
        <v>0</v>
      </c>
      <c r="S2724" s="54">
        <f t="shared" si="1060"/>
        <v>1</v>
      </c>
      <c r="T2724" s="54">
        <f t="shared" si="1061"/>
        <v>1</v>
      </c>
      <c r="U2724" s="54" t="e">
        <f>VLOOKUP(P2724,Table!$D$6:$G$15,MATCH(VALUE(T2724)&amp;"E",Table!$D$5:$G$5,0),1)*IF(Y2724=1,0,1)</f>
        <v>#DIV/0!</v>
      </c>
      <c r="V2724" s="54" t="e">
        <f t="shared" si="1062"/>
        <v>#DIV/0!</v>
      </c>
      <c r="W2724" s="54" t="e">
        <f t="shared" si="1069"/>
        <v>#DIV/0!</v>
      </c>
      <c r="X2724" s="54" t="e">
        <f t="shared" si="1063"/>
        <v>#DIV/0!</v>
      </c>
      <c r="Y2724" s="54" t="e">
        <f t="shared" si="1064"/>
        <v>#DIV/0!</v>
      </c>
      <c r="Z2724" s="54" t="e">
        <f t="shared" si="1065"/>
        <v>#DIV/0!</v>
      </c>
      <c r="AA2724" s="54" t="e">
        <f t="shared" si="1066"/>
        <v>#DIV/0!</v>
      </c>
      <c r="AB2724" s="38" t="e">
        <f t="shared" si="1067"/>
        <v>#DIV/0!</v>
      </c>
      <c r="AC2724" s="46"/>
      <c r="AD2724" s="38"/>
      <c r="AE2724" s="54"/>
      <c r="AF2724" s="54"/>
      <c r="AG2724" s="54" t="e">
        <f t="shared" si="1068"/>
        <v>#DIV/0!</v>
      </c>
      <c r="AH2724" s="56">
        <v>156</v>
      </c>
      <c r="AI2724" s="54">
        <f>VLOOKUP(A2724,VQT_IV!A97:C1701,3,0)</f>
        <v>156</v>
      </c>
    </row>
    <row r="2725" spans="1:35" x14ac:dyDescent="0.25">
      <c r="A2725" s="39">
        <v>41955</v>
      </c>
      <c r="C2725" s="27" t="e">
        <f t="shared" si="1053"/>
        <v>#DIV/0!</v>
      </c>
      <c r="D2725" s="27" t="e">
        <f t="shared" si="1054"/>
        <v>#DIV/0!</v>
      </c>
      <c r="E2725" s="5" t="e">
        <f t="shared" si="1055"/>
        <v>#DIV/0!</v>
      </c>
      <c r="J2725" s="54">
        <f t="shared" si="1056"/>
        <v>0</v>
      </c>
      <c r="K2725" s="54" t="e">
        <f t="shared" si="1057"/>
        <v>#DIV/0!</v>
      </c>
      <c r="L2725" s="54">
        <f>VLOOKUP(A2725,LIBOR!$A$3:B4820,2,1)</f>
        <v>9.5000000000000001E-2</v>
      </c>
      <c r="M2725" s="54"/>
      <c r="N2725" s="38"/>
      <c r="O2725" s="54" t="e">
        <f t="shared" si="1058"/>
        <v>#DIV/0!</v>
      </c>
      <c r="P2725" s="54" t="e">
        <f t="shared" si="1059"/>
        <v>#DIV/0!</v>
      </c>
      <c r="Q2725" s="38">
        <f t="shared" si="1070"/>
        <v>0</v>
      </c>
      <c r="R2725" s="38">
        <f t="shared" si="1071"/>
        <v>0</v>
      </c>
      <c r="S2725" s="54">
        <f t="shared" si="1060"/>
        <v>1</v>
      </c>
      <c r="T2725" s="54">
        <f t="shared" si="1061"/>
        <v>1</v>
      </c>
      <c r="U2725" s="54" t="e">
        <f>VLOOKUP(P2725,Table!$D$6:$G$15,MATCH(VALUE(T2725)&amp;"E",Table!$D$5:$G$5,0),1)*IF(Y2725=1,0,1)</f>
        <v>#DIV/0!</v>
      </c>
      <c r="V2725" s="54" t="e">
        <f t="shared" si="1062"/>
        <v>#DIV/0!</v>
      </c>
      <c r="W2725" s="54" t="e">
        <f t="shared" si="1069"/>
        <v>#DIV/0!</v>
      </c>
      <c r="X2725" s="54" t="e">
        <f t="shared" si="1063"/>
        <v>#DIV/0!</v>
      </c>
      <c r="Y2725" s="54" t="e">
        <f t="shared" si="1064"/>
        <v>#DIV/0!</v>
      </c>
      <c r="Z2725" s="54" t="e">
        <f t="shared" si="1065"/>
        <v>#DIV/0!</v>
      </c>
      <c r="AA2725" s="54" t="e">
        <f t="shared" si="1066"/>
        <v>#DIV/0!</v>
      </c>
      <c r="AB2725" s="38" t="e">
        <f t="shared" si="1067"/>
        <v>#DIV/0!</v>
      </c>
      <c r="AC2725" s="46"/>
      <c r="AD2725" s="38"/>
      <c r="AE2725" s="54"/>
      <c r="AF2725" s="54"/>
      <c r="AG2725" s="54" t="e">
        <f t="shared" si="1068"/>
        <v>#DIV/0!</v>
      </c>
      <c r="AH2725" s="56">
        <v>156.02000000000001</v>
      </c>
      <c r="AI2725" s="54">
        <f>VLOOKUP(A2725,VQT_IV!A98:C1702,3,0)</f>
        <v>156.02000000000001</v>
      </c>
    </row>
    <row r="2726" spans="1:35" x14ac:dyDescent="0.25">
      <c r="A2726" s="39">
        <v>41956</v>
      </c>
      <c r="C2726" s="27" t="e">
        <f t="shared" si="1053"/>
        <v>#DIV/0!</v>
      </c>
      <c r="D2726" s="27" t="e">
        <f t="shared" si="1054"/>
        <v>#DIV/0!</v>
      </c>
      <c r="E2726" s="5" t="e">
        <f t="shared" si="1055"/>
        <v>#DIV/0!</v>
      </c>
      <c r="J2726" s="54">
        <f t="shared" si="1056"/>
        <v>0</v>
      </c>
      <c r="K2726" s="54" t="e">
        <f t="shared" si="1057"/>
        <v>#DIV/0!</v>
      </c>
      <c r="L2726" s="54">
        <f>VLOOKUP(A2726,LIBOR!$A$3:B4821,2,1)</f>
        <v>9.5000000000000001E-2</v>
      </c>
      <c r="M2726" s="54"/>
      <c r="N2726" s="38"/>
      <c r="O2726" s="54" t="e">
        <f t="shared" si="1058"/>
        <v>#DIV/0!</v>
      </c>
      <c r="P2726" s="54" t="e">
        <f t="shared" si="1059"/>
        <v>#DIV/0!</v>
      </c>
      <c r="Q2726" s="38">
        <f t="shared" si="1070"/>
        <v>0</v>
      </c>
      <c r="R2726" s="38">
        <f t="shared" si="1071"/>
        <v>0</v>
      </c>
      <c r="S2726" s="54">
        <f t="shared" si="1060"/>
        <v>1</v>
      </c>
      <c r="T2726" s="54">
        <f t="shared" si="1061"/>
        <v>1</v>
      </c>
      <c r="U2726" s="54" t="e">
        <f>VLOOKUP(P2726,Table!$D$6:$G$15,MATCH(VALUE(T2726)&amp;"E",Table!$D$5:$G$5,0),1)*IF(Y2726=1,0,1)</f>
        <v>#DIV/0!</v>
      </c>
      <c r="V2726" s="54" t="e">
        <f t="shared" si="1062"/>
        <v>#DIV/0!</v>
      </c>
      <c r="W2726" s="54" t="e">
        <f t="shared" si="1069"/>
        <v>#DIV/0!</v>
      </c>
      <c r="X2726" s="54" t="e">
        <f t="shared" si="1063"/>
        <v>#DIV/0!</v>
      </c>
      <c r="Y2726" s="54" t="e">
        <f t="shared" si="1064"/>
        <v>#DIV/0!</v>
      </c>
      <c r="Z2726" s="54" t="e">
        <f t="shared" si="1065"/>
        <v>#DIV/0!</v>
      </c>
      <c r="AA2726" s="54" t="e">
        <f t="shared" si="1066"/>
        <v>#DIV/0!</v>
      </c>
      <c r="AB2726" s="38" t="e">
        <f t="shared" si="1067"/>
        <v>#DIV/0!</v>
      </c>
      <c r="AC2726" s="46"/>
      <c r="AD2726" s="38"/>
      <c r="AE2726" s="54"/>
      <c r="AF2726" s="54"/>
      <c r="AG2726" s="54" t="e">
        <f t="shared" si="1068"/>
        <v>#DIV/0!</v>
      </c>
      <c r="AH2726" s="56">
        <v>156.19999999999999</v>
      </c>
      <c r="AI2726" s="54">
        <f>VLOOKUP(A2726,VQT_IV!A99:C1703,3,0)</f>
        <v>156.19999999999999</v>
      </c>
    </row>
    <row r="2727" spans="1:35" x14ac:dyDescent="0.25">
      <c r="A2727" s="39">
        <v>41957</v>
      </c>
      <c r="C2727" s="27" t="e">
        <f t="shared" si="1053"/>
        <v>#DIV/0!</v>
      </c>
      <c r="D2727" s="27" t="e">
        <f t="shared" si="1054"/>
        <v>#DIV/0!</v>
      </c>
      <c r="E2727" s="5" t="e">
        <f t="shared" si="1055"/>
        <v>#DIV/0!</v>
      </c>
      <c r="J2727" s="54">
        <f t="shared" si="1056"/>
        <v>0</v>
      </c>
      <c r="K2727" s="54" t="e">
        <f t="shared" si="1057"/>
        <v>#DIV/0!</v>
      </c>
      <c r="L2727" s="54">
        <f>VLOOKUP(A2727,LIBOR!$A$3:B4822,2,1)</f>
        <v>9.5000000000000001E-2</v>
      </c>
      <c r="M2727" s="54"/>
      <c r="N2727" s="38"/>
      <c r="O2727" s="54" t="e">
        <f t="shared" si="1058"/>
        <v>#DIV/0!</v>
      </c>
      <c r="P2727" s="54" t="e">
        <f t="shared" si="1059"/>
        <v>#DIV/0!</v>
      </c>
      <c r="Q2727" s="38">
        <f t="shared" si="1070"/>
        <v>0</v>
      </c>
      <c r="R2727" s="38">
        <f t="shared" si="1071"/>
        <v>0</v>
      </c>
      <c r="S2727" s="54">
        <f t="shared" si="1060"/>
        <v>1</v>
      </c>
      <c r="T2727" s="54">
        <f t="shared" si="1061"/>
        <v>1</v>
      </c>
      <c r="U2727" s="54" t="e">
        <f>VLOOKUP(P2727,Table!$D$6:$G$15,MATCH(VALUE(T2727)&amp;"E",Table!$D$5:$G$5,0),1)*IF(Y2727=1,0,1)</f>
        <v>#DIV/0!</v>
      </c>
      <c r="V2727" s="54" t="e">
        <f t="shared" si="1062"/>
        <v>#DIV/0!</v>
      </c>
      <c r="W2727" s="54" t="e">
        <f t="shared" si="1069"/>
        <v>#DIV/0!</v>
      </c>
      <c r="X2727" s="54" t="e">
        <f t="shared" si="1063"/>
        <v>#DIV/0!</v>
      </c>
      <c r="Y2727" s="54" t="e">
        <f t="shared" si="1064"/>
        <v>#DIV/0!</v>
      </c>
      <c r="Z2727" s="54" t="e">
        <f t="shared" si="1065"/>
        <v>#DIV/0!</v>
      </c>
      <c r="AA2727" s="54" t="e">
        <f t="shared" si="1066"/>
        <v>#DIV/0!</v>
      </c>
      <c r="AB2727" s="38" t="e">
        <f t="shared" si="1067"/>
        <v>#DIV/0!</v>
      </c>
      <c r="AC2727" s="46"/>
      <c r="AD2727" s="38"/>
      <c r="AE2727" s="54"/>
      <c r="AF2727" s="54"/>
      <c r="AG2727" s="54" t="e">
        <f t="shared" si="1068"/>
        <v>#DIV/0!</v>
      </c>
      <c r="AH2727" s="56">
        <v>156.19</v>
      </c>
      <c r="AI2727" s="54">
        <f>VLOOKUP(A2727,VQT_IV!A100:C1704,3,0)</f>
        <v>156.19</v>
      </c>
    </row>
    <row r="2728" spans="1:35" x14ac:dyDescent="0.25">
      <c r="A2728" s="39">
        <v>41960</v>
      </c>
      <c r="C2728" s="27" t="e">
        <f t="shared" si="1053"/>
        <v>#DIV/0!</v>
      </c>
      <c r="D2728" s="27" t="e">
        <f t="shared" si="1054"/>
        <v>#DIV/0!</v>
      </c>
      <c r="E2728" s="5" t="e">
        <f t="shared" si="1055"/>
        <v>#DIV/0!</v>
      </c>
      <c r="J2728" s="54">
        <f t="shared" si="1056"/>
        <v>0</v>
      </c>
      <c r="K2728" s="54" t="e">
        <f t="shared" si="1057"/>
        <v>#DIV/0!</v>
      </c>
      <c r="L2728" s="54">
        <f>VLOOKUP(A2728,LIBOR!$A$3:B4823,2,1)</f>
        <v>9.5000000000000001E-2</v>
      </c>
      <c r="M2728" s="54"/>
      <c r="N2728" s="38"/>
      <c r="O2728" s="54" t="e">
        <f t="shared" si="1058"/>
        <v>#DIV/0!</v>
      </c>
      <c r="P2728" s="54" t="e">
        <f t="shared" si="1059"/>
        <v>#DIV/0!</v>
      </c>
      <c r="Q2728" s="38">
        <f t="shared" si="1070"/>
        <v>0</v>
      </c>
      <c r="R2728" s="38">
        <f t="shared" si="1071"/>
        <v>0</v>
      </c>
      <c r="S2728" s="54">
        <f t="shared" si="1060"/>
        <v>1</v>
      </c>
      <c r="T2728" s="54">
        <f t="shared" si="1061"/>
        <v>1</v>
      </c>
      <c r="U2728" s="54" t="e">
        <f>VLOOKUP(P2728,Table!$D$6:$G$15,MATCH(VALUE(T2728)&amp;"E",Table!$D$5:$G$5,0),1)*IF(Y2728=1,0,1)</f>
        <v>#DIV/0!</v>
      </c>
      <c r="V2728" s="54" t="e">
        <f t="shared" si="1062"/>
        <v>#DIV/0!</v>
      </c>
      <c r="W2728" s="54" t="e">
        <f t="shared" si="1069"/>
        <v>#DIV/0!</v>
      </c>
      <c r="X2728" s="54" t="e">
        <f t="shared" si="1063"/>
        <v>#DIV/0!</v>
      </c>
      <c r="Y2728" s="54" t="e">
        <f t="shared" si="1064"/>
        <v>#DIV/0!</v>
      </c>
      <c r="Z2728" s="54" t="e">
        <f t="shared" si="1065"/>
        <v>#DIV/0!</v>
      </c>
      <c r="AA2728" s="54" t="e">
        <f t="shared" si="1066"/>
        <v>#DIV/0!</v>
      </c>
      <c r="AB2728" s="38" t="e">
        <f t="shared" si="1067"/>
        <v>#DIV/0!</v>
      </c>
      <c r="AC2728" s="46"/>
      <c r="AD2728" s="38"/>
      <c r="AE2728" s="54"/>
      <c r="AF2728" s="54"/>
      <c r="AG2728" s="54" t="e">
        <f t="shared" si="1068"/>
        <v>#DIV/0!</v>
      </c>
      <c r="AH2728" s="56">
        <v>156.31</v>
      </c>
      <c r="AI2728" s="54">
        <f>VLOOKUP(A2728,VQT_IV!A101:C1705,3,0)</f>
        <v>156.31</v>
      </c>
    </row>
    <row r="2729" spans="1:35" x14ac:dyDescent="0.25">
      <c r="A2729" s="39">
        <v>41961</v>
      </c>
      <c r="C2729" s="27" t="e">
        <f t="shared" ref="C2729:C2758" si="1072">B2729/B2728-1</f>
        <v>#DIV/0!</v>
      </c>
      <c r="D2729" s="27" t="e">
        <f t="shared" ref="D2729:D2758" si="1073">SUM(C2725:C2729)</f>
        <v>#DIV/0!</v>
      </c>
      <c r="E2729" s="5" t="e">
        <f t="shared" ref="E2729:E2758" si="1074">IF(Y2729=1,IF(AND(D2729&lt;0,T2729&gt;=0),-1,1),0)</f>
        <v>#DIV/0!</v>
      </c>
      <c r="J2729" s="54">
        <f t="shared" ref="J2729:J2758" si="1075">I2729/100</f>
        <v>0</v>
      </c>
      <c r="K2729" s="54" t="e">
        <f t="shared" ref="K2729:K2758" si="1076">J2729-P2729</f>
        <v>#DIV/0!</v>
      </c>
      <c r="L2729" s="54">
        <f>VLOOKUP(A2729,LIBOR!$A$3:B4824,2,1)</f>
        <v>9.5000000000000001E-2</v>
      </c>
      <c r="M2729" s="54"/>
      <c r="N2729" s="38"/>
      <c r="O2729" s="54" t="e">
        <f t="shared" ref="O2729:O2758" si="1077">LN(B2729/B2728)^2</f>
        <v>#DIV/0!</v>
      </c>
      <c r="P2729" s="54" t="e">
        <f t="shared" ref="P2729:P2758" si="1078">SQRT(252*SUM(O2707:O2728)/22)</f>
        <v>#DIV/0!</v>
      </c>
      <c r="Q2729" s="38">
        <f t="shared" si="1070"/>
        <v>0</v>
      </c>
      <c r="R2729" s="38">
        <f t="shared" si="1071"/>
        <v>0</v>
      </c>
      <c r="S2729" s="54">
        <f t="shared" ref="S2729:S2758" si="1079">IF(Q2729&gt;=R2729,1,-1)</f>
        <v>1</v>
      </c>
      <c r="T2729" s="54">
        <f t="shared" ref="T2729:T2758" si="1080">IF(SUM(S2720:S2729)=-10,-1,IF(SUM(S2720:S2729)&lt;10,0,1))</f>
        <v>1</v>
      </c>
      <c r="U2729" s="54" t="e">
        <f>VLOOKUP(P2729,Table!$D$6:$G$15,MATCH(VALUE(T2729)&amp;"E",Table!$D$5:$G$5,0),1)*IF(Y2729=1,0,1)</f>
        <v>#DIV/0!</v>
      </c>
      <c r="V2729" s="54" t="e">
        <f t="shared" ref="V2729:V2758" si="1081">(1-U2729)*IF(Y2729=1,0,1)</f>
        <v>#DIV/0!</v>
      </c>
      <c r="W2729" s="54" t="e">
        <f t="shared" si="1069"/>
        <v>#DIV/0!</v>
      </c>
      <c r="X2729" s="54" t="e">
        <f t="shared" ref="X2729:X2758" si="1082">W2728/W2723-1</f>
        <v>#DIV/0!</v>
      </c>
      <c r="Y2729" s="54" t="e">
        <f t="shared" ref="Y2729:Y2758" si="1083">IF(X2729&lt;=-0.02,1,0)</f>
        <v>#DIV/0!</v>
      </c>
      <c r="Z2729" s="54" t="e">
        <f t="shared" ref="Z2729:Z2758" si="1084">Y2729*20</f>
        <v>#DIV/0!</v>
      </c>
      <c r="AA2729" s="54" t="e">
        <f t="shared" ref="AA2729:AA2758" si="1085">(1+(A2729-A2728)/360*L2729-1)*Y2728</f>
        <v>#DIV/0!</v>
      </c>
      <c r="AB2729" s="38" t="e">
        <f t="shared" ref="AB2729:AB2758" si="1086">AB2728*(1+$U2728*($G2729/$G2728-1)+$V2728*($M2729/$M2728-1)+Y2728*(1+(A2729-A2728)/360*L2729/100-1))</f>
        <v>#DIV/0!</v>
      </c>
      <c r="AC2729" s="46"/>
      <c r="AD2729" s="38"/>
      <c r="AE2729" s="54"/>
      <c r="AF2729" s="54"/>
      <c r="AG2729" s="54" t="e">
        <f t="shared" ref="AG2729:AG2758" si="1087">AB2729/AG$2</f>
        <v>#DIV/0!</v>
      </c>
      <c r="AH2729" s="56">
        <v>157.1</v>
      </c>
      <c r="AI2729" s="54">
        <f>VLOOKUP(A2729,VQT_IV!A102:C1706,3,0)</f>
        <v>157.1</v>
      </c>
    </row>
    <row r="2730" spans="1:35" x14ac:dyDescent="0.25">
      <c r="A2730" s="39">
        <v>41962</v>
      </c>
      <c r="C2730" s="27" t="e">
        <f t="shared" si="1072"/>
        <v>#DIV/0!</v>
      </c>
      <c r="D2730" s="27" t="e">
        <f t="shared" si="1073"/>
        <v>#DIV/0!</v>
      </c>
      <c r="E2730" s="5" t="e">
        <f t="shared" si="1074"/>
        <v>#DIV/0!</v>
      </c>
      <c r="J2730" s="54">
        <f t="shared" si="1075"/>
        <v>0</v>
      </c>
      <c r="K2730" s="54" t="e">
        <f t="shared" si="1076"/>
        <v>#DIV/0!</v>
      </c>
      <c r="L2730" s="54">
        <f>VLOOKUP(A2730,LIBOR!$A$3:B4825,2,1)</f>
        <v>9.5000000000000001E-2</v>
      </c>
      <c r="M2730" s="54"/>
      <c r="N2730" s="38"/>
      <c r="O2730" s="54" t="e">
        <f t="shared" si="1077"/>
        <v>#DIV/0!</v>
      </c>
      <c r="P2730" s="54" t="e">
        <f t="shared" si="1078"/>
        <v>#DIV/0!</v>
      </c>
      <c r="Q2730" s="38">
        <f t="shared" si="1070"/>
        <v>0</v>
      </c>
      <c r="R2730" s="38">
        <f t="shared" si="1071"/>
        <v>0</v>
      </c>
      <c r="S2730" s="54">
        <f t="shared" si="1079"/>
        <v>1</v>
      </c>
      <c r="T2730" s="54">
        <f t="shared" si="1080"/>
        <v>1</v>
      </c>
      <c r="U2730" s="54" t="e">
        <f>VLOOKUP(P2730,Table!$D$6:$G$15,MATCH(VALUE(T2730)&amp;"E",Table!$D$5:$G$5,0),1)*IF(Y2730=1,0,1)</f>
        <v>#DIV/0!</v>
      </c>
      <c r="V2730" s="54" t="e">
        <f t="shared" si="1081"/>
        <v>#DIV/0!</v>
      </c>
      <c r="W2730" s="54" t="e">
        <f t="shared" si="1069"/>
        <v>#DIV/0!</v>
      </c>
      <c r="X2730" s="54" t="e">
        <f t="shared" si="1082"/>
        <v>#DIV/0!</v>
      </c>
      <c r="Y2730" s="54" t="e">
        <f t="shared" si="1083"/>
        <v>#DIV/0!</v>
      </c>
      <c r="Z2730" s="54" t="e">
        <f t="shared" si="1084"/>
        <v>#DIV/0!</v>
      </c>
      <c r="AA2730" s="54" t="e">
        <f t="shared" si="1085"/>
        <v>#DIV/0!</v>
      </c>
      <c r="AB2730" s="38" t="e">
        <f t="shared" si="1086"/>
        <v>#DIV/0!</v>
      </c>
      <c r="AC2730" s="46"/>
      <c r="AD2730" s="38"/>
      <c r="AE2730" s="54"/>
      <c r="AF2730" s="54"/>
      <c r="AG2730" s="54" t="e">
        <f t="shared" si="1087"/>
        <v>#DIV/0!</v>
      </c>
      <c r="AH2730" s="56">
        <v>156.91999999999999</v>
      </c>
      <c r="AI2730" s="54">
        <f>VLOOKUP(A2730,VQT_IV!A103:C1707,3,0)</f>
        <v>156.91999999999999</v>
      </c>
    </row>
    <row r="2731" spans="1:35" x14ac:dyDescent="0.25">
      <c r="A2731" s="39">
        <v>41963</v>
      </c>
      <c r="C2731" s="27" t="e">
        <f t="shared" si="1072"/>
        <v>#DIV/0!</v>
      </c>
      <c r="D2731" s="27" t="e">
        <f t="shared" si="1073"/>
        <v>#DIV/0!</v>
      </c>
      <c r="E2731" s="5" t="e">
        <f t="shared" si="1074"/>
        <v>#DIV/0!</v>
      </c>
      <c r="J2731" s="54">
        <f t="shared" si="1075"/>
        <v>0</v>
      </c>
      <c r="K2731" s="54" t="e">
        <f t="shared" si="1076"/>
        <v>#DIV/0!</v>
      </c>
      <c r="L2731" s="54">
        <f>VLOOKUP(A2731,LIBOR!$A$3:B4826,2,1)</f>
        <v>9.5000000000000001E-2</v>
      </c>
      <c r="M2731" s="54"/>
      <c r="N2731" s="38"/>
      <c r="O2731" s="54" t="e">
        <f t="shared" si="1077"/>
        <v>#DIV/0!</v>
      </c>
      <c r="P2731" s="54" t="e">
        <f t="shared" si="1078"/>
        <v>#DIV/0!</v>
      </c>
      <c r="Q2731" s="38">
        <f t="shared" si="1070"/>
        <v>0</v>
      </c>
      <c r="R2731" s="38">
        <f t="shared" si="1071"/>
        <v>0</v>
      </c>
      <c r="S2731" s="54">
        <f t="shared" si="1079"/>
        <v>1</v>
      </c>
      <c r="T2731" s="54">
        <f t="shared" si="1080"/>
        <v>1</v>
      </c>
      <c r="U2731" s="54" t="e">
        <f>VLOOKUP(P2731,Table!$D$6:$G$15,MATCH(VALUE(T2731)&amp;"E",Table!$D$5:$G$5,0),1)*IF(Y2731=1,0,1)</f>
        <v>#DIV/0!</v>
      </c>
      <c r="V2731" s="54" t="e">
        <f t="shared" si="1081"/>
        <v>#DIV/0!</v>
      </c>
      <c r="W2731" s="54" t="e">
        <f t="shared" si="1069"/>
        <v>#DIV/0!</v>
      </c>
      <c r="X2731" s="54" t="e">
        <f t="shared" si="1082"/>
        <v>#DIV/0!</v>
      </c>
      <c r="Y2731" s="54" t="e">
        <f t="shared" si="1083"/>
        <v>#DIV/0!</v>
      </c>
      <c r="Z2731" s="54" t="e">
        <f t="shared" si="1084"/>
        <v>#DIV/0!</v>
      </c>
      <c r="AA2731" s="54" t="e">
        <f t="shared" si="1085"/>
        <v>#DIV/0!</v>
      </c>
      <c r="AB2731" s="38" t="e">
        <f t="shared" si="1086"/>
        <v>#DIV/0!</v>
      </c>
      <c r="AC2731" s="46"/>
      <c r="AD2731" s="38"/>
      <c r="AE2731" s="54"/>
      <c r="AF2731" s="54"/>
      <c r="AG2731" s="54" t="e">
        <f t="shared" si="1087"/>
        <v>#DIV/0!</v>
      </c>
      <c r="AH2731" s="56">
        <v>157.13999999999999</v>
      </c>
      <c r="AI2731" s="54">
        <f>VLOOKUP(A2731,VQT_IV!A104:C1708,3,0)</f>
        <v>157.13999999999999</v>
      </c>
    </row>
    <row r="2732" spans="1:35" x14ac:dyDescent="0.25">
      <c r="A2732" s="39">
        <v>41964</v>
      </c>
      <c r="C2732" s="27" t="e">
        <f t="shared" si="1072"/>
        <v>#DIV/0!</v>
      </c>
      <c r="D2732" s="27" t="e">
        <f t="shared" si="1073"/>
        <v>#DIV/0!</v>
      </c>
      <c r="E2732" s="5" t="e">
        <f t="shared" si="1074"/>
        <v>#DIV/0!</v>
      </c>
      <c r="J2732" s="54">
        <f t="shared" si="1075"/>
        <v>0</v>
      </c>
      <c r="K2732" s="54" t="e">
        <f t="shared" si="1076"/>
        <v>#DIV/0!</v>
      </c>
      <c r="L2732" s="54">
        <f>VLOOKUP(A2732,LIBOR!$A$3:B4827,2,1)</f>
        <v>9.5000000000000001E-2</v>
      </c>
      <c r="M2732" s="54"/>
      <c r="N2732" s="38"/>
      <c r="O2732" s="54" t="e">
        <f t="shared" si="1077"/>
        <v>#DIV/0!</v>
      </c>
      <c r="P2732" s="54" t="e">
        <f t="shared" si="1078"/>
        <v>#DIV/0!</v>
      </c>
      <c r="Q2732" s="38">
        <f t="shared" si="1070"/>
        <v>0</v>
      </c>
      <c r="R2732" s="38">
        <f t="shared" si="1071"/>
        <v>0</v>
      </c>
      <c r="S2732" s="54">
        <f t="shared" si="1079"/>
        <v>1</v>
      </c>
      <c r="T2732" s="54">
        <f t="shared" si="1080"/>
        <v>1</v>
      </c>
      <c r="U2732" s="54" t="e">
        <f>VLOOKUP(P2732,Table!$D$6:$G$15,MATCH(VALUE(T2732)&amp;"E",Table!$D$5:$G$5,0),1)*IF(Y2732=1,0,1)</f>
        <v>#DIV/0!</v>
      </c>
      <c r="V2732" s="54" t="e">
        <f t="shared" si="1081"/>
        <v>#DIV/0!</v>
      </c>
      <c r="W2732" s="54" t="e">
        <f t="shared" si="1069"/>
        <v>#DIV/0!</v>
      </c>
      <c r="X2732" s="54" t="e">
        <f t="shared" si="1082"/>
        <v>#DIV/0!</v>
      </c>
      <c r="Y2732" s="54" t="e">
        <f t="shared" si="1083"/>
        <v>#DIV/0!</v>
      </c>
      <c r="Z2732" s="54" t="e">
        <f t="shared" si="1084"/>
        <v>#DIV/0!</v>
      </c>
      <c r="AA2732" s="54" t="e">
        <f t="shared" si="1085"/>
        <v>#DIV/0!</v>
      </c>
      <c r="AB2732" s="38" t="e">
        <f t="shared" si="1086"/>
        <v>#DIV/0!</v>
      </c>
      <c r="AC2732" s="46"/>
      <c r="AD2732" s="38"/>
      <c r="AE2732" s="54"/>
      <c r="AF2732" s="54"/>
      <c r="AG2732" s="54" t="e">
        <f t="shared" si="1087"/>
        <v>#DIV/0!</v>
      </c>
      <c r="AH2732" s="56">
        <v>157.91</v>
      </c>
      <c r="AI2732" s="54">
        <f>VLOOKUP(A2732,VQT_IV!A105:C1709,3,0)</f>
        <v>157.91</v>
      </c>
    </row>
    <row r="2733" spans="1:35" x14ac:dyDescent="0.25">
      <c r="A2733" s="39">
        <v>41967</v>
      </c>
      <c r="C2733" s="27" t="e">
        <f t="shared" si="1072"/>
        <v>#DIV/0!</v>
      </c>
      <c r="D2733" s="27" t="e">
        <f t="shared" si="1073"/>
        <v>#DIV/0!</v>
      </c>
      <c r="E2733" s="5" t="e">
        <f t="shared" si="1074"/>
        <v>#DIV/0!</v>
      </c>
      <c r="J2733" s="54">
        <f t="shared" si="1075"/>
        <v>0</v>
      </c>
      <c r="K2733" s="54" t="e">
        <f t="shared" si="1076"/>
        <v>#DIV/0!</v>
      </c>
      <c r="L2733" s="54">
        <f>VLOOKUP(A2733,LIBOR!$A$3:B4828,2,1)</f>
        <v>9.5000000000000001E-2</v>
      </c>
      <c r="M2733" s="54"/>
      <c r="N2733" s="38"/>
      <c r="O2733" s="54" t="e">
        <f t="shared" si="1077"/>
        <v>#DIV/0!</v>
      </c>
      <c r="P2733" s="54" t="e">
        <f t="shared" si="1078"/>
        <v>#DIV/0!</v>
      </c>
      <c r="Q2733" s="38">
        <f t="shared" si="1070"/>
        <v>0</v>
      </c>
      <c r="R2733" s="38">
        <f t="shared" si="1071"/>
        <v>0</v>
      </c>
      <c r="S2733" s="54">
        <f t="shared" si="1079"/>
        <v>1</v>
      </c>
      <c r="T2733" s="54">
        <f t="shared" si="1080"/>
        <v>1</v>
      </c>
      <c r="U2733" s="54" t="e">
        <f>VLOOKUP(P2733,Table!$D$6:$G$15,MATCH(VALUE(T2733)&amp;"E",Table!$D$5:$G$5,0),1)*IF(Y2733=1,0,1)</f>
        <v>#DIV/0!</v>
      </c>
      <c r="V2733" s="54" t="e">
        <f t="shared" si="1081"/>
        <v>#DIV/0!</v>
      </c>
      <c r="W2733" s="54" t="e">
        <f t="shared" si="1069"/>
        <v>#DIV/0!</v>
      </c>
      <c r="X2733" s="54" t="e">
        <f t="shared" si="1082"/>
        <v>#DIV/0!</v>
      </c>
      <c r="Y2733" s="54" t="e">
        <f t="shared" si="1083"/>
        <v>#DIV/0!</v>
      </c>
      <c r="Z2733" s="54" t="e">
        <f t="shared" si="1084"/>
        <v>#DIV/0!</v>
      </c>
      <c r="AA2733" s="54" t="e">
        <f t="shared" si="1085"/>
        <v>#DIV/0!</v>
      </c>
      <c r="AB2733" s="38" t="e">
        <f t="shared" si="1086"/>
        <v>#DIV/0!</v>
      </c>
      <c r="AC2733" s="46"/>
      <c r="AD2733" s="38"/>
      <c r="AE2733" s="54"/>
      <c r="AF2733" s="54"/>
      <c r="AG2733" s="54" t="e">
        <f t="shared" si="1087"/>
        <v>#DIV/0!</v>
      </c>
      <c r="AH2733" s="56">
        <v>158.25</v>
      </c>
      <c r="AI2733" s="54">
        <f>VLOOKUP(A2733,VQT_IV!A106:C1710,3,0)</f>
        <v>158.25</v>
      </c>
    </row>
    <row r="2734" spans="1:35" x14ac:dyDescent="0.25">
      <c r="A2734" s="39">
        <v>41968</v>
      </c>
      <c r="C2734" s="27" t="e">
        <f t="shared" si="1072"/>
        <v>#DIV/0!</v>
      </c>
      <c r="D2734" s="27" t="e">
        <f t="shared" si="1073"/>
        <v>#DIV/0!</v>
      </c>
      <c r="E2734" s="5" t="e">
        <f t="shared" si="1074"/>
        <v>#DIV/0!</v>
      </c>
      <c r="J2734" s="54">
        <f t="shared" si="1075"/>
        <v>0</v>
      </c>
      <c r="K2734" s="54" t="e">
        <f t="shared" si="1076"/>
        <v>#DIV/0!</v>
      </c>
      <c r="L2734" s="54">
        <f>VLOOKUP(A2734,LIBOR!$A$3:B4829,2,1)</f>
        <v>9.5000000000000001E-2</v>
      </c>
      <c r="M2734" s="54"/>
      <c r="N2734" s="38"/>
      <c r="O2734" s="54" t="e">
        <f t="shared" si="1077"/>
        <v>#DIV/0!</v>
      </c>
      <c r="P2734" s="54" t="e">
        <f t="shared" si="1078"/>
        <v>#DIV/0!</v>
      </c>
      <c r="Q2734" s="38">
        <f t="shared" si="1070"/>
        <v>0</v>
      </c>
      <c r="R2734" s="38">
        <f t="shared" si="1071"/>
        <v>0</v>
      </c>
      <c r="S2734" s="54">
        <f t="shared" si="1079"/>
        <v>1</v>
      </c>
      <c r="T2734" s="54">
        <f t="shared" si="1080"/>
        <v>1</v>
      </c>
      <c r="U2734" s="54" t="e">
        <f>VLOOKUP(P2734,Table!$D$6:$G$15,MATCH(VALUE(T2734)&amp;"E",Table!$D$5:$G$5,0),1)*IF(Y2734=1,0,1)</f>
        <v>#DIV/0!</v>
      </c>
      <c r="V2734" s="54" t="e">
        <f t="shared" si="1081"/>
        <v>#DIV/0!</v>
      </c>
      <c r="W2734" s="54" t="e">
        <f t="shared" si="1069"/>
        <v>#DIV/0!</v>
      </c>
      <c r="X2734" s="54" t="e">
        <f t="shared" si="1082"/>
        <v>#DIV/0!</v>
      </c>
      <c r="Y2734" s="54" t="e">
        <f t="shared" si="1083"/>
        <v>#DIV/0!</v>
      </c>
      <c r="Z2734" s="54" t="e">
        <f t="shared" si="1084"/>
        <v>#DIV/0!</v>
      </c>
      <c r="AA2734" s="54" t="e">
        <f t="shared" si="1085"/>
        <v>#DIV/0!</v>
      </c>
      <c r="AB2734" s="38" t="e">
        <f t="shared" si="1086"/>
        <v>#DIV/0!</v>
      </c>
      <c r="AC2734" s="46"/>
      <c r="AD2734" s="38"/>
      <c r="AE2734" s="54"/>
      <c r="AF2734" s="54"/>
      <c r="AG2734" s="54" t="e">
        <f t="shared" si="1087"/>
        <v>#DIV/0!</v>
      </c>
      <c r="AH2734" s="56">
        <v>158.06</v>
      </c>
      <c r="AI2734" s="54">
        <f>VLOOKUP(A2734,VQT_IV!A107:C1711,3,0)</f>
        <v>158.06</v>
      </c>
    </row>
    <row r="2735" spans="1:35" x14ac:dyDescent="0.25">
      <c r="A2735" s="39">
        <v>41969</v>
      </c>
      <c r="C2735" s="27" t="e">
        <f t="shared" si="1072"/>
        <v>#DIV/0!</v>
      </c>
      <c r="D2735" s="27" t="e">
        <f t="shared" si="1073"/>
        <v>#DIV/0!</v>
      </c>
      <c r="E2735" s="5" t="e">
        <f t="shared" si="1074"/>
        <v>#DIV/0!</v>
      </c>
      <c r="J2735" s="54">
        <f t="shared" si="1075"/>
        <v>0</v>
      </c>
      <c r="K2735" s="54" t="e">
        <f t="shared" si="1076"/>
        <v>#DIV/0!</v>
      </c>
      <c r="L2735" s="54">
        <f>VLOOKUP(A2735,LIBOR!$A$3:B4830,2,1)</f>
        <v>9.5000000000000001E-2</v>
      </c>
      <c r="M2735" s="54"/>
      <c r="N2735" s="38"/>
      <c r="O2735" s="54" t="e">
        <f t="shared" si="1077"/>
        <v>#DIV/0!</v>
      </c>
      <c r="P2735" s="54" t="e">
        <f t="shared" si="1078"/>
        <v>#DIV/0!</v>
      </c>
      <c r="Q2735" s="38">
        <f t="shared" si="1070"/>
        <v>0</v>
      </c>
      <c r="R2735" s="38">
        <f t="shared" si="1071"/>
        <v>0</v>
      </c>
      <c r="S2735" s="54">
        <f t="shared" si="1079"/>
        <v>1</v>
      </c>
      <c r="T2735" s="54">
        <f t="shared" si="1080"/>
        <v>1</v>
      </c>
      <c r="U2735" s="54" t="e">
        <f>VLOOKUP(P2735,Table!$D$6:$G$15,MATCH(VALUE(T2735)&amp;"E",Table!$D$5:$G$5,0),1)*IF(Y2735=1,0,1)</f>
        <v>#DIV/0!</v>
      </c>
      <c r="V2735" s="54" t="e">
        <f t="shared" si="1081"/>
        <v>#DIV/0!</v>
      </c>
      <c r="W2735" s="54" t="e">
        <f t="shared" si="1069"/>
        <v>#DIV/0!</v>
      </c>
      <c r="X2735" s="54" t="e">
        <f t="shared" si="1082"/>
        <v>#DIV/0!</v>
      </c>
      <c r="Y2735" s="54" t="e">
        <f t="shared" si="1083"/>
        <v>#DIV/0!</v>
      </c>
      <c r="Z2735" s="54" t="e">
        <f t="shared" si="1084"/>
        <v>#DIV/0!</v>
      </c>
      <c r="AA2735" s="54" t="e">
        <f t="shared" si="1085"/>
        <v>#DIV/0!</v>
      </c>
      <c r="AB2735" s="38" t="e">
        <f t="shared" si="1086"/>
        <v>#DIV/0!</v>
      </c>
      <c r="AC2735" s="46"/>
      <c r="AD2735" s="38"/>
      <c r="AE2735" s="54"/>
      <c r="AF2735" s="54"/>
      <c r="AG2735" s="54" t="e">
        <f t="shared" si="1087"/>
        <v>#DIV/0!</v>
      </c>
      <c r="AH2735" s="56">
        <v>158.46</v>
      </c>
      <c r="AI2735" s="54">
        <f>VLOOKUP(A2735,VQT_IV!A108:C1712,3,0)</f>
        <v>158.46</v>
      </c>
    </row>
    <row r="2736" spans="1:35" x14ac:dyDescent="0.25">
      <c r="A2736" s="39">
        <v>41971</v>
      </c>
      <c r="C2736" s="27" t="e">
        <f t="shared" si="1072"/>
        <v>#DIV/0!</v>
      </c>
      <c r="D2736" s="27" t="e">
        <f t="shared" si="1073"/>
        <v>#DIV/0!</v>
      </c>
      <c r="E2736" s="5" t="e">
        <f t="shared" si="1074"/>
        <v>#DIV/0!</v>
      </c>
      <c r="J2736" s="54">
        <f t="shared" si="1075"/>
        <v>0</v>
      </c>
      <c r="K2736" s="54" t="e">
        <f t="shared" si="1076"/>
        <v>#DIV/0!</v>
      </c>
      <c r="L2736" s="54">
        <f>VLOOKUP(A2736,LIBOR!$A$3:B4831,2,1)</f>
        <v>9.5000000000000001E-2</v>
      </c>
      <c r="M2736" s="54"/>
      <c r="N2736" s="38"/>
      <c r="O2736" s="54" t="e">
        <f t="shared" si="1077"/>
        <v>#DIV/0!</v>
      </c>
      <c r="P2736" s="54" t="e">
        <f t="shared" si="1078"/>
        <v>#DIV/0!</v>
      </c>
      <c r="Q2736" s="38">
        <f t="shared" si="1070"/>
        <v>0</v>
      </c>
      <c r="R2736" s="38">
        <f t="shared" si="1071"/>
        <v>0</v>
      </c>
      <c r="S2736" s="54">
        <f t="shared" si="1079"/>
        <v>1</v>
      </c>
      <c r="T2736" s="54">
        <f t="shared" si="1080"/>
        <v>1</v>
      </c>
      <c r="U2736" s="54" t="e">
        <f>VLOOKUP(P2736,Table!$D$6:$G$15,MATCH(VALUE(T2736)&amp;"E",Table!$D$5:$G$5,0),1)*IF(Y2736=1,0,1)</f>
        <v>#DIV/0!</v>
      </c>
      <c r="V2736" s="54" t="e">
        <f t="shared" si="1081"/>
        <v>#DIV/0!</v>
      </c>
      <c r="W2736" s="54" t="e">
        <f t="shared" si="1069"/>
        <v>#DIV/0!</v>
      </c>
      <c r="X2736" s="54" t="e">
        <f t="shared" si="1082"/>
        <v>#DIV/0!</v>
      </c>
      <c r="Y2736" s="54" t="e">
        <f t="shared" si="1083"/>
        <v>#DIV/0!</v>
      </c>
      <c r="Z2736" s="54" t="e">
        <f t="shared" si="1084"/>
        <v>#DIV/0!</v>
      </c>
      <c r="AA2736" s="54" t="e">
        <f t="shared" si="1085"/>
        <v>#DIV/0!</v>
      </c>
      <c r="AB2736" s="38" t="e">
        <f t="shared" si="1086"/>
        <v>#DIV/0!</v>
      </c>
      <c r="AC2736" s="46"/>
      <c r="AD2736" s="38"/>
      <c r="AE2736" s="54"/>
      <c r="AF2736" s="54"/>
      <c r="AG2736" s="54" t="e">
        <f t="shared" si="1087"/>
        <v>#DIV/0!</v>
      </c>
      <c r="AH2736" s="56">
        <v>158.22</v>
      </c>
      <c r="AI2736" s="54">
        <f>VLOOKUP(A2736,VQT_IV!A109:C1713,3,0)</f>
        <v>158.22</v>
      </c>
    </row>
    <row r="2737" spans="1:35" x14ac:dyDescent="0.25">
      <c r="A2737" s="39">
        <v>41974</v>
      </c>
      <c r="C2737" s="27" t="e">
        <f t="shared" si="1072"/>
        <v>#DIV/0!</v>
      </c>
      <c r="D2737" s="27" t="e">
        <f t="shared" si="1073"/>
        <v>#DIV/0!</v>
      </c>
      <c r="E2737" s="5" t="e">
        <f t="shared" si="1074"/>
        <v>#DIV/0!</v>
      </c>
      <c r="J2737" s="54">
        <f t="shared" si="1075"/>
        <v>0</v>
      </c>
      <c r="K2737" s="54" t="e">
        <f t="shared" si="1076"/>
        <v>#DIV/0!</v>
      </c>
      <c r="L2737" s="54">
        <f>VLOOKUP(A2737,LIBOR!$A$3:B4832,2,1)</f>
        <v>9.5000000000000001E-2</v>
      </c>
      <c r="M2737" s="54"/>
      <c r="N2737" s="38"/>
      <c r="O2737" s="54" t="e">
        <f t="shared" si="1077"/>
        <v>#DIV/0!</v>
      </c>
      <c r="P2737" s="54" t="e">
        <f t="shared" si="1078"/>
        <v>#DIV/0!</v>
      </c>
      <c r="Q2737" s="38">
        <f t="shared" si="1070"/>
        <v>0</v>
      </c>
      <c r="R2737" s="38">
        <f t="shared" si="1071"/>
        <v>0</v>
      </c>
      <c r="S2737" s="54">
        <f t="shared" si="1079"/>
        <v>1</v>
      </c>
      <c r="T2737" s="54">
        <f t="shared" si="1080"/>
        <v>1</v>
      </c>
      <c r="U2737" s="54" t="e">
        <f>VLOOKUP(P2737,Table!$D$6:$G$15,MATCH(VALUE(T2737)&amp;"E",Table!$D$5:$G$5,0),1)*IF(Y2737=1,0,1)</f>
        <v>#DIV/0!</v>
      </c>
      <c r="V2737" s="54" t="e">
        <f t="shared" si="1081"/>
        <v>#DIV/0!</v>
      </c>
      <c r="W2737" s="54" t="e">
        <f t="shared" si="1069"/>
        <v>#DIV/0!</v>
      </c>
      <c r="X2737" s="54" t="e">
        <f t="shared" si="1082"/>
        <v>#DIV/0!</v>
      </c>
      <c r="Y2737" s="54" t="e">
        <f t="shared" si="1083"/>
        <v>#DIV/0!</v>
      </c>
      <c r="Z2737" s="54" t="e">
        <f t="shared" si="1084"/>
        <v>#DIV/0!</v>
      </c>
      <c r="AA2737" s="54" t="e">
        <f t="shared" si="1085"/>
        <v>#DIV/0!</v>
      </c>
      <c r="AB2737" s="38" t="e">
        <f t="shared" si="1086"/>
        <v>#DIV/0!</v>
      </c>
      <c r="AC2737" s="46"/>
      <c r="AD2737" s="38"/>
      <c r="AE2737" s="54"/>
      <c r="AF2737" s="54"/>
      <c r="AG2737" s="54" t="e">
        <f t="shared" si="1087"/>
        <v>#DIV/0!</v>
      </c>
      <c r="AH2737" s="56">
        <v>157.35</v>
      </c>
      <c r="AI2737" s="54">
        <f>VLOOKUP(A2737,VQT_IV!A110:C1714,3,0)</f>
        <v>157.35</v>
      </c>
    </row>
    <row r="2738" spans="1:35" x14ac:dyDescent="0.25">
      <c r="A2738" s="39">
        <v>41975</v>
      </c>
      <c r="C2738" s="27" t="e">
        <f t="shared" si="1072"/>
        <v>#DIV/0!</v>
      </c>
      <c r="D2738" s="27" t="e">
        <f t="shared" si="1073"/>
        <v>#DIV/0!</v>
      </c>
      <c r="E2738" s="5" t="e">
        <f t="shared" si="1074"/>
        <v>#DIV/0!</v>
      </c>
      <c r="J2738" s="54">
        <f t="shared" si="1075"/>
        <v>0</v>
      </c>
      <c r="K2738" s="54" t="e">
        <f t="shared" si="1076"/>
        <v>#DIV/0!</v>
      </c>
      <c r="L2738" s="54">
        <f>VLOOKUP(A2738,LIBOR!$A$3:B4833,2,1)</f>
        <v>9.5000000000000001E-2</v>
      </c>
      <c r="M2738" s="54"/>
      <c r="N2738" s="38"/>
      <c r="O2738" s="54" t="e">
        <f t="shared" si="1077"/>
        <v>#DIV/0!</v>
      </c>
      <c r="P2738" s="54" t="e">
        <f t="shared" si="1078"/>
        <v>#DIV/0!</v>
      </c>
      <c r="Q2738" s="38">
        <f t="shared" si="1070"/>
        <v>0</v>
      </c>
      <c r="R2738" s="38">
        <f t="shared" si="1071"/>
        <v>0</v>
      </c>
      <c r="S2738" s="54">
        <f t="shared" si="1079"/>
        <v>1</v>
      </c>
      <c r="T2738" s="54">
        <f t="shared" si="1080"/>
        <v>1</v>
      </c>
      <c r="U2738" s="54" t="e">
        <f>VLOOKUP(P2738,Table!$D$6:$G$15,MATCH(VALUE(T2738)&amp;"E",Table!$D$5:$G$5,0),1)*IF(Y2738=1,0,1)</f>
        <v>#DIV/0!</v>
      </c>
      <c r="V2738" s="54" t="e">
        <f t="shared" si="1081"/>
        <v>#DIV/0!</v>
      </c>
      <c r="W2738" s="54" t="e">
        <f t="shared" si="1069"/>
        <v>#DIV/0!</v>
      </c>
      <c r="X2738" s="54" t="e">
        <f t="shared" si="1082"/>
        <v>#DIV/0!</v>
      </c>
      <c r="Y2738" s="54" t="e">
        <f t="shared" si="1083"/>
        <v>#DIV/0!</v>
      </c>
      <c r="Z2738" s="54" t="e">
        <f t="shared" si="1084"/>
        <v>#DIV/0!</v>
      </c>
      <c r="AA2738" s="54" t="e">
        <f t="shared" si="1085"/>
        <v>#DIV/0!</v>
      </c>
      <c r="AB2738" s="38" t="e">
        <f t="shared" si="1086"/>
        <v>#DIV/0!</v>
      </c>
      <c r="AC2738" s="46"/>
      <c r="AD2738" s="38"/>
      <c r="AE2738" s="54"/>
      <c r="AF2738" s="54"/>
      <c r="AG2738" s="54" t="e">
        <f t="shared" si="1087"/>
        <v>#DIV/0!</v>
      </c>
      <c r="AH2738" s="56">
        <v>158.03</v>
      </c>
      <c r="AI2738" s="54">
        <f>VLOOKUP(A2738,VQT_IV!A111:C1715,3,0)</f>
        <v>158.03</v>
      </c>
    </row>
    <row r="2739" spans="1:35" x14ac:dyDescent="0.25">
      <c r="A2739" s="39">
        <v>41976</v>
      </c>
      <c r="C2739" s="27" t="e">
        <f t="shared" si="1072"/>
        <v>#DIV/0!</v>
      </c>
      <c r="D2739" s="27" t="e">
        <f t="shared" si="1073"/>
        <v>#DIV/0!</v>
      </c>
      <c r="E2739" s="5" t="e">
        <f t="shared" si="1074"/>
        <v>#DIV/0!</v>
      </c>
      <c r="J2739" s="54">
        <f t="shared" si="1075"/>
        <v>0</v>
      </c>
      <c r="K2739" s="54" t="e">
        <f t="shared" si="1076"/>
        <v>#DIV/0!</v>
      </c>
      <c r="L2739" s="54">
        <f>VLOOKUP(A2739,LIBOR!$A$3:B4834,2,1)</f>
        <v>9.5000000000000001E-2</v>
      </c>
      <c r="M2739" s="54"/>
      <c r="N2739" s="38"/>
      <c r="O2739" s="54" t="e">
        <f t="shared" si="1077"/>
        <v>#DIV/0!</v>
      </c>
      <c r="P2739" s="54" t="e">
        <f t="shared" si="1078"/>
        <v>#DIV/0!</v>
      </c>
      <c r="Q2739" s="38">
        <f t="shared" si="1070"/>
        <v>0</v>
      </c>
      <c r="R2739" s="38">
        <f t="shared" si="1071"/>
        <v>0</v>
      </c>
      <c r="S2739" s="54">
        <f t="shared" si="1079"/>
        <v>1</v>
      </c>
      <c r="T2739" s="54">
        <f t="shared" si="1080"/>
        <v>1</v>
      </c>
      <c r="U2739" s="54" t="e">
        <f>VLOOKUP(P2739,Table!$D$6:$G$15,MATCH(VALUE(T2739)&amp;"E",Table!$D$5:$G$5,0),1)*IF(Y2739=1,0,1)</f>
        <v>#DIV/0!</v>
      </c>
      <c r="V2739" s="54" t="e">
        <f t="shared" si="1081"/>
        <v>#DIV/0!</v>
      </c>
      <c r="W2739" s="54" t="e">
        <f t="shared" si="1069"/>
        <v>#DIV/0!</v>
      </c>
      <c r="X2739" s="54" t="e">
        <f t="shared" si="1082"/>
        <v>#DIV/0!</v>
      </c>
      <c r="Y2739" s="54" t="e">
        <f t="shared" si="1083"/>
        <v>#DIV/0!</v>
      </c>
      <c r="Z2739" s="54" t="e">
        <f t="shared" si="1084"/>
        <v>#DIV/0!</v>
      </c>
      <c r="AA2739" s="54" t="e">
        <f t="shared" si="1085"/>
        <v>#DIV/0!</v>
      </c>
      <c r="AB2739" s="38" t="e">
        <f t="shared" si="1086"/>
        <v>#DIV/0!</v>
      </c>
      <c r="AC2739" s="46"/>
      <c r="AD2739" s="38"/>
      <c r="AE2739" s="54"/>
      <c r="AF2739" s="54"/>
      <c r="AG2739" s="54" t="e">
        <f t="shared" si="1087"/>
        <v>#DIV/0!</v>
      </c>
      <c r="AH2739" s="56">
        <v>158.65</v>
      </c>
      <c r="AI2739" s="54">
        <f>VLOOKUP(A2739,VQT_IV!A112:C1716,3,0)</f>
        <v>158.65</v>
      </c>
    </row>
    <row r="2740" spans="1:35" x14ac:dyDescent="0.25">
      <c r="A2740" s="39">
        <v>41977</v>
      </c>
      <c r="C2740" s="27" t="e">
        <f t="shared" si="1072"/>
        <v>#DIV/0!</v>
      </c>
      <c r="D2740" s="27" t="e">
        <f t="shared" si="1073"/>
        <v>#DIV/0!</v>
      </c>
      <c r="E2740" s="5" t="e">
        <f t="shared" si="1074"/>
        <v>#DIV/0!</v>
      </c>
      <c r="J2740" s="54">
        <f t="shared" si="1075"/>
        <v>0</v>
      </c>
      <c r="K2740" s="54" t="e">
        <f t="shared" si="1076"/>
        <v>#DIV/0!</v>
      </c>
      <c r="L2740" s="54">
        <f>VLOOKUP(A2740,LIBOR!$A$3:B4835,2,1)</f>
        <v>9.5000000000000001E-2</v>
      </c>
      <c r="M2740" s="54"/>
      <c r="N2740" s="38"/>
      <c r="O2740" s="54" t="e">
        <f t="shared" si="1077"/>
        <v>#DIV/0!</v>
      </c>
      <c r="P2740" s="54" t="e">
        <f t="shared" si="1078"/>
        <v>#DIV/0!</v>
      </c>
      <c r="Q2740" s="38">
        <f t="shared" si="1070"/>
        <v>0</v>
      </c>
      <c r="R2740" s="38">
        <f t="shared" si="1071"/>
        <v>0</v>
      </c>
      <c r="S2740" s="54">
        <f t="shared" si="1079"/>
        <v>1</v>
      </c>
      <c r="T2740" s="54">
        <f t="shared" si="1080"/>
        <v>1</v>
      </c>
      <c r="U2740" s="54" t="e">
        <f>VLOOKUP(P2740,Table!$D$6:$G$15,MATCH(VALUE(T2740)&amp;"E",Table!$D$5:$G$5,0),1)*IF(Y2740=1,0,1)</f>
        <v>#DIV/0!</v>
      </c>
      <c r="V2740" s="54" t="e">
        <f t="shared" si="1081"/>
        <v>#DIV/0!</v>
      </c>
      <c r="W2740" s="54" t="e">
        <f t="shared" si="1069"/>
        <v>#DIV/0!</v>
      </c>
      <c r="X2740" s="54" t="e">
        <f t="shared" si="1082"/>
        <v>#DIV/0!</v>
      </c>
      <c r="Y2740" s="54" t="e">
        <f t="shared" si="1083"/>
        <v>#DIV/0!</v>
      </c>
      <c r="Z2740" s="54" t="e">
        <f t="shared" si="1084"/>
        <v>#DIV/0!</v>
      </c>
      <c r="AA2740" s="54" t="e">
        <f t="shared" si="1085"/>
        <v>#DIV/0!</v>
      </c>
      <c r="AB2740" s="38" t="e">
        <f t="shared" si="1086"/>
        <v>#DIV/0!</v>
      </c>
      <c r="AC2740" s="46"/>
      <c r="AD2740" s="38"/>
      <c r="AE2740" s="54"/>
      <c r="AF2740" s="54"/>
      <c r="AG2740" s="54" t="e">
        <f t="shared" si="1087"/>
        <v>#DIV/0!</v>
      </c>
      <c r="AH2740" s="56">
        <v>158.41</v>
      </c>
      <c r="AI2740" s="54">
        <f>VLOOKUP(A2740,VQT_IV!A113:C1717,3,0)</f>
        <v>158.41</v>
      </c>
    </row>
    <row r="2741" spans="1:35" x14ac:dyDescent="0.25">
      <c r="A2741" s="39">
        <v>41978</v>
      </c>
      <c r="C2741" s="27" t="e">
        <f t="shared" si="1072"/>
        <v>#DIV/0!</v>
      </c>
      <c r="D2741" s="27" t="e">
        <f t="shared" si="1073"/>
        <v>#DIV/0!</v>
      </c>
      <c r="E2741" s="5" t="e">
        <f t="shared" si="1074"/>
        <v>#DIV/0!</v>
      </c>
      <c r="J2741" s="54">
        <f t="shared" si="1075"/>
        <v>0</v>
      </c>
      <c r="K2741" s="54" t="e">
        <f t="shared" si="1076"/>
        <v>#DIV/0!</v>
      </c>
      <c r="L2741" s="54">
        <f>VLOOKUP(A2741,LIBOR!$A$3:B4836,2,1)</f>
        <v>9.5000000000000001E-2</v>
      </c>
      <c r="M2741" s="54"/>
      <c r="N2741" s="38"/>
      <c r="O2741" s="54" t="e">
        <f t="shared" si="1077"/>
        <v>#DIV/0!</v>
      </c>
      <c r="P2741" s="54" t="e">
        <f t="shared" si="1078"/>
        <v>#DIV/0!</v>
      </c>
      <c r="Q2741" s="38">
        <f t="shared" si="1070"/>
        <v>0</v>
      </c>
      <c r="R2741" s="38">
        <f t="shared" si="1071"/>
        <v>0</v>
      </c>
      <c r="S2741" s="54">
        <f t="shared" si="1079"/>
        <v>1</v>
      </c>
      <c r="T2741" s="54">
        <f t="shared" si="1080"/>
        <v>1</v>
      </c>
      <c r="U2741" s="54" t="e">
        <f>VLOOKUP(P2741,Table!$D$6:$G$15,MATCH(VALUE(T2741)&amp;"E",Table!$D$5:$G$5,0),1)*IF(Y2741=1,0,1)</f>
        <v>#DIV/0!</v>
      </c>
      <c r="V2741" s="54" t="e">
        <f t="shared" si="1081"/>
        <v>#DIV/0!</v>
      </c>
      <c r="W2741" s="54" t="e">
        <f t="shared" si="1069"/>
        <v>#DIV/0!</v>
      </c>
      <c r="X2741" s="54" t="e">
        <f t="shared" si="1082"/>
        <v>#DIV/0!</v>
      </c>
      <c r="Y2741" s="54" t="e">
        <f t="shared" si="1083"/>
        <v>#DIV/0!</v>
      </c>
      <c r="Z2741" s="54" t="e">
        <f t="shared" si="1084"/>
        <v>#DIV/0!</v>
      </c>
      <c r="AA2741" s="54" t="e">
        <f t="shared" si="1085"/>
        <v>#DIV/0!</v>
      </c>
      <c r="AB2741" s="38" t="e">
        <f t="shared" si="1086"/>
        <v>#DIV/0!</v>
      </c>
      <c r="AC2741" s="46"/>
      <c r="AD2741" s="38"/>
      <c r="AE2741" s="54"/>
      <c r="AF2741" s="54"/>
      <c r="AG2741" s="54" t="e">
        <f t="shared" si="1087"/>
        <v>#DIV/0!</v>
      </c>
      <c r="AH2741" s="56">
        <v>158.61000000000001</v>
      </c>
      <c r="AI2741" s="54">
        <f>VLOOKUP(A2741,VQT_IV!A114:C1718,3,0)</f>
        <v>158.61000000000001</v>
      </c>
    </row>
    <row r="2742" spans="1:35" x14ac:dyDescent="0.25">
      <c r="A2742" s="39">
        <v>41981</v>
      </c>
      <c r="C2742" s="27" t="e">
        <f t="shared" si="1072"/>
        <v>#DIV/0!</v>
      </c>
      <c r="D2742" s="27" t="e">
        <f t="shared" si="1073"/>
        <v>#DIV/0!</v>
      </c>
      <c r="E2742" s="5" t="e">
        <f t="shared" si="1074"/>
        <v>#DIV/0!</v>
      </c>
      <c r="J2742" s="54">
        <f t="shared" si="1075"/>
        <v>0</v>
      </c>
      <c r="K2742" s="54" t="e">
        <f t="shared" si="1076"/>
        <v>#DIV/0!</v>
      </c>
      <c r="L2742" s="54">
        <f>VLOOKUP(A2742,LIBOR!$A$3:B4837,2,1)</f>
        <v>9.5000000000000001E-2</v>
      </c>
      <c r="M2742" s="54"/>
      <c r="N2742" s="38"/>
      <c r="O2742" s="54" t="e">
        <f t="shared" si="1077"/>
        <v>#DIV/0!</v>
      </c>
      <c r="P2742" s="54" t="e">
        <f t="shared" si="1078"/>
        <v>#DIV/0!</v>
      </c>
      <c r="Q2742" s="38">
        <f t="shared" si="1070"/>
        <v>0</v>
      </c>
      <c r="R2742" s="38">
        <f t="shared" si="1071"/>
        <v>0</v>
      </c>
      <c r="S2742" s="54">
        <f t="shared" si="1079"/>
        <v>1</v>
      </c>
      <c r="T2742" s="54">
        <f t="shared" si="1080"/>
        <v>1</v>
      </c>
      <c r="U2742" s="54" t="e">
        <f>VLOOKUP(P2742,Table!$D$6:$G$15,MATCH(VALUE(T2742)&amp;"E",Table!$D$5:$G$5,0),1)*IF(Y2742=1,0,1)</f>
        <v>#DIV/0!</v>
      </c>
      <c r="V2742" s="54" t="e">
        <f t="shared" si="1081"/>
        <v>#DIV/0!</v>
      </c>
      <c r="W2742" s="54" t="e">
        <f t="shared" si="1069"/>
        <v>#DIV/0!</v>
      </c>
      <c r="X2742" s="54" t="e">
        <f t="shared" si="1082"/>
        <v>#DIV/0!</v>
      </c>
      <c r="Y2742" s="54" t="e">
        <f t="shared" si="1083"/>
        <v>#DIV/0!</v>
      </c>
      <c r="Z2742" s="54" t="e">
        <f t="shared" si="1084"/>
        <v>#DIV/0!</v>
      </c>
      <c r="AA2742" s="54" t="e">
        <f t="shared" si="1085"/>
        <v>#DIV/0!</v>
      </c>
      <c r="AB2742" s="38" t="e">
        <f t="shared" si="1086"/>
        <v>#DIV/0!</v>
      </c>
      <c r="AC2742" s="46"/>
      <c r="AD2742" s="38"/>
      <c r="AE2742" s="54"/>
      <c r="AF2742" s="54"/>
      <c r="AG2742" s="54" t="e">
        <f t="shared" si="1087"/>
        <v>#DIV/0!</v>
      </c>
      <c r="AH2742" s="56">
        <v>157.74</v>
      </c>
      <c r="AI2742" s="54">
        <f>VLOOKUP(A2742,VQT_IV!A115:C1719,3,0)</f>
        <v>157.74</v>
      </c>
    </row>
    <row r="2743" spans="1:35" x14ac:dyDescent="0.25">
      <c r="A2743" s="39">
        <v>41982</v>
      </c>
      <c r="C2743" s="27" t="e">
        <f t="shared" si="1072"/>
        <v>#DIV/0!</v>
      </c>
      <c r="D2743" s="27" t="e">
        <f t="shared" si="1073"/>
        <v>#DIV/0!</v>
      </c>
      <c r="E2743" s="5" t="e">
        <f t="shared" si="1074"/>
        <v>#DIV/0!</v>
      </c>
      <c r="J2743" s="54">
        <f t="shared" si="1075"/>
        <v>0</v>
      </c>
      <c r="K2743" s="54" t="e">
        <f t="shared" si="1076"/>
        <v>#DIV/0!</v>
      </c>
      <c r="L2743" s="54">
        <f>VLOOKUP(A2743,LIBOR!$A$3:B4838,2,1)</f>
        <v>9.5000000000000001E-2</v>
      </c>
      <c r="M2743" s="54"/>
      <c r="N2743" s="38"/>
      <c r="O2743" s="54" t="e">
        <f t="shared" si="1077"/>
        <v>#DIV/0!</v>
      </c>
      <c r="P2743" s="54" t="e">
        <f t="shared" si="1078"/>
        <v>#DIV/0!</v>
      </c>
      <c r="Q2743" s="38">
        <f t="shared" si="1070"/>
        <v>0</v>
      </c>
      <c r="R2743" s="38">
        <f t="shared" si="1071"/>
        <v>0</v>
      </c>
      <c r="S2743" s="54">
        <f t="shared" si="1079"/>
        <v>1</v>
      </c>
      <c r="T2743" s="54">
        <f t="shared" si="1080"/>
        <v>1</v>
      </c>
      <c r="U2743" s="54" t="e">
        <f>VLOOKUP(P2743,Table!$D$6:$G$15,MATCH(VALUE(T2743)&amp;"E",Table!$D$5:$G$5,0),1)*IF(Y2743=1,0,1)</f>
        <v>#DIV/0!</v>
      </c>
      <c r="V2743" s="54" t="e">
        <f t="shared" si="1081"/>
        <v>#DIV/0!</v>
      </c>
      <c r="W2743" s="54" t="e">
        <f t="shared" si="1069"/>
        <v>#DIV/0!</v>
      </c>
      <c r="X2743" s="54" t="e">
        <f t="shared" si="1082"/>
        <v>#DIV/0!</v>
      </c>
      <c r="Y2743" s="54" t="e">
        <f t="shared" si="1083"/>
        <v>#DIV/0!</v>
      </c>
      <c r="Z2743" s="54" t="e">
        <f t="shared" si="1084"/>
        <v>#DIV/0!</v>
      </c>
      <c r="AA2743" s="54" t="e">
        <f t="shared" si="1085"/>
        <v>#DIV/0!</v>
      </c>
      <c r="AB2743" s="38" t="e">
        <f t="shared" si="1086"/>
        <v>#DIV/0!</v>
      </c>
      <c r="AC2743" s="46"/>
      <c r="AD2743" s="38"/>
      <c r="AE2743" s="54"/>
      <c r="AF2743" s="54"/>
      <c r="AG2743" s="54" t="e">
        <f t="shared" si="1087"/>
        <v>#DIV/0!</v>
      </c>
      <c r="AH2743" s="56">
        <v>157.72</v>
      </c>
      <c r="AI2743" s="54">
        <f>VLOOKUP(A2743,VQT_IV!A116:C1720,3,0)</f>
        <v>157.72</v>
      </c>
    </row>
    <row r="2744" spans="1:35" x14ac:dyDescent="0.25">
      <c r="A2744" s="39">
        <v>41983</v>
      </c>
      <c r="C2744" s="27" t="e">
        <f t="shared" si="1072"/>
        <v>#DIV/0!</v>
      </c>
      <c r="D2744" s="27" t="e">
        <f t="shared" si="1073"/>
        <v>#DIV/0!</v>
      </c>
      <c r="E2744" s="5" t="e">
        <f t="shared" si="1074"/>
        <v>#DIV/0!</v>
      </c>
      <c r="J2744" s="54">
        <f t="shared" si="1075"/>
        <v>0</v>
      </c>
      <c r="K2744" s="54" t="e">
        <f t="shared" si="1076"/>
        <v>#DIV/0!</v>
      </c>
      <c r="L2744" s="54">
        <f>VLOOKUP(A2744,LIBOR!$A$3:B4839,2,1)</f>
        <v>9.5000000000000001E-2</v>
      </c>
      <c r="M2744" s="54"/>
      <c r="N2744" s="38"/>
      <c r="O2744" s="54" t="e">
        <f t="shared" si="1077"/>
        <v>#DIV/0!</v>
      </c>
      <c r="P2744" s="54" t="e">
        <f t="shared" si="1078"/>
        <v>#DIV/0!</v>
      </c>
      <c r="Q2744" s="38">
        <f t="shared" si="1070"/>
        <v>0</v>
      </c>
      <c r="R2744" s="38">
        <f t="shared" si="1071"/>
        <v>0</v>
      </c>
      <c r="S2744" s="54">
        <f t="shared" si="1079"/>
        <v>1</v>
      </c>
      <c r="T2744" s="54">
        <f t="shared" si="1080"/>
        <v>1</v>
      </c>
      <c r="U2744" s="54" t="e">
        <f>VLOOKUP(P2744,Table!$D$6:$G$15,MATCH(VALUE(T2744)&amp;"E",Table!$D$5:$G$5,0),1)*IF(Y2744=1,0,1)</f>
        <v>#DIV/0!</v>
      </c>
      <c r="V2744" s="54" t="e">
        <f t="shared" si="1081"/>
        <v>#DIV/0!</v>
      </c>
      <c r="W2744" s="54" t="e">
        <f t="shared" si="1069"/>
        <v>#DIV/0!</v>
      </c>
      <c r="X2744" s="54" t="e">
        <f t="shared" si="1082"/>
        <v>#DIV/0!</v>
      </c>
      <c r="Y2744" s="54" t="e">
        <f t="shared" si="1083"/>
        <v>#DIV/0!</v>
      </c>
      <c r="Z2744" s="54" t="e">
        <f t="shared" si="1084"/>
        <v>#DIV/0!</v>
      </c>
      <c r="AA2744" s="54" t="e">
        <f t="shared" si="1085"/>
        <v>#DIV/0!</v>
      </c>
      <c r="AB2744" s="38" t="e">
        <f t="shared" si="1086"/>
        <v>#DIV/0!</v>
      </c>
      <c r="AC2744" s="46"/>
      <c r="AD2744" s="38"/>
      <c r="AE2744" s="54"/>
      <c r="AF2744" s="54"/>
      <c r="AG2744" s="54" t="e">
        <f t="shared" si="1087"/>
        <v>#DIV/0!</v>
      </c>
      <c r="AH2744" s="56">
        <v>155.66999999999999</v>
      </c>
      <c r="AI2744" s="54">
        <f>VLOOKUP(A2744,VQT_IV!A117:C1721,3,0)</f>
        <v>155.66999999999999</v>
      </c>
    </row>
    <row r="2745" spans="1:35" x14ac:dyDescent="0.25">
      <c r="A2745" s="39">
        <v>41984</v>
      </c>
      <c r="C2745" s="27" t="e">
        <f t="shared" si="1072"/>
        <v>#DIV/0!</v>
      </c>
      <c r="D2745" s="27" t="e">
        <f t="shared" si="1073"/>
        <v>#DIV/0!</v>
      </c>
      <c r="E2745" s="5" t="e">
        <f t="shared" si="1074"/>
        <v>#DIV/0!</v>
      </c>
      <c r="J2745" s="54">
        <f t="shared" si="1075"/>
        <v>0</v>
      </c>
      <c r="K2745" s="54" t="e">
        <f t="shared" si="1076"/>
        <v>#DIV/0!</v>
      </c>
      <c r="L2745" s="54">
        <f>VLOOKUP(A2745,LIBOR!$A$3:B4840,2,1)</f>
        <v>9.5000000000000001E-2</v>
      </c>
      <c r="M2745" s="54"/>
      <c r="N2745" s="38"/>
      <c r="O2745" s="54" t="e">
        <f t="shared" si="1077"/>
        <v>#DIV/0!</v>
      </c>
      <c r="P2745" s="54" t="e">
        <f t="shared" si="1078"/>
        <v>#DIV/0!</v>
      </c>
      <c r="Q2745" s="38">
        <f t="shared" si="1070"/>
        <v>0</v>
      </c>
      <c r="R2745" s="38">
        <f t="shared" si="1071"/>
        <v>0</v>
      </c>
      <c r="S2745" s="54">
        <f t="shared" si="1079"/>
        <v>1</v>
      </c>
      <c r="T2745" s="54">
        <f t="shared" si="1080"/>
        <v>1</v>
      </c>
      <c r="U2745" s="54" t="e">
        <f>VLOOKUP(P2745,Table!$D$6:$G$15,MATCH(VALUE(T2745)&amp;"E",Table!$D$5:$G$5,0),1)*IF(Y2745=1,0,1)</f>
        <v>#DIV/0!</v>
      </c>
      <c r="V2745" s="54" t="e">
        <f t="shared" si="1081"/>
        <v>#DIV/0!</v>
      </c>
      <c r="W2745" s="54" t="e">
        <f t="shared" si="1069"/>
        <v>#DIV/0!</v>
      </c>
      <c r="X2745" s="54" t="e">
        <f t="shared" si="1082"/>
        <v>#DIV/0!</v>
      </c>
      <c r="Y2745" s="54" t="e">
        <f t="shared" si="1083"/>
        <v>#DIV/0!</v>
      </c>
      <c r="Z2745" s="54" t="e">
        <f t="shared" si="1084"/>
        <v>#DIV/0!</v>
      </c>
      <c r="AA2745" s="54" t="e">
        <f t="shared" si="1085"/>
        <v>#DIV/0!</v>
      </c>
      <c r="AB2745" s="38" t="e">
        <f t="shared" si="1086"/>
        <v>#DIV/0!</v>
      </c>
      <c r="AC2745" s="46"/>
      <c r="AD2745" s="38"/>
      <c r="AE2745" s="54"/>
      <c r="AF2745" s="54"/>
      <c r="AG2745" s="54" t="e">
        <f t="shared" si="1087"/>
        <v>#DIV/0!</v>
      </c>
      <c r="AH2745" s="56">
        <v>156.72</v>
      </c>
      <c r="AI2745" s="54">
        <f>VLOOKUP(A2745,VQT_IV!A118:C1722,3,0)</f>
        <v>156.72</v>
      </c>
    </row>
    <row r="2746" spans="1:35" x14ac:dyDescent="0.25">
      <c r="A2746" s="39">
        <v>41985</v>
      </c>
      <c r="C2746" s="27" t="e">
        <f t="shared" si="1072"/>
        <v>#DIV/0!</v>
      </c>
      <c r="D2746" s="27" t="e">
        <f t="shared" si="1073"/>
        <v>#DIV/0!</v>
      </c>
      <c r="E2746" s="5" t="e">
        <f t="shared" si="1074"/>
        <v>#DIV/0!</v>
      </c>
      <c r="J2746" s="54">
        <f t="shared" si="1075"/>
        <v>0</v>
      </c>
      <c r="K2746" s="54" t="e">
        <f t="shared" si="1076"/>
        <v>#DIV/0!</v>
      </c>
      <c r="L2746" s="54">
        <f>VLOOKUP(A2746,LIBOR!$A$3:B4841,2,1)</f>
        <v>9.5000000000000001E-2</v>
      </c>
      <c r="M2746" s="54"/>
      <c r="N2746" s="38"/>
      <c r="O2746" s="54" t="e">
        <f t="shared" si="1077"/>
        <v>#DIV/0!</v>
      </c>
      <c r="P2746" s="54" t="e">
        <f t="shared" si="1078"/>
        <v>#DIV/0!</v>
      </c>
      <c r="Q2746" s="38">
        <f t="shared" si="1070"/>
        <v>0</v>
      </c>
      <c r="R2746" s="38">
        <f t="shared" si="1071"/>
        <v>0</v>
      </c>
      <c r="S2746" s="54">
        <f t="shared" si="1079"/>
        <v>1</v>
      </c>
      <c r="T2746" s="54">
        <f t="shared" si="1080"/>
        <v>1</v>
      </c>
      <c r="U2746" s="54" t="e">
        <f>VLOOKUP(P2746,Table!$D$6:$G$15,MATCH(VALUE(T2746)&amp;"E",Table!$D$5:$G$5,0),1)*IF(Y2746=1,0,1)</f>
        <v>#DIV/0!</v>
      </c>
      <c r="V2746" s="54" t="e">
        <f t="shared" si="1081"/>
        <v>#DIV/0!</v>
      </c>
      <c r="W2746" s="54" t="e">
        <f t="shared" si="1069"/>
        <v>#DIV/0!</v>
      </c>
      <c r="X2746" s="54" t="e">
        <f t="shared" si="1082"/>
        <v>#DIV/0!</v>
      </c>
      <c r="Y2746" s="54" t="e">
        <f t="shared" si="1083"/>
        <v>#DIV/0!</v>
      </c>
      <c r="Z2746" s="54" t="e">
        <f t="shared" si="1084"/>
        <v>#DIV/0!</v>
      </c>
      <c r="AA2746" s="54" t="e">
        <f t="shared" si="1085"/>
        <v>#DIV/0!</v>
      </c>
      <c r="AB2746" s="38" t="e">
        <f t="shared" si="1086"/>
        <v>#DIV/0!</v>
      </c>
      <c r="AC2746" s="46"/>
      <c r="AD2746" s="38"/>
      <c r="AE2746" s="54"/>
      <c r="AF2746" s="54"/>
      <c r="AG2746" s="54" t="e">
        <f t="shared" si="1087"/>
        <v>#DIV/0!</v>
      </c>
      <c r="AH2746" s="56">
        <v>154.26</v>
      </c>
      <c r="AI2746" s="54">
        <f>VLOOKUP(A2746,VQT_IV!A119:C1723,3,0)</f>
        <v>154.26</v>
      </c>
    </row>
    <row r="2747" spans="1:35" x14ac:dyDescent="0.25">
      <c r="A2747" s="39">
        <v>41988</v>
      </c>
      <c r="C2747" s="27" t="e">
        <f t="shared" si="1072"/>
        <v>#DIV/0!</v>
      </c>
      <c r="D2747" s="27" t="e">
        <f t="shared" si="1073"/>
        <v>#DIV/0!</v>
      </c>
      <c r="E2747" s="5" t="e">
        <f t="shared" si="1074"/>
        <v>#DIV/0!</v>
      </c>
      <c r="J2747" s="54">
        <f t="shared" si="1075"/>
        <v>0</v>
      </c>
      <c r="K2747" s="54" t="e">
        <f t="shared" si="1076"/>
        <v>#DIV/0!</v>
      </c>
      <c r="L2747" s="54">
        <f>VLOOKUP(A2747,LIBOR!$A$3:B4842,2,1)</f>
        <v>9.5000000000000001E-2</v>
      </c>
      <c r="M2747" s="54"/>
      <c r="N2747" s="38"/>
      <c r="O2747" s="54" t="e">
        <f t="shared" si="1077"/>
        <v>#DIV/0!</v>
      </c>
      <c r="P2747" s="54" t="e">
        <f t="shared" si="1078"/>
        <v>#DIV/0!</v>
      </c>
      <c r="Q2747" s="38">
        <f t="shared" si="1070"/>
        <v>0</v>
      </c>
      <c r="R2747" s="38">
        <f t="shared" si="1071"/>
        <v>0</v>
      </c>
      <c r="S2747" s="54">
        <f t="shared" si="1079"/>
        <v>1</v>
      </c>
      <c r="T2747" s="54">
        <f t="shared" si="1080"/>
        <v>1</v>
      </c>
      <c r="U2747" s="54" t="e">
        <f>VLOOKUP(P2747,Table!$D$6:$G$15,MATCH(VALUE(T2747)&amp;"E",Table!$D$5:$G$5,0),1)*IF(Y2747=1,0,1)</f>
        <v>#DIV/0!</v>
      </c>
      <c r="V2747" s="54" t="e">
        <f t="shared" si="1081"/>
        <v>#DIV/0!</v>
      </c>
      <c r="W2747" s="54" t="e">
        <f t="shared" si="1069"/>
        <v>#DIV/0!</v>
      </c>
      <c r="X2747" s="54" t="e">
        <f t="shared" si="1082"/>
        <v>#DIV/0!</v>
      </c>
      <c r="Y2747" s="54" t="e">
        <f t="shared" si="1083"/>
        <v>#DIV/0!</v>
      </c>
      <c r="Z2747" s="54" t="e">
        <f t="shared" si="1084"/>
        <v>#DIV/0!</v>
      </c>
      <c r="AA2747" s="54" t="e">
        <f t="shared" si="1085"/>
        <v>#DIV/0!</v>
      </c>
      <c r="AB2747" s="38" t="e">
        <f t="shared" si="1086"/>
        <v>#DIV/0!</v>
      </c>
      <c r="AC2747" s="46"/>
      <c r="AD2747" s="38"/>
      <c r="AE2747" s="54"/>
      <c r="AF2747" s="54"/>
      <c r="AG2747" s="54" t="e">
        <f t="shared" si="1087"/>
        <v>#DIV/0!</v>
      </c>
      <c r="AH2747" s="56">
        <v>153.22</v>
      </c>
      <c r="AI2747" s="54">
        <f>VLOOKUP(A2747,VQT_IV!A120:C1724,3,0)</f>
        <v>153.22</v>
      </c>
    </row>
    <row r="2748" spans="1:35" x14ac:dyDescent="0.25">
      <c r="A2748" s="39">
        <v>41989</v>
      </c>
      <c r="C2748" s="27" t="e">
        <f t="shared" si="1072"/>
        <v>#DIV/0!</v>
      </c>
      <c r="D2748" s="27" t="e">
        <f t="shared" si="1073"/>
        <v>#DIV/0!</v>
      </c>
      <c r="E2748" s="5" t="e">
        <f t="shared" si="1074"/>
        <v>#DIV/0!</v>
      </c>
      <c r="J2748" s="54">
        <f t="shared" si="1075"/>
        <v>0</v>
      </c>
      <c r="K2748" s="54" t="e">
        <f t="shared" si="1076"/>
        <v>#DIV/0!</v>
      </c>
      <c r="L2748" s="54">
        <f>VLOOKUP(A2748,LIBOR!$A$3:B4843,2,1)</f>
        <v>9.5000000000000001E-2</v>
      </c>
      <c r="M2748" s="54"/>
      <c r="N2748" s="38"/>
      <c r="O2748" s="54" t="e">
        <f t="shared" si="1077"/>
        <v>#DIV/0!</v>
      </c>
      <c r="P2748" s="54" t="e">
        <f t="shared" si="1078"/>
        <v>#DIV/0!</v>
      </c>
      <c r="Q2748" s="38">
        <f t="shared" si="1070"/>
        <v>0</v>
      </c>
      <c r="R2748" s="38">
        <f t="shared" si="1071"/>
        <v>0</v>
      </c>
      <c r="S2748" s="54">
        <f t="shared" si="1079"/>
        <v>1</v>
      </c>
      <c r="T2748" s="54">
        <f t="shared" si="1080"/>
        <v>1</v>
      </c>
      <c r="U2748" s="54" t="e">
        <f>VLOOKUP(P2748,Table!$D$6:$G$15,MATCH(VALUE(T2748)&amp;"E",Table!$D$5:$G$5,0),1)*IF(Y2748=1,0,1)</f>
        <v>#DIV/0!</v>
      </c>
      <c r="V2748" s="54" t="e">
        <f t="shared" si="1081"/>
        <v>#DIV/0!</v>
      </c>
      <c r="W2748" s="54" t="e">
        <f t="shared" si="1069"/>
        <v>#DIV/0!</v>
      </c>
      <c r="X2748" s="54" t="e">
        <f t="shared" si="1082"/>
        <v>#DIV/0!</v>
      </c>
      <c r="Y2748" s="54" t="e">
        <f t="shared" si="1083"/>
        <v>#DIV/0!</v>
      </c>
      <c r="Z2748" s="54" t="e">
        <f t="shared" si="1084"/>
        <v>#DIV/0!</v>
      </c>
      <c r="AA2748" s="54" t="e">
        <f t="shared" si="1085"/>
        <v>#DIV/0!</v>
      </c>
      <c r="AB2748" s="38" t="e">
        <f t="shared" si="1086"/>
        <v>#DIV/0!</v>
      </c>
      <c r="AC2748" s="46"/>
      <c r="AD2748" s="38"/>
      <c r="AE2748" s="54"/>
      <c r="AF2748" s="54"/>
      <c r="AG2748" s="54" t="e">
        <f t="shared" si="1087"/>
        <v>#DIV/0!</v>
      </c>
      <c r="AH2748" s="56">
        <v>153.22</v>
      </c>
      <c r="AI2748" s="54">
        <f>VLOOKUP(A2748,VQT_IV!A121:C1725,3,0)</f>
        <v>153.22</v>
      </c>
    </row>
    <row r="2749" spans="1:35" x14ac:dyDescent="0.25">
      <c r="A2749" s="39">
        <v>41990</v>
      </c>
      <c r="C2749" s="27" t="e">
        <f t="shared" si="1072"/>
        <v>#DIV/0!</v>
      </c>
      <c r="D2749" s="27" t="e">
        <f t="shared" si="1073"/>
        <v>#DIV/0!</v>
      </c>
      <c r="E2749" s="5" t="e">
        <f t="shared" si="1074"/>
        <v>#DIV/0!</v>
      </c>
      <c r="J2749" s="54">
        <f t="shared" si="1075"/>
        <v>0</v>
      </c>
      <c r="K2749" s="54" t="e">
        <f t="shared" si="1076"/>
        <v>#DIV/0!</v>
      </c>
      <c r="L2749" s="54">
        <f>VLOOKUP(A2749,LIBOR!$A$3:B4844,2,1)</f>
        <v>9.5000000000000001E-2</v>
      </c>
      <c r="M2749" s="54"/>
      <c r="N2749" s="38"/>
      <c r="O2749" s="54" t="e">
        <f t="shared" si="1077"/>
        <v>#DIV/0!</v>
      </c>
      <c r="P2749" s="54" t="e">
        <f t="shared" si="1078"/>
        <v>#DIV/0!</v>
      </c>
      <c r="Q2749" s="38">
        <f t="shared" si="1070"/>
        <v>0</v>
      </c>
      <c r="R2749" s="38">
        <f t="shared" si="1071"/>
        <v>0</v>
      </c>
      <c r="S2749" s="54">
        <f t="shared" si="1079"/>
        <v>1</v>
      </c>
      <c r="T2749" s="54">
        <f t="shared" si="1080"/>
        <v>1</v>
      </c>
      <c r="U2749" s="54" t="e">
        <f>VLOOKUP(P2749,Table!$D$6:$G$15,MATCH(VALUE(T2749)&amp;"E",Table!$D$5:$G$5,0),1)*IF(Y2749=1,0,1)</f>
        <v>#DIV/0!</v>
      </c>
      <c r="V2749" s="54" t="e">
        <f t="shared" si="1081"/>
        <v>#DIV/0!</v>
      </c>
      <c r="W2749" s="54" t="e">
        <f t="shared" si="1069"/>
        <v>#DIV/0!</v>
      </c>
      <c r="X2749" s="54" t="e">
        <f t="shared" si="1082"/>
        <v>#DIV/0!</v>
      </c>
      <c r="Y2749" s="54" t="e">
        <f t="shared" si="1083"/>
        <v>#DIV/0!</v>
      </c>
      <c r="Z2749" s="54" t="e">
        <f t="shared" si="1084"/>
        <v>#DIV/0!</v>
      </c>
      <c r="AA2749" s="54" t="e">
        <f t="shared" si="1085"/>
        <v>#DIV/0!</v>
      </c>
      <c r="AB2749" s="38" t="e">
        <f t="shared" si="1086"/>
        <v>#DIV/0!</v>
      </c>
      <c r="AC2749" s="46"/>
      <c r="AD2749" s="38"/>
      <c r="AE2749" s="54"/>
      <c r="AF2749" s="54"/>
      <c r="AG2749" s="54" t="e">
        <f t="shared" si="1087"/>
        <v>#DIV/0!</v>
      </c>
      <c r="AH2749" s="56">
        <v>153.22</v>
      </c>
      <c r="AI2749" s="54">
        <f>VLOOKUP(A2749,VQT_IV!A122:C1726,3,0)</f>
        <v>153.22</v>
      </c>
    </row>
    <row r="2750" spans="1:35" x14ac:dyDescent="0.25">
      <c r="A2750" s="39">
        <v>41991</v>
      </c>
      <c r="C2750" s="27" t="e">
        <f t="shared" si="1072"/>
        <v>#DIV/0!</v>
      </c>
      <c r="D2750" s="27" t="e">
        <f t="shared" si="1073"/>
        <v>#DIV/0!</v>
      </c>
      <c r="E2750" s="5" t="e">
        <f t="shared" si="1074"/>
        <v>#DIV/0!</v>
      </c>
      <c r="J2750" s="54">
        <f t="shared" si="1075"/>
        <v>0</v>
      </c>
      <c r="K2750" s="54" t="e">
        <f t="shared" si="1076"/>
        <v>#DIV/0!</v>
      </c>
      <c r="L2750" s="54">
        <f>VLOOKUP(A2750,LIBOR!$A$3:B4845,2,1)</f>
        <v>9.5000000000000001E-2</v>
      </c>
      <c r="M2750" s="54"/>
      <c r="N2750" s="38"/>
      <c r="O2750" s="54" t="e">
        <f t="shared" si="1077"/>
        <v>#DIV/0!</v>
      </c>
      <c r="P2750" s="54" t="e">
        <f t="shared" si="1078"/>
        <v>#DIV/0!</v>
      </c>
      <c r="Q2750" s="38">
        <f t="shared" si="1070"/>
        <v>0</v>
      </c>
      <c r="R2750" s="38">
        <f t="shared" si="1071"/>
        <v>0</v>
      </c>
      <c r="S2750" s="54">
        <f t="shared" si="1079"/>
        <v>1</v>
      </c>
      <c r="T2750" s="54">
        <f t="shared" si="1080"/>
        <v>1</v>
      </c>
      <c r="U2750" s="54" t="e">
        <f>VLOOKUP(P2750,Table!$D$6:$G$15,MATCH(VALUE(T2750)&amp;"E",Table!$D$5:$G$5,0),1)*IF(Y2750=1,0,1)</f>
        <v>#DIV/0!</v>
      </c>
      <c r="V2750" s="54" t="e">
        <f t="shared" si="1081"/>
        <v>#DIV/0!</v>
      </c>
      <c r="W2750" s="54" t="e">
        <f t="shared" si="1069"/>
        <v>#DIV/0!</v>
      </c>
      <c r="X2750" s="54" t="e">
        <f t="shared" si="1082"/>
        <v>#DIV/0!</v>
      </c>
      <c r="Y2750" s="54" t="e">
        <f t="shared" si="1083"/>
        <v>#DIV/0!</v>
      </c>
      <c r="Z2750" s="54" t="e">
        <f t="shared" si="1084"/>
        <v>#DIV/0!</v>
      </c>
      <c r="AA2750" s="54" t="e">
        <f t="shared" si="1085"/>
        <v>#DIV/0!</v>
      </c>
      <c r="AB2750" s="38" t="e">
        <f t="shared" si="1086"/>
        <v>#DIV/0!</v>
      </c>
      <c r="AC2750" s="46"/>
      <c r="AD2750" s="38"/>
      <c r="AE2750" s="54"/>
      <c r="AF2750" s="54"/>
      <c r="AG2750" s="54" t="e">
        <f t="shared" si="1087"/>
        <v>#DIV/0!</v>
      </c>
      <c r="AH2750" s="56">
        <v>153.21</v>
      </c>
      <c r="AI2750" s="54">
        <f>VLOOKUP(A2750,VQT_IV!A123:C1727,3,0)</f>
        <v>153.21</v>
      </c>
    </row>
    <row r="2751" spans="1:35" x14ac:dyDescent="0.25">
      <c r="A2751" s="39">
        <v>41992</v>
      </c>
      <c r="C2751" s="27" t="e">
        <f t="shared" si="1072"/>
        <v>#DIV/0!</v>
      </c>
      <c r="D2751" s="27" t="e">
        <f t="shared" si="1073"/>
        <v>#DIV/0!</v>
      </c>
      <c r="E2751" s="5" t="e">
        <f t="shared" si="1074"/>
        <v>#DIV/0!</v>
      </c>
      <c r="J2751" s="54">
        <f t="shared" si="1075"/>
        <v>0</v>
      </c>
      <c r="K2751" s="54" t="e">
        <f t="shared" si="1076"/>
        <v>#DIV/0!</v>
      </c>
      <c r="L2751" s="54">
        <f>VLOOKUP(A2751,LIBOR!$A$3:B4846,2,1)</f>
        <v>9.5000000000000001E-2</v>
      </c>
      <c r="M2751" s="54"/>
      <c r="N2751" s="38"/>
      <c r="O2751" s="54" t="e">
        <f t="shared" si="1077"/>
        <v>#DIV/0!</v>
      </c>
      <c r="P2751" s="54" t="e">
        <f t="shared" si="1078"/>
        <v>#DIV/0!</v>
      </c>
      <c r="Q2751" s="38">
        <f t="shared" si="1070"/>
        <v>0</v>
      </c>
      <c r="R2751" s="38">
        <f t="shared" si="1071"/>
        <v>0</v>
      </c>
      <c r="S2751" s="54">
        <f t="shared" si="1079"/>
        <v>1</v>
      </c>
      <c r="T2751" s="54">
        <f t="shared" si="1080"/>
        <v>1</v>
      </c>
      <c r="U2751" s="54" t="e">
        <f>VLOOKUP(P2751,Table!$D$6:$G$15,MATCH(VALUE(T2751)&amp;"E",Table!$D$5:$G$5,0),1)*IF(Y2751=1,0,1)</f>
        <v>#DIV/0!</v>
      </c>
      <c r="V2751" s="54" t="e">
        <f t="shared" si="1081"/>
        <v>#DIV/0!</v>
      </c>
      <c r="W2751" s="54" t="e">
        <f t="shared" si="1069"/>
        <v>#DIV/0!</v>
      </c>
      <c r="X2751" s="54" t="e">
        <f t="shared" si="1082"/>
        <v>#DIV/0!</v>
      </c>
      <c r="Y2751" s="54" t="e">
        <f t="shared" si="1083"/>
        <v>#DIV/0!</v>
      </c>
      <c r="Z2751" s="54" t="e">
        <f t="shared" si="1084"/>
        <v>#DIV/0!</v>
      </c>
      <c r="AA2751" s="54" t="e">
        <f t="shared" si="1085"/>
        <v>#DIV/0!</v>
      </c>
      <c r="AB2751" s="38" t="e">
        <f t="shared" si="1086"/>
        <v>#DIV/0!</v>
      </c>
      <c r="AC2751" s="46"/>
      <c r="AD2751" s="38"/>
      <c r="AE2751" s="54"/>
      <c r="AF2751" s="54"/>
      <c r="AG2751" s="54" t="e">
        <f t="shared" si="1087"/>
        <v>#DIV/0!</v>
      </c>
      <c r="AH2751" s="56">
        <v>153.28</v>
      </c>
      <c r="AI2751" s="54">
        <f>VLOOKUP(A2751,VQT_IV!A124:C1728,3,0)</f>
        <v>153.28</v>
      </c>
    </row>
    <row r="2752" spans="1:35" x14ac:dyDescent="0.25">
      <c r="A2752" s="39">
        <v>41995</v>
      </c>
      <c r="C2752" s="27" t="e">
        <f t="shared" si="1072"/>
        <v>#DIV/0!</v>
      </c>
      <c r="D2752" s="27" t="e">
        <f t="shared" si="1073"/>
        <v>#DIV/0!</v>
      </c>
      <c r="E2752" s="5" t="e">
        <f t="shared" si="1074"/>
        <v>#DIV/0!</v>
      </c>
      <c r="J2752" s="54">
        <f t="shared" si="1075"/>
        <v>0</v>
      </c>
      <c r="K2752" s="54" t="e">
        <f t="shared" si="1076"/>
        <v>#DIV/0!</v>
      </c>
      <c r="L2752" s="54">
        <f>VLOOKUP(A2752,LIBOR!$A$3:B4847,2,1)</f>
        <v>9.5000000000000001E-2</v>
      </c>
      <c r="M2752" s="54"/>
      <c r="N2752" s="38"/>
      <c r="O2752" s="54" t="e">
        <f t="shared" si="1077"/>
        <v>#DIV/0!</v>
      </c>
      <c r="P2752" s="54" t="e">
        <f t="shared" si="1078"/>
        <v>#DIV/0!</v>
      </c>
      <c r="Q2752" s="38">
        <f t="shared" si="1070"/>
        <v>0</v>
      </c>
      <c r="R2752" s="38">
        <f t="shared" si="1071"/>
        <v>0</v>
      </c>
      <c r="S2752" s="54">
        <f t="shared" si="1079"/>
        <v>1</v>
      </c>
      <c r="T2752" s="54">
        <f t="shared" si="1080"/>
        <v>1</v>
      </c>
      <c r="U2752" s="54" t="e">
        <f>VLOOKUP(P2752,Table!$D$6:$G$15,MATCH(VALUE(T2752)&amp;"E",Table!$D$5:$G$5,0),1)*IF(Y2752=1,0,1)</f>
        <v>#DIV/0!</v>
      </c>
      <c r="V2752" s="54" t="e">
        <f t="shared" si="1081"/>
        <v>#DIV/0!</v>
      </c>
      <c r="W2752" s="54" t="e">
        <f t="shared" si="1069"/>
        <v>#DIV/0!</v>
      </c>
      <c r="X2752" s="54" t="e">
        <f t="shared" si="1082"/>
        <v>#DIV/0!</v>
      </c>
      <c r="Y2752" s="54" t="e">
        <f t="shared" si="1083"/>
        <v>#DIV/0!</v>
      </c>
      <c r="Z2752" s="54" t="e">
        <f t="shared" si="1084"/>
        <v>#DIV/0!</v>
      </c>
      <c r="AA2752" s="54" t="e">
        <f t="shared" si="1085"/>
        <v>#DIV/0!</v>
      </c>
      <c r="AB2752" s="38" t="e">
        <f t="shared" si="1086"/>
        <v>#DIV/0!</v>
      </c>
      <c r="AC2752" s="46"/>
      <c r="AD2752" s="38"/>
      <c r="AE2752" s="54"/>
      <c r="AF2752" s="54"/>
      <c r="AG2752" s="54" t="e">
        <f t="shared" si="1087"/>
        <v>#DIV/0!</v>
      </c>
      <c r="AH2752" s="56">
        <v>153.27000000000001</v>
      </c>
      <c r="AI2752" s="54">
        <f>VLOOKUP(A2752,VQT_IV!A125:C1729,3,0)</f>
        <v>153.27000000000001</v>
      </c>
    </row>
    <row r="2753" spans="1:35" x14ac:dyDescent="0.25">
      <c r="A2753" s="39">
        <v>41996</v>
      </c>
      <c r="C2753" s="27" t="e">
        <f t="shared" si="1072"/>
        <v>#DIV/0!</v>
      </c>
      <c r="D2753" s="27" t="e">
        <f t="shared" si="1073"/>
        <v>#DIV/0!</v>
      </c>
      <c r="E2753" s="5" t="e">
        <f t="shared" si="1074"/>
        <v>#DIV/0!</v>
      </c>
      <c r="J2753" s="54">
        <f t="shared" si="1075"/>
        <v>0</v>
      </c>
      <c r="K2753" s="54" t="e">
        <f t="shared" si="1076"/>
        <v>#DIV/0!</v>
      </c>
      <c r="L2753" s="54">
        <f>VLOOKUP(A2753,LIBOR!$A$3:B4848,2,1)</f>
        <v>9.5000000000000001E-2</v>
      </c>
      <c r="M2753" s="54"/>
      <c r="N2753" s="38"/>
      <c r="O2753" s="54" t="e">
        <f t="shared" si="1077"/>
        <v>#DIV/0!</v>
      </c>
      <c r="P2753" s="54" t="e">
        <f t="shared" si="1078"/>
        <v>#DIV/0!</v>
      </c>
      <c r="Q2753" s="38">
        <f t="shared" si="1070"/>
        <v>0</v>
      </c>
      <c r="R2753" s="38">
        <f t="shared" si="1071"/>
        <v>0</v>
      </c>
      <c r="S2753" s="54">
        <f t="shared" si="1079"/>
        <v>1</v>
      </c>
      <c r="T2753" s="54">
        <f t="shared" si="1080"/>
        <v>1</v>
      </c>
      <c r="U2753" s="54" t="e">
        <f>VLOOKUP(P2753,Table!$D$6:$G$15,MATCH(VALUE(T2753)&amp;"E",Table!$D$5:$G$5,0),1)*IF(Y2753=1,0,1)</f>
        <v>#DIV/0!</v>
      </c>
      <c r="V2753" s="54" t="e">
        <f t="shared" si="1081"/>
        <v>#DIV/0!</v>
      </c>
      <c r="W2753" s="54" t="e">
        <f t="shared" ref="W2753:W2758" si="1088">W2752*(1+$U2752*($H2753/$H2752-1)+$V2752*($N2753/$N2752-1))</f>
        <v>#DIV/0!</v>
      </c>
      <c r="X2753" s="54" t="e">
        <f t="shared" si="1082"/>
        <v>#DIV/0!</v>
      </c>
      <c r="Y2753" s="54" t="e">
        <f t="shared" si="1083"/>
        <v>#DIV/0!</v>
      </c>
      <c r="Z2753" s="54" t="e">
        <f t="shared" si="1084"/>
        <v>#DIV/0!</v>
      </c>
      <c r="AA2753" s="54" t="e">
        <f t="shared" si="1085"/>
        <v>#DIV/0!</v>
      </c>
      <c r="AB2753" s="38" t="e">
        <f t="shared" si="1086"/>
        <v>#DIV/0!</v>
      </c>
      <c r="AC2753" s="46"/>
      <c r="AD2753" s="38"/>
      <c r="AE2753" s="54"/>
      <c r="AF2753" s="54"/>
      <c r="AG2753" s="54" t="e">
        <f t="shared" si="1087"/>
        <v>#DIV/0!</v>
      </c>
      <c r="AH2753" s="56">
        <v>153.08000000000001</v>
      </c>
      <c r="AI2753" s="54">
        <f>VLOOKUP(A2753,VQT_IV!A126:C1730,3,0)</f>
        <v>153.08000000000001</v>
      </c>
    </row>
    <row r="2754" spans="1:35" x14ac:dyDescent="0.25">
      <c r="A2754" s="39">
        <v>41997</v>
      </c>
      <c r="C2754" s="27" t="e">
        <f t="shared" si="1072"/>
        <v>#DIV/0!</v>
      </c>
      <c r="D2754" s="27" t="e">
        <f t="shared" si="1073"/>
        <v>#DIV/0!</v>
      </c>
      <c r="E2754" s="5" t="e">
        <f t="shared" si="1074"/>
        <v>#DIV/0!</v>
      </c>
      <c r="J2754" s="54">
        <f t="shared" si="1075"/>
        <v>0</v>
      </c>
      <c r="K2754" s="54" t="e">
        <f t="shared" si="1076"/>
        <v>#DIV/0!</v>
      </c>
      <c r="L2754" s="54">
        <f>VLOOKUP(A2754,LIBOR!$A$3:B4849,2,1)</f>
        <v>9.5000000000000001E-2</v>
      </c>
      <c r="M2754" s="54"/>
      <c r="N2754" s="38"/>
      <c r="O2754" s="54" t="e">
        <f t="shared" si="1077"/>
        <v>#DIV/0!</v>
      </c>
      <c r="P2754" s="54" t="e">
        <f t="shared" si="1078"/>
        <v>#DIV/0!</v>
      </c>
      <c r="Q2754" s="38">
        <f t="shared" si="1070"/>
        <v>0</v>
      </c>
      <c r="R2754" s="38">
        <f t="shared" si="1071"/>
        <v>0</v>
      </c>
      <c r="S2754" s="54">
        <f t="shared" si="1079"/>
        <v>1</v>
      </c>
      <c r="T2754" s="54">
        <f t="shared" si="1080"/>
        <v>1</v>
      </c>
      <c r="U2754" s="54" t="e">
        <f>VLOOKUP(P2754,Table!$D$6:$G$15,MATCH(VALUE(T2754)&amp;"E",Table!$D$5:$G$5,0),1)*IF(Y2754=1,0,1)</f>
        <v>#DIV/0!</v>
      </c>
      <c r="V2754" s="54" t="e">
        <f t="shared" si="1081"/>
        <v>#DIV/0!</v>
      </c>
      <c r="W2754" s="54" t="e">
        <f t="shared" si="1088"/>
        <v>#DIV/0!</v>
      </c>
      <c r="X2754" s="54" t="e">
        <f t="shared" si="1082"/>
        <v>#DIV/0!</v>
      </c>
      <c r="Y2754" s="54" t="e">
        <f t="shared" si="1083"/>
        <v>#DIV/0!</v>
      </c>
      <c r="Z2754" s="54" t="e">
        <f t="shared" si="1084"/>
        <v>#DIV/0!</v>
      </c>
      <c r="AA2754" s="54" t="e">
        <f t="shared" si="1085"/>
        <v>#DIV/0!</v>
      </c>
      <c r="AB2754" s="38" t="e">
        <f t="shared" si="1086"/>
        <v>#DIV/0!</v>
      </c>
      <c r="AC2754" s="46"/>
      <c r="AD2754" s="38"/>
      <c r="AE2754" s="54"/>
      <c r="AF2754" s="54"/>
      <c r="AG2754" s="54" t="e">
        <f t="shared" si="1087"/>
        <v>#DIV/0!</v>
      </c>
      <c r="AH2754" s="56">
        <v>153.33000000000001</v>
      </c>
      <c r="AI2754" s="54">
        <f>VLOOKUP(A2754,VQT_IV!A127:C1731,3,0)</f>
        <v>153.33000000000001</v>
      </c>
    </row>
    <row r="2755" spans="1:35" x14ac:dyDescent="0.25">
      <c r="A2755" s="39">
        <v>41999</v>
      </c>
      <c r="C2755" s="27" t="e">
        <f t="shared" si="1072"/>
        <v>#DIV/0!</v>
      </c>
      <c r="D2755" s="27" t="e">
        <f t="shared" si="1073"/>
        <v>#DIV/0!</v>
      </c>
      <c r="E2755" s="5" t="e">
        <f t="shared" si="1074"/>
        <v>#DIV/0!</v>
      </c>
      <c r="J2755" s="54">
        <f t="shared" si="1075"/>
        <v>0</v>
      </c>
      <c r="K2755" s="54" t="e">
        <f t="shared" si="1076"/>
        <v>#DIV/0!</v>
      </c>
      <c r="L2755" s="54">
        <f>VLOOKUP(A2755,LIBOR!$A$3:B4850,2,1)</f>
        <v>9.5000000000000001E-2</v>
      </c>
      <c r="M2755" s="54"/>
      <c r="N2755" s="38"/>
      <c r="O2755" s="54" t="e">
        <f t="shared" si="1077"/>
        <v>#DIV/0!</v>
      </c>
      <c r="P2755" s="54" t="e">
        <f t="shared" si="1078"/>
        <v>#DIV/0!</v>
      </c>
      <c r="Q2755" s="38">
        <f t="shared" si="1070"/>
        <v>0</v>
      </c>
      <c r="R2755" s="38">
        <f t="shared" si="1071"/>
        <v>0</v>
      </c>
      <c r="S2755" s="54">
        <f t="shared" si="1079"/>
        <v>1</v>
      </c>
      <c r="T2755" s="54">
        <f t="shared" si="1080"/>
        <v>1</v>
      </c>
      <c r="U2755" s="54" t="e">
        <f>VLOOKUP(P2755,Table!$D$6:$G$15,MATCH(VALUE(T2755)&amp;"E",Table!$D$5:$G$5,0),1)*IF(Y2755=1,0,1)</f>
        <v>#DIV/0!</v>
      </c>
      <c r="V2755" s="54" t="e">
        <f t="shared" si="1081"/>
        <v>#DIV/0!</v>
      </c>
      <c r="W2755" s="54" t="e">
        <f t="shared" si="1088"/>
        <v>#DIV/0!</v>
      </c>
      <c r="X2755" s="54" t="e">
        <f t="shared" si="1082"/>
        <v>#DIV/0!</v>
      </c>
      <c r="Y2755" s="54" t="e">
        <f t="shared" si="1083"/>
        <v>#DIV/0!</v>
      </c>
      <c r="Z2755" s="54" t="e">
        <f t="shared" si="1084"/>
        <v>#DIV/0!</v>
      </c>
      <c r="AA2755" s="54" t="e">
        <f t="shared" si="1085"/>
        <v>#DIV/0!</v>
      </c>
      <c r="AB2755" s="38" t="e">
        <f t="shared" si="1086"/>
        <v>#DIV/0!</v>
      </c>
      <c r="AC2755" s="46"/>
      <c r="AD2755" s="38"/>
      <c r="AE2755" s="54"/>
      <c r="AF2755" s="54"/>
      <c r="AG2755" s="54" t="e">
        <f t="shared" si="1087"/>
        <v>#DIV/0!</v>
      </c>
      <c r="AH2755" s="56">
        <v>153.19</v>
      </c>
      <c r="AI2755" s="54">
        <f>VLOOKUP(A2755,VQT_IV!A128:C1732,3,0)</f>
        <v>153.19</v>
      </c>
    </row>
    <row r="2756" spans="1:35" x14ac:dyDescent="0.25">
      <c r="A2756" s="39">
        <v>42002</v>
      </c>
      <c r="C2756" s="27" t="e">
        <f t="shared" si="1072"/>
        <v>#DIV/0!</v>
      </c>
      <c r="D2756" s="27" t="e">
        <f t="shared" si="1073"/>
        <v>#DIV/0!</v>
      </c>
      <c r="E2756" s="5" t="e">
        <f t="shared" si="1074"/>
        <v>#DIV/0!</v>
      </c>
      <c r="J2756" s="54">
        <f t="shared" si="1075"/>
        <v>0</v>
      </c>
      <c r="K2756" s="54" t="e">
        <f t="shared" si="1076"/>
        <v>#DIV/0!</v>
      </c>
      <c r="L2756" s="54">
        <f>VLOOKUP(A2756,LIBOR!$A$3:B4851,2,1)</f>
        <v>9.5000000000000001E-2</v>
      </c>
      <c r="M2756" s="54"/>
      <c r="N2756" s="38"/>
      <c r="O2756" s="54" t="e">
        <f t="shared" si="1077"/>
        <v>#DIV/0!</v>
      </c>
      <c r="P2756" s="54" t="e">
        <f t="shared" si="1078"/>
        <v>#DIV/0!</v>
      </c>
      <c r="Q2756" s="38">
        <f t="shared" si="1070"/>
        <v>0</v>
      </c>
      <c r="R2756" s="38">
        <f t="shared" si="1071"/>
        <v>0</v>
      </c>
      <c r="S2756" s="54">
        <f t="shared" si="1079"/>
        <v>1</v>
      </c>
      <c r="T2756" s="54">
        <f t="shared" si="1080"/>
        <v>1</v>
      </c>
      <c r="U2756" s="54" t="e">
        <f>VLOOKUP(P2756,Table!$D$6:$G$15,MATCH(VALUE(T2756)&amp;"E",Table!$D$5:$G$5,0),1)*IF(Y2756=1,0,1)</f>
        <v>#DIV/0!</v>
      </c>
      <c r="V2756" s="54" t="e">
        <f t="shared" si="1081"/>
        <v>#DIV/0!</v>
      </c>
      <c r="W2756" s="54" t="e">
        <f t="shared" si="1088"/>
        <v>#DIV/0!</v>
      </c>
      <c r="X2756" s="54" t="e">
        <f t="shared" si="1082"/>
        <v>#DIV/0!</v>
      </c>
      <c r="Y2756" s="54" t="e">
        <f t="shared" si="1083"/>
        <v>#DIV/0!</v>
      </c>
      <c r="Z2756" s="54" t="e">
        <f t="shared" si="1084"/>
        <v>#DIV/0!</v>
      </c>
      <c r="AA2756" s="54" t="e">
        <f t="shared" si="1085"/>
        <v>#DIV/0!</v>
      </c>
      <c r="AB2756" s="38" t="e">
        <f t="shared" si="1086"/>
        <v>#DIV/0!</v>
      </c>
      <c r="AC2756" s="46"/>
      <c r="AD2756" s="38"/>
      <c r="AE2756" s="54"/>
      <c r="AF2756" s="54"/>
      <c r="AG2756" s="54" t="e">
        <f t="shared" si="1087"/>
        <v>#DIV/0!</v>
      </c>
      <c r="AH2756" s="56">
        <v>153.54</v>
      </c>
      <c r="AI2756" s="54">
        <f>VLOOKUP(A2756,VQT_IV!A129:C1733,3,0)</f>
        <v>153.54</v>
      </c>
    </row>
    <row r="2757" spans="1:35" x14ac:dyDescent="0.25">
      <c r="A2757" s="39">
        <v>42003</v>
      </c>
      <c r="C2757" s="27" t="e">
        <f t="shared" si="1072"/>
        <v>#DIV/0!</v>
      </c>
      <c r="D2757" s="27" t="e">
        <f t="shared" si="1073"/>
        <v>#DIV/0!</v>
      </c>
      <c r="E2757" s="5" t="e">
        <f t="shared" si="1074"/>
        <v>#DIV/0!</v>
      </c>
      <c r="J2757" s="54">
        <f t="shared" si="1075"/>
        <v>0</v>
      </c>
      <c r="K2757" s="54" t="e">
        <f t="shared" si="1076"/>
        <v>#DIV/0!</v>
      </c>
      <c r="L2757" s="54">
        <f>VLOOKUP(A2757,LIBOR!$A$3:B4852,2,1)</f>
        <v>9.5000000000000001E-2</v>
      </c>
      <c r="M2757" s="54"/>
      <c r="N2757" s="38"/>
      <c r="O2757" s="54" t="e">
        <f t="shared" si="1077"/>
        <v>#DIV/0!</v>
      </c>
      <c r="P2757" s="54" t="e">
        <f t="shared" si="1078"/>
        <v>#DIV/0!</v>
      </c>
      <c r="Q2757" s="38">
        <f t="shared" si="1070"/>
        <v>0</v>
      </c>
      <c r="R2757" s="38">
        <f t="shared" si="1071"/>
        <v>0</v>
      </c>
      <c r="S2757" s="54">
        <f t="shared" si="1079"/>
        <v>1</v>
      </c>
      <c r="T2757" s="54">
        <f t="shared" si="1080"/>
        <v>1</v>
      </c>
      <c r="U2757" s="54" t="e">
        <f>VLOOKUP(P2757,Table!$D$6:$G$15,MATCH(VALUE(T2757)&amp;"E",Table!$D$5:$G$5,0),1)*IF(Y2757=1,0,1)</f>
        <v>#DIV/0!</v>
      </c>
      <c r="V2757" s="54" t="e">
        <f t="shared" si="1081"/>
        <v>#DIV/0!</v>
      </c>
      <c r="W2757" s="54" t="e">
        <f t="shared" si="1088"/>
        <v>#DIV/0!</v>
      </c>
      <c r="X2757" s="54" t="e">
        <f t="shared" si="1082"/>
        <v>#DIV/0!</v>
      </c>
      <c r="Y2757" s="54" t="e">
        <f t="shared" si="1083"/>
        <v>#DIV/0!</v>
      </c>
      <c r="Z2757" s="54" t="e">
        <f t="shared" si="1084"/>
        <v>#DIV/0!</v>
      </c>
      <c r="AA2757" s="54" t="e">
        <f t="shared" si="1085"/>
        <v>#DIV/0!</v>
      </c>
      <c r="AB2757" s="38" t="e">
        <f t="shared" si="1086"/>
        <v>#DIV/0!</v>
      </c>
      <c r="AC2757" s="46"/>
      <c r="AD2757" s="38"/>
      <c r="AE2757" s="54"/>
      <c r="AF2757" s="54"/>
      <c r="AG2757" s="54" t="e">
        <f t="shared" si="1087"/>
        <v>#DIV/0!</v>
      </c>
      <c r="AH2757" s="56">
        <v>153.19</v>
      </c>
      <c r="AI2757" s="54">
        <f>VLOOKUP(A2757,VQT_IV!A130:C1734,3,0)</f>
        <v>153.19</v>
      </c>
    </row>
    <row r="2758" spans="1:35" x14ac:dyDescent="0.25">
      <c r="A2758" s="39">
        <v>42004</v>
      </c>
      <c r="C2758" s="27" t="e">
        <f t="shared" si="1072"/>
        <v>#DIV/0!</v>
      </c>
      <c r="D2758" s="27" t="e">
        <f t="shared" si="1073"/>
        <v>#DIV/0!</v>
      </c>
      <c r="E2758" s="5" t="e">
        <f t="shared" si="1074"/>
        <v>#DIV/0!</v>
      </c>
      <c r="J2758" s="54">
        <f t="shared" si="1075"/>
        <v>0</v>
      </c>
      <c r="K2758" s="54" t="e">
        <f t="shared" si="1076"/>
        <v>#DIV/0!</v>
      </c>
      <c r="L2758" s="54">
        <f>VLOOKUP(A2758,LIBOR!$A$3:B4853,2,1)</f>
        <v>9.5000000000000001E-2</v>
      </c>
      <c r="M2758" s="54"/>
      <c r="N2758" s="38"/>
      <c r="O2758" s="54" t="e">
        <f t="shared" si="1077"/>
        <v>#DIV/0!</v>
      </c>
      <c r="P2758" s="54" t="e">
        <f t="shared" si="1078"/>
        <v>#DIV/0!</v>
      </c>
      <c r="Q2758" s="38">
        <f t="shared" si="1070"/>
        <v>0</v>
      </c>
      <c r="R2758" s="38">
        <f t="shared" si="1071"/>
        <v>0</v>
      </c>
      <c r="S2758" s="54">
        <f t="shared" si="1079"/>
        <v>1</v>
      </c>
      <c r="T2758" s="54">
        <f t="shared" si="1080"/>
        <v>1</v>
      </c>
      <c r="U2758" s="54" t="e">
        <f>VLOOKUP(P2758,Table!$D$6:$G$15,MATCH(VALUE(T2758)&amp;"E",Table!$D$5:$G$5,0),1)*IF(Y2758=1,0,1)</f>
        <v>#DIV/0!</v>
      </c>
      <c r="V2758" s="54" t="e">
        <f t="shared" si="1081"/>
        <v>#DIV/0!</v>
      </c>
      <c r="W2758" s="54" t="e">
        <f t="shared" si="1088"/>
        <v>#DIV/0!</v>
      </c>
      <c r="X2758" s="54" t="e">
        <f t="shared" si="1082"/>
        <v>#DIV/0!</v>
      </c>
      <c r="Y2758" s="54" t="e">
        <f t="shared" si="1083"/>
        <v>#DIV/0!</v>
      </c>
      <c r="Z2758" s="54" t="e">
        <f t="shared" si="1084"/>
        <v>#DIV/0!</v>
      </c>
      <c r="AA2758" s="54" t="e">
        <f t="shared" si="1085"/>
        <v>#DIV/0!</v>
      </c>
      <c r="AB2758" s="38" t="e">
        <f t="shared" si="1086"/>
        <v>#DIV/0!</v>
      </c>
      <c r="AC2758" s="46"/>
      <c r="AD2758" s="38"/>
      <c r="AE2758" s="54"/>
      <c r="AF2758" s="54"/>
      <c r="AG2758" s="54" t="e">
        <f t="shared" si="1087"/>
        <v>#DIV/0!</v>
      </c>
      <c r="AH2758" s="56">
        <v>153.09</v>
      </c>
      <c r="AI2758" s="54">
        <f>VLOOKUP(A2758,VQT_IV!A131:C1735,3,0)</f>
        <v>153.09</v>
      </c>
    </row>
    <row r="2759" spans="1:35" x14ac:dyDescent="0.25">
      <c r="A2759" s="1">
        <v>42006</v>
      </c>
      <c r="AH2759" s="57">
        <v>152.96</v>
      </c>
      <c r="AI2759" s="54">
        <f>VLOOKUP(A2759,VQT_IV!A132:C1736,3,0)</f>
        <v>152.96</v>
      </c>
    </row>
    <row r="2760" spans="1:35" x14ac:dyDescent="0.25">
      <c r="A2760" s="1">
        <v>42009</v>
      </c>
      <c r="AH2760" s="57">
        <v>151.41</v>
      </c>
      <c r="AI2760" s="54">
        <f>VLOOKUP(A2760,VQT_IV!A133:C1737,3,0)</f>
        <v>151.41</v>
      </c>
    </row>
    <row r="2761" spans="1:35" x14ac:dyDescent="0.25">
      <c r="A2761" s="1">
        <v>42010</v>
      </c>
      <c r="AH2761" s="57">
        <v>150.66</v>
      </c>
      <c r="AI2761" s="54">
        <f>VLOOKUP(A2761,VQT_IV!A134:C1738,3,0)</f>
        <v>150.66</v>
      </c>
    </row>
    <row r="2762" spans="1:35" x14ac:dyDescent="0.25">
      <c r="A2762" s="1">
        <v>42011</v>
      </c>
      <c r="AH2762" s="57">
        <v>151.53</v>
      </c>
      <c r="AI2762" s="54">
        <f>VLOOKUP(A2762,VQT_IV!A135:C1739,3,0)</f>
        <v>151.53</v>
      </c>
    </row>
    <row r="2763" spans="1:35" x14ac:dyDescent="0.25">
      <c r="A2763" s="1">
        <v>42012</v>
      </c>
      <c r="AH2763" s="57">
        <v>153.13999999999999</v>
      </c>
      <c r="AI2763" s="54">
        <f>VLOOKUP(A2763,VQT_IV!A136:C1740,3,0)</f>
        <v>153.13999999999999</v>
      </c>
    </row>
    <row r="2764" spans="1:35" x14ac:dyDescent="0.25">
      <c r="A2764" s="1">
        <v>42013</v>
      </c>
      <c r="AH2764" s="57">
        <v>152.77000000000001</v>
      </c>
      <c r="AI2764" s="54">
        <f>VLOOKUP(A2764,VQT_IV!A137:C1741,3,0)</f>
        <v>152.77000000000001</v>
      </c>
    </row>
    <row r="2765" spans="1:35" x14ac:dyDescent="0.25">
      <c r="A2765" s="1">
        <v>42016</v>
      </c>
      <c r="AH2765" s="57">
        <v>152.27000000000001</v>
      </c>
      <c r="AI2765" s="54">
        <f>VLOOKUP(A2765,VQT_IV!A138:C1742,3,0)</f>
        <v>152.27000000000001</v>
      </c>
    </row>
    <row r="2766" spans="1:35" x14ac:dyDescent="0.25">
      <c r="A2766" s="1">
        <v>42017</v>
      </c>
      <c r="AH2766" s="57">
        <v>152.25</v>
      </c>
      <c r="AI2766" s="54">
        <f>VLOOKUP(A2766,VQT_IV!A139:C1743,3,0)</f>
        <v>152.25</v>
      </c>
    </row>
    <row r="2767" spans="1:35" x14ac:dyDescent="0.25">
      <c r="A2767" s="1">
        <v>42018</v>
      </c>
      <c r="AH2767" s="57">
        <v>151.6</v>
      </c>
      <c r="AI2767" s="54">
        <f>VLOOKUP(A2767,VQT_IV!A140:C1744,3,0)</f>
        <v>151.6</v>
      </c>
    </row>
    <row r="2768" spans="1:35" x14ac:dyDescent="0.25">
      <c r="A2768" s="1">
        <v>42019</v>
      </c>
      <c r="AH2768" s="57">
        <v>151.02000000000001</v>
      </c>
      <c r="AI2768" s="54">
        <f>VLOOKUP(A2768,VQT_IV!A141:C1745,3,0)</f>
        <v>151.02000000000001</v>
      </c>
    </row>
    <row r="2769" spans="1:35" x14ac:dyDescent="0.25">
      <c r="A2769" s="1">
        <v>42020</v>
      </c>
      <c r="AH2769" s="57">
        <v>152.36000000000001</v>
      </c>
      <c r="AI2769" s="54">
        <f>VLOOKUP(A2769,VQT_IV!A142:C1746,3,0)</f>
        <v>152.36000000000001</v>
      </c>
    </row>
    <row r="2770" spans="1:35" x14ac:dyDescent="0.25">
      <c r="A2770" s="1">
        <v>42024</v>
      </c>
      <c r="AH2770" s="57">
        <v>152.54</v>
      </c>
      <c r="AI2770" s="54">
        <f>VLOOKUP(A2770,VQT_IV!A143:C1747,3,0)</f>
        <v>152.54</v>
      </c>
    </row>
    <row r="2771" spans="1:35" x14ac:dyDescent="0.25">
      <c r="A2771" s="1">
        <v>42025</v>
      </c>
      <c r="AH2771" s="57">
        <v>151.75</v>
      </c>
      <c r="AI2771" s="54">
        <f>VLOOKUP(A2771,VQT_IV!A144:C1748,3,0)</f>
        <v>151.75</v>
      </c>
    </row>
    <row r="2772" spans="1:35" x14ac:dyDescent="0.25">
      <c r="A2772" s="1">
        <v>42026</v>
      </c>
      <c r="AH2772" s="57">
        <v>151.74</v>
      </c>
      <c r="AI2772" s="54">
        <f>VLOOKUP(A2772,VQT_IV!A145:C1749,3,0)</f>
        <v>151.74</v>
      </c>
    </row>
    <row r="2773" spans="1:35" x14ac:dyDescent="0.25">
      <c r="A2773" s="1">
        <v>42027</v>
      </c>
      <c r="AH2773" s="57">
        <v>152.43</v>
      </c>
      <c r="AI2773" s="54">
        <f>VLOOKUP(A2773,VQT_IV!A146:C1750,3,0)</f>
        <v>152.43</v>
      </c>
    </row>
    <row r="2774" spans="1:35" x14ac:dyDescent="0.25">
      <c r="A2774" s="1">
        <v>42030</v>
      </c>
      <c r="AH2774" s="57">
        <v>151.37</v>
      </c>
      <c r="AI2774" s="54">
        <f>VLOOKUP(A2774,VQT_IV!A147:C1751,3,0)</f>
        <v>151.37</v>
      </c>
    </row>
    <row r="2775" spans="1:35" x14ac:dyDescent="0.25">
      <c r="A2775" s="1">
        <v>42031</v>
      </c>
      <c r="AH2775" s="57">
        <v>150.44</v>
      </c>
      <c r="AI2775" s="54">
        <f>VLOOKUP(A2775,VQT_IV!A148:C1752,3,0)</f>
        <v>150.44</v>
      </c>
    </row>
    <row r="2776" spans="1:35" x14ac:dyDescent="0.25">
      <c r="A2776" s="1">
        <v>42032</v>
      </c>
      <c r="AH2776" s="57">
        <v>150.68</v>
      </c>
      <c r="AI2776" s="54">
        <f>VLOOKUP(A2776,VQT_IV!A149:C1753,3,0)</f>
        <v>150.68</v>
      </c>
    </row>
    <row r="2777" spans="1:35" x14ac:dyDescent="0.25">
      <c r="A2777" s="1">
        <v>42033</v>
      </c>
      <c r="AH2777" s="57">
        <v>150.97999999999999</v>
      </c>
      <c r="AI2777" s="54">
        <f>VLOOKUP(A2777,VQT_IV!A150:C1754,3,0)</f>
        <v>150.97999999999999</v>
      </c>
    </row>
    <row r="2778" spans="1:35" x14ac:dyDescent="0.25">
      <c r="A2778" s="1">
        <v>42034</v>
      </c>
      <c r="AH2778" s="57">
        <v>150.59</v>
      </c>
      <c r="AI2778" s="54">
        <f>VLOOKUP(A2778,VQT_IV!A151:C1755,3,0)</f>
        <v>150.59</v>
      </c>
    </row>
    <row r="2779" spans="1:35" x14ac:dyDescent="0.25">
      <c r="A2779" s="1">
        <v>42037</v>
      </c>
      <c r="AH2779" s="57">
        <v>151.71</v>
      </c>
      <c r="AI2779" s="54">
        <f>VLOOKUP(A2779,VQT_IV!A152:C1756,3,0)</f>
        <v>151.71</v>
      </c>
    </row>
    <row r="2780" spans="1:35" x14ac:dyDescent="0.25">
      <c r="A2780" s="1">
        <v>42038</v>
      </c>
      <c r="AH2780" s="57">
        <v>153.03</v>
      </c>
      <c r="AI2780" s="54">
        <f>VLOOKUP(A2780,VQT_IV!A153:C1757,3,0)</f>
        <v>153.03</v>
      </c>
    </row>
    <row r="2781" spans="1:35" x14ac:dyDescent="0.25">
      <c r="A2781" s="1">
        <v>42039</v>
      </c>
      <c r="AH2781" s="57">
        <v>153.16</v>
      </c>
      <c r="AI2781" s="54">
        <f>VLOOKUP(A2781,VQT_IV!A154:C1758,3,0)</f>
        <v>153.16</v>
      </c>
    </row>
    <row r="2782" spans="1:35" x14ac:dyDescent="0.25">
      <c r="A2782" s="1">
        <v>42040</v>
      </c>
      <c r="AH2782" s="57">
        <v>153.91</v>
      </c>
      <c r="AI2782" s="54">
        <f>VLOOKUP(A2782,VQT_IV!A155:C1759,3,0)</f>
        <v>153.91</v>
      </c>
    </row>
    <row r="2783" spans="1:35" x14ac:dyDescent="0.25">
      <c r="A2783" s="1">
        <v>42041</v>
      </c>
      <c r="AH2783" s="57">
        <v>153.86000000000001</v>
      </c>
      <c r="AI2783" s="54">
        <f>VLOOKUP(A2783,VQT_IV!A156:C1760,3,0)</f>
        <v>153.86000000000001</v>
      </c>
    </row>
    <row r="2784" spans="1:35" x14ac:dyDescent="0.25">
      <c r="A2784" s="1">
        <v>42044</v>
      </c>
      <c r="AH2784" s="57">
        <v>153.58000000000001</v>
      </c>
      <c r="AI2784" s="54">
        <f>VLOOKUP(A2784,VQT_IV!A157:C1761,3,0)</f>
        <v>153.58000000000001</v>
      </c>
    </row>
    <row r="2785" spans="1:35" x14ac:dyDescent="0.25">
      <c r="A2785" s="1">
        <v>42045</v>
      </c>
      <c r="AH2785" s="57">
        <v>154.41</v>
      </c>
      <c r="AI2785" s="54">
        <f>VLOOKUP(A2785,VQT_IV!A158:C1762,3,0)</f>
        <v>154.41</v>
      </c>
    </row>
    <row r="2786" spans="1:35" x14ac:dyDescent="0.25">
      <c r="A2786" s="1">
        <v>42046</v>
      </c>
      <c r="AH2786" s="57">
        <v>154.37</v>
      </c>
      <c r="AI2786" s="54">
        <f>VLOOKUP(A2786,VQT_IV!A159:C1763,3,0)</f>
        <v>154.37</v>
      </c>
    </row>
    <row r="2787" spans="1:35" x14ac:dyDescent="0.25">
      <c r="A2787" s="1">
        <v>42047</v>
      </c>
      <c r="AH2787" s="57">
        <v>154.96</v>
      </c>
      <c r="AI2787" s="54">
        <f>VLOOKUP(A2787,VQT_IV!A160:C1764,3,0)</f>
        <v>154.96</v>
      </c>
    </row>
    <row r="2788" spans="1:35" x14ac:dyDescent="0.25">
      <c r="A2788" s="1">
        <v>42048</v>
      </c>
      <c r="AH2788" s="57">
        <v>155.44999999999999</v>
      </c>
      <c r="AI2788" s="54">
        <f>VLOOKUP(A2788,VQT_IV!A161:C1765,3,0)</f>
        <v>155.44999999999999</v>
      </c>
    </row>
    <row r="2789" spans="1:35" x14ac:dyDescent="0.25">
      <c r="A2789" s="1">
        <v>42052</v>
      </c>
      <c r="AH2789" s="57">
        <v>155.74</v>
      </c>
      <c r="AI2789" s="54">
        <f>VLOOKUP(A2789,VQT_IV!A162:C1766,3,0)</f>
        <v>155.74</v>
      </c>
    </row>
    <row r="2790" spans="1:35" x14ac:dyDescent="0.25">
      <c r="A2790" s="1">
        <v>42053</v>
      </c>
      <c r="AH2790" s="57">
        <v>155.38</v>
      </c>
      <c r="AI2790" s="54">
        <f>VLOOKUP(A2790,VQT_IV!A163:C1767,3,0)</f>
        <v>155.38</v>
      </c>
    </row>
    <row r="2791" spans="1:35" x14ac:dyDescent="0.25">
      <c r="A2791" s="1">
        <v>42054</v>
      </c>
      <c r="AH2791" s="57">
        <v>155.04</v>
      </c>
      <c r="AI2791" s="54">
        <f>VLOOKUP(A2791,VQT_IV!A164:C1768,3,0)</f>
        <v>155.04</v>
      </c>
    </row>
    <row r="2792" spans="1:35" x14ac:dyDescent="0.25">
      <c r="A2792" s="1">
        <v>42055</v>
      </c>
      <c r="AH2792" s="57">
        <v>155.30000000000001</v>
      </c>
      <c r="AI2792" s="54">
        <f>VLOOKUP(A2792,VQT_IV!A165:C1769,3,0)</f>
        <v>155.30000000000001</v>
      </c>
    </row>
    <row r="2793" spans="1:35" x14ac:dyDescent="0.25">
      <c r="A2793" s="1">
        <v>42058</v>
      </c>
      <c r="AH2793" s="57">
        <v>155.27000000000001</v>
      </c>
      <c r="AI2793" s="54">
        <f>VLOOKUP(A2793,VQT_IV!A166:C1770,3,0)</f>
        <v>155.27000000000001</v>
      </c>
    </row>
    <row r="2794" spans="1:35" x14ac:dyDescent="0.25">
      <c r="A2794" s="1">
        <v>42059</v>
      </c>
      <c r="AH2794" s="57">
        <v>155.49</v>
      </c>
      <c r="AI2794" s="54">
        <f>VLOOKUP(A2794,VQT_IV!A167:C1771,3,0)</f>
        <v>155.49</v>
      </c>
    </row>
    <row r="2795" spans="1:35" x14ac:dyDescent="0.25">
      <c r="A2795" s="1">
        <v>42060</v>
      </c>
      <c r="AH2795" s="57">
        <v>155.47</v>
      </c>
      <c r="AI2795" s="54">
        <f>VLOOKUP(A2795,VQT_IV!A168:C1772,3,0)</f>
        <v>155.47</v>
      </c>
    </row>
    <row r="2796" spans="1:35" x14ac:dyDescent="0.25">
      <c r="A2796" s="1">
        <v>42061</v>
      </c>
      <c r="AH2796" s="57">
        <v>155.19</v>
      </c>
      <c r="AI2796" s="54">
        <f>VLOOKUP(A2796,VQT_IV!A169:C1773,3,0)</f>
        <v>155.19</v>
      </c>
    </row>
    <row r="2797" spans="1:35" x14ac:dyDescent="0.25">
      <c r="A2797" s="1">
        <v>42062</v>
      </c>
      <c r="AH2797" s="57">
        <v>154.69999999999999</v>
      </c>
      <c r="AI2797" s="54">
        <f>VLOOKUP(A2797,VQT_IV!A170:C1774,3,0)</f>
        <v>154.69999999999999</v>
      </c>
    </row>
    <row r="2798" spans="1:35" x14ac:dyDescent="0.25">
      <c r="A2798" s="1">
        <v>42065</v>
      </c>
      <c r="AH2798" s="57">
        <v>155.51</v>
      </c>
      <c r="AI2798" s="54">
        <f>VLOOKUP(A2798,VQT_IV!A171:C1775,3,0)</f>
        <v>155.51</v>
      </c>
    </row>
    <row r="2799" spans="1:35" x14ac:dyDescent="0.25">
      <c r="A2799" s="1">
        <v>42066</v>
      </c>
      <c r="AH2799" s="57">
        <v>154.91999999999999</v>
      </c>
      <c r="AI2799" s="54">
        <f>VLOOKUP(A2799,VQT_IV!A172:C1776,3,0)</f>
        <v>154.91999999999999</v>
      </c>
    </row>
    <row r="2800" spans="1:35" x14ac:dyDescent="0.25">
      <c r="A2800" s="1">
        <v>42067</v>
      </c>
      <c r="AH2800" s="57">
        <v>154.28</v>
      </c>
      <c r="AI2800" s="54">
        <f>VLOOKUP(A2800,VQT_IV!A173:C1777,3,0)</f>
        <v>154.28</v>
      </c>
    </row>
    <row r="2801" spans="1:35" x14ac:dyDescent="0.25">
      <c r="A2801" s="1">
        <v>42068</v>
      </c>
      <c r="AH2801" s="57">
        <v>154.38999999999999</v>
      </c>
      <c r="AI2801" s="54">
        <f>VLOOKUP(A2801,VQT_IV!A174:C1778,3,0)</f>
        <v>154.38999999999999</v>
      </c>
    </row>
    <row r="2802" spans="1:35" x14ac:dyDescent="0.25">
      <c r="A2802" s="1">
        <v>42069</v>
      </c>
      <c r="AH2802" s="57">
        <v>152.44999999999999</v>
      </c>
      <c r="AI2802" s="54">
        <f>VLOOKUP(A2802,VQT_IV!A175:C1779,3,0)</f>
        <v>152.44999999999999</v>
      </c>
    </row>
    <row r="2803" spans="1:35" x14ac:dyDescent="0.25">
      <c r="A2803" s="1">
        <v>42072</v>
      </c>
      <c r="AH2803" s="57">
        <v>152.97999999999999</v>
      </c>
      <c r="AI2803" s="54">
        <f>VLOOKUP(A2803,VQT_IV!A176:C1780,3,0)</f>
        <v>152.97999999999999</v>
      </c>
    </row>
    <row r="2804" spans="1:35" x14ac:dyDescent="0.25">
      <c r="A2804" s="1">
        <v>42073</v>
      </c>
      <c r="AH2804" s="57">
        <v>150.66</v>
      </c>
      <c r="AI2804" s="54">
        <f>VLOOKUP(A2804,VQT_IV!A177:C1781,3,0)</f>
        <v>150.66</v>
      </c>
    </row>
    <row r="2805" spans="1:35" x14ac:dyDescent="0.25">
      <c r="A2805" s="1">
        <v>42074</v>
      </c>
      <c r="AH2805" s="57">
        <v>150.43</v>
      </c>
      <c r="AI2805" s="54">
        <f>VLOOKUP(A2805,VQT_IV!A178:C1782,3,0)</f>
        <v>150.43</v>
      </c>
    </row>
    <row r="2806" spans="1:35" x14ac:dyDescent="0.25">
      <c r="A2806" s="1">
        <v>42075</v>
      </c>
      <c r="AH2806" s="57">
        <v>150.43</v>
      </c>
      <c r="AI2806" s="54">
        <f>VLOOKUP(A2806,VQT_IV!A179:C1783,3,0)</f>
        <v>150.43</v>
      </c>
    </row>
    <row r="2807" spans="1:35" x14ac:dyDescent="0.25">
      <c r="A2807" s="1">
        <v>42076</v>
      </c>
      <c r="AH2807" s="57">
        <v>150.43</v>
      </c>
      <c r="AI2807" s="54">
        <f>VLOOKUP(A2807,VQT_IV!A180:C1784,3,0)</f>
        <v>150.43</v>
      </c>
    </row>
    <row r="2808" spans="1:35" x14ac:dyDescent="0.25">
      <c r="A2808" s="1">
        <v>42079</v>
      </c>
      <c r="AH2808" s="57">
        <v>150.41999999999999</v>
      </c>
      <c r="AI2808" s="54">
        <f>VLOOKUP(A2808,VQT_IV!A181:C1785,3,0)</f>
        <v>150.41999999999999</v>
      </c>
    </row>
    <row r="2809" spans="1:35" x14ac:dyDescent="0.25">
      <c r="A2809" s="1">
        <v>42080</v>
      </c>
      <c r="AH2809" s="57">
        <v>149.86000000000001</v>
      </c>
      <c r="AI2809" s="54">
        <f>VLOOKUP(A2809,VQT_IV!A182:C1786,3,0)</f>
        <v>149.86000000000001</v>
      </c>
    </row>
    <row r="2810" spans="1:35" x14ac:dyDescent="0.25">
      <c r="A2810" s="1">
        <v>42081</v>
      </c>
      <c r="AH2810" s="57">
        <v>150.77000000000001</v>
      </c>
      <c r="AI2810" s="54">
        <f>VLOOKUP(A2810,VQT_IV!A183:C1787,3,0)</f>
        <v>150.77000000000001</v>
      </c>
    </row>
    <row r="2811" spans="1:35" x14ac:dyDescent="0.25">
      <c r="A2811" s="1">
        <v>42082</v>
      </c>
      <c r="AH2811" s="57">
        <v>150.11000000000001</v>
      </c>
      <c r="AI2811" s="54">
        <f>VLOOKUP(A2811,VQT_IV!A184:C1788,3,0)</f>
        <v>150.11000000000001</v>
      </c>
    </row>
    <row r="2812" spans="1:35" x14ac:dyDescent="0.25">
      <c r="A2812" s="1">
        <v>42083</v>
      </c>
      <c r="AH2812" s="57">
        <v>151.04</v>
      </c>
      <c r="AI2812" s="54">
        <f>VLOOKUP(A2812,VQT_IV!A185:C1789,3,0)</f>
        <v>151.04</v>
      </c>
    </row>
    <row r="2813" spans="1:35" x14ac:dyDescent="0.25">
      <c r="A2813" s="1">
        <v>42086</v>
      </c>
      <c r="AH2813" s="57">
        <v>150.71</v>
      </c>
      <c r="AI2813" s="54">
        <f>VLOOKUP(A2813,VQT_IV!A186:C1790,3,0)</f>
        <v>150.71</v>
      </c>
    </row>
    <row r="2814" spans="1:35" x14ac:dyDescent="0.25">
      <c r="A2814" s="1">
        <v>42087</v>
      </c>
      <c r="AH2814" s="57">
        <v>149.72999999999999</v>
      </c>
      <c r="AI2814" s="54">
        <f>VLOOKUP(A2814,VQT_IV!A187:C1791,3,0)</f>
        <v>149.72999999999999</v>
      </c>
    </row>
    <row r="2815" spans="1:35" x14ac:dyDescent="0.25">
      <c r="A2815" s="1">
        <v>42088</v>
      </c>
      <c r="AH2815" s="57">
        <v>148.36000000000001</v>
      </c>
      <c r="AI2815" s="54">
        <f>VLOOKUP(A2815,VQT_IV!A188:C1792,3,0)</f>
        <v>148.36000000000001</v>
      </c>
    </row>
    <row r="2816" spans="1:35" x14ac:dyDescent="0.25">
      <c r="A2816" s="1">
        <v>42089</v>
      </c>
      <c r="AH2816" s="57">
        <v>147.91999999999999</v>
      </c>
      <c r="AI2816" s="54">
        <f>VLOOKUP(A2816,VQT_IV!A189:C1793,3,0)</f>
        <v>147.91999999999999</v>
      </c>
    </row>
    <row r="2817" spans="1:35" x14ac:dyDescent="0.25">
      <c r="A2817" s="1">
        <v>42090</v>
      </c>
      <c r="AH2817" s="57">
        <v>148.08000000000001</v>
      </c>
      <c r="AI2817" s="54">
        <f>VLOOKUP(A2817,VQT_IV!A190:C1794,3,0)</f>
        <v>148.08000000000001</v>
      </c>
    </row>
    <row r="2818" spans="1:35" x14ac:dyDescent="0.25">
      <c r="A2818" s="1">
        <v>42093</v>
      </c>
      <c r="AH2818" s="57">
        <v>149.36000000000001</v>
      </c>
      <c r="AI2818" s="54">
        <f>VLOOKUP(A2818,VQT_IV!A191:C1795,3,0)</f>
        <v>149.36000000000001</v>
      </c>
    </row>
    <row r="2819" spans="1:35" x14ac:dyDescent="0.25">
      <c r="A2819" s="1">
        <v>42094</v>
      </c>
      <c r="AH2819" s="57">
        <v>148.62</v>
      </c>
      <c r="AI2819" s="54">
        <f>VLOOKUP(A2819,VQT_IV!A192:C1796,3,0)</f>
        <v>148.62</v>
      </c>
    </row>
    <row r="2820" spans="1:35" x14ac:dyDescent="0.25">
      <c r="A2820" s="1">
        <v>42095</v>
      </c>
      <c r="AH2820" s="57">
        <v>147.93</v>
      </c>
      <c r="AI2820" s="54">
        <f>VLOOKUP(A2820,VQT_IV!A193:C1797,3,0)</f>
        <v>147.93</v>
      </c>
    </row>
    <row r="2821" spans="1:35" x14ac:dyDescent="0.25">
      <c r="A2821" s="1">
        <v>42096</v>
      </c>
      <c r="AH2821" s="57">
        <v>148.15</v>
      </c>
      <c r="AI2821" s="54">
        <f>VLOOKUP(A2821,VQT_IV!A194:C1798,3,0)</f>
        <v>148.15</v>
      </c>
    </row>
    <row r="2822" spans="1:35" x14ac:dyDescent="0.25">
      <c r="A2822" s="1">
        <v>42100</v>
      </c>
      <c r="AH2822" s="57">
        <v>148.71</v>
      </c>
      <c r="AI2822" s="54">
        <f>VLOOKUP(A2822,VQT_IV!A195:C1799,3,0)</f>
        <v>148.71</v>
      </c>
    </row>
    <row r="2823" spans="1:35" x14ac:dyDescent="0.25">
      <c r="A2823" s="1">
        <v>42101</v>
      </c>
      <c r="AH2823" s="57">
        <v>148.4</v>
      </c>
      <c r="AI2823" s="54">
        <f>VLOOKUP(A2823,VQT_IV!A196:C1800,3,0)</f>
        <v>148.4</v>
      </c>
    </row>
    <row r="2824" spans="1:35" x14ac:dyDescent="0.25">
      <c r="A2824" s="1">
        <v>42102</v>
      </c>
      <c r="AH2824" s="57">
        <v>148.47</v>
      </c>
      <c r="AI2824" s="54">
        <f>VLOOKUP(A2824,VQT_IV!A197:C1801,3,0)</f>
        <v>148.47</v>
      </c>
    </row>
    <row r="2825" spans="1:35" x14ac:dyDescent="0.25">
      <c r="A2825" s="1">
        <v>42103</v>
      </c>
      <c r="AH2825" s="57">
        <v>148.52000000000001</v>
      </c>
      <c r="AI2825" s="54">
        <f>VLOOKUP(A2825,VQT_IV!A198:C1802,3,0)</f>
        <v>148.52000000000001</v>
      </c>
    </row>
    <row r="2826" spans="1:35" x14ac:dyDescent="0.25">
      <c r="A2826" s="1">
        <v>42104</v>
      </c>
      <c r="AH2826" s="57">
        <v>148.52000000000001</v>
      </c>
      <c r="AI2826" s="54">
        <f>VLOOKUP(A2826,VQT_IV!A199:C1803,3,0)</f>
        <v>148.52000000000001</v>
      </c>
    </row>
    <row r="2827" spans="1:35" x14ac:dyDescent="0.25">
      <c r="A2827" s="1">
        <v>42107</v>
      </c>
      <c r="AH2827" s="57">
        <v>148.57</v>
      </c>
      <c r="AI2827" s="54">
        <f>VLOOKUP(A2827,VQT_IV!A200:C1804,3,0)</f>
        <v>148.57</v>
      </c>
    </row>
    <row r="2828" spans="1:35" x14ac:dyDescent="0.25">
      <c r="A2828" s="1">
        <v>42108</v>
      </c>
      <c r="AH2828" s="57">
        <v>148.35</v>
      </c>
      <c r="AI2828" s="54">
        <f>VLOOKUP(A2828,VQT_IV!A201:C1805,3,0)</f>
        <v>148.35</v>
      </c>
    </row>
    <row r="2829" spans="1:35" x14ac:dyDescent="0.25">
      <c r="A2829" s="1">
        <v>42109</v>
      </c>
      <c r="AH2829" s="57">
        <v>148.75</v>
      </c>
      <c r="AI2829" s="54">
        <f>VLOOKUP(A2829,VQT_IV!A202:C1806,3,0)</f>
        <v>148.75</v>
      </c>
    </row>
    <row r="2830" spans="1:35" x14ac:dyDescent="0.25">
      <c r="A2830" s="1">
        <v>42110</v>
      </c>
      <c r="AH2830" s="57">
        <v>148.46</v>
      </c>
      <c r="AI2830" s="54">
        <f>VLOOKUP(A2830,VQT_IV!A203:C1807,3,0)</f>
        <v>148.46</v>
      </c>
    </row>
    <row r="2831" spans="1:35" x14ac:dyDescent="0.25">
      <c r="A2831" s="1">
        <v>42111</v>
      </c>
      <c r="AH2831" s="57">
        <v>147.47</v>
      </c>
      <c r="AI2831" s="54">
        <f>VLOOKUP(A2831,VQT_IV!A204:C1808,3,0)</f>
        <v>147.47</v>
      </c>
    </row>
    <row r="2832" spans="1:35" x14ac:dyDescent="0.25">
      <c r="A2832" s="1">
        <v>42114</v>
      </c>
      <c r="AH2832" s="57">
        <v>148.68</v>
      </c>
      <c r="AI2832" s="54">
        <f>VLOOKUP(A2832,VQT_IV!A205:C1809,3,0)</f>
        <v>148.68</v>
      </c>
    </row>
    <row r="2833" spans="1:35" x14ac:dyDescent="0.25">
      <c r="A2833" s="1">
        <v>42115</v>
      </c>
      <c r="AH2833" s="57">
        <v>148.44999999999999</v>
      </c>
      <c r="AI2833" s="54">
        <f>VLOOKUP(A2833,VQT_IV!A206:C1810,3,0)</f>
        <v>148.44999999999999</v>
      </c>
    </row>
    <row r="2834" spans="1:35" x14ac:dyDescent="0.25">
      <c r="A2834" s="1">
        <v>42116</v>
      </c>
      <c r="AH2834" s="57">
        <v>148.72999999999999</v>
      </c>
      <c r="AI2834" s="54">
        <f>VLOOKUP(A2834,VQT_IV!A207:C1811,3,0)</f>
        <v>148.72999999999999</v>
      </c>
    </row>
    <row r="2835" spans="1:35" x14ac:dyDescent="0.25">
      <c r="A2835" s="1">
        <v>42117</v>
      </c>
      <c r="AH2835" s="57">
        <v>149.44</v>
      </c>
      <c r="AI2835" s="54">
        <f>VLOOKUP(A2835,VQT_IV!A208:C1812,3,0)</f>
        <v>149.44</v>
      </c>
    </row>
    <row r="2836" spans="1:35" x14ac:dyDescent="0.25">
      <c r="A2836" s="1">
        <v>42118</v>
      </c>
      <c r="AH2836" s="57">
        <v>149.75</v>
      </c>
      <c r="AI2836" s="54">
        <f>VLOOKUP(A2836,VQT_IV!A209:C1813,3,0)</f>
        <v>149.75</v>
      </c>
    </row>
    <row r="2837" spans="1:35" x14ac:dyDescent="0.25">
      <c r="A2837" s="1">
        <v>42121</v>
      </c>
      <c r="AH2837" s="57">
        <v>149.24</v>
      </c>
      <c r="AI2837" s="54">
        <f>VLOOKUP(A2837,VQT_IV!A210:C1814,3,0)</f>
        <v>149.24</v>
      </c>
    </row>
    <row r="2838" spans="1:35" x14ac:dyDescent="0.25">
      <c r="A2838" s="1">
        <v>42122</v>
      </c>
      <c r="AH2838" s="57">
        <v>149.51</v>
      </c>
      <c r="AI2838" s="54">
        <f>VLOOKUP(A2838,VQT_IV!A211:C1815,3,0)</f>
        <v>149.51</v>
      </c>
    </row>
    <row r="2839" spans="1:35" x14ac:dyDescent="0.25">
      <c r="A2839" s="1">
        <v>42123</v>
      </c>
      <c r="AH2839" s="57">
        <v>149.11000000000001</v>
      </c>
      <c r="AI2839" s="54">
        <f>VLOOKUP(A2839,VQT_IV!A212:C1816,3,0)</f>
        <v>149.11000000000001</v>
      </c>
    </row>
    <row r="2840" spans="1:35" x14ac:dyDescent="0.25">
      <c r="A2840" s="1">
        <v>42124</v>
      </c>
      <c r="AH2840" s="57">
        <v>147.72</v>
      </c>
      <c r="AI2840" s="54">
        <f>VLOOKUP(A2840,VQT_IV!A213:C1817,3,0)</f>
        <v>147.72</v>
      </c>
    </row>
    <row r="2841" spans="1:35" x14ac:dyDescent="0.25">
      <c r="A2841" s="1">
        <v>42125</v>
      </c>
      <c r="AH2841" s="57">
        <v>149.09</v>
      </c>
      <c r="AI2841" s="54">
        <f>VLOOKUP(A2841,VQT_IV!A214:C1818,3,0)</f>
        <v>149.09</v>
      </c>
    </row>
    <row r="2842" spans="1:35" x14ac:dyDescent="0.25">
      <c r="A2842" s="1">
        <v>42128</v>
      </c>
      <c r="AH2842" s="57">
        <v>149.51</v>
      </c>
      <c r="AI2842" s="54">
        <f>VLOOKUP(A2842,VQT_IV!A215:C1819,3,0)</f>
        <v>149.51</v>
      </c>
    </row>
    <row r="2843" spans="1:35" x14ac:dyDescent="0.25">
      <c r="A2843" s="1">
        <v>42129</v>
      </c>
      <c r="AH2843" s="57">
        <v>147.94999999999999</v>
      </c>
      <c r="AI2843" s="54">
        <f>VLOOKUP(A2843,VQT_IV!A216:C1820,3,0)</f>
        <v>147.94999999999999</v>
      </c>
    </row>
    <row r="2844" spans="1:35" x14ac:dyDescent="0.25">
      <c r="A2844" s="1">
        <v>42130</v>
      </c>
      <c r="AH2844" s="57">
        <v>147.41999999999999</v>
      </c>
      <c r="AI2844" s="54">
        <f>VLOOKUP(A2844,VQT_IV!A217:C1821,3,0)</f>
        <v>147.41999999999999</v>
      </c>
    </row>
    <row r="2845" spans="1:35" x14ac:dyDescent="0.25">
      <c r="A2845" s="1">
        <v>42131</v>
      </c>
      <c r="AH2845" s="57">
        <v>147.94</v>
      </c>
      <c r="AI2845" s="54">
        <f>VLOOKUP(A2845,VQT_IV!A218:C1822,3,0)</f>
        <v>147.94</v>
      </c>
    </row>
    <row r="2846" spans="1:35" x14ac:dyDescent="0.25">
      <c r="A2846" s="1">
        <v>42132</v>
      </c>
      <c r="AH2846" s="57">
        <v>149.72</v>
      </c>
      <c r="AI2846" s="54">
        <f>VLOOKUP(A2846,VQT_IV!A219:C1823,3,0)</f>
        <v>149.72</v>
      </c>
    </row>
    <row r="2847" spans="1:35" x14ac:dyDescent="0.25">
      <c r="A2847" s="1">
        <v>42135</v>
      </c>
      <c r="AH2847" s="57">
        <v>149.11000000000001</v>
      </c>
      <c r="AI2847" s="54">
        <f>VLOOKUP(A2847,VQT_IV!A220:C1824,3,0)</f>
        <v>149.11000000000001</v>
      </c>
    </row>
    <row r="2848" spans="1:35" x14ac:dyDescent="0.25">
      <c r="A2848" s="1">
        <v>42136</v>
      </c>
      <c r="AH2848" s="57">
        <v>148.47</v>
      </c>
      <c r="AI2848" s="54">
        <f>VLOOKUP(A2848,VQT_IV!A221:C1825,3,0)</f>
        <v>148.47</v>
      </c>
    </row>
    <row r="2849" spans="1:35" x14ac:dyDescent="0.25">
      <c r="A2849" s="1">
        <v>42137</v>
      </c>
      <c r="AH2849" s="57">
        <v>148.25</v>
      </c>
      <c r="AI2849" s="54">
        <f>VLOOKUP(A2849,VQT_IV!A222:C1826,3,0)</f>
        <v>148.25</v>
      </c>
    </row>
    <row r="2850" spans="1:35" x14ac:dyDescent="0.25">
      <c r="A2850" s="1">
        <v>42138</v>
      </c>
      <c r="AH2850" s="57">
        <v>149.37</v>
      </c>
      <c r="AI2850" s="54">
        <f>VLOOKUP(A2850,VQT_IV!A223:C1827,3,0)</f>
        <v>149.37</v>
      </c>
    </row>
    <row r="2851" spans="1:35" x14ac:dyDescent="0.25">
      <c r="A2851" s="1">
        <v>42139</v>
      </c>
      <c r="AH2851" s="57">
        <v>149.4</v>
      </c>
      <c r="AI2851" s="54">
        <f>VLOOKUP(A2851,VQT_IV!A224:C1828,3,0)</f>
        <v>149.4</v>
      </c>
    </row>
    <row r="2852" spans="1:35" x14ac:dyDescent="0.25">
      <c r="A2852" s="1">
        <v>42142</v>
      </c>
      <c r="AH2852" s="57">
        <v>149.28</v>
      </c>
      <c r="AI2852" s="54">
        <f>VLOOKUP(A2852,VQT_IV!A225:C1829,3,0)</f>
        <v>149.28</v>
      </c>
    </row>
    <row r="2853" spans="1:35" x14ac:dyDescent="0.25">
      <c r="A2853" s="1">
        <v>42143</v>
      </c>
      <c r="AH2853" s="57">
        <v>149.11000000000001</v>
      </c>
      <c r="AI2853" s="54">
        <f>VLOOKUP(A2853,VQT_IV!A226:C1830,3,0)</f>
        <v>149.11000000000001</v>
      </c>
    </row>
    <row r="2854" spans="1:35" x14ac:dyDescent="0.25">
      <c r="A2854" s="1">
        <v>42144</v>
      </c>
      <c r="AH2854" s="57">
        <v>149</v>
      </c>
      <c r="AI2854" s="54">
        <f>VLOOKUP(A2854,VQT_IV!A227:C1831,3,0)</f>
        <v>149</v>
      </c>
    </row>
    <row r="2855" spans="1:35" x14ac:dyDescent="0.25">
      <c r="A2855" s="1">
        <v>42145</v>
      </c>
      <c r="AH2855" s="57">
        <v>148.78</v>
      </c>
      <c r="AI2855" s="54">
        <f>VLOOKUP(A2855,VQT_IV!A228:C1832,3,0)</f>
        <v>148.78</v>
      </c>
    </row>
    <row r="2856" spans="1:35" x14ac:dyDescent="0.25">
      <c r="A2856" s="1">
        <v>42146</v>
      </c>
      <c r="AH2856" s="57">
        <v>148.49</v>
      </c>
      <c r="AI2856" s="54">
        <f>VLOOKUP(A2856,VQT_IV!A229:C1833,3,0)</f>
        <v>148.49</v>
      </c>
    </row>
    <row r="2857" spans="1:35" x14ac:dyDescent="0.25">
      <c r="A2857" s="1">
        <v>42150</v>
      </c>
      <c r="AH2857" s="57">
        <v>147.1</v>
      </c>
      <c r="AI2857" s="54">
        <f>VLOOKUP(A2857,VQT_IV!A230:C1834,3,0)</f>
        <v>147.1</v>
      </c>
    </row>
    <row r="2858" spans="1:35" x14ac:dyDescent="0.25">
      <c r="A2858" s="1">
        <v>42151</v>
      </c>
      <c r="AH2858" s="57">
        <v>148.34</v>
      </c>
      <c r="AI2858" s="54">
        <f>VLOOKUP(A2858,VQT_IV!A231:C1835,3,0)</f>
        <v>148.34</v>
      </c>
    </row>
    <row r="2859" spans="1:35" x14ac:dyDescent="0.25">
      <c r="A2859" s="1">
        <v>42152</v>
      </c>
      <c r="AH2859" s="57">
        <v>148.16999999999999</v>
      </c>
      <c r="AI2859" s="54">
        <f>VLOOKUP(A2859,VQT_IV!A232:C1836,3,0)</f>
        <v>148.16999999999999</v>
      </c>
    </row>
    <row r="2860" spans="1:35" x14ac:dyDescent="0.25">
      <c r="A2860" s="1">
        <v>42153</v>
      </c>
      <c r="AH2860" s="57">
        <v>147.46</v>
      </c>
      <c r="AI2860" s="54">
        <f>VLOOKUP(A2860,VQT_IV!A233:C1837,3,0)</f>
        <v>147.46</v>
      </c>
    </row>
    <row r="2861" spans="1:35" x14ac:dyDescent="0.25">
      <c r="A2861" s="1">
        <v>42156</v>
      </c>
      <c r="AH2861" s="57">
        <v>147.75</v>
      </c>
      <c r="AI2861" s="54">
        <f>VLOOKUP(A2861,VQT_IV!A234:C1838,3,0)</f>
        <v>147.75</v>
      </c>
    </row>
    <row r="2862" spans="1:35" x14ac:dyDescent="0.25">
      <c r="A2862" s="1">
        <v>42157</v>
      </c>
      <c r="AH2862" s="57">
        <v>147.66999999999999</v>
      </c>
      <c r="AI2862" s="54">
        <f>VLOOKUP(A2862,VQT_IV!A235:C1839,3,0)</f>
        <v>147.66999999999999</v>
      </c>
    </row>
    <row r="2863" spans="1:35" x14ac:dyDescent="0.25">
      <c r="A2863" s="1">
        <v>42158</v>
      </c>
      <c r="AH2863" s="57">
        <v>147.57</v>
      </c>
      <c r="AI2863" s="54">
        <f>VLOOKUP(A2863,VQT_IV!A236:C1840,3,0)</f>
        <v>147.57</v>
      </c>
    </row>
    <row r="2864" spans="1:35" x14ac:dyDescent="0.25">
      <c r="A2864" s="1">
        <v>42159</v>
      </c>
      <c r="AH2864" s="57">
        <v>146.9</v>
      </c>
      <c r="AI2864" s="54">
        <f>VLOOKUP(A2864,VQT_IV!A237:C1841,3,0)</f>
        <v>146.9</v>
      </c>
    </row>
    <row r="2865" spans="1:35" x14ac:dyDescent="0.25">
      <c r="A2865" s="1">
        <v>42160</v>
      </c>
      <c r="AH2865" s="57">
        <v>146.66</v>
      </c>
      <c r="AI2865" s="54">
        <f>VLOOKUP(A2865,VQT_IV!A238:C1842,3,0)</f>
        <v>146.66</v>
      </c>
    </row>
    <row r="2866" spans="1:35" x14ac:dyDescent="0.25">
      <c r="A2866" s="1">
        <v>42163</v>
      </c>
      <c r="AH2866" s="57">
        <v>145.84</v>
      </c>
      <c r="AI2866" s="54">
        <f>VLOOKUP(A2866,VQT_IV!A239:C1843,3,0)</f>
        <v>145.84</v>
      </c>
    </row>
    <row r="2867" spans="1:35" x14ac:dyDescent="0.25">
      <c r="A2867" s="1">
        <v>42164</v>
      </c>
      <c r="AH2867" s="57">
        <v>145.83000000000001</v>
      </c>
      <c r="AI2867" s="54">
        <f>VLOOKUP(A2867,VQT_IV!A240:C1844,3,0)</f>
        <v>145.83000000000001</v>
      </c>
    </row>
    <row r="2868" spans="1:35" x14ac:dyDescent="0.25">
      <c r="A2868" s="1">
        <v>42165</v>
      </c>
      <c r="AH2868" s="57">
        <v>147.38999999999999</v>
      </c>
      <c r="AI2868" s="54">
        <f>VLOOKUP(A2868,VQT_IV!A241:C1845,3,0)</f>
        <v>147.38999999999999</v>
      </c>
    </row>
    <row r="2869" spans="1:35" x14ac:dyDescent="0.25">
      <c r="A2869" s="1">
        <v>42166</v>
      </c>
      <c r="AH2869" s="57">
        <v>147.6</v>
      </c>
      <c r="AI2869" s="54">
        <f>VLOOKUP(A2869,VQT_IV!A242:C1846,3,0)</f>
        <v>147.6</v>
      </c>
    </row>
    <row r="2870" spans="1:35" x14ac:dyDescent="0.25">
      <c r="A2870" s="1">
        <v>42167</v>
      </c>
      <c r="AH2870" s="57">
        <v>146.66999999999999</v>
      </c>
      <c r="AI2870" s="54">
        <f>VLOOKUP(A2870,VQT_IV!A243:C1847,3,0)</f>
        <v>146.66999999999999</v>
      </c>
    </row>
    <row r="2871" spans="1:35" x14ac:dyDescent="0.25">
      <c r="A2871" s="1">
        <v>42170</v>
      </c>
      <c r="AH2871" s="57">
        <v>146.18</v>
      </c>
      <c r="AI2871" s="54">
        <f>VLOOKUP(A2871,VQT_IV!A244:C1848,3,0)</f>
        <v>146.18</v>
      </c>
    </row>
    <row r="2872" spans="1:35" x14ac:dyDescent="0.25">
      <c r="A2872" s="1">
        <v>42171</v>
      </c>
      <c r="AH2872" s="57">
        <v>146.57</v>
      </c>
      <c r="AI2872" s="54">
        <f>VLOOKUP(A2872,VQT_IV!A245:C1849,3,0)</f>
        <v>146.57</v>
      </c>
    </row>
    <row r="2873" spans="1:35" x14ac:dyDescent="0.25">
      <c r="A2873" s="1">
        <v>42172</v>
      </c>
      <c r="AH2873" s="57">
        <v>146.81</v>
      </c>
      <c r="AI2873" s="54">
        <f>VLOOKUP(A2873,VQT_IV!A246:C1850,3,0)</f>
        <v>146.81</v>
      </c>
    </row>
    <row r="2874" spans="1:35" x14ac:dyDescent="0.25">
      <c r="A2874" s="1">
        <v>42173</v>
      </c>
      <c r="AH2874" s="57">
        <v>147.53</v>
      </c>
      <c r="AI2874" s="54">
        <f>VLOOKUP(A2874,VQT_IV!A247:C1851,3,0)</f>
        <v>147.53</v>
      </c>
    </row>
    <row r="2875" spans="1:35" x14ac:dyDescent="0.25">
      <c r="A2875" s="1">
        <v>42174</v>
      </c>
      <c r="AH2875" s="57">
        <v>147.26</v>
      </c>
      <c r="AI2875" s="54">
        <f>VLOOKUP(A2875,VQT_IV!A248:C1852,3,0)</f>
        <v>147.26</v>
      </c>
    </row>
    <row r="2876" spans="1:35" x14ac:dyDescent="0.25">
      <c r="A2876" s="1">
        <v>42177</v>
      </c>
      <c r="AH2876" s="57">
        <v>147.22</v>
      </c>
      <c r="AI2876" s="54">
        <f>VLOOKUP(A2876,VQT_IV!A249:C1853,3,0)</f>
        <v>147.22</v>
      </c>
    </row>
    <row r="2877" spans="1:35" x14ac:dyDescent="0.25">
      <c r="A2877" s="1">
        <v>42178</v>
      </c>
      <c r="AH2877" s="57">
        <v>146.88999999999999</v>
      </c>
      <c r="AI2877" s="54">
        <f>VLOOKUP(A2877,VQT_IV!A250:C1854,3,0)</f>
        <v>146.88999999999999</v>
      </c>
    </row>
    <row r="2878" spans="1:35" x14ac:dyDescent="0.25">
      <c r="A2878" s="1">
        <v>42179</v>
      </c>
      <c r="AH2878" s="57">
        <v>145.94999999999999</v>
      </c>
      <c r="AI2878" s="54">
        <f>VLOOKUP(A2878,VQT_IV!A251:C1855,3,0)</f>
        <v>145.94999999999999</v>
      </c>
    </row>
    <row r="2879" spans="1:35" x14ac:dyDescent="0.25">
      <c r="A2879" s="1">
        <v>42180</v>
      </c>
      <c r="AH2879" s="57">
        <v>145.54</v>
      </c>
      <c r="AI2879" s="54">
        <f>VLOOKUP(A2879,VQT_IV!A252:C1856,3,0)</f>
        <v>145.54</v>
      </c>
    </row>
    <row r="2880" spans="1:35" x14ac:dyDescent="0.25">
      <c r="A2880" s="1">
        <v>42181</v>
      </c>
      <c r="AH2880" s="57">
        <v>145.47999999999999</v>
      </c>
      <c r="AI2880" s="54">
        <f>VLOOKUP(A2880,VQT_IV!A253:C1857,3,0)</f>
        <v>145.47999999999999</v>
      </c>
    </row>
    <row r="2881" spans="1:35" x14ac:dyDescent="0.25">
      <c r="A2881" s="1">
        <v>42184</v>
      </c>
      <c r="AH2881" s="57">
        <v>143.15</v>
      </c>
      <c r="AI2881" s="54">
        <f>VLOOKUP(A2881,VQT_IV!A254:C1858,3,0)</f>
        <v>143.15</v>
      </c>
    </row>
    <row r="2882" spans="1:35" x14ac:dyDescent="0.25">
      <c r="A2882" s="1">
        <v>42185</v>
      </c>
      <c r="AH2882" s="57">
        <v>143.51</v>
      </c>
      <c r="AI2882" s="54">
        <f>VLOOKUP(A2882,VQT_IV!A255:C1859,3,0)</f>
        <v>143.51</v>
      </c>
    </row>
    <row r="2883" spans="1:35" x14ac:dyDescent="0.25">
      <c r="A2883" s="1">
        <v>42186</v>
      </c>
      <c r="AH2883" s="57">
        <v>143.51</v>
      </c>
      <c r="AI2883" s="54">
        <f>VLOOKUP(A2883,VQT_IV!A256:C1860,3,0)</f>
        <v>143.51</v>
      </c>
    </row>
    <row r="2884" spans="1:35" x14ac:dyDescent="0.25">
      <c r="A2884" s="1">
        <v>42187</v>
      </c>
      <c r="AH2884" s="57">
        <v>143.51</v>
      </c>
      <c r="AI2884" s="54">
        <f>VLOOKUP(A2884,VQT_IV!A257:C1861,3,0)</f>
        <v>143.51</v>
      </c>
    </row>
    <row r="2885" spans="1:35" x14ac:dyDescent="0.25">
      <c r="A2885" s="1">
        <v>42191</v>
      </c>
      <c r="AH2885" s="57">
        <v>143.27000000000001</v>
      </c>
      <c r="AI2885" s="54">
        <f>VLOOKUP(A2885,VQT_IV!A258:C1862,3,0)</f>
        <v>143.27000000000001</v>
      </c>
    </row>
    <row r="2886" spans="1:35" x14ac:dyDescent="0.25">
      <c r="A2886" s="1">
        <v>42192</v>
      </c>
      <c r="AH2886" s="57">
        <v>143.4</v>
      </c>
      <c r="AI2886" s="54">
        <f>VLOOKUP(A2886,VQT_IV!A259:C1863,3,0)</f>
        <v>143.4</v>
      </c>
    </row>
    <row r="2887" spans="1:35" x14ac:dyDescent="0.25">
      <c r="A2887" s="1">
        <v>42193</v>
      </c>
      <c r="AH2887" s="57">
        <v>142.80000000000001</v>
      </c>
      <c r="AI2887" s="54">
        <f>VLOOKUP(A2887,VQT_IV!A260:C1864,3,0)</f>
        <v>142.80000000000001</v>
      </c>
    </row>
    <row r="2888" spans="1:35" x14ac:dyDescent="0.25">
      <c r="A2888" s="1">
        <v>42194</v>
      </c>
      <c r="AH2888" s="57">
        <v>143.44999999999999</v>
      </c>
      <c r="AI2888" s="54">
        <f>VLOOKUP(A2888,VQT_IV!A261:C1865,3,0)</f>
        <v>143.44999999999999</v>
      </c>
    </row>
    <row r="2889" spans="1:35" x14ac:dyDescent="0.25">
      <c r="A2889" s="1">
        <v>42195</v>
      </c>
      <c r="AH2889" s="57">
        <v>143.75</v>
      </c>
      <c r="AI2889" s="54">
        <f>VLOOKUP(A2889,VQT_IV!A262:C1866,3,0)</f>
        <v>143.75</v>
      </c>
    </row>
    <row r="2890" spans="1:35" x14ac:dyDescent="0.25">
      <c r="A2890" s="1">
        <v>42198</v>
      </c>
      <c r="AH2890" s="57">
        <v>143.66</v>
      </c>
      <c r="AI2890" s="54">
        <f>VLOOKUP(A2890,VQT_IV!A263:C1867,3,0)</f>
        <v>143.66</v>
      </c>
    </row>
    <row r="2891" spans="1:35" x14ac:dyDescent="0.25">
      <c r="A2891" s="1">
        <v>42199</v>
      </c>
      <c r="AH2891" s="57">
        <v>144.13999999999999</v>
      </c>
      <c r="AI2891" s="54">
        <f>VLOOKUP(A2891,VQT_IV!A264:C1868,3,0)</f>
        <v>144.13999999999999</v>
      </c>
    </row>
    <row r="2892" spans="1:35" x14ac:dyDescent="0.25">
      <c r="A2892" s="1">
        <v>42200</v>
      </c>
      <c r="AH2892" s="57">
        <v>143.77000000000001</v>
      </c>
      <c r="AI2892" s="54">
        <f>VLOOKUP(A2892,VQT_IV!A265:C1869,3,0)</f>
        <v>143.77000000000001</v>
      </c>
    </row>
    <row r="2893" spans="1:35" x14ac:dyDescent="0.25">
      <c r="A2893" s="1">
        <v>42201</v>
      </c>
      <c r="AH2893" s="57">
        <v>143.46</v>
      </c>
      <c r="AI2893" s="54">
        <f>VLOOKUP(A2893,VQT_IV!A266:C1870,3,0)</f>
        <v>143.46</v>
      </c>
    </row>
    <row r="2894" spans="1:35" x14ac:dyDescent="0.25">
      <c r="A2894" s="1">
        <v>42202</v>
      </c>
      <c r="AH2894" s="57">
        <v>143.52000000000001</v>
      </c>
      <c r="AI2894" s="54">
        <f>VLOOKUP(A2894,VQT_IV!A267:C1871,3,0)</f>
        <v>143.52000000000001</v>
      </c>
    </row>
    <row r="2895" spans="1:35" x14ac:dyDescent="0.25">
      <c r="A2895" s="1">
        <v>42205</v>
      </c>
      <c r="AH2895" s="57">
        <v>143.4</v>
      </c>
      <c r="AI2895" s="54">
        <f>VLOOKUP(A2895,VQT_IV!A268:C1872,3,0)</f>
        <v>143.4</v>
      </c>
    </row>
    <row r="2896" spans="1:35" x14ac:dyDescent="0.25">
      <c r="A2896" s="1">
        <v>42206</v>
      </c>
      <c r="AH2896" s="57">
        <v>142.84</v>
      </c>
      <c r="AI2896" s="54">
        <f>VLOOKUP(A2896,VQT_IV!A269:C1873,3,0)</f>
        <v>142.84</v>
      </c>
    </row>
    <row r="2897" spans="1:35" x14ac:dyDescent="0.25">
      <c r="A2897" s="1">
        <v>42207</v>
      </c>
      <c r="AH2897" s="57">
        <v>142.49</v>
      </c>
      <c r="AI2897" s="54">
        <f>VLOOKUP(A2897,VQT_IV!A270:C1874,3,0)</f>
        <v>142.49</v>
      </c>
    </row>
    <row r="2898" spans="1:35" x14ac:dyDescent="0.25">
      <c r="A2898" s="1">
        <v>42208</v>
      </c>
      <c r="AH2898" s="57">
        <v>141.87</v>
      </c>
      <c r="AI2898" s="54">
        <f>VLOOKUP(A2898,VQT_IV!A271:C1875,3,0)</f>
        <v>141.87</v>
      </c>
    </row>
    <row r="2899" spans="1:35" x14ac:dyDescent="0.25">
      <c r="A2899" s="1">
        <v>42209</v>
      </c>
      <c r="AH2899" s="57">
        <v>141.09</v>
      </c>
      <c r="AI2899" s="54">
        <f>VLOOKUP(A2899,VQT_IV!A272:C1876,3,0)</f>
        <v>141.09</v>
      </c>
    </row>
    <row r="2900" spans="1:35" x14ac:dyDescent="0.25">
      <c r="A2900" s="1">
        <v>42212</v>
      </c>
      <c r="AH2900" s="57">
        <v>141.12</v>
      </c>
      <c r="AI2900" s="54">
        <f>VLOOKUP(A2900,VQT_IV!A273:C1877,3,0)</f>
        <v>141.12</v>
      </c>
    </row>
    <row r="2901" spans="1:35" x14ac:dyDescent="0.25">
      <c r="A2901" s="1">
        <v>42213</v>
      </c>
      <c r="AH2901" s="57">
        <v>141.54</v>
      </c>
      <c r="AI2901" s="54">
        <f>VLOOKUP(A2901,VQT_IV!A274:C1878,3,0)</f>
        <v>141.54</v>
      </c>
    </row>
    <row r="2902" spans="1:35" x14ac:dyDescent="0.25">
      <c r="A2902" s="1">
        <v>42214</v>
      </c>
      <c r="AH2902" s="57">
        <v>142.25</v>
      </c>
      <c r="AI2902" s="54">
        <f>VLOOKUP(A2902,VQT_IV!A275:C1879,3,0)</f>
        <v>142.25</v>
      </c>
    </row>
    <row r="2903" spans="1:35" x14ac:dyDescent="0.25">
      <c r="A2903" s="1">
        <v>42215</v>
      </c>
      <c r="AH2903" s="57">
        <v>142.13999999999999</v>
      </c>
      <c r="AI2903" s="54">
        <f>VLOOKUP(A2903,VQT_IV!A276:C1880,3,0)</f>
        <v>142.13999999999999</v>
      </c>
    </row>
    <row r="2904" spans="1:35" x14ac:dyDescent="0.25">
      <c r="A2904" s="1">
        <v>42216</v>
      </c>
      <c r="AH2904" s="57">
        <v>141.83000000000001</v>
      </c>
      <c r="AI2904" s="54">
        <f>VLOOKUP(A2904,VQT_IV!A277:C1881,3,0)</f>
        <v>141.83000000000001</v>
      </c>
    </row>
    <row r="2905" spans="1:35" x14ac:dyDescent="0.25">
      <c r="A2905" s="1">
        <v>42219</v>
      </c>
      <c r="AH2905" s="57">
        <v>141.4</v>
      </c>
      <c r="AI2905" s="54">
        <f>VLOOKUP(A2905,VQT_IV!A278:C1882,3,0)</f>
        <v>141.4</v>
      </c>
    </row>
    <row r="2906" spans="1:35" x14ac:dyDescent="0.25">
      <c r="A2906" s="1">
        <v>42220</v>
      </c>
      <c r="AH2906" s="57">
        <v>141.13999999999999</v>
      </c>
      <c r="AI2906" s="54">
        <f>VLOOKUP(A2906,VQT_IV!A279:C1883,3,0)</f>
        <v>141.13999999999999</v>
      </c>
    </row>
    <row r="2907" spans="1:35" x14ac:dyDescent="0.25">
      <c r="A2907" s="1">
        <v>42221</v>
      </c>
      <c r="AH2907" s="57">
        <v>141.59</v>
      </c>
      <c r="AI2907" s="54">
        <f>VLOOKUP(A2907,VQT_IV!A280:C1884,3,0)</f>
        <v>141.59</v>
      </c>
    </row>
    <row r="2908" spans="1:35" x14ac:dyDescent="0.25">
      <c r="A2908" s="1">
        <v>42222</v>
      </c>
      <c r="AH2908" s="57">
        <v>140.63999999999999</v>
      </c>
      <c r="AI2908" s="54">
        <f>VLOOKUP(A2908,VQT_IV!A281:C1885,3,0)</f>
        <v>140.63999999999999</v>
      </c>
    </row>
    <row r="2909" spans="1:35" x14ac:dyDescent="0.25">
      <c r="A2909" s="1">
        <v>42223</v>
      </c>
      <c r="AH2909" s="57">
        <v>140.19999999999999</v>
      </c>
      <c r="AI2909" s="54">
        <f>VLOOKUP(A2909,VQT_IV!A282:C1886,3,0)</f>
        <v>140.19999999999999</v>
      </c>
    </row>
    <row r="2910" spans="1:35" x14ac:dyDescent="0.25">
      <c r="A2910" s="1">
        <v>42226</v>
      </c>
      <c r="AH2910" s="57">
        <v>141.84</v>
      </c>
      <c r="AI2910" s="54">
        <f>VLOOKUP(A2910,VQT_IV!A283:C1887,3,0)</f>
        <v>141.84</v>
      </c>
    </row>
    <row r="2911" spans="1:35" x14ac:dyDescent="0.25">
      <c r="A2911" s="1">
        <v>42227</v>
      </c>
      <c r="AH2911" s="57">
        <v>140.71</v>
      </c>
      <c r="AI2911" s="54">
        <f>VLOOKUP(A2911,VQT_IV!A284:C1888,3,0)</f>
        <v>140.71</v>
      </c>
    </row>
    <row r="2912" spans="1:35" x14ac:dyDescent="0.25">
      <c r="A2912" s="1">
        <v>42228</v>
      </c>
      <c r="AH2912" s="57">
        <v>140.68</v>
      </c>
      <c r="AI2912" s="54">
        <f>VLOOKUP(A2912,VQT_IV!A285:C1889,3,0)</f>
        <v>140.68</v>
      </c>
    </row>
    <row r="2913" spans="1:35" x14ac:dyDescent="0.25">
      <c r="A2913" s="1">
        <v>42229</v>
      </c>
      <c r="AH2913" s="57">
        <v>140.35</v>
      </c>
      <c r="AI2913" s="54">
        <f>VLOOKUP(A2913,VQT_IV!A286:C1890,3,0)</f>
        <v>140.35</v>
      </c>
    </row>
    <row r="2914" spans="1:35" x14ac:dyDescent="0.25">
      <c r="A2914" s="1">
        <v>42230</v>
      </c>
      <c r="AH2914" s="57">
        <v>140.9</v>
      </c>
      <c r="AI2914" s="54">
        <f>VLOOKUP(A2914,VQT_IV!A287:C1891,3,0)</f>
        <v>140.9</v>
      </c>
    </row>
    <row r="2915" spans="1:35" x14ac:dyDescent="0.25">
      <c r="A2915" s="1">
        <v>42233</v>
      </c>
      <c r="AH2915" s="57">
        <v>141.6</v>
      </c>
      <c r="AI2915" s="54">
        <f>VLOOKUP(A2915,VQT_IV!A288:C1892,3,0)</f>
        <v>141.6</v>
      </c>
    </row>
    <row r="2916" spans="1:35" x14ac:dyDescent="0.25">
      <c r="A2916" s="1">
        <v>42234</v>
      </c>
      <c r="AH2916" s="57">
        <v>141.30000000000001</v>
      </c>
      <c r="AI2916" s="54">
        <f>VLOOKUP(A2916,VQT_IV!A289:C1893,3,0)</f>
        <v>141.30000000000001</v>
      </c>
    </row>
    <row r="2917" spans="1:35" x14ac:dyDescent="0.25">
      <c r="A2917" s="1">
        <v>42235</v>
      </c>
      <c r="AH2917" s="57">
        <v>140.29</v>
      </c>
      <c r="AI2917" s="54">
        <f>VLOOKUP(A2917,VQT_IV!A290:C1894,3,0)</f>
        <v>140.29</v>
      </c>
    </row>
    <row r="2918" spans="1:35" x14ac:dyDescent="0.25">
      <c r="A2918" s="1">
        <v>42236</v>
      </c>
      <c r="AH2918" s="57">
        <v>137.75</v>
      </c>
      <c r="AI2918" s="54">
        <f>VLOOKUP(A2918,VQT_IV!A291:C1895,3,0)</f>
        <v>137.75</v>
      </c>
    </row>
    <row r="2919" spans="1:35" x14ac:dyDescent="0.25">
      <c r="A2919" s="1">
        <v>42237</v>
      </c>
      <c r="AH2919" s="57">
        <v>135.76</v>
      </c>
      <c r="AI2919" s="54">
        <f>VLOOKUP(A2919,VQT_IV!A292:C1896,3,0)</f>
        <v>135.76</v>
      </c>
    </row>
    <row r="2920" spans="1:35" x14ac:dyDescent="0.25">
      <c r="A2920" s="1">
        <v>42240</v>
      </c>
      <c r="AH2920" s="57">
        <v>136.38999999999999</v>
      </c>
      <c r="AI2920" s="54">
        <f>VLOOKUP(A2920,VQT_IV!A293:C1897,3,0)</f>
        <v>136.38999999999999</v>
      </c>
    </row>
    <row r="2921" spans="1:35" x14ac:dyDescent="0.25">
      <c r="A2921" s="1">
        <v>42241</v>
      </c>
      <c r="AH2921" s="57">
        <v>136.38</v>
      </c>
      <c r="AI2921" s="54">
        <f>VLOOKUP(A2921,VQT_IV!A294:C1898,3,0)</f>
        <v>136.38</v>
      </c>
    </row>
    <row r="2922" spans="1:35" x14ac:dyDescent="0.25">
      <c r="A2922" s="1">
        <v>42242</v>
      </c>
      <c r="AH2922" s="57">
        <v>136.38</v>
      </c>
      <c r="AI2922" s="54">
        <f>VLOOKUP(A2922,VQT_IV!A295:C1899,3,0)</f>
        <v>136.38</v>
      </c>
    </row>
    <row r="2923" spans="1:35" x14ac:dyDescent="0.25">
      <c r="A2923" s="1">
        <v>42243</v>
      </c>
      <c r="AH2923" s="57">
        <v>136.38</v>
      </c>
      <c r="AI2923" s="54">
        <f>VLOOKUP(A2923,VQT_IV!A296:C1900,3,0)</f>
        <v>136.38</v>
      </c>
    </row>
    <row r="2924" spans="1:35" x14ac:dyDescent="0.25">
      <c r="A2924" s="1">
        <v>42244</v>
      </c>
      <c r="AH2924" s="57">
        <v>136.38</v>
      </c>
      <c r="AI2924" s="54">
        <f>VLOOKUP(A2924,VQT_IV!A297:C1901,3,0)</f>
        <v>136.38</v>
      </c>
    </row>
    <row r="2925" spans="1:35" x14ac:dyDescent="0.25">
      <c r="A2925" s="1">
        <v>42247</v>
      </c>
      <c r="AH2925" s="57">
        <v>138.16</v>
      </c>
      <c r="AI2925" s="54">
        <f>VLOOKUP(A2925,VQT_IV!A298:C1902,3,0)</f>
        <v>138.16</v>
      </c>
    </row>
    <row r="2926" spans="1:35" x14ac:dyDescent="0.25">
      <c r="A2926" s="1">
        <v>42248</v>
      </c>
      <c r="AH2926" s="57">
        <v>139.07</v>
      </c>
      <c r="AI2926" s="54">
        <f>VLOOKUP(A2926,VQT_IV!A299:C1903,3,0)</f>
        <v>139.07</v>
      </c>
    </row>
    <row r="2927" spans="1:35" x14ac:dyDescent="0.25">
      <c r="A2927" s="1">
        <v>42249</v>
      </c>
      <c r="AH2927" s="57">
        <v>137.47</v>
      </c>
      <c r="AI2927" s="54">
        <f>VLOOKUP(A2927,VQT_IV!A300:C1904,3,0)</f>
        <v>137.47</v>
      </c>
    </row>
    <row r="2928" spans="1:35" x14ac:dyDescent="0.25">
      <c r="A2928" s="1">
        <v>42250</v>
      </c>
      <c r="AH2928" s="57">
        <v>137.38999999999999</v>
      </c>
      <c r="AI2928" s="54">
        <f>VLOOKUP(A2928,VQT_IV!A301:C1905,3,0)</f>
        <v>137.38999999999999</v>
      </c>
    </row>
    <row r="2929" spans="1:35" x14ac:dyDescent="0.25">
      <c r="A2929" s="1">
        <v>42251</v>
      </c>
      <c r="AH2929" s="57">
        <v>138.72999999999999</v>
      </c>
      <c r="AI2929" s="54">
        <f>VLOOKUP(A2929,VQT_IV!A302:C1906,3,0)</f>
        <v>138.72999999999999</v>
      </c>
    </row>
    <row r="2930" spans="1:35" x14ac:dyDescent="0.25">
      <c r="A2930" s="1">
        <v>42255</v>
      </c>
      <c r="AH2930" s="57">
        <v>137.96</v>
      </c>
      <c r="AI2930" s="54">
        <f>VLOOKUP(A2930,VQT_IV!A303:C1907,3,0)</f>
        <v>137.96</v>
      </c>
    </row>
    <row r="2931" spans="1:35" x14ac:dyDescent="0.25">
      <c r="A2931" s="1">
        <v>42256</v>
      </c>
      <c r="AH2931" s="57">
        <v>137.68</v>
      </c>
      <c r="AI2931" s="54">
        <f>VLOOKUP(A2931,VQT_IV!A304:C1908,3,0)</f>
        <v>137.68</v>
      </c>
    </row>
    <row r="2932" spans="1:35" x14ac:dyDescent="0.25">
      <c r="A2932" s="1">
        <v>42257</v>
      </c>
      <c r="AH2932" s="57">
        <v>136.96</v>
      </c>
      <c r="AI2932" s="54">
        <f>VLOOKUP(A2932,VQT_IV!A305:C1909,3,0)</f>
        <v>136.96</v>
      </c>
    </row>
    <row r="2933" spans="1:35" x14ac:dyDescent="0.25">
      <c r="A2933" s="1">
        <v>42258</v>
      </c>
      <c r="AH2933" s="57">
        <v>136.69</v>
      </c>
      <c r="AI2933" s="54">
        <f>VLOOKUP(A2933,VQT_IV!A306:C1910,3,0)</f>
        <v>136.69</v>
      </c>
    </row>
    <row r="2934" spans="1:35" x14ac:dyDescent="0.25">
      <c r="A2934" s="1">
        <v>42261</v>
      </c>
      <c r="AH2934" s="57">
        <v>136.19</v>
      </c>
      <c r="AI2934" s="54">
        <f>VLOOKUP(A2934,VQT_IV!A307:C1911,3,0)</f>
        <v>136.19</v>
      </c>
    </row>
    <row r="2935" spans="1:35" x14ac:dyDescent="0.25">
      <c r="A2935" s="1">
        <v>42262</v>
      </c>
      <c r="AH2935" s="57">
        <v>133.96</v>
      </c>
      <c r="AI2935" s="54">
        <f>VLOOKUP(A2935,VQT_IV!A308:C1912,3,0)</f>
        <v>133.96</v>
      </c>
    </row>
    <row r="2936" spans="1:35" x14ac:dyDescent="0.25">
      <c r="A2936" s="1">
        <v>42263</v>
      </c>
      <c r="AH2936" s="57">
        <v>133.53</v>
      </c>
      <c r="AI2936" s="54">
        <f>VLOOKUP(A2936,VQT_IV!A309:C1913,3,0)</f>
        <v>133.53</v>
      </c>
    </row>
    <row r="2937" spans="1:35" x14ac:dyDescent="0.25">
      <c r="A2937" s="1">
        <v>42264</v>
      </c>
      <c r="AH2937" s="57">
        <v>133.52000000000001</v>
      </c>
      <c r="AI2937" s="54">
        <f>VLOOKUP(A2937,VQT_IV!A310:C1914,3,0)</f>
        <v>133.52000000000001</v>
      </c>
    </row>
    <row r="2938" spans="1:35" x14ac:dyDescent="0.25">
      <c r="A2938" s="1">
        <v>42265</v>
      </c>
      <c r="AH2938" s="57">
        <v>133.52000000000001</v>
      </c>
      <c r="AI2938" s="54">
        <f>VLOOKUP(A2938,VQT_IV!A311:C1915,3,0)</f>
        <v>133.52000000000001</v>
      </c>
    </row>
    <row r="2939" spans="1:35" x14ac:dyDescent="0.25">
      <c r="A2939" s="1">
        <v>42268</v>
      </c>
      <c r="AH2939" s="57">
        <v>133.51</v>
      </c>
      <c r="AI2939" s="54">
        <f>VLOOKUP(A2939,VQT_IV!A312:C1916,3,0)</f>
        <v>133.51</v>
      </c>
    </row>
    <row r="2940" spans="1:35" x14ac:dyDescent="0.25">
      <c r="A2940" s="1">
        <v>42269</v>
      </c>
      <c r="AH2940" s="57">
        <v>133.51</v>
      </c>
      <c r="AI2940" s="54">
        <f>VLOOKUP(A2940,VQT_IV!A313:C1917,3,0)</f>
        <v>133.51</v>
      </c>
    </row>
    <row r="2941" spans="1:35" x14ac:dyDescent="0.25">
      <c r="A2941" s="1">
        <v>42270</v>
      </c>
      <c r="AH2941" s="57">
        <v>132.71</v>
      </c>
      <c r="AI2941" s="54">
        <f>VLOOKUP(A2941,VQT_IV!A314:C1918,3,0)</f>
        <v>132.71</v>
      </c>
    </row>
    <row r="2942" spans="1:35" x14ac:dyDescent="0.25">
      <c r="A2942" s="1">
        <v>42271</v>
      </c>
      <c r="AH2942" s="57">
        <v>132.97999999999999</v>
      </c>
      <c r="AI2942" s="54">
        <f>VLOOKUP(A2942,VQT_IV!A315:C1919,3,0)</f>
        <v>132.97999999999999</v>
      </c>
    </row>
    <row r="2943" spans="1:35" x14ac:dyDescent="0.25">
      <c r="A2943" s="1">
        <v>42272</v>
      </c>
      <c r="AH2943" s="57">
        <v>133.36000000000001</v>
      </c>
      <c r="AI2943" s="54">
        <f>VLOOKUP(A2943,VQT_IV!A316:C1920,3,0)</f>
        <v>133.36000000000001</v>
      </c>
    </row>
    <row r="2944" spans="1:35" x14ac:dyDescent="0.25">
      <c r="A2944" s="1">
        <v>42275</v>
      </c>
      <c r="AH2944" s="57">
        <v>131.85</v>
      </c>
      <c r="AI2944" s="54">
        <f>VLOOKUP(A2944,VQT_IV!A317:C1921,3,0)</f>
        <v>131.85</v>
      </c>
    </row>
    <row r="2945" spans="1:35" x14ac:dyDescent="0.25">
      <c r="A2945" s="1">
        <v>42276</v>
      </c>
      <c r="AH2945" s="57">
        <v>131.91999999999999</v>
      </c>
      <c r="AI2945" s="54">
        <f>VLOOKUP(A2945,VQT_IV!A318:C1922,3,0)</f>
        <v>131.91999999999999</v>
      </c>
    </row>
    <row r="2946" spans="1:35" x14ac:dyDescent="0.25">
      <c r="A2946" s="1">
        <v>42277</v>
      </c>
      <c r="AH2946" s="57">
        <v>133.77000000000001</v>
      </c>
      <c r="AI2946" s="54">
        <f>VLOOKUP(A2946,VQT_IV!A319:C1923,3,0)</f>
        <v>133.77000000000001</v>
      </c>
    </row>
    <row r="2947" spans="1:35" x14ac:dyDescent="0.25">
      <c r="A2947" s="1">
        <v>42278</v>
      </c>
      <c r="AH2947" s="57">
        <v>133.33000000000001</v>
      </c>
      <c r="AI2947" s="54">
        <f>VLOOKUP(A2947,VQT_IV!A320:C1924,3,0)</f>
        <v>133.33000000000001</v>
      </c>
    </row>
    <row r="2948" spans="1:35" x14ac:dyDescent="0.25">
      <c r="A2948" s="1">
        <v>42279</v>
      </c>
      <c r="AH2948" s="57">
        <v>134</v>
      </c>
      <c r="AI2948" s="54">
        <f>VLOOKUP(A2948,VQT_IV!A321:C1925,3,0)</f>
        <v>134</v>
      </c>
    </row>
    <row r="2949" spans="1:35" x14ac:dyDescent="0.25">
      <c r="A2949" s="1">
        <v>42282</v>
      </c>
      <c r="AH2949" s="57">
        <v>135.01</v>
      </c>
      <c r="AI2949" s="54">
        <f>VLOOKUP(A2949,VQT_IV!A322:C1926,3,0)</f>
        <v>135.01</v>
      </c>
    </row>
    <row r="2950" spans="1:35" x14ac:dyDescent="0.25">
      <c r="A2950" s="1">
        <v>42283</v>
      </c>
      <c r="AH2950" s="57">
        <v>134.88</v>
      </c>
      <c r="AI2950" s="54">
        <f>VLOOKUP(A2950,VQT_IV!A323:C1927,3,0)</f>
        <v>134.88</v>
      </c>
    </row>
    <row r="2951" spans="1:35" x14ac:dyDescent="0.25">
      <c r="A2951" s="1">
        <v>42284</v>
      </c>
      <c r="AH2951" s="57">
        <v>135.37</v>
      </c>
      <c r="AI2951" s="54">
        <f>VLOOKUP(A2951,VQT_IV!A324:C1928,3,0)</f>
        <v>135.37</v>
      </c>
    </row>
    <row r="2952" spans="1:35" x14ac:dyDescent="0.25">
      <c r="A2952" s="1">
        <v>42285</v>
      </c>
      <c r="AH2952" s="57">
        <v>135.88999999999999</v>
      </c>
      <c r="AI2952" s="54">
        <f>VLOOKUP(A2952,VQT_IV!A325:C1929,3,0)</f>
        <v>135.88999999999999</v>
      </c>
    </row>
    <row r="2953" spans="1:35" x14ac:dyDescent="0.25">
      <c r="A2953" s="1">
        <v>42286</v>
      </c>
      <c r="AH2953" s="57">
        <v>135.84</v>
      </c>
      <c r="AI2953" s="54">
        <f>VLOOKUP(A2953,VQT_IV!A326:C1930,3,0)</f>
        <v>135.84</v>
      </c>
    </row>
    <row r="2954" spans="1:35" x14ac:dyDescent="0.25">
      <c r="A2954" s="1">
        <v>42289</v>
      </c>
      <c r="AH2954" s="57">
        <v>135.05000000000001</v>
      </c>
      <c r="AI2954" s="54">
        <f>VLOOKUP(A2954,VQT_IV!A327:C1931,3,0)</f>
        <v>135.05000000000001</v>
      </c>
    </row>
    <row r="2955" spans="1:35" x14ac:dyDescent="0.25">
      <c r="A2955" s="1">
        <v>42290</v>
      </c>
      <c r="AH2955" s="57">
        <v>135.41999999999999</v>
      </c>
      <c r="AI2955" s="54">
        <f>VLOOKUP(A2955,VQT_IV!A328:C1932,3,0)</f>
        <v>135.41999999999999</v>
      </c>
    </row>
    <row r="2956" spans="1:35" x14ac:dyDescent="0.25">
      <c r="A2956" s="1">
        <v>42291</v>
      </c>
      <c r="AH2956" s="57">
        <v>134.88999999999999</v>
      </c>
      <c r="AI2956" s="54">
        <f>VLOOKUP(A2956,VQT_IV!A329:C1933,3,0)</f>
        <v>134.88999999999999</v>
      </c>
    </row>
    <row r="2957" spans="1:35" x14ac:dyDescent="0.25">
      <c r="A2957" s="1">
        <v>42292</v>
      </c>
      <c r="AH2957" s="57">
        <v>135.55000000000001</v>
      </c>
      <c r="AI2957" s="54">
        <f>VLOOKUP(A2957,VQT_IV!A330:C1934,3,0)</f>
        <v>135.55000000000001</v>
      </c>
    </row>
    <row r="2958" spans="1:35" x14ac:dyDescent="0.25">
      <c r="A2958" s="1">
        <v>42293</v>
      </c>
      <c r="AH2958" s="57">
        <v>135.99</v>
      </c>
      <c r="AI2958" s="54">
        <f>VLOOKUP(A2958,VQT_IV!A331:C1935,3,0)</f>
        <v>135.99</v>
      </c>
    </row>
    <row r="2959" spans="1:35" x14ac:dyDescent="0.25">
      <c r="A2959" s="1">
        <v>42296</v>
      </c>
      <c r="AH2959" s="57">
        <v>135.13</v>
      </c>
      <c r="AI2959" s="54">
        <f>VLOOKUP(A2959,VQT_IV!A332:C1936,3,0)</f>
        <v>135.13</v>
      </c>
    </row>
    <row r="2960" spans="1:35" x14ac:dyDescent="0.25">
      <c r="A2960" s="1">
        <v>42297</v>
      </c>
      <c r="AH2960" s="57">
        <v>135.16999999999999</v>
      </c>
      <c r="AI2960" s="54">
        <f>VLOOKUP(A2960,VQT_IV!A333:C1937,3,0)</f>
        <v>135.16999999999999</v>
      </c>
    </row>
    <row r="2961" spans="1:35" x14ac:dyDescent="0.25">
      <c r="A2961" s="1">
        <v>42298</v>
      </c>
      <c r="AH2961" s="57">
        <v>134.65</v>
      </c>
      <c r="AI2961" s="54">
        <f>VLOOKUP(A2961,VQT_IV!A334:C1938,3,0)</f>
        <v>134.65</v>
      </c>
    </row>
    <row r="2962" spans="1:35" x14ac:dyDescent="0.25">
      <c r="A2962" s="1">
        <v>42299</v>
      </c>
      <c r="AH2962" s="57">
        <v>136.43</v>
      </c>
      <c r="AI2962" s="54">
        <f>VLOOKUP(A2962,VQT_IV!A335:C1939,3,0)</f>
        <v>136.43</v>
      </c>
    </row>
    <row r="2963" spans="1:35" x14ac:dyDescent="0.25">
      <c r="A2963" s="1">
        <v>42300</v>
      </c>
      <c r="AH2963" s="57">
        <v>138.02000000000001</v>
      </c>
      <c r="AI2963" s="54">
        <f>VLOOKUP(A2963,VQT_IV!A336:C1940,3,0)</f>
        <v>138.02000000000001</v>
      </c>
    </row>
    <row r="2964" spans="1:35" x14ac:dyDescent="0.25">
      <c r="A2964" s="1">
        <v>42303</v>
      </c>
      <c r="AH2964" s="57">
        <v>137.82</v>
      </c>
      <c r="AI2964" s="54">
        <f>VLOOKUP(A2964,VQT_IV!A337:C1941,3,0)</f>
        <v>137.82</v>
      </c>
    </row>
    <row r="2965" spans="1:35" x14ac:dyDescent="0.25">
      <c r="A2965" s="1">
        <v>42304</v>
      </c>
      <c r="AH2965" s="57">
        <v>137.38</v>
      </c>
      <c r="AI2965" s="54">
        <f>VLOOKUP(A2965,VQT_IV!A338:C1942,3,0)</f>
        <v>137.38</v>
      </c>
    </row>
    <row r="2966" spans="1:35" x14ac:dyDescent="0.25">
      <c r="A2966" s="1">
        <v>42305</v>
      </c>
      <c r="AH2966" s="57">
        <v>138.88</v>
      </c>
      <c r="AI2966" s="54">
        <f>VLOOKUP(A2966,VQT_IV!A339:C1943,3,0)</f>
        <v>138.88</v>
      </c>
    </row>
    <row r="2967" spans="1:35" x14ac:dyDescent="0.25">
      <c r="A2967" s="1">
        <v>42306</v>
      </c>
      <c r="AH2967" s="57">
        <v>138.87</v>
      </c>
      <c r="AI2967" s="54">
        <f>VLOOKUP(A2967,VQT_IV!A340:C1944,3,0)</f>
        <v>138.87</v>
      </c>
    </row>
    <row r="2968" spans="1:35" x14ac:dyDescent="0.25">
      <c r="A2968" s="1">
        <v>42307</v>
      </c>
      <c r="AH2968" s="57">
        <v>138.30000000000001</v>
      </c>
      <c r="AI2968" s="54">
        <f>VLOOKUP(A2968,VQT_IV!A341:C1945,3,0)</f>
        <v>138.30000000000001</v>
      </c>
    </row>
    <row r="2969" spans="1:35" x14ac:dyDescent="0.25">
      <c r="A2969" s="1">
        <v>42310</v>
      </c>
      <c r="AH2969" s="57">
        <v>139.75</v>
      </c>
      <c r="AI2969" s="54">
        <f>VLOOKUP(A2969,VQT_IV!A342:C1946,3,0)</f>
        <v>139.75</v>
      </c>
    </row>
    <row r="2970" spans="1:35" x14ac:dyDescent="0.25">
      <c r="A2970" s="1">
        <v>42311</v>
      </c>
      <c r="AH2970" s="57">
        <v>140.18</v>
      </c>
      <c r="AI2970" s="54">
        <f>VLOOKUP(A2970,VQT_IV!A343:C1947,3,0)</f>
        <v>140.18</v>
      </c>
    </row>
    <row r="2971" spans="1:35" x14ac:dyDescent="0.25">
      <c r="A2971" s="1">
        <v>42312</v>
      </c>
      <c r="AH2971" s="57">
        <v>139.85</v>
      </c>
      <c r="AI2971" s="54">
        <f>VLOOKUP(A2971,VQT_IV!A344:C1948,3,0)</f>
        <v>139.85</v>
      </c>
    </row>
    <row r="2972" spans="1:35" x14ac:dyDescent="0.25">
      <c r="A2972" s="1">
        <v>42313</v>
      </c>
      <c r="AH2972" s="57">
        <v>139.59</v>
      </c>
      <c r="AI2972" s="54">
        <f>VLOOKUP(A2972,VQT_IV!A345:C1949,3,0)</f>
        <v>139.59</v>
      </c>
    </row>
    <row r="2973" spans="1:35" x14ac:dyDescent="0.25">
      <c r="A2973" s="1">
        <v>42314</v>
      </c>
      <c r="AH2973" s="57">
        <v>139.47999999999999</v>
      </c>
      <c r="AI2973" s="54">
        <f>VLOOKUP(A2973,VQT_IV!A346:C1950,3,0)</f>
        <v>139.47999999999999</v>
      </c>
    </row>
    <row r="2974" spans="1:35" x14ac:dyDescent="0.25">
      <c r="A2974" s="1">
        <v>42317</v>
      </c>
      <c r="AH2974" s="57">
        <v>138.4</v>
      </c>
      <c r="AI2974" s="54">
        <f>VLOOKUP(A2974,VQT_IV!A347:C1951,3,0)</f>
        <v>138.4</v>
      </c>
    </row>
    <row r="2975" spans="1:35" x14ac:dyDescent="0.25">
      <c r="A2975" s="1">
        <v>42318</v>
      </c>
      <c r="AH2975" s="57">
        <v>138.51</v>
      </c>
      <c r="AI2975" s="54">
        <f>VLOOKUP(A2975,VQT_IV!A348:C1952,3,0)</f>
        <v>138.51</v>
      </c>
    </row>
    <row r="2976" spans="1:35" x14ac:dyDescent="0.25">
      <c r="A2976" s="1">
        <v>42319</v>
      </c>
      <c r="AH2976" s="57">
        <v>138.16999999999999</v>
      </c>
      <c r="AI2976" s="54">
        <f>VLOOKUP(A2976,VQT_IV!A349:C1953,3,0)</f>
        <v>138.16999999999999</v>
      </c>
    </row>
    <row r="2977" spans="1:35" x14ac:dyDescent="0.25">
      <c r="A2977" s="1">
        <v>42320</v>
      </c>
      <c r="AH2977" s="57">
        <v>137.61000000000001</v>
      </c>
      <c r="AI2977" s="54">
        <f>VLOOKUP(A2977,VQT_IV!A350:C1954,3,0)</f>
        <v>137.61000000000001</v>
      </c>
    </row>
    <row r="2978" spans="1:35" x14ac:dyDescent="0.25">
      <c r="A2978" s="1">
        <v>42321</v>
      </c>
      <c r="AH2978" s="57">
        <v>137.13</v>
      </c>
      <c r="AI2978" s="54">
        <f>VLOOKUP(A2978,VQT_IV!A351:C1955,3,0)</f>
        <v>137.13</v>
      </c>
    </row>
    <row r="2979" spans="1:35" x14ac:dyDescent="0.25">
      <c r="A2979" s="1">
        <v>42324</v>
      </c>
      <c r="AH2979" s="57">
        <v>137.58000000000001</v>
      </c>
      <c r="AI2979" s="54">
        <f>VLOOKUP(A2979,VQT_IV!A352:C1956,3,0)</f>
        <v>137.58000000000001</v>
      </c>
    </row>
    <row r="2980" spans="1:35" x14ac:dyDescent="0.25">
      <c r="A2980" s="1">
        <v>42325</v>
      </c>
      <c r="AH2980" s="57">
        <v>137.94999999999999</v>
      </c>
      <c r="AI2980" s="54">
        <f>VLOOKUP(A2980,VQT_IV!A353:C1957,3,0)</f>
        <v>137.94999999999999</v>
      </c>
    </row>
    <row r="2981" spans="1:35" x14ac:dyDescent="0.25">
      <c r="A2981" s="1">
        <v>42326</v>
      </c>
      <c r="AH2981" s="57">
        <v>139.41</v>
      </c>
      <c r="AI2981" s="54">
        <f>VLOOKUP(A2981,VQT_IV!A354:C1958,3,0)</f>
        <v>139.41</v>
      </c>
    </row>
    <row r="2982" spans="1:35" x14ac:dyDescent="0.25">
      <c r="A2982" s="1">
        <v>42327</v>
      </c>
      <c r="AH2982" s="57">
        <v>139.58000000000001</v>
      </c>
      <c r="AI2982" s="54">
        <f>VLOOKUP(A2982,VQT_IV!A355:C1959,3,0)</f>
        <v>139.58000000000001</v>
      </c>
    </row>
    <row r="2983" spans="1:35" x14ac:dyDescent="0.25">
      <c r="A2983" s="1">
        <v>42328</v>
      </c>
      <c r="AH2983" s="57">
        <v>139.52000000000001</v>
      </c>
      <c r="AI2983" s="54">
        <f>VLOOKUP(A2983,VQT_IV!A356:C1960,3,0)</f>
        <v>139.52000000000001</v>
      </c>
    </row>
    <row r="2984" spans="1:35" x14ac:dyDescent="0.25">
      <c r="A2984" s="1">
        <v>42331</v>
      </c>
      <c r="AH2984" s="57">
        <v>139.04</v>
      </c>
      <c r="AI2984" s="54">
        <f>VLOOKUP(A2984,VQT_IV!A357:C1961,3,0)</f>
        <v>139.04</v>
      </c>
    </row>
    <row r="2985" spans="1:35" x14ac:dyDescent="0.25">
      <c r="A2985" s="1">
        <v>42332</v>
      </c>
      <c r="AH2985" s="57">
        <v>139.53</v>
      </c>
      <c r="AI2985" s="54">
        <f>VLOOKUP(A2985,VQT_IV!A358:C1962,3,0)</f>
        <v>139.53</v>
      </c>
    </row>
    <row r="2986" spans="1:35" x14ac:dyDescent="0.25">
      <c r="A2986" s="1">
        <v>42333</v>
      </c>
      <c r="AH2986" s="57">
        <v>138.78</v>
      </c>
      <c r="AI2986" s="54">
        <f>VLOOKUP(A2986,VQT_IV!A359:C1963,3,0)</f>
        <v>138.78</v>
      </c>
    </row>
    <row r="2987" spans="1:35" x14ac:dyDescent="0.25">
      <c r="A2987" s="1">
        <v>42335</v>
      </c>
      <c r="AH2987" s="57">
        <v>139.30000000000001</v>
      </c>
      <c r="AI2987" s="54">
        <f>VLOOKUP(A2987,VQT_IV!A360:C1964,3,0)</f>
        <v>139.30000000000001</v>
      </c>
    </row>
    <row r="2988" spans="1:35" x14ac:dyDescent="0.25">
      <c r="A2988" s="1">
        <v>42338</v>
      </c>
      <c r="AH2988" s="57">
        <v>138.54</v>
      </c>
      <c r="AI2988" s="54">
        <f>VLOOKUP(A2988,VQT_IV!A361:C1965,3,0)</f>
        <v>138.54</v>
      </c>
    </row>
    <row r="2989" spans="1:35" x14ac:dyDescent="0.25">
      <c r="A2989" s="1">
        <v>42339</v>
      </c>
      <c r="AH2989" s="57">
        <v>139.27000000000001</v>
      </c>
      <c r="AI2989" s="54">
        <f>VLOOKUP(A2989,VQT_IV!A362:C1966,3,0)</f>
        <v>139.27000000000001</v>
      </c>
    </row>
    <row r="2990" spans="1:35" x14ac:dyDescent="0.25">
      <c r="A2990" s="1">
        <v>42340</v>
      </c>
      <c r="AH2990" s="57">
        <v>138.38</v>
      </c>
      <c r="AI2990" s="54">
        <f>VLOOKUP(A2990,VQT_IV!A363:C1967,3,0)</f>
        <v>138.38</v>
      </c>
    </row>
    <row r="2991" spans="1:35" x14ac:dyDescent="0.25">
      <c r="A2991" s="1">
        <v>42341</v>
      </c>
      <c r="AH2991" s="57">
        <v>137.59</v>
      </c>
      <c r="AI2991" s="54">
        <f>VLOOKUP(A2991,VQT_IV!A364:C1968,3,0)</f>
        <v>137.59</v>
      </c>
    </row>
    <row r="2992" spans="1:35" x14ac:dyDescent="0.25">
      <c r="A2992" s="1">
        <v>42342</v>
      </c>
      <c r="AH2992" s="57">
        <v>138.94999999999999</v>
      </c>
      <c r="AI2992" s="54">
        <f>VLOOKUP(A2992,VQT_IV!A365:C1969,3,0)</f>
        <v>138.94999999999999</v>
      </c>
    </row>
    <row r="2993" spans="1:35" x14ac:dyDescent="0.25">
      <c r="A2993" s="1">
        <v>42345</v>
      </c>
      <c r="AH2993" s="57">
        <v>138.27000000000001</v>
      </c>
      <c r="AI2993" s="54">
        <f>VLOOKUP(A2993,VQT_IV!A366:C1970,3,0)</f>
        <v>138.27000000000001</v>
      </c>
    </row>
    <row r="2994" spans="1:35" x14ac:dyDescent="0.25">
      <c r="A2994" s="1">
        <v>42346</v>
      </c>
      <c r="AH2994" s="57">
        <v>138.22</v>
      </c>
      <c r="AI2994" s="54">
        <f>VLOOKUP(A2994,VQT_IV!A367:C1971,3,0)</f>
        <v>138.22</v>
      </c>
    </row>
    <row r="2995" spans="1:35" x14ac:dyDescent="0.25">
      <c r="A2995" s="1">
        <v>42347</v>
      </c>
      <c r="AH2995" s="57">
        <v>137.9</v>
      </c>
      <c r="AI2995" s="54">
        <f>VLOOKUP(A2995,VQT_IV!A368:C1972,3,0)</f>
        <v>137.9</v>
      </c>
    </row>
    <row r="2996" spans="1:35" x14ac:dyDescent="0.25">
      <c r="A2996" s="1">
        <v>42348</v>
      </c>
      <c r="AH2996" s="57">
        <v>138.30000000000001</v>
      </c>
      <c r="AI2996" s="54">
        <f>VLOOKUP(A2996,VQT_IV!A369:C1973,3,0)</f>
        <v>138.30000000000001</v>
      </c>
    </row>
    <row r="2997" spans="1:35" x14ac:dyDescent="0.25">
      <c r="A2997" s="1">
        <v>42349</v>
      </c>
      <c r="AH2997" s="57">
        <v>138.09</v>
      </c>
      <c r="AI2997" s="54">
        <f>VLOOKUP(A2997,VQT_IV!A370:C1974,3,0)</f>
        <v>138.09</v>
      </c>
    </row>
    <row r="2998" spans="1:35" x14ac:dyDescent="0.25">
      <c r="A2998" s="1">
        <v>42352</v>
      </c>
      <c r="AH2998" s="57">
        <v>137.76</v>
      </c>
      <c r="AI2998" s="54">
        <f>VLOOKUP(A2998,VQT_IV!A371:C1975,3,0)</f>
        <v>137.76</v>
      </c>
    </row>
    <row r="2999" spans="1:35" x14ac:dyDescent="0.25">
      <c r="A2999" s="1">
        <v>42353</v>
      </c>
      <c r="AH2999" s="57">
        <v>138.03</v>
      </c>
      <c r="AI2999" s="54">
        <f>VLOOKUP(A2999,VQT_IV!A372:C1976,3,0)</f>
        <v>138.03</v>
      </c>
    </row>
    <row r="3000" spans="1:35" x14ac:dyDescent="0.25">
      <c r="A3000" s="1">
        <v>42354</v>
      </c>
      <c r="AH3000" s="57">
        <v>139.29</v>
      </c>
      <c r="AI3000" s="54">
        <f>VLOOKUP(A3000,VQT_IV!A373:C1977,3,0)</f>
        <v>139.29</v>
      </c>
    </row>
    <row r="3001" spans="1:35" x14ac:dyDescent="0.25">
      <c r="A3001" s="1">
        <v>42355</v>
      </c>
      <c r="AH3001" s="57">
        <v>138.29</v>
      </c>
      <c r="AI3001" s="54">
        <f>VLOOKUP(A3001,VQT_IV!A374:C1978,3,0)</f>
        <v>138.29</v>
      </c>
    </row>
    <row r="3002" spans="1:35" x14ac:dyDescent="0.25">
      <c r="A3002" s="1">
        <v>42356</v>
      </c>
      <c r="AH3002" s="57">
        <v>136.88999999999999</v>
      </c>
      <c r="AI3002" s="54">
        <f>VLOOKUP(A3002,VQT_IV!A375:C1979,3,0)</f>
        <v>136.88999999999999</v>
      </c>
    </row>
    <row r="3003" spans="1:35" x14ac:dyDescent="0.25">
      <c r="A3003" s="1">
        <v>42359</v>
      </c>
      <c r="AH3003" s="57">
        <v>136.81</v>
      </c>
      <c r="AI3003" s="54">
        <f>VLOOKUP(A3003,VQT_IV!A376:C1980,3,0)</f>
        <v>136.81</v>
      </c>
    </row>
    <row r="3004" spans="1:35" x14ac:dyDescent="0.25">
      <c r="A3004" s="1">
        <v>42360</v>
      </c>
      <c r="AH3004" s="57">
        <v>137.19999999999999</v>
      </c>
      <c r="AI3004" s="54">
        <f>VLOOKUP(A3004,VQT_IV!A377:C1981,3,0)</f>
        <v>137.19999999999999</v>
      </c>
    </row>
    <row r="3005" spans="1:35" x14ac:dyDescent="0.25">
      <c r="A3005" s="1">
        <v>42361</v>
      </c>
      <c r="AH3005" s="57">
        <v>138.79</v>
      </c>
      <c r="AI3005" s="54">
        <f>VLOOKUP(A3005,VQT_IV!A378:C1982,3,0)</f>
        <v>138.79</v>
      </c>
    </row>
    <row r="3006" spans="1:35" x14ac:dyDescent="0.25">
      <c r="A3006" s="1">
        <v>42362</v>
      </c>
      <c r="AH3006" s="57">
        <v>138.97</v>
      </c>
      <c r="AI3006" s="54">
        <f>VLOOKUP(A3006,VQT_IV!A379:C1983,3,0)</f>
        <v>138.97</v>
      </c>
    </row>
    <row r="3007" spans="1:35" x14ac:dyDescent="0.25">
      <c r="A3007" s="1">
        <v>42366</v>
      </c>
      <c r="AH3007" s="57">
        <v>138.21</v>
      </c>
      <c r="AI3007" s="54">
        <f>VLOOKUP(A3007,VQT_IV!A380:C1984,3,0)</f>
        <v>138.21</v>
      </c>
    </row>
    <row r="3008" spans="1:35" x14ac:dyDescent="0.25">
      <c r="A3008" s="1">
        <v>42367</v>
      </c>
      <c r="AH3008" s="57">
        <v>139.31</v>
      </c>
      <c r="AI3008" s="54">
        <f>VLOOKUP(A3008,VQT_IV!A381:C1985,3,0)</f>
        <v>139.31</v>
      </c>
    </row>
    <row r="3009" spans="1:35" x14ac:dyDescent="0.25">
      <c r="A3009" s="1">
        <v>42368</v>
      </c>
      <c r="AH3009" s="57">
        <v>139.05000000000001</v>
      </c>
      <c r="AI3009" s="54">
        <f>VLOOKUP(A3009,VQT_IV!A382:C1986,3,0)</f>
        <v>139.05000000000001</v>
      </c>
    </row>
    <row r="3010" spans="1:35" x14ac:dyDescent="0.25">
      <c r="A3010" s="1">
        <v>42369</v>
      </c>
      <c r="AH3010" s="57">
        <v>137.97</v>
      </c>
      <c r="AI3010" s="54">
        <f>VLOOKUP(A3010,VQT_IV!A383:C1987,3,0)</f>
        <v>137.97</v>
      </c>
    </row>
    <row r="3011" spans="1:35" x14ac:dyDescent="0.25">
      <c r="A3011" s="1">
        <v>42373</v>
      </c>
      <c r="AH3011" s="57">
        <v>136.81</v>
      </c>
      <c r="AI3011" s="54">
        <f>VLOOKUP(A3011,VQT_IV!A384:C1988,3,0)</f>
        <v>136.81</v>
      </c>
    </row>
    <row r="3012" spans="1:35" x14ac:dyDescent="0.25">
      <c r="A3012" s="1">
        <v>42374</v>
      </c>
      <c r="AH3012" s="57">
        <v>136.83000000000001</v>
      </c>
      <c r="AI3012" s="54">
        <f>VLOOKUP(A3012,VQT_IV!A385:C1989,3,0)</f>
        <v>136.83000000000001</v>
      </c>
    </row>
    <row r="3013" spans="1:35" x14ac:dyDescent="0.25">
      <c r="A3013" s="1">
        <v>42375</v>
      </c>
      <c r="AH3013" s="57">
        <v>135.75</v>
      </c>
      <c r="AI3013" s="54">
        <f>VLOOKUP(A3013,VQT_IV!A386:C1990,3,0)</f>
        <v>135.75</v>
      </c>
    </row>
    <row r="3014" spans="1:35" x14ac:dyDescent="0.25">
      <c r="A3014" s="1">
        <v>42376</v>
      </c>
      <c r="AH3014" s="57">
        <v>134.47999999999999</v>
      </c>
      <c r="AI3014" s="54">
        <f>VLOOKUP(A3014,VQT_IV!A387:C1991,3,0)</f>
        <v>134.47999999999999</v>
      </c>
    </row>
    <row r="3015" spans="1:35" x14ac:dyDescent="0.25">
      <c r="A3015" s="1">
        <v>42377</v>
      </c>
      <c r="AH3015" s="57">
        <v>134.47999999999999</v>
      </c>
      <c r="AI3015" s="54">
        <f>VLOOKUP(A3015,VQT_IV!A388:C1992,3,0)</f>
        <v>134.47999999999999</v>
      </c>
    </row>
    <row r="3016" spans="1:35" x14ac:dyDescent="0.25">
      <c r="A3016" s="1">
        <v>42380</v>
      </c>
      <c r="AH3016" s="57">
        <v>134.47</v>
      </c>
      <c r="AI3016" s="54">
        <f>VLOOKUP(A3016,VQT_IV!A389:C1993,3,0)</f>
        <v>134.47</v>
      </c>
    </row>
    <row r="3017" spans="1:35" x14ac:dyDescent="0.25">
      <c r="A3017" s="1">
        <v>42381</v>
      </c>
      <c r="AH3017" s="57">
        <v>134.47</v>
      </c>
      <c r="AI3017" s="54">
        <f>VLOOKUP(A3017,VQT_IV!A390:C1994,3,0)</f>
        <v>134.47</v>
      </c>
    </row>
    <row r="3018" spans="1:35" x14ac:dyDescent="0.25">
      <c r="A3018" s="1">
        <v>42382</v>
      </c>
      <c r="AH3018" s="57">
        <v>132.83000000000001</v>
      </c>
      <c r="AI3018" s="54">
        <f>VLOOKUP(A3018,VQT_IV!A391:C1995,3,0)</f>
        <v>132.83000000000001</v>
      </c>
    </row>
    <row r="3019" spans="1:35" x14ac:dyDescent="0.25">
      <c r="A3019" s="1">
        <v>42383</v>
      </c>
      <c r="AH3019" s="57">
        <v>134.31</v>
      </c>
      <c r="AI3019" s="54">
        <f>VLOOKUP(A3019,VQT_IV!A392:C1996,3,0)</f>
        <v>134.31</v>
      </c>
    </row>
    <row r="3020" spans="1:35" x14ac:dyDescent="0.25">
      <c r="A3020" s="1">
        <v>42384</v>
      </c>
      <c r="AH3020" s="57">
        <v>134.31</v>
      </c>
      <c r="AI3020" s="54">
        <f>VLOOKUP(A3020,VQT_IV!A393:C1997,3,0)</f>
        <v>134.31</v>
      </c>
    </row>
    <row r="3021" spans="1:35" x14ac:dyDescent="0.25">
      <c r="A3021" s="1">
        <v>42388</v>
      </c>
      <c r="AH3021" s="57">
        <v>134.08000000000001</v>
      </c>
      <c r="AI3021" s="54">
        <f>VLOOKUP(A3021,VQT_IV!A394:C1998,3,0)</f>
        <v>134.08000000000001</v>
      </c>
    </row>
    <row r="3022" spans="1:35" x14ac:dyDescent="0.25">
      <c r="A3022" s="1">
        <v>42389</v>
      </c>
      <c r="AH3022" s="57">
        <v>133.35</v>
      </c>
      <c r="AI3022" s="54">
        <f>VLOOKUP(A3022,VQT_IV!A395:C1999,3,0)</f>
        <v>133.35</v>
      </c>
    </row>
    <row r="3023" spans="1:35" x14ac:dyDescent="0.25">
      <c r="A3023" s="1">
        <v>42390</v>
      </c>
      <c r="AH3023" s="57">
        <v>134.21</v>
      </c>
      <c r="AI3023" s="54">
        <f>VLOOKUP(A3023,VQT_IV!A396:C2000,3,0)</f>
        <v>134.21</v>
      </c>
    </row>
    <row r="3024" spans="1:35" x14ac:dyDescent="0.25">
      <c r="A3024" s="1">
        <v>42391</v>
      </c>
      <c r="AH3024" s="57">
        <v>133.16</v>
      </c>
      <c r="AI3024" s="54">
        <f>VLOOKUP(A3024,VQT_IV!A397:C2001,3,0)</f>
        <v>133.16</v>
      </c>
    </row>
    <row r="3025" spans="1:35" x14ac:dyDescent="0.25">
      <c r="A3025" s="1">
        <v>42394</v>
      </c>
      <c r="AH3025" s="57">
        <v>133.43</v>
      </c>
      <c r="AI3025" s="54">
        <f>VLOOKUP(A3025,VQT_IV!A398:C2002,3,0)</f>
        <v>133.43</v>
      </c>
    </row>
    <row r="3026" spans="1:35" x14ac:dyDescent="0.25">
      <c r="A3026" s="1">
        <v>42395</v>
      </c>
      <c r="AH3026" s="57">
        <v>133.34</v>
      </c>
      <c r="AI3026" s="54">
        <f>VLOOKUP(A3026,VQT_IV!A399:C2003,3,0)</f>
        <v>133.34</v>
      </c>
    </row>
    <row r="3027" spans="1:35" x14ac:dyDescent="0.25">
      <c r="A3027" s="1">
        <v>42396</v>
      </c>
      <c r="AH3027" s="57">
        <v>133.44999999999999</v>
      </c>
      <c r="AI3027" s="54">
        <f>VLOOKUP(A3027,VQT_IV!A400:C2004,3,0)</f>
        <v>133.44999999999999</v>
      </c>
    </row>
    <row r="3028" spans="1:35" x14ac:dyDescent="0.25">
      <c r="A3028" s="1">
        <v>42397</v>
      </c>
      <c r="AH3028" s="57">
        <v>133.32</v>
      </c>
      <c r="AI3028" s="54">
        <f>VLOOKUP(A3028,VQT_IV!A401:C2005,3,0)</f>
        <v>133.32</v>
      </c>
    </row>
    <row r="3029" spans="1:35" x14ac:dyDescent="0.25">
      <c r="A3029" s="1">
        <v>42398</v>
      </c>
      <c r="AH3029" s="57">
        <v>133.66999999999999</v>
      </c>
      <c r="AI3029" s="54">
        <f>VLOOKUP(A3029,VQT_IV!A402:C2006,3,0)</f>
        <v>133.66999999999999</v>
      </c>
    </row>
    <row r="3030" spans="1:35" x14ac:dyDescent="0.25">
      <c r="A3030" s="1">
        <v>42401</v>
      </c>
      <c r="AH3030" s="57">
        <v>133.52000000000001</v>
      </c>
      <c r="AI3030" s="54">
        <f>VLOOKUP(A3030,VQT_IV!A403:C2007,3,0)</f>
        <v>133.52000000000001</v>
      </c>
    </row>
    <row r="3031" spans="1:35" x14ac:dyDescent="0.25">
      <c r="A3031" s="1">
        <v>42402</v>
      </c>
      <c r="AH3031" s="57">
        <v>132.74</v>
      </c>
      <c r="AI3031" s="54">
        <f>VLOOKUP(A3031,VQT_IV!A404:C2008,3,0)</f>
        <v>132.74</v>
      </c>
    </row>
    <row r="3032" spans="1:35" x14ac:dyDescent="0.25">
      <c r="A3032" s="1">
        <v>42403</v>
      </c>
      <c r="AH3032" s="57">
        <v>133.06</v>
      </c>
      <c r="AI3032" s="54">
        <f>VLOOKUP(A3032,VQT_IV!A405:C2009,3,0)</f>
        <v>133.06</v>
      </c>
    </row>
    <row r="3033" spans="1:35" x14ac:dyDescent="0.25">
      <c r="A3033" s="1">
        <v>42404</v>
      </c>
      <c r="AH3033" s="57">
        <v>133.52000000000001</v>
      </c>
      <c r="AI3033" s="54">
        <f>VLOOKUP(A3033,VQT_IV!A406:C2010,3,0)</f>
        <v>133.52000000000001</v>
      </c>
    </row>
    <row r="3034" spans="1:35" x14ac:dyDescent="0.25">
      <c r="A3034" s="1">
        <v>42405</v>
      </c>
      <c r="AH3034" s="57">
        <v>132.08000000000001</v>
      </c>
      <c r="AI3034" s="54">
        <f>VLOOKUP(A3034,VQT_IV!A407:C2011,3,0)</f>
        <v>132.08000000000001</v>
      </c>
    </row>
    <row r="3035" spans="1:35" x14ac:dyDescent="0.25">
      <c r="A3035" s="1">
        <v>42408</v>
      </c>
      <c r="AH3035" s="57">
        <v>131.38</v>
      </c>
      <c r="AI3035" s="54">
        <f>VLOOKUP(A3035,VQT_IV!A408:C2012,3,0)</f>
        <v>131.38</v>
      </c>
    </row>
    <row r="3036" spans="1:35" x14ac:dyDescent="0.25">
      <c r="A3036" s="1">
        <v>42409</v>
      </c>
      <c r="AH3036" s="57">
        <v>131.77000000000001</v>
      </c>
      <c r="AI3036" s="54">
        <f>VLOOKUP(A3036,VQT_IV!A409:C2013,3,0)</f>
        <v>131.77000000000001</v>
      </c>
    </row>
    <row r="3037" spans="1:35" x14ac:dyDescent="0.25">
      <c r="A3037" s="1">
        <v>42410</v>
      </c>
      <c r="AH3037" s="57">
        <v>131.91</v>
      </c>
      <c r="AI3037" s="54">
        <f>VLOOKUP(A3037,VQT_IV!A410:C2014,3,0)</f>
        <v>131.91</v>
      </c>
    </row>
    <row r="3038" spans="1:35" x14ac:dyDescent="0.25">
      <c r="A3038" s="1">
        <v>42411</v>
      </c>
      <c r="AH3038" s="57">
        <v>131.55000000000001</v>
      </c>
      <c r="AI3038" s="54">
        <f>VLOOKUP(A3038,VQT_IV!A411:C2015,3,0)</f>
        <v>131.55000000000001</v>
      </c>
    </row>
    <row r="3039" spans="1:35" x14ac:dyDescent="0.25">
      <c r="A3039" s="1">
        <v>42412</v>
      </c>
      <c r="AH3039" s="57">
        <v>133.19999999999999</v>
      </c>
      <c r="AI3039" s="54">
        <f>VLOOKUP(A3039,VQT_IV!A412:C2016,3,0)</f>
        <v>133.19999999999999</v>
      </c>
    </row>
    <row r="3040" spans="1:35" x14ac:dyDescent="0.25">
      <c r="A3040" s="1">
        <v>42416</v>
      </c>
      <c r="AH3040" s="57">
        <v>134.03</v>
      </c>
      <c r="AI3040" s="54">
        <f>VLOOKUP(A3040,VQT_IV!A413:C2017,3,0)</f>
        <v>134.03</v>
      </c>
    </row>
    <row r="3041" spans="1:35" x14ac:dyDescent="0.25">
      <c r="A3041" s="1">
        <v>42417</v>
      </c>
      <c r="AH3041" s="57">
        <v>135.15</v>
      </c>
      <c r="AI3041" s="54">
        <f>VLOOKUP(A3041,VQT_IV!A414:C2018,3,0)</f>
        <v>135.15</v>
      </c>
    </row>
    <row r="3042" spans="1:35" x14ac:dyDescent="0.25">
      <c r="A3042" s="1">
        <v>42418</v>
      </c>
      <c r="AH3042" s="57">
        <v>134.5</v>
      </c>
      <c r="AI3042" s="54">
        <f>VLOOKUP(A3042,VQT_IV!A415:C2019,3,0)</f>
        <v>134.5</v>
      </c>
    </row>
    <row r="3043" spans="1:35" x14ac:dyDescent="0.25">
      <c r="A3043" s="1">
        <v>42419</v>
      </c>
      <c r="AH3043" s="57">
        <v>134.15</v>
      </c>
      <c r="AI3043" s="54">
        <f>VLOOKUP(A3043,VQT_IV!A416:C2020,3,0)</f>
        <v>134.15</v>
      </c>
    </row>
    <row r="3044" spans="1:35" x14ac:dyDescent="0.25">
      <c r="A3044" s="1">
        <v>42422</v>
      </c>
      <c r="AH3044" s="57">
        <v>134.61000000000001</v>
      </c>
      <c r="AI3044" s="54">
        <f>VLOOKUP(A3044,VQT_IV!A417:C2021,3,0)</f>
        <v>134.61000000000001</v>
      </c>
    </row>
    <row r="3045" spans="1:35" x14ac:dyDescent="0.25">
      <c r="A3045" s="1">
        <v>42423</v>
      </c>
      <c r="AH3045" s="57">
        <v>134.24</v>
      </c>
      <c r="AI3045" s="54">
        <f>VLOOKUP(A3045,VQT_IV!A418:C2022,3,0)</f>
        <v>134.24</v>
      </c>
    </row>
    <row r="3046" spans="1:35" x14ac:dyDescent="0.25">
      <c r="A3046" s="1">
        <v>42424</v>
      </c>
      <c r="AH3046" s="57">
        <v>134.38999999999999</v>
      </c>
      <c r="AI3046" s="54">
        <f>VLOOKUP(A3046,VQT_IV!A419:C2023,3,0)</f>
        <v>134.38999999999999</v>
      </c>
    </row>
    <row r="3047" spans="1:35" x14ac:dyDescent="0.25">
      <c r="A3047" s="1">
        <v>42425</v>
      </c>
      <c r="AH3047" s="57">
        <v>134.9</v>
      </c>
      <c r="AI3047" s="54">
        <f>VLOOKUP(A3047,VQT_IV!A420:C2024,3,0)</f>
        <v>134.9</v>
      </c>
    </row>
    <row r="3048" spans="1:35" x14ac:dyDescent="0.25">
      <c r="A3048" s="1">
        <v>42426</v>
      </c>
      <c r="AH3048" s="57">
        <v>135.24</v>
      </c>
      <c r="AI3048" s="54">
        <f>VLOOKUP(A3048,VQT_IV!A421:C2025,3,0)</f>
        <v>135.24</v>
      </c>
    </row>
    <row r="3049" spans="1:35" x14ac:dyDescent="0.25">
      <c r="A3049" s="1">
        <v>42429</v>
      </c>
      <c r="AH3049" s="57">
        <v>134.44999999999999</v>
      </c>
      <c r="AI3049" s="54">
        <f>VLOOKUP(A3049,VQT_IV!A422:C2026,3,0)</f>
        <v>134.44999999999999</v>
      </c>
    </row>
    <row r="3050" spans="1:35" x14ac:dyDescent="0.25">
      <c r="A3050" s="1">
        <v>42430</v>
      </c>
      <c r="AH3050" s="57">
        <v>136.04</v>
      </c>
      <c r="AI3050" s="54">
        <f>VLOOKUP(A3050,VQT_IV!A423:C2027,3,0)</f>
        <v>136.04</v>
      </c>
    </row>
    <row r="3051" spans="1:35" x14ac:dyDescent="0.25">
      <c r="A3051" s="1">
        <v>42431</v>
      </c>
      <c r="AH3051" s="57">
        <v>136.49</v>
      </c>
      <c r="AI3051" s="54">
        <f>VLOOKUP(A3051,VQT_IV!A424:C2028,3,0)</f>
        <v>136.49</v>
      </c>
    </row>
    <row r="3052" spans="1:35" x14ac:dyDescent="0.25">
      <c r="A3052" s="1">
        <v>42432</v>
      </c>
      <c r="AH3052" s="57">
        <v>136.03</v>
      </c>
      <c r="AI3052" s="54">
        <f>VLOOKUP(A3052,VQT_IV!A425:C2029,3,0)</f>
        <v>136.03</v>
      </c>
    </row>
    <row r="3053" spans="1:35" x14ac:dyDescent="0.25">
      <c r="A3053" s="1">
        <v>42433</v>
      </c>
      <c r="AH3053" s="57">
        <v>136.82</v>
      </c>
      <c r="AI3053" s="54">
        <f>VLOOKUP(A3053,VQT_IV!A426:C2030,3,0)</f>
        <v>136.82</v>
      </c>
    </row>
    <row r="3054" spans="1:35" x14ac:dyDescent="0.25">
      <c r="A3054" s="1">
        <v>42436</v>
      </c>
      <c r="AH3054" s="57">
        <v>136.9</v>
      </c>
      <c r="AI3054" s="54">
        <f>VLOOKUP(A3054,VQT_IV!A427:C2031,3,0)</f>
        <v>136.9</v>
      </c>
    </row>
    <row r="3055" spans="1:35" x14ac:dyDescent="0.25">
      <c r="A3055" s="1">
        <v>42437</v>
      </c>
      <c r="AH3055" s="57">
        <v>135.58000000000001</v>
      </c>
      <c r="AI3055" s="54">
        <f>VLOOKUP(A3055,VQT_IV!A428:C2032,3,0)</f>
        <v>135.58000000000001</v>
      </c>
    </row>
    <row r="3056" spans="1:35" x14ac:dyDescent="0.25">
      <c r="A3056" s="1">
        <v>42438</v>
      </c>
      <c r="AH3056" s="57">
        <v>136.16999999999999</v>
      </c>
      <c r="AI3056" s="54">
        <f>VLOOKUP(A3056,VQT_IV!A429:C2033,3,0)</f>
        <v>136.16999999999999</v>
      </c>
    </row>
    <row r="3057" spans="1:35" x14ac:dyDescent="0.25">
      <c r="A3057" s="1">
        <v>42439</v>
      </c>
      <c r="AH3057" s="57">
        <v>136.16999999999999</v>
      </c>
      <c r="AI3057" s="54">
        <f>VLOOKUP(A3057,VQT_IV!A430:C2034,3,0)</f>
        <v>136.16999999999999</v>
      </c>
    </row>
    <row r="3058" spans="1:35" x14ac:dyDescent="0.25">
      <c r="A3058" s="1">
        <v>42440</v>
      </c>
      <c r="AH3058" s="57">
        <v>138.22</v>
      </c>
      <c r="AI3058" s="54">
        <f>VLOOKUP(A3058,VQT_IV!A431:C2035,3,0)</f>
        <v>138.22</v>
      </c>
    </row>
    <row r="3059" spans="1:35" x14ac:dyDescent="0.25">
      <c r="A3059" s="1">
        <v>42443</v>
      </c>
      <c r="AH3059" s="57">
        <v>138</v>
      </c>
      <c r="AI3059" s="54">
        <f>VLOOKUP(A3059,VQT_IV!A432:C2036,3,0)</f>
        <v>138</v>
      </c>
    </row>
    <row r="3060" spans="1:35" x14ac:dyDescent="0.25">
      <c r="A3060" s="1">
        <v>42444</v>
      </c>
      <c r="AH3060" s="57">
        <v>137.79</v>
      </c>
      <c r="AI3060" s="54">
        <f>VLOOKUP(A3060,VQT_IV!A433:C2037,3,0)</f>
        <v>137.79</v>
      </c>
    </row>
    <row r="3061" spans="1:35" x14ac:dyDescent="0.25">
      <c r="A3061" s="1">
        <v>42445</v>
      </c>
      <c r="AH3061" s="57">
        <v>138.41</v>
      </c>
      <c r="AI3061" s="54">
        <f>VLOOKUP(A3061,VQT_IV!A434:C2038,3,0)</f>
        <v>138.41</v>
      </c>
    </row>
    <row r="3062" spans="1:35" x14ac:dyDescent="0.25">
      <c r="A3062" s="1">
        <v>42446</v>
      </c>
      <c r="AH3062" s="57">
        <v>139.19999999999999</v>
      </c>
      <c r="AI3062" s="54">
        <f>VLOOKUP(A3062,VQT_IV!A435:C2039,3,0)</f>
        <v>139.19999999999999</v>
      </c>
    </row>
    <row r="3063" spans="1:35" x14ac:dyDescent="0.25">
      <c r="A3063" s="1">
        <v>42447</v>
      </c>
      <c r="AH3063" s="57">
        <v>139.79</v>
      </c>
      <c r="AI3063" s="54">
        <f>VLOOKUP(A3063,VQT_IV!A436:C2040,3,0)</f>
        <v>139.79</v>
      </c>
    </row>
    <row r="3064" spans="1:35" x14ac:dyDescent="0.25">
      <c r="A3064" s="1">
        <v>42450</v>
      </c>
      <c r="AH3064" s="57">
        <v>139.77000000000001</v>
      </c>
      <c r="AI3064" s="54">
        <f>VLOOKUP(A3064,VQT_IV!A437:C2041,3,0)</f>
        <v>139.77000000000001</v>
      </c>
    </row>
    <row r="3065" spans="1:35" x14ac:dyDescent="0.25">
      <c r="A3065" s="1">
        <v>42451</v>
      </c>
      <c r="AH3065" s="57">
        <v>139.63999999999999</v>
      </c>
      <c r="AI3065" s="54">
        <f>VLOOKUP(A3065,VQT_IV!A438:C2042,3,0)</f>
        <v>139.63999999999999</v>
      </c>
    </row>
    <row r="3066" spans="1:35" x14ac:dyDescent="0.25">
      <c r="A3066" s="1">
        <v>42452</v>
      </c>
      <c r="AH3066" s="57">
        <v>138.94999999999999</v>
      </c>
      <c r="AI3066" s="54">
        <f>VLOOKUP(A3066,VQT_IV!A439:C2043,3,0)</f>
        <v>138.94999999999999</v>
      </c>
    </row>
    <row r="3067" spans="1:35" x14ac:dyDescent="0.25">
      <c r="A3067" s="1">
        <v>42453</v>
      </c>
      <c r="AH3067" s="57">
        <v>138.84</v>
      </c>
      <c r="AI3067" s="54">
        <f>VLOOKUP(A3067,VQT_IV!A440:C2044,3,0)</f>
        <v>138.84</v>
      </c>
    </row>
    <row r="3068" spans="1:35" x14ac:dyDescent="0.25">
      <c r="A3068" s="1">
        <v>42457</v>
      </c>
      <c r="AH3068" s="57">
        <v>138.85</v>
      </c>
      <c r="AI3068" s="54">
        <f>VLOOKUP(A3068,VQT_IV!A441:C2045,3,0)</f>
        <v>138.85</v>
      </c>
    </row>
    <row r="3069" spans="1:35" x14ac:dyDescent="0.25">
      <c r="A3069" s="1">
        <v>42458</v>
      </c>
      <c r="AH3069" s="57">
        <v>139.87</v>
      </c>
      <c r="AI3069" s="54">
        <f>VLOOKUP(A3069,VQT_IV!A442:C2046,3,0)</f>
        <v>139.87</v>
      </c>
    </row>
    <row r="3070" spans="1:35" x14ac:dyDescent="0.25">
      <c r="A3070" s="1">
        <v>42459</v>
      </c>
      <c r="AH3070" s="57">
        <v>140.41</v>
      </c>
      <c r="AI3070" s="54">
        <f>VLOOKUP(A3070,VQT_IV!A443:C2047,3,0)</f>
        <v>140.41</v>
      </c>
    </row>
    <row r="3071" spans="1:35" x14ac:dyDescent="0.25">
      <c r="A3071" s="1">
        <v>42460</v>
      </c>
      <c r="AH3071" s="57">
        <v>140.15</v>
      </c>
      <c r="AI3071" s="54">
        <f>VLOOKUP(A3071,VQT_IV!A444:C2048,3,0)</f>
        <v>140.15</v>
      </c>
    </row>
    <row r="3072" spans="1:35" x14ac:dyDescent="0.25">
      <c r="A3072" s="1">
        <v>42461</v>
      </c>
      <c r="AH3072" s="57">
        <v>140.91999999999999</v>
      </c>
      <c r="AI3072" s="54">
        <f>VLOOKUP(A3072,VQT_IV!A445:C2049,3,0)</f>
        <v>140.91999999999999</v>
      </c>
    </row>
    <row r="3073" spans="1:35" x14ac:dyDescent="0.25">
      <c r="A3073" s="1">
        <v>42464</v>
      </c>
      <c r="AH3073" s="57">
        <v>140.6</v>
      </c>
      <c r="AI3073" s="54">
        <f>VLOOKUP(A3073,VQT_IV!A446:C2050,3,0)</f>
        <v>140.6</v>
      </c>
    </row>
    <row r="3074" spans="1:35" x14ac:dyDescent="0.25">
      <c r="A3074" s="1">
        <v>42465</v>
      </c>
      <c r="AH3074" s="57">
        <v>139.37</v>
      </c>
      <c r="AI3074" s="54">
        <f>VLOOKUP(A3074,VQT_IV!A447:C2051,3,0)</f>
        <v>139.37</v>
      </c>
    </row>
    <row r="3075" spans="1:35" x14ac:dyDescent="0.25">
      <c r="A3075" s="1">
        <v>42466</v>
      </c>
      <c r="AH3075" s="57">
        <v>140.63999999999999</v>
      </c>
      <c r="AI3075" s="54">
        <f>VLOOKUP(A3075,VQT_IV!A448:C2052,3,0)</f>
        <v>140.63999999999999</v>
      </c>
    </row>
    <row r="3076" spans="1:35" x14ac:dyDescent="0.25">
      <c r="A3076" s="1">
        <v>42467</v>
      </c>
      <c r="AH3076" s="57">
        <v>139.32</v>
      </c>
      <c r="AI3076" s="54">
        <f>VLOOKUP(A3076,VQT_IV!A449:C2053,3,0)</f>
        <v>139.32</v>
      </c>
    </row>
    <row r="3077" spans="1:35" x14ac:dyDescent="0.25">
      <c r="A3077" s="1">
        <v>42468</v>
      </c>
      <c r="AH3077" s="57">
        <v>139.61000000000001</v>
      </c>
      <c r="AI3077" s="54">
        <f>VLOOKUP(A3077,VQT_IV!A450:C2054,3,0)</f>
        <v>139.61000000000001</v>
      </c>
    </row>
    <row r="3078" spans="1:35" x14ac:dyDescent="0.25">
      <c r="A3078" s="1">
        <v>42471</v>
      </c>
      <c r="AH3078" s="57">
        <v>139.32</v>
      </c>
      <c r="AI3078" s="54">
        <f>VLOOKUP(A3078,VQT_IV!A451:C2055,3,0)</f>
        <v>139.32</v>
      </c>
    </row>
    <row r="3079" spans="1:35" x14ac:dyDescent="0.25">
      <c r="A3079" s="1">
        <v>42472</v>
      </c>
      <c r="AH3079" s="57">
        <v>139.88999999999999</v>
      </c>
      <c r="AI3079" s="54">
        <f>VLOOKUP(A3079,VQT_IV!A452:C2056,3,0)</f>
        <v>139.88999999999999</v>
      </c>
    </row>
    <row r="3080" spans="1:35" x14ac:dyDescent="0.25">
      <c r="A3080" s="1">
        <v>42473</v>
      </c>
      <c r="AH3080" s="57">
        <v>140.49</v>
      </c>
      <c r="AI3080" s="54">
        <f>VLOOKUP(A3080,VQT_IV!A453:C2057,3,0)</f>
        <v>140.49</v>
      </c>
    </row>
    <row r="3081" spans="1:35" x14ac:dyDescent="0.25">
      <c r="A3081" s="1">
        <v>42474</v>
      </c>
      <c r="AH3081" s="57">
        <v>140.37</v>
      </c>
      <c r="AI3081" s="54">
        <f>VLOOKUP(A3081,VQT_IV!A454:C2058,3,0)</f>
        <v>140.37</v>
      </c>
    </row>
    <row r="3082" spans="1:35" x14ac:dyDescent="0.25">
      <c r="A3082" s="1">
        <v>42475</v>
      </c>
      <c r="AH3082" s="57">
        <v>140.19</v>
      </c>
      <c r="AI3082" s="54">
        <f>VLOOKUP(A3082,VQT_IV!A455:C2059,3,0)</f>
        <v>140.19</v>
      </c>
    </row>
    <row r="3083" spans="1:35" x14ac:dyDescent="0.25">
      <c r="A3083" s="1">
        <v>42478</v>
      </c>
      <c r="AH3083" s="57">
        <v>140.9</v>
      </c>
      <c r="AI3083" s="54">
        <f>VLOOKUP(A3083,VQT_IV!A456:C2060,3,0)</f>
        <v>140.9</v>
      </c>
    </row>
    <row r="3084" spans="1:35" x14ac:dyDescent="0.25">
      <c r="A3084" s="1">
        <v>42479</v>
      </c>
      <c r="AH3084" s="57">
        <v>141.32</v>
      </c>
      <c r="AI3084" s="54">
        <f>VLOOKUP(A3084,VQT_IV!A457:C2061,3,0)</f>
        <v>141.32</v>
      </c>
    </row>
    <row r="3085" spans="1:35" x14ac:dyDescent="0.25">
      <c r="A3085" s="1">
        <v>42480</v>
      </c>
      <c r="AH3085" s="57">
        <v>141.47</v>
      </c>
      <c r="AI3085" s="54">
        <f>VLOOKUP(A3085,VQT_IV!A458:C2062,3,0)</f>
        <v>141.47</v>
      </c>
    </row>
    <row r="3086" spans="1:35" x14ac:dyDescent="0.25">
      <c r="A3086" s="1">
        <v>42481</v>
      </c>
      <c r="AH3086" s="57">
        <v>140.83000000000001</v>
      </c>
      <c r="AI3086" s="54">
        <f>VLOOKUP(A3086,VQT_IV!A459:C2063,3,0)</f>
        <v>140.83000000000001</v>
      </c>
    </row>
    <row r="3087" spans="1:35" x14ac:dyDescent="0.25">
      <c r="A3087" s="1">
        <v>42482</v>
      </c>
      <c r="AH3087" s="57">
        <v>140.71</v>
      </c>
      <c r="AI3087" s="54">
        <f>VLOOKUP(A3087,VQT_IV!A460:C2064,3,0)</f>
        <v>140.71</v>
      </c>
    </row>
    <row r="3088" spans="1:35" x14ac:dyDescent="0.25">
      <c r="A3088" s="1">
        <v>42485</v>
      </c>
      <c r="AH3088" s="57">
        <v>140.47</v>
      </c>
      <c r="AI3088" s="54">
        <f>VLOOKUP(A3088,VQT_IV!A461:C2065,3,0)</f>
        <v>140.47</v>
      </c>
    </row>
    <row r="3089" spans="1:35" x14ac:dyDescent="0.25">
      <c r="A3089" s="1">
        <v>42486</v>
      </c>
      <c r="AH3089" s="57">
        <v>140.66</v>
      </c>
      <c r="AI3089" s="54">
        <f>VLOOKUP(A3089,VQT_IV!A462:C2066,3,0)</f>
        <v>140.66</v>
      </c>
    </row>
    <row r="3090" spans="1:35" x14ac:dyDescent="0.25">
      <c r="A3090" s="1">
        <v>42487</v>
      </c>
      <c r="AH3090" s="57">
        <v>140.80000000000001</v>
      </c>
      <c r="AI3090" s="54">
        <f>VLOOKUP(A3090,VQT_IV!A463:C2067,3,0)</f>
        <v>140.80000000000001</v>
      </c>
    </row>
    <row r="3091" spans="1:35" x14ac:dyDescent="0.25">
      <c r="A3091" s="1">
        <v>42488</v>
      </c>
      <c r="AH3091" s="57">
        <v>139.75</v>
      </c>
      <c r="AI3091" s="54">
        <f>VLOOKUP(A3091,VQT_IV!A464:C2068,3,0)</f>
        <v>139.75</v>
      </c>
    </row>
    <row r="3092" spans="1:35" x14ac:dyDescent="0.25">
      <c r="A3092" s="1">
        <v>42489</v>
      </c>
      <c r="AH3092" s="57">
        <v>139.15</v>
      </c>
      <c r="AI3092" s="54">
        <f>VLOOKUP(A3092,VQT_IV!A465:C2069,3,0)</f>
        <v>139.15</v>
      </c>
    </row>
    <row r="3093" spans="1:35" x14ac:dyDescent="0.25">
      <c r="A3093" s="1">
        <v>42492</v>
      </c>
      <c r="AH3093" s="57">
        <v>140</v>
      </c>
      <c r="AI3093" s="54">
        <f>VLOOKUP(A3093,VQT_IV!A466:C2070,3,0)</f>
        <v>140</v>
      </c>
    </row>
    <row r="3094" spans="1:35" x14ac:dyDescent="0.25">
      <c r="A3094" s="1">
        <v>42493</v>
      </c>
      <c r="AH3094" s="57">
        <v>138.99</v>
      </c>
      <c r="AI3094" s="54">
        <f>VLOOKUP(A3094,VQT_IV!A467:C2071,3,0)</f>
        <v>138.99</v>
      </c>
    </row>
    <row r="3095" spans="1:35" x14ac:dyDescent="0.25">
      <c r="A3095" s="1">
        <v>42494</v>
      </c>
      <c r="AH3095" s="57">
        <v>138.41999999999999</v>
      </c>
      <c r="AI3095" s="54">
        <f>VLOOKUP(A3095,VQT_IV!A468:C2072,3,0)</f>
        <v>138.41999999999999</v>
      </c>
    </row>
    <row r="3096" spans="1:35" x14ac:dyDescent="0.25">
      <c r="A3096" s="1">
        <v>42495</v>
      </c>
      <c r="AH3096" s="57">
        <v>138.37</v>
      </c>
      <c r="AI3096" s="54">
        <f>VLOOKUP(A3096,VQT_IV!A469:C2073,3,0)</f>
        <v>138.37</v>
      </c>
    </row>
    <row r="3097" spans="1:35" x14ac:dyDescent="0.25">
      <c r="A3097" s="1">
        <v>42496</v>
      </c>
      <c r="AH3097" s="57">
        <v>138.13</v>
      </c>
      <c r="AI3097" s="54">
        <f>VLOOKUP(A3097,VQT_IV!A470:C2074,3,0)</f>
        <v>138.13</v>
      </c>
    </row>
    <row r="3098" spans="1:35" x14ac:dyDescent="0.25">
      <c r="A3098" s="1">
        <v>42499</v>
      </c>
      <c r="AH3098" s="57">
        <v>138.16</v>
      </c>
      <c r="AI3098" s="54">
        <f>VLOOKUP(A3098,VQT_IV!A471:C2075,3,0)</f>
        <v>138.16</v>
      </c>
    </row>
    <row r="3099" spans="1:35" x14ac:dyDescent="0.25">
      <c r="A3099" s="1">
        <v>42500</v>
      </c>
      <c r="AH3099" s="57">
        <v>139.66</v>
      </c>
      <c r="AI3099" s="54">
        <f>VLOOKUP(A3099,VQT_IV!A472:C2076,3,0)</f>
        <v>139.66</v>
      </c>
    </row>
    <row r="3100" spans="1:35" x14ac:dyDescent="0.25">
      <c r="A3100" s="1">
        <v>42501</v>
      </c>
      <c r="AH3100" s="57">
        <v>138.62</v>
      </c>
      <c r="AI3100" s="54">
        <f>VLOOKUP(A3100,VQT_IV!A473:C2077,3,0)</f>
        <v>138.62</v>
      </c>
    </row>
    <row r="3101" spans="1:35" x14ac:dyDescent="0.25">
      <c r="A3101" s="1">
        <v>42502</v>
      </c>
      <c r="AH3101" s="57">
        <v>138.51</v>
      </c>
      <c r="AI3101" s="54">
        <f>VLOOKUP(A3101,VQT_IV!A474:C2078,3,0)</f>
        <v>138.51</v>
      </c>
    </row>
    <row r="3102" spans="1:35" x14ac:dyDescent="0.25">
      <c r="A3102" s="1">
        <v>42503</v>
      </c>
      <c r="AH3102" s="57">
        <v>137.5</v>
      </c>
      <c r="AI3102" s="54">
        <f>VLOOKUP(A3102,VQT_IV!A475:C2079,3,0)</f>
        <v>137.5</v>
      </c>
    </row>
    <row r="3103" spans="1:35" x14ac:dyDescent="0.25">
      <c r="A3103" s="1">
        <v>42506</v>
      </c>
      <c r="AH3103" s="57">
        <v>138.19999999999999</v>
      </c>
      <c r="AI3103" s="54">
        <f>VLOOKUP(A3103,VQT_IV!A476:C2080,3,0)</f>
        <v>138.19999999999999</v>
      </c>
    </row>
    <row r="3104" spans="1:35" x14ac:dyDescent="0.25">
      <c r="A3104" s="1">
        <v>42507</v>
      </c>
      <c r="AH3104" s="57">
        <v>137.51</v>
      </c>
      <c r="AI3104" s="54">
        <f>VLOOKUP(A3104,VQT_IV!A477:C2081,3,0)</f>
        <v>137.51</v>
      </c>
    </row>
    <row r="3105" spans="1:35" x14ac:dyDescent="0.25">
      <c r="A3105" s="1">
        <v>42508</v>
      </c>
      <c r="AH3105" s="57">
        <v>137.57</v>
      </c>
      <c r="AI3105" s="54">
        <f>VLOOKUP(A3105,VQT_IV!A478:C2082,3,0)</f>
        <v>137.57</v>
      </c>
    </row>
    <row r="3106" spans="1:35" x14ac:dyDescent="0.25">
      <c r="A3106" s="1">
        <v>42509</v>
      </c>
      <c r="AH3106" s="57">
        <v>137.04</v>
      </c>
      <c r="AI3106" s="54">
        <f>VLOOKUP(A3106,VQT_IV!A479:C2083,3,0)</f>
        <v>137.04</v>
      </c>
    </row>
    <row r="3107" spans="1:35" x14ac:dyDescent="0.25">
      <c r="A3107" s="1">
        <v>42510</v>
      </c>
      <c r="AH3107" s="57">
        <v>137.74</v>
      </c>
      <c r="AI3107" s="54">
        <f>VLOOKUP(A3107,VQT_IV!A480:C2084,3,0)</f>
        <v>137.74</v>
      </c>
    </row>
    <row r="3108" spans="1:35" x14ac:dyDescent="0.25">
      <c r="A3108" s="1">
        <v>42513</v>
      </c>
      <c r="AH3108" s="57">
        <v>137.5</v>
      </c>
      <c r="AI3108" s="54">
        <f>VLOOKUP(A3108,VQT_IV!A481:C2085,3,0)</f>
        <v>137.5</v>
      </c>
    </row>
    <row r="3109" spans="1:35" x14ac:dyDescent="0.25">
      <c r="A3109" s="1">
        <v>42514</v>
      </c>
      <c r="AH3109" s="57">
        <v>138.38999999999999</v>
      </c>
      <c r="AI3109" s="54">
        <f>VLOOKUP(A3109,VQT_IV!A482:C2086,3,0)</f>
        <v>138.38999999999999</v>
      </c>
    </row>
    <row r="3110" spans="1:35" x14ac:dyDescent="0.25">
      <c r="A3110" s="1">
        <v>42515</v>
      </c>
      <c r="AH3110" s="57">
        <v>139.28</v>
      </c>
      <c r="AI3110" s="54">
        <f>VLOOKUP(A3110,VQT_IV!A483:C2087,3,0)</f>
        <v>139.28</v>
      </c>
    </row>
    <row r="3111" spans="1:35" x14ac:dyDescent="0.25">
      <c r="A3111" s="1">
        <v>42516</v>
      </c>
      <c r="AH3111" s="57">
        <v>139.01</v>
      </c>
      <c r="AI3111" s="54">
        <f>VLOOKUP(A3111,VQT_IV!A484:C2088,3,0)</f>
        <v>139.01</v>
      </c>
    </row>
    <row r="3112" spans="1:35" x14ac:dyDescent="0.25">
      <c r="A3112" s="1">
        <v>42517</v>
      </c>
      <c r="AH3112" s="57">
        <v>139.27000000000001</v>
      </c>
      <c r="AI3112" s="54">
        <f>VLOOKUP(A3112,VQT_IV!A485:C2089,3,0)</f>
        <v>139.27000000000001</v>
      </c>
    </row>
    <row r="3113" spans="1:35" x14ac:dyDescent="0.25">
      <c r="A3113" s="1">
        <v>42521</v>
      </c>
      <c r="AH3113" s="57">
        <v>139.03</v>
      </c>
      <c r="AI3113" s="54">
        <f>VLOOKUP(A3113,VQT_IV!A486:C2090,3,0)</f>
        <v>139.03</v>
      </c>
    </row>
    <row r="3114" spans="1:35" x14ac:dyDescent="0.25">
      <c r="A3114" s="1">
        <v>42522</v>
      </c>
      <c r="AH3114" s="57">
        <v>139.21</v>
      </c>
      <c r="AI3114" s="54">
        <f>VLOOKUP(A3114,VQT_IV!A487:C2091,3,0)</f>
        <v>139.21</v>
      </c>
    </row>
    <row r="3115" spans="1:35" x14ac:dyDescent="0.25">
      <c r="A3115" s="1">
        <v>42523</v>
      </c>
      <c r="AH3115" s="57">
        <v>139.24</v>
      </c>
      <c r="AI3115" s="54">
        <f>VLOOKUP(A3115,VQT_IV!A488:C2092,3,0)</f>
        <v>139.24</v>
      </c>
    </row>
    <row r="3116" spans="1:35" x14ac:dyDescent="0.25">
      <c r="A3116" s="1">
        <v>42524</v>
      </c>
      <c r="AH3116" s="57">
        <v>138.81</v>
      </c>
      <c r="AI3116" s="54">
        <f>VLOOKUP(A3116,VQT_IV!A489:C2093,3,0)</f>
        <v>138.81</v>
      </c>
    </row>
    <row r="3117" spans="1:35" x14ac:dyDescent="0.25">
      <c r="A3117" s="1">
        <v>42527</v>
      </c>
      <c r="AH3117" s="57">
        <v>139.19999999999999</v>
      </c>
      <c r="AI3117" s="54">
        <f>VLOOKUP(A3117,VQT_IV!A490:C2094,3,0)</f>
        <v>139.19999999999999</v>
      </c>
    </row>
    <row r="3118" spans="1:35" x14ac:dyDescent="0.25">
      <c r="A3118" s="1">
        <v>42528</v>
      </c>
      <c r="AH3118" s="57">
        <v>139.43</v>
      </c>
      <c r="AI3118" s="54">
        <f>VLOOKUP(A3118,VQT_IV!A491:C2095,3,0)</f>
        <v>139.43</v>
      </c>
    </row>
    <row r="3119" spans="1:35" x14ac:dyDescent="0.25">
      <c r="A3119" s="1">
        <v>42529</v>
      </c>
      <c r="AH3119" s="57">
        <v>139.91999999999999</v>
      </c>
      <c r="AI3119" s="54">
        <f>VLOOKUP(A3119,VQT_IV!A492:C2096,3,0)</f>
        <v>139.91999999999999</v>
      </c>
    </row>
    <row r="3120" spans="1:35" x14ac:dyDescent="0.25">
      <c r="A3120" s="1">
        <v>42530</v>
      </c>
      <c r="AH3120" s="57">
        <v>139.76</v>
      </c>
      <c r="AI3120" s="54">
        <f>VLOOKUP(A3120,VQT_IV!A493:C2097,3,0)</f>
        <v>139.76</v>
      </c>
    </row>
    <row r="3121" spans="1:35" x14ac:dyDescent="0.25">
      <c r="A3121" s="1">
        <v>42531</v>
      </c>
      <c r="AH3121" s="57">
        <v>138.80000000000001</v>
      </c>
      <c r="AI3121" s="54">
        <f>VLOOKUP(A3121,VQT_IV!A494:C2098,3,0)</f>
        <v>138.80000000000001</v>
      </c>
    </row>
    <row r="3122" spans="1:35" x14ac:dyDescent="0.25">
      <c r="A3122" s="1">
        <v>42534</v>
      </c>
      <c r="AH3122" s="57">
        <v>138.28</v>
      </c>
      <c r="AI3122" s="54">
        <f>VLOOKUP(A3122,VQT_IV!A495:C2099,3,0)</f>
        <v>138.28</v>
      </c>
    </row>
    <row r="3123" spans="1:35" x14ac:dyDescent="0.25">
      <c r="A3123" s="1">
        <v>42535</v>
      </c>
      <c r="AH3123" s="57">
        <v>137.97999999999999</v>
      </c>
      <c r="AI3123" s="54">
        <f>VLOOKUP(A3123,VQT_IV!A496:C2100,3,0)</f>
        <v>137.97999999999999</v>
      </c>
    </row>
    <row r="3124" spans="1:35" x14ac:dyDescent="0.25">
      <c r="A3124" s="1">
        <v>42536</v>
      </c>
      <c r="AH3124" s="57">
        <v>137.69</v>
      </c>
      <c r="AI3124" s="54">
        <f>VLOOKUP(A3124,VQT_IV!A497:C2101,3,0)</f>
        <v>137.69</v>
      </c>
    </row>
    <row r="3125" spans="1:35" x14ac:dyDescent="0.25">
      <c r="A3125" s="1">
        <v>42537</v>
      </c>
      <c r="AH3125" s="57">
        <v>138.04</v>
      </c>
      <c r="AI3125" s="54">
        <f>VLOOKUP(A3125,VQT_IV!A498:C2102,3,0)</f>
        <v>138.04</v>
      </c>
    </row>
    <row r="3126" spans="1:35" x14ac:dyDescent="0.25">
      <c r="A3126" s="1">
        <v>42538</v>
      </c>
      <c r="AH3126" s="57">
        <v>137.6</v>
      </c>
      <c r="AI3126" s="54">
        <f>VLOOKUP(A3126,VQT_IV!A499:C2103,3,0)</f>
        <v>137.6</v>
      </c>
    </row>
    <row r="3127" spans="1:35" x14ac:dyDescent="0.25">
      <c r="A3127" s="1">
        <v>42541</v>
      </c>
      <c r="AH3127" s="57">
        <v>138.11000000000001</v>
      </c>
      <c r="AI3127" s="54">
        <f>VLOOKUP(A3127,VQT_IV!A500:C2104,3,0)</f>
        <v>138.11000000000001</v>
      </c>
    </row>
    <row r="3128" spans="1:35" x14ac:dyDescent="0.25">
      <c r="A3128" s="1">
        <v>42542</v>
      </c>
      <c r="AH3128" s="57">
        <v>138.52000000000001</v>
      </c>
      <c r="AI3128" s="54">
        <f>VLOOKUP(A3128,VQT_IV!A501:C2105,3,0)</f>
        <v>138.52000000000001</v>
      </c>
    </row>
    <row r="3129" spans="1:35" x14ac:dyDescent="0.25">
      <c r="A3129" s="1">
        <v>42543</v>
      </c>
      <c r="AH3129" s="57">
        <v>138.41</v>
      </c>
      <c r="AI3129" s="54">
        <f>VLOOKUP(A3129,VQT_IV!A502:C2106,3,0)</f>
        <v>138.41</v>
      </c>
    </row>
    <row r="3130" spans="1:35" x14ac:dyDescent="0.25">
      <c r="A3130" s="1">
        <v>42544</v>
      </c>
      <c r="AH3130" s="57">
        <v>139.76</v>
      </c>
      <c r="AI3130" s="54">
        <f>VLOOKUP(A3130,VQT_IV!A503:C2107,3,0)</f>
        <v>139.76</v>
      </c>
    </row>
    <row r="3131" spans="1:35" x14ac:dyDescent="0.25">
      <c r="A3131" s="1">
        <v>42545</v>
      </c>
      <c r="AH3131" s="57">
        <v>136</v>
      </c>
      <c r="AI3131" s="54">
        <f>VLOOKUP(A3131,VQT_IV!A504:C2108,3,0)</f>
        <v>136</v>
      </c>
    </row>
    <row r="3132" spans="1:35" x14ac:dyDescent="0.25">
      <c r="A3132" s="1">
        <v>42548</v>
      </c>
      <c r="AH3132" s="57">
        <v>134.36000000000001</v>
      </c>
      <c r="AI3132" s="54">
        <f>VLOOKUP(A3132,VQT_IV!A505:C2109,3,0)</f>
        <v>134.36000000000001</v>
      </c>
    </row>
    <row r="3133" spans="1:35" x14ac:dyDescent="0.25">
      <c r="A3133" s="1">
        <v>42549</v>
      </c>
      <c r="AH3133" s="57">
        <v>132.66999999999999</v>
      </c>
      <c r="AI3133" s="54">
        <f>VLOOKUP(A3133,VQT_IV!A506:C2110,3,0)</f>
        <v>132.66999999999999</v>
      </c>
    </row>
    <row r="3134" spans="1:35" x14ac:dyDescent="0.25">
      <c r="A3134" s="1">
        <v>42550</v>
      </c>
      <c r="AH3134" s="57">
        <v>132.66</v>
      </c>
      <c r="AI3134" s="54">
        <f>VLOOKUP(A3134,VQT_IV!A507:C2111,3,0)</f>
        <v>132.66</v>
      </c>
    </row>
    <row r="3135" spans="1:35" x14ac:dyDescent="0.25">
      <c r="A3135" s="1">
        <v>42551</v>
      </c>
      <c r="AH3135" s="57">
        <v>132.66</v>
      </c>
      <c r="AI3135" s="54">
        <f>VLOOKUP(A3135,VQT_IV!A508:C2112,3,0)</f>
        <v>132.66</v>
      </c>
    </row>
    <row r="3136" spans="1:35" x14ac:dyDescent="0.25">
      <c r="A3136" s="1">
        <v>42552</v>
      </c>
      <c r="AH3136" s="57">
        <v>132.66</v>
      </c>
      <c r="AI3136" s="54">
        <f>VLOOKUP(A3136,VQT_IV!A509:C2113,3,0)</f>
        <v>132.66</v>
      </c>
    </row>
    <row r="3137" spans="1:35" x14ac:dyDescent="0.25">
      <c r="A3137" s="1">
        <v>42556</v>
      </c>
      <c r="AH3137" s="57">
        <v>132.65</v>
      </c>
      <c r="AI3137" s="54">
        <f>VLOOKUP(A3137,VQT_IV!A510:C2114,3,0)</f>
        <v>132.65</v>
      </c>
    </row>
    <row r="3138" spans="1:35" x14ac:dyDescent="0.25">
      <c r="A3138" s="1">
        <v>42557</v>
      </c>
      <c r="AH3138" s="57">
        <v>132.65</v>
      </c>
      <c r="AI3138" s="54">
        <f>VLOOKUP(A3138,VQT_IV!A511:C2115,3,0)</f>
        <v>132.65</v>
      </c>
    </row>
    <row r="3139" spans="1:35" x14ac:dyDescent="0.25">
      <c r="A3139" s="1">
        <v>42558</v>
      </c>
      <c r="AH3139" s="57">
        <v>132.41</v>
      </c>
      <c r="AI3139" s="54">
        <f>VLOOKUP(A3139,VQT_IV!A512:C2116,3,0)</f>
        <v>132.41</v>
      </c>
    </row>
    <row r="3140" spans="1:35" x14ac:dyDescent="0.25">
      <c r="A3140" s="1">
        <v>42559</v>
      </c>
      <c r="AH3140" s="57">
        <v>133.46</v>
      </c>
      <c r="AI3140" s="54">
        <f>VLOOKUP(A3140,VQT_IV!A513:C2117,3,0)</f>
        <v>133.46</v>
      </c>
    </row>
    <row r="3141" spans="1:35" x14ac:dyDescent="0.25">
      <c r="A3141" s="1">
        <v>42562</v>
      </c>
      <c r="AH3141" s="57">
        <v>133.80000000000001</v>
      </c>
      <c r="AI3141" s="54">
        <f>VLOOKUP(A3141,VQT_IV!A514:C2118,3,0)</f>
        <v>133.80000000000001</v>
      </c>
    </row>
    <row r="3142" spans="1:35" x14ac:dyDescent="0.25">
      <c r="A3142" s="1">
        <v>42563</v>
      </c>
      <c r="AH3142" s="57">
        <v>134.26</v>
      </c>
      <c r="AI3142" s="54">
        <f>VLOOKUP(A3142,VQT_IV!A515:C2119,3,0)</f>
        <v>134.26</v>
      </c>
    </row>
    <row r="3143" spans="1:35" x14ac:dyDescent="0.25">
      <c r="A3143" s="1">
        <v>42564</v>
      </c>
      <c r="AH3143" s="57">
        <v>134.26</v>
      </c>
      <c r="AI3143" s="54">
        <f>VLOOKUP(A3143,VQT_IV!A516:C2120,3,0)</f>
        <v>134.26</v>
      </c>
    </row>
    <row r="3144" spans="1:35" x14ac:dyDescent="0.25">
      <c r="A3144" s="1">
        <v>42565</v>
      </c>
      <c r="AH3144" s="57">
        <v>134.81</v>
      </c>
      <c r="AI3144" s="54">
        <f>VLOOKUP(A3144,VQT_IV!A517:C2121,3,0)</f>
        <v>134.81</v>
      </c>
    </row>
    <row r="3145" spans="1:35" x14ac:dyDescent="0.25">
      <c r="A3145" s="1">
        <v>42566</v>
      </c>
      <c r="AH3145" s="57">
        <v>134.82</v>
      </c>
      <c r="AI3145" s="54">
        <f>VLOOKUP(A3145,VQT_IV!A518:C2122,3,0)</f>
        <v>134.82</v>
      </c>
    </row>
    <row r="3146" spans="1:35" x14ac:dyDescent="0.25">
      <c r="A3146" s="1">
        <v>42569</v>
      </c>
      <c r="AH3146" s="57">
        <v>134.59</v>
      </c>
      <c r="AI3146" s="54">
        <f>VLOOKUP(A3146,VQT_IV!A519:C2123,3,0)</f>
        <v>134.59</v>
      </c>
    </row>
    <row r="3147" spans="1:35" x14ac:dyDescent="0.25">
      <c r="A3147" s="1">
        <v>42570</v>
      </c>
      <c r="AH3147" s="57">
        <v>134.38</v>
      </c>
      <c r="AI3147" s="54">
        <f>VLOOKUP(A3147,VQT_IV!A520:C2124,3,0)</f>
        <v>134.38</v>
      </c>
    </row>
    <row r="3148" spans="1:35" x14ac:dyDescent="0.25">
      <c r="A3148" s="1">
        <v>42571</v>
      </c>
      <c r="AH3148" s="57">
        <v>134.91</v>
      </c>
      <c r="AI3148" s="54">
        <f>VLOOKUP(A3148,VQT_IV!A521:C2125,3,0)</f>
        <v>134.91</v>
      </c>
    </row>
    <row r="3149" spans="1:35" x14ac:dyDescent="0.25">
      <c r="A3149" s="1">
        <v>42572</v>
      </c>
      <c r="AH3149" s="57">
        <v>134.51</v>
      </c>
      <c r="AI3149" s="54">
        <f>VLOOKUP(A3149,VQT_IV!A522:C2126,3,0)</f>
        <v>134.51</v>
      </c>
    </row>
    <row r="3150" spans="1:35" x14ac:dyDescent="0.25">
      <c r="A3150" s="1">
        <v>42573</v>
      </c>
      <c r="AH3150" s="57">
        <v>135.02000000000001</v>
      </c>
      <c r="AI3150" s="54">
        <f>VLOOKUP(A3150,VQT_IV!A523:C2127,3,0)</f>
        <v>135.02000000000001</v>
      </c>
    </row>
    <row r="3151" spans="1:35" x14ac:dyDescent="0.25">
      <c r="A3151" s="1">
        <v>42576</v>
      </c>
      <c r="AH3151" s="57">
        <v>134.6</v>
      </c>
      <c r="AI3151" s="54">
        <f>VLOOKUP(A3151,VQT_IV!A524:C2128,3,0)</f>
        <v>134.6</v>
      </c>
    </row>
    <row r="3152" spans="1:35" x14ac:dyDescent="0.25">
      <c r="A3152" s="1">
        <v>42577</v>
      </c>
      <c r="AH3152" s="57">
        <v>134.62</v>
      </c>
      <c r="AI3152" s="54">
        <f>VLOOKUP(A3152,VQT_IV!A525:C2129,3,0)</f>
        <v>134.62</v>
      </c>
    </row>
    <row r="3153" spans="1:35" x14ac:dyDescent="0.25">
      <c r="A3153" s="1">
        <v>42578</v>
      </c>
      <c r="AH3153" s="57">
        <v>134.38999999999999</v>
      </c>
      <c r="AI3153" s="54">
        <f>VLOOKUP(A3153,VQT_IV!A526:C2130,3,0)</f>
        <v>134.38999999999999</v>
      </c>
    </row>
    <row r="3154" spans="1:35" x14ac:dyDescent="0.25">
      <c r="A3154" s="1">
        <v>42579</v>
      </c>
      <c r="AH3154" s="57">
        <v>134.52000000000001</v>
      </c>
      <c r="AI3154" s="54">
        <f>VLOOKUP(A3154,VQT_IV!A527:C2131,3,0)</f>
        <v>134.52000000000001</v>
      </c>
    </row>
    <row r="3155" spans="1:35" x14ac:dyDescent="0.25">
      <c r="A3155" s="1">
        <v>42580</v>
      </c>
      <c r="AH3155" s="57">
        <v>134.62</v>
      </c>
      <c r="AI3155" s="54">
        <f>VLOOKUP(A3155,VQT_IV!A528:C2132,3,0)</f>
        <v>134.62</v>
      </c>
    </row>
    <row r="3156" spans="1:35" x14ac:dyDescent="0.25">
      <c r="A3156" s="1">
        <v>42583</v>
      </c>
      <c r="AH3156" s="57">
        <v>134.38999999999999</v>
      </c>
      <c r="AI3156" s="54">
        <f>VLOOKUP(A3156,VQT_IV!A529:C2133,3,0)</f>
        <v>134.38999999999999</v>
      </c>
    </row>
    <row r="3157" spans="1:35" x14ac:dyDescent="0.25">
      <c r="A3157" s="1">
        <v>42584</v>
      </c>
      <c r="AH3157" s="57">
        <v>133.68</v>
      </c>
      <c r="AI3157" s="54">
        <f>VLOOKUP(A3157,VQT_IV!A530:C2134,3,0)</f>
        <v>133.68</v>
      </c>
    </row>
    <row r="3158" spans="1:35" x14ac:dyDescent="0.25">
      <c r="A3158" s="1">
        <v>42585</v>
      </c>
      <c r="AH3158" s="57">
        <v>134.04</v>
      </c>
      <c r="AI3158" s="54">
        <f>VLOOKUP(A3158,VQT_IV!A531:C2135,3,0)</f>
        <v>134.04</v>
      </c>
    </row>
    <row r="3159" spans="1:35" x14ac:dyDescent="0.25">
      <c r="A3159" s="1">
        <v>42586</v>
      </c>
      <c r="AH3159" s="57">
        <v>134.01</v>
      </c>
      <c r="AI3159" s="54">
        <f>VLOOKUP(A3159,VQT_IV!A532:C2136,3,0)</f>
        <v>134.01</v>
      </c>
    </row>
    <row r="3160" spans="1:35" x14ac:dyDescent="0.25">
      <c r="A3160" s="1">
        <v>42587</v>
      </c>
      <c r="AH3160" s="57">
        <v>135.01</v>
      </c>
      <c r="AI3160" s="54">
        <f>VLOOKUP(A3160,VQT_IV!A533:C2137,3,0)</f>
        <v>135.01</v>
      </c>
    </row>
    <row r="3161" spans="1:35" x14ac:dyDescent="0.25">
      <c r="A3161" s="1">
        <v>42590</v>
      </c>
      <c r="AH3161" s="57">
        <v>134.83000000000001</v>
      </c>
      <c r="AI3161" s="54">
        <f>VLOOKUP(A3161,VQT_IV!A534:C2138,3,0)</f>
        <v>134.83000000000001</v>
      </c>
    </row>
    <row r="3162" spans="1:35" x14ac:dyDescent="0.25">
      <c r="A3162" s="1">
        <v>42591</v>
      </c>
      <c r="AH3162" s="57">
        <v>134.83000000000001</v>
      </c>
      <c r="AI3162" s="54">
        <f>VLOOKUP(A3162,VQT_IV!A535:C2139,3,0)</f>
        <v>134.83000000000001</v>
      </c>
    </row>
    <row r="3163" spans="1:35" x14ac:dyDescent="0.25">
      <c r="A3163" s="1">
        <v>42592</v>
      </c>
      <c r="AH3163" s="57">
        <v>134.58000000000001</v>
      </c>
      <c r="AI3163" s="54">
        <f>VLOOKUP(A3163,VQT_IV!A536:C2140,3,0)</f>
        <v>134.58000000000001</v>
      </c>
    </row>
    <row r="3164" spans="1:35" x14ac:dyDescent="0.25">
      <c r="A3164" s="1">
        <v>42593</v>
      </c>
      <c r="AH3164" s="57">
        <v>135.19</v>
      </c>
      <c r="AI3164" s="54">
        <f>VLOOKUP(A3164,VQT_IV!A537:C2141,3,0)</f>
        <v>135.19</v>
      </c>
    </row>
    <row r="3165" spans="1:35" x14ac:dyDescent="0.25">
      <c r="A3165" s="1">
        <v>42594</v>
      </c>
      <c r="AH3165" s="57">
        <v>135.06</v>
      </c>
      <c r="AI3165" s="54">
        <f>VLOOKUP(A3165,VQT_IV!A538:C2142,3,0)</f>
        <v>135.06</v>
      </c>
    </row>
    <row r="3166" spans="1:35" x14ac:dyDescent="0.25">
      <c r="A3166" s="1">
        <v>42597</v>
      </c>
      <c r="AH3166" s="57">
        <v>135.4</v>
      </c>
      <c r="AI3166" s="54">
        <f>VLOOKUP(A3166,VQT_IV!A539:C2143,3,0)</f>
        <v>135.4</v>
      </c>
    </row>
    <row r="3167" spans="1:35" x14ac:dyDescent="0.25">
      <c r="A3167" s="1">
        <v>42598</v>
      </c>
      <c r="AH3167" s="57">
        <v>134.81</v>
      </c>
      <c r="AI3167" s="54">
        <f>VLOOKUP(A3167,VQT_IV!A540:C2144,3,0)</f>
        <v>134.81</v>
      </c>
    </row>
    <row r="3168" spans="1:35" x14ac:dyDescent="0.25">
      <c r="A3168" s="1">
        <v>42599</v>
      </c>
      <c r="AH3168" s="57">
        <v>134.97999999999999</v>
      </c>
      <c r="AI3168" s="54">
        <f>VLOOKUP(A3168,VQT_IV!A541:C2145,3,0)</f>
        <v>134.97999999999999</v>
      </c>
    </row>
    <row r="3169" spans="1:35" x14ac:dyDescent="0.25">
      <c r="A3169" s="1">
        <v>42600</v>
      </c>
      <c r="AH3169" s="57">
        <v>135.21</v>
      </c>
      <c r="AI3169" s="54">
        <f>VLOOKUP(A3169,VQT_IV!A542:C2146,3,0)</f>
        <v>135.21</v>
      </c>
    </row>
    <row r="3170" spans="1:35" x14ac:dyDescent="0.25">
      <c r="A3170" s="1">
        <v>42601</v>
      </c>
      <c r="AH3170" s="57">
        <v>135.06</v>
      </c>
      <c r="AI3170" s="54">
        <f>VLOOKUP(A3170,VQT_IV!A543:C2147,3,0)</f>
        <v>135.06</v>
      </c>
    </row>
    <row r="3171" spans="1:35" x14ac:dyDescent="0.25">
      <c r="A3171" s="1">
        <v>42604</v>
      </c>
      <c r="AH3171" s="57">
        <v>134.99</v>
      </c>
      <c r="AI3171" s="54">
        <f>VLOOKUP(A3171,VQT_IV!A544:C2148,3,0)</f>
        <v>134.99</v>
      </c>
    </row>
    <row r="3172" spans="1:35" x14ac:dyDescent="0.25">
      <c r="A3172" s="1">
        <v>42605</v>
      </c>
      <c r="AH3172" s="57">
        <v>135.24</v>
      </c>
      <c r="AI3172" s="54">
        <f>VLOOKUP(A3172,VQT_IV!A545:C2149,3,0)</f>
        <v>135.24</v>
      </c>
    </row>
    <row r="3173" spans="1:35" x14ac:dyDescent="0.25">
      <c r="A3173" s="1">
        <v>42606</v>
      </c>
      <c r="AH3173" s="57">
        <v>134.63999999999999</v>
      </c>
      <c r="AI3173" s="54">
        <f>VLOOKUP(A3173,VQT_IV!A546:C2150,3,0)</f>
        <v>134.63999999999999</v>
      </c>
    </row>
    <row r="3174" spans="1:35" x14ac:dyDescent="0.25">
      <c r="A3174" s="1">
        <v>42607</v>
      </c>
      <c r="AH3174" s="57">
        <v>134.43</v>
      </c>
      <c r="AI3174" s="54">
        <f>VLOOKUP(A3174,VQT_IV!A547:C2151,3,0)</f>
        <v>134.43</v>
      </c>
    </row>
    <row r="3175" spans="1:35" x14ac:dyDescent="0.25">
      <c r="A3175" s="1">
        <v>42608</v>
      </c>
      <c r="AH3175" s="57">
        <v>134.25</v>
      </c>
      <c r="AI3175" s="54">
        <f>VLOOKUP(A3175,VQT_IV!A548:C2152,3,0)</f>
        <v>134.25</v>
      </c>
    </row>
    <row r="3176" spans="1:35" x14ac:dyDescent="0.25">
      <c r="A3176" s="1">
        <v>42611</v>
      </c>
      <c r="AH3176" s="57">
        <v>134.86000000000001</v>
      </c>
      <c r="AI3176" s="54">
        <f>VLOOKUP(A3176,VQT_IV!A549:C2153,3,0)</f>
        <v>134.86000000000001</v>
      </c>
    </row>
    <row r="3177" spans="1:35" x14ac:dyDescent="0.25">
      <c r="A3177" s="1">
        <v>42612</v>
      </c>
      <c r="AH3177" s="57">
        <v>134.6</v>
      </c>
      <c r="AI3177" s="54">
        <f>VLOOKUP(A3177,VQT_IV!A550:C2154,3,0)</f>
        <v>134.6</v>
      </c>
    </row>
    <row r="3178" spans="1:35" x14ac:dyDescent="0.25">
      <c r="A3178" s="1">
        <v>42613</v>
      </c>
      <c r="AH3178" s="57">
        <v>134.31</v>
      </c>
      <c r="AI3178" s="54">
        <f>VLOOKUP(A3178,VQT_IV!A551:C2155,3,0)</f>
        <v>134.31</v>
      </c>
    </row>
    <row r="3179" spans="1:35" x14ac:dyDescent="0.25">
      <c r="A3179" s="1">
        <v>42614</v>
      </c>
      <c r="AH3179" s="57">
        <v>134.30000000000001</v>
      </c>
      <c r="AI3179" s="54">
        <f>VLOOKUP(A3179,VQT_IV!A552:C2156,3,0)</f>
        <v>134.30000000000001</v>
      </c>
    </row>
    <row r="3180" spans="1:35" x14ac:dyDescent="0.25">
      <c r="A3180" s="1">
        <v>42615</v>
      </c>
      <c r="AH3180" s="57">
        <v>134.75</v>
      </c>
      <c r="AI3180" s="54">
        <f>VLOOKUP(A3180,VQT_IV!A553:C2157,3,0)</f>
        <v>134.75</v>
      </c>
    </row>
    <row r="3181" spans="1:35" x14ac:dyDescent="0.25">
      <c r="A3181" s="1">
        <v>42619</v>
      </c>
      <c r="AH3181" s="57">
        <v>135.01</v>
      </c>
      <c r="AI3181" s="54">
        <f>VLOOKUP(A3181,VQT_IV!A554:C2158,3,0)</f>
        <v>135.01</v>
      </c>
    </row>
    <row r="3182" spans="1:35" x14ac:dyDescent="0.25">
      <c r="A3182" s="1">
        <v>42620</v>
      </c>
      <c r="AH3182" s="57">
        <v>135</v>
      </c>
      <c r="AI3182" s="54">
        <f>VLOOKUP(A3182,VQT_IV!A555:C2159,3,0)</f>
        <v>135</v>
      </c>
    </row>
    <row r="3183" spans="1:35" x14ac:dyDescent="0.25">
      <c r="A3183" s="1">
        <v>42621</v>
      </c>
      <c r="AH3183" s="57">
        <v>134.74</v>
      </c>
      <c r="AI3183" s="54">
        <f>VLOOKUP(A3183,VQT_IV!A556:C2160,3,0)</f>
        <v>134.74</v>
      </c>
    </row>
    <row r="3184" spans="1:35" x14ac:dyDescent="0.25">
      <c r="A3184" s="1">
        <v>42622</v>
      </c>
      <c r="AH3184" s="57">
        <v>133.85</v>
      </c>
      <c r="AI3184" s="54">
        <f>VLOOKUP(A3184,VQT_IV!A557:C2161,3,0)</f>
        <v>133.85</v>
      </c>
    </row>
    <row r="3185" spans="1:35" x14ac:dyDescent="0.25">
      <c r="A3185" s="1">
        <v>42625</v>
      </c>
      <c r="AH3185" s="57">
        <v>135.57</v>
      </c>
      <c r="AI3185" s="54">
        <f>VLOOKUP(A3185,VQT_IV!A558:C2162,3,0)</f>
        <v>135.57</v>
      </c>
    </row>
    <row r="3186" spans="1:35" x14ac:dyDescent="0.25">
      <c r="A3186" s="1">
        <v>42626</v>
      </c>
      <c r="AH3186" s="57">
        <v>133.99</v>
      </c>
      <c r="AI3186" s="54">
        <f>VLOOKUP(A3186,VQT_IV!A559:C2163,3,0)</f>
        <v>133.99</v>
      </c>
    </row>
    <row r="3187" spans="1:35" x14ac:dyDescent="0.25">
      <c r="A3187" s="1">
        <v>42627</v>
      </c>
      <c r="AH3187" s="57">
        <v>134.33000000000001</v>
      </c>
      <c r="AI3187" s="54">
        <f>VLOOKUP(A3187,VQT_IV!A560:C2164,3,0)</f>
        <v>134.33000000000001</v>
      </c>
    </row>
    <row r="3188" spans="1:35" x14ac:dyDescent="0.25">
      <c r="A3188" s="1">
        <v>42628</v>
      </c>
      <c r="AH3188" s="57">
        <v>135.03</v>
      </c>
      <c r="AI3188" s="54">
        <f>VLOOKUP(A3188,VQT_IV!A561:C2165,3,0)</f>
        <v>135.03</v>
      </c>
    </row>
    <row r="3189" spans="1:35" x14ac:dyDescent="0.25">
      <c r="A3189" s="1">
        <v>42629</v>
      </c>
      <c r="AH3189" s="57">
        <v>134.01</v>
      </c>
      <c r="AI3189" s="54">
        <f>VLOOKUP(A3189,VQT_IV!A562:C2166,3,0)</f>
        <v>134.01</v>
      </c>
    </row>
    <row r="3190" spans="1:35" x14ac:dyDescent="0.25">
      <c r="A3190" s="1">
        <v>42632</v>
      </c>
      <c r="AH3190" s="57">
        <v>133.69999999999999</v>
      </c>
      <c r="AI3190" s="54">
        <f>VLOOKUP(A3190,VQT_IV!A563:C2167,3,0)</f>
        <v>133.69999999999999</v>
      </c>
    </row>
    <row r="3191" spans="1:35" x14ac:dyDescent="0.25">
      <c r="A3191" s="1">
        <v>42633</v>
      </c>
      <c r="AH3191" s="57">
        <v>133.96</v>
      </c>
      <c r="AI3191" s="54">
        <f>VLOOKUP(A3191,VQT_IV!A564:C2168,3,0)</f>
        <v>133.96</v>
      </c>
    </row>
    <row r="3192" spans="1:35" x14ac:dyDescent="0.25">
      <c r="A3192" s="1">
        <v>42634</v>
      </c>
      <c r="AH3192" s="57">
        <v>134.24</v>
      </c>
      <c r="AI3192" s="54">
        <f>VLOOKUP(A3192,VQT_IV!A565:C2169,3,0)</f>
        <v>134.24</v>
      </c>
    </row>
    <row r="3193" spans="1:35" x14ac:dyDescent="0.25">
      <c r="A3193" s="1">
        <v>42635</v>
      </c>
      <c r="AH3193" s="57">
        <v>134.41</v>
      </c>
      <c r="AI3193" s="54">
        <f>VLOOKUP(A3193,VQT_IV!A566:C2170,3,0)</f>
        <v>134.41</v>
      </c>
    </row>
    <row r="3194" spans="1:35" x14ac:dyDescent="0.25">
      <c r="A3194" s="1">
        <v>42636</v>
      </c>
      <c r="AH3194" s="57">
        <v>133.91999999999999</v>
      </c>
      <c r="AI3194" s="54">
        <f>VLOOKUP(A3194,VQT_IV!A567:C2171,3,0)</f>
        <v>133.91999999999999</v>
      </c>
    </row>
    <row r="3195" spans="1:35" x14ac:dyDescent="0.25">
      <c r="A3195" s="1">
        <v>42639</v>
      </c>
      <c r="AH3195" s="57">
        <v>133.76</v>
      </c>
      <c r="AI3195" s="54">
        <f>VLOOKUP(A3195,VQT_IV!A568:C2172,3,0)</f>
        <v>133.76</v>
      </c>
    </row>
    <row r="3196" spans="1:35" x14ac:dyDescent="0.25">
      <c r="A3196" s="1">
        <v>42640</v>
      </c>
      <c r="AH3196" s="57">
        <v>133.97</v>
      </c>
      <c r="AI3196" s="54">
        <f>VLOOKUP(A3196,VQT_IV!A569:C2173,3,0)</f>
        <v>133.97</v>
      </c>
    </row>
    <row r="3197" spans="1:35" x14ac:dyDescent="0.25">
      <c r="A3197" s="1">
        <v>42641</v>
      </c>
      <c r="AH3197" s="57">
        <v>134.41</v>
      </c>
      <c r="AI3197" s="54">
        <f>VLOOKUP(A3197,VQT_IV!A570:C2174,3,0)</f>
        <v>134.41</v>
      </c>
    </row>
    <row r="3198" spans="1:35" x14ac:dyDescent="0.25">
      <c r="A3198" s="1">
        <v>42642</v>
      </c>
      <c r="AH3198" s="57">
        <v>133.78</v>
      </c>
      <c r="AI3198" s="54">
        <f>VLOOKUP(A3198,VQT_IV!A571:C2175,3,0)</f>
        <v>133.78</v>
      </c>
    </row>
    <row r="3199" spans="1:35" x14ac:dyDescent="0.25">
      <c r="A3199" s="1">
        <v>42643</v>
      </c>
      <c r="AH3199" s="57">
        <v>134.63</v>
      </c>
      <c r="AI3199" s="54">
        <f>VLOOKUP(A3199,VQT_IV!A572:C2176,3,0)</f>
        <v>134.63</v>
      </c>
    </row>
    <row r="3200" spans="1:35" x14ac:dyDescent="0.25">
      <c r="A3200" s="1">
        <v>42646</v>
      </c>
      <c r="AH3200" s="57">
        <v>134.04</v>
      </c>
      <c r="AI3200" s="54">
        <f>VLOOKUP(A3200,VQT_IV!A573:C2177,3,0)</f>
        <v>134.04</v>
      </c>
    </row>
    <row r="3201" spans="1:35" x14ac:dyDescent="0.25">
      <c r="A3201" s="1">
        <v>42647</v>
      </c>
      <c r="AH3201" s="57">
        <v>133.32</v>
      </c>
      <c r="AI3201" s="54">
        <f>VLOOKUP(A3201,VQT_IV!A574:C2178,3,0)</f>
        <v>133.32</v>
      </c>
    </row>
    <row r="3202" spans="1:35" x14ac:dyDescent="0.25">
      <c r="A3202" s="1">
        <v>42648</v>
      </c>
      <c r="AH3202" s="57">
        <v>133.82</v>
      </c>
      <c r="AI3202" s="54">
        <f>VLOOKUP(A3202,VQT_IV!A575:C2179,3,0)</f>
        <v>133.82</v>
      </c>
    </row>
    <row r="3203" spans="1:35" x14ac:dyDescent="0.25">
      <c r="A3203" s="1">
        <v>42649</v>
      </c>
      <c r="AH3203" s="57">
        <v>133.75</v>
      </c>
      <c r="AI3203" s="54">
        <f>VLOOKUP(A3203,VQT_IV!A576:C2180,3,0)</f>
        <v>133.75</v>
      </c>
    </row>
    <row r="3204" spans="1:35" x14ac:dyDescent="0.25">
      <c r="A3204" s="1">
        <v>42650</v>
      </c>
      <c r="AH3204" s="57">
        <v>133.58000000000001</v>
      </c>
      <c r="AI3204" s="54">
        <f>VLOOKUP(A3204,VQT_IV!A577:C2181,3,0)</f>
        <v>133.58000000000001</v>
      </c>
    </row>
    <row r="3205" spans="1:35" x14ac:dyDescent="0.25">
      <c r="A3205" s="1">
        <v>42653</v>
      </c>
      <c r="AH3205" s="57">
        <v>134.07</v>
      </c>
      <c r="AI3205" s="54">
        <f>VLOOKUP(A3205,VQT_IV!A578:C2182,3,0)</f>
        <v>134.07</v>
      </c>
    </row>
    <row r="3206" spans="1:35" x14ac:dyDescent="0.25">
      <c r="A3206" s="1">
        <v>42654</v>
      </c>
      <c r="AH3206" s="57">
        <v>132.61000000000001</v>
      </c>
      <c r="AI3206" s="54">
        <f>VLOOKUP(A3206,VQT_IV!A579:C2183,3,0)</f>
        <v>132.61000000000001</v>
      </c>
    </row>
    <row r="3207" spans="1:35" x14ac:dyDescent="0.25">
      <c r="A3207" s="1">
        <v>42655</v>
      </c>
      <c r="AH3207" s="57">
        <v>132.83000000000001</v>
      </c>
      <c r="AI3207" s="54">
        <f>VLOOKUP(A3207,VQT_IV!A580:C2184,3,0)</f>
        <v>132.83000000000001</v>
      </c>
    </row>
    <row r="3208" spans="1:35" x14ac:dyDescent="0.25">
      <c r="A3208" s="1">
        <v>42656</v>
      </c>
      <c r="AH3208" s="57">
        <v>132.5</v>
      </c>
      <c r="AI3208" s="54">
        <f>VLOOKUP(A3208,VQT_IV!A581:C2185,3,0)</f>
        <v>132.5</v>
      </c>
    </row>
    <row r="3209" spans="1:35" x14ac:dyDescent="0.25">
      <c r="A3209" s="1">
        <v>42657</v>
      </c>
      <c r="AH3209" s="57">
        <v>132.35</v>
      </c>
      <c r="AI3209" s="54">
        <f>VLOOKUP(A3209,VQT_IV!A582:C2186,3,0)</f>
        <v>132.35</v>
      </c>
    </row>
    <row r="3210" spans="1:35" x14ac:dyDescent="0.25">
      <c r="A3210" s="1">
        <v>42660</v>
      </c>
      <c r="AH3210" s="57">
        <v>131.91</v>
      </c>
      <c r="AI3210" s="54">
        <f>VLOOKUP(A3210,VQT_IV!A583:C2187,3,0)</f>
        <v>131.91</v>
      </c>
    </row>
    <row r="3211" spans="1:35" x14ac:dyDescent="0.25">
      <c r="A3211" s="1">
        <v>42661</v>
      </c>
      <c r="AH3211" s="57">
        <v>132.6</v>
      </c>
      <c r="AI3211" s="54">
        <f>VLOOKUP(A3211,VQT_IV!A584:C2188,3,0)</f>
        <v>132.6</v>
      </c>
    </row>
    <row r="3212" spans="1:35" x14ac:dyDescent="0.25">
      <c r="A3212" s="1">
        <v>42662</v>
      </c>
      <c r="AH3212" s="57">
        <v>132.79</v>
      </c>
      <c r="AI3212" s="54">
        <f>VLOOKUP(A3212,VQT_IV!A585:C2189,3,0)</f>
        <v>132.79</v>
      </c>
    </row>
    <row r="3213" spans="1:35" x14ac:dyDescent="0.25">
      <c r="A3213" s="1">
        <v>42663</v>
      </c>
      <c r="AH3213" s="57">
        <v>132.56</v>
      </c>
      <c r="AI3213" s="54">
        <f>VLOOKUP(A3213,VQT_IV!A586:C2190,3,0)</f>
        <v>132.56</v>
      </c>
    </row>
    <row r="3214" spans="1:35" x14ac:dyDescent="0.25">
      <c r="A3214" s="1">
        <v>42664</v>
      </c>
      <c r="AH3214" s="57">
        <v>132.5</v>
      </c>
      <c r="AI3214" s="54">
        <f>VLOOKUP(A3214,VQT_IV!A587:C2191,3,0)</f>
        <v>132.5</v>
      </c>
    </row>
    <row r="3215" spans="1:35" x14ac:dyDescent="0.25">
      <c r="A3215" s="1">
        <v>42667</v>
      </c>
      <c r="AH3215" s="57">
        <v>132.97</v>
      </c>
      <c r="AI3215" s="54">
        <f>VLOOKUP(A3215,VQT_IV!A588:C2192,3,0)</f>
        <v>132.97</v>
      </c>
    </row>
    <row r="3216" spans="1:35" x14ac:dyDescent="0.25">
      <c r="A3216" s="1">
        <v>42668</v>
      </c>
      <c r="AH3216" s="57">
        <v>132.54</v>
      </c>
      <c r="AI3216" s="54">
        <f>VLOOKUP(A3216,VQT_IV!A589:C2193,3,0)</f>
        <v>132.54</v>
      </c>
    </row>
    <row r="3217" spans="1:35" x14ac:dyDescent="0.25">
      <c r="A3217" s="1">
        <v>42669</v>
      </c>
      <c r="AH3217" s="57">
        <v>132.38999999999999</v>
      </c>
      <c r="AI3217" s="54">
        <f>VLOOKUP(A3217,VQT_IV!A590:C2194,3,0)</f>
        <v>132.38999999999999</v>
      </c>
    </row>
    <row r="3218" spans="1:35" x14ac:dyDescent="0.25">
      <c r="A3218" s="1">
        <v>42670</v>
      </c>
      <c r="AH3218" s="57">
        <v>132.1</v>
      </c>
      <c r="AI3218" s="54">
        <f>VLOOKUP(A3218,VQT_IV!A591:C2195,3,0)</f>
        <v>132.1</v>
      </c>
    </row>
    <row r="3219" spans="1:35" x14ac:dyDescent="0.25">
      <c r="A3219" s="1">
        <v>42671</v>
      </c>
      <c r="AH3219" s="57">
        <v>131.79</v>
      </c>
      <c r="AI3219" s="54">
        <f>VLOOKUP(A3219,VQT_IV!A592:C2196,3,0)</f>
        <v>131.79</v>
      </c>
    </row>
    <row r="3220" spans="1:35" x14ac:dyDescent="0.25">
      <c r="A3220" s="1">
        <v>42674</v>
      </c>
      <c r="AH3220" s="57">
        <v>131.86000000000001</v>
      </c>
      <c r="AI3220" s="54">
        <f>VLOOKUP(A3220,VQT_IV!A593:C2197,3,0)</f>
        <v>131.86000000000001</v>
      </c>
    </row>
    <row r="3221" spans="1:35" x14ac:dyDescent="0.25">
      <c r="A3221" s="1">
        <v>42675</v>
      </c>
      <c r="AH3221" s="57">
        <v>131.09</v>
      </c>
      <c r="AI3221" s="54">
        <f>VLOOKUP(A3221,VQT_IV!A594:C2198,3,0)</f>
        <v>131.09</v>
      </c>
    </row>
    <row r="3222" spans="1:35" x14ac:dyDescent="0.25">
      <c r="A3222" s="1">
        <v>42676</v>
      </c>
      <c r="AH3222" s="57">
        <v>130.36000000000001</v>
      </c>
      <c r="AI3222" s="54">
        <f>VLOOKUP(A3222,VQT_IV!A595:C2199,3,0)</f>
        <v>130.36000000000001</v>
      </c>
    </row>
    <row r="3223" spans="1:35" x14ac:dyDescent="0.25">
      <c r="A3223" s="1">
        <v>42677</v>
      </c>
      <c r="AH3223" s="57">
        <v>130.02000000000001</v>
      </c>
      <c r="AI3223" s="54">
        <f>VLOOKUP(A3223,VQT_IV!A596:C2200,3,0)</f>
        <v>130.02000000000001</v>
      </c>
    </row>
    <row r="3224" spans="1:35" x14ac:dyDescent="0.25">
      <c r="A3224" s="1">
        <v>42678</v>
      </c>
      <c r="AH3224" s="57">
        <v>129.78</v>
      </c>
      <c r="AI3224" s="54">
        <f>VLOOKUP(A3224,VQT_IV!A597:C2201,3,0)</f>
        <v>129.78</v>
      </c>
    </row>
    <row r="3225" spans="1:35" x14ac:dyDescent="0.25">
      <c r="A3225" s="1">
        <v>42681</v>
      </c>
      <c r="AH3225" s="57">
        <v>132.12</v>
      </c>
      <c r="AI3225" s="54">
        <f>VLOOKUP(A3225,VQT_IV!A598:C2202,3,0)</f>
        <v>132.12</v>
      </c>
    </row>
    <row r="3226" spans="1:35" x14ac:dyDescent="0.25">
      <c r="A3226" s="1">
        <v>42682</v>
      </c>
      <c r="AH3226" s="57">
        <v>132.66</v>
      </c>
      <c r="AI3226" s="54">
        <f>VLOOKUP(A3226,VQT_IV!A599:C2203,3,0)</f>
        <v>132.66</v>
      </c>
    </row>
    <row r="3227" spans="1:35" x14ac:dyDescent="0.25">
      <c r="A3227" s="1">
        <v>42683</v>
      </c>
      <c r="AH3227" s="57">
        <v>133.25</v>
      </c>
      <c r="AI3227" s="54">
        <f>VLOOKUP(A3227,VQT_IV!A600:C2204,3,0)</f>
        <v>133.25</v>
      </c>
    </row>
    <row r="3228" spans="1:35" x14ac:dyDescent="0.25">
      <c r="A3228" s="1">
        <v>42684</v>
      </c>
      <c r="AH3228" s="57">
        <v>133.94999999999999</v>
      </c>
      <c r="AI3228" s="54">
        <f>VLOOKUP(A3228,VQT_IV!A601:C2205,3,0)</f>
        <v>133.94999999999999</v>
      </c>
    </row>
    <row r="3229" spans="1:35" x14ac:dyDescent="0.25">
      <c r="A3229" s="1">
        <v>42685</v>
      </c>
      <c r="AH3229" s="57">
        <v>133.62</v>
      </c>
      <c r="AI3229" s="54">
        <f>VLOOKUP(A3229,VQT_IV!A602:C2206,3,0)</f>
        <v>133.62</v>
      </c>
    </row>
    <row r="3230" spans="1:35" x14ac:dyDescent="0.25">
      <c r="A3230" s="1">
        <v>42688</v>
      </c>
      <c r="AH3230" s="57">
        <v>133.58000000000001</v>
      </c>
      <c r="AI3230" s="54">
        <f>VLOOKUP(A3230,VQT_IV!A603:C2207,3,0)</f>
        <v>133.58000000000001</v>
      </c>
    </row>
    <row r="3231" spans="1:35" x14ac:dyDescent="0.25">
      <c r="A3231" s="1">
        <v>42689</v>
      </c>
      <c r="AH3231" s="57">
        <v>134.41999999999999</v>
      </c>
      <c r="AI3231" s="54">
        <f>VLOOKUP(A3231,VQT_IV!A604:C2208,3,0)</f>
        <v>134.41999999999999</v>
      </c>
    </row>
    <row r="3232" spans="1:35" x14ac:dyDescent="0.25">
      <c r="A3232" s="1">
        <v>42690</v>
      </c>
      <c r="AH3232" s="57">
        <v>134.32</v>
      </c>
      <c r="AI3232" s="54">
        <f>VLOOKUP(A3232,VQT_IV!A605:C2209,3,0)</f>
        <v>134.32</v>
      </c>
    </row>
    <row r="3233" spans="1:35" x14ac:dyDescent="0.25">
      <c r="A3233" s="1">
        <v>42691</v>
      </c>
      <c r="AH3233" s="57">
        <v>134.41999999999999</v>
      </c>
      <c r="AI3233" s="54">
        <f>VLOOKUP(A3233,VQT_IV!A606:C2210,3,0)</f>
        <v>134.41999999999999</v>
      </c>
    </row>
    <row r="3234" spans="1:35" x14ac:dyDescent="0.25">
      <c r="A3234" s="1">
        <v>42692</v>
      </c>
      <c r="AH3234" s="57">
        <v>134.1</v>
      </c>
      <c r="AI3234" s="54">
        <f>VLOOKUP(A3234,VQT_IV!A607:C2211,3,0)</f>
        <v>134.1</v>
      </c>
    </row>
    <row r="3235" spans="1:35" x14ac:dyDescent="0.25">
      <c r="A3235" s="1">
        <v>42695</v>
      </c>
      <c r="AH3235" s="57">
        <v>134.57</v>
      </c>
      <c r="AI3235" s="54">
        <f>VLOOKUP(A3235,VQT_IV!A608:C2212,3,0)</f>
        <v>134.57</v>
      </c>
    </row>
    <row r="3236" spans="1:35" x14ac:dyDescent="0.25">
      <c r="A3236" s="1">
        <v>42696</v>
      </c>
      <c r="AH3236" s="57">
        <v>134.79</v>
      </c>
      <c r="AI3236" s="54">
        <f>VLOOKUP(A3236,VQT_IV!A609:C2213,3,0)</f>
        <v>134.79</v>
      </c>
    </row>
    <row r="3237" spans="1:35" x14ac:dyDescent="0.25">
      <c r="A3237" s="1">
        <v>42697</v>
      </c>
      <c r="AH3237" s="57">
        <v>134.91</v>
      </c>
      <c r="AI3237" s="54">
        <f>VLOOKUP(A3237,VQT_IV!A610:C2214,3,0)</f>
        <v>134.91</v>
      </c>
    </row>
    <row r="3238" spans="1:35" x14ac:dyDescent="0.25">
      <c r="A3238" s="1">
        <v>42699</v>
      </c>
      <c r="AH3238" s="57">
        <v>135.27000000000001</v>
      </c>
      <c r="AI3238" s="54">
        <f>VLOOKUP(A3238,VQT_IV!A611:C2215,3,0)</f>
        <v>135.27000000000001</v>
      </c>
    </row>
    <row r="3239" spans="1:35" x14ac:dyDescent="0.25">
      <c r="A3239" s="1">
        <v>42702</v>
      </c>
      <c r="AH3239" s="57">
        <v>134.72999999999999</v>
      </c>
      <c r="AI3239" s="54">
        <f>VLOOKUP(A3239,VQT_IV!A612:C2216,3,0)</f>
        <v>134.72999999999999</v>
      </c>
    </row>
    <row r="3240" spans="1:35" x14ac:dyDescent="0.25">
      <c r="A3240" s="1">
        <v>42703</v>
      </c>
      <c r="AH3240" s="57">
        <v>134.9</v>
      </c>
      <c r="AI3240" s="54">
        <f>VLOOKUP(A3240,VQT_IV!A613:C2217,3,0)</f>
        <v>134.9</v>
      </c>
    </row>
    <row r="3241" spans="1:35" x14ac:dyDescent="0.25">
      <c r="A3241" s="1">
        <v>42704</v>
      </c>
      <c r="AH3241" s="57">
        <v>134.62</v>
      </c>
      <c r="AI3241" s="54">
        <f>VLOOKUP(A3241,VQT_IV!A614:C2218,3,0)</f>
        <v>134.62</v>
      </c>
    </row>
    <row r="3242" spans="1:35" x14ac:dyDescent="0.25">
      <c r="A3242" s="1">
        <v>42705</v>
      </c>
      <c r="AH3242" s="57">
        <v>134.26</v>
      </c>
      <c r="AI3242" s="54">
        <f>VLOOKUP(A3242,VQT_IV!A615:C2219,3,0)</f>
        <v>134.26</v>
      </c>
    </row>
    <row r="3243" spans="1:35" x14ac:dyDescent="0.25">
      <c r="A3243" s="1">
        <v>42706</v>
      </c>
      <c r="AH3243" s="57">
        <v>134.32</v>
      </c>
      <c r="AI3243" s="54">
        <f>VLOOKUP(A3243,VQT_IV!A616:C2220,3,0)</f>
        <v>134.32</v>
      </c>
    </row>
    <row r="3244" spans="1:35" x14ac:dyDescent="0.25">
      <c r="A3244" s="1">
        <v>42709</v>
      </c>
      <c r="AH3244" s="57">
        <v>134.81</v>
      </c>
      <c r="AI3244" s="54">
        <f>VLOOKUP(A3244,VQT_IV!A617:C2221,3,0)</f>
        <v>134.81</v>
      </c>
    </row>
    <row r="3245" spans="1:35" x14ac:dyDescent="0.25">
      <c r="A3245" s="1">
        <v>42710</v>
      </c>
      <c r="AH3245" s="57">
        <v>135.18</v>
      </c>
      <c r="AI3245" s="54">
        <f>VLOOKUP(A3245,VQT_IV!A618:C2222,3,0)</f>
        <v>135.18</v>
      </c>
    </row>
    <row r="3246" spans="1:35" x14ac:dyDescent="0.25">
      <c r="A3246" s="1">
        <v>42711</v>
      </c>
      <c r="AH3246" s="57">
        <v>136.97</v>
      </c>
      <c r="AI3246" s="54">
        <f>VLOOKUP(A3246,VQT_IV!A619:C2223,3,0)</f>
        <v>136.97</v>
      </c>
    </row>
    <row r="3247" spans="1:35" x14ac:dyDescent="0.25">
      <c r="A3247" s="1">
        <v>42712</v>
      </c>
      <c r="AH3247" s="57">
        <v>137.28</v>
      </c>
      <c r="AI3247" s="54">
        <f>VLOOKUP(A3247,VQT_IV!A620:C2224,3,0)</f>
        <v>137.28</v>
      </c>
    </row>
    <row r="3248" spans="1:35" x14ac:dyDescent="0.25">
      <c r="A3248" s="1">
        <v>42713</v>
      </c>
      <c r="AH3248" s="57">
        <v>138</v>
      </c>
      <c r="AI3248" s="54">
        <f>VLOOKUP(A3248,VQT_IV!A621:C2225,3,0)</f>
        <v>138</v>
      </c>
    </row>
    <row r="3249" spans="1:35" x14ac:dyDescent="0.25">
      <c r="A3249" s="1">
        <v>42716</v>
      </c>
      <c r="AH3249" s="57">
        <v>137.93</v>
      </c>
      <c r="AI3249" s="54">
        <f>VLOOKUP(A3249,VQT_IV!A622:C2226,3,0)</f>
        <v>137.93</v>
      </c>
    </row>
    <row r="3250" spans="1:35" x14ac:dyDescent="0.25">
      <c r="A3250" s="1">
        <v>42717</v>
      </c>
      <c r="AH3250" s="57">
        <v>138.80000000000001</v>
      </c>
      <c r="AI3250" s="54">
        <f>VLOOKUP(A3250,VQT_IV!A623:C2227,3,0)</f>
        <v>138.80000000000001</v>
      </c>
    </row>
    <row r="3251" spans="1:35" x14ac:dyDescent="0.25">
      <c r="A3251" s="1">
        <v>42718</v>
      </c>
      <c r="AH3251" s="57">
        <v>137.69</v>
      </c>
      <c r="AI3251" s="54">
        <f>VLOOKUP(A3251,VQT_IV!A624:C2228,3,0)</f>
        <v>137.69</v>
      </c>
    </row>
    <row r="3252" spans="1:35" x14ac:dyDescent="0.25">
      <c r="A3252" s="1">
        <v>42719</v>
      </c>
      <c r="AH3252" s="57">
        <v>138.15</v>
      </c>
      <c r="AI3252" s="54">
        <f>VLOOKUP(A3252,VQT_IV!A625:C2229,3,0)</f>
        <v>138.15</v>
      </c>
    </row>
    <row r="3253" spans="1:35" x14ac:dyDescent="0.25">
      <c r="A3253" s="1">
        <v>42720</v>
      </c>
      <c r="AH3253" s="57">
        <v>137.88</v>
      </c>
      <c r="AI3253" s="54">
        <f>VLOOKUP(A3253,VQT_IV!A626:C2230,3,0)</f>
        <v>137.88</v>
      </c>
    </row>
    <row r="3254" spans="1:35" x14ac:dyDescent="0.25">
      <c r="A3254" s="1">
        <v>42723</v>
      </c>
      <c r="AH3254" s="57">
        <v>138.02000000000001</v>
      </c>
      <c r="AI3254" s="54">
        <f>VLOOKUP(A3254,VQT_IV!A627:C2231,3,0)</f>
        <v>138.02000000000001</v>
      </c>
    </row>
    <row r="3255" spans="1:35" x14ac:dyDescent="0.25">
      <c r="A3255" s="1">
        <v>42724</v>
      </c>
      <c r="AH3255" s="57">
        <v>138.47</v>
      </c>
      <c r="AI3255" s="54">
        <f>VLOOKUP(A3255,VQT_IV!A628:C2232,3,0)</f>
        <v>138.47</v>
      </c>
    </row>
    <row r="3256" spans="1:35" x14ac:dyDescent="0.25">
      <c r="A3256" s="1">
        <v>42725</v>
      </c>
      <c r="AH3256" s="57">
        <v>138.09</v>
      </c>
      <c r="AI3256" s="54">
        <f>VLOOKUP(A3256,VQT_IV!A629:C2233,3,0)</f>
        <v>138.09</v>
      </c>
    </row>
    <row r="3257" spans="1:35" x14ac:dyDescent="0.25">
      <c r="A3257" s="1">
        <v>42726</v>
      </c>
      <c r="AH3257" s="57">
        <v>137.91</v>
      </c>
      <c r="AI3257" s="54">
        <f>VLOOKUP(A3257,VQT_IV!A630:C2234,3,0)</f>
        <v>137.91</v>
      </c>
    </row>
    <row r="3258" spans="1:35" x14ac:dyDescent="0.25">
      <c r="A3258" s="1">
        <v>42727</v>
      </c>
      <c r="AH3258" s="57">
        <v>138.09</v>
      </c>
      <c r="AI3258" s="54">
        <f>VLOOKUP(A3258,VQT_IV!A631:C2235,3,0)</f>
        <v>138.09</v>
      </c>
    </row>
    <row r="3259" spans="1:35" x14ac:dyDescent="0.25">
      <c r="A3259" s="1">
        <v>42731</v>
      </c>
      <c r="AH3259" s="57">
        <v>138.31</v>
      </c>
      <c r="AI3259" s="54">
        <f>VLOOKUP(A3259,VQT_IV!A632:C2236,3,0)</f>
        <v>138.31</v>
      </c>
    </row>
    <row r="3260" spans="1:35" x14ac:dyDescent="0.25">
      <c r="A3260" s="1">
        <v>42732</v>
      </c>
      <c r="AH3260" s="57">
        <v>137.35</v>
      </c>
      <c r="AI3260" s="54">
        <f>VLOOKUP(A3260,VQT_IV!A633:C2237,3,0)</f>
        <v>137.35</v>
      </c>
    </row>
    <row r="3261" spans="1:35" x14ac:dyDescent="0.25">
      <c r="A3261" s="1">
        <v>42733</v>
      </c>
      <c r="AH3261" s="57">
        <v>137.35</v>
      </c>
      <c r="AI3261" s="54">
        <f>VLOOKUP(A3261,VQT_IV!A634:C2238,3,0)</f>
        <v>137.35</v>
      </c>
    </row>
    <row r="3262" spans="1:35" x14ac:dyDescent="0.25">
      <c r="A3262" s="1">
        <v>42734</v>
      </c>
      <c r="AH3262" s="57">
        <v>136.79</v>
      </c>
      <c r="AI3262" s="54">
        <f>VLOOKUP(A3262,VQT_IV!A635:C2239,3,0)</f>
        <v>136.79</v>
      </c>
    </row>
    <row r="3263" spans="1:35" x14ac:dyDescent="0.25">
      <c r="A3263" s="1">
        <v>42738</v>
      </c>
      <c r="AH3263" s="57">
        <v>137.65</v>
      </c>
      <c r="AI3263" s="54">
        <f>VLOOKUP(A3263,VQT_IV!A636:C2240,3,0)</f>
        <v>137.65</v>
      </c>
    </row>
    <row r="3264" spans="1:35" x14ac:dyDescent="0.25">
      <c r="A3264" s="1">
        <v>42739</v>
      </c>
      <c r="AH3264" s="57">
        <v>138.31</v>
      </c>
      <c r="AI3264" s="54">
        <f>VLOOKUP(A3264,VQT_IV!A637:C2241,3,0)</f>
        <v>138.31</v>
      </c>
    </row>
    <row r="3265" spans="1:35" x14ac:dyDescent="0.25">
      <c r="A3265" s="1">
        <v>42740</v>
      </c>
      <c r="AH3265" s="57">
        <v>138.16</v>
      </c>
      <c r="AI3265" s="54">
        <f>VLOOKUP(A3265,VQT_IV!A638:C2242,3,0)</f>
        <v>138.16</v>
      </c>
    </row>
    <row r="3266" spans="1:35" x14ac:dyDescent="0.25">
      <c r="A3266" s="1">
        <v>42741</v>
      </c>
      <c r="AH3266" s="57">
        <v>138.63999999999999</v>
      </c>
      <c r="AI3266" s="54">
        <f>VLOOKUP(A3266,VQT_IV!A639:C2243,3,0)</f>
        <v>138.63999999999999</v>
      </c>
    </row>
    <row r="3267" spans="1:35" x14ac:dyDescent="0.25">
      <c r="A3267" s="1">
        <v>42744</v>
      </c>
      <c r="AH3267" s="57">
        <v>138.13</v>
      </c>
      <c r="AI3267" s="54">
        <f>VLOOKUP(A3267,VQT_IV!A640:C2244,3,0)</f>
        <v>138.13</v>
      </c>
    </row>
    <row r="3268" spans="1:35" x14ac:dyDescent="0.25">
      <c r="A3268" s="1">
        <v>42745</v>
      </c>
      <c r="AH3268" s="57">
        <v>138.11000000000001</v>
      </c>
      <c r="AI3268" s="54">
        <f>VLOOKUP(A3268,VQT_IV!A641:C2245,3,0)</f>
        <v>138.11000000000001</v>
      </c>
    </row>
    <row r="3269" spans="1:35" x14ac:dyDescent="0.25">
      <c r="A3269" s="1">
        <v>42746</v>
      </c>
      <c r="AH3269" s="57">
        <v>138.44</v>
      </c>
      <c r="AI3269" s="54">
        <f>VLOOKUP(A3269,VQT_IV!A642:C2246,3,0)</f>
        <v>138.44</v>
      </c>
    </row>
    <row r="3270" spans="1:35" x14ac:dyDescent="0.25">
      <c r="A3270" s="1">
        <v>42747</v>
      </c>
      <c r="AH3270" s="57">
        <v>138.16999999999999</v>
      </c>
      <c r="AI3270" s="54">
        <f>VLOOKUP(A3270,VQT_IV!A643:C2247,3,0)</f>
        <v>138.16999999999999</v>
      </c>
    </row>
    <row r="3271" spans="1:35" x14ac:dyDescent="0.25">
      <c r="A3271" s="1">
        <v>42748</v>
      </c>
      <c r="AH3271" s="57">
        <v>138.38</v>
      </c>
      <c r="AI3271" s="54">
        <f>VLOOKUP(A3271,VQT_IV!A644:C2248,3,0)</f>
        <v>138.38</v>
      </c>
    </row>
    <row r="3272" spans="1:35" x14ac:dyDescent="0.25">
      <c r="A3272" s="1">
        <v>42752</v>
      </c>
      <c r="AI3272" s="54" t="e">
        <f>VLOOKUP(A3272,VQT_IV!A645:C2249,3,0)</f>
        <v>#N/A</v>
      </c>
    </row>
    <row r="3273" spans="1:35" x14ac:dyDescent="0.25">
      <c r="A3273" s="1">
        <v>42753</v>
      </c>
      <c r="AI3273" s="54" t="e">
        <f>VLOOKUP(A3273,VQT_IV!A646:C2250,3,0)</f>
        <v>#N/A</v>
      </c>
    </row>
    <row r="3274" spans="1:35" x14ac:dyDescent="0.25">
      <c r="A3274" s="1">
        <v>42754</v>
      </c>
      <c r="AI3274" s="54" t="e">
        <f>VLOOKUP(A3274,VQT_IV!A647:C2251,3,0)</f>
        <v>#N/A</v>
      </c>
    </row>
    <row r="3275" spans="1:35" x14ac:dyDescent="0.25">
      <c r="A3275" s="1">
        <v>42755</v>
      </c>
      <c r="AI3275" s="54" t="e">
        <f>VLOOKUP(A3275,VQT_IV!A648:C2252,3,0)</f>
        <v>#N/A</v>
      </c>
    </row>
    <row r="3276" spans="1:35" x14ac:dyDescent="0.25">
      <c r="A3276" s="1">
        <v>42758</v>
      </c>
      <c r="AI3276" s="54" t="e">
        <f>VLOOKUP(A3276,VQT_IV!A649:C2253,3,0)</f>
        <v>#N/A</v>
      </c>
    </row>
    <row r="3277" spans="1:35" x14ac:dyDescent="0.25">
      <c r="A3277" s="1">
        <v>42759</v>
      </c>
      <c r="AI3277" s="54" t="e">
        <f>VLOOKUP(A3277,VQT_IV!A650:C2254,3,0)</f>
        <v>#N/A</v>
      </c>
    </row>
    <row r="3278" spans="1:35" x14ac:dyDescent="0.25">
      <c r="A3278" s="1">
        <v>42760</v>
      </c>
      <c r="AI3278" s="54" t="e">
        <f>VLOOKUP(A3278,VQT_IV!A651:C2255,3,0)</f>
        <v>#N/A</v>
      </c>
    </row>
    <row r="3279" spans="1:35" x14ac:dyDescent="0.25">
      <c r="A3279" s="1">
        <v>42761</v>
      </c>
      <c r="AI3279" s="54" t="e">
        <f>VLOOKUP(A3279,VQT_IV!A652:C2256,3,0)</f>
        <v>#N/A</v>
      </c>
    </row>
    <row r="3280" spans="1:35" x14ac:dyDescent="0.25">
      <c r="A3280" s="1">
        <v>42762</v>
      </c>
      <c r="AI3280" s="54" t="e">
        <f>VLOOKUP(A3280,VQT_IV!A653:C2257,3,0)</f>
        <v>#N/A</v>
      </c>
    </row>
    <row r="3281" spans="1:35" x14ac:dyDescent="0.25">
      <c r="A3281" s="1">
        <v>42765</v>
      </c>
      <c r="AI3281" s="54" t="e">
        <f>VLOOKUP(A3281,VQT_IV!A654:C2258,3,0)</f>
        <v>#N/A</v>
      </c>
    </row>
    <row r="3282" spans="1:35" x14ac:dyDescent="0.25">
      <c r="A3282" s="1">
        <v>42766</v>
      </c>
      <c r="AI3282" s="54" t="e">
        <f>VLOOKUP(A3282,VQT_IV!A655:C2259,3,0)</f>
        <v>#N/A</v>
      </c>
    </row>
    <row r="3283" spans="1:35" x14ac:dyDescent="0.25">
      <c r="A3283" s="1">
        <v>42767</v>
      </c>
    </row>
    <row r="3284" spans="1:35" x14ac:dyDescent="0.25">
      <c r="A3284" s="1">
        <v>42768</v>
      </c>
    </row>
    <row r="3285" spans="1:35" x14ac:dyDescent="0.25">
      <c r="A3285" s="1">
        <v>42769</v>
      </c>
    </row>
    <row r="3286" spans="1:35" x14ac:dyDescent="0.25">
      <c r="A3286" s="1">
        <v>42772</v>
      </c>
    </row>
    <row r="3287" spans="1:35" x14ac:dyDescent="0.25">
      <c r="A3287" s="1">
        <v>42773</v>
      </c>
    </row>
    <row r="3288" spans="1:35" x14ac:dyDescent="0.25">
      <c r="A3288" s="1">
        <v>42774</v>
      </c>
    </row>
    <row r="3289" spans="1:35" x14ac:dyDescent="0.25">
      <c r="A3289" s="1">
        <v>42775</v>
      </c>
    </row>
    <row r="3290" spans="1:35" x14ac:dyDescent="0.25">
      <c r="A3290" s="1">
        <v>42776</v>
      </c>
    </row>
    <row r="3291" spans="1:35" x14ac:dyDescent="0.25">
      <c r="A3291" s="1">
        <v>42779</v>
      </c>
    </row>
    <row r="3292" spans="1:35" x14ac:dyDescent="0.25">
      <c r="A3292" s="1">
        <v>42780</v>
      </c>
    </row>
    <row r="3293" spans="1:35" x14ac:dyDescent="0.25">
      <c r="A3293" s="1">
        <v>42781</v>
      </c>
    </row>
    <row r="3294" spans="1:35" x14ac:dyDescent="0.25">
      <c r="A3294" s="1">
        <v>42782</v>
      </c>
    </row>
    <row r="3295" spans="1:35" x14ac:dyDescent="0.25">
      <c r="A3295" s="1">
        <v>42783</v>
      </c>
    </row>
    <row r="3296" spans="1:35" x14ac:dyDescent="0.25">
      <c r="A3296" s="1">
        <v>42787</v>
      </c>
    </row>
    <row r="3297" spans="1:1" x14ac:dyDescent="0.25">
      <c r="A3297" s="1">
        <v>42788</v>
      </c>
    </row>
    <row r="3298" spans="1:1" x14ac:dyDescent="0.25">
      <c r="A3298" s="1">
        <v>42789</v>
      </c>
    </row>
    <row r="3299" spans="1:1" x14ac:dyDescent="0.25">
      <c r="A3299" s="1">
        <v>42790</v>
      </c>
    </row>
    <row r="3300" spans="1:1" x14ac:dyDescent="0.25">
      <c r="A3300" s="1">
        <v>42793</v>
      </c>
    </row>
    <row r="3301" spans="1:1" x14ac:dyDescent="0.25">
      <c r="A3301" s="1">
        <v>42794</v>
      </c>
    </row>
    <row r="3302" spans="1:1" x14ac:dyDescent="0.25">
      <c r="A3302" s="1">
        <v>42795</v>
      </c>
    </row>
    <row r="3303" spans="1:1" x14ac:dyDescent="0.25">
      <c r="A3303" s="1">
        <v>42796</v>
      </c>
    </row>
    <row r="3304" spans="1:1" x14ac:dyDescent="0.25">
      <c r="A3304" s="1">
        <v>42797</v>
      </c>
    </row>
    <row r="3305" spans="1:1" x14ac:dyDescent="0.25">
      <c r="A3305" s="1">
        <v>42800</v>
      </c>
    </row>
    <row r="3306" spans="1:1" x14ac:dyDescent="0.25">
      <c r="A3306" s="1">
        <v>42801</v>
      </c>
    </row>
    <row r="3307" spans="1:1" x14ac:dyDescent="0.25">
      <c r="A3307" s="1">
        <v>42802</v>
      </c>
    </row>
    <row r="3308" spans="1:1" x14ac:dyDescent="0.25">
      <c r="A3308" s="1">
        <v>42803</v>
      </c>
    </row>
    <row r="3309" spans="1:1" x14ac:dyDescent="0.25">
      <c r="A3309" s="1">
        <v>42804</v>
      </c>
    </row>
    <row r="3310" spans="1:1" x14ac:dyDescent="0.25">
      <c r="A3310" s="1">
        <v>42807</v>
      </c>
    </row>
    <row r="3311" spans="1:1" x14ac:dyDescent="0.25">
      <c r="A3311" s="1">
        <v>42808</v>
      </c>
    </row>
    <row r="3312" spans="1:1" x14ac:dyDescent="0.25">
      <c r="A3312" s="1">
        <v>42809</v>
      </c>
    </row>
    <row r="3313" spans="1:1" x14ac:dyDescent="0.25">
      <c r="A3313" s="1">
        <v>42810</v>
      </c>
    </row>
    <row r="3314" spans="1:1" x14ac:dyDescent="0.25">
      <c r="A3314" s="1">
        <v>42811</v>
      </c>
    </row>
    <row r="3315" spans="1:1" x14ac:dyDescent="0.25">
      <c r="A3315" s="1">
        <v>42814</v>
      </c>
    </row>
    <row r="3316" spans="1:1" x14ac:dyDescent="0.25">
      <c r="A3316" s="1">
        <v>42815</v>
      </c>
    </row>
    <row r="3317" spans="1:1" x14ac:dyDescent="0.25">
      <c r="A3317" s="1">
        <v>42816</v>
      </c>
    </row>
    <row r="3318" spans="1:1" x14ac:dyDescent="0.25">
      <c r="A3318" s="1">
        <v>42817</v>
      </c>
    </row>
    <row r="3319" spans="1:1" x14ac:dyDescent="0.25">
      <c r="A3319" s="1">
        <v>42818</v>
      </c>
    </row>
    <row r="3320" spans="1:1" x14ac:dyDescent="0.25">
      <c r="A3320" s="1">
        <v>42821</v>
      </c>
    </row>
    <row r="3321" spans="1:1" x14ac:dyDescent="0.25">
      <c r="A3321" s="1">
        <v>42822</v>
      </c>
    </row>
    <row r="3322" spans="1:1" x14ac:dyDescent="0.25">
      <c r="A3322" s="1">
        <v>42823</v>
      </c>
    </row>
    <row r="3323" spans="1:1" x14ac:dyDescent="0.25">
      <c r="A3323" s="1">
        <v>42824</v>
      </c>
    </row>
    <row r="3324" spans="1:1" x14ac:dyDescent="0.25">
      <c r="A3324" s="1">
        <v>42825</v>
      </c>
    </row>
    <row r="3325" spans="1:1" x14ac:dyDescent="0.25">
      <c r="A3325" s="1">
        <v>42828</v>
      </c>
    </row>
    <row r="3326" spans="1:1" x14ac:dyDescent="0.25">
      <c r="A3326" s="1">
        <v>42829</v>
      </c>
    </row>
    <row r="3327" spans="1:1" x14ac:dyDescent="0.25">
      <c r="A3327" s="1">
        <v>42830</v>
      </c>
    </row>
    <row r="3328" spans="1:1" x14ac:dyDescent="0.25">
      <c r="A3328" s="1">
        <v>42831</v>
      </c>
    </row>
    <row r="3329" spans="1:1" x14ac:dyDescent="0.25">
      <c r="A3329" s="1">
        <v>42832</v>
      </c>
    </row>
    <row r="3330" spans="1:1" x14ac:dyDescent="0.25">
      <c r="A3330" s="1">
        <v>42835</v>
      </c>
    </row>
    <row r="3331" spans="1:1" x14ac:dyDescent="0.25">
      <c r="A3331" s="1">
        <v>42836</v>
      </c>
    </row>
    <row r="3332" spans="1:1" x14ac:dyDescent="0.25">
      <c r="A3332" s="1">
        <v>42837</v>
      </c>
    </row>
    <row r="3333" spans="1:1" x14ac:dyDescent="0.25">
      <c r="A3333" s="1">
        <v>42838</v>
      </c>
    </row>
    <row r="3334" spans="1:1" x14ac:dyDescent="0.25">
      <c r="A3334" s="1">
        <v>42842</v>
      </c>
    </row>
    <row r="3335" spans="1:1" x14ac:dyDescent="0.25">
      <c r="A3335" s="1">
        <v>42843</v>
      </c>
    </row>
    <row r="3336" spans="1:1" x14ac:dyDescent="0.25">
      <c r="A3336" s="1">
        <v>42844</v>
      </c>
    </row>
    <row r="3337" spans="1:1" x14ac:dyDescent="0.25">
      <c r="A3337" s="1">
        <v>42845</v>
      </c>
    </row>
    <row r="3338" spans="1:1" x14ac:dyDescent="0.25">
      <c r="A3338" s="1">
        <v>42846</v>
      </c>
    </row>
    <row r="3339" spans="1:1" x14ac:dyDescent="0.25">
      <c r="A3339" s="1">
        <v>42849</v>
      </c>
    </row>
    <row r="3340" spans="1:1" x14ac:dyDescent="0.25">
      <c r="A3340" s="1">
        <v>42850</v>
      </c>
    </row>
    <row r="3341" spans="1:1" x14ac:dyDescent="0.25">
      <c r="A3341" s="1">
        <v>42851</v>
      </c>
    </row>
    <row r="3342" spans="1:1" x14ac:dyDescent="0.25">
      <c r="A3342" s="1">
        <v>42852</v>
      </c>
    </row>
    <row r="3343" spans="1:1" x14ac:dyDescent="0.25">
      <c r="A3343" s="1">
        <v>42853</v>
      </c>
    </row>
    <row r="3344" spans="1:1" x14ac:dyDescent="0.25">
      <c r="A3344" s="1">
        <v>42856</v>
      </c>
    </row>
    <row r="3345" spans="1:1" x14ac:dyDescent="0.25">
      <c r="A3345" s="1">
        <v>42857</v>
      </c>
    </row>
    <row r="3346" spans="1:1" x14ac:dyDescent="0.25">
      <c r="A3346" s="1">
        <v>42858</v>
      </c>
    </row>
    <row r="3347" spans="1:1" x14ac:dyDescent="0.25">
      <c r="A3347" s="1">
        <v>42859</v>
      </c>
    </row>
    <row r="3348" spans="1:1" x14ac:dyDescent="0.25">
      <c r="A3348" s="1">
        <v>42860</v>
      </c>
    </row>
    <row r="3349" spans="1:1" x14ac:dyDescent="0.25">
      <c r="A3349" s="1">
        <v>42863</v>
      </c>
    </row>
    <row r="3350" spans="1:1" x14ac:dyDescent="0.25">
      <c r="A3350" s="1">
        <v>42864</v>
      </c>
    </row>
    <row r="3351" spans="1:1" x14ac:dyDescent="0.25">
      <c r="A3351" s="1">
        <v>42865</v>
      </c>
    </row>
    <row r="3352" spans="1:1" x14ac:dyDescent="0.25">
      <c r="A3352" s="1">
        <v>42866</v>
      </c>
    </row>
    <row r="3353" spans="1:1" x14ac:dyDescent="0.25">
      <c r="A3353" s="1">
        <v>42867</v>
      </c>
    </row>
    <row r="3354" spans="1:1" x14ac:dyDescent="0.25">
      <c r="A3354" s="1">
        <v>42870</v>
      </c>
    </row>
    <row r="3355" spans="1:1" x14ac:dyDescent="0.25">
      <c r="A3355" s="1">
        <v>42871</v>
      </c>
    </row>
    <row r="3356" spans="1:1" x14ac:dyDescent="0.25">
      <c r="A3356" s="1">
        <v>42872</v>
      </c>
    </row>
    <row r="3357" spans="1:1" x14ac:dyDescent="0.25">
      <c r="A3357" s="1">
        <v>42873</v>
      </c>
    </row>
    <row r="3358" spans="1:1" x14ac:dyDescent="0.25">
      <c r="A3358" s="1">
        <v>42874</v>
      </c>
    </row>
    <row r="3359" spans="1:1" x14ac:dyDescent="0.25">
      <c r="A3359" s="1">
        <v>42877</v>
      </c>
    </row>
    <row r="3360" spans="1:1" x14ac:dyDescent="0.25">
      <c r="A3360" s="1">
        <v>42878</v>
      </c>
    </row>
    <row r="3361" spans="1:1" x14ac:dyDescent="0.25">
      <c r="A3361" s="1">
        <v>42879</v>
      </c>
    </row>
    <row r="3362" spans="1:1" x14ac:dyDescent="0.25">
      <c r="A3362" s="1">
        <v>42880</v>
      </c>
    </row>
    <row r="3363" spans="1:1" x14ac:dyDescent="0.25">
      <c r="A3363" s="1">
        <v>42881</v>
      </c>
    </row>
    <row r="3364" spans="1:1" x14ac:dyDescent="0.25">
      <c r="A3364" s="1">
        <v>42885</v>
      </c>
    </row>
    <row r="3365" spans="1:1" x14ac:dyDescent="0.25">
      <c r="A3365" s="1">
        <v>42886</v>
      </c>
    </row>
    <row r="3366" spans="1:1" x14ac:dyDescent="0.25">
      <c r="A3366" s="1">
        <v>42887</v>
      </c>
    </row>
    <row r="3367" spans="1:1" x14ac:dyDescent="0.25">
      <c r="A3367" s="1">
        <v>42888</v>
      </c>
    </row>
    <row r="3368" spans="1:1" x14ac:dyDescent="0.25">
      <c r="A3368" s="1">
        <v>42891</v>
      </c>
    </row>
    <row r="3369" spans="1:1" x14ac:dyDescent="0.25">
      <c r="A3369" s="1">
        <v>42892</v>
      </c>
    </row>
    <row r="3370" spans="1:1" x14ac:dyDescent="0.25">
      <c r="A3370" s="1">
        <v>42893</v>
      </c>
    </row>
    <row r="3371" spans="1:1" x14ac:dyDescent="0.25">
      <c r="A3371" s="1">
        <v>42894</v>
      </c>
    </row>
    <row r="3372" spans="1:1" x14ac:dyDescent="0.25">
      <c r="A3372" s="1">
        <v>42895</v>
      </c>
    </row>
    <row r="3373" spans="1:1" x14ac:dyDescent="0.25">
      <c r="A3373" s="1">
        <v>42898</v>
      </c>
    </row>
    <row r="3374" spans="1:1" x14ac:dyDescent="0.25">
      <c r="A3374" s="1">
        <v>42899</v>
      </c>
    </row>
    <row r="3375" spans="1:1" x14ac:dyDescent="0.25">
      <c r="A3375" s="1">
        <v>42900</v>
      </c>
    </row>
    <row r="3376" spans="1:1" x14ac:dyDescent="0.25">
      <c r="A3376" s="1">
        <v>42901</v>
      </c>
    </row>
    <row r="3377" spans="1:1" x14ac:dyDescent="0.25">
      <c r="A3377" s="1">
        <v>42902</v>
      </c>
    </row>
    <row r="3378" spans="1:1" x14ac:dyDescent="0.25">
      <c r="A3378" s="1">
        <v>42905</v>
      </c>
    </row>
    <row r="3379" spans="1:1" x14ac:dyDescent="0.25">
      <c r="A3379" s="1">
        <v>42906</v>
      </c>
    </row>
    <row r="3380" spans="1:1" x14ac:dyDescent="0.25">
      <c r="A3380" s="1">
        <v>42907</v>
      </c>
    </row>
    <row r="3381" spans="1:1" x14ac:dyDescent="0.25">
      <c r="A3381" s="1">
        <v>42908</v>
      </c>
    </row>
    <row r="3382" spans="1:1" x14ac:dyDescent="0.25">
      <c r="A3382" s="1">
        <v>42909</v>
      </c>
    </row>
    <row r="3383" spans="1:1" x14ac:dyDescent="0.25">
      <c r="A3383" s="1">
        <v>42912</v>
      </c>
    </row>
    <row r="3384" spans="1:1" x14ac:dyDescent="0.25">
      <c r="A3384" s="1">
        <v>42913</v>
      </c>
    </row>
    <row r="3385" spans="1:1" x14ac:dyDescent="0.25">
      <c r="A3385" s="1">
        <v>42914</v>
      </c>
    </row>
    <row r="3386" spans="1:1" x14ac:dyDescent="0.25">
      <c r="A3386" s="1">
        <v>42915</v>
      </c>
    </row>
    <row r="3387" spans="1:1" x14ac:dyDescent="0.25">
      <c r="A3387" s="1">
        <v>42916</v>
      </c>
    </row>
    <row r="3388" spans="1:1" x14ac:dyDescent="0.25">
      <c r="A3388" s="1">
        <v>42919</v>
      </c>
    </row>
    <row r="3389" spans="1:1" x14ac:dyDescent="0.25">
      <c r="A3389" s="1">
        <v>42921</v>
      </c>
    </row>
    <row r="3390" spans="1:1" x14ac:dyDescent="0.25">
      <c r="A3390" s="1">
        <v>42922</v>
      </c>
    </row>
    <row r="3391" spans="1:1" x14ac:dyDescent="0.25">
      <c r="A3391" s="1">
        <v>42923</v>
      </c>
    </row>
    <row r="3392" spans="1:1" x14ac:dyDescent="0.25">
      <c r="A3392" s="1">
        <v>42926</v>
      </c>
    </row>
    <row r="3393" spans="1:1" x14ac:dyDescent="0.25">
      <c r="A3393" s="1">
        <v>42927</v>
      </c>
    </row>
    <row r="3394" spans="1:1" x14ac:dyDescent="0.25">
      <c r="A3394" s="1">
        <v>42928</v>
      </c>
    </row>
    <row r="3395" spans="1:1" x14ac:dyDescent="0.25">
      <c r="A3395" s="1">
        <v>42929</v>
      </c>
    </row>
    <row r="3396" spans="1:1" x14ac:dyDescent="0.25">
      <c r="A3396" s="1">
        <v>42930</v>
      </c>
    </row>
    <row r="3397" spans="1:1" x14ac:dyDescent="0.25">
      <c r="A3397" s="1">
        <v>42933</v>
      </c>
    </row>
    <row r="3398" spans="1:1" x14ac:dyDescent="0.25">
      <c r="A3398" s="1">
        <v>42934</v>
      </c>
    </row>
    <row r="3399" spans="1:1" x14ac:dyDescent="0.25">
      <c r="A3399" s="1">
        <v>42935</v>
      </c>
    </row>
    <row r="3400" spans="1:1" x14ac:dyDescent="0.25">
      <c r="A3400" s="1">
        <v>42936</v>
      </c>
    </row>
    <row r="3401" spans="1:1" x14ac:dyDescent="0.25">
      <c r="A3401" s="1">
        <v>42937</v>
      </c>
    </row>
    <row r="3402" spans="1:1" x14ac:dyDescent="0.25">
      <c r="A3402" s="1">
        <v>42940</v>
      </c>
    </row>
    <row r="3403" spans="1:1" x14ac:dyDescent="0.25">
      <c r="A3403" s="1">
        <v>42941</v>
      </c>
    </row>
    <row r="3404" spans="1:1" x14ac:dyDescent="0.25">
      <c r="A3404" s="1">
        <v>42942</v>
      </c>
    </row>
    <row r="3405" spans="1:1" x14ac:dyDescent="0.25">
      <c r="A3405" s="1">
        <v>42943</v>
      </c>
    </row>
    <row r="3406" spans="1:1" x14ac:dyDescent="0.25">
      <c r="A3406" s="1">
        <v>42944</v>
      </c>
    </row>
    <row r="3407" spans="1:1" x14ac:dyDescent="0.25">
      <c r="A3407" s="1">
        <v>42947</v>
      </c>
    </row>
    <row r="3408" spans="1:1" x14ac:dyDescent="0.25">
      <c r="A3408" s="1">
        <v>42948</v>
      </c>
    </row>
    <row r="3409" spans="1:1" x14ac:dyDescent="0.25">
      <c r="A3409" s="1">
        <v>42949</v>
      </c>
    </row>
    <row r="3410" spans="1:1" x14ac:dyDescent="0.25">
      <c r="A3410" s="1">
        <v>42950</v>
      </c>
    </row>
    <row r="3411" spans="1:1" x14ac:dyDescent="0.25">
      <c r="A3411" s="1">
        <v>42951</v>
      </c>
    </row>
    <row r="3412" spans="1:1" x14ac:dyDescent="0.25">
      <c r="A3412" s="1">
        <v>42954</v>
      </c>
    </row>
    <row r="3413" spans="1:1" x14ac:dyDescent="0.25">
      <c r="A3413" s="1">
        <v>42955</v>
      </c>
    </row>
    <row r="3414" spans="1:1" x14ac:dyDescent="0.25">
      <c r="A3414" s="1">
        <v>42956</v>
      </c>
    </row>
    <row r="3415" spans="1:1" x14ac:dyDescent="0.25">
      <c r="A3415" s="1">
        <v>42957</v>
      </c>
    </row>
    <row r="3416" spans="1:1" x14ac:dyDescent="0.25">
      <c r="A3416" s="1">
        <v>42958</v>
      </c>
    </row>
    <row r="3417" spans="1:1" x14ac:dyDescent="0.25">
      <c r="A3417" s="1">
        <v>42961</v>
      </c>
    </row>
    <row r="3418" spans="1:1" x14ac:dyDescent="0.25">
      <c r="A3418" s="1">
        <v>42962</v>
      </c>
    </row>
    <row r="3419" spans="1:1" x14ac:dyDescent="0.25">
      <c r="A3419" s="1">
        <v>42963</v>
      </c>
    </row>
    <row r="3420" spans="1:1" x14ac:dyDescent="0.25">
      <c r="A3420" s="1">
        <v>42964</v>
      </c>
    </row>
    <row r="3421" spans="1:1" x14ac:dyDescent="0.25">
      <c r="A3421" s="1">
        <v>42965</v>
      </c>
    </row>
    <row r="3422" spans="1:1" x14ac:dyDescent="0.25">
      <c r="A3422" s="1">
        <v>42968</v>
      </c>
    </row>
    <row r="3423" spans="1:1" x14ac:dyDescent="0.25">
      <c r="A3423" s="1">
        <v>42969</v>
      </c>
    </row>
    <row r="3424" spans="1:1" x14ac:dyDescent="0.25">
      <c r="A3424" s="1">
        <v>42970</v>
      </c>
    </row>
    <row r="3425" spans="1:1" x14ac:dyDescent="0.25">
      <c r="A3425" s="1">
        <v>42971</v>
      </c>
    </row>
    <row r="3426" spans="1:1" x14ac:dyDescent="0.25">
      <c r="A3426" s="1">
        <v>42972</v>
      </c>
    </row>
    <row r="3427" spans="1:1" x14ac:dyDescent="0.25">
      <c r="A3427" s="1">
        <v>42975</v>
      </c>
    </row>
    <row r="3428" spans="1:1" x14ac:dyDescent="0.25">
      <c r="A3428" s="1">
        <v>42976</v>
      </c>
    </row>
    <row r="3429" spans="1:1" x14ac:dyDescent="0.25">
      <c r="A3429" s="1">
        <v>42977</v>
      </c>
    </row>
    <row r="3430" spans="1:1" x14ac:dyDescent="0.25">
      <c r="A3430" s="1">
        <v>42978</v>
      </c>
    </row>
    <row r="3431" spans="1:1" x14ac:dyDescent="0.25">
      <c r="A3431" s="1">
        <v>42979</v>
      </c>
    </row>
    <row r="3432" spans="1:1" x14ac:dyDescent="0.25">
      <c r="A3432" s="1">
        <v>42983</v>
      </c>
    </row>
    <row r="3433" spans="1:1" x14ac:dyDescent="0.25">
      <c r="A3433" s="1">
        <v>42984</v>
      </c>
    </row>
    <row r="3434" spans="1:1" x14ac:dyDescent="0.25">
      <c r="A3434" s="1">
        <v>42985</v>
      </c>
    </row>
    <row r="3435" spans="1:1" x14ac:dyDescent="0.25">
      <c r="A3435" s="1">
        <v>42986</v>
      </c>
    </row>
    <row r="3436" spans="1:1" x14ac:dyDescent="0.25">
      <c r="A3436" s="1">
        <v>42989</v>
      </c>
    </row>
    <row r="3437" spans="1:1" x14ac:dyDescent="0.25">
      <c r="A3437" s="1">
        <v>42990</v>
      </c>
    </row>
    <row r="3438" spans="1:1" x14ac:dyDescent="0.25">
      <c r="A3438" s="1">
        <v>42991</v>
      </c>
    </row>
    <row r="3439" spans="1:1" x14ac:dyDescent="0.25">
      <c r="A3439" s="1">
        <v>42992</v>
      </c>
    </row>
    <row r="3440" spans="1:1" x14ac:dyDescent="0.25">
      <c r="A3440" s="1">
        <v>42993</v>
      </c>
    </row>
    <row r="3441" spans="1:1" x14ac:dyDescent="0.25">
      <c r="A3441" s="1">
        <v>42996</v>
      </c>
    </row>
    <row r="3442" spans="1:1" x14ac:dyDescent="0.25">
      <c r="A3442" s="1">
        <v>42997</v>
      </c>
    </row>
    <row r="3443" spans="1:1" x14ac:dyDescent="0.25">
      <c r="A3443" s="1">
        <v>42998</v>
      </c>
    </row>
    <row r="3444" spans="1:1" x14ac:dyDescent="0.25">
      <c r="A3444" s="1">
        <v>42999</v>
      </c>
    </row>
    <row r="3445" spans="1:1" x14ac:dyDescent="0.25">
      <c r="A3445" s="1">
        <v>43000</v>
      </c>
    </row>
    <row r="3446" spans="1:1" x14ac:dyDescent="0.25">
      <c r="A3446" s="1">
        <v>43003</v>
      </c>
    </row>
    <row r="3447" spans="1:1" x14ac:dyDescent="0.25">
      <c r="A3447" s="1">
        <v>43004</v>
      </c>
    </row>
    <row r="3448" spans="1:1" x14ac:dyDescent="0.25">
      <c r="A3448" s="1">
        <v>43005</v>
      </c>
    </row>
    <row r="3449" spans="1:1" x14ac:dyDescent="0.25">
      <c r="A3449" s="1">
        <v>43006</v>
      </c>
    </row>
    <row r="3450" spans="1:1" x14ac:dyDescent="0.25">
      <c r="A3450" s="1">
        <v>43007</v>
      </c>
    </row>
    <row r="3451" spans="1:1" x14ac:dyDescent="0.25">
      <c r="A3451" s="1">
        <v>43010</v>
      </c>
    </row>
    <row r="3452" spans="1:1" x14ac:dyDescent="0.25">
      <c r="A3452" s="1">
        <v>43011</v>
      </c>
    </row>
    <row r="3453" spans="1:1" x14ac:dyDescent="0.25">
      <c r="A3453" s="1">
        <v>43012</v>
      </c>
    </row>
    <row r="3454" spans="1:1" x14ac:dyDescent="0.25">
      <c r="A3454" s="1">
        <v>43013</v>
      </c>
    </row>
    <row r="3455" spans="1:1" x14ac:dyDescent="0.25">
      <c r="A3455" s="1">
        <v>43014</v>
      </c>
    </row>
    <row r="3456" spans="1:1" x14ac:dyDescent="0.25">
      <c r="A3456" s="1">
        <v>43017</v>
      </c>
    </row>
    <row r="3457" spans="1:1" x14ac:dyDescent="0.25">
      <c r="A3457" s="1">
        <v>43018</v>
      </c>
    </row>
    <row r="3458" spans="1:1" x14ac:dyDescent="0.25">
      <c r="A3458" s="1">
        <v>43019</v>
      </c>
    </row>
    <row r="3459" spans="1:1" x14ac:dyDescent="0.25">
      <c r="A3459" s="1">
        <v>43020</v>
      </c>
    </row>
    <row r="3460" spans="1:1" x14ac:dyDescent="0.25">
      <c r="A3460" s="1">
        <v>43021</v>
      </c>
    </row>
    <row r="3461" spans="1:1" x14ac:dyDescent="0.25">
      <c r="A3461" s="1">
        <v>43024</v>
      </c>
    </row>
    <row r="3462" spans="1:1" x14ac:dyDescent="0.25">
      <c r="A3462" s="1">
        <v>43025</v>
      </c>
    </row>
    <row r="3463" spans="1:1" x14ac:dyDescent="0.25">
      <c r="A3463" s="1">
        <v>43026</v>
      </c>
    </row>
    <row r="3464" spans="1:1" x14ac:dyDescent="0.25">
      <c r="A3464" s="1">
        <v>43027</v>
      </c>
    </row>
    <row r="3465" spans="1:1" x14ac:dyDescent="0.25">
      <c r="A3465" s="1">
        <v>43028</v>
      </c>
    </row>
    <row r="3466" spans="1:1" x14ac:dyDescent="0.25">
      <c r="A3466" s="1">
        <v>43031</v>
      </c>
    </row>
    <row r="3467" spans="1:1" x14ac:dyDescent="0.25">
      <c r="A3467" s="1">
        <v>43032</v>
      </c>
    </row>
    <row r="3468" spans="1:1" x14ac:dyDescent="0.25">
      <c r="A3468" s="1">
        <v>43033</v>
      </c>
    </row>
    <row r="3469" spans="1:1" x14ac:dyDescent="0.25">
      <c r="A3469" s="1">
        <v>43034</v>
      </c>
    </row>
    <row r="3470" spans="1:1" x14ac:dyDescent="0.25">
      <c r="A3470" s="1">
        <v>43035</v>
      </c>
    </row>
    <row r="3471" spans="1:1" x14ac:dyDescent="0.25">
      <c r="A3471" s="1">
        <v>43038</v>
      </c>
    </row>
    <row r="3472" spans="1:1" x14ac:dyDescent="0.25">
      <c r="A3472" s="1">
        <v>43039</v>
      </c>
    </row>
    <row r="3473" spans="1:1" x14ac:dyDescent="0.25">
      <c r="A3473" s="1">
        <v>43040</v>
      </c>
    </row>
    <row r="3474" spans="1:1" x14ac:dyDescent="0.25">
      <c r="A3474" s="1">
        <v>43041</v>
      </c>
    </row>
    <row r="3475" spans="1:1" x14ac:dyDescent="0.25">
      <c r="A3475" s="1">
        <v>43042</v>
      </c>
    </row>
    <row r="3476" spans="1:1" x14ac:dyDescent="0.25">
      <c r="A3476" s="1">
        <v>43045</v>
      </c>
    </row>
    <row r="3477" spans="1:1" x14ac:dyDescent="0.25">
      <c r="A3477" s="1">
        <v>43046</v>
      </c>
    </row>
    <row r="3478" spans="1:1" x14ac:dyDescent="0.25">
      <c r="A3478" s="1">
        <v>43047</v>
      </c>
    </row>
    <row r="3479" spans="1:1" x14ac:dyDescent="0.25">
      <c r="A3479" s="1">
        <v>43048</v>
      </c>
    </row>
    <row r="3480" spans="1:1" x14ac:dyDescent="0.25">
      <c r="A3480" s="1">
        <v>43049</v>
      </c>
    </row>
    <row r="3481" spans="1:1" x14ac:dyDescent="0.25">
      <c r="A3481" s="1">
        <v>43052</v>
      </c>
    </row>
    <row r="3482" spans="1:1" x14ac:dyDescent="0.25">
      <c r="A3482" s="1">
        <v>43053</v>
      </c>
    </row>
    <row r="3483" spans="1:1" x14ac:dyDescent="0.25">
      <c r="A3483" s="1">
        <v>43054</v>
      </c>
    </row>
    <row r="3484" spans="1:1" x14ac:dyDescent="0.25">
      <c r="A3484" s="1">
        <v>43055</v>
      </c>
    </row>
    <row r="3485" spans="1:1" x14ac:dyDescent="0.25">
      <c r="A3485" s="1">
        <v>43056</v>
      </c>
    </row>
    <row r="3486" spans="1:1" x14ac:dyDescent="0.25">
      <c r="A3486" s="1">
        <v>43059</v>
      </c>
    </row>
    <row r="3487" spans="1:1" x14ac:dyDescent="0.25">
      <c r="A3487" s="1">
        <v>43060</v>
      </c>
    </row>
    <row r="3488" spans="1:1" x14ac:dyDescent="0.25">
      <c r="A3488" s="1">
        <v>43061</v>
      </c>
    </row>
    <row r="3489" spans="1:1" x14ac:dyDescent="0.25">
      <c r="A3489" s="1">
        <v>43063</v>
      </c>
    </row>
    <row r="3490" spans="1:1" x14ac:dyDescent="0.25">
      <c r="A3490" s="1">
        <v>43066</v>
      </c>
    </row>
    <row r="3491" spans="1:1" x14ac:dyDescent="0.25">
      <c r="A3491" s="1">
        <v>43067</v>
      </c>
    </row>
    <row r="3492" spans="1:1" x14ac:dyDescent="0.25">
      <c r="A3492" s="1">
        <v>43068</v>
      </c>
    </row>
    <row r="3493" spans="1:1" x14ac:dyDescent="0.25">
      <c r="A3493" s="1">
        <v>43069</v>
      </c>
    </row>
    <row r="3494" spans="1:1" x14ac:dyDescent="0.25">
      <c r="A3494" s="1">
        <v>43070</v>
      </c>
    </row>
    <row r="3495" spans="1:1" x14ac:dyDescent="0.25">
      <c r="A3495" s="1">
        <v>43073</v>
      </c>
    </row>
    <row r="3496" spans="1:1" x14ac:dyDescent="0.25">
      <c r="A3496" s="1">
        <v>43074</v>
      </c>
    </row>
    <row r="3497" spans="1:1" x14ac:dyDescent="0.25">
      <c r="A3497" s="1">
        <v>43075</v>
      </c>
    </row>
    <row r="3498" spans="1:1" x14ac:dyDescent="0.25">
      <c r="A3498" s="1">
        <v>43076</v>
      </c>
    </row>
    <row r="3499" spans="1:1" x14ac:dyDescent="0.25">
      <c r="A3499" s="1">
        <v>43077</v>
      </c>
    </row>
    <row r="3500" spans="1:1" x14ac:dyDescent="0.25">
      <c r="A3500" s="1">
        <v>43080</v>
      </c>
    </row>
    <row r="3501" spans="1:1" x14ac:dyDescent="0.25">
      <c r="A3501" s="1">
        <v>43081</v>
      </c>
    </row>
    <row r="3502" spans="1:1" x14ac:dyDescent="0.25">
      <c r="A3502" s="1">
        <v>43082</v>
      </c>
    </row>
    <row r="3503" spans="1:1" x14ac:dyDescent="0.25">
      <c r="A3503" s="1">
        <v>43083</v>
      </c>
    </row>
    <row r="3504" spans="1:1" x14ac:dyDescent="0.25">
      <c r="A3504" s="1">
        <v>43084</v>
      </c>
    </row>
    <row r="3505" spans="1:1" x14ac:dyDescent="0.25">
      <c r="A3505" s="1">
        <v>43087</v>
      </c>
    </row>
    <row r="3506" spans="1:1" x14ac:dyDescent="0.25">
      <c r="A3506" s="1">
        <v>43088</v>
      </c>
    </row>
    <row r="3507" spans="1:1" x14ac:dyDescent="0.25">
      <c r="A3507" s="1">
        <v>43089</v>
      </c>
    </row>
    <row r="3508" spans="1:1" x14ac:dyDescent="0.25">
      <c r="A3508" s="1">
        <v>43090</v>
      </c>
    </row>
    <row r="3509" spans="1:1" x14ac:dyDescent="0.25">
      <c r="A3509" s="1">
        <v>43091</v>
      </c>
    </row>
    <row r="3510" spans="1:1" x14ac:dyDescent="0.25">
      <c r="A3510" s="1">
        <v>43095</v>
      </c>
    </row>
    <row r="3511" spans="1:1" x14ac:dyDescent="0.25">
      <c r="A3511" s="1">
        <v>43096</v>
      </c>
    </row>
    <row r="3512" spans="1:1" x14ac:dyDescent="0.25">
      <c r="A3512" s="1">
        <v>43097</v>
      </c>
    </row>
    <row r="3513" spans="1:1" x14ac:dyDescent="0.25">
      <c r="A3513" s="1">
        <v>43098</v>
      </c>
    </row>
    <row r="3514" spans="1:1" x14ac:dyDescent="0.25">
      <c r="A3514" s="1">
        <v>43102</v>
      </c>
    </row>
    <row r="3515" spans="1:1" x14ac:dyDescent="0.25">
      <c r="A3515" s="1">
        <v>43103</v>
      </c>
    </row>
    <row r="3516" spans="1:1" x14ac:dyDescent="0.25">
      <c r="A3516" s="1">
        <v>43104</v>
      </c>
    </row>
    <row r="3517" spans="1:1" x14ac:dyDescent="0.25">
      <c r="A3517" s="1">
        <v>43105</v>
      </c>
    </row>
    <row r="3518" spans="1:1" x14ac:dyDescent="0.25">
      <c r="A3518" s="1">
        <v>43108</v>
      </c>
    </row>
    <row r="3519" spans="1:1" x14ac:dyDescent="0.25">
      <c r="A3519" s="1">
        <v>43109</v>
      </c>
    </row>
    <row r="3520" spans="1:1" x14ac:dyDescent="0.25">
      <c r="A3520" s="1">
        <v>43110</v>
      </c>
    </row>
    <row r="3521" spans="1:1" x14ac:dyDescent="0.25">
      <c r="A3521" s="1">
        <v>43111</v>
      </c>
    </row>
    <row r="3522" spans="1:1" x14ac:dyDescent="0.25">
      <c r="A3522" s="1">
        <v>43112</v>
      </c>
    </row>
    <row r="3523" spans="1:1" x14ac:dyDescent="0.25">
      <c r="A3523" s="1">
        <v>43116</v>
      </c>
    </row>
    <row r="3524" spans="1:1" x14ac:dyDescent="0.25">
      <c r="A3524" s="1">
        <v>43117</v>
      </c>
    </row>
    <row r="3525" spans="1:1" x14ac:dyDescent="0.25">
      <c r="A3525" s="1">
        <v>43118</v>
      </c>
    </row>
    <row r="3526" spans="1:1" x14ac:dyDescent="0.25">
      <c r="A3526" s="1">
        <v>43119</v>
      </c>
    </row>
    <row r="3527" spans="1:1" x14ac:dyDescent="0.25">
      <c r="A3527" s="1">
        <v>43122</v>
      </c>
    </row>
    <row r="3528" spans="1:1" x14ac:dyDescent="0.25">
      <c r="A3528" s="1">
        <v>43123</v>
      </c>
    </row>
    <row r="3529" spans="1:1" x14ac:dyDescent="0.25">
      <c r="A3529" s="1">
        <v>43124</v>
      </c>
    </row>
    <row r="3530" spans="1:1" x14ac:dyDescent="0.25">
      <c r="A3530" s="1">
        <v>43125</v>
      </c>
    </row>
    <row r="3531" spans="1:1" x14ac:dyDescent="0.25">
      <c r="A3531" s="1">
        <v>43126</v>
      </c>
    </row>
    <row r="3532" spans="1:1" x14ac:dyDescent="0.25">
      <c r="A3532" s="1">
        <v>43129</v>
      </c>
    </row>
    <row r="3533" spans="1:1" x14ac:dyDescent="0.25">
      <c r="A3533" s="1">
        <v>43130</v>
      </c>
    </row>
    <row r="3534" spans="1:1" x14ac:dyDescent="0.25">
      <c r="A3534" s="1">
        <v>43131</v>
      </c>
    </row>
    <row r="3535" spans="1:1" x14ac:dyDescent="0.25">
      <c r="A3535" s="1">
        <v>43132</v>
      </c>
    </row>
    <row r="3536" spans="1:1" x14ac:dyDescent="0.25">
      <c r="A3536" s="1">
        <v>43133</v>
      </c>
    </row>
    <row r="3537" spans="1:1" x14ac:dyDescent="0.25">
      <c r="A3537" s="1">
        <v>43136</v>
      </c>
    </row>
    <row r="3538" spans="1:1" x14ac:dyDescent="0.25">
      <c r="A3538" s="1">
        <v>43137</v>
      </c>
    </row>
    <row r="3539" spans="1:1" x14ac:dyDescent="0.25">
      <c r="A3539" s="1">
        <v>43138</v>
      </c>
    </row>
    <row r="3540" spans="1:1" x14ac:dyDescent="0.25">
      <c r="A3540" s="1">
        <v>43139</v>
      </c>
    </row>
    <row r="3541" spans="1:1" x14ac:dyDescent="0.25">
      <c r="A3541" s="1">
        <v>43140</v>
      </c>
    </row>
    <row r="3542" spans="1:1" x14ac:dyDescent="0.25">
      <c r="A3542" s="1">
        <v>43143</v>
      </c>
    </row>
    <row r="3543" spans="1:1" x14ac:dyDescent="0.25">
      <c r="A3543" s="1">
        <v>43144</v>
      </c>
    </row>
    <row r="3544" spans="1:1" x14ac:dyDescent="0.25">
      <c r="A3544" s="1">
        <v>43145</v>
      </c>
    </row>
    <row r="3545" spans="1:1" x14ac:dyDescent="0.25">
      <c r="A3545" s="1">
        <v>43146</v>
      </c>
    </row>
    <row r="3546" spans="1:1" x14ac:dyDescent="0.25">
      <c r="A3546" s="1">
        <v>43147</v>
      </c>
    </row>
    <row r="3547" spans="1:1" x14ac:dyDescent="0.25">
      <c r="A3547" s="1">
        <v>43151</v>
      </c>
    </row>
    <row r="3548" spans="1:1" x14ac:dyDescent="0.25">
      <c r="A3548" s="1">
        <v>43152</v>
      </c>
    </row>
    <row r="3549" spans="1:1" x14ac:dyDescent="0.25">
      <c r="A3549" s="1">
        <v>43153</v>
      </c>
    </row>
    <row r="3550" spans="1:1" x14ac:dyDescent="0.25">
      <c r="A3550" s="1">
        <v>43154</v>
      </c>
    </row>
    <row r="3551" spans="1:1" x14ac:dyDescent="0.25">
      <c r="A3551" s="1">
        <v>43157</v>
      </c>
    </row>
    <row r="3552" spans="1:1" x14ac:dyDescent="0.25">
      <c r="A3552" s="1">
        <v>43158</v>
      </c>
    </row>
    <row r="3553" spans="1:1" x14ac:dyDescent="0.25">
      <c r="A3553" s="1">
        <v>43159</v>
      </c>
    </row>
    <row r="3554" spans="1:1" x14ac:dyDescent="0.25">
      <c r="A3554" s="1">
        <v>43160</v>
      </c>
    </row>
    <row r="3555" spans="1:1" x14ac:dyDescent="0.25">
      <c r="A3555" s="1">
        <v>43161</v>
      </c>
    </row>
    <row r="3556" spans="1:1" x14ac:dyDescent="0.25">
      <c r="A3556" s="1">
        <v>43164</v>
      </c>
    </row>
    <row r="3557" spans="1:1" x14ac:dyDescent="0.25">
      <c r="A3557" s="1">
        <v>43165</v>
      </c>
    </row>
    <row r="3558" spans="1:1" x14ac:dyDescent="0.25">
      <c r="A3558" s="1">
        <v>43166</v>
      </c>
    </row>
    <row r="3559" spans="1:1" x14ac:dyDescent="0.25">
      <c r="A3559" s="1">
        <v>43167</v>
      </c>
    </row>
    <row r="3560" spans="1:1" x14ac:dyDescent="0.25">
      <c r="A3560" s="1">
        <v>43168</v>
      </c>
    </row>
    <row r="3561" spans="1:1" x14ac:dyDescent="0.25">
      <c r="A3561" s="1">
        <v>43171</v>
      </c>
    </row>
  </sheetData>
  <pageMargins left="0.7" right="0.7" top="0.75" bottom="0.75" header="0.3" footer="0.3"/>
  <pageSetup paperSize="9" scale="28"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L24"/>
  <sheetViews>
    <sheetView workbookViewId="0">
      <selection activeCell="H5" sqref="H5:H15"/>
    </sheetView>
  </sheetViews>
  <sheetFormatPr defaultRowHeight="15" x14ac:dyDescent="0.25"/>
  <cols>
    <col min="4" max="4" width="13.7109375" style="9" bestFit="1" customWidth="1"/>
  </cols>
  <sheetData>
    <row r="2" spans="3:12" x14ac:dyDescent="0.25">
      <c r="C2" s="3"/>
      <c r="E2" s="3"/>
      <c r="F2" s="3"/>
      <c r="G2" s="3"/>
      <c r="H2" s="3"/>
      <c r="I2" s="3"/>
      <c r="J2" s="3"/>
      <c r="K2" s="3"/>
      <c r="L2" s="3"/>
    </row>
    <row r="3" spans="3:12" x14ac:dyDescent="0.25">
      <c r="C3" s="3"/>
      <c r="D3" s="9" t="s">
        <v>17</v>
      </c>
      <c r="E3" s="3"/>
      <c r="F3" s="3"/>
      <c r="G3" s="3"/>
      <c r="H3" s="3"/>
      <c r="I3" s="3"/>
      <c r="J3" s="3"/>
      <c r="K3" s="3"/>
      <c r="L3" s="3"/>
    </row>
    <row r="4" spans="3:12" x14ac:dyDescent="0.25">
      <c r="C4" s="3"/>
      <c r="E4" s="3"/>
      <c r="F4" s="3"/>
      <c r="G4" s="3"/>
      <c r="H4" s="3"/>
      <c r="I4" s="3"/>
      <c r="J4" s="3"/>
      <c r="K4" s="3"/>
      <c r="L4" s="3"/>
    </row>
    <row r="5" spans="3:12" x14ac:dyDescent="0.25">
      <c r="C5" s="3"/>
      <c r="D5" s="9" t="s">
        <v>13</v>
      </c>
      <c r="E5" s="8" t="s">
        <v>14</v>
      </c>
      <c r="F5" s="8" t="s">
        <v>15</v>
      </c>
      <c r="G5" s="8" t="s">
        <v>16</v>
      </c>
      <c r="H5" s="3"/>
      <c r="I5" s="3"/>
    </row>
    <row r="6" spans="3:12" x14ac:dyDescent="0.25">
      <c r="C6" s="3"/>
      <c r="D6" s="9">
        <v>0</v>
      </c>
      <c r="E6" s="3">
        <v>0.97499999999999998</v>
      </c>
      <c r="F6" s="3">
        <v>0.97499999999999998</v>
      </c>
      <c r="G6" s="3">
        <v>0.9</v>
      </c>
      <c r="H6" s="3"/>
      <c r="I6" s="3"/>
    </row>
    <row r="7" spans="3:12" x14ac:dyDescent="0.25">
      <c r="C7" s="3"/>
      <c r="D7" s="11">
        <v>9.9999999000000006E-2</v>
      </c>
      <c r="E7" s="3">
        <v>0.97499999999999998</v>
      </c>
      <c r="F7" s="3">
        <v>0.97499999999999998</v>
      </c>
      <c r="G7" s="3">
        <v>0.9</v>
      </c>
      <c r="H7" s="3"/>
      <c r="I7" s="3"/>
    </row>
    <row r="8" spans="3:12" x14ac:dyDescent="0.25">
      <c r="C8" s="3"/>
      <c r="D8" s="9">
        <v>0.1</v>
      </c>
      <c r="E8" s="3">
        <v>0.97499999999999998</v>
      </c>
      <c r="F8" s="3">
        <v>0.9</v>
      </c>
      <c r="G8" s="3">
        <v>0.85</v>
      </c>
      <c r="H8" s="3"/>
      <c r="I8" s="3"/>
    </row>
    <row r="9" spans="3:12" x14ac:dyDescent="0.25">
      <c r="C9" s="3"/>
      <c r="D9" s="9">
        <v>0.19999999999000001</v>
      </c>
      <c r="E9" s="3">
        <v>0.97499999999999998</v>
      </c>
      <c r="F9" s="3">
        <v>0.9</v>
      </c>
      <c r="G9" s="3">
        <v>0.85</v>
      </c>
      <c r="H9" s="3"/>
      <c r="I9" s="3"/>
    </row>
    <row r="10" spans="3:12" x14ac:dyDescent="0.25">
      <c r="D10" s="9">
        <v>0.2</v>
      </c>
      <c r="E10" s="3">
        <v>0.9</v>
      </c>
      <c r="F10" s="3">
        <v>0.85</v>
      </c>
      <c r="G10" s="3">
        <v>0.75</v>
      </c>
      <c r="H10" s="3"/>
      <c r="I10" s="3"/>
    </row>
    <row r="11" spans="3:12" x14ac:dyDescent="0.25">
      <c r="C11" s="3"/>
      <c r="D11" s="9">
        <v>0.34999999998999998</v>
      </c>
      <c r="E11" s="3">
        <v>0.9</v>
      </c>
      <c r="F11" s="3">
        <v>0.85</v>
      </c>
      <c r="G11" s="3">
        <v>0.75</v>
      </c>
      <c r="H11" s="3"/>
      <c r="I11" s="3"/>
    </row>
    <row r="12" spans="3:12" x14ac:dyDescent="0.25">
      <c r="C12" s="3"/>
      <c r="D12" s="9">
        <v>0.35</v>
      </c>
      <c r="E12" s="3">
        <v>0.85</v>
      </c>
      <c r="F12" s="3">
        <v>0.75</v>
      </c>
      <c r="G12" s="3">
        <v>0.6</v>
      </c>
      <c r="H12" s="3"/>
      <c r="I12" s="3"/>
    </row>
    <row r="13" spans="3:12" x14ac:dyDescent="0.25">
      <c r="C13" s="3"/>
      <c r="D13" s="9">
        <v>0.44999999999000001</v>
      </c>
      <c r="E13" s="3">
        <v>0.85</v>
      </c>
      <c r="F13" s="3">
        <v>0.75</v>
      </c>
      <c r="G13" s="3">
        <v>0.6</v>
      </c>
      <c r="H13" s="3"/>
      <c r="I13" s="3"/>
    </row>
    <row r="14" spans="3:12" x14ac:dyDescent="0.25">
      <c r="C14" s="3"/>
      <c r="D14" s="9">
        <v>0.45</v>
      </c>
      <c r="E14" s="3">
        <v>0.75</v>
      </c>
      <c r="F14" s="3">
        <v>0.6</v>
      </c>
      <c r="G14" s="3">
        <v>0.6</v>
      </c>
      <c r="H14" s="3"/>
      <c r="I14" s="3"/>
    </row>
    <row r="15" spans="3:12" x14ac:dyDescent="0.25">
      <c r="C15" s="3"/>
      <c r="D15" s="9">
        <v>1</v>
      </c>
      <c r="E15" s="3">
        <v>0.75</v>
      </c>
      <c r="F15" s="3">
        <v>0.6</v>
      </c>
      <c r="G15" s="3">
        <v>0.6</v>
      </c>
      <c r="H15" s="3"/>
      <c r="I15" s="3"/>
    </row>
    <row r="16" spans="3:12" x14ac:dyDescent="0.25">
      <c r="C16" s="3"/>
      <c r="E16" s="3"/>
      <c r="F16" s="3"/>
      <c r="G16" s="3"/>
      <c r="H16" s="3"/>
      <c r="I16" s="3"/>
      <c r="J16" s="3"/>
      <c r="K16" s="3"/>
      <c r="L16" s="3"/>
    </row>
    <row r="17" spans="3:12" x14ac:dyDescent="0.25">
      <c r="C17" s="3"/>
      <c r="E17" s="3"/>
      <c r="F17" s="3"/>
      <c r="G17" s="3"/>
      <c r="H17" s="3"/>
      <c r="I17" s="3"/>
      <c r="J17" s="3"/>
      <c r="K17" s="3"/>
      <c r="L17" s="3"/>
    </row>
    <row r="18" spans="3:12" x14ac:dyDescent="0.25">
      <c r="C18" s="3"/>
      <c r="E18" s="3"/>
      <c r="F18" s="3"/>
      <c r="G18" s="3"/>
      <c r="H18" s="3"/>
      <c r="I18" s="3"/>
      <c r="J18" s="3"/>
      <c r="K18" s="3"/>
      <c r="L18" s="3"/>
    </row>
    <row r="19" spans="3:12" x14ac:dyDescent="0.25">
      <c r="D19" s="10"/>
      <c r="E19" s="7"/>
    </row>
    <row r="20" spans="3:12" x14ac:dyDescent="0.25">
      <c r="D20" s="10"/>
      <c r="E20" s="7"/>
    </row>
    <row r="21" spans="3:12" x14ac:dyDescent="0.25">
      <c r="D21" s="10"/>
      <c r="E21" s="7"/>
    </row>
    <row r="22" spans="3:12" x14ac:dyDescent="0.25">
      <c r="D22" s="10"/>
      <c r="E22" s="7"/>
    </row>
    <row r="23" spans="3:12" x14ac:dyDescent="0.25">
      <c r="D23" s="10"/>
      <c r="E23" s="7"/>
    </row>
    <row r="24" spans="3:12" x14ac:dyDescent="0.25">
      <c r="D24" s="10"/>
      <c r="E24" s="7"/>
    </row>
  </sheetData>
  <sortState ref="D5:J24">
    <sortCondition ref="D5"/>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2722"/>
  <sheetViews>
    <sheetView topLeftCell="A2677" workbookViewId="0">
      <selection activeCell="E2715" sqref="E2715"/>
    </sheetView>
  </sheetViews>
  <sheetFormatPr defaultRowHeight="15" x14ac:dyDescent="0.25"/>
  <sheetData>
    <row r="3" spans="1:8" x14ac:dyDescent="0.25">
      <c r="A3" s="52">
        <v>38012</v>
      </c>
      <c r="B3" s="16">
        <v>1.0449999999999999</v>
      </c>
    </row>
    <row r="4" spans="1:8" x14ac:dyDescent="0.25">
      <c r="A4" s="52">
        <v>38013</v>
      </c>
      <c r="B4" s="16">
        <v>1.0449999999999999</v>
      </c>
    </row>
    <row r="5" spans="1:8" x14ac:dyDescent="0.25">
      <c r="A5" s="52">
        <v>38014</v>
      </c>
      <c r="B5" s="16">
        <v>1.0449999999999999</v>
      </c>
      <c r="C5" s="5"/>
      <c r="D5" s="5"/>
      <c r="E5" s="5"/>
      <c r="F5" s="5"/>
      <c r="G5" s="6"/>
      <c r="H5" s="5"/>
    </row>
    <row r="6" spans="1:8" x14ac:dyDescent="0.25">
      <c r="A6" s="52">
        <v>38015</v>
      </c>
      <c r="B6" s="16">
        <v>1.04375</v>
      </c>
      <c r="C6" s="5"/>
      <c r="D6" s="5"/>
      <c r="E6" s="5"/>
      <c r="F6" s="5"/>
      <c r="G6" s="6"/>
      <c r="H6" s="5"/>
    </row>
    <row r="7" spans="1:8" x14ac:dyDescent="0.25">
      <c r="A7" s="52">
        <v>38016</v>
      </c>
      <c r="B7" s="16">
        <v>1.0674999999999999</v>
      </c>
      <c r="C7" s="5"/>
      <c r="D7" s="5"/>
      <c r="E7" s="5"/>
      <c r="F7" s="5"/>
      <c r="G7" s="6"/>
      <c r="H7" s="5"/>
    </row>
    <row r="8" spans="1:8" x14ac:dyDescent="0.25">
      <c r="A8" s="52">
        <v>38019</v>
      </c>
      <c r="B8" s="16">
        <v>1.0525</v>
      </c>
      <c r="C8" s="5"/>
      <c r="D8" s="5"/>
      <c r="E8" s="5"/>
      <c r="F8" s="5"/>
      <c r="G8" s="6"/>
      <c r="H8" s="5"/>
    </row>
    <row r="9" spans="1:8" x14ac:dyDescent="0.25">
      <c r="A9" s="52">
        <v>38020</v>
      </c>
      <c r="B9" s="16">
        <v>1.04375</v>
      </c>
      <c r="C9" s="5"/>
      <c r="D9" s="5"/>
      <c r="E9" s="5"/>
      <c r="F9" s="5"/>
      <c r="G9" s="6"/>
      <c r="H9" s="5"/>
    </row>
    <row r="10" spans="1:8" x14ac:dyDescent="0.25">
      <c r="A10" s="52">
        <v>38021</v>
      </c>
      <c r="B10" s="16">
        <v>1.0349999999999999</v>
      </c>
      <c r="C10" s="5"/>
      <c r="D10" s="5"/>
      <c r="E10" s="5"/>
      <c r="F10" s="5"/>
      <c r="G10" s="6"/>
      <c r="H10" s="5"/>
    </row>
    <row r="11" spans="1:8" x14ac:dyDescent="0.25">
      <c r="A11" s="52">
        <v>38022</v>
      </c>
      <c r="B11" s="16">
        <v>1.04125</v>
      </c>
      <c r="C11" s="5"/>
      <c r="D11" s="5"/>
      <c r="E11" s="5"/>
      <c r="F11" s="5"/>
      <c r="G11" s="6"/>
      <c r="H11" s="5"/>
    </row>
    <row r="12" spans="1:8" x14ac:dyDescent="0.25">
      <c r="A12" s="52">
        <v>38023</v>
      </c>
      <c r="B12" s="16">
        <v>1.0325</v>
      </c>
      <c r="C12" s="5"/>
      <c r="D12" s="5"/>
      <c r="E12" s="5"/>
      <c r="F12" s="5"/>
      <c r="G12" s="6"/>
      <c r="H12" s="5"/>
    </row>
    <row r="13" spans="1:8" x14ac:dyDescent="0.25">
      <c r="A13" s="52">
        <v>38026</v>
      </c>
      <c r="B13" s="16">
        <v>1.0349999999999999</v>
      </c>
      <c r="C13" s="5"/>
      <c r="D13" s="5"/>
      <c r="E13" s="5"/>
      <c r="F13" s="5"/>
      <c r="G13" s="6"/>
      <c r="H13" s="5"/>
    </row>
    <row r="14" spans="1:8" x14ac:dyDescent="0.25">
      <c r="A14" s="52">
        <v>38027</v>
      </c>
      <c r="B14" s="16">
        <v>1.0425</v>
      </c>
      <c r="C14" s="5"/>
      <c r="D14" s="5"/>
      <c r="E14" s="5"/>
      <c r="F14" s="5"/>
      <c r="G14" s="6"/>
      <c r="H14" s="5"/>
    </row>
    <row r="15" spans="1:8" x14ac:dyDescent="0.25">
      <c r="A15" s="52">
        <v>38028</v>
      </c>
      <c r="B15" s="16">
        <v>1.0349999999999999</v>
      </c>
      <c r="C15" s="5"/>
      <c r="D15" s="5"/>
      <c r="E15" s="5"/>
      <c r="F15" s="5"/>
      <c r="G15" s="6"/>
      <c r="H15" s="5"/>
    </row>
    <row r="16" spans="1:8" x14ac:dyDescent="0.25">
      <c r="A16" s="52">
        <v>38029</v>
      </c>
      <c r="B16" s="16">
        <v>1.03125</v>
      </c>
      <c r="C16" s="5"/>
      <c r="D16" s="5"/>
      <c r="E16" s="5"/>
      <c r="F16" s="5"/>
      <c r="G16" s="6"/>
      <c r="H16" s="5"/>
    </row>
    <row r="17" spans="1:8" x14ac:dyDescent="0.25">
      <c r="A17" s="52">
        <v>38030</v>
      </c>
      <c r="B17" s="16">
        <v>1.0375000000000001</v>
      </c>
      <c r="C17" s="5"/>
      <c r="D17" s="5"/>
      <c r="E17" s="5"/>
      <c r="F17" s="5"/>
      <c r="G17" s="6"/>
      <c r="H17" s="5"/>
    </row>
    <row r="18" spans="1:8" x14ac:dyDescent="0.25">
      <c r="A18" s="52">
        <v>38033</v>
      </c>
      <c r="B18" s="16">
        <v>1.0375000000000001</v>
      </c>
      <c r="C18" s="5"/>
      <c r="D18" s="5"/>
      <c r="E18" s="5"/>
      <c r="F18" s="5"/>
      <c r="G18" s="6"/>
      <c r="H18" s="5"/>
    </row>
    <row r="19" spans="1:8" x14ac:dyDescent="0.25">
      <c r="A19" s="52">
        <v>38034</v>
      </c>
      <c r="B19" s="16">
        <v>1.0912500000000001</v>
      </c>
      <c r="C19" s="5"/>
      <c r="D19" s="5"/>
      <c r="E19" s="5"/>
      <c r="F19" s="5"/>
      <c r="G19" s="6"/>
      <c r="H19" s="5"/>
    </row>
    <row r="20" spans="1:8" x14ac:dyDescent="0.25">
      <c r="A20" s="52">
        <v>38035</v>
      </c>
      <c r="B20" s="16">
        <v>1.05125</v>
      </c>
      <c r="C20" s="5"/>
      <c r="D20" s="5"/>
      <c r="E20" s="5"/>
      <c r="F20" s="5"/>
      <c r="G20" s="6"/>
      <c r="H20" s="5"/>
    </row>
    <row r="21" spans="1:8" x14ac:dyDescent="0.25">
      <c r="A21" s="52">
        <v>38036</v>
      </c>
      <c r="B21" s="16">
        <v>1.0475000000000001</v>
      </c>
      <c r="C21" s="5"/>
      <c r="D21" s="5"/>
      <c r="E21" s="5"/>
      <c r="F21" s="5"/>
      <c r="G21" s="6"/>
      <c r="H21" s="5"/>
    </row>
    <row r="22" spans="1:8" x14ac:dyDescent="0.25">
      <c r="A22" s="52">
        <v>38037</v>
      </c>
      <c r="B22" s="16">
        <v>1.0362499999999999</v>
      </c>
      <c r="C22" s="5"/>
      <c r="D22" s="5"/>
      <c r="E22" s="5"/>
      <c r="F22" s="5"/>
      <c r="G22" s="6"/>
      <c r="H22" s="5"/>
    </row>
    <row r="23" spans="1:8" x14ac:dyDescent="0.25">
      <c r="A23" s="52">
        <v>38040</v>
      </c>
      <c r="B23" s="16">
        <v>1.0487500000000001</v>
      </c>
      <c r="C23" s="5"/>
      <c r="D23" s="5"/>
      <c r="E23" s="5"/>
      <c r="F23" s="5"/>
      <c r="G23" s="6"/>
      <c r="H23" s="5"/>
    </row>
    <row r="24" spans="1:8" x14ac:dyDescent="0.25">
      <c r="A24" s="52">
        <v>38041</v>
      </c>
      <c r="B24" s="16">
        <v>1.0449999999999999</v>
      </c>
      <c r="C24" s="5"/>
      <c r="D24" s="5"/>
      <c r="E24" s="5"/>
      <c r="F24" s="5"/>
      <c r="G24" s="6"/>
      <c r="H24" s="5"/>
    </row>
    <row r="25" spans="1:8" x14ac:dyDescent="0.25">
      <c r="A25" s="52">
        <v>38042</v>
      </c>
      <c r="B25" s="16">
        <v>1.0425</v>
      </c>
      <c r="C25" s="5"/>
      <c r="D25" s="5"/>
      <c r="E25" s="5"/>
      <c r="F25" s="5"/>
      <c r="G25" s="6"/>
      <c r="H25" s="5"/>
    </row>
    <row r="26" spans="1:8" x14ac:dyDescent="0.25">
      <c r="A26" s="52">
        <v>38043</v>
      </c>
      <c r="B26" s="16">
        <v>1.0425</v>
      </c>
      <c r="C26" s="5"/>
      <c r="D26" s="5"/>
      <c r="E26" s="5"/>
      <c r="F26" s="5"/>
      <c r="G26" s="6"/>
      <c r="H26" s="5"/>
    </row>
    <row r="27" spans="1:8" x14ac:dyDescent="0.25">
      <c r="A27" s="52">
        <v>38044</v>
      </c>
      <c r="B27" s="16">
        <v>1.0787500000000001</v>
      </c>
      <c r="C27" s="5"/>
      <c r="D27" s="5"/>
      <c r="E27" s="5"/>
      <c r="F27" s="5"/>
      <c r="G27" s="6"/>
      <c r="H27" s="5"/>
    </row>
    <row r="28" spans="1:8" x14ac:dyDescent="0.25">
      <c r="A28" s="52">
        <v>38047</v>
      </c>
      <c r="B28" s="16">
        <v>1.0687500000000001</v>
      </c>
      <c r="C28" s="5"/>
      <c r="D28" s="5"/>
      <c r="E28" s="5"/>
      <c r="F28" s="5"/>
      <c r="G28" s="6"/>
      <c r="H28" s="5"/>
    </row>
    <row r="29" spans="1:8" x14ac:dyDescent="0.25">
      <c r="A29" s="52">
        <v>38048</v>
      </c>
      <c r="B29" s="16">
        <v>1.0549999999999999</v>
      </c>
      <c r="C29" s="5"/>
      <c r="D29" s="5"/>
      <c r="E29" s="5"/>
      <c r="F29" s="5"/>
      <c r="G29" s="6"/>
      <c r="H29" s="5"/>
    </row>
    <row r="30" spans="1:8" x14ac:dyDescent="0.25">
      <c r="A30" s="52">
        <v>38049</v>
      </c>
      <c r="B30" s="16">
        <v>1.0525</v>
      </c>
      <c r="C30" s="5"/>
      <c r="D30" s="5"/>
      <c r="E30" s="5"/>
      <c r="F30" s="5"/>
      <c r="G30" s="6"/>
      <c r="H30" s="5"/>
    </row>
    <row r="31" spans="1:8" x14ac:dyDescent="0.25">
      <c r="A31" s="52">
        <v>38050</v>
      </c>
      <c r="B31" s="16">
        <v>1.0525</v>
      </c>
      <c r="C31" s="5"/>
      <c r="D31" s="5"/>
      <c r="E31" s="5"/>
      <c r="F31" s="5"/>
      <c r="G31" s="6"/>
      <c r="H31" s="5"/>
    </row>
    <row r="32" spans="1:8" x14ac:dyDescent="0.25">
      <c r="A32" s="52">
        <v>38051</v>
      </c>
      <c r="B32" s="16">
        <v>1.04</v>
      </c>
      <c r="C32" s="5"/>
      <c r="D32" s="5"/>
      <c r="E32" s="5"/>
      <c r="F32" s="5"/>
      <c r="G32" s="6"/>
      <c r="H32" s="5"/>
    </row>
    <row r="33" spans="1:8" x14ac:dyDescent="0.25">
      <c r="A33" s="52">
        <v>38054</v>
      </c>
      <c r="B33" s="16">
        <v>1.0462499999999999</v>
      </c>
      <c r="C33" s="5"/>
      <c r="D33" s="5"/>
      <c r="E33" s="5"/>
      <c r="F33" s="5"/>
      <c r="G33" s="6"/>
      <c r="H33" s="5"/>
    </row>
    <row r="34" spans="1:8" x14ac:dyDescent="0.25">
      <c r="A34" s="52">
        <v>38055</v>
      </c>
      <c r="B34" s="16">
        <v>1.0475000000000001</v>
      </c>
      <c r="C34" s="5"/>
      <c r="D34" s="5"/>
      <c r="E34" s="5"/>
      <c r="F34" s="5"/>
      <c r="G34" s="6"/>
      <c r="H34" s="5"/>
    </row>
    <row r="35" spans="1:8" x14ac:dyDescent="0.25">
      <c r="A35" s="52">
        <v>38056</v>
      </c>
      <c r="B35" s="16">
        <v>1.0449999999999999</v>
      </c>
    </row>
    <row r="36" spans="1:8" x14ac:dyDescent="0.25">
      <c r="A36" s="52">
        <v>38057</v>
      </c>
      <c r="B36" s="16">
        <v>1.0462499999999999</v>
      </c>
    </row>
    <row r="37" spans="1:8" x14ac:dyDescent="0.25">
      <c r="A37" s="52">
        <v>38058</v>
      </c>
      <c r="B37" s="16">
        <v>1.05375</v>
      </c>
    </row>
    <row r="38" spans="1:8" x14ac:dyDescent="0.25">
      <c r="A38" s="52">
        <v>38061</v>
      </c>
      <c r="B38" s="16">
        <v>1.0874999999999999</v>
      </c>
    </row>
    <row r="39" spans="1:8" x14ac:dyDescent="0.25">
      <c r="A39" s="52">
        <v>38062</v>
      </c>
      <c r="B39" s="16">
        <v>1.05</v>
      </c>
    </row>
    <row r="40" spans="1:8" x14ac:dyDescent="0.25">
      <c r="A40" s="52">
        <v>38063</v>
      </c>
      <c r="B40" s="16">
        <v>1.05</v>
      </c>
    </row>
    <row r="41" spans="1:8" x14ac:dyDescent="0.25">
      <c r="A41" s="52">
        <v>38064</v>
      </c>
      <c r="B41" s="16">
        <v>1.05</v>
      </c>
    </row>
    <row r="42" spans="1:8" x14ac:dyDescent="0.25">
      <c r="A42" s="52">
        <v>38065</v>
      </c>
      <c r="B42" s="16">
        <v>1.0425</v>
      </c>
    </row>
    <row r="43" spans="1:8" x14ac:dyDescent="0.25">
      <c r="A43" s="52">
        <v>38068</v>
      </c>
      <c r="B43" s="16">
        <v>1.0462499999999999</v>
      </c>
    </row>
    <row r="44" spans="1:8" x14ac:dyDescent="0.25">
      <c r="A44" s="52">
        <v>38069</v>
      </c>
      <c r="B44" s="16">
        <v>1.0475000000000001</v>
      </c>
    </row>
    <row r="45" spans="1:8" x14ac:dyDescent="0.25">
      <c r="A45" s="52">
        <v>38070</v>
      </c>
      <c r="B45" s="16">
        <v>1.0475000000000001</v>
      </c>
    </row>
    <row r="46" spans="1:8" x14ac:dyDescent="0.25">
      <c r="A46" s="52">
        <v>38071</v>
      </c>
      <c r="B46" s="16">
        <v>1.0475000000000001</v>
      </c>
    </row>
    <row r="47" spans="1:8" x14ac:dyDescent="0.25">
      <c r="A47" s="52">
        <v>38072</v>
      </c>
      <c r="B47" s="16">
        <v>1.04375</v>
      </c>
    </row>
    <row r="48" spans="1:8" x14ac:dyDescent="0.25">
      <c r="A48" s="52">
        <v>38075</v>
      </c>
      <c r="B48" s="16">
        <v>1.06125</v>
      </c>
    </row>
    <row r="49" spans="1:2" x14ac:dyDescent="0.25">
      <c r="A49" s="52">
        <v>38076</v>
      </c>
      <c r="B49" s="16">
        <v>1.095</v>
      </c>
    </row>
    <row r="50" spans="1:2" x14ac:dyDescent="0.25">
      <c r="A50" s="52">
        <v>38077</v>
      </c>
      <c r="B50" s="16">
        <v>1.1675</v>
      </c>
    </row>
    <row r="51" spans="1:2" x14ac:dyDescent="0.25">
      <c r="A51" s="52">
        <v>38078</v>
      </c>
      <c r="B51" s="16">
        <v>1.075</v>
      </c>
    </row>
    <row r="52" spans="1:2" x14ac:dyDescent="0.25">
      <c r="A52" s="52">
        <v>38079</v>
      </c>
      <c r="B52" s="16">
        <v>1.05375</v>
      </c>
    </row>
    <row r="53" spans="1:2" x14ac:dyDescent="0.25">
      <c r="A53" s="52">
        <v>38082</v>
      </c>
      <c r="B53" s="16">
        <v>1.05375</v>
      </c>
    </row>
    <row r="54" spans="1:2" x14ac:dyDescent="0.25">
      <c r="A54" s="52">
        <v>38083</v>
      </c>
      <c r="B54" s="16">
        <v>1.05375</v>
      </c>
    </row>
    <row r="55" spans="1:2" x14ac:dyDescent="0.25">
      <c r="A55" s="52">
        <v>38084</v>
      </c>
      <c r="B55" s="16">
        <v>1.05375</v>
      </c>
    </row>
    <row r="56" spans="1:2" x14ac:dyDescent="0.25">
      <c r="A56" s="52">
        <v>38085</v>
      </c>
      <c r="B56" s="16">
        <v>1.0575000000000001</v>
      </c>
    </row>
    <row r="57" spans="1:2" x14ac:dyDescent="0.25">
      <c r="A57" s="52">
        <v>38086</v>
      </c>
      <c r="B57" s="16">
        <v>1.0575000000000001</v>
      </c>
    </row>
    <row r="58" spans="1:2" x14ac:dyDescent="0.25">
      <c r="A58" s="52">
        <v>38089</v>
      </c>
      <c r="B58" s="16">
        <v>1.0575000000000001</v>
      </c>
    </row>
    <row r="59" spans="1:2" x14ac:dyDescent="0.25">
      <c r="A59" s="52">
        <v>38090</v>
      </c>
      <c r="B59" s="16">
        <v>1.0662499999999999</v>
      </c>
    </row>
    <row r="60" spans="1:2" x14ac:dyDescent="0.25">
      <c r="A60" s="52">
        <v>38091</v>
      </c>
      <c r="B60" s="16">
        <v>1.0674999999999999</v>
      </c>
    </row>
    <row r="61" spans="1:2" x14ac:dyDescent="0.25">
      <c r="A61" s="52">
        <v>38092</v>
      </c>
      <c r="B61" s="16">
        <v>1.0874999999999999</v>
      </c>
    </row>
    <row r="62" spans="1:2" x14ac:dyDescent="0.25">
      <c r="A62" s="52">
        <v>38093</v>
      </c>
      <c r="B62" s="16">
        <v>1.05125</v>
      </c>
    </row>
    <row r="63" spans="1:2" x14ac:dyDescent="0.25">
      <c r="A63" s="52">
        <v>38096</v>
      </c>
      <c r="B63" s="16">
        <v>1.0575000000000001</v>
      </c>
    </row>
    <row r="64" spans="1:2" x14ac:dyDescent="0.25">
      <c r="A64" s="52">
        <v>38097</v>
      </c>
      <c r="B64" s="16">
        <v>1.0549999999999999</v>
      </c>
    </row>
    <row r="65" spans="1:2" x14ac:dyDescent="0.25">
      <c r="A65" s="52">
        <v>38098</v>
      </c>
      <c r="B65" s="16">
        <v>1.0549999999999999</v>
      </c>
    </row>
    <row r="66" spans="1:2" x14ac:dyDescent="0.25">
      <c r="A66" s="52">
        <v>38099</v>
      </c>
      <c r="B66" s="16">
        <v>1.0525</v>
      </c>
    </row>
    <row r="67" spans="1:2" x14ac:dyDescent="0.25">
      <c r="A67" s="52">
        <v>38100</v>
      </c>
      <c r="B67" s="16">
        <v>1.0462499999999999</v>
      </c>
    </row>
    <row r="68" spans="1:2" x14ac:dyDescent="0.25">
      <c r="A68" s="52">
        <v>38103</v>
      </c>
      <c r="B68" s="16">
        <v>1.05375</v>
      </c>
    </row>
    <row r="69" spans="1:2" x14ac:dyDescent="0.25">
      <c r="A69" s="52">
        <v>38104</v>
      </c>
      <c r="B69" s="16">
        <v>1.05375</v>
      </c>
    </row>
    <row r="70" spans="1:2" x14ac:dyDescent="0.25">
      <c r="A70" s="52">
        <v>38105</v>
      </c>
      <c r="B70" s="16">
        <v>1.05375</v>
      </c>
    </row>
    <row r="71" spans="1:2" x14ac:dyDescent="0.25">
      <c r="A71" s="52">
        <v>38106</v>
      </c>
      <c r="B71" s="16">
        <v>1.05375</v>
      </c>
    </row>
    <row r="72" spans="1:2" x14ac:dyDescent="0.25">
      <c r="A72" s="52">
        <v>38107</v>
      </c>
      <c r="B72" s="16">
        <v>1.095</v>
      </c>
    </row>
    <row r="73" spans="1:2" x14ac:dyDescent="0.25">
      <c r="A73" s="52">
        <v>38110</v>
      </c>
      <c r="B73" s="16">
        <v>1.095</v>
      </c>
    </row>
    <row r="74" spans="1:2" x14ac:dyDescent="0.25">
      <c r="A74" s="52">
        <v>38111</v>
      </c>
      <c r="B74" s="16">
        <v>1.06</v>
      </c>
    </row>
    <row r="75" spans="1:2" x14ac:dyDescent="0.25">
      <c r="A75" s="52">
        <v>38112</v>
      </c>
      <c r="B75" s="16">
        <v>1.05375</v>
      </c>
    </row>
    <row r="76" spans="1:2" x14ac:dyDescent="0.25">
      <c r="A76" s="52">
        <v>38113</v>
      </c>
      <c r="B76" s="16">
        <v>1.0525</v>
      </c>
    </row>
    <row r="77" spans="1:2" x14ac:dyDescent="0.25">
      <c r="A77" s="52">
        <v>38114</v>
      </c>
      <c r="B77" s="16">
        <v>1.0449999999999999</v>
      </c>
    </row>
    <row r="78" spans="1:2" x14ac:dyDescent="0.25">
      <c r="A78" s="52">
        <v>38117</v>
      </c>
      <c r="B78" s="16">
        <v>1.0525</v>
      </c>
    </row>
    <row r="79" spans="1:2" x14ac:dyDescent="0.25">
      <c r="A79" s="52">
        <v>38118</v>
      </c>
      <c r="B79" s="16">
        <v>1.0549999999999999</v>
      </c>
    </row>
    <row r="80" spans="1:2" x14ac:dyDescent="0.25">
      <c r="A80" s="52">
        <v>38119</v>
      </c>
      <c r="B80" s="16">
        <v>1.0562499999999999</v>
      </c>
    </row>
    <row r="81" spans="1:2" x14ac:dyDescent="0.25">
      <c r="A81" s="52">
        <v>38120</v>
      </c>
      <c r="B81" s="16">
        <v>1.05125</v>
      </c>
    </row>
    <row r="82" spans="1:2" x14ac:dyDescent="0.25">
      <c r="A82" s="52">
        <v>38121</v>
      </c>
      <c r="B82" s="16">
        <v>1.05125</v>
      </c>
    </row>
    <row r="83" spans="1:2" x14ac:dyDescent="0.25">
      <c r="A83" s="52">
        <v>38124</v>
      </c>
      <c r="B83" s="16">
        <v>1.085</v>
      </c>
    </row>
    <row r="84" spans="1:2" x14ac:dyDescent="0.25">
      <c r="A84" s="52">
        <v>38125</v>
      </c>
      <c r="B84" s="16">
        <v>1.0549999999999999</v>
      </c>
    </row>
    <row r="85" spans="1:2" x14ac:dyDescent="0.25">
      <c r="A85" s="52">
        <v>38126</v>
      </c>
      <c r="B85" s="16">
        <v>1.0525</v>
      </c>
    </row>
    <row r="86" spans="1:2" x14ac:dyDescent="0.25">
      <c r="A86" s="52">
        <v>38127</v>
      </c>
      <c r="B86" s="16">
        <v>1.0487500000000001</v>
      </c>
    </row>
    <row r="87" spans="1:2" x14ac:dyDescent="0.25">
      <c r="A87" s="52">
        <v>38128</v>
      </c>
      <c r="B87" s="16">
        <v>1.04125</v>
      </c>
    </row>
    <row r="88" spans="1:2" x14ac:dyDescent="0.25">
      <c r="A88" s="52">
        <v>38131</v>
      </c>
      <c r="B88" s="16">
        <v>1.0487500000000001</v>
      </c>
    </row>
    <row r="89" spans="1:2" x14ac:dyDescent="0.25">
      <c r="A89" s="52">
        <v>38132</v>
      </c>
      <c r="B89" s="16">
        <v>1.05</v>
      </c>
    </row>
    <row r="90" spans="1:2" x14ac:dyDescent="0.25">
      <c r="A90" s="52">
        <v>38133</v>
      </c>
      <c r="B90" s="16">
        <v>1.05375</v>
      </c>
    </row>
    <row r="91" spans="1:2" x14ac:dyDescent="0.25">
      <c r="A91" s="52">
        <v>38134</v>
      </c>
      <c r="B91" s="16">
        <v>1.0525</v>
      </c>
    </row>
    <row r="92" spans="1:2" x14ac:dyDescent="0.25">
      <c r="A92" s="52">
        <v>38135</v>
      </c>
      <c r="B92" s="16">
        <v>1.085</v>
      </c>
    </row>
    <row r="93" spans="1:2" x14ac:dyDescent="0.25">
      <c r="A93" s="52">
        <v>38138</v>
      </c>
      <c r="B93" s="16">
        <v>1.085</v>
      </c>
    </row>
    <row r="94" spans="1:2" x14ac:dyDescent="0.25">
      <c r="A94" s="52">
        <v>38139</v>
      </c>
      <c r="B94" s="16">
        <v>1.0662499999999999</v>
      </c>
    </row>
    <row r="95" spans="1:2" x14ac:dyDescent="0.25">
      <c r="A95" s="52">
        <v>38140</v>
      </c>
      <c r="B95" s="16">
        <v>1.06125</v>
      </c>
    </row>
    <row r="96" spans="1:2" x14ac:dyDescent="0.25">
      <c r="A96" s="52">
        <v>38141</v>
      </c>
      <c r="B96" s="16">
        <v>1.05375</v>
      </c>
    </row>
    <row r="97" spans="1:2" x14ac:dyDescent="0.25">
      <c r="A97" s="52">
        <v>38142</v>
      </c>
      <c r="B97" s="16">
        <v>1.0449999999999999</v>
      </c>
    </row>
    <row r="98" spans="1:2" x14ac:dyDescent="0.25">
      <c r="A98" s="52">
        <v>38145</v>
      </c>
      <c r="B98" s="16">
        <v>1.0575000000000001</v>
      </c>
    </row>
    <row r="99" spans="1:2" x14ac:dyDescent="0.25">
      <c r="A99" s="52">
        <v>38146</v>
      </c>
      <c r="B99" s="16">
        <v>1.0587500000000001</v>
      </c>
    </row>
    <row r="100" spans="1:2" x14ac:dyDescent="0.25">
      <c r="A100" s="52">
        <v>38147</v>
      </c>
      <c r="B100" s="16">
        <v>1.0575000000000001</v>
      </c>
    </row>
    <row r="101" spans="1:2" x14ac:dyDescent="0.25">
      <c r="A101" s="52">
        <v>38148</v>
      </c>
      <c r="B101" s="16">
        <v>1.05125</v>
      </c>
    </row>
    <row r="102" spans="1:2" x14ac:dyDescent="0.25">
      <c r="A102" s="52">
        <v>38149</v>
      </c>
      <c r="B102" s="16">
        <v>1.05</v>
      </c>
    </row>
    <row r="103" spans="1:2" x14ac:dyDescent="0.25">
      <c r="A103" s="52">
        <v>38152</v>
      </c>
      <c r="B103" s="16">
        <v>1.0587500000000001</v>
      </c>
    </row>
    <row r="104" spans="1:2" x14ac:dyDescent="0.25">
      <c r="A104" s="52">
        <v>38153</v>
      </c>
      <c r="B104" s="16">
        <v>1.0862499999999999</v>
      </c>
    </row>
    <row r="105" spans="1:2" x14ac:dyDescent="0.25">
      <c r="A105" s="52">
        <v>38154</v>
      </c>
      <c r="B105" s="16">
        <v>1.0549999999999999</v>
      </c>
    </row>
    <row r="106" spans="1:2" x14ac:dyDescent="0.25">
      <c r="A106" s="52">
        <v>38155</v>
      </c>
      <c r="B106" s="16">
        <v>1.0525</v>
      </c>
    </row>
    <row r="107" spans="1:2" x14ac:dyDescent="0.25">
      <c r="A107" s="52">
        <v>38156</v>
      </c>
      <c r="B107" s="16">
        <v>1.04125</v>
      </c>
    </row>
    <row r="108" spans="1:2" x14ac:dyDescent="0.25">
      <c r="A108" s="52">
        <v>38159</v>
      </c>
      <c r="B108" s="16">
        <v>1.05125</v>
      </c>
    </row>
    <row r="109" spans="1:2" x14ac:dyDescent="0.25">
      <c r="A109" s="52">
        <v>38160</v>
      </c>
      <c r="B109" s="16">
        <v>1.05</v>
      </c>
    </row>
    <row r="110" spans="1:2" x14ac:dyDescent="0.25">
      <c r="A110" s="52">
        <v>38161</v>
      </c>
      <c r="B110" s="16">
        <v>1.0487500000000001</v>
      </c>
    </row>
    <row r="111" spans="1:2" x14ac:dyDescent="0.25">
      <c r="A111" s="52">
        <v>38162</v>
      </c>
      <c r="B111" s="16">
        <v>1.05</v>
      </c>
    </row>
    <row r="112" spans="1:2" x14ac:dyDescent="0.25">
      <c r="A112" s="52">
        <v>38163</v>
      </c>
      <c r="B112" s="16">
        <v>1.0549999999999999</v>
      </c>
    </row>
    <row r="113" spans="1:2" x14ac:dyDescent="0.25">
      <c r="A113" s="52">
        <v>38166</v>
      </c>
      <c r="B113" s="16">
        <v>1.1074999999999999</v>
      </c>
    </row>
    <row r="114" spans="1:2" x14ac:dyDescent="0.25">
      <c r="A114" s="52">
        <v>38167</v>
      </c>
      <c r="B114" s="16">
        <v>1.20625</v>
      </c>
    </row>
    <row r="115" spans="1:2" x14ac:dyDescent="0.25">
      <c r="A115" s="52">
        <v>38168</v>
      </c>
      <c r="B115" s="16">
        <v>1.5912500000000001</v>
      </c>
    </row>
    <row r="116" spans="1:2" x14ac:dyDescent="0.25">
      <c r="A116" s="52">
        <v>38169</v>
      </c>
      <c r="B116" s="16">
        <v>1.3987499999999999</v>
      </c>
    </row>
    <row r="117" spans="1:2" x14ac:dyDescent="0.25">
      <c r="A117" s="52">
        <v>38170</v>
      </c>
      <c r="B117" s="16">
        <v>1.3525</v>
      </c>
    </row>
    <row r="118" spans="1:2" x14ac:dyDescent="0.25">
      <c r="A118" s="52">
        <v>38173</v>
      </c>
      <c r="B118" s="16">
        <v>1.3525</v>
      </c>
    </row>
    <row r="119" spans="1:2" x14ac:dyDescent="0.25">
      <c r="A119" s="52">
        <v>38174</v>
      </c>
      <c r="B119" s="16">
        <v>1.3174999999999999</v>
      </c>
    </row>
    <row r="120" spans="1:2" x14ac:dyDescent="0.25">
      <c r="A120" s="52">
        <v>38175</v>
      </c>
      <c r="B120" s="16">
        <v>1.3162499999999999</v>
      </c>
    </row>
    <row r="121" spans="1:2" x14ac:dyDescent="0.25">
      <c r="A121" s="52">
        <v>38176</v>
      </c>
      <c r="B121" s="16">
        <v>1.3125</v>
      </c>
    </row>
    <row r="122" spans="1:2" x14ac:dyDescent="0.25">
      <c r="A122" s="52">
        <v>38177</v>
      </c>
      <c r="B122" s="16">
        <v>1.2949999999999999</v>
      </c>
    </row>
    <row r="123" spans="1:2" x14ac:dyDescent="0.25">
      <c r="A123" s="52">
        <v>38180</v>
      </c>
      <c r="B123" s="16">
        <v>1.30125</v>
      </c>
    </row>
    <row r="124" spans="1:2" x14ac:dyDescent="0.25">
      <c r="A124" s="52">
        <v>38181</v>
      </c>
      <c r="B124" s="16">
        <v>1.30125</v>
      </c>
    </row>
    <row r="125" spans="1:2" x14ac:dyDescent="0.25">
      <c r="A125" s="52">
        <v>38182</v>
      </c>
      <c r="B125" s="16">
        <v>1.3049999999999999</v>
      </c>
    </row>
    <row r="126" spans="1:2" x14ac:dyDescent="0.25">
      <c r="A126" s="52">
        <v>38183</v>
      </c>
      <c r="B126" s="16">
        <v>1.33125</v>
      </c>
    </row>
    <row r="127" spans="1:2" x14ac:dyDescent="0.25">
      <c r="A127" s="52">
        <v>38184</v>
      </c>
      <c r="B127" s="16">
        <v>1.2949999999999999</v>
      </c>
    </row>
    <row r="128" spans="1:2" x14ac:dyDescent="0.25">
      <c r="A128" s="52">
        <v>38187</v>
      </c>
      <c r="B128" s="16">
        <v>1.3025</v>
      </c>
    </row>
    <row r="129" spans="1:2" x14ac:dyDescent="0.25">
      <c r="A129" s="52">
        <v>38188</v>
      </c>
      <c r="B129" s="16">
        <v>1.3</v>
      </c>
    </row>
    <row r="130" spans="1:2" x14ac:dyDescent="0.25">
      <c r="A130" s="52">
        <v>38189</v>
      </c>
      <c r="B130" s="16">
        <v>1.30125</v>
      </c>
    </row>
    <row r="131" spans="1:2" x14ac:dyDescent="0.25">
      <c r="A131" s="52">
        <v>38190</v>
      </c>
      <c r="B131" s="16">
        <v>1.30125</v>
      </c>
    </row>
    <row r="132" spans="1:2" x14ac:dyDescent="0.25">
      <c r="A132" s="52">
        <v>38191</v>
      </c>
      <c r="B132" s="16">
        <v>1.29375</v>
      </c>
    </row>
    <row r="133" spans="1:2" x14ac:dyDescent="0.25">
      <c r="A133" s="52">
        <v>38194</v>
      </c>
      <c r="B133" s="16">
        <v>1.3</v>
      </c>
    </row>
    <row r="134" spans="1:2" x14ac:dyDescent="0.25">
      <c r="A134" s="52">
        <v>38195</v>
      </c>
      <c r="B134" s="16">
        <v>1.2975000000000001</v>
      </c>
    </row>
    <row r="135" spans="1:2" x14ac:dyDescent="0.25">
      <c r="A135" s="52">
        <v>38196</v>
      </c>
      <c r="B135" s="16">
        <v>1.30375</v>
      </c>
    </row>
    <row r="136" spans="1:2" x14ac:dyDescent="0.25">
      <c r="A136" s="52">
        <v>38197</v>
      </c>
      <c r="B136" s="16">
        <v>1.3387500000000001</v>
      </c>
    </row>
    <row r="137" spans="1:2" x14ac:dyDescent="0.25">
      <c r="A137" s="52">
        <v>38198</v>
      </c>
      <c r="B137" s="16">
        <v>1.3774999999999999</v>
      </c>
    </row>
    <row r="138" spans="1:2" x14ac:dyDescent="0.25">
      <c r="A138" s="52">
        <v>38201</v>
      </c>
      <c r="B138" s="16">
        <v>1.3525</v>
      </c>
    </row>
    <row r="139" spans="1:2" x14ac:dyDescent="0.25">
      <c r="A139" s="52">
        <v>38202</v>
      </c>
      <c r="B139" s="16">
        <v>1.325</v>
      </c>
    </row>
    <row r="140" spans="1:2" x14ac:dyDescent="0.25">
      <c r="A140" s="52">
        <v>38203</v>
      </c>
      <c r="B140" s="16">
        <v>1.3174999999999999</v>
      </c>
    </row>
    <row r="141" spans="1:2" x14ac:dyDescent="0.25">
      <c r="A141" s="52">
        <v>38204</v>
      </c>
      <c r="B141" s="16">
        <v>1.3225</v>
      </c>
    </row>
    <row r="142" spans="1:2" x14ac:dyDescent="0.25">
      <c r="A142" s="52">
        <v>38205</v>
      </c>
      <c r="B142" s="16">
        <v>1.355</v>
      </c>
    </row>
    <row r="143" spans="1:2" x14ac:dyDescent="0.25">
      <c r="A143" s="52">
        <v>38208</v>
      </c>
      <c r="B143" s="16">
        <v>1.4275</v>
      </c>
    </row>
    <row r="144" spans="1:2" x14ac:dyDescent="0.25">
      <c r="A144" s="52">
        <v>38209</v>
      </c>
      <c r="B144" s="16">
        <v>1.54</v>
      </c>
    </row>
    <row r="145" spans="1:2" x14ac:dyDescent="0.25">
      <c r="A145" s="52">
        <v>38210</v>
      </c>
      <c r="B145" s="16">
        <v>1.5475000000000001</v>
      </c>
    </row>
    <row r="146" spans="1:2" x14ac:dyDescent="0.25">
      <c r="A146" s="52">
        <v>38211</v>
      </c>
      <c r="B146" s="16">
        <v>1.5462499999999999</v>
      </c>
    </row>
    <row r="147" spans="1:2" x14ac:dyDescent="0.25">
      <c r="A147" s="52">
        <v>38212</v>
      </c>
      <c r="B147" s="16">
        <v>1.5475000000000001</v>
      </c>
    </row>
    <row r="148" spans="1:2" x14ac:dyDescent="0.25">
      <c r="A148" s="52">
        <v>38215</v>
      </c>
      <c r="B148" s="16">
        <v>1.6049999999999998</v>
      </c>
    </row>
    <row r="149" spans="1:2" x14ac:dyDescent="0.25">
      <c r="A149" s="52">
        <v>38216</v>
      </c>
      <c r="B149" s="16">
        <v>1.5587500000000001</v>
      </c>
    </row>
    <row r="150" spans="1:2" x14ac:dyDescent="0.25">
      <c r="A150" s="52">
        <v>38217</v>
      </c>
      <c r="B150" s="16">
        <v>1.5175000000000001</v>
      </c>
    </row>
    <row r="151" spans="1:2" x14ac:dyDescent="0.25">
      <c r="A151" s="52">
        <v>38218</v>
      </c>
      <c r="B151" s="16">
        <v>1.5349999999999999</v>
      </c>
    </row>
    <row r="152" spans="1:2" x14ac:dyDescent="0.25">
      <c r="A152" s="52">
        <v>38219</v>
      </c>
      <c r="B152" s="16">
        <v>1.5325</v>
      </c>
    </row>
    <row r="153" spans="1:2" x14ac:dyDescent="0.25">
      <c r="A153" s="52">
        <v>38222</v>
      </c>
      <c r="B153" s="16">
        <v>1.54375</v>
      </c>
    </row>
    <row r="154" spans="1:2" x14ac:dyDescent="0.25">
      <c r="A154" s="52">
        <v>38223</v>
      </c>
      <c r="B154" s="16">
        <v>1.5487500000000001</v>
      </c>
    </row>
    <row r="155" spans="1:2" x14ac:dyDescent="0.25">
      <c r="A155" s="52">
        <v>38224</v>
      </c>
      <c r="B155" s="16">
        <v>1.5449999999999999</v>
      </c>
    </row>
    <row r="156" spans="1:2" x14ac:dyDescent="0.25">
      <c r="A156" s="52">
        <v>38225</v>
      </c>
      <c r="B156" s="16">
        <v>1.5475000000000001</v>
      </c>
    </row>
    <row r="157" spans="1:2" x14ac:dyDescent="0.25">
      <c r="A157" s="52">
        <v>38226</v>
      </c>
      <c r="B157" s="16">
        <v>1.56</v>
      </c>
    </row>
    <row r="158" spans="1:2" x14ac:dyDescent="0.25">
      <c r="A158" s="52">
        <v>38229</v>
      </c>
      <c r="B158" s="16">
        <v>1.56</v>
      </c>
    </row>
    <row r="159" spans="1:2" x14ac:dyDescent="0.25">
      <c r="A159" s="52">
        <v>38230</v>
      </c>
      <c r="B159" s="16">
        <v>1.625</v>
      </c>
    </row>
    <row r="160" spans="1:2" x14ac:dyDescent="0.25">
      <c r="A160" s="52">
        <v>38231</v>
      </c>
      <c r="B160" s="16">
        <v>1.5962500000000002</v>
      </c>
    </row>
    <row r="161" spans="1:2" x14ac:dyDescent="0.25">
      <c r="A161" s="52">
        <v>38232</v>
      </c>
      <c r="B161" s="16">
        <v>1.5587500000000001</v>
      </c>
    </row>
    <row r="162" spans="1:2" x14ac:dyDescent="0.25">
      <c r="A162" s="52">
        <v>38233</v>
      </c>
      <c r="B162" s="16">
        <v>1.5475000000000001</v>
      </c>
    </row>
    <row r="163" spans="1:2" x14ac:dyDescent="0.25">
      <c r="A163" s="52">
        <v>38236</v>
      </c>
      <c r="B163" s="16">
        <v>1.5475000000000001</v>
      </c>
    </row>
    <row r="164" spans="1:2" x14ac:dyDescent="0.25">
      <c r="A164" s="52">
        <v>38237</v>
      </c>
      <c r="B164" s="16">
        <v>1.5687500000000001</v>
      </c>
    </row>
    <row r="165" spans="1:2" x14ac:dyDescent="0.25">
      <c r="A165" s="52">
        <v>38238</v>
      </c>
      <c r="B165" s="16">
        <v>1.56</v>
      </c>
    </row>
    <row r="166" spans="1:2" x14ac:dyDescent="0.25">
      <c r="A166" s="52">
        <v>38239</v>
      </c>
      <c r="B166" s="16">
        <v>1.5575000000000001</v>
      </c>
    </row>
    <row r="167" spans="1:2" x14ac:dyDescent="0.25">
      <c r="A167" s="52">
        <v>38240</v>
      </c>
      <c r="B167" s="16">
        <v>1.5387500000000001</v>
      </c>
    </row>
    <row r="168" spans="1:2" x14ac:dyDescent="0.25">
      <c r="A168" s="52">
        <v>38243</v>
      </c>
      <c r="B168" s="16">
        <v>1.55</v>
      </c>
    </row>
    <row r="169" spans="1:2" x14ac:dyDescent="0.25">
      <c r="A169" s="52">
        <v>38244</v>
      </c>
      <c r="B169" s="16">
        <v>1.5549999999999999</v>
      </c>
    </row>
    <row r="170" spans="1:2" x14ac:dyDescent="0.25">
      <c r="A170" s="52">
        <v>38245</v>
      </c>
      <c r="B170" s="16">
        <v>1.5962500000000002</v>
      </c>
    </row>
    <row r="171" spans="1:2" x14ac:dyDescent="0.25">
      <c r="A171" s="52">
        <v>38246</v>
      </c>
      <c r="B171" s="16">
        <v>1.57125</v>
      </c>
    </row>
    <row r="172" spans="1:2" x14ac:dyDescent="0.25">
      <c r="A172" s="52">
        <v>38247</v>
      </c>
      <c r="B172" s="16">
        <v>1.6</v>
      </c>
    </row>
    <row r="173" spans="1:2" x14ac:dyDescent="0.25">
      <c r="A173" s="52">
        <v>38250</v>
      </c>
      <c r="B173" s="16">
        <v>1.66</v>
      </c>
    </row>
    <row r="174" spans="1:2" x14ac:dyDescent="0.25">
      <c r="A174" s="52">
        <v>38251</v>
      </c>
      <c r="B174" s="16">
        <v>1.80125</v>
      </c>
    </row>
    <row r="175" spans="1:2" x14ac:dyDescent="0.25">
      <c r="A175" s="52">
        <v>38252</v>
      </c>
      <c r="B175" s="16">
        <v>1.7925</v>
      </c>
    </row>
    <row r="176" spans="1:2" x14ac:dyDescent="0.25">
      <c r="A176" s="52">
        <v>38253</v>
      </c>
      <c r="B176" s="16">
        <v>1.7887500000000001</v>
      </c>
    </row>
    <row r="177" spans="1:2" x14ac:dyDescent="0.25">
      <c r="A177" s="52">
        <v>38254</v>
      </c>
      <c r="B177" s="16">
        <v>1.7875000000000001</v>
      </c>
    </row>
    <row r="178" spans="1:2" x14ac:dyDescent="0.25">
      <c r="A178" s="52">
        <v>38257</v>
      </c>
      <c r="B178" s="16">
        <v>1.7987500000000001</v>
      </c>
    </row>
    <row r="179" spans="1:2" x14ac:dyDescent="0.25">
      <c r="A179" s="52">
        <v>38258</v>
      </c>
      <c r="B179" s="16">
        <v>1.8049999999999999</v>
      </c>
    </row>
    <row r="180" spans="1:2" x14ac:dyDescent="0.25">
      <c r="A180" s="52">
        <v>38259</v>
      </c>
      <c r="B180" s="16">
        <v>1.8025</v>
      </c>
    </row>
    <row r="181" spans="1:2" x14ac:dyDescent="0.25">
      <c r="A181" s="52">
        <v>38260</v>
      </c>
      <c r="B181" s="16">
        <v>1.9312499999999999</v>
      </c>
    </row>
    <row r="182" spans="1:2" x14ac:dyDescent="0.25">
      <c r="A182" s="52">
        <v>38261</v>
      </c>
      <c r="B182" s="16">
        <v>1.865</v>
      </c>
    </row>
    <row r="183" spans="1:2" x14ac:dyDescent="0.25">
      <c r="A183" s="52">
        <v>38264</v>
      </c>
      <c r="B183" s="16">
        <v>1.8175000000000001</v>
      </c>
    </row>
    <row r="184" spans="1:2" x14ac:dyDescent="0.25">
      <c r="A184" s="52">
        <v>38265</v>
      </c>
      <c r="B184" s="16">
        <v>1.8149999999999999</v>
      </c>
    </row>
    <row r="185" spans="1:2" x14ac:dyDescent="0.25">
      <c r="A185" s="52">
        <v>38266</v>
      </c>
      <c r="B185" s="16">
        <v>1.8087499999999999</v>
      </c>
    </row>
    <row r="186" spans="1:2" x14ac:dyDescent="0.25">
      <c r="A186" s="52">
        <v>38267</v>
      </c>
      <c r="B186" s="16">
        <v>1.80125</v>
      </c>
    </row>
    <row r="187" spans="1:2" x14ac:dyDescent="0.25">
      <c r="A187" s="52">
        <v>38268</v>
      </c>
      <c r="B187" s="16">
        <v>1.7887500000000001</v>
      </c>
    </row>
    <row r="188" spans="1:2" x14ac:dyDescent="0.25">
      <c r="A188" s="52">
        <v>38271</v>
      </c>
      <c r="B188" s="16">
        <v>1.7887500000000001</v>
      </c>
    </row>
    <row r="189" spans="1:2" x14ac:dyDescent="0.25">
      <c r="A189" s="52">
        <v>38272</v>
      </c>
      <c r="B189" s="16">
        <v>1.8162499999999997</v>
      </c>
    </row>
    <row r="190" spans="1:2" x14ac:dyDescent="0.25">
      <c r="A190" s="52">
        <v>38273</v>
      </c>
      <c r="B190" s="16">
        <v>1.8187500000000003</v>
      </c>
    </row>
    <row r="191" spans="1:2" x14ac:dyDescent="0.25">
      <c r="A191" s="52">
        <v>38274</v>
      </c>
      <c r="B191" s="16">
        <v>1.82</v>
      </c>
    </row>
    <row r="192" spans="1:2" x14ac:dyDescent="0.25">
      <c r="A192" s="52">
        <v>38275</v>
      </c>
      <c r="B192" s="16">
        <v>1.8412500000000003</v>
      </c>
    </row>
    <row r="193" spans="1:2" x14ac:dyDescent="0.25">
      <c r="A193" s="52">
        <v>38278</v>
      </c>
      <c r="B193" s="16">
        <v>1.8137500000000002</v>
      </c>
    </row>
    <row r="194" spans="1:2" x14ac:dyDescent="0.25">
      <c r="A194" s="52">
        <v>38279</v>
      </c>
      <c r="B194" s="16">
        <v>1.8037499999999997</v>
      </c>
    </row>
    <row r="195" spans="1:2" x14ac:dyDescent="0.25">
      <c r="A195" s="52">
        <v>38280</v>
      </c>
      <c r="B195" s="16">
        <v>1.7912500000000002</v>
      </c>
    </row>
    <row r="196" spans="1:2" x14ac:dyDescent="0.25">
      <c r="A196" s="52">
        <v>38281</v>
      </c>
      <c r="B196" s="16">
        <v>1.7987500000000001</v>
      </c>
    </row>
    <row r="197" spans="1:2" x14ac:dyDescent="0.25">
      <c r="A197" s="52">
        <v>38282</v>
      </c>
      <c r="B197" s="16">
        <v>1.7875000000000001</v>
      </c>
    </row>
    <row r="198" spans="1:2" x14ac:dyDescent="0.25">
      <c r="A198" s="52">
        <v>38285</v>
      </c>
      <c r="B198" s="16">
        <v>1.80125</v>
      </c>
    </row>
    <row r="199" spans="1:2" x14ac:dyDescent="0.25">
      <c r="A199" s="52">
        <v>38286</v>
      </c>
      <c r="B199" s="16">
        <v>1.8037499999999997</v>
      </c>
    </row>
    <row r="200" spans="1:2" x14ac:dyDescent="0.25">
      <c r="A200" s="52">
        <v>38287</v>
      </c>
      <c r="B200" s="16">
        <v>1.8025</v>
      </c>
    </row>
    <row r="201" spans="1:2" x14ac:dyDescent="0.25">
      <c r="A201" s="52">
        <v>38288</v>
      </c>
      <c r="B201" s="16">
        <v>1.81125</v>
      </c>
    </row>
    <row r="202" spans="1:2" x14ac:dyDescent="0.25">
      <c r="A202" s="52">
        <v>38289</v>
      </c>
      <c r="B202" s="16">
        <v>1.8849999999999998</v>
      </c>
    </row>
    <row r="203" spans="1:2" x14ac:dyDescent="0.25">
      <c r="A203" s="52">
        <v>38292</v>
      </c>
      <c r="B203" s="16">
        <v>1.855</v>
      </c>
    </row>
    <row r="204" spans="1:2" x14ac:dyDescent="0.25">
      <c r="A204" s="52">
        <v>38293</v>
      </c>
      <c r="B204" s="16">
        <v>1.8187500000000003</v>
      </c>
    </row>
    <row r="205" spans="1:2" x14ac:dyDescent="0.25">
      <c r="A205" s="52">
        <v>38294</v>
      </c>
      <c r="B205" s="16">
        <v>1.8075000000000001</v>
      </c>
    </row>
    <row r="206" spans="1:2" x14ac:dyDescent="0.25">
      <c r="A206" s="52">
        <v>38295</v>
      </c>
      <c r="B206" s="16">
        <v>1.82375</v>
      </c>
    </row>
    <row r="207" spans="1:2" x14ac:dyDescent="0.25">
      <c r="A207" s="52">
        <v>38296</v>
      </c>
      <c r="B207" s="16">
        <v>1.8399999999999999</v>
      </c>
    </row>
    <row r="208" spans="1:2" x14ac:dyDescent="0.25">
      <c r="A208" s="52">
        <v>38299</v>
      </c>
      <c r="B208" s="16">
        <v>1.915</v>
      </c>
    </row>
    <row r="209" spans="1:2" x14ac:dyDescent="0.25">
      <c r="A209" s="52">
        <v>38300</v>
      </c>
      <c r="B209" s="16">
        <v>1.9325000000000001</v>
      </c>
    </row>
    <row r="210" spans="1:2" x14ac:dyDescent="0.25">
      <c r="A210" s="52">
        <v>38301</v>
      </c>
      <c r="B210" s="16">
        <v>2.0225</v>
      </c>
    </row>
    <row r="211" spans="1:2" x14ac:dyDescent="0.25">
      <c r="A211" s="52">
        <v>38302</v>
      </c>
      <c r="B211" s="16">
        <v>2.0225</v>
      </c>
    </row>
    <row r="212" spans="1:2" x14ac:dyDescent="0.25">
      <c r="A212" s="52">
        <v>38303</v>
      </c>
      <c r="B212" s="16">
        <v>2.0525000000000002</v>
      </c>
    </row>
    <row r="213" spans="1:2" x14ac:dyDescent="0.25">
      <c r="A213" s="52">
        <v>38306</v>
      </c>
      <c r="B213" s="16">
        <v>2.0962499999999999</v>
      </c>
    </row>
    <row r="214" spans="1:2" x14ac:dyDescent="0.25">
      <c r="A214" s="52">
        <v>38307</v>
      </c>
      <c r="B214" s="16">
        <v>2.0562499999999999</v>
      </c>
    </row>
    <row r="215" spans="1:2" x14ac:dyDescent="0.25">
      <c r="A215" s="52">
        <v>38308</v>
      </c>
      <c r="B215" s="16">
        <v>2.0462500000000001</v>
      </c>
    </row>
    <row r="216" spans="1:2" x14ac:dyDescent="0.25">
      <c r="A216" s="52">
        <v>38309</v>
      </c>
      <c r="B216" s="16">
        <v>2.0412499999999998</v>
      </c>
    </row>
    <row r="217" spans="1:2" x14ac:dyDescent="0.25">
      <c r="A217" s="52">
        <v>38310</v>
      </c>
      <c r="B217" s="16">
        <v>2.0350000000000001</v>
      </c>
    </row>
    <row r="218" spans="1:2" x14ac:dyDescent="0.25">
      <c r="A218" s="52">
        <v>38313</v>
      </c>
      <c r="B218" s="16">
        <v>2.0550000000000002</v>
      </c>
    </row>
    <row r="219" spans="1:2" x14ac:dyDescent="0.25">
      <c r="A219" s="52">
        <v>38314</v>
      </c>
      <c r="B219" s="16">
        <v>2.0499999999999998</v>
      </c>
    </row>
    <row r="220" spans="1:2" x14ac:dyDescent="0.25">
      <c r="A220" s="52">
        <v>38315</v>
      </c>
      <c r="B220" s="16">
        <v>2.0525000000000002</v>
      </c>
    </row>
    <row r="221" spans="1:2" x14ac:dyDescent="0.25">
      <c r="A221" s="52">
        <v>38316</v>
      </c>
      <c r="B221" s="16">
        <v>2.0525000000000002</v>
      </c>
    </row>
    <row r="222" spans="1:2" x14ac:dyDescent="0.25">
      <c r="A222" s="52">
        <v>38317</v>
      </c>
      <c r="B222" s="16">
        <v>2.05125</v>
      </c>
    </row>
    <row r="223" spans="1:2" x14ac:dyDescent="0.25">
      <c r="A223" s="52">
        <v>38320</v>
      </c>
      <c r="B223" s="16">
        <v>2.0887500000000001</v>
      </c>
    </row>
    <row r="224" spans="1:2" x14ac:dyDescent="0.25">
      <c r="A224" s="52">
        <v>38321</v>
      </c>
      <c r="B224" s="16">
        <v>2.1274999999999999</v>
      </c>
    </row>
    <row r="225" spans="1:2" x14ac:dyDescent="0.25">
      <c r="A225" s="52">
        <v>38322</v>
      </c>
      <c r="B225" s="16">
        <v>2.0862500000000002</v>
      </c>
    </row>
    <row r="226" spans="1:2" x14ac:dyDescent="0.25">
      <c r="A226" s="52">
        <v>38323</v>
      </c>
      <c r="B226" s="16">
        <v>2.0612499999999998</v>
      </c>
    </row>
    <row r="227" spans="1:2" x14ac:dyDescent="0.25">
      <c r="A227" s="52">
        <v>38324</v>
      </c>
      <c r="B227" s="16">
        <v>2.0499999999999998</v>
      </c>
    </row>
    <row r="228" spans="1:2" x14ac:dyDescent="0.25">
      <c r="A228" s="52">
        <v>38327</v>
      </c>
      <c r="B228" s="16">
        <v>2.0562499999999999</v>
      </c>
    </row>
    <row r="229" spans="1:2" x14ac:dyDescent="0.25">
      <c r="A229" s="52">
        <v>38328</v>
      </c>
      <c r="B229" s="16">
        <v>2.0575000000000001</v>
      </c>
    </row>
    <row r="230" spans="1:2" x14ac:dyDescent="0.25">
      <c r="A230" s="52">
        <v>38329</v>
      </c>
      <c r="B230" s="16">
        <v>2.0662500000000001</v>
      </c>
    </row>
    <row r="231" spans="1:2" x14ac:dyDescent="0.25">
      <c r="A231" s="52">
        <v>38330</v>
      </c>
      <c r="B231" s="16">
        <v>2.0987499999999999</v>
      </c>
    </row>
    <row r="232" spans="1:2" x14ac:dyDescent="0.25">
      <c r="A232" s="52">
        <v>38331</v>
      </c>
      <c r="B232" s="16">
        <v>2.125</v>
      </c>
    </row>
    <row r="233" spans="1:2" x14ac:dyDescent="0.25">
      <c r="A233" s="52">
        <v>38334</v>
      </c>
      <c r="B233" s="16">
        <v>2.1937500000000001</v>
      </c>
    </row>
    <row r="234" spans="1:2" x14ac:dyDescent="0.25">
      <c r="A234" s="52">
        <v>38335</v>
      </c>
      <c r="B234" s="16">
        <v>2.2925</v>
      </c>
    </row>
    <row r="235" spans="1:2" x14ac:dyDescent="0.25">
      <c r="A235" s="52">
        <v>38336</v>
      </c>
      <c r="B235" s="16">
        <v>2.3462499999999999</v>
      </c>
    </row>
    <row r="236" spans="1:2" x14ac:dyDescent="0.25">
      <c r="A236" s="52">
        <v>38337</v>
      </c>
      <c r="B236" s="16">
        <v>2.3087499999999999</v>
      </c>
    </row>
    <row r="237" spans="1:2" x14ac:dyDescent="0.25">
      <c r="A237" s="52">
        <v>38338</v>
      </c>
      <c r="B237" s="16">
        <v>2.2962500000000001</v>
      </c>
    </row>
    <row r="238" spans="1:2" x14ac:dyDescent="0.25">
      <c r="A238" s="52">
        <v>38341</v>
      </c>
      <c r="B238" s="16">
        <v>2.2962500000000001</v>
      </c>
    </row>
    <row r="239" spans="1:2" x14ac:dyDescent="0.25">
      <c r="A239" s="52">
        <v>38342</v>
      </c>
      <c r="B239" s="16">
        <v>2.2974999999999999</v>
      </c>
    </row>
    <row r="240" spans="1:2" x14ac:dyDescent="0.25">
      <c r="A240" s="52">
        <v>38343</v>
      </c>
      <c r="B240" s="16">
        <v>2.2925</v>
      </c>
    </row>
    <row r="241" spans="1:2" x14ac:dyDescent="0.25">
      <c r="A241" s="52">
        <v>38344</v>
      </c>
      <c r="B241" s="16">
        <v>2.2974999999999999</v>
      </c>
    </row>
    <row r="242" spans="1:2" x14ac:dyDescent="0.25">
      <c r="A242" s="52">
        <v>38345</v>
      </c>
      <c r="B242" s="16">
        <v>2.3125</v>
      </c>
    </row>
    <row r="243" spans="1:2" x14ac:dyDescent="0.25">
      <c r="A243" s="52">
        <v>38348</v>
      </c>
      <c r="B243" s="16">
        <v>2.3125</v>
      </c>
    </row>
    <row r="244" spans="1:2" x14ac:dyDescent="0.25">
      <c r="A244" s="52">
        <v>38349</v>
      </c>
      <c r="B244" s="16">
        <v>2.3125</v>
      </c>
    </row>
    <row r="245" spans="1:2" x14ac:dyDescent="0.25">
      <c r="A245" s="52">
        <v>38350</v>
      </c>
      <c r="B245" s="16">
        <v>2.3487499999999999</v>
      </c>
    </row>
    <row r="246" spans="1:2" x14ac:dyDescent="0.25">
      <c r="A246" s="52">
        <v>38351</v>
      </c>
      <c r="B246" s="16">
        <v>2.3174999999999999</v>
      </c>
    </row>
    <row r="247" spans="1:2" x14ac:dyDescent="0.25">
      <c r="A247" s="52">
        <v>38352</v>
      </c>
      <c r="B247" s="16">
        <v>2.3462499999999999</v>
      </c>
    </row>
    <row r="248" spans="1:2" x14ac:dyDescent="0.25">
      <c r="A248" s="52">
        <v>38355</v>
      </c>
      <c r="B248" s="16">
        <v>2.3462499999999999</v>
      </c>
    </row>
    <row r="249" spans="1:2" x14ac:dyDescent="0.25">
      <c r="A249" s="52">
        <v>38356</v>
      </c>
      <c r="B249" s="16">
        <v>2.3187500000000001</v>
      </c>
    </row>
    <row r="250" spans="1:2" x14ac:dyDescent="0.25">
      <c r="A250" s="52">
        <v>38357</v>
      </c>
      <c r="B250" s="16">
        <v>2.3199999999999998</v>
      </c>
    </row>
    <row r="251" spans="1:2" x14ac:dyDescent="0.25">
      <c r="A251" s="52">
        <v>38358</v>
      </c>
      <c r="B251" s="16">
        <v>2.3174999999999999</v>
      </c>
    </row>
    <row r="252" spans="1:2" x14ac:dyDescent="0.25">
      <c r="A252" s="52">
        <v>38359</v>
      </c>
      <c r="B252" s="16">
        <v>2.2987500000000001</v>
      </c>
    </row>
    <row r="253" spans="1:2" x14ac:dyDescent="0.25">
      <c r="A253" s="52">
        <v>38362</v>
      </c>
      <c r="B253" s="16">
        <v>2.3025000000000002</v>
      </c>
    </row>
    <row r="254" spans="1:2" x14ac:dyDescent="0.25">
      <c r="A254" s="52">
        <v>38363</v>
      </c>
      <c r="B254" s="16">
        <v>2.3062499999999999</v>
      </c>
    </row>
    <row r="255" spans="1:2" x14ac:dyDescent="0.25">
      <c r="A255" s="52">
        <v>38364</v>
      </c>
      <c r="B255" s="16">
        <v>2.2999999999999998</v>
      </c>
    </row>
    <row r="256" spans="1:2" x14ac:dyDescent="0.25">
      <c r="A256" s="52">
        <v>38365</v>
      </c>
      <c r="B256" s="16">
        <v>2.2974999999999999</v>
      </c>
    </row>
    <row r="257" spans="1:2" x14ac:dyDescent="0.25">
      <c r="A257" s="52">
        <v>38366</v>
      </c>
      <c r="B257" s="16">
        <v>2.2999999999999998</v>
      </c>
    </row>
    <row r="258" spans="1:2" x14ac:dyDescent="0.25">
      <c r="A258" s="52">
        <v>38369</v>
      </c>
      <c r="B258" s="16">
        <v>2.2999999999999998</v>
      </c>
    </row>
    <row r="259" spans="1:2" x14ac:dyDescent="0.25">
      <c r="A259" s="52">
        <v>38370</v>
      </c>
      <c r="B259" s="16">
        <v>2.36</v>
      </c>
    </row>
    <row r="260" spans="1:2" x14ac:dyDescent="0.25">
      <c r="A260" s="52">
        <v>38371</v>
      </c>
      <c r="B260" s="16">
        <v>2.30125</v>
      </c>
    </row>
    <row r="261" spans="1:2" x14ac:dyDescent="0.25">
      <c r="A261" s="52">
        <v>38372</v>
      </c>
      <c r="B261" s="16">
        <v>2.2999999999999998</v>
      </c>
    </row>
    <row r="262" spans="1:2" x14ac:dyDescent="0.25">
      <c r="A262" s="52">
        <v>38373</v>
      </c>
      <c r="B262" s="16">
        <v>2.2762500000000001</v>
      </c>
    </row>
    <row r="263" spans="1:2" x14ac:dyDescent="0.25">
      <c r="A263" s="52">
        <v>38376</v>
      </c>
      <c r="B263" s="16">
        <v>2.2949999999999999</v>
      </c>
    </row>
    <row r="264" spans="1:2" x14ac:dyDescent="0.25">
      <c r="A264" s="52">
        <v>38377</v>
      </c>
      <c r="B264" s="16">
        <v>2.2875000000000001</v>
      </c>
    </row>
    <row r="265" spans="1:2" x14ac:dyDescent="0.25">
      <c r="A265" s="52">
        <v>38378</v>
      </c>
      <c r="B265" s="16">
        <v>2.2999999999999998</v>
      </c>
    </row>
    <row r="266" spans="1:2" x14ac:dyDescent="0.25">
      <c r="A266" s="52">
        <v>38379</v>
      </c>
      <c r="B266" s="16">
        <v>2.3537499999999998</v>
      </c>
    </row>
    <row r="267" spans="1:2" x14ac:dyDescent="0.25">
      <c r="A267" s="52">
        <v>38380</v>
      </c>
      <c r="B267" s="16">
        <v>2.415</v>
      </c>
    </row>
    <row r="268" spans="1:2" x14ac:dyDescent="0.25">
      <c r="A268" s="52">
        <v>38383</v>
      </c>
      <c r="B268" s="16">
        <v>2.5225</v>
      </c>
    </row>
    <row r="269" spans="1:2" x14ac:dyDescent="0.25">
      <c r="A269" s="52">
        <v>38384</v>
      </c>
      <c r="B269" s="16">
        <v>2.5562499999999999</v>
      </c>
    </row>
    <row r="270" spans="1:2" x14ac:dyDescent="0.25">
      <c r="A270" s="52">
        <v>38385</v>
      </c>
      <c r="B270" s="16">
        <v>2.5449999999999999</v>
      </c>
    </row>
    <row r="271" spans="1:2" x14ac:dyDescent="0.25">
      <c r="A271" s="52">
        <v>38386</v>
      </c>
      <c r="B271" s="16">
        <v>2.54</v>
      </c>
    </row>
    <row r="272" spans="1:2" x14ac:dyDescent="0.25">
      <c r="A272" s="52">
        <v>38387</v>
      </c>
      <c r="B272" s="16">
        <v>2.5262500000000001</v>
      </c>
    </row>
    <row r="273" spans="1:2" x14ac:dyDescent="0.25">
      <c r="A273" s="52">
        <v>38390</v>
      </c>
      <c r="B273" s="16">
        <v>2.5462500000000001</v>
      </c>
    </row>
    <row r="274" spans="1:2" x14ac:dyDescent="0.25">
      <c r="A274" s="52">
        <v>38391</v>
      </c>
      <c r="B274" s="16">
        <v>2.5462500000000001</v>
      </c>
    </row>
    <row r="275" spans="1:2" x14ac:dyDescent="0.25">
      <c r="A275" s="52">
        <v>38392</v>
      </c>
      <c r="B275" s="16">
        <v>2.5387499999999998</v>
      </c>
    </row>
    <row r="276" spans="1:2" x14ac:dyDescent="0.25">
      <c r="A276" s="52">
        <v>38393</v>
      </c>
      <c r="B276" s="16">
        <v>2.5425</v>
      </c>
    </row>
    <row r="277" spans="1:2" x14ac:dyDescent="0.25">
      <c r="A277" s="52">
        <v>38394</v>
      </c>
      <c r="B277" s="16">
        <v>2.5437500000000002</v>
      </c>
    </row>
    <row r="278" spans="1:2" x14ac:dyDescent="0.25">
      <c r="A278" s="52">
        <v>38397</v>
      </c>
      <c r="B278" s="16">
        <v>2.5637500000000002</v>
      </c>
    </row>
    <row r="279" spans="1:2" x14ac:dyDescent="0.25">
      <c r="A279" s="52">
        <v>38398</v>
      </c>
      <c r="B279" s="16">
        <v>2.605</v>
      </c>
    </row>
    <row r="280" spans="1:2" x14ac:dyDescent="0.25">
      <c r="A280" s="52">
        <v>38399</v>
      </c>
      <c r="B280" s="16">
        <v>2.5499999999999998</v>
      </c>
    </row>
    <row r="281" spans="1:2" x14ac:dyDescent="0.25">
      <c r="A281" s="52">
        <v>38400</v>
      </c>
      <c r="B281" s="16">
        <v>2.5462500000000001</v>
      </c>
    </row>
    <row r="282" spans="1:2" x14ac:dyDescent="0.25">
      <c r="A282" s="52">
        <v>38401</v>
      </c>
      <c r="B282" s="16">
        <v>2.5237500000000002</v>
      </c>
    </row>
    <row r="283" spans="1:2" x14ac:dyDescent="0.25">
      <c r="A283" s="52">
        <v>38404</v>
      </c>
      <c r="B283" s="16">
        <v>2.5237500000000002</v>
      </c>
    </row>
    <row r="284" spans="1:2" x14ac:dyDescent="0.25">
      <c r="A284" s="52">
        <v>38405</v>
      </c>
      <c r="B284" s="16">
        <v>2.5237500000000002</v>
      </c>
    </row>
    <row r="285" spans="1:2" x14ac:dyDescent="0.25">
      <c r="A285" s="52">
        <v>38406</v>
      </c>
      <c r="B285" s="16">
        <v>2.55375</v>
      </c>
    </row>
    <row r="286" spans="1:2" x14ac:dyDescent="0.25">
      <c r="A286" s="52">
        <v>38407</v>
      </c>
      <c r="B286" s="16">
        <v>2.56</v>
      </c>
    </row>
    <row r="287" spans="1:2" x14ac:dyDescent="0.25">
      <c r="A287" s="52">
        <v>38408</v>
      </c>
      <c r="B287" s="16">
        <v>2.5674999999999999</v>
      </c>
    </row>
    <row r="288" spans="1:2" x14ac:dyDescent="0.25">
      <c r="A288" s="52">
        <v>38411</v>
      </c>
      <c r="B288" s="16">
        <v>2.6462500000000002</v>
      </c>
    </row>
    <row r="289" spans="1:2" x14ac:dyDescent="0.25">
      <c r="A289" s="52">
        <v>38412</v>
      </c>
      <c r="B289" s="16">
        <v>2.5787499999999999</v>
      </c>
    </row>
    <row r="290" spans="1:2" x14ac:dyDescent="0.25">
      <c r="A290" s="52">
        <v>38413</v>
      </c>
      <c r="B290" s="16">
        <v>2.5499999999999998</v>
      </c>
    </row>
    <row r="291" spans="1:2" x14ac:dyDescent="0.25">
      <c r="A291" s="52">
        <v>38414</v>
      </c>
      <c r="B291" s="16">
        <v>2.5362499999999999</v>
      </c>
    </row>
    <row r="292" spans="1:2" x14ac:dyDescent="0.25">
      <c r="A292" s="52">
        <v>38415</v>
      </c>
      <c r="B292" s="16">
        <v>2.5350000000000001</v>
      </c>
    </row>
    <row r="293" spans="1:2" x14ac:dyDescent="0.25">
      <c r="A293" s="52">
        <v>38418</v>
      </c>
      <c r="B293" s="16">
        <v>2.5487500000000001</v>
      </c>
    </row>
    <row r="294" spans="1:2" x14ac:dyDescent="0.25">
      <c r="A294" s="52">
        <v>38419</v>
      </c>
      <c r="B294" s="16">
        <v>2.5462500000000001</v>
      </c>
    </row>
    <row r="295" spans="1:2" x14ac:dyDescent="0.25">
      <c r="A295" s="52">
        <v>38420</v>
      </c>
      <c r="B295" s="16">
        <v>2.5425</v>
      </c>
    </row>
    <row r="296" spans="1:2" x14ac:dyDescent="0.25">
      <c r="A296" s="52">
        <v>38421</v>
      </c>
      <c r="B296" s="16">
        <v>2.5449999999999999</v>
      </c>
    </row>
    <row r="297" spans="1:2" x14ac:dyDescent="0.25">
      <c r="A297" s="52">
        <v>38422</v>
      </c>
      <c r="B297" s="16">
        <v>2.5474999999999999</v>
      </c>
    </row>
    <row r="298" spans="1:2" x14ac:dyDescent="0.25">
      <c r="A298" s="52">
        <v>38425</v>
      </c>
      <c r="B298" s="16">
        <v>2.5787499999999999</v>
      </c>
    </row>
    <row r="299" spans="1:2" x14ac:dyDescent="0.25">
      <c r="A299" s="52">
        <v>38426</v>
      </c>
      <c r="B299" s="16">
        <v>2.65625</v>
      </c>
    </row>
    <row r="300" spans="1:2" x14ac:dyDescent="0.25">
      <c r="A300" s="52">
        <v>38427</v>
      </c>
      <c r="B300" s="16">
        <v>2.5825</v>
      </c>
    </row>
    <row r="301" spans="1:2" x14ac:dyDescent="0.25">
      <c r="A301" s="52">
        <v>38428</v>
      </c>
      <c r="B301" s="16">
        <v>2.6150000000000002</v>
      </c>
    </row>
    <row r="302" spans="1:2" x14ac:dyDescent="0.25">
      <c r="A302" s="52">
        <v>38429</v>
      </c>
      <c r="B302" s="16">
        <v>2.7275</v>
      </c>
    </row>
    <row r="303" spans="1:2" x14ac:dyDescent="0.25">
      <c r="A303" s="52">
        <v>38432</v>
      </c>
      <c r="B303" s="16">
        <v>2.7862499999999999</v>
      </c>
    </row>
    <row r="304" spans="1:2" x14ac:dyDescent="0.25">
      <c r="A304" s="52">
        <v>38433</v>
      </c>
      <c r="B304" s="16">
        <v>2.7949999999999999</v>
      </c>
    </row>
    <row r="305" spans="1:2" x14ac:dyDescent="0.25">
      <c r="A305" s="52">
        <v>38434</v>
      </c>
      <c r="B305" s="16">
        <v>2.7949999999999999</v>
      </c>
    </row>
    <row r="306" spans="1:2" x14ac:dyDescent="0.25">
      <c r="A306" s="52">
        <v>38435</v>
      </c>
      <c r="B306" s="16">
        <v>2.7937500000000002</v>
      </c>
    </row>
    <row r="307" spans="1:2" x14ac:dyDescent="0.25">
      <c r="A307" s="52">
        <v>38436</v>
      </c>
      <c r="B307" s="16">
        <v>2.7937500000000002</v>
      </c>
    </row>
    <row r="308" spans="1:2" x14ac:dyDescent="0.25">
      <c r="A308" s="52">
        <v>38439</v>
      </c>
      <c r="B308" s="16">
        <v>2.7937500000000002</v>
      </c>
    </row>
    <row r="309" spans="1:2" x14ac:dyDescent="0.25">
      <c r="A309" s="52">
        <v>38440</v>
      </c>
      <c r="B309" s="16">
        <v>2.82375</v>
      </c>
    </row>
    <row r="310" spans="1:2" x14ac:dyDescent="0.25">
      <c r="A310" s="52">
        <v>38441</v>
      </c>
      <c r="B310" s="16">
        <v>2.8475000000000001</v>
      </c>
    </row>
    <row r="311" spans="1:2" x14ac:dyDescent="0.25">
      <c r="A311" s="52">
        <v>38442</v>
      </c>
      <c r="B311" s="16">
        <v>2.91</v>
      </c>
    </row>
    <row r="312" spans="1:2" x14ac:dyDescent="0.25">
      <c r="A312" s="52">
        <v>38443</v>
      </c>
      <c r="B312" s="16">
        <v>2.8412500000000001</v>
      </c>
    </row>
    <row r="313" spans="1:2" x14ac:dyDescent="0.25">
      <c r="A313" s="52">
        <v>38446</v>
      </c>
      <c r="B313" s="16">
        <v>2.8112499999999998</v>
      </c>
    </row>
    <row r="314" spans="1:2" x14ac:dyDescent="0.25">
      <c r="A314" s="52">
        <v>38447</v>
      </c>
      <c r="B314" s="16">
        <v>2.8025000000000002</v>
      </c>
    </row>
    <row r="315" spans="1:2" x14ac:dyDescent="0.25">
      <c r="A315" s="52">
        <v>38448</v>
      </c>
      <c r="B315" s="16">
        <v>2.7912499999999998</v>
      </c>
    </row>
    <row r="316" spans="1:2" x14ac:dyDescent="0.25">
      <c r="A316" s="52">
        <v>38449</v>
      </c>
      <c r="B316" s="16">
        <v>2.78125</v>
      </c>
    </row>
    <row r="317" spans="1:2" x14ac:dyDescent="0.25">
      <c r="A317" s="52">
        <v>38450</v>
      </c>
      <c r="B317" s="16">
        <v>2.7787500000000001</v>
      </c>
    </row>
    <row r="318" spans="1:2" x14ac:dyDescent="0.25">
      <c r="A318" s="52">
        <v>38453</v>
      </c>
      <c r="B318" s="16">
        <v>2.8</v>
      </c>
    </row>
    <row r="319" spans="1:2" x14ac:dyDescent="0.25">
      <c r="A319" s="52">
        <v>38454</v>
      </c>
      <c r="B319" s="16">
        <v>2.7974999999999999</v>
      </c>
    </row>
    <row r="320" spans="1:2" x14ac:dyDescent="0.25">
      <c r="A320" s="52">
        <v>38455</v>
      </c>
      <c r="B320" s="16">
        <v>2.8062499999999999</v>
      </c>
    </row>
    <row r="321" spans="1:2" x14ac:dyDescent="0.25">
      <c r="A321" s="52">
        <v>38456</v>
      </c>
      <c r="B321" s="16">
        <v>2.8187500000000001</v>
      </c>
    </row>
    <row r="322" spans="1:2" x14ac:dyDescent="0.25">
      <c r="A322" s="52">
        <v>38457</v>
      </c>
      <c r="B322" s="16">
        <v>2.895</v>
      </c>
    </row>
    <row r="323" spans="1:2" x14ac:dyDescent="0.25">
      <c r="A323" s="52">
        <v>38460</v>
      </c>
      <c r="B323" s="16">
        <v>2.8062499999999999</v>
      </c>
    </row>
    <row r="324" spans="1:2" x14ac:dyDescent="0.25">
      <c r="A324" s="52">
        <v>38461</v>
      </c>
      <c r="B324" s="16">
        <v>2.79</v>
      </c>
    </row>
    <row r="325" spans="1:2" x14ac:dyDescent="0.25">
      <c r="A325" s="52">
        <v>38462</v>
      </c>
      <c r="B325" s="16">
        <v>2.7787500000000001</v>
      </c>
    </row>
    <row r="326" spans="1:2" x14ac:dyDescent="0.25">
      <c r="A326" s="52">
        <v>38463</v>
      </c>
      <c r="B326" s="16">
        <v>2.7825000000000002</v>
      </c>
    </row>
    <row r="327" spans="1:2" x14ac:dyDescent="0.25">
      <c r="A327" s="52">
        <v>38464</v>
      </c>
      <c r="B327" s="16">
        <v>2.7850000000000001</v>
      </c>
    </row>
    <row r="328" spans="1:2" x14ac:dyDescent="0.25">
      <c r="A328" s="52">
        <v>38467</v>
      </c>
      <c r="B328" s="16">
        <v>2.80375</v>
      </c>
    </row>
    <row r="329" spans="1:2" x14ac:dyDescent="0.25">
      <c r="A329" s="52">
        <v>38468</v>
      </c>
      <c r="B329" s="16">
        <v>2.8162500000000001</v>
      </c>
    </row>
    <row r="330" spans="1:2" x14ac:dyDescent="0.25">
      <c r="A330" s="52">
        <v>38469</v>
      </c>
      <c r="B330" s="16">
        <v>2.85</v>
      </c>
    </row>
    <row r="331" spans="1:2" x14ac:dyDescent="0.25">
      <c r="A331" s="52">
        <v>38470</v>
      </c>
      <c r="B331" s="16">
        <v>2.9275000000000002</v>
      </c>
    </row>
    <row r="332" spans="1:2" x14ac:dyDescent="0.25">
      <c r="A332" s="52">
        <v>38471</v>
      </c>
      <c r="B332" s="16">
        <v>3.0425</v>
      </c>
    </row>
    <row r="333" spans="1:2" x14ac:dyDescent="0.25">
      <c r="A333" s="52">
        <v>38474</v>
      </c>
      <c r="B333" s="16">
        <v>3.0425</v>
      </c>
    </row>
    <row r="334" spans="1:2" x14ac:dyDescent="0.25">
      <c r="A334" s="52">
        <v>38475</v>
      </c>
      <c r="B334" s="16">
        <v>3.05</v>
      </c>
    </row>
    <row r="335" spans="1:2" x14ac:dyDescent="0.25">
      <c r="A335" s="52">
        <v>38476</v>
      </c>
      <c r="B335" s="16">
        <v>3.0487500000000001</v>
      </c>
    </row>
    <row r="336" spans="1:2" x14ac:dyDescent="0.25">
      <c r="A336" s="52">
        <v>38477</v>
      </c>
      <c r="B336" s="16">
        <v>3.0425</v>
      </c>
    </row>
    <row r="337" spans="1:2" x14ac:dyDescent="0.25">
      <c r="A337" s="52">
        <v>38478</v>
      </c>
      <c r="B337" s="16">
        <v>3.0362499999999999</v>
      </c>
    </row>
    <row r="338" spans="1:2" x14ac:dyDescent="0.25">
      <c r="A338" s="52">
        <v>38481</v>
      </c>
      <c r="B338" s="16">
        <v>3.0425</v>
      </c>
    </row>
    <row r="339" spans="1:2" x14ac:dyDescent="0.25">
      <c r="A339" s="52">
        <v>38482</v>
      </c>
      <c r="B339" s="16">
        <v>3.04</v>
      </c>
    </row>
    <row r="340" spans="1:2" x14ac:dyDescent="0.25">
      <c r="A340" s="52">
        <v>38483</v>
      </c>
      <c r="B340" s="16">
        <v>3.0356299999999998</v>
      </c>
    </row>
    <row r="341" spans="1:2" x14ac:dyDescent="0.25">
      <c r="A341" s="52">
        <v>38484</v>
      </c>
      <c r="B341" s="16">
        <v>3.04</v>
      </c>
    </row>
    <row r="342" spans="1:2" x14ac:dyDescent="0.25">
      <c r="A342" s="52">
        <v>38485</v>
      </c>
      <c r="B342" s="16">
        <v>3.0412499999999998</v>
      </c>
    </row>
    <row r="343" spans="1:2" x14ac:dyDescent="0.25">
      <c r="A343" s="52">
        <v>38488</v>
      </c>
      <c r="B343" s="16">
        <v>3.11625</v>
      </c>
    </row>
    <row r="344" spans="1:2" x14ac:dyDescent="0.25">
      <c r="A344" s="52">
        <v>38489</v>
      </c>
      <c r="B344" s="16">
        <v>3.0437500000000002</v>
      </c>
    </row>
    <row r="345" spans="1:2" x14ac:dyDescent="0.25">
      <c r="A345" s="52">
        <v>38490</v>
      </c>
      <c r="B345" s="16">
        <v>3.0437500000000002</v>
      </c>
    </row>
    <row r="346" spans="1:2" x14ac:dyDescent="0.25">
      <c r="A346" s="52">
        <v>38491</v>
      </c>
      <c r="B346" s="16">
        <v>3.0412499999999998</v>
      </c>
    </row>
    <row r="347" spans="1:2" x14ac:dyDescent="0.25">
      <c r="A347" s="52">
        <v>38492</v>
      </c>
      <c r="B347" s="16">
        <v>3.04</v>
      </c>
    </row>
    <row r="348" spans="1:2" x14ac:dyDescent="0.25">
      <c r="A348" s="52">
        <v>38495</v>
      </c>
      <c r="B348" s="16">
        <v>3.0412499999999998</v>
      </c>
    </row>
    <row r="349" spans="1:2" x14ac:dyDescent="0.25">
      <c r="A349" s="52">
        <v>38496</v>
      </c>
      <c r="B349" s="16">
        <v>3.0387499999999998</v>
      </c>
    </row>
    <row r="350" spans="1:2" x14ac:dyDescent="0.25">
      <c r="A350" s="52">
        <v>38497</v>
      </c>
      <c r="B350" s="16">
        <v>3.04</v>
      </c>
    </row>
    <row r="351" spans="1:2" x14ac:dyDescent="0.25">
      <c r="A351" s="52">
        <v>38498</v>
      </c>
      <c r="B351" s="16">
        <v>3.0412499999999998</v>
      </c>
    </row>
    <row r="352" spans="1:2" x14ac:dyDescent="0.25">
      <c r="A352" s="52">
        <v>38499</v>
      </c>
      <c r="B352" s="16">
        <v>3.0462500000000001</v>
      </c>
    </row>
    <row r="353" spans="1:2" x14ac:dyDescent="0.25">
      <c r="A353" s="52">
        <v>38502</v>
      </c>
      <c r="B353" s="16">
        <v>3.0462500000000001</v>
      </c>
    </row>
    <row r="354" spans="1:2" x14ac:dyDescent="0.25">
      <c r="A354" s="52">
        <v>38503</v>
      </c>
      <c r="B354" s="16">
        <v>3.1037499999999998</v>
      </c>
    </row>
    <row r="355" spans="1:2" x14ac:dyDescent="0.25">
      <c r="A355" s="52">
        <v>38504</v>
      </c>
      <c r="B355" s="16">
        <v>3.0674999999999999</v>
      </c>
    </row>
    <row r="356" spans="1:2" x14ac:dyDescent="0.25">
      <c r="A356" s="52">
        <v>38505</v>
      </c>
      <c r="B356" s="16">
        <v>3.05125</v>
      </c>
    </row>
    <row r="357" spans="1:2" x14ac:dyDescent="0.25">
      <c r="A357" s="52">
        <v>38506</v>
      </c>
      <c r="B357" s="16">
        <v>3.0387499999999998</v>
      </c>
    </row>
    <row r="358" spans="1:2" x14ac:dyDescent="0.25">
      <c r="A358" s="52">
        <v>38509</v>
      </c>
      <c r="B358" s="16">
        <v>3.0449999999999999</v>
      </c>
    </row>
    <row r="359" spans="1:2" x14ac:dyDescent="0.25">
      <c r="A359" s="52">
        <v>38510</v>
      </c>
      <c r="B359" s="16">
        <v>3.04</v>
      </c>
    </row>
    <row r="360" spans="1:2" x14ac:dyDescent="0.25">
      <c r="A360" s="52">
        <v>38511</v>
      </c>
      <c r="B360" s="16">
        <v>3.0362499999999999</v>
      </c>
    </row>
    <row r="361" spans="1:2" x14ac:dyDescent="0.25">
      <c r="A361" s="52">
        <v>38512</v>
      </c>
      <c r="B361" s="16">
        <v>3.0337499999999999</v>
      </c>
    </row>
    <row r="362" spans="1:2" x14ac:dyDescent="0.25">
      <c r="A362" s="52">
        <v>38513</v>
      </c>
      <c r="B362" s="16">
        <v>3.03</v>
      </c>
    </row>
    <row r="363" spans="1:2" x14ac:dyDescent="0.25">
      <c r="A363" s="52">
        <v>38516</v>
      </c>
      <c r="B363" s="16">
        <v>3.0375000000000001</v>
      </c>
    </row>
    <row r="364" spans="1:2" x14ac:dyDescent="0.25">
      <c r="A364" s="52">
        <v>38517</v>
      </c>
      <c r="B364" s="16">
        <v>3.0449999999999999</v>
      </c>
    </row>
    <row r="365" spans="1:2" x14ac:dyDescent="0.25">
      <c r="A365" s="52">
        <v>38518</v>
      </c>
      <c r="B365" s="16">
        <v>3.0874999999999999</v>
      </c>
    </row>
    <row r="366" spans="1:2" x14ac:dyDescent="0.25">
      <c r="A366" s="52">
        <v>38519</v>
      </c>
      <c r="B366" s="16">
        <v>3.0443799999999999</v>
      </c>
    </row>
    <row r="367" spans="1:2" x14ac:dyDescent="0.25">
      <c r="A367" s="52">
        <v>38520</v>
      </c>
      <c r="B367" s="16">
        <v>3.0362499999999999</v>
      </c>
    </row>
    <row r="368" spans="1:2" x14ac:dyDescent="0.25">
      <c r="A368" s="52">
        <v>38523</v>
      </c>
      <c r="B368" s="16">
        <v>3.04</v>
      </c>
    </row>
    <row r="369" spans="1:2" x14ac:dyDescent="0.25">
      <c r="A369" s="52">
        <v>38524</v>
      </c>
      <c r="B369" s="16">
        <v>3.04</v>
      </c>
    </row>
    <row r="370" spans="1:2" x14ac:dyDescent="0.25">
      <c r="A370" s="52">
        <v>38525</v>
      </c>
      <c r="B370" s="16">
        <v>3.0412499999999998</v>
      </c>
    </row>
    <row r="371" spans="1:2" x14ac:dyDescent="0.25">
      <c r="A371" s="52">
        <v>38526</v>
      </c>
      <c r="B371" s="16">
        <v>3.0662500000000001</v>
      </c>
    </row>
    <row r="372" spans="1:2" x14ac:dyDescent="0.25">
      <c r="A372" s="52">
        <v>38527</v>
      </c>
      <c r="B372" s="16">
        <v>3.1074999999999999</v>
      </c>
    </row>
    <row r="373" spans="1:2" x14ac:dyDescent="0.25">
      <c r="A373" s="52">
        <v>38530</v>
      </c>
      <c r="B373" s="16">
        <v>3.15625</v>
      </c>
    </row>
    <row r="374" spans="1:2" x14ac:dyDescent="0.25">
      <c r="A374" s="52">
        <v>38531</v>
      </c>
      <c r="B374" s="16">
        <v>3.2075</v>
      </c>
    </row>
    <row r="375" spans="1:2" x14ac:dyDescent="0.25">
      <c r="A375" s="52">
        <v>38532</v>
      </c>
      <c r="B375" s="16">
        <v>3.2662499999999999</v>
      </c>
    </row>
    <row r="376" spans="1:2" x14ac:dyDescent="0.25">
      <c r="A376" s="52">
        <v>38533</v>
      </c>
      <c r="B376" s="16">
        <v>3.4253100000000001</v>
      </c>
    </row>
    <row r="377" spans="1:2" x14ac:dyDescent="0.25">
      <c r="A377" s="52">
        <v>38534</v>
      </c>
      <c r="B377" s="16">
        <v>3.3287499999999999</v>
      </c>
    </row>
    <row r="378" spans="1:2" x14ac:dyDescent="0.25">
      <c r="A378" s="52">
        <v>38537</v>
      </c>
      <c r="B378" s="16">
        <v>3.3287499999999999</v>
      </c>
    </row>
    <row r="379" spans="1:2" x14ac:dyDescent="0.25">
      <c r="A379" s="52">
        <v>38538</v>
      </c>
      <c r="B379" s="16">
        <v>3.30125</v>
      </c>
    </row>
    <row r="380" spans="1:2" x14ac:dyDescent="0.25">
      <c r="A380" s="52">
        <v>38539</v>
      </c>
      <c r="B380" s="16">
        <v>3.3000000000000003</v>
      </c>
    </row>
    <row r="381" spans="1:2" x14ac:dyDescent="0.25">
      <c r="A381" s="52">
        <v>38540</v>
      </c>
      <c r="B381" s="16">
        <v>3.3014299999999999</v>
      </c>
    </row>
    <row r="382" spans="1:2" x14ac:dyDescent="0.25">
      <c r="A382" s="52">
        <v>38541</v>
      </c>
      <c r="B382" s="16">
        <v>3.29</v>
      </c>
    </row>
    <row r="383" spans="1:2" x14ac:dyDescent="0.25">
      <c r="A383" s="52">
        <v>38544</v>
      </c>
      <c r="B383" s="16">
        <v>3.2912499999999998</v>
      </c>
    </row>
    <row r="384" spans="1:2" x14ac:dyDescent="0.25">
      <c r="A384" s="52">
        <v>38545</v>
      </c>
      <c r="B384" s="16">
        <v>3.2881300000000002</v>
      </c>
    </row>
    <row r="385" spans="1:2" x14ac:dyDescent="0.25">
      <c r="A385" s="52">
        <v>38546</v>
      </c>
      <c r="B385" s="16">
        <v>3.29</v>
      </c>
    </row>
    <row r="386" spans="1:2" x14ac:dyDescent="0.25">
      <c r="A386" s="52">
        <v>38547</v>
      </c>
      <c r="B386" s="16">
        <v>3.2949999999999999</v>
      </c>
    </row>
    <row r="387" spans="1:2" x14ac:dyDescent="0.25">
      <c r="A387" s="52">
        <v>38548</v>
      </c>
      <c r="B387" s="16">
        <v>3.3237500000000004</v>
      </c>
    </row>
    <row r="388" spans="1:2" x14ac:dyDescent="0.25">
      <c r="A388" s="52">
        <v>38551</v>
      </c>
      <c r="B388" s="16">
        <v>3.2968799999999998</v>
      </c>
    </row>
    <row r="389" spans="1:2" x14ac:dyDescent="0.25">
      <c r="A389" s="52">
        <v>38552</v>
      </c>
      <c r="B389" s="16">
        <v>3.28938</v>
      </c>
    </row>
    <row r="390" spans="1:2" x14ac:dyDescent="0.25">
      <c r="A390" s="52">
        <v>38553</v>
      </c>
      <c r="B390" s="16">
        <v>3.2549999999999994</v>
      </c>
    </row>
    <row r="391" spans="1:2" x14ac:dyDescent="0.25">
      <c r="A391" s="52">
        <v>38554</v>
      </c>
      <c r="B391" s="16">
        <v>3.2799999999999994</v>
      </c>
    </row>
    <row r="392" spans="1:2" x14ac:dyDescent="0.25">
      <c r="A392" s="52">
        <v>38555</v>
      </c>
      <c r="B392" s="16">
        <v>3.2787499999999996</v>
      </c>
    </row>
    <row r="393" spans="1:2" x14ac:dyDescent="0.25">
      <c r="A393" s="52">
        <v>38558</v>
      </c>
      <c r="B393" s="16">
        <v>3.2887499999999998</v>
      </c>
    </row>
    <row r="394" spans="1:2" x14ac:dyDescent="0.25">
      <c r="A394" s="52">
        <v>38559</v>
      </c>
      <c r="B394" s="16">
        <v>3.2862499999999994</v>
      </c>
    </row>
    <row r="395" spans="1:2" x14ac:dyDescent="0.25">
      <c r="A395" s="52">
        <v>38560</v>
      </c>
      <c r="B395" s="16">
        <v>3.2906300000000002</v>
      </c>
    </row>
    <row r="396" spans="1:2" x14ac:dyDescent="0.25">
      <c r="A396" s="52">
        <v>38561</v>
      </c>
      <c r="B396" s="16">
        <v>3.2925000000000004</v>
      </c>
    </row>
    <row r="397" spans="1:2" x14ac:dyDescent="0.25">
      <c r="A397" s="52">
        <v>38562</v>
      </c>
      <c r="B397" s="16">
        <v>3.36375</v>
      </c>
    </row>
    <row r="398" spans="1:2" x14ac:dyDescent="0.25">
      <c r="A398" s="52">
        <v>38565</v>
      </c>
      <c r="B398" s="16">
        <v>3.3050000000000002</v>
      </c>
    </row>
    <row r="399" spans="1:2" x14ac:dyDescent="0.25">
      <c r="A399" s="52">
        <v>38566</v>
      </c>
      <c r="B399" s="16">
        <v>3.2949999999999999</v>
      </c>
    </row>
    <row r="400" spans="1:2" x14ac:dyDescent="0.25">
      <c r="A400" s="52">
        <v>38567</v>
      </c>
      <c r="B400" s="16">
        <v>3.27563</v>
      </c>
    </row>
    <row r="401" spans="1:2" x14ac:dyDescent="0.25">
      <c r="A401" s="52">
        <v>38568</v>
      </c>
      <c r="B401" s="16">
        <v>3.3525</v>
      </c>
    </row>
    <row r="402" spans="1:2" x14ac:dyDescent="0.25">
      <c r="A402" s="52">
        <v>38569</v>
      </c>
      <c r="B402" s="16">
        <v>3.4575</v>
      </c>
    </row>
    <row r="403" spans="1:2" x14ac:dyDescent="0.25">
      <c r="A403" s="52">
        <v>38572</v>
      </c>
      <c r="B403" s="16">
        <v>3.5412499999999998</v>
      </c>
    </row>
    <row r="404" spans="1:2" x14ac:dyDescent="0.25">
      <c r="A404" s="52">
        <v>38573</v>
      </c>
      <c r="B404" s="16">
        <v>3.5474999999999999</v>
      </c>
    </row>
    <row r="405" spans="1:2" x14ac:dyDescent="0.25">
      <c r="A405" s="52">
        <v>38574</v>
      </c>
      <c r="B405" s="16">
        <v>3.5375000000000005</v>
      </c>
    </row>
    <row r="406" spans="1:2" x14ac:dyDescent="0.25">
      <c r="A406" s="52">
        <v>38575</v>
      </c>
      <c r="B406" s="16">
        <v>3.5262500000000001</v>
      </c>
    </row>
    <row r="407" spans="1:2" x14ac:dyDescent="0.25">
      <c r="A407" s="52">
        <v>38576</v>
      </c>
      <c r="B407" s="16">
        <v>3.5249999999999995</v>
      </c>
    </row>
    <row r="408" spans="1:2" x14ac:dyDescent="0.25">
      <c r="A408" s="52">
        <v>38579</v>
      </c>
      <c r="B408" s="16">
        <v>3.5924999999999998</v>
      </c>
    </row>
    <row r="409" spans="1:2" x14ac:dyDescent="0.25">
      <c r="A409" s="52">
        <v>38580</v>
      </c>
      <c r="B409" s="16">
        <v>3.52813</v>
      </c>
    </row>
    <row r="410" spans="1:2" x14ac:dyDescent="0.25">
      <c r="A410" s="52">
        <v>38581</v>
      </c>
      <c r="B410" s="16">
        <v>3.5181299999999998</v>
      </c>
    </row>
    <row r="411" spans="1:2" x14ac:dyDescent="0.25">
      <c r="A411" s="52">
        <v>38582</v>
      </c>
      <c r="B411" s="16">
        <v>3.5412499999999998</v>
      </c>
    </row>
    <row r="412" spans="1:2" x14ac:dyDescent="0.25">
      <c r="A412" s="52">
        <v>38583</v>
      </c>
      <c r="B412" s="16">
        <v>3.5274999999999999</v>
      </c>
    </row>
    <row r="413" spans="1:2" x14ac:dyDescent="0.25">
      <c r="A413" s="52">
        <v>38586</v>
      </c>
      <c r="B413" s="16">
        <v>3.5375000000000005</v>
      </c>
    </row>
    <row r="414" spans="1:2" x14ac:dyDescent="0.25">
      <c r="A414" s="52">
        <v>38587</v>
      </c>
      <c r="B414" s="16">
        <v>3.54</v>
      </c>
    </row>
    <row r="415" spans="1:2" x14ac:dyDescent="0.25">
      <c r="A415" s="52">
        <v>38588</v>
      </c>
      <c r="B415" s="16">
        <v>3.5387499999999994</v>
      </c>
    </row>
    <row r="416" spans="1:2" x14ac:dyDescent="0.25">
      <c r="A416" s="52">
        <v>38589</v>
      </c>
      <c r="B416" s="16">
        <v>3.5387499999999994</v>
      </c>
    </row>
    <row r="417" spans="1:2" x14ac:dyDescent="0.25">
      <c r="A417" s="52">
        <v>38590</v>
      </c>
      <c r="B417" s="16">
        <v>3.5549999999999997</v>
      </c>
    </row>
    <row r="418" spans="1:2" x14ac:dyDescent="0.25">
      <c r="A418" s="52">
        <v>38593</v>
      </c>
      <c r="B418" s="16">
        <v>3.5549999999999997</v>
      </c>
    </row>
    <row r="419" spans="1:2" x14ac:dyDescent="0.25">
      <c r="A419" s="52">
        <v>38594</v>
      </c>
      <c r="B419" s="16">
        <v>3.5987499999999999</v>
      </c>
    </row>
    <row r="420" spans="1:2" x14ac:dyDescent="0.25">
      <c r="A420" s="52">
        <v>38595</v>
      </c>
      <c r="B420" s="16">
        <v>3.62</v>
      </c>
    </row>
    <row r="421" spans="1:2" x14ac:dyDescent="0.25">
      <c r="A421" s="52">
        <v>38596</v>
      </c>
      <c r="B421" s="16">
        <v>3.5837500000000002</v>
      </c>
    </row>
    <row r="422" spans="1:2" x14ac:dyDescent="0.25">
      <c r="A422" s="52">
        <v>38597</v>
      </c>
      <c r="B422" s="16">
        <v>3.5387499999999994</v>
      </c>
    </row>
    <row r="423" spans="1:2" x14ac:dyDescent="0.25">
      <c r="A423" s="52">
        <v>38600</v>
      </c>
      <c r="B423" s="16">
        <v>3.5387499999999994</v>
      </c>
    </row>
    <row r="424" spans="1:2" x14ac:dyDescent="0.25">
      <c r="A424" s="52">
        <v>38601</v>
      </c>
      <c r="B424" s="16">
        <v>3.5462500000000001</v>
      </c>
    </row>
    <row r="425" spans="1:2" x14ac:dyDescent="0.25">
      <c r="A425" s="52">
        <v>38602</v>
      </c>
      <c r="B425" s="16">
        <v>3.5487499999999996</v>
      </c>
    </row>
    <row r="426" spans="1:2" x14ac:dyDescent="0.25">
      <c r="A426" s="52">
        <v>38603</v>
      </c>
      <c r="B426" s="16">
        <v>3.5406300000000002</v>
      </c>
    </row>
    <row r="427" spans="1:2" x14ac:dyDescent="0.25">
      <c r="A427" s="52">
        <v>38604</v>
      </c>
      <c r="B427" s="16">
        <v>3.53688</v>
      </c>
    </row>
    <row r="428" spans="1:2" x14ac:dyDescent="0.25">
      <c r="A428" s="52">
        <v>38607</v>
      </c>
      <c r="B428" s="16">
        <v>3.5487499999999996</v>
      </c>
    </row>
    <row r="429" spans="1:2" x14ac:dyDescent="0.25">
      <c r="A429" s="52">
        <v>38608</v>
      </c>
      <c r="B429" s="16">
        <v>3.5437500000000002</v>
      </c>
    </row>
    <row r="430" spans="1:2" x14ac:dyDescent="0.25">
      <c r="A430" s="52">
        <v>38609</v>
      </c>
      <c r="B430" s="16">
        <v>3.5474999999999999</v>
      </c>
    </row>
    <row r="431" spans="1:2" x14ac:dyDescent="0.25">
      <c r="A431" s="52">
        <v>38610</v>
      </c>
      <c r="B431" s="16">
        <v>3.7275</v>
      </c>
    </row>
    <row r="432" spans="1:2" x14ac:dyDescent="0.25">
      <c r="A432" s="52">
        <v>38611</v>
      </c>
      <c r="B432" s="16">
        <v>3.7362500000000001</v>
      </c>
    </row>
    <row r="433" spans="1:2" x14ac:dyDescent="0.25">
      <c r="A433" s="52">
        <v>38614</v>
      </c>
      <c r="B433" s="16">
        <v>3.7562499999999996</v>
      </c>
    </row>
    <row r="434" spans="1:2" x14ac:dyDescent="0.25">
      <c r="A434" s="52">
        <v>38615</v>
      </c>
      <c r="B434" s="16">
        <v>3.7531300000000005</v>
      </c>
    </row>
    <row r="435" spans="1:2" x14ac:dyDescent="0.25">
      <c r="A435" s="52">
        <v>38616</v>
      </c>
      <c r="B435" s="16">
        <v>3.7712500000000002</v>
      </c>
    </row>
    <row r="436" spans="1:2" x14ac:dyDescent="0.25">
      <c r="A436" s="52">
        <v>38617</v>
      </c>
      <c r="B436" s="16">
        <v>3.7662500000000003</v>
      </c>
    </row>
    <row r="437" spans="1:2" x14ac:dyDescent="0.25">
      <c r="A437" s="52">
        <v>38618</v>
      </c>
      <c r="B437" s="16">
        <v>3.7650000000000001</v>
      </c>
    </row>
    <row r="438" spans="1:2" x14ac:dyDescent="0.25">
      <c r="A438" s="52">
        <v>38621</v>
      </c>
      <c r="B438" s="16">
        <v>3.7837499999999995</v>
      </c>
    </row>
    <row r="439" spans="1:2" x14ac:dyDescent="0.25">
      <c r="A439" s="52">
        <v>38622</v>
      </c>
      <c r="B439" s="16">
        <v>3.8050000000000002</v>
      </c>
    </row>
    <row r="440" spans="1:2" x14ac:dyDescent="0.25">
      <c r="A440" s="52">
        <v>38623</v>
      </c>
      <c r="B440" s="16">
        <v>3.8312499999999998</v>
      </c>
    </row>
    <row r="441" spans="1:2" x14ac:dyDescent="0.25">
      <c r="A441" s="52">
        <v>38624</v>
      </c>
      <c r="B441" s="16">
        <v>3.84375</v>
      </c>
    </row>
    <row r="442" spans="1:2" x14ac:dyDescent="0.25">
      <c r="A442" s="52">
        <v>38625</v>
      </c>
      <c r="B442" s="16">
        <v>3.9449999999999998</v>
      </c>
    </row>
    <row r="443" spans="1:2" x14ac:dyDescent="0.25">
      <c r="A443" s="52">
        <v>38628</v>
      </c>
      <c r="B443" s="16">
        <v>3.8525000000000005</v>
      </c>
    </row>
    <row r="444" spans="1:2" x14ac:dyDescent="0.25">
      <c r="A444" s="52">
        <v>38629</v>
      </c>
      <c r="B444" s="16">
        <v>3.80063</v>
      </c>
    </row>
    <row r="445" spans="1:2" x14ac:dyDescent="0.25">
      <c r="A445" s="52">
        <v>38630</v>
      </c>
      <c r="B445" s="16">
        <v>3.7912499999999993</v>
      </c>
    </row>
    <row r="446" spans="1:2" x14ac:dyDescent="0.25">
      <c r="A446" s="52">
        <v>38631</v>
      </c>
      <c r="B446" s="16">
        <v>3.7900000000000005</v>
      </c>
    </row>
    <row r="447" spans="1:2" x14ac:dyDescent="0.25">
      <c r="A447" s="52">
        <v>38632</v>
      </c>
      <c r="B447" s="16">
        <v>3.7850000000000001</v>
      </c>
    </row>
    <row r="448" spans="1:2" x14ac:dyDescent="0.25">
      <c r="A448" s="52">
        <v>38635</v>
      </c>
      <c r="B448" s="16">
        <v>3.7850000000000001</v>
      </c>
    </row>
    <row r="449" spans="1:2" x14ac:dyDescent="0.25">
      <c r="A449" s="52">
        <v>38636</v>
      </c>
      <c r="B449" s="16">
        <v>3.8018799999999997</v>
      </c>
    </row>
    <row r="450" spans="1:2" x14ac:dyDescent="0.25">
      <c r="A450" s="52">
        <v>38637</v>
      </c>
      <c r="B450" s="16">
        <v>3.8012499999999996</v>
      </c>
    </row>
    <row r="451" spans="1:2" x14ac:dyDescent="0.25">
      <c r="A451" s="52">
        <v>38638</v>
      </c>
      <c r="B451" s="16">
        <v>3.7975000000000003</v>
      </c>
    </row>
    <row r="452" spans="1:2" x14ac:dyDescent="0.25">
      <c r="A452" s="52">
        <v>38639</v>
      </c>
      <c r="B452" s="16">
        <v>3.8018799999999997</v>
      </c>
    </row>
    <row r="453" spans="1:2" x14ac:dyDescent="0.25">
      <c r="A453" s="52">
        <v>38642</v>
      </c>
      <c r="B453" s="16">
        <v>3.84</v>
      </c>
    </row>
    <row r="454" spans="1:2" x14ac:dyDescent="0.25">
      <c r="A454" s="52">
        <v>38643</v>
      </c>
      <c r="B454" s="16">
        <v>3.7993800000000002</v>
      </c>
    </row>
    <row r="455" spans="1:2" x14ac:dyDescent="0.25">
      <c r="A455" s="52">
        <v>38644</v>
      </c>
      <c r="B455" s="16">
        <v>3.7937499999999997</v>
      </c>
    </row>
    <row r="456" spans="1:2" x14ac:dyDescent="0.25">
      <c r="A456" s="52">
        <v>38645</v>
      </c>
      <c r="B456" s="16">
        <v>3.7800000000000002</v>
      </c>
    </row>
    <row r="457" spans="1:2" x14ac:dyDescent="0.25">
      <c r="A457" s="52">
        <v>38646</v>
      </c>
      <c r="B457" s="16">
        <v>3.7762500000000006</v>
      </c>
    </row>
    <row r="458" spans="1:2" x14ac:dyDescent="0.25">
      <c r="A458" s="52">
        <v>38649</v>
      </c>
      <c r="B458" s="16">
        <v>3.8012499999999996</v>
      </c>
    </row>
    <row r="459" spans="1:2" x14ac:dyDescent="0.25">
      <c r="A459" s="52">
        <v>38650</v>
      </c>
      <c r="B459" s="16">
        <v>3.7937499999999997</v>
      </c>
    </row>
    <row r="460" spans="1:2" x14ac:dyDescent="0.25">
      <c r="A460" s="52">
        <v>38651</v>
      </c>
      <c r="B460" s="16">
        <v>3.8174999999999999</v>
      </c>
    </row>
    <row r="461" spans="1:2" x14ac:dyDescent="0.25">
      <c r="A461" s="52">
        <v>38652</v>
      </c>
      <c r="B461" s="16">
        <v>3.8975000000000004</v>
      </c>
    </row>
    <row r="462" spans="1:2" x14ac:dyDescent="0.25">
      <c r="A462" s="52">
        <v>38653</v>
      </c>
      <c r="B462" s="16">
        <v>3.9737500000000003</v>
      </c>
    </row>
    <row r="463" spans="1:2" x14ac:dyDescent="0.25">
      <c r="A463" s="52">
        <v>38656</v>
      </c>
      <c r="B463" s="16">
        <v>4.0625</v>
      </c>
    </row>
    <row r="464" spans="1:2" x14ac:dyDescent="0.25">
      <c r="A464" s="52">
        <v>38657</v>
      </c>
      <c r="B464" s="16">
        <v>4.0625</v>
      </c>
    </row>
    <row r="465" spans="1:2" x14ac:dyDescent="0.25">
      <c r="A465" s="52">
        <v>38658</v>
      </c>
      <c r="B465" s="16">
        <v>4.05</v>
      </c>
    </row>
    <row r="466" spans="1:2" x14ac:dyDescent="0.25">
      <c r="A466" s="52">
        <v>38659</v>
      </c>
      <c r="B466" s="16">
        <v>4.0350000000000001</v>
      </c>
    </row>
    <row r="467" spans="1:2" x14ac:dyDescent="0.25">
      <c r="A467" s="52">
        <v>38660</v>
      </c>
      <c r="B467" s="16">
        <v>4.0306300000000004</v>
      </c>
    </row>
    <row r="468" spans="1:2" x14ac:dyDescent="0.25">
      <c r="A468" s="52">
        <v>38663</v>
      </c>
      <c r="B468" s="16">
        <v>4.0425000000000004</v>
      </c>
    </row>
    <row r="469" spans="1:2" x14ac:dyDescent="0.25">
      <c r="A469" s="52">
        <v>38664</v>
      </c>
      <c r="B469" s="16">
        <v>4.04</v>
      </c>
    </row>
    <row r="470" spans="1:2" x14ac:dyDescent="0.25">
      <c r="A470" s="52">
        <v>38665</v>
      </c>
      <c r="B470" s="16">
        <v>4.0331299999999999</v>
      </c>
    </row>
    <row r="471" spans="1:2" x14ac:dyDescent="0.25">
      <c r="A471" s="52">
        <v>38666</v>
      </c>
      <c r="B471" s="16">
        <v>4.0337500000000004</v>
      </c>
    </row>
    <row r="472" spans="1:2" x14ac:dyDescent="0.25">
      <c r="A472" s="52">
        <v>38667</v>
      </c>
      <c r="B472" s="16">
        <v>4.0337500000000004</v>
      </c>
    </row>
    <row r="473" spans="1:2" x14ac:dyDescent="0.25">
      <c r="A473" s="52">
        <v>38670</v>
      </c>
      <c r="B473" s="16">
        <v>4.0487500000000001</v>
      </c>
    </row>
    <row r="474" spans="1:2" x14ac:dyDescent="0.25">
      <c r="A474" s="52">
        <v>38671</v>
      </c>
      <c r="B474" s="16">
        <v>4.1043799999999999</v>
      </c>
    </row>
    <row r="475" spans="1:2" x14ac:dyDescent="0.25">
      <c r="A475" s="52">
        <v>38672</v>
      </c>
      <c r="B475" s="16">
        <v>4.0362499999999999</v>
      </c>
    </row>
    <row r="476" spans="1:2" x14ac:dyDescent="0.25">
      <c r="A476" s="52">
        <v>38673</v>
      </c>
      <c r="B476" s="16">
        <v>4.0337500000000004</v>
      </c>
    </row>
    <row r="477" spans="1:2" x14ac:dyDescent="0.25">
      <c r="A477" s="52">
        <v>38674</v>
      </c>
      <c r="B477" s="16">
        <v>4.0287499999999996</v>
      </c>
    </row>
    <row r="478" spans="1:2" x14ac:dyDescent="0.25">
      <c r="A478" s="52">
        <v>38677</v>
      </c>
      <c r="B478" s="16">
        <v>4.0350000000000001</v>
      </c>
    </row>
    <row r="479" spans="1:2" x14ac:dyDescent="0.25">
      <c r="A479" s="52">
        <v>38678</v>
      </c>
      <c r="B479" s="16">
        <v>4.04</v>
      </c>
    </row>
    <row r="480" spans="1:2" x14ac:dyDescent="0.25">
      <c r="A480" s="52">
        <v>38679</v>
      </c>
      <c r="B480" s="16">
        <v>4.0425000000000004</v>
      </c>
    </row>
    <row r="481" spans="1:2" x14ac:dyDescent="0.25">
      <c r="A481" s="52">
        <v>38680</v>
      </c>
      <c r="B481" s="16">
        <v>4.0425000000000004</v>
      </c>
    </row>
    <row r="482" spans="1:2" x14ac:dyDescent="0.25">
      <c r="A482" s="52">
        <v>38681</v>
      </c>
      <c r="B482" s="16">
        <v>4.0437500000000002</v>
      </c>
    </row>
    <row r="483" spans="1:2" x14ac:dyDescent="0.25">
      <c r="A483" s="52">
        <v>38684</v>
      </c>
      <c r="B483" s="16">
        <v>4.0525000000000002</v>
      </c>
    </row>
    <row r="484" spans="1:2" x14ac:dyDescent="0.25">
      <c r="A484" s="52">
        <v>38685</v>
      </c>
      <c r="B484" s="16">
        <v>4.05375</v>
      </c>
    </row>
    <row r="485" spans="1:2" x14ac:dyDescent="0.25">
      <c r="A485" s="52">
        <v>38686</v>
      </c>
      <c r="B485" s="16">
        <v>4.0774999999999997</v>
      </c>
    </row>
    <row r="486" spans="1:2" x14ac:dyDescent="0.25">
      <c r="A486" s="52">
        <v>38687</v>
      </c>
      <c r="B486" s="16">
        <v>4.0518799999999997</v>
      </c>
    </row>
    <row r="487" spans="1:2" x14ac:dyDescent="0.25">
      <c r="A487" s="52">
        <v>38688</v>
      </c>
      <c r="B487" s="16">
        <v>4.0356300000000003</v>
      </c>
    </row>
    <row r="488" spans="1:2" x14ac:dyDescent="0.25">
      <c r="A488" s="52">
        <v>38691</v>
      </c>
      <c r="B488" s="16">
        <v>4.0425000000000004</v>
      </c>
    </row>
    <row r="489" spans="1:2" x14ac:dyDescent="0.25">
      <c r="A489" s="52">
        <v>38692</v>
      </c>
      <c r="B489" s="16">
        <v>4.0437500000000002</v>
      </c>
    </row>
    <row r="490" spans="1:2" x14ac:dyDescent="0.25">
      <c r="A490" s="52">
        <v>38693</v>
      </c>
      <c r="B490" s="16">
        <v>4.0418799999999999</v>
      </c>
    </row>
    <row r="491" spans="1:2" x14ac:dyDescent="0.25">
      <c r="A491" s="52">
        <v>38694</v>
      </c>
      <c r="B491" s="16">
        <v>4.1100000000000003</v>
      </c>
    </row>
    <row r="492" spans="1:2" x14ac:dyDescent="0.25">
      <c r="A492" s="52">
        <v>38695</v>
      </c>
      <c r="B492" s="16">
        <v>4.1749999999999998</v>
      </c>
    </row>
    <row r="493" spans="1:2" x14ac:dyDescent="0.25">
      <c r="A493" s="52">
        <v>38698</v>
      </c>
      <c r="B493" s="16">
        <v>4.2531299999999996</v>
      </c>
    </row>
    <row r="494" spans="1:2" x14ac:dyDescent="0.25">
      <c r="A494" s="52">
        <v>38699</v>
      </c>
      <c r="B494" s="16">
        <v>4.2668799999999996</v>
      </c>
    </row>
    <row r="495" spans="1:2" x14ac:dyDescent="0.25">
      <c r="A495" s="52">
        <v>38700</v>
      </c>
      <c r="B495" s="16">
        <v>4.2687499999999998</v>
      </c>
    </row>
    <row r="496" spans="1:2" x14ac:dyDescent="0.25">
      <c r="A496" s="52">
        <v>38701</v>
      </c>
      <c r="B496" s="16">
        <v>4.3531300000000002</v>
      </c>
    </row>
    <row r="497" spans="1:2" x14ac:dyDescent="0.25">
      <c r="A497" s="52">
        <v>38702</v>
      </c>
      <c r="B497" s="16">
        <v>4.2837500000000004</v>
      </c>
    </row>
    <row r="498" spans="1:2" x14ac:dyDescent="0.25">
      <c r="A498" s="52">
        <v>38705</v>
      </c>
      <c r="B498" s="16">
        <v>4.2824999999999998</v>
      </c>
    </row>
    <row r="499" spans="1:2" x14ac:dyDescent="0.25">
      <c r="A499" s="52">
        <v>38706</v>
      </c>
      <c r="B499" s="16">
        <v>4.2850000000000001</v>
      </c>
    </row>
    <row r="500" spans="1:2" x14ac:dyDescent="0.25">
      <c r="A500" s="52">
        <v>38707</v>
      </c>
      <c r="B500" s="16">
        <v>4.2874999999999996</v>
      </c>
    </row>
    <row r="501" spans="1:2" x14ac:dyDescent="0.25">
      <c r="A501" s="52">
        <v>38708</v>
      </c>
      <c r="B501" s="16">
        <v>4.2949999999999999</v>
      </c>
    </row>
    <row r="502" spans="1:2" x14ac:dyDescent="0.25">
      <c r="A502" s="52">
        <v>38709</v>
      </c>
      <c r="B502" s="16">
        <v>4.2981299999999996</v>
      </c>
    </row>
    <row r="503" spans="1:2" x14ac:dyDescent="0.25">
      <c r="A503" s="52">
        <v>38712</v>
      </c>
      <c r="B503" s="16">
        <v>4.2981299999999996</v>
      </c>
    </row>
    <row r="504" spans="1:2" x14ac:dyDescent="0.25">
      <c r="A504" s="52">
        <v>38713</v>
      </c>
      <c r="B504" s="16">
        <v>4.2981299999999996</v>
      </c>
    </row>
    <row r="505" spans="1:2" x14ac:dyDescent="0.25">
      <c r="A505" s="52">
        <v>38714</v>
      </c>
      <c r="B505" s="16">
        <v>4.3125</v>
      </c>
    </row>
    <row r="506" spans="1:2" x14ac:dyDescent="0.25">
      <c r="A506" s="52">
        <v>38715</v>
      </c>
      <c r="B506" s="16">
        <v>4.3262499999999999</v>
      </c>
    </row>
    <row r="507" spans="1:2" x14ac:dyDescent="0.25">
      <c r="A507" s="52">
        <v>38716</v>
      </c>
      <c r="B507" s="16">
        <v>4.3412499999999996</v>
      </c>
    </row>
    <row r="508" spans="1:2" x14ac:dyDescent="0.25">
      <c r="A508" s="52">
        <v>38719</v>
      </c>
      <c r="B508" s="16">
        <v>4.3412499999999996</v>
      </c>
    </row>
    <row r="509" spans="1:2" x14ac:dyDescent="0.25">
      <c r="A509" s="52">
        <v>38720</v>
      </c>
      <c r="B509" s="16">
        <v>4.3250000000000002</v>
      </c>
    </row>
    <row r="510" spans="1:2" x14ac:dyDescent="0.25">
      <c r="A510" s="52">
        <v>38721</v>
      </c>
      <c r="B510" s="16">
        <v>4.3131300000000001</v>
      </c>
    </row>
    <row r="511" spans="1:2" x14ac:dyDescent="0.25">
      <c r="A511" s="52">
        <v>38722</v>
      </c>
      <c r="B511" s="16">
        <v>4.3099999999999996</v>
      </c>
    </row>
    <row r="512" spans="1:2" x14ac:dyDescent="0.25">
      <c r="A512" s="52">
        <v>38723</v>
      </c>
      <c r="B512" s="16">
        <v>4.2887500000000003</v>
      </c>
    </row>
    <row r="513" spans="1:2" x14ac:dyDescent="0.25">
      <c r="A513" s="52">
        <v>38726</v>
      </c>
      <c r="B513" s="16">
        <v>4.30063</v>
      </c>
    </row>
    <row r="514" spans="1:2" x14ac:dyDescent="0.25">
      <c r="A514" s="52">
        <v>38727</v>
      </c>
      <c r="B514" s="16">
        <v>4.2962499999999997</v>
      </c>
    </row>
    <row r="515" spans="1:2" x14ac:dyDescent="0.25">
      <c r="A515" s="52">
        <v>38728</v>
      </c>
      <c r="B515" s="16">
        <v>4.2937500000000002</v>
      </c>
    </row>
    <row r="516" spans="1:2" x14ac:dyDescent="0.25">
      <c r="A516" s="52">
        <v>38729</v>
      </c>
      <c r="B516" s="16">
        <v>4.2987500000000001</v>
      </c>
    </row>
    <row r="517" spans="1:2" x14ac:dyDescent="0.25">
      <c r="A517" s="52">
        <v>38730</v>
      </c>
      <c r="B517" s="16">
        <v>4.3125</v>
      </c>
    </row>
    <row r="518" spans="1:2" x14ac:dyDescent="0.25">
      <c r="A518" s="52">
        <v>38733</v>
      </c>
      <c r="B518" s="16">
        <v>4.3125</v>
      </c>
    </row>
    <row r="519" spans="1:2" x14ac:dyDescent="0.25">
      <c r="A519" s="52">
        <v>38734</v>
      </c>
      <c r="B519" s="16">
        <v>4.3499999999999996</v>
      </c>
    </row>
    <row r="520" spans="1:2" x14ac:dyDescent="0.25">
      <c r="A520" s="52">
        <v>38735</v>
      </c>
      <c r="B520" s="16">
        <v>4.3012499999999996</v>
      </c>
    </row>
    <row r="521" spans="1:2" x14ac:dyDescent="0.25">
      <c r="A521" s="52">
        <v>38736</v>
      </c>
      <c r="B521" s="16">
        <v>4.2949999999999999</v>
      </c>
    </row>
    <row r="522" spans="1:2" x14ac:dyDescent="0.25">
      <c r="A522" s="52">
        <v>38737</v>
      </c>
      <c r="B522" s="16">
        <v>4.2862499999999999</v>
      </c>
    </row>
    <row r="523" spans="1:2" x14ac:dyDescent="0.25">
      <c r="A523" s="52">
        <v>38740</v>
      </c>
      <c r="B523" s="16">
        <v>4.2975000000000003</v>
      </c>
    </row>
    <row r="524" spans="1:2" x14ac:dyDescent="0.25">
      <c r="A524" s="52">
        <v>38741</v>
      </c>
      <c r="B524" s="16">
        <v>4.3075000000000001</v>
      </c>
    </row>
    <row r="525" spans="1:2" x14ac:dyDescent="0.25">
      <c r="A525" s="52">
        <v>38742</v>
      </c>
      <c r="B525" s="16">
        <v>4.3462500000000004</v>
      </c>
    </row>
    <row r="526" spans="1:2" x14ac:dyDescent="0.25">
      <c r="A526" s="52">
        <v>38743</v>
      </c>
      <c r="B526" s="16">
        <v>4.4112499999999999</v>
      </c>
    </row>
    <row r="527" spans="1:2" x14ac:dyDescent="0.25">
      <c r="A527" s="52">
        <v>38744</v>
      </c>
      <c r="B527" s="16">
        <v>4.4662499999999996</v>
      </c>
    </row>
    <row r="528" spans="1:2" x14ac:dyDescent="0.25">
      <c r="A528" s="52">
        <v>38747</v>
      </c>
      <c r="B528" s="16">
        <v>4.5350000000000001</v>
      </c>
    </row>
    <row r="529" spans="1:2" x14ac:dyDescent="0.25">
      <c r="A529" s="52">
        <v>38748</v>
      </c>
      <c r="B529" s="16">
        <v>4.5637499999999998</v>
      </c>
    </row>
    <row r="530" spans="1:2" x14ac:dyDescent="0.25">
      <c r="A530" s="52">
        <v>38749</v>
      </c>
      <c r="B530" s="16">
        <v>4.5412499999999998</v>
      </c>
    </row>
    <row r="531" spans="1:2" x14ac:dyDescent="0.25">
      <c r="A531" s="52">
        <v>38750</v>
      </c>
      <c r="B531" s="16">
        <v>4.5418799999999999</v>
      </c>
    </row>
    <row r="532" spans="1:2" x14ac:dyDescent="0.25">
      <c r="A532" s="52">
        <v>38751</v>
      </c>
      <c r="B532" s="16">
        <v>4.5362499999999999</v>
      </c>
    </row>
    <row r="533" spans="1:2" x14ac:dyDescent="0.25">
      <c r="A533" s="52">
        <v>38754</v>
      </c>
      <c r="B533" s="16">
        <v>4.5431299999999997</v>
      </c>
    </row>
    <row r="534" spans="1:2" x14ac:dyDescent="0.25">
      <c r="A534" s="52">
        <v>38755</v>
      </c>
      <c r="B534" s="16">
        <v>4.5425000000000004</v>
      </c>
    </row>
    <row r="535" spans="1:2" x14ac:dyDescent="0.25">
      <c r="A535" s="52">
        <v>38756</v>
      </c>
      <c r="B535" s="16">
        <v>4.5412499999999998</v>
      </c>
    </row>
    <row r="536" spans="1:2" x14ac:dyDescent="0.25">
      <c r="A536" s="52">
        <v>38757</v>
      </c>
      <c r="B536" s="16">
        <v>4.5412499999999998</v>
      </c>
    </row>
    <row r="537" spans="1:2" x14ac:dyDescent="0.25">
      <c r="A537" s="52">
        <v>38758</v>
      </c>
      <c r="B537" s="16">
        <v>4.5387500000000003</v>
      </c>
    </row>
    <row r="538" spans="1:2" x14ac:dyDescent="0.25">
      <c r="A538" s="52">
        <v>38761</v>
      </c>
      <c r="B538" s="16">
        <v>4.5437500000000002</v>
      </c>
    </row>
    <row r="539" spans="1:2" x14ac:dyDescent="0.25">
      <c r="A539" s="52">
        <v>38762</v>
      </c>
      <c r="B539" s="16">
        <v>4.5449999999999999</v>
      </c>
    </row>
    <row r="540" spans="1:2" x14ac:dyDescent="0.25">
      <c r="A540" s="52">
        <v>38763</v>
      </c>
      <c r="B540" s="16">
        <v>4.5868799999999998</v>
      </c>
    </row>
    <row r="541" spans="1:2" x14ac:dyDescent="0.25">
      <c r="A541" s="52">
        <v>38764</v>
      </c>
      <c r="B541" s="16">
        <v>4.5462499999999997</v>
      </c>
    </row>
    <row r="542" spans="1:2" x14ac:dyDescent="0.25">
      <c r="A542" s="52">
        <v>38765</v>
      </c>
      <c r="B542" s="16">
        <v>4.54</v>
      </c>
    </row>
    <row r="543" spans="1:2" x14ac:dyDescent="0.25">
      <c r="A543" s="52">
        <v>38768</v>
      </c>
      <c r="B543" s="16">
        <v>4.54</v>
      </c>
    </row>
    <row r="544" spans="1:2" x14ac:dyDescent="0.25">
      <c r="A544" s="52">
        <v>38769</v>
      </c>
      <c r="B544" s="16">
        <v>4.55</v>
      </c>
    </row>
    <row r="545" spans="1:2" x14ac:dyDescent="0.25">
      <c r="A545" s="52">
        <v>38770</v>
      </c>
      <c r="B545" s="16">
        <v>4.5487500000000001</v>
      </c>
    </row>
    <row r="546" spans="1:2" x14ac:dyDescent="0.25">
      <c r="A546" s="52">
        <v>38771</v>
      </c>
      <c r="B546" s="16">
        <v>4.55</v>
      </c>
    </row>
    <row r="547" spans="1:2" x14ac:dyDescent="0.25">
      <c r="A547" s="52">
        <v>38772</v>
      </c>
      <c r="B547" s="16">
        <v>4.5431299999999997</v>
      </c>
    </row>
    <row r="548" spans="1:2" x14ac:dyDescent="0.25">
      <c r="A548" s="52">
        <v>38775</v>
      </c>
      <c r="B548" s="16">
        <v>4.5493800000000002</v>
      </c>
    </row>
    <row r="549" spans="1:2" x14ac:dyDescent="0.25">
      <c r="A549" s="52">
        <v>38776</v>
      </c>
      <c r="B549" s="16">
        <v>4.5975000000000001</v>
      </c>
    </row>
    <row r="550" spans="1:2" x14ac:dyDescent="0.25">
      <c r="A550" s="52">
        <v>38777</v>
      </c>
      <c r="B550" s="16">
        <v>4.55375</v>
      </c>
    </row>
    <row r="551" spans="1:2" x14ac:dyDescent="0.25">
      <c r="A551" s="52">
        <v>38778</v>
      </c>
      <c r="B551" s="16">
        <v>4.5512499999999996</v>
      </c>
    </row>
    <row r="552" spans="1:2" x14ac:dyDescent="0.25">
      <c r="A552" s="52">
        <v>38779</v>
      </c>
      <c r="B552" s="16">
        <v>4.5437500000000002</v>
      </c>
    </row>
    <row r="553" spans="1:2" x14ac:dyDescent="0.25">
      <c r="A553" s="52">
        <v>38782</v>
      </c>
      <c r="B553" s="16">
        <v>4.5487500000000001</v>
      </c>
    </row>
    <row r="554" spans="1:2" x14ac:dyDescent="0.25">
      <c r="A554" s="52">
        <v>38783</v>
      </c>
      <c r="B554" s="16">
        <v>4.5475000000000003</v>
      </c>
    </row>
    <row r="555" spans="1:2" x14ac:dyDescent="0.25">
      <c r="A555" s="52">
        <v>38784</v>
      </c>
      <c r="B555" s="16">
        <v>4.5437500000000002</v>
      </c>
    </row>
    <row r="556" spans="1:2" x14ac:dyDescent="0.25">
      <c r="A556" s="52">
        <v>38785</v>
      </c>
      <c r="B556" s="16">
        <v>4.5462499999999997</v>
      </c>
    </row>
    <row r="557" spans="1:2" x14ac:dyDescent="0.25">
      <c r="A557" s="52">
        <v>38786</v>
      </c>
      <c r="B557" s="16">
        <v>4.5412499999999998</v>
      </c>
    </row>
    <row r="558" spans="1:2" x14ac:dyDescent="0.25">
      <c r="A558" s="52">
        <v>38789</v>
      </c>
      <c r="B558" s="16">
        <v>4.5481299999999996</v>
      </c>
    </row>
    <row r="559" spans="1:2" x14ac:dyDescent="0.25">
      <c r="A559" s="52">
        <v>38790</v>
      </c>
      <c r="B559" s="16">
        <v>4.5518799999999997</v>
      </c>
    </row>
    <row r="560" spans="1:2" x14ac:dyDescent="0.25">
      <c r="A560" s="52">
        <v>38791</v>
      </c>
      <c r="B560" s="16">
        <v>4.5862499999999997</v>
      </c>
    </row>
    <row r="561" spans="1:2" x14ac:dyDescent="0.25">
      <c r="A561" s="52">
        <v>38792</v>
      </c>
      <c r="B561" s="16">
        <v>4.55</v>
      </c>
    </row>
    <row r="562" spans="1:2" x14ac:dyDescent="0.25">
      <c r="A562" s="52">
        <v>38793</v>
      </c>
      <c r="B562" s="16">
        <v>4.5412499999999998</v>
      </c>
    </row>
    <row r="563" spans="1:2" x14ac:dyDescent="0.25">
      <c r="A563" s="52">
        <v>38796</v>
      </c>
      <c r="B563" s="16">
        <v>4.55</v>
      </c>
    </row>
    <row r="564" spans="1:2" x14ac:dyDescent="0.25">
      <c r="A564" s="52">
        <v>38797</v>
      </c>
      <c r="B564" s="16">
        <v>4.5762499999999999</v>
      </c>
    </row>
    <row r="565" spans="1:2" x14ac:dyDescent="0.25">
      <c r="A565" s="52">
        <v>38798</v>
      </c>
      <c r="B565" s="16">
        <v>4.6087499999999997</v>
      </c>
    </row>
    <row r="566" spans="1:2" x14ac:dyDescent="0.25">
      <c r="A566" s="52">
        <v>38799</v>
      </c>
      <c r="B566" s="16">
        <v>4.6606300000000003</v>
      </c>
    </row>
    <row r="567" spans="1:2" x14ac:dyDescent="0.25">
      <c r="A567" s="52">
        <v>38800</v>
      </c>
      <c r="B567" s="16">
        <v>4.7249999999999996</v>
      </c>
    </row>
    <row r="568" spans="1:2" x14ac:dyDescent="0.25">
      <c r="A568" s="52">
        <v>38803</v>
      </c>
      <c r="B568" s="16">
        <v>4.79</v>
      </c>
    </row>
    <row r="569" spans="1:2" x14ac:dyDescent="0.25">
      <c r="A569" s="52">
        <v>38804</v>
      </c>
      <c r="B569" s="16">
        <v>4.7949999999999999</v>
      </c>
    </row>
    <row r="570" spans="1:2" x14ac:dyDescent="0.25">
      <c r="A570" s="52">
        <v>38805</v>
      </c>
      <c r="B570" s="16">
        <v>4.7931299999999997</v>
      </c>
    </row>
    <row r="571" spans="1:2" x14ac:dyDescent="0.25">
      <c r="A571" s="52">
        <v>38806</v>
      </c>
      <c r="B571" s="16">
        <v>4.7987500000000001</v>
      </c>
    </row>
    <row r="572" spans="1:2" x14ac:dyDescent="0.25">
      <c r="A572" s="52">
        <v>38807</v>
      </c>
      <c r="B572" s="16">
        <v>4.9000000000000004</v>
      </c>
    </row>
    <row r="573" spans="1:2" x14ac:dyDescent="0.25">
      <c r="A573" s="52">
        <v>38810</v>
      </c>
      <c r="B573" s="16">
        <v>4.8156299999999996</v>
      </c>
    </row>
    <row r="574" spans="1:2" x14ac:dyDescent="0.25">
      <c r="A574" s="52">
        <v>38811</v>
      </c>
      <c r="B574" s="16">
        <v>4.8031300000000003</v>
      </c>
    </row>
    <row r="575" spans="1:2" x14ac:dyDescent="0.25">
      <c r="A575" s="52">
        <v>38812</v>
      </c>
      <c r="B575" s="16">
        <v>4.7975000000000003</v>
      </c>
    </row>
    <row r="576" spans="1:2" x14ac:dyDescent="0.25">
      <c r="A576" s="52">
        <v>38813</v>
      </c>
      <c r="B576" s="16">
        <v>4.8</v>
      </c>
    </row>
    <row r="577" spans="1:2" x14ac:dyDescent="0.25">
      <c r="A577" s="52">
        <v>38814</v>
      </c>
      <c r="B577" s="16">
        <v>4.7962499999999997</v>
      </c>
    </row>
    <row r="578" spans="1:2" x14ac:dyDescent="0.25">
      <c r="A578" s="52">
        <v>38817</v>
      </c>
      <c r="B578" s="16">
        <v>4.8</v>
      </c>
    </row>
    <row r="579" spans="1:2" x14ac:dyDescent="0.25">
      <c r="A579" s="52">
        <v>38818</v>
      </c>
      <c r="B579" s="16">
        <v>4.8025000000000002</v>
      </c>
    </row>
    <row r="580" spans="1:2" x14ac:dyDescent="0.25">
      <c r="A580" s="52">
        <v>38819</v>
      </c>
      <c r="B580" s="16">
        <v>4.80063</v>
      </c>
    </row>
    <row r="581" spans="1:2" x14ac:dyDescent="0.25">
      <c r="A581" s="52">
        <v>38820</v>
      </c>
      <c r="B581" s="16">
        <v>4.82125</v>
      </c>
    </row>
    <row r="582" spans="1:2" x14ac:dyDescent="0.25">
      <c r="A582" s="52">
        <v>38821</v>
      </c>
      <c r="B582" s="16">
        <v>4.82125</v>
      </c>
    </row>
    <row r="583" spans="1:2" x14ac:dyDescent="0.25">
      <c r="A583" s="52">
        <v>38824</v>
      </c>
      <c r="B583" s="16">
        <v>4.82125</v>
      </c>
    </row>
    <row r="584" spans="1:2" x14ac:dyDescent="0.25">
      <c r="A584" s="52">
        <v>38825</v>
      </c>
      <c r="B584" s="16">
        <v>4.8018799999999997</v>
      </c>
    </row>
    <row r="585" spans="1:2" x14ac:dyDescent="0.25">
      <c r="A585" s="52">
        <v>38826</v>
      </c>
      <c r="B585" s="16">
        <v>4.7962499999999997</v>
      </c>
    </row>
    <row r="586" spans="1:2" x14ac:dyDescent="0.25">
      <c r="A586" s="52">
        <v>38827</v>
      </c>
      <c r="B586" s="16">
        <v>4.7906300000000002</v>
      </c>
    </row>
    <row r="587" spans="1:2" x14ac:dyDescent="0.25">
      <c r="A587" s="52">
        <v>38828</v>
      </c>
      <c r="B587" s="16">
        <v>4.7750000000000004</v>
      </c>
    </row>
    <row r="588" spans="1:2" x14ac:dyDescent="0.25">
      <c r="A588" s="52">
        <v>38831</v>
      </c>
      <c r="B588" s="16">
        <v>4.7962499999999997</v>
      </c>
    </row>
    <row r="589" spans="1:2" x14ac:dyDescent="0.25">
      <c r="A589" s="52">
        <v>38832</v>
      </c>
      <c r="B589" s="16">
        <v>4.7962499999999997</v>
      </c>
    </row>
    <row r="590" spans="1:2" x14ac:dyDescent="0.25">
      <c r="A590" s="52">
        <v>38833</v>
      </c>
      <c r="B590" s="16">
        <v>4.8059399999999997</v>
      </c>
    </row>
    <row r="591" spans="1:2" x14ac:dyDescent="0.25">
      <c r="A591" s="52">
        <v>38834</v>
      </c>
      <c r="B591" s="16">
        <v>4.8218800000000002</v>
      </c>
    </row>
    <row r="592" spans="1:2" x14ac:dyDescent="0.25">
      <c r="A592" s="52">
        <v>38835</v>
      </c>
      <c r="B592" s="16">
        <v>4.9412500000000001</v>
      </c>
    </row>
    <row r="593" spans="1:2" x14ac:dyDescent="0.25">
      <c r="A593" s="52">
        <v>38838</v>
      </c>
      <c r="B593" s="16">
        <v>4.9412500000000001</v>
      </c>
    </row>
    <row r="594" spans="1:2" x14ac:dyDescent="0.25">
      <c r="A594" s="52">
        <v>38839</v>
      </c>
      <c r="B594" s="16">
        <v>4.8531300000000002</v>
      </c>
    </row>
    <row r="595" spans="1:2" x14ac:dyDescent="0.25">
      <c r="A595" s="52">
        <v>38840</v>
      </c>
      <c r="B595" s="16">
        <v>4.8937499999999998</v>
      </c>
    </row>
    <row r="596" spans="1:2" x14ac:dyDescent="0.25">
      <c r="A596" s="52">
        <v>38841</v>
      </c>
      <c r="B596" s="16">
        <v>4.96</v>
      </c>
    </row>
    <row r="597" spans="1:2" x14ac:dyDescent="0.25">
      <c r="A597" s="52">
        <v>38842</v>
      </c>
      <c r="B597" s="16">
        <v>4.9831300000000001</v>
      </c>
    </row>
    <row r="598" spans="1:2" x14ac:dyDescent="0.25">
      <c r="A598" s="52">
        <v>38845</v>
      </c>
      <c r="B598" s="16">
        <v>4.9962499999999999</v>
      </c>
    </row>
    <row r="599" spans="1:2" x14ac:dyDescent="0.25">
      <c r="A599" s="52">
        <v>38846</v>
      </c>
      <c r="B599" s="16">
        <v>4.9837499999999997</v>
      </c>
    </row>
    <row r="600" spans="1:2" x14ac:dyDescent="0.25">
      <c r="A600" s="52">
        <v>38847</v>
      </c>
      <c r="B600" s="16">
        <v>4.9762500000000003</v>
      </c>
    </row>
    <row r="601" spans="1:2" x14ac:dyDescent="0.25">
      <c r="A601" s="52">
        <v>38848</v>
      </c>
      <c r="B601" s="16">
        <v>5.03</v>
      </c>
    </row>
    <row r="602" spans="1:2" x14ac:dyDescent="0.25">
      <c r="A602" s="52">
        <v>38849</v>
      </c>
      <c r="B602" s="16">
        <v>5.0343799999999996</v>
      </c>
    </row>
    <row r="603" spans="1:2" x14ac:dyDescent="0.25">
      <c r="A603" s="52">
        <v>38852</v>
      </c>
      <c r="B603" s="16">
        <v>5.0987499999999999</v>
      </c>
    </row>
    <row r="604" spans="1:2" x14ac:dyDescent="0.25">
      <c r="A604" s="52">
        <v>38853</v>
      </c>
      <c r="B604" s="16">
        <v>5.0518799999999997</v>
      </c>
    </row>
    <row r="605" spans="1:2" x14ac:dyDescent="0.25">
      <c r="A605" s="52">
        <v>38854</v>
      </c>
      <c r="B605" s="16">
        <v>5.0362499999999999</v>
      </c>
    </row>
    <row r="606" spans="1:2" x14ac:dyDescent="0.25">
      <c r="A606" s="52">
        <v>38855</v>
      </c>
      <c r="B606" s="16">
        <v>5.0362499999999999</v>
      </c>
    </row>
    <row r="607" spans="1:2" x14ac:dyDescent="0.25">
      <c r="A607" s="52">
        <v>38856</v>
      </c>
      <c r="B607" s="16">
        <v>5.0337500000000004</v>
      </c>
    </row>
    <row r="608" spans="1:2" x14ac:dyDescent="0.25">
      <c r="A608" s="52">
        <v>38859</v>
      </c>
      <c r="B608" s="16">
        <v>5.0437500000000002</v>
      </c>
    </row>
    <row r="609" spans="1:2" x14ac:dyDescent="0.25">
      <c r="A609" s="52">
        <v>38860</v>
      </c>
      <c r="B609" s="16">
        <v>5.0449999999999999</v>
      </c>
    </row>
    <row r="610" spans="1:2" x14ac:dyDescent="0.25">
      <c r="A610" s="52">
        <v>38861</v>
      </c>
      <c r="B610" s="16">
        <v>5.0449999999999999</v>
      </c>
    </row>
    <row r="611" spans="1:2" x14ac:dyDescent="0.25">
      <c r="A611" s="52">
        <v>38862</v>
      </c>
      <c r="B611" s="16">
        <v>5.0425000000000004</v>
      </c>
    </row>
    <row r="612" spans="1:2" x14ac:dyDescent="0.25">
      <c r="A612" s="52">
        <v>38863</v>
      </c>
      <c r="B612" s="16">
        <v>5.0406300000000002</v>
      </c>
    </row>
    <row r="613" spans="1:2" x14ac:dyDescent="0.25">
      <c r="A613" s="52">
        <v>38866</v>
      </c>
      <c r="B613" s="16">
        <v>5.0406300000000002</v>
      </c>
    </row>
    <row r="614" spans="1:2" x14ac:dyDescent="0.25">
      <c r="A614" s="52">
        <v>38867</v>
      </c>
      <c r="B614" s="16">
        <v>5.0587499999999999</v>
      </c>
    </row>
    <row r="615" spans="1:2" x14ac:dyDescent="0.25">
      <c r="A615" s="52">
        <v>38868</v>
      </c>
      <c r="B615" s="16">
        <v>5.1212499999999999</v>
      </c>
    </row>
    <row r="616" spans="1:2" x14ac:dyDescent="0.25">
      <c r="A616" s="52">
        <v>38869</v>
      </c>
      <c r="B616" s="16">
        <v>5.0762499999999999</v>
      </c>
    </row>
    <row r="617" spans="1:2" x14ac:dyDescent="0.25">
      <c r="A617" s="52">
        <v>38870</v>
      </c>
      <c r="B617" s="16">
        <v>5.0449999999999999</v>
      </c>
    </row>
    <row r="618" spans="1:2" x14ac:dyDescent="0.25">
      <c r="A618" s="52">
        <v>38873</v>
      </c>
      <c r="B618" s="16">
        <v>5.0449999999999999</v>
      </c>
    </row>
    <row r="619" spans="1:2" x14ac:dyDescent="0.25">
      <c r="A619" s="52">
        <v>38874</v>
      </c>
      <c r="B619" s="16">
        <v>5.0437500000000002</v>
      </c>
    </row>
    <row r="620" spans="1:2" x14ac:dyDescent="0.25">
      <c r="A620" s="52">
        <v>38875</v>
      </c>
      <c r="B620" s="16">
        <v>5.0425000000000004</v>
      </c>
    </row>
    <row r="621" spans="1:2" x14ac:dyDescent="0.25">
      <c r="A621" s="52">
        <v>38876</v>
      </c>
      <c r="B621" s="16">
        <v>5.0493800000000002</v>
      </c>
    </row>
    <row r="622" spans="1:2" x14ac:dyDescent="0.25">
      <c r="A622" s="52">
        <v>38877</v>
      </c>
      <c r="B622" s="16">
        <v>5.0481299999999996</v>
      </c>
    </row>
    <row r="623" spans="1:2" x14ac:dyDescent="0.25">
      <c r="A623" s="52">
        <v>38880</v>
      </c>
      <c r="B623" s="16">
        <v>5.0512499999999996</v>
      </c>
    </row>
    <row r="624" spans="1:2" x14ac:dyDescent="0.25">
      <c r="A624" s="52">
        <v>38881</v>
      </c>
      <c r="B624" s="16">
        <v>5.0575000000000001</v>
      </c>
    </row>
    <row r="625" spans="1:2" x14ac:dyDescent="0.25">
      <c r="A625" s="52">
        <v>38882</v>
      </c>
      <c r="B625" s="16">
        <v>5.0549999999999997</v>
      </c>
    </row>
    <row r="626" spans="1:2" x14ac:dyDescent="0.25">
      <c r="A626" s="52">
        <v>38883</v>
      </c>
      <c r="B626" s="16">
        <v>5.1037499999999998</v>
      </c>
    </row>
    <row r="627" spans="1:2" x14ac:dyDescent="0.25">
      <c r="A627" s="52">
        <v>38884</v>
      </c>
      <c r="B627" s="16">
        <v>5.0462499999999997</v>
      </c>
    </row>
    <row r="628" spans="1:2" x14ac:dyDescent="0.25">
      <c r="A628" s="52">
        <v>38887</v>
      </c>
      <c r="B628" s="16">
        <v>5.0443800000000003</v>
      </c>
    </row>
    <row r="629" spans="1:2" x14ac:dyDescent="0.25">
      <c r="A629" s="52">
        <v>38888</v>
      </c>
      <c r="B629" s="16">
        <v>5.0418799999999999</v>
      </c>
    </row>
    <row r="630" spans="1:2" x14ac:dyDescent="0.25">
      <c r="A630" s="52">
        <v>38889</v>
      </c>
      <c r="B630" s="16">
        <v>5.0175000000000001</v>
      </c>
    </row>
    <row r="631" spans="1:2" x14ac:dyDescent="0.25">
      <c r="A631" s="52">
        <v>38890</v>
      </c>
      <c r="B631" s="16">
        <v>5.07</v>
      </c>
    </row>
    <row r="632" spans="1:2" x14ac:dyDescent="0.25">
      <c r="A632" s="52">
        <v>38891</v>
      </c>
      <c r="B632" s="16">
        <v>5.0531300000000003</v>
      </c>
    </row>
    <row r="633" spans="1:2" x14ac:dyDescent="0.25">
      <c r="A633" s="52">
        <v>38894</v>
      </c>
      <c r="B633" s="16">
        <v>5.0781299999999998</v>
      </c>
    </row>
    <row r="634" spans="1:2" x14ac:dyDescent="0.25">
      <c r="A634" s="52">
        <v>38895</v>
      </c>
      <c r="B634" s="16">
        <v>5.0949999999999998</v>
      </c>
    </row>
    <row r="635" spans="1:2" x14ac:dyDescent="0.25">
      <c r="A635" s="52">
        <v>38896</v>
      </c>
      <c r="B635" s="16">
        <v>5.1112500000000001</v>
      </c>
    </row>
    <row r="636" spans="1:2" x14ac:dyDescent="0.25">
      <c r="A636" s="52">
        <v>38897</v>
      </c>
      <c r="B636" s="16">
        <v>5.1712499999999997</v>
      </c>
    </row>
    <row r="637" spans="1:2" x14ac:dyDescent="0.25">
      <c r="A637" s="52">
        <v>38898</v>
      </c>
      <c r="B637" s="16">
        <v>5.3687500000000004</v>
      </c>
    </row>
    <row r="638" spans="1:2" x14ac:dyDescent="0.25">
      <c r="A638" s="52">
        <v>38901</v>
      </c>
      <c r="B638" s="16">
        <v>5.3262499999999999</v>
      </c>
    </row>
    <row r="639" spans="1:2" x14ac:dyDescent="0.25">
      <c r="A639" s="52">
        <v>38902</v>
      </c>
      <c r="B639" s="16">
        <v>5.3262499999999999</v>
      </c>
    </row>
    <row r="640" spans="1:2" x14ac:dyDescent="0.25">
      <c r="A640" s="52">
        <v>38903</v>
      </c>
      <c r="B640" s="16">
        <v>5.2975000000000003</v>
      </c>
    </row>
    <row r="641" spans="1:2" x14ac:dyDescent="0.25">
      <c r="A641" s="52">
        <v>38904</v>
      </c>
      <c r="B641" s="16">
        <v>5.2975000000000003</v>
      </c>
    </row>
    <row r="642" spans="1:2" x14ac:dyDescent="0.25">
      <c r="A642" s="52">
        <v>38905</v>
      </c>
      <c r="B642" s="16">
        <v>5.2931299999999997</v>
      </c>
    </row>
    <row r="643" spans="1:2" x14ac:dyDescent="0.25">
      <c r="A643" s="52">
        <v>38908</v>
      </c>
      <c r="B643" s="16">
        <v>5.2962499999999997</v>
      </c>
    </row>
    <row r="644" spans="1:2" x14ac:dyDescent="0.25">
      <c r="A644" s="52">
        <v>38909</v>
      </c>
      <c r="B644" s="16">
        <v>5.2971899999999996</v>
      </c>
    </row>
    <row r="645" spans="1:2" x14ac:dyDescent="0.25">
      <c r="A645" s="52">
        <v>38910</v>
      </c>
      <c r="B645" s="16">
        <v>5.2971899999999996</v>
      </c>
    </row>
    <row r="646" spans="1:2" x14ac:dyDescent="0.25">
      <c r="A646" s="52">
        <v>38911</v>
      </c>
      <c r="B646" s="16">
        <v>5.2959399999999999</v>
      </c>
    </row>
    <row r="647" spans="1:2" x14ac:dyDescent="0.25">
      <c r="A647" s="52">
        <v>38912</v>
      </c>
      <c r="B647" s="16">
        <v>5.2943800000000003</v>
      </c>
    </row>
    <row r="648" spans="1:2" x14ac:dyDescent="0.25">
      <c r="A648" s="52">
        <v>38915</v>
      </c>
      <c r="B648" s="16">
        <v>5.3387500000000001</v>
      </c>
    </row>
    <row r="649" spans="1:2" x14ac:dyDescent="0.25">
      <c r="A649" s="52">
        <v>38916</v>
      </c>
      <c r="B649" s="16">
        <v>5.2937500000000002</v>
      </c>
    </row>
    <row r="650" spans="1:2" x14ac:dyDescent="0.25">
      <c r="A650" s="52">
        <v>38917</v>
      </c>
      <c r="B650" s="16">
        <v>5.2918799999999999</v>
      </c>
    </row>
    <row r="651" spans="1:2" x14ac:dyDescent="0.25">
      <c r="A651" s="52">
        <v>38918</v>
      </c>
      <c r="B651" s="16">
        <v>5.2874999999999996</v>
      </c>
    </row>
    <row r="652" spans="1:2" x14ac:dyDescent="0.25">
      <c r="A652" s="52">
        <v>38919</v>
      </c>
      <c r="B652" s="16">
        <v>5.2743799999999998</v>
      </c>
    </row>
    <row r="653" spans="1:2" x14ac:dyDescent="0.25">
      <c r="A653" s="52">
        <v>38922</v>
      </c>
      <c r="B653" s="16">
        <v>5.2862499999999999</v>
      </c>
    </row>
    <row r="654" spans="1:2" x14ac:dyDescent="0.25">
      <c r="A654" s="52">
        <v>38923</v>
      </c>
      <c r="B654" s="16">
        <v>5.2850000000000001</v>
      </c>
    </row>
    <row r="655" spans="1:2" x14ac:dyDescent="0.25">
      <c r="A655" s="52">
        <v>38924</v>
      </c>
      <c r="B655" s="16">
        <v>5.2874999999999996</v>
      </c>
    </row>
    <row r="656" spans="1:2" x14ac:dyDescent="0.25">
      <c r="A656" s="52">
        <v>38925</v>
      </c>
      <c r="B656" s="16">
        <v>5.29</v>
      </c>
    </row>
    <row r="657" spans="1:2" x14ac:dyDescent="0.25">
      <c r="A657" s="52">
        <v>38926</v>
      </c>
      <c r="B657" s="16">
        <v>5.29</v>
      </c>
    </row>
    <row r="658" spans="1:2" x14ac:dyDescent="0.25">
      <c r="A658" s="52">
        <v>38929</v>
      </c>
      <c r="B658" s="16">
        <v>5.3425000000000002</v>
      </c>
    </row>
    <row r="659" spans="1:2" x14ac:dyDescent="0.25">
      <c r="A659" s="52">
        <v>38930</v>
      </c>
      <c r="B659" s="16">
        <v>5.30938</v>
      </c>
    </row>
    <row r="660" spans="1:2" x14ac:dyDescent="0.25">
      <c r="A660" s="52">
        <v>38931</v>
      </c>
      <c r="B660" s="16">
        <v>5.2987500000000001</v>
      </c>
    </row>
    <row r="661" spans="1:2" x14ac:dyDescent="0.25">
      <c r="A661" s="52">
        <v>38932</v>
      </c>
      <c r="B661" s="16">
        <v>5.2987500000000001</v>
      </c>
    </row>
    <row r="662" spans="1:2" x14ac:dyDescent="0.25">
      <c r="A662" s="52">
        <v>38933</v>
      </c>
      <c r="B662" s="16">
        <v>5.3025000000000002</v>
      </c>
    </row>
    <row r="663" spans="1:2" x14ac:dyDescent="0.25">
      <c r="A663" s="52">
        <v>38936</v>
      </c>
      <c r="B663" s="16">
        <v>5.2993800000000002</v>
      </c>
    </row>
    <row r="664" spans="1:2" x14ac:dyDescent="0.25">
      <c r="A664" s="52">
        <v>38937</v>
      </c>
      <c r="B664" s="16">
        <v>5.3087499999999999</v>
      </c>
    </row>
    <row r="665" spans="1:2" x14ac:dyDescent="0.25">
      <c r="A665" s="52">
        <v>38938</v>
      </c>
      <c r="B665" s="16">
        <v>5.3</v>
      </c>
    </row>
    <row r="666" spans="1:2" x14ac:dyDescent="0.25">
      <c r="A666" s="52">
        <v>38939</v>
      </c>
      <c r="B666" s="16">
        <v>5.2981299999999996</v>
      </c>
    </row>
    <row r="667" spans="1:2" x14ac:dyDescent="0.25">
      <c r="A667" s="52">
        <v>38940</v>
      </c>
      <c r="B667" s="16">
        <v>5.2956300000000001</v>
      </c>
    </row>
    <row r="668" spans="1:2" x14ac:dyDescent="0.25">
      <c r="A668" s="52">
        <v>38943</v>
      </c>
      <c r="B668" s="16">
        <v>5.2956300000000001</v>
      </c>
    </row>
    <row r="669" spans="1:2" x14ac:dyDescent="0.25">
      <c r="A669" s="52">
        <v>38944</v>
      </c>
      <c r="B669" s="16">
        <v>5.335</v>
      </c>
    </row>
    <row r="670" spans="1:2" x14ac:dyDescent="0.25">
      <c r="A670" s="52">
        <v>38945</v>
      </c>
      <c r="B670" s="16">
        <v>5.2949999999999999</v>
      </c>
    </row>
    <row r="671" spans="1:2" x14ac:dyDescent="0.25">
      <c r="A671" s="52">
        <v>38946</v>
      </c>
      <c r="B671" s="16">
        <v>5.2931299999999997</v>
      </c>
    </row>
    <row r="672" spans="1:2" x14ac:dyDescent="0.25">
      <c r="A672" s="52">
        <v>38947</v>
      </c>
      <c r="B672" s="16">
        <v>5.2831299999999999</v>
      </c>
    </row>
    <row r="673" spans="1:2" x14ac:dyDescent="0.25">
      <c r="A673" s="52">
        <v>38950</v>
      </c>
      <c r="B673" s="16">
        <v>5.2862499999999999</v>
      </c>
    </row>
    <row r="674" spans="1:2" x14ac:dyDescent="0.25">
      <c r="A674" s="52">
        <v>38951</v>
      </c>
      <c r="B674" s="16">
        <v>5.2862499999999999</v>
      </c>
    </row>
    <row r="675" spans="1:2" x14ac:dyDescent="0.25">
      <c r="A675" s="52">
        <v>38952</v>
      </c>
      <c r="B675" s="16">
        <v>5.2862499999999999</v>
      </c>
    </row>
    <row r="676" spans="1:2" x14ac:dyDescent="0.25">
      <c r="A676" s="52">
        <v>38953</v>
      </c>
      <c r="B676" s="16">
        <v>5.2893800000000004</v>
      </c>
    </row>
    <row r="677" spans="1:2" x14ac:dyDescent="0.25">
      <c r="A677" s="52">
        <v>38954</v>
      </c>
      <c r="B677" s="16">
        <v>5.2943800000000003</v>
      </c>
    </row>
    <row r="678" spans="1:2" x14ac:dyDescent="0.25">
      <c r="A678" s="52">
        <v>38957</v>
      </c>
      <c r="B678" s="16">
        <v>5.2943800000000003</v>
      </c>
    </row>
    <row r="679" spans="1:2" x14ac:dyDescent="0.25">
      <c r="A679" s="52">
        <v>38958</v>
      </c>
      <c r="B679" s="16">
        <v>5.2925000000000004</v>
      </c>
    </row>
    <row r="680" spans="1:2" x14ac:dyDescent="0.25">
      <c r="A680" s="52">
        <v>38959</v>
      </c>
      <c r="B680" s="16">
        <v>5.2931299999999997</v>
      </c>
    </row>
    <row r="681" spans="1:2" x14ac:dyDescent="0.25">
      <c r="A681" s="52">
        <v>38960</v>
      </c>
      <c r="B681" s="16">
        <v>5.3312499999999998</v>
      </c>
    </row>
    <row r="682" spans="1:2" x14ac:dyDescent="0.25">
      <c r="A682" s="52">
        <v>38961</v>
      </c>
      <c r="B682" s="16">
        <v>5.2993800000000002</v>
      </c>
    </row>
    <row r="683" spans="1:2" x14ac:dyDescent="0.25">
      <c r="A683" s="52">
        <v>38964</v>
      </c>
      <c r="B683" s="16">
        <v>5.2993800000000002</v>
      </c>
    </row>
    <row r="684" spans="1:2" x14ac:dyDescent="0.25">
      <c r="A684" s="52">
        <v>38965</v>
      </c>
      <c r="B684" s="16">
        <v>5.2918799999999999</v>
      </c>
    </row>
    <row r="685" spans="1:2" x14ac:dyDescent="0.25">
      <c r="A685" s="52">
        <v>38966</v>
      </c>
      <c r="B685" s="16">
        <v>5.2943800000000003</v>
      </c>
    </row>
    <row r="686" spans="1:2" x14ac:dyDescent="0.25">
      <c r="A686" s="52">
        <v>38967</v>
      </c>
      <c r="B686" s="16">
        <v>5.2874999999999996</v>
      </c>
    </row>
    <row r="687" spans="1:2" x14ac:dyDescent="0.25">
      <c r="A687" s="52">
        <v>38968</v>
      </c>
      <c r="B687" s="16">
        <v>5.2824999999999998</v>
      </c>
    </row>
    <row r="688" spans="1:2" x14ac:dyDescent="0.25">
      <c r="A688" s="52">
        <v>38971</v>
      </c>
      <c r="B688" s="16">
        <v>5.2850000000000001</v>
      </c>
    </row>
    <row r="689" spans="1:2" x14ac:dyDescent="0.25">
      <c r="A689" s="52">
        <v>38972</v>
      </c>
      <c r="B689" s="16">
        <v>5.2862499999999999</v>
      </c>
    </row>
    <row r="690" spans="1:2" x14ac:dyDescent="0.25">
      <c r="A690" s="52">
        <v>38973</v>
      </c>
      <c r="B690" s="16">
        <v>5.2787499999999996</v>
      </c>
    </row>
    <row r="691" spans="1:2" x14ac:dyDescent="0.25">
      <c r="A691" s="52">
        <v>38974</v>
      </c>
      <c r="B691" s="16">
        <v>5.2824999999999998</v>
      </c>
    </row>
    <row r="692" spans="1:2" x14ac:dyDescent="0.25">
      <c r="A692" s="52">
        <v>38975</v>
      </c>
      <c r="B692" s="16">
        <v>5.3137499999999998</v>
      </c>
    </row>
    <row r="693" spans="1:2" x14ac:dyDescent="0.25">
      <c r="A693" s="52">
        <v>38978</v>
      </c>
      <c r="B693" s="16">
        <v>5.2818800000000001</v>
      </c>
    </row>
    <row r="694" spans="1:2" x14ac:dyDescent="0.25">
      <c r="A694" s="52">
        <v>38979</v>
      </c>
      <c r="B694" s="16">
        <v>5.2806300000000004</v>
      </c>
    </row>
    <row r="695" spans="1:2" x14ac:dyDescent="0.25">
      <c r="A695" s="52">
        <v>38980</v>
      </c>
      <c r="B695" s="16">
        <v>5.2750000000000004</v>
      </c>
    </row>
    <row r="696" spans="1:2" x14ac:dyDescent="0.25">
      <c r="A696" s="52">
        <v>38981</v>
      </c>
      <c r="B696" s="16">
        <v>5.2774999999999999</v>
      </c>
    </row>
    <row r="697" spans="1:2" x14ac:dyDescent="0.25">
      <c r="A697" s="52">
        <v>38982</v>
      </c>
      <c r="B697" s="16">
        <v>5.2709400000000004</v>
      </c>
    </row>
    <row r="698" spans="1:2" x14ac:dyDescent="0.25">
      <c r="A698" s="52">
        <v>38985</v>
      </c>
      <c r="B698" s="16">
        <v>5.2750000000000004</v>
      </c>
    </row>
    <row r="699" spans="1:2" x14ac:dyDescent="0.25">
      <c r="A699" s="52">
        <v>38986</v>
      </c>
      <c r="B699" s="16">
        <v>5.2806300000000004</v>
      </c>
    </row>
    <row r="700" spans="1:2" x14ac:dyDescent="0.25">
      <c r="A700" s="52">
        <v>38987</v>
      </c>
      <c r="B700" s="16">
        <v>5.2931299999999997</v>
      </c>
    </row>
    <row r="701" spans="1:2" x14ac:dyDescent="0.25">
      <c r="A701" s="52">
        <v>38988</v>
      </c>
      <c r="B701" s="16">
        <v>5.30063</v>
      </c>
    </row>
    <row r="702" spans="1:2" x14ac:dyDescent="0.25">
      <c r="A702" s="52">
        <v>38989</v>
      </c>
      <c r="B702" s="16">
        <v>5.375</v>
      </c>
    </row>
    <row r="703" spans="1:2" x14ac:dyDescent="0.25">
      <c r="A703" s="52">
        <v>38992</v>
      </c>
      <c r="B703" s="16">
        <v>5.3125</v>
      </c>
    </row>
    <row r="704" spans="1:2" x14ac:dyDescent="0.25">
      <c r="A704" s="52">
        <v>38993</v>
      </c>
      <c r="B704" s="16">
        <v>5.2956300000000001</v>
      </c>
    </row>
    <row r="705" spans="1:2" x14ac:dyDescent="0.25">
      <c r="A705" s="52">
        <v>38994</v>
      </c>
      <c r="B705" s="16">
        <v>5.2943800000000003</v>
      </c>
    </row>
    <row r="706" spans="1:2" x14ac:dyDescent="0.25">
      <c r="A706" s="52">
        <v>38995</v>
      </c>
      <c r="B706" s="16">
        <v>5.2850000000000001</v>
      </c>
    </row>
    <row r="707" spans="1:2" x14ac:dyDescent="0.25">
      <c r="A707" s="52">
        <v>38996</v>
      </c>
      <c r="B707" s="16">
        <v>5.2831299999999999</v>
      </c>
    </row>
    <row r="708" spans="1:2" x14ac:dyDescent="0.25">
      <c r="A708" s="52">
        <v>38999</v>
      </c>
      <c r="B708" s="16">
        <v>5.2831299999999999</v>
      </c>
    </row>
    <row r="709" spans="1:2" x14ac:dyDescent="0.25">
      <c r="A709" s="52">
        <v>39000</v>
      </c>
      <c r="B709" s="16">
        <v>5.2918799999999999</v>
      </c>
    </row>
    <row r="710" spans="1:2" x14ac:dyDescent="0.25">
      <c r="A710" s="52">
        <v>39001</v>
      </c>
      <c r="B710" s="16">
        <v>5.2931299999999997</v>
      </c>
    </row>
    <row r="711" spans="1:2" x14ac:dyDescent="0.25">
      <c r="A711" s="52">
        <v>39002</v>
      </c>
      <c r="B711" s="16">
        <v>5.2931299999999997</v>
      </c>
    </row>
    <row r="712" spans="1:2" x14ac:dyDescent="0.25">
      <c r="A712" s="52">
        <v>39003</v>
      </c>
      <c r="B712" s="16">
        <v>5.2887500000000003</v>
      </c>
    </row>
    <row r="713" spans="1:2" x14ac:dyDescent="0.25">
      <c r="A713" s="52">
        <v>39006</v>
      </c>
      <c r="B713" s="16">
        <v>5.32125</v>
      </c>
    </row>
    <row r="714" spans="1:2" x14ac:dyDescent="0.25">
      <c r="A714" s="52">
        <v>39007</v>
      </c>
      <c r="B714" s="16">
        <v>5.2887500000000003</v>
      </c>
    </row>
    <row r="715" spans="1:2" x14ac:dyDescent="0.25">
      <c r="A715" s="52">
        <v>39008</v>
      </c>
      <c r="B715" s="16">
        <v>5.2850000000000001</v>
      </c>
    </row>
    <row r="716" spans="1:2" x14ac:dyDescent="0.25">
      <c r="A716" s="52">
        <v>39009</v>
      </c>
      <c r="B716" s="16">
        <v>5.2793799999999997</v>
      </c>
    </row>
    <row r="717" spans="1:2" x14ac:dyDescent="0.25">
      <c r="A717" s="52">
        <v>39010</v>
      </c>
      <c r="B717" s="16">
        <v>5.2750000000000004</v>
      </c>
    </row>
    <row r="718" spans="1:2" x14ac:dyDescent="0.25">
      <c r="A718" s="52">
        <v>39013</v>
      </c>
      <c r="B718" s="16">
        <v>5.2856300000000003</v>
      </c>
    </row>
    <row r="719" spans="1:2" x14ac:dyDescent="0.25">
      <c r="A719" s="52">
        <v>39014</v>
      </c>
      <c r="B719" s="16">
        <v>5.2850000000000001</v>
      </c>
    </row>
    <row r="720" spans="1:2" x14ac:dyDescent="0.25">
      <c r="A720" s="52">
        <v>39015</v>
      </c>
      <c r="B720" s="16">
        <v>5.2831299999999999</v>
      </c>
    </row>
    <row r="721" spans="1:2" x14ac:dyDescent="0.25">
      <c r="A721" s="52">
        <v>39016</v>
      </c>
      <c r="B721" s="16">
        <v>5.2874999999999996</v>
      </c>
    </row>
    <row r="722" spans="1:2" x14ac:dyDescent="0.25">
      <c r="A722" s="52">
        <v>39017</v>
      </c>
      <c r="B722" s="16">
        <v>5.2856300000000003</v>
      </c>
    </row>
    <row r="723" spans="1:2" x14ac:dyDescent="0.25">
      <c r="A723" s="52">
        <v>39020</v>
      </c>
      <c r="B723" s="16">
        <v>5.2931299999999997</v>
      </c>
    </row>
    <row r="724" spans="1:2" x14ac:dyDescent="0.25">
      <c r="A724" s="52">
        <v>39021</v>
      </c>
      <c r="B724" s="16">
        <v>5.33</v>
      </c>
    </row>
    <row r="725" spans="1:2" x14ac:dyDescent="0.25">
      <c r="A725" s="52">
        <v>39022</v>
      </c>
      <c r="B725" s="16">
        <v>5.2975000000000003</v>
      </c>
    </row>
    <row r="726" spans="1:2" x14ac:dyDescent="0.25">
      <c r="A726" s="52">
        <v>39023</v>
      </c>
      <c r="B726" s="16">
        <v>5.2918799999999999</v>
      </c>
    </row>
    <row r="727" spans="1:2" x14ac:dyDescent="0.25">
      <c r="A727" s="52">
        <v>39024</v>
      </c>
      <c r="B727" s="16">
        <v>5.2824999999999998</v>
      </c>
    </row>
    <row r="728" spans="1:2" x14ac:dyDescent="0.25">
      <c r="A728" s="52">
        <v>39027</v>
      </c>
      <c r="B728" s="16">
        <v>5.2903099999999998</v>
      </c>
    </row>
    <row r="729" spans="1:2" x14ac:dyDescent="0.25">
      <c r="A729" s="52">
        <v>39028</v>
      </c>
      <c r="B729" s="16">
        <v>5.2887500000000003</v>
      </c>
    </row>
    <row r="730" spans="1:2" x14ac:dyDescent="0.25">
      <c r="A730" s="52">
        <v>39029</v>
      </c>
      <c r="B730" s="16">
        <v>5.2850000000000001</v>
      </c>
    </row>
    <row r="731" spans="1:2" x14ac:dyDescent="0.25">
      <c r="A731" s="52">
        <v>39030</v>
      </c>
      <c r="B731" s="16">
        <v>5.2874999999999996</v>
      </c>
    </row>
    <row r="732" spans="1:2" x14ac:dyDescent="0.25">
      <c r="A732" s="52">
        <v>39031</v>
      </c>
      <c r="B732" s="16">
        <v>5.2818800000000001</v>
      </c>
    </row>
    <row r="733" spans="1:2" x14ac:dyDescent="0.25">
      <c r="A733" s="52">
        <v>39034</v>
      </c>
      <c r="B733" s="16">
        <v>5.2850000000000001</v>
      </c>
    </row>
    <row r="734" spans="1:2" x14ac:dyDescent="0.25">
      <c r="A734" s="52">
        <v>39035</v>
      </c>
      <c r="B734" s="16">
        <v>5.2862499999999999</v>
      </c>
    </row>
    <row r="735" spans="1:2" x14ac:dyDescent="0.25">
      <c r="A735" s="52">
        <v>39036</v>
      </c>
      <c r="B735" s="16">
        <v>5.3150000000000004</v>
      </c>
    </row>
    <row r="736" spans="1:2" x14ac:dyDescent="0.25">
      <c r="A736" s="52">
        <v>39037</v>
      </c>
      <c r="B736" s="16">
        <v>5.2831299999999999</v>
      </c>
    </row>
    <row r="737" spans="1:2" x14ac:dyDescent="0.25">
      <c r="A737" s="52">
        <v>39038</v>
      </c>
      <c r="B737" s="16">
        <v>5.2762500000000001</v>
      </c>
    </row>
    <row r="738" spans="1:2" x14ac:dyDescent="0.25">
      <c r="A738" s="52">
        <v>39041</v>
      </c>
      <c r="B738" s="16">
        <v>5.28125</v>
      </c>
    </row>
    <row r="739" spans="1:2" x14ac:dyDescent="0.25">
      <c r="A739" s="52">
        <v>39042</v>
      </c>
      <c r="B739" s="16">
        <v>5.2806300000000004</v>
      </c>
    </row>
    <row r="740" spans="1:2" x14ac:dyDescent="0.25">
      <c r="A740" s="52">
        <v>39043</v>
      </c>
      <c r="B740" s="16">
        <v>5.29</v>
      </c>
    </row>
    <row r="741" spans="1:2" x14ac:dyDescent="0.25">
      <c r="A741" s="52">
        <v>39044</v>
      </c>
      <c r="B741" s="16">
        <v>5.29</v>
      </c>
    </row>
    <row r="742" spans="1:2" x14ac:dyDescent="0.25">
      <c r="A742" s="52">
        <v>39045</v>
      </c>
      <c r="B742" s="16">
        <v>5.28688</v>
      </c>
    </row>
    <row r="743" spans="1:2" x14ac:dyDescent="0.25">
      <c r="A743" s="52">
        <v>39048</v>
      </c>
      <c r="B743" s="16">
        <v>5.2874999999999996</v>
      </c>
    </row>
    <row r="744" spans="1:2" x14ac:dyDescent="0.25">
      <c r="A744" s="52">
        <v>39049</v>
      </c>
      <c r="B744" s="16">
        <v>5.2912499999999998</v>
      </c>
    </row>
    <row r="745" spans="1:2" x14ac:dyDescent="0.25">
      <c r="A745" s="52">
        <v>39050</v>
      </c>
      <c r="B745" s="16">
        <v>5.29</v>
      </c>
    </row>
    <row r="746" spans="1:2" x14ac:dyDescent="0.25">
      <c r="A746" s="52">
        <v>39051</v>
      </c>
      <c r="B746" s="16">
        <v>5.33</v>
      </c>
    </row>
    <row r="747" spans="1:2" x14ac:dyDescent="0.25">
      <c r="A747" s="52">
        <v>39052</v>
      </c>
      <c r="B747" s="16">
        <v>5.2975000000000003</v>
      </c>
    </row>
    <row r="748" spans="1:2" x14ac:dyDescent="0.25">
      <c r="A748" s="52">
        <v>39055</v>
      </c>
      <c r="B748" s="16">
        <v>5.2937500000000002</v>
      </c>
    </row>
    <row r="749" spans="1:2" x14ac:dyDescent="0.25">
      <c r="A749" s="52">
        <v>39056</v>
      </c>
      <c r="B749" s="16">
        <v>5.2925000000000004</v>
      </c>
    </row>
    <row r="750" spans="1:2" x14ac:dyDescent="0.25">
      <c r="A750" s="52">
        <v>39057</v>
      </c>
      <c r="B750" s="16">
        <v>5.29</v>
      </c>
    </row>
    <row r="751" spans="1:2" x14ac:dyDescent="0.25">
      <c r="A751" s="52">
        <v>39058</v>
      </c>
      <c r="B751" s="16">
        <v>5.2931299999999997</v>
      </c>
    </row>
    <row r="752" spans="1:2" x14ac:dyDescent="0.25">
      <c r="A752" s="52">
        <v>39059</v>
      </c>
      <c r="B752" s="16">
        <v>5.2893800000000004</v>
      </c>
    </row>
    <row r="753" spans="1:2" x14ac:dyDescent="0.25">
      <c r="A753" s="52">
        <v>39062</v>
      </c>
      <c r="B753" s="16">
        <v>5.2862499999999999</v>
      </c>
    </row>
    <row r="754" spans="1:2" x14ac:dyDescent="0.25">
      <c r="A754" s="52">
        <v>39063</v>
      </c>
      <c r="B754" s="16">
        <v>5.2893800000000004</v>
      </c>
    </row>
    <row r="755" spans="1:2" x14ac:dyDescent="0.25">
      <c r="A755" s="52">
        <v>39064</v>
      </c>
      <c r="B755" s="16">
        <v>5.28688</v>
      </c>
    </row>
    <row r="756" spans="1:2" x14ac:dyDescent="0.25">
      <c r="A756" s="52">
        <v>39065</v>
      </c>
      <c r="B756" s="16">
        <v>5.2874999999999996</v>
      </c>
    </row>
    <row r="757" spans="1:2" x14ac:dyDescent="0.25">
      <c r="A757" s="52">
        <v>39066</v>
      </c>
      <c r="B757" s="16">
        <v>5.3262499999999999</v>
      </c>
    </row>
    <row r="758" spans="1:2" x14ac:dyDescent="0.25">
      <c r="A758" s="52">
        <v>39069</v>
      </c>
      <c r="B758" s="16">
        <v>5.2943800000000003</v>
      </c>
    </row>
    <row r="759" spans="1:2" x14ac:dyDescent="0.25">
      <c r="A759" s="52">
        <v>39070</v>
      </c>
      <c r="B759" s="16">
        <v>5.29</v>
      </c>
    </row>
    <row r="760" spans="1:2" x14ac:dyDescent="0.25">
      <c r="A760" s="52">
        <v>39071</v>
      </c>
      <c r="B760" s="16">
        <v>5.2893800000000004</v>
      </c>
    </row>
    <row r="761" spans="1:2" x14ac:dyDescent="0.25">
      <c r="A761" s="52">
        <v>39072</v>
      </c>
      <c r="B761" s="16">
        <v>5.29</v>
      </c>
    </row>
    <row r="762" spans="1:2" x14ac:dyDescent="0.25">
      <c r="A762" s="52">
        <v>39073</v>
      </c>
      <c r="B762" s="16">
        <v>5.29</v>
      </c>
    </row>
    <row r="763" spans="1:2" x14ac:dyDescent="0.25">
      <c r="A763" s="52">
        <v>39076</v>
      </c>
      <c r="B763" s="16">
        <v>5.29</v>
      </c>
    </row>
    <row r="764" spans="1:2" x14ac:dyDescent="0.25">
      <c r="A764" s="52">
        <v>39077</v>
      </c>
      <c r="B764" s="16">
        <v>5.29</v>
      </c>
    </row>
    <row r="765" spans="1:2" x14ac:dyDescent="0.25">
      <c r="A765" s="52">
        <v>39078</v>
      </c>
      <c r="B765" s="16">
        <v>5.2912499999999998</v>
      </c>
    </row>
    <row r="766" spans="1:2" x14ac:dyDescent="0.25">
      <c r="A766" s="52">
        <v>39079</v>
      </c>
      <c r="B766" s="16">
        <v>5.3068799999999996</v>
      </c>
    </row>
    <row r="767" spans="1:2" x14ac:dyDescent="0.25">
      <c r="A767" s="52">
        <v>39080</v>
      </c>
      <c r="B767" s="16">
        <v>5.3425000000000002</v>
      </c>
    </row>
    <row r="768" spans="1:2" x14ac:dyDescent="0.25">
      <c r="A768" s="52">
        <v>39083</v>
      </c>
      <c r="B768" s="16">
        <v>5.3425000000000002</v>
      </c>
    </row>
    <row r="769" spans="1:2" x14ac:dyDescent="0.25">
      <c r="A769" s="52">
        <v>39084</v>
      </c>
      <c r="B769" s="16">
        <v>5.3425000000000002</v>
      </c>
    </row>
    <row r="770" spans="1:2" x14ac:dyDescent="0.25">
      <c r="A770" s="52">
        <v>39085</v>
      </c>
      <c r="B770" s="16">
        <v>5.30375</v>
      </c>
    </row>
    <row r="771" spans="1:2" x14ac:dyDescent="0.25">
      <c r="A771" s="52">
        <v>39086</v>
      </c>
      <c r="B771" s="16">
        <v>5.3012499999999996</v>
      </c>
    </row>
    <row r="772" spans="1:2" x14ac:dyDescent="0.25">
      <c r="A772" s="52">
        <v>39087</v>
      </c>
      <c r="B772" s="16">
        <v>5.3018799999999997</v>
      </c>
    </row>
    <row r="773" spans="1:2" x14ac:dyDescent="0.25">
      <c r="A773" s="52">
        <v>39090</v>
      </c>
      <c r="B773" s="16">
        <v>5.3</v>
      </c>
    </row>
    <row r="774" spans="1:2" x14ac:dyDescent="0.25">
      <c r="A774" s="52">
        <v>39091</v>
      </c>
      <c r="B774" s="16">
        <v>5.3018799999999997</v>
      </c>
    </row>
    <row r="775" spans="1:2" x14ac:dyDescent="0.25">
      <c r="A775" s="52">
        <v>39092</v>
      </c>
      <c r="B775" s="16">
        <v>5.2956300000000001</v>
      </c>
    </row>
    <row r="776" spans="1:2" x14ac:dyDescent="0.25">
      <c r="A776" s="52">
        <v>39093</v>
      </c>
      <c r="B776" s="16">
        <v>5.2949999999999999</v>
      </c>
    </row>
    <row r="777" spans="1:2" x14ac:dyDescent="0.25">
      <c r="A777" s="52">
        <v>39094</v>
      </c>
      <c r="B777" s="16">
        <v>5.30063</v>
      </c>
    </row>
    <row r="778" spans="1:2" x14ac:dyDescent="0.25">
      <c r="A778" s="52">
        <v>39097</v>
      </c>
      <c r="B778" s="16">
        <v>5.30063</v>
      </c>
    </row>
    <row r="779" spans="1:2" x14ac:dyDescent="0.25">
      <c r="A779" s="52">
        <v>39098</v>
      </c>
      <c r="B779" s="16">
        <v>5.3174999999999999</v>
      </c>
    </row>
    <row r="780" spans="1:2" x14ac:dyDescent="0.25">
      <c r="A780" s="52">
        <v>39099</v>
      </c>
      <c r="B780" s="16">
        <v>5.2987500000000001</v>
      </c>
    </row>
    <row r="781" spans="1:2" x14ac:dyDescent="0.25">
      <c r="A781" s="52">
        <v>39100</v>
      </c>
      <c r="B781" s="16">
        <v>5.2962499999999997</v>
      </c>
    </row>
    <row r="782" spans="1:2" x14ac:dyDescent="0.25">
      <c r="A782" s="52">
        <v>39101</v>
      </c>
      <c r="B782" s="16">
        <v>5.2887500000000003</v>
      </c>
    </row>
    <row r="783" spans="1:2" x14ac:dyDescent="0.25">
      <c r="A783" s="52">
        <v>39104</v>
      </c>
      <c r="B783" s="16">
        <v>5.2881299999999998</v>
      </c>
    </row>
    <row r="784" spans="1:2" x14ac:dyDescent="0.25">
      <c r="A784" s="52">
        <v>39105</v>
      </c>
      <c r="B784" s="16">
        <v>5.2906300000000002</v>
      </c>
    </row>
    <row r="785" spans="1:2" x14ac:dyDescent="0.25">
      <c r="A785" s="52">
        <v>39106</v>
      </c>
      <c r="B785" s="16">
        <v>5.2856300000000003</v>
      </c>
    </row>
    <row r="786" spans="1:2" x14ac:dyDescent="0.25">
      <c r="A786" s="52">
        <v>39107</v>
      </c>
      <c r="B786" s="16">
        <v>5.2850000000000001</v>
      </c>
    </row>
    <row r="787" spans="1:2" x14ac:dyDescent="0.25">
      <c r="A787" s="52">
        <v>39108</v>
      </c>
      <c r="B787" s="16">
        <v>5.2850000000000001</v>
      </c>
    </row>
    <row r="788" spans="1:2" x14ac:dyDescent="0.25">
      <c r="A788" s="52">
        <v>39111</v>
      </c>
      <c r="B788" s="16">
        <v>5.2937500000000002</v>
      </c>
    </row>
    <row r="789" spans="1:2" x14ac:dyDescent="0.25">
      <c r="A789" s="52">
        <v>39112</v>
      </c>
      <c r="B789" s="16">
        <v>5.2949999999999999</v>
      </c>
    </row>
    <row r="790" spans="1:2" x14ac:dyDescent="0.25">
      <c r="A790" s="52">
        <v>39113</v>
      </c>
      <c r="B790" s="16">
        <v>5.3312499999999998</v>
      </c>
    </row>
    <row r="791" spans="1:2" x14ac:dyDescent="0.25">
      <c r="A791" s="52">
        <v>39114</v>
      </c>
      <c r="B791" s="16">
        <v>5.2962499999999997</v>
      </c>
    </row>
    <row r="792" spans="1:2" x14ac:dyDescent="0.25">
      <c r="A792" s="52">
        <v>39115</v>
      </c>
      <c r="B792" s="16">
        <v>5.2925000000000004</v>
      </c>
    </row>
    <row r="793" spans="1:2" x14ac:dyDescent="0.25">
      <c r="A793" s="52">
        <v>39118</v>
      </c>
      <c r="B793" s="16">
        <v>5.2937500000000002</v>
      </c>
    </row>
    <row r="794" spans="1:2" x14ac:dyDescent="0.25">
      <c r="A794" s="52">
        <v>39119</v>
      </c>
      <c r="B794" s="16">
        <v>5.2943800000000003</v>
      </c>
    </row>
    <row r="795" spans="1:2" x14ac:dyDescent="0.25">
      <c r="A795" s="52">
        <v>39120</v>
      </c>
      <c r="B795" s="16">
        <v>5.2912499999999998</v>
      </c>
    </row>
    <row r="796" spans="1:2" x14ac:dyDescent="0.25">
      <c r="A796" s="52">
        <v>39121</v>
      </c>
      <c r="B796" s="16">
        <v>5.2925000000000004</v>
      </c>
    </row>
    <row r="797" spans="1:2" x14ac:dyDescent="0.25">
      <c r="A797" s="52">
        <v>39122</v>
      </c>
      <c r="B797" s="16">
        <v>5.2925000000000004</v>
      </c>
    </row>
    <row r="798" spans="1:2" x14ac:dyDescent="0.25">
      <c r="A798" s="52">
        <v>39125</v>
      </c>
      <c r="B798" s="16">
        <v>5.2925000000000004</v>
      </c>
    </row>
    <row r="799" spans="1:2" x14ac:dyDescent="0.25">
      <c r="A799" s="52">
        <v>39126</v>
      </c>
      <c r="B799" s="16">
        <v>5.2925000000000004</v>
      </c>
    </row>
    <row r="800" spans="1:2" x14ac:dyDescent="0.25">
      <c r="A800" s="52">
        <v>39127</v>
      </c>
      <c r="B800" s="16">
        <v>5.2968799999999998</v>
      </c>
    </row>
    <row r="801" spans="1:2" x14ac:dyDescent="0.25">
      <c r="A801" s="52">
        <v>39128</v>
      </c>
      <c r="B801" s="16">
        <v>5.3262499999999999</v>
      </c>
    </row>
    <row r="802" spans="1:2" x14ac:dyDescent="0.25">
      <c r="A802" s="52">
        <v>39129</v>
      </c>
      <c r="B802" s="16">
        <v>5.2949999999999999</v>
      </c>
    </row>
    <row r="803" spans="1:2" x14ac:dyDescent="0.25">
      <c r="A803" s="52">
        <v>39132</v>
      </c>
      <c r="B803" s="16">
        <v>5.2949999999999999</v>
      </c>
    </row>
    <row r="804" spans="1:2" x14ac:dyDescent="0.25">
      <c r="A804" s="52">
        <v>39133</v>
      </c>
      <c r="B804" s="16">
        <v>5.3049999999999997</v>
      </c>
    </row>
    <row r="805" spans="1:2" x14ac:dyDescent="0.25">
      <c r="A805" s="52">
        <v>39134</v>
      </c>
      <c r="B805" s="16">
        <v>5.2968799999999998</v>
      </c>
    </row>
    <row r="806" spans="1:2" x14ac:dyDescent="0.25">
      <c r="A806" s="52">
        <v>39135</v>
      </c>
      <c r="B806" s="16">
        <v>5.2918799999999999</v>
      </c>
    </row>
    <row r="807" spans="1:2" x14ac:dyDescent="0.25">
      <c r="A807" s="52">
        <v>39136</v>
      </c>
      <c r="B807" s="16">
        <v>5.2931299999999997</v>
      </c>
    </row>
    <row r="808" spans="1:2" x14ac:dyDescent="0.25">
      <c r="A808" s="52">
        <v>39139</v>
      </c>
      <c r="B808" s="16">
        <v>5.2956300000000001</v>
      </c>
    </row>
    <row r="809" spans="1:2" x14ac:dyDescent="0.25">
      <c r="A809" s="52">
        <v>39140</v>
      </c>
      <c r="B809" s="16">
        <v>5.3</v>
      </c>
    </row>
    <row r="810" spans="1:2" x14ac:dyDescent="0.25">
      <c r="A810" s="52">
        <v>39141</v>
      </c>
      <c r="B810" s="16">
        <v>5.3449999999999998</v>
      </c>
    </row>
    <row r="811" spans="1:2" x14ac:dyDescent="0.25">
      <c r="A811" s="52">
        <v>39142</v>
      </c>
      <c r="B811" s="16">
        <v>5.3324999999999996</v>
      </c>
    </row>
    <row r="812" spans="1:2" x14ac:dyDescent="0.25">
      <c r="A812" s="52">
        <v>39143</v>
      </c>
      <c r="B812" s="16">
        <v>5.3031300000000003</v>
      </c>
    </row>
    <row r="813" spans="1:2" x14ac:dyDescent="0.25">
      <c r="A813" s="52">
        <v>39146</v>
      </c>
      <c r="B813" s="16">
        <v>5.2987500000000001</v>
      </c>
    </row>
    <row r="814" spans="1:2" x14ac:dyDescent="0.25">
      <c r="A814" s="52">
        <v>39147</v>
      </c>
      <c r="B814" s="16">
        <v>5.3</v>
      </c>
    </row>
    <row r="815" spans="1:2" x14ac:dyDescent="0.25">
      <c r="A815" s="52">
        <v>39148</v>
      </c>
      <c r="B815" s="16">
        <v>5.2987500000000001</v>
      </c>
    </row>
    <row r="816" spans="1:2" x14ac:dyDescent="0.25">
      <c r="A816" s="52">
        <v>39149</v>
      </c>
      <c r="B816" s="16">
        <v>5.2981299999999996</v>
      </c>
    </row>
    <row r="817" spans="1:2" x14ac:dyDescent="0.25">
      <c r="A817" s="52">
        <v>39150</v>
      </c>
      <c r="B817" s="16">
        <v>5.2975000000000003</v>
      </c>
    </row>
    <row r="818" spans="1:2" x14ac:dyDescent="0.25">
      <c r="A818" s="52">
        <v>39153</v>
      </c>
      <c r="B818" s="16">
        <v>5.2975000000000003</v>
      </c>
    </row>
    <row r="819" spans="1:2" x14ac:dyDescent="0.25">
      <c r="A819" s="52">
        <v>39154</v>
      </c>
      <c r="B819" s="16">
        <v>5.2987500000000001</v>
      </c>
    </row>
    <row r="820" spans="1:2" x14ac:dyDescent="0.25">
      <c r="A820" s="52">
        <v>39155</v>
      </c>
      <c r="B820" s="16">
        <v>5.30375</v>
      </c>
    </row>
    <row r="821" spans="1:2" x14ac:dyDescent="0.25">
      <c r="A821" s="52">
        <v>39156</v>
      </c>
      <c r="B821" s="16">
        <v>5.3624999999999998</v>
      </c>
    </row>
    <row r="822" spans="1:2" x14ac:dyDescent="0.25">
      <c r="A822" s="52">
        <v>39157</v>
      </c>
      <c r="B822" s="16">
        <v>5.3031300000000003</v>
      </c>
    </row>
    <row r="823" spans="1:2" x14ac:dyDescent="0.25">
      <c r="A823" s="52">
        <v>39160</v>
      </c>
      <c r="B823" s="16">
        <v>5.3025000000000002</v>
      </c>
    </row>
    <row r="824" spans="1:2" x14ac:dyDescent="0.25">
      <c r="A824" s="52">
        <v>39161</v>
      </c>
      <c r="B824" s="16">
        <v>5.30063</v>
      </c>
    </row>
    <row r="825" spans="1:2" x14ac:dyDescent="0.25">
      <c r="A825" s="52">
        <v>39162</v>
      </c>
      <c r="B825" s="16">
        <v>5.3</v>
      </c>
    </row>
    <row r="826" spans="1:2" x14ac:dyDescent="0.25">
      <c r="A826" s="52">
        <v>39163</v>
      </c>
      <c r="B826" s="16">
        <v>5.30063</v>
      </c>
    </row>
    <row r="827" spans="1:2" x14ac:dyDescent="0.25">
      <c r="A827" s="52">
        <v>39164</v>
      </c>
      <c r="B827" s="16">
        <v>5.3</v>
      </c>
    </row>
    <row r="828" spans="1:2" x14ac:dyDescent="0.25">
      <c r="A828" s="52">
        <v>39167</v>
      </c>
      <c r="B828" s="16">
        <v>5.3</v>
      </c>
    </row>
    <row r="829" spans="1:2" x14ac:dyDescent="0.25">
      <c r="A829" s="52">
        <v>39168</v>
      </c>
      <c r="B829" s="16">
        <v>5.3018799999999997</v>
      </c>
    </row>
    <row r="830" spans="1:2" x14ac:dyDescent="0.25">
      <c r="A830" s="52">
        <v>39169</v>
      </c>
      <c r="B830" s="16">
        <v>5.3112500000000002</v>
      </c>
    </row>
    <row r="831" spans="1:2" x14ac:dyDescent="0.25">
      <c r="A831" s="52">
        <v>39170</v>
      </c>
      <c r="B831" s="16">
        <v>5.36</v>
      </c>
    </row>
    <row r="832" spans="1:2" x14ac:dyDescent="0.25">
      <c r="A832" s="52">
        <v>39171</v>
      </c>
      <c r="B832" s="16">
        <v>5.4781300000000002</v>
      </c>
    </row>
    <row r="833" spans="1:2" x14ac:dyDescent="0.25">
      <c r="A833" s="52">
        <v>39174</v>
      </c>
      <c r="B833" s="16">
        <v>5.3512500000000003</v>
      </c>
    </row>
    <row r="834" spans="1:2" x14ac:dyDescent="0.25">
      <c r="A834" s="52">
        <v>39175</v>
      </c>
      <c r="B834" s="16">
        <v>5.3062500000000004</v>
      </c>
    </row>
    <row r="835" spans="1:2" x14ac:dyDescent="0.25">
      <c r="A835" s="52">
        <v>39176</v>
      </c>
      <c r="B835" s="16">
        <v>5.32125</v>
      </c>
    </row>
    <row r="836" spans="1:2" x14ac:dyDescent="0.25">
      <c r="A836" s="52">
        <v>39177</v>
      </c>
      <c r="B836" s="16">
        <v>5.3387500000000001</v>
      </c>
    </row>
    <row r="837" spans="1:2" x14ac:dyDescent="0.25">
      <c r="A837" s="52">
        <v>39178</v>
      </c>
      <c r="B837" s="16">
        <v>5.3387500000000001</v>
      </c>
    </row>
    <row r="838" spans="1:2" x14ac:dyDescent="0.25">
      <c r="A838" s="52">
        <v>39181</v>
      </c>
      <c r="B838" s="16">
        <v>5.3387500000000001</v>
      </c>
    </row>
    <row r="839" spans="1:2" x14ac:dyDescent="0.25">
      <c r="A839" s="52">
        <v>39182</v>
      </c>
      <c r="B839" s="16">
        <v>5.3375000000000004</v>
      </c>
    </row>
    <row r="840" spans="1:2" x14ac:dyDescent="0.25">
      <c r="A840" s="52">
        <v>39183</v>
      </c>
      <c r="B840" s="16">
        <v>5.34</v>
      </c>
    </row>
    <row r="841" spans="1:2" x14ac:dyDescent="0.25">
      <c r="A841" s="52">
        <v>39184</v>
      </c>
      <c r="B841" s="16">
        <v>5.34</v>
      </c>
    </row>
    <row r="842" spans="1:2" x14ac:dyDescent="0.25">
      <c r="A842" s="52">
        <v>39185</v>
      </c>
      <c r="B842" s="16">
        <v>5.3375000000000004</v>
      </c>
    </row>
    <row r="843" spans="1:2" x14ac:dyDescent="0.25">
      <c r="A843" s="52">
        <v>39188</v>
      </c>
      <c r="B843" s="16">
        <v>5.34375</v>
      </c>
    </row>
    <row r="844" spans="1:2" x14ac:dyDescent="0.25">
      <c r="A844" s="52">
        <v>39189</v>
      </c>
      <c r="B844" s="16">
        <v>5.3768799999999999</v>
      </c>
    </row>
    <row r="845" spans="1:2" x14ac:dyDescent="0.25">
      <c r="A845" s="52">
        <v>39190</v>
      </c>
      <c r="B845" s="16">
        <v>5.3312499999999998</v>
      </c>
    </row>
    <row r="846" spans="1:2" x14ac:dyDescent="0.25">
      <c r="A846" s="52">
        <v>39191</v>
      </c>
      <c r="B846" s="16">
        <v>5.2949999999999999</v>
      </c>
    </row>
    <row r="847" spans="1:2" x14ac:dyDescent="0.25">
      <c r="A847" s="52">
        <v>39192</v>
      </c>
      <c r="B847" s="16">
        <v>5.28125</v>
      </c>
    </row>
    <row r="848" spans="1:2" x14ac:dyDescent="0.25">
      <c r="A848" s="52">
        <v>39195</v>
      </c>
      <c r="B848" s="16">
        <v>5.29</v>
      </c>
    </row>
    <row r="849" spans="1:2" x14ac:dyDescent="0.25">
      <c r="A849" s="52">
        <v>39196</v>
      </c>
      <c r="B849" s="16">
        <v>5.2918799999999999</v>
      </c>
    </row>
    <row r="850" spans="1:2" x14ac:dyDescent="0.25">
      <c r="A850" s="52">
        <v>39197</v>
      </c>
      <c r="B850" s="16">
        <v>5.2943800000000003</v>
      </c>
    </row>
    <row r="851" spans="1:2" x14ac:dyDescent="0.25">
      <c r="A851" s="52">
        <v>39198</v>
      </c>
      <c r="B851" s="16">
        <v>5.2931299999999997</v>
      </c>
    </row>
    <row r="852" spans="1:2" x14ac:dyDescent="0.25">
      <c r="A852" s="52">
        <v>39199</v>
      </c>
      <c r="B852" s="16">
        <v>5.2975000000000003</v>
      </c>
    </row>
    <row r="853" spans="1:2" x14ac:dyDescent="0.25">
      <c r="A853" s="52">
        <v>39202</v>
      </c>
      <c r="B853" s="16">
        <v>5.3581300000000001</v>
      </c>
    </row>
    <row r="854" spans="1:2" x14ac:dyDescent="0.25">
      <c r="A854" s="52">
        <v>39203</v>
      </c>
      <c r="B854" s="16">
        <v>5.3537499999999998</v>
      </c>
    </row>
    <row r="855" spans="1:2" x14ac:dyDescent="0.25">
      <c r="A855" s="52">
        <v>39204</v>
      </c>
      <c r="B855" s="16">
        <v>5.3112500000000002</v>
      </c>
    </row>
    <row r="856" spans="1:2" x14ac:dyDescent="0.25">
      <c r="A856" s="52">
        <v>39205</v>
      </c>
      <c r="B856" s="16">
        <v>5.3049999999999997</v>
      </c>
    </row>
    <row r="857" spans="1:2" x14ac:dyDescent="0.25">
      <c r="A857" s="52">
        <v>39206</v>
      </c>
      <c r="B857" s="16">
        <v>5.3043800000000001</v>
      </c>
    </row>
    <row r="858" spans="1:2" x14ac:dyDescent="0.25">
      <c r="A858" s="52">
        <v>39209</v>
      </c>
      <c r="B858" s="16">
        <v>5.3043800000000001</v>
      </c>
    </row>
    <row r="859" spans="1:2" x14ac:dyDescent="0.25">
      <c r="A859" s="52">
        <v>39210</v>
      </c>
      <c r="B859" s="16">
        <v>5.30063</v>
      </c>
    </row>
    <row r="860" spans="1:2" x14ac:dyDescent="0.25">
      <c r="A860" s="52">
        <v>39211</v>
      </c>
      <c r="B860" s="16">
        <v>5.30063</v>
      </c>
    </row>
    <row r="861" spans="1:2" x14ac:dyDescent="0.25">
      <c r="A861" s="52">
        <v>39212</v>
      </c>
      <c r="B861" s="16">
        <v>5.30063</v>
      </c>
    </row>
    <row r="862" spans="1:2" x14ac:dyDescent="0.25">
      <c r="A862" s="52">
        <v>39213</v>
      </c>
      <c r="B862" s="16">
        <v>5.30063</v>
      </c>
    </row>
    <row r="863" spans="1:2" x14ac:dyDescent="0.25">
      <c r="A863" s="52">
        <v>39216</v>
      </c>
      <c r="B863" s="16">
        <v>5.30063</v>
      </c>
    </row>
    <row r="864" spans="1:2" x14ac:dyDescent="0.25">
      <c r="A864" s="52">
        <v>39217</v>
      </c>
      <c r="B864" s="16">
        <v>5.3412499999999996</v>
      </c>
    </row>
    <row r="865" spans="1:2" x14ac:dyDescent="0.25">
      <c r="A865" s="52">
        <v>39218</v>
      </c>
      <c r="B865" s="16">
        <v>5.3081300000000002</v>
      </c>
    </row>
    <row r="866" spans="1:2" x14ac:dyDescent="0.25">
      <c r="A866" s="52">
        <v>39219</v>
      </c>
      <c r="B866" s="16">
        <v>5.3025000000000002</v>
      </c>
    </row>
    <row r="867" spans="1:2" x14ac:dyDescent="0.25">
      <c r="A867" s="52">
        <v>39220</v>
      </c>
      <c r="B867" s="16">
        <v>5.3</v>
      </c>
    </row>
    <row r="868" spans="1:2" x14ac:dyDescent="0.25">
      <c r="A868" s="52">
        <v>39223</v>
      </c>
      <c r="B868" s="16">
        <v>5.3</v>
      </c>
    </row>
    <row r="869" spans="1:2" x14ac:dyDescent="0.25">
      <c r="A869" s="52">
        <v>39224</v>
      </c>
      <c r="B869" s="16">
        <v>5.2993800000000002</v>
      </c>
    </row>
    <row r="870" spans="1:2" x14ac:dyDescent="0.25">
      <c r="A870" s="52">
        <v>39225</v>
      </c>
      <c r="B870" s="16">
        <v>5.2993800000000002</v>
      </c>
    </row>
    <row r="871" spans="1:2" x14ac:dyDescent="0.25">
      <c r="A871" s="52">
        <v>39226</v>
      </c>
      <c r="B871" s="16">
        <v>5.3012499999999996</v>
      </c>
    </row>
    <row r="872" spans="1:2" x14ac:dyDescent="0.25">
      <c r="A872" s="52">
        <v>39227</v>
      </c>
      <c r="B872" s="16">
        <v>5.3012499999999996</v>
      </c>
    </row>
    <row r="873" spans="1:2" x14ac:dyDescent="0.25">
      <c r="A873" s="52">
        <v>39230</v>
      </c>
      <c r="B873" s="16">
        <v>5.3012499999999996</v>
      </c>
    </row>
    <row r="874" spans="1:2" x14ac:dyDescent="0.25">
      <c r="A874" s="52">
        <v>39231</v>
      </c>
      <c r="B874" s="16">
        <v>5.3118800000000004</v>
      </c>
    </row>
    <row r="875" spans="1:2" x14ac:dyDescent="0.25">
      <c r="A875" s="52">
        <v>39232</v>
      </c>
      <c r="B875" s="16">
        <v>5.3425000000000002</v>
      </c>
    </row>
    <row r="876" spans="1:2" x14ac:dyDescent="0.25">
      <c r="A876" s="52">
        <v>39233</v>
      </c>
      <c r="B876" s="16">
        <v>5.3637499999999996</v>
      </c>
    </row>
    <row r="877" spans="1:2" x14ac:dyDescent="0.25">
      <c r="A877" s="52">
        <v>39234</v>
      </c>
      <c r="B877" s="16">
        <v>5.3274999999999997</v>
      </c>
    </row>
    <row r="878" spans="1:2" x14ac:dyDescent="0.25">
      <c r="A878" s="52">
        <v>39237</v>
      </c>
      <c r="B878" s="16">
        <v>5.3081300000000002</v>
      </c>
    </row>
    <row r="879" spans="1:2" x14ac:dyDescent="0.25">
      <c r="A879" s="52">
        <v>39238</v>
      </c>
      <c r="B879" s="16">
        <v>5.3031300000000003</v>
      </c>
    </row>
    <row r="880" spans="1:2" x14ac:dyDescent="0.25">
      <c r="A880" s="52">
        <v>39239</v>
      </c>
      <c r="B880" s="16">
        <v>5.3031300000000003</v>
      </c>
    </row>
    <row r="881" spans="1:2" x14ac:dyDescent="0.25">
      <c r="A881" s="52">
        <v>39240</v>
      </c>
      <c r="B881" s="16">
        <v>5.3031300000000003</v>
      </c>
    </row>
    <row r="882" spans="1:2" x14ac:dyDescent="0.25">
      <c r="A882" s="52">
        <v>39241</v>
      </c>
      <c r="B882" s="16">
        <v>5.30063</v>
      </c>
    </row>
    <row r="883" spans="1:2" x14ac:dyDescent="0.25">
      <c r="A883" s="52">
        <v>39244</v>
      </c>
      <c r="B883" s="16">
        <v>5.3018799999999997</v>
      </c>
    </row>
    <row r="884" spans="1:2" x14ac:dyDescent="0.25">
      <c r="A884" s="52">
        <v>39245</v>
      </c>
      <c r="B884" s="16">
        <v>5.3025000000000002</v>
      </c>
    </row>
    <row r="885" spans="1:2" x14ac:dyDescent="0.25">
      <c r="A885" s="52">
        <v>39246</v>
      </c>
      <c r="B885" s="16">
        <v>5.30375</v>
      </c>
    </row>
    <row r="886" spans="1:2" x14ac:dyDescent="0.25">
      <c r="A886" s="52">
        <v>39247</v>
      </c>
      <c r="B886" s="16">
        <v>5.3068799999999996</v>
      </c>
    </row>
    <row r="887" spans="1:2" x14ac:dyDescent="0.25">
      <c r="A887" s="52">
        <v>39248</v>
      </c>
      <c r="B887" s="16">
        <v>5.3412499999999996</v>
      </c>
    </row>
    <row r="888" spans="1:2" x14ac:dyDescent="0.25">
      <c r="A888" s="52">
        <v>39251</v>
      </c>
      <c r="B888" s="16">
        <v>5.3043800000000001</v>
      </c>
    </row>
    <row r="889" spans="1:2" x14ac:dyDescent="0.25">
      <c r="A889" s="52">
        <v>39252</v>
      </c>
      <c r="B889" s="16">
        <v>5.3018799999999997</v>
      </c>
    </row>
    <row r="890" spans="1:2" x14ac:dyDescent="0.25">
      <c r="A890" s="52">
        <v>39253</v>
      </c>
      <c r="B890" s="16">
        <v>5.2912499999999998</v>
      </c>
    </row>
    <row r="891" spans="1:2" x14ac:dyDescent="0.25">
      <c r="A891" s="52">
        <v>39254</v>
      </c>
      <c r="B891" s="16">
        <v>5.2937500000000002</v>
      </c>
    </row>
    <row r="892" spans="1:2" x14ac:dyDescent="0.25">
      <c r="A892" s="52">
        <v>39255</v>
      </c>
      <c r="B892" s="16">
        <v>5.2912499999999998</v>
      </c>
    </row>
    <row r="893" spans="1:2" x14ac:dyDescent="0.25">
      <c r="A893" s="52">
        <v>39258</v>
      </c>
      <c r="B893" s="16">
        <v>5.2949999999999999</v>
      </c>
    </row>
    <row r="894" spans="1:2" x14ac:dyDescent="0.25">
      <c r="A894" s="52">
        <v>39259</v>
      </c>
      <c r="B894" s="16">
        <v>5.30375</v>
      </c>
    </row>
    <row r="895" spans="1:2" x14ac:dyDescent="0.25">
      <c r="A895" s="52">
        <v>39260</v>
      </c>
      <c r="B895" s="16">
        <v>5.335</v>
      </c>
    </row>
    <row r="896" spans="1:2" x14ac:dyDescent="0.25">
      <c r="A896" s="52">
        <v>39261</v>
      </c>
      <c r="B896" s="16">
        <v>5.3987499999999997</v>
      </c>
    </row>
    <row r="897" spans="1:2" x14ac:dyDescent="0.25">
      <c r="A897" s="52">
        <v>39262</v>
      </c>
      <c r="B897" s="16">
        <v>5.5</v>
      </c>
    </row>
    <row r="898" spans="1:2" x14ac:dyDescent="0.25">
      <c r="A898" s="52">
        <v>39265</v>
      </c>
      <c r="B898" s="16">
        <v>5.3618800000000002</v>
      </c>
    </row>
    <row r="899" spans="1:2" x14ac:dyDescent="0.25">
      <c r="A899" s="52">
        <v>39266</v>
      </c>
      <c r="B899" s="16">
        <v>5.3281299999999998</v>
      </c>
    </row>
    <row r="900" spans="1:2" x14ac:dyDescent="0.25">
      <c r="A900" s="52">
        <v>39267</v>
      </c>
      <c r="B900" s="16">
        <v>5.3281299999999998</v>
      </c>
    </row>
    <row r="901" spans="1:2" x14ac:dyDescent="0.25">
      <c r="A901" s="52">
        <v>39268</v>
      </c>
      <c r="B901" s="16">
        <v>5.3075000000000001</v>
      </c>
    </row>
    <row r="902" spans="1:2" x14ac:dyDescent="0.25">
      <c r="A902" s="52">
        <v>39269</v>
      </c>
      <c r="B902" s="16">
        <v>5.30375</v>
      </c>
    </row>
    <row r="903" spans="1:2" x14ac:dyDescent="0.25">
      <c r="A903" s="52">
        <v>39272</v>
      </c>
      <c r="B903" s="16">
        <v>5.30375</v>
      </c>
    </row>
    <row r="904" spans="1:2" x14ac:dyDescent="0.25">
      <c r="A904" s="52">
        <v>39273</v>
      </c>
      <c r="B904" s="16">
        <v>5.3025000000000002</v>
      </c>
    </row>
    <row r="905" spans="1:2" x14ac:dyDescent="0.25">
      <c r="A905" s="52">
        <v>39274</v>
      </c>
      <c r="B905" s="16">
        <v>5.2981299999999996</v>
      </c>
    </row>
    <row r="906" spans="1:2" x14ac:dyDescent="0.25">
      <c r="A906" s="52">
        <v>39275</v>
      </c>
      <c r="B906" s="16">
        <v>5.3025000000000002</v>
      </c>
    </row>
    <row r="907" spans="1:2" x14ac:dyDescent="0.25">
      <c r="A907" s="52">
        <v>39276</v>
      </c>
      <c r="B907" s="16">
        <v>5.3018799999999997</v>
      </c>
    </row>
    <row r="908" spans="1:2" x14ac:dyDescent="0.25">
      <c r="A908" s="52">
        <v>39279</v>
      </c>
      <c r="B908" s="16">
        <v>5.3475000000000001</v>
      </c>
    </row>
    <row r="909" spans="1:2" x14ac:dyDescent="0.25">
      <c r="A909" s="52">
        <v>39280</v>
      </c>
      <c r="B909" s="16">
        <v>5.3062500000000004</v>
      </c>
    </row>
    <row r="910" spans="1:2" x14ac:dyDescent="0.25">
      <c r="A910" s="52">
        <v>39281</v>
      </c>
      <c r="B910" s="16">
        <v>5.3049999999999997</v>
      </c>
    </row>
    <row r="911" spans="1:2" x14ac:dyDescent="0.25">
      <c r="A911" s="52">
        <v>39282</v>
      </c>
      <c r="B911" s="16">
        <v>5.3043800000000001</v>
      </c>
    </row>
    <row r="912" spans="1:2" x14ac:dyDescent="0.25">
      <c r="A912" s="52">
        <v>39283</v>
      </c>
      <c r="B912" s="16">
        <v>5.30063</v>
      </c>
    </row>
    <row r="913" spans="1:2" x14ac:dyDescent="0.25">
      <c r="A913" s="52">
        <v>39286</v>
      </c>
      <c r="B913" s="16">
        <v>5.30375</v>
      </c>
    </row>
    <row r="914" spans="1:2" x14ac:dyDescent="0.25">
      <c r="A914" s="52">
        <v>39287</v>
      </c>
      <c r="B914" s="16">
        <v>5.3031300000000003</v>
      </c>
    </row>
    <row r="915" spans="1:2" x14ac:dyDescent="0.25">
      <c r="A915" s="52">
        <v>39288</v>
      </c>
      <c r="B915" s="16">
        <v>5.30375</v>
      </c>
    </row>
    <row r="916" spans="1:2" x14ac:dyDescent="0.25">
      <c r="A916" s="52">
        <v>39289</v>
      </c>
      <c r="B916" s="16">
        <v>5.3106299999999997</v>
      </c>
    </row>
    <row r="917" spans="1:2" x14ac:dyDescent="0.25">
      <c r="A917" s="52">
        <v>39290</v>
      </c>
      <c r="B917" s="16">
        <v>5.3337500000000002</v>
      </c>
    </row>
    <row r="918" spans="1:2" x14ac:dyDescent="0.25">
      <c r="A918" s="52">
        <v>39293</v>
      </c>
      <c r="B918" s="16">
        <v>5.38063</v>
      </c>
    </row>
    <row r="919" spans="1:2" x14ac:dyDescent="0.25">
      <c r="A919" s="52">
        <v>39294</v>
      </c>
      <c r="B919" s="16">
        <v>5.4337499999999999</v>
      </c>
    </row>
    <row r="920" spans="1:2" x14ac:dyDescent="0.25">
      <c r="A920" s="52">
        <v>39295</v>
      </c>
      <c r="B920" s="16">
        <v>5.3781299999999996</v>
      </c>
    </row>
    <row r="921" spans="1:2" x14ac:dyDescent="0.25">
      <c r="A921" s="52">
        <v>39296</v>
      </c>
      <c r="B921" s="16">
        <v>5.3487499999999999</v>
      </c>
    </row>
    <row r="922" spans="1:2" x14ac:dyDescent="0.25">
      <c r="A922" s="52">
        <v>39297</v>
      </c>
      <c r="B922" s="16">
        <v>5.3250000000000002</v>
      </c>
    </row>
    <row r="923" spans="1:2" x14ac:dyDescent="0.25">
      <c r="A923" s="52">
        <v>39300</v>
      </c>
      <c r="B923" s="16">
        <v>5.3150000000000004</v>
      </c>
    </row>
    <row r="924" spans="1:2" x14ac:dyDescent="0.25">
      <c r="A924" s="52">
        <v>39301</v>
      </c>
      <c r="B924" s="16">
        <v>5.3274999999999997</v>
      </c>
    </row>
    <row r="925" spans="1:2" x14ac:dyDescent="0.25">
      <c r="A925" s="52">
        <v>39302</v>
      </c>
      <c r="B925" s="16">
        <v>5.3512500000000003</v>
      </c>
    </row>
    <row r="926" spans="1:2" x14ac:dyDescent="0.25">
      <c r="A926" s="52">
        <v>39303</v>
      </c>
      <c r="B926" s="16">
        <v>5.8637499999999996</v>
      </c>
    </row>
    <row r="927" spans="1:2" x14ac:dyDescent="0.25">
      <c r="A927" s="52">
        <v>39304</v>
      </c>
      <c r="B927" s="16">
        <v>5.9562499999999998</v>
      </c>
    </row>
    <row r="928" spans="1:2" x14ac:dyDescent="0.25">
      <c r="A928" s="52">
        <v>39307</v>
      </c>
      <c r="B928" s="16">
        <v>5.7712500000000002</v>
      </c>
    </row>
    <row r="929" spans="1:2" x14ac:dyDescent="0.25">
      <c r="A929" s="52">
        <v>39308</v>
      </c>
      <c r="B929" s="16">
        <v>5.4087500000000004</v>
      </c>
    </row>
    <row r="930" spans="1:2" x14ac:dyDescent="0.25">
      <c r="A930" s="52">
        <v>39309</v>
      </c>
      <c r="B930" s="16">
        <v>5.30375</v>
      </c>
    </row>
    <row r="931" spans="1:2" x14ac:dyDescent="0.25">
      <c r="A931" s="52">
        <v>39310</v>
      </c>
      <c r="B931" s="16">
        <v>5.1212499999999999</v>
      </c>
    </row>
    <row r="932" spans="1:2" x14ac:dyDescent="0.25">
      <c r="A932" s="52">
        <v>39311</v>
      </c>
      <c r="B932" s="16">
        <v>5.2987500000000001</v>
      </c>
    </row>
    <row r="933" spans="1:2" x14ac:dyDescent="0.25">
      <c r="A933" s="52">
        <v>39314</v>
      </c>
      <c r="B933" s="16">
        <v>5.3574999999999999</v>
      </c>
    </row>
    <row r="934" spans="1:2" x14ac:dyDescent="0.25">
      <c r="A934" s="52">
        <v>39315</v>
      </c>
      <c r="B934" s="16">
        <v>5.35</v>
      </c>
    </row>
    <row r="935" spans="1:2" x14ac:dyDescent="0.25">
      <c r="A935" s="52">
        <v>39316</v>
      </c>
      <c r="B935" s="16">
        <v>5.3475000000000001</v>
      </c>
    </row>
    <row r="936" spans="1:2" x14ac:dyDescent="0.25">
      <c r="A936" s="52">
        <v>39317</v>
      </c>
      <c r="B936" s="16">
        <v>5.2512499999999998</v>
      </c>
    </row>
    <row r="937" spans="1:2" x14ac:dyDescent="0.25">
      <c r="A937" s="52">
        <v>39318</v>
      </c>
      <c r="B937" s="16">
        <v>5.1974999999999998</v>
      </c>
    </row>
    <row r="938" spans="1:2" x14ac:dyDescent="0.25">
      <c r="A938" s="52">
        <v>39321</v>
      </c>
      <c r="B938" s="16">
        <v>5.1974999999999998</v>
      </c>
    </row>
    <row r="939" spans="1:2" x14ac:dyDescent="0.25">
      <c r="A939" s="52">
        <v>39322</v>
      </c>
      <c r="B939" s="16">
        <v>5.40625</v>
      </c>
    </row>
    <row r="940" spans="1:2" x14ac:dyDescent="0.25">
      <c r="A940" s="52">
        <v>39323</v>
      </c>
      <c r="B940" s="16">
        <v>5.6449999999999996</v>
      </c>
    </row>
    <row r="941" spans="1:2" x14ac:dyDescent="0.25">
      <c r="A941" s="52">
        <v>39324</v>
      </c>
      <c r="B941" s="16">
        <v>5.65</v>
      </c>
    </row>
    <row r="942" spans="1:2" x14ac:dyDescent="0.25">
      <c r="A942" s="52">
        <v>39325</v>
      </c>
      <c r="B942" s="16">
        <v>5.5875000000000004</v>
      </c>
    </row>
    <row r="943" spans="1:2" x14ac:dyDescent="0.25">
      <c r="A943" s="52">
        <v>39328</v>
      </c>
      <c r="B943" s="16">
        <v>5.5875000000000004</v>
      </c>
    </row>
    <row r="944" spans="1:2" x14ac:dyDescent="0.25">
      <c r="A944" s="52">
        <v>39329</v>
      </c>
      <c r="B944" s="16">
        <v>5.5125000000000002</v>
      </c>
    </row>
    <row r="945" spans="1:2" x14ac:dyDescent="0.25">
      <c r="A945" s="52">
        <v>39330</v>
      </c>
      <c r="B945" s="16">
        <v>5.5125000000000002</v>
      </c>
    </row>
    <row r="946" spans="1:2" x14ac:dyDescent="0.25">
      <c r="A946" s="52">
        <v>39331</v>
      </c>
      <c r="B946" s="16">
        <v>5.4675000000000002</v>
      </c>
    </row>
    <row r="947" spans="1:2" x14ac:dyDescent="0.25">
      <c r="A947" s="52">
        <v>39332</v>
      </c>
      <c r="B947" s="16">
        <v>5.4</v>
      </c>
    </row>
    <row r="948" spans="1:2" x14ac:dyDescent="0.25">
      <c r="A948" s="52">
        <v>39335</v>
      </c>
      <c r="B948" s="16">
        <v>5.3412499999999996</v>
      </c>
    </row>
    <row r="949" spans="1:2" x14ac:dyDescent="0.25">
      <c r="A949" s="52">
        <v>39336</v>
      </c>
      <c r="B949" s="16">
        <v>5.2987500000000001</v>
      </c>
    </row>
    <row r="950" spans="1:2" x14ac:dyDescent="0.25">
      <c r="A950" s="52">
        <v>39337</v>
      </c>
      <c r="B950" s="16">
        <v>5.1812500000000004</v>
      </c>
    </row>
    <row r="951" spans="1:2" x14ac:dyDescent="0.25">
      <c r="A951" s="52">
        <v>39338</v>
      </c>
      <c r="B951" s="16">
        <v>5.1637500000000003</v>
      </c>
    </row>
    <row r="952" spans="1:2" x14ac:dyDescent="0.25">
      <c r="A952" s="52">
        <v>39339</v>
      </c>
      <c r="B952" s="16">
        <v>5.1262499999999998</v>
      </c>
    </row>
    <row r="953" spans="1:2" x14ac:dyDescent="0.25">
      <c r="A953" s="52">
        <v>39342</v>
      </c>
      <c r="B953" s="16">
        <v>5.2987500000000001</v>
      </c>
    </row>
    <row r="954" spans="1:2" x14ac:dyDescent="0.25">
      <c r="A954" s="52">
        <v>39343</v>
      </c>
      <c r="B954" s="16">
        <v>5.3312499999999998</v>
      </c>
    </row>
    <row r="955" spans="1:2" x14ac:dyDescent="0.25">
      <c r="A955" s="52">
        <v>39344</v>
      </c>
      <c r="B955" s="16">
        <v>4.9437499999999996</v>
      </c>
    </row>
    <row r="956" spans="1:2" x14ac:dyDescent="0.25">
      <c r="A956" s="52">
        <v>39345</v>
      </c>
      <c r="B956" s="16">
        <v>4.9375</v>
      </c>
    </row>
    <row r="957" spans="1:2" x14ac:dyDescent="0.25">
      <c r="A957" s="52">
        <v>39346</v>
      </c>
      <c r="B957" s="16">
        <v>4.8975</v>
      </c>
    </row>
    <row r="958" spans="1:2" x14ac:dyDescent="0.25">
      <c r="A958" s="52">
        <v>39349</v>
      </c>
      <c r="B958" s="16">
        <v>4.8581300000000001</v>
      </c>
    </row>
    <row r="959" spans="1:2" x14ac:dyDescent="0.25">
      <c r="A959" s="52">
        <v>39350</v>
      </c>
      <c r="B959" s="16">
        <v>4.8525</v>
      </c>
    </row>
    <row r="960" spans="1:2" x14ac:dyDescent="0.25">
      <c r="A960" s="52">
        <v>39351</v>
      </c>
      <c r="B960" s="16">
        <v>4.88</v>
      </c>
    </row>
    <row r="961" spans="1:2" x14ac:dyDescent="0.25">
      <c r="A961" s="52">
        <v>39352</v>
      </c>
      <c r="B961" s="16">
        <v>5.09375</v>
      </c>
    </row>
    <row r="962" spans="1:2" x14ac:dyDescent="0.25">
      <c r="A962" s="52">
        <v>39353</v>
      </c>
      <c r="B962" s="16">
        <v>5.30375</v>
      </c>
    </row>
    <row r="963" spans="1:2" x14ac:dyDescent="0.25">
      <c r="A963" s="52">
        <v>39356</v>
      </c>
      <c r="B963" s="16">
        <v>5.0212500000000002</v>
      </c>
    </row>
    <row r="964" spans="1:2" x14ac:dyDescent="0.25">
      <c r="A964" s="52">
        <v>39357</v>
      </c>
      <c r="B964" s="16">
        <v>5.0381299999999998</v>
      </c>
    </row>
    <row r="965" spans="1:2" x14ac:dyDescent="0.25">
      <c r="A965" s="52">
        <v>39358</v>
      </c>
      <c r="B965" s="16">
        <v>4.9737499999999999</v>
      </c>
    </row>
    <row r="966" spans="1:2" x14ac:dyDescent="0.25">
      <c r="A966" s="52">
        <v>39359</v>
      </c>
      <c r="B966" s="16">
        <v>4.8925000000000001</v>
      </c>
    </row>
    <row r="967" spans="1:2" x14ac:dyDescent="0.25">
      <c r="A967" s="52">
        <v>39360</v>
      </c>
      <c r="B967" s="16">
        <v>4.8112500000000002</v>
      </c>
    </row>
    <row r="968" spans="1:2" x14ac:dyDescent="0.25">
      <c r="A968" s="52">
        <v>39363</v>
      </c>
      <c r="B968" s="16">
        <v>4.8112500000000002</v>
      </c>
    </row>
    <row r="969" spans="1:2" x14ac:dyDescent="0.25">
      <c r="A969" s="52">
        <v>39364</v>
      </c>
      <c r="B969" s="16">
        <v>4.8487499999999999</v>
      </c>
    </row>
    <row r="970" spans="1:2" x14ac:dyDescent="0.25">
      <c r="A970" s="52">
        <v>39365</v>
      </c>
      <c r="B970" s="16">
        <v>4.8849999999999998</v>
      </c>
    </row>
    <row r="971" spans="1:2" x14ac:dyDescent="0.25">
      <c r="A971" s="52">
        <v>39366</v>
      </c>
      <c r="B971" s="16">
        <v>4.8650000000000002</v>
      </c>
    </row>
    <row r="972" spans="1:2" x14ac:dyDescent="0.25">
      <c r="A972" s="52">
        <v>39367</v>
      </c>
      <c r="B972" s="16">
        <v>4.8550000000000004</v>
      </c>
    </row>
    <row r="973" spans="1:2" x14ac:dyDescent="0.25">
      <c r="A973" s="52">
        <v>39370</v>
      </c>
      <c r="B973" s="16">
        <v>4.8949999999999996</v>
      </c>
    </row>
    <row r="974" spans="1:2" x14ac:dyDescent="0.25">
      <c r="A974" s="52">
        <v>39371</v>
      </c>
      <c r="B974" s="16">
        <v>4.8812499999999996</v>
      </c>
    </row>
    <row r="975" spans="1:2" x14ac:dyDescent="0.25">
      <c r="A975" s="52">
        <v>39372</v>
      </c>
      <c r="B975" s="16">
        <v>4.8587499999999997</v>
      </c>
    </row>
    <row r="976" spans="1:2" x14ac:dyDescent="0.25">
      <c r="A976" s="52">
        <v>39373</v>
      </c>
      <c r="B976" s="16">
        <v>4.8412499999999996</v>
      </c>
    </row>
    <row r="977" spans="1:2" x14ac:dyDescent="0.25">
      <c r="A977" s="52">
        <v>39374</v>
      </c>
      <c r="B977" s="16">
        <v>4.8012499999999996</v>
      </c>
    </row>
    <row r="978" spans="1:2" x14ac:dyDescent="0.25">
      <c r="A978" s="52">
        <v>39377</v>
      </c>
      <c r="B978" s="16">
        <v>4.80375</v>
      </c>
    </row>
    <row r="979" spans="1:2" x14ac:dyDescent="0.25">
      <c r="A979" s="52">
        <v>39378</v>
      </c>
      <c r="B979" s="16">
        <v>4.8099999999999996</v>
      </c>
    </row>
    <row r="980" spans="1:2" x14ac:dyDescent="0.25">
      <c r="A980" s="52">
        <v>39379</v>
      </c>
      <c r="B980" s="16">
        <v>4.80375</v>
      </c>
    </row>
    <row r="981" spans="1:2" x14ac:dyDescent="0.25">
      <c r="A981" s="52">
        <v>39380</v>
      </c>
      <c r="B981" s="16">
        <v>4.7824999999999998</v>
      </c>
    </row>
    <row r="982" spans="1:2" x14ac:dyDescent="0.25">
      <c r="A982" s="52">
        <v>39381</v>
      </c>
      <c r="B982" s="16">
        <v>4.7937500000000002</v>
      </c>
    </row>
    <row r="983" spans="1:2" x14ac:dyDescent="0.25">
      <c r="A983" s="52">
        <v>39384</v>
      </c>
      <c r="B983" s="16">
        <v>4.8075000000000001</v>
      </c>
    </row>
    <row r="984" spans="1:2" x14ac:dyDescent="0.25">
      <c r="A984" s="52">
        <v>39385</v>
      </c>
      <c r="B984" s="16">
        <v>4.9349999999999996</v>
      </c>
    </row>
    <row r="985" spans="1:2" x14ac:dyDescent="0.25">
      <c r="A985" s="52">
        <v>39386</v>
      </c>
      <c r="B985" s="16">
        <v>5.0062499999999996</v>
      </c>
    </row>
    <row r="986" spans="1:2" x14ac:dyDescent="0.25">
      <c r="A986" s="52">
        <v>39387</v>
      </c>
      <c r="B986" s="16">
        <v>4.6412500000000003</v>
      </c>
    </row>
    <row r="987" spans="1:2" x14ac:dyDescent="0.25">
      <c r="A987" s="52">
        <v>39388</v>
      </c>
      <c r="B987" s="16">
        <v>4.6346299999999996</v>
      </c>
    </row>
    <row r="988" spans="1:2" x14ac:dyDescent="0.25">
      <c r="A988" s="52">
        <v>39391</v>
      </c>
      <c r="B988" s="16">
        <v>4.6293800000000003</v>
      </c>
    </row>
    <row r="989" spans="1:2" x14ac:dyDescent="0.25">
      <c r="A989" s="52">
        <v>39392</v>
      </c>
      <c r="B989" s="16">
        <v>4.625</v>
      </c>
    </row>
    <row r="990" spans="1:2" x14ac:dyDescent="0.25">
      <c r="A990" s="52">
        <v>39393</v>
      </c>
      <c r="B990" s="16">
        <v>4.5650000000000004</v>
      </c>
    </row>
    <row r="991" spans="1:2" x14ac:dyDescent="0.25">
      <c r="A991" s="52">
        <v>39394</v>
      </c>
      <c r="B991" s="16">
        <v>4.5575000000000001</v>
      </c>
    </row>
    <row r="992" spans="1:2" x14ac:dyDescent="0.25">
      <c r="A992" s="52">
        <v>39395</v>
      </c>
      <c r="B992" s="16">
        <v>4.5599999999999996</v>
      </c>
    </row>
    <row r="993" spans="1:2" x14ac:dyDescent="0.25">
      <c r="A993" s="52">
        <v>39398</v>
      </c>
      <c r="B993" s="16">
        <v>4.5599999999999996</v>
      </c>
    </row>
    <row r="994" spans="1:2" x14ac:dyDescent="0.25">
      <c r="A994" s="52">
        <v>39399</v>
      </c>
      <c r="B994" s="16">
        <v>4.6224999999999996</v>
      </c>
    </row>
    <row r="995" spans="1:2" x14ac:dyDescent="0.25">
      <c r="A995" s="52">
        <v>39400</v>
      </c>
      <c r="B995" s="16">
        <v>4.7743799999999998</v>
      </c>
    </row>
    <row r="996" spans="1:2" x14ac:dyDescent="0.25">
      <c r="A996" s="52">
        <v>39401</v>
      </c>
      <c r="B996" s="16">
        <v>4.9550000000000001</v>
      </c>
    </row>
    <row r="997" spans="1:2" x14ac:dyDescent="0.25">
      <c r="A997" s="52">
        <v>39402</v>
      </c>
      <c r="B997" s="16">
        <v>4.7424999999999997</v>
      </c>
    </row>
    <row r="998" spans="1:2" x14ac:dyDescent="0.25">
      <c r="A998" s="52">
        <v>39405</v>
      </c>
      <c r="B998" s="16">
        <v>4.6487499999999997</v>
      </c>
    </row>
    <row r="999" spans="1:2" x14ac:dyDescent="0.25">
      <c r="A999" s="52">
        <v>39406</v>
      </c>
      <c r="B999" s="16">
        <v>4.6462500000000002</v>
      </c>
    </row>
    <row r="1000" spans="1:2" x14ac:dyDescent="0.25">
      <c r="A1000" s="52">
        <v>39407</v>
      </c>
      <c r="B1000" s="16">
        <v>4.6537499999999996</v>
      </c>
    </row>
    <row r="1001" spans="1:2" x14ac:dyDescent="0.25">
      <c r="A1001" s="52">
        <v>39408</v>
      </c>
      <c r="B1001" s="16">
        <v>4.6537499999999996</v>
      </c>
    </row>
    <row r="1002" spans="1:2" x14ac:dyDescent="0.25">
      <c r="A1002" s="52">
        <v>39409</v>
      </c>
      <c r="B1002" s="16">
        <v>4.6725000000000003</v>
      </c>
    </row>
    <row r="1003" spans="1:2" x14ac:dyDescent="0.25">
      <c r="A1003" s="52">
        <v>39412</v>
      </c>
      <c r="B1003" s="16">
        <v>4.67875</v>
      </c>
    </row>
    <row r="1004" spans="1:2" x14ac:dyDescent="0.25">
      <c r="A1004" s="52">
        <v>39413</v>
      </c>
      <c r="B1004" s="16">
        <v>4.7675000000000001</v>
      </c>
    </row>
    <row r="1005" spans="1:2" x14ac:dyDescent="0.25">
      <c r="A1005" s="52">
        <v>39414</v>
      </c>
      <c r="B1005" s="16">
        <v>4.7987500000000001</v>
      </c>
    </row>
    <row r="1006" spans="1:2" x14ac:dyDescent="0.25">
      <c r="A1006" s="52">
        <v>39415</v>
      </c>
      <c r="B1006" s="16">
        <v>4.6937499999999996</v>
      </c>
    </row>
    <row r="1007" spans="1:2" x14ac:dyDescent="0.25">
      <c r="A1007" s="52">
        <v>39416</v>
      </c>
      <c r="B1007" s="16">
        <v>4.7162499999999996</v>
      </c>
    </row>
    <row r="1008" spans="1:2" x14ac:dyDescent="0.25">
      <c r="A1008" s="52">
        <v>39419</v>
      </c>
      <c r="B1008" s="16">
        <v>4.7050000000000001</v>
      </c>
    </row>
    <row r="1009" spans="1:2" x14ac:dyDescent="0.25">
      <c r="A1009" s="52">
        <v>39420</v>
      </c>
      <c r="B1009" s="16">
        <v>4.7312500000000002</v>
      </c>
    </row>
    <row r="1010" spans="1:2" x14ac:dyDescent="0.25">
      <c r="A1010" s="52">
        <v>39421</v>
      </c>
      <c r="B1010" s="16">
        <v>4.6950000000000003</v>
      </c>
    </row>
    <row r="1011" spans="1:2" x14ac:dyDescent="0.25">
      <c r="A1011" s="52">
        <v>39422</v>
      </c>
      <c r="B1011" s="16">
        <v>4.68438</v>
      </c>
    </row>
    <row r="1012" spans="1:2" x14ac:dyDescent="0.25">
      <c r="A1012" s="52">
        <v>39423</v>
      </c>
      <c r="B1012" s="16">
        <v>4.5475000000000003</v>
      </c>
    </row>
    <row r="1013" spans="1:2" x14ac:dyDescent="0.25">
      <c r="A1013" s="52">
        <v>39426</v>
      </c>
      <c r="B1013" s="16">
        <v>4.5475000000000003</v>
      </c>
    </row>
    <row r="1014" spans="1:2" x14ac:dyDescent="0.25">
      <c r="A1014" s="52">
        <v>39427</v>
      </c>
      <c r="B1014" s="16">
        <v>4.4325000000000001</v>
      </c>
    </row>
    <row r="1015" spans="1:2" x14ac:dyDescent="0.25">
      <c r="A1015" s="52">
        <v>39428</v>
      </c>
      <c r="B1015" s="16">
        <v>4.34</v>
      </c>
    </row>
    <row r="1016" spans="1:2" x14ac:dyDescent="0.25">
      <c r="A1016" s="52">
        <v>39429</v>
      </c>
      <c r="B1016" s="16">
        <v>4.3</v>
      </c>
    </row>
    <row r="1017" spans="1:2" x14ac:dyDescent="0.25">
      <c r="A1017" s="52">
        <v>39430</v>
      </c>
      <c r="B1017" s="16">
        <v>4.3025000000000002</v>
      </c>
    </row>
    <row r="1018" spans="1:2" x14ac:dyDescent="0.25">
      <c r="A1018" s="52">
        <v>39433</v>
      </c>
      <c r="B1018" s="16">
        <v>4.4175000000000004</v>
      </c>
    </row>
    <row r="1019" spans="1:2" x14ac:dyDescent="0.25">
      <c r="A1019" s="52">
        <v>39434</v>
      </c>
      <c r="B1019" s="16">
        <v>4.4000000000000004</v>
      </c>
    </row>
    <row r="1020" spans="1:2" x14ac:dyDescent="0.25">
      <c r="A1020" s="52">
        <v>39435</v>
      </c>
      <c r="B1020" s="16">
        <v>4.3449999999999998</v>
      </c>
    </row>
    <row r="1021" spans="1:2" x14ac:dyDescent="0.25">
      <c r="A1021" s="52">
        <v>39436</v>
      </c>
      <c r="B1021" s="16">
        <v>4.3025000000000002</v>
      </c>
    </row>
    <row r="1022" spans="1:2" x14ac:dyDescent="0.25">
      <c r="A1022" s="52">
        <v>39437</v>
      </c>
      <c r="B1022" s="16">
        <v>4.2968799999999998</v>
      </c>
    </row>
    <row r="1023" spans="1:2" x14ac:dyDescent="0.25">
      <c r="A1023" s="52">
        <v>39440</v>
      </c>
      <c r="B1023" s="16">
        <v>4.3906299999999998</v>
      </c>
    </row>
    <row r="1024" spans="1:2" x14ac:dyDescent="0.25">
      <c r="A1024" s="52">
        <v>39441</v>
      </c>
      <c r="B1024" s="16">
        <v>4.3906299999999998</v>
      </c>
    </row>
    <row r="1025" spans="1:2" x14ac:dyDescent="0.25">
      <c r="A1025" s="52">
        <v>39442</v>
      </c>
      <c r="B1025" s="16">
        <v>4.3906299999999998</v>
      </c>
    </row>
    <row r="1026" spans="1:2" x14ac:dyDescent="0.25">
      <c r="A1026" s="52">
        <v>39443</v>
      </c>
      <c r="B1026" s="16">
        <v>4.43</v>
      </c>
    </row>
    <row r="1027" spans="1:2" x14ac:dyDescent="0.25">
      <c r="A1027" s="52">
        <v>39444</v>
      </c>
      <c r="B1027" s="16">
        <v>4.5</v>
      </c>
    </row>
    <row r="1028" spans="1:2" x14ac:dyDescent="0.25">
      <c r="A1028" s="52">
        <v>39447</v>
      </c>
      <c r="B1028" s="16">
        <v>4.8224999999999998</v>
      </c>
    </row>
    <row r="1029" spans="1:2" x14ac:dyDescent="0.25">
      <c r="A1029" s="52">
        <v>39448</v>
      </c>
      <c r="B1029" s="16">
        <v>4.8224999999999998</v>
      </c>
    </row>
    <row r="1030" spans="1:2" x14ac:dyDescent="0.25">
      <c r="A1030" s="52">
        <v>39449</v>
      </c>
      <c r="B1030" s="16">
        <v>4.4512499999999999</v>
      </c>
    </row>
    <row r="1031" spans="1:2" x14ac:dyDescent="0.25">
      <c r="A1031" s="52">
        <v>39450</v>
      </c>
      <c r="B1031" s="16">
        <v>4.3949999999999996</v>
      </c>
    </row>
    <row r="1032" spans="1:2" x14ac:dyDescent="0.25">
      <c r="A1032" s="52">
        <v>39451</v>
      </c>
      <c r="B1032" s="16">
        <v>4.3375000000000004</v>
      </c>
    </row>
    <row r="1033" spans="1:2" x14ac:dyDescent="0.25">
      <c r="A1033" s="52">
        <v>39454</v>
      </c>
      <c r="B1033" s="16">
        <v>4.3</v>
      </c>
    </row>
    <row r="1034" spans="1:2" x14ac:dyDescent="0.25">
      <c r="A1034" s="52">
        <v>39455</v>
      </c>
      <c r="B1034" s="16">
        <v>4.2937500000000002</v>
      </c>
    </row>
    <row r="1035" spans="1:2" x14ac:dyDescent="0.25">
      <c r="A1035" s="52">
        <v>39456</v>
      </c>
      <c r="B1035" s="16">
        <v>4.2871899999999998</v>
      </c>
    </row>
    <row r="1036" spans="1:2" x14ac:dyDescent="0.25">
      <c r="A1036" s="52">
        <v>39457</v>
      </c>
      <c r="B1036" s="16">
        <v>4.2850000000000001</v>
      </c>
    </row>
    <row r="1037" spans="1:2" x14ac:dyDescent="0.25">
      <c r="A1037" s="52">
        <v>39458</v>
      </c>
      <c r="B1037" s="16">
        <v>4.2818800000000001</v>
      </c>
    </row>
    <row r="1038" spans="1:2" x14ac:dyDescent="0.25">
      <c r="A1038" s="52">
        <v>39461</v>
      </c>
      <c r="B1038" s="16">
        <v>4.2874999999999996</v>
      </c>
    </row>
    <row r="1039" spans="1:2" x14ac:dyDescent="0.25">
      <c r="A1039" s="52">
        <v>39462</v>
      </c>
      <c r="B1039" s="16">
        <v>4.3243799999999997</v>
      </c>
    </row>
    <row r="1040" spans="1:2" x14ac:dyDescent="0.25">
      <c r="A1040" s="52">
        <v>39463</v>
      </c>
      <c r="B1040" s="16">
        <v>4.2981299999999996</v>
      </c>
    </row>
    <row r="1041" spans="1:2" x14ac:dyDescent="0.25">
      <c r="A1041" s="52">
        <v>39464</v>
      </c>
      <c r="B1041" s="16">
        <v>4.2906300000000002</v>
      </c>
    </row>
    <row r="1042" spans="1:2" x14ac:dyDescent="0.25">
      <c r="A1042" s="52">
        <v>39465</v>
      </c>
      <c r="B1042" s="16">
        <v>4.2712500000000002</v>
      </c>
    </row>
    <row r="1043" spans="1:2" x14ac:dyDescent="0.25">
      <c r="A1043" s="52">
        <v>39468</v>
      </c>
      <c r="B1043" s="16">
        <v>4.2712500000000002</v>
      </c>
    </row>
    <row r="1044" spans="1:2" x14ac:dyDescent="0.25">
      <c r="A1044" s="52">
        <v>39469</v>
      </c>
      <c r="B1044" s="16">
        <v>4.1762499999999996</v>
      </c>
    </row>
    <row r="1045" spans="1:2" x14ac:dyDescent="0.25">
      <c r="A1045" s="52">
        <v>39470</v>
      </c>
      <c r="B1045" s="16">
        <v>3.5637500000000002</v>
      </c>
    </row>
    <row r="1046" spans="1:2" x14ac:dyDescent="0.25">
      <c r="A1046" s="52">
        <v>39471</v>
      </c>
      <c r="B1046" s="16">
        <v>3.5837500000000002</v>
      </c>
    </row>
    <row r="1047" spans="1:2" x14ac:dyDescent="0.25">
      <c r="A1047" s="52">
        <v>39472</v>
      </c>
      <c r="B1047" s="16">
        <v>3.5912500000000001</v>
      </c>
    </row>
    <row r="1048" spans="1:2" x14ac:dyDescent="0.25">
      <c r="A1048" s="52">
        <v>39475</v>
      </c>
      <c r="B1048" s="16">
        <v>3.5950000000000002</v>
      </c>
    </row>
    <row r="1049" spans="1:2" x14ac:dyDescent="0.25">
      <c r="A1049" s="52">
        <v>39476</v>
      </c>
      <c r="B1049" s="16">
        <v>3.5950000000000002</v>
      </c>
    </row>
    <row r="1050" spans="1:2" x14ac:dyDescent="0.25">
      <c r="A1050" s="52">
        <v>39477</v>
      </c>
      <c r="B1050" s="16">
        <v>3.4099999999999997</v>
      </c>
    </row>
    <row r="1051" spans="1:2" x14ac:dyDescent="0.25">
      <c r="A1051" s="52">
        <v>39478</v>
      </c>
      <c r="B1051" s="16">
        <v>3.1637499999999998</v>
      </c>
    </row>
    <row r="1052" spans="1:2" x14ac:dyDescent="0.25">
      <c r="A1052" s="52">
        <v>39479</v>
      </c>
      <c r="B1052" s="16">
        <v>3.1512500000000001</v>
      </c>
    </row>
    <row r="1053" spans="1:2" x14ac:dyDescent="0.25">
      <c r="A1053" s="52">
        <v>39482</v>
      </c>
      <c r="B1053" s="16">
        <v>3.2375000000000003</v>
      </c>
    </row>
    <row r="1054" spans="1:2" x14ac:dyDescent="0.25">
      <c r="A1054" s="52">
        <v>39483</v>
      </c>
      <c r="B1054" s="16">
        <v>3.2774999999999999</v>
      </c>
    </row>
    <row r="1055" spans="1:2" x14ac:dyDescent="0.25">
      <c r="A1055" s="52">
        <v>39484</v>
      </c>
      <c r="B1055" s="16">
        <v>3.15625</v>
      </c>
    </row>
    <row r="1056" spans="1:2" x14ac:dyDescent="0.25">
      <c r="A1056" s="52">
        <v>39485</v>
      </c>
      <c r="B1056" s="16">
        <v>3.0550000000000002</v>
      </c>
    </row>
    <row r="1057" spans="1:2" x14ac:dyDescent="0.25">
      <c r="A1057" s="52">
        <v>39486</v>
      </c>
      <c r="B1057" s="16">
        <v>3.0550000000000002</v>
      </c>
    </row>
    <row r="1058" spans="1:2" x14ac:dyDescent="0.25">
      <c r="A1058" s="52">
        <v>39489</v>
      </c>
      <c r="B1058" s="16">
        <v>3.0649999999999999</v>
      </c>
    </row>
    <row r="1059" spans="1:2" x14ac:dyDescent="0.25">
      <c r="A1059" s="52">
        <v>39490</v>
      </c>
      <c r="B1059" s="16">
        <v>3.0862500000000002</v>
      </c>
    </row>
    <row r="1060" spans="1:2" x14ac:dyDescent="0.25">
      <c r="A1060" s="52">
        <v>39491</v>
      </c>
      <c r="B1060" s="16">
        <v>3.09</v>
      </c>
    </row>
    <row r="1061" spans="1:2" x14ac:dyDescent="0.25">
      <c r="A1061" s="52">
        <v>39492</v>
      </c>
      <c r="B1061" s="16">
        <v>3.11625</v>
      </c>
    </row>
    <row r="1062" spans="1:2" x14ac:dyDescent="0.25">
      <c r="A1062" s="52">
        <v>39493</v>
      </c>
      <c r="B1062" s="16">
        <v>3.2012499999999999</v>
      </c>
    </row>
    <row r="1063" spans="1:2" x14ac:dyDescent="0.25">
      <c r="A1063" s="52">
        <v>39496</v>
      </c>
      <c r="B1063" s="16">
        <v>3.2012499999999999</v>
      </c>
    </row>
    <row r="1064" spans="1:2" x14ac:dyDescent="0.25">
      <c r="A1064" s="52">
        <v>39497</v>
      </c>
      <c r="B1064" s="16">
        <v>3.1606299999999998</v>
      </c>
    </row>
    <row r="1065" spans="1:2" x14ac:dyDescent="0.25">
      <c r="A1065" s="52">
        <v>39498</v>
      </c>
      <c r="B1065" s="16">
        <v>3.1512500000000001</v>
      </c>
    </row>
    <row r="1066" spans="1:2" x14ac:dyDescent="0.25">
      <c r="A1066" s="52">
        <v>39499</v>
      </c>
      <c r="B1066" s="16">
        <v>3.1143800000000001</v>
      </c>
    </row>
    <row r="1067" spans="1:2" x14ac:dyDescent="0.25">
      <c r="A1067" s="52">
        <v>39500</v>
      </c>
      <c r="B1067" s="16">
        <v>3.0612499999999998</v>
      </c>
    </row>
    <row r="1068" spans="1:2" x14ac:dyDescent="0.25">
      <c r="A1068" s="52">
        <v>39503</v>
      </c>
      <c r="B1068" s="16">
        <v>3.07375</v>
      </c>
    </row>
    <row r="1069" spans="1:2" x14ac:dyDescent="0.25">
      <c r="A1069" s="52">
        <v>39504</v>
      </c>
      <c r="B1069" s="16">
        <v>3.07375</v>
      </c>
    </row>
    <row r="1070" spans="1:2" x14ac:dyDescent="0.25">
      <c r="A1070" s="52">
        <v>39505</v>
      </c>
      <c r="B1070" s="16">
        <v>3.07375</v>
      </c>
    </row>
    <row r="1071" spans="1:2" x14ac:dyDescent="0.25">
      <c r="A1071" s="52">
        <v>39506</v>
      </c>
      <c r="B1071" s="16">
        <v>3.0862500000000002</v>
      </c>
    </row>
    <row r="1072" spans="1:2" x14ac:dyDescent="0.25">
      <c r="A1072" s="52">
        <v>39507</v>
      </c>
      <c r="B1072" s="16">
        <v>3.1625000000000001</v>
      </c>
    </row>
    <row r="1073" spans="1:2" x14ac:dyDescent="0.25">
      <c r="A1073" s="52">
        <v>39510</v>
      </c>
      <c r="B1073" s="16">
        <v>3.1524999999999999</v>
      </c>
    </row>
    <row r="1074" spans="1:2" x14ac:dyDescent="0.25">
      <c r="A1074" s="52">
        <v>39511</v>
      </c>
      <c r="B1074" s="16">
        <v>3.16</v>
      </c>
    </row>
    <row r="1075" spans="1:2" x14ac:dyDescent="0.25">
      <c r="A1075" s="52">
        <v>39512</v>
      </c>
      <c r="B1075" s="16">
        <v>3.1524999999999999</v>
      </c>
    </row>
    <row r="1076" spans="1:2" x14ac:dyDescent="0.25">
      <c r="A1076" s="52">
        <v>39513</v>
      </c>
      <c r="B1076" s="16">
        <v>3.1156299999999999</v>
      </c>
    </row>
    <row r="1077" spans="1:2" x14ac:dyDescent="0.25">
      <c r="A1077" s="52">
        <v>39514</v>
      </c>
      <c r="B1077" s="16">
        <v>3.09375</v>
      </c>
    </row>
    <row r="1078" spans="1:2" x14ac:dyDescent="0.25">
      <c r="A1078" s="52">
        <v>39517</v>
      </c>
      <c r="B1078" s="16">
        <v>3.0962499999999999</v>
      </c>
    </row>
    <row r="1079" spans="1:2" x14ac:dyDescent="0.25">
      <c r="A1079" s="52">
        <v>39518</v>
      </c>
      <c r="B1079" s="16">
        <v>3.0975000000000001</v>
      </c>
    </row>
    <row r="1080" spans="1:2" x14ac:dyDescent="0.25">
      <c r="A1080" s="52">
        <v>39519</v>
      </c>
      <c r="B1080" s="16">
        <v>3.0812499999999998</v>
      </c>
    </row>
    <row r="1081" spans="1:2" x14ac:dyDescent="0.25">
      <c r="A1081" s="52">
        <v>39520</v>
      </c>
      <c r="B1081" s="16">
        <v>3.0775000000000001</v>
      </c>
    </row>
    <row r="1082" spans="1:2" x14ac:dyDescent="0.25">
      <c r="A1082" s="52">
        <v>39521</v>
      </c>
      <c r="B1082" s="16">
        <v>3.05375</v>
      </c>
    </row>
    <row r="1083" spans="1:2" x14ac:dyDescent="0.25">
      <c r="A1083" s="52">
        <v>39524</v>
      </c>
      <c r="B1083" s="16">
        <v>3.8624999999999998</v>
      </c>
    </row>
    <row r="1084" spans="1:2" x14ac:dyDescent="0.25">
      <c r="A1084" s="52">
        <v>39525</v>
      </c>
      <c r="B1084" s="16">
        <v>3.3812500000000001</v>
      </c>
    </row>
    <row r="1085" spans="1:2" x14ac:dyDescent="0.25">
      <c r="A1085" s="52">
        <v>39526</v>
      </c>
      <c r="B1085" s="16">
        <v>2.6475</v>
      </c>
    </row>
    <row r="1086" spans="1:2" x14ac:dyDescent="0.25">
      <c r="A1086" s="52">
        <v>39527</v>
      </c>
      <c r="B1086" s="16">
        <v>2.7487499999999998</v>
      </c>
    </row>
    <row r="1087" spans="1:2" x14ac:dyDescent="0.25">
      <c r="A1087" s="52">
        <v>39528</v>
      </c>
      <c r="B1087" s="16">
        <v>2.7487499999999998</v>
      </c>
    </row>
    <row r="1088" spans="1:2" x14ac:dyDescent="0.25">
      <c r="A1088" s="52">
        <v>39531</v>
      </c>
      <c r="B1088" s="16">
        <v>2.7487499999999998</v>
      </c>
    </row>
    <row r="1089" spans="1:2" x14ac:dyDescent="0.25">
      <c r="A1089" s="52">
        <v>39532</v>
      </c>
      <c r="B1089" s="16">
        <v>2.8737499999999998</v>
      </c>
    </row>
    <row r="1090" spans="1:2" x14ac:dyDescent="0.25">
      <c r="A1090" s="52">
        <v>39533</v>
      </c>
      <c r="B1090" s="16">
        <v>2.9474999999999998</v>
      </c>
    </row>
    <row r="1091" spans="1:2" x14ac:dyDescent="0.25">
      <c r="A1091" s="52">
        <v>39534</v>
      </c>
      <c r="B1091" s="16">
        <v>3.0775000000000001</v>
      </c>
    </row>
    <row r="1092" spans="1:2" x14ac:dyDescent="0.25">
      <c r="A1092" s="52">
        <v>39535</v>
      </c>
      <c r="B1092" s="16">
        <v>2.86625</v>
      </c>
    </row>
    <row r="1093" spans="1:2" x14ac:dyDescent="0.25">
      <c r="A1093" s="52">
        <v>39538</v>
      </c>
      <c r="B1093" s="16">
        <v>3.1812499999999999</v>
      </c>
    </row>
    <row r="1094" spans="1:2" x14ac:dyDescent="0.25">
      <c r="A1094" s="52">
        <v>39539</v>
      </c>
      <c r="B1094" s="16">
        <v>3.0375000000000001</v>
      </c>
    </row>
    <row r="1095" spans="1:2" x14ac:dyDescent="0.25">
      <c r="A1095" s="52">
        <v>39540</v>
      </c>
      <c r="B1095" s="16">
        <v>3.0137499999999999</v>
      </c>
    </row>
    <row r="1096" spans="1:2" x14ac:dyDescent="0.25">
      <c r="A1096" s="52">
        <v>39541</v>
      </c>
      <c r="B1096" s="16">
        <v>2.8374999999999999</v>
      </c>
    </row>
    <row r="1097" spans="1:2" x14ac:dyDescent="0.25">
      <c r="A1097" s="52">
        <v>39542</v>
      </c>
      <c r="B1097" s="16">
        <v>2.6524999999999999</v>
      </c>
    </row>
    <row r="1098" spans="1:2" x14ac:dyDescent="0.25">
      <c r="A1098" s="52">
        <v>39545</v>
      </c>
      <c r="B1098" s="16">
        <v>2.6749999999999998</v>
      </c>
    </row>
    <row r="1099" spans="1:2" x14ac:dyDescent="0.25">
      <c r="A1099" s="52">
        <v>39546</v>
      </c>
      <c r="B1099" s="16">
        <v>2.63625</v>
      </c>
    </row>
    <row r="1100" spans="1:2" x14ac:dyDescent="0.25">
      <c r="A1100" s="52">
        <v>39547</v>
      </c>
      <c r="B1100" s="16">
        <v>2.5612499999999998</v>
      </c>
    </row>
    <row r="1101" spans="1:2" x14ac:dyDescent="0.25">
      <c r="A1101" s="52">
        <v>39548</v>
      </c>
      <c r="B1101" s="16">
        <v>2.4325000000000001</v>
      </c>
    </row>
    <row r="1102" spans="1:2" x14ac:dyDescent="0.25">
      <c r="A1102" s="52">
        <v>39549</v>
      </c>
      <c r="B1102" s="16">
        <v>2.4075000000000002</v>
      </c>
    </row>
    <row r="1103" spans="1:2" x14ac:dyDescent="0.25">
      <c r="A1103" s="52">
        <v>39552</v>
      </c>
      <c r="B1103" s="16">
        <v>2.4037500000000001</v>
      </c>
    </row>
    <row r="1104" spans="1:2" x14ac:dyDescent="0.25">
      <c r="A1104" s="52">
        <v>39553</v>
      </c>
      <c r="B1104" s="16">
        <v>2.67</v>
      </c>
    </row>
    <row r="1105" spans="1:2" x14ac:dyDescent="0.25">
      <c r="A1105" s="52">
        <v>39554</v>
      </c>
      <c r="B1105" s="16">
        <v>2.68</v>
      </c>
    </row>
    <row r="1106" spans="1:2" x14ac:dyDescent="0.25">
      <c r="A1106" s="52">
        <v>39555</v>
      </c>
      <c r="B1106" s="16">
        <v>2.6625000000000001</v>
      </c>
    </row>
    <row r="1107" spans="1:2" x14ac:dyDescent="0.25">
      <c r="A1107" s="52">
        <v>39556</v>
      </c>
      <c r="B1107" s="16">
        <v>2.63</v>
      </c>
    </row>
    <row r="1108" spans="1:2" x14ac:dyDescent="0.25">
      <c r="A1108" s="52">
        <v>39559</v>
      </c>
      <c r="B1108" s="16">
        <v>2.6412499999999999</v>
      </c>
    </row>
    <row r="1109" spans="1:2" x14ac:dyDescent="0.25">
      <c r="A1109" s="52">
        <v>39560</v>
      </c>
      <c r="B1109" s="16">
        <v>2.625</v>
      </c>
    </row>
    <row r="1110" spans="1:2" x14ac:dyDescent="0.25">
      <c r="A1110" s="52">
        <v>39561</v>
      </c>
      <c r="B1110" s="16">
        <v>2.5012500000000002</v>
      </c>
    </row>
    <row r="1111" spans="1:2" x14ac:dyDescent="0.25">
      <c r="A1111" s="52">
        <v>39562</v>
      </c>
      <c r="B1111" s="16">
        <v>2.4175</v>
      </c>
    </row>
    <row r="1112" spans="1:2" x14ac:dyDescent="0.25">
      <c r="A1112" s="52">
        <v>39563</v>
      </c>
      <c r="B1112" s="16">
        <v>2.3912499999999999</v>
      </c>
    </row>
    <row r="1113" spans="1:2" x14ac:dyDescent="0.25">
      <c r="A1113" s="52">
        <v>39566</v>
      </c>
      <c r="B1113" s="16">
        <v>2.4449999999999998</v>
      </c>
    </row>
    <row r="1114" spans="1:2" x14ac:dyDescent="0.25">
      <c r="A1114" s="52">
        <v>39567</v>
      </c>
      <c r="B1114" s="16">
        <v>2.4449999999999998</v>
      </c>
    </row>
    <row r="1115" spans="1:2" x14ac:dyDescent="0.25">
      <c r="A1115" s="52">
        <v>39568</v>
      </c>
      <c r="B1115" s="16">
        <v>2.6549999999999998</v>
      </c>
    </row>
    <row r="1116" spans="1:2" x14ac:dyDescent="0.25">
      <c r="A1116" s="52">
        <v>39569</v>
      </c>
      <c r="B1116" s="16">
        <v>2.46</v>
      </c>
    </row>
    <row r="1117" spans="1:2" x14ac:dyDescent="0.25">
      <c r="A1117" s="52">
        <v>39570</v>
      </c>
      <c r="B1117" s="16">
        <v>2.4725000000000001</v>
      </c>
    </row>
    <row r="1118" spans="1:2" x14ac:dyDescent="0.25">
      <c r="A1118" s="52">
        <v>39573</v>
      </c>
      <c r="B1118" s="16">
        <v>2.4725000000000001</v>
      </c>
    </row>
    <row r="1119" spans="1:2" x14ac:dyDescent="0.25">
      <c r="A1119" s="52">
        <v>39574</v>
      </c>
      <c r="B1119" s="16">
        <v>2.3650000000000002</v>
      </c>
    </row>
    <row r="1120" spans="1:2" x14ac:dyDescent="0.25">
      <c r="A1120" s="52">
        <v>39575</v>
      </c>
      <c r="B1120" s="16">
        <v>2.2112500000000002</v>
      </c>
    </row>
    <row r="1121" spans="1:2" x14ac:dyDescent="0.25">
      <c r="A1121" s="52">
        <v>39576</v>
      </c>
      <c r="B1121" s="16">
        <v>2.145</v>
      </c>
    </row>
    <row r="1122" spans="1:2" x14ac:dyDescent="0.25">
      <c r="A1122" s="52">
        <v>39577</v>
      </c>
      <c r="B1122" s="16">
        <v>2.1412499999999999</v>
      </c>
    </row>
    <row r="1123" spans="1:2" x14ac:dyDescent="0.25">
      <c r="A1123" s="52">
        <v>39580</v>
      </c>
      <c r="B1123" s="16">
        <v>2.1949999999999998</v>
      </c>
    </row>
    <row r="1124" spans="1:2" x14ac:dyDescent="0.25">
      <c r="A1124" s="52">
        <v>39581</v>
      </c>
      <c r="B1124" s="16">
        <v>2.2012499999999999</v>
      </c>
    </row>
    <row r="1125" spans="1:2" x14ac:dyDescent="0.25">
      <c r="A1125" s="52">
        <v>39582</v>
      </c>
      <c r="B1125" s="16">
        <v>2.2025000000000001</v>
      </c>
    </row>
    <row r="1126" spans="1:2" x14ac:dyDescent="0.25">
      <c r="A1126" s="52">
        <v>39583</v>
      </c>
      <c r="B1126" s="16">
        <v>2.2562500000000001</v>
      </c>
    </row>
    <row r="1127" spans="1:2" x14ac:dyDescent="0.25">
      <c r="A1127" s="52">
        <v>39584</v>
      </c>
      <c r="B1127" s="16">
        <v>2.1749999999999998</v>
      </c>
    </row>
    <row r="1128" spans="1:2" x14ac:dyDescent="0.25">
      <c r="A1128" s="52">
        <v>39587</v>
      </c>
      <c r="B1128" s="16">
        <v>2.1524999999999999</v>
      </c>
    </row>
    <row r="1129" spans="1:2" x14ac:dyDescent="0.25">
      <c r="A1129" s="52">
        <v>39588</v>
      </c>
      <c r="B1129" s="16">
        <v>2.1118800000000002</v>
      </c>
    </row>
    <row r="1130" spans="1:2" x14ac:dyDescent="0.25">
      <c r="A1130" s="52">
        <v>39589</v>
      </c>
      <c r="B1130" s="16">
        <v>2.1087500000000001</v>
      </c>
    </row>
    <row r="1131" spans="1:2" x14ac:dyDescent="0.25">
      <c r="A1131" s="52">
        <v>39590</v>
      </c>
      <c r="B1131" s="16">
        <v>2.1112500000000001</v>
      </c>
    </row>
    <row r="1132" spans="1:2" x14ac:dyDescent="0.25">
      <c r="A1132" s="52">
        <v>39591</v>
      </c>
      <c r="B1132" s="16">
        <v>2.1124999999999998</v>
      </c>
    </row>
    <row r="1133" spans="1:2" x14ac:dyDescent="0.25">
      <c r="A1133" s="52">
        <v>39594</v>
      </c>
      <c r="B1133" s="16">
        <v>2.1124999999999998</v>
      </c>
    </row>
    <row r="1134" spans="1:2" x14ac:dyDescent="0.25">
      <c r="A1134" s="52">
        <v>39595</v>
      </c>
      <c r="B1134" s="16">
        <v>2.1662499999999998</v>
      </c>
    </row>
    <row r="1135" spans="1:2" x14ac:dyDescent="0.25">
      <c r="A1135" s="52">
        <v>39596</v>
      </c>
      <c r="B1135" s="16">
        <v>2.42875</v>
      </c>
    </row>
    <row r="1136" spans="1:2" x14ac:dyDescent="0.25">
      <c r="A1136" s="52">
        <v>39597</v>
      </c>
      <c r="B1136" s="16">
        <v>2.5874999999999999</v>
      </c>
    </row>
    <row r="1137" spans="1:2" x14ac:dyDescent="0.25">
      <c r="A1137" s="52">
        <v>39598</v>
      </c>
      <c r="B1137" s="16">
        <v>2.5387499999999998</v>
      </c>
    </row>
    <row r="1138" spans="1:2" x14ac:dyDescent="0.25">
      <c r="A1138" s="52">
        <v>39601</v>
      </c>
      <c r="B1138" s="16">
        <v>2.3137500000000002</v>
      </c>
    </row>
    <row r="1139" spans="1:2" x14ac:dyDescent="0.25">
      <c r="A1139" s="52">
        <v>39602</v>
      </c>
      <c r="B1139" s="16">
        <v>2.2999999999999998</v>
      </c>
    </row>
    <row r="1140" spans="1:2" x14ac:dyDescent="0.25">
      <c r="A1140" s="52">
        <v>39603</v>
      </c>
      <c r="B1140" s="16">
        <v>2.2162500000000001</v>
      </c>
    </row>
    <row r="1141" spans="1:2" x14ac:dyDescent="0.25">
      <c r="A1141" s="52">
        <v>39604</v>
      </c>
      <c r="B1141" s="16">
        <v>2.125</v>
      </c>
    </row>
    <row r="1142" spans="1:2" x14ac:dyDescent="0.25">
      <c r="A1142" s="52">
        <v>39605</v>
      </c>
      <c r="B1142" s="16">
        <v>2.0924999999999998</v>
      </c>
    </row>
    <row r="1143" spans="1:2" x14ac:dyDescent="0.25">
      <c r="A1143" s="52">
        <v>39608</v>
      </c>
      <c r="B1143" s="16">
        <v>2.1012499999999998</v>
      </c>
    </row>
    <row r="1144" spans="1:2" x14ac:dyDescent="0.25">
      <c r="A1144" s="52">
        <v>39609</v>
      </c>
      <c r="B1144" s="16">
        <v>2.0962499999999999</v>
      </c>
    </row>
    <row r="1145" spans="1:2" x14ac:dyDescent="0.25">
      <c r="A1145" s="52">
        <v>39610</v>
      </c>
      <c r="B1145" s="16">
        <v>2.0950000000000002</v>
      </c>
    </row>
    <row r="1146" spans="1:2" x14ac:dyDescent="0.25">
      <c r="A1146" s="52">
        <v>39611</v>
      </c>
      <c r="B1146" s="16">
        <v>2.0962499999999999</v>
      </c>
    </row>
    <row r="1147" spans="1:2" x14ac:dyDescent="0.25">
      <c r="A1147" s="52">
        <v>39612</v>
      </c>
      <c r="B1147" s="16">
        <v>2.0987499999999999</v>
      </c>
    </row>
    <row r="1148" spans="1:2" x14ac:dyDescent="0.25">
      <c r="A1148" s="52">
        <v>39615</v>
      </c>
      <c r="B1148" s="16">
        <v>2.3587500000000001</v>
      </c>
    </row>
    <row r="1149" spans="1:2" x14ac:dyDescent="0.25">
      <c r="A1149" s="52">
        <v>39616</v>
      </c>
      <c r="B1149" s="16">
        <v>2.16</v>
      </c>
    </row>
    <row r="1150" spans="1:2" x14ac:dyDescent="0.25">
      <c r="A1150" s="52">
        <v>39617</v>
      </c>
      <c r="B1150" s="16">
        <v>2.0912500000000001</v>
      </c>
    </row>
    <row r="1151" spans="1:2" x14ac:dyDescent="0.25">
      <c r="A1151" s="52">
        <v>39618</v>
      </c>
      <c r="B1151" s="16">
        <v>2.0787499999999999</v>
      </c>
    </row>
    <row r="1152" spans="1:2" x14ac:dyDescent="0.25">
      <c r="A1152" s="52">
        <v>39619</v>
      </c>
      <c r="B1152" s="16">
        <v>2.0674999999999999</v>
      </c>
    </row>
    <row r="1153" spans="1:2" x14ac:dyDescent="0.25">
      <c r="A1153" s="52">
        <v>39622</v>
      </c>
      <c r="B1153" s="16">
        <v>2.085</v>
      </c>
    </row>
    <row r="1154" spans="1:2" x14ac:dyDescent="0.25">
      <c r="A1154" s="52">
        <v>39623</v>
      </c>
      <c r="B1154" s="16">
        <v>2.0918800000000002</v>
      </c>
    </row>
    <row r="1155" spans="1:2" x14ac:dyDescent="0.25">
      <c r="A1155" s="52">
        <v>39624</v>
      </c>
      <c r="B1155" s="16">
        <v>2.105</v>
      </c>
    </row>
    <row r="1156" spans="1:2" x14ac:dyDescent="0.25">
      <c r="A1156" s="52">
        <v>39625</v>
      </c>
      <c r="B1156" s="16">
        <v>2.1974999999999998</v>
      </c>
    </row>
    <row r="1157" spans="1:2" x14ac:dyDescent="0.25">
      <c r="A1157" s="52">
        <v>39626</v>
      </c>
      <c r="B1157" s="16">
        <v>2.4975000000000001</v>
      </c>
    </row>
    <row r="1158" spans="1:2" x14ac:dyDescent="0.25">
      <c r="A1158" s="52">
        <v>39629</v>
      </c>
      <c r="B1158" s="16">
        <v>3.6062500000000006</v>
      </c>
    </row>
    <row r="1159" spans="1:2" x14ac:dyDescent="0.25">
      <c r="A1159" s="52">
        <v>39630</v>
      </c>
      <c r="B1159" s="16">
        <v>2.5412499999999998</v>
      </c>
    </row>
    <row r="1160" spans="1:2" x14ac:dyDescent="0.25">
      <c r="A1160" s="52">
        <v>39631</v>
      </c>
      <c r="B1160" s="16">
        <v>2.4437500000000001</v>
      </c>
    </row>
    <row r="1161" spans="1:2" x14ac:dyDescent="0.25">
      <c r="A1161" s="52">
        <v>39632</v>
      </c>
      <c r="B1161" s="16">
        <v>2.4424999999999999</v>
      </c>
    </row>
    <row r="1162" spans="1:2" x14ac:dyDescent="0.25">
      <c r="A1162" s="52">
        <v>39633</v>
      </c>
      <c r="B1162" s="16">
        <v>2.4424999999999999</v>
      </c>
    </row>
    <row r="1163" spans="1:2" x14ac:dyDescent="0.25">
      <c r="A1163" s="52">
        <v>39636</v>
      </c>
      <c r="B1163" s="16">
        <v>2.39</v>
      </c>
    </row>
    <row r="1164" spans="1:2" x14ac:dyDescent="0.25">
      <c r="A1164" s="52">
        <v>39637</v>
      </c>
      <c r="B1164" s="16">
        <v>2.36625</v>
      </c>
    </row>
    <row r="1165" spans="1:2" x14ac:dyDescent="0.25">
      <c r="A1165" s="52">
        <v>39638</v>
      </c>
      <c r="B1165" s="16">
        <v>2.3275000000000001</v>
      </c>
    </row>
    <row r="1166" spans="1:2" x14ac:dyDescent="0.25">
      <c r="A1166" s="52">
        <v>39639</v>
      </c>
      <c r="B1166" s="16">
        <v>2.1775000000000002</v>
      </c>
    </row>
    <row r="1167" spans="1:2" x14ac:dyDescent="0.25">
      <c r="A1167" s="52">
        <v>39640</v>
      </c>
      <c r="B1167" s="16">
        <v>2.145</v>
      </c>
    </row>
    <row r="1168" spans="1:2" x14ac:dyDescent="0.25">
      <c r="A1168" s="52">
        <v>39643</v>
      </c>
      <c r="B1168" s="16">
        <v>2.2025000000000001</v>
      </c>
    </row>
    <row r="1169" spans="1:2" x14ac:dyDescent="0.25">
      <c r="A1169" s="52">
        <v>39644</v>
      </c>
      <c r="B1169" s="16">
        <v>2.3087499999999999</v>
      </c>
    </row>
    <row r="1170" spans="1:2" x14ac:dyDescent="0.25">
      <c r="A1170" s="52">
        <v>39645</v>
      </c>
      <c r="B1170" s="16">
        <v>2.1937500000000001</v>
      </c>
    </row>
    <row r="1171" spans="1:2" x14ac:dyDescent="0.25">
      <c r="A1171" s="52">
        <v>39646</v>
      </c>
      <c r="B1171" s="16">
        <v>2.1112500000000001</v>
      </c>
    </row>
    <row r="1172" spans="1:2" x14ac:dyDescent="0.25">
      <c r="A1172" s="52">
        <v>39647</v>
      </c>
      <c r="B1172" s="16">
        <v>2.1025</v>
      </c>
    </row>
    <row r="1173" spans="1:2" x14ac:dyDescent="0.25">
      <c r="A1173" s="52">
        <v>39650</v>
      </c>
      <c r="B1173" s="16">
        <v>2.1062500000000002</v>
      </c>
    </row>
    <row r="1174" spans="1:2" x14ac:dyDescent="0.25">
      <c r="A1174" s="52">
        <v>39651</v>
      </c>
      <c r="B1174" s="16">
        <v>2.1</v>
      </c>
    </row>
    <row r="1175" spans="1:2" x14ac:dyDescent="0.25">
      <c r="A1175" s="52">
        <v>39652</v>
      </c>
      <c r="B1175" s="16">
        <v>2.0981299999999998</v>
      </c>
    </row>
    <row r="1176" spans="1:2" x14ac:dyDescent="0.25">
      <c r="A1176" s="52">
        <v>39653</v>
      </c>
      <c r="B1176" s="16">
        <v>2.0975000000000001</v>
      </c>
    </row>
    <row r="1177" spans="1:2" x14ac:dyDescent="0.25">
      <c r="A1177" s="52">
        <v>39654</v>
      </c>
      <c r="B1177" s="16">
        <v>2.1037499999999998</v>
      </c>
    </row>
    <row r="1178" spans="1:2" x14ac:dyDescent="0.25">
      <c r="A1178" s="52">
        <v>39657</v>
      </c>
      <c r="B1178" s="16">
        <v>2.2574999999999998</v>
      </c>
    </row>
    <row r="1179" spans="1:2" x14ac:dyDescent="0.25">
      <c r="A1179" s="52">
        <v>39658</v>
      </c>
      <c r="B1179" s="16">
        <v>2.4162499999999998</v>
      </c>
    </row>
    <row r="1180" spans="1:2" x14ac:dyDescent="0.25">
      <c r="A1180" s="52">
        <v>39659</v>
      </c>
      <c r="B1180" s="16">
        <v>2.35</v>
      </c>
    </row>
    <row r="1181" spans="1:2" x14ac:dyDescent="0.25">
      <c r="A1181" s="52">
        <v>39660</v>
      </c>
      <c r="B1181" s="16">
        <v>2.3224999999999998</v>
      </c>
    </row>
    <row r="1182" spans="1:2" x14ac:dyDescent="0.25">
      <c r="A1182" s="52">
        <v>39661</v>
      </c>
      <c r="B1182" s="16">
        <v>2.2075</v>
      </c>
    </row>
    <row r="1183" spans="1:2" x14ac:dyDescent="0.25">
      <c r="A1183" s="52">
        <v>39664</v>
      </c>
      <c r="B1183" s="16">
        <v>2.2012499999999999</v>
      </c>
    </row>
    <row r="1184" spans="1:2" x14ac:dyDescent="0.25">
      <c r="A1184" s="52">
        <v>39665</v>
      </c>
      <c r="B1184" s="16">
        <v>2.21875</v>
      </c>
    </row>
    <row r="1185" spans="1:2" x14ac:dyDescent="0.25">
      <c r="A1185" s="52">
        <v>39666</v>
      </c>
      <c r="B1185" s="16">
        <v>2.1924999999999999</v>
      </c>
    </row>
    <row r="1186" spans="1:2" x14ac:dyDescent="0.25">
      <c r="A1186" s="52">
        <v>39667</v>
      </c>
      <c r="B1186" s="16">
        <v>2.1937500000000001</v>
      </c>
    </row>
    <row r="1187" spans="1:2" x14ac:dyDescent="0.25">
      <c r="A1187" s="52">
        <v>39668</v>
      </c>
      <c r="B1187" s="16">
        <v>2.1587499999999999</v>
      </c>
    </row>
    <row r="1188" spans="1:2" x14ac:dyDescent="0.25">
      <c r="A1188" s="52">
        <v>39671</v>
      </c>
      <c r="B1188" s="16">
        <v>2.1812499999999999</v>
      </c>
    </row>
    <row r="1189" spans="1:2" x14ac:dyDescent="0.25">
      <c r="A1189" s="52">
        <v>39672</v>
      </c>
      <c r="B1189" s="16">
        <v>2.1775000000000002</v>
      </c>
    </row>
    <row r="1190" spans="1:2" x14ac:dyDescent="0.25">
      <c r="A1190" s="52">
        <v>39673</v>
      </c>
      <c r="B1190" s="16">
        <v>2.1837499999999999</v>
      </c>
    </row>
    <row r="1191" spans="1:2" x14ac:dyDescent="0.25">
      <c r="A1191" s="52">
        <v>39674</v>
      </c>
      <c r="B1191" s="16">
        <v>2.1749999999999998</v>
      </c>
    </row>
    <row r="1192" spans="1:2" x14ac:dyDescent="0.25">
      <c r="A1192" s="52">
        <v>39675</v>
      </c>
      <c r="B1192" s="16">
        <v>2.2524999999999999</v>
      </c>
    </row>
    <row r="1193" spans="1:2" x14ac:dyDescent="0.25">
      <c r="A1193" s="52">
        <v>39678</v>
      </c>
      <c r="B1193" s="16">
        <v>2.1912500000000001</v>
      </c>
    </row>
    <row r="1194" spans="1:2" x14ac:dyDescent="0.25">
      <c r="A1194" s="52">
        <v>39679</v>
      </c>
      <c r="B1194" s="16">
        <v>2.1687500000000002</v>
      </c>
    </row>
    <row r="1195" spans="1:2" x14ac:dyDescent="0.25">
      <c r="A1195" s="52">
        <v>39680</v>
      </c>
      <c r="B1195" s="16">
        <v>2.0962499999999999</v>
      </c>
    </row>
    <row r="1196" spans="1:2" x14ac:dyDescent="0.25">
      <c r="A1196" s="52">
        <v>39681</v>
      </c>
      <c r="B1196" s="16">
        <v>2.1</v>
      </c>
    </row>
    <row r="1197" spans="1:2" x14ac:dyDescent="0.25">
      <c r="A1197" s="52">
        <v>39682</v>
      </c>
      <c r="B1197" s="16">
        <v>2.0975000000000001</v>
      </c>
    </row>
    <row r="1198" spans="1:2" x14ac:dyDescent="0.25">
      <c r="A1198" s="52">
        <v>39685</v>
      </c>
      <c r="B1198" s="16">
        <v>2.0975000000000001</v>
      </c>
    </row>
    <row r="1199" spans="1:2" x14ac:dyDescent="0.25">
      <c r="A1199" s="52">
        <v>39686</v>
      </c>
      <c r="B1199" s="16">
        <v>2.14</v>
      </c>
    </row>
    <row r="1200" spans="1:2" x14ac:dyDescent="0.25">
      <c r="A1200" s="52">
        <v>39687</v>
      </c>
      <c r="B1200" s="16">
        <v>2.15</v>
      </c>
    </row>
    <row r="1201" spans="1:2" x14ac:dyDescent="0.25">
      <c r="A1201" s="52">
        <v>39688</v>
      </c>
      <c r="B1201" s="16">
        <v>2.1637499999999998</v>
      </c>
    </row>
    <row r="1202" spans="1:2" x14ac:dyDescent="0.25">
      <c r="A1202" s="52">
        <v>39689</v>
      </c>
      <c r="B1202" s="16">
        <v>2.2487499999999998</v>
      </c>
    </row>
    <row r="1203" spans="1:2" x14ac:dyDescent="0.25">
      <c r="A1203" s="52">
        <v>39692</v>
      </c>
      <c r="B1203" s="16">
        <v>2.2487499999999998</v>
      </c>
    </row>
    <row r="1204" spans="1:2" x14ac:dyDescent="0.25">
      <c r="A1204" s="52">
        <v>39693</v>
      </c>
      <c r="B1204" s="16">
        <v>2.1712500000000001</v>
      </c>
    </row>
    <row r="1205" spans="1:2" x14ac:dyDescent="0.25">
      <c r="A1205" s="52">
        <v>39694</v>
      </c>
      <c r="B1205" s="16">
        <v>2.1625000000000001</v>
      </c>
    </row>
    <row r="1206" spans="1:2" x14ac:dyDescent="0.25">
      <c r="A1206" s="52">
        <v>39695</v>
      </c>
      <c r="B1206" s="16">
        <v>2.1475</v>
      </c>
    </row>
    <row r="1207" spans="1:2" x14ac:dyDescent="0.25">
      <c r="A1207" s="52">
        <v>39696</v>
      </c>
      <c r="B1207" s="16">
        <v>2.1437499999999998</v>
      </c>
    </row>
    <row r="1208" spans="1:2" x14ac:dyDescent="0.25">
      <c r="A1208" s="52">
        <v>39699</v>
      </c>
      <c r="B1208" s="16">
        <v>2.1462500000000002</v>
      </c>
    </row>
    <row r="1209" spans="1:2" x14ac:dyDescent="0.25">
      <c r="A1209" s="52">
        <v>39700</v>
      </c>
      <c r="B1209" s="16">
        <v>2.1349999999999998</v>
      </c>
    </row>
    <row r="1210" spans="1:2" x14ac:dyDescent="0.25">
      <c r="A1210" s="52">
        <v>39701</v>
      </c>
      <c r="B1210" s="16">
        <v>2.13</v>
      </c>
    </row>
    <row r="1211" spans="1:2" x14ac:dyDescent="0.25">
      <c r="A1211" s="52">
        <v>39702</v>
      </c>
      <c r="B1211" s="16">
        <v>2.1387499999999999</v>
      </c>
    </row>
    <row r="1212" spans="1:2" x14ac:dyDescent="0.25">
      <c r="A1212" s="52">
        <v>39703</v>
      </c>
      <c r="B1212" s="16">
        <v>2.1462500000000002</v>
      </c>
    </row>
    <row r="1213" spans="1:2" x14ac:dyDescent="0.25">
      <c r="A1213" s="52">
        <v>39706</v>
      </c>
      <c r="B1213" s="16">
        <v>3.1062500000000002</v>
      </c>
    </row>
    <row r="1214" spans="1:2" x14ac:dyDescent="0.25">
      <c r="A1214" s="52">
        <v>39707</v>
      </c>
      <c r="B1214" s="16">
        <v>6.4375</v>
      </c>
    </row>
    <row r="1215" spans="1:2" x14ac:dyDescent="0.25">
      <c r="A1215" s="52">
        <v>39708</v>
      </c>
      <c r="B1215" s="16">
        <v>5.03125</v>
      </c>
    </row>
    <row r="1216" spans="1:2" x14ac:dyDescent="0.25">
      <c r="A1216" s="52">
        <v>39709</v>
      </c>
      <c r="B1216" s="16">
        <v>3.84375</v>
      </c>
    </row>
    <row r="1217" spans="1:2" x14ac:dyDescent="0.25">
      <c r="A1217" s="52">
        <v>39710</v>
      </c>
      <c r="B1217" s="16">
        <v>3.25</v>
      </c>
    </row>
    <row r="1218" spans="1:2" x14ac:dyDescent="0.25">
      <c r="A1218" s="52">
        <v>39713</v>
      </c>
      <c r="B1218" s="16">
        <v>2.96875</v>
      </c>
    </row>
    <row r="1219" spans="1:2" x14ac:dyDescent="0.25">
      <c r="A1219" s="52">
        <v>39714</v>
      </c>
      <c r="B1219" s="16">
        <v>2.95</v>
      </c>
    </row>
    <row r="1220" spans="1:2" x14ac:dyDescent="0.25">
      <c r="A1220" s="52">
        <v>39715</v>
      </c>
      <c r="B1220" s="16">
        <v>2.6875</v>
      </c>
    </row>
    <row r="1221" spans="1:2" x14ac:dyDescent="0.25">
      <c r="A1221" s="52">
        <v>39716</v>
      </c>
      <c r="B1221" s="16">
        <v>2.5625</v>
      </c>
    </row>
    <row r="1222" spans="1:2" x14ac:dyDescent="0.25">
      <c r="A1222" s="52">
        <v>39717</v>
      </c>
      <c r="B1222" s="16">
        <v>2.3125</v>
      </c>
    </row>
    <row r="1223" spans="1:2" x14ac:dyDescent="0.25">
      <c r="A1223" s="52">
        <v>39720</v>
      </c>
      <c r="B1223" s="16">
        <v>2.5687500000000001</v>
      </c>
    </row>
    <row r="1224" spans="1:2" x14ac:dyDescent="0.25">
      <c r="A1224" s="52">
        <v>39721</v>
      </c>
      <c r="B1224" s="16">
        <v>6.8750000000000009</v>
      </c>
    </row>
    <row r="1225" spans="1:2" x14ac:dyDescent="0.25">
      <c r="A1225" s="52">
        <v>39722</v>
      </c>
      <c r="B1225" s="16">
        <v>3.7937499999999997</v>
      </c>
    </row>
    <row r="1226" spans="1:2" x14ac:dyDescent="0.25">
      <c r="A1226" s="52">
        <v>39723</v>
      </c>
      <c r="B1226" s="16">
        <v>2.6812499999999999</v>
      </c>
    </row>
    <row r="1227" spans="1:2" x14ac:dyDescent="0.25">
      <c r="A1227" s="52">
        <v>39724</v>
      </c>
      <c r="B1227" s="16">
        <v>1.9962500000000001</v>
      </c>
    </row>
    <row r="1228" spans="1:2" x14ac:dyDescent="0.25">
      <c r="A1228" s="52">
        <v>39727</v>
      </c>
      <c r="B1228" s="16">
        <v>2.3687499999999999</v>
      </c>
    </row>
    <row r="1229" spans="1:2" x14ac:dyDescent="0.25">
      <c r="A1229" s="52">
        <v>39728</v>
      </c>
      <c r="B1229" s="16">
        <v>3.9375</v>
      </c>
    </row>
    <row r="1230" spans="1:2" x14ac:dyDescent="0.25">
      <c r="A1230" s="52">
        <v>39729</v>
      </c>
      <c r="B1230" s="16">
        <v>5.375</v>
      </c>
    </row>
    <row r="1231" spans="1:2" x14ac:dyDescent="0.25">
      <c r="A1231" s="52">
        <v>39730</v>
      </c>
      <c r="B1231" s="16">
        <v>5.09375</v>
      </c>
    </row>
    <row r="1232" spans="1:2" x14ac:dyDescent="0.25">
      <c r="A1232" s="52">
        <v>39731</v>
      </c>
      <c r="B1232" s="16">
        <v>2.46875</v>
      </c>
    </row>
    <row r="1233" spans="1:2" x14ac:dyDescent="0.25">
      <c r="A1233" s="52">
        <v>39734</v>
      </c>
      <c r="B1233" s="16">
        <v>2.46875</v>
      </c>
    </row>
    <row r="1234" spans="1:2" x14ac:dyDescent="0.25">
      <c r="A1234" s="52">
        <v>39735</v>
      </c>
      <c r="B1234" s="16">
        <v>2.1812499999999999</v>
      </c>
    </row>
    <row r="1235" spans="1:2" x14ac:dyDescent="0.25">
      <c r="A1235" s="52">
        <v>39736</v>
      </c>
      <c r="B1235" s="16">
        <v>2.1437499999999998</v>
      </c>
    </row>
    <row r="1236" spans="1:2" x14ac:dyDescent="0.25">
      <c r="A1236" s="52">
        <v>39737</v>
      </c>
      <c r="B1236" s="16">
        <v>1.9375</v>
      </c>
    </row>
    <row r="1237" spans="1:2" x14ac:dyDescent="0.25">
      <c r="A1237" s="52">
        <v>39738</v>
      </c>
      <c r="B1237" s="16">
        <v>1.6687500000000002</v>
      </c>
    </row>
    <row r="1238" spans="1:2" x14ac:dyDescent="0.25">
      <c r="A1238" s="52">
        <v>39741</v>
      </c>
      <c r="B1238" s="16">
        <v>1.5125</v>
      </c>
    </row>
    <row r="1239" spans="1:2" x14ac:dyDescent="0.25">
      <c r="A1239" s="52">
        <v>39742</v>
      </c>
      <c r="B1239" s="16">
        <v>1.28125</v>
      </c>
    </row>
    <row r="1240" spans="1:2" x14ac:dyDescent="0.25">
      <c r="A1240" s="52">
        <v>39743</v>
      </c>
      <c r="B1240" s="16">
        <v>1.1187499999999999</v>
      </c>
    </row>
    <row r="1241" spans="1:2" x14ac:dyDescent="0.25">
      <c r="A1241" s="52">
        <v>39744</v>
      </c>
      <c r="B1241" s="16">
        <v>1.20625</v>
      </c>
    </row>
    <row r="1242" spans="1:2" x14ac:dyDescent="0.25">
      <c r="A1242" s="52">
        <v>39745</v>
      </c>
      <c r="B1242" s="16">
        <v>1.28125</v>
      </c>
    </row>
    <row r="1243" spans="1:2" x14ac:dyDescent="0.25">
      <c r="A1243" s="52">
        <v>39748</v>
      </c>
      <c r="B1243" s="16">
        <v>1.26875</v>
      </c>
    </row>
    <row r="1244" spans="1:2" x14ac:dyDescent="0.25">
      <c r="A1244" s="52">
        <v>39749</v>
      </c>
      <c r="B1244" s="16">
        <v>1.2350000000000001</v>
      </c>
    </row>
    <row r="1245" spans="1:2" x14ac:dyDescent="0.25">
      <c r="A1245" s="52">
        <v>39750</v>
      </c>
      <c r="B1245" s="16">
        <v>1.1399999999999999</v>
      </c>
    </row>
    <row r="1246" spans="1:2" x14ac:dyDescent="0.25">
      <c r="A1246" s="52">
        <v>39751</v>
      </c>
      <c r="B1246" s="16">
        <v>0.73124999999999996</v>
      </c>
    </row>
    <row r="1247" spans="1:2" x14ac:dyDescent="0.25">
      <c r="A1247" s="52">
        <v>39752</v>
      </c>
      <c r="B1247" s="16">
        <v>0.40625</v>
      </c>
    </row>
    <row r="1248" spans="1:2" x14ac:dyDescent="0.25">
      <c r="A1248" s="52">
        <v>39755</v>
      </c>
      <c r="B1248" s="16">
        <v>0.38750000000000001</v>
      </c>
    </row>
    <row r="1249" spans="1:2" x14ac:dyDescent="0.25">
      <c r="A1249" s="52">
        <v>39756</v>
      </c>
      <c r="B1249" s="16">
        <v>0.375</v>
      </c>
    </row>
    <row r="1250" spans="1:2" x14ac:dyDescent="0.25">
      <c r="A1250" s="52">
        <v>39757</v>
      </c>
      <c r="B1250" s="16">
        <v>0.32250000000000001</v>
      </c>
    </row>
    <row r="1251" spans="1:2" x14ac:dyDescent="0.25">
      <c r="A1251" s="52">
        <v>39758</v>
      </c>
      <c r="B1251" s="16">
        <v>0.32750000000000001</v>
      </c>
    </row>
    <row r="1252" spans="1:2" x14ac:dyDescent="0.25">
      <c r="A1252" s="52">
        <v>39759</v>
      </c>
      <c r="B1252" s="16">
        <v>0.33124999999999999</v>
      </c>
    </row>
    <row r="1253" spans="1:2" x14ac:dyDescent="0.25">
      <c r="A1253" s="52">
        <v>39762</v>
      </c>
      <c r="B1253" s="16">
        <v>0.35</v>
      </c>
    </row>
    <row r="1254" spans="1:2" x14ac:dyDescent="0.25">
      <c r="A1254" s="52">
        <v>39763</v>
      </c>
      <c r="B1254" s="16">
        <v>0.35</v>
      </c>
    </row>
    <row r="1255" spans="1:2" x14ac:dyDescent="0.25">
      <c r="A1255" s="52">
        <v>39764</v>
      </c>
      <c r="B1255" s="16">
        <v>0.38250000000000001</v>
      </c>
    </row>
    <row r="1256" spans="1:2" x14ac:dyDescent="0.25">
      <c r="A1256" s="52">
        <v>39765</v>
      </c>
      <c r="B1256" s="16">
        <v>0.4</v>
      </c>
    </row>
    <row r="1257" spans="1:2" x14ac:dyDescent="0.25">
      <c r="A1257" s="52">
        <v>39766</v>
      </c>
      <c r="B1257" s="16">
        <v>0.41250000000000003</v>
      </c>
    </row>
    <row r="1258" spans="1:2" x14ac:dyDescent="0.25">
      <c r="A1258" s="52">
        <v>39769</v>
      </c>
      <c r="B1258" s="16">
        <v>0.4</v>
      </c>
    </row>
    <row r="1259" spans="1:2" x14ac:dyDescent="0.25">
      <c r="A1259" s="52">
        <v>39770</v>
      </c>
      <c r="B1259" s="16">
        <v>0.4</v>
      </c>
    </row>
    <row r="1260" spans="1:2" x14ac:dyDescent="0.25">
      <c r="A1260" s="52">
        <v>39771</v>
      </c>
      <c r="B1260" s="16">
        <v>0.43750000000000006</v>
      </c>
    </row>
    <row r="1261" spans="1:2" x14ac:dyDescent="0.25">
      <c r="A1261" s="52">
        <v>39772</v>
      </c>
      <c r="B1261" s="16">
        <v>0.44374999999999998</v>
      </c>
    </row>
    <row r="1262" spans="1:2" x14ac:dyDescent="0.25">
      <c r="A1262" s="52">
        <v>39773</v>
      </c>
      <c r="B1262" s="16">
        <v>0.7</v>
      </c>
    </row>
    <row r="1263" spans="1:2" x14ac:dyDescent="0.25">
      <c r="A1263" s="52">
        <v>39776</v>
      </c>
      <c r="B1263" s="16">
        <v>0.80625000000000002</v>
      </c>
    </row>
    <row r="1264" spans="1:2" x14ac:dyDescent="0.25">
      <c r="A1264" s="52">
        <v>39777</v>
      </c>
      <c r="B1264" s="16">
        <v>0.93124999999999991</v>
      </c>
    </row>
    <row r="1265" spans="1:2" x14ac:dyDescent="0.25">
      <c r="A1265" s="52">
        <v>39778</v>
      </c>
      <c r="B1265" s="16">
        <v>0.98750000000000004</v>
      </c>
    </row>
    <row r="1266" spans="1:2" x14ac:dyDescent="0.25">
      <c r="A1266" s="52">
        <v>39779</v>
      </c>
      <c r="B1266" s="16">
        <v>0.98750000000000004</v>
      </c>
    </row>
    <row r="1267" spans="1:2" x14ac:dyDescent="0.25">
      <c r="A1267" s="52">
        <v>39780</v>
      </c>
      <c r="B1267" s="16">
        <v>1.1625000000000001</v>
      </c>
    </row>
    <row r="1268" spans="1:2" x14ac:dyDescent="0.25">
      <c r="A1268" s="52">
        <v>39783</v>
      </c>
      <c r="B1268" s="16">
        <v>1.0874999999999999</v>
      </c>
    </row>
    <row r="1269" spans="1:2" x14ac:dyDescent="0.25">
      <c r="A1269" s="52">
        <v>39784</v>
      </c>
      <c r="B1269" s="16">
        <v>1.0037499999999999</v>
      </c>
    </row>
    <row r="1270" spans="1:2" x14ac:dyDescent="0.25">
      <c r="A1270" s="52">
        <v>39785</v>
      </c>
      <c r="B1270" s="16">
        <v>0.88124999999999987</v>
      </c>
    </row>
    <row r="1271" spans="1:2" x14ac:dyDescent="0.25">
      <c r="A1271" s="52">
        <v>39786</v>
      </c>
      <c r="B1271" s="16">
        <v>0.51875000000000004</v>
      </c>
    </row>
    <row r="1272" spans="1:2" x14ac:dyDescent="0.25">
      <c r="A1272" s="52">
        <v>39787</v>
      </c>
      <c r="B1272" s="16">
        <v>0.28375</v>
      </c>
    </row>
    <row r="1273" spans="1:2" x14ac:dyDescent="0.25">
      <c r="A1273" s="52">
        <v>39790</v>
      </c>
      <c r="B1273" s="16">
        <v>0.18625</v>
      </c>
    </row>
    <row r="1274" spans="1:2" x14ac:dyDescent="0.25">
      <c r="A1274" s="52">
        <v>39791</v>
      </c>
      <c r="B1274" s="16">
        <v>0.14000000000000001</v>
      </c>
    </row>
    <row r="1275" spans="1:2" x14ac:dyDescent="0.25">
      <c r="A1275" s="52">
        <v>39792</v>
      </c>
      <c r="B1275" s="16">
        <v>0.125</v>
      </c>
    </row>
    <row r="1276" spans="1:2" x14ac:dyDescent="0.25">
      <c r="A1276" s="52">
        <v>39793</v>
      </c>
      <c r="B1276" s="16">
        <v>0.11499999999999999</v>
      </c>
    </row>
    <row r="1277" spans="1:2" x14ac:dyDescent="0.25">
      <c r="A1277" s="52">
        <v>39794</v>
      </c>
      <c r="B1277" s="16">
        <v>0.11874999999999999</v>
      </c>
    </row>
    <row r="1278" spans="1:2" x14ac:dyDescent="0.25">
      <c r="A1278" s="52">
        <v>39797</v>
      </c>
      <c r="B1278" s="16">
        <v>0.11938000000000001</v>
      </c>
    </row>
    <row r="1279" spans="1:2" x14ac:dyDescent="0.25">
      <c r="A1279" s="52">
        <v>39798</v>
      </c>
      <c r="B1279" s="16">
        <v>0.15937999999999999</v>
      </c>
    </row>
    <row r="1280" spans="1:2" x14ac:dyDescent="0.25">
      <c r="A1280" s="52">
        <v>39799</v>
      </c>
      <c r="B1280" s="16">
        <v>0.13250000000000001</v>
      </c>
    </row>
    <row r="1281" spans="1:2" x14ac:dyDescent="0.25">
      <c r="A1281" s="52">
        <v>39800</v>
      </c>
      <c r="B1281" s="16">
        <v>0.11250000000000002</v>
      </c>
    </row>
    <row r="1282" spans="1:2" x14ac:dyDescent="0.25">
      <c r="A1282" s="52">
        <v>39801</v>
      </c>
      <c r="B1282" s="16">
        <v>0.11</v>
      </c>
    </row>
    <row r="1283" spans="1:2" x14ac:dyDescent="0.25">
      <c r="A1283" s="52">
        <v>39804</v>
      </c>
      <c r="B1283" s="16">
        <v>0.11375</v>
      </c>
    </row>
    <row r="1284" spans="1:2" x14ac:dyDescent="0.25">
      <c r="A1284" s="52">
        <v>39805</v>
      </c>
      <c r="B1284" s="16">
        <v>0.11749999999999998</v>
      </c>
    </row>
    <row r="1285" spans="1:2" x14ac:dyDescent="0.25">
      <c r="A1285" s="52">
        <v>39806</v>
      </c>
      <c r="B1285" s="16">
        <v>0.14749999999999999</v>
      </c>
    </row>
    <row r="1286" spans="1:2" x14ac:dyDescent="0.25">
      <c r="A1286" s="52">
        <v>39807</v>
      </c>
      <c r="B1286" s="16">
        <v>0.14749999999999999</v>
      </c>
    </row>
    <row r="1287" spans="1:2" x14ac:dyDescent="0.25">
      <c r="A1287" s="52">
        <v>39808</v>
      </c>
      <c r="B1287" s="16">
        <v>0.14749999999999999</v>
      </c>
    </row>
    <row r="1288" spans="1:2" x14ac:dyDescent="0.25">
      <c r="A1288" s="52">
        <v>39811</v>
      </c>
      <c r="B1288" s="16">
        <v>0.13750000000000001</v>
      </c>
    </row>
    <row r="1289" spans="1:2" x14ac:dyDescent="0.25">
      <c r="A1289" s="52">
        <v>39812</v>
      </c>
      <c r="B1289" s="16">
        <v>0.13875000000000001</v>
      </c>
    </row>
    <row r="1290" spans="1:2" x14ac:dyDescent="0.25">
      <c r="A1290" s="52">
        <v>39813</v>
      </c>
      <c r="B1290" s="16">
        <v>0.13500000000000001</v>
      </c>
    </row>
    <row r="1291" spans="1:2" x14ac:dyDescent="0.25">
      <c r="A1291" s="52">
        <v>39814</v>
      </c>
      <c r="B1291" s="16">
        <v>0.13500000000000001</v>
      </c>
    </row>
    <row r="1292" spans="1:2" x14ac:dyDescent="0.25">
      <c r="A1292" s="52">
        <v>39815</v>
      </c>
      <c r="B1292" s="16">
        <v>0.12374999999999999</v>
      </c>
    </row>
    <row r="1293" spans="1:2" x14ac:dyDescent="0.25">
      <c r="A1293" s="52">
        <v>39818</v>
      </c>
      <c r="B1293" s="16">
        <v>0.11749999999999998</v>
      </c>
    </row>
    <row r="1294" spans="1:2" x14ac:dyDescent="0.25">
      <c r="A1294" s="52">
        <v>39819</v>
      </c>
      <c r="B1294" s="16">
        <v>0.12374999999999999</v>
      </c>
    </row>
    <row r="1295" spans="1:2" x14ac:dyDescent="0.25">
      <c r="A1295" s="52">
        <v>39820</v>
      </c>
      <c r="B1295" s="16">
        <v>0.1075</v>
      </c>
    </row>
    <row r="1296" spans="1:2" x14ac:dyDescent="0.25">
      <c r="A1296" s="52">
        <v>39821</v>
      </c>
      <c r="B1296" s="16">
        <v>0.10249999999999998</v>
      </c>
    </row>
    <row r="1297" spans="1:2" x14ac:dyDescent="0.25">
      <c r="A1297" s="52">
        <v>39822</v>
      </c>
      <c r="B1297" s="16">
        <v>0.10249999999999998</v>
      </c>
    </row>
    <row r="1298" spans="1:2" x14ac:dyDescent="0.25">
      <c r="A1298" s="52">
        <v>39825</v>
      </c>
      <c r="B1298" s="16">
        <v>0.10375</v>
      </c>
    </row>
    <row r="1299" spans="1:2" x14ac:dyDescent="0.25">
      <c r="A1299" s="52">
        <v>39826</v>
      </c>
      <c r="B1299" s="16">
        <v>0.10375</v>
      </c>
    </row>
    <row r="1300" spans="1:2" x14ac:dyDescent="0.25">
      <c r="A1300" s="52">
        <v>39827</v>
      </c>
      <c r="B1300" s="16">
        <v>0.105</v>
      </c>
    </row>
    <row r="1301" spans="1:2" x14ac:dyDescent="0.25">
      <c r="A1301" s="52">
        <v>39828</v>
      </c>
      <c r="B1301" s="16">
        <v>0.11749999999999998</v>
      </c>
    </row>
    <row r="1302" spans="1:2" x14ac:dyDescent="0.25">
      <c r="A1302" s="52">
        <v>39829</v>
      </c>
      <c r="B1302" s="16">
        <v>0.13625000000000001</v>
      </c>
    </row>
    <row r="1303" spans="1:2" x14ac:dyDescent="0.25">
      <c r="A1303" s="52">
        <v>39832</v>
      </c>
      <c r="B1303" s="16">
        <v>0.13625000000000001</v>
      </c>
    </row>
    <row r="1304" spans="1:2" x14ac:dyDescent="0.25">
      <c r="A1304" s="52">
        <v>39833</v>
      </c>
      <c r="B1304" s="16">
        <v>0.14124999999999999</v>
      </c>
    </row>
    <row r="1305" spans="1:2" x14ac:dyDescent="0.25">
      <c r="A1305" s="52">
        <v>39834</v>
      </c>
      <c r="B1305" s="16">
        <v>0.1875</v>
      </c>
    </row>
    <row r="1306" spans="1:2" x14ac:dyDescent="0.25">
      <c r="A1306" s="52">
        <v>39835</v>
      </c>
      <c r="B1306" s="16">
        <v>0.21</v>
      </c>
    </row>
    <row r="1307" spans="1:2" x14ac:dyDescent="0.25">
      <c r="A1307" s="52">
        <v>39836</v>
      </c>
      <c r="B1307" s="16">
        <v>0.23625000000000002</v>
      </c>
    </row>
    <row r="1308" spans="1:2" x14ac:dyDescent="0.25">
      <c r="A1308" s="52">
        <v>39839</v>
      </c>
      <c r="B1308" s="16">
        <v>0.23250000000000001</v>
      </c>
    </row>
    <row r="1309" spans="1:2" x14ac:dyDescent="0.25">
      <c r="A1309" s="52">
        <v>39840</v>
      </c>
      <c r="B1309" s="16">
        <v>0.22</v>
      </c>
    </row>
    <row r="1310" spans="1:2" x14ac:dyDescent="0.25">
      <c r="A1310" s="52">
        <v>39841</v>
      </c>
      <c r="B1310" s="16">
        <v>0.22375</v>
      </c>
    </row>
    <row r="1311" spans="1:2" x14ac:dyDescent="0.25">
      <c r="A1311" s="52">
        <v>39842</v>
      </c>
      <c r="B1311" s="16">
        <v>0.22125</v>
      </c>
    </row>
    <row r="1312" spans="1:2" x14ac:dyDescent="0.25">
      <c r="A1312" s="52">
        <v>39843</v>
      </c>
      <c r="B1312" s="16">
        <v>0.30499999999999999</v>
      </c>
    </row>
    <row r="1313" spans="1:2" x14ac:dyDescent="0.25">
      <c r="A1313" s="52">
        <v>39846</v>
      </c>
      <c r="B1313" s="16">
        <v>0.28499999999999998</v>
      </c>
    </row>
    <row r="1314" spans="1:2" x14ac:dyDescent="0.25">
      <c r="A1314" s="52">
        <v>39847</v>
      </c>
      <c r="B1314" s="16">
        <v>0.31125000000000003</v>
      </c>
    </row>
    <row r="1315" spans="1:2" x14ac:dyDescent="0.25">
      <c r="A1315" s="52">
        <v>39848</v>
      </c>
      <c r="B1315" s="16">
        <v>0.31874999999999998</v>
      </c>
    </row>
    <row r="1316" spans="1:2" x14ac:dyDescent="0.25">
      <c r="A1316" s="52">
        <v>39849</v>
      </c>
      <c r="B1316" s="16">
        <v>0.31624999999999998</v>
      </c>
    </row>
    <row r="1317" spans="1:2" x14ac:dyDescent="0.25">
      <c r="A1317" s="52">
        <v>39850</v>
      </c>
      <c r="B1317" s="16">
        <v>0.31</v>
      </c>
    </row>
    <row r="1318" spans="1:2" x14ac:dyDescent="0.25">
      <c r="A1318" s="52">
        <v>39853</v>
      </c>
      <c r="B1318" s="16">
        <v>0.3075</v>
      </c>
    </row>
    <row r="1319" spans="1:2" x14ac:dyDescent="0.25">
      <c r="A1319" s="52">
        <v>39854</v>
      </c>
      <c r="B1319" s="16">
        <v>0.30499999999999999</v>
      </c>
    </row>
    <row r="1320" spans="1:2" x14ac:dyDescent="0.25">
      <c r="A1320" s="52">
        <v>39855</v>
      </c>
      <c r="B1320" s="16">
        <v>0.30125000000000002</v>
      </c>
    </row>
    <row r="1321" spans="1:2" x14ac:dyDescent="0.25">
      <c r="A1321" s="52">
        <v>39856</v>
      </c>
      <c r="B1321" s="16">
        <v>0.29749999999999999</v>
      </c>
    </row>
    <row r="1322" spans="1:2" x14ac:dyDescent="0.25">
      <c r="A1322" s="52">
        <v>39857</v>
      </c>
      <c r="B1322" s="16">
        <v>0.3</v>
      </c>
    </row>
    <row r="1323" spans="1:2" x14ac:dyDescent="0.25">
      <c r="A1323" s="52">
        <v>39860</v>
      </c>
      <c r="B1323" s="16">
        <v>0.3</v>
      </c>
    </row>
    <row r="1324" spans="1:2" x14ac:dyDescent="0.25">
      <c r="A1324" s="52">
        <v>39861</v>
      </c>
      <c r="B1324" s="16">
        <v>0.3125</v>
      </c>
    </row>
    <row r="1325" spans="1:2" x14ac:dyDescent="0.25">
      <c r="A1325" s="52">
        <v>39862</v>
      </c>
      <c r="B1325" s="16">
        <v>0.30437999999999998</v>
      </c>
    </row>
    <row r="1326" spans="1:2" x14ac:dyDescent="0.25">
      <c r="A1326" s="52">
        <v>39863</v>
      </c>
      <c r="B1326" s="16">
        <v>0.29375000000000001</v>
      </c>
    </row>
    <row r="1327" spans="1:2" x14ac:dyDescent="0.25">
      <c r="A1327" s="52">
        <v>39864</v>
      </c>
      <c r="B1327" s="16">
        <v>0.27812999999999999</v>
      </c>
    </row>
    <row r="1328" spans="1:2" x14ac:dyDescent="0.25">
      <c r="A1328" s="52">
        <v>39867</v>
      </c>
      <c r="B1328" s="16">
        <v>0.26500000000000001</v>
      </c>
    </row>
    <row r="1329" spans="1:2" x14ac:dyDescent="0.25">
      <c r="A1329" s="52">
        <v>39868</v>
      </c>
      <c r="B1329" s="16">
        <v>0.26624999999999999</v>
      </c>
    </row>
    <row r="1330" spans="1:2" x14ac:dyDescent="0.25">
      <c r="A1330" s="52">
        <v>39869</v>
      </c>
      <c r="B1330" s="16">
        <v>0.27</v>
      </c>
    </row>
    <row r="1331" spans="1:2" x14ac:dyDescent="0.25">
      <c r="A1331" s="52">
        <v>39870</v>
      </c>
      <c r="B1331" s="16">
        <v>0.28438000000000002</v>
      </c>
    </row>
    <row r="1332" spans="1:2" x14ac:dyDescent="0.25">
      <c r="A1332" s="52">
        <v>39871</v>
      </c>
      <c r="B1332" s="16">
        <v>0.36249999999999999</v>
      </c>
    </row>
    <row r="1333" spans="1:2" x14ac:dyDescent="0.25">
      <c r="A1333" s="52">
        <v>39874</v>
      </c>
      <c r="B1333" s="16">
        <v>0.31</v>
      </c>
    </row>
    <row r="1334" spans="1:2" x14ac:dyDescent="0.25">
      <c r="A1334" s="52">
        <v>39875</v>
      </c>
      <c r="B1334" s="16">
        <v>0.3175</v>
      </c>
    </row>
    <row r="1335" spans="1:2" x14ac:dyDescent="0.25">
      <c r="A1335" s="52">
        <v>39876</v>
      </c>
      <c r="B1335" s="16">
        <v>0.3125</v>
      </c>
    </row>
    <row r="1336" spans="1:2" x14ac:dyDescent="0.25">
      <c r="A1336" s="52">
        <v>39877</v>
      </c>
      <c r="B1336" s="16">
        <v>0.32</v>
      </c>
    </row>
    <row r="1337" spans="1:2" x14ac:dyDescent="0.25">
      <c r="A1337" s="52">
        <v>39878</v>
      </c>
      <c r="B1337" s="16">
        <v>0.32250000000000001</v>
      </c>
    </row>
    <row r="1338" spans="1:2" x14ac:dyDescent="0.25">
      <c r="A1338" s="52">
        <v>39881</v>
      </c>
      <c r="B1338" s="16">
        <v>0.32874999999999999</v>
      </c>
    </row>
    <row r="1339" spans="1:2" x14ac:dyDescent="0.25">
      <c r="A1339" s="52">
        <v>39882</v>
      </c>
      <c r="B1339" s="16">
        <v>0.33</v>
      </c>
    </row>
    <row r="1340" spans="1:2" x14ac:dyDescent="0.25">
      <c r="A1340" s="52">
        <v>39883</v>
      </c>
      <c r="B1340" s="16">
        <v>0.32938000000000001</v>
      </c>
    </row>
    <row r="1341" spans="1:2" x14ac:dyDescent="0.25">
      <c r="A1341" s="52">
        <v>39884</v>
      </c>
      <c r="B1341" s="16">
        <v>0.32750000000000001</v>
      </c>
    </row>
    <row r="1342" spans="1:2" x14ac:dyDescent="0.25">
      <c r="A1342" s="52">
        <v>39885</v>
      </c>
      <c r="B1342" s="16">
        <v>0.32624999999999998</v>
      </c>
    </row>
    <row r="1343" spans="1:2" x14ac:dyDescent="0.25">
      <c r="A1343" s="52">
        <v>39888</v>
      </c>
      <c r="B1343" s="16">
        <v>0.32562999999999998</v>
      </c>
    </row>
    <row r="1344" spans="1:2" x14ac:dyDescent="0.25">
      <c r="A1344" s="52">
        <v>39889</v>
      </c>
      <c r="B1344" s="16">
        <v>0.31374999999999997</v>
      </c>
    </row>
    <row r="1345" spans="1:2" x14ac:dyDescent="0.25">
      <c r="A1345" s="52">
        <v>39890</v>
      </c>
      <c r="B1345" s="16">
        <v>0.30937999999999999</v>
      </c>
    </row>
    <row r="1346" spans="1:2" x14ac:dyDescent="0.25">
      <c r="A1346" s="52">
        <v>39891</v>
      </c>
      <c r="B1346" s="16">
        <v>0.29625000000000001</v>
      </c>
    </row>
    <row r="1347" spans="1:2" x14ac:dyDescent="0.25">
      <c r="A1347" s="52">
        <v>39892</v>
      </c>
      <c r="B1347" s="16">
        <v>0.28125</v>
      </c>
    </row>
    <row r="1348" spans="1:2" x14ac:dyDescent="0.25">
      <c r="A1348" s="52">
        <v>39895</v>
      </c>
      <c r="B1348" s="16">
        <v>0.28875000000000001</v>
      </c>
    </row>
    <row r="1349" spans="1:2" x14ac:dyDescent="0.25">
      <c r="A1349" s="52">
        <v>39896</v>
      </c>
      <c r="B1349" s="16">
        <v>0.28563</v>
      </c>
    </row>
    <row r="1350" spans="1:2" x14ac:dyDescent="0.25">
      <c r="A1350" s="52">
        <v>39897</v>
      </c>
      <c r="B1350" s="16">
        <v>0.28749999999999998</v>
      </c>
    </row>
    <row r="1351" spans="1:2" x14ac:dyDescent="0.25">
      <c r="A1351" s="52">
        <v>39898</v>
      </c>
      <c r="B1351" s="16">
        <v>0.29063</v>
      </c>
    </row>
    <row r="1352" spans="1:2" x14ac:dyDescent="0.25">
      <c r="A1352" s="52">
        <v>39899</v>
      </c>
      <c r="B1352" s="16">
        <v>0.27875</v>
      </c>
    </row>
    <row r="1353" spans="1:2" x14ac:dyDescent="0.25">
      <c r="A1353" s="52">
        <v>39902</v>
      </c>
      <c r="B1353" s="16">
        <v>0.28625</v>
      </c>
    </row>
    <row r="1354" spans="1:2" x14ac:dyDescent="0.25">
      <c r="A1354" s="52">
        <v>39903</v>
      </c>
      <c r="B1354" s="16">
        <v>0.51</v>
      </c>
    </row>
    <row r="1355" spans="1:2" x14ac:dyDescent="0.25">
      <c r="A1355" s="52">
        <v>39904</v>
      </c>
      <c r="B1355" s="16">
        <v>0.29625000000000001</v>
      </c>
    </row>
    <row r="1356" spans="1:2" x14ac:dyDescent="0.25">
      <c r="A1356" s="52">
        <v>39905</v>
      </c>
      <c r="B1356" s="16">
        <v>0.28999999999999998</v>
      </c>
    </row>
    <row r="1357" spans="1:2" x14ac:dyDescent="0.25">
      <c r="A1357" s="52">
        <v>39906</v>
      </c>
      <c r="B1357" s="16">
        <v>0.27188000000000001</v>
      </c>
    </row>
    <row r="1358" spans="1:2" x14ac:dyDescent="0.25">
      <c r="A1358" s="52">
        <v>39909</v>
      </c>
      <c r="B1358" s="16">
        <v>0.28375</v>
      </c>
    </row>
    <row r="1359" spans="1:2" x14ac:dyDescent="0.25">
      <c r="A1359" s="52">
        <v>39910</v>
      </c>
      <c r="B1359" s="16">
        <v>0.27750000000000002</v>
      </c>
    </row>
    <row r="1360" spans="1:2" x14ac:dyDescent="0.25">
      <c r="A1360" s="52">
        <v>39911</v>
      </c>
      <c r="B1360" s="16">
        <v>0.26</v>
      </c>
    </row>
    <row r="1361" spans="1:2" x14ac:dyDescent="0.25">
      <c r="A1361" s="52">
        <v>39912</v>
      </c>
      <c r="B1361" s="16">
        <v>0.26124999999999998</v>
      </c>
    </row>
    <row r="1362" spans="1:2" x14ac:dyDescent="0.25">
      <c r="A1362" s="52">
        <v>39913</v>
      </c>
      <c r="B1362" s="16">
        <v>0.26124999999999998</v>
      </c>
    </row>
    <row r="1363" spans="1:2" x14ac:dyDescent="0.25">
      <c r="A1363" s="52">
        <v>39916</v>
      </c>
      <c r="B1363" s="16">
        <v>0.26124999999999998</v>
      </c>
    </row>
    <row r="1364" spans="1:2" x14ac:dyDescent="0.25">
      <c r="A1364" s="52">
        <v>39917</v>
      </c>
      <c r="B1364" s="16">
        <v>0.26750000000000002</v>
      </c>
    </row>
    <row r="1365" spans="1:2" x14ac:dyDescent="0.25">
      <c r="A1365" s="52">
        <v>39918</v>
      </c>
      <c r="B1365" s="16">
        <v>0.26250000000000001</v>
      </c>
    </row>
    <row r="1366" spans="1:2" x14ac:dyDescent="0.25">
      <c r="A1366" s="52">
        <v>39919</v>
      </c>
      <c r="B1366" s="16">
        <v>0.25</v>
      </c>
    </row>
    <row r="1367" spans="1:2" x14ac:dyDescent="0.25">
      <c r="A1367" s="52">
        <v>39920</v>
      </c>
      <c r="B1367" s="16">
        <v>0.23499999999999996</v>
      </c>
    </row>
    <row r="1368" spans="1:2" x14ac:dyDescent="0.25">
      <c r="A1368" s="52">
        <v>39923</v>
      </c>
      <c r="B1368" s="16">
        <v>0.2225</v>
      </c>
    </row>
    <row r="1369" spans="1:2" x14ac:dyDescent="0.25">
      <c r="A1369" s="52">
        <v>39924</v>
      </c>
      <c r="B1369" s="16">
        <v>0.21250000000000002</v>
      </c>
    </row>
    <row r="1370" spans="1:2" x14ac:dyDescent="0.25">
      <c r="A1370" s="52">
        <v>39925</v>
      </c>
      <c r="B1370" s="16">
        <v>0.20625000000000002</v>
      </c>
    </row>
    <row r="1371" spans="1:2" x14ac:dyDescent="0.25">
      <c r="A1371" s="52">
        <v>39926</v>
      </c>
      <c r="B1371" s="16">
        <v>0.20250000000000004</v>
      </c>
    </row>
    <row r="1372" spans="1:2" x14ac:dyDescent="0.25">
      <c r="A1372" s="52">
        <v>39927</v>
      </c>
      <c r="B1372" s="16">
        <v>0.20499999999999996</v>
      </c>
    </row>
    <row r="1373" spans="1:2" x14ac:dyDescent="0.25">
      <c r="A1373" s="52">
        <v>39930</v>
      </c>
      <c r="B1373" s="16">
        <v>0.20874999999999999</v>
      </c>
    </row>
    <row r="1374" spans="1:2" x14ac:dyDescent="0.25">
      <c r="A1374" s="52">
        <v>39931</v>
      </c>
      <c r="B1374" s="16">
        <v>0.21375</v>
      </c>
    </row>
    <row r="1375" spans="1:2" x14ac:dyDescent="0.25">
      <c r="A1375" s="52">
        <v>39932</v>
      </c>
      <c r="B1375" s="16">
        <v>0.22750000000000001</v>
      </c>
    </row>
    <row r="1376" spans="1:2" x14ac:dyDescent="0.25">
      <c r="A1376" s="52">
        <v>39933</v>
      </c>
      <c r="B1376" s="16">
        <v>0.23125000000000004</v>
      </c>
    </row>
    <row r="1377" spans="1:2" x14ac:dyDescent="0.25">
      <c r="A1377" s="52">
        <v>39934</v>
      </c>
      <c r="B1377" s="16">
        <v>0.23625000000000002</v>
      </c>
    </row>
    <row r="1378" spans="1:2" x14ac:dyDescent="0.25">
      <c r="A1378" s="52">
        <v>39937</v>
      </c>
      <c r="B1378" s="16">
        <v>0.23625000000000002</v>
      </c>
    </row>
    <row r="1379" spans="1:2" x14ac:dyDescent="0.25">
      <c r="A1379" s="52">
        <v>39938</v>
      </c>
      <c r="B1379" s="16">
        <v>0.23874999999999999</v>
      </c>
    </row>
    <row r="1380" spans="1:2" x14ac:dyDescent="0.25">
      <c r="A1380" s="52">
        <v>39939</v>
      </c>
      <c r="B1380" s="16">
        <v>0.24249999999999999</v>
      </c>
    </row>
    <row r="1381" spans="1:2" x14ac:dyDescent="0.25">
      <c r="A1381" s="52">
        <v>39940</v>
      </c>
      <c r="B1381" s="16">
        <v>0.23499999999999996</v>
      </c>
    </row>
    <row r="1382" spans="1:2" x14ac:dyDescent="0.25">
      <c r="A1382" s="52">
        <v>39941</v>
      </c>
      <c r="B1382" s="16">
        <v>0.23375000000000001</v>
      </c>
    </row>
    <row r="1383" spans="1:2" x14ac:dyDescent="0.25">
      <c r="A1383" s="52">
        <v>39944</v>
      </c>
      <c r="B1383" s="16">
        <v>0.22625000000000001</v>
      </c>
    </row>
    <row r="1384" spans="1:2" x14ac:dyDescent="0.25">
      <c r="A1384" s="52">
        <v>39945</v>
      </c>
      <c r="B1384" s="16">
        <v>0.22125</v>
      </c>
    </row>
    <row r="1385" spans="1:2" x14ac:dyDescent="0.25">
      <c r="A1385" s="52">
        <v>39946</v>
      </c>
      <c r="B1385" s="16">
        <v>0.2225</v>
      </c>
    </row>
    <row r="1386" spans="1:2" x14ac:dyDescent="0.25">
      <c r="A1386" s="52">
        <v>39947</v>
      </c>
      <c r="B1386" s="16">
        <v>0.2225</v>
      </c>
    </row>
    <row r="1387" spans="1:2" x14ac:dyDescent="0.25">
      <c r="A1387" s="52">
        <v>39948</v>
      </c>
      <c r="B1387" s="16">
        <v>0.22500000000000003</v>
      </c>
    </row>
    <row r="1388" spans="1:2" x14ac:dyDescent="0.25">
      <c r="A1388" s="52">
        <v>39951</v>
      </c>
      <c r="B1388" s="16">
        <v>0.21875000000000003</v>
      </c>
    </row>
    <row r="1389" spans="1:2" x14ac:dyDescent="0.25">
      <c r="A1389" s="52">
        <v>39952</v>
      </c>
      <c r="B1389" s="16">
        <v>0.21875000000000003</v>
      </c>
    </row>
    <row r="1390" spans="1:2" x14ac:dyDescent="0.25">
      <c r="A1390" s="52">
        <v>39953</v>
      </c>
      <c r="B1390" s="16">
        <v>0.22125</v>
      </c>
    </row>
    <row r="1391" spans="1:2" x14ac:dyDescent="0.25">
      <c r="A1391" s="52">
        <v>39954</v>
      </c>
      <c r="B1391" s="16">
        <v>0.21749999999999997</v>
      </c>
    </row>
    <row r="1392" spans="1:2" x14ac:dyDescent="0.25">
      <c r="A1392" s="52">
        <v>39955</v>
      </c>
      <c r="B1392" s="16">
        <v>0.22625000000000001</v>
      </c>
    </row>
    <row r="1393" spans="1:2" x14ac:dyDescent="0.25">
      <c r="A1393" s="52">
        <v>39958</v>
      </c>
      <c r="B1393" s="16">
        <v>0.22625000000000001</v>
      </c>
    </row>
    <row r="1394" spans="1:2" x14ac:dyDescent="0.25">
      <c r="A1394" s="52">
        <v>39959</v>
      </c>
      <c r="B1394" s="16">
        <v>0.23125000000000004</v>
      </c>
    </row>
    <row r="1395" spans="1:2" x14ac:dyDescent="0.25">
      <c r="A1395" s="52">
        <v>39960</v>
      </c>
      <c r="B1395" s="16">
        <v>0.26250000000000001</v>
      </c>
    </row>
    <row r="1396" spans="1:2" x14ac:dyDescent="0.25">
      <c r="A1396" s="52">
        <v>39961</v>
      </c>
      <c r="B1396" s="16">
        <v>0.26124999999999998</v>
      </c>
    </row>
    <row r="1397" spans="1:2" x14ac:dyDescent="0.25">
      <c r="A1397" s="52">
        <v>39962</v>
      </c>
      <c r="B1397" s="16">
        <v>0.27124999999999999</v>
      </c>
    </row>
    <row r="1398" spans="1:2" x14ac:dyDescent="0.25">
      <c r="A1398" s="52">
        <v>39965</v>
      </c>
      <c r="B1398" s="16">
        <v>0.26250000000000001</v>
      </c>
    </row>
    <row r="1399" spans="1:2" x14ac:dyDescent="0.25">
      <c r="A1399" s="52">
        <v>39966</v>
      </c>
      <c r="B1399" s="16">
        <v>0.26124999999999998</v>
      </c>
    </row>
    <row r="1400" spans="1:2" x14ac:dyDescent="0.25">
      <c r="A1400" s="52">
        <v>39967</v>
      </c>
      <c r="B1400" s="16">
        <v>0.26124999999999998</v>
      </c>
    </row>
    <row r="1401" spans="1:2" x14ac:dyDescent="0.25">
      <c r="A1401" s="52">
        <v>39968</v>
      </c>
      <c r="B1401" s="16">
        <v>0.26062999999999997</v>
      </c>
    </row>
    <row r="1402" spans="1:2" x14ac:dyDescent="0.25">
      <c r="A1402" s="52">
        <v>39969</v>
      </c>
      <c r="B1402" s="16">
        <v>0.26062999999999997</v>
      </c>
    </row>
    <row r="1403" spans="1:2" x14ac:dyDescent="0.25">
      <c r="A1403" s="52">
        <v>39972</v>
      </c>
      <c r="B1403" s="16">
        <v>0.26124999999999998</v>
      </c>
    </row>
    <row r="1404" spans="1:2" x14ac:dyDescent="0.25">
      <c r="A1404" s="52">
        <v>39973</v>
      </c>
      <c r="B1404" s="16">
        <v>0.26874999999999999</v>
      </c>
    </row>
    <row r="1405" spans="1:2" x14ac:dyDescent="0.25">
      <c r="A1405" s="52">
        <v>39974</v>
      </c>
      <c r="B1405" s="16">
        <v>0.26374999999999998</v>
      </c>
    </row>
    <row r="1406" spans="1:2" x14ac:dyDescent="0.25">
      <c r="A1406" s="52">
        <v>39975</v>
      </c>
      <c r="B1406" s="16">
        <v>0.26124999999999998</v>
      </c>
    </row>
    <row r="1407" spans="1:2" x14ac:dyDescent="0.25">
      <c r="A1407" s="52">
        <v>39976</v>
      </c>
      <c r="B1407" s="16">
        <v>0.26</v>
      </c>
    </row>
    <row r="1408" spans="1:2" x14ac:dyDescent="0.25">
      <c r="A1408" s="52">
        <v>39979</v>
      </c>
      <c r="B1408" s="16">
        <v>0.26124999999999998</v>
      </c>
    </row>
    <row r="1409" spans="1:2" x14ac:dyDescent="0.25">
      <c r="A1409" s="52">
        <v>39980</v>
      </c>
      <c r="B1409" s="16">
        <v>0.26124999999999998</v>
      </c>
    </row>
    <row r="1410" spans="1:2" x14ac:dyDescent="0.25">
      <c r="A1410" s="52">
        <v>39981</v>
      </c>
      <c r="B1410" s="16">
        <v>0.26124999999999998</v>
      </c>
    </row>
    <row r="1411" spans="1:2" x14ac:dyDescent="0.25">
      <c r="A1411" s="52">
        <v>39982</v>
      </c>
      <c r="B1411" s="16">
        <v>0.26374999999999998</v>
      </c>
    </row>
    <row r="1412" spans="1:2" x14ac:dyDescent="0.25">
      <c r="A1412" s="52">
        <v>39983</v>
      </c>
      <c r="B1412" s="16">
        <v>0.26750000000000002</v>
      </c>
    </row>
    <row r="1413" spans="1:2" x14ac:dyDescent="0.25">
      <c r="A1413" s="52">
        <v>39986</v>
      </c>
      <c r="B1413" s="16">
        <v>0.27124999999999999</v>
      </c>
    </row>
    <row r="1414" spans="1:2" x14ac:dyDescent="0.25">
      <c r="A1414" s="52">
        <v>39987</v>
      </c>
      <c r="B1414" s="16">
        <v>0.27750000000000002</v>
      </c>
    </row>
    <row r="1415" spans="1:2" x14ac:dyDescent="0.25">
      <c r="A1415" s="52">
        <v>39988</v>
      </c>
      <c r="B1415" s="16">
        <v>0.27562999999999999</v>
      </c>
    </row>
    <row r="1416" spans="1:2" x14ac:dyDescent="0.25">
      <c r="A1416" s="52">
        <v>39989</v>
      </c>
      <c r="B1416" s="16">
        <v>0.27374999999999999</v>
      </c>
    </row>
    <row r="1417" spans="1:2" x14ac:dyDescent="0.25">
      <c r="A1417" s="52">
        <v>39990</v>
      </c>
      <c r="B1417" s="16">
        <v>0.26500000000000001</v>
      </c>
    </row>
    <row r="1418" spans="1:2" x14ac:dyDescent="0.25">
      <c r="A1418" s="52">
        <v>39993</v>
      </c>
      <c r="B1418" s="16">
        <v>0.26374999999999998</v>
      </c>
    </row>
    <row r="1419" spans="1:2" x14ac:dyDescent="0.25">
      <c r="A1419" s="52">
        <v>39994</v>
      </c>
      <c r="B1419" s="16">
        <v>0.27750000000000002</v>
      </c>
    </row>
    <row r="1420" spans="1:2" x14ac:dyDescent="0.25">
      <c r="A1420" s="52">
        <v>39995</v>
      </c>
      <c r="B1420" s="16">
        <v>0.26750000000000002</v>
      </c>
    </row>
    <row r="1421" spans="1:2" x14ac:dyDescent="0.25">
      <c r="A1421" s="52">
        <v>39996</v>
      </c>
      <c r="B1421" s="16">
        <v>0.26812999999999998</v>
      </c>
    </row>
    <row r="1422" spans="1:2" x14ac:dyDescent="0.25">
      <c r="A1422" s="52">
        <v>39997</v>
      </c>
      <c r="B1422" s="16">
        <v>0.26688000000000001</v>
      </c>
    </row>
    <row r="1423" spans="1:2" x14ac:dyDescent="0.25">
      <c r="A1423" s="52">
        <v>40000</v>
      </c>
      <c r="B1423" s="16">
        <v>0.26062999999999997</v>
      </c>
    </row>
    <row r="1424" spans="1:2" x14ac:dyDescent="0.25">
      <c r="A1424" s="52">
        <v>40001</v>
      </c>
      <c r="B1424" s="16">
        <v>0.25874999999999998</v>
      </c>
    </row>
    <row r="1425" spans="1:2" x14ac:dyDescent="0.25">
      <c r="A1425" s="52">
        <v>40002</v>
      </c>
      <c r="B1425" s="16">
        <v>0.25124999999999997</v>
      </c>
    </row>
    <row r="1426" spans="1:2" x14ac:dyDescent="0.25">
      <c r="A1426" s="52">
        <v>40003</v>
      </c>
      <c r="B1426" s="16">
        <v>0.24813000000000002</v>
      </c>
    </row>
    <row r="1427" spans="1:2" x14ac:dyDescent="0.25">
      <c r="A1427" s="52">
        <v>40004</v>
      </c>
      <c r="B1427" s="16">
        <v>0.24312999999999999</v>
      </c>
    </row>
    <row r="1428" spans="1:2" x14ac:dyDescent="0.25">
      <c r="A1428" s="52">
        <v>40007</v>
      </c>
      <c r="B1428" s="16">
        <v>0.24312999999999999</v>
      </c>
    </row>
    <row r="1429" spans="1:2" x14ac:dyDescent="0.25">
      <c r="A1429" s="52">
        <v>40008</v>
      </c>
      <c r="B1429" s="16">
        <v>0.24437999999999999</v>
      </c>
    </row>
    <row r="1430" spans="1:2" x14ac:dyDescent="0.25">
      <c r="A1430" s="52">
        <v>40009</v>
      </c>
      <c r="B1430" s="16">
        <v>0.24</v>
      </c>
    </row>
    <row r="1431" spans="1:2" x14ac:dyDescent="0.25">
      <c r="A1431" s="52">
        <v>40010</v>
      </c>
      <c r="B1431" s="16">
        <v>0.24124999999999996</v>
      </c>
    </row>
    <row r="1432" spans="1:2" x14ac:dyDescent="0.25">
      <c r="A1432" s="52">
        <v>40011</v>
      </c>
      <c r="B1432" s="16">
        <v>0.24</v>
      </c>
    </row>
    <row r="1433" spans="1:2" x14ac:dyDescent="0.25">
      <c r="A1433" s="52">
        <v>40014</v>
      </c>
      <c r="B1433" s="16">
        <v>0.23874999999999999</v>
      </c>
    </row>
    <row r="1434" spans="1:2" x14ac:dyDescent="0.25">
      <c r="A1434" s="52">
        <v>40015</v>
      </c>
      <c r="B1434" s="16">
        <v>0.23499999999999996</v>
      </c>
    </row>
    <row r="1435" spans="1:2" x14ac:dyDescent="0.25">
      <c r="A1435" s="52">
        <v>40016</v>
      </c>
      <c r="B1435" s="16">
        <v>0.22999999999999998</v>
      </c>
    </row>
    <row r="1436" spans="1:2" x14ac:dyDescent="0.25">
      <c r="A1436" s="52">
        <v>40017</v>
      </c>
      <c r="B1436" s="16">
        <v>0.22938</v>
      </c>
    </row>
    <row r="1437" spans="1:2" x14ac:dyDescent="0.25">
      <c r="A1437" s="52">
        <v>40018</v>
      </c>
      <c r="B1437" s="16">
        <v>0.22313</v>
      </c>
    </row>
    <row r="1438" spans="1:2" x14ac:dyDescent="0.25">
      <c r="A1438" s="52">
        <v>40021</v>
      </c>
      <c r="B1438" s="16">
        <v>0.22688</v>
      </c>
    </row>
    <row r="1439" spans="1:2" x14ac:dyDescent="0.25">
      <c r="A1439" s="52">
        <v>40022</v>
      </c>
      <c r="B1439" s="16">
        <v>0.22563000000000002</v>
      </c>
    </row>
    <row r="1440" spans="1:2" x14ac:dyDescent="0.25">
      <c r="A1440" s="52">
        <v>40023</v>
      </c>
      <c r="B1440" s="16">
        <v>0.22938</v>
      </c>
    </row>
    <row r="1441" spans="1:2" x14ac:dyDescent="0.25">
      <c r="A1441" s="52">
        <v>40024</v>
      </c>
      <c r="B1441" s="16">
        <v>0.22999999999999998</v>
      </c>
    </row>
    <row r="1442" spans="1:2" x14ac:dyDescent="0.25">
      <c r="A1442" s="52">
        <v>40025</v>
      </c>
      <c r="B1442" s="16">
        <v>0.23499999999999996</v>
      </c>
    </row>
    <row r="1443" spans="1:2" x14ac:dyDescent="0.25">
      <c r="A1443" s="52">
        <v>40028</v>
      </c>
      <c r="B1443" s="16">
        <v>0.23188000000000003</v>
      </c>
    </row>
    <row r="1444" spans="1:2" x14ac:dyDescent="0.25">
      <c r="A1444" s="52">
        <v>40029</v>
      </c>
      <c r="B1444" s="16">
        <v>0.24249999999999999</v>
      </c>
    </row>
    <row r="1445" spans="1:2" x14ac:dyDescent="0.25">
      <c r="A1445" s="52">
        <v>40030</v>
      </c>
      <c r="B1445" s="16">
        <v>0.24749999999999997</v>
      </c>
    </row>
    <row r="1446" spans="1:2" x14ac:dyDescent="0.25">
      <c r="A1446" s="52">
        <v>40031</v>
      </c>
      <c r="B1446" s="16">
        <v>0.24625</v>
      </c>
    </row>
    <row r="1447" spans="1:2" x14ac:dyDescent="0.25">
      <c r="A1447" s="52">
        <v>40032</v>
      </c>
      <c r="B1447" s="16">
        <v>0.245</v>
      </c>
    </row>
    <row r="1448" spans="1:2" x14ac:dyDescent="0.25">
      <c r="A1448" s="52">
        <v>40035</v>
      </c>
      <c r="B1448" s="16">
        <v>0.24249999999999999</v>
      </c>
    </row>
    <row r="1449" spans="1:2" x14ac:dyDescent="0.25">
      <c r="A1449" s="52">
        <v>40036</v>
      </c>
      <c r="B1449" s="16">
        <v>0.24124999999999996</v>
      </c>
    </row>
    <row r="1450" spans="1:2" x14ac:dyDescent="0.25">
      <c r="A1450" s="52">
        <v>40037</v>
      </c>
      <c r="B1450" s="16">
        <v>0.23749999999999999</v>
      </c>
    </row>
    <row r="1451" spans="1:2" x14ac:dyDescent="0.25">
      <c r="A1451" s="52">
        <v>40038</v>
      </c>
      <c r="B1451" s="16">
        <v>0.23250000000000001</v>
      </c>
    </row>
    <row r="1452" spans="1:2" x14ac:dyDescent="0.25">
      <c r="A1452" s="52">
        <v>40039</v>
      </c>
      <c r="B1452" s="16">
        <v>0.23375000000000001</v>
      </c>
    </row>
    <row r="1453" spans="1:2" x14ac:dyDescent="0.25">
      <c r="A1453" s="52">
        <v>40042</v>
      </c>
      <c r="B1453" s="16">
        <v>0.23749999999999999</v>
      </c>
    </row>
    <row r="1454" spans="1:2" x14ac:dyDescent="0.25">
      <c r="A1454" s="52">
        <v>40043</v>
      </c>
      <c r="B1454" s="16">
        <v>0.23499999999999996</v>
      </c>
    </row>
    <row r="1455" spans="1:2" x14ac:dyDescent="0.25">
      <c r="A1455" s="52">
        <v>40044</v>
      </c>
      <c r="B1455" s="16">
        <v>0.23375000000000001</v>
      </c>
    </row>
    <row r="1456" spans="1:2" x14ac:dyDescent="0.25">
      <c r="A1456" s="52">
        <v>40045</v>
      </c>
      <c r="B1456" s="16">
        <v>0.22999999999999998</v>
      </c>
    </row>
    <row r="1457" spans="1:2" x14ac:dyDescent="0.25">
      <c r="A1457" s="52">
        <v>40046</v>
      </c>
      <c r="B1457" s="16">
        <v>0.22875000000000001</v>
      </c>
    </row>
    <row r="1458" spans="1:2" x14ac:dyDescent="0.25">
      <c r="A1458" s="52">
        <v>40049</v>
      </c>
      <c r="B1458" s="16">
        <v>0.22875000000000001</v>
      </c>
    </row>
    <row r="1459" spans="1:2" x14ac:dyDescent="0.25">
      <c r="A1459" s="52">
        <v>40050</v>
      </c>
      <c r="B1459" s="16">
        <v>0.22813</v>
      </c>
    </row>
    <row r="1460" spans="1:2" x14ac:dyDescent="0.25">
      <c r="A1460" s="52">
        <v>40051</v>
      </c>
      <c r="B1460" s="16">
        <v>0.22688</v>
      </c>
    </row>
    <row r="1461" spans="1:2" x14ac:dyDescent="0.25">
      <c r="A1461" s="52">
        <v>40052</v>
      </c>
      <c r="B1461" s="16">
        <v>0.22688</v>
      </c>
    </row>
    <row r="1462" spans="1:2" x14ac:dyDescent="0.25">
      <c r="A1462" s="52">
        <v>40053</v>
      </c>
      <c r="B1462" s="16">
        <v>0.22938</v>
      </c>
    </row>
    <row r="1463" spans="1:2" x14ac:dyDescent="0.25">
      <c r="A1463" s="52">
        <v>40056</v>
      </c>
      <c r="B1463" s="16">
        <v>0.22938</v>
      </c>
    </row>
    <row r="1464" spans="1:2" x14ac:dyDescent="0.25">
      <c r="A1464" s="52">
        <v>40057</v>
      </c>
      <c r="B1464" s="16">
        <v>0.22938</v>
      </c>
    </row>
    <row r="1465" spans="1:2" x14ac:dyDescent="0.25">
      <c r="A1465" s="52">
        <v>40058</v>
      </c>
      <c r="B1465" s="16">
        <v>0.22999999999999998</v>
      </c>
    </row>
    <row r="1466" spans="1:2" x14ac:dyDescent="0.25">
      <c r="A1466" s="52">
        <v>40059</v>
      </c>
      <c r="B1466" s="16">
        <v>0.22625000000000001</v>
      </c>
    </row>
    <row r="1467" spans="1:2" x14ac:dyDescent="0.25">
      <c r="A1467" s="52">
        <v>40060</v>
      </c>
      <c r="B1467" s="16">
        <v>0.22313</v>
      </c>
    </row>
    <row r="1468" spans="1:2" x14ac:dyDescent="0.25">
      <c r="A1468" s="52">
        <v>40063</v>
      </c>
      <c r="B1468" s="16">
        <v>0.22313</v>
      </c>
    </row>
    <row r="1469" spans="1:2" x14ac:dyDescent="0.25">
      <c r="A1469" s="52">
        <v>40064</v>
      </c>
      <c r="B1469" s="16">
        <v>0.22125</v>
      </c>
    </row>
    <row r="1470" spans="1:2" x14ac:dyDescent="0.25">
      <c r="A1470" s="52">
        <v>40065</v>
      </c>
      <c r="B1470" s="16">
        <v>0.21875000000000003</v>
      </c>
    </row>
    <row r="1471" spans="1:2" x14ac:dyDescent="0.25">
      <c r="A1471" s="52">
        <v>40066</v>
      </c>
      <c r="B1471" s="16">
        <v>0.21875000000000003</v>
      </c>
    </row>
    <row r="1472" spans="1:2" x14ac:dyDescent="0.25">
      <c r="A1472" s="52">
        <v>40067</v>
      </c>
      <c r="B1472" s="16">
        <v>0.21875000000000003</v>
      </c>
    </row>
    <row r="1473" spans="1:2" x14ac:dyDescent="0.25">
      <c r="A1473" s="52">
        <v>40070</v>
      </c>
      <c r="B1473" s="16">
        <v>0.21875000000000003</v>
      </c>
    </row>
    <row r="1474" spans="1:2" x14ac:dyDescent="0.25">
      <c r="A1474" s="52">
        <v>40071</v>
      </c>
      <c r="B1474" s="16">
        <v>0.21875000000000003</v>
      </c>
    </row>
    <row r="1475" spans="1:2" x14ac:dyDescent="0.25">
      <c r="A1475" s="52">
        <v>40072</v>
      </c>
      <c r="B1475" s="16">
        <v>0.21875000000000003</v>
      </c>
    </row>
    <row r="1476" spans="1:2" x14ac:dyDescent="0.25">
      <c r="A1476" s="52">
        <v>40073</v>
      </c>
      <c r="B1476" s="16">
        <v>0.21749999999999997</v>
      </c>
    </row>
    <row r="1477" spans="1:2" x14ac:dyDescent="0.25">
      <c r="A1477" s="52">
        <v>40074</v>
      </c>
      <c r="B1477" s="16">
        <v>0.21749999999999997</v>
      </c>
    </row>
    <row r="1478" spans="1:2" x14ac:dyDescent="0.25">
      <c r="A1478" s="52">
        <v>40077</v>
      </c>
      <c r="B1478" s="16">
        <v>0.21749999999999997</v>
      </c>
    </row>
    <row r="1479" spans="1:2" x14ac:dyDescent="0.25">
      <c r="A1479" s="52">
        <v>40078</v>
      </c>
      <c r="B1479" s="16">
        <v>0.21375</v>
      </c>
    </row>
    <row r="1480" spans="1:2" x14ac:dyDescent="0.25">
      <c r="A1480" s="52">
        <v>40079</v>
      </c>
      <c r="B1480" s="16">
        <v>0.215</v>
      </c>
    </row>
    <row r="1481" spans="1:2" x14ac:dyDescent="0.25">
      <c r="A1481" s="52">
        <v>40080</v>
      </c>
      <c r="B1481" s="16">
        <v>0.21375</v>
      </c>
    </row>
    <row r="1482" spans="1:2" x14ac:dyDescent="0.25">
      <c r="A1482" s="52">
        <v>40081</v>
      </c>
      <c r="B1482" s="16">
        <v>0.21250000000000002</v>
      </c>
    </row>
    <row r="1483" spans="1:2" x14ac:dyDescent="0.25">
      <c r="A1483" s="52">
        <v>40084</v>
      </c>
      <c r="B1483" s="16">
        <v>0.21250000000000002</v>
      </c>
    </row>
    <row r="1484" spans="1:2" x14ac:dyDescent="0.25">
      <c r="A1484" s="52">
        <v>40085</v>
      </c>
      <c r="B1484" s="16">
        <v>0.21</v>
      </c>
    </row>
    <row r="1485" spans="1:2" x14ac:dyDescent="0.25">
      <c r="A1485" s="52">
        <v>40086</v>
      </c>
      <c r="B1485" s="16">
        <v>0.21124999999999999</v>
      </c>
    </row>
    <row r="1486" spans="1:2" x14ac:dyDescent="0.25">
      <c r="A1486" s="52">
        <v>40087</v>
      </c>
      <c r="B1486" s="16">
        <v>0.20499999999999996</v>
      </c>
    </row>
    <row r="1487" spans="1:2" x14ac:dyDescent="0.25">
      <c r="A1487" s="52">
        <v>40088</v>
      </c>
      <c r="B1487" s="16">
        <v>0.2</v>
      </c>
    </row>
    <row r="1488" spans="1:2" x14ac:dyDescent="0.25">
      <c r="A1488" s="52">
        <v>40091</v>
      </c>
      <c r="B1488" s="16">
        <v>0.20250000000000004</v>
      </c>
    </row>
    <row r="1489" spans="1:2" x14ac:dyDescent="0.25">
      <c r="A1489" s="52">
        <v>40092</v>
      </c>
      <c r="B1489" s="16">
        <v>0.2</v>
      </c>
    </row>
    <row r="1490" spans="1:2" x14ac:dyDescent="0.25">
      <c r="A1490" s="52">
        <v>40093</v>
      </c>
      <c r="B1490" s="16">
        <v>0.19625000000000004</v>
      </c>
    </row>
    <row r="1491" spans="1:2" x14ac:dyDescent="0.25">
      <c r="A1491" s="52">
        <v>40094</v>
      </c>
      <c r="B1491" s="16">
        <v>0.19500000000000001</v>
      </c>
    </row>
    <row r="1492" spans="1:2" x14ac:dyDescent="0.25">
      <c r="A1492" s="52">
        <v>40095</v>
      </c>
      <c r="B1492" s="16">
        <v>0.19500000000000001</v>
      </c>
    </row>
    <row r="1493" spans="1:2" x14ac:dyDescent="0.25">
      <c r="A1493" s="52">
        <v>40098</v>
      </c>
      <c r="B1493" s="16">
        <v>0.19500000000000001</v>
      </c>
    </row>
    <row r="1494" spans="1:2" x14ac:dyDescent="0.25">
      <c r="A1494" s="52">
        <v>40099</v>
      </c>
      <c r="B1494" s="16">
        <v>0.19125</v>
      </c>
    </row>
    <row r="1495" spans="1:2" x14ac:dyDescent="0.25">
      <c r="A1495" s="52">
        <v>40100</v>
      </c>
      <c r="B1495" s="16">
        <v>0.18875</v>
      </c>
    </row>
    <row r="1496" spans="1:2" x14ac:dyDescent="0.25">
      <c r="A1496" s="52">
        <v>40101</v>
      </c>
      <c r="B1496" s="16">
        <v>0.1875</v>
      </c>
    </row>
    <row r="1497" spans="1:2" x14ac:dyDescent="0.25">
      <c r="A1497" s="52">
        <v>40102</v>
      </c>
      <c r="B1497" s="16">
        <v>0.18687999999999999</v>
      </c>
    </row>
    <row r="1498" spans="1:2" x14ac:dyDescent="0.25">
      <c r="A1498" s="52">
        <v>40105</v>
      </c>
      <c r="B1498" s="16">
        <v>0.18812999999999999</v>
      </c>
    </row>
    <row r="1499" spans="1:2" x14ac:dyDescent="0.25">
      <c r="A1499" s="52">
        <v>40106</v>
      </c>
      <c r="B1499" s="16">
        <v>0.18812999999999999</v>
      </c>
    </row>
    <row r="1500" spans="1:2" x14ac:dyDescent="0.25">
      <c r="A1500" s="52">
        <v>40107</v>
      </c>
      <c r="B1500" s="16">
        <v>0.18687999999999999</v>
      </c>
    </row>
    <row r="1501" spans="1:2" x14ac:dyDescent="0.25">
      <c r="A1501" s="52">
        <v>40108</v>
      </c>
      <c r="B1501" s="16">
        <v>0.185</v>
      </c>
    </row>
    <row r="1502" spans="1:2" x14ac:dyDescent="0.25">
      <c r="A1502" s="52">
        <v>40109</v>
      </c>
      <c r="B1502" s="16">
        <v>0.18625</v>
      </c>
    </row>
    <row r="1503" spans="1:2" x14ac:dyDescent="0.25">
      <c r="A1503" s="52">
        <v>40112</v>
      </c>
      <c r="B1503" s="16">
        <v>0.18437999999999999</v>
      </c>
    </row>
    <row r="1504" spans="1:2" x14ac:dyDescent="0.25">
      <c r="A1504" s="52">
        <v>40113</v>
      </c>
      <c r="B1504" s="16">
        <v>0.18375</v>
      </c>
    </row>
    <row r="1505" spans="1:2" x14ac:dyDescent="0.25">
      <c r="A1505" s="52">
        <v>40114</v>
      </c>
      <c r="B1505" s="16">
        <v>0.1825</v>
      </c>
    </row>
    <row r="1506" spans="1:2" x14ac:dyDescent="0.25">
      <c r="A1506" s="52">
        <v>40115</v>
      </c>
      <c r="B1506" s="16">
        <v>0.17874999999999999</v>
      </c>
    </row>
    <row r="1507" spans="1:2" x14ac:dyDescent="0.25">
      <c r="A1507" s="52">
        <v>40116</v>
      </c>
      <c r="B1507" s="16">
        <v>0.17874999999999999</v>
      </c>
    </row>
    <row r="1508" spans="1:2" x14ac:dyDescent="0.25">
      <c r="A1508" s="52">
        <v>40119</v>
      </c>
      <c r="B1508" s="16">
        <v>0.17749999999999999</v>
      </c>
    </row>
    <row r="1509" spans="1:2" x14ac:dyDescent="0.25">
      <c r="A1509" s="52">
        <v>40120</v>
      </c>
      <c r="B1509" s="16">
        <v>0.17749999999999999</v>
      </c>
    </row>
    <row r="1510" spans="1:2" x14ac:dyDescent="0.25">
      <c r="A1510" s="52">
        <v>40121</v>
      </c>
      <c r="B1510" s="16">
        <v>0.17874999999999999</v>
      </c>
    </row>
    <row r="1511" spans="1:2" x14ac:dyDescent="0.25">
      <c r="A1511" s="52">
        <v>40122</v>
      </c>
      <c r="B1511" s="16">
        <v>0.17838000000000001</v>
      </c>
    </row>
    <row r="1512" spans="1:2" x14ac:dyDescent="0.25">
      <c r="A1512" s="52">
        <v>40123</v>
      </c>
      <c r="B1512" s="16">
        <v>0.17713000000000001</v>
      </c>
    </row>
    <row r="1513" spans="1:2" x14ac:dyDescent="0.25">
      <c r="A1513" s="52">
        <v>40126</v>
      </c>
      <c r="B1513" s="16">
        <v>0.17838000000000001</v>
      </c>
    </row>
    <row r="1514" spans="1:2" x14ac:dyDescent="0.25">
      <c r="A1514" s="52">
        <v>40127</v>
      </c>
      <c r="B1514" s="16">
        <v>0.17749999999999999</v>
      </c>
    </row>
    <row r="1515" spans="1:2" x14ac:dyDescent="0.25">
      <c r="A1515" s="52">
        <v>40128</v>
      </c>
      <c r="B1515" s="16">
        <v>0.17749999999999999</v>
      </c>
    </row>
    <row r="1516" spans="1:2" x14ac:dyDescent="0.25">
      <c r="A1516" s="52">
        <v>40129</v>
      </c>
      <c r="B1516" s="16">
        <v>0.18</v>
      </c>
    </row>
    <row r="1517" spans="1:2" x14ac:dyDescent="0.25">
      <c r="A1517" s="52">
        <v>40130</v>
      </c>
      <c r="B1517" s="16">
        <v>0.17813000000000001</v>
      </c>
    </row>
    <row r="1518" spans="1:2" x14ac:dyDescent="0.25">
      <c r="A1518" s="52">
        <v>40133</v>
      </c>
      <c r="B1518" s="16">
        <v>0.17813000000000001</v>
      </c>
    </row>
    <row r="1519" spans="1:2" x14ac:dyDescent="0.25">
      <c r="A1519" s="52">
        <v>40134</v>
      </c>
      <c r="B1519" s="16">
        <v>0.17813000000000001</v>
      </c>
    </row>
    <row r="1520" spans="1:2" x14ac:dyDescent="0.25">
      <c r="A1520" s="52">
        <v>40135</v>
      </c>
      <c r="B1520" s="16">
        <v>0.17813000000000001</v>
      </c>
    </row>
    <row r="1521" spans="1:2" x14ac:dyDescent="0.25">
      <c r="A1521" s="52">
        <v>40136</v>
      </c>
      <c r="B1521" s="16">
        <v>0.17563000000000001</v>
      </c>
    </row>
    <row r="1522" spans="1:2" x14ac:dyDescent="0.25">
      <c r="A1522" s="52">
        <v>40137</v>
      </c>
      <c r="B1522" s="16">
        <v>0.17563000000000001</v>
      </c>
    </row>
    <row r="1523" spans="1:2" x14ac:dyDescent="0.25">
      <c r="A1523" s="52">
        <v>40140</v>
      </c>
      <c r="B1523" s="16">
        <v>0.17874999999999999</v>
      </c>
    </row>
    <row r="1524" spans="1:2" x14ac:dyDescent="0.25">
      <c r="A1524" s="52">
        <v>40141</v>
      </c>
      <c r="B1524" s="16">
        <v>0.17874999999999999</v>
      </c>
    </row>
    <row r="1525" spans="1:2" x14ac:dyDescent="0.25">
      <c r="A1525" s="52">
        <v>40142</v>
      </c>
      <c r="B1525" s="16">
        <v>0.17688000000000001</v>
      </c>
    </row>
    <row r="1526" spans="1:2" x14ac:dyDescent="0.25">
      <c r="A1526" s="52">
        <v>40143</v>
      </c>
      <c r="B1526" s="16">
        <v>0.17688000000000001</v>
      </c>
    </row>
    <row r="1527" spans="1:2" x14ac:dyDescent="0.25">
      <c r="A1527" s="52">
        <v>40144</v>
      </c>
      <c r="B1527" s="16">
        <v>0.17938000000000001</v>
      </c>
    </row>
    <row r="1528" spans="1:2" x14ac:dyDescent="0.25">
      <c r="A1528" s="52">
        <v>40147</v>
      </c>
      <c r="B1528" s="16">
        <v>0.1825</v>
      </c>
    </row>
    <row r="1529" spans="1:2" x14ac:dyDescent="0.25">
      <c r="A1529" s="52">
        <v>40148</v>
      </c>
      <c r="B1529" s="16">
        <v>0.17938000000000001</v>
      </c>
    </row>
    <row r="1530" spans="1:2" x14ac:dyDescent="0.25">
      <c r="A1530" s="52">
        <v>40149</v>
      </c>
      <c r="B1530" s="16">
        <v>0.1825</v>
      </c>
    </row>
    <row r="1531" spans="1:2" x14ac:dyDescent="0.25">
      <c r="A1531" s="52">
        <v>40150</v>
      </c>
      <c r="B1531" s="16">
        <v>0.18187999999999999</v>
      </c>
    </row>
    <row r="1532" spans="1:2" x14ac:dyDescent="0.25">
      <c r="A1532" s="52">
        <v>40151</v>
      </c>
      <c r="B1532" s="16">
        <v>0.18063000000000001</v>
      </c>
    </row>
    <row r="1533" spans="1:2" x14ac:dyDescent="0.25">
      <c r="A1533" s="52">
        <v>40154</v>
      </c>
      <c r="B1533" s="16">
        <v>0.18124999999999999</v>
      </c>
    </row>
    <row r="1534" spans="1:2" x14ac:dyDescent="0.25">
      <c r="A1534" s="52">
        <v>40155</v>
      </c>
      <c r="B1534" s="16">
        <v>0.18124999999999999</v>
      </c>
    </row>
    <row r="1535" spans="1:2" x14ac:dyDescent="0.25">
      <c r="A1535" s="52">
        <v>40156</v>
      </c>
      <c r="B1535" s="16">
        <v>0.18</v>
      </c>
    </row>
    <row r="1536" spans="1:2" x14ac:dyDescent="0.25">
      <c r="A1536" s="52">
        <v>40157</v>
      </c>
      <c r="B1536" s="16">
        <v>0.17874999999999999</v>
      </c>
    </row>
    <row r="1537" spans="1:2" x14ac:dyDescent="0.25">
      <c r="A1537" s="52">
        <v>40158</v>
      </c>
      <c r="B1537" s="16">
        <v>0.17718999999999999</v>
      </c>
    </row>
    <row r="1538" spans="1:2" x14ac:dyDescent="0.25">
      <c r="A1538" s="52">
        <v>40161</v>
      </c>
      <c r="B1538" s="16">
        <v>0.17813000000000001</v>
      </c>
    </row>
    <row r="1539" spans="1:2" x14ac:dyDescent="0.25">
      <c r="A1539" s="52">
        <v>40162</v>
      </c>
      <c r="B1539" s="16">
        <v>0.17813000000000001</v>
      </c>
    </row>
    <row r="1540" spans="1:2" x14ac:dyDescent="0.25">
      <c r="A1540" s="52">
        <v>40163</v>
      </c>
      <c r="B1540" s="16">
        <v>0.17813000000000001</v>
      </c>
    </row>
    <row r="1541" spans="1:2" x14ac:dyDescent="0.25">
      <c r="A1541" s="52">
        <v>40164</v>
      </c>
      <c r="B1541" s="16">
        <v>0.17938000000000001</v>
      </c>
    </row>
    <row r="1542" spans="1:2" x14ac:dyDescent="0.25">
      <c r="A1542" s="52">
        <v>40165</v>
      </c>
      <c r="B1542" s="16">
        <v>0.17938000000000001</v>
      </c>
    </row>
    <row r="1543" spans="1:2" x14ac:dyDescent="0.25">
      <c r="A1543" s="52">
        <v>40168</v>
      </c>
      <c r="B1543" s="16">
        <v>0.17813000000000001</v>
      </c>
    </row>
    <row r="1544" spans="1:2" x14ac:dyDescent="0.25">
      <c r="A1544" s="52">
        <v>40169</v>
      </c>
      <c r="B1544" s="16">
        <v>0.17813000000000001</v>
      </c>
    </row>
    <row r="1545" spans="1:2" x14ac:dyDescent="0.25">
      <c r="A1545" s="52">
        <v>40170</v>
      </c>
      <c r="B1545" s="16">
        <v>0.17688000000000001</v>
      </c>
    </row>
    <row r="1546" spans="1:2" x14ac:dyDescent="0.25">
      <c r="A1546" s="52">
        <v>40171</v>
      </c>
      <c r="B1546" s="16">
        <v>0.17688000000000001</v>
      </c>
    </row>
    <row r="1547" spans="1:2" x14ac:dyDescent="0.25">
      <c r="A1547" s="52">
        <v>40172</v>
      </c>
      <c r="B1547" s="16">
        <v>0.17688000000000001</v>
      </c>
    </row>
    <row r="1548" spans="1:2" x14ac:dyDescent="0.25">
      <c r="A1548" s="52">
        <v>40175</v>
      </c>
      <c r="B1548" s="16">
        <v>0.17688000000000001</v>
      </c>
    </row>
    <row r="1549" spans="1:2" x14ac:dyDescent="0.25">
      <c r="A1549" s="52">
        <v>40176</v>
      </c>
      <c r="B1549" s="16">
        <v>0.18124999999999999</v>
      </c>
    </row>
    <row r="1550" spans="1:2" x14ac:dyDescent="0.25">
      <c r="A1550" s="52">
        <v>40177</v>
      </c>
      <c r="B1550" s="16">
        <v>0.18</v>
      </c>
    </row>
    <row r="1551" spans="1:2" x14ac:dyDescent="0.25">
      <c r="A1551" s="52">
        <v>40178</v>
      </c>
      <c r="B1551" s="16">
        <v>0.16875000000000001</v>
      </c>
    </row>
    <row r="1552" spans="1:2" x14ac:dyDescent="0.25">
      <c r="A1552" s="52">
        <v>40179</v>
      </c>
      <c r="B1552" s="16">
        <v>0.16875000000000001</v>
      </c>
    </row>
    <row r="1553" spans="1:2" x14ac:dyDescent="0.25">
      <c r="A1553" s="52">
        <v>40182</v>
      </c>
      <c r="B1553" s="16">
        <v>0.17374999999999999</v>
      </c>
    </row>
    <row r="1554" spans="1:2" x14ac:dyDescent="0.25">
      <c r="A1554" s="52">
        <v>40183</v>
      </c>
      <c r="B1554" s="16">
        <v>0.17499999999999999</v>
      </c>
    </row>
    <row r="1555" spans="1:2" x14ac:dyDescent="0.25">
      <c r="A1555" s="52">
        <v>40184</v>
      </c>
      <c r="B1555" s="16">
        <v>0.17499999999999999</v>
      </c>
    </row>
    <row r="1556" spans="1:2" x14ac:dyDescent="0.25">
      <c r="A1556" s="52">
        <v>40185</v>
      </c>
      <c r="B1556" s="16">
        <v>0.17499999999999999</v>
      </c>
    </row>
    <row r="1557" spans="1:2" x14ac:dyDescent="0.25">
      <c r="A1557" s="52">
        <v>40186</v>
      </c>
      <c r="B1557" s="16">
        <v>0.17313000000000001</v>
      </c>
    </row>
    <row r="1558" spans="1:2" x14ac:dyDescent="0.25">
      <c r="A1558" s="52">
        <v>40189</v>
      </c>
      <c r="B1558" s="16">
        <v>0.17313000000000001</v>
      </c>
    </row>
    <row r="1559" spans="1:2" x14ac:dyDescent="0.25">
      <c r="A1559" s="52">
        <v>40190</v>
      </c>
      <c r="B1559" s="16">
        <v>0.17313000000000001</v>
      </c>
    </row>
    <row r="1560" spans="1:2" x14ac:dyDescent="0.25">
      <c r="A1560" s="52">
        <v>40191</v>
      </c>
      <c r="B1560" s="16">
        <v>0.17313000000000001</v>
      </c>
    </row>
    <row r="1561" spans="1:2" x14ac:dyDescent="0.25">
      <c r="A1561" s="52">
        <v>40192</v>
      </c>
      <c r="B1561" s="16">
        <v>0.17188000000000001</v>
      </c>
    </row>
    <row r="1562" spans="1:2" x14ac:dyDescent="0.25">
      <c r="A1562" s="52">
        <v>40193</v>
      </c>
      <c r="B1562" s="16">
        <v>0.17188000000000001</v>
      </c>
    </row>
    <row r="1563" spans="1:2" x14ac:dyDescent="0.25">
      <c r="A1563" s="52">
        <v>40196</v>
      </c>
      <c r="B1563" s="16">
        <v>0.17188000000000001</v>
      </c>
    </row>
    <row r="1564" spans="1:2" x14ac:dyDescent="0.25">
      <c r="A1564" s="52">
        <v>40197</v>
      </c>
      <c r="B1564" s="16">
        <v>0.17188000000000001</v>
      </c>
    </row>
    <row r="1565" spans="1:2" x14ac:dyDescent="0.25">
      <c r="A1565" s="52">
        <v>40198</v>
      </c>
      <c r="B1565" s="16">
        <v>0.17063</v>
      </c>
    </row>
    <row r="1566" spans="1:2" x14ac:dyDescent="0.25">
      <c r="A1566" s="52">
        <v>40199</v>
      </c>
      <c r="B1566" s="16">
        <v>0.16938</v>
      </c>
    </row>
    <row r="1567" spans="1:2" x14ac:dyDescent="0.25">
      <c r="A1567" s="52">
        <v>40200</v>
      </c>
      <c r="B1567" s="16">
        <v>0.16938</v>
      </c>
    </row>
    <row r="1568" spans="1:2" x14ac:dyDescent="0.25">
      <c r="A1568" s="52">
        <v>40203</v>
      </c>
      <c r="B1568" s="16">
        <v>0.16938</v>
      </c>
    </row>
    <row r="1569" spans="1:2" x14ac:dyDescent="0.25">
      <c r="A1569" s="52">
        <v>40204</v>
      </c>
      <c r="B1569" s="16">
        <v>0.17063</v>
      </c>
    </row>
    <row r="1570" spans="1:2" x14ac:dyDescent="0.25">
      <c r="A1570" s="52">
        <v>40205</v>
      </c>
      <c r="B1570" s="16">
        <v>0.17063</v>
      </c>
    </row>
    <row r="1571" spans="1:2" x14ac:dyDescent="0.25">
      <c r="A1571" s="52">
        <v>40206</v>
      </c>
      <c r="B1571" s="16">
        <v>0.17063</v>
      </c>
    </row>
    <row r="1572" spans="1:2" x14ac:dyDescent="0.25">
      <c r="A1572" s="52">
        <v>40207</v>
      </c>
      <c r="B1572" s="16">
        <v>0.17313000000000001</v>
      </c>
    </row>
    <row r="1573" spans="1:2" x14ac:dyDescent="0.25">
      <c r="A1573" s="52">
        <v>40210</v>
      </c>
      <c r="B1573" s="16">
        <v>0.17063</v>
      </c>
    </row>
    <row r="1574" spans="1:2" x14ac:dyDescent="0.25">
      <c r="A1574" s="52">
        <v>40211</v>
      </c>
      <c r="B1574" s="16">
        <v>0.17313000000000001</v>
      </c>
    </row>
    <row r="1575" spans="1:2" x14ac:dyDescent="0.25">
      <c r="A1575" s="52">
        <v>40212</v>
      </c>
      <c r="B1575" s="16">
        <v>0.17313000000000001</v>
      </c>
    </row>
    <row r="1576" spans="1:2" x14ac:dyDescent="0.25">
      <c r="A1576" s="52">
        <v>40213</v>
      </c>
      <c r="B1576" s="16">
        <v>0.17188000000000001</v>
      </c>
    </row>
    <row r="1577" spans="1:2" x14ac:dyDescent="0.25">
      <c r="A1577" s="52">
        <v>40214</v>
      </c>
      <c r="B1577" s="16">
        <v>0.17313000000000001</v>
      </c>
    </row>
    <row r="1578" spans="1:2" x14ac:dyDescent="0.25">
      <c r="A1578" s="52">
        <v>40217</v>
      </c>
      <c r="B1578" s="16">
        <v>0.17063</v>
      </c>
    </row>
    <row r="1579" spans="1:2" x14ac:dyDescent="0.25">
      <c r="A1579" s="52">
        <v>40218</v>
      </c>
      <c r="B1579" s="16">
        <v>0.17063</v>
      </c>
    </row>
    <row r="1580" spans="1:2" x14ac:dyDescent="0.25">
      <c r="A1580" s="52">
        <v>40219</v>
      </c>
      <c r="B1580" s="16">
        <v>0.17063</v>
      </c>
    </row>
    <row r="1581" spans="1:2" x14ac:dyDescent="0.25">
      <c r="A1581" s="52">
        <v>40220</v>
      </c>
      <c r="B1581" s="16">
        <v>0.17063</v>
      </c>
    </row>
    <row r="1582" spans="1:2" x14ac:dyDescent="0.25">
      <c r="A1582" s="52">
        <v>40221</v>
      </c>
      <c r="B1582" s="16">
        <v>0.17188000000000001</v>
      </c>
    </row>
    <row r="1583" spans="1:2" x14ac:dyDescent="0.25">
      <c r="A1583" s="52">
        <v>40224</v>
      </c>
      <c r="B1583" s="16">
        <v>0.17188000000000001</v>
      </c>
    </row>
    <row r="1584" spans="1:2" x14ac:dyDescent="0.25">
      <c r="A1584" s="52">
        <v>40225</v>
      </c>
      <c r="B1584" s="16">
        <v>0.17125000000000001</v>
      </c>
    </row>
    <row r="1585" spans="1:2" x14ac:dyDescent="0.25">
      <c r="A1585" s="52">
        <v>40226</v>
      </c>
      <c r="B1585" s="16">
        <v>0.17125000000000001</v>
      </c>
    </row>
    <row r="1586" spans="1:2" x14ac:dyDescent="0.25">
      <c r="A1586" s="52">
        <v>40227</v>
      </c>
      <c r="B1586" s="16">
        <v>0.17249999999999999</v>
      </c>
    </row>
    <row r="1587" spans="1:2" x14ac:dyDescent="0.25">
      <c r="A1587" s="52">
        <v>40228</v>
      </c>
      <c r="B1587" s="16">
        <v>0.17249999999999999</v>
      </c>
    </row>
    <row r="1588" spans="1:2" x14ac:dyDescent="0.25">
      <c r="A1588" s="52">
        <v>40231</v>
      </c>
      <c r="B1588" s="16">
        <v>0.17624999999999999</v>
      </c>
    </row>
    <row r="1589" spans="1:2" x14ac:dyDescent="0.25">
      <c r="A1589" s="52">
        <v>40232</v>
      </c>
      <c r="B1589" s="16">
        <v>0.17594000000000001</v>
      </c>
    </row>
    <row r="1590" spans="1:2" x14ac:dyDescent="0.25">
      <c r="A1590" s="52">
        <v>40233</v>
      </c>
      <c r="B1590" s="16">
        <v>0.17405999999999999</v>
      </c>
    </row>
    <row r="1591" spans="1:2" x14ac:dyDescent="0.25">
      <c r="A1591" s="52">
        <v>40234</v>
      </c>
      <c r="B1591" s="16">
        <v>0.17405999999999999</v>
      </c>
    </row>
    <row r="1592" spans="1:2" x14ac:dyDescent="0.25">
      <c r="A1592" s="52">
        <v>40235</v>
      </c>
      <c r="B1592" s="16">
        <v>0.17374999999999999</v>
      </c>
    </row>
    <row r="1593" spans="1:2" x14ac:dyDescent="0.25">
      <c r="A1593" s="52">
        <v>40238</v>
      </c>
      <c r="B1593" s="16">
        <v>0.17499999999999999</v>
      </c>
    </row>
    <row r="1594" spans="1:2" x14ac:dyDescent="0.25">
      <c r="A1594" s="52">
        <v>40239</v>
      </c>
      <c r="B1594" s="16">
        <v>0.17563000000000001</v>
      </c>
    </row>
    <row r="1595" spans="1:2" x14ac:dyDescent="0.25">
      <c r="A1595" s="52">
        <v>40240</v>
      </c>
      <c r="B1595" s="16">
        <v>0.17563000000000001</v>
      </c>
    </row>
    <row r="1596" spans="1:2" x14ac:dyDescent="0.25">
      <c r="A1596" s="52">
        <v>40241</v>
      </c>
      <c r="B1596" s="16">
        <v>0.17813000000000001</v>
      </c>
    </row>
    <row r="1597" spans="1:2" x14ac:dyDescent="0.25">
      <c r="A1597" s="52">
        <v>40242</v>
      </c>
      <c r="B1597" s="16">
        <v>0.18375</v>
      </c>
    </row>
    <row r="1598" spans="1:2" x14ac:dyDescent="0.25">
      <c r="A1598" s="52">
        <v>40245</v>
      </c>
      <c r="B1598" s="16">
        <v>0.1925</v>
      </c>
    </row>
    <row r="1599" spans="1:2" x14ac:dyDescent="0.25">
      <c r="A1599" s="52">
        <v>40246</v>
      </c>
      <c r="B1599" s="16">
        <v>0.19219</v>
      </c>
    </row>
    <row r="1600" spans="1:2" x14ac:dyDescent="0.25">
      <c r="A1600" s="52">
        <v>40247</v>
      </c>
      <c r="B1600" s="16">
        <v>0.18906000000000001</v>
      </c>
    </row>
    <row r="1601" spans="1:2" x14ac:dyDescent="0.25">
      <c r="A1601" s="52">
        <v>40248</v>
      </c>
      <c r="B1601" s="16">
        <v>0.18656</v>
      </c>
    </row>
    <row r="1602" spans="1:2" x14ac:dyDescent="0.25">
      <c r="A1602" s="52">
        <v>40249</v>
      </c>
      <c r="B1602" s="16">
        <v>0.18656</v>
      </c>
    </row>
    <row r="1603" spans="1:2" x14ac:dyDescent="0.25">
      <c r="A1603" s="52">
        <v>40252</v>
      </c>
      <c r="B1603" s="16">
        <v>0.19281000000000001</v>
      </c>
    </row>
    <row r="1604" spans="1:2" x14ac:dyDescent="0.25">
      <c r="A1604" s="52">
        <v>40253</v>
      </c>
      <c r="B1604" s="16">
        <v>0.22413</v>
      </c>
    </row>
    <row r="1605" spans="1:2" x14ac:dyDescent="0.25">
      <c r="A1605" s="52">
        <v>40254</v>
      </c>
      <c r="B1605" s="16">
        <v>0.22225</v>
      </c>
    </row>
    <row r="1606" spans="1:2" x14ac:dyDescent="0.25">
      <c r="A1606" s="52">
        <v>40255</v>
      </c>
      <c r="B1606" s="16">
        <v>0.22100000000000003</v>
      </c>
    </row>
    <row r="1607" spans="1:2" x14ac:dyDescent="0.25">
      <c r="A1607" s="52">
        <v>40256</v>
      </c>
      <c r="B1607" s="16">
        <v>0.22100000000000003</v>
      </c>
    </row>
    <row r="1608" spans="1:2" x14ac:dyDescent="0.25">
      <c r="A1608" s="52">
        <v>40259</v>
      </c>
      <c r="B1608" s="16">
        <v>0.21974999999999997</v>
      </c>
    </row>
    <row r="1609" spans="1:2" x14ac:dyDescent="0.25">
      <c r="A1609" s="52">
        <v>40260</v>
      </c>
      <c r="B1609" s="16">
        <v>0.2185</v>
      </c>
    </row>
    <row r="1610" spans="1:2" x14ac:dyDescent="0.25">
      <c r="A1610" s="52">
        <v>40261</v>
      </c>
      <c r="B1610" s="16">
        <v>0.2185</v>
      </c>
    </row>
    <row r="1611" spans="1:2" x14ac:dyDescent="0.25">
      <c r="A1611" s="52">
        <v>40262</v>
      </c>
      <c r="B1611" s="16">
        <v>0.21725</v>
      </c>
    </row>
    <row r="1612" spans="1:2" x14ac:dyDescent="0.25">
      <c r="A1612" s="52">
        <v>40263</v>
      </c>
      <c r="B1612" s="16">
        <v>0.21812999999999996</v>
      </c>
    </row>
    <row r="1613" spans="1:2" x14ac:dyDescent="0.25">
      <c r="A1613" s="52">
        <v>40266</v>
      </c>
      <c r="B1613" s="16">
        <v>0.21687999999999999</v>
      </c>
    </row>
    <row r="1614" spans="1:2" x14ac:dyDescent="0.25">
      <c r="A1614" s="52">
        <v>40267</v>
      </c>
      <c r="B1614" s="16">
        <v>0.21825</v>
      </c>
    </row>
    <row r="1615" spans="1:2" x14ac:dyDescent="0.25">
      <c r="A1615" s="52">
        <v>40268</v>
      </c>
      <c r="B1615" s="16">
        <v>0.22513</v>
      </c>
    </row>
    <row r="1616" spans="1:2" x14ac:dyDescent="0.25">
      <c r="A1616" s="52">
        <v>40269</v>
      </c>
      <c r="B1616" s="16">
        <v>0.2195</v>
      </c>
    </row>
    <row r="1617" spans="1:2" x14ac:dyDescent="0.25">
      <c r="A1617" s="52">
        <v>40270</v>
      </c>
      <c r="B1617" s="16">
        <v>0.2195</v>
      </c>
    </row>
    <row r="1618" spans="1:2" x14ac:dyDescent="0.25">
      <c r="A1618" s="52">
        <v>40273</v>
      </c>
      <c r="B1618" s="16">
        <v>0.2195</v>
      </c>
    </row>
    <row r="1619" spans="1:2" x14ac:dyDescent="0.25">
      <c r="A1619" s="52">
        <v>40274</v>
      </c>
      <c r="B1619" s="16">
        <v>0.22200000000000003</v>
      </c>
    </row>
    <row r="1620" spans="1:2" x14ac:dyDescent="0.25">
      <c r="A1620" s="52">
        <v>40275</v>
      </c>
      <c r="B1620" s="16">
        <v>0.22575000000000001</v>
      </c>
    </row>
    <row r="1621" spans="1:2" x14ac:dyDescent="0.25">
      <c r="A1621" s="52">
        <v>40276</v>
      </c>
      <c r="B1621" s="16">
        <v>0.22575000000000001</v>
      </c>
    </row>
    <row r="1622" spans="1:2" x14ac:dyDescent="0.25">
      <c r="A1622" s="52">
        <v>40277</v>
      </c>
      <c r="B1622" s="16">
        <v>0.22825000000000004</v>
      </c>
    </row>
    <row r="1623" spans="1:2" x14ac:dyDescent="0.25">
      <c r="A1623" s="52">
        <v>40280</v>
      </c>
      <c r="B1623" s="16">
        <v>0.22825000000000004</v>
      </c>
    </row>
    <row r="1624" spans="1:2" x14ac:dyDescent="0.25">
      <c r="A1624" s="52">
        <v>40281</v>
      </c>
      <c r="B1624" s="16">
        <v>0.23263</v>
      </c>
    </row>
    <row r="1625" spans="1:2" x14ac:dyDescent="0.25">
      <c r="A1625" s="52">
        <v>40282</v>
      </c>
      <c r="B1625" s="16">
        <v>0.23513000000000001</v>
      </c>
    </row>
    <row r="1626" spans="1:2" x14ac:dyDescent="0.25">
      <c r="A1626" s="52">
        <v>40283</v>
      </c>
      <c r="B1626" s="16">
        <v>0.24749999999999997</v>
      </c>
    </row>
    <row r="1627" spans="1:2" x14ac:dyDescent="0.25">
      <c r="A1627" s="52">
        <v>40284</v>
      </c>
      <c r="B1627" s="16">
        <v>0.24650000000000002</v>
      </c>
    </row>
    <row r="1628" spans="1:2" x14ac:dyDescent="0.25">
      <c r="A1628" s="52">
        <v>40287</v>
      </c>
      <c r="B1628" s="16">
        <v>0.249</v>
      </c>
    </row>
    <row r="1629" spans="1:2" x14ac:dyDescent="0.25">
      <c r="A1629" s="52">
        <v>40288</v>
      </c>
      <c r="B1629" s="16">
        <v>0.25024999999999997</v>
      </c>
    </row>
    <row r="1630" spans="1:2" x14ac:dyDescent="0.25">
      <c r="A1630" s="52">
        <v>40289</v>
      </c>
      <c r="B1630" s="16">
        <v>0.25024999999999997</v>
      </c>
    </row>
    <row r="1631" spans="1:2" x14ac:dyDescent="0.25">
      <c r="A1631" s="52">
        <v>40290</v>
      </c>
      <c r="B1631" s="16">
        <v>0.25024999999999997</v>
      </c>
    </row>
    <row r="1632" spans="1:2" x14ac:dyDescent="0.25">
      <c r="A1632" s="52">
        <v>40291</v>
      </c>
      <c r="B1632" s="16">
        <v>0.25056</v>
      </c>
    </row>
    <row r="1633" spans="1:2" x14ac:dyDescent="0.25">
      <c r="A1633" s="52">
        <v>40294</v>
      </c>
      <c r="B1633" s="16">
        <v>0.24962999999999999</v>
      </c>
    </row>
    <row r="1634" spans="1:2" x14ac:dyDescent="0.25">
      <c r="A1634" s="52">
        <v>40295</v>
      </c>
      <c r="B1634" s="16">
        <v>0.25087999999999999</v>
      </c>
    </row>
    <row r="1635" spans="1:2" x14ac:dyDescent="0.25">
      <c r="A1635" s="52">
        <v>40296</v>
      </c>
      <c r="B1635" s="16">
        <v>0.25556000000000001</v>
      </c>
    </row>
    <row r="1636" spans="1:2" x14ac:dyDescent="0.25">
      <c r="A1636" s="52">
        <v>40297</v>
      </c>
      <c r="B1636" s="16">
        <v>0.25588</v>
      </c>
    </row>
    <row r="1637" spans="1:2" x14ac:dyDescent="0.25">
      <c r="A1637" s="52">
        <v>40298</v>
      </c>
      <c r="B1637" s="16">
        <v>0.26312999999999998</v>
      </c>
    </row>
    <row r="1638" spans="1:2" x14ac:dyDescent="0.25">
      <c r="A1638" s="52">
        <v>40301</v>
      </c>
      <c r="B1638" s="16">
        <v>0.26312999999999998</v>
      </c>
    </row>
    <row r="1639" spans="1:2" x14ac:dyDescent="0.25">
      <c r="A1639" s="52">
        <v>40302</v>
      </c>
      <c r="B1639" s="16">
        <v>0.26588000000000001</v>
      </c>
    </row>
    <row r="1640" spans="1:2" x14ac:dyDescent="0.25">
      <c r="A1640" s="52">
        <v>40303</v>
      </c>
      <c r="B1640" s="16">
        <v>0.27188000000000001</v>
      </c>
    </row>
    <row r="1641" spans="1:2" x14ac:dyDescent="0.25">
      <c r="A1641" s="52">
        <v>40304</v>
      </c>
      <c r="B1641" s="16">
        <v>0.27688000000000001</v>
      </c>
    </row>
    <row r="1642" spans="1:2" x14ac:dyDescent="0.25">
      <c r="A1642" s="52">
        <v>40305</v>
      </c>
      <c r="B1642" s="16">
        <v>0.32124999999999998</v>
      </c>
    </row>
    <row r="1643" spans="1:2" x14ac:dyDescent="0.25">
      <c r="A1643" s="52">
        <v>40308</v>
      </c>
      <c r="B1643" s="16">
        <v>0.3125</v>
      </c>
    </row>
    <row r="1644" spans="1:2" x14ac:dyDescent="0.25">
      <c r="A1644" s="52">
        <v>40309</v>
      </c>
      <c r="B1644" s="16">
        <v>0.30249999999999999</v>
      </c>
    </row>
    <row r="1645" spans="1:2" x14ac:dyDescent="0.25">
      <c r="A1645" s="52">
        <v>40310</v>
      </c>
      <c r="B1645" s="16">
        <v>0.29875000000000002</v>
      </c>
    </row>
    <row r="1646" spans="1:2" x14ac:dyDescent="0.25">
      <c r="A1646" s="52">
        <v>40311</v>
      </c>
      <c r="B1646" s="16">
        <v>0.29625000000000001</v>
      </c>
    </row>
    <row r="1647" spans="1:2" x14ac:dyDescent="0.25">
      <c r="A1647" s="52">
        <v>40312</v>
      </c>
      <c r="B1647" s="16">
        <v>0.29249999999999998</v>
      </c>
    </row>
    <row r="1648" spans="1:2" x14ac:dyDescent="0.25">
      <c r="A1648" s="52">
        <v>40315</v>
      </c>
      <c r="B1648" s="16">
        <v>0.3</v>
      </c>
    </row>
    <row r="1649" spans="1:2" x14ac:dyDescent="0.25">
      <c r="A1649" s="52">
        <v>40316</v>
      </c>
      <c r="B1649" s="16">
        <v>0.29563</v>
      </c>
    </row>
    <row r="1650" spans="1:2" x14ac:dyDescent="0.25">
      <c r="A1650" s="52">
        <v>40317</v>
      </c>
      <c r="B1650" s="16">
        <v>0.29875000000000002</v>
      </c>
    </row>
    <row r="1651" spans="1:2" x14ac:dyDescent="0.25">
      <c r="A1651" s="52">
        <v>40318</v>
      </c>
      <c r="B1651" s="16">
        <v>0.29499999999999998</v>
      </c>
    </row>
    <row r="1652" spans="1:2" x14ac:dyDescent="0.25">
      <c r="A1652" s="52">
        <v>40319</v>
      </c>
      <c r="B1652" s="16">
        <v>0.29625000000000001</v>
      </c>
    </row>
    <row r="1653" spans="1:2" x14ac:dyDescent="0.25">
      <c r="A1653" s="52">
        <v>40322</v>
      </c>
      <c r="B1653" s="16">
        <v>0.29563</v>
      </c>
    </row>
    <row r="1654" spans="1:2" x14ac:dyDescent="0.25">
      <c r="A1654" s="52">
        <v>40323</v>
      </c>
      <c r="B1654" s="16">
        <v>0.29937999999999998</v>
      </c>
    </row>
    <row r="1655" spans="1:2" x14ac:dyDescent="0.25">
      <c r="A1655" s="52">
        <v>40324</v>
      </c>
      <c r="B1655" s="16">
        <v>0.30063000000000001</v>
      </c>
    </row>
    <row r="1656" spans="1:2" x14ac:dyDescent="0.25">
      <c r="A1656" s="52">
        <v>40325</v>
      </c>
      <c r="B1656" s="16">
        <v>0.30125000000000002</v>
      </c>
    </row>
    <row r="1657" spans="1:2" x14ac:dyDescent="0.25">
      <c r="A1657" s="52">
        <v>40326</v>
      </c>
      <c r="B1657" s="16">
        <v>0.29875000000000002</v>
      </c>
    </row>
    <row r="1658" spans="1:2" x14ac:dyDescent="0.25">
      <c r="A1658" s="52">
        <v>40329</v>
      </c>
      <c r="B1658" s="16">
        <v>0.29875000000000002</v>
      </c>
    </row>
    <row r="1659" spans="1:2" x14ac:dyDescent="0.25">
      <c r="A1659" s="52">
        <v>40330</v>
      </c>
      <c r="B1659" s="16">
        <v>0.30337999999999998</v>
      </c>
    </row>
    <row r="1660" spans="1:2" x14ac:dyDescent="0.25">
      <c r="A1660" s="52">
        <v>40331</v>
      </c>
      <c r="B1660" s="16">
        <v>0.30087999999999998</v>
      </c>
    </row>
    <row r="1661" spans="1:2" x14ac:dyDescent="0.25">
      <c r="A1661" s="52">
        <v>40332</v>
      </c>
      <c r="B1661" s="16">
        <v>0.30087999999999998</v>
      </c>
    </row>
    <row r="1662" spans="1:2" x14ac:dyDescent="0.25">
      <c r="A1662" s="52">
        <v>40333</v>
      </c>
      <c r="B1662" s="16">
        <v>0.30087999999999998</v>
      </c>
    </row>
    <row r="1663" spans="1:2" x14ac:dyDescent="0.25">
      <c r="A1663" s="52">
        <v>40336</v>
      </c>
      <c r="B1663" s="16">
        <v>0.30087999999999998</v>
      </c>
    </row>
    <row r="1664" spans="1:2" x14ac:dyDescent="0.25">
      <c r="A1664" s="52">
        <v>40337</v>
      </c>
      <c r="B1664" s="16">
        <v>0.29963000000000001</v>
      </c>
    </row>
    <row r="1665" spans="1:2" x14ac:dyDescent="0.25">
      <c r="A1665" s="52">
        <v>40338</v>
      </c>
      <c r="B1665" s="16">
        <v>0.29963000000000001</v>
      </c>
    </row>
    <row r="1666" spans="1:2" x14ac:dyDescent="0.25">
      <c r="A1666" s="52">
        <v>40339</v>
      </c>
      <c r="B1666" s="16">
        <v>0.29963000000000001</v>
      </c>
    </row>
    <row r="1667" spans="1:2" x14ac:dyDescent="0.25">
      <c r="A1667" s="52">
        <v>40340</v>
      </c>
      <c r="B1667" s="16">
        <v>0.29899999999999999</v>
      </c>
    </row>
    <row r="1668" spans="1:2" x14ac:dyDescent="0.25">
      <c r="A1668" s="52">
        <v>40343</v>
      </c>
      <c r="B1668" s="16">
        <v>0.29775000000000001</v>
      </c>
    </row>
    <row r="1669" spans="1:2" x14ac:dyDescent="0.25">
      <c r="A1669" s="52">
        <v>40344</v>
      </c>
      <c r="B1669" s="16">
        <v>0.29649999999999999</v>
      </c>
    </row>
    <row r="1670" spans="1:2" x14ac:dyDescent="0.25">
      <c r="A1670" s="52">
        <v>40345</v>
      </c>
      <c r="B1670" s="16">
        <v>0.29649999999999999</v>
      </c>
    </row>
    <row r="1671" spans="1:2" x14ac:dyDescent="0.25">
      <c r="A1671" s="52">
        <v>40346</v>
      </c>
      <c r="B1671" s="16">
        <v>0.29525000000000001</v>
      </c>
    </row>
    <row r="1672" spans="1:2" x14ac:dyDescent="0.25">
      <c r="A1672" s="52">
        <v>40347</v>
      </c>
      <c r="B1672" s="16">
        <v>0.29587999999999998</v>
      </c>
    </row>
    <row r="1673" spans="1:2" x14ac:dyDescent="0.25">
      <c r="A1673" s="52">
        <v>40350</v>
      </c>
      <c r="B1673" s="16">
        <v>0.29813000000000001</v>
      </c>
    </row>
    <row r="1674" spans="1:2" x14ac:dyDescent="0.25">
      <c r="A1674" s="52">
        <v>40351</v>
      </c>
      <c r="B1674" s="16">
        <v>0.29813000000000001</v>
      </c>
    </row>
    <row r="1675" spans="1:2" x14ac:dyDescent="0.25">
      <c r="A1675" s="52">
        <v>40352</v>
      </c>
      <c r="B1675" s="16">
        <v>0.29813000000000001</v>
      </c>
    </row>
    <row r="1676" spans="1:2" x14ac:dyDescent="0.25">
      <c r="A1676" s="52">
        <v>40353</v>
      </c>
      <c r="B1676" s="16">
        <v>0.29563</v>
      </c>
    </row>
    <row r="1677" spans="1:2" x14ac:dyDescent="0.25">
      <c r="A1677" s="52">
        <v>40354</v>
      </c>
      <c r="B1677" s="16">
        <v>0.29563</v>
      </c>
    </row>
    <row r="1678" spans="1:2" x14ac:dyDescent="0.25">
      <c r="A1678" s="52">
        <v>40357</v>
      </c>
      <c r="B1678" s="16">
        <v>0.29313</v>
      </c>
    </row>
    <row r="1679" spans="1:2" x14ac:dyDescent="0.25">
      <c r="A1679" s="52">
        <v>40358</v>
      </c>
      <c r="B1679" s="16">
        <v>0.29375000000000001</v>
      </c>
    </row>
    <row r="1680" spans="1:2" x14ac:dyDescent="0.25">
      <c r="A1680" s="52">
        <v>40359</v>
      </c>
      <c r="B1680" s="16">
        <v>0.30563000000000001</v>
      </c>
    </row>
    <row r="1681" spans="1:2" x14ac:dyDescent="0.25">
      <c r="A1681" s="52">
        <v>40360</v>
      </c>
      <c r="B1681" s="16">
        <v>0.30063000000000001</v>
      </c>
    </row>
    <row r="1682" spans="1:2" x14ac:dyDescent="0.25">
      <c r="A1682" s="52">
        <v>40361</v>
      </c>
      <c r="B1682" s="16">
        <v>0.29499999999999998</v>
      </c>
    </row>
    <row r="1683" spans="1:2" x14ac:dyDescent="0.25">
      <c r="A1683" s="52">
        <v>40364</v>
      </c>
      <c r="B1683" s="16">
        <v>0.29499999999999998</v>
      </c>
    </row>
    <row r="1684" spans="1:2" x14ac:dyDescent="0.25">
      <c r="A1684" s="52">
        <v>40365</v>
      </c>
      <c r="B1684" s="16">
        <v>0.28875000000000001</v>
      </c>
    </row>
    <row r="1685" spans="1:2" x14ac:dyDescent="0.25">
      <c r="A1685" s="52">
        <v>40366</v>
      </c>
      <c r="B1685" s="16">
        <v>0.28499999999999998</v>
      </c>
    </row>
    <row r="1686" spans="1:2" x14ac:dyDescent="0.25">
      <c r="A1686" s="52">
        <v>40367</v>
      </c>
      <c r="B1686" s="16">
        <v>0.28125</v>
      </c>
    </row>
    <row r="1687" spans="1:2" x14ac:dyDescent="0.25">
      <c r="A1687" s="52">
        <v>40368</v>
      </c>
      <c r="B1687" s="16">
        <v>0.27500000000000002</v>
      </c>
    </row>
    <row r="1688" spans="1:2" x14ac:dyDescent="0.25">
      <c r="A1688" s="52">
        <v>40371</v>
      </c>
      <c r="B1688" s="16">
        <v>0.27374999999999999</v>
      </c>
    </row>
    <row r="1689" spans="1:2" x14ac:dyDescent="0.25">
      <c r="A1689" s="52">
        <v>40372</v>
      </c>
      <c r="B1689" s="16">
        <v>0.27344000000000002</v>
      </c>
    </row>
    <row r="1690" spans="1:2" x14ac:dyDescent="0.25">
      <c r="A1690" s="52">
        <v>40373</v>
      </c>
      <c r="B1690" s="16">
        <v>0.27124999999999999</v>
      </c>
    </row>
    <row r="1691" spans="1:2" x14ac:dyDescent="0.25">
      <c r="A1691" s="52">
        <v>40374</v>
      </c>
      <c r="B1691" s="16">
        <v>0.27</v>
      </c>
    </row>
    <row r="1692" spans="1:2" x14ac:dyDescent="0.25">
      <c r="A1692" s="52">
        <v>40375</v>
      </c>
      <c r="B1692" s="16">
        <v>0.26874999999999999</v>
      </c>
    </row>
    <row r="1693" spans="1:2" x14ac:dyDescent="0.25">
      <c r="A1693" s="52">
        <v>40378</v>
      </c>
      <c r="B1693" s="16">
        <v>0.26374999999999998</v>
      </c>
    </row>
    <row r="1694" spans="1:2" x14ac:dyDescent="0.25">
      <c r="A1694" s="52">
        <v>40379</v>
      </c>
      <c r="B1694" s="16">
        <v>0.26094000000000001</v>
      </c>
    </row>
    <row r="1695" spans="1:2" x14ac:dyDescent="0.25">
      <c r="A1695" s="52">
        <v>40380</v>
      </c>
      <c r="B1695" s="16">
        <v>0.25718999999999997</v>
      </c>
    </row>
    <row r="1696" spans="1:2" x14ac:dyDescent="0.25">
      <c r="A1696" s="52">
        <v>40381</v>
      </c>
      <c r="B1696" s="16">
        <v>0.25124999999999997</v>
      </c>
    </row>
    <row r="1697" spans="1:2" x14ac:dyDescent="0.25">
      <c r="A1697" s="52">
        <v>40382</v>
      </c>
      <c r="B1697" s="16">
        <v>0.24781</v>
      </c>
    </row>
    <row r="1698" spans="1:2" x14ac:dyDescent="0.25">
      <c r="A1698" s="52">
        <v>40385</v>
      </c>
      <c r="B1698" s="16">
        <v>0.24593999999999999</v>
      </c>
    </row>
    <row r="1699" spans="1:2" x14ac:dyDescent="0.25">
      <c r="A1699" s="52">
        <v>40386</v>
      </c>
      <c r="B1699" s="16">
        <v>0.24562999999999999</v>
      </c>
    </row>
    <row r="1700" spans="1:2" x14ac:dyDescent="0.25">
      <c r="A1700" s="52">
        <v>40387</v>
      </c>
      <c r="B1700" s="16">
        <v>0.24312999999999999</v>
      </c>
    </row>
    <row r="1701" spans="1:2" x14ac:dyDescent="0.25">
      <c r="A1701" s="52">
        <v>40388</v>
      </c>
      <c r="B1701" s="16">
        <v>0.24212999999999998</v>
      </c>
    </row>
    <row r="1702" spans="1:2" x14ac:dyDescent="0.25">
      <c r="A1702" s="52">
        <v>40389</v>
      </c>
      <c r="B1702" s="16">
        <v>0.24093999999999999</v>
      </c>
    </row>
    <row r="1703" spans="1:2" x14ac:dyDescent="0.25">
      <c r="A1703" s="52">
        <v>40392</v>
      </c>
      <c r="B1703" s="16">
        <v>0.24031</v>
      </c>
    </row>
    <row r="1704" spans="1:2" x14ac:dyDescent="0.25">
      <c r="A1704" s="52">
        <v>40393</v>
      </c>
      <c r="B1704" s="16">
        <v>0.24031</v>
      </c>
    </row>
    <row r="1705" spans="1:2" x14ac:dyDescent="0.25">
      <c r="A1705" s="52">
        <v>40394</v>
      </c>
      <c r="B1705" s="16">
        <v>0.24031</v>
      </c>
    </row>
    <row r="1706" spans="1:2" x14ac:dyDescent="0.25">
      <c r="A1706" s="52">
        <v>40395</v>
      </c>
      <c r="B1706" s="16">
        <v>0.23780999999999997</v>
      </c>
    </row>
    <row r="1707" spans="1:2" x14ac:dyDescent="0.25">
      <c r="A1707" s="52">
        <v>40396</v>
      </c>
      <c r="B1707" s="16">
        <v>0.23780999999999997</v>
      </c>
    </row>
    <row r="1708" spans="1:2" x14ac:dyDescent="0.25">
      <c r="A1708" s="52">
        <v>40399</v>
      </c>
      <c r="B1708" s="16">
        <v>0.23655999999999999</v>
      </c>
    </row>
    <row r="1709" spans="1:2" x14ac:dyDescent="0.25">
      <c r="A1709" s="52">
        <v>40400</v>
      </c>
      <c r="B1709" s="16">
        <v>0.23594000000000001</v>
      </c>
    </row>
    <row r="1710" spans="1:2" x14ac:dyDescent="0.25">
      <c r="A1710" s="52">
        <v>40401</v>
      </c>
      <c r="B1710" s="16">
        <v>0.23313</v>
      </c>
    </row>
    <row r="1711" spans="1:2" x14ac:dyDescent="0.25">
      <c r="A1711" s="52">
        <v>40402</v>
      </c>
      <c r="B1711" s="16">
        <v>0.23125000000000004</v>
      </c>
    </row>
    <row r="1712" spans="1:2" x14ac:dyDescent="0.25">
      <c r="A1712" s="52">
        <v>40403</v>
      </c>
      <c r="B1712" s="16">
        <v>0.22938</v>
      </c>
    </row>
    <row r="1713" spans="1:2" x14ac:dyDescent="0.25">
      <c r="A1713" s="52">
        <v>40406</v>
      </c>
      <c r="B1713" s="16">
        <v>0.22875000000000001</v>
      </c>
    </row>
    <row r="1714" spans="1:2" x14ac:dyDescent="0.25">
      <c r="A1714" s="52">
        <v>40407</v>
      </c>
      <c r="B1714" s="16">
        <v>0.22663000000000003</v>
      </c>
    </row>
    <row r="1715" spans="1:2" x14ac:dyDescent="0.25">
      <c r="A1715" s="52">
        <v>40408</v>
      </c>
      <c r="B1715" s="16">
        <v>0.22599999999999998</v>
      </c>
    </row>
    <row r="1716" spans="1:2" x14ac:dyDescent="0.25">
      <c r="A1716" s="52">
        <v>40409</v>
      </c>
      <c r="B1716" s="16">
        <v>0.22725000000000001</v>
      </c>
    </row>
    <row r="1717" spans="1:2" x14ac:dyDescent="0.25">
      <c r="A1717" s="52">
        <v>40410</v>
      </c>
      <c r="B1717" s="16">
        <v>0.22725000000000001</v>
      </c>
    </row>
    <row r="1718" spans="1:2" x14ac:dyDescent="0.25">
      <c r="A1718" s="52">
        <v>40413</v>
      </c>
      <c r="B1718" s="16">
        <v>0.22537999999999997</v>
      </c>
    </row>
    <row r="1719" spans="1:2" x14ac:dyDescent="0.25">
      <c r="A1719" s="52">
        <v>40414</v>
      </c>
      <c r="B1719" s="16">
        <v>0.22537999999999997</v>
      </c>
    </row>
    <row r="1720" spans="1:2" x14ac:dyDescent="0.25">
      <c r="A1720" s="52">
        <v>40415</v>
      </c>
      <c r="B1720" s="16">
        <v>0.22437999999999997</v>
      </c>
    </row>
    <row r="1721" spans="1:2" x14ac:dyDescent="0.25">
      <c r="A1721" s="52">
        <v>40416</v>
      </c>
      <c r="B1721" s="16">
        <v>0.22437999999999997</v>
      </c>
    </row>
    <row r="1722" spans="1:2" x14ac:dyDescent="0.25">
      <c r="A1722" s="52">
        <v>40417</v>
      </c>
      <c r="B1722" s="16">
        <v>0.22500000000000003</v>
      </c>
    </row>
    <row r="1723" spans="1:2" x14ac:dyDescent="0.25">
      <c r="A1723" s="52">
        <v>40420</v>
      </c>
      <c r="B1723" s="16">
        <v>0.22500000000000003</v>
      </c>
    </row>
    <row r="1724" spans="1:2" x14ac:dyDescent="0.25">
      <c r="A1724" s="52">
        <v>40421</v>
      </c>
      <c r="B1724" s="16">
        <v>0.22813</v>
      </c>
    </row>
    <row r="1725" spans="1:2" x14ac:dyDescent="0.25">
      <c r="A1725" s="52">
        <v>40422</v>
      </c>
      <c r="B1725" s="16">
        <v>0.22625000000000001</v>
      </c>
    </row>
    <row r="1726" spans="1:2" x14ac:dyDescent="0.25">
      <c r="A1726" s="52">
        <v>40423</v>
      </c>
      <c r="B1726" s="16">
        <v>0.22625000000000001</v>
      </c>
    </row>
    <row r="1727" spans="1:2" x14ac:dyDescent="0.25">
      <c r="A1727" s="52">
        <v>40424</v>
      </c>
      <c r="B1727" s="16">
        <v>0.22625000000000001</v>
      </c>
    </row>
    <row r="1728" spans="1:2" x14ac:dyDescent="0.25">
      <c r="A1728" s="52">
        <v>40427</v>
      </c>
      <c r="B1728" s="16">
        <v>0.22625000000000001</v>
      </c>
    </row>
    <row r="1729" spans="1:2" x14ac:dyDescent="0.25">
      <c r="A1729" s="52">
        <v>40428</v>
      </c>
      <c r="B1729" s="16">
        <v>0.22688</v>
      </c>
    </row>
    <row r="1730" spans="1:2" x14ac:dyDescent="0.25">
      <c r="A1730" s="52">
        <v>40429</v>
      </c>
      <c r="B1730" s="16">
        <v>0.22688</v>
      </c>
    </row>
    <row r="1731" spans="1:2" x14ac:dyDescent="0.25">
      <c r="A1731" s="52">
        <v>40430</v>
      </c>
      <c r="B1731" s="16">
        <v>0.22688</v>
      </c>
    </row>
    <row r="1732" spans="1:2" x14ac:dyDescent="0.25">
      <c r="A1732" s="52">
        <v>40431</v>
      </c>
      <c r="B1732" s="16">
        <v>0.22688</v>
      </c>
    </row>
    <row r="1733" spans="1:2" x14ac:dyDescent="0.25">
      <c r="A1733" s="52">
        <v>40434</v>
      </c>
      <c r="B1733" s="16">
        <v>0.22688</v>
      </c>
    </row>
    <row r="1734" spans="1:2" x14ac:dyDescent="0.25">
      <c r="A1734" s="52">
        <v>40435</v>
      </c>
      <c r="B1734" s="16">
        <v>0.22688</v>
      </c>
    </row>
    <row r="1735" spans="1:2" x14ac:dyDescent="0.25">
      <c r="A1735" s="52">
        <v>40436</v>
      </c>
      <c r="B1735" s="16">
        <v>0.22688</v>
      </c>
    </row>
    <row r="1736" spans="1:2" x14ac:dyDescent="0.25">
      <c r="A1736" s="52">
        <v>40437</v>
      </c>
      <c r="B1736" s="16">
        <v>0.22750000000000001</v>
      </c>
    </row>
    <row r="1737" spans="1:2" x14ac:dyDescent="0.25">
      <c r="A1737" s="52">
        <v>40438</v>
      </c>
      <c r="B1737" s="16">
        <v>0.22788</v>
      </c>
    </row>
    <row r="1738" spans="1:2" x14ac:dyDescent="0.25">
      <c r="A1738" s="52">
        <v>40441</v>
      </c>
      <c r="B1738" s="16">
        <v>0.22788</v>
      </c>
    </row>
    <row r="1739" spans="1:2" x14ac:dyDescent="0.25">
      <c r="A1739" s="52">
        <v>40442</v>
      </c>
      <c r="B1739" s="16">
        <v>0.22788</v>
      </c>
    </row>
    <row r="1740" spans="1:2" x14ac:dyDescent="0.25">
      <c r="A1740" s="52">
        <v>40443</v>
      </c>
      <c r="B1740" s="16">
        <v>0.22663000000000003</v>
      </c>
    </row>
    <row r="1741" spans="1:2" x14ac:dyDescent="0.25">
      <c r="A1741" s="52">
        <v>40444</v>
      </c>
      <c r="B1741" s="16">
        <v>0.22663000000000003</v>
      </c>
    </row>
    <row r="1742" spans="1:2" x14ac:dyDescent="0.25">
      <c r="A1742" s="52">
        <v>40445</v>
      </c>
      <c r="B1742" s="16">
        <v>0.22537999999999997</v>
      </c>
    </row>
    <row r="1743" spans="1:2" x14ac:dyDescent="0.25">
      <c r="A1743" s="52">
        <v>40448</v>
      </c>
      <c r="B1743" s="16">
        <v>0.22537999999999997</v>
      </c>
    </row>
    <row r="1744" spans="1:2" x14ac:dyDescent="0.25">
      <c r="A1744" s="52">
        <v>40449</v>
      </c>
      <c r="B1744" s="16">
        <v>0.22500000000000003</v>
      </c>
    </row>
    <row r="1745" spans="1:2" x14ac:dyDescent="0.25">
      <c r="A1745" s="52">
        <v>40450</v>
      </c>
      <c r="B1745" s="16">
        <v>0.22500000000000003</v>
      </c>
    </row>
    <row r="1746" spans="1:2" x14ac:dyDescent="0.25">
      <c r="A1746" s="52">
        <v>40451</v>
      </c>
      <c r="B1746" s="16">
        <v>0.22625000000000001</v>
      </c>
    </row>
    <row r="1747" spans="1:2" x14ac:dyDescent="0.25">
      <c r="A1747" s="52">
        <v>40452</v>
      </c>
      <c r="B1747" s="16">
        <v>0.22813</v>
      </c>
    </row>
    <row r="1748" spans="1:2" x14ac:dyDescent="0.25">
      <c r="A1748" s="52">
        <v>40455</v>
      </c>
      <c r="B1748" s="16">
        <v>0.22563000000000002</v>
      </c>
    </row>
    <row r="1749" spans="1:2" x14ac:dyDescent="0.25">
      <c r="A1749" s="52">
        <v>40456</v>
      </c>
      <c r="B1749" s="16">
        <v>0.22563000000000002</v>
      </c>
    </row>
    <row r="1750" spans="1:2" x14ac:dyDescent="0.25">
      <c r="A1750" s="52">
        <v>40457</v>
      </c>
      <c r="B1750" s="16">
        <v>0.22563000000000002</v>
      </c>
    </row>
    <row r="1751" spans="1:2" x14ac:dyDescent="0.25">
      <c r="A1751" s="52">
        <v>40458</v>
      </c>
      <c r="B1751" s="16">
        <v>0.22500000000000003</v>
      </c>
    </row>
    <row r="1752" spans="1:2" x14ac:dyDescent="0.25">
      <c r="A1752" s="52">
        <v>40459</v>
      </c>
      <c r="B1752" s="16">
        <v>0.22500000000000003</v>
      </c>
    </row>
    <row r="1753" spans="1:2" x14ac:dyDescent="0.25">
      <c r="A1753" s="52">
        <v>40462</v>
      </c>
      <c r="B1753" s="16">
        <v>0.22500000000000003</v>
      </c>
    </row>
    <row r="1754" spans="1:2" x14ac:dyDescent="0.25">
      <c r="A1754" s="52">
        <v>40463</v>
      </c>
      <c r="B1754" s="16">
        <v>0.22563000000000002</v>
      </c>
    </row>
    <row r="1755" spans="1:2" x14ac:dyDescent="0.25">
      <c r="A1755" s="52">
        <v>40464</v>
      </c>
      <c r="B1755" s="16">
        <v>0.22563000000000002</v>
      </c>
    </row>
    <row r="1756" spans="1:2" x14ac:dyDescent="0.25">
      <c r="A1756" s="52">
        <v>40465</v>
      </c>
      <c r="B1756" s="16">
        <v>0.22688</v>
      </c>
    </row>
    <row r="1757" spans="1:2" x14ac:dyDescent="0.25">
      <c r="A1757" s="52">
        <v>40466</v>
      </c>
      <c r="B1757" s="16">
        <v>0.22688</v>
      </c>
    </row>
    <row r="1758" spans="1:2" x14ac:dyDescent="0.25">
      <c r="A1758" s="52">
        <v>40469</v>
      </c>
      <c r="B1758" s="16">
        <v>0.22688</v>
      </c>
    </row>
    <row r="1759" spans="1:2" x14ac:dyDescent="0.25">
      <c r="A1759" s="52">
        <v>40470</v>
      </c>
      <c r="B1759" s="16">
        <v>0.22625000000000001</v>
      </c>
    </row>
    <row r="1760" spans="1:2" x14ac:dyDescent="0.25">
      <c r="A1760" s="52">
        <v>40471</v>
      </c>
      <c r="B1760" s="16">
        <v>0.22688</v>
      </c>
    </row>
    <row r="1761" spans="1:2" x14ac:dyDescent="0.25">
      <c r="A1761" s="52">
        <v>40472</v>
      </c>
      <c r="B1761" s="16">
        <v>0.22688</v>
      </c>
    </row>
    <row r="1762" spans="1:2" x14ac:dyDescent="0.25">
      <c r="A1762" s="52">
        <v>40473</v>
      </c>
      <c r="B1762" s="16">
        <v>0.22563000000000002</v>
      </c>
    </row>
    <row r="1763" spans="1:2" x14ac:dyDescent="0.25">
      <c r="A1763" s="52">
        <v>40476</v>
      </c>
      <c r="B1763" s="16">
        <v>0.22563000000000002</v>
      </c>
    </row>
    <row r="1764" spans="1:2" x14ac:dyDescent="0.25">
      <c r="A1764" s="52">
        <v>40477</v>
      </c>
      <c r="B1764" s="16">
        <v>0.22563000000000002</v>
      </c>
    </row>
    <row r="1765" spans="1:2" x14ac:dyDescent="0.25">
      <c r="A1765" s="52">
        <v>40478</v>
      </c>
      <c r="B1765" s="16">
        <v>0.22563000000000002</v>
      </c>
    </row>
    <row r="1766" spans="1:2" x14ac:dyDescent="0.25">
      <c r="A1766" s="52">
        <v>40479</v>
      </c>
      <c r="B1766" s="16">
        <v>0.22563000000000002</v>
      </c>
    </row>
    <row r="1767" spans="1:2" x14ac:dyDescent="0.25">
      <c r="A1767" s="52">
        <v>40480</v>
      </c>
      <c r="B1767" s="16">
        <v>0.22563000000000002</v>
      </c>
    </row>
    <row r="1768" spans="1:2" x14ac:dyDescent="0.25">
      <c r="A1768" s="52">
        <v>40483</v>
      </c>
      <c r="B1768" s="16">
        <v>0.22563000000000002</v>
      </c>
    </row>
    <row r="1769" spans="1:2" x14ac:dyDescent="0.25">
      <c r="A1769" s="52">
        <v>40484</v>
      </c>
      <c r="B1769" s="16">
        <v>0.22563000000000002</v>
      </c>
    </row>
    <row r="1770" spans="1:2" x14ac:dyDescent="0.25">
      <c r="A1770" s="52">
        <v>40485</v>
      </c>
      <c r="B1770" s="16">
        <v>0.22563000000000002</v>
      </c>
    </row>
    <row r="1771" spans="1:2" x14ac:dyDescent="0.25">
      <c r="A1771" s="52">
        <v>40486</v>
      </c>
      <c r="B1771" s="16">
        <v>0.22563000000000002</v>
      </c>
    </row>
    <row r="1772" spans="1:2" x14ac:dyDescent="0.25">
      <c r="A1772" s="52">
        <v>40487</v>
      </c>
      <c r="B1772" s="16">
        <v>0.22563000000000002</v>
      </c>
    </row>
    <row r="1773" spans="1:2" x14ac:dyDescent="0.25">
      <c r="A1773" s="52">
        <v>40490</v>
      </c>
      <c r="B1773" s="16">
        <v>0.22563000000000002</v>
      </c>
    </row>
    <row r="1774" spans="1:2" x14ac:dyDescent="0.25">
      <c r="A1774" s="52">
        <v>40491</v>
      </c>
      <c r="B1774" s="16">
        <v>0.22563000000000002</v>
      </c>
    </row>
    <row r="1775" spans="1:2" x14ac:dyDescent="0.25">
      <c r="A1775" s="52">
        <v>40492</v>
      </c>
      <c r="B1775" s="16">
        <v>0.22563000000000002</v>
      </c>
    </row>
    <row r="1776" spans="1:2" x14ac:dyDescent="0.25">
      <c r="A1776" s="52">
        <v>40493</v>
      </c>
      <c r="B1776" s="16">
        <v>0.22563000000000002</v>
      </c>
    </row>
    <row r="1777" spans="1:2" x14ac:dyDescent="0.25">
      <c r="A1777" s="52">
        <v>40494</v>
      </c>
      <c r="B1777" s="16">
        <v>0.22563000000000002</v>
      </c>
    </row>
    <row r="1778" spans="1:2" x14ac:dyDescent="0.25">
      <c r="A1778" s="52">
        <v>40497</v>
      </c>
      <c r="B1778" s="16">
        <v>0.22625000000000001</v>
      </c>
    </row>
    <row r="1779" spans="1:2" x14ac:dyDescent="0.25">
      <c r="A1779" s="52">
        <v>40498</v>
      </c>
      <c r="B1779" s="16">
        <v>0.22938</v>
      </c>
    </row>
    <row r="1780" spans="1:2" x14ac:dyDescent="0.25">
      <c r="A1780" s="52">
        <v>40499</v>
      </c>
      <c r="B1780" s="16">
        <v>0.23062999999999997</v>
      </c>
    </row>
    <row r="1781" spans="1:2" x14ac:dyDescent="0.25">
      <c r="A1781" s="52">
        <v>40500</v>
      </c>
      <c r="B1781" s="16">
        <v>0.22938</v>
      </c>
    </row>
    <row r="1782" spans="1:2" x14ac:dyDescent="0.25">
      <c r="A1782" s="52">
        <v>40501</v>
      </c>
      <c r="B1782" s="16">
        <v>0.22938</v>
      </c>
    </row>
    <row r="1783" spans="1:2" x14ac:dyDescent="0.25">
      <c r="A1783" s="52">
        <v>40504</v>
      </c>
      <c r="B1783" s="16">
        <v>0.23062999999999997</v>
      </c>
    </row>
    <row r="1784" spans="1:2" x14ac:dyDescent="0.25">
      <c r="A1784" s="52">
        <v>40505</v>
      </c>
      <c r="B1784" s="16">
        <v>0.23188000000000003</v>
      </c>
    </row>
    <row r="1785" spans="1:2" x14ac:dyDescent="0.25">
      <c r="A1785" s="52">
        <v>40506</v>
      </c>
      <c r="B1785" s="16">
        <v>0.23313</v>
      </c>
    </row>
    <row r="1786" spans="1:2" x14ac:dyDescent="0.25">
      <c r="A1786" s="52">
        <v>40507</v>
      </c>
      <c r="B1786" s="16">
        <v>0.23313</v>
      </c>
    </row>
    <row r="1787" spans="1:2" x14ac:dyDescent="0.25">
      <c r="A1787" s="52">
        <v>40508</v>
      </c>
      <c r="B1787" s="16">
        <v>0.23250000000000001</v>
      </c>
    </row>
    <row r="1788" spans="1:2" x14ac:dyDescent="0.25">
      <c r="A1788" s="52">
        <v>40511</v>
      </c>
      <c r="B1788" s="16">
        <v>0.23250000000000001</v>
      </c>
    </row>
    <row r="1789" spans="1:2" x14ac:dyDescent="0.25">
      <c r="A1789" s="52">
        <v>40512</v>
      </c>
      <c r="B1789" s="16">
        <v>0.23625000000000002</v>
      </c>
    </row>
    <row r="1790" spans="1:2" x14ac:dyDescent="0.25">
      <c r="A1790" s="52">
        <v>40513</v>
      </c>
      <c r="B1790" s="16">
        <v>0.24</v>
      </c>
    </row>
    <row r="1791" spans="1:2" x14ac:dyDescent="0.25">
      <c r="A1791" s="52">
        <v>40514</v>
      </c>
      <c r="B1791" s="16">
        <v>0.23968999999999999</v>
      </c>
    </row>
    <row r="1792" spans="1:2" x14ac:dyDescent="0.25">
      <c r="A1792" s="52">
        <v>40515</v>
      </c>
      <c r="B1792" s="16">
        <v>0.24063000000000001</v>
      </c>
    </row>
    <row r="1793" spans="1:2" x14ac:dyDescent="0.25">
      <c r="A1793" s="52">
        <v>40518</v>
      </c>
      <c r="B1793" s="16">
        <v>0.24031</v>
      </c>
    </row>
    <row r="1794" spans="1:2" x14ac:dyDescent="0.25">
      <c r="A1794" s="52">
        <v>40519</v>
      </c>
      <c r="B1794" s="16">
        <v>0.24156</v>
      </c>
    </row>
    <row r="1795" spans="1:2" x14ac:dyDescent="0.25">
      <c r="A1795" s="52">
        <v>40520</v>
      </c>
      <c r="B1795" s="16">
        <v>0.24093999999999999</v>
      </c>
    </row>
    <row r="1796" spans="1:2" x14ac:dyDescent="0.25">
      <c r="A1796" s="52">
        <v>40521</v>
      </c>
      <c r="B1796" s="16">
        <v>0.24</v>
      </c>
    </row>
    <row r="1797" spans="1:2" x14ac:dyDescent="0.25">
      <c r="A1797" s="52">
        <v>40522</v>
      </c>
      <c r="B1797" s="16">
        <v>0.23813000000000004</v>
      </c>
    </row>
    <row r="1798" spans="1:2" x14ac:dyDescent="0.25">
      <c r="A1798" s="52">
        <v>40525</v>
      </c>
      <c r="B1798" s="16">
        <v>0.23874999999999999</v>
      </c>
    </row>
    <row r="1799" spans="1:2" x14ac:dyDescent="0.25">
      <c r="A1799" s="52">
        <v>40526</v>
      </c>
      <c r="B1799" s="16">
        <v>0.23749999999999999</v>
      </c>
    </row>
    <row r="1800" spans="1:2" x14ac:dyDescent="0.25">
      <c r="A1800" s="52">
        <v>40527</v>
      </c>
      <c r="B1800" s="16">
        <v>0.24</v>
      </c>
    </row>
    <row r="1801" spans="1:2" x14ac:dyDescent="0.25">
      <c r="A1801" s="52">
        <v>40528</v>
      </c>
      <c r="B1801" s="16">
        <v>0.23874999999999999</v>
      </c>
    </row>
    <row r="1802" spans="1:2" x14ac:dyDescent="0.25">
      <c r="A1802" s="52">
        <v>40529</v>
      </c>
      <c r="B1802" s="16">
        <v>0.23813000000000004</v>
      </c>
    </row>
    <row r="1803" spans="1:2" x14ac:dyDescent="0.25">
      <c r="A1803" s="52">
        <v>40532</v>
      </c>
      <c r="B1803" s="16">
        <v>0.24124999999999996</v>
      </c>
    </row>
    <row r="1804" spans="1:2" x14ac:dyDescent="0.25">
      <c r="A1804" s="52">
        <v>40533</v>
      </c>
      <c r="B1804" s="16">
        <v>0.24124999999999996</v>
      </c>
    </row>
    <row r="1805" spans="1:2" x14ac:dyDescent="0.25">
      <c r="A1805" s="52">
        <v>40534</v>
      </c>
      <c r="B1805" s="16">
        <v>0.23874999999999999</v>
      </c>
    </row>
    <row r="1806" spans="1:2" x14ac:dyDescent="0.25">
      <c r="A1806" s="52">
        <v>40535</v>
      </c>
      <c r="B1806" s="16">
        <v>0.24124999999999996</v>
      </c>
    </row>
    <row r="1807" spans="1:2" x14ac:dyDescent="0.25">
      <c r="A1807" s="52">
        <v>40536</v>
      </c>
      <c r="B1807" s="16">
        <v>0.24437999999999999</v>
      </c>
    </row>
    <row r="1808" spans="1:2" x14ac:dyDescent="0.25">
      <c r="A1808" s="52">
        <v>40539</v>
      </c>
      <c r="B1808" s="16">
        <v>0.24437999999999999</v>
      </c>
    </row>
    <row r="1809" spans="1:2" x14ac:dyDescent="0.25">
      <c r="A1809" s="52">
        <v>40540</v>
      </c>
      <c r="B1809" s="16">
        <v>0.24437999999999999</v>
      </c>
    </row>
    <row r="1810" spans="1:2" x14ac:dyDescent="0.25">
      <c r="A1810" s="52">
        <v>40541</v>
      </c>
      <c r="B1810" s="16">
        <v>0.24562999999999999</v>
      </c>
    </row>
    <row r="1811" spans="1:2" x14ac:dyDescent="0.25">
      <c r="A1811" s="52">
        <v>40542</v>
      </c>
      <c r="B1811" s="16">
        <v>0.24687999999999996</v>
      </c>
    </row>
    <row r="1812" spans="1:2" x14ac:dyDescent="0.25">
      <c r="A1812" s="52">
        <v>40543</v>
      </c>
      <c r="B1812" s="16">
        <v>0.25187999999999999</v>
      </c>
    </row>
    <row r="1813" spans="1:2" x14ac:dyDescent="0.25">
      <c r="A1813" s="52">
        <v>40546</v>
      </c>
      <c r="B1813" s="16">
        <v>0.25187999999999999</v>
      </c>
    </row>
    <row r="1814" spans="1:2" x14ac:dyDescent="0.25">
      <c r="A1814" s="52">
        <v>40547</v>
      </c>
      <c r="B1814" s="16">
        <v>0.24687999999999996</v>
      </c>
    </row>
    <row r="1815" spans="1:2" x14ac:dyDescent="0.25">
      <c r="A1815" s="52">
        <v>40548</v>
      </c>
      <c r="B1815" s="16">
        <v>0.24374999999999999</v>
      </c>
    </row>
    <row r="1816" spans="1:2" x14ac:dyDescent="0.25">
      <c r="A1816" s="52">
        <v>40549</v>
      </c>
      <c r="B1816" s="16">
        <v>0.24374999999999999</v>
      </c>
    </row>
    <row r="1817" spans="1:2" x14ac:dyDescent="0.25">
      <c r="A1817" s="52">
        <v>40550</v>
      </c>
      <c r="B1817" s="16">
        <v>0.24124999999999996</v>
      </c>
    </row>
    <row r="1818" spans="1:2" x14ac:dyDescent="0.25">
      <c r="A1818" s="52">
        <v>40553</v>
      </c>
      <c r="B1818" s="16">
        <v>0.24124999999999996</v>
      </c>
    </row>
    <row r="1819" spans="1:2" x14ac:dyDescent="0.25">
      <c r="A1819" s="52">
        <v>40554</v>
      </c>
      <c r="B1819" s="16">
        <v>0.24</v>
      </c>
    </row>
    <row r="1820" spans="1:2" x14ac:dyDescent="0.25">
      <c r="A1820" s="52">
        <v>40555</v>
      </c>
      <c r="B1820" s="16">
        <v>0.24</v>
      </c>
    </row>
    <row r="1821" spans="1:2" x14ac:dyDescent="0.25">
      <c r="A1821" s="52">
        <v>40556</v>
      </c>
      <c r="B1821" s="16">
        <v>0.24</v>
      </c>
    </row>
    <row r="1822" spans="1:2" x14ac:dyDescent="0.25">
      <c r="A1822" s="52">
        <v>40557</v>
      </c>
      <c r="B1822" s="16">
        <v>0.23874999999999999</v>
      </c>
    </row>
    <row r="1823" spans="1:2" x14ac:dyDescent="0.25">
      <c r="A1823" s="52">
        <v>40560</v>
      </c>
      <c r="B1823" s="16">
        <v>0.23874999999999999</v>
      </c>
    </row>
    <row r="1824" spans="1:2" x14ac:dyDescent="0.25">
      <c r="A1824" s="52">
        <v>40561</v>
      </c>
      <c r="B1824" s="16">
        <v>0.24</v>
      </c>
    </row>
    <row r="1825" spans="1:2" x14ac:dyDescent="0.25">
      <c r="A1825" s="52">
        <v>40562</v>
      </c>
      <c r="B1825" s="16">
        <v>0.23687999999999998</v>
      </c>
    </row>
    <row r="1826" spans="1:2" x14ac:dyDescent="0.25">
      <c r="A1826" s="52">
        <v>40563</v>
      </c>
      <c r="B1826" s="16">
        <v>0.23687999999999998</v>
      </c>
    </row>
    <row r="1827" spans="1:2" x14ac:dyDescent="0.25">
      <c r="A1827" s="52">
        <v>40564</v>
      </c>
      <c r="B1827" s="16">
        <v>0.23687999999999998</v>
      </c>
    </row>
    <row r="1828" spans="1:2" x14ac:dyDescent="0.25">
      <c r="A1828" s="52">
        <v>40567</v>
      </c>
      <c r="B1828" s="16">
        <v>0.23687999999999998</v>
      </c>
    </row>
    <row r="1829" spans="1:2" x14ac:dyDescent="0.25">
      <c r="A1829" s="52">
        <v>40568</v>
      </c>
      <c r="B1829" s="16">
        <v>0.23687999999999998</v>
      </c>
    </row>
    <row r="1830" spans="1:2" x14ac:dyDescent="0.25">
      <c r="A1830" s="52">
        <v>40569</v>
      </c>
      <c r="B1830" s="16">
        <v>0.23687999999999998</v>
      </c>
    </row>
    <row r="1831" spans="1:2" x14ac:dyDescent="0.25">
      <c r="A1831" s="52">
        <v>40570</v>
      </c>
      <c r="B1831" s="16">
        <v>0.23563000000000001</v>
      </c>
    </row>
    <row r="1832" spans="1:2" x14ac:dyDescent="0.25">
      <c r="A1832" s="52">
        <v>40571</v>
      </c>
      <c r="B1832" s="16">
        <v>0.23563000000000001</v>
      </c>
    </row>
    <row r="1833" spans="1:2" x14ac:dyDescent="0.25">
      <c r="A1833" s="52">
        <v>40574</v>
      </c>
      <c r="B1833" s="16">
        <v>0.23530999999999999</v>
      </c>
    </row>
    <row r="1834" spans="1:2" x14ac:dyDescent="0.25">
      <c r="A1834" s="52">
        <v>40575</v>
      </c>
      <c r="B1834" s="16">
        <v>0.23599999999999996</v>
      </c>
    </row>
    <row r="1835" spans="1:2" x14ac:dyDescent="0.25">
      <c r="A1835" s="52">
        <v>40576</v>
      </c>
      <c r="B1835" s="16">
        <v>0.23499999999999996</v>
      </c>
    </row>
    <row r="1836" spans="1:2" x14ac:dyDescent="0.25">
      <c r="A1836" s="52">
        <v>40577</v>
      </c>
      <c r="B1836" s="16">
        <v>0.23699999999999996</v>
      </c>
    </row>
    <row r="1837" spans="1:2" x14ac:dyDescent="0.25">
      <c r="A1837" s="52">
        <v>40578</v>
      </c>
      <c r="B1837" s="16">
        <v>0.2369</v>
      </c>
    </row>
    <row r="1838" spans="1:2" x14ac:dyDescent="0.25">
      <c r="A1838" s="52">
        <v>40581</v>
      </c>
      <c r="B1838" s="16">
        <v>0.23739999999999997</v>
      </c>
    </row>
    <row r="1839" spans="1:2" x14ac:dyDescent="0.25">
      <c r="A1839" s="52">
        <v>40582</v>
      </c>
      <c r="B1839" s="16">
        <v>0.23549999999999999</v>
      </c>
    </row>
    <row r="1840" spans="1:2" x14ac:dyDescent="0.25">
      <c r="A1840" s="52">
        <v>40583</v>
      </c>
      <c r="B1840" s="16">
        <v>0.23549999999999999</v>
      </c>
    </row>
    <row r="1841" spans="1:2" x14ac:dyDescent="0.25">
      <c r="A1841" s="52">
        <v>40584</v>
      </c>
      <c r="B1841" s="16">
        <v>0.23400000000000001</v>
      </c>
    </row>
    <row r="1842" spans="1:2" x14ac:dyDescent="0.25">
      <c r="A1842" s="52">
        <v>40585</v>
      </c>
      <c r="B1842" s="16">
        <v>0.23400000000000001</v>
      </c>
    </row>
    <row r="1843" spans="1:2" x14ac:dyDescent="0.25">
      <c r="A1843" s="52">
        <v>40588</v>
      </c>
      <c r="B1843" s="16">
        <v>0.23300000000000001</v>
      </c>
    </row>
    <row r="1844" spans="1:2" x14ac:dyDescent="0.25">
      <c r="A1844" s="52">
        <v>40589</v>
      </c>
      <c r="B1844" s="16">
        <v>0.23350000000000004</v>
      </c>
    </row>
    <row r="1845" spans="1:2" x14ac:dyDescent="0.25">
      <c r="A1845" s="52">
        <v>40590</v>
      </c>
      <c r="B1845" s="16">
        <v>0.23350000000000004</v>
      </c>
    </row>
    <row r="1846" spans="1:2" x14ac:dyDescent="0.25">
      <c r="A1846" s="52">
        <v>40591</v>
      </c>
      <c r="B1846" s="16">
        <v>0.23100000000000001</v>
      </c>
    </row>
    <row r="1847" spans="1:2" x14ac:dyDescent="0.25">
      <c r="A1847" s="52">
        <v>40592</v>
      </c>
      <c r="B1847" s="16">
        <v>0.22950000000000001</v>
      </c>
    </row>
    <row r="1848" spans="1:2" x14ac:dyDescent="0.25">
      <c r="A1848" s="52">
        <v>40595</v>
      </c>
      <c r="B1848" s="16">
        <v>0.22950000000000001</v>
      </c>
    </row>
    <row r="1849" spans="1:2" x14ac:dyDescent="0.25">
      <c r="A1849" s="52">
        <v>40596</v>
      </c>
      <c r="B1849" s="16">
        <v>0.22799999999999998</v>
      </c>
    </row>
    <row r="1850" spans="1:2" x14ac:dyDescent="0.25">
      <c r="A1850" s="52">
        <v>40597</v>
      </c>
      <c r="B1850" s="16">
        <v>0.22699999999999998</v>
      </c>
    </row>
    <row r="1851" spans="1:2" x14ac:dyDescent="0.25">
      <c r="A1851" s="52">
        <v>40598</v>
      </c>
      <c r="B1851" s="16">
        <v>0.22550000000000001</v>
      </c>
    </row>
    <row r="1852" spans="1:2" x14ac:dyDescent="0.25">
      <c r="A1852" s="52">
        <v>40599</v>
      </c>
      <c r="B1852" s="16">
        <v>0.22550000000000001</v>
      </c>
    </row>
    <row r="1853" spans="1:2" x14ac:dyDescent="0.25">
      <c r="A1853" s="52">
        <v>40602</v>
      </c>
      <c r="B1853" s="16">
        <v>0.22550000000000001</v>
      </c>
    </row>
    <row r="1854" spans="1:2" x14ac:dyDescent="0.25">
      <c r="A1854" s="52">
        <v>40603</v>
      </c>
      <c r="B1854" s="16">
        <v>0.22550000000000001</v>
      </c>
    </row>
    <row r="1855" spans="1:2" x14ac:dyDescent="0.25">
      <c r="A1855" s="52">
        <v>40604</v>
      </c>
      <c r="B1855" s="16">
        <v>0.2235</v>
      </c>
    </row>
    <row r="1856" spans="1:2" x14ac:dyDescent="0.25">
      <c r="A1856" s="52">
        <v>40605</v>
      </c>
      <c r="B1856" s="16">
        <v>0.2215</v>
      </c>
    </row>
    <row r="1857" spans="1:2" x14ac:dyDescent="0.25">
      <c r="A1857" s="52">
        <v>40606</v>
      </c>
      <c r="B1857" s="16">
        <v>0.2215</v>
      </c>
    </row>
    <row r="1858" spans="1:2" x14ac:dyDescent="0.25">
      <c r="A1858" s="52">
        <v>40609</v>
      </c>
      <c r="B1858" s="16">
        <v>0.2205</v>
      </c>
    </row>
    <row r="1859" spans="1:2" x14ac:dyDescent="0.25">
      <c r="A1859" s="52">
        <v>40610</v>
      </c>
      <c r="B1859" s="16">
        <v>0.2195</v>
      </c>
    </row>
    <row r="1860" spans="1:2" x14ac:dyDescent="0.25">
      <c r="A1860" s="52">
        <v>40611</v>
      </c>
      <c r="B1860" s="16">
        <v>0.21749999999999997</v>
      </c>
    </row>
    <row r="1861" spans="1:2" x14ac:dyDescent="0.25">
      <c r="A1861" s="52">
        <v>40612</v>
      </c>
      <c r="B1861" s="16">
        <v>0.216</v>
      </c>
    </row>
    <row r="1862" spans="1:2" x14ac:dyDescent="0.25">
      <c r="A1862" s="52">
        <v>40613</v>
      </c>
      <c r="B1862" s="16">
        <v>0.21549999999999997</v>
      </c>
    </row>
    <row r="1863" spans="1:2" x14ac:dyDescent="0.25">
      <c r="A1863" s="52">
        <v>40616</v>
      </c>
      <c r="B1863" s="16">
        <v>0.21349999999999997</v>
      </c>
    </row>
    <row r="1864" spans="1:2" x14ac:dyDescent="0.25">
      <c r="A1864" s="52">
        <v>40617</v>
      </c>
      <c r="B1864" s="16">
        <v>0.21150000000000002</v>
      </c>
    </row>
    <row r="1865" spans="1:2" x14ac:dyDescent="0.25">
      <c r="A1865" s="52">
        <v>40618</v>
      </c>
      <c r="B1865" s="16">
        <v>0.21150000000000002</v>
      </c>
    </row>
    <row r="1866" spans="1:2" x14ac:dyDescent="0.25">
      <c r="A1866" s="52">
        <v>40619</v>
      </c>
      <c r="B1866" s="16">
        <v>0.20649999999999999</v>
      </c>
    </row>
    <row r="1867" spans="1:2" x14ac:dyDescent="0.25">
      <c r="A1867" s="52">
        <v>40620</v>
      </c>
      <c r="B1867" s="16">
        <v>0.20549999999999999</v>
      </c>
    </row>
    <row r="1868" spans="1:2" x14ac:dyDescent="0.25">
      <c r="A1868" s="52">
        <v>40623</v>
      </c>
      <c r="B1868" s="16">
        <v>0.20449999999999999</v>
      </c>
    </row>
    <row r="1869" spans="1:2" x14ac:dyDescent="0.25">
      <c r="A1869" s="52">
        <v>40624</v>
      </c>
      <c r="B1869" s="16">
        <v>0.20250000000000004</v>
      </c>
    </row>
    <row r="1870" spans="1:2" x14ac:dyDescent="0.25">
      <c r="A1870" s="52">
        <v>40625</v>
      </c>
      <c r="B1870" s="16">
        <v>0.19950000000000001</v>
      </c>
    </row>
    <row r="1871" spans="1:2" x14ac:dyDescent="0.25">
      <c r="A1871" s="52">
        <v>40626</v>
      </c>
      <c r="B1871" s="16">
        <v>0.19550000000000001</v>
      </c>
    </row>
    <row r="1872" spans="1:2" x14ac:dyDescent="0.25">
      <c r="A1872" s="52">
        <v>40627</v>
      </c>
      <c r="B1872" s="16">
        <v>0.19400000000000001</v>
      </c>
    </row>
    <row r="1873" spans="1:2" x14ac:dyDescent="0.25">
      <c r="A1873" s="52">
        <v>40630</v>
      </c>
      <c r="B1873" s="16">
        <v>0.192</v>
      </c>
    </row>
    <row r="1874" spans="1:2" x14ac:dyDescent="0.25">
      <c r="A1874" s="52">
        <v>40631</v>
      </c>
      <c r="B1874" s="16">
        <v>0.189</v>
      </c>
    </row>
    <row r="1875" spans="1:2" x14ac:dyDescent="0.25">
      <c r="A1875" s="52">
        <v>40632</v>
      </c>
      <c r="B1875" s="16">
        <v>0.1855</v>
      </c>
    </row>
    <row r="1876" spans="1:2" x14ac:dyDescent="0.25">
      <c r="A1876" s="52">
        <v>40633</v>
      </c>
      <c r="B1876" s="16">
        <v>0.1845</v>
      </c>
    </row>
    <row r="1877" spans="1:2" x14ac:dyDescent="0.25">
      <c r="A1877" s="52">
        <v>40634</v>
      </c>
      <c r="B1877" s="16">
        <v>0.184</v>
      </c>
    </row>
    <row r="1878" spans="1:2" x14ac:dyDescent="0.25">
      <c r="A1878" s="52">
        <v>40637</v>
      </c>
      <c r="B1878" s="16">
        <v>0.1782</v>
      </c>
    </row>
    <row r="1879" spans="1:2" x14ac:dyDescent="0.25">
      <c r="A1879" s="52">
        <v>40638</v>
      </c>
      <c r="B1879" s="16">
        <v>0.16969999999999999</v>
      </c>
    </row>
    <row r="1880" spans="1:2" x14ac:dyDescent="0.25">
      <c r="A1880" s="52">
        <v>40639</v>
      </c>
      <c r="B1880" s="16">
        <v>0.1628</v>
      </c>
    </row>
    <row r="1881" spans="1:2" x14ac:dyDescent="0.25">
      <c r="A1881" s="52">
        <v>40640</v>
      </c>
      <c r="B1881" s="16">
        <v>0.157</v>
      </c>
    </row>
    <row r="1882" spans="1:2" x14ac:dyDescent="0.25">
      <c r="A1882" s="52">
        <v>40641</v>
      </c>
      <c r="B1882" s="16">
        <v>0.15475</v>
      </c>
    </row>
    <row r="1883" spans="1:2" x14ac:dyDescent="0.25">
      <c r="A1883" s="52">
        <v>40644</v>
      </c>
      <c r="B1883" s="16">
        <v>0.15075</v>
      </c>
    </row>
    <row r="1884" spans="1:2" x14ac:dyDescent="0.25">
      <c r="A1884" s="52">
        <v>40645</v>
      </c>
      <c r="B1884" s="16">
        <v>0.14399999999999999</v>
      </c>
    </row>
    <row r="1885" spans="1:2" x14ac:dyDescent="0.25">
      <c r="A1885" s="52">
        <v>40646</v>
      </c>
      <c r="B1885" s="16">
        <v>0.14050000000000001</v>
      </c>
    </row>
    <row r="1886" spans="1:2" x14ac:dyDescent="0.25">
      <c r="A1886" s="52">
        <v>40647</v>
      </c>
      <c r="B1886" s="16">
        <v>0.13800000000000001</v>
      </c>
    </row>
    <row r="1887" spans="1:2" x14ac:dyDescent="0.25">
      <c r="A1887" s="52">
        <v>40648</v>
      </c>
      <c r="B1887" s="16">
        <v>0.13650000000000001</v>
      </c>
    </row>
    <row r="1888" spans="1:2" x14ac:dyDescent="0.25">
      <c r="A1888" s="52">
        <v>40651</v>
      </c>
      <c r="B1888" s="16">
        <v>0.13450000000000001</v>
      </c>
    </row>
    <row r="1889" spans="1:2" x14ac:dyDescent="0.25">
      <c r="A1889" s="52">
        <v>40652</v>
      </c>
      <c r="B1889" s="16">
        <v>0.13350000000000001</v>
      </c>
    </row>
    <row r="1890" spans="1:2" x14ac:dyDescent="0.25">
      <c r="A1890" s="52">
        <v>40653</v>
      </c>
      <c r="B1890" s="16">
        <v>0.13350000000000001</v>
      </c>
    </row>
    <row r="1891" spans="1:2" x14ac:dyDescent="0.25">
      <c r="A1891" s="52">
        <v>40654</v>
      </c>
      <c r="B1891" s="16">
        <v>0.13550000000000001</v>
      </c>
    </row>
    <row r="1892" spans="1:2" x14ac:dyDescent="0.25">
      <c r="A1892" s="52">
        <v>40655</v>
      </c>
      <c r="B1892" s="16">
        <v>0.13550000000000001</v>
      </c>
    </row>
    <row r="1893" spans="1:2" x14ac:dyDescent="0.25">
      <c r="A1893" s="52">
        <v>40658</v>
      </c>
      <c r="B1893" s="16">
        <v>0.13550000000000001</v>
      </c>
    </row>
    <row r="1894" spans="1:2" x14ac:dyDescent="0.25">
      <c r="A1894" s="52">
        <v>40659</v>
      </c>
      <c r="B1894" s="16">
        <v>0.13500000000000001</v>
      </c>
    </row>
    <row r="1895" spans="1:2" x14ac:dyDescent="0.25">
      <c r="A1895" s="52">
        <v>40660</v>
      </c>
      <c r="B1895" s="16">
        <v>0.13475000000000001</v>
      </c>
    </row>
    <row r="1896" spans="1:2" x14ac:dyDescent="0.25">
      <c r="A1896" s="52">
        <v>40661</v>
      </c>
      <c r="B1896" s="16">
        <v>0.13375000000000001</v>
      </c>
    </row>
    <row r="1897" spans="1:2" x14ac:dyDescent="0.25">
      <c r="A1897" s="52">
        <v>40662</v>
      </c>
      <c r="B1897" s="16">
        <v>0.13375000000000001</v>
      </c>
    </row>
    <row r="1898" spans="1:2" x14ac:dyDescent="0.25">
      <c r="A1898" s="52">
        <v>40665</v>
      </c>
      <c r="B1898" s="16">
        <v>0.13375000000000001</v>
      </c>
    </row>
    <row r="1899" spans="1:2" x14ac:dyDescent="0.25">
      <c r="A1899" s="52">
        <v>40666</v>
      </c>
      <c r="B1899" s="16">
        <v>0.13400000000000001</v>
      </c>
    </row>
    <row r="1900" spans="1:2" x14ac:dyDescent="0.25">
      <c r="A1900" s="52">
        <v>40667</v>
      </c>
      <c r="B1900" s="16">
        <v>0.13350000000000001</v>
      </c>
    </row>
    <row r="1901" spans="1:2" x14ac:dyDescent="0.25">
      <c r="A1901" s="52">
        <v>40668</v>
      </c>
      <c r="B1901" s="16">
        <v>0.13150000000000001</v>
      </c>
    </row>
    <row r="1902" spans="1:2" x14ac:dyDescent="0.25">
      <c r="A1902" s="52">
        <v>40669</v>
      </c>
      <c r="B1902" s="16">
        <v>0.13225000000000001</v>
      </c>
    </row>
    <row r="1903" spans="1:2" x14ac:dyDescent="0.25">
      <c r="A1903" s="52">
        <v>40672</v>
      </c>
      <c r="B1903" s="16">
        <v>0.13225000000000001</v>
      </c>
    </row>
    <row r="1904" spans="1:2" x14ac:dyDescent="0.25">
      <c r="A1904" s="52">
        <v>40673</v>
      </c>
      <c r="B1904" s="16">
        <v>0.13225000000000001</v>
      </c>
    </row>
    <row r="1905" spans="1:2" x14ac:dyDescent="0.25">
      <c r="A1905" s="52">
        <v>40674</v>
      </c>
      <c r="B1905" s="16">
        <v>0.13200000000000001</v>
      </c>
    </row>
    <row r="1906" spans="1:2" x14ac:dyDescent="0.25">
      <c r="A1906" s="52">
        <v>40675</v>
      </c>
      <c r="B1906" s="16">
        <v>0.13150000000000001</v>
      </c>
    </row>
    <row r="1907" spans="1:2" x14ac:dyDescent="0.25">
      <c r="A1907" s="52">
        <v>40676</v>
      </c>
      <c r="B1907" s="16">
        <v>0.13150000000000001</v>
      </c>
    </row>
    <row r="1908" spans="1:2" x14ac:dyDescent="0.25">
      <c r="A1908" s="52">
        <v>40679</v>
      </c>
      <c r="B1908" s="16">
        <v>0.13150000000000001</v>
      </c>
    </row>
    <row r="1909" spans="1:2" x14ac:dyDescent="0.25">
      <c r="A1909" s="52">
        <v>40680</v>
      </c>
      <c r="B1909" s="16">
        <v>0.1305</v>
      </c>
    </row>
    <row r="1910" spans="1:2" x14ac:dyDescent="0.25">
      <c r="A1910" s="52">
        <v>40681</v>
      </c>
      <c r="B1910" s="16">
        <v>0.1305</v>
      </c>
    </row>
    <row r="1911" spans="1:2" x14ac:dyDescent="0.25">
      <c r="A1911" s="52">
        <v>40682</v>
      </c>
      <c r="B1911" s="16">
        <v>0.13025</v>
      </c>
    </row>
    <row r="1912" spans="1:2" x14ac:dyDescent="0.25">
      <c r="A1912" s="52">
        <v>40683</v>
      </c>
      <c r="B1912" s="16">
        <v>0.13</v>
      </c>
    </row>
    <row r="1913" spans="1:2" x14ac:dyDescent="0.25">
      <c r="A1913" s="52">
        <v>40686</v>
      </c>
      <c r="B1913" s="16">
        <v>0.13</v>
      </c>
    </row>
    <row r="1914" spans="1:2" x14ac:dyDescent="0.25">
      <c r="A1914" s="52">
        <v>40687</v>
      </c>
      <c r="B1914" s="16">
        <v>0.129</v>
      </c>
    </row>
    <row r="1915" spans="1:2" x14ac:dyDescent="0.25">
      <c r="A1915" s="52">
        <v>40688</v>
      </c>
      <c r="B1915" s="16">
        <v>0.129</v>
      </c>
    </row>
    <row r="1916" spans="1:2" x14ac:dyDescent="0.25">
      <c r="A1916" s="52">
        <v>40689</v>
      </c>
      <c r="B1916" s="16">
        <v>0.129</v>
      </c>
    </row>
    <row r="1917" spans="1:2" x14ac:dyDescent="0.25">
      <c r="A1917" s="52">
        <v>40690</v>
      </c>
      <c r="B1917" s="16">
        <v>0.127</v>
      </c>
    </row>
    <row r="1918" spans="1:2" x14ac:dyDescent="0.25">
      <c r="A1918" s="52">
        <v>40693</v>
      </c>
      <c r="B1918" s="16">
        <v>0.127</v>
      </c>
    </row>
    <row r="1919" spans="1:2" x14ac:dyDescent="0.25">
      <c r="A1919" s="52">
        <v>40694</v>
      </c>
      <c r="B1919" s="16">
        <v>0.128</v>
      </c>
    </row>
    <row r="1920" spans="1:2" x14ac:dyDescent="0.25">
      <c r="A1920" s="52">
        <v>40695</v>
      </c>
      <c r="B1920" s="16">
        <v>0.127</v>
      </c>
    </row>
    <row r="1921" spans="1:2" x14ac:dyDescent="0.25">
      <c r="A1921" s="52">
        <v>40696</v>
      </c>
      <c r="B1921" s="16">
        <v>0.1265</v>
      </c>
    </row>
    <row r="1922" spans="1:2" x14ac:dyDescent="0.25">
      <c r="A1922" s="52">
        <v>40697</v>
      </c>
      <c r="B1922" s="16">
        <v>0.1265</v>
      </c>
    </row>
    <row r="1923" spans="1:2" x14ac:dyDescent="0.25">
      <c r="A1923" s="52">
        <v>40700</v>
      </c>
      <c r="B1923" s="16">
        <v>0.126</v>
      </c>
    </row>
    <row r="1924" spans="1:2" x14ac:dyDescent="0.25">
      <c r="A1924" s="52">
        <v>40701</v>
      </c>
      <c r="B1924" s="16">
        <v>0.1265</v>
      </c>
    </row>
    <row r="1925" spans="1:2" x14ac:dyDescent="0.25">
      <c r="A1925" s="52">
        <v>40702</v>
      </c>
      <c r="B1925" s="16">
        <v>0.1265</v>
      </c>
    </row>
    <row r="1926" spans="1:2" x14ac:dyDescent="0.25">
      <c r="A1926" s="52">
        <v>40703</v>
      </c>
      <c r="B1926" s="16">
        <v>0.127</v>
      </c>
    </row>
    <row r="1927" spans="1:2" x14ac:dyDescent="0.25">
      <c r="A1927" s="52">
        <v>40704</v>
      </c>
      <c r="B1927" s="16">
        <v>0.127</v>
      </c>
    </row>
    <row r="1928" spans="1:2" x14ac:dyDescent="0.25">
      <c r="A1928" s="52">
        <v>40707</v>
      </c>
      <c r="B1928" s="16">
        <v>0.127</v>
      </c>
    </row>
    <row r="1929" spans="1:2" x14ac:dyDescent="0.25">
      <c r="A1929" s="52">
        <v>40708</v>
      </c>
      <c r="B1929" s="16">
        <v>0.1275</v>
      </c>
    </row>
    <row r="1930" spans="1:2" x14ac:dyDescent="0.25">
      <c r="A1930" s="52">
        <v>40709</v>
      </c>
      <c r="B1930" s="16">
        <v>0.1285</v>
      </c>
    </row>
    <row r="1931" spans="1:2" x14ac:dyDescent="0.25">
      <c r="A1931" s="52">
        <v>40710</v>
      </c>
      <c r="B1931" s="16">
        <v>0.128</v>
      </c>
    </row>
    <row r="1932" spans="1:2" x14ac:dyDescent="0.25">
      <c r="A1932" s="52">
        <v>40711</v>
      </c>
      <c r="B1932" s="16">
        <v>0.128</v>
      </c>
    </row>
    <row r="1933" spans="1:2" x14ac:dyDescent="0.25">
      <c r="A1933" s="52">
        <v>40714</v>
      </c>
      <c r="B1933" s="16">
        <v>0.128</v>
      </c>
    </row>
    <row r="1934" spans="1:2" x14ac:dyDescent="0.25">
      <c r="A1934" s="52">
        <v>40715</v>
      </c>
      <c r="B1934" s="16">
        <v>0.1275</v>
      </c>
    </row>
    <row r="1935" spans="1:2" x14ac:dyDescent="0.25">
      <c r="A1935" s="52">
        <v>40716</v>
      </c>
      <c r="B1935" s="16">
        <v>0.1275</v>
      </c>
    </row>
    <row r="1936" spans="1:2" x14ac:dyDescent="0.25">
      <c r="A1936" s="52">
        <v>40717</v>
      </c>
      <c r="B1936" s="16">
        <v>0.1265</v>
      </c>
    </row>
    <row r="1937" spans="1:2" x14ac:dyDescent="0.25">
      <c r="A1937" s="52">
        <v>40718</v>
      </c>
      <c r="B1937" s="16">
        <v>0.1275</v>
      </c>
    </row>
    <row r="1938" spans="1:2" x14ac:dyDescent="0.25">
      <c r="A1938" s="52">
        <v>40721</v>
      </c>
      <c r="B1938" s="16">
        <v>0.1265</v>
      </c>
    </row>
    <row r="1939" spans="1:2" x14ac:dyDescent="0.25">
      <c r="A1939" s="52">
        <v>40722</v>
      </c>
      <c r="B1939" s="16">
        <v>0.1265</v>
      </c>
    </row>
    <row r="1940" spans="1:2" x14ac:dyDescent="0.25">
      <c r="A1940" s="52">
        <v>40723</v>
      </c>
      <c r="B1940" s="16">
        <v>0.1255</v>
      </c>
    </row>
    <row r="1941" spans="1:2" x14ac:dyDescent="0.25">
      <c r="A1941" s="52">
        <v>40724</v>
      </c>
      <c r="B1941" s="16">
        <v>0.128</v>
      </c>
    </row>
    <row r="1942" spans="1:2" x14ac:dyDescent="0.25">
      <c r="A1942" s="52">
        <v>40725</v>
      </c>
      <c r="B1942" s="16">
        <v>0.1255</v>
      </c>
    </row>
    <row r="1943" spans="1:2" x14ac:dyDescent="0.25">
      <c r="A1943" s="52">
        <v>40728</v>
      </c>
      <c r="B1943" s="16">
        <v>0.1255</v>
      </c>
    </row>
    <row r="1944" spans="1:2" x14ac:dyDescent="0.25">
      <c r="A1944" s="52">
        <v>40729</v>
      </c>
      <c r="B1944" s="16">
        <v>0.125</v>
      </c>
    </row>
    <row r="1945" spans="1:2" x14ac:dyDescent="0.25">
      <c r="A1945" s="52">
        <v>40730</v>
      </c>
      <c r="B1945" s="16">
        <v>0.1245</v>
      </c>
    </row>
    <row r="1946" spans="1:2" x14ac:dyDescent="0.25">
      <c r="A1946" s="52">
        <v>40731</v>
      </c>
      <c r="B1946" s="16">
        <v>0.1245</v>
      </c>
    </row>
    <row r="1947" spans="1:2" x14ac:dyDescent="0.25">
      <c r="A1947" s="52">
        <v>40732</v>
      </c>
      <c r="B1947" s="16">
        <v>0.1245</v>
      </c>
    </row>
    <row r="1948" spans="1:2" x14ac:dyDescent="0.25">
      <c r="A1948" s="52">
        <v>40735</v>
      </c>
      <c r="B1948" s="16">
        <v>0.1245</v>
      </c>
    </row>
    <row r="1949" spans="1:2" x14ac:dyDescent="0.25">
      <c r="A1949" s="52">
        <v>40736</v>
      </c>
      <c r="B1949" s="16">
        <v>0.1255</v>
      </c>
    </row>
    <row r="1950" spans="1:2" x14ac:dyDescent="0.25">
      <c r="A1950" s="52">
        <v>40737</v>
      </c>
      <c r="B1950" s="16">
        <v>0.124</v>
      </c>
    </row>
    <row r="1951" spans="1:2" x14ac:dyDescent="0.25">
      <c r="A1951" s="52">
        <v>40738</v>
      </c>
      <c r="B1951" s="16">
        <v>0.123</v>
      </c>
    </row>
    <row r="1952" spans="1:2" x14ac:dyDescent="0.25">
      <c r="A1952" s="52">
        <v>40739</v>
      </c>
      <c r="B1952" s="16">
        <v>0.12225000000000001</v>
      </c>
    </row>
    <row r="1953" spans="1:2" x14ac:dyDescent="0.25">
      <c r="A1953" s="52">
        <v>40742</v>
      </c>
      <c r="B1953" s="16">
        <v>0.12175000000000001</v>
      </c>
    </row>
    <row r="1954" spans="1:2" x14ac:dyDescent="0.25">
      <c r="A1954" s="52">
        <v>40743</v>
      </c>
      <c r="B1954" s="16">
        <v>0.12225000000000001</v>
      </c>
    </row>
    <row r="1955" spans="1:2" x14ac:dyDescent="0.25">
      <c r="A1955" s="52">
        <v>40744</v>
      </c>
      <c r="B1955" s="16">
        <v>0.12225000000000001</v>
      </c>
    </row>
    <row r="1956" spans="1:2" x14ac:dyDescent="0.25">
      <c r="A1956" s="52">
        <v>40745</v>
      </c>
      <c r="B1956" s="16">
        <v>0.1225</v>
      </c>
    </row>
    <row r="1957" spans="1:2" x14ac:dyDescent="0.25">
      <c r="A1957" s="52">
        <v>40746</v>
      </c>
      <c r="B1957" s="16">
        <v>0.12225000000000001</v>
      </c>
    </row>
    <row r="1958" spans="1:2" x14ac:dyDescent="0.25">
      <c r="A1958" s="52">
        <v>40749</v>
      </c>
      <c r="B1958" s="16">
        <v>0.1225</v>
      </c>
    </row>
    <row r="1959" spans="1:2" x14ac:dyDescent="0.25">
      <c r="A1959" s="52">
        <v>40750</v>
      </c>
      <c r="B1959" s="16">
        <v>0.122</v>
      </c>
    </row>
    <row r="1960" spans="1:2" x14ac:dyDescent="0.25">
      <c r="A1960" s="52">
        <v>40751</v>
      </c>
      <c r="B1960" s="16">
        <v>0.12225000000000001</v>
      </c>
    </row>
    <row r="1961" spans="1:2" x14ac:dyDescent="0.25">
      <c r="A1961" s="52">
        <v>40752</v>
      </c>
      <c r="B1961" s="16">
        <v>0.12374999999999999</v>
      </c>
    </row>
    <row r="1962" spans="1:2" x14ac:dyDescent="0.25">
      <c r="A1962" s="52">
        <v>40753</v>
      </c>
      <c r="B1962" s="16">
        <v>0.13125000000000001</v>
      </c>
    </row>
    <row r="1963" spans="1:2" x14ac:dyDescent="0.25">
      <c r="A1963" s="52">
        <v>40756</v>
      </c>
      <c r="B1963" s="16">
        <v>0.12861</v>
      </c>
    </row>
    <row r="1964" spans="1:2" x14ac:dyDescent="0.25">
      <c r="A1964" s="52">
        <v>40757</v>
      </c>
      <c r="B1964" s="16">
        <v>0.17166999999999999</v>
      </c>
    </row>
    <row r="1965" spans="1:2" x14ac:dyDescent="0.25">
      <c r="A1965" s="52">
        <v>40758</v>
      </c>
      <c r="B1965" s="16">
        <v>0.17832999999999999</v>
      </c>
    </row>
    <row r="1966" spans="1:2" x14ac:dyDescent="0.25">
      <c r="A1966" s="52">
        <v>40759</v>
      </c>
      <c r="B1966" s="16">
        <v>0.15278</v>
      </c>
    </row>
    <row r="1967" spans="1:2" x14ac:dyDescent="0.25">
      <c r="A1967" s="52">
        <v>40760</v>
      </c>
      <c r="B1967" s="16">
        <v>0.13611000000000001</v>
      </c>
    </row>
    <row r="1968" spans="1:2" x14ac:dyDescent="0.25">
      <c r="A1968" s="52">
        <v>40763</v>
      </c>
      <c r="B1968" s="16">
        <v>0.13611000000000001</v>
      </c>
    </row>
    <row r="1969" spans="1:2" x14ac:dyDescent="0.25">
      <c r="A1969" s="52">
        <v>40764</v>
      </c>
      <c r="B1969" s="16">
        <v>0.13611000000000001</v>
      </c>
    </row>
    <row r="1970" spans="1:2" x14ac:dyDescent="0.25">
      <c r="A1970" s="52">
        <v>40765</v>
      </c>
      <c r="B1970" s="16">
        <v>0.13833000000000001</v>
      </c>
    </row>
    <row r="1971" spans="1:2" x14ac:dyDescent="0.25">
      <c r="A1971" s="52">
        <v>40766</v>
      </c>
      <c r="B1971" s="16">
        <v>0.13944000000000001</v>
      </c>
    </row>
    <row r="1972" spans="1:2" x14ac:dyDescent="0.25">
      <c r="A1972" s="52">
        <v>40767</v>
      </c>
      <c r="B1972" s="16">
        <v>0.14277999999999999</v>
      </c>
    </row>
    <row r="1973" spans="1:2" x14ac:dyDescent="0.25">
      <c r="A1973" s="52">
        <v>40770</v>
      </c>
      <c r="B1973" s="16">
        <v>0.14499999999999999</v>
      </c>
    </row>
    <row r="1974" spans="1:2" x14ac:dyDescent="0.25">
      <c r="A1974" s="52">
        <v>40771</v>
      </c>
      <c r="B1974" s="16">
        <v>0.14277999999999999</v>
      </c>
    </row>
    <row r="1975" spans="1:2" x14ac:dyDescent="0.25">
      <c r="A1975" s="52">
        <v>40772</v>
      </c>
      <c r="B1975" s="16">
        <v>0.14166999999999999</v>
      </c>
    </row>
    <row r="1976" spans="1:2" x14ac:dyDescent="0.25">
      <c r="A1976" s="52">
        <v>40773</v>
      </c>
      <c r="B1976" s="16">
        <v>0.14166999999999999</v>
      </c>
    </row>
    <row r="1977" spans="1:2" x14ac:dyDescent="0.25">
      <c r="A1977" s="52">
        <v>40774</v>
      </c>
      <c r="B1977" s="16">
        <v>0.14166999999999999</v>
      </c>
    </row>
    <row r="1978" spans="1:2" x14ac:dyDescent="0.25">
      <c r="A1978" s="52">
        <v>40777</v>
      </c>
      <c r="B1978" s="16">
        <v>0.14333000000000001</v>
      </c>
    </row>
    <row r="1979" spans="1:2" x14ac:dyDescent="0.25">
      <c r="A1979" s="52">
        <v>40778</v>
      </c>
      <c r="B1979" s="16">
        <v>0.14444000000000001</v>
      </c>
    </row>
    <row r="1980" spans="1:2" x14ac:dyDescent="0.25">
      <c r="A1980" s="52">
        <v>40779</v>
      </c>
      <c r="B1980" s="16">
        <v>0.14444000000000001</v>
      </c>
    </row>
    <row r="1981" spans="1:2" x14ac:dyDescent="0.25">
      <c r="A1981" s="52">
        <v>40780</v>
      </c>
      <c r="B1981" s="16">
        <v>0.14444000000000001</v>
      </c>
    </row>
    <row r="1982" spans="1:2" x14ac:dyDescent="0.25">
      <c r="A1982" s="52">
        <v>40781</v>
      </c>
      <c r="B1982" s="16">
        <v>0.14333000000000001</v>
      </c>
    </row>
    <row r="1983" spans="1:2" x14ac:dyDescent="0.25">
      <c r="A1983" s="52">
        <v>40784</v>
      </c>
      <c r="B1983" s="16">
        <v>0.14333000000000001</v>
      </c>
    </row>
    <row r="1984" spans="1:2" x14ac:dyDescent="0.25">
      <c r="A1984" s="52">
        <v>40785</v>
      </c>
      <c r="B1984" s="16">
        <v>0.14333000000000001</v>
      </c>
    </row>
    <row r="1985" spans="1:2" x14ac:dyDescent="0.25">
      <c r="A1985" s="52">
        <v>40786</v>
      </c>
      <c r="B1985" s="16">
        <v>0.14666999999999999</v>
      </c>
    </row>
    <row r="1986" spans="1:2" x14ac:dyDescent="0.25">
      <c r="A1986" s="52">
        <v>40787</v>
      </c>
      <c r="B1986" s="16">
        <v>0.14222000000000001</v>
      </c>
    </row>
    <row r="1987" spans="1:2" x14ac:dyDescent="0.25">
      <c r="A1987" s="52">
        <v>40788</v>
      </c>
      <c r="B1987" s="16">
        <v>0.14111000000000001</v>
      </c>
    </row>
    <row r="1988" spans="1:2" x14ac:dyDescent="0.25">
      <c r="A1988" s="52">
        <v>40791</v>
      </c>
      <c r="B1988" s="16">
        <v>0.14111000000000001</v>
      </c>
    </row>
    <row r="1989" spans="1:2" x14ac:dyDescent="0.25">
      <c r="A1989" s="52">
        <v>40792</v>
      </c>
      <c r="B1989" s="16">
        <v>0.14333000000000001</v>
      </c>
    </row>
    <row r="1990" spans="1:2" x14ac:dyDescent="0.25">
      <c r="A1990" s="52">
        <v>40793</v>
      </c>
      <c r="B1990" s="16">
        <v>0.14333000000000001</v>
      </c>
    </row>
    <row r="1991" spans="1:2" x14ac:dyDescent="0.25">
      <c r="A1991" s="52">
        <v>40794</v>
      </c>
      <c r="B1991" s="16">
        <v>0.14444000000000001</v>
      </c>
    </row>
    <row r="1992" spans="1:2" x14ac:dyDescent="0.25">
      <c r="A1992" s="52">
        <v>40795</v>
      </c>
      <c r="B1992" s="16">
        <v>0.14277999999999999</v>
      </c>
    </row>
    <row r="1993" spans="1:2" x14ac:dyDescent="0.25">
      <c r="A1993" s="52">
        <v>40798</v>
      </c>
      <c r="B1993" s="16">
        <v>0.14388999999999999</v>
      </c>
    </row>
    <row r="1994" spans="1:2" x14ac:dyDescent="0.25">
      <c r="A1994" s="52">
        <v>40799</v>
      </c>
      <c r="B1994" s="16">
        <v>0.14499999999999999</v>
      </c>
    </row>
    <row r="1995" spans="1:2" x14ac:dyDescent="0.25">
      <c r="A1995" s="52">
        <v>40800</v>
      </c>
      <c r="B1995" s="16">
        <v>0.14666999999999999</v>
      </c>
    </row>
    <row r="1996" spans="1:2" x14ac:dyDescent="0.25">
      <c r="A1996" s="52">
        <v>40801</v>
      </c>
      <c r="B1996" s="16">
        <v>0.14721999999999999</v>
      </c>
    </row>
    <row r="1997" spans="1:2" x14ac:dyDescent="0.25">
      <c r="A1997" s="52">
        <v>40802</v>
      </c>
      <c r="B1997" s="16">
        <v>0.14666999999999999</v>
      </c>
    </row>
    <row r="1998" spans="1:2" x14ac:dyDescent="0.25">
      <c r="A1998" s="52">
        <v>40805</v>
      </c>
      <c r="B1998" s="16">
        <v>0.14832999999999999</v>
      </c>
    </row>
    <row r="1999" spans="1:2" x14ac:dyDescent="0.25">
      <c r="A1999" s="52">
        <v>40806</v>
      </c>
      <c r="B1999" s="16">
        <v>0.14666999999999999</v>
      </c>
    </row>
    <row r="2000" spans="1:2" x14ac:dyDescent="0.25">
      <c r="A2000" s="52">
        <v>40807</v>
      </c>
      <c r="B2000">
        <v>0.14610999999999999</v>
      </c>
    </row>
    <row r="2001" spans="1:2" x14ac:dyDescent="0.25">
      <c r="A2001" s="52">
        <v>40808</v>
      </c>
      <c r="B2001">
        <v>0.14610999999999999</v>
      </c>
    </row>
    <row r="2002" spans="1:2" x14ac:dyDescent="0.25">
      <c r="A2002" s="52">
        <v>40809</v>
      </c>
      <c r="B2002">
        <v>0.14610999999999999</v>
      </c>
    </row>
    <row r="2003" spans="1:2" x14ac:dyDescent="0.25">
      <c r="A2003" s="52">
        <v>40812</v>
      </c>
      <c r="B2003">
        <v>0.14610999999999999</v>
      </c>
    </row>
    <row r="2004" spans="1:2" x14ac:dyDescent="0.25">
      <c r="A2004" s="52">
        <v>40813</v>
      </c>
      <c r="B2004">
        <v>0.14499999999999999</v>
      </c>
    </row>
    <row r="2005" spans="1:2" x14ac:dyDescent="0.25">
      <c r="A2005" s="52">
        <v>40814</v>
      </c>
      <c r="B2005">
        <v>0.14610999999999999</v>
      </c>
    </row>
    <row r="2006" spans="1:2" x14ac:dyDescent="0.25">
      <c r="A2006" s="52">
        <v>40815</v>
      </c>
      <c r="B2006">
        <v>0.14499999999999999</v>
      </c>
    </row>
    <row r="2007" spans="1:2" x14ac:dyDescent="0.25">
      <c r="A2007" s="52">
        <v>40816</v>
      </c>
      <c r="B2007">
        <v>0.15221999999999999</v>
      </c>
    </row>
    <row r="2008" spans="1:2" x14ac:dyDescent="0.25">
      <c r="A2008" s="52">
        <v>40819</v>
      </c>
      <c r="B2008">
        <v>0.14444000000000001</v>
      </c>
    </row>
    <row r="2009" spans="1:2" x14ac:dyDescent="0.25">
      <c r="A2009" s="52">
        <v>40820</v>
      </c>
      <c r="B2009">
        <v>0.14333000000000001</v>
      </c>
    </row>
    <row r="2010" spans="1:2" x14ac:dyDescent="0.25">
      <c r="A2010" s="52">
        <v>40821</v>
      </c>
      <c r="B2010">
        <v>0.14277999999999999</v>
      </c>
    </row>
    <row r="2011" spans="1:2" x14ac:dyDescent="0.25">
      <c r="A2011" s="52">
        <v>40822</v>
      </c>
      <c r="B2011">
        <v>0.14266999999999999</v>
      </c>
    </row>
    <row r="2012" spans="1:2" x14ac:dyDescent="0.25">
      <c r="A2012" s="52">
        <v>40823</v>
      </c>
      <c r="B2012">
        <v>0.13944000000000001</v>
      </c>
    </row>
    <row r="2013" spans="1:2" x14ac:dyDescent="0.25">
      <c r="A2013" s="52">
        <v>40826</v>
      </c>
      <c r="B2013">
        <v>0.13944000000000001</v>
      </c>
    </row>
    <row r="2014" spans="1:2" x14ac:dyDescent="0.25">
      <c r="A2014" s="52">
        <v>40827</v>
      </c>
      <c r="B2014">
        <v>0.14166999999999999</v>
      </c>
    </row>
    <row r="2015" spans="1:2" x14ac:dyDescent="0.25">
      <c r="A2015" s="52">
        <v>40828</v>
      </c>
      <c r="B2015">
        <v>0.14055999999999999</v>
      </c>
    </row>
    <row r="2016" spans="1:2" x14ac:dyDescent="0.25">
      <c r="A2016" s="52">
        <v>40829</v>
      </c>
      <c r="B2016">
        <v>0.14055999999999999</v>
      </c>
    </row>
    <row r="2017" spans="1:2" x14ac:dyDescent="0.25">
      <c r="A2017" s="52">
        <v>40830</v>
      </c>
      <c r="B2017">
        <v>0.13944000000000001</v>
      </c>
    </row>
    <row r="2018" spans="1:2" x14ac:dyDescent="0.25">
      <c r="A2018" s="52">
        <v>40833</v>
      </c>
      <c r="B2018">
        <v>0.14277999999999999</v>
      </c>
    </row>
    <row r="2019" spans="1:2" x14ac:dyDescent="0.25">
      <c r="A2019" s="52">
        <v>40834</v>
      </c>
      <c r="B2019">
        <v>0.14055999999999999</v>
      </c>
    </row>
    <row r="2020" spans="1:2" x14ac:dyDescent="0.25">
      <c r="A2020" s="52">
        <v>40835</v>
      </c>
      <c r="B2020">
        <v>0.14055999999999999</v>
      </c>
    </row>
    <row r="2021" spans="1:2" x14ac:dyDescent="0.25">
      <c r="A2021" s="52">
        <v>40836</v>
      </c>
      <c r="B2021">
        <v>0.14166999999999999</v>
      </c>
    </row>
    <row r="2022" spans="1:2" x14ac:dyDescent="0.25">
      <c r="A2022" s="52">
        <v>40837</v>
      </c>
      <c r="B2022">
        <v>0.14166999999999999</v>
      </c>
    </row>
    <row r="2023" spans="1:2" x14ac:dyDescent="0.25">
      <c r="A2023" s="52">
        <v>40840</v>
      </c>
      <c r="B2023">
        <v>0.14166999999999999</v>
      </c>
    </row>
    <row r="2024" spans="1:2" x14ac:dyDescent="0.25">
      <c r="A2024" s="52">
        <v>40841</v>
      </c>
      <c r="B2024">
        <v>0.14222000000000001</v>
      </c>
    </row>
    <row r="2025" spans="1:2" x14ac:dyDescent="0.25">
      <c r="A2025" s="52">
        <v>40842</v>
      </c>
      <c r="B2025">
        <v>0.14222000000000001</v>
      </c>
    </row>
    <row r="2026" spans="1:2" x14ac:dyDescent="0.25">
      <c r="A2026" s="52">
        <v>40843</v>
      </c>
      <c r="B2026">
        <v>0.14222000000000001</v>
      </c>
    </row>
    <row r="2027" spans="1:2" x14ac:dyDescent="0.25">
      <c r="A2027" s="52">
        <v>40844</v>
      </c>
      <c r="B2027">
        <v>0.14222000000000001</v>
      </c>
    </row>
    <row r="2028" spans="1:2" x14ac:dyDescent="0.25">
      <c r="A2028" s="52">
        <v>40847</v>
      </c>
      <c r="B2028">
        <v>0.14222000000000001</v>
      </c>
    </row>
    <row r="2029" spans="1:2" x14ac:dyDescent="0.25">
      <c r="A2029" s="52">
        <v>40848</v>
      </c>
      <c r="B2029">
        <v>0.14222000000000001</v>
      </c>
    </row>
    <row r="2030" spans="1:2" x14ac:dyDescent="0.25">
      <c r="A2030" s="52">
        <v>40849</v>
      </c>
      <c r="B2030">
        <v>0.14222000000000001</v>
      </c>
    </row>
    <row r="2031" spans="1:2" x14ac:dyDescent="0.25">
      <c r="A2031" s="52">
        <v>40850</v>
      </c>
      <c r="B2031">
        <v>0.14111000000000001</v>
      </c>
    </row>
    <row r="2032" spans="1:2" x14ac:dyDescent="0.25">
      <c r="A2032" s="52">
        <v>40851</v>
      </c>
      <c r="B2032">
        <v>0.14111000000000001</v>
      </c>
    </row>
    <row r="2033" spans="1:2" x14ac:dyDescent="0.25">
      <c r="A2033" s="52">
        <v>40854</v>
      </c>
      <c r="B2033">
        <v>0.14111000000000001</v>
      </c>
    </row>
    <row r="2034" spans="1:2" x14ac:dyDescent="0.25">
      <c r="A2034" s="52">
        <v>40855</v>
      </c>
      <c r="B2034">
        <v>0.14111000000000001</v>
      </c>
    </row>
    <row r="2035" spans="1:2" x14ac:dyDescent="0.25">
      <c r="A2035" s="52">
        <v>40856</v>
      </c>
      <c r="B2035">
        <v>0.14055999999999999</v>
      </c>
    </row>
    <row r="2036" spans="1:2" x14ac:dyDescent="0.25">
      <c r="A2036" s="52">
        <v>40857</v>
      </c>
      <c r="B2036">
        <v>0.14111000000000001</v>
      </c>
    </row>
    <row r="2037" spans="1:2" x14ac:dyDescent="0.25">
      <c r="A2037" s="52">
        <v>40858</v>
      </c>
      <c r="B2037">
        <v>0.14111000000000001</v>
      </c>
    </row>
    <row r="2038" spans="1:2" x14ac:dyDescent="0.25">
      <c r="A2038" s="52">
        <v>40861</v>
      </c>
      <c r="B2038">
        <v>0.14222000000000001</v>
      </c>
    </row>
    <row r="2039" spans="1:2" x14ac:dyDescent="0.25">
      <c r="A2039" s="52">
        <v>40862</v>
      </c>
      <c r="B2039">
        <v>0.14388999999999999</v>
      </c>
    </row>
    <row r="2040" spans="1:2" x14ac:dyDescent="0.25">
      <c r="A2040" s="52">
        <v>40863</v>
      </c>
      <c r="B2040">
        <v>0.14166999999999999</v>
      </c>
    </row>
    <row r="2041" spans="1:2" x14ac:dyDescent="0.25">
      <c r="A2041" s="52">
        <v>40864</v>
      </c>
      <c r="B2041">
        <v>0.14277999999999999</v>
      </c>
    </row>
    <row r="2042" spans="1:2" x14ac:dyDescent="0.25">
      <c r="A2042" s="52">
        <v>40865</v>
      </c>
      <c r="B2042">
        <v>0.14277999999999999</v>
      </c>
    </row>
    <row r="2043" spans="1:2" x14ac:dyDescent="0.25">
      <c r="A2043" s="52">
        <v>40868</v>
      </c>
      <c r="B2043">
        <v>0.14277999999999999</v>
      </c>
    </row>
    <row r="2044" spans="1:2" x14ac:dyDescent="0.25">
      <c r="A2044" s="52">
        <v>40869</v>
      </c>
      <c r="B2044">
        <v>0.14277999999999999</v>
      </c>
    </row>
    <row r="2045" spans="1:2" x14ac:dyDescent="0.25">
      <c r="A2045" s="52">
        <v>40870</v>
      </c>
      <c r="B2045">
        <v>0.14277999999999999</v>
      </c>
    </row>
    <row r="2046" spans="1:2" x14ac:dyDescent="0.25">
      <c r="A2046" s="52">
        <v>40871</v>
      </c>
      <c r="B2046">
        <v>0.14277999999999999</v>
      </c>
    </row>
    <row r="2047" spans="1:2" x14ac:dyDescent="0.25">
      <c r="A2047" s="52">
        <v>40872</v>
      </c>
      <c r="B2047">
        <v>0.14388999999999999</v>
      </c>
    </row>
    <row r="2048" spans="1:2" x14ac:dyDescent="0.25">
      <c r="A2048" s="52">
        <v>40875</v>
      </c>
      <c r="B2048">
        <v>0.14610999999999999</v>
      </c>
    </row>
    <row r="2049" spans="1:2" x14ac:dyDescent="0.25">
      <c r="A2049" s="52">
        <v>40876</v>
      </c>
      <c r="B2049">
        <v>0.14499999999999999</v>
      </c>
    </row>
    <row r="2050" spans="1:2" x14ac:dyDescent="0.25">
      <c r="A2050" s="52">
        <v>40877</v>
      </c>
      <c r="B2050">
        <v>0.14499999999999999</v>
      </c>
    </row>
    <row r="2051" spans="1:2" x14ac:dyDescent="0.25">
      <c r="A2051" s="52">
        <v>40878</v>
      </c>
      <c r="B2051">
        <v>0.14555999999999999</v>
      </c>
    </row>
    <row r="2052" spans="1:2" x14ac:dyDescent="0.25">
      <c r="A2052" s="52">
        <v>40879</v>
      </c>
      <c r="B2052">
        <v>0.14610999999999999</v>
      </c>
    </row>
    <row r="2053" spans="1:2" x14ac:dyDescent="0.25">
      <c r="A2053" s="52">
        <v>40882</v>
      </c>
      <c r="B2053">
        <v>0.14949999999999999</v>
      </c>
    </row>
    <row r="2054" spans="1:2" x14ac:dyDescent="0.25">
      <c r="A2054" s="52">
        <v>40883</v>
      </c>
      <c r="B2054">
        <v>0.15</v>
      </c>
    </row>
    <row r="2055" spans="1:2" x14ac:dyDescent="0.25">
      <c r="A2055" s="52">
        <v>40884</v>
      </c>
      <c r="B2055">
        <v>0.15049999999999999</v>
      </c>
    </row>
    <row r="2056" spans="1:2" x14ac:dyDescent="0.25">
      <c r="A2056" s="52">
        <v>40885</v>
      </c>
      <c r="B2056">
        <v>0.15</v>
      </c>
    </row>
    <row r="2057" spans="1:2" x14ac:dyDescent="0.25">
      <c r="A2057" s="52">
        <v>40886</v>
      </c>
      <c r="B2057">
        <v>0.15</v>
      </c>
    </row>
    <row r="2058" spans="1:2" x14ac:dyDescent="0.25">
      <c r="A2058" s="52">
        <v>40889</v>
      </c>
      <c r="B2058">
        <v>0.15</v>
      </c>
    </row>
    <row r="2059" spans="1:2" x14ac:dyDescent="0.25">
      <c r="A2059" s="52">
        <v>40890</v>
      </c>
      <c r="B2059">
        <v>0.15049999999999999</v>
      </c>
    </row>
    <row r="2060" spans="1:2" x14ac:dyDescent="0.25">
      <c r="A2060" s="52">
        <v>40891</v>
      </c>
      <c r="B2060">
        <v>0.15049999999999999</v>
      </c>
    </row>
    <row r="2061" spans="1:2" x14ac:dyDescent="0.25">
      <c r="A2061" s="52">
        <v>40892</v>
      </c>
      <c r="B2061">
        <v>0.15049999999999999</v>
      </c>
    </row>
    <row r="2062" spans="1:2" x14ac:dyDescent="0.25">
      <c r="A2062" s="52">
        <v>40893</v>
      </c>
      <c r="B2062">
        <v>0.15049999999999999</v>
      </c>
    </row>
    <row r="2063" spans="1:2" x14ac:dyDescent="0.25">
      <c r="A2063" s="52">
        <v>40896</v>
      </c>
      <c r="B2063">
        <v>0.15049999999999999</v>
      </c>
    </row>
    <row r="2064" spans="1:2" x14ac:dyDescent="0.25">
      <c r="A2064" s="52">
        <v>40897</v>
      </c>
      <c r="B2064">
        <v>0.15049999999999999</v>
      </c>
    </row>
    <row r="2065" spans="1:2" x14ac:dyDescent="0.25">
      <c r="A2065" s="52">
        <v>40898</v>
      </c>
      <c r="B2065">
        <v>0.15049999999999999</v>
      </c>
    </row>
    <row r="2066" spans="1:2" x14ac:dyDescent="0.25">
      <c r="A2066" s="52">
        <v>40899</v>
      </c>
      <c r="B2066">
        <v>0.15</v>
      </c>
    </row>
    <row r="2067" spans="1:2" x14ac:dyDescent="0.25">
      <c r="A2067" s="52">
        <v>40900</v>
      </c>
      <c r="B2067">
        <v>0.15</v>
      </c>
    </row>
    <row r="2068" spans="1:2" x14ac:dyDescent="0.25">
      <c r="A2068" s="52">
        <v>40903</v>
      </c>
      <c r="B2068">
        <v>0.15</v>
      </c>
    </row>
    <row r="2069" spans="1:2" x14ac:dyDescent="0.25">
      <c r="A2069" s="52">
        <v>40904</v>
      </c>
      <c r="B2069">
        <v>0.15</v>
      </c>
    </row>
    <row r="2070" spans="1:2" x14ac:dyDescent="0.25">
      <c r="A2070" s="52">
        <v>40905</v>
      </c>
      <c r="B2070">
        <v>0.15</v>
      </c>
    </row>
    <row r="2071" spans="1:2" x14ac:dyDescent="0.25">
      <c r="A2071" s="52">
        <v>40906</v>
      </c>
      <c r="B2071">
        <v>0.14949999999999999</v>
      </c>
    </row>
    <row r="2072" spans="1:2" x14ac:dyDescent="0.25">
      <c r="A2072" s="52">
        <v>40907</v>
      </c>
      <c r="B2072">
        <v>0.154</v>
      </c>
    </row>
    <row r="2073" spans="1:2" x14ac:dyDescent="0.25">
      <c r="A2073" s="52">
        <v>40910</v>
      </c>
      <c r="B2073">
        <v>0.154</v>
      </c>
    </row>
    <row r="2074" spans="1:2" x14ac:dyDescent="0.25">
      <c r="A2074" s="52">
        <v>40911</v>
      </c>
      <c r="B2074">
        <v>0.14899999999999999</v>
      </c>
    </row>
    <row r="2075" spans="1:2" x14ac:dyDescent="0.25">
      <c r="A2075" s="52">
        <v>40912</v>
      </c>
      <c r="B2075">
        <v>0.15</v>
      </c>
    </row>
    <row r="2076" spans="1:2" x14ac:dyDescent="0.25">
      <c r="A2076" s="52">
        <v>40913</v>
      </c>
      <c r="B2076">
        <v>0.14949999999999999</v>
      </c>
    </row>
    <row r="2077" spans="1:2" x14ac:dyDescent="0.25">
      <c r="A2077" s="52">
        <v>40914</v>
      </c>
      <c r="B2077">
        <v>0.14899999999999999</v>
      </c>
    </row>
    <row r="2078" spans="1:2" x14ac:dyDescent="0.25">
      <c r="A2078" s="52">
        <v>40917</v>
      </c>
      <c r="B2078">
        <v>0.14899999999999999</v>
      </c>
    </row>
    <row r="2079" spans="1:2" x14ac:dyDescent="0.25">
      <c r="A2079" s="52">
        <v>40918</v>
      </c>
      <c r="B2079">
        <v>0.15</v>
      </c>
    </row>
    <row r="2080" spans="1:2" x14ac:dyDescent="0.25">
      <c r="A2080" s="52">
        <v>40919</v>
      </c>
      <c r="B2080">
        <v>0.14899999999999999</v>
      </c>
    </row>
    <row r="2081" spans="1:2" x14ac:dyDescent="0.25">
      <c r="A2081" s="52">
        <v>40920</v>
      </c>
      <c r="B2081">
        <v>0.14699999999999999</v>
      </c>
    </row>
    <row r="2082" spans="1:2" x14ac:dyDescent="0.25">
      <c r="A2082" s="52">
        <v>40921</v>
      </c>
      <c r="B2082">
        <v>0.14599999999999999</v>
      </c>
    </row>
    <row r="2083" spans="1:2" x14ac:dyDescent="0.25">
      <c r="A2083" s="52">
        <v>40924</v>
      </c>
      <c r="B2083">
        <v>0.14599999999999999</v>
      </c>
    </row>
    <row r="2084" spans="1:2" x14ac:dyDescent="0.25">
      <c r="A2084" s="52">
        <v>40925</v>
      </c>
      <c r="B2084">
        <v>0.14649999999999999</v>
      </c>
    </row>
    <row r="2085" spans="1:2" x14ac:dyDescent="0.25">
      <c r="A2085" s="52">
        <v>40926</v>
      </c>
      <c r="B2085">
        <v>0.1464</v>
      </c>
    </row>
    <row r="2086" spans="1:2" x14ac:dyDescent="0.25">
      <c r="A2086" s="52">
        <v>40927</v>
      </c>
      <c r="B2086">
        <v>0.1454</v>
      </c>
    </row>
    <row r="2087" spans="1:2" x14ac:dyDescent="0.25">
      <c r="A2087" s="52">
        <v>40928</v>
      </c>
      <c r="B2087">
        <v>0.14430000000000001</v>
      </c>
    </row>
    <row r="2088" spans="1:2" x14ac:dyDescent="0.25">
      <c r="A2088" s="52">
        <v>40931</v>
      </c>
      <c r="B2088">
        <v>0.14449999999999999</v>
      </c>
    </row>
    <row r="2089" spans="1:2" x14ac:dyDescent="0.25">
      <c r="A2089" s="52">
        <v>40932</v>
      </c>
      <c r="B2089">
        <v>0.14449999999999999</v>
      </c>
    </row>
    <row r="2090" spans="1:2" x14ac:dyDescent="0.25">
      <c r="A2090" s="52">
        <v>40933</v>
      </c>
      <c r="B2090">
        <v>0.14149999999999999</v>
      </c>
    </row>
    <row r="2091" spans="1:2" x14ac:dyDescent="0.25">
      <c r="A2091" s="52">
        <v>40934</v>
      </c>
      <c r="B2091">
        <v>0.14099999999999999</v>
      </c>
    </row>
    <row r="2092" spans="1:2" x14ac:dyDescent="0.25">
      <c r="A2092" s="52">
        <v>40935</v>
      </c>
      <c r="B2092">
        <v>0.14099999999999999</v>
      </c>
    </row>
    <row r="2093" spans="1:2" x14ac:dyDescent="0.25">
      <c r="A2093" s="52">
        <v>40938</v>
      </c>
      <c r="B2093">
        <v>0.13950000000000001</v>
      </c>
    </row>
    <row r="2094" spans="1:2" x14ac:dyDescent="0.25">
      <c r="A2094" s="52">
        <v>40939</v>
      </c>
      <c r="B2094">
        <v>0.13950000000000001</v>
      </c>
    </row>
    <row r="2095" spans="1:2" x14ac:dyDescent="0.25">
      <c r="A2095" s="52">
        <v>40940</v>
      </c>
      <c r="B2095">
        <v>0.13900000000000001</v>
      </c>
    </row>
    <row r="2096" spans="1:2" x14ac:dyDescent="0.25">
      <c r="A2096" s="52">
        <v>40941</v>
      </c>
      <c r="B2096">
        <v>0.14099999999999999</v>
      </c>
    </row>
    <row r="2097" spans="1:2" x14ac:dyDescent="0.25">
      <c r="A2097" s="52">
        <v>40942</v>
      </c>
      <c r="B2097">
        <v>0.14199999999999999</v>
      </c>
    </row>
    <row r="2098" spans="1:2" x14ac:dyDescent="0.25">
      <c r="A2098" s="52">
        <v>40945</v>
      </c>
      <c r="B2098">
        <v>0.14149999999999999</v>
      </c>
    </row>
    <row r="2099" spans="1:2" x14ac:dyDescent="0.25">
      <c r="A2099" s="52">
        <v>40946</v>
      </c>
      <c r="B2099">
        <v>0.14399999999999999</v>
      </c>
    </row>
    <row r="2100" spans="1:2" x14ac:dyDescent="0.25">
      <c r="A2100" s="52">
        <v>40947</v>
      </c>
      <c r="B2100">
        <v>0.14199999999999999</v>
      </c>
    </row>
    <row r="2101" spans="1:2" x14ac:dyDescent="0.25">
      <c r="A2101" s="52">
        <v>40948</v>
      </c>
      <c r="B2101">
        <v>0.14199999999999999</v>
      </c>
    </row>
    <row r="2102" spans="1:2" x14ac:dyDescent="0.25">
      <c r="A2102" s="52">
        <v>40949</v>
      </c>
      <c r="B2102">
        <v>0.14199999999999999</v>
      </c>
    </row>
    <row r="2103" spans="1:2" x14ac:dyDescent="0.25">
      <c r="A2103" s="52">
        <v>40952</v>
      </c>
      <c r="B2103">
        <v>0.14199999999999999</v>
      </c>
    </row>
    <row r="2104" spans="1:2" x14ac:dyDescent="0.25">
      <c r="A2104" s="52">
        <v>40953</v>
      </c>
      <c r="B2104">
        <v>0.14399999999999999</v>
      </c>
    </row>
    <row r="2105" spans="1:2" x14ac:dyDescent="0.25">
      <c r="A2105" s="52">
        <v>40954</v>
      </c>
      <c r="B2105">
        <v>0.14299999999999999</v>
      </c>
    </row>
    <row r="2106" spans="1:2" x14ac:dyDescent="0.25">
      <c r="A2106" s="52">
        <v>40955</v>
      </c>
      <c r="B2106">
        <v>0.14199999999999999</v>
      </c>
    </row>
    <row r="2107" spans="1:2" x14ac:dyDescent="0.25">
      <c r="A2107" s="52">
        <v>40956</v>
      </c>
      <c r="B2107">
        <v>0.14099999999999999</v>
      </c>
    </row>
    <row r="2108" spans="1:2" x14ac:dyDescent="0.25">
      <c r="A2108" s="52">
        <v>40959</v>
      </c>
      <c r="B2108">
        <v>0.14099999999999999</v>
      </c>
    </row>
    <row r="2109" spans="1:2" x14ac:dyDescent="0.25">
      <c r="A2109" s="52">
        <v>40960</v>
      </c>
      <c r="B2109">
        <v>0.14050000000000001</v>
      </c>
    </row>
    <row r="2110" spans="1:2" x14ac:dyDescent="0.25">
      <c r="A2110" s="52">
        <v>40961</v>
      </c>
      <c r="B2110">
        <v>0.14050000000000001</v>
      </c>
    </row>
    <row r="2111" spans="1:2" x14ac:dyDescent="0.25">
      <c r="A2111" s="52">
        <v>40962</v>
      </c>
      <c r="B2111">
        <v>0.13950000000000001</v>
      </c>
    </row>
    <row r="2112" spans="1:2" x14ac:dyDescent="0.25">
      <c r="A2112" s="52">
        <v>40963</v>
      </c>
      <c r="B2112">
        <v>0.13850000000000001</v>
      </c>
    </row>
    <row r="2113" spans="1:2" x14ac:dyDescent="0.25">
      <c r="A2113" s="52">
        <v>40966</v>
      </c>
      <c r="B2113">
        <v>0.13900000000000001</v>
      </c>
    </row>
    <row r="2114" spans="1:2" x14ac:dyDescent="0.25">
      <c r="A2114" s="52">
        <v>40967</v>
      </c>
      <c r="B2114">
        <v>0.13900000000000001</v>
      </c>
    </row>
    <row r="2115" spans="1:2" x14ac:dyDescent="0.25">
      <c r="A2115" s="52">
        <v>40968</v>
      </c>
      <c r="B2115">
        <v>0.13900000000000001</v>
      </c>
    </row>
    <row r="2116" spans="1:2" x14ac:dyDescent="0.25">
      <c r="A2116" s="52">
        <v>40969</v>
      </c>
      <c r="B2116">
        <v>0.13850000000000001</v>
      </c>
    </row>
    <row r="2117" spans="1:2" x14ac:dyDescent="0.25">
      <c r="A2117" s="52">
        <v>40970</v>
      </c>
      <c r="B2117">
        <v>0.13950000000000001</v>
      </c>
    </row>
    <row r="2118" spans="1:2" x14ac:dyDescent="0.25">
      <c r="A2118" s="52">
        <v>40973</v>
      </c>
      <c r="B2118">
        <v>0.14050000000000001</v>
      </c>
    </row>
    <row r="2119" spans="1:2" x14ac:dyDescent="0.25">
      <c r="A2119" s="52">
        <v>40974</v>
      </c>
      <c r="B2119">
        <v>0.14149999999999999</v>
      </c>
    </row>
    <row r="2120" spans="1:2" x14ac:dyDescent="0.25">
      <c r="A2120" s="52">
        <v>40975</v>
      </c>
      <c r="B2120">
        <v>0.14149999999999999</v>
      </c>
    </row>
    <row r="2121" spans="1:2" x14ac:dyDescent="0.25">
      <c r="A2121" s="52">
        <v>40976</v>
      </c>
      <c r="B2121">
        <v>0.14149999999999999</v>
      </c>
    </row>
    <row r="2122" spans="1:2" x14ac:dyDescent="0.25">
      <c r="A2122" s="52">
        <v>40977</v>
      </c>
      <c r="B2122">
        <v>0.14149999999999999</v>
      </c>
    </row>
    <row r="2123" spans="1:2" x14ac:dyDescent="0.25">
      <c r="A2123" s="52">
        <v>40980</v>
      </c>
      <c r="B2123">
        <v>0.14249999999999999</v>
      </c>
    </row>
    <row r="2124" spans="1:2" x14ac:dyDescent="0.25">
      <c r="A2124" s="52">
        <v>40981</v>
      </c>
      <c r="B2124">
        <v>0.14369999999999999</v>
      </c>
    </row>
    <row r="2125" spans="1:2" x14ac:dyDescent="0.25">
      <c r="A2125" s="52">
        <v>40982</v>
      </c>
      <c r="B2125">
        <v>0.1467</v>
      </c>
    </row>
    <row r="2126" spans="1:2" x14ac:dyDescent="0.25">
      <c r="A2126" s="52">
        <v>40983</v>
      </c>
      <c r="B2126">
        <v>0.14849999999999999</v>
      </c>
    </row>
    <row r="2127" spans="1:2" x14ac:dyDescent="0.25">
      <c r="A2127" s="52">
        <v>40984</v>
      </c>
      <c r="B2127">
        <v>0.14849999999999999</v>
      </c>
    </row>
    <row r="2128" spans="1:2" x14ac:dyDescent="0.25">
      <c r="A2128" s="52">
        <v>40987</v>
      </c>
      <c r="B2128">
        <v>0.14899999999999999</v>
      </c>
    </row>
    <row r="2129" spans="1:2" x14ac:dyDescent="0.25">
      <c r="A2129" s="52">
        <v>40988</v>
      </c>
      <c r="B2129">
        <v>0.1515</v>
      </c>
    </row>
    <row r="2130" spans="1:2" x14ac:dyDescent="0.25">
      <c r="A2130" s="52">
        <v>40989</v>
      </c>
      <c r="B2130">
        <v>0.1525</v>
      </c>
    </row>
    <row r="2131" spans="1:2" x14ac:dyDescent="0.25">
      <c r="A2131" s="52">
        <v>40990</v>
      </c>
      <c r="B2131">
        <v>0.1535</v>
      </c>
    </row>
    <row r="2132" spans="1:2" x14ac:dyDescent="0.25">
      <c r="A2132" s="52">
        <v>40991</v>
      </c>
      <c r="B2132">
        <v>0.153</v>
      </c>
    </row>
    <row r="2133" spans="1:2" x14ac:dyDescent="0.25">
      <c r="A2133" s="52">
        <v>40994</v>
      </c>
      <c r="B2133">
        <v>0.153</v>
      </c>
    </row>
    <row r="2134" spans="1:2" x14ac:dyDescent="0.25">
      <c r="A2134" s="52">
        <v>40995</v>
      </c>
      <c r="B2134">
        <v>0.153</v>
      </c>
    </row>
    <row r="2135" spans="1:2" x14ac:dyDescent="0.25">
      <c r="A2135" s="52">
        <v>40996</v>
      </c>
      <c r="B2135">
        <v>0.153</v>
      </c>
    </row>
    <row r="2136" spans="1:2" x14ac:dyDescent="0.25">
      <c r="A2136" s="52">
        <v>40997</v>
      </c>
      <c r="B2136">
        <v>0.153</v>
      </c>
    </row>
    <row r="2137" spans="1:2" x14ac:dyDescent="0.25">
      <c r="A2137" s="52">
        <v>40998</v>
      </c>
      <c r="B2137">
        <v>0.1525</v>
      </c>
    </row>
    <row r="2138" spans="1:2" x14ac:dyDescent="0.25">
      <c r="A2138" s="52">
        <v>41001</v>
      </c>
      <c r="B2138">
        <v>0.15</v>
      </c>
    </row>
    <row r="2139" spans="1:2" x14ac:dyDescent="0.25">
      <c r="A2139" s="52">
        <v>41002</v>
      </c>
      <c r="B2139">
        <v>0.151</v>
      </c>
    </row>
    <row r="2140" spans="1:2" x14ac:dyDescent="0.25">
      <c r="A2140" s="52">
        <v>41003</v>
      </c>
      <c r="B2140">
        <v>0.151</v>
      </c>
    </row>
    <row r="2141" spans="1:2" x14ac:dyDescent="0.25">
      <c r="A2141" s="52">
        <v>41004</v>
      </c>
      <c r="B2141">
        <v>0.151</v>
      </c>
    </row>
    <row r="2142" spans="1:2" x14ac:dyDescent="0.25">
      <c r="A2142" s="52">
        <v>41005</v>
      </c>
      <c r="B2142">
        <v>0.151</v>
      </c>
    </row>
    <row r="2143" spans="1:2" x14ac:dyDescent="0.25">
      <c r="A2143" s="52">
        <v>41008</v>
      </c>
      <c r="B2143">
        <v>0.151</v>
      </c>
    </row>
    <row r="2144" spans="1:2" x14ac:dyDescent="0.25">
      <c r="A2144" s="52">
        <v>41009</v>
      </c>
      <c r="B2144">
        <v>0.151</v>
      </c>
    </row>
    <row r="2145" spans="1:2" x14ac:dyDescent="0.25">
      <c r="A2145" s="52">
        <v>41010</v>
      </c>
      <c r="B2145">
        <v>0.151</v>
      </c>
    </row>
    <row r="2146" spans="1:2" x14ac:dyDescent="0.25">
      <c r="A2146" s="52">
        <v>41011</v>
      </c>
      <c r="B2146">
        <v>0.15</v>
      </c>
    </row>
    <row r="2147" spans="1:2" x14ac:dyDescent="0.25">
      <c r="A2147" s="52">
        <v>41012</v>
      </c>
      <c r="B2147">
        <v>0.15</v>
      </c>
    </row>
    <row r="2148" spans="1:2" x14ac:dyDescent="0.25">
      <c r="A2148" s="52">
        <v>41015</v>
      </c>
      <c r="B2148">
        <v>0.15</v>
      </c>
    </row>
    <row r="2149" spans="1:2" x14ac:dyDescent="0.25">
      <c r="A2149" s="52">
        <v>41016</v>
      </c>
      <c r="B2149">
        <v>0.15</v>
      </c>
    </row>
    <row r="2150" spans="1:2" x14ac:dyDescent="0.25">
      <c r="A2150" s="52">
        <v>41017</v>
      </c>
      <c r="B2150">
        <v>0.14799999999999999</v>
      </c>
    </row>
    <row r="2151" spans="1:2" x14ac:dyDescent="0.25">
      <c r="A2151" s="52">
        <v>41018</v>
      </c>
      <c r="B2151">
        <v>0.14899999999999999</v>
      </c>
    </row>
    <row r="2152" spans="1:2" x14ac:dyDescent="0.25">
      <c r="A2152" s="52">
        <v>41019</v>
      </c>
      <c r="B2152">
        <v>0.14799999999999999</v>
      </c>
    </row>
    <row r="2153" spans="1:2" x14ac:dyDescent="0.25">
      <c r="A2153" s="52">
        <v>41022</v>
      </c>
      <c r="B2153">
        <v>0.14699999999999999</v>
      </c>
    </row>
    <row r="2154" spans="1:2" x14ac:dyDescent="0.25">
      <c r="A2154" s="52">
        <v>41023</v>
      </c>
      <c r="B2154">
        <v>0.14499999999999999</v>
      </c>
    </row>
    <row r="2155" spans="1:2" x14ac:dyDescent="0.25">
      <c r="A2155" s="52">
        <v>41024</v>
      </c>
      <c r="B2155">
        <v>0.14399999999999999</v>
      </c>
    </row>
    <row r="2156" spans="1:2" x14ac:dyDescent="0.25">
      <c r="A2156" s="52">
        <v>41025</v>
      </c>
      <c r="B2156">
        <v>0.14599999999999999</v>
      </c>
    </row>
    <row r="2157" spans="1:2" x14ac:dyDescent="0.25">
      <c r="A2157" s="52">
        <v>41026</v>
      </c>
      <c r="B2157">
        <v>0.14599999999999999</v>
      </c>
    </row>
    <row r="2158" spans="1:2" x14ac:dyDescent="0.25">
      <c r="A2158" s="52">
        <v>41029</v>
      </c>
      <c r="B2158">
        <v>0.14699999999999999</v>
      </c>
    </row>
    <row r="2159" spans="1:2" x14ac:dyDescent="0.25">
      <c r="A2159" s="52">
        <v>41030</v>
      </c>
      <c r="B2159">
        <v>0.14699999999999999</v>
      </c>
    </row>
    <row r="2160" spans="1:2" x14ac:dyDescent="0.25">
      <c r="A2160" s="52">
        <v>41031</v>
      </c>
      <c r="B2160">
        <v>0.14699999999999999</v>
      </c>
    </row>
    <row r="2161" spans="1:2" x14ac:dyDescent="0.25">
      <c r="A2161" s="52">
        <v>41032</v>
      </c>
      <c r="B2161">
        <v>0.14699999999999999</v>
      </c>
    </row>
    <row r="2162" spans="1:2" x14ac:dyDescent="0.25">
      <c r="A2162" s="52">
        <v>41033</v>
      </c>
      <c r="B2162">
        <v>0.14699999999999999</v>
      </c>
    </row>
    <row r="2163" spans="1:2" x14ac:dyDescent="0.25">
      <c r="A2163" s="52">
        <v>41036</v>
      </c>
      <c r="B2163">
        <v>0.14699999999999999</v>
      </c>
    </row>
    <row r="2164" spans="1:2" x14ac:dyDescent="0.25">
      <c r="A2164" s="52">
        <v>41037</v>
      </c>
      <c r="B2164">
        <v>0.14699999999999999</v>
      </c>
    </row>
    <row r="2165" spans="1:2" x14ac:dyDescent="0.25">
      <c r="A2165" s="52">
        <v>41038</v>
      </c>
      <c r="B2165">
        <v>0.14699999999999999</v>
      </c>
    </row>
    <row r="2166" spans="1:2" x14ac:dyDescent="0.25">
      <c r="A2166" s="52">
        <v>41039</v>
      </c>
      <c r="B2166">
        <v>0.14799999999999999</v>
      </c>
    </row>
    <row r="2167" spans="1:2" x14ac:dyDescent="0.25">
      <c r="A2167" s="52">
        <v>41040</v>
      </c>
      <c r="B2167">
        <v>0.14899999999999999</v>
      </c>
    </row>
    <row r="2168" spans="1:2" x14ac:dyDescent="0.25">
      <c r="A2168" s="52">
        <v>41043</v>
      </c>
      <c r="B2168">
        <v>0.15</v>
      </c>
    </row>
    <row r="2169" spans="1:2" x14ac:dyDescent="0.25">
      <c r="A2169" s="52">
        <v>41044</v>
      </c>
      <c r="B2169">
        <v>0.1515</v>
      </c>
    </row>
    <row r="2170" spans="1:2" x14ac:dyDescent="0.25">
      <c r="A2170" s="52">
        <v>41045</v>
      </c>
      <c r="B2170">
        <v>0.1555</v>
      </c>
    </row>
    <row r="2171" spans="1:2" x14ac:dyDescent="0.25">
      <c r="A2171" s="52">
        <v>41046</v>
      </c>
      <c r="B2171">
        <v>0.1545</v>
      </c>
    </row>
    <row r="2172" spans="1:2" x14ac:dyDescent="0.25">
      <c r="A2172" s="52">
        <v>41047</v>
      </c>
      <c r="B2172">
        <v>0.155</v>
      </c>
    </row>
    <row r="2173" spans="1:2" x14ac:dyDescent="0.25">
      <c r="A2173" s="52">
        <v>41050</v>
      </c>
      <c r="B2173">
        <v>0.1555</v>
      </c>
    </row>
    <row r="2174" spans="1:2" x14ac:dyDescent="0.25">
      <c r="A2174" s="52">
        <v>41051</v>
      </c>
      <c r="B2174">
        <v>0.1555</v>
      </c>
    </row>
    <row r="2175" spans="1:2" x14ac:dyDescent="0.25">
      <c r="A2175" s="52">
        <v>41052</v>
      </c>
      <c r="B2175">
        <v>0.156</v>
      </c>
    </row>
    <row r="2176" spans="1:2" x14ac:dyDescent="0.25">
      <c r="A2176" s="52">
        <v>41053</v>
      </c>
      <c r="B2176">
        <v>0.153</v>
      </c>
    </row>
    <row r="2177" spans="1:2" x14ac:dyDescent="0.25">
      <c r="A2177" s="52">
        <v>41054</v>
      </c>
      <c r="B2177">
        <v>0.153</v>
      </c>
    </row>
    <row r="2178" spans="1:2" x14ac:dyDescent="0.25">
      <c r="A2178" s="52">
        <v>41057</v>
      </c>
      <c r="B2178">
        <v>0.153</v>
      </c>
    </row>
    <row r="2179" spans="1:2" x14ac:dyDescent="0.25">
      <c r="A2179" s="52">
        <v>41058</v>
      </c>
      <c r="B2179">
        <v>0.154</v>
      </c>
    </row>
    <row r="2180" spans="1:2" x14ac:dyDescent="0.25">
      <c r="A2180" s="52">
        <v>41059</v>
      </c>
      <c r="B2180">
        <v>0.154</v>
      </c>
    </row>
    <row r="2181" spans="1:2" x14ac:dyDescent="0.25">
      <c r="A2181" s="52">
        <v>41060</v>
      </c>
      <c r="B2181">
        <v>0.156</v>
      </c>
    </row>
    <row r="2182" spans="1:2" x14ac:dyDescent="0.25">
      <c r="A2182" s="52">
        <v>41061</v>
      </c>
      <c r="B2182">
        <v>0.157</v>
      </c>
    </row>
    <row r="2183" spans="1:2" x14ac:dyDescent="0.25">
      <c r="A2183" s="52">
        <v>41064</v>
      </c>
      <c r="B2183">
        <v>0.157</v>
      </c>
    </row>
    <row r="2184" spans="1:2" x14ac:dyDescent="0.25">
      <c r="A2184" s="52">
        <v>41065</v>
      </c>
      <c r="B2184">
        <v>0.157</v>
      </c>
    </row>
    <row r="2185" spans="1:2" x14ac:dyDescent="0.25">
      <c r="A2185" s="52">
        <v>41066</v>
      </c>
      <c r="B2185">
        <v>0.159</v>
      </c>
    </row>
    <row r="2186" spans="1:2" x14ac:dyDescent="0.25">
      <c r="A2186" s="52">
        <v>41067</v>
      </c>
      <c r="B2186">
        <v>0.159</v>
      </c>
    </row>
    <row r="2187" spans="1:2" x14ac:dyDescent="0.25">
      <c r="A2187" s="52">
        <v>41068</v>
      </c>
      <c r="B2187">
        <v>0.1595</v>
      </c>
    </row>
    <row r="2188" spans="1:2" x14ac:dyDescent="0.25">
      <c r="A2188" s="52">
        <v>41071</v>
      </c>
      <c r="B2188">
        <v>0.1595</v>
      </c>
    </row>
    <row r="2189" spans="1:2" x14ac:dyDescent="0.25">
      <c r="A2189" s="52">
        <v>41072</v>
      </c>
      <c r="B2189">
        <v>0.1595</v>
      </c>
    </row>
    <row r="2190" spans="1:2" x14ac:dyDescent="0.25">
      <c r="A2190" s="52">
        <v>41073</v>
      </c>
      <c r="B2190">
        <v>0.1605</v>
      </c>
    </row>
    <row r="2191" spans="1:2" x14ac:dyDescent="0.25">
      <c r="A2191" s="52">
        <v>41074</v>
      </c>
      <c r="B2191">
        <v>0.1605</v>
      </c>
    </row>
    <row r="2192" spans="1:2" x14ac:dyDescent="0.25">
      <c r="A2192" s="52">
        <v>41075</v>
      </c>
      <c r="B2192">
        <v>0.16250000000000001</v>
      </c>
    </row>
    <row r="2193" spans="1:2" x14ac:dyDescent="0.25">
      <c r="A2193" s="52">
        <v>41078</v>
      </c>
      <c r="B2193">
        <v>0.16250000000000001</v>
      </c>
    </row>
    <row r="2194" spans="1:2" x14ac:dyDescent="0.25">
      <c r="A2194" s="52">
        <v>41079</v>
      </c>
      <c r="B2194">
        <v>0.16400000000000001</v>
      </c>
    </row>
    <row r="2195" spans="1:2" x14ac:dyDescent="0.25">
      <c r="A2195" s="52">
        <v>41080</v>
      </c>
      <c r="B2195">
        <v>0.16500000000000001</v>
      </c>
    </row>
    <row r="2196" spans="1:2" x14ac:dyDescent="0.25">
      <c r="A2196" s="52">
        <v>41081</v>
      </c>
      <c r="B2196">
        <v>0.16600000000000001</v>
      </c>
    </row>
    <row r="2197" spans="1:2" x14ac:dyDescent="0.25">
      <c r="A2197" s="52">
        <v>41082</v>
      </c>
      <c r="B2197">
        <v>0.16600000000000001</v>
      </c>
    </row>
    <row r="2198" spans="1:2" x14ac:dyDescent="0.25">
      <c r="A2198" s="52">
        <v>41085</v>
      </c>
      <c r="B2198">
        <v>0.16600000000000001</v>
      </c>
    </row>
    <row r="2199" spans="1:2" x14ac:dyDescent="0.25">
      <c r="A2199" s="52">
        <v>41086</v>
      </c>
      <c r="B2199">
        <v>0.16700000000000001</v>
      </c>
    </row>
    <row r="2200" spans="1:2" x14ac:dyDescent="0.25">
      <c r="A2200" s="52">
        <v>41087</v>
      </c>
      <c r="B2200">
        <v>0.16650000000000001</v>
      </c>
    </row>
    <row r="2201" spans="1:2" x14ac:dyDescent="0.25">
      <c r="A2201" s="52">
        <v>41088</v>
      </c>
      <c r="B2201">
        <v>0.16750000000000001</v>
      </c>
    </row>
    <row r="2202" spans="1:2" x14ac:dyDescent="0.25">
      <c r="A2202" s="52">
        <v>41089</v>
      </c>
      <c r="B2202">
        <v>0.16950000000000001</v>
      </c>
    </row>
    <row r="2203" spans="1:2" x14ac:dyDescent="0.25">
      <c r="A2203" s="52">
        <v>41092</v>
      </c>
      <c r="B2203">
        <v>0.16800000000000001</v>
      </c>
    </row>
    <row r="2204" spans="1:2" x14ac:dyDescent="0.25">
      <c r="A2204" s="52">
        <v>41093</v>
      </c>
      <c r="B2204">
        <v>0.17</v>
      </c>
    </row>
    <row r="2205" spans="1:2" x14ac:dyDescent="0.25">
      <c r="A2205" s="52">
        <v>41094</v>
      </c>
      <c r="B2205">
        <v>0.17</v>
      </c>
    </row>
    <row r="2206" spans="1:2" x14ac:dyDescent="0.25">
      <c r="A2206" s="52">
        <v>41095</v>
      </c>
      <c r="B2206">
        <v>0.17050000000000001</v>
      </c>
    </row>
    <row r="2207" spans="1:2" x14ac:dyDescent="0.25">
      <c r="A2207" s="52">
        <v>41096</v>
      </c>
      <c r="B2207">
        <v>0.17050000000000001</v>
      </c>
    </row>
    <row r="2208" spans="1:2" x14ac:dyDescent="0.25">
      <c r="A2208" s="52">
        <v>41099</v>
      </c>
      <c r="B2208">
        <v>0.17050000000000001</v>
      </c>
    </row>
    <row r="2209" spans="1:2" x14ac:dyDescent="0.25">
      <c r="A2209" s="52">
        <v>41100</v>
      </c>
      <c r="B2209">
        <v>0.17050000000000001</v>
      </c>
    </row>
    <row r="2210" spans="1:2" x14ac:dyDescent="0.25">
      <c r="A2210" s="52">
        <v>41101</v>
      </c>
      <c r="B2210">
        <v>0.16900000000000001</v>
      </c>
    </row>
    <row r="2211" spans="1:2" x14ac:dyDescent="0.25">
      <c r="A2211" s="52">
        <v>41102</v>
      </c>
      <c r="B2211">
        <v>0.16900000000000001</v>
      </c>
    </row>
    <row r="2212" spans="1:2" x14ac:dyDescent="0.25">
      <c r="A2212" s="52">
        <v>41103</v>
      </c>
      <c r="B2212">
        <v>0.16900000000000001</v>
      </c>
    </row>
    <row r="2213" spans="1:2" x14ac:dyDescent="0.25">
      <c r="A2213" s="52">
        <v>41106</v>
      </c>
      <c r="B2213">
        <v>0.16900000000000001</v>
      </c>
    </row>
    <row r="2214" spans="1:2" x14ac:dyDescent="0.25">
      <c r="A2214" s="52">
        <v>41107</v>
      </c>
      <c r="B2214">
        <v>0.16900000000000001</v>
      </c>
    </row>
    <row r="2215" spans="1:2" x14ac:dyDescent="0.25">
      <c r="A2215" s="52">
        <v>41108</v>
      </c>
      <c r="B2215">
        <v>0.16900000000000001</v>
      </c>
    </row>
    <row r="2216" spans="1:2" x14ac:dyDescent="0.25">
      <c r="A2216" s="52">
        <v>41109</v>
      </c>
      <c r="B2216">
        <v>0.16800000000000001</v>
      </c>
    </row>
    <row r="2217" spans="1:2" x14ac:dyDescent="0.25">
      <c r="A2217" s="52">
        <v>41110</v>
      </c>
      <c r="B2217">
        <v>0.16650000000000001</v>
      </c>
    </row>
    <row r="2218" spans="1:2" x14ac:dyDescent="0.25">
      <c r="A2218" s="52">
        <v>41113</v>
      </c>
      <c r="B2218">
        <v>0.16550000000000001</v>
      </c>
    </row>
    <row r="2219" spans="1:2" x14ac:dyDescent="0.25">
      <c r="A2219" s="52">
        <v>41114</v>
      </c>
      <c r="B2219">
        <v>0.16250000000000001</v>
      </c>
    </row>
    <row r="2220" spans="1:2" x14ac:dyDescent="0.25">
      <c r="A2220" s="52">
        <v>41115</v>
      </c>
      <c r="B2220">
        <v>0.16289999999999999</v>
      </c>
    </row>
    <row r="2221" spans="1:2" x14ac:dyDescent="0.25">
      <c r="A2221" s="52">
        <v>41116</v>
      </c>
      <c r="B2221">
        <v>0.16289999999999999</v>
      </c>
    </row>
    <row r="2222" spans="1:2" x14ac:dyDescent="0.25">
      <c r="A2222" s="52">
        <v>41117</v>
      </c>
      <c r="B2222">
        <v>0.16239999999999999</v>
      </c>
    </row>
    <row r="2223" spans="1:2" x14ac:dyDescent="0.25">
      <c r="A2223" s="52">
        <v>41120</v>
      </c>
      <c r="B2223">
        <v>0.16239999999999999</v>
      </c>
    </row>
    <row r="2224" spans="1:2" x14ac:dyDescent="0.25">
      <c r="A2224" s="52">
        <v>41121</v>
      </c>
      <c r="B2224">
        <v>0.16139999999999999</v>
      </c>
    </row>
    <row r="2225" spans="1:2" x14ac:dyDescent="0.25">
      <c r="A2225" s="52">
        <v>41122</v>
      </c>
      <c r="B2225">
        <v>0.15989999999999999</v>
      </c>
    </row>
    <row r="2226" spans="1:2" x14ac:dyDescent="0.25">
      <c r="A2226" s="52">
        <v>41123</v>
      </c>
      <c r="B2226">
        <v>0.15939999999999999</v>
      </c>
    </row>
    <row r="2227" spans="1:2" x14ac:dyDescent="0.25">
      <c r="A2227" s="52">
        <v>41124</v>
      </c>
      <c r="B2227">
        <v>0.15890000000000001</v>
      </c>
    </row>
    <row r="2228" spans="1:2" x14ac:dyDescent="0.25">
      <c r="A2228" s="52">
        <v>41127</v>
      </c>
      <c r="B2228">
        <v>0.15840000000000001</v>
      </c>
    </row>
    <row r="2229" spans="1:2" x14ac:dyDescent="0.25">
      <c r="A2229" s="52">
        <v>41128</v>
      </c>
      <c r="B2229">
        <v>0.15640000000000001</v>
      </c>
    </row>
    <row r="2230" spans="1:2" x14ac:dyDescent="0.25">
      <c r="A2230" s="52">
        <v>41129</v>
      </c>
      <c r="B2230">
        <v>0.15440000000000001</v>
      </c>
    </row>
    <row r="2231" spans="1:2" x14ac:dyDescent="0.25">
      <c r="A2231" s="52">
        <v>41130</v>
      </c>
      <c r="B2231">
        <v>0.15340000000000001</v>
      </c>
    </row>
    <row r="2232" spans="1:2" x14ac:dyDescent="0.25">
      <c r="A2232" s="52">
        <v>41131</v>
      </c>
      <c r="B2232">
        <v>0.15340000000000001</v>
      </c>
    </row>
    <row r="2233" spans="1:2" x14ac:dyDescent="0.25">
      <c r="A2233" s="52">
        <v>41134</v>
      </c>
      <c r="B2233">
        <v>0.15140000000000001</v>
      </c>
    </row>
    <row r="2234" spans="1:2" x14ac:dyDescent="0.25">
      <c r="A2234" s="52">
        <v>41135</v>
      </c>
      <c r="B2234">
        <v>0.15390000000000001</v>
      </c>
    </row>
    <row r="2235" spans="1:2" x14ac:dyDescent="0.25">
      <c r="A2235" s="52">
        <v>41136</v>
      </c>
      <c r="B2235">
        <v>0.15290000000000001</v>
      </c>
    </row>
    <row r="2236" spans="1:2" x14ac:dyDescent="0.25">
      <c r="A2236" s="52">
        <v>41137</v>
      </c>
      <c r="B2236">
        <v>0.15290000000000001</v>
      </c>
    </row>
    <row r="2237" spans="1:2" x14ac:dyDescent="0.25">
      <c r="A2237" s="52">
        <v>41138</v>
      </c>
      <c r="B2237">
        <v>0.15240000000000001</v>
      </c>
    </row>
    <row r="2238" spans="1:2" x14ac:dyDescent="0.25">
      <c r="A2238" s="52">
        <v>41141</v>
      </c>
      <c r="B2238">
        <v>0.15240000000000001</v>
      </c>
    </row>
    <row r="2239" spans="1:2" x14ac:dyDescent="0.25">
      <c r="A2239" s="52">
        <v>41142</v>
      </c>
      <c r="B2239">
        <v>0.15240000000000001</v>
      </c>
    </row>
    <row r="2240" spans="1:2" x14ac:dyDescent="0.25">
      <c r="A2240" s="52">
        <v>41143</v>
      </c>
      <c r="B2240">
        <v>0.15240000000000001</v>
      </c>
    </row>
    <row r="2241" spans="1:2" x14ac:dyDescent="0.25">
      <c r="A2241" s="52">
        <v>41144</v>
      </c>
      <c r="B2241">
        <v>0.15140000000000001</v>
      </c>
    </row>
    <row r="2242" spans="1:2" x14ac:dyDescent="0.25">
      <c r="A2242" s="52">
        <v>41145</v>
      </c>
      <c r="B2242">
        <v>0.15140000000000001</v>
      </c>
    </row>
    <row r="2243" spans="1:2" x14ac:dyDescent="0.25">
      <c r="A2243" s="52">
        <v>41148</v>
      </c>
      <c r="B2243">
        <v>0.15140000000000001</v>
      </c>
    </row>
    <row r="2244" spans="1:2" x14ac:dyDescent="0.25">
      <c r="A2244" s="52">
        <v>41149</v>
      </c>
      <c r="B2244">
        <v>0.15140000000000001</v>
      </c>
    </row>
    <row r="2245" spans="1:2" x14ac:dyDescent="0.25">
      <c r="A2245" s="52">
        <v>41150</v>
      </c>
      <c r="B2245">
        <v>0.15140000000000001</v>
      </c>
    </row>
    <row r="2246" spans="1:2" x14ac:dyDescent="0.25">
      <c r="A2246" s="52">
        <v>41151</v>
      </c>
      <c r="B2246">
        <v>0.15140000000000001</v>
      </c>
    </row>
    <row r="2247" spans="1:2" x14ac:dyDescent="0.25">
      <c r="A2247" s="52">
        <v>41152</v>
      </c>
      <c r="B2247">
        <v>0.15040000000000001</v>
      </c>
    </row>
    <row r="2248" spans="1:2" x14ac:dyDescent="0.25">
      <c r="A2248" s="52">
        <v>41155</v>
      </c>
      <c r="B2248">
        <v>0.15040000000000001</v>
      </c>
    </row>
    <row r="2249" spans="1:2" x14ac:dyDescent="0.25">
      <c r="A2249" s="52">
        <v>41156</v>
      </c>
      <c r="B2249">
        <v>0.15140000000000001</v>
      </c>
    </row>
    <row r="2250" spans="1:2" x14ac:dyDescent="0.25">
      <c r="A2250" s="52">
        <v>41157</v>
      </c>
      <c r="B2250">
        <v>0.15140000000000001</v>
      </c>
    </row>
    <row r="2251" spans="1:2" x14ac:dyDescent="0.25">
      <c r="A2251" s="52">
        <v>41158</v>
      </c>
      <c r="B2251">
        <v>0.15290000000000001</v>
      </c>
    </row>
    <row r="2252" spans="1:2" x14ac:dyDescent="0.25">
      <c r="A2252" s="52">
        <v>41159</v>
      </c>
      <c r="B2252">
        <v>0.15240000000000001</v>
      </c>
    </row>
    <row r="2253" spans="1:2" x14ac:dyDescent="0.25">
      <c r="A2253" s="52">
        <v>41162</v>
      </c>
      <c r="B2253">
        <v>0.15240000000000001</v>
      </c>
    </row>
    <row r="2254" spans="1:2" x14ac:dyDescent="0.25">
      <c r="A2254" s="52">
        <v>41163</v>
      </c>
      <c r="B2254">
        <v>0.15240000000000001</v>
      </c>
    </row>
    <row r="2255" spans="1:2" x14ac:dyDescent="0.25">
      <c r="A2255" s="52">
        <v>41164</v>
      </c>
      <c r="B2255">
        <v>0.15240000000000001</v>
      </c>
    </row>
    <row r="2256" spans="1:2" x14ac:dyDescent="0.25">
      <c r="A2256" s="52">
        <v>41165</v>
      </c>
      <c r="B2256">
        <v>0.15240000000000001</v>
      </c>
    </row>
    <row r="2257" spans="1:2" x14ac:dyDescent="0.25">
      <c r="A2257" s="52">
        <v>41166</v>
      </c>
      <c r="B2257">
        <v>0.15390000000000001</v>
      </c>
    </row>
    <row r="2258" spans="1:2" x14ac:dyDescent="0.25">
      <c r="A2258" s="52">
        <v>41169</v>
      </c>
      <c r="B2258">
        <v>0.15290000000000001</v>
      </c>
    </row>
    <row r="2259" spans="1:2" x14ac:dyDescent="0.25">
      <c r="A2259" s="52">
        <v>41170</v>
      </c>
      <c r="B2259">
        <v>0.15190000000000001</v>
      </c>
    </row>
    <row r="2260" spans="1:2" x14ac:dyDescent="0.25">
      <c r="A2260" s="52">
        <v>41171</v>
      </c>
      <c r="B2260">
        <v>0.15190000000000001</v>
      </c>
    </row>
    <row r="2261" spans="1:2" x14ac:dyDescent="0.25">
      <c r="A2261" s="52">
        <v>41172</v>
      </c>
      <c r="B2261">
        <v>0.15140000000000001</v>
      </c>
    </row>
    <row r="2262" spans="1:2" x14ac:dyDescent="0.25">
      <c r="A2262" s="52">
        <v>41173</v>
      </c>
      <c r="B2262">
        <v>0.15140000000000001</v>
      </c>
    </row>
    <row r="2263" spans="1:2" x14ac:dyDescent="0.25">
      <c r="A2263" s="52">
        <v>41176</v>
      </c>
      <c r="B2263">
        <v>0.15140000000000001</v>
      </c>
    </row>
    <row r="2264" spans="1:2" x14ac:dyDescent="0.25">
      <c r="A2264" s="52">
        <v>41177</v>
      </c>
      <c r="B2264">
        <v>0.15090000000000001</v>
      </c>
    </row>
    <row r="2265" spans="1:2" x14ac:dyDescent="0.25">
      <c r="A2265" s="52">
        <v>41178</v>
      </c>
      <c r="B2265">
        <v>0.15090000000000001</v>
      </c>
    </row>
    <row r="2266" spans="1:2" x14ac:dyDescent="0.25">
      <c r="A2266" s="52">
        <v>41179</v>
      </c>
      <c r="B2266">
        <v>0.15160000000000001</v>
      </c>
    </row>
    <row r="2267" spans="1:2" x14ac:dyDescent="0.25">
      <c r="A2267" s="52">
        <v>41180</v>
      </c>
      <c r="B2267">
        <v>0.15160000000000001</v>
      </c>
    </row>
    <row r="2268" spans="1:2" x14ac:dyDescent="0.25">
      <c r="A2268" s="52">
        <v>41183</v>
      </c>
      <c r="B2268">
        <v>0.15010000000000001</v>
      </c>
    </row>
    <row r="2269" spans="1:2" x14ac:dyDescent="0.25">
      <c r="A2269" s="52">
        <v>41184</v>
      </c>
      <c r="B2269">
        <v>0.15010000000000001</v>
      </c>
    </row>
    <row r="2270" spans="1:2" x14ac:dyDescent="0.25">
      <c r="A2270" s="52">
        <v>41185</v>
      </c>
      <c r="B2270">
        <v>0.15210000000000001</v>
      </c>
    </row>
    <row r="2271" spans="1:2" x14ac:dyDescent="0.25">
      <c r="A2271" s="52">
        <v>41186</v>
      </c>
      <c r="B2271">
        <v>0.15210000000000001</v>
      </c>
    </row>
    <row r="2272" spans="1:2" x14ac:dyDescent="0.25">
      <c r="A2272" s="52">
        <v>41187</v>
      </c>
      <c r="B2272">
        <v>0.15310000000000001</v>
      </c>
    </row>
    <row r="2273" spans="1:2" x14ac:dyDescent="0.25">
      <c r="A2273" s="52">
        <v>41190</v>
      </c>
      <c r="B2273">
        <v>0.15310000000000001</v>
      </c>
    </row>
    <row r="2274" spans="1:2" x14ac:dyDescent="0.25">
      <c r="A2274" s="52">
        <v>41191</v>
      </c>
      <c r="B2274">
        <v>0.15310000000000001</v>
      </c>
    </row>
    <row r="2275" spans="1:2" x14ac:dyDescent="0.25">
      <c r="A2275" s="52">
        <v>41192</v>
      </c>
      <c r="B2275">
        <v>0.1525</v>
      </c>
    </row>
    <row r="2276" spans="1:2" x14ac:dyDescent="0.25">
      <c r="A2276" s="52">
        <v>41193</v>
      </c>
      <c r="B2276">
        <v>0.1525</v>
      </c>
    </row>
    <row r="2277" spans="1:2" x14ac:dyDescent="0.25">
      <c r="A2277" s="52">
        <v>41194</v>
      </c>
      <c r="B2277">
        <v>0.1525</v>
      </c>
    </row>
    <row r="2278" spans="1:2" x14ac:dyDescent="0.25">
      <c r="A2278" s="52">
        <v>41197</v>
      </c>
      <c r="B2278">
        <v>0.1535</v>
      </c>
    </row>
    <row r="2279" spans="1:2" x14ac:dyDescent="0.25">
      <c r="A2279" s="52">
        <v>41198</v>
      </c>
      <c r="B2279">
        <v>0.1545</v>
      </c>
    </row>
    <row r="2280" spans="1:2" x14ac:dyDescent="0.25">
      <c r="A2280" s="52">
        <v>41199</v>
      </c>
      <c r="B2280">
        <v>0.1535</v>
      </c>
    </row>
    <row r="2281" spans="1:2" x14ac:dyDescent="0.25">
      <c r="A2281" s="52">
        <v>41200</v>
      </c>
      <c r="B2281">
        <v>0.1535</v>
      </c>
    </row>
    <row r="2282" spans="1:2" x14ac:dyDescent="0.25">
      <c r="A2282" s="52">
        <v>41201</v>
      </c>
      <c r="B2282">
        <v>0.1535</v>
      </c>
    </row>
    <row r="2283" spans="1:2" x14ac:dyDescent="0.25">
      <c r="A2283" s="52">
        <v>41204</v>
      </c>
      <c r="B2283">
        <v>0.1535</v>
      </c>
    </row>
    <row r="2284" spans="1:2" x14ac:dyDescent="0.25">
      <c r="A2284" s="52">
        <v>41205</v>
      </c>
      <c r="B2284">
        <v>0.1535</v>
      </c>
    </row>
    <row r="2285" spans="1:2" x14ac:dyDescent="0.25">
      <c r="A2285" s="52">
        <v>41206</v>
      </c>
      <c r="B2285">
        <v>0.1535</v>
      </c>
    </row>
    <row r="2286" spans="1:2" x14ac:dyDescent="0.25">
      <c r="A2286" s="52">
        <v>41207</v>
      </c>
      <c r="B2286">
        <v>0.1545</v>
      </c>
    </row>
    <row r="2287" spans="1:2" x14ac:dyDescent="0.25">
      <c r="A2287" s="52">
        <v>41208</v>
      </c>
      <c r="B2287">
        <v>0.1535</v>
      </c>
    </row>
    <row r="2288" spans="1:2" x14ac:dyDescent="0.25">
      <c r="A2288" s="52">
        <v>41211</v>
      </c>
      <c r="B2288">
        <v>0.1545</v>
      </c>
    </row>
    <row r="2289" spans="1:2" x14ac:dyDescent="0.25">
      <c r="A2289" s="52">
        <v>41212</v>
      </c>
      <c r="B2289">
        <v>0.155</v>
      </c>
    </row>
    <row r="2290" spans="1:2" x14ac:dyDescent="0.25">
      <c r="A2290" s="52">
        <v>41213</v>
      </c>
      <c r="B2290">
        <v>0.156</v>
      </c>
    </row>
    <row r="2291" spans="1:2" x14ac:dyDescent="0.25">
      <c r="A2291" s="52">
        <v>41214</v>
      </c>
      <c r="B2291">
        <v>0.155</v>
      </c>
    </row>
    <row r="2292" spans="1:2" x14ac:dyDescent="0.25">
      <c r="A2292" s="52">
        <v>41215</v>
      </c>
      <c r="B2292">
        <v>0.156</v>
      </c>
    </row>
    <row r="2293" spans="1:2" x14ac:dyDescent="0.25">
      <c r="A2293" s="52">
        <v>41218</v>
      </c>
      <c r="B2293">
        <v>0.156</v>
      </c>
    </row>
    <row r="2294" spans="1:2" x14ac:dyDescent="0.25">
      <c r="A2294" s="52">
        <v>41219</v>
      </c>
      <c r="B2294">
        <v>0.1545</v>
      </c>
    </row>
    <row r="2295" spans="1:2" x14ac:dyDescent="0.25">
      <c r="A2295" s="52">
        <v>41220</v>
      </c>
      <c r="B2295">
        <v>0.1545</v>
      </c>
    </row>
    <row r="2296" spans="1:2" x14ac:dyDescent="0.25">
      <c r="A2296" s="52">
        <v>41221</v>
      </c>
      <c r="B2296">
        <v>0.153</v>
      </c>
    </row>
    <row r="2297" spans="1:2" x14ac:dyDescent="0.25">
      <c r="A2297" s="52">
        <v>41222</v>
      </c>
      <c r="B2297">
        <v>0.154</v>
      </c>
    </row>
    <row r="2298" spans="1:2" x14ac:dyDescent="0.25">
      <c r="A2298" s="52">
        <v>41225</v>
      </c>
      <c r="B2298">
        <v>0.154</v>
      </c>
    </row>
    <row r="2299" spans="1:2" x14ac:dyDescent="0.25">
      <c r="A2299" s="52">
        <v>41226</v>
      </c>
      <c r="B2299">
        <v>0.153</v>
      </c>
    </row>
    <row r="2300" spans="1:2" x14ac:dyDescent="0.25">
      <c r="A2300" s="52">
        <v>41227</v>
      </c>
      <c r="B2300">
        <v>0.1535</v>
      </c>
    </row>
    <row r="2301" spans="1:2" x14ac:dyDescent="0.25">
      <c r="A2301" s="52">
        <v>41228</v>
      </c>
      <c r="B2301">
        <v>0.1545</v>
      </c>
    </row>
    <row r="2302" spans="1:2" x14ac:dyDescent="0.25">
      <c r="A2302" s="52">
        <v>41229</v>
      </c>
      <c r="B2302">
        <v>0.1545</v>
      </c>
    </row>
    <row r="2303" spans="1:2" x14ac:dyDescent="0.25">
      <c r="A2303" s="52">
        <v>41232</v>
      </c>
      <c r="B2303">
        <v>0.1545</v>
      </c>
    </row>
    <row r="2304" spans="1:2" x14ac:dyDescent="0.25">
      <c r="A2304" s="52">
        <v>41233</v>
      </c>
      <c r="B2304">
        <v>0.1545</v>
      </c>
    </row>
    <row r="2305" spans="1:2" x14ac:dyDescent="0.25">
      <c r="A2305" s="52">
        <v>41234</v>
      </c>
      <c r="B2305">
        <v>0.1545</v>
      </c>
    </row>
    <row r="2306" spans="1:2" x14ac:dyDescent="0.25">
      <c r="A2306" s="52">
        <v>41235</v>
      </c>
      <c r="B2306">
        <v>0.1545</v>
      </c>
    </row>
    <row r="2307" spans="1:2" x14ac:dyDescent="0.25">
      <c r="A2307" s="52">
        <v>41236</v>
      </c>
      <c r="B2307">
        <v>0.155</v>
      </c>
    </row>
    <row r="2308" spans="1:2" x14ac:dyDescent="0.25">
      <c r="A2308" s="52">
        <v>41239</v>
      </c>
      <c r="B2308">
        <v>0.156</v>
      </c>
    </row>
    <row r="2309" spans="1:2" x14ac:dyDescent="0.25">
      <c r="A2309" s="52">
        <v>41240</v>
      </c>
      <c r="B2309">
        <v>0.159</v>
      </c>
    </row>
    <row r="2310" spans="1:2" x14ac:dyDescent="0.25">
      <c r="A2310" s="52">
        <v>41241</v>
      </c>
      <c r="B2310">
        <v>0.16</v>
      </c>
    </row>
    <row r="2311" spans="1:2" x14ac:dyDescent="0.25">
      <c r="A2311" s="52">
        <v>41242</v>
      </c>
      <c r="B2311">
        <v>0.16</v>
      </c>
    </row>
    <row r="2312" spans="1:2" x14ac:dyDescent="0.25">
      <c r="A2312" s="52">
        <v>41243</v>
      </c>
      <c r="B2312">
        <v>0.1605</v>
      </c>
    </row>
    <row r="2313" spans="1:2" x14ac:dyDescent="0.25">
      <c r="A2313" s="52">
        <v>41246</v>
      </c>
      <c r="B2313">
        <v>0.1605</v>
      </c>
    </row>
    <row r="2314" spans="1:2" x14ac:dyDescent="0.25">
      <c r="A2314" s="52">
        <v>41247</v>
      </c>
      <c r="B2314">
        <v>0.16</v>
      </c>
    </row>
    <row r="2315" spans="1:2" x14ac:dyDescent="0.25">
      <c r="A2315" s="52">
        <v>41248</v>
      </c>
      <c r="B2315">
        <v>0.16</v>
      </c>
    </row>
    <row r="2316" spans="1:2" x14ac:dyDescent="0.25">
      <c r="A2316" s="52">
        <v>41249</v>
      </c>
      <c r="B2316">
        <v>0.16250000000000001</v>
      </c>
    </row>
    <row r="2317" spans="1:2" x14ac:dyDescent="0.25">
      <c r="A2317" s="52">
        <v>41250</v>
      </c>
      <c r="B2317">
        <v>0.16250000000000001</v>
      </c>
    </row>
    <row r="2318" spans="1:2" x14ac:dyDescent="0.25">
      <c r="A2318" s="52">
        <v>41253</v>
      </c>
      <c r="B2318">
        <v>0.16250000000000001</v>
      </c>
    </row>
    <row r="2319" spans="1:2" x14ac:dyDescent="0.25">
      <c r="A2319" s="52">
        <v>41254</v>
      </c>
      <c r="B2319">
        <v>0.1615</v>
      </c>
    </row>
    <row r="2320" spans="1:2" x14ac:dyDescent="0.25">
      <c r="A2320" s="52">
        <v>41255</v>
      </c>
      <c r="B2320">
        <v>0.1615</v>
      </c>
    </row>
    <row r="2321" spans="1:2" x14ac:dyDescent="0.25">
      <c r="A2321" s="52">
        <v>41256</v>
      </c>
      <c r="B2321">
        <v>0.1615</v>
      </c>
    </row>
    <row r="2322" spans="1:2" x14ac:dyDescent="0.25">
      <c r="A2322" s="52">
        <v>41257</v>
      </c>
      <c r="B2322">
        <v>0.16250000000000001</v>
      </c>
    </row>
    <row r="2323" spans="1:2" x14ac:dyDescent="0.25">
      <c r="A2323" s="52">
        <v>41260</v>
      </c>
      <c r="B2323">
        <v>0.16400000000000001</v>
      </c>
    </row>
    <row r="2324" spans="1:2" x14ac:dyDescent="0.25">
      <c r="A2324" s="52">
        <v>41261</v>
      </c>
      <c r="B2324">
        <v>0.16350000000000001</v>
      </c>
    </row>
    <row r="2325" spans="1:2" x14ac:dyDescent="0.25">
      <c r="A2325" s="52">
        <v>41262</v>
      </c>
      <c r="B2325">
        <v>0.16350000000000001</v>
      </c>
    </row>
    <row r="2326" spans="1:2" x14ac:dyDescent="0.25">
      <c r="A2326" s="52">
        <v>41263</v>
      </c>
      <c r="B2326">
        <v>0.16350000000000001</v>
      </c>
    </row>
    <row r="2327" spans="1:2" x14ac:dyDescent="0.25">
      <c r="A2327" s="52">
        <v>41264</v>
      </c>
      <c r="B2327">
        <v>0.16350000000000001</v>
      </c>
    </row>
    <row r="2328" spans="1:2" x14ac:dyDescent="0.25">
      <c r="A2328" s="52">
        <v>41267</v>
      </c>
      <c r="B2328">
        <v>0.16550000000000001</v>
      </c>
    </row>
    <row r="2329" spans="1:2" x14ac:dyDescent="0.25">
      <c r="A2329" s="52">
        <v>41268</v>
      </c>
      <c r="B2329">
        <v>0.16550000000000001</v>
      </c>
    </row>
    <row r="2330" spans="1:2" x14ac:dyDescent="0.25">
      <c r="A2330" s="52">
        <v>41269</v>
      </c>
      <c r="B2330">
        <v>0.16550000000000001</v>
      </c>
    </row>
    <row r="2331" spans="1:2" x14ac:dyDescent="0.25">
      <c r="A2331" s="52">
        <v>41270</v>
      </c>
      <c r="B2331">
        <v>0.16700000000000001</v>
      </c>
    </row>
    <row r="2332" spans="1:2" x14ac:dyDescent="0.25">
      <c r="A2332" s="52">
        <v>41271</v>
      </c>
      <c r="B2332">
        <v>0.16650000000000001</v>
      </c>
    </row>
    <row r="2333" spans="1:2" x14ac:dyDescent="0.25">
      <c r="A2333" s="52">
        <v>41274</v>
      </c>
      <c r="B2333">
        <v>0.16800000000000001</v>
      </c>
    </row>
    <row r="2334" spans="1:2" x14ac:dyDescent="0.25">
      <c r="A2334" s="52">
        <v>41275</v>
      </c>
      <c r="B2334">
        <v>0.16800000000000001</v>
      </c>
    </row>
    <row r="2335" spans="1:2" x14ac:dyDescent="0.25">
      <c r="A2335" s="52">
        <v>41276</v>
      </c>
      <c r="B2335">
        <v>0.16550000000000001</v>
      </c>
    </row>
    <row r="2336" spans="1:2" x14ac:dyDescent="0.25">
      <c r="A2336" s="52">
        <v>41277</v>
      </c>
      <c r="B2336">
        <v>0.16650000000000001</v>
      </c>
    </row>
    <row r="2337" spans="1:2" x14ac:dyDescent="0.25">
      <c r="A2337" s="52">
        <v>41278</v>
      </c>
      <c r="B2337">
        <v>0.16650000000000001</v>
      </c>
    </row>
    <row r="2338" spans="1:2" x14ac:dyDescent="0.25">
      <c r="A2338" s="52">
        <v>41281</v>
      </c>
      <c r="B2338">
        <v>0.16450000000000001</v>
      </c>
    </row>
    <row r="2339" spans="1:2" x14ac:dyDescent="0.25">
      <c r="A2339" s="52">
        <v>41282</v>
      </c>
      <c r="B2339">
        <v>0.16400000000000001</v>
      </c>
    </row>
    <row r="2340" spans="1:2" x14ac:dyDescent="0.25">
      <c r="A2340" s="52">
        <v>41283</v>
      </c>
      <c r="B2340">
        <v>0.16400000000000001</v>
      </c>
    </row>
    <row r="2341" spans="1:2" x14ac:dyDescent="0.25">
      <c r="A2341" s="52">
        <v>41284</v>
      </c>
      <c r="B2341">
        <v>0.1605</v>
      </c>
    </row>
    <row r="2342" spans="1:2" x14ac:dyDescent="0.25">
      <c r="A2342" s="52">
        <v>41285</v>
      </c>
      <c r="B2342">
        <v>0.1595</v>
      </c>
    </row>
    <row r="2343" spans="1:2" x14ac:dyDescent="0.25">
      <c r="A2343" s="52">
        <v>41288</v>
      </c>
      <c r="B2343">
        <v>0.1595</v>
      </c>
    </row>
    <row r="2344" spans="1:2" x14ac:dyDescent="0.25">
      <c r="A2344" s="52">
        <v>41289</v>
      </c>
      <c r="B2344">
        <v>0.1595</v>
      </c>
    </row>
    <row r="2345" spans="1:2" x14ac:dyDescent="0.25">
      <c r="A2345" s="52">
        <v>41290</v>
      </c>
      <c r="B2345">
        <v>0.16350000000000001</v>
      </c>
    </row>
    <row r="2346" spans="1:2" x14ac:dyDescent="0.25">
      <c r="A2346" s="52">
        <v>41291</v>
      </c>
      <c r="B2346">
        <v>0.1585</v>
      </c>
    </row>
    <row r="2347" spans="1:2" x14ac:dyDescent="0.25">
      <c r="A2347" s="52">
        <v>41292</v>
      </c>
      <c r="B2347">
        <v>0.158</v>
      </c>
    </row>
    <row r="2348" spans="1:2" x14ac:dyDescent="0.25">
      <c r="A2348" s="52">
        <v>41295</v>
      </c>
      <c r="B2348">
        <v>0.158</v>
      </c>
    </row>
    <row r="2349" spans="1:2" x14ac:dyDescent="0.25">
      <c r="A2349" s="52">
        <v>41296</v>
      </c>
      <c r="B2349">
        <v>0.1605</v>
      </c>
    </row>
    <row r="2350" spans="1:2" x14ac:dyDescent="0.25">
      <c r="A2350" s="52">
        <v>41297</v>
      </c>
      <c r="B2350">
        <v>0.1595</v>
      </c>
    </row>
    <row r="2351" spans="1:2" x14ac:dyDescent="0.25">
      <c r="A2351" s="52">
        <v>41298</v>
      </c>
      <c r="B2351">
        <v>0.1565</v>
      </c>
    </row>
    <row r="2352" spans="1:2" x14ac:dyDescent="0.25">
      <c r="A2352" s="52">
        <v>41299</v>
      </c>
      <c r="B2352">
        <v>0.159</v>
      </c>
    </row>
    <row r="2353" spans="1:2" x14ac:dyDescent="0.25">
      <c r="A2353" s="52">
        <v>41302</v>
      </c>
      <c r="B2353">
        <v>0.16</v>
      </c>
    </row>
    <row r="2354" spans="1:2" x14ac:dyDescent="0.25">
      <c r="A2354" s="52">
        <v>41303</v>
      </c>
      <c r="B2354">
        <v>0.157</v>
      </c>
    </row>
    <row r="2355" spans="1:2" x14ac:dyDescent="0.25">
      <c r="A2355" s="52">
        <v>41304</v>
      </c>
      <c r="B2355">
        <v>0.155</v>
      </c>
    </row>
    <row r="2356" spans="1:2" x14ac:dyDescent="0.25">
      <c r="A2356" s="52">
        <v>41305</v>
      </c>
      <c r="B2356">
        <v>0.154</v>
      </c>
    </row>
    <row r="2357" spans="1:2" x14ac:dyDescent="0.25">
      <c r="A2357" s="52">
        <v>41306</v>
      </c>
      <c r="B2357">
        <v>0.155</v>
      </c>
    </row>
    <row r="2358" spans="1:2" x14ac:dyDescent="0.25">
      <c r="A2358" s="52">
        <v>41309</v>
      </c>
      <c r="B2358">
        <v>0.155</v>
      </c>
    </row>
    <row r="2359" spans="1:2" x14ac:dyDescent="0.25">
      <c r="A2359" s="52">
        <v>41310</v>
      </c>
      <c r="B2359">
        <v>0.156</v>
      </c>
    </row>
    <row r="2360" spans="1:2" x14ac:dyDescent="0.25">
      <c r="A2360" s="52">
        <v>41311</v>
      </c>
      <c r="B2360">
        <v>0.154</v>
      </c>
    </row>
    <row r="2361" spans="1:2" x14ac:dyDescent="0.25">
      <c r="A2361" s="52">
        <v>41312</v>
      </c>
      <c r="B2361">
        <v>0.153</v>
      </c>
    </row>
    <row r="2362" spans="1:2" x14ac:dyDescent="0.25">
      <c r="A2362" s="52">
        <v>41313</v>
      </c>
      <c r="B2362">
        <v>0.153</v>
      </c>
    </row>
    <row r="2363" spans="1:2" x14ac:dyDescent="0.25">
      <c r="A2363" s="52">
        <v>41316</v>
      </c>
      <c r="B2363">
        <v>0.154</v>
      </c>
    </row>
    <row r="2364" spans="1:2" x14ac:dyDescent="0.25">
      <c r="A2364" s="52">
        <v>41317</v>
      </c>
      <c r="B2364">
        <v>0.153</v>
      </c>
    </row>
    <row r="2365" spans="1:2" x14ac:dyDescent="0.25">
      <c r="A2365" s="52">
        <v>41318</v>
      </c>
      <c r="B2365">
        <v>0.152</v>
      </c>
    </row>
    <row r="2366" spans="1:2" x14ac:dyDescent="0.25">
      <c r="A2366" s="52">
        <v>41319</v>
      </c>
      <c r="B2366">
        <v>0.154</v>
      </c>
    </row>
    <row r="2367" spans="1:2" x14ac:dyDescent="0.25">
      <c r="A2367" s="52">
        <v>41320</v>
      </c>
      <c r="B2367">
        <v>0.155</v>
      </c>
    </row>
    <row r="2368" spans="1:2" x14ac:dyDescent="0.25">
      <c r="A2368" s="52">
        <v>41323</v>
      </c>
      <c r="B2368">
        <v>0.155</v>
      </c>
    </row>
    <row r="2369" spans="1:2" x14ac:dyDescent="0.25">
      <c r="A2369" s="52">
        <v>41324</v>
      </c>
      <c r="B2369">
        <v>0.154</v>
      </c>
    </row>
    <row r="2370" spans="1:2" x14ac:dyDescent="0.25">
      <c r="A2370" s="52">
        <v>41325</v>
      </c>
      <c r="B2370">
        <v>0.1555</v>
      </c>
    </row>
    <row r="2371" spans="1:2" x14ac:dyDescent="0.25">
      <c r="A2371" s="52">
        <v>41326</v>
      </c>
      <c r="B2371">
        <v>0.1565</v>
      </c>
    </row>
    <row r="2372" spans="1:2" x14ac:dyDescent="0.25">
      <c r="A2372" s="52">
        <v>41327</v>
      </c>
      <c r="B2372">
        <v>0.1565</v>
      </c>
    </row>
    <row r="2373" spans="1:2" x14ac:dyDescent="0.25">
      <c r="A2373" s="52">
        <v>41330</v>
      </c>
      <c r="B2373">
        <v>0.1565</v>
      </c>
    </row>
    <row r="2374" spans="1:2" x14ac:dyDescent="0.25">
      <c r="A2374" s="52">
        <v>41331</v>
      </c>
      <c r="B2374">
        <v>0.1565</v>
      </c>
    </row>
    <row r="2375" spans="1:2" x14ac:dyDescent="0.25">
      <c r="A2375" s="52">
        <v>41332</v>
      </c>
      <c r="B2375">
        <v>0.1555</v>
      </c>
    </row>
    <row r="2376" spans="1:2" x14ac:dyDescent="0.25">
      <c r="A2376" s="52">
        <v>41333</v>
      </c>
      <c r="B2376">
        <v>0.153</v>
      </c>
    </row>
    <row r="2377" spans="1:2" x14ac:dyDescent="0.25">
      <c r="A2377" s="52">
        <v>41334</v>
      </c>
      <c r="B2377">
        <v>0.154</v>
      </c>
    </row>
    <row r="2378" spans="1:2" x14ac:dyDescent="0.25">
      <c r="A2378" s="52">
        <v>41337</v>
      </c>
      <c r="B2378">
        <v>0.154</v>
      </c>
    </row>
    <row r="2379" spans="1:2" x14ac:dyDescent="0.25">
      <c r="A2379" s="52">
        <v>41338</v>
      </c>
      <c r="B2379">
        <v>0.154</v>
      </c>
    </row>
    <row r="2380" spans="1:2" x14ac:dyDescent="0.25">
      <c r="A2380" s="52">
        <v>41339</v>
      </c>
      <c r="B2380">
        <v>0.153</v>
      </c>
    </row>
    <row r="2381" spans="1:2" x14ac:dyDescent="0.25">
      <c r="A2381" s="52">
        <v>41340</v>
      </c>
      <c r="B2381">
        <v>0.155</v>
      </c>
    </row>
    <row r="2382" spans="1:2" x14ac:dyDescent="0.25">
      <c r="A2382" s="52">
        <v>41341</v>
      </c>
      <c r="B2382">
        <v>0.155</v>
      </c>
    </row>
    <row r="2383" spans="1:2" x14ac:dyDescent="0.25">
      <c r="A2383" s="52">
        <v>41344</v>
      </c>
      <c r="B2383">
        <v>0.155</v>
      </c>
    </row>
    <row r="2384" spans="1:2" x14ac:dyDescent="0.25">
      <c r="A2384" s="52">
        <v>41345</v>
      </c>
      <c r="B2384">
        <v>0.155</v>
      </c>
    </row>
    <row r="2385" spans="1:2" x14ac:dyDescent="0.25">
      <c r="A2385" s="52">
        <v>41346</v>
      </c>
      <c r="B2385">
        <v>0.155</v>
      </c>
    </row>
    <row r="2386" spans="1:2" x14ac:dyDescent="0.25">
      <c r="A2386" s="52">
        <v>41347</v>
      </c>
      <c r="B2386">
        <v>0.153</v>
      </c>
    </row>
    <row r="2387" spans="1:2" x14ac:dyDescent="0.25">
      <c r="A2387" s="52">
        <v>41348</v>
      </c>
      <c r="B2387">
        <v>0.153</v>
      </c>
    </row>
    <row r="2388" spans="1:2" x14ac:dyDescent="0.25">
      <c r="A2388" s="52">
        <v>41351</v>
      </c>
      <c r="B2388">
        <v>0.155</v>
      </c>
    </row>
    <row r="2389" spans="1:2" x14ac:dyDescent="0.25">
      <c r="A2389" s="52">
        <v>41352</v>
      </c>
      <c r="B2389">
        <v>0.156</v>
      </c>
    </row>
    <row r="2390" spans="1:2" x14ac:dyDescent="0.25">
      <c r="A2390" s="52">
        <v>41353</v>
      </c>
      <c r="B2390">
        <v>0.155</v>
      </c>
    </row>
    <row r="2391" spans="1:2" x14ac:dyDescent="0.25">
      <c r="A2391" s="52">
        <v>41354</v>
      </c>
      <c r="B2391">
        <v>0.156</v>
      </c>
    </row>
    <row r="2392" spans="1:2" x14ac:dyDescent="0.25">
      <c r="A2392" s="52">
        <v>41355</v>
      </c>
      <c r="B2392">
        <v>0.157</v>
      </c>
    </row>
    <row r="2393" spans="1:2" x14ac:dyDescent="0.25">
      <c r="A2393" s="52">
        <v>41358</v>
      </c>
      <c r="B2393">
        <v>0.157</v>
      </c>
    </row>
    <row r="2394" spans="1:2" x14ac:dyDescent="0.25">
      <c r="A2394" s="52">
        <v>41359</v>
      </c>
      <c r="B2394">
        <v>0.157</v>
      </c>
    </row>
    <row r="2395" spans="1:2" x14ac:dyDescent="0.25">
      <c r="A2395" s="52">
        <v>41360</v>
      </c>
      <c r="B2395">
        <v>0.156</v>
      </c>
    </row>
    <row r="2396" spans="1:2" x14ac:dyDescent="0.25">
      <c r="A2396" s="52">
        <v>41361</v>
      </c>
      <c r="B2396">
        <v>0.156</v>
      </c>
    </row>
    <row r="2397" spans="1:2" x14ac:dyDescent="0.25">
      <c r="A2397" s="52">
        <v>41362</v>
      </c>
      <c r="B2397">
        <v>0.156</v>
      </c>
    </row>
    <row r="2398" spans="1:2" x14ac:dyDescent="0.25">
      <c r="A2398" s="52">
        <v>41365</v>
      </c>
      <c r="B2398">
        <v>0.156</v>
      </c>
    </row>
    <row r="2399" spans="1:2" x14ac:dyDescent="0.25">
      <c r="A2399" s="52">
        <v>41366</v>
      </c>
      <c r="B2399">
        <v>0.154</v>
      </c>
    </row>
    <row r="2400" spans="1:2" x14ac:dyDescent="0.25">
      <c r="A2400" s="52">
        <v>41367</v>
      </c>
      <c r="B2400">
        <v>0.154</v>
      </c>
    </row>
    <row r="2401" spans="1:2" x14ac:dyDescent="0.25">
      <c r="A2401" s="52">
        <v>41368</v>
      </c>
      <c r="B2401">
        <v>0.154</v>
      </c>
    </row>
    <row r="2402" spans="1:2" x14ac:dyDescent="0.25">
      <c r="A2402" s="52">
        <v>41369</v>
      </c>
      <c r="B2402">
        <v>0.154</v>
      </c>
    </row>
    <row r="2403" spans="1:2" x14ac:dyDescent="0.25">
      <c r="A2403" s="52">
        <v>41372</v>
      </c>
      <c r="B2403">
        <v>0.155</v>
      </c>
    </row>
    <row r="2404" spans="1:2" x14ac:dyDescent="0.25">
      <c r="A2404" s="52">
        <v>41373</v>
      </c>
      <c r="B2404">
        <v>0.155</v>
      </c>
    </row>
    <row r="2405" spans="1:2" x14ac:dyDescent="0.25">
      <c r="A2405" s="52">
        <v>41374</v>
      </c>
      <c r="B2405">
        <v>0.155</v>
      </c>
    </row>
    <row r="2406" spans="1:2" x14ac:dyDescent="0.25">
      <c r="A2406" s="52">
        <v>41375</v>
      </c>
      <c r="B2406">
        <v>0.155</v>
      </c>
    </row>
    <row r="2407" spans="1:2" x14ac:dyDescent="0.25">
      <c r="A2407" s="52">
        <v>41376</v>
      </c>
      <c r="B2407">
        <v>0.157</v>
      </c>
    </row>
    <row r="2408" spans="1:2" x14ac:dyDescent="0.25">
      <c r="A2408" s="52">
        <v>41379</v>
      </c>
      <c r="B2408">
        <v>0.157</v>
      </c>
    </row>
    <row r="2409" spans="1:2" x14ac:dyDescent="0.25">
      <c r="A2409" s="52">
        <v>41380</v>
      </c>
      <c r="B2409">
        <v>0.157</v>
      </c>
    </row>
    <row r="2410" spans="1:2" x14ac:dyDescent="0.25">
      <c r="A2410" s="52">
        <v>41381</v>
      </c>
      <c r="B2410">
        <v>0.157</v>
      </c>
    </row>
    <row r="2411" spans="1:2" x14ac:dyDescent="0.25">
      <c r="A2411" s="52">
        <v>41382</v>
      </c>
      <c r="B2411">
        <v>0.157</v>
      </c>
    </row>
    <row r="2412" spans="1:2" x14ac:dyDescent="0.25">
      <c r="A2412" s="52">
        <v>41383</v>
      </c>
      <c r="B2412">
        <v>0.156</v>
      </c>
    </row>
    <row r="2413" spans="1:2" x14ac:dyDescent="0.25">
      <c r="A2413" s="52">
        <v>41386</v>
      </c>
      <c r="B2413">
        <v>0.155</v>
      </c>
    </row>
    <row r="2414" spans="1:2" x14ac:dyDescent="0.25">
      <c r="A2414" s="52">
        <v>41387</v>
      </c>
      <c r="B2414">
        <v>0.154</v>
      </c>
    </row>
    <row r="2415" spans="1:2" x14ac:dyDescent="0.25">
      <c r="A2415" s="52">
        <v>41388</v>
      </c>
      <c r="B2415">
        <v>0.152</v>
      </c>
    </row>
    <row r="2416" spans="1:2" x14ac:dyDescent="0.25">
      <c r="A2416" s="52">
        <v>41389</v>
      </c>
      <c r="B2416">
        <v>0.15</v>
      </c>
    </row>
    <row r="2417" spans="1:2" x14ac:dyDescent="0.25">
      <c r="A2417" s="52">
        <v>41390</v>
      </c>
      <c r="B2417">
        <v>0.14899999999999999</v>
      </c>
    </row>
    <row r="2418" spans="1:2" x14ac:dyDescent="0.25">
      <c r="A2418" s="52">
        <v>41393</v>
      </c>
      <c r="B2418">
        <v>0.14799999999999999</v>
      </c>
    </row>
    <row r="2419" spans="1:2" x14ac:dyDescent="0.25">
      <c r="A2419" s="52">
        <v>41394</v>
      </c>
      <c r="B2419">
        <v>0.14699999999999999</v>
      </c>
    </row>
    <row r="2420" spans="1:2" x14ac:dyDescent="0.25">
      <c r="A2420" s="52">
        <v>41395</v>
      </c>
      <c r="B2420">
        <v>0.14799999999999999</v>
      </c>
    </row>
    <row r="2421" spans="1:2" x14ac:dyDescent="0.25">
      <c r="A2421" s="52">
        <v>41396</v>
      </c>
      <c r="B2421">
        <v>0.15</v>
      </c>
    </row>
    <row r="2422" spans="1:2" x14ac:dyDescent="0.25">
      <c r="A2422" s="52">
        <v>41397</v>
      </c>
      <c r="B2422">
        <v>0.15</v>
      </c>
    </row>
    <row r="2423" spans="1:2" x14ac:dyDescent="0.25">
      <c r="A2423" s="52">
        <v>41400</v>
      </c>
      <c r="B2423">
        <v>0.15</v>
      </c>
    </row>
    <row r="2424" spans="1:2" x14ac:dyDescent="0.25">
      <c r="A2424" s="52">
        <v>41401</v>
      </c>
      <c r="B2424">
        <v>0.14849999999999999</v>
      </c>
    </row>
    <row r="2425" spans="1:2" x14ac:dyDescent="0.25">
      <c r="A2425" s="52">
        <v>41402</v>
      </c>
      <c r="B2425">
        <v>0.14849999999999999</v>
      </c>
    </row>
    <row r="2426" spans="1:2" x14ac:dyDescent="0.25">
      <c r="A2426" s="52">
        <v>41403</v>
      </c>
      <c r="B2426">
        <v>0.14749999999999999</v>
      </c>
    </row>
    <row r="2427" spans="1:2" x14ac:dyDescent="0.25">
      <c r="A2427" s="52">
        <v>41404</v>
      </c>
      <c r="B2427">
        <v>0.14599999999999999</v>
      </c>
    </row>
    <row r="2428" spans="1:2" x14ac:dyDescent="0.25">
      <c r="A2428" s="52">
        <v>41407</v>
      </c>
      <c r="B2428">
        <v>0.14649999999999999</v>
      </c>
    </row>
    <row r="2429" spans="1:2" x14ac:dyDescent="0.25">
      <c r="A2429" s="52">
        <v>41408</v>
      </c>
      <c r="B2429">
        <v>0.14599999999999999</v>
      </c>
    </row>
    <row r="2430" spans="1:2" x14ac:dyDescent="0.25">
      <c r="A2430" s="52">
        <v>41409</v>
      </c>
      <c r="B2430">
        <v>0.14499999999999999</v>
      </c>
    </row>
    <row r="2431" spans="1:2" x14ac:dyDescent="0.25">
      <c r="A2431" s="52">
        <v>41410</v>
      </c>
      <c r="B2431">
        <v>0.14699999999999999</v>
      </c>
    </row>
    <row r="2432" spans="1:2" x14ac:dyDescent="0.25">
      <c r="A2432" s="52">
        <v>41411</v>
      </c>
      <c r="B2432">
        <v>0.14649999999999999</v>
      </c>
    </row>
    <row r="2433" spans="1:2" x14ac:dyDescent="0.25">
      <c r="A2433" s="52">
        <v>41414</v>
      </c>
      <c r="B2433">
        <v>0.1464</v>
      </c>
    </row>
    <row r="2434" spans="1:2" x14ac:dyDescent="0.25">
      <c r="A2434" s="52">
        <v>41415</v>
      </c>
      <c r="B2434">
        <v>0.1464</v>
      </c>
    </row>
    <row r="2435" spans="1:2" x14ac:dyDescent="0.25">
      <c r="A2435" s="52">
        <v>41416</v>
      </c>
      <c r="B2435">
        <v>0.14249999999999999</v>
      </c>
    </row>
    <row r="2436" spans="1:2" x14ac:dyDescent="0.25">
      <c r="A2436" s="52">
        <v>41417</v>
      </c>
      <c r="B2436">
        <v>0.1389</v>
      </c>
    </row>
    <row r="2437" spans="1:2" x14ac:dyDescent="0.25">
      <c r="A2437" s="52">
        <v>41418</v>
      </c>
      <c r="B2437">
        <v>0.13500000000000001</v>
      </c>
    </row>
    <row r="2438" spans="1:2" x14ac:dyDescent="0.25">
      <c r="A2438" s="52">
        <v>41421</v>
      </c>
      <c r="B2438">
        <v>0.13500000000000001</v>
      </c>
    </row>
    <row r="2439" spans="1:2" x14ac:dyDescent="0.25">
      <c r="A2439" s="52">
        <v>41422</v>
      </c>
      <c r="B2439">
        <v>0.13370000000000001</v>
      </c>
    </row>
    <row r="2440" spans="1:2" x14ac:dyDescent="0.25">
      <c r="A2440" s="52">
        <v>41423</v>
      </c>
      <c r="B2440">
        <v>0.13489999999999999</v>
      </c>
    </row>
    <row r="2441" spans="1:2" x14ac:dyDescent="0.25">
      <c r="A2441" s="52">
        <v>41424</v>
      </c>
      <c r="B2441">
        <v>0.1341</v>
      </c>
    </row>
    <row r="2442" spans="1:2" x14ac:dyDescent="0.25">
      <c r="A2442" s="52">
        <v>41425</v>
      </c>
      <c r="B2442">
        <v>0.13220000000000001</v>
      </c>
    </row>
    <row r="2443" spans="1:2" x14ac:dyDescent="0.25">
      <c r="A2443" s="52">
        <v>41428</v>
      </c>
      <c r="B2443">
        <v>0.1338</v>
      </c>
    </row>
    <row r="2444" spans="1:2" x14ac:dyDescent="0.25">
      <c r="A2444" s="52">
        <v>41429</v>
      </c>
      <c r="B2444">
        <v>0.1343</v>
      </c>
    </row>
    <row r="2445" spans="1:2" x14ac:dyDescent="0.25">
      <c r="A2445" s="52">
        <v>41430</v>
      </c>
      <c r="B2445">
        <v>0.13300000000000001</v>
      </c>
    </row>
    <row r="2446" spans="1:2" x14ac:dyDescent="0.25">
      <c r="A2446" s="52">
        <v>41431</v>
      </c>
      <c r="B2446">
        <v>0.13300000000000001</v>
      </c>
    </row>
    <row r="2447" spans="1:2" x14ac:dyDescent="0.25">
      <c r="A2447" s="52">
        <v>41432</v>
      </c>
      <c r="B2447">
        <v>0.1326</v>
      </c>
    </row>
    <row r="2448" spans="1:2" x14ac:dyDescent="0.25">
      <c r="A2448" s="52">
        <v>41435</v>
      </c>
      <c r="B2448">
        <v>0.13289999999999999</v>
      </c>
    </row>
    <row r="2449" spans="1:2" x14ac:dyDescent="0.25">
      <c r="A2449" s="52">
        <v>41436</v>
      </c>
      <c r="B2449">
        <v>0.13139999999999999</v>
      </c>
    </row>
    <row r="2450" spans="1:2" x14ac:dyDescent="0.25">
      <c r="A2450" s="52">
        <v>41437</v>
      </c>
      <c r="B2450">
        <v>0.13139999999999999</v>
      </c>
    </row>
    <row r="2451" spans="1:2" x14ac:dyDescent="0.25">
      <c r="A2451" s="52">
        <v>41438</v>
      </c>
      <c r="B2451">
        <v>0.1305</v>
      </c>
    </row>
    <row r="2452" spans="1:2" x14ac:dyDescent="0.25">
      <c r="A2452" s="52">
        <v>41439</v>
      </c>
      <c r="B2452">
        <v>0.129</v>
      </c>
    </row>
    <row r="2453" spans="1:2" x14ac:dyDescent="0.25">
      <c r="A2453" s="52">
        <v>41442</v>
      </c>
      <c r="B2453">
        <v>0.1308</v>
      </c>
    </row>
    <row r="2454" spans="1:2" x14ac:dyDescent="0.25">
      <c r="A2454" s="52">
        <v>41443</v>
      </c>
      <c r="B2454">
        <v>0.1283</v>
      </c>
    </row>
    <row r="2455" spans="1:2" x14ac:dyDescent="0.25">
      <c r="A2455" s="52">
        <v>41444</v>
      </c>
      <c r="B2455">
        <v>0.12709999999999999</v>
      </c>
    </row>
    <row r="2456" spans="1:2" x14ac:dyDescent="0.25">
      <c r="A2456" s="52">
        <v>41445</v>
      </c>
      <c r="B2456">
        <v>0.12690000000000001</v>
      </c>
    </row>
    <row r="2457" spans="1:2" x14ac:dyDescent="0.25">
      <c r="A2457" s="52">
        <v>41446</v>
      </c>
      <c r="B2457">
        <v>0.1303</v>
      </c>
    </row>
    <row r="2458" spans="1:2" x14ac:dyDescent="0.25">
      <c r="A2458" s="52">
        <v>41449</v>
      </c>
      <c r="B2458">
        <v>0.13159999999999999</v>
      </c>
    </row>
    <row r="2459" spans="1:2" x14ac:dyDescent="0.25">
      <c r="A2459" s="52">
        <v>41450</v>
      </c>
      <c r="B2459">
        <v>0.1321</v>
      </c>
    </row>
    <row r="2460" spans="1:2" x14ac:dyDescent="0.25">
      <c r="A2460" s="52">
        <v>41451</v>
      </c>
      <c r="B2460">
        <v>0.13189999999999999</v>
      </c>
    </row>
    <row r="2461" spans="1:2" x14ac:dyDescent="0.25">
      <c r="A2461" s="52">
        <v>41452</v>
      </c>
      <c r="B2461">
        <v>0.12889999999999999</v>
      </c>
    </row>
    <row r="2462" spans="1:2" x14ac:dyDescent="0.25">
      <c r="A2462" s="52">
        <v>41453</v>
      </c>
      <c r="B2462">
        <v>0.125</v>
      </c>
    </row>
    <row r="2463" spans="1:2" x14ac:dyDescent="0.25">
      <c r="A2463" s="52">
        <v>41456</v>
      </c>
      <c r="B2463">
        <v>0.1245</v>
      </c>
    </row>
    <row r="2464" spans="1:2" x14ac:dyDescent="0.25">
      <c r="A2464" s="52">
        <v>41457</v>
      </c>
      <c r="B2464">
        <v>0.1263</v>
      </c>
    </row>
    <row r="2465" spans="1:2" x14ac:dyDescent="0.25">
      <c r="A2465" s="52">
        <v>41458</v>
      </c>
      <c r="B2465">
        <v>0.12429999999999999</v>
      </c>
    </row>
    <row r="2466" spans="1:2" x14ac:dyDescent="0.25">
      <c r="A2466" s="52">
        <v>41459</v>
      </c>
      <c r="B2466">
        <v>0.12429999999999999</v>
      </c>
    </row>
    <row r="2467" spans="1:2" x14ac:dyDescent="0.25">
      <c r="A2467" s="52">
        <v>41460</v>
      </c>
      <c r="B2467">
        <v>0.12529999999999999</v>
      </c>
    </row>
    <row r="2468" spans="1:2" x14ac:dyDescent="0.25">
      <c r="A2468" s="52">
        <v>41463</v>
      </c>
      <c r="B2468">
        <v>0.12429999999999999</v>
      </c>
    </row>
    <row r="2469" spans="1:2" x14ac:dyDescent="0.25">
      <c r="A2469" s="52">
        <v>41464</v>
      </c>
      <c r="B2469">
        <v>0.12509999999999999</v>
      </c>
    </row>
    <row r="2470" spans="1:2" x14ac:dyDescent="0.25">
      <c r="A2470" s="52">
        <v>41465</v>
      </c>
      <c r="B2470">
        <v>0.12509999999999999</v>
      </c>
    </row>
    <row r="2471" spans="1:2" x14ac:dyDescent="0.25">
      <c r="A2471" s="52">
        <v>41466</v>
      </c>
      <c r="B2471">
        <v>0.12090000000000001</v>
      </c>
    </row>
    <row r="2472" spans="1:2" x14ac:dyDescent="0.25">
      <c r="A2472" s="52">
        <v>41467</v>
      </c>
      <c r="B2472">
        <v>0.1202</v>
      </c>
    </row>
    <row r="2473" spans="1:2" x14ac:dyDescent="0.25">
      <c r="A2473" s="52">
        <v>41470</v>
      </c>
      <c r="B2473">
        <v>0.11979000000000001</v>
      </c>
    </row>
    <row r="2474" spans="1:2" x14ac:dyDescent="0.25">
      <c r="A2474" s="52">
        <v>41471</v>
      </c>
      <c r="B2474">
        <v>0.11893999999999999</v>
      </c>
    </row>
    <row r="2475" spans="1:2" x14ac:dyDescent="0.25">
      <c r="A2475" s="52">
        <v>41472</v>
      </c>
      <c r="B2475">
        <v>0.11767999999999999</v>
      </c>
    </row>
    <row r="2476" spans="1:2" x14ac:dyDescent="0.25">
      <c r="A2476" s="52">
        <v>41473</v>
      </c>
      <c r="B2476">
        <v>0.11812</v>
      </c>
    </row>
    <row r="2477" spans="1:2" x14ac:dyDescent="0.25">
      <c r="A2477" s="52">
        <v>41474</v>
      </c>
      <c r="B2477">
        <v>0.11746000000000001</v>
      </c>
    </row>
    <row r="2478" spans="1:2" x14ac:dyDescent="0.25">
      <c r="A2478" s="52">
        <v>41477</v>
      </c>
      <c r="B2478">
        <v>0.12021</v>
      </c>
    </row>
    <row r="2479" spans="1:2" x14ac:dyDescent="0.25">
      <c r="A2479" s="52">
        <v>41478</v>
      </c>
      <c r="B2479">
        <v>0.11934999999999998</v>
      </c>
    </row>
    <row r="2480" spans="1:2" x14ac:dyDescent="0.25">
      <c r="A2480" s="52">
        <v>41479</v>
      </c>
      <c r="B2480">
        <v>0.11965000000000001</v>
      </c>
    </row>
    <row r="2481" spans="1:2" x14ac:dyDescent="0.25">
      <c r="A2481" s="52">
        <v>41480</v>
      </c>
      <c r="B2481">
        <v>0.11938000000000001</v>
      </c>
    </row>
    <row r="2482" spans="1:2" x14ac:dyDescent="0.25">
      <c r="A2482" s="52">
        <v>41481</v>
      </c>
      <c r="B2482">
        <v>0.11873999999999998</v>
      </c>
    </row>
    <row r="2483" spans="1:2" x14ac:dyDescent="0.25">
      <c r="A2483" s="52">
        <v>41484</v>
      </c>
      <c r="B2483">
        <v>0.1198</v>
      </c>
    </row>
    <row r="2484" spans="1:2" x14ac:dyDescent="0.25">
      <c r="A2484" s="52">
        <v>41485</v>
      </c>
      <c r="B2484">
        <v>0.11899999999999998</v>
      </c>
    </row>
    <row r="2485" spans="1:2" x14ac:dyDescent="0.25">
      <c r="A2485" s="52">
        <v>41486</v>
      </c>
      <c r="B2485">
        <v>0.11869999999999999</v>
      </c>
    </row>
    <row r="2486" spans="1:2" x14ac:dyDescent="0.25">
      <c r="A2486" s="52">
        <v>41487</v>
      </c>
      <c r="B2486">
        <v>0.1176</v>
      </c>
    </row>
    <row r="2487" spans="1:2" x14ac:dyDescent="0.25">
      <c r="A2487" s="52">
        <v>41488</v>
      </c>
      <c r="B2487">
        <v>0.11703</v>
      </c>
    </row>
    <row r="2488" spans="1:2" x14ac:dyDescent="0.25">
      <c r="A2488" s="52">
        <v>41491</v>
      </c>
      <c r="B2488">
        <v>0.1186</v>
      </c>
    </row>
    <row r="2489" spans="1:2" x14ac:dyDescent="0.25">
      <c r="A2489" s="52">
        <v>41492</v>
      </c>
      <c r="B2489">
        <v>0.1196</v>
      </c>
    </row>
    <row r="2490" spans="1:2" x14ac:dyDescent="0.25">
      <c r="A2490" s="52">
        <v>41493</v>
      </c>
      <c r="B2490">
        <v>0.1198</v>
      </c>
    </row>
    <row r="2491" spans="1:2" x14ac:dyDescent="0.25">
      <c r="A2491" s="52">
        <v>41494</v>
      </c>
      <c r="B2491">
        <v>0.1207</v>
      </c>
    </row>
    <row r="2492" spans="1:2" x14ac:dyDescent="0.25">
      <c r="A2492" s="52">
        <v>41495</v>
      </c>
      <c r="B2492">
        <v>0.1196</v>
      </c>
    </row>
    <row r="2493" spans="1:2" x14ac:dyDescent="0.25">
      <c r="A2493" s="52">
        <v>41498</v>
      </c>
      <c r="B2493">
        <v>0.1198</v>
      </c>
    </row>
    <row r="2494" spans="1:2" x14ac:dyDescent="0.25">
      <c r="A2494" s="52">
        <v>41499</v>
      </c>
      <c r="B2494">
        <v>0.11889999999999999</v>
      </c>
    </row>
    <row r="2495" spans="1:2" x14ac:dyDescent="0.25">
      <c r="A2495" s="52">
        <v>41500</v>
      </c>
      <c r="B2495">
        <v>0.1183</v>
      </c>
    </row>
    <row r="2496" spans="1:2" x14ac:dyDescent="0.25">
      <c r="A2496" s="52">
        <v>41501</v>
      </c>
      <c r="B2496">
        <v>0.1178</v>
      </c>
    </row>
    <row r="2497" spans="1:2" x14ac:dyDescent="0.25">
      <c r="A2497" s="52">
        <v>41502</v>
      </c>
      <c r="B2497">
        <v>0.1176</v>
      </c>
    </row>
    <row r="2498" spans="1:2" x14ac:dyDescent="0.25">
      <c r="A2498" s="52">
        <v>41505</v>
      </c>
      <c r="B2498">
        <v>0.11650000000000001</v>
      </c>
    </row>
    <row r="2499" spans="1:2" x14ac:dyDescent="0.25">
      <c r="A2499" s="52">
        <v>41506</v>
      </c>
      <c r="B2499">
        <v>0.11620000000000001</v>
      </c>
    </row>
    <row r="2500" spans="1:2" x14ac:dyDescent="0.25">
      <c r="A2500" s="52">
        <v>41507</v>
      </c>
      <c r="B2500">
        <v>0.1153</v>
      </c>
    </row>
    <row r="2501" spans="1:2" x14ac:dyDescent="0.25">
      <c r="A2501" s="52">
        <v>41508</v>
      </c>
      <c r="B2501">
        <v>0.1157</v>
      </c>
    </row>
    <row r="2502" spans="1:2" x14ac:dyDescent="0.25">
      <c r="A2502" s="52">
        <v>41509</v>
      </c>
      <c r="B2502">
        <v>0.1168</v>
      </c>
    </row>
    <row r="2503" spans="1:2" x14ac:dyDescent="0.25">
      <c r="A2503" s="52">
        <v>41512</v>
      </c>
      <c r="B2503">
        <v>0.1168</v>
      </c>
    </row>
    <row r="2504" spans="1:2" x14ac:dyDescent="0.25">
      <c r="A2504" s="52">
        <v>41513</v>
      </c>
      <c r="B2504">
        <v>0.1173</v>
      </c>
    </row>
    <row r="2505" spans="1:2" x14ac:dyDescent="0.25">
      <c r="A2505" s="52">
        <v>41514</v>
      </c>
      <c r="B2505">
        <v>0.11799999999999998</v>
      </c>
    </row>
    <row r="2506" spans="1:2" x14ac:dyDescent="0.25">
      <c r="A2506" s="52">
        <v>41515</v>
      </c>
      <c r="B2506">
        <v>0.11700000000000001</v>
      </c>
    </row>
    <row r="2507" spans="1:2" x14ac:dyDescent="0.25">
      <c r="A2507" s="52">
        <v>41516</v>
      </c>
      <c r="B2507">
        <v>0.1163</v>
      </c>
    </row>
    <row r="2508" spans="1:2" x14ac:dyDescent="0.25">
      <c r="A2508" s="52">
        <v>41519</v>
      </c>
      <c r="B2508">
        <v>0.1163</v>
      </c>
    </row>
    <row r="2509" spans="1:2" x14ac:dyDescent="0.25">
      <c r="A2509" s="52">
        <v>41520</v>
      </c>
      <c r="B2509">
        <v>0.1153</v>
      </c>
    </row>
    <row r="2510" spans="1:2" x14ac:dyDescent="0.25">
      <c r="A2510" s="52">
        <v>41521</v>
      </c>
      <c r="B2510">
        <v>0.1158</v>
      </c>
    </row>
    <row r="2511" spans="1:2" x14ac:dyDescent="0.25">
      <c r="A2511" s="52">
        <v>41522</v>
      </c>
      <c r="B2511">
        <v>0.11650000000000001</v>
      </c>
    </row>
    <row r="2512" spans="1:2" x14ac:dyDescent="0.25">
      <c r="A2512" s="52">
        <v>41523</v>
      </c>
      <c r="B2512">
        <v>0.11650000000000001</v>
      </c>
    </row>
    <row r="2513" spans="1:2" x14ac:dyDescent="0.25">
      <c r="A2513" s="52">
        <v>41526</v>
      </c>
      <c r="B2513">
        <v>0.1157</v>
      </c>
    </row>
    <row r="2514" spans="1:2" x14ac:dyDescent="0.25">
      <c r="A2514" s="52">
        <v>41527</v>
      </c>
      <c r="B2514">
        <v>0.1152</v>
      </c>
    </row>
    <row r="2515" spans="1:2" x14ac:dyDescent="0.25">
      <c r="A2515" s="52">
        <v>41528</v>
      </c>
      <c r="B2515">
        <v>0.11399999999999999</v>
      </c>
    </row>
    <row r="2516" spans="1:2" x14ac:dyDescent="0.25">
      <c r="A2516" s="52">
        <v>41529</v>
      </c>
      <c r="B2516">
        <v>0.11279999999999998</v>
      </c>
    </row>
    <row r="2517" spans="1:2" x14ac:dyDescent="0.25">
      <c r="A2517" s="52">
        <v>41530</v>
      </c>
      <c r="B2517">
        <v>0.1119</v>
      </c>
    </row>
    <row r="2518" spans="1:2" x14ac:dyDescent="0.25">
      <c r="A2518" s="52">
        <v>41533</v>
      </c>
      <c r="B2518">
        <v>0.11299999999999999</v>
      </c>
    </row>
    <row r="2519" spans="1:2" x14ac:dyDescent="0.25">
      <c r="A2519" s="52">
        <v>41534</v>
      </c>
      <c r="B2519">
        <v>0.11150000000000002</v>
      </c>
    </row>
    <row r="2520" spans="1:2" x14ac:dyDescent="0.25">
      <c r="A2520" s="52">
        <v>41535</v>
      </c>
      <c r="B2520">
        <v>0.11150000000000002</v>
      </c>
    </row>
    <row r="2521" spans="1:2" x14ac:dyDescent="0.25">
      <c r="A2521" s="52">
        <v>41536</v>
      </c>
      <c r="B2521">
        <v>0.1114</v>
      </c>
    </row>
    <row r="2522" spans="1:2" x14ac:dyDescent="0.25">
      <c r="A2522" s="52">
        <v>41537</v>
      </c>
      <c r="B2522">
        <v>0.1119</v>
      </c>
    </row>
    <row r="2523" spans="1:2" x14ac:dyDescent="0.25">
      <c r="A2523" s="52">
        <v>41540</v>
      </c>
      <c r="B2523">
        <v>0.1114</v>
      </c>
    </row>
    <row r="2524" spans="1:2" x14ac:dyDescent="0.25">
      <c r="A2524" s="52">
        <v>41541</v>
      </c>
      <c r="B2524">
        <v>0.11050000000000001</v>
      </c>
    </row>
    <row r="2525" spans="1:2" x14ac:dyDescent="0.25">
      <c r="A2525" s="52">
        <v>41542</v>
      </c>
      <c r="B2525">
        <v>0.1111</v>
      </c>
    </row>
    <row r="2526" spans="1:2" x14ac:dyDescent="0.25">
      <c r="A2526" s="52">
        <v>41543</v>
      </c>
      <c r="B2526">
        <v>0.1104</v>
      </c>
    </row>
    <row r="2527" spans="1:2" x14ac:dyDescent="0.25">
      <c r="A2527" s="52">
        <v>41544</v>
      </c>
      <c r="B2527">
        <v>0.10929999999999999</v>
      </c>
    </row>
    <row r="2528" spans="1:2" x14ac:dyDescent="0.25">
      <c r="A2528" s="52">
        <v>41547</v>
      </c>
      <c r="B2528">
        <v>0.1052</v>
      </c>
    </row>
    <row r="2529" spans="1:2" x14ac:dyDescent="0.25">
      <c r="A2529" s="52">
        <v>41548</v>
      </c>
      <c r="B2529">
        <v>0.105</v>
      </c>
    </row>
    <row r="2530" spans="1:2" x14ac:dyDescent="0.25">
      <c r="A2530" s="52">
        <v>41549</v>
      </c>
      <c r="B2530">
        <v>0.10510000000000001</v>
      </c>
    </row>
    <row r="2531" spans="1:2" x14ac:dyDescent="0.25">
      <c r="A2531" s="52">
        <v>41550</v>
      </c>
      <c r="B2531">
        <v>0.10319999999999999</v>
      </c>
    </row>
    <row r="2532" spans="1:2" x14ac:dyDescent="0.25">
      <c r="A2532" s="52">
        <v>41551</v>
      </c>
      <c r="B2532">
        <v>0.1013</v>
      </c>
    </row>
    <row r="2533" spans="1:2" x14ac:dyDescent="0.25">
      <c r="A2533" s="52">
        <v>41554</v>
      </c>
      <c r="B2533">
        <v>0.10219999999999999</v>
      </c>
    </row>
    <row r="2534" spans="1:2" x14ac:dyDescent="0.25">
      <c r="A2534" s="52">
        <v>41555</v>
      </c>
      <c r="B2534">
        <v>0.1018</v>
      </c>
    </row>
    <row r="2535" spans="1:2" x14ac:dyDescent="0.25">
      <c r="A2535" s="52">
        <v>41556</v>
      </c>
      <c r="B2535">
        <v>0.10219999999999999</v>
      </c>
    </row>
    <row r="2536" spans="1:2" x14ac:dyDescent="0.25">
      <c r="A2536" s="52">
        <v>41557</v>
      </c>
      <c r="B2536">
        <v>0.1065</v>
      </c>
    </row>
    <row r="2537" spans="1:2" x14ac:dyDescent="0.25">
      <c r="A2537" s="52">
        <v>41558</v>
      </c>
      <c r="B2537">
        <v>0.1038</v>
      </c>
    </row>
    <row r="2538" spans="1:2" x14ac:dyDescent="0.25">
      <c r="A2538" s="52">
        <v>41561</v>
      </c>
      <c r="B2538">
        <v>0.1038</v>
      </c>
    </row>
    <row r="2539" spans="1:2" x14ac:dyDescent="0.25">
      <c r="A2539" s="52">
        <v>41562</v>
      </c>
      <c r="B2539">
        <v>0.1048</v>
      </c>
    </row>
    <row r="2540" spans="1:2" x14ac:dyDescent="0.25">
      <c r="A2540" s="52">
        <v>41563</v>
      </c>
      <c r="B2540">
        <v>0.10689999999999998</v>
      </c>
    </row>
    <row r="2541" spans="1:2" x14ac:dyDescent="0.25">
      <c r="A2541" s="52">
        <v>41564</v>
      </c>
      <c r="B2541">
        <v>0.1077</v>
      </c>
    </row>
    <row r="2542" spans="1:2" x14ac:dyDescent="0.25">
      <c r="A2542" s="52">
        <v>41565</v>
      </c>
      <c r="B2542">
        <v>0.109</v>
      </c>
    </row>
    <row r="2543" spans="1:2" x14ac:dyDescent="0.25">
      <c r="A2543" s="52">
        <v>41568</v>
      </c>
      <c r="B2543">
        <v>0.10660000000000001</v>
      </c>
    </row>
    <row r="2544" spans="1:2" x14ac:dyDescent="0.25">
      <c r="A2544" s="52">
        <v>41569</v>
      </c>
      <c r="B2544">
        <v>0.10510000000000001</v>
      </c>
    </row>
    <row r="2545" spans="1:2" x14ac:dyDescent="0.25">
      <c r="A2545" s="52">
        <v>41570</v>
      </c>
      <c r="B2545">
        <v>0.10510000000000001</v>
      </c>
    </row>
    <row r="2546" spans="1:2" x14ac:dyDescent="0.25">
      <c r="A2546" s="52">
        <v>41571</v>
      </c>
      <c r="B2546">
        <v>0.1026</v>
      </c>
    </row>
    <row r="2547" spans="1:2" x14ac:dyDescent="0.25">
      <c r="A2547" s="52">
        <v>41572</v>
      </c>
      <c r="B2547">
        <v>0.10239999999999999</v>
      </c>
    </row>
    <row r="2548" spans="1:2" x14ac:dyDescent="0.25">
      <c r="A2548" s="52">
        <v>41575</v>
      </c>
      <c r="B2548">
        <v>0.1033</v>
      </c>
    </row>
    <row r="2549" spans="1:2" x14ac:dyDescent="0.25">
      <c r="A2549" s="52">
        <v>41576</v>
      </c>
      <c r="B2549">
        <v>0.10349999999999999</v>
      </c>
    </row>
    <row r="2550" spans="1:2" x14ac:dyDescent="0.25">
      <c r="A2550" s="52">
        <v>41577</v>
      </c>
      <c r="B2550">
        <v>0.10239999999999999</v>
      </c>
    </row>
    <row r="2551" spans="1:2" x14ac:dyDescent="0.25">
      <c r="A2551" s="52">
        <v>41578</v>
      </c>
      <c r="B2551">
        <v>0.1037</v>
      </c>
    </row>
    <row r="2552" spans="1:2" x14ac:dyDescent="0.25">
      <c r="A2552" s="52">
        <v>41579</v>
      </c>
      <c r="B2552">
        <v>9.9900000000000017E-2</v>
      </c>
    </row>
    <row r="2553" spans="1:2" x14ac:dyDescent="0.25">
      <c r="A2553" s="52">
        <v>41582</v>
      </c>
      <c r="B2553">
        <v>0.10140000000000002</v>
      </c>
    </row>
    <row r="2554" spans="1:2" x14ac:dyDescent="0.25">
      <c r="A2554" s="52">
        <v>41583</v>
      </c>
      <c r="B2554">
        <v>0.10239999999999999</v>
      </c>
    </row>
    <row r="2555" spans="1:2" x14ac:dyDescent="0.25">
      <c r="A2555" s="52">
        <v>41584</v>
      </c>
      <c r="B2555">
        <v>0.1023</v>
      </c>
    </row>
    <row r="2556" spans="1:2" x14ac:dyDescent="0.25">
      <c r="A2556" s="52">
        <v>41585</v>
      </c>
      <c r="B2556">
        <v>0.10169999999999998</v>
      </c>
    </row>
    <row r="2557" spans="1:2" x14ac:dyDescent="0.25">
      <c r="A2557" s="52">
        <v>41586</v>
      </c>
      <c r="B2557">
        <v>0.1021</v>
      </c>
    </row>
    <row r="2558" spans="1:2" x14ac:dyDescent="0.25">
      <c r="A2558" s="52">
        <v>41589</v>
      </c>
      <c r="B2558">
        <v>0.1021</v>
      </c>
    </row>
    <row r="2559" spans="1:2" x14ac:dyDescent="0.25">
      <c r="A2559" s="52">
        <v>41590</v>
      </c>
      <c r="B2559">
        <v>0.10059999999999999</v>
      </c>
    </row>
    <row r="2560" spans="1:2" x14ac:dyDescent="0.25">
      <c r="A2560" s="52">
        <v>41591</v>
      </c>
      <c r="B2560">
        <v>0.10119999999999998</v>
      </c>
    </row>
    <row r="2561" spans="1:2" x14ac:dyDescent="0.25">
      <c r="A2561" s="52">
        <v>41592</v>
      </c>
      <c r="B2561">
        <v>0.10169999999999998</v>
      </c>
    </row>
    <row r="2562" spans="1:2" x14ac:dyDescent="0.25">
      <c r="A2562" s="52">
        <v>41593</v>
      </c>
      <c r="B2562">
        <v>0.10490000000000001</v>
      </c>
    </row>
    <row r="2563" spans="1:2" x14ac:dyDescent="0.25">
      <c r="A2563" s="52">
        <v>41596</v>
      </c>
      <c r="B2563">
        <v>0.10630000000000002</v>
      </c>
    </row>
    <row r="2564" spans="1:2" x14ac:dyDescent="0.25">
      <c r="A2564" s="52">
        <v>41597</v>
      </c>
      <c r="B2564">
        <v>0.1037</v>
      </c>
    </row>
    <row r="2565" spans="1:2" x14ac:dyDescent="0.25">
      <c r="A2565" s="52">
        <v>41598</v>
      </c>
      <c r="B2565">
        <v>0.1036</v>
      </c>
    </row>
    <row r="2566" spans="1:2" x14ac:dyDescent="0.25">
      <c r="A2566" s="52">
        <v>41599</v>
      </c>
      <c r="B2566">
        <v>0.1031</v>
      </c>
    </row>
    <row r="2567" spans="1:2" x14ac:dyDescent="0.25">
      <c r="A2567" s="52">
        <v>41600</v>
      </c>
      <c r="B2567">
        <v>0.1028</v>
      </c>
    </row>
    <row r="2568" spans="1:2" x14ac:dyDescent="0.25">
      <c r="A2568" s="52">
        <v>41603</v>
      </c>
      <c r="B2568">
        <v>0.1041</v>
      </c>
    </row>
    <row r="2569" spans="1:2" x14ac:dyDescent="0.25">
      <c r="A2569" s="52">
        <v>41604</v>
      </c>
      <c r="B2569">
        <v>0.1033</v>
      </c>
    </row>
    <row r="2570" spans="1:2" x14ac:dyDescent="0.25">
      <c r="A2570" s="52">
        <v>41605</v>
      </c>
      <c r="B2570">
        <v>0.10289999999999999</v>
      </c>
    </row>
    <row r="2571" spans="1:2" x14ac:dyDescent="0.25">
      <c r="A2571" s="52">
        <v>41606</v>
      </c>
      <c r="B2571">
        <v>0.10289999999999999</v>
      </c>
    </row>
    <row r="2572" spans="1:2" x14ac:dyDescent="0.25">
      <c r="A2572" s="52">
        <v>41607</v>
      </c>
      <c r="B2572">
        <v>0.1047</v>
      </c>
    </row>
    <row r="2573" spans="1:2" x14ac:dyDescent="0.25">
      <c r="A2573" s="52">
        <v>41610</v>
      </c>
      <c r="B2573">
        <v>0.10100000000000001</v>
      </c>
    </row>
    <row r="2574" spans="1:2" x14ac:dyDescent="0.25">
      <c r="A2574" s="52">
        <v>41611</v>
      </c>
      <c r="B2574">
        <v>0.1026</v>
      </c>
    </row>
    <row r="2575" spans="1:2" x14ac:dyDescent="0.25">
      <c r="A2575" s="52">
        <v>41612</v>
      </c>
      <c r="B2575">
        <v>0.10249999999999998</v>
      </c>
    </row>
    <row r="2576" spans="1:2" x14ac:dyDescent="0.25">
      <c r="A2576" s="52">
        <v>41613</v>
      </c>
      <c r="B2576">
        <v>0.10299999999999999</v>
      </c>
    </row>
    <row r="2577" spans="1:2" x14ac:dyDescent="0.25">
      <c r="A2577" s="52">
        <v>41614</v>
      </c>
      <c r="B2577">
        <v>0.1041</v>
      </c>
    </row>
    <row r="2578" spans="1:2" x14ac:dyDescent="0.25">
      <c r="A2578" s="52">
        <v>41617</v>
      </c>
      <c r="B2578">
        <v>0.1037</v>
      </c>
    </row>
    <row r="2579" spans="1:2" x14ac:dyDescent="0.25">
      <c r="A2579" s="52">
        <v>41618</v>
      </c>
      <c r="B2579">
        <v>0.1021</v>
      </c>
    </row>
    <row r="2580" spans="1:2" x14ac:dyDescent="0.25">
      <c r="A2580" s="52">
        <v>41619</v>
      </c>
      <c r="B2580">
        <v>0.10150000000000001</v>
      </c>
    </row>
    <row r="2581" spans="1:2" x14ac:dyDescent="0.25">
      <c r="A2581" s="52">
        <v>41620</v>
      </c>
      <c r="B2581">
        <v>0.1013</v>
      </c>
    </row>
    <row r="2582" spans="1:2" x14ac:dyDescent="0.25">
      <c r="A2582" s="52">
        <v>41621</v>
      </c>
      <c r="B2582">
        <v>0.1</v>
      </c>
    </row>
    <row r="2583" spans="1:2" x14ac:dyDescent="0.25">
      <c r="A2583" s="52">
        <v>41624</v>
      </c>
      <c r="B2583">
        <v>0.10169999999999998</v>
      </c>
    </row>
    <row r="2584" spans="1:2" x14ac:dyDescent="0.25">
      <c r="A2584" s="52">
        <v>41625</v>
      </c>
      <c r="B2584">
        <v>0.1018</v>
      </c>
    </row>
    <row r="2585" spans="1:2" x14ac:dyDescent="0.25">
      <c r="A2585" s="52">
        <v>41626</v>
      </c>
      <c r="B2585">
        <v>0.1021</v>
      </c>
    </row>
    <row r="2586" spans="1:2" x14ac:dyDescent="0.25">
      <c r="A2586" s="52">
        <v>41627</v>
      </c>
      <c r="B2586">
        <v>0.10199999999999998</v>
      </c>
    </row>
    <row r="2587" spans="1:2" x14ac:dyDescent="0.25">
      <c r="A2587" s="52">
        <v>41628</v>
      </c>
      <c r="B2587">
        <v>0.1018</v>
      </c>
    </row>
    <row r="2588" spans="1:2" x14ac:dyDescent="0.25">
      <c r="A2588" s="52">
        <v>41631</v>
      </c>
      <c r="B2588">
        <v>0.1011</v>
      </c>
    </row>
    <row r="2589" spans="1:2" x14ac:dyDescent="0.25">
      <c r="A2589" s="52">
        <v>41632</v>
      </c>
      <c r="B2589">
        <v>0.10070000000000001</v>
      </c>
    </row>
    <row r="2590" spans="1:2" x14ac:dyDescent="0.25">
      <c r="A2590" s="52">
        <v>41633</v>
      </c>
      <c r="B2590">
        <v>0.10070000000000001</v>
      </c>
    </row>
    <row r="2591" spans="1:2" x14ac:dyDescent="0.25">
      <c r="A2591" s="52">
        <v>41634</v>
      </c>
      <c r="B2591">
        <v>0.10070000000000001</v>
      </c>
    </row>
    <row r="2592" spans="1:2" x14ac:dyDescent="0.25">
      <c r="A2592" s="52">
        <v>41635</v>
      </c>
      <c r="B2592">
        <v>9.6000000000000002E-2</v>
      </c>
    </row>
    <row r="2593" spans="1:2" x14ac:dyDescent="0.25">
      <c r="A2593" s="52">
        <v>41638</v>
      </c>
      <c r="B2593">
        <v>9.6000000000000002E-2</v>
      </c>
    </row>
    <row r="2594" spans="1:2" x14ac:dyDescent="0.25">
      <c r="A2594" s="52">
        <v>41639</v>
      </c>
      <c r="B2594">
        <v>7.9500000000000001E-2</v>
      </c>
    </row>
    <row r="2595" spans="1:2" x14ac:dyDescent="0.25">
      <c r="A2595" s="52">
        <v>41640</v>
      </c>
      <c r="B2595">
        <v>7.9500000000000001E-2</v>
      </c>
    </row>
    <row r="2596" spans="1:2" x14ac:dyDescent="0.25">
      <c r="A2596" s="52">
        <v>41641</v>
      </c>
      <c r="B2596">
        <v>9.5600000000000004E-2</v>
      </c>
    </row>
    <row r="2597" spans="1:2" x14ac:dyDescent="0.25">
      <c r="A2597" s="52">
        <v>41642</v>
      </c>
      <c r="B2597">
        <v>9.5000000000000001E-2</v>
      </c>
    </row>
    <row r="2598" spans="1:2" x14ac:dyDescent="0.25">
      <c r="A2598" s="52">
        <v>41645</v>
      </c>
      <c r="B2598">
        <v>9.4500000000000001E-2</v>
      </c>
    </row>
    <row r="2599" spans="1:2" x14ac:dyDescent="0.25">
      <c r="A2599" s="52">
        <v>41646</v>
      </c>
      <c r="B2599">
        <v>9.2600000000000002E-2</v>
      </c>
    </row>
    <row r="2600" spans="1:2" x14ac:dyDescent="0.25">
      <c r="A2600" s="52">
        <v>41647</v>
      </c>
      <c r="B2600">
        <v>9.2499999999999999E-2</v>
      </c>
    </row>
    <row r="2601" spans="1:2" x14ac:dyDescent="0.25">
      <c r="A2601" s="52">
        <v>41648</v>
      </c>
      <c r="B2601">
        <v>9.1899999999999996E-2</v>
      </c>
    </row>
    <row r="2602" spans="1:2" x14ac:dyDescent="0.25">
      <c r="A2602" s="52">
        <v>41649</v>
      </c>
      <c r="B2602">
        <v>9.1800000000000007E-2</v>
      </c>
    </row>
    <row r="2603" spans="1:2" x14ac:dyDescent="0.25">
      <c r="A2603" s="52">
        <v>41652</v>
      </c>
      <c r="B2603">
        <v>9.2100000000000001E-2</v>
      </c>
    </row>
    <row r="2604" spans="1:2" x14ac:dyDescent="0.25">
      <c r="A2604" s="52">
        <v>41653</v>
      </c>
      <c r="B2604">
        <v>9.2100000000000001E-2</v>
      </c>
    </row>
    <row r="2605" spans="1:2" x14ac:dyDescent="0.25">
      <c r="A2605" s="52">
        <v>41654</v>
      </c>
      <c r="B2605">
        <v>0.09</v>
      </c>
    </row>
    <row r="2606" spans="1:2" x14ac:dyDescent="0.25">
      <c r="A2606" s="52">
        <v>41655</v>
      </c>
      <c r="B2606">
        <v>8.9599999999999999E-2</v>
      </c>
    </row>
    <row r="2607" spans="1:2" x14ac:dyDescent="0.25">
      <c r="A2607" s="52">
        <v>41656</v>
      </c>
      <c r="B2607">
        <v>8.8599999999999998E-2</v>
      </c>
    </row>
    <row r="2608" spans="1:2" x14ac:dyDescent="0.25">
      <c r="A2608" s="52">
        <v>41659</v>
      </c>
      <c r="B2608">
        <v>8.8599999999999998E-2</v>
      </c>
    </row>
    <row r="2609" spans="1:2" x14ac:dyDescent="0.25">
      <c r="A2609" s="52">
        <v>41660</v>
      </c>
      <c r="B2609">
        <v>8.9599999999999999E-2</v>
      </c>
    </row>
    <row r="2610" spans="1:2" x14ac:dyDescent="0.25">
      <c r="A2610" s="52">
        <v>41661</v>
      </c>
      <c r="B2610">
        <v>9.01E-2</v>
      </c>
    </row>
    <row r="2611" spans="1:2" x14ac:dyDescent="0.25">
      <c r="A2611" s="52">
        <v>41662</v>
      </c>
      <c r="B2611">
        <v>8.9800000000000005E-2</v>
      </c>
    </row>
    <row r="2612" spans="1:2" x14ac:dyDescent="0.25">
      <c r="A2612" s="52">
        <v>41663</v>
      </c>
      <c r="B2612">
        <v>8.8700000000000001E-2</v>
      </c>
    </row>
    <row r="2613" spans="1:2" x14ac:dyDescent="0.25">
      <c r="A2613" s="52">
        <v>41666</v>
      </c>
      <c r="B2613">
        <v>8.6599999999999996E-2</v>
      </c>
    </row>
    <row r="2614" spans="1:2" x14ac:dyDescent="0.25">
      <c r="A2614" s="52">
        <v>41667</v>
      </c>
      <c r="B2614">
        <v>8.5099999999999995E-2</v>
      </c>
    </row>
    <row r="2615" spans="1:2" x14ac:dyDescent="0.25">
      <c r="A2615" s="52">
        <v>41668</v>
      </c>
      <c r="B2615">
        <v>8.4699999999999998E-2</v>
      </c>
    </row>
    <row r="2616" spans="1:2" x14ac:dyDescent="0.25">
      <c r="A2616" s="52">
        <v>41669</v>
      </c>
      <c r="B2616">
        <v>8.5000000000000006E-2</v>
      </c>
    </row>
    <row r="2617" spans="1:2" x14ac:dyDescent="0.25">
      <c r="A2617" s="52">
        <v>41670</v>
      </c>
      <c r="B2617">
        <v>8.6199999999999999E-2</v>
      </c>
    </row>
    <row r="2618" spans="1:2" x14ac:dyDescent="0.25">
      <c r="A2618" s="52">
        <v>41673</v>
      </c>
      <c r="B2618">
        <v>8.5500000000000007E-2</v>
      </c>
    </row>
    <row r="2619" spans="1:2" x14ac:dyDescent="0.25">
      <c r="A2619" s="52">
        <v>41674</v>
      </c>
      <c r="B2619">
        <v>8.5000000000000006E-2</v>
      </c>
    </row>
    <row r="2620" spans="1:2" x14ac:dyDescent="0.25">
      <c r="A2620" s="52">
        <v>41675</v>
      </c>
      <c r="B2620">
        <v>8.5000000000000006E-2</v>
      </c>
    </row>
    <row r="2621" spans="1:2" x14ac:dyDescent="0.25">
      <c r="A2621" s="52">
        <v>41676</v>
      </c>
      <c r="B2621">
        <v>8.5000000000000006E-2</v>
      </c>
    </row>
    <row r="2622" spans="1:2" x14ac:dyDescent="0.25">
      <c r="A2622" s="52">
        <v>41677</v>
      </c>
      <c r="B2622">
        <v>8.5599999999999996E-2</v>
      </c>
    </row>
    <row r="2623" spans="1:2" x14ac:dyDescent="0.25">
      <c r="A2623" s="52">
        <v>41680</v>
      </c>
      <c r="B2623">
        <v>8.5599999999999996E-2</v>
      </c>
    </row>
    <row r="2624" spans="1:2" x14ac:dyDescent="0.25">
      <c r="A2624" s="52">
        <v>41681</v>
      </c>
      <c r="B2624">
        <v>8.5000000000000006E-2</v>
      </c>
    </row>
    <row r="2625" spans="1:2" x14ac:dyDescent="0.25">
      <c r="A2625" s="52">
        <v>41682</v>
      </c>
      <c r="B2625">
        <v>8.6499999999999994E-2</v>
      </c>
    </row>
    <row r="2626" spans="1:2" x14ac:dyDescent="0.25">
      <c r="A2626" s="52">
        <v>41683</v>
      </c>
      <c r="B2626">
        <v>8.5999999999999993E-2</v>
      </c>
    </row>
    <row r="2627" spans="1:2" x14ac:dyDescent="0.25">
      <c r="A2627" s="52">
        <v>41684</v>
      </c>
      <c r="B2627">
        <v>8.5599999999999996E-2</v>
      </c>
    </row>
    <row r="2628" spans="1:2" x14ac:dyDescent="0.25">
      <c r="A2628" s="52">
        <v>41687</v>
      </c>
      <c r="B2628">
        <v>8.5599999999999996E-2</v>
      </c>
    </row>
    <row r="2629" spans="1:2" x14ac:dyDescent="0.25">
      <c r="A2629" s="52">
        <v>41688</v>
      </c>
      <c r="B2629">
        <v>8.4000000000000005E-2</v>
      </c>
    </row>
    <row r="2630" spans="1:2" x14ac:dyDescent="0.25">
      <c r="A2630" s="52">
        <v>41689</v>
      </c>
      <c r="B2630">
        <v>8.6099999999999996E-2</v>
      </c>
    </row>
    <row r="2631" spans="1:2" x14ac:dyDescent="0.25">
      <c r="A2631" s="52">
        <v>41690</v>
      </c>
      <c r="B2631">
        <v>8.6499999999999994E-2</v>
      </c>
    </row>
    <row r="2632" spans="1:2" x14ac:dyDescent="0.25">
      <c r="A2632" s="52">
        <v>41691</v>
      </c>
      <c r="B2632">
        <v>8.6499999999999994E-2</v>
      </c>
    </row>
    <row r="2633" spans="1:2" x14ac:dyDescent="0.25">
      <c r="A2633" s="52">
        <v>41694</v>
      </c>
      <c r="B2633">
        <v>8.7400000000000005E-2</v>
      </c>
    </row>
    <row r="2634" spans="1:2" x14ac:dyDescent="0.25">
      <c r="A2634" s="52">
        <v>41695</v>
      </c>
      <c r="B2634">
        <v>8.7599999999999997E-2</v>
      </c>
    </row>
    <row r="2635" spans="1:2" x14ac:dyDescent="0.25">
      <c r="A2635" s="52">
        <v>41696</v>
      </c>
      <c r="B2635">
        <v>8.8200000000000001E-2</v>
      </c>
    </row>
    <row r="2636" spans="1:2" x14ac:dyDescent="0.25">
      <c r="A2636" s="52">
        <v>41697</v>
      </c>
      <c r="B2636">
        <v>8.8700000000000001E-2</v>
      </c>
    </row>
    <row r="2637" spans="1:2" x14ac:dyDescent="0.25">
      <c r="A2637" s="52">
        <v>41698</v>
      </c>
      <c r="B2637">
        <v>0.09</v>
      </c>
    </row>
    <row r="2638" spans="1:2" x14ac:dyDescent="0.25">
      <c r="A2638" s="52">
        <v>41701</v>
      </c>
      <c r="B2638">
        <v>8.7800000000000003E-2</v>
      </c>
    </row>
    <row r="2639" spans="1:2" x14ac:dyDescent="0.25">
      <c r="A2639" s="52">
        <v>41702</v>
      </c>
      <c r="B2639">
        <v>8.8300000000000003E-2</v>
      </c>
    </row>
    <row r="2640" spans="1:2" x14ac:dyDescent="0.25">
      <c r="A2640" s="52">
        <v>41703</v>
      </c>
      <c r="B2640">
        <v>8.7900000000000006E-2</v>
      </c>
    </row>
    <row r="2641" spans="1:2" x14ac:dyDescent="0.25">
      <c r="A2641" s="52">
        <v>41704</v>
      </c>
      <c r="B2641">
        <v>8.7599999999999997E-2</v>
      </c>
    </row>
    <row r="2642" spans="1:2" x14ac:dyDescent="0.25">
      <c r="A2642" s="52">
        <v>41705</v>
      </c>
      <c r="B2642">
        <v>8.77E-2</v>
      </c>
    </row>
    <row r="2643" spans="1:2" x14ac:dyDescent="0.25">
      <c r="A2643" s="52">
        <v>41708</v>
      </c>
      <c r="B2643">
        <v>9.01E-2</v>
      </c>
    </row>
    <row r="2644" spans="1:2" x14ac:dyDescent="0.25">
      <c r="A2644" s="52">
        <v>41709</v>
      </c>
      <c r="B2644">
        <v>8.8499999999999995E-2</v>
      </c>
    </row>
    <row r="2645" spans="1:2" x14ac:dyDescent="0.25">
      <c r="A2645" s="52">
        <v>41710</v>
      </c>
      <c r="B2645">
        <v>8.8900000000000007E-2</v>
      </c>
    </row>
    <row r="2646" spans="1:2" x14ac:dyDescent="0.25">
      <c r="A2646" s="52">
        <v>41711</v>
      </c>
      <c r="B2646">
        <v>8.7900000000000006E-2</v>
      </c>
    </row>
    <row r="2647" spans="1:2" x14ac:dyDescent="0.25">
      <c r="A2647" s="52">
        <v>41712</v>
      </c>
      <c r="B2647">
        <v>8.7800000000000003E-2</v>
      </c>
    </row>
    <row r="2648" spans="1:2" x14ac:dyDescent="0.25">
      <c r="A2648" s="52">
        <v>41715</v>
      </c>
      <c r="B2648">
        <v>8.8599999999999998E-2</v>
      </c>
    </row>
    <row r="2649" spans="1:2" x14ac:dyDescent="0.25">
      <c r="A2649" s="52">
        <v>41716</v>
      </c>
      <c r="B2649">
        <v>8.8499999999999995E-2</v>
      </c>
    </row>
    <row r="2650" spans="1:2" x14ac:dyDescent="0.25">
      <c r="A2650" s="52">
        <v>41717</v>
      </c>
      <c r="B2650">
        <v>8.8999999999999996E-2</v>
      </c>
    </row>
    <row r="2651" spans="1:2" x14ac:dyDescent="0.25">
      <c r="A2651" s="52">
        <v>41718</v>
      </c>
      <c r="B2651">
        <v>8.8499999999999995E-2</v>
      </c>
    </row>
    <row r="2652" spans="1:2" x14ac:dyDescent="0.25">
      <c r="A2652" s="52">
        <v>41719</v>
      </c>
      <c r="B2652">
        <v>9.0499999999999997E-2</v>
      </c>
    </row>
    <row r="2653" spans="1:2" x14ac:dyDescent="0.25">
      <c r="A2653" s="52">
        <v>41722</v>
      </c>
      <c r="B2653">
        <v>9.0300000000000005E-2</v>
      </c>
    </row>
    <row r="2654" spans="1:2" x14ac:dyDescent="0.25">
      <c r="A2654" s="52">
        <v>41723</v>
      </c>
      <c r="B2654">
        <v>9.0399999999999994E-2</v>
      </c>
    </row>
    <row r="2655" spans="1:2" x14ac:dyDescent="0.25">
      <c r="A2655" s="52">
        <v>41724</v>
      </c>
      <c r="B2655">
        <v>9.0300000000000005E-2</v>
      </c>
    </row>
    <row r="2656" spans="1:2" x14ac:dyDescent="0.25">
      <c r="A2656" s="52">
        <v>41725</v>
      </c>
      <c r="B2656">
        <v>9.0800000000000006E-2</v>
      </c>
    </row>
    <row r="2657" spans="1:2" x14ac:dyDescent="0.25">
      <c r="A2657" s="52">
        <v>41726</v>
      </c>
      <c r="B2657">
        <v>8.9899999999999994E-2</v>
      </c>
    </row>
    <row r="2658" spans="1:2" x14ac:dyDescent="0.25">
      <c r="A2658" s="52">
        <v>41729</v>
      </c>
      <c r="B2658">
        <v>8.5500000000000007E-2</v>
      </c>
    </row>
    <row r="2659" spans="1:2" x14ac:dyDescent="0.25">
      <c r="A2659" s="52">
        <v>41730</v>
      </c>
      <c r="B2659">
        <v>8.8400000000000006E-2</v>
      </c>
    </row>
    <row r="2660" spans="1:2" x14ac:dyDescent="0.25">
      <c r="A2660" s="52">
        <v>41731</v>
      </c>
      <c r="B2660">
        <v>8.7400000000000005E-2</v>
      </c>
    </row>
    <row r="2661" spans="1:2" x14ac:dyDescent="0.25">
      <c r="A2661" s="52">
        <v>41732</v>
      </c>
      <c r="B2661">
        <v>8.8099999999999998E-2</v>
      </c>
    </row>
    <row r="2662" spans="1:2" x14ac:dyDescent="0.25">
      <c r="A2662" s="52">
        <v>41733</v>
      </c>
      <c r="B2662">
        <v>8.8400000000000006E-2</v>
      </c>
    </row>
    <row r="2663" spans="1:2" x14ac:dyDescent="0.25">
      <c r="A2663" s="52">
        <v>41736</v>
      </c>
      <c r="B2663">
        <v>8.6499999999999994E-2</v>
      </c>
    </row>
    <row r="2664" spans="1:2" x14ac:dyDescent="0.25">
      <c r="A2664" s="52">
        <v>41737</v>
      </c>
      <c r="B2664">
        <v>8.8499999999999995E-2</v>
      </c>
    </row>
    <row r="2665" spans="1:2" x14ac:dyDescent="0.25">
      <c r="A2665" s="52">
        <v>41738</v>
      </c>
      <c r="B2665">
        <v>8.8599999999999998E-2</v>
      </c>
    </row>
    <row r="2666" spans="1:2" x14ac:dyDescent="0.25">
      <c r="A2666" s="52">
        <v>41739</v>
      </c>
      <c r="B2666">
        <v>8.8499999999999995E-2</v>
      </c>
    </row>
    <row r="2667" spans="1:2" x14ac:dyDescent="0.25">
      <c r="A2667" s="52">
        <v>41740</v>
      </c>
      <c r="B2667">
        <v>8.6999999999999994E-2</v>
      </c>
    </row>
    <row r="2668" spans="1:2" x14ac:dyDescent="0.25">
      <c r="A2668" s="52">
        <v>41743</v>
      </c>
      <c r="B2668">
        <v>8.6999999999999994E-2</v>
      </c>
    </row>
    <row r="2669" spans="1:2" x14ac:dyDescent="0.25">
      <c r="A2669" s="52">
        <v>41744</v>
      </c>
      <c r="B2669">
        <v>8.7999999999999995E-2</v>
      </c>
    </row>
    <row r="2670" spans="1:2" x14ac:dyDescent="0.25">
      <c r="A2670" s="52">
        <v>41745</v>
      </c>
      <c r="B2670">
        <v>9.0700000000000003E-2</v>
      </c>
    </row>
    <row r="2671" spans="1:2" x14ac:dyDescent="0.25">
      <c r="A2671" s="52">
        <v>41746</v>
      </c>
      <c r="B2671">
        <v>9.0499999999999997E-2</v>
      </c>
    </row>
    <row r="2672" spans="1:2" x14ac:dyDescent="0.25">
      <c r="A2672" s="52">
        <v>41747</v>
      </c>
      <c r="B2672">
        <v>9.0499999999999997E-2</v>
      </c>
    </row>
    <row r="2673" spans="1:2" x14ac:dyDescent="0.25">
      <c r="A2673" s="52">
        <v>41750</v>
      </c>
      <c r="B2673">
        <v>9.0499999999999997E-2</v>
      </c>
    </row>
    <row r="2674" spans="1:2" x14ac:dyDescent="0.25">
      <c r="A2674" s="52">
        <v>41751</v>
      </c>
      <c r="B2674">
        <v>9.1499999999999998E-2</v>
      </c>
    </row>
    <row r="2675" spans="1:2" x14ac:dyDescent="0.25">
      <c r="A2675" s="52">
        <v>41752</v>
      </c>
      <c r="B2675">
        <v>8.9800000000000005E-2</v>
      </c>
    </row>
    <row r="2676" spans="1:2" x14ac:dyDescent="0.25">
      <c r="A2676" s="52">
        <v>41753</v>
      </c>
      <c r="B2676">
        <v>8.8900000000000007E-2</v>
      </c>
    </row>
    <row r="2677" spans="1:2" x14ac:dyDescent="0.25">
      <c r="A2677" s="52">
        <v>41754</v>
      </c>
      <c r="B2677">
        <v>8.9700000000000002E-2</v>
      </c>
    </row>
    <row r="2678" spans="1:2" x14ac:dyDescent="0.25">
      <c r="A2678" s="52">
        <v>41757</v>
      </c>
      <c r="B2678">
        <v>8.9499999999999996E-2</v>
      </c>
    </row>
    <row r="2679" spans="1:2" x14ac:dyDescent="0.25">
      <c r="A2679" s="52">
        <v>41758</v>
      </c>
      <c r="B2679">
        <v>8.8200000000000001E-2</v>
      </c>
    </row>
    <row r="2680" spans="1:2" x14ac:dyDescent="0.25">
      <c r="A2680" s="52">
        <v>41759</v>
      </c>
      <c r="B2680">
        <v>8.7599999999999997E-2</v>
      </c>
    </row>
    <row r="2681" spans="1:2" x14ac:dyDescent="0.25">
      <c r="A2681" s="52">
        <v>41760</v>
      </c>
      <c r="B2681">
        <v>8.7999999999999995E-2</v>
      </c>
    </row>
    <row r="2682" spans="1:2" x14ac:dyDescent="0.25">
      <c r="A2682" s="52">
        <v>41761</v>
      </c>
      <c r="B2682">
        <v>8.8499999999999995E-2</v>
      </c>
    </row>
    <row r="2683" spans="1:2" x14ac:dyDescent="0.25">
      <c r="A2683" s="52">
        <v>41765</v>
      </c>
      <c r="B2683">
        <v>9.0499999999999997E-2</v>
      </c>
    </row>
    <row r="2684" spans="1:2" x14ac:dyDescent="0.25">
      <c r="A2684" s="52">
        <v>41766</v>
      </c>
      <c r="B2684">
        <v>8.9099999999999999E-2</v>
      </c>
    </row>
    <row r="2685" spans="1:2" x14ac:dyDescent="0.25">
      <c r="A2685" s="52">
        <v>41767</v>
      </c>
      <c r="B2685">
        <v>8.8499999999999995E-2</v>
      </c>
    </row>
    <row r="2686" spans="1:2" x14ac:dyDescent="0.25">
      <c r="A2686" s="52">
        <v>41768</v>
      </c>
      <c r="B2686">
        <v>8.8599999999999998E-2</v>
      </c>
    </row>
    <row r="2687" spans="1:2" x14ac:dyDescent="0.25">
      <c r="A2687" s="52">
        <v>41771</v>
      </c>
      <c r="B2687">
        <v>8.9399999999999993E-2</v>
      </c>
    </row>
    <row r="2688" spans="1:2" x14ac:dyDescent="0.25">
      <c r="A2688" s="52">
        <v>41772</v>
      </c>
      <c r="B2688">
        <v>8.9800000000000005E-2</v>
      </c>
    </row>
    <row r="2689" spans="1:2" x14ac:dyDescent="0.25">
      <c r="A2689" s="52">
        <v>41773</v>
      </c>
      <c r="B2689">
        <v>8.7900000000000006E-2</v>
      </c>
    </row>
    <row r="2690" spans="1:2" x14ac:dyDescent="0.25">
      <c r="A2690" s="52">
        <v>41774</v>
      </c>
      <c r="B2690">
        <v>8.9300000000000004E-2</v>
      </c>
    </row>
    <row r="2691" spans="1:2" x14ac:dyDescent="0.25">
      <c r="A2691" s="52">
        <v>41775</v>
      </c>
      <c r="B2691">
        <v>8.8400000000000006E-2</v>
      </c>
    </row>
    <row r="2692" spans="1:2" x14ac:dyDescent="0.25">
      <c r="A2692" s="52">
        <v>41778</v>
      </c>
      <c r="B2692">
        <v>8.7499999999999994E-2</v>
      </c>
    </row>
    <row r="2693" spans="1:2" x14ac:dyDescent="0.25">
      <c r="A2693" s="52">
        <v>41779</v>
      </c>
      <c r="B2693">
        <v>8.7900000000000006E-2</v>
      </c>
    </row>
    <row r="2694" spans="1:2" x14ac:dyDescent="0.25">
      <c r="A2694" s="52">
        <v>41780</v>
      </c>
      <c r="B2694">
        <v>8.7999999999999995E-2</v>
      </c>
    </row>
    <row r="2695" spans="1:2" x14ac:dyDescent="0.25">
      <c r="A2695" s="52">
        <v>41781</v>
      </c>
      <c r="B2695">
        <v>8.8300000000000003E-2</v>
      </c>
    </row>
    <row r="2696" spans="1:2" x14ac:dyDescent="0.25">
      <c r="A2696" s="52">
        <v>41782</v>
      </c>
      <c r="B2696">
        <v>8.77E-2</v>
      </c>
    </row>
    <row r="2697" spans="1:2" x14ac:dyDescent="0.25">
      <c r="A2697" s="52">
        <v>41786</v>
      </c>
      <c r="B2697">
        <v>8.8400000000000006E-2</v>
      </c>
    </row>
    <row r="2698" spans="1:2" x14ac:dyDescent="0.25">
      <c r="A2698" s="52">
        <v>41787</v>
      </c>
      <c r="B2698">
        <v>8.8499999999999995E-2</v>
      </c>
    </row>
    <row r="2699" spans="1:2" x14ac:dyDescent="0.25">
      <c r="A2699" s="52">
        <v>41788</v>
      </c>
      <c r="B2699">
        <v>8.7499999999999994E-2</v>
      </c>
    </row>
    <row r="2700" spans="1:2" x14ac:dyDescent="0.25">
      <c r="A2700" s="52">
        <v>41789</v>
      </c>
      <c r="B2700">
        <v>8.6599999999999996E-2</v>
      </c>
    </row>
    <row r="2701" spans="1:2" x14ac:dyDescent="0.25">
      <c r="A2701" s="52">
        <v>41792</v>
      </c>
      <c r="B2701">
        <v>8.8999999999999996E-2</v>
      </c>
    </row>
    <row r="2702" spans="1:2" x14ac:dyDescent="0.25">
      <c r="A2702" s="52">
        <v>41793</v>
      </c>
      <c r="B2702">
        <v>8.7999999999999995E-2</v>
      </c>
    </row>
    <row r="2703" spans="1:2" x14ac:dyDescent="0.25">
      <c r="A2703" s="52">
        <v>41794</v>
      </c>
      <c r="B2703">
        <v>0.09</v>
      </c>
    </row>
    <row r="2704" spans="1:2" x14ac:dyDescent="0.25">
      <c r="A2704" s="52">
        <v>41795</v>
      </c>
      <c r="B2704">
        <v>9.2499999999999999E-2</v>
      </c>
    </row>
    <row r="2705" spans="1:2" x14ac:dyDescent="0.25">
      <c r="A2705" s="52">
        <v>41796</v>
      </c>
      <c r="B2705">
        <v>9.0899999999999995E-2</v>
      </c>
    </row>
    <row r="2706" spans="1:2" x14ac:dyDescent="0.25">
      <c r="A2706" s="52">
        <v>41799</v>
      </c>
      <c r="B2706">
        <v>9.01E-2</v>
      </c>
    </row>
    <row r="2707" spans="1:2" x14ac:dyDescent="0.25">
      <c r="A2707" s="52">
        <v>41800</v>
      </c>
      <c r="B2707">
        <v>8.9300000000000004E-2</v>
      </c>
    </row>
    <row r="2708" spans="1:2" x14ac:dyDescent="0.25">
      <c r="A2708" s="52">
        <v>41801</v>
      </c>
      <c r="B2708">
        <v>8.8800000000000004E-2</v>
      </c>
    </row>
    <row r="2709" spans="1:2" x14ac:dyDescent="0.25">
      <c r="A2709" s="52">
        <v>41802</v>
      </c>
      <c r="B2709">
        <v>9.1899999999999996E-2</v>
      </c>
    </row>
    <row r="2710" spans="1:2" x14ac:dyDescent="0.25">
      <c r="A2710" s="52">
        <v>41803</v>
      </c>
      <c r="B2710">
        <v>9.2200000000000004E-2</v>
      </c>
    </row>
    <row r="2711" spans="1:2" x14ac:dyDescent="0.25">
      <c r="A2711" s="52">
        <v>41806</v>
      </c>
      <c r="B2711">
        <v>9.2100000000000001E-2</v>
      </c>
    </row>
    <row r="2712" spans="1:2" x14ac:dyDescent="0.25">
      <c r="A2712" s="52">
        <v>41807</v>
      </c>
      <c r="B2712">
        <v>9.4E-2</v>
      </c>
    </row>
    <row r="2713" spans="1:2" x14ac:dyDescent="0.25">
      <c r="A2713" s="52">
        <v>41808</v>
      </c>
      <c r="B2713">
        <v>9.6000000000000002E-2</v>
      </c>
    </row>
    <row r="2714" spans="1:2" x14ac:dyDescent="0.25">
      <c r="A2714" s="52">
        <v>41809</v>
      </c>
      <c r="B2714">
        <v>9.5000000000000001E-2</v>
      </c>
    </row>
    <row r="2715" spans="1:2" x14ac:dyDescent="0.25">
      <c r="A2715" s="52">
        <v>41810</v>
      </c>
      <c r="B2715">
        <v>9.5500000000000002E-2</v>
      </c>
    </row>
    <row r="2716" spans="1:2" x14ac:dyDescent="0.25">
      <c r="A2716" s="52">
        <v>41813</v>
      </c>
      <c r="B2716">
        <v>9.5299999999999996E-2</v>
      </c>
    </row>
    <row r="2717" spans="1:2" x14ac:dyDescent="0.25">
      <c r="A2717" s="52">
        <v>41814</v>
      </c>
      <c r="B2717">
        <v>9.6000000000000002E-2</v>
      </c>
    </row>
    <row r="2718" spans="1:2" x14ac:dyDescent="0.25">
      <c r="A2718" s="52">
        <v>41815</v>
      </c>
      <c r="B2718">
        <v>9.5500000000000002E-2</v>
      </c>
    </row>
    <row r="2719" spans="1:2" x14ac:dyDescent="0.25">
      <c r="A2719" s="52">
        <v>41816</v>
      </c>
      <c r="B2719">
        <v>9.6199999999999994E-2</v>
      </c>
    </row>
    <row r="2720" spans="1:2" x14ac:dyDescent="0.25">
      <c r="A2720" s="52">
        <v>41817</v>
      </c>
      <c r="B2720">
        <v>9.6600000000000005E-2</v>
      </c>
    </row>
    <row r="2721" spans="1:2" x14ac:dyDescent="0.25">
      <c r="A2721" s="52">
        <v>41820</v>
      </c>
      <c r="B2721">
        <v>9.3600000000000003E-2</v>
      </c>
    </row>
    <row r="2722" spans="1:2" x14ac:dyDescent="0.25">
      <c r="A2722" s="52">
        <v>41821</v>
      </c>
      <c r="B2722">
        <v>9.5000000000000001E-2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879"/>
  <sheetViews>
    <sheetView topLeftCell="A664" workbookViewId="0">
      <selection activeCell="G871" sqref="G871"/>
    </sheetView>
  </sheetViews>
  <sheetFormatPr defaultRowHeight="15" x14ac:dyDescent="0.25"/>
  <cols>
    <col min="2" max="2" width="9.140625" style="23"/>
  </cols>
  <sheetData>
    <row r="3" spans="2:3" x14ac:dyDescent="0.25">
      <c r="B3" s="23">
        <v>40421</v>
      </c>
      <c r="C3">
        <v>100</v>
      </c>
    </row>
    <row r="4" spans="2:3" x14ac:dyDescent="0.25">
      <c r="B4" s="23">
        <v>40422</v>
      </c>
      <c r="C4">
        <v>101.61</v>
      </c>
    </row>
    <row r="5" spans="2:3" x14ac:dyDescent="0.25">
      <c r="B5" s="23">
        <v>40423</v>
      </c>
      <c r="C5">
        <v>102.03</v>
      </c>
    </row>
    <row r="6" spans="2:3" x14ac:dyDescent="0.25">
      <c r="B6" s="23">
        <v>40424</v>
      </c>
      <c r="C6">
        <v>102.44</v>
      </c>
    </row>
    <row r="7" spans="2:3" x14ac:dyDescent="0.25">
      <c r="B7" s="23">
        <v>40427</v>
      </c>
      <c r="C7">
        <v>102.44</v>
      </c>
    </row>
    <row r="8" spans="2:3" x14ac:dyDescent="0.25">
      <c r="B8" s="23">
        <v>40428</v>
      </c>
      <c r="C8">
        <v>102.9</v>
      </c>
    </row>
    <row r="9" spans="2:3" x14ac:dyDescent="0.25">
      <c r="B9" s="23">
        <v>40429</v>
      </c>
      <c r="C9">
        <v>102.02</v>
      </c>
    </row>
    <row r="10" spans="2:3" x14ac:dyDescent="0.25">
      <c r="B10" s="23">
        <v>40430</v>
      </c>
      <c r="C10">
        <v>102.36</v>
      </c>
    </row>
    <row r="11" spans="2:3" x14ac:dyDescent="0.25">
      <c r="B11" s="23">
        <v>40431</v>
      </c>
      <c r="C11">
        <v>102.59</v>
      </c>
    </row>
    <row r="12" spans="2:3" x14ac:dyDescent="0.25">
      <c r="B12" s="23">
        <v>40434</v>
      </c>
      <c r="C12">
        <v>103.14</v>
      </c>
    </row>
    <row r="13" spans="2:3" x14ac:dyDescent="0.25">
      <c r="B13" s="23">
        <v>40435</v>
      </c>
      <c r="C13">
        <v>103.07</v>
      </c>
    </row>
    <row r="14" spans="2:3" x14ac:dyDescent="0.25">
      <c r="B14" s="23">
        <v>40436</v>
      </c>
      <c r="C14">
        <v>103.2</v>
      </c>
    </row>
    <row r="15" spans="2:3" x14ac:dyDescent="0.25">
      <c r="B15" s="23">
        <v>40437</v>
      </c>
      <c r="C15">
        <v>103.2</v>
      </c>
    </row>
    <row r="16" spans="2:3" x14ac:dyDescent="0.25">
      <c r="B16" s="23">
        <v>40438</v>
      </c>
      <c r="C16">
        <v>103.21</v>
      </c>
    </row>
    <row r="17" spans="2:3" x14ac:dyDescent="0.25">
      <c r="B17" s="23">
        <v>40441</v>
      </c>
      <c r="C17">
        <v>104.66</v>
      </c>
    </row>
    <row r="18" spans="2:3" x14ac:dyDescent="0.25">
      <c r="B18" s="23">
        <v>40442</v>
      </c>
      <c r="C18">
        <v>104.41</v>
      </c>
    </row>
    <row r="19" spans="2:3" x14ac:dyDescent="0.25">
      <c r="B19" s="23">
        <v>40443</v>
      </c>
      <c r="C19">
        <v>103.97</v>
      </c>
    </row>
    <row r="20" spans="2:3" x14ac:dyDescent="0.25">
      <c r="B20" s="23">
        <v>40444</v>
      </c>
      <c r="C20">
        <v>103.21</v>
      </c>
    </row>
    <row r="21" spans="2:3" x14ac:dyDescent="0.25">
      <c r="B21" s="23">
        <v>40445</v>
      </c>
      <c r="C21">
        <v>105.2</v>
      </c>
    </row>
    <row r="22" spans="2:3" x14ac:dyDescent="0.25">
      <c r="B22" s="23">
        <v>40448</v>
      </c>
      <c r="C22">
        <v>104.62</v>
      </c>
    </row>
    <row r="23" spans="2:3" x14ac:dyDescent="0.25">
      <c r="B23" s="23">
        <v>40449</v>
      </c>
      <c r="C23">
        <v>105.13</v>
      </c>
    </row>
    <row r="24" spans="2:3" x14ac:dyDescent="0.25">
      <c r="B24" s="23">
        <v>40450</v>
      </c>
      <c r="C24">
        <v>104.91</v>
      </c>
    </row>
    <row r="25" spans="2:3" x14ac:dyDescent="0.25">
      <c r="B25" s="23">
        <v>40451</v>
      </c>
      <c r="C25">
        <v>104.89</v>
      </c>
    </row>
    <row r="26" spans="2:3" x14ac:dyDescent="0.25">
      <c r="B26" s="23">
        <v>40452</v>
      </c>
      <c r="C26">
        <v>105.1</v>
      </c>
    </row>
    <row r="27" spans="2:3" x14ac:dyDescent="0.25">
      <c r="B27" s="23">
        <v>40455</v>
      </c>
      <c r="C27">
        <v>104.48</v>
      </c>
    </row>
    <row r="28" spans="2:3" x14ac:dyDescent="0.25">
      <c r="B28" s="23">
        <v>40456</v>
      </c>
      <c r="C28">
        <v>105.93</v>
      </c>
    </row>
    <row r="29" spans="2:3" x14ac:dyDescent="0.25">
      <c r="B29" s="23">
        <v>40457</v>
      </c>
      <c r="C29">
        <v>105.79</v>
      </c>
    </row>
    <row r="30" spans="2:3" x14ac:dyDescent="0.25">
      <c r="B30" s="23">
        <v>40458</v>
      </c>
      <c r="C30">
        <v>105.56</v>
      </c>
    </row>
    <row r="31" spans="2:3" x14ac:dyDescent="0.25">
      <c r="B31" s="23">
        <v>40459</v>
      </c>
      <c r="C31">
        <v>105.72</v>
      </c>
    </row>
    <row r="32" spans="2:3" x14ac:dyDescent="0.25">
      <c r="B32" s="23">
        <v>40462</v>
      </c>
      <c r="C32">
        <v>105.47</v>
      </c>
    </row>
    <row r="33" spans="2:3" x14ac:dyDescent="0.25">
      <c r="B33" s="23">
        <v>40463</v>
      </c>
      <c r="C33">
        <v>105.48</v>
      </c>
    </row>
    <row r="34" spans="2:3" x14ac:dyDescent="0.25">
      <c r="B34" s="23">
        <v>40464</v>
      </c>
      <c r="C34">
        <v>105.91</v>
      </c>
    </row>
    <row r="35" spans="2:3" x14ac:dyDescent="0.25">
      <c r="B35" s="23">
        <v>40465</v>
      </c>
      <c r="C35">
        <v>105.87</v>
      </c>
    </row>
    <row r="36" spans="2:3" x14ac:dyDescent="0.25">
      <c r="B36" s="23">
        <v>40466</v>
      </c>
      <c r="C36">
        <v>105.97</v>
      </c>
    </row>
    <row r="37" spans="2:3" x14ac:dyDescent="0.25">
      <c r="B37" s="23">
        <v>40469</v>
      </c>
      <c r="C37">
        <v>106.31</v>
      </c>
    </row>
    <row r="38" spans="2:3" x14ac:dyDescent="0.25">
      <c r="B38" s="23">
        <v>40470</v>
      </c>
      <c r="C38">
        <v>105.05</v>
      </c>
    </row>
    <row r="39" spans="2:3" x14ac:dyDescent="0.25">
      <c r="B39" s="23">
        <v>40471</v>
      </c>
      <c r="C39">
        <v>105.51</v>
      </c>
    </row>
    <row r="40" spans="2:3" x14ac:dyDescent="0.25">
      <c r="B40" s="23">
        <v>40472</v>
      </c>
      <c r="C40">
        <v>105.41</v>
      </c>
    </row>
    <row r="41" spans="2:3" x14ac:dyDescent="0.25">
      <c r="B41" s="23">
        <v>40473</v>
      </c>
      <c r="C41">
        <v>105.54</v>
      </c>
    </row>
    <row r="42" spans="2:3" x14ac:dyDescent="0.25">
      <c r="B42" s="23">
        <v>40476</v>
      </c>
      <c r="C42">
        <v>105.74</v>
      </c>
    </row>
    <row r="43" spans="2:3" x14ac:dyDescent="0.25">
      <c r="B43" s="23">
        <v>40477</v>
      </c>
      <c r="C43">
        <v>105.79</v>
      </c>
    </row>
    <row r="44" spans="2:3" x14ac:dyDescent="0.25">
      <c r="B44" s="23">
        <v>40478</v>
      </c>
      <c r="C44">
        <v>105.57</v>
      </c>
    </row>
    <row r="45" spans="2:3" x14ac:dyDescent="0.25">
      <c r="B45" s="23">
        <v>40479</v>
      </c>
      <c r="C45">
        <v>105.69</v>
      </c>
    </row>
    <row r="46" spans="2:3" x14ac:dyDescent="0.25">
      <c r="B46" s="23">
        <v>40480</v>
      </c>
      <c r="C46">
        <v>105.64</v>
      </c>
    </row>
    <row r="47" spans="2:3" x14ac:dyDescent="0.25">
      <c r="B47" s="23">
        <v>40483</v>
      </c>
      <c r="C47">
        <v>105.71</v>
      </c>
    </row>
    <row r="48" spans="2:3" x14ac:dyDescent="0.25">
      <c r="B48" s="23">
        <v>40484</v>
      </c>
      <c r="C48">
        <v>106.21</v>
      </c>
    </row>
    <row r="49" spans="2:3" x14ac:dyDescent="0.25">
      <c r="B49" s="23">
        <v>40485</v>
      </c>
      <c r="C49">
        <v>105.96</v>
      </c>
    </row>
    <row r="50" spans="2:3" x14ac:dyDescent="0.25">
      <c r="B50" s="23">
        <v>40486</v>
      </c>
      <c r="C50">
        <v>105.96</v>
      </c>
    </row>
    <row r="51" spans="2:3" x14ac:dyDescent="0.25">
      <c r="B51" s="23">
        <v>40487</v>
      </c>
      <c r="C51">
        <v>107.52</v>
      </c>
    </row>
    <row r="52" spans="2:3" x14ac:dyDescent="0.25">
      <c r="B52" s="23">
        <v>40490</v>
      </c>
      <c r="C52">
        <v>107.39</v>
      </c>
    </row>
    <row r="53" spans="2:3" x14ac:dyDescent="0.25">
      <c r="B53" s="23">
        <v>40491</v>
      </c>
      <c r="C53">
        <v>106.69</v>
      </c>
    </row>
    <row r="54" spans="2:3" x14ac:dyDescent="0.25">
      <c r="B54" s="23">
        <v>40492</v>
      </c>
      <c r="C54">
        <v>106.69</v>
      </c>
    </row>
    <row r="55" spans="2:3" x14ac:dyDescent="0.25">
      <c r="B55" s="23">
        <v>40493</v>
      </c>
      <c r="C55">
        <v>106.7</v>
      </c>
    </row>
    <row r="56" spans="2:3" x14ac:dyDescent="0.25">
      <c r="B56" s="23">
        <v>40494</v>
      </c>
      <c r="C56">
        <v>106.7</v>
      </c>
    </row>
    <row r="57" spans="2:3" x14ac:dyDescent="0.25">
      <c r="B57" s="23">
        <v>40497</v>
      </c>
      <c r="C57">
        <v>105.92</v>
      </c>
    </row>
    <row r="58" spans="2:3" x14ac:dyDescent="0.25">
      <c r="B58" s="23">
        <v>40498</v>
      </c>
      <c r="C58">
        <v>104.85</v>
      </c>
    </row>
    <row r="59" spans="2:3" x14ac:dyDescent="0.25">
      <c r="B59" s="23">
        <v>40499</v>
      </c>
      <c r="C59">
        <v>104.65</v>
      </c>
    </row>
    <row r="60" spans="2:3" x14ac:dyDescent="0.25">
      <c r="B60" s="23">
        <v>40500</v>
      </c>
      <c r="C60">
        <v>105.38</v>
      </c>
    </row>
    <row r="61" spans="2:3" x14ac:dyDescent="0.25">
      <c r="B61" s="23">
        <v>40501</v>
      </c>
      <c r="C61">
        <v>105.38</v>
      </c>
    </row>
    <row r="62" spans="2:3" x14ac:dyDescent="0.25">
      <c r="B62" s="23">
        <v>40504</v>
      </c>
      <c r="C62">
        <v>104.88</v>
      </c>
    </row>
    <row r="63" spans="2:3" x14ac:dyDescent="0.25">
      <c r="B63" s="23">
        <v>40505</v>
      </c>
      <c r="C63">
        <v>104.01</v>
      </c>
    </row>
    <row r="64" spans="2:3" x14ac:dyDescent="0.25">
      <c r="B64" s="23">
        <v>40506</v>
      </c>
      <c r="C64">
        <v>104.97</v>
      </c>
    </row>
    <row r="65" spans="2:3" x14ac:dyDescent="0.25">
      <c r="B65" s="23">
        <v>40507</v>
      </c>
      <c r="C65">
        <v>104.97</v>
      </c>
    </row>
    <row r="66" spans="2:3" x14ac:dyDescent="0.25">
      <c r="B66" s="23">
        <v>40508</v>
      </c>
      <c r="C66">
        <v>104.95</v>
      </c>
    </row>
    <row r="67" spans="2:3" x14ac:dyDescent="0.25">
      <c r="B67" s="23">
        <v>40511</v>
      </c>
      <c r="C67">
        <v>104.94</v>
      </c>
    </row>
    <row r="68" spans="2:3" x14ac:dyDescent="0.25">
      <c r="B68" s="23">
        <v>40512</v>
      </c>
      <c r="C68">
        <v>105.12</v>
      </c>
    </row>
    <row r="69" spans="2:3" x14ac:dyDescent="0.25">
      <c r="B69" s="23">
        <v>40513</v>
      </c>
      <c r="C69">
        <v>106.65</v>
      </c>
    </row>
    <row r="70" spans="2:3" x14ac:dyDescent="0.25">
      <c r="B70" s="23">
        <v>40514</v>
      </c>
      <c r="C70">
        <v>106.99</v>
      </c>
    </row>
    <row r="71" spans="2:3" x14ac:dyDescent="0.25">
      <c r="B71" s="23">
        <v>40515</v>
      </c>
      <c r="C71">
        <v>106.83</v>
      </c>
    </row>
    <row r="72" spans="2:3" x14ac:dyDescent="0.25">
      <c r="B72" s="23">
        <v>40518</v>
      </c>
      <c r="C72">
        <v>106.44</v>
      </c>
    </row>
    <row r="73" spans="2:3" x14ac:dyDescent="0.25">
      <c r="B73" s="23">
        <v>40519</v>
      </c>
      <c r="C73">
        <v>106.44</v>
      </c>
    </row>
    <row r="74" spans="2:3" x14ac:dyDescent="0.25">
      <c r="B74" s="23">
        <v>40520</v>
      </c>
      <c r="C74">
        <v>106.5</v>
      </c>
    </row>
    <row r="75" spans="2:3" x14ac:dyDescent="0.25">
      <c r="B75" s="23">
        <v>40521</v>
      </c>
      <c r="C75">
        <v>106.67</v>
      </c>
    </row>
    <row r="76" spans="2:3" x14ac:dyDescent="0.25">
      <c r="B76" s="23">
        <v>40522</v>
      </c>
      <c r="C76">
        <v>107.2</v>
      </c>
    </row>
    <row r="77" spans="2:3" x14ac:dyDescent="0.25">
      <c r="B77" s="23">
        <v>40525</v>
      </c>
      <c r="C77">
        <v>107.35</v>
      </c>
    </row>
    <row r="78" spans="2:3" x14ac:dyDescent="0.25">
      <c r="B78" s="23">
        <v>40526</v>
      </c>
      <c r="C78">
        <v>107.55</v>
      </c>
    </row>
    <row r="79" spans="2:3" x14ac:dyDescent="0.25">
      <c r="B79" s="23">
        <v>40527</v>
      </c>
      <c r="C79">
        <v>107.24</v>
      </c>
    </row>
    <row r="80" spans="2:3" x14ac:dyDescent="0.25">
      <c r="B80" s="23">
        <v>40528</v>
      </c>
      <c r="C80">
        <v>107.65</v>
      </c>
    </row>
    <row r="81" spans="2:3" x14ac:dyDescent="0.25">
      <c r="B81" s="23">
        <v>40529</v>
      </c>
      <c r="C81">
        <v>107.56</v>
      </c>
    </row>
    <row r="82" spans="2:3" x14ac:dyDescent="0.25">
      <c r="B82" s="23">
        <v>40532</v>
      </c>
      <c r="C82">
        <v>107.46</v>
      </c>
    </row>
    <row r="83" spans="2:3" x14ac:dyDescent="0.25">
      <c r="B83" s="23">
        <v>40533</v>
      </c>
      <c r="C83">
        <v>107.85</v>
      </c>
    </row>
    <row r="84" spans="2:3" x14ac:dyDescent="0.25">
      <c r="B84" s="23">
        <v>40534</v>
      </c>
      <c r="C84">
        <v>108.22</v>
      </c>
    </row>
    <row r="85" spans="2:3" x14ac:dyDescent="0.25">
      <c r="B85" s="23">
        <v>40535</v>
      </c>
      <c r="C85">
        <v>108.13</v>
      </c>
    </row>
    <row r="86" spans="2:3" x14ac:dyDescent="0.25">
      <c r="B86" s="23">
        <v>40536</v>
      </c>
      <c r="C86">
        <v>108.13</v>
      </c>
    </row>
    <row r="87" spans="2:3" x14ac:dyDescent="0.25">
      <c r="B87" s="23">
        <v>40539</v>
      </c>
      <c r="C87">
        <v>108.26</v>
      </c>
    </row>
    <row r="88" spans="2:3" x14ac:dyDescent="0.25">
      <c r="B88" s="23">
        <v>40540</v>
      </c>
      <c r="C88">
        <v>108.35</v>
      </c>
    </row>
    <row r="89" spans="2:3" x14ac:dyDescent="0.25">
      <c r="B89" s="23">
        <v>40541</v>
      </c>
      <c r="C89">
        <v>108.44</v>
      </c>
    </row>
    <row r="90" spans="2:3" x14ac:dyDescent="0.25">
      <c r="B90" s="23">
        <v>40542</v>
      </c>
      <c r="C90">
        <v>108.26</v>
      </c>
    </row>
    <row r="91" spans="2:3" x14ac:dyDescent="0.25">
      <c r="B91" s="23">
        <v>40543</v>
      </c>
      <c r="C91">
        <v>108.26</v>
      </c>
    </row>
    <row r="92" spans="2:3" x14ac:dyDescent="0.25">
      <c r="B92" s="23">
        <v>40546</v>
      </c>
      <c r="C92">
        <v>109.34</v>
      </c>
    </row>
    <row r="93" spans="2:3" x14ac:dyDescent="0.25">
      <c r="B93" s="23">
        <v>40547</v>
      </c>
      <c r="C93">
        <v>109.19</v>
      </c>
    </row>
    <row r="94" spans="2:3" x14ac:dyDescent="0.25">
      <c r="B94" s="23">
        <v>40548</v>
      </c>
      <c r="C94">
        <v>109.68</v>
      </c>
    </row>
    <row r="95" spans="2:3" x14ac:dyDescent="0.25">
      <c r="B95" s="23">
        <v>40549</v>
      </c>
      <c r="C95">
        <v>109.48</v>
      </c>
    </row>
    <row r="96" spans="2:3" x14ac:dyDescent="0.25">
      <c r="B96" s="23">
        <v>40550</v>
      </c>
      <c r="C96">
        <v>109.29</v>
      </c>
    </row>
    <row r="97" spans="2:3" x14ac:dyDescent="0.25">
      <c r="B97" s="23">
        <v>40553</v>
      </c>
      <c r="C97">
        <v>109.14</v>
      </c>
    </row>
    <row r="98" spans="2:3" x14ac:dyDescent="0.25">
      <c r="B98" s="23">
        <v>40554</v>
      </c>
      <c r="C98">
        <v>109.45</v>
      </c>
    </row>
    <row r="99" spans="2:3" x14ac:dyDescent="0.25">
      <c r="B99" s="23">
        <v>40555</v>
      </c>
      <c r="C99">
        <v>110.28</v>
      </c>
    </row>
    <row r="100" spans="2:3" x14ac:dyDescent="0.25">
      <c r="B100" s="23">
        <v>40556</v>
      </c>
      <c r="C100">
        <v>110.08</v>
      </c>
    </row>
    <row r="101" spans="2:3" x14ac:dyDescent="0.25">
      <c r="B101" s="23">
        <v>40557</v>
      </c>
      <c r="C101">
        <v>110.75</v>
      </c>
    </row>
    <row r="102" spans="2:3" x14ac:dyDescent="0.25">
      <c r="B102" s="23">
        <v>40560</v>
      </c>
      <c r="C102">
        <v>110.75</v>
      </c>
    </row>
    <row r="103" spans="2:3" x14ac:dyDescent="0.25">
      <c r="B103" s="23">
        <v>40561</v>
      </c>
      <c r="C103">
        <v>110.8</v>
      </c>
    </row>
    <row r="104" spans="2:3" x14ac:dyDescent="0.25">
      <c r="B104" s="23">
        <v>40562</v>
      </c>
      <c r="C104">
        <v>109.86</v>
      </c>
    </row>
    <row r="105" spans="2:3" x14ac:dyDescent="0.25">
      <c r="B105" s="23">
        <v>40563</v>
      </c>
      <c r="C105">
        <v>109.71</v>
      </c>
    </row>
    <row r="106" spans="2:3" x14ac:dyDescent="0.25">
      <c r="B106" s="23">
        <v>40564</v>
      </c>
      <c r="C106">
        <v>109.99</v>
      </c>
    </row>
    <row r="107" spans="2:3" x14ac:dyDescent="0.25">
      <c r="B107" s="23">
        <v>40567</v>
      </c>
      <c r="C107">
        <v>110.54</v>
      </c>
    </row>
    <row r="108" spans="2:3" x14ac:dyDescent="0.25">
      <c r="B108" s="23">
        <v>40568</v>
      </c>
      <c r="C108">
        <v>110.54</v>
      </c>
    </row>
    <row r="109" spans="2:3" x14ac:dyDescent="0.25">
      <c r="B109" s="23">
        <v>40569</v>
      </c>
      <c r="C109">
        <v>110.91</v>
      </c>
    </row>
    <row r="110" spans="2:3" x14ac:dyDescent="0.25">
      <c r="B110" s="23">
        <v>40570</v>
      </c>
      <c r="C110">
        <v>111.1</v>
      </c>
    </row>
    <row r="111" spans="2:3" x14ac:dyDescent="0.25">
      <c r="B111" s="23">
        <v>40571</v>
      </c>
      <c r="C111">
        <v>109.45</v>
      </c>
    </row>
    <row r="112" spans="2:3" x14ac:dyDescent="0.25">
      <c r="B112" s="23">
        <v>40574</v>
      </c>
      <c r="C112">
        <v>110.23</v>
      </c>
    </row>
    <row r="113" spans="2:3" x14ac:dyDescent="0.25">
      <c r="B113" s="23">
        <v>40575</v>
      </c>
      <c r="C113">
        <v>111.88</v>
      </c>
    </row>
    <row r="114" spans="2:3" x14ac:dyDescent="0.25">
      <c r="B114" s="23">
        <v>40576</v>
      </c>
      <c r="C114">
        <v>111.6</v>
      </c>
    </row>
    <row r="115" spans="2:3" x14ac:dyDescent="0.25">
      <c r="B115" s="23">
        <v>40577</v>
      </c>
      <c r="C115">
        <v>111.69</v>
      </c>
    </row>
    <row r="116" spans="2:3" x14ac:dyDescent="0.25">
      <c r="B116" s="23">
        <v>40578</v>
      </c>
      <c r="C116">
        <v>111.69</v>
      </c>
    </row>
    <row r="117" spans="2:3" x14ac:dyDescent="0.25">
      <c r="B117" s="23">
        <v>40581</v>
      </c>
      <c r="C117">
        <v>112.09</v>
      </c>
    </row>
    <row r="118" spans="2:3" x14ac:dyDescent="0.25">
      <c r="B118" s="23">
        <v>40582</v>
      </c>
      <c r="C118">
        <v>112.32</v>
      </c>
    </row>
    <row r="119" spans="2:3" x14ac:dyDescent="0.25">
      <c r="B119" s="23">
        <v>40583</v>
      </c>
      <c r="C119">
        <v>112.07</v>
      </c>
    </row>
    <row r="120" spans="2:3" x14ac:dyDescent="0.25">
      <c r="B120" s="23">
        <v>40584</v>
      </c>
      <c r="C120">
        <v>112.19</v>
      </c>
    </row>
    <row r="121" spans="2:3" x14ac:dyDescent="0.25">
      <c r="B121" s="23">
        <v>40585</v>
      </c>
      <c r="C121">
        <v>112.59</v>
      </c>
    </row>
    <row r="122" spans="2:3" x14ac:dyDescent="0.25">
      <c r="B122" s="23">
        <v>40588</v>
      </c>
      <c r="C122">
        <v>112.72</v>
      </c>
    </row>
    <row r="123" spans="2:3" x14ac:dyDescent="0.25">
      <c r="B123" s="23">
        <v>40589</v>
      </c>
      <c r="C123">
        <v>112.53</v>
      </c>
    </row>
    <row r="124" spans="2:3" x14ac:dyDescent="0.25">
      <c r="B124" s="23">
        <v>40590</v>
      </c>
      <c r="C124">
        <v>113.34</v>
      </c>
    </row>
    <row r="125" spans="2:3" x14ac:dyDescent="0.25">
      <c r="B125" s="23">
        <v>40591</v>
      </c>
      <c r="C125">
        <v>113.76</v>
      </c>
    </row>
    <row r="126" spans="2:3" x14ac:dyDescent="0.25">
      <c r="B126" s="23">
        <v>40592</v>
      </c>
      <c r="C126">
        <v>114.04</v>
      </c>
    </row>
    <row r="127" spans="2:3" x14ac:dyDescent="0.25">
      <c r="B127" s="23">
        <v>40595</v>
      </c>
      <c r="C127">
        <v>114.04</v>
      </c>
    </row>
    <row r="128" spans="2:3" x14ac:dyDescent="0.25">
      <c r="B128" s="23">
        <v>40596</v>
      </c>
      <c r="C128">
        <v>113.4</v>
      </c>
    </row>
    <row r="129" spans="2:3" x14ac:dyDescent="0.25">
      <c r="B129" s="23">
        <v>40598</v>
      </c>
      <c r="C129">
        <v>112.62</v>
      </c>
    </row>
    <row r="130" spans="2:3" x14ac:dyDescent="0.25">
      <c r="B130" s="23">
        <v>40599</v>
      </c>
      <c r="C130">
        <v>112.92</v>
      </c>
    </row>
    <row r="131" spans="2:3" x14ac:dyDescent="0.25">
      <c r="B131" s="23">
        <v>40602</v>
      </c>
      <c r="C131">
        <v>112.98</v>
      </c>
    </row>
    <row r="132" spans="2:3" x14ac:dyDescent="0.25">
      <c r="B132" s="23">
        <v>40603</v>
      </c>
      <c r="C132">
        <v>112.38</v>
      </c>
    </row>
    <row r="133" spans="2:3" x14ac:dyDescent="0.25">
      <c r="B133" s="23">
        <v>40604</v>
      </c>
      <c r="C133">
        <v>112.5</v>
      </c>
    </row>
    <row r="134" spans="2:3" x14ac:dyDescent="0.25">
      <c r="B134" s="23">
        <v>40605</v>
      </c>
      <c r="C134">
        <v>113.65</v>
      </c>
    </row>
    <row r="135" spans="2:3" x14ac:dyDescent="0.25">
      <c r="B135" s="23">
        <v>40606</v>
      </c>
      <c r="C135">
        <v>113.12</v>
      </c>
    </row>
    <row r="136" spans="2:3" x14ac:dyDescent="0.25">
      <c r="B136" s="23">
        <v>40609</v>
      </c>
      <c r="C136">
        <v>112.69</v>
      </c>
    </row>
    <row r="137" spans="2:3" x14ac:dyDescent="0.25">
      <c r="B137" s="23">
        <v>40610</v>
      </c>
      <c r="C137">
        <v>113.37</v>
      </c>
    </row>
    <row r="138" spans="2:3" x14ac:dyDescent="0.25">
      <c r="B138" s="23">
        <v>40611</v>
      </c>
      <c r="C138">
        <v>113.62</v>
      </c>
    </row>
    <row r="139" spans="2:3" x14ac:dyDescent="0.25">
      <c r="B139" s="23">
        <v>40612</v>
      </c>
      <c r="C139">
        <v>112.55</v>
      </c>
    </row>
    <row r="140" spans="2:3" x14ac:dyDescent="0.25">
      <c r="B140" s="23">
        <v>40613</v>
      </c>
      <c r="C140">
        <v>112.73</v>
      </c>
    </row>
    <row r="141" spans="2:3" x14ac:dyDescent="0.25">
      <c r="B141" s="23">
        <v>40616</v>
      </c>
      <c r="C141">
        <v>112.35</v>
      </c>
    </row>
    <row r="142" spans="2:3" x14ac:dyDescent="0.25">
      <c r="B142" s="23">
        <v>40617</v>
      </c>
      <c r="C142">
        <v>112.22</v>
      </c>
    </row>
    <row r="143" spans="2:3" x14ac:dyDescent="0.25">
      <c r="B143" s="23">
        <v>40618</v>
      </c>
      <c r="C143">
        <v>111.4</v>
      </c>
    </row>
    <row r="144" spans="2:3" x14ac:dyDescent="0.25">
      <c r="B144" s="23">
        <v>40619</v>
      </c>
      <c r="C144">
        <v>112.17</v>
      </c>
    </row>
    <row r="145" spans="2:3" x14ac:dyDescent="0.25">
      <c r="B145" s="23">
        <v>40620</v>
      </c>
      <c r="C145">
        <v>112.02</v>
      </c>
    </row>
    <row r="146" spans="2:3" x14ac:dyDescent="0.25">
      <c r="B146" s="23">
        <v>40623</v>
      </c>
      <c r="C146">
        <v>112.22</v>
      </c>
    </row>
    <row r="147" spans="2:3" x14ac:dyDescent="0.25">
      <c r="B147" s="23">
        <v>40624</v>
      </c>
      <c r="C147">
        <v>111.82</v>
      </c>
    </row>
    <row r="148" spans="2:3" x14ac:dyDescent="0.25">
      <c r="B148" s="23">
        <v>40625</v>
      </c>
      <c r="C148">
        <v>111.37</v>
      </c>
    </row>
    <row r="149" spans="2:3" x14ac:dyDescent="0.25">
      <c r="B149" s="23">
        <v>40626</v>
      </c>
      <c r="C149">
        <v>111.81</v>
      </c>
    </row>
    <row r="150" spans="2:3" x14ac:dyDescent="0.25">
      <c r="B150" s="23">
        <v>40627</v>
      </c>
      <c r="C150">
        <v>111.99</v>
      </c>
    </row>
    <row r="151" spans="2:3" x14ac:dyDescent="0.25">
      <c r="B151" s="23">
        <v>40630</v>
      </c>
      <c r="C151">
        <v>112</v>
      </c>
    </row>
    <row r="152" spans="2:3" x14ac:dyDescent="0.25">
      <c r="B152" s="23">
        <v>40631</v>
      </c>
      <c r="C152">
        <v>112.37</v>
      </c>
    </row>
    <row r="153" spans="2:3" x14ac:dyDescent="0.25">
      <c r="B153" s="23">
        <v>40632</v>
      </c>
      <c r="C153">
        <v>112.88</v>
      </c>
    </row>
    <row r="154" spans="2:3" x14ac:dyDescent="0.25">
      <c r="B154" s="23">
        <v>40633</v>
      </c>
      <c r="C154">
        <v>112.73</v>
      </c>
    </row>
    <row r="155" spans="2:3" x14ac:dyDescent="0.25">
      <c r="B155" s="23">
        <v>40634</v>
      </c>
      <c r="C155">
        <v>113.09</v>
      </c>
    </row>
    <row r="156" spans="2:3" x14ac:dyDescent="0.25">
      <c r="B156" s="23">
        <v>40637</v>
      </c>
      <c r="C156">
        <v>112.95</v>
      </c>
    </row>
    <row r="157" spans="2:3" x14ac:dyDescent="0.25">
      <c r="B157" s="23">
        <v>40638</v>
      </c>
      <c r="C157">
        <v>112.86</v>
      </c>
    </row>
    <row r="158" spans="2:3" x14ac:dyDescent="0.25">
      <c r="B158" s="23">
        <v>40639</v>
      </c>
      <c r="C158">
        <v>113.07</v>
      </c>
    </row>
    <row r="159" spans="2:3" x14ac:dyDescent="0.25">
      <c r="B159" s="23">
        <v>40640</v>
      </c>
      <c r="C159">
        <v>113</v>
      </c>
    </row>
    <row r="160" spans="2:3" x14ac:dyDescent="0.25">
      <c r="B160" s="23">
        <v>40641</v>
      </c>
      <c r="C160">
        <v>112.6</v>
      </c>
    </row>
    <row r="161" spans="2:3" x14ac:dyDescent="0.25">
      <c r="B161" s="23">
        <v>40644</v>
      </c>
      <c r="C161">
        <v>112.26</v>
      </c>
    </row>
    <row r="162" spans="2:3" x14ac:dyDescent="0.25">
      <c r="B162" s="23">
        <v>40645</v>
      </c>
      <c r="C162">
        <v>111.44</v>
      </c>
    </row>
    <row r="163" spans="2:3" x14ac:dyDescent="0.25">
      <c r="B163" s="23">
        <v>40646</v>
      </c>
      <c r="C163">
        <v>111.42</v>
      </c>
    </row>
    <row r="164" spans="2:3" x14ac:dyDescent="0.25">
      <c r="B164" s="23">
        <v>40647</v>
      </c>
      <c r="C164">
        <v>111.4</v>
      </c>
    </row>
    <row r="165" spans="2:3" x14ac:dyDescent="0.25">
      <c r="B165" s="23">
        <v>40648</v>
      </c>
      <c r="C165">
        <v>111.74</v>
      </c>
    </row>
    <row r="166" spans="2:3" x14ac:dyDescent="0.25">
      <c r="B166" s="23">
        <v>40651</v>
      </c>
      <c r="C166">
        <v>110.61</v>
      </c>
    </row>
    <row r="167" spans="2:3" x14ac:dyDescent="0.25">
      <c r="B167" s="23">
        <v>40652</v>
      </c>
      <c r="C167">
        <v>111.08</v>
      </c>
    </row>
    <row r="168" spans="2:3" x14ac:dyDescent="0.25">
      <c r="B168" s="23">
        <v>40653</v>
      </c>
      <c r="C168">
        <v>112.4</v>
      </c>
    </row>
    <row r="169" spans="2:3" x14ac:dyDescent="0.25">
      <c r="B169" s="23">
        <v>40654</v>
      </c>
      <c r="C169">
        <v>112.94</v>
      </c>
    </row>
    <row r="170" spans="2:3" x14ac:dyDescent="0.25">
      <c r="B170" s="23">
        <v>40655</v>
      </c>
      <c r="C170">
        <v>112.94</v>
      </c>
    </row>
    <row r="171" spans="2:3" x14ac:dyDescent="0.25">
      <c r="B171" s="23">
        <v>40658</v>
      </c>
      <c r="C171">
        <v>112.68</v>
      </c>
    </row>
    <row r="172" spans="2:3" x14ac:dyDescent="0.25">
      <c r="B172" s="23">
        <v>40659</v>
      </c>
      <c r="C172">
        <v>113.64</v>
      </c>
    </row>
    <row r="173" spans="2:3" x14ac:dyDescent="0.25">
      <c r="B173" s="23">
        <v>40660</v>
      </c>
      <c r="C173">
        <v>114.29</v>
      </c>
    </row>
    <row r="174" spans="2:3" x14ac:dyDescent="0.25">
      <c r="B174" s="23">
        <v>40661</v>
      </c>
      <c r="C174">
        <v>114.65</v>
      </c>
    </row>
    <row r="175" spans="2:3" x14ac:dyDescent="0.25">
      <c r="B175" s="23">
        <v>40662</v>
      </c>
      <c r="C175">
        <v>114.9</v>
      </c>
    </row>
    <row r="176" spans="2:3" x14ac:dyDescent="0.25">
      <c r="B176" s="23">
        <v>40665</v>
      </c>
      <c r="C176">
        <v>114.78</v>
      </c>
    </row>
    <row r="177" spans="2:3" x14ac:dyDescent="0.25">
      <c r="B177" s="23">
        <v>40666</v>
      </c>
      <c r="C177">
        <v>114.47</v>
      </c>
    </row>
    <row r="178" spans="2:3" x14ac:dyDescent="0.25">
      <c r="B178" s="23">
        <v>40667</v>
      </c>
      <c r="C178">
        <v>113.76</v>
      </c>
    </row>
    <row r="179" spans="2:3" x14ac:dyDescent="0.25">
      <c r="B179" s="23">
        <v>40668</v>
      </c>
      <c r="C179">
        <v>112.8</v>
      </c>
    </row>
    <row r="180" spans="2:3" x14ac:dyDescent="0.25">
      <c r="B180" s="23">
        <v>40669</v>
      </c>
      <c r="C180">
        <v>113.2</v>
      </c>
    </row>
    <row r="181" spans="2:3" x14ac:dyDescent="0.25">
      <c r="B181" s="23">
        <v>40672</v>
      </c>
      <c r="C181">
        <v>113.59</v>
      </c>
    </row>
    <row r="182" spans="2:3" x14ac:dyDescent="0.25">
      <c r="B182" s="23">
        <v>40673</v>
      </c>
      <c r="C182">
        <v>114.38</v>
      </c>
    </row>
    <row r="183" spans="2:3" x14ac:dyDescent="0.25">
      <c r="B183" s="23">
        <v>40674</v>
      </c>
      <c r="C183">
        <v>113.27</v>
      </c>
    </row>
    <row r="184" spans="2:3" x14ac:dyDescent="0.25">
      <c r="B184" s="23">
        <v>40675</v>
      </c>
      <c r="C184">
        <v>113.77</v>
      </c>
    </row>
    <row r="185" spans="2:3" x14ac:dyDescent="0.25">
      <c r="B185" s="23">
        <v>40676</v>
      </c>
      <c r="C185">
        <v>113.17</v>
      </c>
    </row>
    <row r="186" spans="2:3" x14ac:dyDescent="0.25">
      <c r="B186" s="23">
        <v>40679</v>
      </c>
      <c r="C186">
        <v>112.8</v>
      </c>
    </row>
    <row r="187" spans="2:3" x14ac:dyDescent="0.25">
      <c r="B187" s="23">
        <v>40680</v>
      </c>
      <c r="C187">
        <v>112.58</v>
      </c>
    </row>
    <row r="188" spans="2:3" x14ac:dyDescent="0.25">
      <c r="B188" s="23">
        <v>40682</v>
      </c>
      <c r="C188">
        <v>113.08</v>
      </c>
    </row>
    <row r="189" spans="2:3" x14ac:dyDescent="0.25">
      <c r="B189" s="23">
        <v>40683</v>
      </c>
      <c r="C189">
        <v>112.72</v>
      </c>
    </row>
    <row r="190" spans="2:3" x14ac:dyDescent="0.25">
      <c r="B190" s="23">
        <v>40686</v>
      </c>
      <c r="C190">
        <v>112</v>
      </c>
    </row>
    <row r="191" spans="2:3" x14ac:dyDescent="0.25">
      <c r="B191" s="23">
        <v>40687</v>
      </c>
      <c r="C191">
        <v>111.72</v>
      </c>
    </row>
    <row r="192" spans="2:3" x14ac:dyDescent="0.25">
      <c r="B192" s="23">
        <v>40688</v>
      </c>
      <c r="C192">
        <v>111.73</v>
      </c>
    </row>
    <row r="193" spans="2:3" x14ac:dyDescent="0.25">
      <c r="B193" s="23">
        <v>40689</v>
      </c>
      <c r="C193">
        <v>111.66</v>
      </c>
    </row>
    <row r="194" spans="2:3" x14ac:dyDescent="0.25">
      <c r="B194" s="23">
        <v>40690</v>
      </c>
      <c r="C194">
        <v>111.76</v>
      </c>
    </row>
    <row r="195" spans="2:3" x14ac:dyDescent="0.25">
      <c r="B195" s="23">
        <v>40693</v>
      </c>
      <c r="C195">
        <v>111.76</v>
      </c>
    </row>
    <row r="196" spans="2:3" x14ac:dyDescent="0.25">
      <c r="B196" s="23">
        <v>40694</v>
      </c>
      <c r="C196">
        <v>112.49</v>
      </c>
    </row>
    <row r="197" spans="2:3" x14ac:dyDescent="0.25">
      <c r="B197" s="23">
        <v>40695</v>
      </c>
      <c r="C197">
        <v>110.97</v>
      </c>
    </row>
    <row r="198" spans="2:3" x14ac:dyDescent="0.25">
      <c r="B198" s="23">
        <v>40696</v>
      </c>
      <c r="C198">
        <v>110.74</v>
      </c>
    </row>
    <row r="199" spans="2:3" x14ac:dyDescent="0.25">
      <c r="B199" s="23">
        <v>40697</v>
      </c>
      <c r="C199">
        <v>109.85</v>
      </c>
    </row>
    <row r="200" spans="2:3" x14ac:dyDescent="0.25">
      <c r="B200" s="23">
        <v>40700</v>
      </c>
      <c r="C200">
        <v>108.9</v>
      </c>
    </row>
    <row r="201" spans="2:3" x14ac:dyDescent="0.25">
      <c r="B201" s="23">
        <v>40701</v>
      </c>
      <c r="C201">
        <v>108.68</v>
      </c>
    </row>
    <row r="202" spans="2:3" x14ac:dyDescent="0.25">
      <c r="B202" s="23">
        <v>40702</v>
      </c>
      <c r="C202">
        <v>108.67</v>
      </c>
    </row>
    <row r="203" spans="2:3" x14ac:dyDescent="0.25">
      <c r="B203" s="23">
        <v>40703</v>
      </c>
      <c r="C203">
        <v>108.67</v>
      </c>
    </row>
    <row r="204" spans="2:3" x14ac:dyDescent="0.25">
      <c r="B204" s="23">
        <v>40704</v>
      </c>
      <c r="C204">
        <v>108.67</v>
      </c>
    </row>
    <row r="205" spans="2:3" x14ac:dyDescent="0.25">
      <c r="B205" s="23">
        <v>40707</v>
      </c>
      <c r="C205">
        <v>108.99</v>
      </c>
    </row>
    <row r="206" spans="2:3" x14ac:dyDescent="0.25">
      <c r="B206" s="23">
        <v>40708</v>
      </c>
      <c r="C206">
        <v>109.78</v>
      </c>
    </row>
    <row r="207" spans="2:3" x14ac:dyDescent="0.25">
      <c r="B207" s="23">
        <v>40709</v>
      </c>
      <c r="C207">
        <v>109.06</v>
      </c>
    </row>
    <row r="208" spans="2:3" x14ac:dyDescent="0.25">
      <c r="B208" s="23">
        <v>40710</v>
      </c>
      <c r="C208">
        <v>109.77</v>
      </c>
    </row>
    <row r="209" spans="2:3" x14ac:dyDescent="0.25">
      <c r="B209" s="23">
        <v>40711</v>
      </c>
      <c r="C209">
        <v>109.82</v>
      </c>
    </row>
    <row r="210" spans="2:3" x14ac:dyDescent="0.25">
      <c r="B210" s="23">
        <v>40714</v>
      </c>
      <c r="C210">
        <v>109.57</v>
      </c>
    </row>
    <row r="211" spans="2:3" x14ac:dyDescent="0.25">
      <c r="B211" s="23">
        <v>40715</v>
      </c>
      <c r="C211">
        <v>110.45</v>
      </c>
    </row>
    <row r="212" spans="2:3" x14ac:dyDescent="0.25">
      <c r="B212" s="23">
        <v>40716</v>
      </c>
      <c r="C212">
        <v>110.12</v>
      </c>
    </row>
    <row r="213" spans="2:3" x14ac:dyDescent="0.25">
      <c r="B213" s="23">
        <v>40717</v>
      </c>
      <c r="C213">
        <v>109.52</v>
      </c>
    </row>
    <row r="214" spans="2:3" x14ac:dyDescent="0.25">
      <c r="B214" s="23">
        <v>40718</v>
      </c>
      <c r="C214">
        <v>109.3</v>
      </c>
    </row>
    <row r="215" spans="2:3" x14ac:dyDescent="0.25">
      <c r="B215" s="23">
        <v>40721</v>
      </c>
      <c r="C215">
        <v>109.77</v>
      </c>
    </row>
    <row r="216" spans="2:3" x14ac:dyDescent="0.25">
      <c r="B216" s="23">
        <v>40722</v>
      </c>
      <c r="C216">
        <v>110.21</v>
      </c>
    </row>
    <row r="217" spans="2:3" x14ac:dyDescent="0.25">
      <c r="B217" s="23">
        <v>40723</v>
      </c>
      <c r="C217">
        <v>110.21</v>
      </c>
    </row>
    <row r="218" spans="2:3" x14ac:dyDescent="0.25">
      <c r="B218" s="23">
        <v>40724</v>
      </c>
      <c r="C218">
        <v>110.54</v>
      </c>
    </row>
    <row r="219" spans="2:3" x14ac:dyDescent="0.25">
      <c r="B219" s="23">
        <v>40725</v>
      </c>
      <c r="C219">
        <v>111.2</v>
      </c>
    </row>
    <row r="220" spans="2:3" x14ac:dyDescent="0.25">
      <c r="B220" s="23">
        <v>40728</v>
      </c>
      <c r="C220">
        <v>111.2</v>
      </c>
    </row>
    <row r="221" spans="2:3" x14ac:dyDescent="0.25">
      <c r="B221" s="23">
        <v>40729</v>
      </c>
      <c r="C221">
        <v>111.11</v>
      </c>
    </row>
    <row r="222" spans="2:3" x14ac:dyDescent="0.25">
      <c r="B222" s="23">
        <v>40730</v>
      </c>
      <c r="C222">
        <v>111.41</v>
      </c>
    </row>
    <row r="223" spans="2:3" x14ac:dyDescent="0.25">
      <c r="B223" s="23">
        <v>40731</v>
      </c>
      <c r="C223">
        <v>112.15</v>
      </c>
    </row>
    <row r="224" spans="2:3" x14ac:dyDescent="0.25">
      <c r="B224" s="23">
        <v>40732</v>
      </c>
      <c r="C224">
        <v>111.69</v>
      </c>
    </row>
    <row r="225" spans="2:3" x14ac:dyDescent="0.25">
      <c r="B225" s="23">
        <v>40735</v>
      </c>
      <c r="C225">
        <v>110.78</v>
      </c>
    </row>
    <row r="226" spans="2:3" x14ac:dyDescent="0.25">
      <c r="B226" s="23">
        <v>40736</v>
      </c>
      <c r="C226">
        <v>110.62</v>
      </c>
    </row>
    <row r="227" spans="2:3" x14ac:dyDescent="0.25">
      <c r="B227" s="23">
        <v>40737</v>
      </c>
      <c r="C227">
        <v>110.99</v>
      </c>
    </row>
    <row r="228" spans="2:3" x14ac:dyDescent="0.25">
      <c r="B228" s="23">
        <v>40738</v>
      </c>
      <c r="C228">
        <v>110.66</v>
      </c>
    </row>
    <row r="229" spans="2:3" x14ac:dyDescent="0.25">
      <c r="B229" s="23">
        <v>40739</v>
      </c>
      <c r="C229">
        <v>110.97</v>
      </c>
    </row>
    <row r="230" spans="2:3" x14ac:dyDescent="0.25">
      <c r="B230" s="23">
        <v>40742</v>
      </c>
      <c r="C230">
        <v>110.6</v>
      </c>
    </row>
    <row r="231" spans="2:3" x14ac:dyDescent="0.25">
      <c r="B231" s="23">
        <v>40743</v>
      </c>
      <c r="C231">
        <v>111.55</v>
      </c>
    </row>
    <row r="232" spans="2:3" x14ac:dyDescent="0.25">
      <c r="B232" s="23">
        <v>40744</v>
      </c>
      <c r="C232">
        <v>111.27</v>
      </c>
    </row>
    <row r="233" spans="2:3" x14ac:dyDescent="0.25">
      <c r="B233" s="23">
        <v>40745</v>
      </c>
      <c r="C233">
        <v>112.06</v>
      </c>
    </row>
    <row r="234" spans="2:3" x14ac:dyDescent="0.25">
      <c r="B234" s="23">
        <v>40746</v>
      </c>
      <c r="C234">
        <v>112.09</v>
      </c>
    </row>
    <row r="235" spans="2:3" x14ac:dyDescent="0.25">
      <c r="B235" s="23">
        <v>40749</v>
      </c>
      <c r="C235">
        <v>112.11</v>
      </c>
    </row>
    <row r="236" spans="2:3" x14ac:dyDescent="0.25">
      <c r="B236" s="23">
        <v>40750</v>
      </c>
      <c r="C236">
        <v>111.88</v>
      </c>
    </row>
    <row r="237" spans="2:3" x14ac:dyDescent="0.25">
      <c r="B237" s="23">
        <v>40751</v>
      </c>
      <c r="C237">
        <v>110.68</v>
      </c>
    </row>
    <row r="238" spans="2:3" x14ac:dyDescent="0.25">
      <c r="B238" s="23">
        <v>40752</v>
      </c>
      <c r="C238">
        <v>110.37</v>
      </c>
    </row>
    <row r="239" spans="2:3" x14ac:dyDescent="0.25">
      <c r="B239" s="23">
        <v>40753</v>
      </c>
      <c r="C239">
        <v>109.48</v>
      </c>
    </row>
    <row r="240" spans="2:3" x14ac:dyDescent="0.25">
      <c r="B240" s="23">
        <v>40756</v>
      </c>
      <c r="C240">
        <v>108.74</v>
      </c>
    </row>
    <row r="241" spans="2:3" x14ac:dyDescent="0.25">
      <c r="B241" s="23">
        <v>40757</v>
      </c>
      <c r="C241">
        <v>108.74</v>
      </c>
    </row>
    <row r="242" spans="2:3" x14ac:dyDescent="0.25">
      <c r="B242" s="23">
        <v>40758</v>
      </c>
      <c r="C242">
        <v>108.74</v>
      </c>
    </row>
    <row r="243" spans="2:3" x14ac:dyDescent="0.25">
      <c r="B243" s="23">
        <v>40759</v>
      </c>
      <c r="C243">
        <v>108.73</v>
      </c>
    </row>
    <row r="244" spans="2:3" x14ac:dyDescent="0.25">
      <c r="B244" s="23">
        <v>40760</v>
      </c>
      <c r="C244">
        <v>109.21</v>
      </c>
    </row>
    <row r="245" spans="2:3" x14ac:dyDescent="0.25">
      <c r="B245" s="23">
        <v>40763</v>
      </c>
      <c r="C245">
        <v>108.96</v>
      </c>
    </row>
    <row r="246" spans="2:3" x14ac:dyDescent="0.25">
      <c r="B246" s="23">
        <v>40764</v>
      </c>
      <c r="C246">
        <v>108.44</v>
      </c>
    </row>
    <row r="247" spans="2:3" x14ac:dyDescent="0.25">
      <c r="B247" s="23">
        <v>40765</v>
      </c>
      <c r="C247">
        <v>108.83</v>
      </c>
    </row>
    <row r="248" spans="2:3" x14ac:dyDescent="0.25">
      <c r="B248" s="23">
        <v>40766</v>
      </c>
      <c r="C248">
        <v>110.35</v>
      </c>
    </row>
    <row r="249" spans="2:3" x14ac:dyDescent="0.25">
      <c r="B249" s="23">
        <v>40767</v>
      </c>
      <c r="C249">
        <v>110.92</v>
      </c>
    </row>
    <row r="250" spans="2:3" x14ac:dyDescent="0.25">
      <c r="B250" s="23">
        <v>40770</v>
      </c>
      <c r="C250">
        <v>110.31</v>
      </c>
    </row>
    <row r="251" spans="2:3" x14ac:dyDescent="0.25">
      <c r="B251" s="23">
        <v>40771</v>
      </c>
      <c r="C251">
        <v>110.11</v>
      </c>
    </row>
    <row r="252" spans="2:3" x14ac:dyDescent="0.25">
      <c r="B252" s="23">
        <v>40772</v>
      </c>
      <c r="C252">
        <v>111.91</v>
      </c>
    </row>
    <row r="253" spans="2:3" x14ac:dyDescent="0.25">
      <c r="B253" s="23">
        <v>40773</v>
      </c>
      <c r="C253">
        <v>117.52</v>
      </c>
    </row>
    <row r="254" spans="2:3" x14ac:dyDescent="0.25">
      <c r="B254" s="23">
        <v>40774</v>
      </c>
      <c r="C254">
        <v>119.16</v>
      </c>
    </row>
    <row r="255" spans="2:3" x14ac:dyDescent="0.25">
      <c r="B255" s="23">
        <v>40777</v>
      </c>
      <c r="C255">
        <v>120.67</v>
      </c>
    </row>
    <row r="256" spans="2:3" x14ac:dyDescent="0.25">
      <c r="B256" s="23">
        <v>40778</v>
      </c>
      <c r="C256">
        <v>120.53</v>
      </c>
    </row>
    <row r="257" spans="2:3" x14ac:dyDescent="0.25">
      <c r="B257" s="23">
        <v>40779</v>
      </c>
      <c r="C257">
        <v>120.55</v>
      </c>
    </row>
    <row r="258" spans="2:3" x14ac:dyDescent="0.25">
      <c r="B258" s="23">
        <v>40780</v>
      </c>
      <c r="C258">
        <v>120.85</v>
      </c>
    </row>
    <row r="259" spans="2:3" x14ac:dyDescent="0.25">
      <c r="B259" s="23">
        <v>40781</v>
      </c>
      <c r="C259">
        <v>120.88</v>
      </c>
    </row>
    <row r="260" spans="2:3" x14ac:dyDescent="0.25">
      <c r="B260" s="23">
        <v>40784</v>
      </c>
      <c r="C260">
        <v>120</v>
      </c>
    </row>
    <row r="261" spans="2:3" x14ac:dyDescent="0.25">
      <c r="B261" s="23">
        <v>40785</v>
      </c>
      <c r="C261">
        <v>121.5</v>
      </c>
    </row>
    <row r="262" spans="2:3" x14ac:dyDescent="0.25">
      <c r="B262" s="23">
        <v>40786</v>
      </c>
      <c r="C262">
        <v>120.88</v>
      </c>
    </row>
    <row r="263" spans="2:3" x14ac:dyDescent="0.25">
      <c r="B263" s="23">
        <v>40787</v>
      </c>
      <c r="C263">
        <v>120.81</v>
      </c>
    </row>
    <row r="264" spans="2:3" x14ac:dyDescent="0.25">
      <c r="B264" s="23">
        <v>40788</v>
      </c>
      <c r="C264">
        <v>121.82</v>
      </c>
    </row>
    <row r="265" spans="2:3" x14ac:dyDescent="0.25">
      <c r="B265" s="23">
        <v>40791</v>
      </c>
      <c r="C265">
        <v>121.82</v>
      </c>
    </row>
    <row r="266" spans="2:3" x14ac:dyDescent="0.25">
      <c r="B266" s="23">
        <v>40792</v>
      </c>
      <c r="C266">
        <v>122.74</v>
      </c>
    </row>
    <row r="267" spans="2:3" x14ac:dyDescent="0.25">
      <c r="B267" s="23">
        <v>40793</v>
      </c>
      <c r="C267">
        <v>122.33</v>
      </c>
    </row>
    <row r="268" spans="2:3" x14ac:dyDescent="0.25">
      <c r="B268" s="23">
        <v>40794</v>
      </c>
      <c r="C268">
        <v>122.17</v>
      </c>
    </row>
    <row r="269" spans="2:3" x14ac:dyDescent="0.25">
      <c r="B269" s="23">
        <v>40795</v>
      </c>
      <c r="C269">
        <v>124.53</v>
      </c>
    </row>
    <row r="270" spans="2:3" x14ac:dyDescent="0.25">
      <c r="B270" s="23">
        <v>40798</v>
      </c>
      <c r="C270">
        <v>125.43</v>
      </c>
    </row>
    <row r="271" spans="2:3" x14ac:dyDescent="0.25">
      <c r="B271" s="23">
        <v>40799</v>
      </c>
      <c r="C271">
        <v>126.28</v>
      </c>
    </row>
    <row r="272" spans="2:3" x14ac:dyDescent="0.25">
      <c r="B272" s="23">
        <v>40800</v>
      </c>
      <c r="C272">
        <v>127.05</v>
      </c>
    </row>
    <row r="273" spans="2:3" x14ac:dyDescent="0.25">
      <c r="B273" s="23">
        <v>40801</v>
      </c>
      <c r="C273">
        <v>127.97</v>
      </c>
    </row>
    <row r="274" spans="2:3" x14ac:dyDescent="0.25">
      <c r="B274" s="23">
        <v>40802</v>
      </c>
      <c r="C274">
        <v>128.15</v>
      </c>
    </row>
    <row r="275" spans="2:3" x14ac:dyDescent="0.25">
      <c r="B275" s="23">
        <v>40805</v>
      </c>
      <c r="C275">
        <v>127.84</v>
      </c>
    </row>
    <row r="276" spans="2:3" x14ac:dyDescent="0.25">
      <c r="B276" s="23">
        <v>40806</v>
      </c>
      <c r="C276">
        <v>127.58</v>
      </c>
    </row>
    <row r="277" spans="2:3" x14ac:dyDescent="0.25">
      <c r="B277" s="23">
        <v>40807</v>
      </c>
      <c r="C277">
        <v>126.02</v>
      </c>
    </row>
    <row r="278" spans="2:3" x14ac:dyDescent="0.25">
      <c r="B278" s="23">
        <v>40808</v>
      </c>
      <c r="C278">
        <v>124.06</v>
      </c>
    </row>
    <row r="279" spans="2:3" x14ac:dyDescent="0.25">
      <c r="B279" s="23">
        <v>40809</v>
      </c>
      <c r="C279">
        <v>124.96</v>
      </c>
    </row>
    <row r="280" spans="2:3" x14ac:dyDescent="0.25">
      <c r="B280" s="23">
        <v>40812</v>
      </c>
      <c r="C280">
        <v>124.95</v>
      </c>
    </row>
    <row r="281" spans="2:3" x14ac:dyDescent="0.25">
      <c r="B281" s="23">
        <v>40813</v>
      </c>
      <c r="C281">
        <v>124.95</v>
      </c>
    </row>
    <row r="282" spans="2:3" x14ac:dyDescent="0.25">
      <c r="B282" s="23">
        <v>40814</v>
      </c>
      <c r="C282">
        <v>124.95</v>
      </c>
    </row>
    <row r="283" spans="2:3" x14ac:dyDescent="0.25">
      <c r="B283" s="23">
        <v>40815</v>
      </c>
      <c r="C283">
        <v>124.94</v>
      </c>
    </row>
    <row r="284" spans="2:3" x14ac:dyDescent="0.25">
      <c r="B284" s="23">
        <v>40816</v>
      </c>
      <c r="C284">
        <v>123.87</v>
      </c>
    </row>
    <row r="285" spans="2:3" x14ac:dyDescent="0.25">
      <c r="B285" s="23">
        <v>40819</v>
      </c>
      <c r="C285">
        <v>122.19</v>
      </c>
    </row>
    <row r="286" spans="2:3" x14ac:dyDescent="0.25">
      <c r="B286" s="23">
        <v>40820</v>
      </c>
      <c r="C286">
        <v>123.07</v>
      </c>
    </row>
    <row r="287" spans="2:3" x14ac:dyDescent="0.25">
      <c r="B287" s="23">
        <v>40821</v>
      </c>
      <c r="C287">
        <v>123.07</v>
      </c>
    </row>
    <row r="288" spans="2:3" x14ac:dyDescent="0.25">
      <c r="B288" s="23">
        <v>40822</v>
      </c>
      <c r="C288">
        <v>124.75</v>
      </c>
    </row>
    <row r="289" spans="2:3" x14ac:dyDescent="0.25">
      <c r="B289" s="23">
        <v>40823</v>
      </c>
      <c r="C289">
        <v>124.04</v>
      </c>
    </row>
    <row r="290" spans="2:3" x14ac:dyDescent="0.25">
      <c r="B290" s="23">
        <v>40826</v>
      </c>
      <c r="C290">
        <v>124.98</v>
      </c>
    </row>
    <row r="291" spans="2:3" x14ac:dyDescent="0.25">
      <c r="B291" s="23">
        <v>40827</v>
      </c>
      <c r="C291">
        <v>124.88</v>
      </c>
    </row>
    <row r="292" spans="2:3" x14ac:dyDescent="0.25">
      <c r="B292" s="23">
        <v>40828</v>
      </c>
      <c r="C292">
        <v>124.76</v>
      </c>
    </row>
    <row r="293" spans="2:3" x14ac:dyDescent="0.25">
      <c r="B293" s="23">
        <v>40829</v>
      </c>
      <c r="C293">
        <v>124.32</v>
      </c>
    </row>
    <row r="294" spans="2:3" x14ac:dyDescent="0.25">
      <c r="B294" s="23">
        <v>40830</v>
      </c>
      <c r="C294">
        <v>125.01</v>
      </c>
    </row>
    <row r="295" spans="2:3" x14ac:dyDescent="0.25">
      <c r="B295" s="23">
        <v>40833</v>
      </c>
      <c r="C295">
        <v>125.29</v>
      </c>
    </row>
    <row r="296" spans="2:3" x14ac:dyDescent="0.25">
      <c r="B296" s="23">
        <v>40834</v>
      </c>
      <c r="C296">
        <v>126.35</v>
      </c>
    </row>
    <row r="297" spans="2:3" x14ac:dyDescent="0.25">
      <c r="B297" s="23">
        <v>40835</v>
      </c>
      <c r="C297">
        <v>126.75</v>
      </c>
    </row>
    <row r="298" spans="2:3" x14ac:dyDescent="0.25">
      <c r="B298" s="23">
        <v>40836</v>
      </c>
      <c r="C298">
        <v>127.37</v>
      </c>
    </row>
    <row r="299" spans="2:3" x14ac:dyDescent="0.25">
      <c r="B299" s="23">
        <v>40837</v>
      </c>
      <c r="C299">
        <v>128.05000000000001</v>
      </c>
    </row>
    <row r="300" spans="2:3" x14ac:dyDescent="0.25">
      <c r="B300" s="23">
        <v>40840</v>
      </c>
      <c r="C300">
        <v>128.37</v>
      </c>
    </row>
    <row r="301" spans="2:3" x14ac:dyDescent="0.25">
      <c r="B301" s="23">
        <v>40841</v>
      </c>
      <c r="C301">
        <v>127.1</v>
      </c>
    </row>
    <row r="302" spans="2:3" x14ac:dyDescent="0.25">
      <c r="B302" s="23">
        <v>40842</v>
      </c>
      <c r="C302">
        <v>127.63</v>
      </c>
    </row>
    <row r="303" spans="2:3" x14ac:dyDescent="0.25">
      <c r="B303" s="23">
        <v>40843</v>
      </c>
      <c r="C303">
        <v>129.86000000000001</v>
      </c>
    </row>
    <row r="304" spans="2:3" x14ac:dyDescent="0.25">
      <c r="B304" s="23">
        <v>40844</v>
      </c>
      <c r="C304">
        <v>129.88</v>
      </c>
    </row>
    <row r="305" spans="2:3" x14ac:dyDescent="0.25">
      <c r="B305" s="23">
        <v>40847</v>
      </c>
      <c r="C305">
        <v>128.62</v>
      </c>
    </row>
    <row r="306" spans="2:3" x14ac:dyDescent="0.25">
      <c r="B306" s="23">
        <v>40848</v>
      </c>
      <c r="C306">
        <v>126.96</v>
      </c>
    </row>
    <row r="307" spans="2:3" x14ac:dyDescent="0.25">
      <c r="B307" s="23">
        <v>40849</v>
      </c>
      <c r="C307">
        <v>128.38999999999999</v>
      </c>
    </row>
    <row r="308" spans="2:3" x14ac:dyDescent="0.25">
      <c r="B308" s="23">
        <v>40850</v>
      </c>
      <c r="C308">
        <v>130.01</v>
      </c>
    </row>
    <row r="309" spans="2:3" x14ac:dyDescent="0.25">
      <c r="B309" s="23">
        <v>40851</v>
      </c>
      <c r="C309">
        <v>129.5</v>
      </c>
    </row>
    <row r="310" spans="2:3" x14ac:dyDescent="0.25">
      <c r="B310" s="23">
        <v>40854</v>
      </c>
      <c r="C310">
        <v>130.16</v>
      </c>
    </row>
    <row r="311" spans="2:3" x14ac:dyDescent="0.25">
      <c r="B311" s="23">
        <v>40855</v>
      </c>
      <c r="C311">
        <v>130.46</v>
      </c>
    </row>
    <row r="312" spans="2:3" x14ac:dyDescent="0.25">
      <c r="B312" s="23">
        <v>40856</v>
      </c>
      <c r="C312">
        <v>130.33000000000001</v>
      </c>
    </row>
    <row r="313" spans="2:3" x14ac:dyDescent="0.25">
      <c r="B313" s="23">
        <v>40857</v>
      </c>
      <c r="C313">
        <v>130.05000000000001</v>
      </c>
    </row>
    <row r="314" spans="2:3" x14ac:dyDescent="0.25">
      <c r="B314" s="23">
        <v>40858</v>
      </c>
      <c r="C314">
        <v>131.34</v>
      </c>
    </row>
    <row r="315" spans="2:3" x14ac:dyDescent="0.25">
      <c r="B315" s="23">
        <v>40861</v>
      </c>
      <c r="C315">
        <v>130.63999999999999</v>
      </c>
    </row>
    <row r="316" spans="2:3" x14ac:dyDescent="0.25">
      <c r="B316" s="23">
        <v>40862</v>
      </c>
      <c r="C316">
        <v>131.16</v>
      </c>
    </row>
    <row r="317" spans="2:3" x14ac:dyDescent="0.25">
      <c r="B317" s="23">
        <v>40863</v>
      </c>
      <c r="C317">
        <v>130.59</v>
      </c>
    </row>
    <row r="318" spans="2:3" x14ac:dyDescent="0.25">
      <c r="B318" s="23">
        <v>40864</v>
      </c>
      <c r="C318">
        <v>129.38</v>
      </c>
    </row>
    <row r="319" spans="2:3" x14ac:dyDescent="0.25">
      <c r="B319" s="23">
        <v>40865</v>
      </c>
      <c r="C319">
        <v>128.56</v>
      </c>
    </row>
    <row r="320" spans="2:3" x14ac:dyDescent="0.25">
      <c r="B320" s="23">
        <v>40868</v>
      </c>
      <c r="C320">
        <v>126.87</v>
      </c>
    </row>
    <row r="321" spans="2:3" x14ac:dyDescent="0.25">
      <c r="B321" s="23">
        <v>40869</v>
      </c>
      <c r="C321">
        <v>126.87</v>
      </c>
    </row>
    <row r="322" spans="2:3" x14ac:dyDescent="0.25">
      <c r="B322" s="23">
        <v>40870</v>
      </c>
      <c r="C322">
        <v>126.87</v>
      </c>
    </row>
    <row r="323" spans="2:3" x14ac:dyDescent="0.25">
      <c r="B323" s="23">
        <v>40871</v>
      </c>
      <c r="C323">
        <v>126.87</v>
      </c>
    </row>
    <row r="324" spans="2:3" x14ac:dyDescent="0.25">
      <c r="B324" s="23">
        <v>40872</v>
      </c>
      <c r="C324">
        <v>126.86</v>
      </c>
    </row>
    <row r="325" spans="2:3" x14ac:dyDescent="0.25">
      <c r="B325" s="23">
        <v>40875</v>
      </c>
      <c r="C325">
        <v>126.85</v>
      </c>
    </row>
    <row r="326" spans="2:3" x14ac:dyDescent="0.25">
      <c r="B326" s="23">
        <v>40876</v>
      </c>
      <c r="C326">
        <v>126.51</v>
      </c>
    </row>
    <row r="327" spans="2:3" x14ac:dyDescent="0.25">
      <c r="B327" s="23">
        <v>40877</v>
      </c>
      <c r="C327">
        <v>127.93</v>
      </c>
    </row>
    <row r="328" spans="2:3" x14ac:dyDescent="0.25">
      <c r="B328" s="23">
        <v>40878</v>
      </c>
      <c r="C328">
        <v>127.12</v>
      </c>
    </row>
    <row r="329" spans="2:3" x14ac:dyDescent="0.25">
      <c r="B329" s="23">
        <v>40879</v>
      </c>
      <c r="C329">
        <v>126.91</v>
      </c>
    </row>
    <row r="330" spans="2:3" x14ac:dyDescent="0.25">
      <c r="B330" s="23">
        <v>40882</v>
      </c>
      <c r="C330">
        <v>127.95</v>
      </c>
    </row>
    <row r="331" spans="2:3" x14ac:dyDescent="0.25">
      <c r="B331" s="23">
        <v>40883</v>
      </c>
      <c r="C331">
        <v>128.25</v>
      </c>
    </row>
    <row r="332" spans="2:3" x14ac:dyDescent="0.25">
      <c r="B332" s="23">
        <v>40884</v>
      </c>
      <c r="C332">
        <v>128.88999999999999</v>
      </c>
    </row>
    <row r="333" spans="2:3" x14ac:dyDescent="0.25">
      <c r="B333" s="23">
        <v>40885</v>
      </c>
      <c r="C333">
        <v>127.55</v>
      </c>
    </row>
    <row r="334" spans="2:3" x14ac:dyDescent="0.25">
      <c r="B334" s="23">
        <v>40886</v>
      </c>
      <c r="C334">
        <v>127.75</v>
      </c>
    </row>
    <row r="335" spans="2:3" x14ac:dyDescent="0.25">
      <c r="B335" s="23">
        <v>40889</v>
      </c>
      <c r="C335">
        <v>126.46</v>
      </c>
    </row>
    <row r="336" spans="2:3" x14ac:dyDescent="0.25">
      <c r="B336" s="23">
        <v>40890</v>
      </c>
      <c r="C336">
        <v>125.37</v>
      </c>
    </row>
    <row r="337" spans="2:3" x14ac:dyDescent="0.25">
      <c r="B337" s="23">
        <v>40891</v>
      </c>
      <c r="C337">
        <v>124.27</v>
      </c>
    </row>
    <row r="338" spans="2:3" x14ac:dyDescent="0.25">
      <c r="B338" s="23">
        <v>40892</v>
      </c>
      <c r="C338">
        <v>124.26</v>
      </c>
    </row>
    <row r="339" spans="2:3" x14ac:dyDescent="0.25">
      <c r="B339" s="23">
        <v>40893</v>
      </c>
      <c r="C339">
        <v>124.26</v>
      </c>
    </row>
    <row r="340" spans="2:3" x14ac:dyDescent="0.25">
      <c r="B340" s="23">
        <v>40896</v>
      </c>
      <c r="C340">
        <v>124.25</v>
      </c>
    </row>
    <row r="341" spans="2:3" x14ac:dyDescent="0.25">
      <c r="B341" s="23">
        <v>40897</v>
      </c>
      <c r="C341">
        <v>124.25</v>
      </c>
    </row>
    <row r="342" spans="2:3" x14ac:dyDescent="0.25">
      <c r="B342" s="23">
        <v>40898</v>
      </c>
      <c r="C342">
        <v>123.51</v>
      </c>
    </row>
    <row r="343" spans="2:3" x14ac:dyDescent="0.25">
      <c r="B343" s="23">
        <v>40899</v>
      </c>
      <c r="C343">
        <v>124.74</v>
      </c>
    </row>
    <row r="344" spans="2:3" x14ac:dyDescent="0.25">
      <c r="B344" s="23">
        <v>40900</v>
      </c>
      <c r="C344">
        <v>126.04</v>
      </c>
    </row>
    <row r="345" spans="2:3" x14ac:dyDescent="0.25">
      <c r="B345" s="23">
        <v>40903</v>
      </c>
      <c r="C345">
        <v>126.04</v>
      </c>
    </row>
    <row r="346" spans="2:3" x14ac:dyDescent="0.25">
      <c r="B346" s="23">
        <v>40904</v>
      </c>
      <c r="C346">
        <v>125.92</v>
      </c>
    </row>
    <row r="347" spans="2:3" x14ac:dyDescent="0.25">
      <c r="B347" s="23">
        <v>40905</v>
      </c>
      <c r="C347">
        <v>125.1</v>
      </c>
    </row>
    <row r="348" spans="2:3" x14ac:dyDescent="0.25">
      <c r="B348" s="23">
        <v>40906</v>
      </c>
      <c r="C348">
        <v>125.98</v>
      </c>
    </row>
    <row r="349" spans="2:3" x14ac:dyDescent="0.25">
      <c r="B349" s="23">
        <v>40907</v>
      </c>
      <c r="C349">
        <v>125.83</v>
      </c>
    </row>
    <row r="350" spans="2:3" x14ac:dyDescent="0.25">
      <c r="B350" s="23">
        <v>40910</v>
      </c>
      <c r="C350">
        <v>125.83</v>
      </c>
    </row>
    <row r="351" spans="2:3" x14ac:dyDescent="0.25">
      <c r="B351" s="23">
        <v>40911</v>
      </c>
      <c r="C351">
        <v>126.79</v>
      </c>
    </row>
    <row r="352" spans="2:3" x14ac:dyDescent="0.25">
      <c r="B352" s="23">
        <v>40912</v>
      </c>
      <c r="C352">
        <v>126.56</v>
      </c>
    </row>
    <row r="353" spans="2:3" x14ac:dyDescent="0.25">
      <c r="B353" s="23">
        <v>40913</v>
      </c>
      <c r="C353">
        <v>126.86</v>
      </c>
    </row>
    <row r="354" spans="2:3" x14ac:dyDescent="0.25">
      <c r="B354" s="23">
        <v>40914</v>
      </c>
      <c r="C354">
        <v>126.52</v>
      </c>
    </row>
    <row r="355" spans="2:3" x14ac:dyDescent="0.25">
      <c r="B355" s="23">
        <v>40917</v>
      </c>
      <c r="C355">
        <v>126.76</v>
      </c>
    </row>
    <row r="356" spans="2:3" x14ac:dyDescent="0.25">
      <c r="B356" s="23">
        <v>40918</v>
      </c>
      <c r="C356">
        <v>127.79</v>
      </c>
    </row>
    <row r="357" spans="2:3" x14ac:dyDescent="0.25">
      <c r="B357" s="23">
        <v>40919</v>
      </c>
      <c r="C357">
        <v>127.91</v>
      </c>
    </row>
    <row r="358" spans="2:3" x14ac:dyDescent="0.25">
      <c r="B358" s="23">
        <v>40920</v>
      </c>
      <c r="C358">
        <v>128.13999999999999</v>
      </c>
    </row>
    <row r="359" spans="2:3" x14ac:dyDescent="0.25">
      <c r="B359" s="23">
        <v>40921</v>
      </c>
      <c r="C359">
        <v>127.56</v>
      </c>
    </row>
    <row r="360" spans="2:3" x14ac:dyDescent="0.25">
      <c r="B360" s="23">
        <v>40924</v>
      </c>
      <c r="C360">
        <v>127.56</v>
      </c>
    </row>
    <row r="361" spans="2:3" x14ac:dyDescent="0.25">
      <c r="B361" s="23">
        <v>40925</v>
      </c>
      <c r="C361">
        <v>127.97</v>
      </c>
    </row>
    <row r="362" spans="2:3" x14ac:dyDescent="0.25">
      <c r="B362" s="23">
        <v>40926</v>
      </c>
      <c r="C362">
        <v>129.28</v>
      </c>
    </row>
    <row r="363" spans="2:3" x14ac:dyDescent="0.25">
      <c r="B363" s="23">
        <v>40927</v>
      </c>
      <c r="C363">
        <v>129.81</v>
      </c>
    </row>
    <row r="364" spans="2:3" x14ac:dyDescent="0.25">
      <c r="B364" s="23">
        <v>40928</v>
      </c>
      <c r="C364">
        <v>129.80000000000001</v>
      </c>
    </row>
    <row r="365" spans="2:3" x14ac:dyDescent="0.25">
      <c r="B365" s="23">
        <v>40931</v>
      </c>
      <c r="C365">
        <v>129.77000000000001</v>
      </c>
    </row>
    <row r="366" spans="2:3" x14ac:dyDescent="0.25">
      <c r="B366" s="23">
        <v>40932</v>
      </c>
      <c r="C366">
        <v>129.62</v>
      </c>
    </row>
    <row r="367" spans="2:3" x14ac:dyDescent="0.25">
      <c r="B367" s="23">
        <v>40933</v>
      </c>
      <c r="C367">
        <v>130.62</v>
      </c>
    </row>
    <row r="368" spans="2:3" x14ac:dyDescent="0.25">
      <c r="B368" s="23">
        <v>40934</v>
      </c>
      <c r="C368">
        <v>129.88999999999999</v>
      </c>
    </row>
    <row r="369" spans="2:3" x14ac:dyDescent="0.25">
      <c r="B369" s="23">
        <v>40935</v>
      </c>
      <c r="C369">
        <v>129.63</v>
      </c>
    </row>
    <row r="370" spans="2:3" x14ac:dyDescent="0.25">
      <c r="B370" s="23">
        <v>40938</v>
      </c>
      <c r="C370">
        <v>129.38</v>
      </c>
    </row>
    <row r="371" spans="2:3" x14ac:dyDescent="0.25">
      <c r="B371" s="23">
        <v>40939</v>
      </c>
      <c r="C371">
        <v>129.35</v>
      </c>
    </row>
    <row r="372" spans="2:3" x14ac:dyDescent="0.25">
      <c r="B372" s="23">
        <v>40940</v>
      </c>
      <c r="C372">
        <v>130.36000000000001</v>
      </c>
    </row>
    <row r="373" spans="2:3" x14ac:dyDescent="0.25">
      <c r="B373" s="23">
        <v>40941</v>
      </c>
      <c r="C373">
        <v>130.4</v>
      </c>
    </row>
    <row r="374" spans="2:3" x14ac:dyDescent="0.25">
      <c r="B374" s="23">
        <v>40942</v>
      </c>
      <c r="C374">
        <v>132.12</v>
      </c>
    </row>
    <row r="375" spans="2:3" x14ac:dyDescent="0.25">
      <c r="B375" s="23">
        <v>40945</v>
      </c>
      <c r="C375">
        <v>132.03</v>
      </c>
    </row>
    <row r="376" spans="2:3" x14ac:dyDescent="0.25">
      <c r="B376" s="23">
        <v>40946</v>
      </c>
      <c r="C376">
        <v>132.33000000000001</v>
      </c>
    </row>
    <row r="377" spans="2:3" x14ac:dyDescent="0.25">
      <c r="B377" s="23">
        <v>40947</v>
      </c>
      <c r="C377">
        <v>132.75</v>
      </c>
    </row>
    <row r="378" spans="2:3" x14ac:dyDescent="0.25">
      <c r="B378" s="23">
        <v>40948</v>
      </c>
      <c r="C378">
        <v>133.09</v>
      </c>
    </row>
    <row r="379" spans="2:3" x14ac:dyDescent="0.25">
      <c r="B379" s="23">
        <v>40949</v>
      </c>
      <c r="C379">
        <v>132.44999999999999</v>
      </c>
    </row>
    <row r="380" spans="2:3" x14ac:dyDescent="0.25">
      <c r="B380" s="23">
        <v>40952</v>
      </c>
      <c r="C380">
        <v>133.1</v>
      </c>
    </row>
    <row r="381" spans="2:3" x14ac:dyDescent="0.25">
      <c r="B381" s="23">
        <v>40953</v>
      </c>
      <c r="C381">
        <v>133.08000000000001</v>
      </c>
    </row>
    <row r="382" spans="2:3" x14ac:dyDescent="0.25">
      <c r="B382" s="23">
        <v>40954</v>
      </c>
      <c r="C382">
        <v>132.69</v>
      </c>
    </row>
    <row r="383" spans="2:3" x14ac:dyDescent="0.25">
      <c r="B383" s="23">
        <v>40955</v>
      </c>
      <c r="C383">
        <v>133.93</v>
      </c>
    </row>
    <row r="384" spans="2:3" x14ac:dyDescent="0.25">
      <c r="B384" s="23">
        <v>40956</v>
      </c>
      <c r="C384">
        <v>134.21</v>
      </c>
    </row>
    <row r="385" spans="2:3" x14ac:dyDescent="0.25">
      <c r="B385" s="23">
        <v>40959</v>
      </c>
      <c r="C385">
        <v>134.21</v>
      </c>
    </row>
    <row r="386" spans="2:3" x14ac:dyDescent="0.25">
      <c r="B386" s="23">
        <v>40960</v>
      </c>
      <c r="C386">
        <v>134.30000000000001</v>
      </c>
    </row>
    <row r="387" spans="2:3" x14ac:dyDescent="0.25">
      <c r="B387" s="23">
        <v>40961</v>
      </c>
      <c r="C387">
        <v>133.76</v>
      </c>
    </row>
    <row r="388" spans="2:3" x14ac:dyDescent="0.25">
      <c r="B388" s="23">
        <v>40962</v>
      </c>
      <c r="C388">
        <v>134.11000000000001</v>
      </c>
    </row>
    <row r="389" spans="2:3" x14ac:dyDescent="0.25">
      <c r="B389" s="23">
        <v>40963</v>
      </c>
      <c r="C389">
        <v>134.5</v>
      </c>
    </row>
    <row r="390" spans="2:3" x14ac:dyDescent="0.25">
      <c r="B390" s="23">
        <v>40966</v>
      </c>
      <c r="C390">
        <v>134.72999999999999</v>
      </c>
    </row>
    <row r="391" spans="2:3" x14ac:dyDescent="0.25">
      <c r="B391" s="23">
        <v>40967</v>
      </c>
      <c r="C391">
        <v>135.09</v>
      </c>
    </row>
    <row r="392" spans="2:3" x14ac:dyDescent="0.25">
      <c r="B392" s="23">
        <v>40968</v>
      </c>
      <c r="C392">
        <v>134.5</v>
      </c>
    </row>
    <row r="393" spans="2:3" x14ac:dyDescent="0.25">
      <c r="B393" s="23">
        <v>40969</v>
      </c>
      <c r="C393">
        <v>135.18</v>
      </c>
    </row>
    <row r="394" spans="2:3" x14ac:dyDescent="0.25">
      <c r="B394" s="23">
        <v>40970</v>
      </c>
      <c r="C394">
        <v>134.81</v>
      </c>
    </row>
    <row r="395" spans="2:3" x14ac:dyDescent="0.25">
      <c r="B395" s="23">
        <v>40973</v>
      </c>
      <c r="C395">
        <v>134.28</v>
      </c>
    </row>
    <row r="396" spans="2:3" x14ac:dyDescent="0.25">
      <c r="B396" s="23">
        <v>40974</v>
      </c>
      <c r="C396">
        <v>132.57</v>
      </c>
    </row>
    <row r="397" spans="2:3" x14ac:dyDescent="0.25">
      <c r="B397" s="23">
        <v>40975</v>
      </c>
      <c r="C397">
        <v>133.28</v>
      </c>
    </row>
    <row r="398" spans="2:3" x14ac:dyDescent="0.25">
      <c r="B398" s="23">
        <v>40976</v>
      </c>
      <c r="C398">
        <v>134.44999999999999</v>
      </c>
    </row>
    <row r="399" spans="2:3" x14ac:dyDescent="0.25">
      <c r="B399" s="23">
        <v>40977</v>
      </c>
      <c r="C399">
        <v>134.84</v>
      </c>
    </row>
    <row r="400" spans="2:3" x14ac:dyDescent="0.25">
      <c r="B400" s="23">
        <v>40980</v>
      </c>
      <c r="C400">
        <v>134.69</v>
      </c>
    </row>
    <row r="401" spans="2:3" x14ac:dyDescent="0.25">
      <c r="B401" s="23">
        <v>40981</v>
      </c>
      <c r="C401">
        <v>136.99</v>
      </c>
    </row>
    <row r="402" spans="2:3" x14ac:dyDescent="0.25">
      <c r="B402" s="23">
        <v>40982</v>
      </c>
      <c r="C402">
        <v>137.01</v>
      </c>
    </row>
    <row r="403" spans="2:3" x14ac:dyDescent="0.25">
      <c r="B403" s="23">
        <v>40983</v>
      </c>
      <c r="C403">
        <v>137.47</v>
      </c>
    </row>
    <row r="404" spans="2:3" x14ac:dyDescent="0.25">
      <c r="B404" s="23">
        <v>40984</v>
      </c>
      <c r="C404">
        <v>137.44999999999999</v>
      </c>
    </row>
    <row r="405" spans="2:3" x14ac:dyDescent="0.25">
      <c r="B405" s="23">
        <v>40987</v>
      </c>
      <c r="C405">
        <v>136.94999999999999</v>
      </c>
    </row>
    <row r="406" spans="2:3" x14ac:dyDescent="0.25">
      <c r="B406" s="23">
        <v>40988</v>
      </c>
      <c r="C406">
        <v>135.97999999999999</v>
      </c>
    </row>
    <row r="407" spans="2:3" x14ac:dyDescent="0.25">
      <c r="B407" s="23">
        <v>40989</v>
      </c>
      <c r="C407">
        <v>135.04</v>
      </c>
    </row>
    <row r="408" spans="2:3" x14ac:dyDescent="0.25">
      <c r="B408" s="23">
        <v>40990</v>
      </c>
      <c r="C408">
        <v>134.36000000000001</v>
      </c>
    </row>
    <row r="409" spans="2:3" x14ac:dyDescent="0.25">
      <c r="B409" s="23">
        <v>40991</v>
      </c>
      <c r="C409">
        <v>133.76</v>
      </c>
    </row>
    <row r="410" spans="2:3" x14ac:dyDescent="0.25">
      <c r="B410" s="23">
        <v>40994</v>
      </c>
      <c r="C410">
        <v>133.75</v>
      </c>
    </row>
    <row r="411" spans="2:3" x14ac:dyDescent="0.25">
      <c r="B411" s="23">
        <v>40995</v>
      </c>
      <c r="C411">
        <v>133.75</v>
      </c>
    </row>
    <row r="412" spans="2:3" x14ac:dyDescent="0.25">
      <c r="B412" s="23">
        <v>40996</v>
      </c>
      <c r="C412">
        <v>133.74</v>
      </c>
    </row>
    <row r="413" spans="2:3" x14ac:dyDescent="0.25">
      <c r="B413" s="23">
        <v>40997</v>
      </c>
      <c r="C413">
        <v>133.46</v>
      </c>
    </row>
    <row r="414" spans="2:3" x14ac:dyDescent="0.25">
      <c r="B414" s="23">
        <v>40998</v>
      </c>
      <c r="C414">
        <v>133.86000000000001</v>
      </c>
    </row>
    <row r="415" spans="2:3" x14ac:dyDescent="0.25">
      <c r="B415" s="23">
        <v>41001</v>
      </c>
      <c r="C415">
        <v>134.85</v>
      </c>
    </row>
    <row r="416" spans="2:3" x14ac:dyDescent="0.25">
      <c r="B416" s="23">
        <v>41002</v>
      </c>
      <c r="C416">
        <v>134.41999999999999</v>
      </c>
    </row>
    <row r="417" spans="2:3" x14ac:dyDescent="0.25">
      <c r="B417" s="23">
        <v>41003</v>
      </c>
      <c r="C417">
        <v>133.19999999999999</v>
      </c>
    </row>
    <row r="418" spans="2:3" x14ac:dyDescent="0.25">
      <c r="B418" s="23">
        <v>41004</v>
      </c>
      <c r="C418">
        <v>133.25</v>
      </c>
    </row>
    <row r="419" spans="2:3" x14ac:dyDescent="0.25">
      <c r="B419" s="23">
        <v>41005</v>
      </c>
      <c r="C419">
        <v>133.25</v>
      </c>
    </row>
    <row r="420" spans="2:3" x14ac:dyDescent="0.25">
      <c r="B420" s="23">
        <v>41008</v>
      </c>
      <c r="C420">
        <v>132.59</v>
      </c>
    </row>
    <row r="421" spans="2:3" x14ac:dyDescent="0.25">
      <c r="B421" s="23">
        <v>41009</v>
      </c>
      <c r="C421">
        <v>131.41</v>
      </c>
    </row>
    <row r="422" spans="2:3" x14ac:dyDescent="0.25">
      <c r="B422" s="23">
        <v>41010</v>
      </c>
      <c r="C422">
        <v>132.08000000000001</v>
      </c>
    </row>
    <row r="423" spans="2:3" x14ac:dyDescent="0.25">
      <c r="B423" s="23">
        <v>41011</v>
      </c>
      <c r="C423">
        <v>132.08000000000001</v>
      </c>
    </row>
    <row r="424" spans="2:3" x14ac:dyDescent="0.25">
      <c r="B424" s="23">
        <v>41012</v>
      </c>
      <c r="C424">
        <v>131.74</v>
      </c>
    </row>
    <row r="425" spans="2:3" x14ac:dyDescent="0.25">
      <c r="B425" s="23">
        <v>41015</v>
      </c>
      <c r="C425">
        <v>131.47</v>
      </c>
    </row>
    <row r="426" spans="2:3" x14ac:dyDescent="0.25">
      <c r="B426" s="23">
        <v>41016</v>
      </c>
      <c r="C426">
        <v>132.41999999999999</v>
      </c>
    </row>
    <row r="427" spans="2:3" x14ac:dyDescent="0.25">
      <c r="B427" s="23">
        <v>41017</v>
      </c>
      <c r="C427">
        <v>132.34</v>
      </c>
    </row>
    <row r="428" spans="2:3" x14ac:dyDescent="0.25">
      <c r="B428" s="23">
        <v>41018</v>
      </c>
      <c r="C428">
        <v>131.54</v>
      </c>
    </row>
    <row r="429" spans="2:3" x14ac:dyDescent="0.25">
      <c r="B429" s="23">
        <v>41019</v>
      </c>
      <c r="C429">
        <v>131.54</v>
      </c>
    </row>
    <row r="430" spans="2:3" x14ac:dyDescent="0.25">
      <c r="B430" s="23">
        <v>41022</v>
      </c>
      <c r="C430">
        <v>130.91999999999999</v>
      </c>
    </row>
    <row r="431" spans="2:3" x14ac:dyDescent="0.25">
      <c r="B431" s="23">
        <v>41023</v>
      </c>
      <c r="C431">
        <v>130.55000000000001</v>
      </c>
    </row>
    <row r="432" spans="2:3" x14ac:dyDescent="0.25">
      <c r="B432" s="23">
        <v>41024</v>
      </c>
      <c r="C432">
        <v>130.96</v>
      </c>
    </row>
    <row r="433" spans="2:3" x14ac:dyDescent="0.25">
      <c r="B433" s="23">
        <v>41025</v>
      </c>
      <c r="C433">
        <v>131.16</v>
      </c>
    </row>
    <row r="434" spans="2:3" x14ac:dyDescent="0.25">
      <c r="B434" s="23">
        <v>41026</v>
      </c>
      <c r="C434">
        <v>131.41</v>
      </c>
    </row>
    <row r="435" spans="2:3" x14ac:dyDescent="0.25">
      <c r="B435" s="23">
        <v>41029</v>
      </c>
      <c r="C435">
        <v>131.21</v>
      </c>
    </row>
    <row r="436" spans="2:3" x14ac:dyDescent="0.25">
      <c r="B436" s="23">
        <v>41030</v>
      </c>
      <c r="C436">
        <v>131.57</v>
      </c>
    </row>
    <row r="437" spans="2:3" x14ac:dyDescent="0.25">
      <c r="B437" s="23">
        <v>41031</v>
      </c>
      <c r="C437">
        <v>131.26</v>
      </c>
    </row>
    <row r="438" spans="2:3" x14ac:dyDescent="0.25">
      <c r="B438" s="23">
        <v>41032</v>
      </c>
      <c r="C438">
        <v>130.83000000000001</v>
      </c>
    </row>
    <row r="439" spans="2:3" x14ac:dyDescent="0.25">
      <c r="B439" s="23">
        <v>41033</v>
      </c>
      <c r="C439">
        <v>129.6</v>
      </c>
    </row>
    <row r="440" spans="2:3" x14ac:dyDescent="0.25">
      <c r="B440" s="23">
        <v>41036</v>
      </c>
      <c r="C440">
        <v>129.26</v>
      </c>
    </row>
    <row r="441" spans="2:3" x14ac:dyDescent="0.25">
      <c r="B441" s="23">
        <v>41037</v>
      </c>
      <c r="C441">
        <v>128.87</v>
      </c>
    </row>
    <row r="442" spans="2:3" x14ac:dyDescent="0.25">
      <c r="B442" s="23">
        <v>41038</v>
      </c>
      <c r="C442">
        <v>128.66999999999999</v>
      </c>
    </row>
    <row r="443" spans="2:3" x14ac:dyDescent="0.25">
      <c r="B443" s="23">
        <v>41039</v>
      </c>
      <c r="C443">
        <v>128.66999999999999</v>
      </c>
    </row>
    <row r="444" spans="2:3" x14ac:dyDescent="0.25">
      <c r="B444" s="23">
        <v>41040</v>
      </c>
      <c r="C444">
        <v>128.76</v>
      </c>
    </row>
    <row r="445" spans="2:3" x14ac:dyDescent="0.25">
      <c r="B445" s="23">
        <v>41043</v>
      </c>
      <c r="C445">
        <v>128.34</v>
      </c>
    </row>
    <row r="446" spans="2:3" x14ac:dyDescent="0.25">
      <c r="B446" s="23">
        <v>41044</v>
      </c>
      <c r="C446">
        <v>128.16999999999999</v>
      </c>
    </row>
    <row r="447" spans="2:3" x14ac:dyDescent="0.25">
      <c r="B447" s="23">
        <v>41045</v>
      </c>
      <c r="C447">
        <v>127.96</v>
      </c>
    </row>
    <row r="448" spans="2:3" x14ac:dyDescent="0.25">
      <c r="B448" s="23">
        <v>41046</v>
      </c>
      <c r="C448">
        <v>127.17</v>
      </c>
    </row>
    <row r="449" spans="2:3" x14ac:dyDescent="0.25">
      <c r="B449" s="23">
        <v>41047</v>
      </c>
      <c r="C449">
        <v>127.27</v>
      </c>
    </row>
    <row r="450" spans="2:3" x14ac:dyDescent="0.25">
      <c r="B450" s="23">
        <v>41050</v>
      </c>
      <c r="C450">
        <v>127.4</v>
      </c>
    </row>
    <row r="451" spans="2:3" x14ac:dyDescent="0.25">
      <c r="B451" s="23">
        <v>41051</v>
      </c>
      <c r="C451">
        <v>127.82</v>
      </c>
    </row>
    <row r="452" spans="2:3" x14ac:dyDescent="0.25">
      <c r="B452" s="23">
        <v>41052</v>
      </c>
      <c r="C452">
        <v>127.89</v>
      </c>
    </row>
    <row r="453" spans="2:3" x14ac:dyDescent="0.25">
      <c r="B453" s="23">
        <v>41053</v>
      </c>
      <c r="C453">
        <v>127.67</v>
      </c>
    </row>
    <row r="454" spans="2:3" x14ac:dyDescent="0.25">
      <c r="B454" s="23">
        <v>41054</v>
      </c>
      <c r="C454">
        <v>127.62</v>
      </c>
    </row>
    <row r="455" spans="2:3" x14ac:dyDescent="0.25">
      <c r="B455" s="23">
        <v>41057</v>
      </c>
      <c r="C455">
        <v>127.62</v>
      </c>
    </row>
    <row r="456" spans="2:3" x14ac:dyDescent="0.25">
      <c r="B456" s="23">
        <v>41058</v>
      </c>
      <c r="C456">
        <v>127.71</v>
      </c>
    </row>
    <row r="457" spans="2:3" x14ac:dyDescent="0.25">
      <c r="B457" s="23">
        <v>41059</v>
      </c>
      <c r="C457">
        <v>128.18</v>
      </c>
    </row>
    <row r="458" spans="2:3" x14ac:dyDescent="0.25">
      <c r="B458" s="23">
        <v>41060</v>
      </c>
      <c r="C458">
        <v>128.21</v>
      </c>
    </row>
    <row r="459" spans="2:3" x14ac:dyDescent="0.25">
      <c r="B459" s="23">
        <v>41061</v>
      </c>
      <c r="C459">
        <v>126.81</v>
      </c>
    </row>
    <row r="460" spans="2:3" x14ac:dyDescent="0.25">
      <c r="B460" s="23">
        <v>41064</v>
      </c>
      <c r="C460">
        <v>126.31</v>
      </c>
    </row>
    <row r="461" spans="2:3" x14ac:dyDescent="0.25">
      <c r="B461" s="23">
        <v>41065</v>
      </c>
      <c r="C461">
        <v>126.1</v>
      </c>
    </row>
    <row r="462" spans="2:3" x14ac:dyDescent="0.25">
      <c r="B462" s="23">
        <v>41066</v>
      </c>
      <c r="C462">
        <v>127.18</v>
      </c>
    </row>
    <row r="463" spans="2:3" x14ac:dyDescent="0.25">
      <c r="B463" s="23">
        <v>41067</v>
      </c>
      <c r="C463">
        <v>126.97</v>
      </c>
    </row>
    <row r="464" spans="2:3" x14ac:dyDescent="0.25">
      <c r="B464" s="23">
        <v>41068</v>
      </c>
      <c r="C464">
        <v>126.74</v>
      </c>
    </row>
    <row r="465" spans="2:3" x14ac:dyDescent="0.25">
      <c r="B465" s="23">
        <v>41071</v>
      </c>
      <c r="C465">
        <v>127.54</v>
      </c>
    </row>
    <row r="466" spans="2:3" x14ac:dyDescent="0.25">
      <c r="B466" s="23">
        <v>41072</v>
      </c>
      <c r="C466">
        <v>128.13</v>
      </c>
    </row>
    <row r="467" spans="2:3" x14ac:dyDescent="0.25">
      <c r="B467" s="23">
        <v>41073</v>
      </c>
      <c r="C467">
        <v>128</v>
      </c>
    </row>
    <row r="468" spans="2:3" x14ac:dyDescent="0.25">
      <c r="B468" s="23">
        <v>41074</v>
      </c>
      <c r="C468">
        <v>128.41999999999999</v>
      </c>
    </row>
    <row r="469" spans="2:3" x14ac:dyDescent="0.25">
      <c r="B469" s="23">
        <v>41075</v>
      </c>
      <c r="C469">
        <v>128.86000000000001</v>
      </c>
    </row>
    <row r="470" spans="2:3" x14ac:dyDescent="0.25">
      <c r="B470" s="23">
        <v>41078</v>
      </c>
      <c r="C470">
        <v>127.98</v>
      </c>
    </row>
    <row r="471" spans="2:3" x14ac:dyDescent="0.25">
      <c r="B471" s="23">
        <v>41079</v>
      </c>
      <c r="C471">
        <v>129.15</v>
      </c>
    </row>
    <row r="472" spans="2:3" x14ac:dyDescent="0.25">
      <c r="B472" s="23">
        <v>41080</v>
      </c>
      <c r="C472">
        <v>128.1</v>
      </c>
    </row>
    <row r="473" spans="2:3" x14ac:dyDescent="0.25">
      <c r="B473" s="23">
        <v>41081</v>
      </c>
      <c r="C473">
        <v>127.32</v>
      </c>
    </row>
    <row r="474" spans="2:3" x14ac:dyDescent="0.25">
      <c r="B474" s="23">
        <v>41082</v>
      </c>
      <c r="C474">
        <v>127.37</v>
      </c>
    </row>
    <row r="475" spans="2:3" x14ac:dyDescent="0.25">
      <c r="B475" s="23">
        <v>41085</v>
      </c>
      <c r="C475">
        <v>125.86</v>
      </c>
    </row>
    <row r="476" spans="2:3" x14ac:dyDescent="0.25">
      <c r="B476" s="23">
        <v>41086</v>
      </c>
      <c r="C476">
        <v>126.36</v>
      </c>
    </row>
    <row r="477" spans="2:3" x14ac:dyDescent="0.25">
      <c r="B477" s="23">
        <v>41087</v>
      </c>
      <c r="C477">
        <v>127.48</v>
      </c>
    </row>
    <row r="478" spans="2:3" x14ac:dyDescent="0.25">
      <c r="B478" s="23">
        <v>41088</v>
      </c>
      <c r="C478">
        <v>127.48</v>
      </c>
    </row>
    <row r="479" spans="2:3" x14ac:dyDescent="0.25">
      <c r="B479" s="23">
        <v>41089</v>
      </c>
      <c r="C479">
        <v>130.34</v>
      </c>
    </row>
    <row r="480" spans="2:3" x14ac:dyDescent="0.25">
      <c r="B480" s="23">
        <v>41092</v>
      </c>
      <c r="C480">
        <v>130.44</v>
      </c>
    </row>
    <row r="481" spans="2:3" x14ac:dyDescent="0.25">
      <c r="B481" s="23">
        <v>41093</v>
      </c>
      <c r="C481">
        <v>131.18</v>
      </c>
    </row>
    <row r="482" spans="2:3" x14ac:dyDescent="0.25">
      <c r="B482" s="23">
        <v>41094</v>
      </c>
      <c r="C482">
        <v>131.18</v>
      </c>
    </row>
    <row r="483" spans="2:3" x14ac:dyDescent="0.25">
      <c r="B483" s="23">
        <v>41095</v>
      </c>
      <c r="C483">
        <v>130.72999999999999</v>
      </c>
    </row>
    <row r="484" spans="2:3" x14ac:dyDescent="0.25">
      <c r="B484" s="23">
        <v>41096</v>
      </c>
      <c r="C484">
        <v>129.5</v>
      </c>
    </row>
    <row r="485" spans="2:3" x14ac:dyDescent="0.25">
      <c r="B485" s="23">
        <v>41099</v>
      </c>
      <c r="C485">
        <v>129.28</v>
      </c>
    </row>
    <row r="486" spans="2:3" x14ac:dyDescent="0.25">
      <c r="B486" s="23">
        <v>41100</v>
      </c>
      <c r="C486">
        <v>128.38</v>
      </c>
    </row>
    <row r="487" spans="2:3" x14ac:dyDescent="0.25">
      <c r="B487" s="23">
        <v>41101</v>
      </c>
      <c r="C487">
        <v>128.26</v>
      </c>
    </row>
    <row r="488" spans="2:3" x14ac:dyDescent="0.25">
      <c r="B488" s="23">
        <v>41102</v>
      </c>
      <c r="C488">
        <v>127.66</v>
      </c>
    </row>
    <row r="489" spans="2:3" x14ac:dyDescent="0.25">
      <c r="B489" s="23">
        <v>41103</v>
      </c>
      <c r="C489">
        <v>127.66</v>
      </c>
    </row>
    <row r="490" spans="2:3" x14ac:dyDescent="0.25">
      <c r="B490" s="23">
        <v>41106</v>
      </c>
      <c r="C490">
        <v>127.65</v>
      </c>
    </row>
    <row r="491" spans="2:3" x14ac:dyDescent="0.25">
      <c r="B491" s="23">
        <v>41107</v>
      </c>
      <c r="C491">
        <v>128.44999999999999</v>
      </c>
    </row>
    <row r="492" spans="2:3" x14ac:dyDescent="0.25">
      <c r="B492" s="23">
        <v>41108</v>
      </c>
      <c r="C492">
        <v>129.32</v>
      </c>
    </row>
    <row r="493" spans="2:3" x14ac:dyDescent="0.25">
      <c r="B493" s="23">
        <v>41109</v>
      </c>
      <c r="C493">
        <v>129.59</v>
      </c>
    </row>
    <row r="494" spans="2:3" x14ac:dyDescent="0.25">
      <c r="B494" s="23">
        <v>41110</v>
      </c>
      <c r="C494">
        <v>128.49</v>
      </c>
    </row>
    <row r="495" spans="2:3" x14ac:dyDescent="0.25">
      <c r="B495" s="23">
        <v>41113</v>
      </c>
      <c r="C495">
        <v>127.63</v>
      </c>
    </row>
    <row r="496" spans="2:3" x14ac:dyDescent="0.25">
      <c r="B496" s="23">
        <v>41114</v>
      </c>
      <c r="C496">
        <v>126.66</v>
      </c>
    </row>
    <row r="497" spans="2:3" x14ac:dyDescent="0.25">
      <c r="B497" s="23">
        <v>41115</v>
      </c>
      <c r="C497">
        <v>126.51</v>
      </c>
    </row>
    <row r="498" spans="2:3" x14ac:dyDescent="0.25">
      <c r="B498" s="23">
        <v>41116</v>
      </c>
      <c r="C498">
        <v>128.28</v>
      </c>
    </row>
    <row r="499" spans="2:3" x14ac:dyDescent="0.25">
      <c r="B499" s="23">
        <v>41117</v>
      </c>
      <c r="C499">
        <v>128.27000000000001</v>
      </c>
    </row>
    <row r="500" spans="2:3" x14ac:dyDescent="0.25">
      <c r="B500" s="23">
        <v>41120</v>
      </c>
      <c r="C500">
        <v>128.75</v>
      </c>
    </row>
    <row r="501" spans="2:3" x14ac:dyDescent="0.25">
      <c r="B501" s="23">
        <v>41121</v>
      </c>
      <c r="C501">
        <v>128.5</v>
      </c>
    </row>
    <row r="502" spans="2:3" x14ac:dyDescent="0.25">
      <c r="B502" s="23">
        <v>41122</v>
      </c>
      <c r="C502">
        <v>128.02000000000001</v>
      </c>
    </row>
    <row r="503" spans="2:3" x14ac:dyDescent="0.25">
      <c r="B503" s="23">
        <v>41123</v>
      </c>
      <c r="C503">
        <v>126.64</v>
      </c>
    </row>
    <row r="504" spans="2:3" x14ac:dyDescent="0.25">
      <c r="B504" s="23">
        <v>41124</v>
      </c>
      <c r="C504">
        <v>127.92</v>
      </c>
    </row>
    <row r="505" spans="2:3" x14ac:dyDescent="0.25">
      <c r="B505" s="23">
        <v>41127</v>
      </c>
      <c r="C505">
        <v>127.92</v>
      </c>
    </row>
    <row r="506" spans="2:3" x14ac:dyDescent="0.25">
      <c r="B506" s="23">
        <v>41128</v>
      </c>
      <c r="C506">
        <v>129.03</v>
      </c>
    </row>
    <row r="507" spans="2:3" x14ac:dyDescent="0.25">
      <c r="B507" s="23">
        <v>41129</v>
      </c>
      <c r="C507">
        <v>128.58000000000001</v>
      </c>
    </row>
    <row r="508" spans="2:3" x14ac:dyDescent="0.25">
      <c r="B508" s="23">
        <v>41130</v>
      </c>
      <c r="C508">
        <v>128.49</v>
      </c>
    </row>
    <row r="509" spans="2:3" x14ac:dyDescent="0.25">
      <c r="B509" s="23">
        <v>41131</v>
      </c>
      <c r="C509">
        <v>128.65</v>
      </c>
    </row>
    <row r="510" spans="2:3" x14ac:dyDescent="0.25">
      <c r="B510" s="23">
        <v>41134</v>
      </c>
      <c r="C510">
        <v>128.26</v>
      </c>
    </row>
    <row r="511" spans="2:3" x14ac:dyDescent="0.25">
      <c r="B511" s="23">
        <v>41135</v>
      </c>
      <c r="C511">
        <v>128.78</v>
      </c>
    </row>
    <row r="512" spans="2:3" x14ac:dyDescent="0.25">
      <c r="B512" s="23">
        <v>41136</v>
      </c>
      <c r="C512">
        <v>128.91999999999999</v>
      </c>
    </row>
    <row r="513" spans="2:3" x14ac:dyDescent="0.25">
      <c r="B513" s="23">
        <v>41137</v>
      </c>
      <c r="C513">
        <v>129.57</v>
      </c>
    </row>
    <row r="514" spans="2:3" x14ac:dyDescent="0.25">
      <c r="B514" s="23">
        <v>41138</v>
      </c>
      <c r="C514">
        <v>129.38</v>
      </c>
    </row>
    <row r="515" spans="2:3" x14ac:dyDescent="0.25">
      <c r="B515" s="23">
        <v>41141</v>
      </c>
      <c r="C515">
        <v>129.37</v>
      </c>
    </row>
    <row r="516" spans="2:3" x14ac:dyDescent="0.25">
      <c r="B516" s="23">
        <v>41142</v>
      </c>
      <c r="C516">
        <v>129.02000000000001</v>
      </c>
    </row>
    <row r="517" spans="2:3" x14ac:dyDescent="0.25">
      <c r="B517" s="23">
        <v>41143</v>
      </c>
      <c r="C517">
        <v>129.09</v>
      </c>
    </row>
    <row r="518" spans="2:3" x14ac:dyDescent="0.25">
      <c r="B518" s="23">
        <v>41144</v>
      </c>
      <c r="C518">
        <v>128.13</v>
      </c>
    </row>
    <row r="519" spans="2:3" x14ac:dyDescent="0.25">
      <c r="B519" s="23">
        <v>41145</v>
      </c>
      <c r="C519">
        <v>128.83000000000001</v>
      </c>
    </row>
    <row r="520" spans="2:3" x14ac:dyDescent="0.25">
      <c r="B520" s="23">
        <v>41148</v>
      </c>
      <c r="C520">
        <v>128.80000000000001</v>
      </c>
    </row>
    <row r="521" spans="2:3" x14ac:dyDescent="0.25">
      <c r="B521" s="23">
        <v>41149</v>
      </c>
      <c r="C521">
        <v>128.72999999999999</v>
      </c>
    </row>
    <row r="522" spans="2:3" x14ac:dyDescent="0.25">
      <c r="B522" s="23">
        <v>41150</v>
      </c>
      <c r="C522">
        <v>128.91</v>
      </c>
    </row>
    <row r="523" spans="2:3" x14ac:dyDescent="0.25">
      <c r="B523" s="23">
        <v>41151</v>
      </c>
      <c r="C523">
        <v>128.01</v>
      </c>
    </row>
    <row r="524" spans="2:3" x14ac:dyDescent="0.25">
      <c r="B524" s="23">
        <v>41152</v>
      </c>
      <c r="C524">
        <v>128.52000000000001</v>
      </c>
    </row>
    <row r="525" spans="2:3" x14ac:dyDescent="0.25">
      <c r="B525" s="23">
        <v>41155</v>
      </c>
      <c r="C525">
        <v>128.52000000000001</v>
      </c>
    </row>
    <row r="526" spans="2:3" x14ac:dyDescent="0.25">
      <c r="B526" s="23">
        <v>41156</v>
      </c>
      <c r="C526">
        <v>128.30000000000001</v>
      </c>
    </row>
    <row r="527" spans="2:3" x14ac:dyDescent="0.25">
      <c r="B527" s="23">
        <v>41157</v>
      </c>
      <c r="C527">
        <v>128.12</v>
      </c>
    </row>
    <row r="528" spans="2:3" x14ac:dyDescent="0.25">
      <c r="B528" s="23">
        <v>41158</v>
      </c>
      <c r="C528">
        <v>130.37</v>
      </c>
    </row>
    <row r="529" spans="2:3" x14ac:dyDescent="0.25">
      <c r="B529" s="23">
        <v>41159</v>
      </c>
      <c r="C529">
        <v>130.69999999999999</v>
      </c>
    </row>
    <row r="530" spans="2:3" x14ac:dyDescent="0.25">
      <c r="B530" s="23">
        <v>41162</v>
      </c>
      <c r="C530">
        <v>130.13999999999999</v>
      </c>
    </row>
    <row r="531" spans="2:3" x14ac:dyDescent="0.25">
      <c r="B531" s="23">
        <v>41163</v>
      </c>
      <c r="C531">
        <v>130.52000000000001</v>
      </c>
    </row>
    <row r="532" spans="2:3" x14ac:dyDescent="0.25">
      <c r="B532" s="23">
        <v>41164</v>
      </c>
      <c r="C532">
        <v>130.68</v>
      </c>
    </row>
    <row r="533" spans="2:3" x14ac:dyDescent="0.25">
      <c r="B533" s="23">
        <v>41165</v>
      </c>
      <c r="C533">
        <v>131.77000000000001</v>
      </c>
    </row>
    <row r="534" spans="2:3" x14ac:dyDescent="0.25">
      <c r="B534" s="23">
        <v>41166</v>
      </c>
      <c r="C534">
        <v>132.46</v>
      </c>
    </row>
    <row r="535" spans="2:3" x14ac:dyDescent="0.25">
      <c r="B535" s="23">
        <v>41169</v>
      </c>
      <c r="C535">
        <v>131.68</v>
      </c>
    </row>
    <row r="536" spans="2:3" x14ac:dyDescent="0.25">
      <c r="B536" s="23">
        <v>41170</v>
      </c>
      <c r="C536">
        <v>131.05000000000001</v>
      </c>
    </row>
    <row r="537" spans="2:3" x14ac:dyDescent="0.25">
      <c r="B537" s="23">
        <v>41171</v>
      </c>
      <c r="C537">
        <v>131.03</v>
      </c>
    </row>
    <row r="538" spans="2:3" x14ac:dyDescent="0.25">
      <c r="B538" s="23">
        <v>41172</v>
      </c>
      <c r="C538">
        <v>131.26</v>
      </c>
    </row>
    <row r="539" spans="2:3" x14ac:dyDescent="0.25">
      <c r="B539" s="23">
        <v>41173</v>
      </c>
      <c r="C539">
        <v>130.99</v>
      </c>
    </row>
    <row r="540" spans="2:3" x14ac:dyDescent="0.25">
      <c r="B540" s="23">
        <v>41176</v>
      </c>
      <c r="C540">
        <v>130.58000000000001</v>
      </c>
    </row>
    <row r="541" spans="2:3" x14ac:dyDescent="0.25">
      <c r="B541" s="23">
        <v>41177</v>
      </c>
      <c r="C541">
        <v>130.28</v>
      </c>
    </row>
    <row r="542" spans="2:3" x14ac:dyDescent="0.25">
      <c r="B542" s="23">
        <v>41178</v>
      </c>
      <c r="C542">
        <v>130.06</v>
      </c>
    </row>
    <row r="543" spans="2:3" x14ac:dyDescent="0.25">
      <c r="B543" s="23">
        <v>41179</v>
      </c>
      <c r="C543">
        <v>131.02000000000001</v>
      </c>
    </row>
    <row r="544" spans="2:3" x14ac:dyDescent="0.25">
      <c r="B544" s="23">
        <v>41180</v>
      </c>
      <c r="C544">
        <v>130.51</v>
      </c>
    </row>
    <row r="545" spans="2:3" x14ac:dyDescent="0.25">
      <c r="B545" s="23">
        <v>41183</v>
      </c>
      <c r="C545">
        <v>130.91999999999999</v>
      </c>
    </row>
    <row r="546" spans="2:3" x14ac:dyDescent="0.25">
      <c r="B546" s="23">
        <v>41184</v>
      </c>
      <c r="C546">
        <v>130.97</v>
      </c>
    </row>
    <row r="547" spans="2:3" x14ac:dyDescent="0.25">
      <c r="B547" s="23">
        <v>41185</v>
      </c>
      <c r="C547">
        <v>131.29</v>
      </c>
    </row>
    <row r="548" spans="2:3" x14ac:dyDescent="0.25">
      <c r="B548" s="23">
        <v>41186</v>
      </c>
      <c r="C548">
        <v>131.77000000000001</v>
      </c>
    </row>
    <row r="549" spans="2:3" x14ac:dyDescent="0.25">
      <c r="B549" s="23">
        <v>41187</v>
      </c>
      <c r="C549">
        <v>131.68</v>
      </c>
    </row>
    <row r="550" spans="2:3" x14ac:dyDescent="0.25">
      <c r="B550" s="23">
        <v>41190</v>
      </c>
      <c r="C550">
        <v>131.38</v>
      </c>
    </row>
    <row r="551" spans="2:3" x14ac:dyDescent="0.25">
      <c r="B551" s="23">
        <v>41191</v>
      </c>
      <c r="C551">
        <v>130.75</v>
      </c>
    </row>
    <row r="552" spans="2:3" x14ac:dyDescent="0.25">
      <c r="B552" s="23">
        <v>41192</v>
      </c>
      <c r="C552">
        <v>129.97999999999999</v>
      </c>
    </row>
    <row r="553" spans="2:3" x14ac:dyDescent="0.25">
      <c r="B553" s="23">
        <v>41193</v>
      </c>
      <c r="C553">
        <v>129.91999999999999</v>
      </c>
    </row>
    <row r="554" spans="2:3" x14ac:dyDescent="0.25">
      <c r="B554" s="23">
        <v>41194</v>
      </c>
      <c r="C554">
        <v>129.63</v>
      </c>
    </row>
    <row r="555" spans="2:3" x14ac:dyDescent="0.25">
      <c r="B555" s="23">
        <v>41197</v>
      </c>
      <c r="C555">
        <v>130.47999999999999</v>
      </c>
    </row>
    <row r="556" spans="2:3" x14ac:dyDescent="0.25">
      <c r="B556" s="23">
        <v>41198</v>
      </c>
      <c r="C556">
        <v>131.38999999999999</v>
      </c>
    </row>
    <row r="557" spans="2:3" x14ac:dyDescent="0.25">
      <c r="B557" s="23">
        <v>41199</v>
      </c>
      <c r="C557">
        <v>131.65</v>
      </c>
    </row>
    <row r="558" spans="2:3" x14ac:dyDescent="0.25">
      <c r="B558" s="23">
        <v>41200</v>
      </c>
      <c r="C558">
        <v>131.56</v>
      </c>
    </row>
    <row r="559" spans="2:3" x14ac:dyDescent="0.25">
      <c r="B559" s="23">
        <v>41201</v>
      </c>
      <c r="C559">
        <v>130.30000000000001</v>
      </c>
    </row>
    <row r="560" spans="2:3" x14ac:dyDescent="0.25">
      <c r="B560" s="23">
        <v>41204</v>
      </c>
      <c r="C560">
        <v>130.30000000000001</v>
      </c>
    </row>
    <row r="561" spans="2:3" x14ac:dyDescent="0.25">
      <c r="B561" s="23">
        <v>41205</v>
      </c>
      <c r="C561">
        <v>129.91999999999999</v>
      </c>
    </row>
    <row r="562" spans="2:3" x14ac:dyDescent="0.25">
      <c r="B562" s="23">
        <v>41206</v>
      </c>
      <c r="C562">
        <v>129.27000000000001</v>
      </c>
    </row>
    <row r="563" spans="2:3" x14ac:dyDescent="0.25">
      <c r="B563" s="23">
        <v>41207</v>
      </c>
      <c r="C563">
        <v>129.35</v>
      </c>
    </row>
    <row r="564" spans="2:3" x14ac:dyDescent="0.25">
      <c r="B564" s="23">
        <v>41208</v>
      </c>
      <c r="C564">
        <v>129.24</v>
      </c>
    </row>
    <row r="565" spans="2:3" x14ac:dyDescent="0.25">
      <c r="B565" s="23">
        <v>41211</v>
      </c>
      <c r="C565">
        <v>129.24</v>
      </c>
    </row>
    <row r="566" spans="2:3" x14ac:dyDescent="0.25">
      <c r="B566" s="23">
        <v>41212</v>
      </c>
      <c r="C566">
        <v>129.24</v>
      </c>
    </row>
    <row r="567" spans="2:3" x14ac:dyDescent="0.25">
      <c r="B567" s="23">
        <v>41213</v>
      </c>
      <c r="C567">
        <v>129.72</v>
      </c>
    </row>
    <row r="568" spans="2:3" x14ac:dyDescent="0.25">
      <c r="B568" s="23">
        <v>41214</v>
      </c>
      <c r="C568">
        <v>129.75</v>
      </c>
    </row>
    <row r="569" spans="2:3" x14ac:dyDescent="0.25">
      <c r="B569" s="23">
        <v>41215</v>
      </c>
      <c r="C569">
        <v>129.26</v>
      </c>
    </row>
    <row r="570" spans="2:3" x14ac:dyDescent="0.25">
      <c r="B570" s="23">
        <v>41218</v>
      </c>
      <c r="C570">
        <v>129.72</v>
      </c>
    </row>
    <row r="571" spans="2:3" x14ac:dyDescent="0.25">
      <c r="B571" s="23">
        <v>41219</v>
      </c>
      <c r="C571">
        <v>130</v>
      </c>
    </row>
    <row r="572" spans="2:3" x14ac:dyDescent="0.25">
      <c r="B572" s="23">
        <v>41220</v>
      </c>
      <c r="C572">
        <v>129.19999999999999</v>
      </c>
    </row>
    <row r="573" spans="2:3" x14ac:dyDescent="0.25">
      <c r="B573" s="23">
        <v>41221</v>
      </c>
      <c r="C573">
        <v>127.6</v>
      </c>
    </row>
    <row r="574" spans="2:3" x14ac:dyDescent="0.25">
      <c r="B574" s="23">
        <v>41222</v>
      </c>
      <c r="C574">
        <v>128.02000000000001</v>
      </c>
    </row>
    <row r="575" spans="2:3" x14ac:dyDescent="0.25">
      <c r="B575" s="23">
        <v>41225</v>
      </c>
      <c r="C575">
        <v>126.72</v>
      </c>
    </row>
    <row r="576" spans="2:3" x14ac:dyDescent="0.25">
      <c r="B576" s="23">
        <v>41226</v>
      </c>
      <c r="C576">
        <v>126.16</v>
      </c>
    </row>
    <row r="577" spans="2:3" x14ac:dyDescent="0.25">
      <c r="B577" s="23">
        <v>41227</v>
      </c>
      <c r="C577">
        <v>126.16</v>
      </c>
    </row>
    <row r="578" spans="2:3" x14ac:dyDescent="0.25">
      <c r="B578" s="23">
        <v>41228</v>
      </c>
      <c r="C578">
        <v>126.15</v>
      </c>
    </row>
    <row r="579" spans="2:3" x14ac:dyDescent="0.25">
      <c r="B579" s="23">
        <v>41229</v>
      </c>
      <c r="C579">
        <v>126.15</v>
      </c>
    </row>
    <row r="580" spans="2:3" x14ac:dyDescent="0.25">
      <c r="B580" s="23">
        <v>41232</v>
      </c>
      <c r="C580">
        <v>126.61</v>
      </c>
    </row>
    <row r="581" spans="2:3" x14ac:dyDescent="0.25">
      <c r="B581" s="23">
        <v>41233</v>
      </c>
      <c r="C581">
        <v>126.55</v>
      </c>
    </row>
    <row r="582" spans="2:3" x14ac:dyDescent="0.25">
      <c r="B582" s="23">
        <v>41234</v>
      </c>
      <c r="C582">
        <v>126.85</v>
      </c>
    </row>
    <row r="583" spans="2:3" x14ac:dyDescent="0.25">
      <c r="B583" s="23">
        <v>41235</v>
      </c>
      <c r="C583">
        <v>126.85</v>
      </c>
    </row>
    <row r="584" spans="2:3" x14ac:dyDescent="0.25">
      <c r="B584" s="23">
        <v>41236</v>
      </c>
      <c r="C584">
        <v>128.07</v>
      </c>
    </row>
    <row r="585" spans="2:3" x14ac:dyDescent="0.25">
      <c r="B585" s="23">
        <v>41239</v>
      </c>
      <c r="C585">
        <v>127.44</v>
      </c>
    </row>
    <row r="586" spans="2:3" x14ac:dyDescent="0.25">
      <c r="B586" s="23">
        <v>41240</v>
      </c>
      <c r="C586">
        <v>127.27</v>
      </c>
    </row>
    <row r="587" spans="2:3" x14ac:dyDescent="0.25">
      <c r="B587" s="23">
        <v>41241</v>
      </c>
      <c r="C587">
        <v>127.72</v>
      </c>
    </row>
    <row r="588" spans="2:3" x14ac:dyDescent="0.25">
      <c r="B588" s="23">
        <v>41242</v>
      </c>
      <c r="C588">
        <v>128.02000000000001</v>
      </c>
    </row>
    <row r="589" spans="2:3" x14ac:dyDescent="0.25">
      <c r="B589" s="23">
        <v>41243</v>
      </c>
      <c r="C589">
        <v>128.24</v>
      </c>
    </row>
    <row r="590" spans="2:3" x14ac:dyDescent="0.25">
      <c r="B590" s="23">
        <v>41246</v>
      </c>
      <c r="C590">
        <v>128.27000000000001</v>
      </c>
    </row>
    <row r="591" spans="2:3" x14ac:dyDescent="0.25">
      <c r="B591" s="23">
        <v>41247</v>
      </c>
      <c r="C591">
        <v>128.08000000000001</v>
      </c>
    </row>
    <row r="592" spans="2:3" x14ac:dyDescent="0.25">
      <c r="B592" s="23">
        <v>41248</v>
      </c>
      <c r="C592">
        <v>128.22999999999999</v>
      </c>
    </row>
    <row r="593" spans="2:3" x14ac:dyDescent="0.25">
      <c r="B593" s="23">
        <v>41249</v>
      </c>
      <c r="C593">
        <v>128.72999999999999</v>
      </c>
    </row>
    <row r="594" spans="2:3" x14ac:dyDescent="0.25">
      <c r="B594" s="23">
        <v>41250</v>
      </c>
      <c r="C594">
        <v>129.02000000000001</v>
      </c>
    </row>
    <row r="595" spans="2:3" x14ac:dyDescent="0.25">
      <c r="B595" s="23">
        <v>41253</v>
      </c>
      <c r="C595">
        <v>128.96</v>
      </c>
    </row>
    <row r="596" spans="2:3" x14ac:dyDescent="0.25">
      <c r="B596" s="23">
        <v>41254</v>
      </c>
      <c r="C596">
        <v>129.32</v>
      </c>
    </row>
    <row r="597" spans="2:3" x14ac:dyDescent="0.25">
      <c r="B597" s="23">
        <v>41255</v>
      </c>
      <c r="C597">
        <v>129.88999999999999</v>
      </c>
    </row>
    <row r="598" spans="2:3" x14ac:dyDescent="0.25">
      <c r="B598" s="23">
        <v>41256</v>
      </c>
      <c r="C598">
        <v>129.38</v>
      </c>
    </row>
    <row r="599" spans="2:3" x14ac:dyDescent="0.25">
      <c r="B599" s="23">
        <v>41257</v>
      </c>
      <c r="C599">
        <v>128.83000000000001</v>
      </c>
    </row>
    <row r="600" spans="2:3" x14ac:dyDescent="0.25">
      <c r="B600" s="23">
        <v>41260</v>
      </c>
      <c r="C600">
        <v>129.68</v>
      </c>
    </row>
    <row r="601" spans="2:3" x14ac:dyDescent="0.25">
      <c r="B601" s="23">
        <v>41261</v>
      </c>
      <c r="C601">
        <v>130.72999999999999</v>
      </c>
    </row>
    <row r="602" spans="2:3" x14ac:dyDescent="0.25">
      <c r="B602" s="23">
        <v>41262</v>
      </c>
      <c r="C602">
        <v>130.61000000000001</v>
      </c>
    </row>
    <row r="603" spans="2:3" x14ac:dyDescent="0.25">
      <c r="B603" s="23">
        <v>41263</v>
      </c>
      <c r="C603">
        <v>131.57</v>
      </c>
    </row>
    <row r="604" spans="2:3" x14ac:dyDescent="0.25">
      <c r="B604" s="23">
        <v>41264</v>
      </c>
      <c r="C604">
        <v>131</v>
      </c>
    </row>
    <row r="605" spans="2:3" x14ac:dyDescent="0.25">
      <c r="B605" s="23">
        <v>41267</v>
      </c>
      <c r="C605">
        <v>130.77000000000001</v>
      </c>
    </row>
    <row r="606" spans="2:3" x14ac:dyDescent="0.25">
      <c r="B606" s="23">
        <v>41268</v>
      </c>
      <c r="C606">
        <v>130.77000000000001</v>
      </c>
    </row>
    <row r="607" spans="2:3" x14ac:dyDescent="0.25">
      <c r="B607" s="23">
        <v>41269</v>
      </c>
      <c r="C607">
        <v>130.75</v>
      </c>
    </row>
    <row r="608" spans="2:3" x14ac:dyDescent="0.25">
      <c r="B608" s="23">
        <v>41270</v>
      </c>
      <c r="C608">
        <v>130.41</v>
      </c>
    </row>
    <row r="609" spans="2:3" x14ac:dyDescent="0.25">
      <c r="B609" s="23">
        <v>41271</v>
      </c>
      <c r="C609">
        <v>129.52000000000001</v>
      </c>
    </row>
    <row r="610" spans="2:3" x14ac:dyDescent="0.25">
      <c r="B610" s="23">
        <v>41274</v>
      </c>
      <c r="C610">
        <v>129.52000000000001</v>
      </c>
    </row>
    <row r="611" spans="2:3" x14ac:dyDescent="0.25">
      <c r="B611" s="23">
        <v>41275</v>
      </c>
      <c r="C611">
        <v>129.52000000000001</v>
      </c>
    </row>
    <row r="612" spans="2:3" x14ac:dyDescent="0.25">
      <c r="B612" s="23">
        <v>41276</v>
      </c>
      <c r="C612">
        <v>130.62</v>
      </c>
    </row>
    <row r="613" spans="2:3" x14ac:dyDescent="0.25">
      <c r="B613" s="23">
        <v>41277</v>
      </c>
      <c r="C613">
        <v>130.69</v>
      </c>
    </row>
    <row r="614" spans="2:3" x14ac:dyDescent="0.25">
      <c r="B614" s="23">
        <v>41278</v>
      </c>
      <c r="C614">
        <v>130.75</v>
      </c>
    </row>
    <row r="615" spans="2:3" x14ac:dyDescent="0.25">
      <c r="B615" s="23">
        <v>41281</v>
      </c>
      <c r="C615">
        <v>129.94</v>
      </c>
    </row>
    <row r="616" spans="2:3" x14ac:dyDescent="0.25">
      <c r="B616" s="23">
        <v>41282</v>
      </c>
      <c r="C616">
        <v>129.57</v>
      </c>
    </row>
    <row r="617" spans="2:3" x14ac:dyDescent="0.25">
      <c r="B617" s="23">
        <v>41283</v>
      </c>
      <c r="C617">
        <v>129.86000000000001</v>
      </c>
    </row>
    <row r="618" spans="2:3" x14ac:dyDescent="0.25">
      <c r="B618" s="23">
        <v>41284</v>
      </c>
      <c r="C618">
        <v>130.47</v>
      </c>
    </row>
    <row r="619" spans="2:3" x14ac:dyDescent="0.25">
      <c r="B619" s="23">
        <v>41285</v>
      </c>
      <c r="C619">
        <v>130.4</v>
      </c>
    </row>
    <row r="620" spans="2:3" x14ac:dyDescent="0.25">
      <c r="B620" s="23">
        <v>41288</v>
      </c>
      <c r="C620">
        <v>130.24</v>
      </c>
    </row>
    <row r="621" spans="2:3" x14ac:dyDescent="0.25">
      <c r="B621" s="23">
        <v>41289</v>
      </c>
      <c r="C621">
        <v>130.25</v>
      </c>
    </row>
    <row r="622" spans="2:3" x14ac:dyDescent="0.25">
      <c r="B622" s="23">
        <v>41290</v>
      </c>
      <c r="C622">
        <v>130.04</v>
      </c>
    </row>
    <row r="623" spans="2:3" x14ac:dyDescent="0.25">
      <c r="B623" s="23">
        <v>41291</v>
      </c>
      <c r="C623">
        <v>130.85</v>
      </c>
    </row>
    <row r="624" spans="2:3" x14ac:dyDescent="0.25">
      <c r="B624" s="23">
        <v>41292</v>
      </c>
      <c r="C624">
        <v>130.41999999999999</v>
      </c>
    </row>
    <row r="625" spans="2:3" x14ac:dyDescent="0.25">
      <c r="B625" s="23">
        <v>41295</v>
      </c>
      <c r="C625">
        <v>130.41999999999999</v>
      </c>
    </row>
    <row r="626" spans="2:3" x14ac:dyDescent="0.25">
      <c r="B626" s="23">
        <v>41296</v>
      </c>
      <c r="C626">
        <v>130.83000000000001</v>
      </c>
    </row>
    <row r="627" spans="2:3" x14ac:dyDescent="0.25">
      <c r="B627" s="23">
        <v>41297</v>
      </c>
      <c r="C627">
        <v>130.94</v>
      </c>
    </row>
    <row r="628" spans="2:3" x14ac:dyDescent="0.25">
      <c r="B628" s="23">
        <v>41298</v>
      </c>
      <c r="C628">
        <v>130.99</v>
      </c>
    </row>
    <row r="629" spans="2:3" x14ac:dyDescent="0.25">
      <c r="B629" s="23">
        <v>41299</v>
      </c>
      <c r="C629">
        <v>131.71</v>
      </c>
    </row>
    <row r="630" spans="2:3" x14ac:dyDescent="0.25">
      <c r="B630" s="23">
        <v>41302</v>
      </c>
      <c r="C630">
        <v>131.55000000000001</v>
      </c>
    </row>
    <row r="631" spans="2:3" x14ac:dyDescent="0.25">
      <c r="B631" s="23">
        <v>41303</v>
      </c>
      <c r="C631">
        <v>132.1</v>
      </c>
    </row>
    <row r="632" spans="2:3" x14ac:dyDescent="0.25">
      <c r="B632" s="23">
        <v>41304</v>
      </c>
      <c r="C632">
        <v>131.85</v>
      </c>
    </row>
    <row r="633" spans="2:3" x14ac:dyDescent="0.25">
      <c r="B633" s="23">
        <v>41305</v>
      </c>
      <c r="C633">
        <v>131.5</v>
      </c>
    </row>
    <row r="634" spans="2:3" x14ac:dyDescent="0.25">
      <c r="B634" s="23">
        <v>41306</v>
      </c>
      <c r="C634">
        <v>132.69</v>
      </c>
    </row>
    <row r="635" spans="2:3" x14ac:dyDescent="0.25">
      <c r="B635" s="23">
        <v>41309</v>
      </c>
      <c r="C635">
        <v>131.91</v>
      </c>
    </row>
    <row r="636" spans="2:3" x14ac:dyDescent="0.25">
      <c r="B636" s="23">
        <v>41310</v>
      </c>
      <c r="C636">
        <v>132.74</v>
      </c>
    </row>
    <row r="637" spans="2:3" x14ac:dyDescent="0.25">
      <c r="B637" s="23">
        <v>41311</v>
      </c>
      <c r="C637">
        <v>132.77000000000001</v>
      </c>
    </row>
    <row r="638" spans="2:3" x14ac:dyDescent="0.25">
      <c r="B638" s="23">
        <v>41312</v>
      </c>
      <c r="C638">
        <v>132.59</v>
      </c>
    </row>
    <row r="639" spans="2:3" x14ac:dyDescent="0.25">
      <c r="B639" s="23">
        <v>41313</v>
      </c>
      <c r="C639">
        <v>133.25</v>
      </c>
    </row>
    <row r="640" spans="2:3" x14ac:dyDescent="0.25">
      <c r="B640" s="23">
        <v>41316</v>
      </c>
      <c r="C640">
        <v>133.13999999999999</v>
      </c>
    </row>
    <row r="641" spans="2:3" x14ac:dyDescent="0.25">
      <c r="B641" s="23">
        <v>41317</v>
      </c>
      <c r="C641">
        <v>133.31</v>
      </c>
    </row>
    <row r="642" spans="2:3" x14ac:dyDescent="0.25">
      <c r="B642" s="23">
        <v>41318</v>
      </c>
      <c r="C642">
        <v>133.44</v>
      </c>
    </row>
    <row r="643" spans="2:3" x14ac:dyDescent="0.25">
      <c r="B643" s="23">
        <v>41319</v>
      </c>
      <c r="C643">
        <v>133.49</v>
      </c>
    </row>
    <row r="644" spans="2:3" x14ac:dyDescent="0.25">
      <c r="B644" s="23">
        <v>41320</v>
      </c>
      <c r="C644">
        <v>133.35</v>
      </c>
    </row>
    <row r="645" spans="2:3" x14ac:dyDescent="0.25">
      <c r="B645" s="23">
        <v>41323</v>
      </c>
      <c r="C645">
        <v>133.35</v>
      </c>
    </row>
    <row r="646" spans="2:3" x14ac:dyDescent="0.25">
      <c r="B646" s="23">
        <v>41324</v>
      </c>
      <c r="C646">
        <v>134.16999999999999</v>
      </c>
    </row>
    <row r="647" spans="2:3" x14ac:dyDescent="0.25">
      <c r="B647" s="23">
        <v>41325</v>
      </c>
      <c r="C647">
        <v>132.88999999999999</v>
      </c>
    </row>
    <row r="648" spans="2:3" x14ac:dyDescent="0.25">
      <c r="B648" s="23">
        <v>41326</v>
      </c>
      <c r="C648">
        <v>132.13</v>
      </c>
    </row>
    <row r="649" spans="2:3" x14ac:dyDescent="0.25">
      <c r="B649" s="23">
        <v>41327</v>
      </c>
      <c r="C649">
        <v>133.13999999999999</v>
      </c>
    </row>
    <row r="650" spans="2:3" x14ac:dyDescent="0.25">
      <c r="B650" s="23">
        <v>41330</v>
      </c>
      <c r="C650">
        <v>131.31</v>
      </c>
    </row>
    <row r="651" spans="2:3" x14ac:dyDescent="0.25">
      <c r="B651" s="23">
        <v>41331</v>
      </c>
      <c r="C651">
        <v>132.03</v>
      </c>
    </row>
    <row r="652" spans="2:3" x14ac:dyDescent="0.25">
      <c r="B652" s="23">
        <v>41332</v>
      </c>
      <c r="C652">
        <v>132.41</v>
      </c>
    </row>
    <row r="653" spans="2:3" x14ac:dyDescent="0.25">
      <c r="B653" s="23">
        <v>41333</v>
      </c>
      <c r="C653">
        <v>132.88999999999999</v>
      </c>
    </row>
    <row r="654" spans="2:3" x14ac:dyDescent="0.25">
      <c r="B654" s="23">
        <v>41334</v>
      </c>
      <c r="C654">
        <v>133.37</v>
      </c>
    </row>
    <row r="655" spans="2:3" x14ac:dyDescent="0.25">
      <c r="B655" s="23">
        <v>41337</v>
      </c>
      <c r="C655">
        <v>132.91</v>
      </c>
    </row>
    <row r="656" spans="2:3" x14ac:dyDescent="0.25">
      <c r="B656" s="23">
        <v>41338</v>
      </c>
      <c r="C656">
        <v>133.74</v>
      </c>
    </row>
    <row r="657" spans="2:3" x14ac:dyDescent="0.25">
      <c r="B657" s="23">
        <v>41339</v>
      </c>
      <c r="C657">
        <v>133.96</v>
      </c>
    </row>
    <row r="658" spans="2:3" x14ac:dyDescent="0.25">
      <c r="B658" s="23">
        <v>41340</v>
      </c>
      <c r="C658">
        <v>133.85</v>
      </c>
    </row>
    <row r="659" spans="2:3" x14ac:dyDescent="0.25">
      <c r="B659" s="23">
        <v>41341</v>
      </c>
      <c r="C659">
        <v>134.05000000000001</v>
      </c>
    </row>
    <row r="660" spans="2:3" x14ac:dyDescent="0.25">
      <c r="B660" s="23">
        <v>41344</v>
      </c>
      <c r="C660">
        <v>133.82</v>
      </c>
    </row>
    <row r="661" spans="2:3" x14ac:dyDescent="0.25">
      <c r="B661" s="23">
        <v>41345</v>
      </c>
      <c r="C661">
        <v>133.84</v>
      </c>
    </row>
    <row r="662" spans="2:3" x14ac:dyDescent="0.25">
      <c r="B662" s="23">
        <v>41346</v>
      </c>
      <c r="C662">
        <v>133.9</v>
      </c>
    </row>
    <row r="663" spans="2:3" x14ac:dyDescent="0.25">
      <c r="B663" s="23">
        <v>41347</v>
      </c>
      <c r="C663">
        <v>134.44</v>
      </c>
    </row>
    <row r="664" spans="2:3" x14ac:dyDescent="0.25">
      <c r="B664" s="23">
        <v>41348</v>
      </c>
      <c r="C664">
        <v>134.32</v>
      </c>
    </row>
    <row r="665" spans="2:3" x14ac:dyDescent="0.25">
      <c r="B665" s="23">
        <v>41351</v>
      </c>
      <c r="C665">
        <v>134.33000000000001</v>
      </c>
    </row>
    <row r="666" spans="2:3" x14ac:dyDescent="0.25">
      <c r="B666" s="23">
        <v>41352</v>
      </c>
      <c r="C666">
        <v>134.07</v>
      </c>
    </row>
    <row r="667" spans="2:3" x14ac:dyDescent="0.25">
      <c r="B667" s="23">
        <v>41353</v>
      </c>
      <c r="C667">
        <v>134.09</v>
      </c>
    </row>
    <row r="668" spans="2:3" x14ac:dyDescent="0.25">
      <c r="B668" s="23">
        <v>41354</v>
      </c>
      <c r="C668">
        <v>133.5</v>
      </c>
    </row>
    <row r="669" spans="2:3" x14ac:dyDescent="0.25">
      <c r="B669" s="23">
        <v>41355</v>
      </c>
      <c r="C669">
        <v>134.38999999999999</v>
      </c>
    </row>
    <row r="670" spans="2:3" x14ac:dyDescent="0.25">
      <c r="B670" s="23">
        <v>41358</v>
      </c>
      <c r="C670">
        <v>133.88999999999999</v>
      </c>
    </row>
    <row r="671" spans="2:3" x14ac:dyDescent="0.25">
      <c r="B671" s="23">
        <v>41359</v>
      </c>
      <c r="C671">
        <v>134.88</v>
      </c>
    </row>
    <row r="672" spans="2:3" x14ac:dyDescent="0.25">
      <c r="B672" s="23">
        <v>41360</v>
      </c>
      <c r="C672">
        <v>134.97</v>
      </c>
    </row>
    <row r="673" spans="2:3" x14ac:dyDescent="0.25">
      <c r="B673" s="23">
        <v>41361</v>
      </c>
      <c r="C673">
        <v>135.30000000000001</v>
      </c>
    </row>
    <row r="674" spans="2:3" x14ac:dyDescent="0.25">
      <c r="B674" s="23">
        <v>41362</v>
      </c>
      <c r="C674">
        <v>135.30000000000001</v>
      </c>
    </row>
    <row r="675" spans="2:3" x14ac:dyDescent="0.25">
      <c r="B675" s="23">
        <v>41365</v>
      </c>
      <c r="C675">
        <v>134.75</v>
      </c>
    </row>
    <row r="676" spans="2:3" x14ac:dyDescent="0.25">
      <c r="B676" s="23">
        <v>41366</v>
      </c>
      <c r="C676">
        <v>135.30000000000001</v>
      </c>
    </row>
    <row r="677" spans="2:3" x14ac:dyDescent="0.25">
      <c r="B677" s="23">
        <v>41367</v>
      </c>
      <c r="C677">
        <v>134.09</v>
      </c>
    </row>
    <row r="678" spans="2:3" x14ac:dyDescent="0.25">
      <c r="B678" s="23">
        <v>41368</v>
      </c>
      <c r="C678">
        <v>134.56</v>
      </c>
    </row>
    <row r="679" spans="2:3" x14ac:dyDescent="0.25">
      <c r="B679" s="23">
        <v>41369</v>
      </c>
      <c r="C679">
        <v>134</v>
      </c>
    </row>
    <row r="680" spans="2:3" x14ac:dyDescent="0.25">
      <c r="B680" s="23">
        <v>41372</v>
      </c>
      <c r="C680">
        <v>134.74</v>
      </c>
    </row>
    <row r="681" spans="2:3" x14ac:dyDescent="0.25">
      <c r="B681" s="23">
        <v>41373</v>
      </c>
      <c r="C681">
        <v>135.19</v>
      </c>
    </row>
    <row r="682" spans="2:3" x14ac:dyDescent="0.25">
      <c r="B682" s="23">
        <v>41374</v>
      </c>
      <c r="C682">
        <v>136.18</v>
      </c>
    </row>
    <row r="683" spans="2:3" x14ac:dyDescent="0.25">
      <c r="B683" s="23">
        <v>41375</v>
      </c>
      <c r="C683">
        <v>136.63999999999999</v>
      </c>
    </row>
    <row r="684" spans="2:3" x14ac:dyDescent="0.25">
      <c r="B684" s="23">
        <v>41376</v>
      </c>
      <c r="C684">
        <v>135.94</v>
      </c>
    </row>
    <row r="685" spans="2:3" x14ac:dyDescent="0.25">
      <c r="B685" s="23">
        <v>41379</v>
      </c>
      <c r="C685">
        <v>133.53</v>
      </c>
    </row>
    <row r="686" spans="2:3" x14ac:dyDescent="0.25">
      <c r="B686" s="23">
        <v>41380</v>
      </c>
      <c r="C686">
        <v>135</v>
      </c>
    </row>
    <row r="687" spans="2:3" x14ac:dyDescent="0.25">
      <c r="B687" s="23">
        <v>41381</v>
      </c>
      <c r="C687">
        <v>134.81</v>
      </c>
    </row>
    <row r="688" spans="2:3" x14ac:dyDescent="0.25">
      <c r="B688" s="23">
        <v>41382</v>
      </c>
      <c r="C688">
        <v>134.62</v>
      </c>
    </row>
    <row r="689" spans="2:3" x14ac:dyDescent="0.25">
      <c r="B689" s="23">
        <v>41383</v>
      </c>
      <c r="C689">
        <v>134.75</v>
      </c>
    </row>
    <row r="690" spans="2:3" x14ac:dyDescent="0.25">
      <c r="B690" s="23">
        <v>41386</v>
      </c>
      <c r="C690">
        <v>134.75</v>
      </c>
    </row>
    <row r="691" spans="2:3" x14ac:dyDescent="0.25">
      <c r="B691" s="23">
        <v>41387</v>
      </c>
      <c r="C691">
        <v>135.37</v>
      </c>
    </row>
    <row r="692" spans="2:3" x14ac:dyDescent="0.25">
      <c r="B692" s="23">
        <v>41388</v>
      </c>
      <c r="C692">
        <v>135.44999999999999</v>
      </c>
    </row>
    <row r="693" spans="2:3" x14ac:dyDescent="0.25">
      <c r="B693" s="23">
        <v>41389</v>
      </c>
      <c r="C693">
        <v>136.07</v>
      </c>
    </row>
    <row r="694" spans="2:3" x14ac:dyDescent="0.25">
      <c r="B694" s="23">
        <v>41390</v>
      </c>
      <c r="C694">
        <v>135.87</v>
      </c>
    </row>
    <row r="695" spans="2:3" x14ac:dyDescent="0.25">
      <c r="B695" s="23">
        <v>41393</v>
      </c>
      <c r="C695">
        <v>136.69999999999999</v>
      </c>
    </row>
    <row r="696" spans="2:3" x14ac:dyDescent="0.25">
      <c r="B696" s="23">
        <v>41394</v>
      </c>
      <c r="C696">
        <v>136.78</v>
      </c>
    </row>
    <row r="697" spans="2:3" x14ac:dyDescent="0.25">
      <c r="B697" s="23">
        <v>41395</v>
      </c>
      <c r="C697">
        <v>136.22</v>
      </c>
    </row>
    <row r="698" spans="2:3" x14ac:dyDescent="0.25">
      <c r="B698" s="23">
        <v>41396</v>
      </c>
      <c r="C698">
        <v>136.91</v>
      </c>
    </row>
    <row r="699" spans="2:3" x14ac:dyDescent="0.25">
      <c r="B699" s="23">
        <v>41397</v>
      </c>
      <c r="C699">
        <v>137.97</v>
      </c>
    </row>
    <row r="700" spans="2:3" x14ac:dyDescent="0.25">
      <c r="B700" s="23">
        <v>41400</v>
      </c>
      <c r="C700">
        <v>137.88999999999999</v>
      </c>
    </row>
    <row r="701" spans="2:3" x14ac:dyDescent="0.25">
      <c r="B701" s="23">
        <v>41401</v>
      </c>
      <c r="C701">
        <v>138.5</v>
      </c>
    </row>
    <row r="702" spans="2:3" x14ac:dyDescent="0.25">
      <c r="B702" s="23">
        <v>41402</v>
      </c>
      <c r="C702">
        <v>139.24</v>
      </c>
    </row>
    <row r="703" spans="2:3" x14ac:dyDescent="0.25">
      <c r="B703" s="23">
        <v>41403</v>
      </c>
      <c r="C703">
        <v>139.05000000000001</v>
      </c>
    </row>
    <row r="704" spans="2:3" x14ac:dyDescent="0.25">
      <c r="B704" s="23">
        <v>41404</v>
      </c>
      <c r="C704">
        <v>139.33000000000001</v>
      </c>
    </row>
    <row r="705" spans="2:3" x14ac:dyDescent="0.25">
      <c r="B705" s="23">
        <v>41407</v>
      </c>
      <c r="C705">
        <v>139.32</v>
      </c>
    </row>
    <row r="706" spans="2:3" x14ac:dyDescent="0.25">
      <c r="B706" s="23">
        <v>41408</v>
      </c>
      <c r="C706">
        <v>140.71</v>
      </c>
    </row>
    <row r="707" spans="2:3" x14ac:dyDescent="0.25">
      <c r="B707" s="23">
        <v>41409</v>
      </c>
      <c r="C707">
        <v>141.47999999999999</v>
      </c>
    </row>
    <row r="708" spans="2:3" x14ac:dyDescent="0.25">
      <c r="B708" s="23">
        <v>41410</v>
      </c>
      <c r="C708">
        <v>140.84</v>
      </c>
    </row>
    <row r="709" spans="2:3" x14ac:dyDescent="0.25">
      <c r="B709" s="23">
        <v>41411</v>
      </c>
      <c r="C709">
        <v>142.18</v>
      </c>
    </row>
    <row r="710" spans="2:3" x14ac:dyDescent="0.25">
      <c r="B710" s="23">
        <v>41414</v>
      </c>
      <c r="C710">
        <v>142.08000000000001</v>
      </c>
    </row>
    <row r="711" spans="2:3" x14ac:dyDescent="0.25">
      <c r="B711" s="23">
        <v>41415</v>
      </c>
      <c r="C711">
        <v>142.38999999999999</v>
      </c>
    </row>
    <row r="712" spans="2:3" x14ac:dyDescent="0.25">
      <c r="B712" s="23">
        <v>41416</v>
      </c>
      <c r="C712">
        <v>141.22999999999999</v>
      </c>
    </row>
    <row r="713" spans="2:3" x14ac:dyDescent="0.25">
      <c r="B713" s="23">
        <v>41417</v>
      </c>
      <c r="C713">
        <v>140.88999999999999</v>
      </c>
    </row>
    <row r="714" spans="2:3" x14ac:dyDescent="0.25">
      <c r="B714" s="23">
        <v>41418</v>
      </c>
      <c r="C714">
        <v>140.81</v>
      </c>
    </row>
    <row r="715" spans="2:3" x14ac:dyDescent="0.25">
      <c r="B715" s="23">
        <v>41421</v>
      </c>
      <c r="C715">
        <v>140.81</v>
      </c>
    </row>
    <row r="716" spans="2:3" x14ac:dyDescent="0.25">
      <c r="B716" s="23">
        <v>41422</v>
      </c>
      <c r="C716">
        <v>141.6</v>
      </c>
    </row>
    <row r="717" spans="2:3" x14ac:dyDescent="0.25">
      <c r="B717" s="23">
        <v>41423</v>
      </c>
      <c r="C717">
        <v>140.69</v>
      </c>
    </row>
    <row r="718" spans="2:3" x14ac:dyDescent="0.25">
      <c r="B718" s="23">
        <v>41424</v>
      </c>
      <c r="C718">
        <v>141.22</v>
      </c>
    </row>
    <row r="719" spans="2:3" x14ac:dyDescent="0.25">
      <c r="B719" s="23">
        <v>41425</v>
      </c>
      <c r="C719">
        <v>139.38999999999999</v>
      </c>
    </row>
    <row r="720" spans="2:3" x14ac:dyDescent="0.25">
      <c r="B720" s="23">
        <v>41428</v>
      </c>
      <c r="C720">
        <v>140.18</v>
      </c>
    </row>
    <row r="721" spans="2:3" x14ac:dyDescent="0.25">
      <c r="B721" s="23">
        <v>41429</v>
      </c>
      <c r="C721">
        <v>139.57</v>
      </c>
    </row>
    <row r="722" spans="2:3" x14ac:dyDescent="0.25">
      <c r="B722" s="23">
        <v>41430</v>
      </c>
      <c r="C722">
        <v>138.53</v>
      </c>
    </row>
    <row r="723" spans="2:3" x14ac:dyDescent="0.25">
      <c r="B723" s="23">
        <v>41431</v>
      </c>
      <c r="C723">
        <v>139.22</v>
      </c>
    </row>
    <row r="724" spans="2:3" x14ac:dyDescent="0.25">
      <c r="B724" s="23">
        <v>41432</v>
      </c>
      <c r="C724">
        <v>140.4</v>
      </c>
    </row>
    <row r="725" spans="2:3" x14ac:dyDescent="0.25">
      <c r="B725" s="23">
        <v>41435</v>
      </c>
      <c r="C725">
        <v>140.1</v>
      </c>
    </row>
    <row r="726" spans="2:3" x14ac:dyDescent="0.25">
      <c r="B726" s="23">
        <v>41436</v>
      </c>
      <c r="C726">
        <v>140.21</v>
      </c>
    </row>
    <row r="727" spans="2:3" x14ac:dyDescent="0.25">
      <c r="B727" s="23">
        <v>41437</v>
      </c>
      <c r="C727">
        <v>140.51</v>
      </c>
    </row>
    <row r="728" spans="2:3" x14ac:dyDescent="0.25">
      <c r="B728" s="23">
        <v>41438</v>
      </c>
      <c r="C728">
        <v>141.18</v>
      </c>
    </row>
    <row r="729" spans="2:3" x14ac:dyDescent="0.25">
      <c r="B729" s="23">
        <v>41439</v>
      </c>
      <c r="C729">
        <v>141.22</v>
      </c>
    </row>
    <row r="730" spans="2:3" x14ac:dyDescent="0.25">
      <c r="B730" s="23">
        <v>41442</v>
      </c>
      <c r="C730">
        <v>141.53</v>
      </c>
    </row>
    <row r="731" spans="2:3" x14ac:dyDescent="0.25">
      <c r="B731" s="23">
        <v>41443</v>
      </c>
      <c r="C731">
        <v>142.28</v>
      </c>
    </row>
    <row r="732" spans="2:3" x14ac:dyDescent="0.25">
      <c r="B732" s="23">
        <v>41444</v>
      </c>
      <c r="C732">
        <v>140.47999999999999</v>
      </c>
    </row>
    <row r="733" spans="2:3" x14ac:dyDescent="0.25">
      <c r="B733" s="23">
        <v>41445</v>
      </c>
      <c r="C733">
        <v>139.96</v>
      </c>
    </row>
    <row r="734" spans="2:3" x14ac:dyDescent="0.25">
      <c r="B734" s="23">
        <v>41446</v>
      </c>
      <c r="C734">
        <v>139.65</v>
      </c>
    </row>
    <row r="735" spans="2:3" x14ac:dyDescent="0.25">
      <c r="B735" s="23">
        <v>41449</v>
      </c>
      <c r="C735">
        <v>139.41999999999999</v>
      </c>
    </row>
    <row r="736" spans="2:3" x14ac:dyDescent="0.25">
      <c r="B736" s="23">
        <v>41450</v>
      </c>
      <c r="C736">
        <v>139.9</v>
      </c>
    </row>
    <row r="737" spans="2:3" x14ac:dyDescent="0.25">
      <c r="B737" s="23">
        <v>41451</v>
      </c>
      <c r="C737">
        <v>140.49</v>
      </c>
    </row>
    <row r="738" spans="2:3" x14ac:dyDescent="0.25">
      <c r="B738" s="23">
        <v>41452</v>
      </c>
      <c r="C738">
        <v>140.56</v>
      </c>
    </row>
    <row r="739" spans="2:3" x14ac:dyDescent="0.25">
      <c r="B739" s="23">
        <v>41453</v>
      </c>
      <c r="C739">
        <v>139.87</v>
      </c>
    </row>
    <row r="740" spans="2:3" x14ac:dyDescent="0.25">
      <c r="B740" s="23">
        <v>41456</v>
      </c>
      <c r="C740">
        <v>140.04</v>
      </c>
    </row>
    <row r="741" spans="2:3" x14ac:dyDescent="0.25">
      <c r="B741" s="23">
        <v>41457</v>
      </c>
      <c r="C741">
        <v>139.96</v>
      </c>
    </row>
    <row r="742" spans="2:3" x14ac:dyDescent="0.25">
      <c r="B742" s="23">
        <v>41458</v>
      </c>
      <c r="C742">
        <v>139.88999999999999</v>
      </c>
    </row>
    <row r="743" spans="2:3" x14ac:dyDescent="0.25">
      <c r="B743" s="23">
        <v>41459</v>
      </c>
      <c r="C743">
        <v>139.88999999999999</v>
      </c>
    </row>
    <row r="744" spans="2:3" x14ac:dyDescent="0.25">
      <c r="B744" s="23">
        <v>41460</v>
      </c>
      <c r="C744">
        <v>140.34</v>
      </c>
    </row>
    <row r="745" spans="2:3" x14ac:dyDescent="0.25">
      <c r="B745" s="23">
        <v>41463</v>
      </c>
      <c r="C745">
        <v>140.47999999999999</v>
      </c>
    </row>
    <row r="746" spans="2:3" x14ac:dyDescent="0.25">
      <c r="B746" s="23">
        <v>41464</v>
      </c>
      <c r="C746">
        <v>141.26</v>
      </c>
    </row>
    <row r="747" spans="2:3" x14ac:dyDescent="0.25">
      <c r="B747" s="23">
        <v>41465</v>
      </c>
      <c r="C747">
        <v>141.04</v>
      </c>
    </row>
    <row r="748" spans="2:3" x14ac:dyDescent="0.25">
      <c r="B748" s="23">
        <v>41466</v>
      </c>
      <c r="C748">
        <v>142.49</v>
      </c>
    </row>
    <row r="749" spans="2:3" x14ac:dyDescent="0.25">
      <c r="B749" s="23">
        <v>41467</v>
      </c>
      <c r="C749">
        <v>143.02000000000001</v>
      </c>
    </row>
    <row r="750" spans="2:3" x14ac:dyDescent="0.25">
      <c r="B750" s="23">
        <v>41470</v>
      </c>
      <c r="C750">
        <v>142.77000000000001</v>
      </c>
    </row>
    <row r="751" spans="2:3" x14ac:dyDescent="0.25">
      <c r="B751" s="23">
        <v>41471</v>
      </c>
      <c r="C751">
        <v>142.69</v>
      </c>
    </row>
    <row r="752" spans="2:3" x14ac:dyDescent="0.25">
      <c r="B752" s="23">
        <v>41472</v>
      </c>
      <c r="C752">
        <v>142.94999999999999</v>
      </c>
    </row>
    <row r="753" spans="2:3" x14ac:dyDescent="0.25">
      <c r="B753" s="23">
        <v>41473</v>
      </c>
      <c r="C753">
        <v>143.63</v>
      </c>
    </row>
    <row r="754" spans="2:3" x14ac:dyDescent="0.25">
      <c r="B754" s="23">
        <v>41474</v>
      </c>
      <c r="C754">
        <v>143.74</v>
      </c>
    </row>
    <row r="755" spans="2:3" x14ac:dyDescent="0.25">
      <c r="B755" s="23">
        <v>41477</v>
      </c>
      <c r="C755">
        <v>143.96</v>
      </c>
    </row>
    <row r="756" spans="2:3" x14ac:dyDescent="0.25">
      <c r="B756" s="23">
        <v>41478</v>
      </c>
      <c r="C756">
        <v>143.69</v>
      </c>
    </row>
    <row r="757" spans="2:3" x14ac:dyDescent="0.25">
      <c r="B757" s="23">
        <v>41479</v>
      </c>
      <c r="C757">
        <v>143.18</v>
      </c>
    </row>
    <row r="758" spans="2:3" x14ac:dyDescent="0.25">
      <c r="B758" s="23">
        <v>41480</v>
      </c>
      <c r="C758">
        <v>143.47</v>
      </c>
    </row>
    <row r="759" spans="2:3" x14ac:dyDescent="0.25">
      <c r="B759" s="23">
        <v>41481</v>
      </c>
      <c r="C759">
        <v>143.57</v>
      </c>
    </row>
    <row r="760" spans="2:3" x14ac:dyDescent="0.25">
      <c r="B760" s="23">
        <v>41484</v>
      </c>
      <c r="C760">
        <v>143.08000000000001</v>
      </c>
    </row>
    <row r="761" spans="2:3" x14ac:dyDescent="0.25">
      <c r="B761" s="23">
        <v>41485</v>
      </c>
      <c r="C761">
        <v>143.06</v>
      </c>
    </row>
    <row r="762" spans="2:3" x14ac:dyDescent="0.25">
      <c r="B762" s="23">
        <v>41486</v>
      </c>
      <c r="C762">
        <v>142.97</v>
      </c>
    </row>
    <row r="763" spans="2:3" x14ac:dyDescent="0.25">
      <c r="B763" s="23">
        <v>41487</v>
      </c>
      <c r="C763">
        <v>144.65</v>
      </c>
    </row>
    <row r="764" spans="2:3" x14ac:dyDescent="0.25">
      <c r="B764" s="23">
        <v>41488</v>
      </c>
      <c r="C764">
        <v>144.77000000000001</v>
      </c>
    </row>
    <row r="765" spans="2:3" x14ac:dyDescent="0.25">
      <c r="B765" s="23">
        <v>41491</v>
      </c>
      <c r="C765">
        <v>144.53</v>
      </c>
    </row>
    <row r="766" spans="2:3" x14ac:dyDescent="0.25">
      <c r="B766" s="23">
        <v>41492</v>
      </c>
      <c r="C766">
        <v>143.82</v>
      </c>
    </row>
    <row r="767" spans="2:3" x14ac:dyDescent="0.25">
      <c r="B767" s="23">
        <v>41493</v>
      </c>
      <c r="C767">
        <v>143.37</v>
      </c>
    </row>
    <row r="768" spans="2:3" x14ac:dyDescent="0.25">
      <c r="B768" s="23">
        <v>41494</v>
      </c>
      <c r="C768">
        <v>143.88999999999999</v>
      </c>
    </row>
    <row r="769" spans="2:3" x14ac:dyDescent="0.25">
      <c r="B769" s="23">
        <v>41495</v>
      </c>
      <c r="C769">
        <v>143.49</v>
      </c>
    </row>
    <row r="770" spans="2:3" x14ac:dyDescent="0.25">
      <c r="B770" s="23">
        <v>41498</v>
      </c>
      <c r="C770">
        <v>143.28</v>
      </c>
    </row>
    <row r="771" spans="2:3" x14ac:dyDescent="0.25">
      <c r="B771" s="23">
        <v>41499</v>
      </c>
      <c r="C771">
        <v>143.66</v>
      </c>
    </row>
    <row r="772" spans="2:3" x14ac:dyDescent="0.25">
      <c r="B772" s="23">
        <v>41500</v>
      </c>
      <c r="C772">
        <v>143.02000000000001</v>
      </c>
    </row>
    <row r="773" spans="2:3" x14ac:dyDescent="0.25">
      <c r="B773" s="23">
        <v>41501</v>
      </c>
      <c r="C773">
        <v>141.19999999999999</v>
      </c>
    </row>
    <row r="774" spans="2:3" x14ac:dyDescent="0.25">
      <c r="B774" s="23">
        <v>41502</v>
      </c>
      <c r="C774">
        <v>140.72999999999999</v>
      </c>
    </row>
    <row r="775" spans="2:3" x14ac:dyDescent="0.25">
      <c r="B775" s="23">
        <v>41505</v>
      </c>
      <c r="C775">
        <v>140</v>
      </c>
    </row>
    <row r="776" spans="2:3" x14ac:dyDescent="0.25">
      <c r="B776" s="23">
        <v>41506</v>
      </c>
      <c r="C776">
        <v>140.46</v>
      </c>
    </row>
    <row r="777" spans="2:3" x14ac:dyDescent="0.25">
      <c r="B777" s="23">
        <v>41507</v>
      </c>
      <c r="C777">
        <v>140.46</v>
      </c>
    </row>
    <row r="778" spans="2:3" x14ac:dyDescent="0.25">
      <c r="B778" s="23">
        <v>41508</v>
      </c>
      <c r="C778">
        <v>140.44999999999999</v>
      </c>
    </row>
    <row r="779" spans="2:3" x14ac:dyDescent="0.25">
      <c r="B779" s="23">
        <v>41509</v>
      </c>
      <c r="C779">
        <v>140.96</v>
      </c>
    </row>
    <row r="780" spans="2:3" x14ac:dyDescent="0.25">
      <c r="B780" s="23">
        <v>41512</v>
      </c>
      <c r="C780">
        <v>140.53</v>
      </c>
    </row>
    <row r="781" spans="2:3" x14ac:dyDescent="0.25">
      <c r="B781" s="23">
        <v>41513</v>
      </c>
      <c r="C781">
        <v>138.63999999999999</v>
      </c>
    </row>
    <row r="782" spans="2:3" x14ac:dyDescent="0.25">
      <c r="B782" s="23">
        <v>41514</v>
      </c>
      <c r="C782">
        <v>139.06</v>
      </c>
    </row>
    <row r="783" spans="2:3" x14ac:dyDescent="0.25">
      <c r="B783" s="23">
        <v>41515</v>
      </c>
      <c r="C783">
        <v>139.31</v>
      </c>
    </row>
    <row r="784" spans="2:3" x14ac:dyDescent="0.25">
      <c r="B784" s="23">
        <v>41516</v>
      </c>
      <c r="C784">
        <v>139.13999999999999</v>
      </c>
    </row>
    <row r="785" spans="2:3" x14ac:dyDescent="0.25">
      <c r="B785" s="23">
        <v>41519</v>
      </c>
      <c r="C785">
        <v>139.13999999999999</v>
      </c>
    </row>
    <row r="786" spans="2:3" x14ac:dyDescent="0.25">
      <c r="B786" s="23">
        <v>41520</v>
      </c>
      <c r="C786">
        <v>138.93</v>
      </c>
    </row>
    <row r="787" spans="2:3" x14ac:dyDescent="0.25">
      <c r="B787" s="23">
        <v>41521</v>
      </c>
      <c r="C787">
        <v>139.76</v>
      </c>
    </row>
    <row r="788" spans="2:3" x14ac:dyDescent="0.25">
      <c r="B788" s="23">
        <v>41522</v>
      </c>
      <c r="C788">
        <v>139.74</v>
      </c>
    </row>
    <row r="789" spans="2:3" x14ac:dyDescent="0.25">
      <c r="B789" s="23">
        <v>41523</v>
      </c>
      <c r="C789">
        <v>139.88</v>
      </c>
    </row>
    <row r="790" spans="2:3" x14ac:dyDescent="0.25">
      <c r="B790" s="23">
        <v>41526</v>
      </c>
      <c r="C790">
        <v>140.19999999999999</v>
      </c>
    </row>
    <row r="791" spans="2:3" x14ac:dyDescent="0.25">
      <c r="B791" s="23">
        <v>41527</v>
      </c>
      <c r="C791">
        <v>140.69</v>
      </c>
    </row>
    <row r="792" spans="2:3" x14ac:dyDescent="0.25">
      <c r="B792" s="23">
        <v>41528</v>
      </c>
      <c r="C792">
        <v>140.28</v>
      </c>
    </row>
    <row r="793" spans="2:3" x14ac:dyDescent="0.25">
      <c r="B793" s="23">
        <v>41529</v>
      </c>
      <c r="C793">
        <v>140.03</v>
      </c>
    </row>
    <row r="794" spans="2:3" x14ac:dyDescent="0.25">
      <c r="B794" s="23">
        <v>41530</v>
      </c>
      <c r="C794">
        <v>140.37</v>
      </c>
    </row>
    <row r="795" spans="2:3" x14ac:dyDescent="0.25">
      <c r="B795" s="23">
        <v>41533</v>
      </c>
      <c r="C795">
        <v>140.87</v>
      </c>
    </row>
    <row r="796" spans="2:3" x14ac:dyDescent="0.25">
      <c r="B796" s="23">
        <v>41534</v>
      </c>
      <c r="C796">
        <v>141.32</v>
      </c>
    </row>
    <row r="797" spans="2:3" x14ac:dyDescent="0.25">
      <c r="B797" s="23">
        <v>41535</v>
      </c>
      <c r="C797">
        <v>142.18</v>
      </c>
    </row>
    <row r="798" spans="2:3" x14ac:dyDescent="0.25">
      <c r="B798" s="23">
        <v>41536</v>
      </c>
      <c r="C798">
        <v>141.94999999999999</v>
      </c>
    </row>
    <row r="799" spans="2:3" x14ac:dyDescent="0.25">
      <c r="B799" s="23">
        <v>41537</v>
      </c>
      <c r="C799">
        <v>141.26</v>
      </c>
    </row>
    <row r="800" spans="2:3" x14ac:dyDescent="0.25">
      <c r="B800" s="23">
        <v>41540</v>
      </c>
      <c r="C800">
        <v>140.97</v>
      </c>
    </row>
    <row r="801" spans="2:3" x14ac:dyDescent="0.25">
      <c r="B801" s="23">
        <v>41541</v>
      </c>
      <c r="C801">
        <v>140.4</v>
      </c>
    </row>
    <row r="802" spans="2:3" x14ac:dyDescent="0.25">
      <c r="B802" s="23">
        <v>41542</v>
      </c>
      <c r="C802">
        <v>140.04</v>
      </c>
    </row>
    <row r="803" spans="2:3" x14ac:dyDescent="0.25">
      <c r="B803" s="23">
        <v>41543</v>
      </c>
      <c r="C803">
        <v>140.47999999999999</v>
      </c>
    </row>
    <row r="804" spans="2:3" x14ac:dyDescent="0.25">
      <c r="B804" s="23">
        <v>41544</v>
      </c>
      <c r="C804">
        <v>140.07</v>
      </c>
    </row>
    <row r="805" spans="2:3" x14ac:dyDescent="0.25">
      <c r="B805" s="23">
        <v>41547</v>
      </c>
      <c r="C805">
        <v>139.38</v>
      </c>
    </row>
    <row r="806" spans="2:3" x14ac:dyDescent="0.25">
      <c r="B806" s="23">
        <v>41548</v>
      </c>
      <c r="C806">
        <v>140.33000000000001</v>
      </c>
    </row>
    <row r="807" spans="2:3" x14ac:dyDescent="0.25">
      <c r="B807" s="23">
        <v>41549</v>
      </c>
      <c r="C807">
        <v>140.43</v>
      </c>
    </row>
    <row r="808" spans="2:3" x14ac:dyDescent="0.25">
      <c r="B808" s="23">
        <v>41550</v>
      </c>
      <c r="C808">
        <v>139.34</v>
      </c>
    </row>
    <row r="809" spans="2:3" x14ac:dyDescent="0.25">
      <c r="B809" s="23">
        <v>41551</v>
      </c>
      <c r="C809">
        <v>140.21</v>
      </c>
    </row>
    <row r="810" spans="2:3" x14ac:dyDescent="0.25">
      <c r="B810" s="23">
        <v>41554</v>
      </c>
      <c r="C810">
        <v>139.35</v>
      </c>
    </row>
    <row r="811" spans="2:3" x14ac:dyDescent="0.25">
      <c r="B811" s="23">
        <v>41555</v>
      </c>
      <c r="C811">
        <v>137.86000000000001</v>
      </c>
    </row>
    <row r="812" spans="2:3" x14ac:dyDescent="0.25">
      <c r="B812" s="23">
        <v>41556</v>
      </c>
      <c r="C812">
        <v>137.87</v>
      </c>
    </row>
    <row r="813" spans="2:3" x14ac:dyDescent="0.25">
      <c r="B813" s="23">
        <v>41557</v>
      </c>
      <c r="C813">
        <v>139.13999999999999</v>
      </c>
    </row>
    <row r="814" spans="2:3" x14ac:dyDescent="0.25">
      <c r="B814" s="23">
        <v>41558</v>
      </c>
      <c r="C814">
        <v>139.88999999999999</v>
      </c>
    </row>
    <row r="815" spans="2:3" x14ac:dyDescent="0.25">
      <c r="B815" s="23">
        <v>41561</v>
      </c>
      <c r="C815">
        <v>140.6</v>
      </c>
    </row>
    <row r="816" spans="2:3" x14ac:dyDescent="0.25">
      <c r="B816" s="23">
        <v>41562</v>
      </c>
      <c r="C816">
        <v>140.68</v>
      </c>
    </row>
    <row r="817" spans="2:3" x14ac:dyDescent="0.25">
      <c r="B817" s="23">
        <v>41563</v>
      </c>
      <c r="C817">
        <v>140.21</v>
      </c>
    </row>
    <row r="818" spans="2:3" x14ac:dyDescent="0.25">
      <c r="B818" s="23">
        <v>41564</v>
      </c>
      <c r="C818">
        <v>139.66999999999999</v>
      </c>
    </row>
    <row r="819" spans="2:3" x14ac:dyDescent="0.25">
      <c r="B819" s="23">
        <v>41565</v>
      </c>
      <c r="C819">
        <v>140.15</v>
      </c>
    </row>
    <row r="820" spans="2:3" x14ac:dyDescent="0.25">
      <c r="B820" s="23">
        <v>41568</v>
      </c>
      <c r="C820">
        <v>140.38999999999999</v>
      </c>
    </row>
    <row r="821" spans="2:3" x14ac:dyDescent="0.25">
      <c r="B821" s="23">
        <v>41569</v>
      </c>
      <c r="C821">
        <v>141.12</v>
      </c>
    </row>
    <row r="822" spans="2:3" x14ac:dyDescent="0.25">
      <c r="B822" s="23">
        <v>41570</v>
      </c>
      <c r="C822">
        <v>140.59</v>
      </c>
    </row>
    <row r="823" spans="2:3" x14ac:dyDescent="0.25">
      <c r="B823" s="23">
        <v>41571</v>
      </c>
      <c r="C823">
        <v>140.80000000000001</v>
      </c>
    </row>
    <row r="824" spans="2:3" x14ac:dyDescent="0.25">
      <c r="B824" s="23">
        <v>41572</v>
      </c>
      <c r="C824">
        <v>141.4</v>
      </c>
    </row>
    <row r="825" spans="2:3" x14ac:dyDescent="0.25">
      <c r="B825" s="23">
        <v>41575</v>
      </c>
      <c r="C825">
        <v>141.59</v>
      </c>
    </row>
    <row r="826" spans="2:3" x14ac:dyDescent="0.25">
      <c r="B826" s="23">
        <v>41576</v>
      </c>
      <c r="C826">
        <v>142.25</v>
      </c>
    </row>
    <row r="827" spans="2:3" x14ac:dyDescent="0.25">
      <c r="B827" s="23">
        <v>41577</v>
      </c>
      <c r="C827">
        <v>141.71</v>
      </c>
    </row>
    <row r="828" spans="2:3" x14ac:dyDescent="0.25">
      <c r="B828" s="23">
        <v>41578</v>
      </c>
      <c r="C828">
        <v>141.18</v>
      </c>
    </row>
    <row r="829" spans="2:3" x14ac:dyDescent="0.25">
      <c r="B829" s="23">
        <v>41579</v>
      </c>
      <c r="C829">
        <v>141.58000000000001</v>
      </c>
    </row>
    <row r="830" spans="2:3" x14ac:dyDescent="0.25">
      <c r="B830" s="23">
        <v>41582</v>
      </c>
      <c r="C830">
        <v>141.94</v>
      </c>
    </row>
    <row r="831" spans="2:3" x14ac:dyDescent="0.25">
      <c r="B831" s="23">
        <v>41583</v>
      </c>
      <c r="C831">
        <v>141.59</v>
      </c>
    </row>
    <row r="832" spans="2:3" x14ac:dyDescent="0.25">
      <c r="B832" s="23">
        <v>41584</v>
      </c>
      <c r="C832">
        <v>142.18</v>
      </c>
    </row>
    <row r="833" spans="2:3" x14ac:dyDescent="0.25">
      <c r="B833" s="23">
        <v>41585</v>
      </c>
      <c r="C833">
        <v>140.5</v>
      </c>
    </row>
    <row r="834" spans="2:3" x14ac:dyDescent="0.25">
      <c r="B834" s="23">
        <v>41586</v>
      </c>
      <c r="C834">
        <v>142.19999999999999</v>
      </c>
    </row>
    <row r="835" spans="2:3" x14ac:dyDescent="0.25">
      <c r="B835" s="23">
        <v>41589</v>
      </c>
      <c r="C835">
        <v>142.25</v>
      </c>
    </row>
    <row r="836" spans="2:3" x14ac:dyDescent="0.25">
      <c r="B836" s="23">
        <v>41590</v>
      </c>
      <c r="C836">
        <v>141.94</v>
      </c>
    </row>
    <row r="837" spans="2:3" x14ac:dyDescent="0.25">
      <c r="B837" s="23">
        <v>41591</v>
      </c>
      <c r="C837">
        <v>143.07</v>
      </c>
    </row>
    <row r="838" spans="2:3" x14ac:dyDescent="0.25">
      <c r="B838" s="23">
        <v>41592</v>
      </c>
      <c r="C838">
        <v>143.75</v>
      </c>
    </row>
    <row r="839" spans="2:3" x14ac:dyDescent="0.25">
      <c r="B839" s="23">
        <v>41593</v>
      </c>
      <c r="C839">
        <v>144.28</v>
      </c>
    </row>
    <row r="840" spans="2:3" x14ac:dyDescent="0.25">
      <c r="B840" s="23">
        <v>41596</v>
      </c>
      <c r="C840">
        <v>143.75</v>
      </c>
    </row>
    <row r="841" spans="2:3" x14ac:dyDescent="0.25">
      <c r="B841" s="23">
        <v>41597</v>
      </c>
      <c r="C841">
        <v>143.54</v>
      </c>
    </row>
    <row r="842" spans="2:3" x14ac:dyDescent="0.25">
      <c r="B842" s="23">
        <v>41598</v>
      </c>
      <c r="C842">
        <v>142.94</v>
      </c>
    </row>
    <row r="843" spans="2:3" x14ac:dyDescent="0.25">
      <c r="B843" s="23">
        <v>41599</v>
      </c>
      <c r="C843">
        <v>143.97</v>
      </c>
    </row>
    <row r="844" spans="2:3" x14ac:dyDescent="0.25">
      <c r="B844" s="23">
        <v>41600</v>
      </c>
      <c r="C844">
        <v>144.65</v>
      </c>
    </row>
    <row r="845" spans="2:3" x14ac:dyDescent="0.25">
      <c r="B845" s="23">
        <v>41603</v>
      </c>
      <c r="C845">
        <v>144.47</v>
      </c>
    </row>
    <row r="846" spans="2:3" x14ac:dyDescent="0.25">
      <c r="B846" s="23">
        <v>41604</v>
      </c>
      <c r="C846">
        <v>144.52000000000001</v>
      </c>
    </row>
    <row r="847" spans="2:3" x14ac:dyDescent="0.25">
      <c r="B847" s="23">
        <v>41605</v>
      </c>
      <c r="C847">
        <v>144.91999999999999</v>
      </c>
    </row>
    <row r="848" spans="2:3" x14ac:dyDescent="0.25">
      <c r="B848" s="23">
        <v>41606</v>
      </c>
      <c r="C848">
        <v>144.91999999999999</v>
      </c>
    </row>
    <row r="849" spans="2:3" x14ac:dyDescent="0.25">
      <c r="B849" s="23">
        <v>41607</v>
      </c>
      <c r="C849">
        <v>144.83000000000001</v>
      </c>
    </row>
    <row r="850" spans="2:3" x14ac:dyDescent="0.25">
      <c r="B850" s="23">
        <v>41610</v>
      </c>
      <c r="C850">
        <v>144.5</v>
      </c>
    </row>
    <row r="851" spans="2:3" x14ac:dyDescent="0.25">
      <c r="B851" s="23">
        <v>41611</v>
      </c>
      <c r="C851">
        <v>144.13999999999999</v>
      </c>
    </row>
    <row r="852" spans="2:3" x14ac:dyDescent="0.25">
      <c r="B852" s="23">
        <v>41612</v>
      </c>
      <c r="C852">
        <v>143.91999999999999</v>
      </c>
    </row>
    <row r="853" spans="2:3" x14ac:dyDescent="0.25">
      <c r="B853" s="23">
        <v>41613</v>
      </c>
      <c r="C853">
        <v>143.36000000000001</v>
      </c>
    </row>
    <row r="854" spans="2:3" x14ac:dyDescent="0.25">
      <c r="B854" s="23">
        <v>41614</v>
      </c>
      <c r="C854">
        <v>144.82</v>
      </c>
    </row>
    <row r="855" spans="2:3" x14ac:dyDescent="0.25">
      <c r="B855" s="23">
        <v>41617</v>
      </c>
      <c r="C855">
        <v>145.02000000000001</v>
      </c>
    </row>
    <row r="856" spans="2:3" x14ac:dyDescent="0.25">
      <c r="B856" s="23">
        <v>41618</v>
      </c>
      <c r="C856">
        <v>145.02000000000001</v>
      </c>
    </row>
    <row r="857" spans="2:3" x14ac:dyDescent="0.25">
      <c r="B857" s="23">
        <v>41619</v>
      </c>
      <c r="C857">
        <v>143.16999999999999</v>
      </c>
    </row>
    <row r="858" spans="2:3" x14ac:dyDescent="0.25">
      <c r="B858" s="23">
        <v>41620</v>
      </c>
      <c r="C858">
        <v>142.72</v>
      </c>
    </row>
    <row r="859" spans="2:3" x14ac:dyDescent="0.25">
      <c r="B859" s="23">
        <v>41621</v>
      </c>
      <c r="C859">
        <v>142.69999999999999</v>
      </c>
    </row>
    <row r="860" spans="2:3" x14ac:dyDescent="0.25">
      <c r="B860" s="23">
        <v>41624</v>
      </c>
      <c r="C860">
        <v>143.63999999999999</v>
      </c>
    </row>
    <row r="861" spans="2:3" x14ac:dyDescent="0.25">
      <c r="B861" s="23">
        <v>41625</v>
      </c>
      <c r="C861">
        <v>143.08000000000001</v>
      </c>
    </row>
    <row r="862" spans="2:3" x14ac:dyDescent="0.25">
      <c r="B862" s="23">
        <v>41626</v>
      </c>
      <c r="C862">
        <v>144.25</v>
      </c>
    </row>
    <row r="863" spans="2:3" x14ac:dyDescent="0.25">
      <c r="B863" s="23">
        <v>41627</v>
      </c>
      <c r="C863">
        <v>144.15</v>
      </c>
    </row>
    <row r="864" spans="2:3" x14ac:dyDescent="0.25">
      <c r="B864" s="23">
        <v>41628</v>
      </c>
      <c r="C864">
        <v>144.76</v>
      </c>
    </row>
    <row r="865" spans="2:3" x14ac:dyDescent="0.25">
      <c r="B865" s="23">
        <v>41631</v>
      </c>
      <c r="C865">
        <v>144.93</v>
      </c>
    </row>
    <row r="866" spans="2:3" x14ac:dyDescent="0.25">
      <c r="B866" s="23">
        <v>41632</v>
      </c>
      <c r="C866">
        <v>144.82</v>
      </c>
    </row>
    <row r="867" spans="2:3" x14ac:dyDescent="0.25">
      <c r="B867" s="23">
        <v>41633</v>
      </c>
      <c r="C867">
        <v>144.82</v>
      </c>
    </row>
    <row r="868" spans="2:3" x14ac:dyDescent="0.25">
      <c r="B868" s="23">
        <v>41634</v>
      </c>
      <c r="C868">
        <v>145.47999999999999</v>
      </c>
    </row>
    <row r="869" spans="2:3" x14ac:dyDescent="0.25">
      <c r="B869" s="23">
        <v>41635</v>
      </c>
      <c r="C869">
        <v>145.52000000000001</v>
      </c>
    </row>
    <row r="870" spans="2:3" x14ac:dyDescent="0.25">
      <c r="B870" s="23">
        <v>41638</v>
      </c>
      <c r="C870">
        <v>145.55000000000001</v>
      </c>
    </row>
    <row r="871" spans="2:3" x14ac:dyDescent="0.25">
      <c r="B871" s="23">
        <v>41639</v>
      </c>
      <c r="C871">
        <v>145.55000000000001</v>
      </c>
    </row>
    <row r="872" spans="2:3" x14ac:dyDescent="0.25">
      <c r="B872" s="23">
        <v>41640</v>
      </c>
      <c r="C872">
        <v>145.55000000000001</v>
      </c>
    </row>
    <row r="873" spans="2:3" x14ac:dyDescent="0.25">
      <c r="B873" s="23">
        <v>41641</v>
      </c>
      <c r="C873">
        <v>144.93</v>
      </c>
    </row>
    <row r="874" spans="2:3" x14ac:dyDescent="0.25">
      <c r="B874" s="23">
        <v>41642</v>
      </c>
      <c r="C874">
        <v>144.85</v>
      </c>
    </row>
    <row r="875" spans="2:3" x14ac:dyDescent="0.25">
      <c r="B875" s="23">
        <v>41645</v>
      </c>
      <c r="C875">
        <v>144.44999999999999</v>
      </c>
    </row>
    <row r="876" spans="2:3" x14ac:dyDescent="0.25">
      <c r="B876" s="23">
        <v>41646</v>
      </c>
      <c r="C876">
        <v>145.22999999999999</v>
      </c>
    </row>
    <row r="877" spans="2:3" x14ac:dyDescent="0.25">
      <c r="B877" s="23">
        <v>41647</v>
      </c>
      <c r="C877">
        <v>145.25</v>
      </c>
    </row>
    <row r="878" spans="2:3" x14ac:dyDescent="0.25">
      <c r="B878" s="23">
        <v>41648</v>
      </c>
      <c r="C878">
        <v>145.30000000000001</v>
      </c>
    </row>
    <row r="879" spans="2:3" x14ac:dyDescent="0.25">
      <c r="B879" s="23">
        <v>41649</v>
      </c>
      <c r="C879">
        <v>145.55000000000001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132"/>
  <sheetViews>
    <sheetView workbookViewId="0">
      <selection activeCell="C18" sqref="C18"/>
    </sheetView>
  </sheetViews>
  <sheetFormatPr defaultRowHeight="15" x14ac:dyDescent="0.25"/>
  <cols>
    <col min="2" max="2" width="13.140625" customWidth="1"/>
    <col min="3" max="3" width="11" bestFit="1" customWidth="1"/>
    <col min="4" max="4" width="16.28515625" customWidth="1"/>
    <col min="5" max="5" width="11" bestFit="1" customWidth="1"/>
    <col min="6" max="6" width="13.85546875" customWidth="1"/>
  </cols>
  <sheetData>
    <row r="3" spans="2:4" x14ac:dyDescent="0.25">
      <c r="B3" s="17" t="s">
        <v>30</v>
      </c>
      <c r="C3" s="54" t="s">
        <v>43</v>
      </c>
      <c r="D3" s="54" t="s">
        <v>73</v>
      </c>
    </row>
    <row r="4" spans="2:4" x14ac:dyDescent="0.25">
      <c r="B4" s="18">
        <v>38012</v>
      </c>
      <c r="C4" s="19">
        <v>1155.3699999999999</v>
      </c>
      <c r="D4" s="19"/>
    </row>
    <row r="5" spans="2:4" x14ac:dyDescent="0.25">
      <c r="B5" s="18">
        <v>38013</v>
      </c>
      <c r="C5" s="19">
        <v>1144.05</v>
      </c>
      <c r="D5" s="19"/>
    </row>
    <row r="6" spans="2:4" x14ac:dyDescent="0.25">
      <c r="B6" s="18">
        <v>38014</v>
      </c>
      <c r="C6" s="19">
        <v>1128.48</v>
      </c>
      <c r="D6" s="19"/>
    </row>
    <row r="7" spans="2:4" x14ac:dyDescent="0.25">
      <c r="B7" s="18">
        <v>38015</v>
      </c>
      <c r="C7" s="19">
        <v>1134.1099999999999</v>
      </c>
      <c r="D7" s="19"/>
    </row>
    <row r="8" spans="2:4" x14ac:dyDescent="0.25">
      <c r="B8" s="18">
        <v>38016</v>
      </c>
      <c r="C8" s="19">
        <v>1131.1300000000001</v>
      </c>
      <c r="D8" s="19"/>
    </row>
    <row r="9" spans="2:4" x14ac:dyDescent="0.25">
      <c r="B9" s="18">
        <v>38019</v>
      </c>
      <c r="C9" s="19">
        <v>1135.26</v>
      </c>
      <c r="D9" s="19"/>
    </row>
    <row r="10" spans="2:4" x14ac:dyDescent="0.25">
      <c r="B10" s="18">
        <v>38020</v>
      </c>
      <c r="C10" s="19">
        <v>1136.03</v>
      </c>
      <c r="D10" s="19"/>
    </row>
    <row r="11" spans="2:4" x14ac:dyDescent="0.25">
      <c r="B11" s="18">
        <v>38021</v>
      </c>
      <c r="C11" s="19">
        <v>1126.52</v>
      </c>
      <c r="D11" s="19"/>
    </row>
    <row r="12" spans="2:4" x14ac:dyDescent="0.25">
      <c r="B12" s="18">
        <v>38022</v>
      </c>
      <c r="C12" s="19">
        <v>1128.5899999999999</v>
      </c>
      <c r="D12" s="19"/>
    </row>
    <row r="13" spans="2:4" x14ac:dyDescent="0.25">
      <c r="B13" s="18">
        <v>38023</v>
      </c>
      <c r="C13" s="19">
        <v>1142.76</v>
      </c>
      <c r="D13" s="19"/>
    </row>
    <row r="14" spans="2:4" x14ac:dyDescent="0.25">
      <c r="B14" s="18">
        <v>38026</v>
      </c>
      <c r="C14" s="19">
        <v>1139.81</v>
      </c>
      <c r="D14" s="19"/>
    </row>
    <row r="15" spans="2:4" x14ac:dyDescent="0.25">
      <c r="B15" s="18">
        <v>38027</v>
      </c>
      <c r="C15" s="19">
        <v>1145.54</v>
      </c>
      <c r="D15" s="19"/>
    </row>
    <row r="16" spans="2:4" x14ac:dyDescent="0.25">
      <c r="B16" s="18">
        <v>38028</v>
      </c>
      <c r="C16" s="19">
        <v>1157.76</v>
      </c>
      <c r="D16" s="19"/>
    </row>
    <row r="17" spans="2:4" x14ac:dyDescent="0.25">
      <c r="B17" s="18">
        <v>38029</v>
      </c>
      <c r="C17" s="19">
        <v>1152.1099999999999</v>
      </c>
      <c r="D17" s="19"/>
    </row>
    <row r="18" spans="2:4" x14ac:dyDescent="0.25">
      <c r="B18" s="18">
        <v>38030</v>
      </c>
      <c r="C18" s="19">
        <v>1145.81</v>
      </c>
      <c r="D18" s="19"/>
    </row>
    <row r="19" spans="2:4" x14ac:dyDescent="0.25">
      <c r="B19" s="18">
        <v>38034</v>
      </c>
      <c r="C19" s="19">
        <v>1156.99</v>
      </c>
      <c r="D19" s="19"/>
    </row>
    <row r="20" spans="2:4" x14ac:dyDescent="0.25">
      <c r="B20" s="18">
        <v>38035</v>
      </c>
      <c r="C20" s="19">
        <v>1151.82</v>
      </c>
      <c r="D20" s="19"/>
    </row>
    <row r="21" spans="2:4" x14ac:dyDescent="0.25">
      <c r="B21" s="18">
        <v>38036</v>
      </c>
      <c r="C21" s="19">
        <v>1147.06</v>
      </c>
      <c r="D21" s="19"/>
    </row>
    <row r="22" spans="2:4" x14ac:dyDescent="0.25">
      <c r="B22" s="18">
        <v>38037</v>
      </c>
      <c r="C22" s="19">
        <v>1144.1099999999999</v>
      </c>
      <c r="D22" s="19"/>
    </row>
    <row r="23" spans="2:4" x14ac:dyDescent="0.25">
      <c r="B23" s="18">
        <v>38040</v>
      </c>
      <c r="C23" s="19">
        <v>1140.99</v>
      </c>
      <c r="D23" s="19"/>
    </row>
    <row r="24" spans="2:4" x14ac:dyDescent="0.25">
      <c r="B24" s="18">
        <v>38041</v>
      </c>
      <c r="C24" s="19">
        <v>1139.0899999999999</v>
      </c>
      <c r="D24" s="19"/>
    </row>
    <row r="25" spans="2:4" x14ac:dyDescent="0.25">
      <c r="B25" s="18">
        <v>38042</v>
      </c>
      <c r="C25" s="19">
        <v>1143.67</v>
      </c>
      <c r="D25" s="19"/>
    </row>
    <row r="26" spans="2:4" x14ac:dyDescent="0.25">
      <c r="B26" s="18">
        <v>38043</v>
      </c>
      <c r="C26" s="19">
        <v>1144.9100000000001</v>
      </c>
      <c r="D26" s="19"/>
    </row>
    <row r="27" spans="2:4" x14ac:dyDescent="0.25">
      <c r="B27" s="18">
        <v>38044</v>
      </c>
      <c r="C27" s="19">
        <v>1144.94</v>
      </c>
      <c r="D27" s="19"/>
    </row>
    <row r="28" spans="2:4" x14ac:dyDescent="0.25">
      <c r="B28" s="18">
        <v>38047</v>
      </c>
      <c r="C28" s="19">
        <v>1155.97</v>
      </c>
      <c r="D28" s="19"/>
    </row>
    <row r="29" spans="2:4" x14ac:dyDescent="0.25">
      <c r="B29" s="18">
        <v>38048</v>
      </c>
      <c r="C29" s="19">
        <v>1149.0999999999999</v>
      </c>
      <c r="D29" s="19"/>
    </row>
    <row r="30" spans="2:4" x14ac:dyDescent="0.25">
      <c r="B30" s="18">
        <v>38049</v>
      </c>
      <c r="C30" s="19">
        <v>1151.03</v>
      </c>
      <c r="D30" s="19"/>
    </row>
    <row r="31" spans="2:4" x14ac:dyDescent="0.25">
      <c r="B31" s="18">
        <v>38050</v>
      </c>
      <c r="C31" s="19">
        <v>1154.8699999999999</v>
      </c>
      <c r="D31" s="19"/>
    </row>
    <row r="32" spans="2:4" x14ac:dyDescent="0.25">
      <c r="B32" s="18">
        <v>38051</v>
      </c>
      <c r="C32" s="19">
        <v>1156.8599999999999</v>
      </c>
      <c r="D32" s="19"/>
    </row>
    <row r="33" spans="2:4" x14ac:dyDescent="0.25">
      <c r="B33" s="18">
        <v>38054</v>
      </c>
      <c r="C33" s="19">
        <v>1147.2</v>
      </c>
      <c r="D33" s="19"/>
    </row>
    <row r="34" spans="2:4" x14ac:dyDescent="0.25">
      <c r="B34" s="18">
        <v>38055</v>
      </c>
      <c r="C34" s="19">
        <v>1140.58</v>
      </c>
      <c r="D34" s="19"/>
    </row>
    <row r="35" spans="2:4" x14ac:dyDescent="0.25">
      <c r="B35" s="18">
        <v>38056</v>
      </c>
      <c r="C35" s="19">
        <v>1123.8900000000001</v>
      </c>
      <c r="D35" s="19"/>
    </row>
    <row r="36" spans="2:4" x14ac:dyDescent="0.25">
      <c r="B36" s="18">
        <v>38057</v>
      </c>
      <c r="C36" s="19">
        <v>1106.78</v>
      </c>
      <c r="D36" s="19"/>
    </row>
    <row r="37" spans="2:4" x14ac:dyDescent="0.25">
      <c r="B37" s="18">
        <v>38058</v>
      </c>
      <c r="C37" s="19">
        <v>1120.57</v>
      </c>
      <c r="D37" s="19"/>
    </row>
    <row r="38" spans="2:4" x14ac:dyDescent="0.25">
      <c r="B38" s="18">
        <v>38061</v>
      </c>
      <c r="C38" s="19">
        <v>1104.49</v>
      </c>
      <c r="D38" s="19"/>
    </row>
    <row r="39" spans="2:4" x14ac:dyDescent="0.25">
      <c r="B39" s="18">
        <v>38062</v>
      </c>
      <c r="C39" s="19">
        <v>1110.7</v>
      </c>
      <c r="D39" s="19"/>
    </row>
    <row r="40" spans="2:4" x14ac:dyDescent="0.25">
      <c r="B40" s="18">
        <v>38063</v>
      </c>
      <c r="C40" s="19">
        <v>1123.75</v>
      </c>
      <c r="D40" s="19"/>
    </row>
    <row r="41" spans="2:4" x14ac:dyDescent="0.25">
      <c r="B41" s="18">
        <v>38064</v>
      </c>
      <c r="C41" s="19">
        <v>1122.32</v>
      </c>
      <c r="D41" s="19"/>
    </row>
    <row r="42" spans="2:4" x14ac:dyDescent="0.25">
      <c r="B42" s="18">
        <v>38065</v>
      </c>
      <c r="C42" s="19">
        <v>1109.78</v>
      </c>
      <c r="D42" s="19"/>
    </row>
    <row r="43" spans="2:4" x14ac:dyDescent="0.25">
      <c r="B43" s="18">
        <v>38068</v>
      </c>
      <c r="C43" s="19">
        <v>1095.4000000000001</v>
      </c>
      <c r="D43" s="19"/>
    </row>
    <row r="44" spans="2:4" x14ac:dyDescent="0.25">
      <c r="B44" s="18">
        <v>38069</v>
      </c>
      <c r="C44" s="19">
        <v>1093.95</v>
      </c>
      <c r="D44" s="19"/>
    </row>
    <row r="45" spans="2:4" x14ac:dyDescent="0.25">
      <c r="B45" s="18">
        <v>38070</v>
      </c>
      <c r="C45" s="19">
        <v>1091.33</v>
      </c>
      <c r="D45" s="19"/>
    </row>
    <row r="46" spans="2:4" x14ac:dyDescent="0.25">
      <c r="B46" s="18">
        <v>38071</v>
      </c>
      <c r="C46" s="19">
        <v>1109.19</v>
      </c>
      <c r="D46" s="19"/>
    </row>
    <row r="47" spans="2:4" x14ac:dyDescent="0.25">
      <c r="B47" s="18">
        <v>38072</v>
      </c>
      <c r="C47" s="19">
        <v>1108.06</v>
      </c>
      <c r="D47" s="19">
        <v>57.24592481619429</v>
      </c>
    </row>
    <row r="48" spans="2:4" x14ac:dyDescent="0.25">
      <c r="B48" s="18">
        <v>38075</v>
      </c>
      <c r="C48" s="19">
        <v>1122.47</v>
      </c>
      <c r="D48" s="19">
        <v>57.617110189176252</v>
      </c>
    </row>
    <row r="49" spans="2:4" x14ac:dyDescent="0.25">
      <c r="B49" s="18">
        <v>38076</v>
      </c>
      <c r="C49" s="19">
        <v>1127</v>
      </c>
      <c r="D49" s="19">
        <v>57.66268455557023</v>
      </c>
    </row>
    <row r="50" spans="2:4" x14ac:dyDescent="0.25">
      <c r="B50" s="18">
        <v>38077</v>
      </c>
      <c r="C50" s="19">
        <v>1126.21</v>
      </c>
      <c r="D50" s="19">
        <v>57.713834659540751</v>
      </c>
    </row>
    <row r="51" spans="2:4" x14ac:dyDescent="0.25">
      <c r="B51" s="18">
        <v>38078</v>
      </c>
      <c r="C51" s="19">
        <v>1132.17</v>
      </c>
      <c r="D51" s="19">
        <v>57.973060641411379</v>
      </c>
    </row>
    <row r="52" spans="2:4" x14ac:dyDescent="0.25">
      <c r="B52" s="18">
        <v>38079</v>
      </c>
      <c r="C52" s="19">
        <v>1141.81</v>
      </c>
      <c r="D52" s="19">
        <v>58.147733138711367</v>
      </c>
    </row>
    <row r="53" spans="2:4" x14ac:dyDescent="0.25">
      <c r="B53" s="18">
        <v>38082</v>
      </c>
      <c r="C53" s="19">
        <v>1150.57</v>
      </c>
      <c r="D53" s="19">
        <v>58.468255198897978</v>
      </c>
    </row>
    <row r="54" spans="2:4" x14ac:dyDescent="0.25">
      <c r="B54" s="18">
        <v>38083</v>
      </c>
      <c r="C54" s="19">
        <v>1148.1600000000001</v>
      </c>
      <c r="D54" s="19">
        <v>58.471068427244184</v>
      </c>
    </row>
    <row r="55" spans="2:4" x14ac:dyDescent="0.25">
      <c r="B55" s="18">
        <v>38084</v>
      </c>
      <c r="C55" s="19">
        <v>1140.53</v>
      </c>
      <c r="D55" s="19">
        <v>58.211577098556702</v>
      </c>
    </row>
    <row r="56" spans="2:4" x14ac:dyDescent="0.25">
      <c r="B56" s="18">
        <v>38085</v>
      </c>
      <c r="C56" s="19">
        <v>1139.32</v>
      </c>
      <c r="D56" s="19">
        <v>58.153045686694711</v>
      </c>
    </row>
    <row r="57" spans="2:4" x14ac:dyDescent="0.25">
      <c r="B57" s="18">
        <v>38089</v>
      </c>
      <c r="C57" s="19">
        <v>1145.2</v>
      </c>
      <c r="D57" s="19">
        <v>58.269548731825168</v>
      </c>
    </row>
    <row r="58" spans="2:4" x14ac:dyDescent="0.25">
      <c r="B58" s="18">
        <v>38090</v>
      </c>
      <c r="C58" s="19">
        <v>1129.44</v>
      </c>
      <c r="D58" s="19">
        <v>57.771836613881483</v>
      </c>
    </row>
    <row r="59" spans="2:4" x14ac:dyDescent="0.25">
      <c r="B59" s="18">
        <v>38091</v>
      </c>
      <c r="C59" s="19">
        <v>1128.17</v>
      </c>
      <c r="D59" s="19">
        <v>57.759641061840497</v>
      </c>
    </row>
    <row r="60" spans="2:4" x14ac:dyDescent="0.25">
      <c r="B60" s="18">
        <v>38092</v>
      </c>
      <c r="C60" s="19">
        <v>1128.8399999999999</v>
      </c>
      <c r="D60" s="19">
        <v>57.781409516967976</v>
      </c>
    </row>
    <row r="61" spans="2:4" x14ac:dyDescent="0.25">
      <c r="B61" s="18">
        <v>38093</v>
      </c>
      <c r="C61" s="19">
        <v>1134.6099999999999</v>
      </c>
      <c r="D61" s="19">
        <v>58.038042358009392</v>
      </c>
    </row>
    <row r="62" spans="2:4" x14ac:dyDescent="0.25">
      <c r="B62" s="18">
        <v>38096</v>
      </c>
      <c r="C62" s="19">
        <v>1135.82</v>
      </c>
      <c r="D62" s="19">
        <v>58.080570658804156</v>
      </c>
    </row>
    <row r="63" spans="2:4" x14ac:dyDescent="0.25">
      <c r="B63" s="18">
        <v>38097</v>
      </c>
      <c r="C63" s="19">
        <v>1118.1500000000001</v>
      </c>
      <c r="D63" s="19">
        <v>57.220008276989851</v>
      </c>
    </row>
    <row r="64" spans="2:4" x14ac:dyDescent="0.25">
      <c r="B64" s="18">
        <v>38098</v>
      </c>
      <c r="C64" s="19">
        <v>1124.0899999999999</v>
      </c>
      <c r="D64" s="19">
        <v>57.483911982117334</v>
      </c>
    </row>
    <row r="65" spans="2:4" x14ac:dyDescent="0.25">
      <c r="B65" s="18">
        <v>38099</v>
      </c>
      <c r="C65" s="19">
        <v>1139.93</v>
      </c>
      <c r="D65" s="19">
        <v>58.174249793503662</v>
      </c>
    </row>
    <row r="66" spans="2:4" x14ac:dyDescent="0.25">
      <c r="B66" s="18">
        <v>38100</v>
      </c>
      <c r="C66" s="19">
        <v>1140.5999999999999</v>
      </c>
      <c r="D66" s="19">
        <v>58.208480125572265</v>
      </c>
    </row>
    <row r="67" spans="2:4" x14ac:dyDescent="0.25">
      <c r="B67" s="18">
        <v>38103</v>
      </c>
      <c r="C67" s="19">
        <v>1135.53</v>
      </c>
      <c r="D67" s="19">
        <v>57.935697414911132</v>
      </c>
    </row>
    <row r="68" spans="2:4" x14ac:dyDescent="0.25">
      <c r="B68" s="18">
        <v>38104</v>
      </c>
      <c r="C68" s="19">
        <v>1138.1099999999999</v>
      </c>
      <c r="D68" s="19">
        <v>58.037790691952999</v>
      </c>
    </row>
    <row r="69" spans="2:4" x14ac:dyDescent="0.25">
      <c r="B69" s="18">
        <v>38105</v>
      </c>
      <c r="C69" s="19">
        <v>1122.4100000000001</v>
      </c>
      <c r="D69" s="19">
        <v>57.310036439380198</v>
      </c>
    </row>
    <row r="70" spans="2:4" x14ac:dyDescent="0.25">
      <c r="B70" s="18">
        <v>38106</v>
      </c>
      <c r="C70" s="19">
        <v>1113.8900000000001</v>
      </c>
      <c r="D70" s="19">
        <v>56.931244683634574</v>
      </c>
    </row>
    <row r="71" spans="2:4" x14ac:dyDescent="0.25">
      <c r="B71" s="18">
        <v>38107</v>
      </c>
      <c r="C71" s="19">
        <v>1107.3</v>
      </c>
      <c r="D71" s="19">
        <v>56.630365905358673</v>
      </c>
    </row>
    <row r="72" spans="2:4" x14ac:dyDescent="0.25">
      <c r="B72" s="18">
        <v>38110</v>
      </c>
      <c r="C72" s="19">
        <v>1117.49</v>
      </c>
      <c r="D72" s="19">
        <v>56.631111314762983</v>
      </c>
    </row>
    <row r="73" spans="2:4" x14ac:dyDescent="0.25">
      <c r="B73" s="18">
        <v>38111</v>
      </c>
      <c r="C73" s="19">
        <v>1119.55</v>
      </c>
      <c r="D73" s="19">
        <v>56.631304782542486</v>
      </c>
    </row>
    <row r="74" spans="2:4" x14ac:dyDescent="0.25">
      <c r="B74" s="18">
        <v>38112</v>
      </c>
      <c r="C74" s="19">
        <v>1121.53</v>
      </c>
      <c r="D74" s="19">
        <v>56.631488419415085</v>
      </c>
    </row>
    <row r="75" spans="2:4" x14ac:dyDescent="0.25">
      <c r="B75" s="18">
        <v>38113</v>
      </c>
      <c r="C75" s="19">
        <v>1113.99</v>
      </c>
      <c r="D75" s="19">
        <v>56.631670090563205</v>
      </c>
    </row>
    <row r="76" spans="2:4" x14ac:dyDescent="0.25">
      <c r="B76" s="18">
        <v>38114</v>
      </c>
      <c r="C76" s="19">
        <v>1098.7</v>
      </c>
      <c r="D76" s="19">
        <v>56.115466521921675</v>
      </c>
    </row>
    <row r="77" spans="2:4" x14ac:dyDescent="0.25">
      <c r="B77" s="18">
        <v>38117</v>
      </c>
      <c r="C77" s="19">
        <v>1087.1199999999999</v>
      </c>
      <c r="D77" s="19">
        <v>55.792630135004337</v>
      </c>
    </row>
    <row r="78" spans="2:4" x14ac:dyDescent="0.25">
      <c r="B78" s="18">
        <v>38118</v>
      </c>
      <c r="C78" s="19">
        <v>1095.45</v>
      </c>
      <c r="D78" s="19">
        <v>56.016677091205622</v>
      </c>
    </row>
    <row r="79" spans="2:4" x14ac:dyDescent="0.25">
      <c r="B79" s="18">
        <v>38119</v>
      </c>
      <c r="C79" s="19">
        <v>1097.28</v>
      </c>
      <c r="D79" s="19">
        <v>56.025907679493791</v>
      </c>
    </row>
    <row r="80" spans="2:4" x14ac:dyDescent="0.25">
      <c r="B80" s="18">
        <v>38120</v>
      </c>
      <c r="C80" s="19">
        <v>1096.44</v>
      </c>
      <c r="D80" s="19">
        <v>55.993699035808753</v>
      </c>
    </row>
    <row r="81" spans="2:4" x14ac:dyDescent="0.25">
      <c r="B81" s="18">
        <v>38121</v>
      </c>
      <c r="C81" s="19">
        <v>1095.7</v>
      </c>
      <c r="D81" s="19">
        <v>55.992643966029107</v>
      </c>
    </row>
    <row r="82" spans="2:4" x14ac:dyDescent="0.25">
      <c r="B82" s="18">
        <v>38124</v>
      </c>
      <c r="C82" s="19">
        <v>1084.0999999999999</v>
      </c>
      <c r="D82" s="19">
        <v>55.733537751239503</v>
      </c>
    </row>
    <row r="83" spans="2:4" x14ac:dyDescent="0.25">
      <c r="B83" s="18">
        <v>38125</v>
      </c>
      <c r="C83" s="19">
        <v>1091.49</v>
      </c>
      <c r="D83" s="19">
        <v>55.999247924746854</v>
      </c>
    </row>
    <row r="84" spans="2:4" x14ac:dyDescent="0.25">
      <c r="B84" s="18">
        <v>38126</v>
      </c>
      <c r="C84" s="19">
        <v>1088.68</v>
      </c>
      <c r="D84" s="19">
        <v>55.506909672710528</v>
      </c>
    </row>
    <row r="85" spans="2:4" x14ac:dyDescent="0.25">
      <c r="B85" s="18">
        <v>38127</v>
      </c>
      <c r="C85" s="19">
        <v>1089.19</v>
      </c>
      <c r="D85" s="19">
        <v>55.599913637025523</v>
      </c>
    </row>
    <row r="86" spans="2:4" x14ac:dyDescent="0.25">
      <c r="B86" s="18">
        <v>38128</v>
      </c>
      <c r="C86" s="19">
        <v>1093.56</v>
      </c>
      <c r="D86" s="19">
        <v>55.72338487156329</v>
      </c>
    </row>
    <row r="87" spans="2:4" x14ac:dyDescent="0.25">
      <c r="B87" s="18">
        <v>38131</v>
      </c>
      <c r="C87" s="19">
        <v>1095.4100000000001</v>
      </c>
      <c r="D87" s="19">
        <v>55.592565912746004</v>
      </c>
    </row>
    <row r="88" spans="2:4" x14ac:dyDescent="0.25">
      <c r="B88" s="18">
        <v>38132</v>
      </c>
      <c r="C88" s="19">
        <v>1113.05</v>
      </c>
      <c r="D88" s="19">
        <v>55.812752948502819</v>
      </c>
    </row>
    <row r="89" spans="2:4" x14ac:dyDescent="0.25">
      <c r="B89" s="18">
        <v>38133</v>
      </c>
      <c r="C89" s="19">
        <v>1114.94</v>
      </c>
      <c r="D89" s="19">
        <v>55.948617530842284</v>
      </c>
    </row>
    <row r="90" spans="2:4" x14ac:dyDescent="0.25">
      <c r="B90" s="18">
        <v>38134</v>
      </c>
      <c r="C90" s="19">
        <v>1121.28</v>
      </c>
      <c r="D90" s="19">
        <v>56.111100021203121</v>
      </c>
    </row>
    <row r="91" spans="2:4" x14ac:dyDescent="0.25">
      <c r="B91" s="18">
        <v>38135</v>
      </c>
      <c r="C91" s="19">
        <v>1120.68</v>
      </c>
      <c r="D91" s="19">
        <v>56.148745790608665</v>
      </c>
    </row>
    <row r="92" spans="2:4" x14ac:dyDescent="0.25">
      <c r="B92" s="18">
        <v>38139</v>
      </c>
      <c r="C92" s="19">
        <v>1121.2</v>
      </c>
      <c r="D92" s="19">
        <v>56.184711405594776</v>
      </c>
    </row>
    <row r="93" spans="2:4" x14ac:dyDescent="0.25">
      <c r="B93" s="18">
        <v>38140</v>
      </c>
      <c r="C93" s="19">
        <v>1124.99</v>
      </c>
      <c r="D93" s="19">
        <v>56.368790597187378</v>
      </c>
    </row>
    <row r="94" spans="2:4" x14ac:dyDescent="0.25">
      <c r="B94" s="18">
        <v>38141</v>
      </c>
      <c r="C94" s="19">
        <v>1116.6400000000001</v>
      </c>
      <c r="D94" s="19">
        <v>56.025337560469822</v>
      </c>
    </row>
    <row r="95" spans="2:4" x14ac:dyDescent="0.25">
      <c r="B95" s="18">
        <v>38142</v>
      </c>
      <c r="C95" s="19">
        <v>1122.5</v>
      </c>
      <c r="D95" s="19">
        <v>56.285190304553623</v>
      </c>
    </row>
    <row r="96" spans="2:4" x14ac:dyDescent="0.25">
      <c r="B96" s="18">
        <v>38145</v>
      </c>
      <c r="C96" s="19">
        <v>1140.42</v>
      </c>
      <c r="D96" s="19">
        <v>56.928245554451181</v>
      </c>
    </row>
    <row r="97" spans="2:4" x14ac:dyDescent="0.25">
      <c r="B97" s="18">
        <v>38146</v>
      </c>
      <c r="C97" s="19">
        <v>1142.18</v>
      </c>
      <c r="D97" s="19">
        <v>56.895239556741004</v>
      </c>
    </row>
    <row r="98" spans="2:4" x14ac:dyDescent="0.25">
      <c r="B98" s="18">
        <v>38147</v>
      </c>
      <c r="C98" s="19">
        <v>1131.33</v>
      </c>
      <c r="D98" s="19">
        <v>56.445911507037351</v>
      </c>
    </row>
    <row r="99" spans="2:4" x14ac:dyDescent="0.25">
      <c r="B99" s="18">
        <v>38148</v>
      </c>
      <c r="C99" s="19">
        <v>1136.47</v>
      </c>
      <c r="D99" s="19">
        <v>56.573924515198534</v>
      </c>
    </row>
    <row r="100" spans="2:4" x14ac:dyDescent="0.25">
      <c r="B100" s="18">
        <v>38152</v>
      </c>
      <c r="C100" s="19">
        <v>1125.29</v>
      </c>
      <c r="D100" s="19">
        <v>56.039667361510816</v>
      </c>
    </row>
    <row r="101" spans="2:4" x14ac:dyDescent="0.25">
      <c r="B101" s="18">
        <v>38153</v>
      </c>
      <c r="C101" s="19">
        <v>1132.01</v>
      </c>
      <c r="D101" s="19">
        <v>56.336904600924044</v>
      </c>
    </row>
    <row r="102" spans="2:4" x14ac:dyDescent="0.25">
      <c r="B102" s="18">
        <v>38154</v>
      </c>
      <c r="C102" s="19">
        <v>1133.56</v>
      </c>
      <c r="D102" s="19">
        <v>56.401207315240832</v>
      </c>
    </row>
    <row r="103" spans="2:4" x14ac:dyDescent="0.25">
      <c r="B103" s="18">
        <v>38155</v>
      </c>
      <c r="C103" s="19">
        <v>1132.05</v>
      </c>
      <c r="D103" s="19">
        <v>56.329758072384244</v>
      </c>
    </row>
    <row r="104" spans="2:4" x14ac:dyDescent="0.25">
      <c r="B104" s="18">
        <v>38156</v>
      </c>
      <c r="C104" s="19">
        <v>1135.02</v>
      </c>
      <c r="D104" s="19">
        <v>56.462343790119363</v>
      </c>
    </row>
    <row r="105" spans="2:4" x14ac:dyDescent="0.25">
      <c r="B105" s="18">
        <v>38159</v>
      </c>
      <c r="C105" s="19">
        <v>1130.3</v>
      </c>
      <c r="D105" s="19">
        <v>56.246767670770929</v>
      </c>
    </row>
    <row r="106" spans="2:4" x14ac:dyDescent="0.25">
      <c r="B106" s="18">
        <v>38160</v>
      </c>
      <c r="C106" s="19">
        <v>1134.4100000000001</v>
      </c>
      <c r="D106" s="19">
        <v>56.407818049051137</v>
      </c>
    </row>
    <row r="107" spans="2:4" x14ac:dyDescent="0.25">
      <c r="B107" s="18">
        <v>38161</v>
      </c>
      <c r="C107" s="19">
        <v>1144.06</v>
      </c>
      <c r="D107" s="19">
        <v>56.798216818124679</v>
      </c>
    </row>
    <row r="108" spans="2:4" x14ac:dyDescent="0.25">
      <c r="B108" s="18">
        <v>38162</v>
      </c>
      <c r="C108" s="19">
        <v>1140.6500000000001</v>
      </c>
      <c r="D108" s="19">
        <v>56.666659119823223</v>
      </c>
    </row>
    <row r="109" spans="2:4" x14ac:dyDescent="0.25">
      <c r="B109" s="18">
        <v>38163</v>
      </c>
      <c r="C109" s="19">
        <v>1134.43</v>
      </c>
      <c r="D109" s="19">
        <v>56.378876920597492</v>
      </c>
    </row>
    <row r="110" spans="2:4" x14ac:dyDescent="0.25">
      <c r="B110" s="18">
        <v>38166</v>
      </c>
      <c r="C110" s="19">
        <v>1133.3499999999999</v>
      </c>
      <c r="D110" s="19">
        <v>56.341290805053667</v>
      </c>
    </row>
    <row r="111" spans="2:4" x14ac:dyDescent="0.25">
      <c r="B111" s="18">
        <v>38167</v>
      </c>
      <c r="C111" s="19">
        <v>1136.2</v>
      </c>
      <c r="D111" s="19">
        <v>56.457344684896995</v>
      </c>
    </row>
    <row r="112" spans="2:4" x14ac:dyDescent="0.25">
      <c r="B112" s="18">
        <v>38168</v>
      </c>
      <c r="C112" s="19">
        <v>1140.8399999999999</v>
      </c>
      <c r="D112" s="19">
        <v>56.654731971797261</v>
      </c>
    </row>
    <row r="113" spans="2:4" x14ac:dyDescent="0.25">
      <c r="B113" s="18">
        <v>38169</v>
      </c>
      <c r="C113" s="19">
        <v>1128.94</v>
      </c>
      <c r="D113" s="19">
        <v>56.101052059480189</v>
      </c>
    </row>
    <row r="114" spans="2:4" x14ac:dyDescent="0.25">
      <c r="B114" s="18">
        <v>38170</v>
      </c>
      <c r="C114" s="19">
        <v>1125.3800000000001</v>
      </c>
      <c r="D114" s="19">
        <v>55.924833028938423</v>
      </c>
    </row>
    <row r="115" spans="2:4" x14ac:dyDescent="0.25">
      <c r="B115" s="18">
        <v>38174</v>
      </c>
      <c r="C115" s="19">
        <v>1116.21</v>
      </c>
      <c r="D115" s="19">
        <v>55.516426030073788</v>
      </c>
    </row>
    <row r="116" spans="2:4" x14ac:dyDescent="0.25">
      <c r="B116" s="18">
        <v>38175</v>
      </c>
      <c r="C116" s="19">
        <v>1118.33</v>
      </c>
      <c r="D116" s="19">
        <v>55.514522984920319</v>
      </c>
    </row>
    <row r="117" spans="2:4" x14ac:dyDescent="0.25">
      <c r="B117" s="18">
        <v>38176</v>
      </c>
      <c r="C117" s="19">
        <v>1109.1099999999999</v>
      </c>
      <c r="D117" s="19">
        <v>55.215263131328392</v>
      </c>
    </row>
    <row r="118" spans="2:4" x14ac:dyDescent="0.25">
      <c r="B118" s="18">
        <v>38177</v>
      </c>
      <c r="C118" s="19">
        <v>1112.81</v>
      </c>
      <c r="D118" s="19">
        <v>55.426113508086267</v>
      </c>
    </row>
    <row r="119" spans="2:4" x14ac:dyDescent="0.25">
      <c r="B119" s="18">
        <v>38180</v>
      </c>
      <c r="C119" s="19">
        <v>1114.3499999999999</v>
      </c>
      <c r="D119" s="19">
        <v>55.427795628202603</v>
      </c>
    </row>
    <row r="120" spans="2:4" x14ac:dyDescent="0.25">
      <c r="B120" s="18">
        <v>38181</v>
      </c>
      <c r="C120" s="19">
        <v>1115.1400000000001</v>
      </c>
      <c r="D120" s="19">
        <v>55.44732059481683</v>
      </c>
    </row>
    <row r="121" spans="2:4" x14ac:dyDescent="0.25">
      <c r="B121" s="18">
        <v>38182</v>
      </c>
      <c r="C121" s="19">
        <v>1111.47</v>
      </c>
      <c r="D121" s="19">
        <v>55.266196071597989</v>
      </c>
    </row>
    <row r="122" spans="2:4" x14ac:dyDescent="0.25">
      <c r="B122" s="18">
        <v>38183</v>
      </c>
      <c r="C122" s="19">
        <v>1106.69</v>
      </c>
      <c r="D122" s="19">
        <v>55.039303523768517</v>
      </c>
    </row>
    <row r="123" spans="2:4" x14ac:dyDescent="0.25">
      <c r="B123" s="18">
        <v>38184</v>
      </c>
      <c r="C123" s="19">
        <v>1101.3900000000001</v>
      </c>
      <c r="D123" s="19">
        <v>54.790972047889824</v>
      </c>
    </row>
    <row r="124" spans="2:4" x14ac:dyDescent="0.25">
      <c r="B124" s="18">
        <v>38187</v>
      </c>
      <c r="C124" s="19">
        <v>1100.9000000000001</v>
      </c>
      <c r="D124" s="19">
        <v>54.769506034025298</v>
      </c>
    </row>
    <row r="125" spans="2:4" x14ac:dyDescent="0.25">
      <c r="B125" s="18">
        <v>38188</v>
      </c>
      <c r="C125" s="19">
        <v>1108.67</v>
      </c>
      <c r="D125" s="19">
        <v>55.110101457976036</v>
      </c>
    </row>
    <row r="126" spans="2:4" x14ac:dyDescent="0.25">
      <c r="B126" s="18">
        <v>38189</v>
      </c>
      <c r="C126" s="19">
        <v>1093.8800000000001</v>
      </c>
      <c r="D126" s="19">
        <v>54.451048713876808</v>
      </c>
    </row>
    <row r="127" spans="2:4" x14ac:dyDescent="0.25">
      <c r="B127" s="18">
        <v>38190</v>
      </c>
      <c r="C127" s="19">
        <v>1096.8399999999999</v>
      </c>
      <c r="D127" s="19">
        <v>54.550431657679752</v>
      </c>
    </row>
    <row r="128" spans="2:4" x14ac:dyDescent="0.25">
      <c r="B128" s="18">
        <v>38191</v>
      </c>
      <c r="C128" s="19">
        <v>1086.2</v>
      </c>
      <c r="D128" s="19">
        <v>54.039135543209788</v>
      </c>
    </row>
    <row r="129" spans="2:4" x14ac:dyDescent="0.25">
      <c r="B129" s="18">
        <v>38194</v>
      </c>
      <c r="C129" s="19">
        <v>1084.07</v>
      </c>
      <c r="D129" s="19">
        <v>53.941063147547496</v>
      </c>
    </row>
    <row r="130" spans="2:4" x14ac:dyDescent="0.25">
      <c r="B130" s="18">
        <v>38195</v>
      </c>
      <c r="C130" s="19">
        <v>1094.83</v>
      </c>
      <c r="D130" s="19">
        <v>54.42142321127217</v>
      </c>
    </row>
    <row r="131" spans="2:4" x14ac:dyDescent="0.25">
      <c r="B131" s="18">
        <v>38196</v>
      </c>
      <c r="C131" s="19">
        <v>1095.42</v>
      </c>
      <c r="D131" s="19">
        <v>54.436307869601428</v>
      </c>
    </row>
    <row r="132" spans="2:4" x14ac:dyDescent="0.25">
      <c r="B132" s="18">
        <v>38197</v>
      </c>
      <c r="C132" s="19">
        <v>1100.43</v>
      </c>
      <c r="D132" s="19">
        <v>54.66725794387731</v>
      </c>
    </row>
    <row r="133" spans="2:4" x14ac:dyDescent="0.25">
      <c r="B133" s="18">
        <v>38198</v>
      </c>
      <c r="C133" s="19">
        <v>1101.72</v>
      </c>
      <c r="D133" s="19">
        <v>54.721822439674071</v>
      </c>
    </row>
    <row r="134" spans="2:4" x14ac:dyDescent="0.25">
      <c r="B134" s="18">
        <v>38201</v>
      </c>
      <c r="C134" s="19">
        <v>1106.6199999999999</v>
      </c>
      <c r="D134" s="19">
        <v>54.93455197136651</v>
      </c>
    </row>
    <row r="135" spans="2:4" x14ac:dyDescent="0.25">
      <c r="B135" s="18">
        <v>38202</v>
      </c>
      <c r="C135" s="19">
        <v>1099.69</v>
      </c>
      <c r="D135" s="19">
        <v>54.601242768128479</v>
      </c>
    </row>
    <row r="136" spans="2:4" x14ac:dyDescent="0.25">
      <c r="B136" s="18">
        <v>38203</v>
      </c>
      <c r="C136" s="19">
        <v>1098.6300000000001</v>
      </c>
      <c r="D136" s="19">
        <v>54.551514068201001</v>
      </c>
    </row>
    <row r="137" spans="2:4" x14ac:dyDescent="0.25">
      <c r="B137" s="18">
        <v>38204</v>
      </c>
      <c r="C137" s="19">
        <v>1080.7</v>
      </c>
      <c r="D137" s="19">
        <v>53.72785127667381</v>
      </c>
    </row>
    <row r="138" spans="2:4" x14ac:dyDescent="0.25">
      <c r="B138" s="18">
        <v>38205</v>
      </c>
      <c r="C138" s="19">
        <v>1063.97</v>
      </c>
      <c r="D138" s="19">
        <v>52.955996915354966</v>
      </c>
    </row>
    <row r="139" spans="2:4" x14ac:dyDescent="0.25">
      <c r="B139" s="18">
        <v>38208</v>
      </c>
      <c r="C139" s="19">
        <v>1065.22</v>
      </c>
      <c r="D139" s="19">
        <v>52.841201990218259</v>
      </c>
    </row>
    <row r="140" spans="2:4" x14ac:dyDescent="0.25">
      <c r="B140" s="18">
        <v>38209</v>
      </c>
      <c r="C140" s="19">
        <v>1079.04</v>
      </c>
      <c r="D140" s="19">
        <v>52.842087041625511</v>
      </c>
    </row>
    <row r="141" spans="2:4" x14ac:dyDescent="0.25">
      <c r="B141" s="18">
        <v>38210</v>
      </c>
      <c r="C141" s="19">
        <v>1075.79</v>
      </c>
      <c r="D141" s="19">
        <v>52.842983116338324</v>
      </c>
    </row>
    <row r="142" spans="2:4" x14ac:dyDescent="0.25">
      <c r="B142" s="18">
        <v>38211</v>
      </c>
      <c r="C142" s="19">
        <v>1063.23</v>
      </c>
      <c r="D142" s="19">
        <v>52.843877371468359</v>
      </c>
    </row>
    <row r="143" spans="2:4" x14ac:dyDescent="0.25">
      <c r="B143" s="18">
        <v>38212</v>
      </c>
      <c r="C143" s="19">
        <v>1064.8</v>
      </c>
      <c r="D143" s="19">
        <v>52.844773476540858</v>
      </c>
    </row>
    <row r="144" spans="2:4" x14ac:dyDescent="0.25">
      <c r="B144" s="18">
        <v>38215</v>
      </c>
      <c r="C144" s="19">
        <v>1079.3399999999999</v>
      </c>
      <c r="D144" s="19">
        <v>53.233513941420298</v>
      </c>
    </row>
    <row r="145" spans="2:4" x14ac:dyDescent="0.25">
      <c r="B145" s="18">
        <v>38216</v>
      </c>
      <c r="C145" s="19">
        <v>1081.71</v>
      </c>
      <c r="D145" s="19">
        <v>53.1966312101817</v>
      </c>
    </row>
    <row r="146" spans="2:4" x14ac:dyDescent="0.25">
      <c r="B146" s="18">
        <v>38217</v>
      </c>
      <c r="C146" s="19">
        <v>1095.17</v>
      </c>
      <c r="D146" s="19">
        <v>53.599813988191798</v>
      </c>
    </row>
    <row r="147" spans="2:4" x14ac:dyDescent="0.25">
      <c r="B147" s="18">
        <v>38218</v>
      </c>
      <c r="C147" s="19">
        <v>1091.23</v>
      </c>
      <c r="D147" s="19">
        <v>53.472768216069205</v>
      </c>
    </row>
    <row r="148" spans="2:4" x14ac:dyDescent="0.25">
      <c r="B148" s="18">
        <v>38219</v>
      </c>
      <c r="C148" s="19">
        <v>1098.3499999999999</v>
      </c>
      <c r="D148" s="19">
        <v>53.66224427389497</v>
      </c>
    </row>
    <row r="149" spans="2:4" x14ac:dyDescent="0.25">
      <c r="B149" s="18">
        <v>38222</v>
      </c>
      <c r="C149" s="19">
        <v>1095.68</v>
      </c>
      <c r="D149" s="19">
        <v>53.483593841606321</v>
      </c>
    </row>
    <row r="150" spans="2:4" x14ac:dyDescent="0.25">
      <c r="B150" s="18">
        <v>38223</v>
      </c>
      <c r="C150" s="19">
        <v>1096.19</v>
      </c>
      <c r="D150" s="19">
        <v>53.395336309135743</v>
      </c>
    </row>
    <row r="151" spans="2:4" x14ac:dyDescent="0.25">
      <c r="B151" s="18">
        <v>38224</v>
      </c>
      <c r="C151" s="19">
        <v>1104.96</v>
      </c>
      <c r="D151" s="19">
        <v>53.57906286807922</v>
      </c>
    </row>
    <row r="152" spans="2:4" x14ac:dyDescent="0.25">
      <c r="B152" s="18">
        <v>38225</v>
      </c>
      <c r="C152" s="19">
        <v>1105.0899999999999</v>
      </c>
      <c r="D152" s="19">
        <v>53.56416308271676</v>
      </c>
    </row>
    <row r="153" spans="2:4" x14ac:dyDescent="0.25">
      <c r="B153" s="18">
        <v>38226</v>
      </c>
      <c r="C153" s="19">
        <v>1107.77</v>
      </c>
      <c r="D153" s="19">
        <v>53.619374519783328</v>
      </c>
    </row>
    <row r="154" spans="2:4" x14ac:dyDescent="0.25">
      <c r="B154" s="18">
        <v>38229</v>
      </c>
      <c r="C154" s="19">
        <v>1099.1500000000001</v>
      </c>
      <c r="D154" s="19">
        <v>53.314100222873712</v>
      </c>
    </row>
    <row r="155" spans="2:4" x14ac:dyDescent="0.25">
      <c r="B155" s="18">
        <v>38230</v>
      </c>
      <c r="C155" s="19">
        <v>1104.24</v>
      </c>
      <c r="D155" s="19">
        <v>53.491603207065161</v>
      </c>
    </row>
    <row r="156" spans="2:4" x14ac:dyDescent="0.25">
      <c r="B156" s="18">
        <v>38231</v>
      </c>
      <c r="C156" s="19">
        <v>1105.9100000000001</v>
      </c>
      <c r="D156" s="19">
        <v>53.514704138992791</v>
      </c>
    </row>
    <row r="157" spans="2:4" x14ac:dyDescent="0.25">
      <c r="B157" s="18">
        <v>38232</v>
      </c>
      <c r="C157" s="19">
        <v>1118.31</v>
      </c>
      <c r="D157" s="19">
        <v>53.834548721754025</v>
      </c>
    </row>
    <row r="158" spans="2:4" x14ac:dyDescent="0.25">
      <c r="B158" s="18">
        <v>38233</v>
      </c>
      <c r="C158" s="19">
        <v>1113.6300000000001</v>
      </c>
      <c r="D158" s="19">
        <v>53.594289513280941</v>
      </c>
    </row>
    <row r="159" spans="2:4" x14ac:dyDescent="0.25">
      <c r="B159" s="18">
        <v>38237</v>
      </c>
      <c r="C159" s="19">
        <v>1121.3</v>
      </c>
      <c r="D159" s="19">
        <v>53.921407307526344</v>
      </c>
    </row>
    <row r="160" spans="2:4" x14ac:dyDescent="0.25">
      <c r="B160" s="18">
        <v>38238</v>
      </c>
      <c r="C160" s="19">
        <v>1116.27</v>
      </c>
      <c r="D160" s="19">
        <v>53.688257102197362</v>
      </c>
    </row>
    <row r="161" spans="2:4" x14ac:dyDescent="0.25">
      <c r="B161" s="18">
        <v>38239</v>
      </c>
      <c r="C161" s="19">
        <v>1118.3800000000001</v>
      </c>
      <c r="D161" s="19">
        <v>53.775352639390832</v>
      </c>
    </row>
    <row r="162" spans="2:4" x14ac:dyDescent="0.25">
      <c r="B162" s="18">
        <v>38240</v>
      </c>
      <c r="C162" s="19">
        <v>1123.92</v>
      </c>
      <c r="D162" s="19">
        <v>54.017897835355107</v>
      </c>
    </row>
    <row r="163" spans="2:4" x14ac:dyDescent="0.25">
      <c r="B163" s="18">
        <v>38243</v>
      </c>
      <c r="C163" s="19">
        <v>1125.82</v>
      </c>
      <c r="D163" s="19">
        <v>54.09303045620846</v>
      </c>
    </row>
    <row r="164" spans="2:4" x14ac:dyDescent="0.25">
      <c r="B164" s="18">
        <v>38244</v>
      </c>
      <c r="C164" s="19">
        <v>1128.33</v>
      </c>
      <c r="D164" s="19">
        <v>54.175473908825779</v>
      </c>
    </row>
    <row r="165" spans="2:4" x14ac:dyDescent="0.25">
      <c r="B165" s="18">
        <v>38245</v>
      </c>
      <c r="C165" s="19">
        <v>1120.3699999999999</v>
      </c>
      <c r="D165" s="19">
        <v>53.827837763797859</v>
      </c>
    </row>
    <row r="166" spans="2:4" x14ac:dyDescent="0.25">
      <c r="B166" s="18">
        <v>38246</v>
      </c>
      <c r="C166" s="19">
        <v>1123.5</v>
      </c>
      <c r="D166" s="19">
        <v>53.977546427711488</v>
      </c>
    </row>
    <row r="167" spans="2:4" x14ac:dyDescent="0.25">
      <c r="B167" s="18">
        <v>38247</v>
      </c>
      <c r="C167" s="19">
        <v>1128.55</v>
      </c>
      <c r="D167" s="19">
        <v>54.21518079839975</v>
      </c>
    </row>
    <row r="168" spans="2:4" x14ac:dyDescent="0.25">
      <c r="B168" s="18">
        <v>38250</v>
      </c>
      <c r="C168" s="19">
        <v>1122.2</v>
      </c>
      <c r="D168" s="19">
        <v>53.924881976280751</v>
      </c>
    </row>
    <row r="169" spans="2:4" x14ac:dyDescent="0.25">
      <c r="B169" s="18">
        <v>38251</v>
      </c>
      <c r="C169" s="19">
        <v>1129.3</v>
      </c>
      <c r="D169" s="19">
        <v>54.229690458972826</v>
      </c>
    </row>
    <row r="170" spans="2:4" x14ac:dyDescent="0.25">
      <c r="B170" s="18">
        <v>38252</v>
      </c>
      <c r="C170" s="19">
        <v>1113.56</v>
      </c>
      <c r="D170" s="19">
        <v>53.515870205129453</v>
      </c>
    </row>
    <row r="171" spans="2:4" x14ac:dyDescent="0.25">
      <c r="B171" s="18">
        <v>38253</v>
      </c>
      <c r="C171" s="19">
        <v>1108.3599999999999</v>
      </c>
      <c r="D171" s="19">
        <v>53.283024356785255</v>
      </c>
    </row>
    <row r="172" spans="2:4" x14ac:dyDescent="0.25">
      <c r="B172" s="18">
        <v>38254</v>
      </c>
      <c r="C172" s="19">
        <v>1110.1099999999999</v>
      </c>
      <c r="D172" s="19">
        <v>53.345236187442659</v>
      </c>
    </row>
    <row r="173" spans="2:4" x14ac:dyDescent="0.25">
      <c r="B173" s="18">
        <v>38257</v>
      </c>
      <c r="C173" s="19">
        <v>1103.52</v>
      </c>
      <c r="D173" s="19">
        <v>53.046683143828403</v>
      </c>
    </row>
    <row r="174" spans="2:4" x14ac:dyDescent="0.25">
      <c r="B174" s="18">
        <v>38258</v>
      </c>
      <c r="C174" s="19">
        <v>1110.06</v>
      </c>
      <c r="D174" s="19">
        <v>53.321510096078093</v>
      </c>
    </row>
    <row r="175" spans="2:4" x14ac:dyDescent="0.25">
      <c r="B175" s="18">
        <v>38259</v>
      </c>
      <c r="C175" s="19">
        <v>1114.8</v>
      </c>
      <c r="D175" s="19">
        <v>53.509375074296784</v>
      </c>
    </row>
    <row r="176" spans="2:4" x14ac:dyDescent="0.25">
      <c r="B176" s="18">
        <v>38260</v>
      </c>
      <c r="C176" s="19">
        <v>1114.58</v>
      </c>
      <c r="D176" s="19">
        <v>53.483539968253304</v>
      </c>
    </row>
    <row r="177" spans="2:4" x14ac:dyDescent="0.25">
      <c r="B177" s="18">
        <v>38261</v>
      </c>
      <c r="C177" s="19">
        <v>1131.5</v>
      </c>
      <c r="D177" s="19">
        <v>54.216648395947885</v>
      </c>
    </row>
    <row r="178" spans="2:4" x14ac:dyDescent="0.25">
      <c r="B178" s="18">
        <v>38264</v>
      </c>
      <c r="C178" s="19">
        <v>1135.17</v>
      </c>
      <c r="D178" s="19">
        <v>54.40413132891171</v>
      </c>
    </row>
    <row r="179" spans="2:4" x14ac:dyDescent="0.25">
      <c r="B179" s="18">
        <v>38265</v>
      </c>
      <c r="C179" s="19">
        <v>1134.48</v>
      </c>
      <c r="D179" s="19">
        <v>54.378884942194581</v>
      </c>
    </row>
    <row r="180" spans="2:4" x14ac:dyDescent="0.25">
      <c r="B180" s="18">
        <v>38266</v>
      </c>
      <c r="C180" s="19">
        <v>1142.05</v>
      </c>
      <c r="D180" s="19">
        <v>54.610277242903699</v>
      </c>
    </row>
    <row r="181" spans="2:4" x14ac:dyDescent="0.25">
      <c r="B181" s="18">
        <v>38267</v>
      </c>
      <c r="C181" s="19">
        <v>1130.6500000000001</v>
      </c>
      <c r="D181" s="19">
        <v>54.10875319712401</v>
      </c>
    </row>
    <row r="182" spans="2:4" x14ac:dyDescent="0.25">
      <c r="B182" s="18">
        <v>38268</v>
      </c>
      <c r="C182" s="19">
        <v>1122.1400000000001</v>
      </c>
      <c r="D182" s="19">
        <v>53.735237840667544</v>
      </c>
    </row>
    <row r="183" spans="2:4" x14ac:dyDescent="0.25">
      <c r="B183" s="18">
        <v>38271</v>
      </c>
      <c r="C183" s="19">
        <v>1124.3900000000001</v>
      </c>
      <c r="D183" s="19">
        <v>53.828343055223868</v>
      </c>
    </row>
    <row r="184" spans="2:4" x14ac:dyDescent="0.25">
      <c r="B184" s="18">
        <v>38272</v>
      </c>
      <c r="C184" s="19">
        <v>1121.8399999999999</v>
      </c>
      <c r="D184" s="19">
        <v>53.829370132971661</v>
      </c>
    </row>
    <row r="185" spans="2:4" x14ac:dyDescent="0.25">
      <c r="B185" s="18">
        <v>38273</v>
      </c>
      <c r="C185" s="19">
        <v>1113.6500000000001</v>
      </c>
      <c r="D185" s="19">
        <v>53.486166062435508</v>
      </c>
    </row>
    <row r="186" spans="2:4" x14ac:dyDescent="0.25">
      <c r="B186" s="18">
        <v>38274</v>
      </c>
      <c r="C186" s="19">
        <v>1103.29</v>
      </c>
      <c r="D186" s="19">
        <v>53.140985832244503</v>
      </c>
    </row>
    <row r="187" spans="2:4" x14ac:dyDescent="0.25">
      <c r="B187" s="18">
        <v>38275</v>
      </c>
      <c r="C187" s="19">
        <v>1108.2</v>
      </c>
      <c r="D187" s="19">
        <v>53.14232057995909</v>
      </c>
    </row>
    <row r="188" spans="2:4" x14ac:dyDescent="0.25">
      <c r="B188" s="18">
        <v>38278</v>
      </c>
      <c r="C188" s="19">
        <v>1114.02</v>
      </c>
      <c r="D188" s="19">
        <v>53.223157849193953</v>
      </c>
    </row>
    <row r="189" spans="2:4" x14ac:dyDescent="0.25">
      <c r="B189" s="18">
        <v>38279</v>
      </c>
      <c r="C189" s="19">
        <v>1103.23</v>
      </c>
      <c r="D189" s="19">
        <v>52.805727033482505</v>
      </c>
    </row>
    <row r="190" spans="2:4" x14ac:dyDescent="0.25">
      <c r="B190" s="18">
        <v>38280</v>
      </c>
      <c r="C190" s="19">
        <v>1103.6600000000001</v>
      </c>
      <c r="D190" s="19">
        <v>52.972728603834909</v>
      </c>
    </row>
    <row r="191" spans="2:4" x14ac:dyDescent="0.25">
      <c r="B191" s="18">
        <v>38281</v>
      </c>
      <c r="C191" s="19">
        <v>1106.49</v>
      </c>
      <c r="D191" s="19">
        <v>52.880190580477496</v>
      </c>
    </row>
    <row r="192" spans="2:4" x14ac:dyDescent="0.25">
      <c r="B192" s="18">
        <v>38282</v>
      </c>
      <c r="C192" s="19">
        <v>1095.74</v>
      </c>
      <c r="D192" s="19">
        <v>52.523765805370985</v>
      </c>
    </row>
    <row r="193" spans="2:4" x14ac:dyDescent="0.25">
      <c r="B193" s="18">
        <v>38285</v>
      </c>
      <c r="C193" s="19">
        <v>1094.8</v>
      </c>
      <c r="D193" s="19">
        <v>52.691373027523255</v>
      </c>
    </row>
    <row r="194" spans="2:4" x14ac:dyDescent="0.25">
      <c r="B194" s="18">
        <v>38286</v>
      </c>
      <c r="C194" s="19">
        <v>1111.0899999999999</v>
      </c>
      <c r="D194" s="19">
        <v>53.18834905898813</v>
      </c>
    </row>
    <row r="195" spans="2:4" x14ac:dyDescent="0.25">
      <c r="B195" s="18">
        <v>38287</v>
      </c>
      <c r="C195" s="19">
        <v>1125.4000000000001</v>
      </c>
      <c r="D195" s="19">
        <v>53.785796529813346</v>
      </c>
    </row>
    <row r="196" spans="2:4" x14ac:dyDescent="0.25">
      <c r="B196" s="18">
        <v>38288</v>
      </c>
      <c r="C196" s="19">
        <v>1127.44</v>
      </c>
      <c r="D196" s="19">
        <v>53.774414580883978</v>
      </c>
    </row>
    <row r="197" spans="2:4" x14ac:dyDescent="0.25">
      <c r="B197" s="18">
        <v>38289</v>
      </c>
      <c r="C197" s="19">
        <v>1130.2</v>
      </c>
      <c r="D197" s="19">
        <v>53.888699450173362</v>
      </c>
    </row>
    <row r="198" spans="2:4" x14ac:dyDescent="0.25">
      <c r="B198" s="18">
        <v>38292</v>
      </c>
      <c r="C198" s="19">
        <v>1130.51</v>
      </c>
      <c r="D198" s="19">
        <v>53.950007122755892</v>
      </c>
    </row>
    <row r="199" spans="2:4" x14ac:dyDescent="0.25">
      <c r="B199" s="18">
        <v>38293</v>
      </c>
      <c r="C199" s="19">
        <v>1130.56</v>
      </c>
      <c r="D199" s="19">
        <v>53.722824782775639</v>
      </c>
    </row>
    <row r="200" spans="2:4" x14ac:dyDescent="0.25">
      <c r="B200" s="18">
        <v>38294</v>
      </c>
      <c r="C200" s="19">
        <v>1143.2</v>
      </c>
      <c r="D200" s="19">
        <v>53.842324695202649</v>
      </c>
    </row>
    <row r="201" spans="2:4" x14ac:dyDescent="0.25">
      <c r="B201" s="18">
        <v>38295</v>
      </c>
      <c r="C201" s="19">
        <v>1161.67</v>
      </c>
      <c r="D201" s="19">
        <v>54.287805135270496</v>
      </c>
    </row>
    <row r="202" spans="2:4" x14ac:dyDescent="0.25">
      <c r="B202" s="18">
        <v>38296</v>
      </c>
      <c r="C202" s="19">
        <v>1166.17</v>
      </c>
      <c r="D202" s="19">
        <v>54.418378266126467</v>
      </c>
    </row>
    <row r="203" spans="2:4" x14ac:dyDescent="0.25">
      <c r="B203" s="18">
        <v>38299</v>
      </c>
      <c r="C203" s="19">
        <v>1164.8900000000001</v>
      </c>
      <c r="D203" s="19">
        <v>54.414855733381316</v>
      </c>
    </row>
    <row r="204" spans="2:4" x14ac:dyDescent="0.25">
      <c r="B204" s="18">
        <v>38300</v>
      </c>
      <c r="C204" s="19">
        <v>1164.08</v>
      </c>
      <c r="D204" s="19">
        <v>54.349531819633775</v>
      </c>
    </row>
    <row r="205" spans="2:4" x14ac:dyDescent="0.25">
      <c r="B205" s="18">
        <v>38301</v>
      </c>
      <c r="C205" s="19">
        <v>1162.9100000000001</v>
      </c>
      <c r="D205" s="19">
        <v>54.170141024180495</v>
      </c>
    </row>
    <row r="206" spans="2:4" x14ac:dyDescent="0.25">
      <c r="B206" s="18">
        <v>38302</v>
      </c>
      <c r="C206" s="19">
        <v>1173.48</v>
      </c>
      <c r="D206" s="19">
        <v>54.504555665896135</v>
      </c>
    </row>
    <row r="207" spans="2:4" x14ac:dyDescent="0.25">
      <c r="B207" s="18">
        <v>38303</v>
      </c>
      <c r="C207" s="19">
        <v>1184.17</v>
      </c>
      <c r="D207" s="19">
        <v>54.960293314922247</v>
      </c>
    </row>
    <row r="208" spans="2:4" x14ac:dyDescent="0.25">
      <c r="B208" s="18">
        <v>38306</v>
      </c>
      <c r="C208" s="19">
        <v>1183.81</v>
      </c>
      <c r="D208" s="19">
        <v>54.955719931121088</v>
      </c>
    </row>
    <row r="209" spans="2:4" x14ac:dyDescent="0.25">
      <c r="B209" s="18">
        <v>38307</v>
      </c>
      <c r="C209" s="19">
        <v>1175.43</v>
      </c>
      <c r="D209" s="19">
        <v>54.652277903210859</v>
      </c>
    </row>
    <row r="210" spans="2:4" x14ac:dyDescent="0.25">
      <c r="B210" s="18">
        <v>38308</v>
      </c>
      <c r="C210" s="19">
        <v>1181.94</v>
      </c>
      <c r="D210" s="19">
        <v>55.002441781975726</v>
      </c>
    </row>
    <row r="211" spans="2:4" x14ac:dyDescent="0.25">
      <c r="B211" s="18">
        <v>38309</v>
      </c>
      <c r="C211" s="19">
        <v>1183.55</v>
      </c>
      <c r="D211" s="19">
        <v>55.069380490352749</v>
      </c>
    </row>
    <row r="212" spans="2:4" x14ac:dyDescent="0.25">
      <c r="B212" s="18">
        <v>38310</v>
      </c>
      <c r="C212" s="19">
        <v>1170.3399999999999</v>
      </c>
      <c r="D212" s="19">
        <v>54.470232303230276</v>
      </c>
    </row>
    <row r="213" spans="2:4" x14ac:dyDescent="0.25">
      <c r="B213" s="18">
        <v>38313</v>
      </c>
      <c r="C213" s="19">
        <v>1177.24</v>
      </c>
      <c r="D213" s="19">
        <v>54.742158936181042</v>
      </c>
    </row>
    <row r="214" spans="2:4" x14ac:dyDescent="0.25">
      <c r="B214" s="18">
        <v>38314</v>
      </c>
      <c r="C214" s="19">
        <v>1176.94</v>
      </c>
      <c r="D214" s="19">
        <v>54.731002223883394</v>
      </c>
    </row>
    <row r="215" spans="2:4" x14ac:dyDescent="0.25">
      <c r="B215" s="18">
        <v>38315</v>
      </c>
      <c r="C215" s="19">
        <v>1181.76</v>
      </c>
      <c r="D215" s="19">
        <v>54.938449929325571</v>
      </c>
    </row>
    <row r="216" spans="2:4" x14ac:dyDescent="0.25">
      <c r="B216" s="18">
        <v>38317</v>
      </c>
      <c r="C216" s="19">
        <v>1182.6500000000001</v>
      </c>
      <c r="D216" s="19">
        <v>54.952572901285649</v>
      </c>
    </row>
    <row r="217" spans="2:4" x14ac:dyDescent="0.25">
      <c r="B217" s="18">
        <v>38320</v>
      </c>
      <c r="C217" s="19">
        <v>1178.57</v>
      </c>
      <c r="D217" s="19">
        <v>54.794832317333928</v>
      </c>
    </row>
    <row r="218" spans="2:4" x14ac:dyDescent="0.25">
      <c r="B218" s="18">
        <v>38321</v>
      </c>
      <c r="C218" s="19">
        <v>1173.82</v>
      </c>
      <c r="D218" s="19">
        <v>54.590325712347699</v>
      </c>
    </row>
    <row r="219" spans="2:4" x14ac:dyDescent="0.25">
      <c r="B219" s="18">
        <v>38322</v>
      </c>
      <c r="C219" s="19">
        <v>1191.3699999999999</v>
      </c>
      <c r="D219" s="19">
        <v>55.384196931697105</v>
      </c>
    </row>
    <row r="220" spans="2:4" x14ac:dyDescent="0.25">
      <c r="B220" s="18">
        <v>38323</v>
      </c>
      <c r="C220" s="19">
        <v>1190.33</v>
      </c>
      <c r="D220" s="19">
        <v>55.333319266327635</v>
      </c>
    </row>
    <row r="221" spans="2:4" x14ac:dyDescent="0.25">
      <c r="B221" s="18">
        <v>38324</v>
      </c>
      <c r="C221" s="19">
        <v>1191.17</v>
      </c>
      <c r="D221" s="19">
        <v>55.388058330159204</v>
      </c>
    </row>
    <row r="222" spans="2:4" x14ac:dyDescent="0.25">
      <c r="B222" s="18">
        <v>38327</v>
      </c>
      <c r="C222" s="19">
        <v>1190.25</v>
      </c>
      <c r="D222" s="19">
        <v>55.26472734791664</v>
      </c>
    </row>
    <row r="223" spans="2:4" x14ac:dyDescent="0.25">
      <c r="B223" s="18">
        <v>38328</v>
      </c>
      <c r="C223" s="19">
        <v>1177.07</v>
      </c>
      <c r="D223" s="19">
        <v>54.704215485372131</v>
      </c>
    </row>
    <row r="224" spans="2:4" x14ac:dyDescent="0.25">
      <c r="B224" s="18">
        <v>38329</v>
      </c>
      <c r="C224" s="19">
        <v>1182.81</v>
      </c>
      <c r="D224" s="19">
        <v>54.947155382674666</v>
      </c>
    </row>
    <row r="225" spans="2:4" x14ac:dyDescent="0.25">
      <c r="B225" s="18">
        <v>38330</v>
      </c>
      <c r="C225" s="19">
        <v>1189.24</v>
      </c>
      <c r="D225" s="19">
        <v>55.223960392707163</v>
      </c>
    </row>
    <row r="226" spans="2:4" x14ac:dyDescent="0.25">
      <c r="B226" s="18">
        <v>38331</v>
      </c>
      <c r="C226" s="19">
        <v>1188</v>
      </c>
      <c r="D226" s="19">
        <v>55.159464601439801</v>
      </c>
    </row>
    <row r="227" spans="2:4" x14ac:dyDescent="0.25">
      <c r="B227" s="18">
        <v>38334</v>
      </c>
      <c r="C227" s="19">
        <v>1198.68</v>
      </c>
      <c r="D227" s="19">
        <v>55.61336883058565</v>
      </c>
    </row>
    <row r="228" spans="2:4" x14ac:dyDescent="0.25">
      <c r="B228" s="18">
        <v>38335</v>
      </c>
      <c r="C228" s="19">
        <v>1203.3800000000001</v>
      </c>
      <c r="D228" s="19">
        <v>55.829642882201163</v>
      </c>
    </row>
    <row r="229" spans="2:4" x14ac:dyDescent="0.25">
      <c r="B229" s="18">
        <v>38336</v>
      </c>
      <c r="C229" s="19">
        <v>1205.72</v>
      </c>
      <c r="D229" s="19">
        <v>55.95965076818861</v>
      </c>
    </row>
    <row r="230" spans="2:4" x14ac:dyDescent="0.25">
      <c r="B230" s="18">
        <v>38337</v>
      </c>
      <c r="C230" s="19">
        <v>1203.21</v>
      </c>
      <c r="D230" s="19">
        <v>55.832929482892894</v>
      </c>
    </row>
    <row r="231" spans="2:4" x14ac:dyDescent="0.25">
      <c r="B231" s="18">
        <v>38338</v>
      </c>
      <c r="C231" s="19">
        <v>1194.2</v>
      </c>
      <c r="D231" s="19">
        <v>55.427111837584853</v>
      </c>
    </row>
    <row r="232" spans="2:4" x14ac:dyDescent="0.25">
      <c r="B232" s="18">
        <v>38341</v>
      </c>
      <c r="C232" s="19">
        <v>1194.6500000000001</v>
      </c>
      <c r="D232" s="19">
        <v>55.440884259535594</v>
      </c>
    </row>
    <row r="233" spans="2:4" x14ac:dyDescent="0.25">
      <c r="B233" s="18">
        <v>38342</v>
      </c>
      <c r="C233" s="19">
        <v>1205.45</v>
      </c>
      <c r="D233" s="19">
        <v>55.901884567436504</v>
      </c>
    </row>
    <row r="234" spans="2:4" x14ac:dyDescent="0.25">
      <c r="B234" s="18">
        <v>38343</v>
      </c>
      <c r="C234" s="19">
        <v>1209.57</v>
      </c>
      <c r="D234" s="19">
        <v>56.108783405135441</v>
      </c>
    </row>
    <row r="235" spans="2:4" x14ac:dyDescent="0.25">
      <c r="B235" s="18">
        <v>38344</v>
      </c>
      <c r="C235" s="19">
        <v>1210.1300000000001</v>
      </c>
      <c r="D235" s="19">
        <v>56.124466672869396</v>
      </c>
    </row>
    <row r="236" spans="2:4" x14ac:dyDescent="0.25">
      <c r="B236" s="18">
        <v>38348</v>
      </c>
      <c r="C236" s="19">
        <v>1204.92</v>
      </c>
      <c r="D236" s="19">
        <v>55.885134247499998</v>
      </c>
    </row>
    <row r="237" spans="2:4" x14ac:dyDescent="0.25">
      <c r="B237" s="18">
        <v>38349</v>
      </c>
      <c r="C237" s="19">
        <v>1213.54</v>
      </c>
      <c r="D237" s="19">
        <v>56.274270331325901</v>
      </c>
    </row>
    <row r="238" spans="2:4" x14ac:dyDescent="0.25">
      <c r="B238" s="18">
        <v>38350</v>
      </c>
      <c r="C238" s="19">
        <v>1213.45</v>
      </c>
      <c r="D238" s="19">
        <v>56.276737931002529</v>
      </c>
    </row>
    <row r="239" spans="2:4" x14ac:dyDescent="0.25">
      <c r="B239" s="18">
        <v>38351</v>
      </c>
      <c r="C239" s="19">
        <v>1213.55</v>
      </c>
      <c r="D239" s="19">
        <v>56.290182575683453</v>
      </c>
    </row>
    <row r="240" spans="2:4" x14ac:dyDescent="0.25">
      <c r="B240" s="18">
        <v>38352</v>
      </c>
      <c r="C240" s="19">
        <v>1211.92</v>
      </c>
      <c r="D240" s="19">
        <v>56.217521630924161</v>
      </c>
    </row>
    <row r="241" spans="2:4" x14ac:dyDescent="0.25">
      <c r="B241" s="18">
        <v>38355</v>
      </c>
      <c r="C241" s="19">
        <v>1202.08</v>
      </c>
      <c r="D241" s="19">
        <v>55.793417142882873</v>
      </c>
    </row>
    <row r="242" spans="2:4" x14ac:dyDescent="0.25">
      <c r="B242" s="18">
        <v>38356</v>
      </c>
      <c r="C242" s="19">
        <v>1188.05</v>
      </c>
      <c r="D242" s="19">
        <v>55.179627920693008</v>
      </c>
    </row>
    <row r="243" spans="2:4" x14ac:dyDescent="0.25">
      <c r="B243" s="18">
        <v>38357</v>
      </c>
      <c r="C243" s="19">
        <v>1183.74</v>
      </c>
      <c r="D243" s="19">
        <v>54.98433956562809</v>
      </c>
    </row>
    <row r="244" spans="2:4" x14ac:dyDescent="0.25">
      <c r="B244" s="18">
        <v>38358</v>
      </c>
      <c r="C244" s="19">
        <v>1187.8900000000001</v>
      </c>
      <c r="D244" s="19">
        <v>55.155790813958092</v>
      </c>
    </row>
    <row r="245" spans="2:4" x14ac:dyDescent="0.25">
      <c r="B245" s="18">
        <v>38359</v>
      </c>
      <c r="C245" s="19">
        <v>1186.19</v>
      </c>
      <c r="D245" s="19">
        <v>55.157877087672041</v>
      </c>
    </row>
    <row r="246" spans="2:4" x14ac:dyDescent="0.25">
      <c r="B246" s="18">
        <v>38362</v>
      </c>
      <c r="C246" s="19">
        <v>1190.25</v>
      </c>
      <c r="D246" s="19">
        <v>55.164152943141382</v>
      </c>
    </row>
    <row r="247" spans="2:4" x14ac:dyDescent="0.25">
      <c r="B247" s="18">
        <v>38363</v>
      </c>
      <c r="C247" s="19">
        <v>1182.99</v>
      </c>
      <c r="D247" s="19">
        <v>54.851155939149741</v>
      </c>
    </row>
    <row r="248" spans="2:4" x14ac:dyDescent="0.25">
      <c r="B248" s="18">
        <v>38364</v>
      </c>
      <c r="C248" s="19">
        <v>1187.7</v>
      </c>
      <c r="D248" s="19">
        <v>55.026505787870043</v>
      </c>
    </row>
    <row r="249" spans="2:4" x14ac:dyDescent="0.25">
      <c r="B249" s="18">
        <v>38365</v>
      </c>
      <c r="C249" s="19">
        <v>1177.45</v>
      </c>
      <c r="D249" s="19">
        <v>54.564589761370584</v>
      </c>
    </row>
    <row r="250" spans="2:4" x14ac:dyDescent="0.25">
      <c r="B250" s="18">
        <v>38366</v>
      </c>
      <c r="C250" s="19">
        <v>1184.52</v>
      </c>
      <c r="D250" s="19">
        <v>54.86669805925132</v>
      </c>
    </row>
    <row r="251" spans="2:4" x14ac:dyDescent="0.25">
      <c r="B251" s="18">
        <v>38370</v>
      </c>
      <c r="C251" s="19">
        <v>1195.98</v>
      </c>
      <c r="D251" s="19">
        <v>55.335548232476043</v>
      </c>
    </row>
    <row r="252" spans="2:4" x14ac:dyDescent="0.25">
      <c r="B252" s="18">
        <v>38371</v>
      </c>
      <c r="C252" s="19">
        <v>1184.6300000000001</v>
      </c>
      <c r="D252" s="19">
        <v>54.93003517988285</v>
      </c>
    </row>
    <row r="253" spans="2:4" x14ac:dyDescent="0.25">
      <c r="B253" s="18">
        <v>38372</v>
      </c>
      <c r="C253" s="19">
        <v>1175.4100000000001</v>
      </c>
      <c r="D253" s="19">
        <v>54.604393445769716</v>
      </c>
    </row>
    <row r="254" spans="2:4" x14ac:dyDescent="0.25">
      <c r="B254" s="18">
        <v>38373</v>
      </c>
      <c r="C254" s="19">
        <v>1167.8699999999999</v>
      </c>
      <c r="D254" s="19">
        <v>54.290231310368</v>
      </c>
    </row>
    <row r="255" spans="2:4" x14ac:dyDescent="0.25">
      <c r="B255" s="18">
        <v>38376</v>
      </c>
      <c r="C255" s="19">
        <v>1163.75</v>
      </c>
      <c r="D255" s="19">
        <v>54.092857032003835</v>
      </c>
    </row>
    <row r="256" spans="2:4" x14ac:dyDescent="0.25">
      <c r="B256" s="18">
        <v>38377</v>
      </c>
      <c r="C256" s="19">
        <v>1168.4100000000001</v>
      </c>
      <c r="D256" s="19">
        <v>54.292677825753906</v>
      </c>
    </row>
    <row r="257" spans="2:4" x14ac:dyDescent="0.25">
      <c r="B257" s="18">
        <v>38378</v>
      </c>
      <c r="C257" s="19">
        <v>1174.07</v>
      </c>
      <c r="D257" s="19">
        <v>54.525777375573995</v>
      </c>
    </row>
    <row r="258" spans="2:4" x14ac:dyDescent="0.25">
      <c r="B258" s="18">
        <v>38379</v>
      </c>
      <c r="C258" s="19">
        <v>1174.55</v>
      </c>
      <c r="D258" s="19">
        <v>54.533337916728421</v>
      </c>
    </row>
    <row r="259" spans="2:4" x14ac:dyDescent="0.25">
      <c r="B259" s="18">
        <v>38380</v>
      </c>
      <c r="C259" s="19">
        <v>1171.3599999999999</v>
      </c>
      <c r="D259" s="19">
        <v>54.378960683850245</v>
      </c>
    </row>
    <row r="260" spans="2:4" x14ac:dyDescent="0.25">
      <c r="B260" s="18">
        <v>38383</v>
      </c>
      <c r="C260" s="19">
        <v>1181.27</v>
      </c>
      <c r="D260" s="19">
        <v>54.806966656179632</v>
      </c>
    </row>
    <row r="261" spans="2:4" x14ac:dyDescent="0.25">
      <c r="B261" s="18">
        <v>38384</v>
      </c>
      <c r="C261" s="19">
        <v>1189.4100000000001</v>
      </c>
      <c r="D261" s="19">
        <v>55.129615185157128</v>
      </c>
    </row>
    <row r="262" spans="2:4" x14ac:dyDescent="0.25">
      <c r="B262" s="18">
        <v>38385</v>
      </c>
      <c r="C262" s="19">
        <v>1193.19</v>
      </c>
      <c r="D262" s="19">
        <v>55.243458358312559</v>
      </c>
    </row>
    <row r="263" spans="2:4" x14ac:dyDescent="0.25">
      <c r="B263" s="18">
        <v>38386</v>
      </c>
      <c r="C263" s="19">
        <v>1189.8900000000001</v>
      </c>
      <c r="D263" s="19">
        <v>55.084243156163247</v>
      </c>
    </row>
    <row r="264" spans="2:4" x14ac:dyDescent="0.25">
      <c r="B264" s="18">
        <v>38387</v>
      </c>
      <c r="C264" s="19">
        <v>1203.03</v>
      </c>
      <c r="D264" s="19">
        <v>55.367199890458217</v>
      </c>
    </row>
    <row r="265" spans="2:4" x14ac:dyDescent="0.25">
      <c r="B265" s="18">
        <v>38390</v>
      </c>
      <c r="C265" s="19">
        <v>1201.72</v>
      </c>
      <c r="D265" s="19">
        <v>55.308961068486106</v>
      </c>
    </row>
    <row r="266" spans="2:4" x14ac:dyDescent="0.25">
      <c r="B266" s="18">
        <v>38391</v>
      </c>
      <c r="C266" s="19">
        <v>1202.3</v>
      </c>
      <c r="D266" s="19">
        <v>55.352080445028015</v>
      </c>
    </row>
    <row r="267" spans="2:4" x14ac:dyDescent="0.25">
      <c r="B267" s="18">
        <v>38392</v>
      </c>
      <c r="C267" s="19">
        <v>1191.99</v>
      </c>
      <c r="D267" s="19">
        <v>54.913014042932119</v>
      </c>
    </row>
    <row r="268" spans="2:4" x14ac:dyDescent="0.25">
      <c r="B268" s="18">
        <v>38393</v>
      </c>
      <c r="C268" s="19">
        <v>1197.01</v>
      </c>
      <c r="D268" s="19">
        <v>55.115861111699594</v>
      </c>
    </row>
    <row r="269" spans="2:4" x14ac:dyDescent="0.25">
      <c r="B269" s="18">
        <v>38394</v>
      </c>
      <c r="C269" s="19">
        <v>1205.3</v>
      </c>
      <c r="D269" s="19">
        <v>55.463927092449055</v>
      </c>
    </row>
    <row r="270" spans="2:4" x14ac:dyDescent="0.25">
      <c r="B270" s="18">
        <v>38397</v>
      </c>
      <c r="C270" s="19">
        <v>1206.1400000000001</v>
      </c>
      <c r="D270" s="19">
        <v>55.517104948580915</v>
      </c>
    </row>
    <row r="271" spans="2:4" x14ac:dyDescent="0.25">
      <c r="B271" s="18">
        <v>38398</v>
      </c>
      <c r="C271" s="19">
        <v>1210.1199999999999</v>
      </c>
      <c r="D271" s="19">
        <v>55.701750689593084</v>
      </c>
    </row>
    <row r="272" spans="2:4" x14ac:dyDescent="0.25">
      <c r="B272" s="18">
        <v>38399</v>
      </c>
      <c r="C272" s="19">
        <v>1210.3399999999999</v>
      </c>
      <c r="D272" s="19">
        <v>55.710388008608724</v>
      </c>
    </row>
    <row r="273" spans="2:4" x14ac:dyDescent="0.25">
      <c r="B273" s="18">
        <v>38400</v>
      </c>
      <c r="C273" s="19">
        <v>1200.75</v>
      </c>
      <c r="D273" s="19">
        <v>55.295108772128486</v>
      </c>
    </row>
    <row r="274" spans="2:4" x14ac:dyDescent="0.25">
      <c r="B274" s="18">
        <v>38401</v>
      </c>
      <c r="C274" s="19">
        <v>1201.5899999999999</v>
      </c>
      <c r="D274" s="19">
        <v>55.332095169817812</v>
      </c>
    </row>
    <row r="275" spans="2:4" x14ac:dyDescent="0.25">
      <c r="B275" s="18">
        <v>38405</v>
      </c>
      <c r="C275" s="19">
        <v>1184.1600000000001</v>
      </c>
      <c r="D275" s="19">
        <v>54.597597716056633</v>
      </c>
    </row>
    <row r="276" spans="2:4" x14ac:dyDescent="0.25">
      <c r="B276" s="18">
        <v>38406</v>
      </c>
      <c r="C276" s="19">
        <v>1190.8</v>
      </c>
      <c r="D276" s="19">
        <v>54.892010296949074</v>
      </c>
    </row>
    <row r="277" spans="2:4" x14ac:dyDescent="0.25">
      <c r="B277" s="18">
        <v>38407</v>
      </c>
      <c r="C277" s="19">
        <v>1200.2</v>
      </c>
      <c r="D277" s="19">
        <v>55.312021890726626</v>
      </c>
    </row>
    <row r="278" spans="2:4" x14ac:dyDescent="0.25">
      <c r="B278" s="18">
        <v>38408</v>
      </c>
      <c r="C278" s="19">
        <v>1211.3699999999999</v>
      </c>
      <c r="D278" s="19">
        <v>55.795095088851561</v>
      </c>
    </row>
    <row r="279" spans="2:4" x14ac:dyDescent="0.25">
      <c r="B279" s="18">
        <v>38411</v>
      </c>
      <c r="C279" s="19">
        <v>1203.5999999999999</v>
      </c>
      <c r="D279" s="19">
        <v>55.469788160158544</v>
      </c>
    </row>
    <row r="280" spans="2:4" x14ac:dyDescent="0.25">
      <c r="B280" s="18">
        <v>38412</v>
      </c>
      <c r="C280" s="19">
        <v>1210.4100000000001</v>
      </c>
      <c r="D280" s="19">
        <v>55.725611584114844</v>
      </c>
    </row>
    <row r="281" spans="2:4" x14ac:dyDescent="0.25">
      <c r="B281" s="18">
        <v>38413</v>
      </c>
      <c r="C281" s="19">
        <v>1210.08</v>
      </c>
      <c r="D281" s="19">
        <v>55.838289521988173</v>
      </c>
    </row>
    <row r="282" spans="2:4" x14ac:dyDescent="0.25">
      <c r="B282" s="18">
        <v>38414</v>
      </c>
      <c r="C282" s="19">
        <v>1210.47</v>
      </c>
      <c r="D282" s="19">
        <v>55.987215512048785</v>
      </c>
    </row>
    <row r="283" spans="2:4" x14ac:dyDescent="0.25">
      <c r="B283" s="18">
        <v>38415</v>
      </c>
      <c r="C283" s="19">
        <v>1222.1199999999999</v>
      </c>
      <c r="D283" s="19">
        <v>56.27939487313504</v>
      </c>
    </row>
    <row r="284" spans="2:4" x14ac:dyDescent="0.25">
      <c r="B284" s="18">
        <v>38418</v>
      </c>
      <c r="C284" s="19">
        <v>1225.31</v>
      </c>
      <c r="D284" s="19">
        <v>56.415109703774299</v>
      </c>
    </row>
    <row r="285" spans="2:4" x14ac:dyDescent="0.25">
      <c r="B285" s="18">
        <v>38419</v>
      </c>
      <c r="C285" s="19">
        <v>1219.43</v>
      </c>
      <c r="D285" s="19">
        <v>56.263445412180538</v>
      </c>
    </row>
    <row r="286" spans="2:4" x14ac:dyDescent="0.25">
      <c r="B286" s="18">
        <v>38420</v>
      </c>
      <c r="C286" s="19">
        <v>1207.01</v>
      </c>
      <c r="D286" s="19">
        <v>55.849774464873839</v>
      </c>
    </row>
    <row r="287" spans="2:4" x14ac:dyDescent="0.25">
      <c r="B287" s="18">
        <v>38421</v>
      </c>
      <c r="C287" s="19">
        <v>1209.25</v>
      </c>
      <c r="D287" s="19">
        <v>55.92547343463854</v>
      </c>
    </row>
    <row r="288" spans="2:4" x14ac:dyDescent="0.25">
      <c r="B288" s="18">
        <v>38422</v>
      </c>
      <c r="C288" s="19">
        <v>1200.08</v>
      </c>
      <c r="D288" s="19">
        <v>55.634163423959983</v>
      </c>
    </row>
    <row r="289" spans="2:4" x14ac:dyDescent="0.25">
      <c r="B289" s="18">
        <v>38425</v>
      </c>
      <c r="C289" s="19">
        <v>1206.83</v>
      </c>
      <c r="D289" s="19">
        <v>55.899257056837442</v>
      </c>
    </row>
    <row r="290" spans="2:4" x14ac:dyDescent="0.25">
      <c r="B290" s="18">
        <v>38426</v>
      </c>
      <c r="C290" s="19">
        <v>1197.75</v>
      </c>
      <c r="D290" s="19">
        <v>55.738884678369715</v>
      </c>
    </row>
    <row r="291" spans="2:4" x14ac:dyDescent="0.25">
      <c r="B291" s="18">
        <v>38427</v>
      </c>
      <c r="C291" s="19">
        <v>1188.07</v>
      </c>
      <c r="D291" s="19">
        <v>55.56538699023676</v>
      </c>
    </row>
    <row r="292" spans="2:4" x14ac:dyDescent="0.25">
      <c r="B292" s="18">
        <v>38428</v>
      </c>
      <c r="C292" s="19">
        <v>1190.21</v>
      </c>
      <c r="D292" s="19">
        <v>55.658635771789505</v>
      </c>
    </row>
    <row r="293" spans="2:4" x14ac:dyDescent="0.25">
      <c r="B293" s="18">
        <v>38429</v>
      </c>
      <c r="C293" s="19">
        <v>1189.6500000000001</v>
      </c>
      <c r="D293" s="19">
        <v>55.618072241538137</v>
      </c>
    </row>
    <row r="294" spans="2:4" x14ac:dyDescent="0.25">
      <c r="B294" s="18">
        <v>38432</v>
      </c>
      <c r="C294" s="19">
        <v>1183.78</v>
      </c>
      <c r="D294" s="19">
        <v>55.36021876543596</v>
      </c>
    </row>
    <row r="295" spans="2:4" x14ac:dyDescent="0.25">
      <c r="B295" s="18">
        <v>38433</v>
      </c>
      <c r="C295" s="19">
        <v>1171.71</v>
      </c>
      <c r="D295" s="19">
        <v>55.033149833300698</v>
      </c>
    </row>
    <row r="296" spans="2:4" x14ac:dyDescent="0.25">
      <c r="B296" s="18">
        <v>38434</v>
      </c>
      <c r="C296" s="19">
        <v>1172.53</v>
      </c>
      <c r="D296" s="19">
        <v>55.118910235036367</v>
      </c>
    </row>
    <row r="297" spans="2:4" x14ac:dyDescent="0.25">
      <c r="B297" s="18">
        <v>38435</v>
      </c>
      <c r="C297" s="19">
        <v>1171.42</v>
      </c>
      <c r="D297" s="19">
        <v>54.94551642624188</v>
      </c>
    </row>
    <row r="298" spans="2:4" x14ac:dyDescent="0.25">
      <c r="B298" s="18">
        <v>38439</v>
      </c>
      <c r="C298" s="19">
        <v>1174.28</v>
      </c>
      <c r="D298" s="19">
        <v>55.132106450568749</v>
      </c>
    </row>
    <row r="299" spans="2:4" x14ac:dyDescent="0.25">
      <c r="B299" s="18">
        <v>38440</v>
      </c>
      <c r="C299" s="19">
        <v>1165.3599999999999</v>
      </c>
      <c r="D299" s="19">
        <v>55.028600435103534</v>
      </c>
    </row>
    <row r="300" spans="2:4" x14ac:dyDescent="0.25">
      <c r="B300" s="18">
        <v>38441</v>
      </c>
      <c r="C300" s="19">
        <v>1181.4100000000001</v>
      </c>
      <c r="D300" s="19">
        <v>55.45094010496836</v>
      </c>
    </row>
    <row r="301" spans="2:4" x14ac:dyDescent="0.25">
      <c r="B301" s="18">
        <v>38442</v>
      </c>
      <c r="C301" s="19">
        <v>1180.5899999999999</v>
      </c>
      <c r="D301" s="19">
        <v>55.405658613589608</v>
      </c>
    </row>
    <row r="302" spans="2:4" x14ac:dyDescent="0.25">
      <c r="B302" s="18">
        <v>38443</v>
      </c>
      <c r="C302" s="19">
        <v>1172.92</v>
      </c>
      <c r="D302" s="19">
        <v>55.264068846046044</v>
      </c>
    </row>
    <row r="303" spans="2:4" x14ac:dyDescent="0.25">
      <c r="B303" s="18">
        <v>38446</v>
      </c>
      <c r="C303" s="19">
        <v>1176.1199999999999</v>
      </c>
      <c r="D303" s="19">
        <v>55.541703942429606</v>
      </c>
    </row>
    <row r="304" spans="2:4" x14ac:dyDescent="0.25">
      <c r="B304" s="18">
        <v>38447</v>
      </c>
      <c r="C304" s="19">
        <v>1181.3900000000001</v>
      </c>
      <c r="D304" s="19">
        <v>55.693840836411617</v>
      </c>
    </row>
    <row r="305" spans="2:4" x14ac:dyDescent="0.25">
      <c r="B305" s="18">
        <v>38448</v>
      </c>
      <c r="C305" s="19">
        <v>1184.07</v>
      </c>
      <c r="D305" s="19">
        <v>55.389307572621547</v>
      </c>
    </row>
    <row r="306" spans="2:4" x14ac:dyDescent="0.25">
      <c r="B306" s="18">
        <v>38449</v>
      </c>
      <c r="C306" s="19">
        <v>1191.1400000000001</v>
      </c>
      <c r="D306" s="19">
        <v>55.522376414855977</v>
      </c>
    </row>
    <row r="307" spans="2:4" x14ac:dyDescent="0.25">
      <c r="B307" s="18">
        <v>38450</v>
      </c>
      <c r="C307" s="19">
        <v>1181.2</v>
      </c>
      <c r="D307" s="19">
        <v>55.090854402552864</v>
      </c>
    </row>
    <row r="308" spans="2:4" x14ac:dyDescent="0.25">
      <c r="B308" s="18">
        <v>38453</v>
      </c>
      <c r="C308" s="19">
        <v>1181.21</v>
      </c>
      <c r="D308" s="19">
        <v>55.049771652909918</v>
      </c>
    </row>
    <row r="309" spans="2:4" x14ac:dyDescent="0.25">
      <c r="B309" s="18">
        <v>38454</v>
      </c>
      <c r="C309" s="19">
        <v>1187.76</v>
      </c>
      <c r="D309" s="19">
        <v>55.191205640870059</v>
      </c>
    </row>
    <row r="310" spans="2:4" x14ac:dyDescent="0.25">
      <c r="B310" s="18">
        <v>38455</v>
      </c>
      <c r="C310" s="19">
        <v>1173.79</v>
      </c>
      <c r="D310" s="19">
        <v>54.622945215100351</v>
      </c>
    </row>
    <row r="311" spans="2:4" x14ac:dyDescent="0.25">
      <c r="B311" s="18">
        <v>38456</v>
      </c>
      <c r="C311" s="19">
        <v>1162.05</v>
      </c>
      <c r="D311" s="19">
        <v>54.169374250311499</v>
      </c>
    </row>
    <row r="312" spans="2:4" x14ac:dyDescent="0.25">
      <c r="B312" s="18">
        <v>38457</v>
      </c>
      <c r="C312" s="19">
        <v>1142.6199999999999</v>
      </c>
      <c r="D312" s="19">
        <v>53.595071065673331</v>
      </c>
    </row>
    <row r="313" spans="2:4" x14ac:dyDescent="0.25">
      <c r="B313" s="18">
        <v>38460</v>
      </c>
      <c r="C313" s="19">
        <v>1145.98</v>
      </c>
      <c r="D313" s="19">
        <v>53.603418806044154</v>
      </c>
    </row>
    <row r="314" spans="2:4" x14ac:dyDescent="0.25">
      <c r="B314" s="18">
        <v>38461</v>
      </c>
      <c r="C314" s="19">
        <v>1152.78</v>
      </c>
      <c r="D314" s="19">
        <v>53.606177805401138</v>
      </c>
    </row>
    <row r="315" spans="2:4" x14ac:dyDescent="0.25">
      <c r="B315" s="18">
        <v>38462</v>
      </c>
      <c r="C315" s="19">
        <v>1137.5</v>
      </c>
      <c r="D315" s="19">
        <v>53.60892019527089</v>
      </c>
    </row>
    <row r="316" spans="2:4" x14ac:dyDescent="0.25">
      <c r="B316" s="18">
        <v>38463</v>
      </c>
      <c r="C316" s="19">
        <v>1159.95</v>
      </c>
      <c r="D316" s="19">
        <v>53.611668309553245</v>
      </c>
    </row>
    <row r="317" spans="2:4" x14ac:dyDescent="0.25">
      <c r="B317" s="18">
        <v>38464</v>
      </c>
      <c r="C317" s="19">
        <v>1152.1199999999999</v>
      </c>
      <c r="D317" s="19">
        <v>53.447550034468307</v>
      </c>
    </row>
    <row r="318" spans="2:4" x14ac:dyDescent="0.25">
      <c r="B318" s="18">
        <v>38467</v>
      </c>
      <c r="C318" s="19">
        <v>1162.0999999999999</v>
      </c>
      <c r="D318" s="19">
        <v>53.667489638395303</v>
      </c>
    </row>
    <row r="319" spans="2:4" x14ac:dyDescent="0.25">
      <c r="B319" s="18">
        <v>38468</v>
      </c>
      <c r="C319" s="19">
        <v>1151.83</v>
      </c>
      <c r="D319" s="19">
        <v>53.343019452144702</v>
      </c>
    </row>
    <row r="320" spans="2:4" x14ac:dyDescent="0.25">
      <c r="B320" s="18">
        <v>38469</v>
      </c>
      <c r="C320" s="19">
        <v>1156.3800000000001</v>
      </c>
      <c r="D320" s="19">
        <v>53.540725257538789</v>
      </c>
    </row>
    <row r="321" spans="2:4" x14ac:dyDescent="0.25">
      <c r="B321" s="18">
        <v>38470</v>
      </c>
      <c r="C321" s="19">
        <v>1143.22</v>
      </c>
      <c r="D321" s="19">
        <v>53.276274956699879</v>
      </c>
    </row>
    <row r="322" spans="2:4" x14ac:dyDescent="0.25">
      <c r="B322" s="18">
        <v>38471</v>
      </c>
      <c r="C322" s="19">
        <v>1156.8499999999999</v>
      </c>
      <c r="D322" s="19">
        <v>53.802009067135224</v>
      </c>
    </row>
    <row r="323" spans="2:4" x14ac:dyDescent="0.25">
      <c r="B323" s="18">
        <v>38474</v>
      </c>
      <c r="C323" s="19">
        <v>1162.1600000000001</v>
      </c>
      <c r="D323" s="19">
        <v>53.770973931362569</v>
      </c>
    </row>
    <row r="324" spans="2:4" x14ac:dyDescent="0.25">
      <c r="B324" s="18">
        <v>38475</v>
      </c>
      <c r="C324" s="19">
        <v>1161.17</v>
      </c>
      <c r="D324" s="19">
        <v>53.657712646974453</v>
      </c>
    </row>
    <row r="325" spans="2:4" x14ac:dyDescent="0.25">
      <c r="B325" s="18">
        <v>38476</v>
      </c>
      <c r="C325" s="19">
        <v>1175.6500000000001</v>
      </c>
      <c r="D325" s="19">
        <v>53.918652549930059</v>
      </c>
    </row>
    <row r="326" spans="2:4" x14ac:dyDescent="0.25">
      <c r="B326" s="18">
        <v>38477</v>
      </c>
      <c r="C326" s="19">
        <v>1172.6300000000001</v>
      </c>
      <c r="D326" s="19">
        <v>53.699639305863315</v>
      </c>
    </row>
    <row r="327" spans="2:4" x14ac:dyDescent="0.25">
      <c r="B327" s="18">
        <v>38478</v>
      </c>
      <c r="C327" s="19">
        <v>1171.3499999999999</v>
      </c>
      <c r="D327" s="19">
        <v>53.68812741629359</v>
      </c>
    </row>
    <row r="328" spans="2:4" x14ac:dyDescent="0.25">
      <c r="B328" s="18">
        <v>38481</v>
      </c>
      <c r="C328" s="19">
        <v>1178.8399999999999</v>
      </c>
      <c r="D328" s="19">
        <v>53.917811996676832</v>
      </c>
    </row>
    <row r="329" spans="2:4" x14ac:dyDescent="0.25">
      <c r="B329" s="18">
        <v>38482</v>
      </c>
      <c r="C329" s="19">
        <v>1166.22</v>
      </c>
      <c r="D329" s="19">
        <v>53.599816653709496</v>
      </c>
    </row>
    <row r="330" spans="2:4" x14ac:dyDescent="0.25">
      <c r="B330" s="18">
        <v>38483</v>
      </c>
      <c r="C330" s="19">
        <v>1171.1099999999999</v>
      </c>
      <c r="D330" s="19">
        <v>53.85737054754297</v>
      </c>
    </row>
    <row r="331" spans="2:4" x14ac:dyDescent="0.25">
      <c r="B331" s="18">
        <v>38484</v>
      </c>
      <c r="C331" s="19">
        <v>1159.3599999999999</v>
      </c>
      <c r="D331" s="19">
        <v>53.670801746358357</v>
      </c>
    </row>
    <row r="332" spans="2:4" x14ac:dyDescent="0.25">
      <c r="B332" s="18">
        <v>38485</v>
      </c>
      <c r="C332" s="19">
        <v>1154.05</v>
      </c>
      <c r="D332" s="19">
        <v>53.578834745776682</v>
      </c>
    </row>
    <row r="333" spans="2:4" x14ac:dyDescent="0.25">
      <c r="B333" s="18">
        <v>38488</v>
      </c>
      <c r="C333" s="19">
        <v>1165.69</v>
      </c>
      <c r="D333" s="19">
        <v>53.980517298850991</v>
      </c>
    </row>
    <row r="334" spans="2:4" x14ac:dyDescent="0.25">
      <c r="B334" s="18">
        <v>38489</v>
      </c>
      <c r="C334" s="19">
        <v>1173.8</v>
      </c>
      <c r="D334" s="19">
        <v>54.127033009190576</v>
      </c>
    </row>
    <row r="335" spans="2:4" x14ac:dyDescent="0.25">
      <c r="B335" s="18">
        <v>38490</v>
      </c>
      <c r="C335" s="19">
        <v>1185.56</v>
      </c>
      <c r="D335" s="19">
        <v>54.384595069064034</v>
      </c>
    </row>
    <row r="336" spans="2:4" x14ac:dyDescent="0.25">
      <c r="B336" s="18">
        <v>38491</v>
      </c>
      <c r="C336" s="19">
        <v>1191.08</v>
      </c>
      <c r="D336" s="19">
        <v>54.514318902346076</v>
      </c>
    </row>
    <row r="337" spans="2:4" x14ac:dyDescent="0.25">
      <c r="B337" s="18">
        <v>38492</v>
      </c>
      <c r="C337" s="19">
        <v>1189.28</v>
      </c>
      <c r="D337" s="19">
        <v>54.365510276730774</v>
      </c>
    </row>
    <row r="338" spans="2:4" x14ac:dyDescent="0.25">
      <c r="B338" s="18">
        <v>38495</v>
      </c>
      <c r="C338" s="19">
        <v>1193.8599999999999</v>
      </c>
      <c r="D338" s="19">
        <v>54.438539634101915</v>
      </c>
    </row>
    <row r="339" spans="2:4" x14ac:dyDescent="0.25">
      <c r="B339" s="18">
        <v>38496</v>
      </c>
      <c r="C339" s="19">
        <v>1194.07</v>
      </c>
      <c r="D339" s="19">
        <v>54.417926203115684</v>
      </c>
    </row>
    <row r="340" spans="2:4" x14ac:dyDescent="0.25">
      <c r="B340" s="18">
        <v>38497</v>
      </c>
      <c r="C340" s="19">
        <v>1190.01</v>
      </c>
      <c r="D340" s="19">
        <v>54.299918266955167</v>
      </c>
    </row>
    <row r="341" spans="2:4" x14ac:dyDescent="0.25">
      <c r="B341" s="18">
        <v>38498</v>
      </c>
      <c r="C341" s="19">
        <v>1197.6199999999999</v>
      </c>
      <c r="D341" s="19">
        <v>54.442529003817391</v>
      </c>
    </row>
    <row r="342" spans="2:4" x14ac:dyDescent="0.25">
      <c r="B342" s="18">
        <v>38499</v>
      </c>
      <c r="C342" s="19">
        <v>1198.78</v>
      </c>
      <c r="D342" s="19">
        <v>54.515186195563487</v>
      </c>
    </row>
    <row r="343" spans="2:4" x14ac:dyDescent="0.25">
      <c r="B343" s="18">
        <v>38503</v>
      </c>
      <c r="C343" s="19">
        <v>1191.5</v>
      </c>
      <c r="D343" s="19">
        <v>54.26270150514452</v>
      </c>
    </row>
    <row r="344" spans="2:4" x14ac:dyDescent="0.25">
      <c r="B344" s="18">
        <v>38504</v>
      </c>
      <c r="C344" s="19">
        <v>1202.22</v>
      </c>
      <c r="D344" s="19">
        <v>54.619685893424283</v>
      </c>
    </row>
    <row r="345" spans="2:4" x14ac:dyDescent="0.25">
      <c r="B345" s="18">
        <v>38505</v>
      </c>
      <c r="C345" s="19">
        <v>1204.29</v>
      </c>
      <c r="D345" s="19">
        <v>54.660366914260393</v>
      </c>
    </row>
    <row r="346" spans="2:4" x14ac:dyDescent="0.25">
      <c r="B346" s="18">
        <v>38506</v>
      </c>
      <c r="C346" s="19">
        <v>1196.02</v>
      </c>
      <c r="D346" s="19">
        <v>54.320758773601312</v>
      </c>
    </row>
    <row r="347" spans="2:4" x14ac:dyDescent="0.25">
      <c r="B347" s="18">
        <v>38509</v>
      </c>
      <c r="C347" s="19">
        <v>1197.51</v>
      </c>
      <c r="D347" s="19">
        <v>54.360459705569049</v>
      </c>
    </row>
    <row r="348" spans="2:4" x14ac:dyDescent="0.25">
      <c r="B348" s="18">
        <v>38510</v>
      </c>
      <c r="C348" s="19">
        <v>1197.26</v>
      </c>
      <c r="D348" s="19">
        <v>54.330520081531304</v>
      </c>
    </row>
    <row r="349" spans="2:4" x14ac:dyDescent="0.25">
      <c r="B349" s="18">
        <v>38511</v>
      </c>
      <c r="C349" s="19">
        <v>1194.67</v>
      </c>
      <c r="D349" s="19">
        <v>54.22995380566168</v>
      </c>
    </row>
    <row r="350" spans="2:4" x14ac:dyDescent="0.25">
      <c r="B350" s="18">
        <v>38512</v>
      </c>
      <c r="C350" s="19">
        <v>1200.93</v>
      </c>
      <c r="D350" s="19">
        <v>54.498106871722776</v>
      </c>
    </row>
    <row r="351" spans="2:4" x14ac:dyDescent="0.25">
      <c r="B351" s="18">
        <v>38513</v>
      </c>
      <c r="C351" s="19">
        <v>1198.1099999999999</v>
      </c>
      <c r="D351" s="19">
        <v>54.373982203154434</v>
      </c>
    </row>
    <row r="352" spans="2:4" x14ac:dyDescent="0.25">
      <c r="B352" s="18">
        <v>38516</v>
      </c>
      <c r="C352" s="19">
        <v>1200.82</v>
      </c>
      <c r="D352" s="19">
        <v>54.460480876442929</v>
      </c>
    </row>
    <row r="353" spans="2:4" x14ac:dyDescent="0.25">
      <c r="B353" s="18">
        <v>38517</v>
      </c>
      <c r="C353" s="19">
        <v>1203.9100000000001</v>
      </c>
      <c r="D353" s="19">
        <v>54.581342901377965</v>
      </c>
    </row>
    <row r="354" spans="2:4" x14ac:dyDescent="0.25">
      <c r="B354" s="18">
        <v>38518</v>
      </c>
      <c r="C354" s="19">
        <v>1206.58</v>
      </c>
      <c r="D354" s="19">
        <v>54.767157038659974</v>
      </c>
    </row>
    <row r="355" spans="2:4" x14ac:dyDescent="0.25">
      <c r="B355" s="18">
        <v>38519</v>
      </c>
      <c r="C355" s="19">
        <v>1210.96</v>
      </c>
      <c r="D355" s="19">
        <v>54.952188582449203</v>
      </c>
    </row>
    <row r="356" spans="2:4" x14ac:dyDescent="0.25">
      <c r="B356" s="18">
        <v>38520</v>
      </c>
      <c r="C356" s="19">
        <v>1216.96</v>
      </c>
      <c r="D356" s="19">
        <v>55.23023343073698</v>
      </c>
    </row>
    <row r="357" spans="2:4" x14ac:dyDescent="0.25">
      <c r="B357" s="18">
        <v>38523</v>
      </c>
      <c r="C357" s="19">
        <v>1216.0999999999999</v>
      </c>
      <c r="D357" s="19">
        <v>55.188886035955399</v>
      </c>
    </row>
    <row r="358" spans="2:4" x14ac:dyDescent="0.25">
      <c r="B358" s="18">
        <v>38524</v>
      </c>
      <c r="C358" s="19">
        <v>1213.6099999999999</v>
      </c>
      <c r="D358" s="19">
        <v>55.055813759618438</v>
      </c>
    </row>
    <row r="359" spans="2:4" x14ac:dyDescent="0.25">
      <c r="B359" s="18">
        <v>38525</v>
      </c>
      <c r="C359" s="19">
        <v>1213.8800000000001</v>
      </c>
      <c r="D359" s="19">
        <v>55.069869233667077</v>
      </c>
    </row>
    <row r="360" spans="2:4" x14ac:dyDescent="0.25">
      <c r="B360" s="18">
        <v>38526</v>
      </c>
      <c r="C360" s="19">
        <v>1200.73</v>
      </c>
      <c r="D360" s="19">
        <v>54.498059012137553</v>
      </c>
    </row>
    <row r="361" spans="2:4" x14ac:dyDescent="0.25">
      <c r="B361" s="18">
        <v>38527</v>
      </c>
      <c r="C361" s="19">
        <v>1191.57</v>
      </c>
      <c r="D361" s="19">
        <v>54.128297941292473</v>
      </c>
    </row>
    <row r="362" spans="2:4" x14ac:dyDescent="0.25">
      <c r="B362" s="18">
        <v>38530</v>
      </c>
      <c r="C362" s="19">
        <v>1190.69</v>
      </c>
      <c r="D362" s="19">
        <v>54.067808981949142</v>
      </c>
    </row>
    <row r="363" spans="2:4" x14ac:dyDescent="0.25">
      <c r="B363" s="18">
        <v>38531</v>
      </c>
      <c r="C363" s="19">
        <v>1201.57</v>
      </c>
      <c r="D363" s="19">
        <v>54.071218903816153</v>
      </c>
    </row>
    <row r="364" spans="2:4" x14ac:dyDescent="0.25">
      <c r="B364" s="18">
        <v>38532</v>
      </c>
      <c r="C364" s="19">
        <v>1199.8499999999999</v>
      </c>
      <c r="D364" s="19">
        <v>54.074717279667034</v>
      </c>
    </row>
    <row r="365" spans="2:4" x14ac:dyDescent="0.25">
      <c r="B365" s="18">
        <v>38533</v>
      </c>
      <c r="C365" s="19">
        <v>1191.33</v>
      </c>
      <c r="D365" s="19">
        <v>53.704766253982903</v>
      </c>
    </row>
    <row r="366" spans="2:4" x14ac:dyDescent="0.25">
      <c r="B366" s="18">
        <v>38534</v>
      </c>
      <c r="C366" s="19">
        <v>1194.44</v>
      </c>
      <c r="D366" s="19">
        <v>53.844449981134311</v>
      </c>
    </row>
    <row r="367" spans="2:4" x14ac:dyDescent="0.25">
      <c r="B367" s="18">
        <v>38538</v>
      </c>
      <c r="C367" s="19">
        <v>1204.99</v>
      </c>
      <c r="D367" s="19">
        <v>54.280149512843259</v>
      </c>
    </row>
    <row r="368" spans="2:4" x14ac:dyDescent="0.25">
      <c r="B368" s="18">
        <v>38539</v>
      </c>
      <c r="C368" s="19">
        <v>1194.94</v>
      </c>
      <c r="D368" s="19">
        <v>53.863280414214834</v>
      </c>
    </row>
    <row r="369" spans="2:4" x14ac:dyDescent="0.25">
      <c r="B369" s="18">
        <v>38540</v>
      </c>
      <c r="C369" s="19">
        <v>1197.8699999999999</v>
      </c>
      <c r="D369" s="19">
        <v>54.003289583427296</v>
      </c>
    </row>
    <row r="370" spans="2:4" x14ac:dyDescent="0.25">
      <c r="B370" s="18">
        <v>38541</v>
      </c>
      <c r="C370" s="19">
        <v>1211.8599999999999</v>
      </c>
      <c r="D370" s="19">
        <v>54.578296711730225</v>
      </c>
    </row>
    <row r="371" spans="2:4" x14ac:dyDescent="0.25">
      <c r="B371" s="18">
        <v>38544</v>
      </c>
      <c r="C371" s="19">
        <v>1219.44</v>
      </c>
      <c r="D371" s="19">
        <v>54.888249607919469</v>
      </c>
    </row>
    <row r="372" spans="2:4" x14ac:dyDescent="0.25">
      <c r="B372" s="18">
        <v>38545</v>
      </c>
      <c r="C372" s="19">
        <v>1222.21</v>
      </c>
      <c r="D372" s="19">
        <v>54.993831652621211</v>
      </c>
    </row>
    <row r="373" spans="2:4" x14ac:dyDescent="0.25">
      <c r="B373" s="18">
        <v>38546</v>
      </c>
      <c r="C373" s="19">
        <v>1223.29</v>
      </c>
      <c r="D373" s="19">
        <v>55.021596362963159</v>
      </c>
    </row>
    <row r="374" spans="2:4" x14ac:dyDescent="0.25">
      <c r="B374" s="18">
        <v>38547</v>
      </c>
      <c r="C374" s="19">
        <v>1226.5</v>
      </c>
      <c r="D374" s="19">
        <v>55.142429888156457</v>
      </c>
    </row>
    <row r="375" spans="2:4" x14ac:dyDescent="0.25">
      <c r="B375" s="18">
        <v>38548</v>
      </c>
      <c r="C375" s="19">
        <v>1227.92</v>
      </c>
      <c r="D375" s="19">
        <v>55.19115201932226</v>
      </c>
    </row>
    <row r="376" spans="2:4" x14ac:dyDescent="0.25">
      <c r="B376" s="18">
        <v>38551</v>
      </c>
      <c r="C376" s="19">
        <v>1221.1300000000001</v>
      </c>
      <c r="D376" s="19">
        <v>54.885597371420289</v>
      </c>
    </row>
    <row r="377" spans="2:4" x14ac:dyDescent="0.25">
      <c r="B377" s="18">
        <v>38552</v>
      </c>
      <c r="C377" s="19">
        <v>1229.3499999999999</v>
      </c>
      <c r="D377" s="19">
        <v>55.221522580424114</v>
      </c>
    </row>
    <row r="378" spans="2:4" x14ac:dyDescent="0.25">
      <c r="B378" s="18">
        <v>38553</v>
      </c>
      <c r="C378" s="19">
        <v>1235.2</v>
      </c>
      <c r="D378" s="19">
        <v>55.469612225875991</v>
      </c>
    </row>
    <row r="379" spans="2:4" x14ac:dyDescent="0.25">
      <c r="B379" s="18">
        <v>38554</v>
      </c>
      <c r="C379" s="19">
        <v>1227.04</v>
      </c>
      <c r="D379" s="19">
        <v>55.102446872813772</v>
      </c>
    </row>
    <row r="380" spans="2:4" x14ac:dyDescent="0.25">
      <c r="B380" s="18">
        <v>38555</v>
      </c>
      <c r="C380" s="19">
        <v>1233.68</v>
      </c>
      <c r="D380" s="19">
        <v>55.373016585950786</v>
      </c>
    </row>
    <row r="381" spans="2:4" x14ac:dyDescent="0.25">
      <c r="B381" s="18">
        <v>38558</v>
      </c>
      <c r="C381" s="19">
        <v>1229.03</v>
      </c>
      <c r="D381" s="19">
        <v>55.174710526453161</v>
      </c>
    </row>
    <row r="382" spans="2:4" x14ac:dyDescent="0.25">
      <c r="B382" s="18">
        <v>38559</v>
      </c>
      <c r="C382" s="19">
        <v>1231.1600000000001</v>
      </c>
      <c r="D382" s="19">
        <v>55.27526718259098</v>
      </c>
    </row>
    <row r="383" spans="2:4" x14ac:dyDescent="0.25">
      <c r="B383" s="18">
        <v>38560</v>
      </c>
      <c r="C383" s="19">
        <v>1236.79</v>
      </c>
      <c r="D383" s="19">
        <v>55.513405471549603</v>
      </c>
    </row>
    <row r="384" spans="2:4" x14ac:dyDescent="0.25">
      <c r="B384" s="18">
        <v>38561</v>
      </c>
      <c r="C384" s="19">
        <v>1243.72</v>
      </c>
      <c r="D384" s="19">
        <v>55.811257624986801</v>
      </c>
    </row>
    <row r="385" spans="2:4" x14ac:dyDescent="0.25">
      <c r="B385" s="18">
        <v>38562</v>
      </c>
      <c r="C385" s="19">
        <v>1234.18</v>
      </c>
      <c r="D385" s="19">
        <v>55.413278339569807</v>
      </c>
    </row>
    <row r="386" spans="2:4" x14ac:dyDescent="0.25">
      <c r="B386" s="18">
        <v>38565</v>
      </c>
      <c r="C386" s="19">
        <v>1235.3499999999999</v>
      </c>
      <c r="D386" s="19">
        <v>55.476685850827977</v>
      </c>
    </row>
    <row r="387" spans="2:4" x14ac:dyDescent="0.25">
      <c r="B387" s="18">
        <v>38566</v>
      </c>
      <c r="C387" s="19">
        <v>1244.1199999999999</v>
      </c>
      <c r="D387" s="19">
        <v>55.852796840338243</v>
      </c>
    </row>
    <row r="388" spans="2:4" x14ac:dyDescent="0.25">
      <c r="B388" s="18">
        <v>38567</v>
      </c>
      <c r="C388" s="19">
        <v>1245.04</v>
      </c>
      <c r="D388" s="19">
        <v>55.905642334983106</v>
      </c>
    </row>
    <row r="389" spans="2:4" x14ac:dyDescent="0.25">
      <c r="B389" s="18">
        <v>38568</v>
      </c>
      <c r="C389" s="19">
        <v>1235.8599999999999</v>
      </c>
      <c r="D389" s="19">
        <v>55.527892854502952</v>
      </c>
    </row>
    <row r="390" spans="2:4" x14ac:dyDescent="0.25">
      <c r="B390" s="18">
        <v>38569</v>
      </c>
      <c r="C390" s="19">
        <v>1226.42</v>
      </c>
      <c r="D390" s="19">
        <v>55.123644123006237</v>
      </c>
    </row>
    <row r="391" spans="2:4" x14ac:dyDescent="0.25">
      <c r="B391" s="18">
        <v>38572</v>
      </c>
      <c r="C391" s="19">
        <v>1223.1300000000001</v>
      </c>
      <c r="D391" s="19">
        <v>54.990729743510393</v>
      </c>
    </row>
    <row r="392" spans="2:4" x14ac:dyDescent="0.25">
      <c r="B392" s="18">
        <v>38573</v>
      </c>
      <c r="C392" s="19">
        <v>1231.3800000000001</v>
      </c>
      <c r="D392" s="19">
        <v>55.305313669971532</v>
      </c>
    </row>
    <row r="393" spans="2:4" x14ac:dyDescent="0.25">
      <c r="B393" s="18">
        <v>38574</v>
      </c>
      <c r="C393" s="19">
        <v>1229.1300000000001</v>
      </c>
      <c r="D393" s="19">
        <v>55.21194497051075</v>
      </c>
    </row>
    <row r="394" spans="2:4" x14ac:dyDescent="0.25">
      <c r="B394" s="18">
        <v>38575</v>
      </c>
      <c r="C394" s="19">
        <v>1237.81</v>
      </c>
      <c r="D394" s="19">
        <v>55.583807446257381</v>
      </c>
    </row>
    <row r="395" spans="2:4" x14ac:dyDescent="0.25">
      <c r="B395" s="18">
        <v>38576</v>
      </c>
      <c r="C395" s="19">
        <v>1230.3900000000001</v>
      </c>
      <c r="D395" s="19">
        <v>55.279443960430243</v>
      </c>
    </row>
    <row r="396" spans="2:4" x14ac:dyDescent="0.25">
      <c r="B396" s="18">
        <v>38579</v>
      </c>
      <c r="C396" s="19">
        <v>1233.8699999999999</v>
      </c>
      <c r="D396" s="19">
        <v>55.416707314551481</v>
      </c>
    </row>
    <row r="397" spans="2:4" x14ac:dyDescent="0.25">
      <c r="B397" s="18">
        <v>38580</v>
      </c>
      <c r="C397" s="19">
        <v>1219.3399999999999</v>
      </c>
      <c r="D397" s="19">
        <v>55.073011278639648</v>
      </c>
    </row>
    <row r="398" spans="2:4" x14ac:dyDescent="0.25">
      <c r="B398" s="18">
        <v>38581</v>
      </c>
      <c r="C398" s="19">
        <v>1220.24</v>
      </c>
      <c r="D398" s="19">
        <v>55.36180030170727</v>
      </c>
    </row>
    <row r="399" spans="2:4" x14ac:dyDescent="0.25">
      <c r="B399" s="18">
        <v>38582</v>
      </c>
      <c r="C399" s="19">
        <v>1219.02</v>
      </c>
      <c r="D399" s="19">
        <v>55.225765005318685</v>
      </c>
    </row>
    <row r="400" spans="2:4" x14ac:dyDescent="0.25">
      <c r="B400" s="18">
        <v>38583</v>
      </c>
      <c r="C400" s="19">
        <v>1219.71</v>
      </c>
      <c r="D400" s="19">
        <v>55.213936217195517</v>
      </c>
    </row>
    <row r="401" spans="2:4" x14ac:dyDescent="0.25">
      <c r="B401" s="18">
        <v>38586</v>
      </c>
      <c r="C401" s="19">
        <v>1221.73</v>
      </c>
      <c r="D401" s="19">
        <v>55.291398996420504</v>
      </c>
    </row>
    <row r="402" spans="2:4" x14ac:dyDescent="0.25">
      <c r="B402" s="18">
        <v>38587</v>
      </c>
      <c r="C402" s="19">
        <v>1217.5899999999999</v>
      </c>
      <c r="D402" s="19">
        <v>55.106926682532162</v>
      </c>
    </row>
    <row r="403" spans="2:4" x14ac:dyDescent="0.25">
      <c r="B403" s="18">
        <v>38588</v>
      </c>
      <c r="C403" s="19">
        <v>1209.5899999999999</v>
      </c>
      <c r="D403" s="19">
        <v>54.74217276327564</v>
      </c>
    </row>
    <row r="404" spans="2:4" x14ac:dyDescent="0.25">
      <c r="B404" s="18">
        <v>38589</v>
      </c>
      <c r="C404" s="19">
        <v>1212.3699999999999</v>
      </c>
      <c r="D404" s="19">
        <v>54.858382761304725</v>
      </c>
    </row>
    <row r="405" spans="2:4" x14ac:dyDescent="0.25">
      <c r="B405" s="18">
        <v>38590</v>
      </c>
      <c r="C405" s="19">
        <v>1205.0999999999999</v>
      </c>
      <c r="D405" s="19">
        <v>54.587511852569797</v>
      </c>
    </row>
    <row r="406" spans="2:4" x14ac:dyDescent="0.25">
      <c r="B406" s="18">
        <v>38593</v>
      </c>
      <c r="C406" s="19">
        <v>1212.28</v>
      </c>
      <c r="D406" s="19">
        <v>54.790163296903756</v>
      </c>
    </row>
    <row r="407" spans="2:4" x14ac:dyDescent="0.25">
      <c r="B407" s="18">
        <v>38594</v>
      </c>
      <c r="C407" s="19">
        <v>1208.4100000000001</v>
      </c>
      <c r="D407" s="19">
        <v>54.677859434219123</v>
      </c>
    </row>
    <row r="408" spans="2:4" x14ac:dyDescent="0.25">
      <c r="B408" s="18">
        <v>38595</v>
      </c>
      <c r="C408" s="19">
        <v>1220.33</v>
      </c>
      <c r="D408" s="19">
        <v>55.083309691904432</v>
      </c>
    </row>
    <row r="409" spans="2:4" x14ac:dyDescent="0.25">
      <c r="B409" s="18">
        <v>38596</v>
      </c>
      <c r="C409" s="19">
        <v>1221.5899999999999</v>
      </c>
      <c r="D409" s="19">
        <v>55.180212356077398</v>
      </c>
    </row>
    <row r="410" spans="2:4" x14ac:dyDescent="0.25">
      <c r="B410" s="18">
        <v>38597</v>
      </c>
      <c r="C410" s="19">
        <v>1218.02</v>
      </c>
      <c r="D410" s="19">
        <v>55.02356260829329</v>
      </c>
    </row>
    <row r="411" spans="2:4" x14ac:dyDescent="0.25">
      <c r="B411" s="18">
        <v>38601</v>
      </c>
      <c r="C411" s="19">
        <v>1233.3900000000001</v>
      </c>
      <c r="D411" s="19">
        <v>55.610219197490217</v>
      </c>
    </row>
    <row r="412" spans="2:4" x14ac:dyDescent="0.25">
      <c r="B412" s="18">
        <v>38602</v>
      </c>
      <c r="C412" s="19">
        <v>1236.3599999999999</v>
      </c>
      <c r="D412" s="19">
        <v>55.665132789151933</v>
      </c>
    </row>
    <row r="413" spans="2:4" x14ac:dyDescent="0.25">
      <c r="B413" s="18">
        <v>38603</v>
      </c>
      <c r="C413" s="19">
        <v>1231.67</v>
      </c>
      <c r="D413" s="19">
        <v>55.463346449411446</v>
      </c>
    </row>
    <row r="414" spans="2:4" x14ac:dyDescent="0.25">
      <c r="B414" s="18">
        <v>38604</v>
      </c>
      <c r="C414" s="19">
        <v>1241.48</v>
      </c>
      <c r="D414" s="19">
        <v>55.866658658124344</v>
      </c>
    </row>
    <row r="415" spans="2:4" x14ac:dyDescent="0.25">
      <c r="B415" s="18">
        <v>38607</v>
      </c>
      <c r="C415" s="19">
        <v>1240.56</v>
      </c>
      <c r="D415" s="19">
        <v>55.818807834433812</v>
      </c>
    </row>
    <row r="416" spans="2:4" x14ac:dyDescent="0.25">
      <c r="B416" s="18">
        <v>38608</v>
      </c>
      <c r="C416" s="19">
        <v>1231.2</v>
      </c>
      <c r="D416" s="19">
        <v>55.435195514428536</v>
      </c>
    </row>
    <row r="417" spans="2:4" x14ac:dyDescent="0.25">
      <c r="B417" s="18">
        <v>38609</v>
      </c>
      <c r="C417" s="19">
        <v>1227.1600000000001</v>
      </c>
      <c r="D417" s="19">
        <v>55.256920089392956</v>
      </c>
    </row>
    <row r="418" spans="2:4" x14ac:dyDescent="0.25">
      <c r="B418" s="18">
        <v>38610</v>
      </c>
      <c r="C418" s="19">
        <v>1227.73</v>
      </c>
      <c r="D418" s="19">
        <v>55.276789892179231</v>
      </c>
    </row>
    <row r="419" spans="2:4" x14ac:dyDescent="0.25">
      <c r="B419" s="18">
        <v>38611</v>
      </c>
      <c r="C419" s="19">
        <v>1237.9100000000001</v>
      </c>
      <c r="D419" s="19">
        <v>55.703839906347177</v>
      </c>
    </row>
    <row r="420" spans="2:4" x14ac:dyDescent="0.25">
      <c r="B420" s="18">
        <v>38614</v>
      </c>
      <c r="C420" s="19">
        <v>1231.02</v>
      </c>
      <c r="D420" s="19">
        <v>55.40546472298314</v>
      </c>
    </row>
    <row r="421" spans="2:4" x14ac:dyDescent="0.25">
      <c r="B421" s="18">
        <v>38615</v>
      </c>
      <c r="C421" s="19">
        <v>1221.3399999999999</v>
      </c>
      <c r="D421" s="19">
        <v>54.985912121834922</v>
      </c>
    </row>
    <row r="422" spans="2:4" x14ac:dyDescent="0.25">
      <c r="B422" s="18">
        <v>38616</v>
      </c>
      <c r="C422" s="19">
        <v>1210.2</v>
      </c>
      <c r="D422" s="19">
        <v>54.528955443707197</v>
      </c>
    </row>
    <row r="423" spans="2:4" x14ac:dyDescent="0.25">
      <c r="B423" s="18">
        <v>38617</v>
      </c>
      <c r="C423" s="19">
        <v>1214.6199999999999</v>
      </c>
      <c r="D423" s="19">
        <v>54.747273461056018</v>
      </c>
    </row>
    <row r="424" spans="2:4" x14ac:dyDescent="0.25">
      <c r="B424" s="18">
        <v>38618</v>
      </c>
      <c r="C424" s="19">
        <v>1215.29</v>
      </c>
      <c r="D424" s="19">
        <v>54.757008783683446</v>
      </c>
    </row>
    <row r="425" spans="2:4" x14ac:dyDescent="0.25">
      <c r="B425" s="18">
        <v>38621</v>
      </c>
      <c r="C425" s="19">
        <v>1215.6300000000001</v>
      </c>
      <c r="D425" s="19">
        <v>54.752698578125738</v>
      </c>
    </row>
    <row r="426" spans="2:4" x14ac:dyDescent="0.25">
      <c r="B426" s="18">
        <v>38622</v>
      </c>
      <c r="C426" s="19">
        <v>1215.6600000000001</v>
      </c>
      <c r="D426" s="19">
        <v>54.742822310863225</v>
      </c>
    </row>
    <row r="427" spans="2:4" x14ac:dyDescent="0.25">
      <c r="B427" s="18">
        <v>38623</v>
      </c>
      <c r="C427" s="19">
        <v>1216.8900000000001</v>
      </c>
      <c r="D427" s="19">
        <v>54.784817156860242</v>
      </c>
    </row>
    <row r="428" spans="2:4" x14ac:dyDescent="0.25">
      <c r="B428" s="18">
        <v>38624</v>
      </c>
      <c r="C428" s="19">
        <v>1227.68</v>
      </c>
      <c r="D428" s="19">
        <v>55.231393052688709</v>
      </c>
    </row>
    <row r="429" spans="2:4" x14ac:dyDescent="0.25">
      <c r="B429" s="18">
        <v>38625</v>
      </c>
      <c r="C429" s="19">
        <v>1228.81</v>
      </c>
      <c r="D429" s="19">
        <v>55.259798971036084</v>
      </c>
    </row>
    <row r="430" spans="2:4" x14ac:dyDescent="0.25">
      <c r="B430" s="18">
        <v>38628</v>
      </c>
      <c r="C430" s="19">
        <v>1226.7</v>
      </c>
      <c r="D430" s="19">
        <v>55.158604107376945</v>
      </c>
    </row>
    <row r="431" spans="2:4" x14ac:dyDescent="0.25">
      <c r="B431" s="18">
        <v>38629</v>
      </c>
      <c r="C431" s="19">
        <v>1214.47</v>
      </c>
      <c r="D431" s="19">
        <v>54.641883019002506</v>
      </c>
    </row>
    <row r="432" spans="2:4" x14ac:dyDescent="0.25">
      <c r="B432" s="18">
        <v>38630</v>
      </c>
      <c r="C432" s="19">
        <v>1196.3900000000001</v>
      </c>
      <c r="D432" s="19">
        <v>53.90931858059519</v>
      </c>
    </row>
    <row r="433" spans="2:4" x14ac:dyDescent="0.25">
      <c r="B433" s="18">
        <v>38631</v>
      </c>
      <c r="C433" s="19">
        <v>1191.49</v>
      </c>
      <c r="D433" s="19">
        <v>53.734649460017962</v>
      </c>
    </row>
    <row r="434" spans="2:4" x14ac:dyDescent="0.25">
      <c r="B434" s="18">
        <v>38632</v>
      </c>
      <c r="C434" s="19">
        <v>1195.9000000000001</v>
      </c>
      <c r="D434" s="19">
        <v>53.905158705275944</v>
      </c>
    </row>
    <row r="435" spans="2:4" x14ac:dyDescent="0.25">
      <c r="B435" s="18">
        <v>38635</v>
      </c>
      <c r="C435" s="19">
        <v>1187.33</v>
      </c>
      <c r="D435" s="19">
        <v>53.917951039795518</v>
      </c>
    </row>
    <row r="436" spans="2:4" x14ac:dyDescent="0.25">
      <c r="B436" s="18">
        <v>38636</v>
      </c>
      <c r="C436" s="19">
        <v>1184.8699999999999</v>
      </c>
      <c r="D436" s="19">
        <v>53.922241702651945</v>
      </c>
    </row>
    <row r="437" spans="2:4" x14ac:dyDescent="0.25">
      <c r="B437" s="18">
        <v>38637</v>
      </c>
      <c r="C437" s="19">
        <v>1177.68</v>
      </c>
      <c r="D437" s="19">
        <v>53.926531763334495</v>
      </c>
    </row>
    <row r="438" spans="2:4" x14ac:dyDescent="0.25">
      <c r="B438" s="18">
        <v>38638</v>
      </c>
      <c r="C438" s="19">
        <v>1176.8399999999999</v>
      </c>
      <c r="D438" s="19">
        <v>53.89664230396248</v>
      </c>
    </row>
    <row r="439" spans="2:4" x14ac:dyDescent="0.25">
      <c r="B439" s="18">
        <v>38639</v>
      </c>
      <c r="C439" s="19">
        <v>1186.57</v>
      </c>
      <c r="D439" s="19">
        <v>54.283222639960904</v>
      </c>
    </row>
    <row r="440" spans="2:4" x14ac:dyDescent="0.25">
      <c r="B440" s="18">
        <v>38642</v>
      </c>
      <c r="C440" s="19">
        <v>1190.0999999999999</v>
      </c>
      <c r="D440" s="19">
        <v>54.435301196567622</v>
      </c>
    </row>
    <row r="441" spans="2:4" x14ac:dyDescent="0.25">
      <c r="B441" s="18">
        <v>38643</v>
      </c>
      <c r="C441" s="19">
        <v>1178.1400000000001</v>
      </c>
      <c r="D441" s="19">
        <v>53.906210970777408</v>
      </c>
    </row>
    <row r="442" spans="2:4" x14ac:dyDescent="0.25">
      <c r="B442" s="18">
        <v>38644</v>
      </c>
      <c r="C442" s="19">
        <v>1195.76</v>
      </c>
      <c r="D442" s="19">
        <v>54.680115816822031</v>
      </c>
    </row>
    <row r="443" spans="2:4" x14ac:dyDescent="0.25">
      <c r="B443" s="18">
        <v>38645</v>
      </c>
      <c r="C443" s="19">
        <v>1177.8</v>
      </c>
      <c r="D443" s="19">
        <v>54.266195232532866</v>
      </c>
    </row>
    <row r="444" spans="2:4" x14ac:dyDescent="0.25">
      <c r="B444" s="18">
        <v>38646</v>
      </c>
      <c r="C444" s="19">
        <v>1179.5899999999999</v>
      </c>
      <c r="D444" s="19">
        <v>54.303465570388809</v>
      </c>
    </row>
    <row r="445" spans="2:4" x14ac:dyDescent="0.25">
      <c r="B445" s="18">
        <v>38649</v>
      </c>
      <c r="C445" s="19">
        <v>1199.3800000000001</v>
      </c>
      <c r="D445" s="19">
        <v>54.841642555255234</v>
      </c>
    </row>
    <row r="446" spans="2:4" x14ac:dyDescent="0.25">
      <c r="B446" s="18">
        <v>38650</v>
      </c>
      <c r="C446" s="19">
        <v>1196.54</v>
      </c>
      <c r="D446" s="19">
        <v>54.652541745421395</v>
      </c>
    </row>
    <row r="447" spans="2:4" x14ac:dyDescent="0.25">
      <c r="B447" s="18">
        <v>38651</v>
      </c>
      <c r="C447" s="19">
        <v>1191.3800000000001</v>
      </c>
      <c r="D447" s="19">
        <v>54.350151213333646</v>
      </c>
    </row>
    <row r="448" spans="2:4" x14ac:dyDescent="0.25">
      <c r="B448" s="18">
        <v>38652</v>
      </c>
      <c r="C448" s="19">
        <v>1178.9000000000001</v>
      </c>
      <c r="D448" s="19">
        <v>54.141332769921803</v>
      </c>
    </row>
    <row r="449" spans="2:4" x14ac:dyDescent="0.25">
      <c r="B449" s="18">
        <v>38653</v>
      </c>
      <c r="C449" s="19">
        <v>1198.4100000000001</v>
      </c>
      <c r="D449" s="19">
        <v>54.73402292099388</v>
      </c>
    </row>
    <row r="450" spans="2:4" x14ac:dyDescent="0.25">
      <c r="B450" s="18">
        <v>38656</v>
      </c>
      <c r="C450" s="19">
        <v>1207.01</v>
      </c>
      <c r="D450" s="19">
        <v>54.980776883056521</v>
      </c>
    </row>
    <row r="451" spans="2:4" x14ac:dyDescent="0.25">
      <c r="B451" s="18">
        <v>38657</v>
      </c>
      <c r="C451" s="19">
        <v>1202.76</v>
      </c>
      <c r="D451" s="19">
        <v>54.783180406466712</v>
      </c>
    </row>
    <row r="452" spans="2:4" x14ac:dyDescent="0.25">
      <c r="B452" s="18">
        <v>38658</v>
      </c>
      <c r="C452" s="19">
        <v>1214.76</v>
      </c>
      <c r="D452" s="19">
        <v>55.123519808547677</v>
      </c>
    </row>
    <row r="453" spans="2:4" x14ac:dyDescent="0.25">
      <c r="B453" s="18">
        <v>38659</v>
      </c>
      <c r="C453" s="19">
        <v>1219.94</v>
      </c>
      <c r="D453" s="19">
        <v>55.130698168323939</v>
      </c>
    </row>
    <row r="454" spans="2:4" x14ac:dyDescent="0.25">
      <c r="B454" s="18">
        <v>38660</v>
      </c>
      <c r="C454" s="19">
        <v>1220.1400000000001</v>
      </c>
      <c r="D454" s="19">
        <v>55.102933813671839</v>
      </c>
    </row>
    <row r="455" spans="2:4" x14ac:dyDescent="0.25">
      <c r="B455" s="18">
        <v>38663</v>
      </c>
      <c r="C455" s="19">
        <v>1222.81</v>
      </c>
      <c r="D455" s="19">
        <v>55.1824168865977</v>
      </c>
    </row>
    <row r="456" spans="2:4" x14ac:dyDescent="0.25">
      <c r="B456" s="18">
        <v>38664</v>
      </c>
      <c r="C456" s="19">
        <v>1218.5899999999999</v>
      </c>
      <c r="D456" s="19">
        <v>55.058798475432063</v>
      </c>
    </row>
    <row r="457" spans="2:4" x14ac:dyDescent="0.25">
      <c r="B457" s="18">
        <v>38665</v>
      </c>
      <c r="C457" s="19">
        <v>1220.6500000000001</v>
      </c>
      <c r="D457" s="19">
        <v>55.051352093768706</v>
      </c>
    </row>
    <row r="458" spans="2:4" x14ac:dyDescent="0.25">
      <c r="B458" s="18">
        <v>38666</v>
      </c>
      <c r="C458" s="19">
        <v>1230.96</v>
      </c>
      <c r="D458" s="19">
        <v>55.35300937584563</v>
      </c>
    </row>
    <row r="459" spans="2:4" x14ac:dyDescent="0.25">
      <c r="B459" s="18">
        <v>38667</v>
      </c>
      <c r="C459" s="19">
        <v>1234.72</v>
      </c>
      <c r="D459" s="19">
        <v>55.327170553791809</v>
      </c>
    </row>
    <row r="460" spans="2:4" x14ac:dyDescent="0.25">
      <c r="B460" s="18">
        <v>38670</v>
      </c>
      <c r="C460" s="19">
        <v>1233.76</v>
      </c>
      <c r="D460" s="19">
        <v>55.30267845219101</v>
      </c>
    </row>
    <row r="461" spans="2:4" x14ac:dyDescent="0.25">
      <c r="B461" s="18">
        <v>38671</v>
      </c>
      <c r="C461" s="19">
        <v>1229.01</v>
      </c>
      <c r="D461" s="19">
        <v>55.091928436458176</v>
      </c>
    </row>
    <row r="462" spans="2:4" x14ac:dyDescent="0.25">
      <c r="B462" s="18">
        <v>38672</v>
      </c>
      <c r="C462" s="19">
        <v>1231.21</v>
      </c>
      <c r="D462" s="19">
        <v>55.193316722676968</v>
      </c>
    </row>
    <row r="463" spans="2:4" x14ac:dyDescent="0.25">
      <c r="B463" s="18">
        <v>38673</v>
      </c>
      <c r="C463" s="19">
        <v>1242.8</v>
      </c>
      <c r="D463" s="19">
        <v>55.663193713074968</v>
      </c>
    </row>
    <row r="464" spans="2:4" x14ac:dyDescent="0.25">
      <c r="B464" s="18">
        <v>38674</v>
      </c>
      <c r="C464" s="19">
        <v>1248.27</v>
      </c>
      <c r="D464" s="19">
        <v>55.868178718020978</v>
      </c>
    </row>
    <row r="465" spans="2:4" x14ac:dyDescent="0.25">
      <c r="B465" s="18">
        <v>38677</v>
      </c>
      <c r="C465" s="19">
        <v>1254.8499999999999</v>
      </c>
      <c r="D465" s="19">
        <v>56.158904171817142</v>
      </c>
    </row>
    <row r="466" spans="2:4" x14ac:dyDescent="0.25">
      <c r="B466" s="18">
        <v>38678</v>
      </c>
      <c r="C466" s="19">
        <v>1261.23</v>
      </c>
      <c r="D466" s="19">
        <v>56.426973301915368</v>
      </c>
    </row>
    <row r="467" spans="2:4" x14ac:dyDescent="0.25">
      <c r="B467" s="18">
        <v>38679</v>
      </c>
      <c r="C467" s="19">
        <v>1265.6099999999999</v>
      </c>
      <c r="D467" s="19">
        <v>56.612585276981292</v>
      </c>
    </row>
    <row r="468" spans="2:4" x14ac:dyDescent="0.25">
      <c r="B468" s="18">
        <v>38681</v>
      </c>
      <c r="C468" s="19">
        <v>1268.25</v>
      </c>
      <c r="D468" s="19">
        <v>56.726939125746021</v>
      </c>
    </row>
    <row r="469" spans="2:4" x14ac:dyDescent="0.25">
      <c r="B469" s="18">
        <v>38684</v>
      </c>
      <c r="C469" s="19">
        <v>1257.46</v>
      </c>
      <c r="D469" s="19">
        <v>56.274775000510644</v>
      </c>
    </row>
    <row r="470" spans="2:4" x14ac:dyDescent="0.25">
      <c r="B470" s="18">
        <v>38685</v>
      </c>
      <c r="C470" s="19">
        <v>1257.48</v>
      </c>
      <c r="D470" s="19">
        <v>56.283941298413005</v>
      </c>
    </row>
    <row r="471" spans="2:4" x14ac:dyDescent="0.25">
      <c r="B471" s="18">
        <v>38686</v>
      </c>
      <c r="C471" s="19">
        <v>1249.48</v>
      </c>
      <c r="D471" s="19">
        <v>55.957414271072942</v>
      </c>
    </row>
    <row r="472" spans="2:4" x14ac:dyDescent="0.25">
      <c r="B472" s="18">
        <v>38687</v>
      </c>
      <c r="C472" s="19">
        <v>1264.67</v>
      </c>
      <c r="D472" s="19">
        <v>56.604179943695335</v>
      </c>
    </row>
    <row r="473" spans="2:4" x14ac:dyDescent="0.25">
      <c r="B473" s="18">
        <v>38688</v>
      </c>
      <c r="C473" s="19">
        <v>1265.08</v>
      </c>
      <c r="D473" s="19">
        <v>56.60181295873079</v>
      </c>
    </row>
    <row r="474" spans="2:4" x14ac:dyDescent="0.25">
      <c r="B474" s="18">
        <v>38691</v>
      </c>
      <c r="C474" s="19">
        <v>1262.0899999999999</v>
      </c>
      <c r="D474" s="19">
        <v>56.471887074706942</v>
      </c>
    </row>
    <row r="475" spans="2:4" x14ac:dyDescent="0.25">
      <c r="B475" s="18">
        <v>38692</v>
      </c>
      <c r="C475" s="19">
        <v>1263.7</v>
      </c>
      <c r="D475" s="19">
        <v>56.54080987745813</v>
      </c>
    </row>
    <row r="476" spans="2:4" x14ac:dyDescent="0.25">
      <c r="B476" s="18">
        <v>38693</v>
      </c>
      <c r="C476" s="19">
        <v>1257.3699999999999</v>
      </c>
      <c r="D476" s="19">
        <v>56.283457905666793</v>
      </c>
    </row>
    <row r="477" spans="2:4" x14ac:dyDescent="0.25">
      <c r="B477" s="18">
        <v>38694</v>
      </c>
      <c r="C477" s="19">
        <v>1255.8399999999999</v>
      </c>
      <c r="D477" s="19">
        <v>56.219401680696805</v>
      </c>
    </row>
    <row r="478" spans="2:4" x14ac:dyDescent="0.25">
      <c r="B478" s="18">
        <v>38695</v>
      </c>
      <c r="C478" s="19">
        <v>1259.3699999999999</v>
      </c>
      <c r="D478" s="19">
        <v>56.363199040952232</v>
      </c>
    </row>
    <row r="479" spans="2:4" x14ac:dyDescent="0.25">
      <c r="B479" s="18">
        <v>38698</v>
      </c>
      <c r="C479" s="19">
        <v>1260.43</v>
      </c>
      <c r="D479" s="19">
        <v>56.409414501934535</v>
      </c>
    </row>
    <row r="480" spans="2:4" x14ac:dyDescent="0.25">
      <c r="B480" s="18">
        <v>38699</v>
      </c>
      <c r="C480" s="19">
        <v>1267.43</v>
      </c>
      <c r="D480" s="19">
        <v>56.712224829338872</v>
      </c>
    </row>
    <row r="481" spans="2:4" x14ac:dyDescent="0.25">
      <c r="B481" s="18">
        <v>38700</v>
      </c>
      <c r="C481" s="19">
        <v>1272.74</v>
      </c>
      <c r="D481" s="19">
        <v>56.928903378557187</v>
      </c>
    </row>
    <row r="482" spans="2:4" x14ac:dyDescent="0.25">
      <c r="B482" s="18">
        <v>38701</v>
      </c>
      <c r="C482" s="19">
        <v>1270.94</v>
      </c>
      <c r="D482" s="19">
        <v>56.84747694012988</v>
      </c>
    </row>
    <row r="483" spans="2:4" x14ac:dyDescent="0.25">
      <c r="B483" s="18">
        <v>38702</v>
      </c>
      <c r="C483" s="19">
        <v>1267.32</v>
      </c>
      <c r="D483" s="19">
        <v>56.703038675619332</v>
      </c>
    </row>
    <row r="484" spans="2:4" x14ac:dyDescent="0.25">
      <c r="B484" s="18">
        <v>38705</v>
      </c>
      <c r="C484" s="19">
        <v>1259.92</v>
      </c>
      <c r="D484" s="19">
        <v>56.37131855448844</v>
      </c>
    </row>
    <row r="485" spans="2:4" x14ac:dyDescent="0.25">
      <c r="B485" s="18">
        <v>38706</v>
      </c>
      <c r="C485" s="19">
        <v>1259.6199999999999</v>
      </c>
      <c r="D485" s="19">
        <v>56.345329963723607</v>
      </c>
    </row>
    <row r="486" spans="2:4" x14ac:dyDescent="0.25">
      <c r="B486" s="18">
        <v>38707</v>
      </c>
      <c r="C486" s="19">
        <v>1262.79</v>
      </c>
      <c r="D486" s="19">
        <v>56.464611346814685</v>
      </c>
    </row>
    <row r="487" spans="2:4" x14ac:dyDescent="0.25">
      <c r="B487" s="18">
        <v>38708</v>
      </c>
      <c r="C487" s="19">
        <v>1268.1199999999999</v>
      </c>
      <c r="D487" s="19">
        <v>56.696171842837792</v>
      </c>
    </row>
    <row r="488" spans="2:4" x14ac:dyDescent="0.25">
      <c r="B488" s="18">
        <v>38709</v>
      </c>
      <c r="C488" s="19">
        <v>1268.6600000000001</v>
      </c>
      <c r="D488" s="19">
        <v>56.700198229791738</v>
      </c>
    </row>
    <row r="489" spans="2:4" x14ac:dyDescent="0.25">
      <c r="B489" s="18">
        <v>38713</v>
      </c>
      <c r="C489" s="19">
        <v>1256.54</v>
      </c>
      <c r="D489" s="19">
        <v>56.189955573496427</v>
      </c>
    </row>
    <row r="490" spans="2:4" x14ac:dyDescent="0.25">
      <c r="B490" s="18">
        <v>38714</v>
      </c>
      <c r="C490" s="19">
        <v>1258.17</v>
      </c>
      <c r="D490" s="19">
        <v>56.256502254206744</v>
      </c>
    </row>
    <row r="491" spans="2:4" x14ac:dyDescent="0.25">
      <c r="B491" s="18">
        <v>38715</v>
      </c>
      <c r="C491" s="19">
        <v>1254.42</v>
      </c>
      <c r="D491" s="19">
        <v>56.095130463863484</v>
      </c>
    </row>
    <row r="492" spans="2:4" x14ac:dyDescent="0.25">
      <c r="B492" s="18">
        <v>38716</v>
      </c>
      <c r="C492" s="19">
        <v>1248.29</v>
      </c>
      <c r="D492" s="19">
        <v>55.835137874142539</v>
      </c>
    </row>
    <row r="493" spans="2:4" x14ac:dyDescent="0.25">
      <c r="B493" s="18">
        <v>38720</v>
      </c>
      <c r="C493" s="19">
        <v>1268.8</v>
      </c>
      <c r="D493" s="19">
        <v>56.689072873577452</v>
      </c>
    </row>
    <row r="494" spans="2:4" x14ac:dyDescent="0.25">
      <c r="B494" s="18">
        <v>38721</v>
      </c>
      <c r="C494" s="19">
        <v>1273.46</v>
      </c>
      <c r="D494" s="19">
        <v>56.889693833085751</v>
      </c>
    </row>
    <row r="495" spans="2:4" x14ac:dyDescent="0.25">
      <c r="B495" s="18">
        <v>38722</v>
      </c>
      <c r="C495" s="19">
        <v>1273.48</v>
      </c>
      <c r="D495" s="19">
        <v>56.882644408529792</v>
      </c>
    </row>
    <row r="496" spans="2:4" x14ac:dyDescent="0.25">
      <c r="B496" s="18">
        <v>38723</v>
      </c>
      <c r="C496" s="19">
        <v>1285.45</v>
      </c>
      <c r="D496" s="19">
        <v>57.391517670862399</v>
      </c>
    </row>
    <row r="497" spans="2:4" x14ac:dyDescent="0.25">
      <c r="B497" s="18">
        <v>38726</v>
      </c>
      <c r="C497" s="19">
        <v>1290.1500000000001</v>
      </c>
      <c r="D497" s="19">
        <v>57.565799123833614</v>
      </c>
    </row>
    <row r="498" spans="2:4" x14ac:dyDescent="0.25">
      <c r="B498" s="18">
        <v>38727</v>
      </c>
      <c r="C498" s="19">
        <v>1289.69</v>
      </c>
      <c r="D498" s="19">
        <v>57.523409220706412</v>
      </c>
    </row>
    <row r="499" spans="2:4" x14ac:dyDescent="0.25">
      <c r="B499" s="18">
        <v>38728</v>
      </c>
      <c r="C499" s="19">
        <v>1294.18</v>
      </c>
      <c r="D499" s="19">
        <v>57.705561069592697</v>
      </c>
    </row>
    <row r="500" spans="2:4" x14ac:dyDescent="0.25">
      <c r="B500" s="18">
        <v>38729</v>
      </c>
      <c r="C500" s="19">
        <v>1286.06</v>
      </c>
      <c r="D500" s="19">
        <v>57.368042499211079</v>
      </c>
    </row>
    <row r="501" spans="2:4" x14ac:dyDescent="0.25">
      <c r="B501" s="18">
        <v>38730</v>
      </c>
      <c r="C501" s="19">
        <v>1287.6099999999999</v>
      </c>
      <c r="D501" s="19">
        <v>57.430688409968432</v>
      </c>
    </row>
    <row r="502" spans="2:4" x14ac:dyDescent="0.25">
      <c r="B502" s="18">
        <v>38734</v>
      </c>
      <c r="C502" s="19">
        <v>1282.93</v>
      </c>
      <c r="D502" s="19">
        <v>57.239445535351166</v>
      </c>
    </row>
    <row r="503" spans="2:4" x14ac:dyDescent="0.25">
      <c r="B503" s="18">
        <v>38735</v>
      </c>
      <c r="C503" s="19">
        <v>1277.93</v>
      </c>
      <c r="D503" s="19">
        <v>57.046281555078565</v>
      </c>
    </row>
    <row r="504" spans="2:4" x14ac:dyDescent="0.25">
      <c r="B504" s="18">
        <v>38736</v>
      </c>
      <c r="C504" s="19">
        <v>1285.04</v>
      </c>
      <c r="D504" s="19">
        <v>57.337819408546622</v>
      </c>
    </row>
    <row r="505" spans="2:4" x14ac:dyDescent="0.25">
      <c r="B505" s="18">
        <v>38737</v>
      </c>
      <c r="C505" s="19">
        <v>1261.49</v>
      </c>
      <c r="D505" s="19">
        <v>56.356877945151638</v>
      </c>
    </row>
    <row r="506" spans="2:4" x14ac:dyDescent="0.25">
      <c r="B506" s="18">
        <v>38740</v>
      </c>
      <c r="C506" s="19">
        <v>1263.82</v>
      </c>
      <c r="D506" s="19">
        <v>56.474873207260742</v>
      </c>
    </row>
    <row r="507" spans="2:4" x14ac:dyDescent="0.25">
      <c r="B507" s="18">
        <v>38741</v>
      </c>
      <c r="C507" s="19">
        <v>1266.8599999999999</v>
      </c>
      <c r="D507" s="19">
        <v>56.517009183595043</v>
      </c>
    </row>
    <row r="508" spans="2:4" x14ac:dyDescent="0.25">
      <c r="B508" s="18">
        <v>38742</v>
      </c>
      <c r="C508" s="19">
        <v>1264.68</v>
      </c>
      <c r="D508" s="19">
        <v>56.334661514799741</v>
      </c>
    </row>
    <row r="509" spans="2:4" x14ac:dyDescent="0.25">
      <c r="B509" s="18">
        <v>38743</v>
      </c>
      <c r="C509" s="19">
        <v>1273.83</v>
      </c>
      <c r="D509" s="19">
        <v>56.567270028152087</v>
      </c>
    </row>
    <row r="510" spans="2:4" x14ac:dyDescent="0.25">
      <c r="B510" s="18">
        <v>38744</v>
      </c>
      <c r="C510" s="19">
        <v>1283.72</v>
      </c>
      <c r="D510" s="19">
        <v>56.861690534710029</v>
      </c>
    </row>
    <row r="511" spans="2:4" x14ac:dyDescent="0.25">
      <c r="B511" s="18">
        <v>38747</v>
      </c>
      <c r="C511" s="19">
        <v>1285.19</v>
      </c>
      <c r="D511" s="19">
        <v>56.845819232965304</v>
      </c>
    </row>
    <row r="512" spans="2:4" x14ac:dyDescent="0.25">
      <c r="B512" s="18">
        <v>38748</v>
      </c>
      <c r="C512" s="19">
        <v>1280.08</v>
      </c>
      <c r="D512" s="19">
        <v>56.679120843024755</v>
      </c>
    </row>
    <row r="513" spans="2:4" x14ac:dyDescent="0.25">
      <c r="B513" s="18">
        <v>38749</v>
      </c>
      <c r="C513" s="19">
        <v>1282.46</v>
      </c>
      <c r="D513" s="19">
        <v>56.7441440300233</v>
      </c>
    </row>
    <row r="514" spans="2:4" x14ac:dyDescent="0.25">
      <c r="B514" s="18">
        <v>38750</v>
      </c>
      <c r="C514" s="19">
        <v>1270.8399999999999</v>
      </c>
      <c r="D514" s="19">
        <v>56.411376398484904</v>
      </c>
    </row>
    <row r="515" spans="2:4" x14ac:dyDescent="0.25">
      <c r="B515" s="18">
        <v>38751</v>
      </c>
      <c r="C515" s="19">
        <v>1264.03</v>
      </c>
      <c r="D515" s="19">
        <v>56.136859484408603</v>
      </c>
    </row>
    <row r="516" spans="2:4" x14ac:dyDescent="0.25">
      <c r="B516" s="18">
        <v>38754</v>
      </c>
      <c r="C516" s="19">
        <v>1265.02</v>
      </c>
      <c r="D516" s="19">
        <v>56.183138020924822</v>
      </c>
    </row>
    <row r="517" spans="2:4" x14ac:dyDescent="0.25">
      <c r="B517" s="18">
        <v>38755</v>
      </c>
      <c r="C517" s="19">
        <v>1254.78</v>
      </c>
      <c r="D517" s="19">
        <v>55.820824329551264</v>
      </c>
    </row>
    <row r="518" spans="2:4" x14ac:dyDescent="0.25">
      <c r="B518" s="18">
        <v>38756</v>
      </c>
      <c r="C518" s="19">
        <v>1265.6500000000001</v>
      </c>
      <c r="D518" s="19">
        <v>56.142247228685974</v>
      </c>
    </row>
    <row r="519" spans="2:4" x14ac:dyDescent="0.25">
      <c r="B519" s="18">
        <v>38757</v>
      </c>
      <c r="C519" s="19">
        <v>1263.78</v>
      </c>
      <c r="D519" s="19">
        <v>55.982437394045043</v>
      </c>
    </row>
    <row r="520" spans="2:4" x14ac:dyDescent="0.25">
      <c r="B520" s="18">
        <v>38758</v>
      </c>
      <c r="C520" s="19">
        <v>1266.99</v>
      </c>
      <c r="D520" s="19">
        <v>56.093131751718126</v>
      </c>
    </row>
    <row r="521" spans="2:4" x14ac:dyDescent="0.25">
      <c r="B521" s="18">
        <v>38761</v>
      </c>
      <c r="C521" s="19">
        <v>1262.8599999999999</v>
      </c>
      <c r="D521" s="19">
        <v>56.032469932723679</v>
      </c>
    </row>
    <row r="522" spans="2:4" x14ac:dyDescent="0.25">
      <c r="B522" s="18">
        <v>38762</v>
      </c>
      <c r="C522" s="19">
        <v>1275.53</v>
      </c>
      <c r="D522" s="19">
        <v>56.471853862839126</v>
      </c>
    </row>
    <row r="523" spans="2:4" x14ac:dyDescent="0.25">
      <c r="B523" s="18">
        <v>38763</v>
      </c>
      <c r="C523" s="19">
        <v>1280</v>
      </c>
      <c r="D523" s="19">
        <v>56.687232832277409</v>
      </c>
    </row>
    <row r="524" spans="2:4" x14ac:dyDescent="0.25">
      <c r="B524" s="18">
        <v>38764</v>
      </c>
      <c r="C524" s="19">
        <v>1289.3800000000001</v>
      </c>
      <c r="D524" s="19">
        <v>56.955631352662692</v>
      </c>
    </row>
    <row r="525" spans="2:4" x14ac:dyDescent="0.25">
      <c r="B525" s="18">
        <v>38765</v>
      </c>
      <c r="C525" s="19">
        <v>1287.24</v>
      </c>
      <c r="D525" s="19">
        <v>56.809919642937793</v>
      </c>
    </row>
    <row r="526" spans="2:4" x14ac:dyDescent="0.25">
      <c r="B526" s="18">
        <v>38769</v>
      </c>
      <c r="C526" s="19">
        <v>1283.03</v>
      </c>
      <c r="D526" s="19">
        <v>56.588433722065695</v>
      </c>
    </row>
    <row r="527" spans="2:4" x14ac:dyDescent="0.25">
      <c r="B527" s="18">
        <v>38770</v>
      </c>
      <c r="C527" s="19">
        <v>1292.67</v>
      </c>
      <c r="D527" s="19">
        <v>56.831468452911409</v>
      </c>
    </row>
    <row r="528" spans="2:4" x14ac:dyDescent="0.25">
      <c r="B528" s="18">
        <v>38771</v>
      </c>
      <c r="C528" s="19">
        <v>1287.79</v>
      </c>
      <c r="D528" s="19">
        <v>56.64974660585947</v>
      </c>
    </row>
    <row r="529" spans="2:4" x14ac:dyDescent="0.25">
      <c r="B529" s="18">
        <v>38772</v>
      </c>
      <c r="C529" s="19">
        <v>1289.43</v>
      </c>
      <c r="D529" s="19">
        <v>56.712964153329494</v>
      </c>
    </row>
    <row r="530" spans="2:4" x14ac:dyDescent="0.25">
      <c r="B530" s="18">
        <v>38775</v>
      </c>
      <c r="C530" s="19">
        <v>1294.1199999999999</v>
      </c>
      <c r="D530" s="19">
        <v>56.906466067818762</v>
      </c>
    </row>
    <row r="531" spans="2:4" x14ac:dyDescent="0.25">
      <c r="B531" s="18">
        <v>38776</v>
      </c>
      <c r="C531" s="19">
        <v>1280.6600000000001</v>
      </c>
      <c r="D531" s="19">
        <v>56.350250509328909</v>
      </c>
    </row>
    <row r="532" spans="2:4" x14ac:dyDescent="0.25">
      <c r="B532" s="18">
        <v>38777</v>
      </c>
      <c r="C532" s="19">
        <v>1291.24</v>
      </c>
      <c r="D532" s="19">
        <v>56.805593017228617</v>
      </c>
    </row>
    <row r="533" spans="2:4" x14ac:dyDescent="0.25">
      <c r="B533" s="18">
        <v>38778</v>
      </c>
      <c r="C533" s="19">
        <v>1289.1400000000001</v>
      </c>
      <c r="D533" s="19">
        <v>56.717686092213903</v>
      </c>
    </row>
    <row r="534" spans="2:4" x14ac:dyDescent="0.25">
      <c r="B534" s="18">
        <v>38779</v>
      </c>
      <c r="C534" s="19">
        <v>1287.23</v>
      </c>
      <c r="D534" s="19">
        <v>56.637016195909979</v>
      </c>
    </row>
    <row r="535" spans="2:4" x14ac:dyDescent="0.25">
      <c r="B535" s="18">
        <v>38782</v>
      </c>
      <c r="C535" s="19">
        <v>1278.26</v>
      </c>
      <c r="D535" s="19">
        <v>56.268706492874422</v>
      </c>
    </row>
    <row r="536" spans="2:4" x14ac:dyDescent="0.25">
      <c r="B536" s="18">
        <v>38783</v>
      </c>
      <c r="C536" s="19">
        <v>1275.8800000000001</v>
      </c>
      <c r="D536" s="19">
        <v>56.178434274494215</v>
      </c>
    </row>
    <row r="537" spans="2:4" x14ac:dyDescent="0.25">
      <c r="B537" s="18">
        <v>38784</v>
      </c>
      <c r="C537" s="19">
        <v>1278.47</v>
      </c>
      <c r="D537" s="19">
        <v>56.289552393462579</v>
      </c>
    </row>
    <row r="538" spans="2:4" x14ac:dyDescent="0.25">
      <c r="B538" s="18">
        <v>38785</v>
      </c>
      <c r="C538" s="19">
        <v>1272.23</v>
      </c>
      <c r="D538" s="19">
        <v>56.030321490708722</v>
      </c>
    </row>
    <row r="539" spans="2:4" x14ac:dyDescent="0.25">
      <c r="B539" s="18">
        <v>38786</v>
      </c>
      <c r="C539" s="19">
        <v>1281.42</v>
      </c>
      <c r="D539" s="19">
        <v>56.41753908388047</v>
      </c>
    </row>
    <row r="540" spans="2:4" x14ac:dyDescent="0.25">
      <c r="B540" s="18">
        <v>38789</v>
      </c>
      <c r="C540" s="19">
        <v>1284.1300000000001</v>
      </c>
      <c r="D540" s="19">
        <v>56.52585296671122</v>
      </c>
    </row>
    <row r="541" spans="2:4" x14ac:dyDescent="0.25">
      <c r="B541" s="18">
        <v>38790</v>
      </c>
      <c r="C541" s="19">
        <v>1297.48</v>
      </c>
      <c r="D541" s="19">
        <v>57.077584128299655</v>
      </c>
    </row>
    <row r="542" spans="2:4" x14ac:dyDescent="0.25">
      <c r="B542" s="18">
        <v>38791</v>
      </c>
      <c r="C542" s="19">
        <v>1303.02</v>
      </c>
      <c r="D542" s="19">
        <v>57.317144394020232</v>
      </c>
    </row>
    <row r="543" spans="2:4" x14ac:dyDescent="0.25">
      <c r="B543" s="18">
        <v>38792</v>
      </c>
      <c r="C543" s="19">
        <v>1305.33</v>
      </c>
      <c r="D543" s="19">
        <v>57.395485500848331</v>
      </c>
    </row>
    <row r="544" spans="2:4" x14ac:dyDescent="0.25">
      <c r="B544" s="18">
        <v>38793</v>
      </c>
      <c r="C544" s="19">
        <v>1307.25</v>
      </c>
      <c r="D544" s="19">
        <v>57.481789175923154</v>
      </c>
    </row>
    <row r="545" spans="2:4" x14ac:dyDescent="0.25">
      <c r="B545" s="18">
        <v>38796</v>
      </c>
      <c r="C545" s="19">
        <v>1305.08</v>
      </c>
      <c r="D545" s="19">
        <v>57.393091615712926</v>
      </c>
    </row>
    <row r="546" spans="2:4" x14ac:dyDescent="0.25">
      <c r="B546" s="18">
        <v>38797</v>
      </c>
      <c r="C546" s="19">
        <v>1297.23</v>
      </c>
      <c r="D546" s="19">
        <v>57.062559784935218</v>
      </c>
    </row>
    <row r="547" spans="2:4" x14ac:dyDescent="0.25">
      <c r="B547" s="18">
        <v>38798</v>
      </c>
      <c r="C547" s="19">
        <v>1305.04</v>
      </c>
      <c r="D547" s="19">
        <v>57.375760229518775</v>
      </c>
    </row>
    <row r="548" spans="2:4" x14ac:dyDescent="0.25">
      <c r="B548" s="18">
        <v>38799</v>
      </c>
      <c r="C548" s="19">
        <v>1301.67</v>
      </c>
      <c r="D548" s="19">
        <v>57.232369539111929</v>
      </c>
    </row>
    <row r="549" spans="2:4" x14ac:dyDescent="0.25">
      <c r="B549" s="18">
        <v>38800</v>
      </c>
      <c r="C549" s="19">
        <v>1302.95</v>
      </c>
      <c r="D549" s="19">
        <v>57.276592870606798</v>
      </c>
    </row>
    <row r="550" spans="2:4" x14ac:dyDescent="0.25">
      <c r="B550" s="18">
        <v>38803</v>
      </c>
      <c r="C550" s="19">
        <v>1301.6099999999999</v>
      </c>
      <c r="D550" s="19">
        <v>57.216094983443213</v>
      </c>
    </row>
    <row r="551" spans="2:4" x14ac:dyDescent="0.25">
      <c r="B551" s="18">
        <v>38804</v>
      </c>
      <c r="C551" s="19">
        <v>1293.23</v>
      </c>
      <c r="D551" s="19">
        <v>56.853846060084486</v>
      </c>
    </row>
    <row r="552" spans="2:4" x14ac:dyDescent="0.25">
      <c r="B552" s="18">
        <v>38805</v>
      </c>
      <c r="C552" s="19">
        <v>1302.8900000000001</v>
      </c>
      <c r="D552" s="19">
        <v>57.247421264045322</v>
      </c>
    </row>
    <row r="553" spans="2:4" x14ac:dyDescent="0.25">
      <c r="B553" s="18">
        <v>38806</v>
      </c>
      <c r="C553" s="19">
        <v>1300.25</v>
      </c>
      <c r="D553" s="19">
        <v>57.128290288258754</v>
      </c>
    </row>
    <row r="554" spans="2:4" x14ac:dyDescent="0.25">
      <c r="B554" s="18">
        <v>38807</v>
      </c>
      <c r="C554" s="19">
        <v>1294.8699999999999</v>
      </c>
      <c r="D554" s="19">
        <v>56.906453669269233</v>
      </c>
    </row>
    <row r="555" spans="2:4" x14ac:dyDescent="0.25">
      <c r="B555" s="18">
        <v>38810</v>
      </c>
      <c r="C555" s="19">
        <v>1297.81</v>
      </c>
      <c r="D555" s="19">
        <v>57.026422970096824</v>
      </c>
    </row>
    <row r="556" spans="2:4" x14ac:dyDescent="0.25">
      <c r="B556" s="18">
        <v>38811</v>
      </c>
      <c r="C556" s="19">
        <v>1305.93</v>
      </c>
      <c r="D556" s="19">
        <v>57.371127024689279</v>
      </c>
    </row>
    <row r="557" spans="2:4" x14ac:dyDescent="0.25">
      <c r="B557" s="18">
        <v>38812</v>
      </c>
      <c r="C557" s="19">
        <v>1311.56</v>
      </c>
      <c r="D557" s="19">
        <v>57.601118844544786</v>
      </c>
    </row>
    <row r="558" spans="2:4" x14ac:dyDescent="0.25">
      <c r="B558" s="18">
        <v>38813</v>
      </c>
      <c r="C558" s="19">
        <v>1309.04</v>
      </c>
      <c r="D558" s="19">
        <v>57.494268385211164</v>
      </c>
    </row>
    <row r="559" spans="2:4" x14ac:dyDescent="0.25">
      <c r="B559" s="18">
        <v>38814</v>
      </c>
      <c r="C559" s="19">
        <v>1295.5</v>
      </c>
      <c r="D559" s="19">
        <v>56.939378773390658</v>
      </c>
    </row>
    <row r="560" spans="2:4" x14ac:dyDescent="0.25">
      <c r="B560" s="18">
        <v>38817</v>
      </c>
      <c r="C560" s="19">
        <v>1296.6199999999999</v>
      </c>
      <c r="D560" s="19">
        <v>56.998677363828961</v>
      </c>
    </row>
    <row r="561" spans="2:4" x14ac:dyDescent="0.25">
      <c r="B561" s="18">
        <v>38818</v>
      </c>
      <c r="C561" s="19">
        <v>1286.57</v>
      </c>
      <c r="D561" s="19">
        <v>56.598703034347452</v>
      </c>
    </row>
    <row r="562" spans="2:4" x14ac:dyDescent="0.25">
      <c r="B562" s="18">
        <v>38819</v>
      </c>
      <c r="C562" s="19">
        <v>1288.1199999999999</v>
      </c>
      <c r="D562" s="19">
        <v>56.674490923721713</v>
      </c>
    </row>
    <row r="563" spans="2:4" x14ac:dyDescent="0.25">
      <c r="B563" s="18">
        <v>38820</v>
      </c>
      <c r="C563" s="19">
        <v>1289.1199999999999</v>
      </c>
      <c r="D563" s="19">
        <v>56.712132604897079</v>
      </c>
    </row>
    <row r="564" spans="2:4" x14ac:dyDescent="0.25">
      <c r="B564" s="18">
        <v>38824</v>
      </c>
      <c r="C564" s="19">
        <v>1285.33</v>
      </c>
      <c r="D564" s="19">
        <v>56.548921414918425</v>
      </c>
    </row>
    <row r="565" spans="2:4" x14ac:dyDescent="0.25">
      <c r="B565" s="18">
        <v>38825</v>
      </c>
      <c r="C565" s="19">
        <v>1307.28</v>
      </c>
      <c r="D565" s="19">
        <v>57.460269553297053</v>
      </c>
    </row>
    <row r="566" spans="2:4" x14ac:dyDescent="0.25">
      <c r="B566" s="18">
        <v>38826</v>
      </c>
      <c r="C566" s="19">
        <v>1309.93</v>
      </c>
      <c r="D566" s="19">
        <v>57.560978891009782</v>
      </c>
    </row>
    <row r="567" spans="2:4" x14ac:dyDescent="0.25">
      <c r="B567" s="18">
        <v>38827</v>
      </c>
      <c r="C567" s="19">
        <v>1311.46</v>
      </c>
      <c r="D567" s="19">
        <v>57.607725193100237</v>
      </c>
    </row>
    <row r="568" spans="2:4" x14ac:dyDescent="0.25">
      <c r="B568" s="18">
        <v>38828</v>
      </c>
      <c r="C568" s="19">
        <v>1311.28</v>
      </c>
      <c r="D568" s="19">
        <v>57.621896998085433</v>
      </c>
    </row>
    <row r="569" spans="2:4" x14ac:dyDescent="0.25">
      <c r="B569" s="18">
        <v>38831</v>
      </c>
      <c r="C569" s="19">
        <v>1308.1099999999999</v>
      </c>
      <c r="D569" s="19">
        <v>57.475949379394791</v>
      </c>
    </row>
    <row r="570" spans="2:4" x14ac:dyDescent="0.25">
      <c r="B570" s="18">
        <v>38832</v>
      </c>
      <c r="C570" s="19">
        <v>1301.74</v>
      </c>
      <c r="D570" s="19">
        <v>57.198994058879059</v>
      </c>
    </row>
    <row r="571" spans="2:4" x14ac:dyDescent="0.25">
      <c r="B571" s="18">
        <v>38833</v>
      </c>
      <c r="C571" s="19">
        <v>1305.4100000000001</v>
      </c>
      <c r="D571" s="19">
        <v>57.342313973522863</v>
      </c>
    </row>
    <row r="572" spans="2:4" x14ac:dyDescent="0.25">
      <c r="B572" s="18">
        <v>38834</v>
      </c>
      <c r="C572" s="19">
        <v>1309.72</v>
      </c>
      <c r="D572" s="19">
        <v>57.53208069644063</v>
      </c>
    </row>
    <row r="573" spans="2:4" x14ac:dyDescent="0.25">
      <c r="B573" s="18">
        <v>38835</v>
      </c>
      <c r="C573" s="19">
        <v>1310.6099999999999</v>
      </c>
      <c r="D573" s="19">
        <v>57.56077702837176</v>
      </c>
    </row>
    <row r="574" spans="2:4" x14ac:dyDescent="0.25">
      <c r="B574" s="18">
        <v>38838</v>
      </c>
      <c r="C574" s="19">
        <v>1305.19</v>
      </c>
      <c r="D574" s="19">
        <v>57.350562390915194</v>
      </c>
    </row>
    <row r="575" spans="2:4" x14ac:dyDescent="0.25">
      <c r="B575" s="18">
        <v>38839</v>
      </c>
      <c r="C575" s="19">
        <v>1313.21</v>
      </c>
      <c r="D575" s="19">
        <v>57.672287171830291</v>
      </c>
    </row>
    <row r="576" spans="2:4" x14ac:dyDescent="0.25">
      <c r="B576" s="18">
        <v>38840</v>
      </c>
      <c r="C576" s="19">
        <v>1308.1199999999999</v>
      </c>
      <c r="D576" s="19">
        <v>57.466457823892156</v>
      </c>
    </row>
    <row r="577" spans="2:4" x14ac:dyDescent="0.25">
      <c r="B577" s="18">
        <v>38841</v>
      </c>
      <c r="C577" s="19">
        <v>1312.25</v>
      </c>
      <c r="D577" s="19">
        <v>57.649981722486167</v>
      </c>
    </row>
    <row r="578" spans="2:4" x14ac:dyDescent="0.25">
      <c r="B578" s="18">
        <v>38842</v>
      </c>
      <c r="C578" s="19">
        <v>1325.76</v>
      </c>
      <c r="D578" s="19">
        <v>58.210687347193748</v>
      </c>
    </row>
    <row r="579" spans="2:4" x14ac:dyDescent="0.25">
      <c r="B579" s="18">
        <v>38845</v>
      </c>
      <c r="C579" s="19">
        <v>1324.66</v>
      </c>
      <c r="D579" s="19">
        <v>58.167595030356445</v>
      </c>
    </row>
    <row r="580" spans="2:4" x14ac:dyDescent="0.25">
      <c r="B580" s="18">
        <v>38846</v>
      </c>
      <c r="C580" s="19">
        <v>1325.14</v>
      </c>
      <c r="D580" s="19">
        <v>58.177609618279632</v>
      </c>
    </row>
    <row r="581" spans="2:4" x14ac:dyDescent="0.25">
      <c r="B581" s="18">
        <v>38847</v>
      </c>
      <c r="C581" s="19">
        <v>1322.85</v>
      </c>
      <c r="D581" s="19">
        <v>58.097354770875654</v>
      </c>
    </row>
    <row r="582" spans="2:4" x14ac:dyDescent="0.25">
      <c r="B582" s="18">
        <v>38848</v>
      </c>
      <c r="C582" s="19">
        <v>1305.92</v>
      </c>
      <c r="D582" s="19">
        <v>57.419899823350342</v>
      </c>
    </row>
    <row r="583" spans="2:4" x14ac:dyDescent="0.25">
      <c r="B583" s="18">
        <v>38849</v>
      </c>
      <c r="C583" s="19">
        <v>1291.24</v>
      </c>
      <c r="D583" s="19">
        <v>56.858548681550324</v>
      </c>
    </row>
    <row r="584" spans="2:4" x14ac:dyDescent="0.25">
      <c r="B584" s="18">
        <v>38852</v>
      </c>
      <c r="C584" s="19">
        <v>1294.5</v>
      </c>
      <c r="D584" s="19">
        <v>56.993675018485412</v>
      </c>
    </row>
    <row r="585" spans="2:4" x14ac:dyDescent="0.25">
      <c r="B585" s="18">
        <v>38853</v>
      </c>
      <c r="C585" s="19">
        <v>1292.08</v>
      </c>
      <c r="D585" s="19">
        <v>57.000189335714616</v>
      </c>
    </row>
    <row r="586" spans="2:4" x14ac:dyDescent="0.25">
      <c r="B586" s="18">
        <v>38854</v>
      </c>
      <c r="C586" s="19">
        <v>1270.32</v>
      </c>
      <c r="D586" s="19">
        <v>57.006679650585369</v>
      </c>
    </row>
    <row r="587" spans="2:4" x14ac:dyDescent="0.25">
      <c r="B587" s="18">
        <v>38855</v>
      </c>
      <c r="C587" s="19">
        <v>1261.81</v>
      </c>
      <c r="D587" s="19">
        <v>57.013170704474483</v>
      </c>
    </row>
    <row r="588" spans="2:4" x14ac:dyDescent="0.25">
      <c r="B588" s="18">
        <v>38856</v>
      </c>
      <c r="C588" s="19">
        <v>1267.03</v>
      </c>
      <c r="D588" s="19">
        <v>57.313995095407499</v>
      </c>
    </row>
    <row r="589" spans="2:4" x14ac:dyDescent="0.25">
      <c r="B589" s="18">
        <v>38859</v>
      </c>
      <c r="C589" s="19">
        <v>1262.07</v>
      </c>
      <c r="D589" s="19">
        <v>57.457973193737764</v>
      </c>
    </row>
    <row r="590" spans="2:4" x14ac:dyDescent="0.25">
      <c r="B590" s="18">
        <v>38860</v>
      </c>
      <c r="C590" s="19">
        <v>1256.58</v>
      </c>
      <c r="D590" s="19">
        <v>57.180516864289118</v>
      </c>
    </row>
    <row r="591" spans="2:4" x14ac:dyDescent="0.25">
      <c r="B591" s="18">
        <v>38861</v>
      </c>
      <c r="C591" s="19">
        <v>1258.57</v>
      </c>
      <c r="D591" s="19">
        <v>57.42811317709922</v>
      </c>
    </row>
    <row r="592" spans="2:4" x14ac:dyDescent="0.25">
      <c r="B592" s="18">
        <v>38862</v>
      </c>
      <c r="C592" s="19">
        <v>1272.8800000000001</v>
      </c>
      <c r="D592" s="19">
        <v>57.791133345120834</v>
      </c>
    </row>
    <row r="593" spans="2:4" x14ac:dyDescent="0.25">
      <c r="B593" s="18">
        <v>38863</v>
      </c>
      <c r="C593" s="19">
        <v>1280.1600000000001</v>
      </c>
      <c r="D593" s="19">
        <v>57.839526521201599</v>
      </c>
    </row>
    <row r="594" spans="2:4" x14ac:dyDescent="0.25">
      <c r="B594" s="18">
        <v>38867</v>
      </c>
      <c r="C594" s="19">
        <v>1259.8699999999999</v>
      </c>
      <c r="D594" s="19">
        <v>57.859539122109808</v>
      </c>
    </row>
    <row r="595" spans="2:4" x14ac:dyDescent="0.25">
      <c r="B595" s="18">
        <v>38868</v>
      </c>
      <c r="C595" s="19">
        <v>1270.0899999999999</v>
      </c>
      <c r="D595" s="19">
        <v>58.098019743255819</v>
      </c>
    </row>
    <row r="596" spans="2:4" x14ac:dyDescent="0.25">
      <c r="B596" s="18">
        <v>38869</v>
      </c>
      <c r="C596" s="19">
        <v>1285.71</v>
      </c>
      <c r="D596" s="19">
        <v>58.339108131473729</v>
      </c>
    </row>
    <row r="597" spans="2:4" x14ac:dyDescent="0.25">
      <c r="B597" s="18">
        <v>38870</v>
      </c>
      <c r="C597" s="19">
        <v>1288.22</v>
      </c>
      <c r="D597" s="19">
        <v>58.213536169213455</v>
      </c>
    </row>
    <row r="598" spans="2:4" x14ac:dyDescent="0.25">
      <c r="B598" s="18">
        <v>38873</v>
      </c>
      <c r="C598" s="19">
        <v>1265.29</v>
      </c>
      <c r="D598" s="19">
        <v>57.848264383679847</v>
      </c>
    </row>
    <row r="599" spans="2:4" x14ac:dyDescent="0.25">
      <c r="B599" s="18">
        <v>38874</v>
      </c>
      <c r="C599" s="19">
        <v>1263.8499999999999</v>
      </c>
      <c r="D599" s="19">
        <v>57.99489950542042</v>
      </c>
    </row>
    <row r="600" spans="2:4" x14ac:dyDescent="0.25">
      <c r="B600" s="18">
        <v>38875</v>
      </c>
      <c r="C600" s="19">
        <v>1256.1500000000001</v>
      </c>
      <c r="D600" s="19">
        <v>57.931455717068864</v>
      </c>
    </row>
    <row r="601" spans="2:4" x14ac:dyDescent="0.25">
      <c r="B601" s="18">
        <v>38876</v>
      </c>
      <c r="C601" s="19">
        <v>1257.93</v>
      </c>
      <c r="D601" s="19">
        <v>58.279190632305543</v>
      </c>
    </row>
    <row r="602" spans="2:4" x14ac:dyDescent="0.25">
      <c r="B602" s="18">
        <v>38877</v>
      </c>
      <c r="C602" s="19">
        <v>1252.3</v>
      </c>
      <c r="D602" s="19">
        <v>58.146360653252358</v>
      </c>
    </row>
    <row r="603" spans="2:4" x14ac:dyDescent="0.25">
      <c r="B603" s="18">
        <v>38880</v>
      </c>
      <c r="C603" s="19">
        <v>1237.44</v>
      </c>
      <c r="D603" s="19">
        <v>57.833173482993963</v>
      </c>
    </row>
    <row r="604" spans="2:4" x14ac:dyDescent="0.25">
      <c r="B604" s="18">
        <v>38881</v>
      </c>
      <c r="C604" s="19">
        <v>1223.69</v>
      </c>
      <c r="D604" s="19">
        <v>58.065747503727941</v>
      </c>
    </row>
    <row r="605" spans="2:4" x14ac:dyDescent="0.25">
      <c r="B605" s="18">
        <v>38882</v>
      </c>
      <c r="C605" s="19">
        <v>1230.04</v>
      </c>
      <c r="D605" s="19">
        <v>58.493010853790587</v>
      </c>
    </row>
    <row r="606" spans="2:4" x14ac:dyDescent="0.25">
      <c r="B606" s="18">
        <v>38883</v>
      </c>
      <c r="C606" s="19">
        <v>1256.1600000000001</v>
      </c>
      <c r="D606" s="19">
        <v>58.114955714083202</v>
      </c>
    </row>
    <row r="607" spans="2:4" x14ac:dyDescent="0.25">
      <c r="B607" s="18">
        <v>38884</v>
      </c>
      <c r="C607" s="19">
        <v>1251.54</v>
      </c>
      <c r="D607" s="19">
        <v>58.200443756955444</v>
      </c>
    </row>
    <row r="608" spans="2:4" x14ac:dyDescent="0.25">
      <c r="B608" s="18">
        <v>38887</v>
      </c>
      <c r="C608" s="19">
        <v>1240.1300000000001</v>
      </c>
      <c r="D608" s="19">
        <v>57.835148159240624</v>
      </c>
    </row>
    <row r="609" spans="2:4" x14ac:dyDescent="0.25">
      <c r="B609" s="18">
        <v>38888</v>
      </c>
      <c r="C609" s="19">
        <v>1240.1199999999999</v>
      </c>
      <c r="D609" s="19">
        <v>57.706037038931186</v>
      </c>
    </row>
    <row r="610" spans="2:4" x14ac:dyDescent="0.25">
      <c r="B610" s="18">
        <v>38889</v>
      </c>
      <c r="C610" s="19">
        <v>1252.2</v>
      </c>
      <c r="D610" s="19">
        <v>57.690149087606862</v>
      </c>
    </row>
    <row r="611" spans="2:4" x14ac:dyDescent="0.25">
      <c r="B611" s="18">
        <v>38890</v>
      </c>
      <c r="C611" s="19">
        <v>1245.5999999999999</v>
      </c>
      <c r="D611" s="19">
        <v>57.489228789847282</v>
      </c>
    </row>
    <row r="612" spans="2:4" x14ac:dyDescent="0.25">
      <c r="B612" s="18">
        <v>38891</v>
      </c>
      <c r="C612" s="19">
        <v>1244.5</v>
      </c>
      <c r="D612" s="19">
        <v>57.411669957262951</v>
      </c>
    </row>
    <row r="613" spans="2:4" x14ac:dyDescent="0.25">
      <c r="B613" s="18">
        <v>38894</v>
      </c>
      <c r="C613" s="19">
        <v>1250.56</v>
      </c>
      <c r="D613" s="19">
        <v>57.611705344373092</v>
      </c>
    </row>
    <row r="614" spans="2:4" x14ac:dyDescent="0.25">
      <c r="B614" s="18">
        <v>38895</v>
      </c>
      <c r="C614" s="19">
        <v>1239.2</v>
      </c>
      <c r="D614" s="19">
        <v>57.283611412241939</v>
      </c>
    </row>
    <row r="615" spans="2:4" x14ac:dyDescent="0.25">
      <c r="B615" s="18">
        <v>38896</v>
      </c>
      <c r="C615" s="19">
        <v>1246</v>
      </c>
      <c r="D615" s="19">
        <v>57.578909313725021</v>
      </c>
    </row>
    <row r="616" spans="2:4" x14ac:dyDescent="0.25">
      <c r="B616" s="18">
        <v>38897</v>
      </c>
      <c r="C616" s="19">
        <v>1272.8699999999999</v>
      </c>
      <c r="D616" s="19">
        <v>58.209581507416232</v>
      </c>
    </row>
    <row r="617" spans="2:4" x14ac:dyDescent="0.25">
      <c r="B617" s="18">
        <v>38898</v>
      </c>
      <c r="C617" s="19">
        <v>1270.2</v>
      </c>
      <c r="D617" s="19">
        <v>57.969667778915152</v>
      </c>
    </row>
    <row r="618" spans="2:4" x14ac:dyDescent="0.25">
      <c r="B618" s="18">
        <v>38901</v>
      </c>
      <c r="C618" s="19">
        <v>1280.19</v>
      </c>
      <c r="D618" s="19">
        <v>58.272599952228475</v>
      </c>
    </row>
    <row r="619" spans="2:4" x14ac:dyDescent="0.25">
      <c r="B619" s="18">
        <v>38903</v>
      </c>
      <c r="C619" s="19">
        <v>1270.9100000000001</v>
      </c>
      <c r="D619" s="19">
        <v>58.120636983085816</v>
      </c>
    </row>
    <row r="620" spans="2:4" x14ac:dyDescent="0.25">
      <c r="B620" s="18">
        <v>38904</v>
      </c>
      <c r="C620" s="19">
        <v>1274.08</v>
      </c>
      <c r="D620" s="19">
        <v>58.264833434231463</v>
      </c>
    </row>
    <row r="621" spans="2:4" x14ac:dyDescent="0.25">
      <c r="B621" s="18">
        <v>38905</v>
      </c>
      <c r="C621" s="19">
        <v>1265.48</v>
      </c>
      <c r="D621" s="19">
        <v>57.896685435819798</v>
      </c>
    </row>
    <row r="622" spans="2:4" x14ac:dyDescent="0.25">
      <c r="B622" s="18">
        <v>38908</v>
      </c>
      <c r="C622" s="19">
        <v>1267.3399999999999</v>
      </c>
      <c r="D622" s="19">
        <v>57.977334988984133</v>
      </c>
    </row>
    <row r="623" spans="2:4" x14ac:dyDescent="0.25">
      <c r="B623" s="18">
        <v>38909</v>
      </c>
      <c r="C623" s="19">
        <v>1272.43</v>
      </c>
      <c r="D623" s="19">
        <v>58.184378520428176</v>
      </c>
    </row>
    <row r="624" spans="2:4" x14ac:dyDescent="0.25">
      <c r="B624" s="18">
        <v>38910</v>
      </c>
      <c r="C624" s="19">
        <v>1258.5999999999999</v>
      </c>
      <c r="D624" s="19">
        <v>57.608825271913695</v>
      </c>
    </row>
    <row r="625" spans="2:4" x14ac:dyDescent="0.25">
      <c r="B625" s="18">
        <v>38911</v>
      </c>
      <c r="C625" s="19">
        <v>1242.28</v>
      </c>
      <c r="D625" s="19">
        <v>57.000641289410275</v>
      </c>
    </row>
    <row r="626" spans="2:4" x14ac:dyDescent="0.25">
      <c r="B626" s="18">
        <v>38912</v>
      </c>
      <c r="C626" s="19">
        <v>1236.2</v>
      </c>
      <c r="D626" s="19">
        <v>56.771135710964373</v>
      </c>
    </row>
    <row r="627" spans="2:4" x14ac:dyDescent="0.25">
      <c r="B627" s="18">
        <v>38915</v>
      </c>
      <c r="C627" s="19">
        <v>1234.49</v>
      </c>
      <c r="D627" s="19">
        <v>56.791958281273743</v>
      </c>
    </row>
    <row r="628" spans="2:4" x14ac:dyDescent="0.25">
      <c r="B628" s="18">
        <v>38916</v>
      </c>
      <c r="C628" s="19">
        <v>1236.8599999999999</v>
      </c>
      <c r="D628" s="19">
        <v>56.817063424522118</v>
      </c>
    </row>
    <row r="629" spans="2:4" x14ac:dyDescent="0.25">
      <c r="B629" s="18">
        <v>38917</v>
      </c>
      <c r="C629" s="19">
        <v>1259.81</v>
      </c>
      <c r="D629" s="19">
        <v>56.823936325795685</v>
      </c>
    </row>
    <row r="630" spans="2:4" x14ac:dyDescent="0.25">
      <c r="B630" s="18">
        <v>38918</v>
      </c>
      <c r="C630" s="19">
        <v>1249.1300000000001</v>
      </c>
      <c r="D630" s="19">
        <v>56.830803145053828</v>
      </c>
    </row>
    <row r="631" spans="2:4" x14ac:dyDescent="0.25">
      <c r="B631" s="18">
        <v>38919</v>
      </c>
      <c r="C631" s="19">
        <v>1240.29</v>
      </c>
      <c r="D631" s="19">
        <v>56.599514390318362</v>
      </c>
    </row>
    <row r="632" spans="2:4" x14ac:dyDescent="0.25">
      <c r="B632" s="18">
        <v>38922</v>
      </c>
      <c r="C632" s="19">
        <v>1260.9100000000001</v>
      </c>
      <c r="D632" s="19">
        <v>57.031738508266379</v>
      </c>
    </row>
    <row r="633" spans="2:4" x14ac:dyDescent="0.25">
      <c r="B633" s="18">
        <v>38923</v>
      </c>
      <c r="C633" s="19">
        <v>1268.8800000000001</v>
      </c>
      <c r="D633" s="19">
        <v>57.197850081606582</v>
      </c>
    </row>
    <row r="634" spans="2:4" x14ac:dyDescent="0.25">
      <c r="B634" s="18">
        <v>38924</v>
      </c>
      <c r="C634" s="19">
        <v>1268.4000000000001</v>
      </c>
      <c r="D634" s="19">
        <v>57.138393196860449</v>
      </c>
    </row>
    <row r="635" spans="2:4" x14ac:dyDescent="0.25">
      <c r="B635" s="18">
        <v>38925</v>
      </c>
      <c r="C635" s="19">
        <v>1263.2</v>
      </c>
      <c r="D635" s="19">
        <v>57.031613646745328</v>
      </c>
    </row>
    <row r="636" spans="2:4" x14ac:dyDescent="0.25">
      <c r="B636" s="18">
        <v>38926</v>
      </c>
      <c r="C636" s="19">
        <v>1278.55</v>
      </c>
      <c r="D636" s="19">
        <v>57.483544122586345</v>
      </c>
    </row>
    <row r="637" spans="2:4" x14ac:dyDescent="0.25">
      <c r="B637" s="18">
        <v>38929</v>
      </c>
      <c r="C637" s="19">
        <v>1276.6600000000001</v>
      </c>
      <c r="D637" s="19">
        <v>57.492481389754332</v>
      </c>
    </row>
    <row r="638" spans="2:4" x14ac:dyDescent="0.25">
      <c r="B638" s="18">
        <v>38930</v>
      </c>
      <c r="C638" s="19">
        <v>1270.92</v>
      </c>
      <c r="D638" s="19">
        <v>57.398335044199541</v>
      </c>
    </row>
    <row r="639" spans="2:4" x14ac:dyDescent="0.25">
      <c r="B639" s="18">
        <v>38931</v>
      </c>
      <c r="C639" s="19">
        <v>1277.4100000000001</v>
      </c>
      <c r="D639" s="19">
        <v>57.602090542593977</v>
      </c>
    </row>
    <row r="640" spans="2:4" x14ac:dyDescent="0.25">
      <c r="B640" s="18">
        <v>38932</v>
      </c>
      <c r="C640" s="19">
        <v>1280.27</v>
      </c>
      <c r="D640" s="19">
        <v>57.633510351612884</v>
      </c>
    </row>
    <row r="641" spans="2:4" x14ac:dyDescent="0.25">
      <c r="B641" s="18">
        <v>38933</v>
      </c>
      <c r="C641" s="19">
        <v>1279.3599999999999</v>
      </c>
      <c r="D641" s="19">
        <v>57.681709676249604</v>
      </c>
    </row>
    <row r="642" spans="2:4" x14ac:dyDescent="0.25">
      <c r="B642" s="18">
        <v>38936</v>
      </c>
      <c r="C642" s="19">
        <v>1275.77</v>
      </c>
      <c r="D642" s="19">
        <v>57.583086951314016</v>
      </c>
    </row>
    <row r="643" spans="2:4" x14ac:dyDescent="0.25">
      <c r="B643" s="18">
        <v>38937</v>
      </c>
      <c r="C643" s="19">
        <v>1271.48</v>
      </c>
      <c r="D643" s="19">
        <v>57.393362471460598</v>
      </c>
    </row>
    <row r="644" spans="2:4" x14ac:dyDescent="0.25">
      <c r="B644" s="18">
        <v>38938</v>
      </c>
      <c r="C644" s="19">
        <v>1265.95</v>
      </c>
      <c r="D644" s="19">
        <v>57.121755649131991</v>
      </c>
    </row>
    <row r="645" spans="2:4" x14ac:dyDescent="0.25">
      <c r="B645" s="18">
        <v>38939</v>
      </c>
      <c r="C645" s="19">
        <v>1271.81</v>
      </c>
      <c r="D645" s="19">
        <v>57.404951145459343</v>
      </c>
    </row>
    <row r="646" spans="2:4" x14ac:dyDescent="0.25">
      <c r="B646" s="18">
        <v>38940</v>
      </c>
      <c r="C646" s="19">
        <v>1266.74</v>
      </c>
      <c r="D646" s="19">
        <v>57.231875641593476</v>
      </c>
    </row>
    <row r="647" spans="2:4" x14ac:dyDescent="0.25">
      <c r="B647" s="18">
        <v>38943</v>
      </c>
      <c r="C647" s="19">
        <v>1268.21</v>
      </c>
      <c r="D647" s="19">
        <v>57.241704681108075</v>
      </c>
    </row>
    <row r="648" spans="2:4" x14ac:dyDescent="0.25">
      <c r="B648" s="18">
        <v>38944</v>
      </c>
      <c r="C648" s="19">
        <v>1285.58</v>
      </c>
      <c r="D648" s="19">
        <v>57.996593359641238</v>
      </c>
    </row>
    <row r="649" spans="2:4" x14ac:dyDescent="0.25">
      <c r="B649" s="18">
        <v>38945</v>
      </c>
      <c r="C649" s="19">
        <v>1295.43</v>
      </c>
      <c r="D649" s="19">
        <v>58.370437178211901</v>
      </c>
    </row>
    <row r="650" spans="2:4" x14ac:dyDescent="0.25">
      <c r="B650" s="18">
        <v>38946</v>
      </c>
      <c r="C650" s="19">
        <v>1297.48</v>
      </c>
      <c r="D650" s="19">
        <v>58.451103255680053</v>
      </c>
    </row>
    <row r="651" spans="2:4" x14ac:dyDescent="0.25">
      <c r="B651" s="18">
        <v>38947</v>
      </c>
      <c r="C651" s="19">
        <v>1302.3</v>
      </c>
      <c r="D651" s="19">
        <v>58.639670873551815</v>
      </c>
    </row>
    <row r="652" spans="2:4" x14ac:dyDescent="0.25">
      <c r="B652" s="18">
        <v>38950</v>
      </c>
      <c r="C652" s="19">
        <v>1297.52</v>
      </c>
      <c r="D652" s="19">
        <v>58.418846051065429</v>
      </c>
    </row>
    <row r="653" spans="2:4" x14ac:dyDescent="0.25">
      <c r="B653" s="18">
        <v>38951</v>
      </c>
      <c r="C653" s="19">
        <v>1298.82</v>
      </c>
      <c r="D653" s="19">
        <v>58.46166025776153</v>
      </c>
    </row>
    <row r="654" spans="2:4" x14ac:dyDescent="0.25">
      <c r="B654" s="18">
        <v>38952</v>
      </c>
      <c r="C654" s="19">
        <v>1292.99</v>
      </c>
      <c r="D654" s="19">
        <v>58.236999776888126</v>
      </c>
    </row>
    <row r="655" spans="2:4" x14ac:dyDescent="0.25">
      <c r="B655" s="18">
        <v>38953</v>
      </c>
      <c r="C655" s="19">
        <v>1296.06</v>
      </c>
      <c r="D655" s="19">
        <v>58.3574334737485</v>
      </c>
    </row>
    <row r="656" spans="2:4" x14ac:dyDescent="0.25">
      <c r="B656" s="18">
        <v>38954</v>
      </c>
      <c r="C656" s="19">
        <v>1295.0899999999999</v>
      </c>
      <c r="D656" s="19">
        <v>58.289324746369374</v>
      </c>
    </row>
    <row r="657" spans="2:4" x14ac:dyDescent="0.25">
      <c r="B657" s="18">
        <v>38957</v>
      </c>
      <c r="C657" s="19">
        <v>1301.78</v>
      </c>
      <c r="D657" s="19">
        <v>58.558264102204618</v>
      </c>
    </row>
    <row r="658" spans="2:4" x14ac:dyDescent="0.25">
      <c r="B658" s="18">
        <v>38958</v>
      </c>
      <c r="C658" s="19">
        <v>1304.28</v>
      </c>
      <c r="D658" s="19">
        <v>58.693148772522733</v>
      </c>
    </row>
    <row r="659" spans="2:4" x14ac:dyDescent="0.25">
      <c r="B659" s="18">
        <v>38959</v>
      </c>
      <c r="C659" s="19">
        <v>1305.3699999999999</v>
      </c>
      <c r="D659" s="19">
        <v>58.707137234914384</v>
      </c>
    </row>
    <row r="660" spans="2:4" x14ac:dyDescent="0.25">
      <c r="B660" s="18">
        <v>38960</v>
      </c>
      <c r="C660" s="19">
        <v>1303.82</v>
      </c>
      <c r="D660" s="19">
        <v>58.664520954696307</v>
      </c>
    </row>
    <row r="661" spans="2:4" x14ac:dyDescent="0.25">
      <c r="B661" s="18">
        <v>38961</v>
      </c>
      <c r="C661" s="19">
        <v>1311.01</v>
      </c>
      <c r="D661" s="19">
        <v>58.949725964185866</v>
      </c>
    </row>
    <row r="662" spans="2:4" x14ac:dyDescent="0.25">
      <c r="B662" s="18">
        <v>38965</v>
      </c>
      <c r="C662" s="19">
        <v>1313.25</v>
      </c>
      <c r="D662" s="19">
        <v>59.054518986623982</v>
      </c>
    </row>
    <row r="663" spans="2:4" x14ac:dyDescent="0.25">
      <c r="B663" s="18">
        <v>38966</v>
      </c>
      <c r="C663" s="19">
        <v>1300.26</v>
      </c>
      <c r="D663" s="19">
        <v>58.554226683122273</v>
      </c>
    </row>
    <row r="664" spans="2:4" x14ac:dyDescent="0.25">
      <c r="B664" s="18">
        <v>38967</v>
      </c>
      <c r="C664" s="19">
        <v>1294.02</v>
      </c>
      <c r="D664" s="19">
        <v>58.297445660773242</v>
      </c>
    </row>
    <row r="665" spans="2:4" x14ac:dyDescent="0.25">
      <c r="B665" s="18">
        <v>38968</v>
      </c>
      <c r="C665" s="19">
        <v>1298.92</v>
      </c>
      <c r="D665" s="19">
        <v>58.501730156681155</v>
      </c>
    </row>
    <row r="666" spans="2:4" x14ac:dyDescent="0.25">
      <c r="B666" s="18">
        <v>38971</v>
      </c>
      <c r="C666" s="19">
        <v>1299.54</v>
      </c>
      <c r="D666" s="19">
        <v>58.533406279693658</v>
      </c>
    </row>
    <row r="667" spans="2:4" x14ac:dyDescent="0.25">
      <c r="B667" s="18">
        <v>38972</v>
      </c>
      <c r="C667" s="19">
        <v>1313</v>
      </c>
      <c r="D667" s="19">
        <v>59.051851559910276</v>
      </c>
    </row>
    <row r="668" spans="2:4" x14ac:dyDescent="0.25">
      <c r="B668" s="18">
        <v>38973</v>
      </c>
      <c r="C668" s="19">
        <v>1318.07</v>
      </c>
      <c r="D668" s="19">
        <v>59.258800278606671</v>
      </c>
    </row>
    <row r="669" spans="2:4" x14ac:dyDescent="0.25">
      <c r="B669" s="18">
        <v>38974</v>
      </c>
      <c r="C669" s="19">
        <v>1316.28</v>
      </c>
      <c r="D669" s="19">
        <v>59.203524975866124</v>
      </c>
    </row>
    <row r="670" spans="2:4" x14ac:dyDescent="0.25">
      <c r="B670" s="18">
        <v>38975</v>
      </c>
      <c r="C670" s="19">
        <v>1319.66</v>
      </c>
      <c r="D670" s="19">
        <v>59.353735025576846</v>
      </c>
    </row>
    <row r="671" spans="2:4" x14ac:dyDescent="0.25">
      <c r="B671" s="18">
        <v>38978</v>
      </c>
      <c r="C671" s="19">
        <v>1321.18</v>
      </c>
      <c r="D671" s="19">
        <v>59.393382501893342</v>
      </c>
    </row>
    <row r="672" spans="2:4" x14ac:dyDescent="0.25">
      <c r="B672" s="18">
        <v>38979</v>
      </c>
      <c r="C672" s="19">
        <v>1317.64</v>
      </c>
      <c r="D672" s="19">
        <v>59.260227634942815</v>
      </c>
    </row>
    <row r="673" spans="2:4" x14ac:dyDescent="0.25">
      <c r="B673" s="18">
        <v>38980</v>
      </c>
      <c r="C673" s="19">
        <v>1325.18</v>
      </c>
      <c r="D673" s="19">
        <v>59.532689932492787</v>
      </c>
    </row>
    <row r="674" spans="2:4" x14ac:dyDescent="0.25">
      <c r="B674" s="18">
        <v>38981</v>
      </c>
      <c r="C674" s="19">
        <v>1318.03</v>
      </c>
      <c r="D674" s="19">
        <v>59.271268467278745</v>
      </c>
    </row>
    <row r="675" spans="2:4" x14ac:dyDescent="0.25">
      <c r="B675" s="18">
        <v>38982</v>
      </c>
      <c r="C675" s="19">
        <v>1314.78</v>
      </c>
      <c r="D675" s="19">
        <v>59.131721762171829</v>
      </c>
    </row>
    <row r="676" spans="2:4" x14ac:dyDescent="0.25">
      <c r="B676" s="18">
        <v>38985</v>
      </c>
      <c r="C676" s="19">
        <v>1326.37</v>
      </c>
      <c r="D676" s="19">
        <v>59.587292392798844</v>
      </c>
    </row>
    <row r="677" spans="2:4" x14ac:dyDescent="0.25">
      <c r="B677" s="18">
        <v>38986</v>
      </c>
      <c r="C677" s="19">
        <v>1336.35</v>
      </c>
      <c r="D677" s="19">
        <v>59.992628183904046</v>
      </c>
    </row>
    <row r="678" spans="2:4" x14ac:dyDescent="0.25">
      <c r="B678" s="18">
        <v>38987</v>
      </c>
      <c r="C678" s="19">
        <v>1336.59</v>
      </c>
      <c r="D678" s="19">
        <v>60.01783941280155</v>
      </c>
    </row>
    <row r="679" spans="2:4" x14ac:dyDescent="0.25">
      <c r="B679" s="18">
        <v>38988</v>
      </c>
      <c r="C679" s="19">
        <v>1338.88</v>
      </c>
      <c r="D679" s="19">
        <v>60.125400431324003</v>
      </c>
    </row>
    <row r="680" spans="2:4" x14ac:dyDescent="0.25">
      <c r="B680" s="18">
        <v>38989</v>
      </c>
      <c r="C680" s="19">
        <v>1335.85</v>
      </c>
      <c r="D680" s="19">
        <v>59.974394626637931</v>
      </c>
    </row>
    <row r="681" spans="2:4" x14ac:dyDescent="0.25">
      <c r="B681" s="18">
        <v>38992</v>
      </c>
      <c r="C681" s="19">
        <v>1331.32</v>
      </c>
      <c r="D681" s="19">
        <v>59.799947064633521</v>
      </c>
    </row>
    <row r="682" spans="2:4" x14ac:dyDescent="0.25">
      <c r="B682" s="18">
        <v>38993</v>
      </c>
      <c r="C682" s="19">
        <v>1334.11</v>
      </c>
      <c r="D682" s="19">
        <v>59.92190658444315</v>
      </c>
    </row>
    <row r="683" spans="2:4" x14ac:dyDescent="0.25">
      <c r="B683" s="18">
        <v>38994</v>
      </c>
      <c r="C683" s="19">
        <v>1350.2</v>
      </c>
      <c r="D683" s="19">
        <v>60.563646226892139</v>
      </c>
    </row>
    <row r="684" spans="2:4" x14ac:dyDescent="0.25">
      <c r="B684" s="18">
        <v>38995</v>
      </c>
      <c r="C684" s="19">
        <v>1353.22</v>
      </c>
      <c r="D684" s="19">
        <v>60.6966490160356</v>
      </c>
    </row>
    <row r="685" spans="2:4" x14ac:dyDescent="0.25">
      <c r="B685" s="18">
        <v>38996</v>
      </c>
      <c r="C685" s="19">
        <v>1349.59</v>
      </c>
      <c r="D685" s="19">
        <v>60.533852838912559</v>
      </c>
    </row>
    <row r="686" spans="2:4" x14ac:dyDescent="0.25">
      <c r="B686" s="18">
        <v>38999</v>
      </c>
      <c r="C686" s="19">
        <v>1350.66</v>
      </c>
      <c r="D686" s="19">
        <v>60.548746276683865</v>
      </c>
    </row>
    <row r="687" spans="2:4" x14ac:dyDescent="0.25">
      <c r="B687" s="18">
        <v>39000</v>
      </c>
      <c r="C687" s="19">
        <v>1353.42</v>
      </c>
      <c r="D687" s="19">
        <v>60.629264121012973</v>
      </c>
    </row>
    <row r="688" spans="2:4" x14ac:dyDescent="0.25">
      <c r="B688" s="18">
        <v>39001</v>
      </c>
      <c r="C688" s="19">
        <v>1349.95</v>
      </c>
      <c r="D688" s="19">
        <v>60.462129162473225</v>
      </c>
    </row>
    <row r="689" spans="2:4" x14ac:dyDescent="0.25">
      <c r="B689" s="18">
        <v>39002</v>
      </c>
      <c r="C689" s="19">
        <v>1362.83</v>
      </c>
      <c r="D689" s="19">
        <v>60.990441415058697</v>
      </c>
    </row>
    <row r="690" spans="2:4" x14ac:dyDescent="0.25">
      <c r="B690" s="18">
        <v>39003</v>
      </c>
      <c r="C690" s="19">
        <v>1365.62</v>
      </c>
      <c r="D690" s="19">
        <v>61.090363804580953</v>
      </c>
    </row>
    <row r="691" spans="2:4" x14ac:dyDescent="0.25">
      <c r="B691" s="18">
        <v>39006</v>
      </c>
      <c r="C691" s="19">
        <v>1369.06</v>
      </c>
      <c r="D691" s="19">
        <v>61.200437318225546</v>
      </c>
    </row>
    <row r="692" spans="2:4" x14ac:dyDescent="0.25">
      <c r="B692" s="18">
        <v>39007</v>
      </c>
      <c r="C692" s="19">
        <v>1364.05</v>
      </c>
      <c r="D692" s="19">
        <v>61.001004044140103</v>
      </c>
    </row>
    <row r="693" spans="2:4" x14ac:dyDescent="0.25">
      <c r="B693" s="18">
        <v>39008</v>
      </c>
      <c r="C693" s="19">
        <v>1365.8</v>
      </c>
      <c r="D693" s="19">
        <v>61.081168819943521</v>
      </c>
    </row>
    <row r="694" spans="2:4" x14ac:dyDescent="0.25">
      <c r="B694" s="18">
        <v>39009</v>
      </c>
      <c r="C694" s="19">
        <v>1366.96</v>
      </c>
      <c r="D694" s="19">
        <v>61.11696266908649</v>
      </c>
    </row>
    <row r="695" spans="2:4" x14ac:dyDescent="0.25">
      <c r="B695" s="18">
        <v>39010</v>
      </c>
      <c r="C695" s="19">
        <v>1368.6</v>
      </c>
      <c r="D695" s="19">
        <v>61.159253104962687</v>
      </c>
    </row>
    <row r="696" spans="2:4" x14ac:dyDescent="0.25">
      <c r="B696" s="18">
        <v>39013</v>
      </c>
      <c r="C696" s="19">
        <v>1377.02</v>
      </c>
      <c r="D696" s="19">
        <v>61.486069082899881</v>
      </c>
    </row>
    <row r="697" spans="2:4" x14ac:dyDescent="0.25">
      <c r="B697" s="18">
        <v>39014</v>
      </c>
      <c r="C697" s="19">
        <v>1377.38</v>
      </c>
      <c r="D697" s="19">
        <v>61.474558571582904</v>
      </c>
    </row>
    <row r="698" spans="2:4" x14ac:dyDescent="0.25">
      <c r="B698" s="18">
        <v>39015</v>
      </c>
      <c r="C698" s="19">
        <v>1382.22</v>
      </c>
      <c r="D698" s="19">
        <v>61.647307379626106</v>
      </c>
    </row>
    <row r="699" spans="2:4" x14ac:dyDescent="0.25">
      <c r="B699" s="18">
        <v>39016</v>
      </c>
      <c r="C699" s="19">
        <v>1389.08</v>
      </c>
      <c r="D699" s="19">
        <v>61.910701990200494</v>
      </c>
    </row>
    <row r="700" spans="2:4" x14ac:dyDescent="0.25">
      <c r="B700" s="18">
        <v>39017</v>
      </c>
      <c r="C700" s="19">
        <v>1377.34</v>
      </c>
      <c r="D700" s="19">
        <v>61.414773303281443</v>
      </c>
    </row>
    <row r="701" spans="2:4" x14ac:dyDescent="0.25">
      <c r="B701" s="18">
        <v>39020</v>
      </c>
      <c r="C701" s="19">
        <v>1377.93</v>
      </c>
      <c r="D701" s="19">
        <v>61.443763335796611</v>
      </c>
    </row>
    <row r="702" spans="2:4" x14ac:dyDescent="0.25">
      <c r="B702" s="18">
        <v>39021</v>
      </c>
      <c r="C702" s="19">
        <v>1377.94</v>
      </c>
      <c r="D702" s="19">
        <v>61.431886346864033</v>
      </c>
    </row>
    <row r="703" spans="2:4" x14ac:dyDescent="0.25">
      <c r="B703" s="18">
        <v>39022</v>
      </c>
      <c r="C703" s="19">
        <v>1367.81</v>
      </c>
      <c r="D703" s="19">
        <v>61.031031419197589</v>
      </c>
    </row>
    <row r="704" spans="2:4" x14ac:dyDescent="0.25">
      <c r="B704" s="18">
        <v>39023</v>
      </c>
      <c r="C704" s="19">
        <v>1367.34</v>
      </c>
      <c r="D704" s="19">
        <v>61.035200891598791</v>
      </c>
    </row>
    <row r="705" spans="2:4" x14ac:dyDescent="0.25">
      <c r="B705" s="18">
        <v>39024</v>
      </c>
      <c r="C705" s="19">
        <v>1364.3</v>
      </c>
      <c r="D705" s="19">
        <v>60.89488289158929</v>
      </c>
    </row>
    <row r="706" spans="2:4" x14ac:dyDescent="0.25">
      <c r="B706" s="18">
        <v>39027</v>
      </c>
      <c r="C706" s="19">
        <v>1379.78</v>
      </c>
      <c r="D706" s="19">
        <v>61.514592450427109</v>
      </c>
    </row>
    <row r="707" spans="2:4" x14ac:dyDescent="0.25">
      <c r="B707" s="18">
        <v>39028</v>
      </c>
      <c r="C707" s="19">
        <v>1382.84</v>
      </c>
      <c r="D707" s="19">
        <v>61.652626910184054</v>
      </c>
    </row>
    <row r="708" spans="2:4" x14ac:dyDescent="0.25">
      <c r="B708" s="18">
        <v>39029</v>
      </c>
      <c r="C708" s="19">
        <v>1385.72</v>
      </c>
      <c r="D708" s="19">
        <v>61.763103455657713</v>
      </c>
    </row>
    <row r="709" spans="2:4" x14ac:dyDescent="0.25">
      <c r="B709" s="18">
        <v>39030</v>
      </c>
      <c r="C709" s="19">
        <v>1378.33</v>
      </c>
      <c r="D709" s="19">
        <v>61.457353670782084</v>
      </c>
    </row>
    <row r="710" spans="2:4" x14ac:dyDescent="0.25">
      <c r="B710" s="18">
        <v>39031</v>
      </c>
      <c r="C710" s="19">
        <v>1380.9</v>
      </c>
      <c r="D710" s="19">
        <v>61.579630889992067</v>
      </c>
    </row>
    <row r="711" spans="2:4" x14ac:dyDescent="0.25">
      <c r="B711" s="18">
        <v>39034</v>
      </c>
      <c r="C711" s="19">
        <v>1384.42</v>
      </c>
      <c r="D711" s="19">
        <v>61.736351392012324</v>
      </c>
    </row>
    <row r="712" spans="2:4" x14ac:dyDescent="0.25">
      <c r="B712" s="18">
        <v>39035</v>
      </c>
      <c r="C712" s="19">
        <v>1393.22</v>
      </c>
      <c r="D712" s="19">
        <v>62.091593305092573</v>
      </c>
    </row>
    <row r="713" spans="2:4" x14ac:dyDescent="0.25">
      <c r="B713" s="18">
        <v>39036</v>
      </c>
      <c r="C713" s="19">
        <v>1396.57</v>
      </c>
      <c r="D713" s="19">
        <v>62.236844592855128</v>
      </c>
    </row>
    <row r="714" spans="2:4" x14ac:dyDescent="0.25">
      <c r="B714" s="18">
        <v>39037</v>
      </c>
      <c r="C714" s="19">
        <v>1399.76</v>
      </c>
      <c r="D714" s="19">
        <v>62.370307393282971</v>
      </c>
    </row>
    <row r="715" spans="2:4" x14ac:dyDescent="0.25">
      <c r="B715" s="18">
        <v>39038</v>
      </c>
      <c r="C715" s="19">
        <v>1401.2</v>
      </c>
      <c r="D715" s="19">
        <v>62.443172796980406</v>
      </c>
    </row>
    <row r="716" spans="2:4" x14ac:dyDescent="0.25">
      <c r="B716" s="18">
        <v>39041</v>
      </c>
      <c r="C716" s="19">
        <v>1400.5</v>
      </c>
      <c r="D716" s="19">
        <v>62.382463005054205</v>
      </c>
    </row>
    <row r="717" spans="2:4" x14ac:dyDescent="0.25">
      <c r="B717" s="18">
        <v>39042</v>
      </c>
      <c r="C717" s="19">
        <v>1402.81</v>
      </c>
      <c r="D717" s="19">
        <v>62.495057482082579</v>
      </c>
    </row>
    <row r="718" spans="2:4" x14ac:dyDescent="0.25">
      <c r="B718" s="18">
        <v>39043</v>
      </c>
      <c r="C718" s="19">
        <v>1406.09</v>
      </c>
      <c r="D718" s="19">
        <v>62.655927719935434</v>
      </c>
    </row>
    <row r="719" spans="2:4" x14ac:dyDescent="0.25">
      <c r="B719" s="18">
        <v>39045</v>
      </c>
      <c r="C719" s="19">
        <v>1400.95</v>
      </c>
      <c r="D719" s="19">
        <v>62.454144767864015</v>
      </c>
    </row>
    <row r="720" spans="2:4" x14ac:dyDescent="0.25">
      <c r="B720" s="18">
        <v>39048</v>
      </c>
      <c r="C720" s="19">
        <v>1381.96</v>
      </c>
      <c r="D720" s="19">
        <v>61.711953976161567</v>
      </c>
    </row>
    <row r="721" spans="2:4" x14ac:dyDescent="0.25">
      <c r="B721" s="18">
        <v>39049</v>
      </c>
      <c r="C721" s="19">
        <v>1386.72</v>
      </c>
      <c r="D721" s="19">
        <v>61.878365389540065</v>
      </c>
    </row>
    <row r="722" spans="2:4" x14ac:dyDescent="0.25">
      <c r="B722" s="18">
        <v>39050</v>
      </c>
      <c r="C722" s="19">
        <v>1399.48</v>
      </c>
      <c r="D722" s="19">
        <v>62.398458508146724</v>
      </c>
    </row>
    <row r="723" spans="2:4" x14ac:dyDescent="0.25">
      <c r="B723" s="18">
        <v>39051</v>
      </c>
      <c r="C723" s="19">
        <v>1400.63</v>
      </c>
      <c r="D723" s="19">
        <v>62.43772222179296</v>
      </c>
    </row>
    <row r="724" spans="2:4" x14ac:dyDescent="0.25">
      <c r="B724" s="18">
        <v>39052</v>
      </c>
      <c r="C724" s="19">
        <v>1396.71</v>
      </c>
      <c r="D724" s="19">
        <v>62.299005367699934</v>
      </c>
    </row>
    <row r="725" spans="2:4" x14ac:dyDescent="0.25">
      <c r="B725" s="18">
        <v>39055</v>
      </c>
      <c r="C725" s="19">
        <v>1409.12</v>
      </c>
      <c r="D725" s="19">
        <v>62.810374286847647</v>
      </c>
    </row>
    <row r="726" spans="2:4" x14ac:dyDescent="0.25">
      <c r="B726" s="18">
        <v>39056</v>
      </c>
      <c r="C726" s="19">
        <v>1414.76</v>
      </c>
      <c r="D726" s="19">
        <v>63.061116126407377</v>
      </c>
    </row>
    <row r="727" spans="2:4" x14ac:dyDescent="0.25">
      <c r="B727" s="18">
        <v>39057</v>
      </c>
      <c r="C727" s="19">
        <v>1412.9</v>
      </c>
      <c r="D727" s="19">
        <v>63.007042627549254</v>
      </c>
    </row>
    <row r="728" spans="2:4" x14ac:dyDescent="0.25">
      <c r="B728" s="18">
        <v>39058</v>
      </c>
      <c r="C728" s="19">
        <v>1407.29</v>
      </c>
      <c r="D728" s="19">
        <v>62.791459115473884</v>
      </c>
    </row>
    <row r="729" spans="2:4" x14ac:dyDescent="0.25">
      <c r="B729" s="18">
        <v>39059</v>
      </c>
      <c r="C729" s="19">
        <v>1409.84</v>
      </c>
      <c r="D729" s="19">
        <v>62.904654987736684</v>
      </c>
    </row>
    <row r="730" spans="2:4" x14ac:dyDescent="0.25">
      <c r="B730" s="18">
        <v>39062</v>
      </c>
      <c r="C730" s="19">
        <v>1413.04</v>
      </c>
      <c r="D730" s="19">
        <v>63.001962208383326</v>
      </c>
    </row>
    <row r="731" spans="2:4" x14ac:dyDescent="0.25">
      <c r="B731" s="18">
        <v>39063</v>
      </c>
      <c r="C731" s="19">
        <v>1411.56</v>
      </c>
      <c r="D731" s="19">
        <v>62.921094088430138</v>
      </c>
    </row>
    <row r="732" spans="2:4" x14ac:dyDescent="0.25">
      <c r="B732" s="18">
        <v>39064</v>
      </c>
      <c r="C732" s="19">
        <v>1413.21</v>
      </c>
      <c r="D732" s="19">
        <v>62.895714354190034</v>
      </c>
    </row>
    <row r="733" spans="2:4" x14ac:dyDescent="0.25">
      <c r="B733" s="18">
        <v>39065</v>
      </c>
      <c r="C733" s="19">
        <v>1425.49</v>
      </c>
      <c r="D733" s="19">
        <v>63.419575711316803</v>
      </c>
    </row>
    <row r="734" spans="2:4" x14ac:dyDescent="0.25">
      <c r="B734" s="18">
        <v>39066</v>
      </c>
      <c r="C734" s="19">
        <v>1427.09</v>
      </c>
      <c r="D734" s="19">
        <v>63.569191570806517</v>
      </c>
    </row>
    <row r="735" spans="2:4" x14ac:dyDescent="0.25">
      <c r="B735" s="18">
        <v>39069</v>
      </c>
      <c r="C735" s="19">
        <v>1422.48</v>
      </c>
      <c r="D735" s="19">
        <v>63.369569001098647</v>
      </c>
    </row>
    <row r="736" spans="2:4" x14ac:dyDescent="0.25">
      <c r="B736" s="18">
        <v>39070</v>
      </c>
      <c r="C736" s="19">
        <v>1425.55</v>
      </c>
      <c r="D736" s="19">
        <v>63.46226489821715</v>
      </c>
    </row>
    <row r="737" spans="2:4" x14ac:dyDescent="0.25">
      <c r="B737" s="18">
        <v>39071</v>
      </c>
      <c r="C737" s="19">
        <v>1423.53</v>
      </c>
      <c r="D737" s="19">
        <v>63.369924974143267</v>
      </c>
    </row>
    <row r="738" spans="2:4" x14ac:dyDescent="0.25">
      <c r="B738" s="18">
        <v>39072</v>
      </c>
      <c r="C738" s="19">
        <v>1418.3</v>
      </c>
      <c r="D738" s="19">
        <v>63.167447612966271</v>
      </c>
    </row>
    <row r="739" spans="2:4" x14ac:dyDescent="0.25">
      <c r="B739" s="18">
        <v>39073</v>
      </c>
      <c r="C739" s="19">
        <v>1410.76</v>
      </c>
      <c r="D739" s="19">
        <v>62.869958256284562</v>
      </c>
    </row>
    <row r="740" spans="2:4" x14ac:dyDescent="0.25">
      <c r="B740" s="18">
        <v>39077</v>
      </c>
      <c r="C740" s="19">
        <v>1416.9</v>
      </c>
      <c r="D740" s="19">
        <v>63.090242556899362</v>
      </c>
    </row>
    <row r="741" spans="2:4" x14ac:dyDescent="0.25">
      <c r="B741" s="18">
        <v>39078</v>
      </c>
      <c r="C741" s="19">
        <v>1426.84</v>
      </c>
      <c r="D741" s="19">
        <v>63.492964912298838</v>
      </c>
    </row>
    <row r="742" spans="2:4" x14ac:dyDescent="0.25">
      <c r="B742" s="18">
        <v>39079</v>
      </c>
      <c r="C742" s="19">
        <v>1424.73</v>
      </c>
      <c r="D742" s="19">
        <v>63.416692865653054</v>
      </c>
    </row>
    <row r="743" spans="2:4" x14ac:dyDescent="0.25">
      <c r="B743" s="18">
        <v>39080</v>
      </c>
      <c r="C743" s="19">
        <v>1418.3</v>
      </c>
      <c r="D743" s="19">
        <v>63.153601779832421</v>
      </c>
    </row>
    <row r="744" spans="2:4" x14ac:dyDescent="0.25">
      <c r="B744" s="18">
        <v>39085</v>
      </c>
      <c r="C744" s="19">
        <v>1416.6</v>
      </c>
      <c r="D744" s="19">
        <v>63.08433842482475</v>
      </c>
    </row>
    <row r="745" spans="2:4" x14ac:dyDescent="0.25">
      <c r="B745" s="18">
        <v>39086</v>
      </c>
      <c r="C745" s="19">
        <v>1418.34</v>
      </c>
      <c r="D745" s="19">
        <v>63.149734009734921</v>
      </c>
    </row>
    <row r="746" spans="2:4" x14ac:dyDescent="0.25">
      <c r="B746" s="18">
        <v>39087</v>
      </c>
      <c r="C746" s="19">
        <v>1409.71</v>
      </c>
      <c r="D746" s="19">
        <v>62.810559000057644</v>
      </c>
    </row>
    <row r="747" spans="2:4" x14ac:dyDescent="0.25">
      <c r="B747" s="18">
        <v>39090</v>
      </c>
      <c r="C747" s="19">
        <v>1412.84</v>
      </c>
      <c r="D747" s="19">
        <v>62.944454520485969</v>
      </c>
    </row>
    <row r="748" spans="2:4" x14ac:dyDescent="0.25">
      <c r="B748" s="18">
        <v>39091</v>
      </c>
      <c r="C748" s="19">
        <v>1412.11</v>
      </c>
      <c r="D748" s="19">
        <v>62.904774525332719</v>
      </c>
    </row>
    <row r="749" spans="2:4" x14ac:dyDescent="0.25">
      <c r="B749" s="18">
        <v>39092</v>
      </c>
      <c r="C749" s="19">
        <v>1414.85</v>
      </c>
      <c r="D749" s="19">
        <v>63.011768525751258</v>
      </c>
    </row>
    <row r="750" spans="2:4" x14ac:dyDescent="0.25">
      <c r="B750" s="18">
        <v>39093</v>
      </c>
      <c r="C750" s="19">
        <v>1423.82</v>
      </c>
      <c r="D750" s="19">
        <v>63.292356177069429</v>
      </c>
    </row>
    <row r="751" spans="2:4" x14ac:dyDescent="0.25">
      <c r="B751" s="18">
        <v>39094</v>
      </c>
      <c r="C751" s="19">
        <v>1430.73</v>
      </c>
      <c r="D751" s="19">
        <v>63.562301869333353</v>
      </c>
    </row>
    <row r="752" spans="2:4" x14ac:dyDescent="0.25">
      <c r="B752" s="18">
        <v>39098</v>
      </c>
      <c r="C752" s="19">
        <v>1431.9</v>
      </c>
      <c r="D752" s="19">
        <v>63.584307941863528</v>
      </c>
    </row>
    <row r="753" spans="2:4" x14ac:dyDescent="0.25">
      <c r="B753" s="18">
        <v>39099</v>
      </c>
      <c r="C753" s="19">
        <v>1430.62</v>
      </c>
      <c r="D753" s="19">
        <v>63.542719062547654</v>
      </c>
    </row>
    <row r="754" spans="2:4" x14ac:dyDescent="0.25">
      <c r="B754" s="18">
        <v>39100</v>
      </c>
      <c r="C754" s="19">
        <v>1426.37</v>
      </c>
      <c r="D754" s="19">
        <v>63.449096731477056</v>
      </c>
    </row>
    <row r="755" spans="2:4" x14ac:dyDescent="0.25">
      <c r="B755" s="18">
        <v>39101</v>
      </c>
      <c r="C755" s="19">
        <v>1430.5</v>
      </c>
      <c r="D755" s="19">
        <v>63.582661649121057</v>
      </c>
    </row>
    <row r="756" spans="2:4" x14ac:dyDescent="0.25">
      <c r="B756" s="18">
        <v>39104</v>
      </c>
      <c r="C756" s="19">
        <v>1422.95</v>
      </c>
      <c r="D756" s="19">
        <v>63.272818284780655</v>
      </c>
    </row>
    <row r="757" spans="2:4" x14ac:dyDescent="0.25">
      <c r="B757" s="18">
        <v>39105</v>
      </c>
      <c r="C757" s="19">
        <v>1427.99</v>
      </c>
      <c r="D757" s="19">
        <v>63.441862739952711</v>
      </c>
    </row>
    <row r="758" spans="2:4" x14ac:dyDescent="0.25">
      <c r="B758" s="18">
        <v>39106</v>
      </c>
      <c r="C758" s="19">
        <v>1440.13</v>
      </c>
      <c r="D758" s="19">
        <v>63.950441841104379</v>
      </c>
    </row>
    <row r="759" spans="2:4" x14ac:dyDescent="0.25">
      <c r="B759" s="18">
        <v>39107</v>
      </c>
      <c r="C759" s="19">
        <v>1423.9</v>
      </c>
      <c r="D759" s="19">
        <v>63.306956331065493</v>
      </c>
    </row>
    <row r="760" spans="2:4" x14ac:dyDescent="0.25">
      <c r="B760" s="18">
        <v>39108</v>
      </c>
      <c r="C760" s="19">
        <v>1422.18</v>
      </c>
      <c r="D760" s="19">
        <v>63.23515256248384</v>
      </c>
    </row>
    <row r="761" spans="2:4" x14ac:dyDescent="0.25">
      <c r="B761" s="18">
        <v>39111</v>
      </c>
      <c r="C761" s="19">
        <v>1420.62</v>
      </c>
      <c r="D761" s="19">
        <v>63.165896570014965</v>
      </c>
    </row>
    <row r="762" spans="2:4" x14ac:dyDescent="0.25">
      <c r="B762" s="18">
        <v>39112</v>
      </c>
      <c r="C762" s="19">
        <v>1428.82</v>
      </c>
      <c r="D762" s="19">
        <v>63.496120630706855</v>
      </c>
    </row>
    <row r="763" spans="2:4" x14ac:dyDescent="0.25">
      <c r="B763" s="18">
        <v>39113</v>
      </c>
      <c r="C763" s="19">
        <v>1438.24</v>
      </c>
      <c r="D763" s="19">
        <v>63.885237190038573</v>
      </c>
    </row>
    <row r="764" spans="2:4" x14ac:dyDescent="0.25">
      <c r="B764" s="18">
        <v>39114</v>
      </c>
      <c r="C764" s="19">
        <v>1445.94</v>
      </c>
      <c r="D764" s="19">
        <v>64.212638811439803</v>
      </c>
    </row>
    <row r="765" spans="2:4" x14ac:dyDescent="0.25">
      <c r="B765" s="18">
        <v>39115</v>
      </c>
      <c r="C765" s="19">
        <v>1448.39</v>
      </c>
      <c r="D765" s="19">
        <v>64.31065607037209</v>
      </c>
    </row>
    <row r="766" spans="2:4" x14ac:dyDescent="0.25">
      <c r="B766" s="18">
        <v>39118</v>
      </c>
      <c r="C766" s="19">
        <v>1446.99</v>
      </c>
      <c r="D766" s="19">
        <v>64.253283970345777</v>
      </c>
    </row>
    <row r="767" spans="2:4" x14ac:dyDescent="0.25">
      <c r="B767" s="18">
        <v>39119</v>
      </c>
      <c r="C767" s="19">
        <v>1448</v>
      </c>
      <c r="D767" s="19">
        <v>64.272401664865058</v>
      </c>
    </row>
    <row r="768" spans="2:4" x14ac:dyDescent="0.25">
      <c r="B768" s="18">
        <v>39120</v>
      </c>
      <c r="C768" s="19">
        <v>1450.02</v>
      </c>
      <c r="D768" s="19">
        <v>64.362685889461218</v>
      </c>
    </row>
    <row r="769" spans="2:4" x14ac:dyDescent="0.25">
      <c r="B769" s="18">
        <v>39121</v>
      </c>
      <c r="C769" s="19">
        <v>1448.31</v>
      </c>
      <c r="D769" s="19">
        <v>64.299048003310318</v>
      </c>
    </row>
    <row r="770" spans="2:4" x14ac:dyDescent="0.25">
      <c r="B770" s="18">
        <v>39122</v>
      </c>
      <c r="C770" s="19">
        <v>1438.06</v>
      </c>
      <c r="D770" s="19">
        <v>63.887466292730167</v>
      </c>
    </row>
    <row r="771" spans="2:4" x14ac:dyDescent="0.25">
      <c r="B771" s="18">
        <v>39125</v>
      </c>
      <c r="C771" s="19">
        <v>1433.37</v>
      </c>
      <c r="D771" s="19">
        <v>63.710839163192787</v>
      </c>
    </row>
    <row r="772" spans="2:4" x14ac:dyDescent="0.25">
      <c r="B772" s="18">
        <v>39126</v>
      </c>
      <c r="C772" s="19">
        <v>1444.26</v>
      </c>
      <c r="D772" s="19">
        <v>64.13386625177408</v>
      </c>
    </row>
    <row r="773" spans="2:4" x14ac:dyDescent="0.25">
      <c r="B773" s="18">
        <v>39127</v>
      </c>
      <c r="C773" s="19">
        <v>1455.3</v>
      </c>
      <c r="D773" s="19">
        <v>64.577747333532656</v>
      </c>
    </row>
    <row r="774" spans="2:4" x14ac:dyDescent="0.25">
      <c r="B774" s="18">
        <v>39128</v>
      </c>
      <c r="C774" s="19">
        <v>1456.81</v>
      </c>
      <c r="D774" s="19">
        <v>64.636426592647439</v>
      </c>
    </row>
    <row r="775" spans="2:4" x14ac:dyDescent="0.25">
      <c r="B775" s="18">
        <v>39129</v>
      </c>
      <c r="C775" s="19">
        <v>1455.54</v>
      </c>
      <c r="D775" s="19">
        <v>64.58258349824554</v>
      </c>
    </row>
    <row r="776" spans="2:4" x14ac:dyDescent="0.25">
      <c r="B776" s="18">
        <v>39133</v>
      </c>
      <c r="C776" s="19">
        <v>1459.68</v>
      </c>
      <c r="D776" s="19">
        <v>64.728686248416039</v>
      </c>
    </row>
    <row r="777" spans="2:4" x14ac:dyDescent="0.25">
      <c r="B777" s="18">
        <v>39134</v>
      </c>
      <c r="C777" s="19">
        <v>1457.63</v>
      </c>
      <c r="D777" s="19">
        <v>64.625680533777924</v>
      </c>
    </row>
    <row r="778" spans="2:4" x14ac:dyDescent="0.25">
      <c r="B778" s="18">
        <v>39135</v>
      </c>
      <c r="C778" s="19">
        <v>1456.38</v>
      </c>
      <c r="D778" s="19">
        <v>64.573429012443896</v>
      </c>
    </row>
    <row r="779" spans="2:4" x14ac:dyDescent="0.25">
      <c r="B779" s="18">
        <v>39136</v>
      </c>
      <c r="C779" s="19">
        <v>1451.19</v>
      </c>
      <c r="D779" s="19">
        <v>64.414805340942962</v>
      </c>
    </row>
    <row r="780" spans="2:4" x14ac:dyDescent="0.25">
      <c r="B780" s="18">
        <v>39139</v>
      </c>
      <c r="C780" s="19">
        <v>1449.37</v>
      </c>
      <c r="D780" s="19">
        <v>64.323163738565043</v>
      </c>
    </row>
    <row r="781" spans="2:4" x14ac:dyDescent="0.25">
      <c r="B781" s="18">
        <v>39140</v>
      </c>
      <c r="C781" s="19">
        <v>1399.04</v>
      </c>
      <c r="D781" s="19">
        <v>62.543954584789212</v>
      </c>
    </row>
    <row r="782" spans="2:4" x14ac:dyDescent="0.25">
      <c r="B782" s="18">
        <v>39141</v>
      </c>
      <c r="C782" s="19">
        <v>1406.82</v>
      </c>
      <c r="D782" s="19">
        <v>62.7750651554027</v>
      </c>
    </row>
    <row r="783" spans="2:4" x14ac:dyDescent="0.25">
      <c r="B783" s="18">
        <v>39142</v>
      </c>
      <c r="C783" s="19">
        <v>1403.17</v>
      </c>
      <c r="D783" s="19">
        <v>62.782729598352773</v>
      </c>
    </row>
    <row r="784" spans="2:4" x14ac:dyDescent="0.25">
      <c r="B784" s="18">
        <v>39143</v>
      </c>
      <c r="C784" s="19">
        <v>1387.17</v>
      </c>
      <c r="D784" s="19">
        <v>62.790343758172973</v>
      </c>
    </row>
    <row r="785" spans="2:4" x14ac:dyDescent="0.25">
      <c r="B785" s="18">
        <v>39146</v>
      </c>
      <c r="C785" s="19">
        <v>1374.12</v>
      </c>
      <c r="D785" s="19">
        <v>62.81316477444193</v>
      </c>
    </row>
    <row r="786" spans="2:4" x14ac:dyDescent="0.25">
      <c r="B786" s="18">
        <v>39147</v>
      </c>
      <c r="C786" s="19">
        <v>1395.41</v>
      </c>
      <c r="D786" s="19">
        <v>62.820777164263887</v>
      </c>
    </row>
    <row r="787" spans="2:4" x14ac:dyDescent="0.25">
      <c r="B787" s="18">
        <v>39148</v>
      </c>
      <c r="C787" s="19">
        <v>1391.97</v>
      </c>
      <c r="D787" s="19">
        <v>62.828388295418712</v>
      </c>
    </row>
    <row r="788" spans="2:4" x14ac:dyDescent="0.25">
      <c r="B788" s="18">
        <v>39149</v>
      </c>
      <c r="C788" s="19">
        <v>1401.89</v>
      </c>
      <c r="D788" s="19">
        <v>63.005051778010902</v>
      </c>
    </row>
    <row r="789" spans="2:4" x14ac:dyDescent="0.25">
      <c r="B789" s="18">
        <v>39150</v>
      </c>
      <c r="C789" s="19">
        <v>1402.84</v>
      </c>
      <c r="D789" s="19">
        <v>63.03529751623126</v>
      </c>
    </row>
    <row r="790" spans="2:4" x14ac:dyDescent="0.25">
      <c r="B790" s="18">
        <v>39153</v>
      </c>
      <c r="C790" s="19">
        <v>1406.6</v>
      </c>
      <c r="D790" s="19">
        <v>63.079500935907703</v>
      </c>
    </row>
    <row r="791" spans="2:4" x14ac:dyDescent="0.25">
      <c r="B791" s="18">
        <v>39154</v>
      </c>
      <c r="C791" s="19">
        <v>1377.95</v>
      </c>
      <c r="D791" s="19">
        <v>62.534733172107742</v>
      </c>
    </row>
    <row r="792" spans="2:4" x14ac:dyDescent="0.25">
      <c r="B792" s="18">
        <v>39155</v>
      </c>
      <c r="C792" s="19">
        <v>1387.17</v>
      </c>
      <c r="D792" s="19">
        <v>63.238070865464373</v>
      </c>
    </row>
    <row r="793" spans="2:4" x14ac:dyDescent="0.25">
      <c r="B793" s="18">
        <v>39156</v>
      </c>
      <c r="C793" s="19">
        <v>1392.28</v>
      </c>
      <c r="D793" s="19">
        <v>63.488845208662639</v>
      </c>
    </row>
    <row r="794" spans="2:4" x14ac:dyDescent="0.25">
      <c r="B794" s="18">
        <v>39157</v>
      </c>
      <c r="C794" s="19">
        <v>1386.95</v>
      </c>
      <c r="D794" s="19">
        <v>63.577596735632774</v>
      </c>
    </row>
    <row r="795" spans="2:4" x14ac:dyDescent="0.25">
      <c r="B795" s="18">
        <v>39160</v>
      </c>
      <c r="C795" s="19">
        <v>1402.06</v>
      </c>
      <c r="D795" s="19">
        <v>63.58374877487806</v>
      </c>
    </row>
    <row r="796" spans="2:4" x14ac:dyDescent="0.25">
      <c r="B796" s="18">
        <v>39161</v>
      </c>
      <c r="C796" s="19">
        <v>1410.94</v>
      </c>
      <c r="D796" s="19">
        <v>63.579095990241193</v>
      </c>
    </row>
    <row r="797" spans="2:4" x14ac:dyDescent="0.25">
      <c r="B797" s="18">
        <v>39162</v>
      </c>
      <c r="C797" s="19">
        <v>1435.04</v>
      </c>
      <c r="D797" s="19">
        <v>63.77369372724705</v>
      </c>
    </row>
    <row r="798" spans="2:4" x14ac:dyDescent="0.25">
      <c r="B798" s="18">
        <v>39163</v>
      </c>
      <c r="C798" s="19">
        <v>1434.54</v>
      </c>
      <c r="D798" s="19">
        <v>63.813312255650779</v>
      </c>
    </row>
    <row r="799" spans="2:4" x14ac:dyDescent="0.25">
      <c r="B799" s="18">
        <v>39164</v>
      </c>
      <c r="C799" s="19">
        <v>1436.11</v>
      </c>
      <c r="D799" s="19">
        <v>63.870368663158239</v>
      </c>
    </row>
    <row r="800" spans="2:4" x14ac:dyDescent="0.25">
      <c r="B800" s="18">
        <v>39167</v>
      </c>
      <c r="C800" s="19">
        <v>1437.5</v>
      </c>
      <c r="D800" s="19">
        <v>63.937436068679006</v>
      </c>
    </row>
    <row r="801" spans="2:4" x14ac:dyDescent="0.25">
      <c r="B801" s="18">
        <v>39168</v>
      </c>
      <c r="C801" s="19">
        <v>1428.61</v>
      </c>
      <c r="D801" s="19">
        <v>63.807475448023425</v>
      </c>
    </row>
    <row r="802" spans="2:4" x14ac:dyDescent="0.25">
      <c r="B802" s="18">
        <v>39169</v>
      </c>
      <c r="C802" s="19">
        <v>1417.23</v>
      </c>
      <c r="D802" s="19">
        <v>63.700354431687366</v>
      </c>
    </row>
    <row r="803" spans="2:4" x14ac:dyDescent="0.25">
      <c r="B803" s="18">
        <v>39170</v>
      </c>
      <c r="C803" s="19">
        <v>1422.53</v>
      </c>
      <c r="D803" s="19">
        <v>63.87530177421629</v>
      </c>
    </row>
    <row r="804" spans="2:4" x14ac:dyDescent="0.25">
      <c r="B804" s="18">
        <v>39171</v>
      </c>
      <c r="C804" s="19">
        <v>1420.86</v>
      </c>
      <c r="D804" s="19">
        <v>63.751375183008989</v>
      </c>
    </row>
    <row r="805" spans="2:4" x14ac:dyDescent="0.25">
      <c r="B805" s="18">
        <v>39174</v>
      </c>
      <c r="C805" s="19">
        <v>1424.55</v>
      </c>
      <c r="D805" s="19">
        <v>64.022712468759281</v>
      </c>
    </row>
    <row r="806" spans="2:4" x14ac:dyDescent="0.25">
      <c r="B806" s="18">
        <v>39175</v>
      </c>
      <c r="C806" s="19">
        <v>1437.77</v>
      </c>
      <c r="D806" s="19">
        <v>64.30708432872656</v>
      </c>
    </row>
    <row r="807" spans="2:4" x14ac:dyDescent="0.25">
      <c r="B807" s="18">
        <v>39176</v>
      </c>
      <c r="C807" s="19">
        <v>1439.37</v>
      </c>
      <c r="D807" s="19">
        <v>64.276695620805555</v>
      </c>
    </row>
    <row r="808" spans="2:4" x14ac:dyDescent="0.25">
      <c r="B808" s="18">
        <v>39177</v>
      </c>
      <c r="C808" s="19">
        <v>1443.76</v>
      </c>
      <c r="D808" s="19">
        <v>64.465711736169226</v>
      </c>
    </row>
    <row r="809" spans="2:4" x14ac:dyDescent="0.25">
      <c r="B809" s="18">
        <v>39181</v>
      </c>
      <c r="C809" s="19">
        <v>1444.61</v>
      </c>
      <c r="D809" s="19">
        <v>64.489363762030123</v>
      </c>
    </row>
    <row r="810" spans="2:4" x14ac:dyDescent="0.25">
      <c r="B810" s="18">
        <v>39182</v>
      </c>
      <c r="C810" s="19">
        <v>1448.39</v>
      </c>
      <c r="D810" s="19">
        <v>64.596721011666332</v>
      </c>
    </row>
    <row r="811" spans="2:4" x14ac:dyDescent="0.25">
      <c r="B811" s="18">
        <v>39183</v>
      </c>
      <c r="C811" s="19">
        <v>1438.87</v>
      </c>
      <c r="D811" s="19">
        <v>64.242278375957625</v>
      </c>
    </row>
    <row r="812" spans="2:4" x14ac:dyDescent="0.25">
      <c r="B812" s="18">
        <v>39184</v>
      </c>
      <c r="C812" s="19">
        <v>1447.8</v>
      </c>
      <c r="D812" s="19">
        <v>64.596434675650798</v>
      </c>
    </row>
    <row r="813" spans="2:4" x14ac:dyDescent="0.25">
      <c r="B813" s="18">
        <v>39185</v>
      </c>
      <c r="C813" s="19">
        <v>1452.85</v>
      </c>
      <c r="D813" s="19">
        <v>64.789536536395161</v>
      </c>
    </row>
    <row r="814" spans="2:4" x14ac:dyDescent="0.25">
      <c r="B814" s="18">
        <v>39188</v>
      </c>
      <c r="C814" s="19">
        <v>1468.33</v>
      </c>
      <c r="D814" s="19">
        <v>65.391193741874787</v>
      </c>
    </row>
    <row r="815" spans="2:4" x14ac:dyDescent="0.25">
      <c r="B815" s="18">
        <v>39189</v>
      </c>
      <c r="C815" s="19">
        <v>1471.48</v>
      </c>
      <c r="D815" s="19">
        <v>65.542026559528097</v>
      </c>
    </row>
    <row r="816" spans="2:4" x14ac:dyDescent="0.25">
      <c r="B816" s="18">
        <v>39190</v>
      </c>
      <c r="C816" s="19">
        <v>1472.5</v>
      </c>
      <c r="D816" s="19">
        <v>65.584111657481373</v>
      </c>
    </row>
    <row r="817" spans="2:4" x14ac:dyDescent="0.25">
      <c r="B817" s="18">
        <v>39191</v>
      </c>
      <c r="C817" s="19">
        <v>1470.73</v>
      </c>
      <c r="D817" s="19">
        <v>65.494948438204091</v>
      </c>
    </row>
    <row r="818" spans="2:4" x14ac:dyDescent="0.25">
      <c r="B818" s="18">
        <v>39192</v>
      </c>
      <c r="C818" s="19">
        <v>1484.35</v>
      </c>
      <c r="D818" s="19">
        <v>66.087185880334488</v>
      </c>
    </row>
    <row r="819" spans="2:4" x14ac:dyDescent="0.25">
      <c r="B819" s="18">
        <v>39195</v>
      </c>
      <c r="C819" s="19">
        <v>1480.93</v>
      </c>
      <c r="D819" s="19">
        <v>65.960485398097816</v>
      </c>
    </row>
    <row r="820" spans="2:4" x14ac:dyDescent="0.25">
      <c r="B820" s="18">
        <v>39196</v>
      </c>
      <c r="C820" s="19">
        <v>1480.41</v>
      </c>
      <c r="D820" s="19">
        <v>65.935357989695163</v>
      </c>
    </row>
    <row r="821" spans="2:4" x14ac:dyDescent="0.25">
      <c r="B821" s="18">
        <v>39197</v>
      </c>
      <c r="C821" s="19">
        <v>1495.42</v>
      </c>
      <c r="D821" s="19">
        <v>66.574827214179422</v>
      </c>
    </row>
    <row r="822" spans="2:4" x14ac:dyDescent="0.25">
      <c r="B822" s="18">
        <v>39198</v>
      </c>
      <c r="C822" s="19">
        <v>1494.25</v>
      </c>
      <c r="D822" s="19">
        <v>66.534254683135757</v>
      </c>
    </row>
    <row r="823" spans="2:4" x14ac:dyDescent="0.25">
      <c r="B823" s="18">
        <v>39199</v>
      </c>
      <c r="C823" s="19">
        <v>1494.07</v>
      </c>
      <c r="D823" s="19">
        <v>66.515743438365192</v>
      </c>
    </row>
    <row r="824" spans="2:4" x14ac:dyDescent="0.25">
      <c r="B824" s="18">
        <v>39202</v>
      </c>
      <c r="C824" s="19">
        <v>1482.37</v>
      </c>
      <c r="D824" s="19">
        <v>66.049080025845655</v>
      </c>
    </row>
    <row r="825" spans="2:4" x14ac:dyDescent="0.25">
      <c r="B825" s="18">
        <v>39203</v>
      </c>
      <c r="C825" s="19">
        <v>1486.3</v>
      </c>
      <c r="D825" s="19">
        <v>66.219368397319712</v>
      </c>
    </row>
    <row r="826" spans="2:4" x14ac:dyDescent="0.25">
      <c r="B826" s="18">
        <v>39204</v>
      </c>
      <c r="C826" s="19">
        <v>1495.92</v>
      </c>
      <c r="D826" s="19">
        <v>66.618547224402292</v>
      </c>
    </row>
    <row r="827" spans="2:4" x14ac:dyDescent="0.25">
      <c r="B827" s="18">
        <v>39205</v>
      </c>
      <c r="C827" s="19">
        <v>1502.39</v>
      </c>
      <c r="D827" s="19">
        <v>66.904953421862189</v>
      </c>
    </row>
    <row r="828" spans="2:4" x14ac:dyDescent="0.25">
      <c r="B828" s="18">
        <v>39206</v>
      </c>
      <c r="C828" s="19">
        <v>1505.62</v>
      </c>
      <c r="D828" s="19">
        <v>67.049673190554728</v>
      </c>
    </row>
    <row r="829" spans="2:4" x14ac:dyDescent="0.25">
      <c r="B829" s="18">
        <v>39209</v>
      </c>
      <c r="C829" s="19">
        <v>1509.48</v>
      </c>
      <c r="D829" s="19">
        <v>67.225869676391781</v>
      </c>
    </row>
    <row r="830" spans="2:4" x14ac:dyDescent="0.25">
      <c r="B830" s="18">
        <v>39210</v>
      </c>
      <c r="C830" s="19">
        <v>1507.72</v>
      </c>
      <c r="D830" s="19">
        <v>67.170281530002711</v>
      </c>
    </row>
    <row r="831" spans="2:4" x14ac:dyDescent="0.25">
      <c r="B831" s="18">
        <v>39211</v>
      </c>
      <c r="C831" s="19">
        <v>1512.58</v>
      </c>
      <c r="D831" s="19">
        <v>67.37730728124555</v>
      </c>
    </row>
    <row r="832" spans="2:4" x14ac:dyDescent="0.25">
      <c r="B832" s="18">
        <v>39212</v>
      </c>
      <c r="C832" s="19">
        <v>1491.47</v>
      </c>
      <c r="D832" s="19">
        <v>66.521383171941793</v>
      </c>
    </row>
    <row r="833" spans="2:4" x14ac:dyDescent="0.25">
      <c r="B833" s="18">
        <v>39213</v>
      </c>
      <c r="C833" s="19">
        <v>1505.85</v>
      </c>
      <c r="D833" s="19">
        <v>67.115410748040944</v>
      </c>
    </row>
    <row r="834" spans="2:4" x14ac:dyDescent="0.25">
      <c r="B834" s="18">
        <v>39216</v>
      </c>
      <c r="C834" s="19">
        <v>1503.15</v>
      </c>
      <c r="D834" s="19">
        <v>67.027251318532336</v>
      </c>
    </row>
    <row r="835" spans="2:4" x14ac:dyDescent="0.25">
      <c r="B835" s="18">
        <v>39217</v>
      </c>
      <c r="C835" s="19">
        <v>1501.19</v>
      </c>
      <c r="D835" s="19">
        <v>66.990594937330016</v>
      </c>
    </row>
    <row r="836" spans="2:4" x14ac:dyDescent="0.25">
      <c r="B836" s="18">
        <v>39218</v>
      </c>
      <c r="C836" s="19">
        <v>1514.14</v>
      </c>
      <c r="D836" s="19">
        <v>67.461889492439184</v>
      </c>
    </row>
    <row r="837" spans="2:4" x14ac:dyDescent="0.25">
      <c r="B837" s="18">
        <v>39219</v>
      </c>
      <c r="C837" s="19">
        <v>1512.75</v>
      </c>
      <c r="D837" s="19">
        <v>67.458834893295744</v>
      </c>
    </row>
    <row r="838" spans="2:4" x14ac:dyDescent="0.25">
      <c r="B838" s="18">
        <v>39220</v>
      </c>
      <c r="C838" s="19">
        <v>1522.75</v>
      </c>
      <c r="D838" s="19">
        <v>67.778341018520322</v>
      </c>
    </row>
    <row r="839" spans="2:4" x14ac:dyDescent="0.25">
      <c r="B839" s="18">
        <v>39223</v>
      </c>
      <c r="C839" s="19">
        <v>1525.1</v>
      </c>
      <c r="D839" s="19">
        <v>67.770485338426425</v>
      </c>
    </row>
    <row r="840" spans="2:4" x14ac:dyDescent="0.25">
      <c r="B840" s="18">
        <v>39224</v>
      </c>
      <c r="C840" s="19">
        <v>1524.12</v>
      </c>
      <c r="D840" s="19">
        <v>67.749030536615564</v>
      </c>
    </row>
    <row r="841" spans="2:4" x14ac:dyDescent="0.25">
      <c r="B841" s="18">
        <v>39225</v>
      </c>
      <c r="C841" s="19">
        <v>1522.28</v>
      </c>
      <c r="D841" s="19">
        <v>67.651580403140215</v>
      </c>
    </row>
    <row r="842" spans="2:4" x14ac:dyDescent="0.25">
      <c r="B842" s="18">
        <v>39226</v>
      </c>
      <c r="C842" s="19">
        <v>1507.51</v>
      </c>
      <c r="D842" s="19">
        <v>67.070330962197289</v>
      </c>
    </row>
    <row r="843" spans="2:4" x14ac:dyDescent="0.25">
      <c r="B843" s="18">
        <v>39227</v>
      </c>
      <c r="C843" s="19">
        <v>1515.73</v>
      </c>
      <c r="D843" s="19">
        <v>67.40368433172543</v>
      </c>
    </row>
    <row r="844" spans="2:4" x14ac:dyDescent="0.25">
      <c r="B844" s="18">
        <v>39231</v>
      </c>
      <c r="C844" s="19">
        <v>1518.11</v>
      </c>
      <c r="D844" s="19">
        <v>67.48978158354754</v>
      </c>
    </row>
    <row r="845" spans="2:4" x14ac:dyDescent="0.25">
      <c r="B845" s="18">
        <v>39232</v>
      </c>
      <c r="C845" s="19">
        <v>1530.23</v>
      </c>
      <c r="D845" s="19">
        <v>68.013679613796825</v>
      </c>
    </row>
    <row r="846" spans="2:4" x14ac:dyDescent="0.25">
      <c r="B846" s="18">
        <v>39233</v>
      </c>
      <c r="C846" s="19">
        <v>1530.62</v>
      </c>
      <c r="D846" s="19">
        <v>68.027236417082108</v>
      </c>
    </row>
    <row r="847" spans="2:4" x14ac:dyDescent="0.25">
      <c r="B847" s="18">
        <v>39234</v>
      </c>
      <c r="C847" s="19">
        <v>1536.34</v>
      </c>
      <c r="D847" s="19">
        <v>68.264461172036619</v>
      </c>
    </row>
    <row r="848" spans="2:4" x14ac:dyDescent="0.25">
      <c r="B848" s="18">
        <v>39237</v>
      </c>
      <c r="C848" s="19">
        <v>1539.18</v>
      </c>
      <c r="D848" s="19">
        <v>68.398349146875191</v>
      </c>
    </row>
    <row r="849" spans="2:4" x14ac:dyDescent="0.25">
      <c r="B849" s="18">
        <v>39238</v>
      </c>
      <c r="C849" s="19">
        <v>1530.95</v>
      </c>
      <c r="D849" s="19">
        <v>68.05389669587646</v>
      </c>
    </row>
    <row r="850" spans="2:4" x14ac:dyDescent="0.25">
      <c r="B850" s="18">
        <v>39239</v>
      </c>
      <c r="C850" s="19">
        <v>1517.38</v>
      </c>
      <c r="D850" s="19">
        <v>67.538069205276926</v>
      </c>
    </row>
    <row r="851" spans="2:4" x14ac:dyDescent="0.25">
      <c r="B851" s="18">
        <v>39240</v>
      </c>
      <c r="C851" s="19">
        <v>1490.72</v>
      </c>
      <c r="D851" s="19">
        <v>66.487513838355355</v>
      </c>
    </row>
    <row r="852" spans="2:4" x14ac:dyDescent="0.25">
      <c r="B852" s="18">
        <v>39241</v>
      </c>
      <c r="C852" s="19">
        <v>1507.67</v>
      </c>
      <c r="D852" s="19">
        <v>67.184056672871108</v>
      </c>
    </row>
    <row r="853" spans="2:4" x14ac:dyDescent="0.25">
      <c r="B853" s="18">
        <v>39244</v>
      </c>
      <c r="C853" s="19">
        <v>1509.12</v>
      </c>
      <c r="D853" s="19">
        <v>67.208492097183637</v>
      </c>
    </row>
    <row r="854" spans="2:4" x14ac:dyDescent="0.25">
      <c r="B854" s="18">
        <v>39245</v>
      </c>
      <c r="C854" s="19">
        <v>1493</v>
      </c>
      <c r="D854" s="19">
        <v>66.789152988111766</v>
      </c>
    </row>
    <row r="855" spans="2:4" x14ac:dyDescent="0.25">
      <c r="B855" s="18">
        <v>39246</v>
      </c>
      <c r="C855" s="19">
        <v>1515.67</v>
      </c>
      <c r="D855" s="19">
        <v>67.546936267518163</v>
      </c>
    </row>
    <row r="856" spans="2:4" x14ac:dyDescent="0.25">
      <c r="B856" s="18">
        <v>39247</v>
      </c>
      <c r="C856" s="19">
        <v>1522.97</v>
      </c>
      <c r="D856" s="19">
        <v>67.652846267597241</v>
      </c>
    </row>
    <row r="857" spans="2:4" x14ac:dyDescent="0.25">
      <c r="B857" s="18">
        <v>39248</v>
      </c>
      <c r="C857" s="19">
        <v>1532.91</v>
      </c>
      <c r="D857" s="19">
        <v>67.946909550445781</v>
      </c>
    </row>
    <row r="858" spans="2:4" x14ac:dyDescent="0.25">
      <c r="B858" s="18">
        <v>39251</v>
      </c>
      <c r="C858" s="19">
        <v>1531.05</v>
      </c>
      <c r="D858" s="19">
        <v>67.883009921514372</v>
      </c>
    </row>
    <row r="859" spans="2:4" x14ac:dyDescent="0.25">
      <c r="B859" s="18">
        <v>39252</v>
      </c>
      <c r="C859" s="19">
        <v>1533.7</v>
      </c>
      <c r="D859" s="19">
        <v>67.84347593458574</v>
      </c>
    </row>
    <row r="860" spans="2:4" x14ac:dyDescent="0.25">
      <c r="B860" s="18">
        <v>39253</v>
      </c>
      <c r="C860" s="19">
        <v>1512.84</v>
      </c>
      <c r="D860" s="19">
        <v>67.419789782358151</v>
      </c>
    </row>
    <row r="861" spans="2:4" x14ac:dyDescent="0.25">
      <c r="B861" s="18">
        <v>39254</v>
      </c>
      <c r="C861" s="19">
        <v>1522.19</v>
      </c>
      <c r="D861" s="19">
        <v>67.830256357589676</v>
      </c>
    </row>
    <row r="862" spans="2:4" x14ac:dyDescent="0.25">
      <c r="B862" s="18">
        <v>39255</v>
      </c>
      <c r="C862" s="19">
        <v>1502.56</v>
      </c>
      <c r="D862" s="19">
        <v>67.34389132673617</v>
      </c>
    </row>
    <row r="863" spans="2:4" x14ac:dyDescent="0.25">
      <c r="B863" s="18">
        <v>39258</v>
      </c>
      <c r="C863" s="19">
        <v>1497.74</v>
      </c>
      <c r="D863" s="19">
        <v>67.242029722355767</v>
      </c>
    </row>
    <row r="864" spans="2:4" x14ac:dyDescent="0.25">
      <c r="B864" s="18">
        <v>39259</v>
      </c>
      <c r="C864" s="19">
        <v>1492.89</v>
      </c>
      <c r="D864" s="19">
        <v>67.305601441534137</v>
      </c>
    </row>
    <row r="865" spans="2:4" x14ac:dyDescent="0.25">
      <c r="B865" s="18">
        <v>39260</v>
      </c>
      <c r="C865" s="19">
        <v>1506.34</v>
      </c>
      <c r="D865" s="19">
        <v>67.466589421491989</v>
      </c>
    </row>
    <row r="866" spans="2:4" x14ac:dyDescent="0.25">
      <c r="B866" s="18">
        <v>39261</v>
      </c>
      <c r="C866" s="19">
        <v>1505.71</v>
      </c>
      <c r="D866" s="19">
        <v>67.442769168777644</v>
      </c>
    </row>
    <row r="867" spans="2:4" x14ac:dyDescent="0.25">
      <c r="B867" s="18">
        <v>39262</v>
      </c>
      <c r="C867" s="19">
        <v>1503.35</v>
      </c>
      <c r="D867" s="19">
        <v>67.572035049284423</v>
      </c>
    </row>
    <row r="868" spans="2:4" x14ac:dyDescent="0.25">
      <c r="B868" s="18">
        <v>39265</v>
      </c>
      <c r="C868" s="19">
        <v>1519.43</v>
      </c>
      <c r="D868" s="19">
        <v>68.06101636908015</v>
      </c>
    </row>
    <row r="869" spans="2:4" x14ac:dyDescent="0.25">
      <c r="B869" s="18">
        <v>39266</v>
      </c>
      <c r="C869" s="19">
        <v>1524.87</v>
      </c>
      <c r="D869" s="19">
        <v>68.193814296578651</v>
      </c>
    </row>
    <row r="870" spans="2:4" x14ac:dyDescent="0.25">
      <c r="B870" s="18">
        <v>39268</v>
      </c>
      <c r="C870" s="19">
        <v>1525.4</v>
      </c>
      <c r="D870" s="19">
        <v>68.322413464608076</v>
      </c>
    </row>
    <row r="871" spans="2:4" x14ac:dyDescent="0.25">
      <c r="B871" s="18">
        <v>39269</v>
      </c>
      <c r="C871" s="19">
        <v>1530.44</v>
      </c>
      <c r="D871" s="19">
        <v>68.407703247326921</v>
      </c>
    </row>
    <row r="872" spans="2:4" x14ac:dyDescent="0.25">
      <c r="B872" s="18">
        <v>39272</v>
      </c>
      <c r="C872" s="19">
        <v>1531.85</v>
      </c>
      <c r="D872" s="19">
        <v>68.480141975925193</v>
      </c>
    </row>
    <row r="873" spans="2:4" x14ac:dyDescent="0.25">
      <c r="B873" s="18">
        <v>39273</v>
      </c>
      <c r="C873" s="19">
        <v>1510.12</v>
      </c>
      <c r="D873" s="19">
        <v>68.076005672592444</v>
      </c>
    </row>
    <row r="874" spans="2:4" x14ac:dyDescent="0.25">
      <c r="B874" s="18">
        <v>39274</v>
      </c>
      <c r="C874" s="19">
        <v>1518.76</v>
      </c>
      <c r="D874" s="19">
        <v>68.366086877218478</v>
      </c>
    </row>
    <row r="875" spans="2:4" x14ac:dyDescent="0.25">
      <c r="B875" s="18">
        <v>39275</v>
      </c>
      <c r="C875" s="19">
        <v>1547.7</v>
      </c>
      <c r="D875" s="19">
        <v>69.396529521032178</v>
      </c>
    </row>
    <row r="876" spans="2:4" x14ac:dyDescent="0.25">
      <c r="B876" s="18">
        <v>39276</v>
      </c>
      <c r="C876" s="19">
        <v>1552.5</v>
      </c>
      <c r="D876" s="19">
        <v>69.617401063346392</v>
      </c>
    </row>
    <row r="877" spans="2:4" x14ac:dyDescent="0.25">
      <c r="B877" s="18">
        <v>39279</v>
      </c>
      <c r="C877" s="19">
        <v>1549.52</v>
      </c>
      <c r="D877" s="19">
        <v>69.580594030477286</v>
      </c>
    </row>
    <row r="878" spans="2:4" x14ac:dyDescent="0.25">
      <c r="B878" s="18">
        <v>39280</v>
      </c>
      <c r="C878" s="19">
        <v>1549.37</v>
      </c>
      <c r="D878" s="19">
        <v>69.626679796281223</v>
      </c>
    </row>
    <row r="879" spans="2:4" x14ac:dyDescent="0.25">
      <c r="B879" s="18">
        <v>39281</v>
      </c>
      <c r="C879" s="19">
        <v>1546.17</v>
      </c>
      <c r="D879" s="19">
        <v>69.722336429919181</v>
      </c>
    </row>
    <row r="880" spans="2:4" x14ac:dyDescent="0.25">
      <c r="B880" s="18">
        <v>39282</v>
      </c>
      <c r="C880" s="19">
        <v>1553.08</v>
      </c>
      <c r="D880" s="19">
        <v>69.929063365374148</v>
      </c>
    </row>
    <row r="881" spans="2:4" x14ac:dyDescent="0.25">
      <c r="B881" s="18">
        <v>39283</v>
      </c>
      <c r="C881" s="19">
        <v>1534.1</v>
      </c>
      <c r="D881" s="19">
        <v>69.374285516297903</v>
      </c>
    </row>
    <row r="882" spans="2:4" x14ac:dyDescent="0.25">
      <c r="B882" s="18">
        <v>39286</v>
      </c>
      <c r="C882" s="19">
        <v>1541.57</v>
      </c>
      <c r="D882" s="19">
        <v>69.612292868941012</v>
      </c>
    </row>
    <row r="883" spans="2:4" x14ac:dyDescent="0.25">
      <c r="B883" s="18">
        <v>39287</v>
      </c>
      <c r="C883" s="19">
        <v>1511.04</v>
      </c>
      <c r="D883" s="19">
        <v>68.612851242861183</v>
      </c>
    </row>
    <row r="884" spans="2:4" x14ac:dyDescent="0.25">
      <c r="B884" s="18">
        <v>39288</v>
      </c>
      <c r="C884" s="19">
        <v>1518.09</v>
      </c>
      <c r="D884" s="19">
        <v>68.870631925156658</v>
      </c>
    </row>
    <row r="885" spans="2:4" x14ac:dyDescent="0.25">
      <c r="B885" s="18">
        <v>39289</v>
      </c>
      <c r="C885" s="19">
        <v>1482.66</v>
      </c>
      <c r="D885" s="19">
        <v>67.910897037826288</v>
      </c>
    </row>
    <row r="886" spans="2:4" x14ac:dyDescent="0.25">
      <c r="B886" s="18">
        <v>39290</v>
      </c>
      <c r="C886" s="19">
        <v>1458.95</v>
      </c>
      <c r="D886" s="19">
        <v>67.148780195932204</v>
      </c>
    </row>
    <row r="887" spans="2:4" x14ac:dyDescent="0.25">
      <c r="B887" s="18">
        <v>39293</v>
      </c>
      <c r="C887" s="19">
        <v>1473.91</v>
      </c>
      <c r="D887" s="19">
        <v>67.173643419346931</v>
      </c>
    </row>
    <row r="888" spans="2:4" x14ac:dyDescent="0.25">
      <c r="B888" s="18">
        <v>39294</v>
      </c>
      <c r="C888" s="19">
        <v>1455.27</v>
      </c>
      <c r="D888" s="19">
        <v>67.182033822155475</v>
      </c>
    </row>
    <row r="889" spans="2:4" x14ac:dyDescent="0.25">
      <c r="B889" s="18">
        <v>39295</v>
      </c>
      <c r="C889" s="19">
        <v>1465.81</v>
      </c>
      <c r="D889" s="19">
        <v>67.190321479436435</v>
      </c>
    </row>
    <row r="890" spans="2:4" x14ac:dyDescent="0.25">
      <c r="B890" s="18">
        <v>39296</v>
      </c>
      <c r="C890" s="19">
        <v>1472.2</v>
      </c>
      <c r="D890" s="19">
        <v>67.198555325752153</v>
      </c>
    </row>
    <row r="891" spans="2:4" x14ac:dyDescent="0.25">
      <c r="B891" s="18">
        <v>39297</v>
      </c>
      <c r="C891" s="19">
        <v>1433.06</v>
      </c>
      <c r="D891" s="19">
        <v>67.206745849859189</v>
      </c>
    </row>
    <row r="892" spans="2:4" x14ac:dyDescent="0.25">
      <c r="B892" s="18">
        <v>39300</v>
      </c>
      <c r="C892" s="19">
        <v>1467.67</v>
      </c>
      <c r="D892" s="19">
        <v>68.520004162693027</v>
      </c>
    </row>
    <row r="893" spans="2:4" x14ac:dyDescent="0.25">
      <c r="B893" s="18">
        <v>39301</v>
      </c>
      <c r="C893" s="19">
        <v>1476.71</v>
      </c>
      <c r="D893" s="19">
        <v>68.186344849738546</v>
      </c>
    </row>
    <row r="894" spans="2:4" x14ac:dyDescent="0.25">
      <c r="B894" s="18">
        <v>39302</v>
      </c>
      <c r="C894" s="19">
        <v>1497.49</v>
      </c>
      <c r="D894" s="19">
        <v>68.730317720583102</v>
      </c>
    </row>
    <row r="895" spans="2:4" x14ac:dyDescent="0.25">
      <c r="B895" s="18">
        <v>39303</v>
      </c>
      <c r="C895" s="19">
        <v>1453.09</v>
      </c>
      <c r="D895" s="19">
        <v>69.629291225287403</v>
      </c>
    </row>
    <row r="896" spans="2:4" x14ac:dyDescent="0.25">
      <c r="B896" s="18">
        <v>39304</v>
      </c>
      <c r="C896" s="19">
        <v>1453.64</v>
      </c>
      <c r="D896" s="19">
        <v>70.946051896178304</v>
      </c>
    </row>
    <row r="897" spans="2:4" x14ac:dyDescent="0.25">
      <c r="B897" s="18">
        <v>39307</v>
      </c>
      <c r="C897" s="19">
        <v>1452.92</v>
      </c>
      <c r="D897" s="19">
        <v>70.488430170774961</v>
      </c>
    </row>
    <row r="898" spans="2:4" x14ac:dyDescent="0.25">
      <c r="B898" s="18">
        <v>39308</v>
      </c>
      <c r="C898" s="19">
        <v>1426.54</v>
      </c>
      <c r="D898" s="19">
        <v>70.29995042608229</v>
      </c>
    </row>
    <row r="899" spans="2:4" x14ac:dyDescent="0.25">
      <c r="B899" s="18">
        <v>39309</v>
      </c>
      <c r="C899" s="19">
        <v>1406.7</v>
      </c>
      <c r="D899" s="19">
        <v>70.344814133416136</v>
      </c>
    </row>
    <row r="900" spans="2:4" x14ac:dyDescent="0.25">
      <c r="B900" s="18">
        <v>39310</v>
      </c>
      <c r="C900" s="19">
        <v>1411.27</v>
      </c>
      <c r="D900" s="19">
        <v>71.902452636827576</v>
      </c>
    </row>
    <row r="901" spans="2:4" x14ac:dyDescent="0.25">
      <c r="B901" s="18">
        <v>39311</v>
      </c>
      <c r="C901" s="19">
        <v>1445.94</v>
      </c>
      <c r="D901" s="19">
        <v>72.739632002302812</v>
      </c>
    </row>
    <row r="902" spans="2:4" x14ac:dyDescent="0.25">
      <c r="B902" s="18">
        <v>39314</v>
      </c>
      <c r="C902" s="19">
        <v>1445.55</v>
      </c>
      <c r="D902" s="19">
        <v>71.260568803346146</v>
      </c>
    </row>
    <row r="903" spans="2:4" x14ac:dyDescent="0.25">
      <c r="B903" s="18">
        <v>39315</v>
      </c>
      <c r="C903" s="19">
        <v>1447.12</v>
      </c>
      <c r="D903" s="19">
        <v>70.867917094042383</v>
      </c>
    </row>
    <row r="904" spans="2:4" x14ac:dyDescent="0.25">
      <c r="B904" s="18">
        <v>39316</v>
      </c>
      <c r="C904" s="19">
        <v>1464.07</v>
      </c>
      <c r="D904" s="19">
        <v>70.638811853973195</v>
      </c>
    </row>
    <row r="905" spans="2:4" x14ac:dyDescent="0.25">
      <c r="B905" s="18">
        <v>39317</v>
      </c>
      <c r="C905" s="19">
        <v>1462.5</v>
      </c>
      <c r="D905" s="19">
        <v>70.891939110831217</v>
      </c>
    </row>
    <row r="906" spans="2:4" x14ac:dyDescent="0.25">
      <c r="B906" s="18">
        <v>39318</v>
      </c>
      <c r="C906" s="19">
        <v>1479.37</v>
      </c>
      <c r="D906" s="19">
        <v>70.847008459941051</v>
      </c>
    </row>
    <row r="907" spans="2:4" x14ac:dyDescent="0.25">
      <c r="B907" s="18">
        <v>39321</v>
      </c>
      <c r="C907" s="19">
        <v>1466.79</v>
      </c>
      <c r="D907" s="19">
        <v>71.230090984485528</v>
      </c>
    </row>
    <row r="908" spans="2:4" x14ac:dyDescent="0.25">
      <c r="B908" s="18">
        <v>39322</v>
      </c>
      <c r="C908" s="19">
        <v>1432.36</v>
      </c>
      <c r="D908" s="19">
        <v>71.238933652181558</v>
      </c>
    </row>
    <row r="909" spans="2:4" x14ac:dyDescent="0.25">
      <c r="B909" s="18">
        <v>39323</v>
      </c>
      <c r="C909" s="19">
        <v>1463.76</v>
      </c>
      <c r="D909" s="19">
        <v>72.155325842503686</v>
      </c>
    </row>
    <row r="910" spans="2:4" x14ac:dyDescent="0.25">
      <c r="B910" s="18">
        <v>39324</v>
      </c>
      <c r="C910" s="19">
        <v>1457.64</v>
      </c>
      <c r="D910" s="19">
        <v>72.00467198760532</v>
      </c>
    </row>
    <row r="911" spans="2:4" x14ac:dyDescent="0.25">
      <c r="B911" s="18">
        <v>39325</v>
      </c>
      <c r="C911" s="19">
        <v>1473.99</v>
      </c>
      <c r="D911" s="19">
        <v>72.361825806461127</v>
      </c>
    </row>
    <row r="912" spans="2:4" x14ac:dyDescent="0.25">
      <c r="B912" s="18">
        <v>39329</v>
      </c>
      <c r="C912" s="19">
        <v>1489.42</v>
      </c>
      <c r="D912" s="19">
        <v>72.593417044513259</v>
      </c>
    </row>
    <row r="913" spans="2:4" x14ac:dyDescent="0.25">
      <c r="B913" s="18">
        <v>39330</v>
      </c>
      <c r="C913" s="19">
        <v>1472.29</v>
      </c>
      <c r="D913" s="19">
        <v>72.539973269398317</v>
      </c>
    </row>
    <row r="914" spans="2:4" x14ac:dyDescent="0.25">
      <c r="B914" s="18">
        <v>39331</v>
      </c>
      <c r="C914" s="19">
        <v>1478.55</v>
      </c>
      <c r="D914" s="19">
        <v>72.731953006253107</v>
      </c>
    </row>
    <row r="915" spans="2:4" x14ac:dyDescent="0.25">
      <c r="B915" s="18">
        <v>39332</v>
      </c>
      <c r="C915" s="19">
        <v>1453.55</v>
      </c>
      <c r="D915" s="19">
        <v>72.37761692563933</v>
      </c>
    </row>
    <row r="916" spans="2:4" x14ac:dyDescent="0.25">
      <c r="B916" s="18">
        <v>39335</v>
      </c>
      <c r="C916" s="19">
        <v>1451.7</v>
      </c>
      <c r="D916" s="19">
        <v>72.601519396366115</v>
      </c>
    </row>
    <row r="917" spans="2:4" x14ac:dyDescent="0.25">
      <c r="B917" s="18">
        <v>39336</v>
      </c>
      <c r="C917" s="19">
        <v>1471.49</v>
      </c>
      <c r="D917" s="19">
        <v>73.130390305723665</v>
      </c>
    </row>
    <row r="918" spans="2:4" x14ac:dyDescent="0.25">
      <c r="B918" s="18">
        <v>39337</v>
      </c>
      <c r="C918" s="19">
        <v>1471.56</v>
      </c>
      <c r="D918" s="19">
        <v>73.202824927815797</v>
      </c>
    </row>
    <row r="919" spans="2:4" x14ac:dyDescent="0.25">
      <c r="B919" s="18">
        <v>39338</v>
      </c>
      <c r="C919" s="19">
        <v>1483.95</v>
      </c>
      <c r="D919" s="19">
        <v>73.725891676292889</v>
      </c>
    </row>
    <row r="920" spans="2:4" x14ac:dyDescent="0.25">
      <c r="B920" s="18">
        <v>39339</v>
      </c>
      <c r="C920" s="19">
        <v>1484.25</v>
      </c>
      <c r="D920" s="19">
        <v>73.741253278979187</v>
      </c>
    </row>
    <row r="921" spans="2:4" x14ac:dyDescent="0.25">
      <c r="B921" s="18">
        <v>39342</v>
      </c>
      <c r="C921" s="19">
        <v>1476.65</v>
      </c>
      <c r="D921" s="19">
        <v>73.571618873730884</v>
      </c>
    </row>
    <row r="922" spans="2:4" x14ac:dyDescent="0.25">
      <c r="B922" s="18">
        <v>39343</v>
      </c>
      <c r="C922" s="19">
        <v>1519.78</v>
      </c>
      <c r="D922" s="19">
        <v>74.579873043952048</v>
      </c>
    </row>
    <row r="923" spans="2:4" x14ac:dyDescent="0.25">
      <c r="B923" s="18">
        <v>39344</v>
      </c>
      <c r="C923" s="19">
        <v>1529.03</v>
      </c>
      <c r="D923" s="19">
        <v>74.703378629231622</v>
      </c>
    </row>
    <row r="924" spans="2:4" x14ac:dyDescent="0.25">
      <c r="B924" s="18">
        <v>39345</v>
      </c>
      <c r="C924" s="19">
        <v>1518.75</v>
      </c>
      <c r="D924" s="19">
        <v>74.433233039633834</v>
      </c>
    </row>
    <row r="925" spans="2:4" x14ac:dyDescent="0.25">
      <c r="B925" s="18">
        <v>39346</v>
      </c>
      <c r="C925" s="19">
        <v>1525.75</v>
      </c>
      <c r="D925" s="19">
        <v>74.407744145920205</v>
      </c>
    </row>
    <row r="926" spans="2:4" x14ac:dyDescent="0.25">
      <c r="B926" s="18">
        <v>39349</v>
      </c>
      <c r="C926" s="19">
        <v>1517.73</v>
      </c>
      <c r="D926" s="19">
        <v>73.997921217965214</v>
      </c>
    </row>
    <row r="927" spans="2:4" x14ac:dyDescent="0.25">
      <c r="B927" s="18">
        <v>39350</v>
      </c>
      <c r="C927" s="19">
        <v>1517.21</v>
      </c>
      <c r="D927" s="19">
        <v>74.041125594241791</v>
      </c>
    </row>
    <row r="928" spans="2:4" x14ac:dyDescent="0.25">
      <c r="B928" s="18">
        <v>39351</v>
      </c>
      <c r="C928" s="19">
        <v>1525.42</v>
      </c>
      <c r="D928" s="19">
        <v>74.125021752415122</v>
      </c>
    </row>
    <row r="929" spans="2:4" x14ac:dyDescent="0.25">
      <c r="B929" s="18">
        <v>39352</v>
      </c>
      <c r="C929" s="19">
        <v>1531.38</v>
      </c>
      <c r="D929" s="19">
        <v>74.283337331176824</v>
      </c>
    </row>
    <row r="930" spans="2:4" x14ac:dyDescent="0.25">
      <c r="B930" s="18">
        <v>39353</v>
      </c>
      <c r="C930" s="19">
        <v>1526.75</v>
      </c>
      <c r="D930" s="19">
        <v>74.186770153343886</v>
      </c>
    </row>
    <row r="931" spans="2:4" x14ac:dyDescent="0.25">
      <c r="B931" s="18">
        <v>39356</v>
      </c>
      <c r="C931" s="19">
        <v>1547.04</v>
      </c>
      <c r="D931" s="19">
        <v>74.888639159286797</v>
      </c>
    </row>
    <row r="932" spans="2:4" x14ac:dyDescent="0.25">
      <c r="B932" s="18">
        <v>39357</v>
      </c>
      <c r="C932" s="19">
        <v>1546.63</v>
      </c>
      <c r="D932" s="19">
        <v>75.039994202492011</v>
      </c>
    </row>
    <row r="933" spans="2:4" x14ac:dyDescent="0.25">
      <c r="B933" s="18">
        <v>39358</v>
      </c>
      <c r="C933" s="19">
        <v>1539.59</v>
      </c>
      <c r="D933" s="19">
        <v>74.838140803907052</v>
      </c>
    </row>
    <row r="934" spans="2:4" x14ac:dyDescent="0.25">
      <c r="B934" s="18">
        <v>39359</v>
      </c>
      <c r="C934" s="19">
        <v>1542.84</v>
      </c>
      <c r="D934" s="19">
        <v>75.006592238862581</v>
      </c>
    </row>
    <row r="935" spans="2:4" x14ac:dyDescent="0.25">
      <c r="B935" s="18">
        <v>39360</v>
      </c>
      <c r="C935" s="19">
        <v>1557.59</v>
      </c>
      <c r="D935" s="19">
        <v>75.62461703253777</v>
      </c>
    </row>
    <row r="936" spans="2:4" x14ac:dyDescent="0.25">
      <c r="B936" s="18">
        <v>39363</v>
      </c>
      <c r="C936" s="19">
        <v>1552.58</v>
      </c>
      <c r="D936" s="19">
        <v>75.407352499863947</v>
      </c>
    </row>
    <row r="937" spans="2:4" x14ac:dyDescent="0.25">
      <c r="B937" s="18">
        <v>39364</v>
      </c>
      <c r="C937" s="19">
        <v>1565.15</v>
      </c>
      <c r="D937" s="19">
        <v>75.908467286577746</v>
      </c>
    </row>
    <row r="938" spans="2:4" x14ac:dyDescent="0.25">
      <c r="B938" s="18">
        <v>39365</v>
      </c>
      <c r="C938" s="19">
        <v>1562.47</v>
      </c>
      <c r="D938" s="19">
        <v>75.790450750573996</v>
      </c>
    </row>
    <row r="939" spans="2:4" x14ac:dyDescent="0.25">
      <c r="B939" s="18">
        <v>39366</v>
      </c>
      <c r="C939" s="19">
        <v>1554.41</v>
      </c>
      <c r="D939" s="19">
        <v>75.533938171548954</v>
      </c>
    </row>
    <row r="940" spans="2:4" x14ac:dyDescent="0.25">
      <c r="B940" s="18">
        <v>39367</v>
      </c>
      <c r="C940" s="19">
        <v>1561.8</v>
      </c>
      <c r="D940" s="19">
        <v>75.845928112957907</v>
      </c>
    </row>
    <row r="941" spans="2:4" x14ac:dyDescent="0.25">
      <c r="B941" s="18">
        <v>39370</v>
      </c>
      <c r="C941" s="19">
        <v>1548.71</v>
      </c>
      <c r="D941" s="19">
        <v>75.318356003228701</v>
      </c>
    </row>
    <row r="942" spans="2:4" x14ac:dyDescent="0.25">
      <c r="B942" s="18">
        <v>39371</v>
      </c>
      <c r="C942" s="19">
        <v>1538.53</v>
      </c>
      <c r="D942" s="19">
        <v>74.918933848838293</v>
      </c>
    </row>
    <row r="943" spans="2:4" x14ac:dyDescent="0.25">
      <c r="B943" s="18">
        <v>39372</v>
      </c>
      <c r="C943" s="19">
        <v>1541.24</v>
      </c>
      <c r="D943" s="19">
        <v>75.029666568968835</v>
      </c>
    </row>
    <row r="944" spans="2:4" x14ac:dyDescent="0.25">
      <c r="B944" s="18">
        <v>39373</v>
      </c>
      <c r="C944" s="19">
        <v>1540.08</v>
      </c>
      <c r="D944" s="19">
        <v>74.985889596571639</v>
      </c>
    </row>
    <row r="945" spans="2:4" x14ac:dyDescent="0.25">
      <c r="B945" s="18">
        <v>39374</v>
      </c>
      <c r="C945" s="19">
        <v>1500.63</v>
      </c>
      <c r="D945" s="19">
        <v>73.770155477448455</v>
      </c>
    </row>
    <row r="946" spans="2:4" x14ac:dyDescent="0.25">
      <c r="B946" s="18">
        <v>39377</v>
      </c>
      <c r="C946" s="19">
        <v>1506.33</v>
      </c>
      <c r="D946" s="19">
        <v>74.014726333746594</v>
      </c>
    </row>
    <row r="947" spans="2:4" x14ac:dyDescent="0.25">
      <c r="B947" s="18">
        <v>39378</v>
      </c>
      <c r="C947" s="19">
        <v>1519.59</v>
      </c>
      <c r="D947" s="19">
        <v>74.022688855495375</v>
      </c>
    </row>
    <row r="948" spans="2:4" x14ac:dyDescent="0.25">
      <c r="B948" s="18">
        <v>39379</v>
      </c>
      <c r="C948" s="19">
        <v>1515.88</v>
      </c>
      <c r="D948" s="19">
        <v>74.007298540787019</v>
      </c>
    </row>
    <row r="949" spans="2:4" x14ac:dyDescent="0.25">
      <c r="B949" s="18">
        <v>39380</v>
      </c>
      <c r="C949" s="19">
        <v>1514.4</v>
      </c>
      <c r="D949" s="19">
        <v>73.874038038724052</v>
      </c>
    </row>
    <row r="950" spans="2:4" x14ac:dyDescent="0.25">
      <c r="B950" s="18">
        <v>39381</v>
      </c>
      <c r="C950" s="19">
        <v>1535.28</v>
      </c>
      <c r="D950" s="19">
        <v>74.488121850554407</v>
      </c>
    </row>
    <row r="951" spans="2:4" x14ac:dyDescent="0.25">
      <c r="B951" s="18">
        <v>39384</v>
      </c>
      <c r="C951" s="19">
        <v>1540.98</v>
      </c>
      <c r="D951" s="19">
        <v>74.616478291172271</v>
      </c>
    </row>
    <row r="952" spans="2:4" x14ac:dyDescent="0.25">
      <c r="B952" s="18">
        <v>39385</v>
      </c>
      <c r="C952" s="19">
        <v>1531.02</v>
      </c>
      <c r="D952" s="19">
        <v>74.439279437576332</v>
      </c>
    </row>
    <row r="953" spans="2:4" x14ac:dyDescent="0.25">
      <c r="B953" s="18">
        <v>39386</v>
      </c>
      <c r="C953" s="19">
        <v>1549.38</v>
      </c>
      <c r="D953" s="19">
        <v>74.319644838762727</v>
      </c>
    </row>
    <row r="954" spans="2:4" x14ac:dyDescent="0.25">
      <c r="B954" s="18">
        <v>39387</v>
      </c>
      <c r="C954" s="19">
        <v>1508.44</v>
      </c>
      <c r="D954" s="19">
        <v>74.246501088326696</v>
      </c>
    </row>
    <row r="955" spans="2:4" x14ac:dyDescent="0.25">
      <c r="B955" s="18">
        <v>39388</v>
      </c>
      <c r="C955" s="19">
        <v>1509.65</v>
      </c>
      <c r="D955" s="19">
        <v>74.613040563683512</v>
      </c>
    </row>
    <row r="956" spans="2:4" x14ac:dyDescent="0.25">
      <c r="B956" s="18">
        <v>39391</v>
      </c>
      <c r="C956" s="19">
        <v>1502.17</v>
      </c>
      <c r="D956" s="19">
        <v>74.737911847729322</v>
      </c>
    </row>
    <row r="957" spans="2:4" x14ac:dyDescent="0.25">
      <c r="B957" s="18">
        <v>39392</v>
      </c>
      <c r="C957" s="19">
        <v>1520.27</v>
      </c>
      <c r="D957" s="19">
        <v>74.936478310702967</v>
      </c>
    </row>
    <row r="958" spans="2:4" x14ac:dyDescent="0.25">
      <c r="B958" s="18">
        <v>39393</v>
      </c>
      <c r="C958" s="19">
        <v>1475.62</v>
      </c>
      <c r="D958" s="19">
        <v>74.331139182728577</v>
      </c>
    </row>
    <row r="959" spans="2:4" x14ac:dyDescent="0.25">
      <c r="B959" s="18">
        <v>39394</v>
      </c>
      <c r="C959" s="19">
        <v>1474.77</v>
      </c>
      <c r="D959" s="19">
        <v>74.248995608743016</v>
      </c>
    </row>
    <row r="960" spans="2:4" x14ac:dyDescent="0.25">
      <c r="B960" s="18">
        <v>39395</v>
      </c>
      <c r="C960" s="19">
        <v>1453.7</v>
      </c>
      <c r="D960" s="19">
        <v>73.987522802470309</v>
      </c>
    </row>
    <row r="961" spans="2:4" x14ac:dyDescent="0.25">
      <c r="B961" s="18">
        <v>39398</v>
      </c>
      <c r="C961" s="19">
        <v>1439.18</v>
      </c>
      <c r="D961" s="19">
        <v>73.521137573861481</v>
      </c>
    </row>
    <row r="962" spans="2:4" x14ac:dyDescent="0.25">
      <c r="B962" s="18">
        <v>39399</v>
      </c>
      <c r="C962" s="19">
        <v>1481.05</v>
      </c>
      <c r="D962" s="19">
        <v>74.497654568737289</v>
      </c>
    </row>
    <row r="963" spans="2:4" x14ac:dyDescent="0.25">
      <c r="B963" s="18">
        <v>39400</v>
      </c>
      <c r="C963" s="19">
        <v>1470.58</v>
      </c>
      <c r="D963" s="19">
        <v>74.243173036865002</v>
      </c>
    </row>
    <row r="964" spans="2:4" x14ac:dyDescent="0.25">
      <c r="B964" s="18">
        <v>39401</v>
      </c>
      <c r="C964" s="19">
        <v>1451.15</v>
      </c>
      <c r="D964" s="19">
        <v>74.720048321317265</v>
      </c>
    </row>
    <row r="965" spans="2:4" x14ac:dyDescent="0.25">
      <c r="B965" s="18">
        <v>39402</v>
      </c>
      <c r="C965" s="19">
        <v>1458.74</v>
      </c>
      <c r="D965" s="19">
        <v>74.745415577491656</v>
      </c>
    </row>
    <row r="966" spans="2:4" x14ac:dyDescent="0.25">
      <c r="B966" s="18">
        <v>39405</v>
      </c>
      <c r="C966" s="19">
        <v>1433.27</v>
      </c>
      <c r="D966" s="19">
        <v>74.048957995231774</v>
      </c>
    </row>
    <row r="967" spans="2:4" x14ac:dyDescent="0.25">
      <c r="B967" s="18">
        <v>39406</v>
      </c>
      <c r="C967" s="19">
        <v>1439.7</v>
      </c>
      <c r="D967" s="19">
        <v>73.796963255697278</v>
      </c>
    </row>
    <row r="968" spans="2:4" x14ac:dyDescent="0.25">
      <c r="B968" s="18">
        <v>39407</v>
      </c>
      <c r="C968" s="19">
        <v>1416.77</v>
      </c>
      <c r="D968" s="19">
        <v>73.3622713424853</v>
      </c>
    </row>
    <row r="969" spans="2:4" x14ac:dyDescent="0.25">
      <c r="B969" s="18">
        <v>39409</v>
      </c>
      <c r="C969" s="19">
        <v>1440.7</v>
      </c>
      <c r="D969" s="19">
        <v>73.654224507823471</v>
      </c>
    </row>
    <row r="970" spans="2:4" x14ac:dyDescent="0.25">
      <c r="B970" s="18">
        <v>39412</v>
      </c>
      <c r="C970" s="19">
        <v>1407.22</v>
      </c>
      <c r="D970" s="19">
        <v>73.373966877595464</v>
      </c>
    </row>
    <row r="971" spans="2:4" x14ac:dyDescent="0.25">
      <c r="B971" s="18">
        <v>39413</v>
      </c>
      <c r="C971" s="19">
        <v>1428.23</v>
      </c>
      <c r="D971" s="19">
        <v>73.771560564878826</v>
      </c>
    </row>
    <row r="972" spans="2:4" x14ac:dyDescent="0.25">
      <c r="B972" s="18">
        <v>39414</v>
      </c>
      <c r="C972" s="19">
        <v>1469.02</v>
      </c>
      <c r="D972" s="19">
        <v>73.953545503560747</v>
      </c>
    </row>
    <row r="973" spans="2:4" x14ac:dyDescent="0.25">
      <c r="B973" s="18">
        <v>39415</v>
      </c>
      <c r="C973" s="19">
        <v>1469.72</v>
      </c>
      <c r="D973" s="19">
        <v>74.171517272791746</v>
      </c>
    </row>
    <row r="974" spans="2:4" x14ac:dyDescent="0.25">
      <c r="B974" s="18">
        <v>39416</v>
      </c>
      <c r="C974" s="19">
        <v>1481.14</v>
      </c>
      <c r="D974" s="19">
        <v>74.16711715569464</v>
      </c>
    </row>
    <row r="975" spans="2:4" x14ac:dyDescent="0.25">
      <c r="B975" s="18">
        <v>39419</v>
      </c>
      <c r="C975" s="19">
        <v>1472.42</v>
      </c>
      <c r="D975" s="19">
        <v>73.942185538252431</v>
      </c>
    </row>
    <row r="976" spans="2:4" x14ac:dyDescent="0.25">
      <c r="B976" s="18">
        <v>39420</v>
      </c>
      <c r="C976" s="19">
        <v>1462.79</v>
      </c>
      <c r="D976" s="19">
        <v>73.632236881548309</v>
      </c>
    </row>
    <row r="977" spans="2:4" x14ac:dyDescent="0.25">
      <c r="B977" s="18">
        <v>39421</v>
      </c>
      <c r="C977" s="19">
        <v>1485.01</v>
      </c>
      <c r="D977" s="19">
        <v>74.093457239769847</v>
      </c>
    </row>
    <row r="978" spans="2:4" x14ac:dyDescent="0.25">
      <c r="B978" s="18">
        <v>39422</v>
      </c>
      <c r="C978" s="19">
        <v>1507.34</v>
      </c>
      <c r="D978" s="19">
        <v>74.483503496246968</v>
      </c>
    </row>
    <row r="979" spans="2:4" x14ac:dyDescent="0.25">
      <c r="B979" s="18">
        <v>39423</v>
      </c>
      <c r="C979" s="19">
        <v>1504.66</v>
      </c>
      <c r="D979" s="19">
        <v>74.528704477388757</v>
      </c>
    </row>
    <row r="980" spans="2:4" x14ac:dyDescent="0.25">
      <c r="B980" s="18">
        <v>39426</v>
      </c>
      <c r="C980" s="19">
        <v>1515.96</v>
      </c>
      <c r="D980" s="19">
        <v>74.770651375868979</v>
      </c>
    </row>
    <row r="981" spans="2:4" x14ac:dyDescent="0.25">
      <c r="B981" s="18">
        <v>39427</v>
      </c>
      <c r="C981" s="19">
        <v>1477.65</v>
      </c>
      <c r="D981" s="19">
        <v>73.762557296123703</v>
      </c>
    </row>
    <row r="982" spans="2:4" x14ac:dyDescent="0.25">
      <c r="B982" s="18">
        <v>39428</v>
      </c>
      <c r="C982" s="19">
        <v>1486.59</v>
      </c>
      <c r="D982" s="19">
        <v>74.007649783195816</v>
      </c>
    </row>
    <row r="983" spans="2:4" x14ac:dyDescent="0.25">
      <c r="B983" s="18">
        <v>39429</v>
      </c>
      <c r="C983" s="19">
        <v>1488.41</v>
      </c>
      <c r="D983" s="19">
        <v>74.142036150094896</v>
      </c>
    </row>
    <row r="984" spans="2:4" x14ac:dyDescent="0.25">
      <c r="B984" s="18">
        <v>39430</v>
      </c>
      <c r="C984" s="19">
        <v>1467.95</v>
      </c>
      <c r="D984" s="19">
        <v>73.603323628874975</v>
      </c>
    </row>
    <row r="985" spans="2:4" x14ac:dyDescent="0.25">
      <c r="B985" s="18">
        <v>39433</v>
      </c>
      <c r="C985" s="19">
        <v>1445.9</v>
      </c>
      <c r="D985" s="19">
        <v>72.854018482283891</v>
      </c>
    </row>
    <row r="986" spans="2:4" x14ac:dyDescent="0.25">
      <c r="B986" s="18">
        <v>39434</v>
      </c>
      <c r="C986" s="19">
        <v>1454.98</v>
      </c>
      <c r="D986" s="19">
        <v>73.007153810550733</v>
      </c>
    </row>
    <row r="987" spans="2:4" x14ac:dyDescent="0.25">
      <c r="B987" s="18">
        <v>39435</v>
      </c>
      <c r="C987" s="19">
        <v>1453</v>
      </c>
      <c r="D987" s="19">
        <v>73.014064952883388</v>
      </c>
    </row>
    <row r="988" spans="2:4" x14ac:dyDescent="0.25">
      <c r="B988" s="18">
        <v>39436</v>
      </c>
      <c r="C988" s="19">
        <v>1460.12</v>
      </c>
      <c r="D988" s="19">
        <v>73.276527959938491</v>
      </c>
    </row>
    <row r="989" spans="2:4" x14ac:dyDescent="0.25">
      <c r="B989" s="18">
        <v>39437</v>
      </c>
      <c r="C989" s="19">
        <v>1484.46</v>
      </c>
      <c r="D989" s="19">
        <v>74.069387097661988</v>
      </c>
    </row>
    <row r="990" spans="2:4" x14ac:dyDescent="0.25">
      <c r="B990" s="18">
        <v>39440</v>
      </c>
      <c r="C990" s="19">
        <v>1496.45</v>
      </c>
      <c r="D990" s="19">
        <v>74.340951686008609</v>
      </c>
    </row>
    <row r="991" spans="2:4" x14ac:dyDescent="0.25">
      <c r="B991" s="18">
        <v>39442</v>
      </c>
      <c r="C991" s="19">
        <v>1497.66</v>
      </c>
      <c r="D991" s="19">
        <v>74.34043895968459</v>
      </c>
    </row>
    <row r="992" spans="2:4" x14ac:dyDescent="0.25">
      <c r="B992" s="18">
        <v>39443</v>
      </c>
      <c r="C992" s="19">
        <v>1476.27</v>
      </c>
      <c r="D992" s="19">
        <v>73.640583899759193</v>
      </c>
    </row>
    <row r="993" spans="2:4" x14ac:dyDescent="0.25">
      <c r="B993" s="18">
        <v>39444</v>
      </c>
      <c r="C993" s="19">
        <v>1478.49</v>
      </c>
      <c r="D993" s="19">
        <v>73.776671025278716</v>
      </c>
    </row>
    <row r="994" spans="2:4" x14ac:dyDescent="0.25">
      <c r="B994" s="18">
        <v>39447</v>
      </c>
      <c r="C994" s="19">
        <v>1468.36</v>
      </c>
      <c r="D994" s="19">
        <v>73.309297816168211</v>
      </c>
    </row>
    <row r="995" spans="2:4" x14ac:dyDescent="0.25">
      <c r="B995" s="18">
        <v>39449</v>
      </c>
      <c r="C995" s="19">
        <v>1447.16</v>
      </c>
      <c r="D995" s="19">
        <v>72.330790084770555</v>
      </c>
    </row>
    <row r="996" spans="2:4" x14ac:dyDescent="0.25">
      <c r="B996" s="18">
        <v>39450</v>
      </c>
      <c r="C996" s="19">
        <v>1447.16</v>
      </c>
      <c r="D996" s="19">
        <v>72.313989190304071</v>
      </c>
    </row>
    <row r="997" spans="2:4" x14ac:dyDescent="0.25">
      <c r="B997" s="18">
        <v>39451</v>
      </c>
      <c r="C997" s="19">
        <v>1411.63</v>
      </c>
      <c r="D997" s="19">
        <v>72.320819649944085</v>
      </c>
    </row>
    <row r="998" spans="2:4" x14ac:dyDescent="0.25">
      <c r="B998" s="18">
        <v>39454</v>
      </c>
      <c r="C998" s="19">
        <v>1416.18</v>
      </c>
      <c r="D998" s="19">
        <v>72.341085765739336</v>
      </c>
    </row>
    <row r="999" spans="2:4" x14ac:dyDescent="0.25">
      <c r="B999" s="18">
        <v>39455</v>
      </c>
      <c r="C999" s="19">
        <v>1390.19</v>
      </c>
      <c r="D999" s="19">
        <v>71.519697600608865</v>
      </c>
    </row>
    <row r="1000" spans="2:4" x14ac:dyDescent="0.25">
      <c r="B1000" s="18">
        <v>39456</v>
      </c>
      <c r="C1000" s="19">
        <v>1409.13</v>
      </c>
      <c r="D1000" s="19">
        <v>72.326360087675511</v>
      </c>
    </row>
    <row r="1001" spans="2:4" x14ac:dyDescent="0.25">
      <c r="B1001" s="18">
        <v>39457</v>
      </c>
      <c r="C1001" s="19">
        <v>1420.33</v>
      </c>
      <c r="D1001" s="19">
        <v>72.333086242619245</v>
      </c>
    </row>
    <row r="1002" spans="2:4" x14ac:dyDescent="0.25">
      <c r="B1002" s="18">
        <v>39458</v>
      </c>
      <c r="C1002" s="19">
        <v>1401.02</v>
      </c>
      <c r="D1002" s="19">
        <v>71.78548539693135</v>
      </c>
    </row>
    <row r="1003" spans="2:4" x14ac:dyDescent="0.25">
      <c r="B1003" s="18">
        <v>39461</v>
      </c>
      <c r="C1003" s="19">
        <v>1416.25</v>
      </c>
      <c r="D1003" s="19">
        <v>72.177851432253277</v>
      </c>
    </row>
    <row r="1004" spans="2:4" x14ac:dyDescent="0.25">
      <c r="B1004" s="18">
        <v>39462</v>
      </c>
      <c r="C1004" s="19">
        <v>1380.95</v>
      </c>
      <c r="D1004" s="19">
        <v>70.607058129366933</v>
      </c>
    </row>
    <row r="1005" spans="2:4" x14ac:dyDescent="0.25">
      <c r="B1005" s="18">
        <v>39463</v>
      </c>
      <c r="C1005" s="19">
        <v>1373.2</v>
      </c>
      <c r="D1005" s="19">
        <v>70.186479484158781</v>
      </c>
    </row>
    <row r="1006" spans="2:4" x14ac:dyDescent="0.25">
      <c r="B1006" s="18">
        <v>39464</v>
      </c>
      <c r="C1006" s="19">
        <v>1333.25</v>
      </c>
      <c r="D1006" s="19">
        <v>68.901127462391543</v>
      </c>
    </row>
    <row r="1007" spans="2:4" x14ac:dyDescent="0.25">
      <c r="B1007" s="18">
        <v>39465</v>
      </c>
      <c r="C1007" s="19">
        <v>1325.19</v>
      </c>
      <c r="D1007" s="19">
        <v>68.907508764291165</v>
      </c>
    </row>
    <row r="1008" spans="2:4" x14ac:dyDescent="0.25">
      <c r="B1008" s="18">
        <v>39469</v>
      </c>
      <c r="C1008" s="19">
        <v>1310.5</v>
      </c>
      <c r="D1008" s="19">
        <v>68.932306781335328</v>
      </c>
    </row>
    <row r="1009" spans="2:4" x14ac:dyDescent="0.25">
      <c r="B1009" s="18">
        <v>39470</v>
      </c>
      <c r="C1009" s="19">
        <v>1338.6</v>
      </c>
      <c r="D1009" s="19">
        <v>68.937336294871173</v>
      </c>
    </row>
    <row r="1010" spans="2:4" x14ac:dyDescent="0.25">
      <c r="B1010" s="18">
        <v>39471</v>
      </c>
      <c r="C1010" s="19">
        <v>1352.07</v>
      </c>
      <c r="D1010" s="19">
        <v>68.942404472899184</v>
      </c>
    </row>
    <row r="1011" spans="2:4" x14ac:dyDescent="0.25">
      <c r="B1011" s="18">
        <v>39472</v>
      </c>
      <c r="C1011" s="19">
        <v>1330.61</v>
      </c>
      <c r="D1011" s="19">
        <v>68.947487386159764</v>
      </c>
    </row>
    <row r="1012" spans="2:4" x14ac:dyDescent="0.25">
      <c r="B1012" s="18">
        <v>39475</v>
      </c>
      <c r="C1012" s="19">
        <v>1353.96</v>
      </c>
      <c r="D1012" s="19">
        <v>69.502676981981963</v>
      </c>
    </row>
    <row r="1013" spans="2:4" x14ac:dyDescent="0.25">
      <c r="B1013" s="18">
        <v>39476</v>
      </c>
      <c r="C1013" s="19">
        <v>1362.3</v>
      </c>
      <c r="D1013" s="19">
        <v>69.834689623493901</v>
      </c>
    </row>
    <row r="1014" spans="2:4" x14ac:dyDescent="0.25">
      <c r="B1014" s="18">
        <v>39477</v>
      </c>
      <c r="C1014" s="19">
        <v>1355.81</v>
      </c>
      <c r="D1014" s="19">
        <v>69.629652373254558</v>
      </c>
    </row>
    <row r="1015" spans="2:4" x14ac:dyDescent="0.25">
      <c r="B1015" s="18">
        <v>39478</v>
      </c>
      <c r="C1015" s="19">
        <v>1378.55</v>
      </c>
      <c r="D1015" s="19">
        <v>70.253776436359075</v>
      </c>
    </row>
    <row r="1016" spans="2:4" x14ac:dyDescent="0.25">
      <c r="B1016" s="18">
        <v>39479</v>
      </c>
      <c r="C1016" s="19">
        <v>1395.42</v>
      </c>
      <c r="D1016" s="19">
        <v>70.435870230079544</v>
      </c>
    </row>
    <row r="1017" spans="2:4" x14ac:dyDescent="0.25">
      <c r="B1017" s="18">
        <v>39482</v>
      </c>
      <c r="C1017" s="19">
        <v>1380.82</v>
      </c>
      <c r="D1017" s="19">
        <v>70.508544312865268</v>
      </c>
    </row>
    <row r="1018" spans="2:4" x14ac:dyDescent="0.25">
      <c r="B1018" s="18">
        <v>39483</v>
      </c>
      <c r="C1018" s="19">
        <v>1336.64</v>
      </c>
      <c r="D1018" s="19">
        <v>69.816681844579676</v>
      </c>
    </row>
    <row r="1019" spans="2:4" x14ac:dyDescent="0.25">
      <c r="B1019" s="18">
        <v>39484</v>
      </c>
      <c r="C1019" s="19">
        <v>1326.45</v>
      </c>
      <c r="D1019" s="19">
        <v>69.903969368553433</v>
      </c>
    </row>
    <row r="1020" spans="2:4" x14ac:dyDescent="0.25">
      <c r="B1020" s="18">
        <v>39485</v>
      </c>
      <c r="C1020" s="19">
        <v>1336.91</v>
      </c>
      <c r="D1020" s="19">
        <v>70.065409851192086</v>
      </c>
    </row>
    <row r="1021" spans="2:4" x14ac:dyDescent="0.25">
      <c r="B1021" s="18">
        <v>39486</v>
      </c>
      <c r="C1021" s="19">
        <v>1331.29</v>
      </c>
      <c r="D1021" s="19">
        <v>70.156144820085842</v>
      </c>
    </row>
    <row r="1022" spans="2:4" x14ac:dyDescent="0.25">
      <c r="B1022" s="18">
        <v>39489</v>
      </c>
      <c r="C1022" s="19">
        <v>1339.13</v>
      </c>
      <c r="D1022" s="19">
        <v>70.071526063135295</v>
      </c>
    </row>
    <row r="1023" spans="2:4" x14ac:dyDescent="0.25">
      <c r="B1023" s="18">
        <v>39490</v>
      </c>
      <c r="C1023" s="19">
        <v>1348.86</v>
      </c>
      <c r="D1023" s="19">
        <v>70.226667354998341</v>
      </c>
    </row>
    <row r="1024" spans="2:4" x14ac:dyDescent="0.25">
      <c r="B1024" s="18">
        <v>39491</v>
      </c>
      <c r="C1024" s="19">
        <v>1367.21</v>
      </c>
      <c r="D1024" s="19">
        <v>70.352543514273407</v>
      </c>
    </row>
    <row r="1025" spans="2:4" x14ac:dyDescent="0.25">
      <c r="B1025" s="18">
        <v>39492</v>
      </c>
      <c r="C1025" s="19">
        <v>1348.86</v>
      </c>
      <c r="D1025" s="19">
        <v>69.891768395237136</v>
      </c>
    </row>
    <row r="1026" spans="2:4" x14ac:dyDescent="0.25">
      <c r="B1026" s="18">
        <v>39493</v>
      </c>
      <c r="C1026" s="19">
        <v>1349.99</v>
      </c>
      <c r="D1026" s="19">
        <v>69.844748244370948</v>
      </c>
    </row>
    <row r="1027" spans="2:4" x14ac:dyDescent="0.25">
      <c r="B1027" s="18">
        <v>39497</v>
      </c>
      <c r="C1027" s="19">
        <v>1348.78</v>
      </c>
      <c r="D1027" s="19">
        <v>69.662377175745021</v>
      </c>
    </row>
    <row r="1028" spans="2:4" x14ac:dyDescent="0.25">
      <c r="B1028" s="18">
        <v>39498</v>
      </c>
      <c r="C1028" s="19">
        <v>1360.03</v>
      </c>
      <c r="D1028" s="19">
        <v>70.090572623870244</v>
      </c>
    </row>
    <row r="1029" spans="2:4" x14ac:dyDescent="0.25">
      <c r="B1029" s="18">
        <v>39499</v>
      </c>
      <c r="C1029" s="19">
        <v>1342.53</v>
      </c>
      <c r="D1029" s="19">
        <v>69.333569416170022</v>
      </c>
    </row>
    <row r="1030" spans="2:4" x14ac:dyDescent="0.25">
      <c r="B1030" s="18">
        <v>39500</v>
      </c>
      <c r="C1030" s="19">
        <v>1353.11</v>
      </c>
      <c r="D1030" s="19">
        <v>69.574065846375177</v>
      </c>
    </row>
    <row r="1031" spans="2:4" x14ac:dyDescent="0.25">
      <c r="B1031" s="18">
        <v>39503</v>
      </c>
      <c r="C1031" s="19">
        <v>1371.8</v>
      </c>
      <c r="D1031" s="19">
        <v>70.111465026482975</v>
      </c>
    </row>
    <row r="1032" spans="2:4" x14ac:dyDescent="0.25">
      <c r="B1032" s="18">
        <v>39504</v>
      </c>
      <c r="C1032" s="19">
        <v>1381.29</v>
      </c>
      <c r="D1032" s="19">
        <v>70.35407374798244</v>
      </c>
    </row>
    <row r="1033" spans="2:4" x14ac:dyDescent="0.25">
      <c r="B1033" s="18">
        <v>39505</v>
      </c>
      <c r="C1033" s="19">
        <v>1380.02</v>
      </c>
      <c r="D1033" s="19">
        <v>70.368344414693865</v>
      </c>
    </row>
    <row r="1034" spans="2:4" x14ac:dyDescent="0.25">
      <c r="B1034" s="18">
        <v>39506</v>
      </c>
      <c r="C1034" s="19">
        <v>1367.68</v>
      </c>
      <c r="D1034" s="19">
        <v>70.00776961715296</v>
      </c>
    </row>
    <row r="1035" spans="2:4" x14ac:dyDescent="0.25">
      <c r="B1035" s="18">
        <v>39507</v>
      </c>
      <c r="C1035" s="19">
        <v>1330.63</v>
      </c>
      <c r="D1035" s="19">
        <v>68.259609560923366</v>
      </c>
    </row>
    <row r="1036" spans="2:4" x14ac:dyDescent="0.25">
      <c r="B1036" s="18">
        <v>39510</v>
      </c>
      <c r="C1036" s="19">
        <v>1331.34</v>
      </c>
      <c r="D1036" s="19">
        <v>68.290681829435087</v>
      </c>
    </row>
    <row r="1037" spans="2:4" x14ac:dyDescent="0.25">
      <c r="B1037" s="18">
        <v>39511</v>
      </c>
      <c r="C1037" s="19">
        <v>1326.75</v>
      </c>
      <c r="D1037" s="19">
        <v>67.96073701378306</v>
      </c>
    </row>
    <row r="1038" spans="2:4" x14ac:dyDescent="0.25">
      <c r="B1038" s="18">
        <v>39512</v>
      </c>
      <c r="C1038" s="19">
        <v>1333.7</v>
      </c>
      <c r="D1038" s="19">
        <v>67.964919301770593</v>
      </c>
    </row>
    <row r="1039" spans="2:4" x14ac:dyDescent="0.25">
      <c r="B1039" s="18">
        <v>39513</v>
      </c>
      <c r="C1039" s="19">
        <v>1304.3399999999999</v>
      </c>
      <c r="D1039" s="19">
        <v>67.96903224154201</v>
      </c>
    </row>
    <row r="1040" spans="2:4" x14ac:dyDescent="0.25">
      <c r="B1040" s="18">
        <v>39514</v>
      </c>
      <c r="C1040" s="19">
        <v>1293.3699999999999</v>
      </c>
      <c r="D1040" s="19">
        <v>67.97310412121837</v>
      </c>
    </row>
    <row r="1041" spans="2:4" x14ac:dyDescent="0.25">
      <c r="B1041" s="18">
        <v>39517</v>
      </c>
      <c r="C1041" s="19">
        <v>1273.3699999999999</v>
      </c>
      <c r="D1041" s="19">
        <v>67.985333877967889</v>
      </c>
    </row>
    <row r="1042" spans="2:4" x14ac:dyDescent="0.25">
      <c r="B1042" s="18">
        <v>39518</v>
      </c>
      <c r="C1042" s="19">
        <v>1320.65</v>
      </c>
      <c r="D1042" s="19">
        <v>69.877199699982896</v>
      </c>
    </row>
    <row r="1043" spans="2:4" x14ac:dyDescent="0.25">
      <c r="B1043" s="18">
        <v>39519</v>
      </c>
      <c r="C1043" s="19">
        <v>1308.77</v>
      </c>
      <c r="D1043" s="19">
        <v>69.533372376388087</v>
      </c>
    </row>
    <row r="1044" spans="2:4" x14ac:dyDescent="0.25">
      <c r="B1044" s="18">
        <v>39520</v>
      </c>
      <c r="C1044" s="19">
        <v>1315.48</v>
      </c>
      <c r="D1044" s="19">
        <v>69.874005101119209</v>
      </c>
    </row>
    <row r="1045" spans="2:4" x14ac:dyDescent="0.25">
      <c r="B1045" s="18">
        <v>39521</v>
      </c>
      <c r="C1045" s="19">
        <v>1288.1400000000001</v>
      </c>
      <c r="D1045" s="19">
        <v>69.265512374944137</v>
      </c>
    </row>
    <row r="1046" spans="2:4" x14ac:dyDescent="0.25">
      <c r="B1046" s="18">
        <v>39524</v>
      </c>
      <c r="C1046" s="19">
        <v>1276.5999999999999</v>
      </c>
      <c r="D1046" s="19">
        <v>68.802593236308923</v>
      </c>
    </row>
    <row r="1047" spans="2:4" x14ac:dyDescent="0.25">
      <c r="B1047" s="18">
        <v>39525</v>
      </c>
      <c r="C1047" s="19">
        <v>1330.74</v>
      </c>
      <c r="D1047" s="19">
        <v>70.400318837532652</v>
      </c>
    </row>
    <row r="1048" spans="2:4" x14ac:dyDescent="0.25">
      <c r="B1048" s="18">
        <v>39526</v>
      </c>
      <c r="C1048" s="19">
        <v>1298.42</v>
      </c>
      <c r="D1048" s="19">
        <v>69.434041818647472</v>
      </c>
    </row>
    <row r="1049" spans="2:4" x14ac:dyDescent="0.25">
      <c r="B1049" s="18">
        <v>39527</v>
      </c>
      <c r="C1049" s="19">
        <v>1329.51</v>
      </c>
      <c r="D1049" s="19">
        <v>70.688737285163228</v>
      </c>
    </row>
    <row r="1050" spans="2:4" x14ac:dyDescent="0.25">
      <c r="B1050" s="18">
        <v>39531</v>
      </c>
      <c r="C1050" s="19">
        <v>1349.88</v>
      </c>
      <c r="D1050" s="19">
        <v>71.088390961783361</v>
      </c>
    </row>
    <row r="1051" spans="2:4" x14ac:dyDescent="0.25">
      <c r="B1051" s="18">
        <v>39532</v>
      </c>
      <c r="C1051" s="19">
        <v>1352.99</v>
      </c>
      <c r="D1051" s="19">
        <v>71.210223048703071</v>
      </c>
    </row>
    <row r="1052" spans="2:4" x14ac:dyDescent="0.25">
      <c r="B1052" s="18">
        <v>39533</v>
      </c>
      <c r="C1052" s="19">
        <v>1341.13</v>
      </c>
      <c r="D1052" s="19">
        <v>71.14531406605343</v>
      </c>
    </row>
    <row r="1053" spans="2:4" x14ac:dyDescent="0.25">
      <c r="B1053" s="18">
        <v>39534</v>
      </c>
      <c r="C1053" s="19">
        <v>1325.76</v>
      </c>
      <c r="D1053" s="19">
        <v>70.41660190439211</v>
      </c>
    </row>
    <row r="1054" spans="2:4" x14ac:dyDescent="0.25">
      <c r="B1054" s="18">
        <v>39535</v>
      </c>
      <c r="C1054" s="19">
        <v>1315.22</v>
      </c>
      <c r="D1054" s="19">
        <v>69.947168410166</v>
      </c>
    </row>
    <row r="1055" spans="2:4" x14ac:dyDescent="0.25">
      <c r="B1055" s="18">
        <v>39538</v>
      </c>
      <c r="C1055" s="19">
        <v>1322.7</v>
      </c>
      <c r="D1055" s="19">
        <v>70.093224522554621</v>
      </c>
    </row>
    <row r="1056" spans="2:4" x14ac:dyDescent="0.25">
      <c r="B1056" s="18">
        <v>39539</v>
      </c>
      <c r="C1056" s="19">
        <v>1370.18</v>
      </c>
      <c r="D1056" s="19">
        <v>71.516581155083202</v>
      </c>
    </row>
    <row r="1057" spans="2:4" x14ac:dyDescent="0.25">
      <c r="B1057" s="18">
        <v>39540</v>
      </c>
      <c r="C1057" s="19">
        <v>1367.53</v>
      </c>
      <c r="D1057" s="19">
        <v>71.595334521920321</v>
      </c>
    </row>
    <row r="1058" spans="2:4" x14ac:dyDescent="0.25">
      <c r="B1058" s="18">
        <v>39541</v>
      </c>
      <c r="C1058" s="19">
        <v>1369.31</v>
      </c>
      <c r="D1058" s="19">
        <v>71.577275278817396</v>
      </c>
    </row>
    <row r="1059" spans="2:4" x14ac:dyDescent="0.25">
      <c r="B1059" s="18">
        <v>39542</v>
      </c>
      <c r="C1059" s="19">
        <v>1370.4</v>
      </c>
      <c r="D1059" s="19">
        <v>71.570850597998856</v>
      </c>
    </row>
    <row r="1060" spans="2:4" x14ac:dyDescent="0.25">
      <c r="B1060" s="18">
        <v>39545</v>
      </c>
      <c r="C1060" s="19">
        <v>1372.54</v>
      </c>
      <c r="D1060" s="19">
        <v>71.318847099352311</v>
      </c>
    </row>
    <row r="1061" spans="2:4" x14ac:dyDescent="0.25">
      <c r="B1061" s="18">
        <v>39546</v>
      </c>
      <c r="C1061" s="19">
        <v>1365.54</v>
      </c>
      <c r="D1061" s="19">
        <v>70.971787502989841</v>
      </c>
    </row>
    <row r="1062" spans="2:4" x14ac:dyDescent="0.25">
      <c r="B1062" s="18">
        <v>39547</v>
      </c>
      <c r="C1062" s="19">
        <v>1354.49</v>
      </c>
      <c r="D1062" s="19">
        <v>70.753323048455513</v>
      </c>
    </row>
    <row r="1063" spans="2:4" x14ac:dyDescent="0.25">
      <c r="B1063" s="18">
        <v>39548</v>
      </c>
      <c r="C1063" s="19">
        <v>1360.55</v>
      </c>
      <c r="D1063" s="19">
        <v>70.916738463014156</v>
      </c>
    </row>
    <row r="1064" spans="2:4" x14ac:dyDescent="0.25">
      <c r="B1064" s="18">
        <v>39549</v>
      </c>
      <c r="C1064" s="19">
        <v>1332.83</v>
      </c>
      <c r="D1064" s="19">
        <v>69.829382581697388</v>
      </c>
    </row>
    <row r="1065" spans="2:4" x14ac:dyDescent="0.25">
      <c r="B1065" s="18">
        <v>39552</v>
      </c>
      <c r="C1065" s="19">
        <v>1328.32</v>
      </c>
      <c r="D1065" s="19">
        <v>69.585785487607495</v>
      </c>
    </row>
    <row r="1066" spans="2:4" x14ac:dyDescent="0.25">
      <c r="B1066" s="18">
        <v>39553</v>
      </c>
      <c r="C1066" s="19">
        <v>1334.43</v>
      </c>
      <c r="D1066" s="19">
        <v>69.589135162155941</v>
      </c>
    </row>
    <row r="1067" spans="2:4" x14ac:dyDescent="0.25">
      <c r="B1067" s="18">
        <v>39554</v>
      </c>
      <c r="C1067" s="19">
        <v>1364.71</v>
      </c>
      <c r="D1067" s="19">
        <v>69.592504327761034</v>
      </c>
    </row>
    <row r="1068" spans="2:4" x14ac:dyDescent="0.25">
      <c r="B1068" s="18">
        <v>39555</v>
      </c>
      <c r="C1068" s="19">
        <v>1365.56</v>
      </c>
      <c r="D1068" s="19">
        <v>69.65590800759685</v>
      </c>
    </row>
    <row r="1069" spans="2:4" x14ac:dyDescent="0.25">
      <c r="B1069" s="18">
        <v>39556</v>
      </c>
      <c r="C1069" s="19">
        <v>1390.33</v>
      </c>
      <c r="D1069" s="19">
        <v>70.544095484914223</v>
      </c>
    </row>
    <row r="1070" spans="2:4" x14ac:dyDescent="0.25">
      <c r="B1070" s="18">
        <v>39559</v>
      </c>
      <c r="C1070" s="19">
        <v>1388.17</v>
      </c>
      <c r="D1070" s="19">
        <v>70.348443519133824</v>
      </c>
    </row>
    <row r="1071" spans="2:4" x14ac:dyDescent="0.25">
      <c r="B1071" s="18">
        <v>39560</v>
      </c>
      <c r="C1071" s="19">
        <v>1375.94</v>
      </c>
      <c r="D1071" s="19">
        <v>69.848484047581707</v>
      </c>
    </row>
    <row r="1072" spans="2:4" x14ac:dyDescent="0.25">
      <c r="B1072" s="18">
        <v>39561</v>
      </c>
      <c r="C1072" s="19">
        <v>1379.93</v>
      </c>
      <c r="D1072" s="19">
        <v>69.956009416777903</v>
      </c>
    </row>
    <row r="1073" spans="2:4" x14ac:dyDescent="0.25">
      <c r="B1073" s="18">
        <v>39562</v>
      </c>
      <c r="C1073" s="19">
        <v>1388.82</v>
      </c>
      <c r="D1073" s="19">
        <v>70.348828766631797</v>
      </c>
    </row>
    <row r="1074" spans="2:4" x14ac:dyDescent="0.25">
      <c r="B1074" s="18">
        <v>39563</v>
      </c>
      <c r="C1074" s="19">
        <v>1397.84</v>
      </c>
      <c r="D1074" s="19">
        <v>70.749477936702945</v>
      </c>
    </row>
    <row r="1075" spans="2:4" x14ac:dyDescent="0.25">
      <c r="B1075" s="18">
        <v>39566</v>
      </c>
      <c r="C1075" s="19">
        <v>1396.37</v>
      </c>
      <c r="D1075" s="19">
        <v>70.6606606472766</v>
      </c>
    </row>
    <row r="1076" spans="2:4" x14ac:dyDescent="0.25">
      <c r="B1076" s="18">
        <v>39567</v>
      </c>
      <c r="C1076" s="19">
        <v>1390.94</v>
      </c>
      <c r="D1076" s="19">
        <v>70.415567327112285</v>
      </c>
    </row>
    <row r="1077" spans="2:4" x14ac:dyDescent="0.25">
      <c r="B1077" s="18">
        <v>39568</v>
      </c>
      <c r="C1077" s="19">
        <v>1385.59</v>
      </c>
      <c r="D1077" s="19">
        <v>70.192361918441648</v>
      </c>
    </row>
    <row r="1078" spans="2:4" x14ac:dyDescent="0.25">
      <c r="B1078" s="18">
        <v>39569</v>
      </c>
      <c r="C1078" s="19">
        <v>1409.34</v>
      </c>
      <c r="D1078" s="19">
        <v>71.271672997028375</v>
      </c>
    </row>
    <row r="1079" spans="2:4" x14ac:dyDescent="0.25">
      <c r="B1079" s="18">
        <v>39570</v>
      </c>
      <c r="C1079" s="19">
        <v>1413.9</v>
      </c>
      <c r="D1079" s="19">
        <v>71.472106277401252</v>
      </c>
    </row>
    <row r="1080" spans="2:4" x14ac:dyDescent="0.25">
      <c r="B1080" s="18">
        <v>39573</v>
      </c>
      <c r="C1080" s="19">
        <v>1407.49</v>
      </c>
      <c r="D1080" s="19">
        <v>71.175026069601401</v>
      </c>
    </row>
    <row r="1081" spans="2:4" x14ac:dyDescent="0.25">
      <c r="B1081" s="18">
        <v>39574</v>
      </c>
      <c r="C1081" s="19">
        <v>1418.26</v>
      </c>
      <c r="D1081" s="19">
        <v>71.637655883791766</v>
      </c>
    </row>
    <row r="1082" spans="2:4" x14ac:dyDescent="0.25">
      <c r="B1082" s="18">
        <v>39575</v>
      </c>
      <c r="C1082" s="19">
        <v>1392.57</v>
      </c>
      <c r="D1082" s="19">
        <v>70.483152889242831</v>
      </c>
    </row>
    <row r="1083" spans="2:4" x14ac:dyDescent="0.25">
      <c r="B1083" s="18">
        <v>39576</v>
      </c>
      <c r="C1083" s="19">
        <v>1397.68</v>
      </c>
      <c r="D1083" s="19">
        <v>70.737911167705576</v>
      </c>
    </row>
    <row r="1084" spans="2:4" x14ac:dyDescent="0.25">
      <c r="B1084" s="18">
        <v>39577</v>
      </c>
      <c r="C1084" s="19">
        <v>1388.28</v>
      </c>
      <c r="D1084" s="19">
        <v>70.302723984473118</v>
      </c>
    </row>
    <row r="1085" spans="2:4" x14ac:dyDescent="0.25">
      <c r="B1085" s="18">
        <v>39580</v>
      </c>
      <c r="C1085" s="19">
        <v>1403.58</v>
      </c>
      <c r="D1085" s="19">
        <v>70.995854726302412</v>
      </c>
    </row>
    <row r="1086" spans="2:4" x14ac:dyDescent="0.25">
      <c r="B1086" s="18">
        <v>39581</v>
      </c>
      <c r="C1086" s="19">
        <v>1403.04</v>
      </c>
      <c r="D1086" s="19">
        <v>70.975550014721321</v>
      </c>
    </row>
    <row r="1087" spans="2:4" x14ac:dyDescent="0.25">
      <c r="B1087" s="18">
        <v>39582</v>
      </c>
      <c r="C1087" s="19">
        <v>1408.66</v>
      </c>
      <c r="D1087" s="19">
        <v>71.224024584357892</v>
      </c>
    </row>
    <row r="1088" spans="2:4" x14ac:dyDescent="0.25">
      <c r="B1088" s="18">
        <v>39583</v>
      </c>
      <c r="C1088" s="19">
        <v>1423.57</v>
      </c>
      <c r="D1088" s="19">
        <v>71.924986888167254</v>
      </c>
    </row>
    <row r="1089" spans="2:4" x14ac:dyDescent="0.25">
      <c r="B1089" s="18">
        <v>39584</v>
      </c>
      <c r="C1089" s="19">
        <v>1425.35</v>
      </c>
      <c r="D1089" s="19">
        <v>72.030486367256714</v>
      </c>
    </row>
    <row r="1090" spans="2:4" x14ac:dyDescent="0.25">
      <c r="B1090" s="18">
        <v>39587</v>
      </c>
      <c r="C1090" s="19">
        <v>1426.63</v>
      </c>
      <c r="D1090" s="19">
        <v>72.05531498541967</v>
      </c>
    </row>
    <row r="1091" spans="2:4" x14ac:dyDescent="0.25">
      <c r="B1091" s="18">
        <v>39588</v>
      </c>
      <c r="C1091" s="19">
        <v>1413.4</v>
      </c>
      <c r="D1091" s="19">
        <v>71.497878882872925</v>
      </c>
    </row>
    <row r="1092" spans="2:4" x14ac:dyDescent="0.25">
      <c r="B1092" s="18">
        <v>39589</v>
      </c>
      <c r="C1092" s="19">
        <v>1390.71</v>
      </c>
      <c r="D1092" s="19">
        <v>70.495296733608598</v>
      </c>
    </row>
    <row r="1093" spans="2:4" x14ac:dyDescent="0.25">
      <c r="B1093" s="18">
        <v>39590</v>
      </c>
      <c r="C1093" s="19">
        <v>1394.35</v>
      </c>
      <c r="D1093" s="19">
        <v>70.654706309938163</v>
      </c>
    </row>
    <row r="1094" spans="2:4" x14ac:dyDescent="0.25">
      <c r="B1094" s="18">
        <v>39591</v>
      </c>
      <c r="C1094" s="19">
        <v>1375.93</v>
      </c>
      <c r="D1094" s="19">
        <v>69.784640975743841</v>
      </c>
    </row>
    <row r="1095" spans="2:4" x14ac:dyDescent="0.25">
      <c r="B1095" s="18">
        <v>39595</v>
      </c>
      <c r="C1095" s="19">
        <v>1385.35</v>
      </c>
      <c r="D1095" s="19">
        <v>70.191244417653593</v>
      </c>
    </row>
    <row r="1096" spans="2:4" x14ac:dyDescent="0.25">
      <c r="B1096" s="18">
        <v>39596</v>
      </c>
      <c r="C1096" s="19">
        <v>1390.84</v>
      </c>
      <c r="D1096" s="19">
        <v>70.194152870801133</v>
      </c>
    </row>
    <row r="1097" spans="2:4" x14ac:dyDescent="0.25">
      <c r="B1097" s="18">
        <v>39597</v>
      </c>
      <c r="C1097" s="19">
        <v>1398.26</v>
      </c>
      <c r="D1097" s="19">
        <v>70.197370973123057</v>
      </c>
    </row>
    <row r="1098" spans="2:4" x14ac:dyDescent="0.25">
      <c r="B1098" s="18">
        <v>39598</v>
      </c>
      <c r="C1098" s="19">
        <v>1400.38</v>
      </c>
      <c r="D1098" s="19">
        <v>70.122798394650374</v>
      </c>
    </row>
    <row r="1099" spans="2:4" x14ac:dyDescent="0.25">
      <c r="B1099" s="18">
        <v>39601</v>
      </c>
      <c r="C1099" s="19">
        <v>1385.67</v>
      </c>
      <c r="D1099" s="19">
        <v>69.864370082962964</v>
      </c>
    </row>
    <row r="1100" spans="2:4" x14ac:dyDescent="0.25">
      <c r="B1100" s="18">
        <v>39602</v>
      </c>
      <c r="C1100" s="19">
        <v>1377.65</v>
      </c>
      <c r="D1100" s="19">
        <v>69.633939798911527</v>
      </c>
    </row>
    <row r="1101" spans="2:4" x14ac:dyDescent="0.25">
      <c r="B1101" s="18">
        <v>39603</v>
      </c>
      <c r="C1101" s="19">
        <v>1377.2</v>
      </c>
      <c r="D1101" s="19">
        <v>69.667674883700286</v>
      </c>
    </row>
    <row r="1102" spans="2:4" x14ac:dyDescent="0.25">
      <c r="B1102" s="18">
        <v>39604</v>
      </c>
      <c r="C1102" s="19">
        <v>1404.05</v>
      </c>
      <c r="D1102" s="19">
        <v>70.529055821675144</v>
      </c>
    </row>
    <row r="1103" spans="2:4" x14ac:dyDescent="0.25">
      <c r="B1103" s="18">
        <v>39605</v>
      </c>
      <c r="C1103" s="19">
        <v>1360.68</v>
      </c>
      <c r="D1103" s="19">
        <v>69.352709584215987</v>
      </c>
    </row>
    <row r="1104" spans="2:4" x14ac:dyDescent="0.25">
      <c r="B1104" s="18">
        <v>39608</v>
      </c>
      <c r="C1104" s="19">
        <v>1361.76</v>
      </c>
      <c r="D1104" s="19">
        <v>69.275160591766706</v>
      </c>
    </row>
    <row r="1105" spans="2:4" x14ac:dyDescent="0.25">
      <c r="B1105" s="18">
        <v>39609</v>
      </c>
      <c r="C1105" s="19">
        <v>1358.44</v>
      </c>
      <c r="D1105" s="19">
        <v>69.131908918736059</v>
      </c>
    </row>
    <row r="1106" spans="2:4" x14ac:dyDescent="0.25">
      <c r="B1106" s="18">
        <v>39610</v>
      </c>
      <c r="C1106" s="19">
        <v>1335.49</v>
      </c>
      <c r="D1106" s="19">
        <v>68.461514976830955</v>
      </c>
    </row>
    <row r="1107" spans="2:4" x14ac:dyDescent="0.25">
      <c r="B1107" s="18">
        <v>39611</v>
      </c>
      <c r="C1107" s="19">
        <v>1339.87</v>
      </c>
      <c r="D1107" s="19">
        <v>68.516774111061025</v>
      </c>
    </row>
    <row r="1108" spans="2:4" x14ac:dyDescent="0.25">
      <c r="B1108" s="18">
        <v>39612</v>
      </c>
      <c r="C1108" s="19">
        <v>1360.03</v>
      </c>
      <c r="D1108" s="19">
        <v>68.987926162313201</v>
      </c>
    </row>
    <row r="1109" spans="2:4" x14ac:dyDescent="0.25">
      <c r="B1109" s="18">
        <v>39615</v>
      </c>
      <c r="C1109" s="19">
        <v>1360.14</v>
      </c>
      <c r="D1109" s="19">
        <v>68.996098954468351</v>
      </c>
    </row>
    <row r="1110" spans="2:4" x14ac:dyDescent="0.25">
      <c r="B1110" s="18">
        <v>39616</v>
      </c>
      <c r="C1110" s="19">
        <v>1350.93</v>
      </c>
      <c r="D1110" s="19">
        <v>68.576886194805098</v>
      </c>
    </row>
    <row r="1111" spans="2:4" x14ac:dyDescent="0.25">
      <c r="B1111" s="18">
        <v>39617</v>
      </c>
      <c r="C1111" s="19">
        <v>1337.81</v>
      </c>
      <c r="D1111" s="19">
        <v>68.314342389265136</v>
      </c>
    </row>
    <row r="1112" spans="2:4" x14ac:dyDescent="0.25">
      <c r="B1112" s="18">
        <v>39618</v>
      </c>
      <c r="C1112" s="19">
        <v>1342.83</v>
      </c>
      <c r="D1112" s="19">
        <v>68.367280716063547</v>
      </c>
    </row>
    <row r="1113" spans="2:4" x14ac:dyDescent="0.25">
      <c r="B1113" s="18">
        <v>39619</v>
      </c>
      <c r="C1113" s="19">
        <v>1317.93</v>
      </c>
      <c r="D1113" s="19">
        <v>67.532984016655504</v>
      </c>
    </row>
    <row r="1114" spans="2:4" x14ac:dyDescent="0.25">
      <c r="B1114" s="18">
        <v>39622</v>
      </c>
      <c r="C1114" s="19">
        <v>1318</v>
      </c>
      <c r="D1114" s="19">
        <v>67.536851222145629</v>
      </c>
    </row>
    <row r="1115" spans="2:4" x14ac:dyDescent="0.25">
      <c r="B1115" s="18">
        <v>39623</v>
      </c>
      <c r="C1115" s="19">
        <v>1314.29</v>
      </c>
      <c r="D1115" s="19">
        <v>67.539017727889444</v>
      </c>
    </row>
    <row r="1116" spans="2:4" x14ac:dyDescent="0.25">
      <c r="B1116" s="18">
        <v>39624</v>
      </c>
      <c r="C1116" s="19">
        <v>1321.97</v>
      </c>
      <c r="D1116" s="19">
        <v>67.541208916711469</v>
      </c>
    </row>
    <row r="1117" spans="2:4" x14ac:dyDescent="0.25">
      <c r="B1117" s="18">
        <v>39625</v>
      </c>
      <c r="C1117" s="19">
        <v>1283.1500000000001</v>
      </c>
      <c r="D1117" s="19">
        <v>66.728726845219157</v>
      </c>
    </row>
    <row r="1118" spans="2:4" x14ac:dyDescent="0.25">
      <c r="B1118" s="18">
        <v>39626</v>
      </c>
      <c r="C1118" s="19">
        <v>1278.3800000000001</v>
      </c>
      <c r="D1118" s="19">
        <v>66.464042781001467</v>
      </c>
    </row>
    <row r="1119" spans="2:4" x14ac:dyDescent="0.25">
      <c r="B1119" s="18">
        <v>39629</v>
      </c>
      <c r="C1119" s="19">
        <v>1280</v>
      </c>
      <c r="D1119" s="19">
        <v>66.478825527902075</v>
      </c>
    </row>
    <row r="1120" spans="2:4" x14ac:dyDescent="0.25">
      <c r="B1120" s="18">
        <v>39630</v>
      </c>
      <c r="C1120" s="19">
        <v>1284.9100000000001</v>
      </c>
      <c r="D1120" s="19">
        <v>66.63633482383851</v>
      </c>
    </row>
    <row r="1121" spans="2:4" x14ac:dyDescent="0.25">
      <c r="B1121" s="18">
        <v>39631</v>
      </c>
      <c r="C1121" s="19">
        <v>1261.52</v>
      </c>
      <c r="D1121" s="19">
        <v>66.124059045436951</v>
      </c>
    </row>
    <row r="1122" spans="2:4" x14ac:dyDescent="0.25">
      <c r="B1122" s="18">
        <v>39632</v>
      </c>
      <c r="C1122" s="19">
        <v>1262.9000000000001</v>
      </c>
      <c r="D1122" s="19">
        <v>66.040844257213138</v>
      </c>
    </row>
    <row r="1123" spans="2:4" x14ac:dyDescent="0.25">
      <c r="B1123" s="18">
        <v>39636</v>
      </c>
      <c r="C1123" s="19">
        <v>1252.31</v>
      </c>
      <c r="D1123" s="19">
        <v>66.05150472781348</v>
      </c>
    </row>
    <row r="1124" spans="2:4" x14ac:dyDescent="0.25">
      <c r="B1124" s="18">
        <v>39637</v>
      </c>
      <c r="C1124" s="19">
        <v>1273.7</v>
      </c>
      <c r="D1124" s="19">
        <v>65.966073747856825</v>
      </c>
    </row>
    <row r="1125" spans="2:4" x14ac:dyDescent="0.25">
      <c r="B1125" s="18">
        <v>39638</v>
      </c>
      <c r="C1125" s="19">
        <v>1244.69</v>
      </c>
      <c r="D1125" s="19">
        <v>65.711499742311005</v>
      </c>
    </row>
    <row r="1126" spans="2:4" x14ac:dyDescent="0.25">
      <c r="B1126" s="18">
        <v>39639</v>
      </c>
      <c r="C1126" s="19">
        <v>1253.3900000000001</v>
      </c>
      <c r="D1126" s="19">
        <v>66.163290084197286</v>
      </c>
    </row>
    <row r="1127" spans="2:4" x14ac:dyDescent="0.25">
      <c r="B1127" s="18">
        <v>39640</v>
      </c>
      <c r="C1127" s="19">
        <v>1239.49</v>
      </c>
      <c r="D1127" s="19">
        <v>65.769964045638588</v>
      </c>
    </row>
    <row r="1128" spans="2:4" x14ac:dyDescent="0.25">
      <c r="B1128" s="18">
        <v>39643</v>
      </c>
      <c r="C1128" s="19">
        <v>1228.3</v>
      </c>
      <c r="D1128" s="19">
        <v>65.519447312261875</v>
      </c>
    </row>
    <row r="1129" spans="2:4" x14ac:dyDescent="0.25">
      <c r="B1129" s="18">
        <v>39644</v>
      </c>
      <c r="C1129" s="19">
        <v>1214.9100000000001</v>
      </c>
      <c r="D1129" s="19">
        <v>65.00232074168855</v>
      </c>
    </row>
    <row r="1130" spans="2:4" x14ac:dyDescent="0.25">
      <c r="B1130" s="18">
        <v>39645</v>
      </c>
      <c r="C1130" s="19">
        <v>1245.3599999999999</v>
      </c>
      <c r="D1130" s="19">
        <v>65.870495131247623</v>
      </c>
    </row>
    <row r="1131" spans="2:4" x14ac:dyDescent="0.25">
      <c r="B1131" s="18">
        <v>39646</v>
      </c>
      <c r="C1131" s="19">
        <v>1260.32</v>
      </c>
      <c r="D1131" s="19">
        <v>66.355480790449519</v>
      </c>
    </row>
    <row r="1132" spans="2:4" x14ac:dyDescent="0.25">
      <c r="B1132" s="18">
        <v>39647</v>
      </c>
      <c r="C1132" s="19">
        <v>1260.68</v>
      </c>
      <c r="D1132" s="19">
        <v>66.232529775205833</v>
      </c>
    </row>
    <row r="1133" spans="2:4" x14ac:dyDescent="0.25">
      <c r="B1133" s="18">
        <v>39650</v>
      </c>
      <c r="C1133" s="19">
        <v>1260</v>
      </c>
      <c r="D1133" s="19">
        <v>65.780010847845006</v>
      </c>
    </row>
    <row r="1134" spans="2:4" x14ac:dyDescent="0.25">
      <c r="B1134" s="18">
        <v>39651</v>
      </c>
      <c r="C1134" s="19">
        <v>1277</v>
      </c>
      <c r="D1134" s="19">
        <v>65.818080550936259</v>
      </c>
    </row>
    <row r="1135" spans="2:4" x14ac:dyDescent="0.25">
      <c r="B1135" s="18">
        <v>39652</v>
      </c>
      <c r="C1135" s="19">
        <v>1282.19</v>
      </c>
      <c r="D1135" s="19">
        <v>66.000153117127113</v>
      </c>
    </row>
    <row r="1136" spans="2:4" x14ac:dyDescent="0.25">
      <c r="B1136" s="18">
        <v>39653</v>
      </c>
      <c r="C1136" s="19">
        <v>1252.54</v>
      </c>
      <c r="D1136" s="19">
        <v>65.176274215108421</v>
      </c>
    </row>
    <row r="1137" spans="2:4" x14ac:dyDescent="0.25">
      <c r="B1137" s="18">
        <v>39654</v>
      </c>
      <c r="C1137" s="19">
        <v>1257.76</v>
      </c>
      <c r="D1137" s="19">
        <v>65.366328855798372</v>
      </c>
    </row>
    <row r="1138" spans="2:4" x14ac:dyDescent="0.25">
      <c r="B1138" s="18">
        <v>39657</v>
      </c>
      <c r="C1138" s="19">
        <v>1234.3699999999999</v>
      </c>
      <c r="D1138" s="19">
        <v>64.637245312080495</v>
      </c>
    </row>
    <row r="1139" spans="2:4" x14ac:dyDescent="0.25">
      <c r="B1139" s="18">
        <v>39658</v>
      </c>
      <c r="C1139" s="19">
        <v>1263.2</v>
      </c>
      <c r="D1139" s="19">
        <v>65.342422872457533</v>
      </c>
    </row>
    <row r="1140" spans="2:4" x14ac:dyDescent="0.25">
      <c r="B1140" s="18">
        <v>39659</v>
      </c>
      <c r="C1140" s="19">
        <v>1284.26</v>
      </c>
      <c r="D1140" s="19">
        <v>65.831477681351501</v>
      </c>
    </row>
    <row r="1141" spans="2:4" x14ac:dyDescent="0.25">
      <c r="B1141" s="18">
        <v>39660</v>
      </c>
      <c r="C1141" s="19">
        <v>1267.3800000000001</v>
      </c>
      <c r="D1141" s="19">
        <v>65.577762847831082</v>
      </c>
    </row>
    <row r="1142" spans="2:4" x14ac:dyDescent="0.25">
      <c r="B1142" s="18">
        <v>39661</v>
      </c>
      <c r="C1142" s="19">
        <v>1260.31</v>
      </c>
      <c r="D1142" s="19">
        <v>65.326675197098766</v>
      </c>
    </row>
    <row r="1143" spans="2:4" x14ac:dyDescent="0.25">
      <c r="B1143" s="18">
        <v>39664</v>
      </c>
      <c r="C1143" s="19">
        <v>1249.01</v>
      </c>
      <c r="D1143" s="19">
        <v>64.784594886506909</v>
      </c>
    </row>
    <row r="1144" spans="2:4" x14ac:dyDescent="0.25">
      <c r="B1144" s="18">
        <v>39665</v>
      </c>
      <c r="C1144" s="19">
        <v>1284.8800000000001</v>
      </c>
      <c r="D1144" s="19">
        <v>65.908756949499661</v>
      </c>
    </row>
    <row r="1145" spans="2:4" x14ac:dyDescent="0.25">
      <c r="B1145" s="18">
        <v>39666</v>
      </c>
      <c r="C1145" s="19">
        <v>1289.19</v>
      </c>
      <c r="D1145" s="19">
        <v>65.946415689502942</v>
      </c>
    </row>
    <row r="1146" spans="2:4" x14ac:dyDescent="0.25">
      <c r="B1146" s="18">
        <v>39667</v>
      </c>
      <c r="C1146" s="19">
        <v>1266.07</v>
      </c>
      <c r="D1146" s="19">
        <v>65.163278892971917</v>
      </c>
    </row>
    <row r="1147" spans="2:4" x14ac:dyDescent="0.25">
      <c r="B1147" s="18">
        <v>39668</v>
      </c>
      <c r="C1147" s="19">
        <v>1296.32</v>
      </c>
      <c r="D1147" s="19">
        <v>66.377156629567963</v>
      </c>
    </row>
    <row r="1148" spans="2:4" x14ac:dyDescent="0.25">
      <c r="B1148" s="18">
        <v>39671</v>
      </c>
      <c r="C1148" s="19">
        <v>1305.32</v>
      </c>
      <c r="D1148" s="19">
        <v>66.706862830691776</v>
      </c>
    </row>
    <row r="1149" spans="2:4" x14ac:dyDescent="0.25">
      <c r="B1149" s="18">
        <v>39672</v>
      </c>
      <c r="C1149" s="19">
        <v>1289.5899999999999</v>
      </c>
      <c r="D1149" s="19">
        <v>66.24426282222764</v>
      </c>
    </row>
    <row r="1150" spans="2:4" x14ac:dyDescent="0.25">
      <c r="B1150" s="18">
        <v>39673</v>
      </c>
      <c r="C1150" s="19">
        <v>1285.83</v>
      </c>
      <c r="D1150" s="19">
        <v>66.213625339972225</v>
      </c>
    </row>
    <row r="1151" spans="2:4" x14ac:dyDescent="0.25">
      <c r="B1151" s="18">
        <v>39674</v>
      </c>
      <c r="C1151" s="19">
        <v>1292.93</v>
      </c>
      <c r="D1151" s="19">
        <v>66.319726442185754</v>
      </c>
    </row>
    <row r="1152" spans="2:4" x14ac:dyDescent="0.25">
      <c r="B1152" s="18">
        <v>39675</v>
      </c>
      <c r="C1152" s="19">
        <v>1298.2</v>
      </c>
      <c r="D1152" s="19">
        <v>66.485297069274836</v>
      </c>
    </row>
    <row r="1153" spans="2:4" x14ac:dyDescent="0.25">
      <c r="B1153" s="18">
        <v>39678</v>
      </c>
      <c r="C1153" s="19">
        <v>1278.5999999999999</v>
      </c>
      <c r="D1153" s="19">
        <v>65.675031630359314</v>
      </c>
    </row>
    <row r="1154" spans="2:4" x14ac:dyDescent="0.25">
      <c r="B1154" s="18">
        <v>39679</v>
      </c>
      <c r="C1154" s="19">
        <v>1266.69</v>
      </c>
      <c r="D1154" s="19">
        <v>65.337210417132823</v>
      </c>
    </row>
    <row r="1155" spans="2:4" x14ac:dyDescent="0.25">
      <c r="B1155" s="18">
        <v>39680</v>
      </c>
      <c r="C1155" s="19">
        <v>1274.54</v>
      </c>
      <c r="D1155" s="19">
        <v>65.567487721536892</v>
      </c>
    </row>
    <row r="1156" spans="2:4" x14ac:dyDescent="0.25">
      <c r="B1156" s="18">
        <v>39681</v>
      </c>
      <c r="C1156" s="19">
        <v>1277.72</v>
      </c>
      <c r="D1156" s="19">
        <v>65.646786395830745</v>
      </c>
    </row>
    <row r="1157" spans="2:4" x14ac:dyDescent="0.25">
      <c r="B1157" s="18">
        <v>39682</v>
      </c>
      <c r="C1157" s="19">
        <v>1292.2</v>
      </c>
      <c r="D1157" s="19">
        <v>66.153577179842927</v>
      </c>
    </row>
    <row r="1158" spans="2:4" x14ac:dyDescent="0.25">
      <c r="B1158" s="18">
        <v>39685</v>
      </c>
      <c r="C1158" s="19">
        <v>1266.8399999999999</v>
      </c>
      <c r="D1158" s="19">
        <v>65.275073047345359</v>
      </c>
    </row>
    <row r="1159" spans="2:4" x14ac:dyDescent="0.25">
      <c r="B1159" s="18">
        <v>39686</v>
      </c>
      <c r="C1159" s="19">
        <v>1271.51</v>
      </c>
      <c r="D1159" s="19">
        <v>65.423974544452463</v>
      </c>
    </row>
    <row r="1160" spans="2:4" x14ac:dyDescent="0.25">
      <c r="B1160" s="18">
        <v>39687</v>
      </c>
      <c r="C1160" s="19">
        <v>1281.6600000000001</v>
      </c>
      <c r="D1160" s="19">
        <v>65.752096640180611</v>
      </c>
    </row>
    <row r="1161" spans="2:4" x14ac:dyDescent="0.25">
      <c r="B1161" s="18">
        <v>39688</v>
      </c>
      <c r="C1161" s="19">
        <v>1300.68</v>
      </c>
      <c r="D1161" s="19">
        <v>66.476106727880762</v>
      </c>
    </row>
    <row r="1162" spans="2:4" x14ac:dyDescent="0.25">
      <c r="B1162" s="18">
        <v>39689</v>
      </c>
      <c r="C1162" s="19">
        <v>1282.83</v>
      </c>
      <c r="D1162" s="19">
        <v>65.803875279411599</v>
      </c>
    </row>
    <row r="1163" spans="2:4" x14ac:dyDescent="0.25">
      <c r="B1163" s="18">
        <v>39693</v>
      </c>
      <c r="C1163" s="19">
        <v>1277.58</v>
      </c>
      <c r="D1163" s="19">
        <v>65.647893824583747</v>
      </c>
    </row>
    <row r="1164" spans="2:4" x14ac:dyDescent="0.25">
      <c r="B1164" s="18">
        <v>39694</v>
      </c>
      <c r="C1164" s="19">
        <v>1274.98</v>
      </c>
      <c r="D1164" s="19">
        <v>65.476582233798794</v>
      </c>
    </row>
    <row r="1165" spans="2:4" x14ac:dyDescent="0.25">
      <c r="B1165" s="18">
        <v>39695</v>
      </c>
      <c r="C1165" s="19">
        <v>1236.83</v>
      </c>
      <c r="D1165" s="19">
        <v>63.686846184936044</v>
      </c>
    </row>
    <row r="1166" spans="2:4" x14ac:dyDescent="0.25">
      <c r="B1166" s="18">
        <v>39696</v>
      </c>
      <c r="C1166" s="19">
        <v>1242.31</v>
      </c>
      <c r="D1166" s="19">
        <v>63.813308746982514</v>
      </c>
    </row>
    <row r="1167" spans="2:4" x14ac:dyDescent="0.25">
      <c r="B1167" s="18">
        <v>39699</v>
      </c>
      <c r="C1167" s="19">
        <v>1267.79</v>
      </c>
      <c r="D1167" s="19">
        <v>63.81973857866366</v>
      </c>
    </row>
    <row r="1168" spans="2:4" x14ac:dyDescent="0.25">
      <c r="B1168" s="18">
        <v>39700</v>
      </c>
      <c r="C1168" s="19">
        <v>1224.51</v>
      </c>
      <c r="D1168" s="19">
        <v>63.821862283516253</v>
      </c>
    </row>
    <row r="1169" spans="2:4" x14ac:dyDescent="0.25">
      <c r="B1169" s="18">
        <v>39701</v>
      </c>
      <c r="C1169" s="19">
        <v>1232.04</v>
      </c>
      <c r="D1169" s="19">
        <v>63.823977195121728</v>
      </c>
    </row>
    <row r="1170" spans="2:4" x14ac:dyDescent="0.25">
      <c r="B1170" s="18">
        <v>39702</v>
      </c>
      <c r="C1170" s="19">
        <v>1249.05</v>
      </c>
      <c r="D1170" s="19">
        <v>63.82610768917904</v>
      </c>
    </row>
    <row r="1171" spans="2:4" x14ac:dyDescent="0.25">
      <c r="B1171" s="18">
        <v>39703</v>
      </c>
      <c r="C1171" s="19">
        <v>1251.7</v>
      </c>
      <c r="D1171" s="19">
        <v>63.828251551113595</v>
      </c>
    </row>
    <row r="1172" spans="2:4" x14ac:dyDescent="0.25">
      <c r="B1172" s="18">
        <v>39706</v>
      </c>
      <c r="C1172" s="19">
        <v>1192.7</v>
      </c>
      <c r="D1172" s="19">
        <v>61.84265333805174</v>
      </c>
    </row>
    <row r="1173" spans="2:4" x14ac:dyDescent="0.25">
      <c r="B1173" s="18">
        <v>39707</v>
      </c>
      <c r="C1173" s="19">
        <v>1213.5999999999999</v>
      </c>
      <c r="D1173" s="19">
        <v>62.587754460696623</v>
      </c>
    </row>
    <row r="1174" spans="2:4" x14ac:dyDescent="0.25">
      <c r="B1174" s="18">
        <v>39708</v>
      </c>
      <c r="C1174" s="19">
        <v>1156.3900000000001</v>
      </c>
      <c r="D1174" s="19">
        <v>62.594872310007148</v>
      </c>
    </row>
    <row r="1175" spans="2:4" x14ac:dyDescent="0.25">
      <c r="B1175" s="18">
        <v>39709</v>
      </c>
      <c r="C1175" s="19">
        <v>1206.51</v>
      </c>
      <c r="D1175" s="19">
        <v>63.887525182720829</v>
      </c>
    </row>
    <row r="1176" spans="2:4" x14ac:dyDescent="0.25">
      <c r="B1176" s="18">
        <v>39710</v>
      </c>
      <c r="C1176" s="19">
        <v>1255.08</v>
      </c>
      <c r="D1176" s="19">
        <v>65.451766275188518</v>
      </c>
    </row>
    <row r="1177" spans="2:4" x14ac:dyDescent="0.25">
      <c r="B1177" s="18">
        <v>39713</v>
      </c>
      <c r="C1177" s="19">
        <v>1207.0899999999999</v>
      </c>
      <c r="D1177" s="19">
        <v>65.77805355232411</v>
      </c>
    </row>
    <row r="1178" spans="2:4" x14ac:dyDescent="0.25">
      <c r="B1178" s="18">
        <v>39714</v>
      </c>
      <c r="C1178" s="19">
        <v>1188.22</v>
      </c>
      <c r="D1178" s="19">
        <v>67.452184291017076</v>
      </c>
    </row>
    <row r="1179" spans="2:4" x14ac:dyDescent="0.25">
      <c r="B1179" s="18">
        <v>39715</v>
      </c>
      <c r="C1179" s="19">
        <v>1185.8699999999999</v>
      </c>
      <c r="D1179" s="19">
        <v>67.060406383580428</v>
      </c>
    </row>
    <row r="1180" spans="2:4" x14ac:dyDescent="0.25">
      <c r="B1180" s="18">
        <v>39716</v>
      </c>
      <c r="C1180" s="19">
        <v>1209.18</v>
      </c>
      <c r="D1180" s="19">
        <v>67.034627276772184</v>
      </c>
    </row>
    <row r="1181" spans="2:4" x14ac:dyDescent="0.25">
      <c r="B1181" s="18">
        <v>39717</v>
      </c>
      <c r="C1181" s="19">
        <v>1213.27</v>
      </c>
      <c r="D1181" s="19">
        <v>67.879592386255354</v>
      </c>
    </row>
    <row r="1182" spans="2:4" x14ac:dyDescent="0.25">
      <c r="B1182" s="18">
        <v>39720</v>
      </c>
      <c r="C1182" s="19">
        <v>1106.42</v>
      </c>
      <c r="D1182" s="19">
        <v>68.100996393990457</v>
      </c>
    </row>
    <row r="1183" spans="2:4" x14ac:dyDescent="0.25">
      <c r="B1183" s="18">
        <v>39721</v>
      </c>
      <c r="C1183" s="19">
        <v>1166.3599999999999</v>
      </c>
      <c r="D1183" s="19">
        <v>68.695536553891742</v>
      </c>
    </row>
    <row r="1184" spans="2:4" x14ac:dyDescent="0.25">
      <c r="B1184" s="18">
        <v>39722</v>
      </c>
      <c r="C1184" s="19">
        <v>1161.06</v>
      </c>
      <c r="D1184" s="19">
        <v>69.41890058092585</v>
      </c>
    </row>
    <row r="1185" spans="2:4" x14ac:dyDescent="0.25">
      <c r="B1185" s="18">
        <v>39723</v>
      </c>
      <c r="C1185" s="19">
        <v>1114.28</v>
      </c>
      <c r="D1185" s="19">
        <v>69.598034575562025</v>
      </c>
    </row>
    <row r="1186" spans="2:4" x14ac:dyDescent="0.25">
      <c r="B1186" s="18">
        <v>39724</v>
      </c>
      <c r="C1186" s="19">
        <v>1099.23</v>
      </c>
      <c r="D1186" s="19">
        <v>69.965227352856871</v>
      </c>
    </row>
    <row r="1187" spans="2:4" x14ac:dyDescent="0.25">
      <c r="B1187" s="18">
        <v>39727</v>
      </c>
      <c r="C1187" s="19">
        <v>1056.8900000000001</v>
      </c>
      <c r="D1187" s="19">
        <v>69.353790401105698</v>
      </c>
    </row>
    <row r="1188" spans="2:4" x14ac:dyDescent="0.25">
      <c r="B1188" s="18">
        <v>39728</v>
      </c>
      <c r="C1188" s="19">
        <v>996.23</v>
      </c>
      <c r="D1188" s="19">
        <v>69.627413921419802</v>
      </c>
    </row>
    <row r="1189" spans="2:4" x14ac:dyDescent="0.25">
      <c r="B1189" s="18">
        <v>39729</v>
      </c>
      <c r="C1189" s="19">
        <v>984.94</v>
      </c>
      <c r="D1189" s="19">
        <v>70.767292588323514</v>
      </c>
    </row>
    <row r="1190" spans="2:4" x14ac:dyDescent="0.25">
      <c r="B1190" s="18">
        <v>39730</v>
      </c>
      <c r="C1190" s="19">
        <v>909.92</v>
      </c>
      <c r="D1190" s="19">
        <v>70.353296882793842</v>
      </c>
    </row>
    <row r="1191" spans="2:4" x14ac:dyDescent="0.25">
      <c r="B1191" s="18">
        <v>39731</v>
      </c>
      <c r="C1191" s="19">
        <v>899.22</v>
      </c>
      <c r="D1191" s="19">
        <v>71.08151534942985</v>
      </c>
    </row>
    <row r="1192" spans="2:4" x14ac:dyDescent="0.25">
      <c r="B1192" s="18">
        <v>39734</v>
      </c>
      <c r="C1192" s="19">
        <v>1003.35</v>
      </c>
      <c r="D1192" s="19">
        <v>73.848987807632582</v>
      </c>
    </row>
    <row r="1193" spans="2:4" x14ac:dyDescent="0.25">
      <c r="B1193" s="18">
        <v>39735</v>
      </c>
      <c r="C1193" s="19">
        <v>998.01</v>
      </c>
      <c r="D1193" s="19">
        <v>74.388218567460797</v>
      </c>
    </row>
    <row r="1194" spans="2:4" x14ac:dyDescent="0.25">
      <c r="B1194" s="18">
        <v>39736</v>
      </c>
      <c r="C1194" s="19">
        <v>907.84</v>
      </c>
      <c r="D1194" s="19">
        <v>74.532302617929133</v>
      </c>
    </row>
    <row r="1195" spans="2:4" x14ac:dyDescent="0.25">
      <c r="B1195" s="18">
        <v>39737</v>
      </c>
      <c r="C1195" s="19">
        <v>946.43</v>
      </c>
      <c r="D1195" s="19">
        <v>77.07918901668485</v>
      </c>
    </row>
    <row r="1196" spans="2:4" x14ac:dyDescent="0.25">
      <c r="B1196" s="18">
        <v>39738</v>
      </c>
      <c r="C1196" s="19">
        <v>940.55</v>
      </c>
      <c r="D1196" s="19">
        <v>79.290413003781282</v>
      </c>
    </row>
    <row r="1197" spans="2:4" x14ac:dyDescent="0.25">
      <c r="B1197" s="18">
        <v>39741</v>
      </c>
      <c r="C1197" s="19">
        <v>985.4</v>
      </c>
      <c r="D1197" s="19">
        <v>79.778516600610246</v>
      </c>
    </row>
    <row r="1198" spans="2:4" x14ac:dyDescent="0.25">
      <c r="B1198" s="18">
        <v>39742</v>
      </c>
      <c r="C1198" s="19">
        <v>955.05</v>
      </c>
      <c r="D1198" s="19">
        <v>77.472959256692704</v>
      </c>
    </row>
    <row r="1199" spans="2:4" x14ac:dyDescent="0.25">
      <c r="B1199" s="18">
        <v>39743</v>
      </c>
      <c r="C1199" s="19">
        <v>896.78</v>
      </c>
      <c r="D1199" s="19">
        <v>77.850326525569841</v>
      </c>
    </row>
    <row r="1200" spans="2:4" x14ac:dyDescent="0.25">
      <c r="B1200" s="18">
        <v>39744</v>
      </c>
      <c r="C1200" s="19">
        <v>908.11</v>
      </c>
      <c r="D1200" s="19">
        <v>79.498679990931109</v>
      </c>
    </row>
    <row r="1201" spans="2:4" x14ac:dyDescent="0.25">
      <c r="B1201" s="18">
        <v>39745</v>
      </c>
      <c r="C1201" s="19">
        <v>876.77</v>
      </c>
      <c r="D1201" s="19">
        <v>81.458935666060086</v>
      </c>
    </row>
    <row r="1202" spans="2:4" x14ac:dyDescent="0.25">
      <c r="B1202" s="18">
        <v>39748</v>
      </c>
      <c r="C1202" s="19">
        <v>848.92</v>
      </c>
      <c r="D1202" s="19">
        <v>81.803324943929638</v>
      </c>
    </row>
    <row r="1203" spans="2:4" x14ac:dyDescent="0.25">
      <c r="B1203" s="18">
        <v>39749</v>
      </c>
      <c r="C1203" s="19">
        <v>940.51</v>
      </c>
      <c r="D1203" s="19">
        <v>84.258299126162882</v>
      </c>
    </row>
    <row r="1204" spans="2:4" x14ac:dyDescent="0.25">
      <c r="B1204" s="18">
        <v>39750</v>
      </c>
      <c r="C1204" s="19">
        <v>930.09</v>
      </c>
      <c r="D1204" s="19">
        <v>85.278164502885829</v>
      </c>
    </row>
    <row r="1205" spans="2:4" x14ac:dyDescent="0.25">
      <c r="B1205" s="18">
        <v>39751</v>
      </c>
      <c r="C1205" s="19">
        <v>954.09</v>
      </c>
      <c r="D1205" s="19">
        <v>86.143359104787038</v>
      </c>
    </row>
    <row r="1206" spans="2:4" x14ac:dyDescent="0.25">
      <c r="B1206" s="18">
        <v>39752</v>
      </c>
      <c r="C1206" s="19">
        <v>968.75</v>
      </c>
      <c r="D1206" s="19">
        <v>86.759411118004209</v>
      </c>
    </row>
    <row r="1207" spans="2:4" x14ac:dyDescent="0.25">
      <c r="B1207" s="18">
        <v>39755</v>
      </c>
      <c r="C1207" s="19">
        <v>966.3</v>
      </c>
      <c r="D1207" s="19">
        <v>85.492390585484799</v>
      </c>
    </row>
    <row r="1208" spans="2:4" x14ac:dyDescent="0.25">
      <c r="B1208" s="18">
        <v>39756</v>
      </c>
      <c r="C1208" s="19">
        <v>1005.75</v>
      </c>
      <c r="D1208" s="19">
        <v>84.548806847781378</v>
      </c>
    </row>
    <row r="1209" spans="2:4" x14ac:dyDescent="0.25">
      <c r="B1209" s="18">
        <v>39757</v>
      </c>
      <c r="C1209" s="19">
        <v>952.77</v>
      </c>
      <c r="D1209" s="19">
        <v>84.110290793082598</v>
      </c>
    </row>
    <row r="1210" spans="2:4" x14ac:dyDescent="0.25">
      <c r="B1210" s="18">
        <v>39758</v>
      </c>
      <c r="C1210" s="19">
        <v>904.88</v>
      </c>
      <c r="D1210" s="19">
        <v>85.542490940292623</v>
      </c>
    </row>
    <row r="1211" spans="2:4" x14ac:dyDescent="0.25">
      <c r="B1211" s="18">
        <v>39759</v>
      </c>
      <c r="C1211" s="19">
        <v>930.99</v>
      </c>
      <c r="D1211" s="19">
        <v>86.137493354754881</v>
      </c>
    </row>
    <row r="1212" spans="2:4" x14ac:dyDescent="0.25">
      <c r="B1212" s="18">
        <v>39762</v>
      </c>
      <c r="C1212" s="19">
        <v>919.21</v>
      </c>
      <c r="D1212" s="19">
        <v>86.179070401886875</v>
      </c>
    </row>
    <row r="1213" spans="2:4" x14ac:dyDescent="0.25">
      <c r="B1213" s="18">
        <v>39763</v>
      </c>
      <c r="C1213" s="19">
        <v>898.95</v>
      </c>
      <c r="D1213" s="19">
        <v>86.048220354603572</v>
      </c>
    </row>
    <row r="1214" spans="2:4" x14ac:dyDescent="0.25">
      <c r="B1214" s="18">
        <v>39764</v>
      </c>
      <c r="C1214" s="19">
        <v>852.3</v>
      </c>
      <c r="D1214" s="19">
        <v>86.04759543003037</v>
      </c>
    </row>
    <row r="1215" spans="2:4" x14ac:dyDescent="0.25">
      <c r="B1215" s="18">
        <v>39765</v>
      </c>
      <c r="C1215" s="19">
        <v>911.29</v>
      </c>
      <c r="D1215" s="19">
        <v>87.32622427536333</v>
      </c>
    </row>
    <row r="1216" spans="2:4" x14ac:dyDescent="0.25">
      <c r="B1216" s="18">
        <v>39766</v>
      </c>
      <c r="C1216" s="19">
        <v>873.29</v>
      </c>
      <c r="D1216" s="19">
        <v>87.791045764522622</v>
      </c>
    </row>
    <row r="1217" spans="2:4" x14ac:dyDescent="0.25">
      <c r="B1217" s="18">
        <v>39769</v>
      </c>
      <c r="C1217" s="19">
        <v>850.75</v>
      </c>
      <c r="D1217" s="19">
        <v>88.343818193616556</v>
      </c>
    </row>
    <row r="1218" spans="2:4" x14ac:dyDescent="0.25">
      <c r="B1218" s="18">
        <v>39770</v>
      </c>
      <c r="C1218" s="19">
        <v>859.12</v>
      </c>
      <c r="D1218" s="19">
        <v>89.459519042459078</v>
      </c>
    </row>
    <row r="1219" spans="2:4" x14ac:dyDescent="0.25">
      <c r="B1219" s="18">
        <v>39771</v>
      </c>
      <c r="C1219" s="19">
        <v>806.58</v>
      </c>
      <c r="D1219" s="19">
        <v>89.684311314351149</v>
      </c>
    </row>
    <row r="1220" spans="2:4" x14ac:dyDescent="0.25">
      <c r="B1220" s="18">
        <v>39772</v>
      </c>
      <c r="C1220" s="19">
        <v>752.44</v>
      </c>
      <c r="D1220" s="19">
        <v>87.96845768241549</v>
      </c>
    </row>
    <row r="1221" spans="2:4" x14ac:dyDescent="0.25">
      <c r="B1221" s="18">
        <v>39773</v>
      </c>
      <c r="C1221" s="19">
        <v>800.03</v>
      </c>
      <c r="D1221" s="19">
        <v>89.497257191366558</v>
      </c>
    </row>
    <row r="1222" spans="2:4" x14ac:dyDescent="0.25">
      <c r="B1222" s="18">
        <v>39776</v>
      </c>
      <c r="C1222" s="19">
        <v>851.81</v>
      </c>
      <c r="D1222" s="19">
        <v>90.698285748271019</v>
      </c>
    </row>
    <row r="1223" spans="2:4" x14ac:dyDescent="0.25">
      <c r="B1223" s="18">
        <v>39777</v>
      </c>
      <c r="C1223" s="19">
        <v>857.39</v>
      </c>
      <c r="D1223" s="19">
        <v>90.132246405465793</v>
      </c>
    </row>
    <row r="1224" spans="2:4" x14ac:dyDescent="0.25">
      <c r="B1224" s="18">
        <v>39778</v>
      </c>
      <c r="C1224" s="19">
        <v>887.68</v>
      </c>
      <c r="D1224" s="19">
        <v>89.865477862980043</v>
      </c>
    </row>
    <row r="1225" spans="2:4" x14ac:dyDescent="0.25">
      <c r="B1225" s="18">
        <v>39780</v>
      </c>
      <c r="C1225" s="19">
        <v>896.24</v>
      </c>
      <c r="D1225" s="19">
        <v>90.342653537528349</v>
      </c>
    </row>
    <row r="1226" spans="2:4" x14ac:dyDescent="0.25">
      <c r="B1226" s="18">
        <v>39783</v>
      </c>
      <c r="C1226" s="19">
        <v>816.21</v>
      </c>
      <c r="D1226" s="19">
        <v>90.111700518106645</v>
      </c>
    </row>
    <row r="1227" spans="2:4" x14ac:dyDescent="0.25">
      <c r="B1227" s="18">
        <v>39784</v>
      </c>
      <c r="C1227" s="19">
        <v>848.81</v>
      </c>
      <c r="D1227" s="19">
        <v>91.121081610030913</v>
      </c>
    </row>
    <row r="1228" spans="2:4" x14ac:dyDescent="0.25">
      <c r="B1228" s="18">
        <v>39785</v>
      </c>
      <c r="C1228" s="19">
        <v>870.74</v>
      </c>
      <c r="D1228" s="19">
        <v>92.466012390803996</v>
      </c>
    </row>
    <row r="1229" spans="2:4" x14ac:dyDescent="0.25">
      <c r="B1229" s="18">
        <v>39786</v>
      </c>
      <c r="C1229" s="19">
        <v>845.22</v>
      </c>
      <c r="D1229" s="19">
        <v>92.529110560813095</v>
      </c>
    </row>
    <row r="1230" spans="2:4" x14ac:dyDescent="0.25">
      <c r="B1230" s="18">
        <v>39787</v>
      </c>
      <c r="C1230" s="19">
        <v>876.07</v>
      </c>
      <c r="D1230" s="19">
        <v>93.662500516650297</v>
      </c>
    </row>
    <row r="1231" spans="2:4" x14ac:dyDescent="0.25">
      <c r="B1231" s="18">
        <v>39790</v>
      </c>
      <c r="C1231" s="19">
        <v>909.7</v>
      </c>
      <c r="D1231" s="19">
        <v>94.227433519339755</v>
      </c>
    </row>
    <row r="1232" spans="2:4" x14ac:dyDescent="0.25">
      <c r="B1232" s="18">
        <v>39791</v>
      </c>
      <c r="C1232" s="19">
        <v>888.67</v>
      </c>
      <c r="D1232" s="19">
        <v>93.500798243455478</v>
      </c>
    </row>
    <row r="1233" spans="2:4" x14ac:dyDescent="0.25">
      <c r="B1233" s="18">
        <v>39792</v>
      </c>
      <c r="C1233" s="19">
        <v>899.24</v>
      </c>
      <c r="D1233" s="19">
        <v>93.504345476164147</v>
      </c>
    </row>
    <row r="1234" spans="2:4" x14ac:dyDescent="0.25">
      <c r="B1234" s="18">
        <v>39793</v>
      </c>
      <c r="C1234" s="19">
        <v>873.59</v>
      </c>
      <c r="D1234" s="19">
        <v>92.363579088212532</v>
      </c>
    </row>
    <row r="1235" spans="2:4" x14ac:dyDescent="0.25">
      <c r="B1235" s="18">
        <v>39794</v>
      </c>
      <c r="C1235" s="19">
        <v>879.73</v>
      </c>
      <c r="D1235" s="19">
        <v>92.2165139796587</v>
      </c>
    </row>
    <row r="1236" spans="2:4" x14ac:dyDescent="0.25">
      <c r="B1236" s="18">
        <v>39797</v>
      </c>
      <c r="C1236" s="19">
        <v>868.57</v>
      </c>
      <c r="D1236" s="19">
        <v>91.529015901700106</v>
      </c>
    </row>
    <row r="1237" spans="2:4" x14ac:dyDescent="0.25">
      <c r="B1237" s="18">
        <v>39798</v>
      </c>
      <c r="C1237" s="19">
        <v>913.18</v>
      </c>
      <c r="D1237" s="19">
        <v>93.958043176176005</v>
      </c>
    </row>
    <row r="1238" spans="2:4" x14ac:dyDescent="0.25">
      <c r="B1238" s="18">
        <v>39799</v>
      </c>
      <c r="C1238" s="19">
        <v>904.42</v>
      </c>
      <c r="D1238" s="19">
        <v>93.955943501657529</v>
      </c>
    </row>
    <row r="1239" spans="2:4" x14ac:dyDescent="0.25">
      <c r="B1239" s="18">
        <v>39800</v>
      </c>
      <c r="C1239" s="19">
        <v>885.28</v>
      </c>
      <c r="D1239" s="19">
        <v>91.685058287355517</v>
      </c>
    </row>
    <row r="1240" spans="2:4" x14ac:dyDescent="0.25">
      <c r="B1240" s="18">
        <v>39801</v>
      </c>
      <c r="C1240" s="19">
        <v>887.88</v>
      </c>
      <c r="D1240" s="19">
        <v>90.55720575076127</v>
      </c>
    </row>
    <row r="1241" spans="2:4" x14ac:dyDescent="0.25">
      <c r="B1241" s="18">
        <v>39804</v>
      </c>
      <c r="C1241" s="19">
        <v>871.63</v>
      </c>
      <c r="D1241" s="19">
        <v>88.493369467316853</v>
      </c>
    </row>
    <row r="1242" spans="2:4" x14ac:dyDescent="0.25">
      <c r="B1242" s="18">
        <v>39805</v>
      </c>
      <c r="C1242" s="19">
        <v>863.16</v>
      </c>
      <c r="D1242" s="19">
        <v>88.193790346369241</v>
      </c>
    </row>
    <row r="1243" spans="2:4" x14ac:dyDescent="0.25">
      <c r="B1243" s="18">
        <v>39806</v>
      </c>
      <c r="C1243" s="19">
        <v>868.15</v>
      </c>
      <c r="D1243" s="19">
        <v>88.191856231704676</v>
      </c>
    </row>
    <row r="1244" spans="2:4" x14ac:dyDescent="0.25">
      <c r="B1244" s="18">
        <v>39808</v>
      </c>
      <c r="C1244" s="19">
        <v>872.8</v>
      </c>
      <c r="D1244" s="19">
        <v>88.187988128141257</v>
      </c>
    </row>
    <row r="1245" spans="2:4" x14ac:dyDescent="0.25">
      <c r="B1245" s="18">
        <v>39811</v>
      </c>
      <c r="C1245" s="19">
        <v>869.42</v>
      </c>
      <c r="D1245" s="19">
        <v>88.182112804425202</v>
      </c>
    </row>
    <row r="1246" spans="2:4" x14ac:dyDescent="0.25">
      <c r="B1246" s="18">
        <v>39812</v>
      </c>
      <c r="C1246" s="19">
        <v>890.64</v>
      </c>
      <c r="D1246" s="19">
        <v>88.180157513257868</v>
      </c>
    </row>
    <row r="1247" spans="2:4" x14ac:dyDescent="0.25">
      <c r="B1247" s="18">
        <v>39813</v>
      </c>
      <c r="C1247" s="19">
        <v>903.25</v>
      </c>
      <c r="D1247" s="19">
        <v>88.178193080251859</v>
      </c>
    </row>
    <row r="1248" spans="2:4" x14ac:dyDescent="0.25">
      <c r="B1248" s="18">
        <v>39815</v>
      </c>
      <c r="C1248" s="19">
        <v>931.8</v>
      </c>
      <c r="D1248" s="19">
        <v>88.64309398053804</v>
      </c>
    </row>
    <row r="1249" spans="2:4" x14ac:dyDescent="0.25">
      <c r="B1249" s="18">
        <v>39818</v>
      </c>
      <c r="C1249" s="19">
        <v>927.45</v>
      </c>
      <c r="D1249" s="19">
        <v>88.753331752213569</v>
      </c>
    </row>
    <row r="1250" spans="2:4" x14ac:dyDescent="0.25">
      <c r="B1250" s="18">
        <v>39819</v>
      </c>
      <c r="C1250" s="19">
        <v>934.7</v>
      </c>
      <c r="D1250" s="19">
        <v>89.165012540336903</v>
      </c>
    </row>
    <row r="1251" spans="2:4" x14ac:dyDescent="0.25">
      <c r="B1251" s="18">
        <v>39820</v>
      </c>
      <c r="C1251" s="19">
        <v>906.65</v>
      </c>
      <c r="D1251" s="19">
        <v>88.072520303784543</v>
      </c>
    </row>
    <row r="1252" spans="2:4" x14ac:dyDescent="0.25">
      <c r="B1252" s="18">
        <v>39821</v>
      </c>
      <c r="C1252" s="19">
        <v>909.73</v>
      </c>
      <c r="D1252" s="19">
        <v>88.309416818734647</v>
      </c>
    </row>
    <row r="1253" spans="2:4" x14ac:dyDescent="0.25">
      <c r="B1253" s="18">
        <v>39822</v>
      </c>
      <c r="C1253" s="19">
        <v>890.35</v>
      </c>
      <c r="D1253" s="19">
        <v>87.166075355635485</v>
      </c>
    </row>
    <row r="1254" spans="2:4" x14ac:dyDescent="0.25">
      <c r="B1254" s="18">
        <v>39825</v>
      </c>
      <c r="C1254" s="19">
        <v>870.26</v>
      </c>
      <c r="D1254" s="19">
        <v>86.091017314021698</v>
      </c>
    </row>
    <row r="1255" spans="2:4" x14ac:dyDescent="0.25">
      <c r="B1255" s="18">
        <v>39826</v>
      </c>
      <c r="C1255" s="19">
        <v>871.79</v>
      </c>
      <c r="D1255" s="19">
        <v>86.044790704368637</v>
      </c>
    </row>
    <row r="1256" spans="2:4" x14ac:dyDescent="0.25">
      <c r="B1256" s="18">
        <v>39827</v>
      </c>
      <c r="C1256" s="19">
        <v>842.62</v>
      </c>
      <c r="D1256" s="19">
        <v>86.042802139859745</v>
      </c>
    </row>
    <row r="1257" spans="2:4" x14ac:dyDescent="0.25">
      <c r="B1257" s="18">
        <v>39828</v>
      </c>
      <c r="C1257" s="19">
        <v>843.74</v>
      </c>
      <c r="D1257" s="19">
        <v>86.040843496503541</v>
      </c>
    </row>
    <row r="1258" spans="2:4" x14ac:dyDescent="0.25">
      <c r="B1258" s="18">
        <v>39829</v>
      </c>
      <c r="C1258" s="19">
        <v>850.12</v>
      </c>
      <c r="D1258" s="19">
        <v>86.038929709506078</v>
      </c>
    </row>
    <row r="1259" spans="2:4" x14ac:dyDescent="0.25">
      <c r="B1259" s="18">
        <v>39833</v>
      </c>
      <c r="C1259" s="19">
        <v>805.22</v>
      </c>
      <c r="D1259" s="19">
        <v>86.031322774221394</v>
      </c>
    </row>
    <row r="1260" spans="2:4" x14ac:dyDescent="0.25">
      <c r="B1260" s="18">
        <v>39834</v>
      </c>
      <c r="C1260" s="19">
        <v>840.24</v>
      </c>
      <c r="D1260" s="19">
        <v>88.393119577181224</v>
      </c>
    </row>
    <row r="1261" spans="2:4" x14ac:dyDescent="0.25">
      <c r="B1261" s="18">
        <v>39835</v>
      </c>
      <c r="C1261" s="19">
        <v>827.5</v>
      </c>
      <c r="D1261" s="19">
        <v>87.108076713159718</v>
      </c>
    </row>
    <row r="1262" spans="2:4" x14ac:dyDescent="0.25">
      <c r="B1262" s="18">
        <v>39836</v>
      </c>
      <c r="C1262" s="19">
        <v>831.95</v>
      </c>
      <c r="D1262" s="19">
        <v>87.30249222822782</v>
      </c>
    </row>
    <row r="1263" spans="2:4" x14ac:dyDescent="0.25">
      <c r="B1263" s="18">
        <v>39839</v>
      </c>
      <c r="C1263" s="19">
        <v>836.57</v>
      </c>
      <c r="D1263" s="19">
        <v>87.063877704370739</v>
      </c>
    </row>
    <row r="1264" spans="2:4" x14ac:dyDescent="0.25">
      <c r="B1264" s="18">
        <v>39840</v>
      </c>
      <c r="C1264" s="19">
        <v>845.71</v>
      </c>
      <c r="D1264" s="19">
        <v>87.223584844928538</v>
      </c>
    </row>
    <row r="1265" spans="2:4" x14ac:dyDescent="0.25">
      <c r="B1265" s="18">
        <v>39841</v>
      </c>
      <c r="C1265" s="19">
        <v>874.09</v>
      </c>
      <c r="D1265" s="19">
        <v>88.892111361967281</v>
      </c>
    </row>
    <row r="1266" spans="2:4" x14ac:dyDescent="0.25">
      <c r="B1266" s="18">
        <v>39842</v>
      </c>
      <c r="C1266" s="19">
        <v>845.14</v>
      </c>
      <c r="D1266" s="19">
        <v>86.639226495133911</v>
      </c>
    </row>
    <row r="1267" spans="2:4" x14ac:dyDescent="0.25">
      <c r="B1267" s="18">
        <v>39843</v>
      </c>
      <c r="C1267" s="19">
        <v>825.88</v>
      </c>
      <c r="D1267" s="19">
        <v>86.673466146839985</v>
      </c>
    </row>
    <row r="1268" spans="2:4" x14ac:dyDescent="0.25">
      <c r="B1268" s="18">
        <v>39846</v>
      </c>
      <c r="C1268" s="19">
        <v>825.44</v>
      </c>
      <c r="D1268" s="19">
        <v>86.760993269192824</v>
      </c>
    </row>
    <row r="1269" spans="2:4" x14ac:dyDescent="0.25">
      <c r="B1269" s="18">
        <v>39847</v>
      </c>
      <c r="C1269" s="19">
        <v>838.51</v>
      </c>
      <c r="D1269" s="19">
        <v>86.902051553958842</v>
      </c>
    </row>
    <row r="1270" spans="2:4" x14ac:dyDescent="0.25">
      <c r="B1270" s="18">
        <v>39848</v>
      </c>
      <c r="C1270" s="19">
        <v>832.23</v>
      </c>
      <c r="D1270" s="19">
        <v>86.647831093751535</v>
      </c>
    </row>
    <row r="1271" spans="2:4" x14ac:dyDescent="0.25">
      <c r="B1271" s="18">
        <v>39849</v>
      </c>
      <c r="C1271" s="19">
        <v>845.85</v>
      </c>
      <c r="D1271" s="19">
        <v>87.427446791654873</v>
      </c>
    </row>
    <row r="1272" spans="2:4" x14ac:dyDescent="0.25">
      <c r="B1272" s="18">
        <v>39850</v>
      </c>
      <c r="C1272" s="19">
        <v>868.6</v>
      </c>
      <c r="D1272" s="19">
        <v>87.425924110629595</v>
      </c>
    </row>
    <row r="1273" spans="2:4" x14ac:dyDescent="0.25">
      <c r="B1273" s="18">
        <v>39853</v>
      </c>
      <c r="C1273" s="19">
        <v>869.89</v>
      </c>
      <c r="D1273" s="19">
        <v>87.648807339088378</v>
      </c>
    </row>
    <row r="1274" spans="2:4" x14ac:dyDescent="0.25">
      <c r="B1274" s="18">
        <v>39854</v>
      </c>
      <c r="C1274" s="19">
        <v>827.16</v>
      </c>
      <c r="D1274" s="19">
        <v>85.799616404091807</v>
      </c>
    </row>
    <row r="1275" spans="2:4" x14ac:dyDescent="0.25">
      <c r="B1275" s="18">
        <v>39855</v>
      </c>
      <c r="C1275" s="19">
        <v>833.74</v>
      </c>
      <c r="D1275" s="19">
        <v>85.96099382147608</v>
      </c>
    </row>
    <row r="1276" spans="2:4" x14ac:dyDescent="0.25">
      <c r="B1276" s="18">
        <v>39856</v>
      </c>
      <c r="C1276" s="19">
        <v>835.19</v>
      </c>
      <c r="D1276" s="19">
        <v>85.667608955453645</v>
      </c>
    </row>
    <row r="1277" spans="2:4" x14ac:dyDescent="0.25">
      <c r="B1277" s="18">
        <v>39857</v>
      </c>
      <c r="C1277" s="19">
        <v>826.84</v>
      </c>
      <c r="D1277" s="19">
        <v>85.187019288859332</v>
      </c>
    </row>
    <row r="1278" spans="2:4" x14ac:dyDescent="0.25">
      <c r="B1278" s="18">
        <v>39861</v>
      </c>
      <c r="C1278" s="19">
        <v>789.17</v>
      </c>
      <c r="D1278" s="19">
        <v>85.18110842421288</v>
      </c>
    </row>
    <row r="1279" spans="2:4" x14ac:dyDescent="0.25">
      <c r="B1279" s="18">
        <v>39862</v>
      </c>
      <c r="C1279" s="19">
        <v>788.42</v>
      </c>
      <c r="D1279" s="19">
        <v>85.179611569191479</v>
      </c>
    </row>
    <row r="1280" spans="2:4" x14ac:dyDescent="0.25">
      <c r="B1280" s="18">
        <v>39863</v>
      </c>
      <c r="C1280" s="19">
        <v>778.94</v>
      </c>
      <c r="D1280" s="19">
        <v>85.178089589481942</v>
      </c>
    </row>
    <row r="1281" spans="2:4" x14ac:dyDescent="0.25">
      <c r="B1281" s="18">
        <v>39864</v>
      </c>
      <c r="C1281" s="19">
        <v>770.05</v>
      </c>
      <c r="D1281" s="19">
        <v>85.462536857661618</v>
      </c>
    </row>
    <row r="1282" spans="2:4" x14ac:dyDescent="0.25">
      <c r="B1282" s="18">
        <v>39867</v>
      </c>
      <c r="C1282" s="19">
        <v>743.33</v>
      </c>
      <c r="D1282" s="19">
        <v>84.302317118998047</v>
      </c>
    </row>
    <row r="1283" spans="2:4" x14ac:dyDescent="0.25">
      <c r="B1283" s="18">
        <v>39868</v>
      </c>
      <c r="C1283" s="19">
        <v>773.14</v>
      </c>
      <c r="D1283" s="19">
        <v>84.998599834023125</v>
      </c>
    </row>
    <row r="1284" spans="2:4" x14ac:dyDescent="0.25">
      <c r="B1284" s="18">
        <v>39869</v>
      </c>
      <c r="C1284" s="19">
        <v>764.9</v>
      </c>
      <c r="D1284" s="19">
        <v>83.877381018001088</v>
      </c>
    </row>
    <row r="1285" spans="2:4" x14ac:dyDescent="0.25">
      <c r="B1285" s="18">
        <v>39870</v>
      </c>
      <c r="C1285" s="19">
        <v>752.83</v>
      </c>
      <c r="D1285" s="19">
        <v>83.154724592927252</v>
      </c>
    </row>
    <row r="1286" spans="2:4" x14ac:dyDescent="0.25">
      <c r="B1286" s="18">
        <v>39871</v>
      </c>
      <c r="C1286" s="19">
        <v>735.09</v>
      </c>
      <c r="D1286" s="19">
        <v>81.848444858305513</v>
      </c>
    </row>
    <row r="1287" spans="2:4" x14ac:dyDescent="0.25">
      <c r="B1287" s="18">
        <v>39874</v>
      </c>
      <c r="C1287" s="19">
        <v>700.82</v>
      </c>
      <c r="D1287" s="19">
        <v>81.844168371739059</v>
      </c>
    </row>
    <row r="1288" spans="2:4" x14ac:dyDescent="0.25">
      <c r="B1288" s="18">
        <v>39875</v>
      </c>
      <c r="C1288" s="19">
        <v>696.33</v>
      </c>
      <c r="D1288" s="19">
        <v>81.842759982364356</v>
      </c>
    </row>
    <row r="1289" spans="2:4" x14ac:dyDescent="0.25">
      <c r="B1289" s="18">
        <v>39876</v>
      </c>
      <c r="C1289" s="19">
        <v>712.87</v>
      </c>
      <c r="D1289" s="19">
        <v>81.841340250471333</v>
      </c>
    </row>
    <row r="1290" spans="2:4" x14ac:dyDescent="0.25">
      <c r="B1290" s="18">
        <v>39877</v>
      </c>
      <c r="C1290" s="19">
        <v>682.55</v>
      </c>
      <c r="D1290" s="19">
        <v>81.839937593041952</v>
      </c>
    </row>
    <row r="1291" spans="2:4" x14ac:dyDescent="0.25">
      <c r="B1291" s="18">
        <v>39878</v>
      </c>
      <c r="C1291" s="19">
        <v>683.38</v>
      </c>
      <c r="D1291" s="19">
        <v>81.838540642833422</v>
      </c>
    </row>
    <row r="1292" spans="2:4" x14ac:dyDescent="0.25">
      <c r="B1292" s="18">
        <v>39881</v>
      </c>
      <c r="C1292" s="19">
        <v>676.53</v>
      </c>
      <c r="D1292" s="19">
        <v>81.802458998447804</v>
      </c>
    </row>
    <row r="1293" spans="2:4" x14ac:dyDescent="0.25">
      <c r="B1293" s="18">
        <v>39882</v>
      </c>
      <c r="C1293" s="19">
        <v>719.6</v>
      </c>
      <c r="D1293" s="19">
        <v>82.428724948174448</v>
      </c>
    </row>
    <row r="1294" spans="2:4" x14ac:dyDescent="0.25">
      <c r="B1294" s="18">
        <v>39883</v>
      </c>
      <c r="C1294" s="19">
        <v>721.36</v>
      </c>
      <c r="D1294" s="19">
        <v>82.466333854900029</v>
      </c>
    </row>
    <row r="1295" spans="2:4" x14ac:dyDescent="0.25">
      <c r="B1295" s="18">
        <v>39884</v>
      </c>
      <c r="C1295" s="19">
        <v>750.74</v>
      </c>
      <c r="D1295" s="19">
        <v>83.92880882994065</v>
      </c>
    </row>
    <row r="1296" spans="2:4" x14ac:dyDescent="0.25">
      <c r="B1296" s="18">
        <v>39885</v>
      </c>
      <c r="C1296" s="19">
        <v>756.55</v>
      </c>
      <c r="D1296" s="19">
        <v>84.7877647478808</v>
      </c>
    </row>
    <row r="1297" spans="2:4" x14ac:dyDescent="0.25">
      <c r="B1297" s="18">
        <v>39888</v>
      </c>
      <c r="C1297" s="19">
        <v>753.89</v>
      </c>
      <c r="D1297" s="19">
        <v>85.776498802403282</v>
      </c>
    </row>
    <row r="1298" spans="2:4" x14ac:dyDescent="0.25">
      <c r="B1298" s="18">
        <v>39889</v>
      </c>
      <c r="C1298" s="19">
        <v>778.12</v>
      </c>
      <c r="D1298" s="19">
        <v>86.918470961582599</v>
      </c>
    </row>
    <row r="1299" spans="2:4" x14ac:dyDescent="0.25">
      <c r="B1299" s="18">
        <v>39890</v>
      </c>
      <c r="C1299" s="19">
        <v>794.35</v>
      </c>
      <c r="D1299" s="19">
        <v>88.094156844561226</v>
      </c>
    </row>
    <row r="1300" spans="2:4" x14ac:dyDescent="0.25">
      <c r="B1300" s="18">
        <v>39891</v>
      </c>
      <c r="C1300" s="19">
        <v>784.04</v>
      </c>
      <c r="D1300" s="19">
        <v>88.707067864086042</v>
      </c>
    </row>
    <row r="1301" spans="2:4" x14ac:dyDescent="0.25">
      <c r="B1301" s="18">
        <v>39892</v>
      </c>
      <c r="C1301" s="19">
        <v>768.54</v>
      </c>
      <c r="D1301" s="19">
        <v>90.349823472305758</v>
      </c>
    </row>
    <row r="1302" spans="2:4" x14ac:dyDescent="0.25">
      <c r="B1302" s="18">
        <v>39895</v>
      </c>
      <c r="C1302" s="19">
        <v>822.92</v>
      </c>
      <c r="D1302" s="19">
        <v>93.436907427569864</v>
      </c>
    </row>
    <row r="1303" spans="2:4" x14ac:dyDescent="0.25">
      <c r="B1303" s="18">
        <v>39896</v>
      </c>
      <c r="C1303" s="19">
        <v>806.12</v>
      </c>
      <c r="D1303" s="19">
        <v>92.341880905216641</v>
      </c>
    </row>
    <row r="1304" spans="2:4" x14ac:dyDescent="0.25">
      <c r="B1304" s="18">
        <v>39897</v>
      </c>
      <c r="C1304" s="19">
        <v>813.88</v>
      </c>
      <c r="D1304" s="19">
        <v>91.913546456249648</v>
      </c>
    </row>
    <row r="1305" spans="2:4" x14ac:dyDescent="0.25">
      <c r="B1305" s="18">
        <v>39898</v>
      </c>
      <c r="C1305" s="19">
        <v>832.86</v>
      </c>
      <c r="D1305" s="19">
        <v>92.151344936063566</v>
      </c>
    </row>
    <row r="1306" spans="2:4" x14ac:dyDescent="0.25">
      <c r="B1306" s="18">
        <v>39899</v>
      </c>
      <c r="C1306" s="19">
        <v>815.94</v>
      </c>
      <c r="D1306" s="19">
        <v>91.525530709741446</v>
      </c>
    </row>
    <row r="1307" spans="2:4" x14ac:dyDescent="0.25">
      <c r="B1307" s="18">
        <v>39902</v>
      </c>
      <c r="C1307" s="19">
        <v>787.53</v>
      </c>
      <c r="D1307" s="19">
        <v>90.75232837925445</v>
      </c>
    </row>
    <row r="1308" spans="2:4" x14ac:dyDescent="0.25">
      <c r="B1308" s="18">
        <v>39903</v>
      </c>
      <c r="C1308" s="19">
        <v>797.87</v>
      </c>
      <c r="D1308" s="19">
        <v>91.27677665286285</v>
      </c>
    </row>
    <row r="1309" spans="2:4" x14ac:dyDescent="0.25">
      <c r="B1309" s="18">
        <v>39904</v>
      </c>
      <c r="C1309" s="19">
        <v>811.08</v>
      </c>
      <c r="D1309" s="19">
        <v>91.275152068194132</v>
      </c>
    </row>
    <row r="1310" spans="2:4" x14ac:dyDescent="0.25">
      <c r="B1310" s="18">
        <v>39905</v>
      </c>
      <c r="C1310" s="19">
        <v>834.38</v>
      </c>
      <c r="D1310" s="19">
        <v>92.860343141784469</v>
      </c>
    </row>
    <row r="1311" spans="2:4" x14ac:dyDescent="0.25">
      <c r="B1311" s="18">
        <v>39906</v>
      </c>
      <c r="C1311" s="19">
        <v>842.5</v>
      </c>
      <c r="D1311" s="19">
        <v>93.046075105269935</v>
      </c>
    </row>
    <row r="1312" spans="2:4" x14ac:dyDescent="0.25">
      <c r="B1312" s="18">
        <v>39909</v>
      </c>
      <c r="C1312" s="19">
        <v>835.48</v>
      </c>
      <c r="D1312" s="19">
        <v>92.638976827465896</v>
      </c>
    </row>
    <row r="1313" spans="2:4" x14ac:dyDescent="0.25">
      <c r="B1313" s="18">
        <v>39910</v>
      </c>
      <c r="C1313" s="19">
        <v>815.55</v>
      </c>
      <c r="D1313" s="19">
        <v>91.101617553758686</v>
      </c>
    </row>
    <row r="1314" spans="2:4" x14ac:dyDescent="0.25">
      <c r="B1314" s="18">
        <v>39911</v>
      </c>
      <c r="C1314" s="19">
        <v>825.16</v>
      </c>
      <c r="D1314" s="19">
        <v>91.71253716772982</v>
      </c>
    </row>
    <row r="1315" spans="2:4" x14ac:dyDescent="0.25">
      <c r="B1315" s="18">
        <v>39912</v>
      </c>
      <c r="C1315" s="19">
        <v>856.56</v>
      </c>
      <c r="D1315" s="19">
        <v>94.095381643223163</v>
      </c>
    </row>
    <row r="1316" spans="2:4" x14ac:dyDescent="0.25">
      <c r="B1316" s="18">
        <v>39916</v>
      </c>
      <c r="C1316" s="19">
        <v>858.73</v>
      </c>
      <c r="D1316" s="19">
        <v>94.184986389677832</v>
      </c>
    </row>
    <row r="1317" spans="2:4" x14ac:dyDescent="0.25">
      <c r="B1317" s="18">
        <v>39917</v>
      </c>
      <c r="C1317" s="19">
        <v>841.5</v>
      </c>
      <c r="D1317" s="19">
        <v>92.559345385858819</v>
      </c>
    </row>
    <row r="1318" spans="2:4" x14ac:dyDescent="0.25">
      <c r="B1318" s="18">
        <v>39918</v>
      </c>
      <c r="C1318" s="19">
        <v>852.06</v>
      </c>
      <c r="D1318" s="19">
        <v>93.265073830057361</v>
      </c>
    </row>
    <row r="1319" spans="2:4" x14ac:dyDescent="0.25">
      <c r="B1319" s="18">
        <v>39919</v>
      </c>
      <c r="C1319" s="19">
        <v>865.3</v>
      </c>
      <c r="D1319" s="19">
        <v>93.976576298617303</v>
      </c>
    </row>
    <row r="1320" spans="2:4" x14ac:dyDescent="0.25">
      <c r="B1320" s="18">
        <v>39920</v>
      </c>
      <c r="C1320" s="19">
        <v>869.6</v>
      </c>
      <c r="D1320" s="19">
        <v>94.084626121956546</v>
      </c>
    </row>
    <row r="1321" spans="2:4" x14ac:dyDescent="0.25">
      <c r="B1321" s="18">
        <v>39923</v>
      </c>
      <c r="C1321" s="19">
        <v>832.39</v>
      </c>
      <c r="D1321" s="19">
        <v>91.748183092334614</v>
      </c>
    </row>
    <row r="1322" spans="2:4" x14ac:dyDescent="0.25">
      <c r="B1322" s="18">
        <v>39924</v>
      </c>
      <c r="C1322" s="19">
        <v>850.08</v>
      </c>
      <c r="D1322" s="19">
        <v>92.86092973628034</v>
      </c>
    </row>
    <row r="1323" spans="2:4" x14ac:dyDescent="0.25">
      <c r="B1323" s="18">
        <v>39925</v>
      </c>
      <c r="C1323" s="19">
        <v>843.55</v>
      </c>
      <c r="D1323" s="19">
        <v>92.859044809868436</v>
      </c>
    </row>
    <row r="1324" spans="2:4" x14ac:dyDescent="0.25">
      <c r="B1324" s="18">
        <v>39926</v>
      </c>
      <c r="C1324" s="19">
        <v>851.92</v>
      </c>
      <c r="D1324" s="19">
        <v>93.404942464956633</v>
      </c>
    </row>
    <row r="1325" spans="2:4" x14ac:dyDescent="0.25">
      <c r="B1325" s="18">
        <v>39927</v>
      </c>
      <c r="C1325" s="19">
        <v>866.23</v>
      </c>
      <c r="D1325" s="19">
        <v>94.761896112174696</v>
      </c>
    </row>
    <row r="1326" spans="2:4" x14ac:dyDescent="0.25">
      <c r="B1326" s="18">
        <v>39930</v>
      </c>
      <c r="C1326" s="19">
        <v>857.51</v>
      </c>
      <c r="D1326" s="19">
        <v>94.122164239736833</v>
      </c>
    </row>
    <row r="1327" spans="2:4" x14ac:dyDescent="0.25">
      <c r="B1327" s="18">
        <v>39931</v>
      </c>
      <c r="C1327" s="19">
        <v>855.16</v>
      </c>
      <c r="D1327" s="19">
        <v>93.779074696738334</v>
      </c>
    </row>
    <row r="1328" spans="2:4" x14ac:dyDescent="0.25">
      <c r="B1328" s="18">
        <v>39932</v>
      </c>
      <c r="C1328" s="19">
        <v>873.64</v>
      </c>
      <c r="D1328" s="19">
        <v>95.210825017902806</v>
      </c>
    </row>
    <row r="1329" spans="2:4" x14ac:dyDescent="0.25">
      <c r="B1329" s="18">
        <v>39933</v>
      </c>
      <c r="C1329" s="19">
        <v>872.81</v>
      </c>
      <c r="D1329" s="19">
        <v>95.2393526307809</v>
      </c>
    </row>
    <row r="1330" spans="2:4" x14ac:dyDescent="0.25">
      <c r="B1330" s="18">
        <v>39934</v>
      </c>
      <c r="C1330" s="19">
        <v>877.52</v>
      </c>
      <c r="D1330" s="19">
        <v>95.565615352623382</v>
      </c>
    </row>
    <row r="1331" spans="2:4" x14ac:dyDescent="0.25">
      <c r="B1331" s="18">
        <v>39937</v>
      </c>
      <c r="C1331" s="19">
        <v>907.24</v>
      </c>
      <c r="D1331" s="19">
        <v>98.030069753581643</v>
      </c>
    </row>
    <row r="1332" spans="2:4" x14ac:dyDescent="0.25">
      <c r="B1332" s="18">
        <v>39938</v>
      </c>
      <c r="C1332" s="19">
        <v>903.8</v>
      </c>
      <c r="D1332" s="19">
        <v>97.687566225679575</v>
      </c>
    </row>
    <row r="1333" spans="2:4" x14ac:dyDescent="0.25">
      <c r="B1333" s="18">
        <v>39939</v>
      </c>
      <c r="C1333" s="19">
        <v>919.53</v>
      </c>
      <c r="D1333" s="19">
        <v>98.903266749814279</v>
      </c>
    </row>
    <row r="1334" spans="2:4" x14ac:dyDescent="0.25">
      <c r="B1334" s="18">
        <v>39940</v>
      </c>
      <c r="C1334" s="19">
        <v>907.39</v>
      </c>
      <c r="D1334" s="19">
        <v>97.86499078118436</v>
      </c>
    </row>
    <row r="1335" spans="2:4" x14ac:dyDescent="0.25">
      <c r="B1335" s="18">
        <v>39941</v>
      </c>
      <c r="C1335" s="19">
        <v>929.23</v>
      </c>
      <c r="D1335" s="19">
        <v>99.580348126928257</v>
      </c>
    </row>
    <row r="1336" spans="2:4" x14ac:dyDescent="0.25">
      <c r="B1336" s="18">
        <v>39944</v>
      </c>
      <c r="C1336" s="19">
        <v>909.24</v>
      </c>
      <c r="D1336" s="19">
        <v>97.741676553660241</v>
      </c>
    </row>
    <row r="1337" spans="2:4" x14ac:dyDescent="0.25">
      <c r="B1337" s="18">
        <v>39945</v>
      </c>
      <c r="C1337" s="19">
        <v>908.35</v>
      </c>
      <c r="D1337" s="19">
        <v>97.587601772523215</v>
      </c>
    </row>
    <row r="1338" spans="2:4" x14ac:dyDescent="0.25">
      <c r="B1338" s="18">
        <v>39946</v>
      </c>
      <c r="C1338" s="19">
        <v>883.92</v>
      </c>
      <c r="D1338" s="19">
        <v>95.584981099826663</v>
      </c>
    </row>
    <row r="1339" spans="2:4" x14ac:dyDescent="0.25">
      <c r="B1339" s="18">
        <v>39947</v>
      </c>
      <c r="C1339" s="19">
        <v>893.07</v>
      </c>
      <c r="D1339" s="19">
        <v>96.081026523474506</v>
      </c>
    </row>
    <row r="1340" spans="2:4" x14ac:dyDescent="0.25">
      <c r="B1340" s="18">
        <v>39948</v>
      </c>
      <c r="C1340" s="19">
        <v>882.88</v>
      </c>
      <c r="D1340" s="19">
        <v>96.079126275214165</v>
      </c>
    </row>
    <row r="1341" spans="2:4" x14ac:dyDescent="0.25">
      <c r="B1341" s="18">
        <v>39951</v>
      </c>
      <c r="C1341" s="19">
        <v>909.71</v>
      </c>
      <c r="D1341" s="19">
        <v>98.005383139919104</v>
      </c>
    </row>
    <row r="1342" spans="2:4" x14ac:dyDescent="0.25">
      <c r="B1342" s="18">
        <v>39952</v>
      </c>
      <c r="C1342" s="19">
        <v>908.13</v>
      </c>
      <c r="D1342" s="19">
        <v>98.003427818199839</v>
      </c>
    </row>
    <row r="1343" spans="2:4" x14ac:dyDescent="0.25">
      <c r="B1343" s="18">
        <v>39953</v>
      </c>
      <c r="C1343" s="19">
        <v>903.47</v>
      </c>
      <c r="D1343" s="19">
        <v>97.587423989728151</v>
      </c>
    </row>
    <row r="1344" spans="2:4" x14ac:dyDescent="0.25">
      <c r="B1344" s="18">
        <v>39954</v>
      </c>
      <c r="C1344" s="19">
        <v>888.33</v>
      </c>
      <c r="D1344" s="19">
        <v>96.677794039869283</v>
      </c>
    </row>
    <row r="1345" spans="2:4" x14ac:dyDescent="0.25">
      <c r="B1345" s="18">
        <v>39955</v>
      </c>
      <c r="C1345" s="19">
        <v>887</v>
      </c>
      <c r="D1345" s="19">
        <v>96.700478266883579</v>
      </c>
    </row>
    <row r="1346" spans="2:4" x14ac:dyDescent="0.25">
      <c r="B1346" s="18">
        <v>39959</v>
      </c>
      <c r="C1346" s="19">
        <v>910.33</v>
      </c>
      <c r="D1346" s="19">
        <v>98.533558204528674</v>
      </c>
    </row>
    <row r="1347" spans="2:4" x14ac:dyDescent="0.25">
      <c r="B1347" s="18">
        <v>39960</v>
      </c>
      <c r="C1347" s="19">
        <v>893.06</v>
      </c>
      <c r="D1347" s="19">
        <v>97.160668628688811</v>
      </c>
    </row>
    <row r="1348" spans="2:4" x14ac:dyDescent="0.25">
      <c r="B1348" s="18">
        <v>39961</v>
      </c>
      <c r="C1348" s="19">
        <v>906.83</v>
      </c>
      <c r="D1348" s="19">
        <v>98.360004863104066</v>
      </c>
    </row>
    <row r="1349" spans="2:4" x14ac:dyDescent="0.25">
      <c r="B1349" s="18">
        <v>39962</v>
      </c>
      <c r="C1349" s="19">
        <v>919.14</v>
      </c>
      <c r="D1349" s="19">
        <v>99.217223403608884</v>
      </c>
    </row>
    <row r="1350" spans="2:4" x14ac:dyDescent="0.25">
      <c r="B1350" s="18">
        <v>39965</v>
      </c>
      <c r="C1350" s="19">
        <v>942.87</v>
      </c>
      <c r="D1350" s="19">
        <v>101.27672980898254</v>
      </c>
    </row>
    <row r="1351" spans="2:4" x14ac:dyDescent="0.25">
      <c r="B1351" s="18">
        <v>39966</v>
      </c>
      <c r="C1351" s="19">
        <v>944.74</v>
      </c>
      <c r="D1351" s="19">
        <v>101.49012421344082</v>
      </c>
    </row>
    <row r="1352" spans="2:4" x14ac:dyDescent="0.25">
      <c r="B1352" s="18">
        <v>39967</v>
      </c>
      <c r="C1352" s="19">
        <v>931.76</v>
      </c>
      <c r="D1352" s="19">
        <v>100.78667597033332</v>
      </c>
    </row>
    <row r="1353" spans="2:4" x14ac:dyDescent="0.25">
      <c r="B1353" s="18">
        <v>39968</v>
      </c>
      <c r="C1353" s="19">
        <v>942.46</v>
      </c>
      <c r="D1353" s="19">
        <v>101.72466540620286</v>
      </c>
    </row>
    <row r="1354" spans="2:4" x14ac:dyDescent="0.25">
      <c r="B1354" s="18">
        <v>39969</v>
      </c>
      <c r="C1354" s="19">
        <v>940.09</v>
      </c>
      <c r="D1354" s="19">
        <v>101.45376385158718</v>
      </c>
    </row>
    <row r="1355" spans="2:4" x14ac:dyDescent="0.25">
      <c r="B1355" s="18">
        <v>39972</v>
      </c>
      <c r="C1355" s="19">
        <v>939.14</v>
      </c>
      <c r="D1355" s="19">
        <v>101.29661599932123</v>
      </c>
    </row>
    <row r="1356" spans="2:4" x14ac:dyDescent="0.25">
      <c r="B1356" s="18">
        <v>39973</v>
      </c>
      <c r="C1356" s="19">
        <v>942.43</v>
      </c>
      <c r="D1356" s="19">
        <v>101.27011571281201</v>
      </c>
    </row>
    <row r="1357" spans="2:4" x14ac:dyDescent="0.25">
      <c r="B1357" s="18">
        <v>39974</v>
      </c>
      <c r="C1357" s="19">
        <v>939.15</v>
      </c>
      <c r="D1357" s="19">
        <v>101.01563180823878</v>
      </c>
    </row>
    <row r="1358" spans="2:4" x14ac:dyDescent="0.25">
      <c r="B1358" s="18">
        <v>39975</v>
      </c>
      <c r="C1358" s="19">
        <v>944.89</v>
      </c>
      <c r="D1358" s="19">
        <v>101.36742673473566</v>
      </c>
    </row>
    <row r="1359" spans="2:4" x14ac:dyDescent="0.25">
      <c r="B1359" s="18">
        <v>39976</v>
      </c>
      <c r="C1359" s="19">
        <v>946.21</v>
      </c>
      <c r="D1359" s="19">
        <v>101.32453037154765</v>
      </c>
    </row>
    <row r="1360" spans="2:4" x14ac:dyDescent="0.25">
      <c r="B1360" s="18">
        <v>39979</v>
      </c>
      <c r="C1360" s="19">
        <v>923.72</v>
      </c>
      <c r="D1360" s="19">
        <v>99.642306759390763</v>
      </c>
    </row>
    <row r="1361" spans="2:4" x14ac:dyDescent="0.25">
      <c r="B1361" s="18">
        <v>39980</v>
      </c>
      <c r="C1361" s="19">
        <v>911.97</v>
      </c>
      <c r="D1361" s="19">
        <v>98.843588098613779</v>
      </c>
    </row>
    <row r="1362" spans="2:4" x14ac:dyDescent="0.25">
      <c r="B1362" s="18">
        <v>39981</v>
      </c>
      <c r="C1362" s="19">
        <v>910.71</v>
      </c>
      <c r="D1362" s="19">
        <v>98.796155442264293</v>
      </c>
    </row>
    <row r="1363" spans="2:4" x14ac:dyDescent="0.25">
      <c r="B1363" s="18">
        <v>39982</v>
      </c>
      <c r="C1363" s="19">
        <v>918.37</v>
      </c>
      <c r="D1363" s="19">
        <v>98.794307835695179</v>
      </c>
    </row>
    <row r="1364" spans="2:4" x14ac:dyDescent="0.25">
      <c r="B1364" s="18">
        <v>39983</v>
      </c>
      <c r="C1364" s="19">
        <v>921.23</v>
      </c>
      <c r="D1364" s="19">
        <v>98.792470554484396</v>
      </c>
    </row>
    <row r="1365" spans="2:4" x14ac:dyDescent="0.25">
      <c r="B1365" s="18">
        <v>39986</v>
      </c>
      <c r="C1365" s="19">
        <v>893.04</v>
      </c>
      <c r="D1365" s="19">
        <v>98.786989769731235</v>
      </c>
    </row>
    <row r="1366" spans="2:4" x14ac:dyDescent="0.25">
      <c r="B1366" s="18">
        <v>39987</v>
      </c>
      <c r="C1366" s="19">
        <v>895.1</v>
      </c>
      <c r="D1366" s="19">
        <v>98.785180064731094</v>
      </c>
    </row>
    <row r="1367" spans="2:4" x14ac:dyDescent="0.25">
      <c r="B1367" s="18">
        <v>39988</v>
      </c>
      <c r="C1367" s="19">
        <v>900.94</v>
      </c>
      <c r="D1367" s="19">
        <v>98.725531517245457</v>
      </c>
    </row>
    <row r="1368" spans="2:4" x14ac:dyDescent="0.25">
      <c r="B1368" s="18">
        <v>39989</v>
      </c>
      <c r="C1368" s="19">
        <v>920.26</v>
      </c>
      <c r="D1368" s="19">
        <v>99.849460197190936</v>
      </c>
    </row>
    <row r="1369" spans="2:4" x14ac:dyDescent="0.25">
      <c r="B1369" s="18">
        <v>39990</v>
      </c>
      <c r="C1369" s="19">
        <v>918.9</v>
      </c>
      <c r="D1369" s="19">
        <v>99.482193477725829</v>
      </c>
    </row>
    <row r="1370" spans="2:4" x14ac:dyDescent="0.25">
      <c r="B1370" s="18">
        <v>39993</v>
      </c>
      <c r="C1370" s="19">
        <v>927.23</v>
      </c>
      <c r="D1370" s="19">
        <v>99.711585313449106</v>
      </c>
    </row>
    <row r="1371" spans="2:4" x14ac:dyDescent="0.25">
      <c r="B1371" s="18">
        <v>39994</v>
      </c>
      <c r="C1371" s="19">
        <v>919.32</v>
      </c>
      <c r="D1371" s="19">
        <v>99.253583217196862</v>
      </c>
    </row>
    <row r="1372" spans="2:4" x14ac:dyDescent="0.25">
      <c r="B1372" s="18">
        <v>39995</v>
      </c>
      <c r="C1372" s="19">
        <v>923.33</v>
      </c>
      <c r="D1372" s="19">
        <v>99.495745224591829</v>
      </c>
    </row>
    <row r="1373" spans="2:4" x14ac:dyDescent="0.25">
      <c r="B1373" s="18">
        <v>39996</v>
      </c>
      <c r="C1373" s="19">
        <v>896.42</v>
      </c>
      <c r="D1373" s="19">
        <v>97.432573115080899</v>
      </c>
    </row>
    <row r="1374" spans="2:4" x14ac:dyDescent="0.25">
      <c r="B1374" s="18">
        <v>40000</v>
      </c>
      <c r="C1374" s="19">
        <v>898.72</v>
      </c>
      <c r="D1374" s="19">
        <v>97.560290965731483</v>
      </c>
    </row>
    <row r="1375" spans="2:4" x14ac:dyDescent="0.25">
      <c r="B1375" s="18">
        <v>40001</v>
      </c>
      <c r="C1375" s="19">
        <v>881.03</v>
      </c>
      <c r="D1375" s="19">
        <v>97.558452921622205</v>
      </c>
    </row>
    <row r="1376" spans="2:4" x14ac:dyDescent="0.25">
      <c r="B1376" s="18">
        <v>40002</v>
      </c>
      <c r="C1376" s="19">
        <v>879.56</v>
      </c>
      <c r="D1376" s="19">
        <v>97.671761238891747</v>
      </c>
    </row>
    <row r="1377" spans="2:4" x14ac:dyDescent="0.25">
      <c r="B1377" s="18">
        <v>40003</v>
      </c>
      <c r="C1377" s="19">
        <v>882.68</v>
      </c>
      <c r="D1377" s="19">
        <v>97.6698922822535</v>
      </c>
    </row>
    <row r="1378" spans="2:4" x14ac:dyDescent="0.25">
      <c r="B1378" s="18">
        <v>40004</v>
      </c>
      <c r="C1378" s="19">
        <v>879.13</v>
      </c>
      <c r="D1378" s="19">
        <v>97.40387860088039</v>
      </c>
    </row>
    <row r="1379" spans="2:4" x14ac:dyDescent="0.25">
      <c r="B1379" s="18">
        <v>40007</v>
      </c>
      <c r="C1379" s="19">
        <v>901.05</v>
      </c>
      <c r="D1379" s="19">
        <v>98.783643659849602</v>
      </c>
    </row>
    <row r="1380" spans="2:4" x14ac:dyDescent="0.25">
      <c r="B1380" s="18">
        <v>40008</v>
      </c>
      <c r="C1380" s="19">
        <v>905.84</v>
      </c>
      <c r="D1380" s="19">
        <v>98.955292315666682</v>
      </c>
    </row>
    <row r="1381" spans="2:4" x14ac:dyDescent="0.25">
      <c r="B1381" s="18">
        <v>40009</v>
      </c>
      <c r="C1381" s="19">
        <v>932.68</v>
      </c>
      <c r="D1381" s="19">
        <v>100.99306123804463</v>
      </c>
    </row>
    <row r="1382" spans="2:4" x14ac:dyDescent="0.25">
      <c r="B1382" s="18">
        <v>40010</v>
      </c>
      <c r="C1382" s="19">
        <v>940.74</v>
      </c>
      <c r="D1382" s="19">
        <v>101.55603880272413</v>
      </c>
    </row>
    <row r="1383" spans="2:4" x14ac:dyDescent="0.25">
      <c r="B1383" s="18">
        <v>40011</v>
      </c>
      <c r="C1383" s="19">
        <v>940.38</v>
      </c>
      <c r="D1383" s="19">
        <v>101.52301326932947</v>
      </c>
    </row>
    <row r="1384" spans="2:4" x14ac:dyDescent="0.25">
      <c r="B1384" s="18">
        <v>40014</v>
      </c>
      <c r="C1384" s="19">
        <v>951.13</v>
      </c>
      <c r="D1384" s="19">
        <v>102.16423905563643</v>
      </c>
    </row>
    <row r="1385" spans="2:4" x14ac:dyDescent="0.25">
      <c r="B1385" s="18">
        <v>40015</v>
      </c>
      <c r="C1385" s="19">
        <v>954.58</v>
      </c>
      <c r="D1385" s="19">
        <v>102.1805208297373</v>
      </c>
    </row>
    <row r="1386" spans="2:4" x14ac:dyDescent="0.25">
      <c r="B1386" s="18">
        <v>40016</v>
      </c>
      <c r="C1386" s="19">
        <v>954.07</v>
      </c>
      <c r="D1386" s="19">
        <v>101.78995661497804</v>
      </c>
    </row>
    <row r="1387" spans="2:4" x14ac:dyDescent="0.25">
      <c r="B1387" s="18">
        <v>40017</v>
      </c>
      <c r="C1387" s="19">
        <v>976.29</v>
      </c>
      <c r="D1387" s="19">
        <v>103.27742554301614</v>
      </c>
    </row>
    <row r="1388" spans="2:4" x14ac:dyDescent="0.25">
      <c r="B1388" s="18">
        <v>40018</v>
      </c>
      <c r="C1388" s="19">
        <v>979.26</v>
      </c>
      <c r="D1388" s="19">
        <v>103.41620196462623</v>
      </c>
    </row>
    <row r="1389" spans="2:4" x14ac:dyDescent="0.25">
      <c r="B1389" s="18">
        <v>40021</v>
      </c>
      <c r="C1389" s="19">
        <v>982.18</v>
      </c>
      <c r="D1389" s="19">
        <v>103.88007846539149</v>
      </c>
    </row>
    <row r="1390" spans="2:4" x14ac:dyDescent="0.25">
      <c r="B1390" s="18">
        <v>40022</v>
      </c>
      <c r="C1390" s="19">
        <v>979.62</v>
      </c>
      <c r="D1390" s="19">
        <v>104.19306377098927</v>
      </c>
    </row>
    <row r="1391" spans="2:4" x14ac:dyDescent="0.25">
      <c r="B1391" s="18">
        <v>40023</v>
      </c>
      <c r="C1391" s="19">
        <v>975.15</v>
      </c>
      <c r="D1391" s="19">
        <v>103.89089709648241</v>
      </c>
    </row>
    <row r="1392" spans="2:4" x14ac:dyDescent="0.25">
      <c r="B1392" s="18">
        <v>40024</v>
      </c>
      <c r="C1392" s="19">
        <v>986.75</v>
      </c>
      <c r="D1392" s="19">
        <v>104.77616513923893</v>
      </c>
    </row>
    <row r="1393" spans="2:4" x14ac:dyDescent="0.25">
      <c r="B1393" s="18">
        <v>40025</v>
      </c>
      <c r="C1393" s="19">
        <v>987.48</v>
      </c>
      <c r="D1393" s="19">
        <v>104.94400191917492</v>
      </c>
    </row>
    <row r="1394" spans="2:4" x14ac:dyDescent="0.25">
      <c r="B1394" s="18">
        <v>40028</v>
      </c>
      <c r="C1394" s="19">
        <v>1002.63</v>
      </c>
      <c r="D1394" s="19">
        <v>106.11767526120205</v>
      </c>
    </row>
    <row r="1395" spans="2:4" x14ac:dyDescent="0.25">
      <c r="B1395" s="18">
        <v>40029</v>
      </c>
      <c r="C1395" s="19">
        <v>1005.65</v>
      </c>
      <c r="D1395" s="19">
        <v>106.33040144191632</v>
      </c>
    </row>
    <row r="1396" spans="2:4" x14ac:dyDescent="0.25">
      <c r="B1396" s="18">
        <v>40030</v>
      </c>
      <c r="C1396" s="19">
        <v>1002.72</v>
      </c>
      <c r="D1396" s="19">
        <v>106.03332058994992</v>
      </c>
    </row>
    <row r="1397" spans="2:4" x14ac:dyDescent="0.25">
      <c r="B1397" s="18">
        <v>40031</v>
      </c>
      <c r="C1397" s="19">
        <v>997.08</v>
      </c>
      <c r="D1397" s="19">
        <v>105.49230708093616</v>
      </c>
    </row>
    <row r="1398" spans="2:4" x14ac:dyDescent="0.25">
      <c r="B1398" s="18">
        <v>40032</v>
      </c>
      <c r="C1398" s="19">
        <v>1010.48</v>
      </c>
      <c r="D1398" s="19">
        <v>106.42021910193179</v>
      </c>
    </row>
    <row r="1399" spans="2:4" x14ac:dyDescent="0.25">
      <c r="B1399" s="18">
        <v>40035</v>
      </c>
      <c r="C1399" s="19">
        <v>1007.1</v>
      </c>
      <c r="D1399" s="19">
        <v>106.10052320018693</v>
      </c>
    </row>
    <row r="1400" spans="2:4" x14ac:dyDescent="0.25">
      <c r="B1400" s="18">
        <v>40036</v>
      </c>
      <c r="C1400" s="19">
        <v>994.35</v>
      </c>
      <c r="D1400" s="19">
        <v>105.12233736582823</v>
      </c>
    </row>
    <row r="1401" spans="2:4" x14ac:dyDescent="0.25">
      <c r="B1401" s="18">
        <v>40037</v>
      </c>
      <c r="C1401" s="19">
        <v>1005.81</v>
      </c>
      <c r="D1401" s="19">
        <v>106.11319036508978</v>
      </c>
    </row>
    <row r="1402" spans="2:4" x14ac:dyDescent="0.25">
      <c r="B1402" s="18">
        <v>40038</v>
      </c>
      <c r="C1402" s="19">
        <v>1012.73</v>
      </c>
      <c r="D1402" s="19">
        <v>106.56799350744197</v>
      </c>
    </row>
    <row r="1403" spans="2:4" x14ac:dyDescent="0.25">
      <c r="B1403" s="18">
        <v>40039</v>
      </c>
      <c r="C1403" s="19">
        <v>1004.09</v>
      </c>
      <c r="D1403" s="19">
        <v>105.92191858237975</v>
      </c>
    </row>
    <row r="1404" spans="2:4" x14ac:dyDescent="0.25">
      <c r="B1404" s="18">
        <v>40042</v>
      </c>
      <c r="C1404" s="19">
        <v>979.73</v>
      </c>
      <c r="D1404" s="19">
        <v>104.25679541370077</v>
      </c>
    </row>
    <row r="1405" spans="2:4" x14ac:dyDescent="0.25">
      <c r="B1405" s="18">
        <v>40043</v>
      </c>
      <c r="C1405" s="19">
        <v>989.67</v>
      </c>
      <c r="D1405" s="19">
        <v>104.98459118521563</v>
      </c>
    </row>
    <row r="1406" spans="2:4" x14ac:dyDescent="0.25">
      <c r="B1406" s="18">
        <v>40044</v>
      </c>
      <c r="C1406" s="19">
        <v>996.46</v>
      </c>
      <c r="D1406" s="19">
        <v>105.31968117962809</v>
      </c>
    </row>
    <row r="1407" spans="2:4" x14ac:dyDescent="0.25">
      <c r="B1407" s="18">
        <v>40045</v>
      </c>
      <c r="C1407" s="19">
        <v>1007.37</v>
      </c>
      <c r="D1407" s="19">
        <v>105.99980149272609</v>
      </c>
    </row>
    <row r="1408" spans="2:4" x14ac:dyDescent="0.25">
      <c r="B1408" s="18">
        <v>40046</v>
      </c>
      <c r="C1408" s="19">
        <v>1026.1300000000001</v>
      </c>
      <c r="D1408" s="19">
        <v>107.45688338305153</v>
      </c>
    </row>
    <row r="1409" spans="2:4" x14ac:dyDescent="0.25">
      <c r="B1409" s="18">
        <v>40049</v>
      </c>
      <c r="C1409" s="19">
        <v>1025.57</v>
      </c>
      <c r="D1409" s="19">
        <v>107.41542838019213</v>
      </c>
    </row>
    <row r="1410" spans="2:4" x14ac:dyDescent="0.25">
      <c r="B1410" s="18">
        <v>40050</v>
      </c>
      <c r="C1410" s="19">
        <v>1028</v>
      </c>
      <c r="D1410" s="19">
        <v>107.80695822140387</v>
      </c>
    </row>
    <row r="1411" spans="2:4" x14ac:dyDescent="0.25">
      <c r="B1411" s="18">
        <v>40051</v>
      </c>
      <c r="C1411" s="19">
        <v>1028.1199999999999</v>
      </c>
      <c r="D1411" s="19">
        <v>108.10802482874813</v>
      </c>
    </row>
    <row r="1412" spans="2:4" x14ac:dyDescent="0.25">
      <c r="B1412" s="18">
        <v>40052</v>
      </c>
      <c r="C1412" s="19">
        <v>1030.98</v>
      </c>
      <c r="D1412" s="19">
        <v>108.24154214813062</v>
      </c>
    </row>
    <row r="1413" spans="2:4" x14ac:dyDescent="0.25">
      <c r="B1413" s="18">
        <v>40053</v>
      </c>
      <c r="C1413" s="19">
        <v>1028.93</v>
      </c>
      <c r="D1413" s="19">
        <v>108.16515887967442</v>
      </c>
    </row>
    <row r="1414" spans="2:4" x14ac:dyDescent="0.25">
      <c r="B1414" s="18">
        <v>40056</v>
      </c>
      <c r="C1414" s="19">
        <v>1020.62</v>
      </c>
      <c r="D1414" s="19">
        <v>107.53141013473387</v>
      </c>
    </row>
    <row r="1415" spans="2:4" x14ac:dyDescent="0.25">
      <c r="B1415" s="18">
        <v>40057</v>
      </c>
      <c r="C1415" s="19">
        <v>998.04</v>
      </c>
      <c r="D1415" s="19">
        <v>105.91055827733894</v>
      </c>
    </row>
    <row r="1416" spans="2:4" x14ac:dyDescent="0.25">
      <c r="B1416" s="18">
        <v>40058</v>
      </c>
      <c r="C1416" s="19">
        <v>994.75</v>
      </c>
      <c r="D1416" s="19">
        <v>105.76152829465359</v>
      </c>
    </row>
    <row r="1417" spans="2:4" x14ac:dyDescent="0.25">
      <c r="B1417" s="18">
        <v>40059</v>
      </c>
      <c r="C1417" s="19">
        <v>1003.24</v>
      </c>
      <c r="D1417" s="19">
        <v>106.09066703721172</v>
      </c>
    </row>
    <row r="1418" spans="2:4" x14ac:dyDescent="0.25">
      <c r="B1418" s="18">
        <v>40060</v>
      </c>
      <c r="C1418" s="19">
        <v>1016.4</v>
      </c>
      <c r="D1418" s="19">
        <v>106.08856331200889</v>
      </c>
    </row>
    <row r="1419" spans="2:4" x14ac:dyDescent="0.25">
      <c r="B1419" s="18">
        <v>40064</v>
      </c>
      <c r="C1419" s="19">
        <v>1025.3900000000001</v>
      </c>
      <c r="D1419" s="19">
        <v>106.08012664548201</v>
      </c>
    </row>
    <row r="1420" spans="2:4" x14ac:dyDescent="0.25">
      <c r="B1420" s="18">
        <v>40065</v>
      </c>
      <c r="C1420" s="19">
        <v>1033.3699999999999</v>
      </c>
      <c r="D1420" s="19">
        <v>106.52122218289756</v>
      </c>
    </row>
    <row r="1421" spans="2:4" x14ac:dyDescent="0.25">
      <c r="B1421" s="18">
        <v>40066</v>
      </c>
      <c r="C1421" s="19">
        <v>1044.1400000000001</v>
      </c>
      <c r="D1421" s="19">
        <v>107.02376702724352</v>
      </c>
    </row>
    <row r="1422" spans="2:4" x14ac:dyDescent="0.25">
      <c r="B1422" s="18">
        <v>40067</v>
      </c>
      <c r="C1422" s="19">
        <v>1042.73</v>
      </c>
      <c r="D1422" s="19">
        <v>107.04739670872553</v>
      </c>
    </row>
    <row r="1423" spans="2:4" x14ac:dyDescent="0.25">
      <c r="B1423" s="18">
        <v>40070</v>
      </c>
      <c r="C1423" s="19">
        <v>1049.3399999999999</v>
      </c>
      <c r="D1423" s="19">
        <v>107.38714947465607</v>
      </c>
    </row>
    <row r="1424" spans="2:4" x14ac:dyDescent="0.25">
      <c r="B1424" s="18">
        <v>40071</v>
      </c>
      <c r="C1424" s="19">
        <v>1052.6300000000001</v>
      </c>
      <c r="D1424" s="19">
        <v>107.71869823142384</v>
      </c>
    </row>
    <row r="1425" spans="2:4" x14ac:dyDescent="0.25">
      <c r="B1425" s="18">
        <v>40072</v>
      </c>
      <c r="C1425" s="19">
        <v>1068.76</v>
      </c>
      <c r="D1425" s="19">
        <v>108.72769785487043</v>
      </c>
    </row>
    <row r="1426" spans="2:4" x14ac:dyDescent="0.25">
      <c r="B1426" s="18">
        <v>40073</v>
      </c>
      <c r="C1426" s="19">
        <v>1065.49</v>
      </c>
      <c r="D1426" s="19">
        <v>108.50084044781381</v>
      </c>
    </row>
    <row r="1427" spans="2:4" x14ac:dyDescent="0.25">
      <c r="B1427" s="18">
        <v>40074</v>
      </c>
      <c r="C1427" s="19">
        <v>1068.3</v>
      </c>
      <c r="D1427" s="19">
        <v>109.02416363959762</v>
      </c>
    </row>
    <row r="1428" spans="2:4" x14ac:dyDescent="0.25">
      <c r="B1428" s="18">
        <v>40077</v>
      </c>
      <c r="C1428" s="19">
        <v>1064.6600000000001</v>
      </c>
      <c r="D1428" s="19">
        <v>108.66649844839165</v>
      </c>
    </row>
    <row r="1429" spans="2:4" x14ac:dyDescent="0.25">
      <c r="B1429" s="18">
        <v>40078</v>
      </c>
      <c r="C1429" s="19">
        <v>1071.6600000000001</v>
      </c>
      <c r="D1429" s="19">
        <v>109.08408448457702</v>
      </c>
    </row>
    <row r="1430" spans="2:4" x14ac:dyDescent="0.25">
      <c r="B1430" s="18">
        <v>40079</v>
      </c>
      <c r="C1430" s="19">
        <v>1060.8699999999999</v>
      </c>
      <c r="D1430" s="19">
        <v>108.1835912336491</v>
      </c>
    </row>
    <row r="1431" spans="2:4" x14ac:dyDescent="0.25">
      <c r="B1431" s="18">
        <v>40080</v>
      </c>
      <c r="C1431" s="19">
        <v>1050.78</v>
      </c>
      <c r="D1431" s="19">
        <v>107.47078762326696</v>
      </c>
    </row>
    <row r="1432" spans="2:4" x14ac:dyDescent="0.25">
      <c r="B1432" s="18">
        <v>40081</v>
      </c>
      <c r="C1432" s="19">
        <v>1044.3800000000001</v>
      </c>
      <c r="D1432" s="19">
        <v>106.83827368619922</v>
      </c>
    </row>
    <row r="1433" spans="2:4" x14ac:dyDescent="0.25">
      <c r="B1433" s="18">
        <v>40084</v>
      </c>
      <c r="C1433" s="19">
        <v>1062.98</v>
      </c>
      <c r="D1433" s="19">
        <v>108.60890046170469</v>
      </c>
    </row>
    <row r="1434" spans="2:4" x14ac:dyDescent="0.25">
      <c r="B1434" s="18">
        <v>40085</v>
      </c>
      <c r="C1434" s="19">
        <v>1060.6099999999999</v>
      </c>
      <c r="D1434" s="19">
        <v>108.60670719013601</v>
      </c>
    </row>
    <row r="1435" spans="2:4" x14ac:dyDescent="0.25">
      <c r="B1435" s="18">
        <v>40086</v>
      </c>
      <c r="C1435" s="19">
        <v>1057.08</v>
      </c>
      <c r="D1435" s="19">
        <v>108.29025764414224</v>
      </c>
    </row>
    <row r="1436" spans="2:4" x14ac:dyDescent="0.25">
      <c r="B1436" s="18">
        <v>40087</v>
      </c>
      <c r="C1436" s="19">
        <v>1029.8499999999999</v>
      </c>
      <c r="D1436" s="19">
        <v>105.68804389400103</v>
      </c>
    </row>
    <row r="1437" spans="2:4" x14ac:dyDescent="0.25">
      <c r="B1437" s="18">
        <v>40088</v>
      </c>
      <c r="C1437" s="19">
        <v>1025.21</v>
      </c>
      <c r="D1437" s="19">
        <v>105.27972494561955</v>
      </c>
    </row>
    <row r="1438" spans="2:4" x14ac:dyDescent="0.25">
      <c r="B1438" s="18">
        <v>40091</v>
      </c>
      <c r="C1438" s="19">
        <v>1040.46</v>
      </c>
      <c r="D1438" s="19">
        <v>106.33112828572553</v>
      </c>
    </row>
    <row r="1439" spans="2:4" x14ac:dyDescent="0.25">
      <c r="B1439" s="18">
        <v>40092</v>
      </c>
      <c r="C1439" s="19">
        <v>1054.72</v>
      </c>
      <c r="D1439" s="19">
        <v>107.39693271704466</v>
      </c>
    </row>
    <row r="1440" spans="2:4" x14ac:dyDescent="0.25">
      <c r="B1440" s="18">
        <v>40093</v>
      </c>
      <c r="C1440" s="19">
        <v>1057.58</v>
      </c>
      <c r="D1440" s="19">
        <v>107.39472290161996</v>
      </c>
    </row>
    <row r="1441" spans="2:4" x14ac:dyDescent="0.25">
      <c r="B1441" s="18">
        <v>40094</v>
      </c>
      <c r="C1441" s="19">
        <v>1065.48</v>
      </c>
      <c r="D1441" s="19">
        <v>107.98587356024584</v>
      </c>
    </row>
    <row r="1442" spans="2:4" x14ac:dyDescent="0.25">
      <c r="B1442" s="18">
        <v>40095</v>
      </c>
      <c r="C1442" s="19">
        <v>1071.49</v>
      </c>
      <c r="D1442" s="19">
        <v>108.31525853250517</v>
      </c>
    </row>
    <row r="1443" spans="2:4" x14ac:dyDescent="0.25">
      <c r="B1443" s="18">
        <v>40098</v>
      </c>
      <c r="C1443" s="19">
        <v>1076.19</v>
      </c>
      <c r="D1443" s="19">
        <v>108.45064168468662</v>
      </c>
    </row>
    <row r="1444" spans="2:4" x14ac:dyDescent="0.25">
      <c r="B1444" s="18">
        <v>40099</v>
      </c>
      <c r="C1444" s="19">
        <v>1073.19</v>
      </c>
      <c r="D1444" s="19">
        <v>108.08215021668246</v>
      </c>
    </row>
    <row r="1445" spans="2:4" x14ac:dyDescent="0.25">
      <c r="B1445" s="18">
        <v>40100</v>
      </c>
      <c r="C1445" s="19">
        <v>1092.02</v>
      </c>
      <c r="D1445" s="19">
        <v>109.6955630948638</v>
      </c>
    </row>
    <row r="1446" spans="2:4" x14ac:dyDescent="0.25">
      <c r="B1446" s="18">
        <v>40101</v>
      </c>
      <c r="C1446" s="19">
        <v>1096.56</v>
      </c>
      <c r="D1446" s="19">
        <v>109.85587103026106</v>
      </c>
    </row>
    <row r="1447" spans="2:4" x14ac:dyDescent="0.25">
      <c r="B1447" s="18">
        <v>40102</v>
      </c>
      <c r="C1447" s="19">
        <v>1087.68</v>
      </c>
      <c r="D1447" s="19">
        <v>109.21004530845049</v>
      </c>
    </row>
    <row r="1448" spans="2:4" x14ac:dyDescent="0.25">
      <c r="B1448" s="18">
        <v>40105</v>
      </c>
      <c r="C1448" s="19">
        <v>1097.9100000000001</v>
      </c>
      <c r="D1448" s="19">
        <v>109.83183255299272</v>
      </c>
    </row>
    <row r="1449" spans="2:4" x14ac:dyDescent="0.25">
      <c r="B1449" s="18">
        <v>40106</v>
      </c>
      <c r="C1449" s="19">
        <v>1091.06</v>
      </c>
      <c r="D1449" s="19">
        <v>109.16613065578032</v>
      </c>
    </row>
    <row r="1450" spans="2:4" x14ac:dyDescent="0.25">
      <c r="B1450" s="18">
        <v>40107</v>
      </c>
      <c r="C1450" s="19">
        <v>1081.4000000000001</v>
      </c>
      <c r="D1450" s="19">
        <v>108.30737737919638</v>
      </c>
    </row>
    <row r="1451" spans="2:4" x14ac:dyDescent="0.25">
      <c r="B1451" s="18">
        <v>40108</v>
      </c>
      <c r="C1451" s="19">
        <v>1092.9100000000001</v>
      </c>
      <c r="D1451" s="19">
        <v>108.9600703718443</v>
      </c>
    </row>
    <row r="1452" spans="2:4" x14ac:dyDescent="0.25">
      <c r="B1452" s="18">
        <v>40109</v>
      </c>
      <c r="C1452" s="19">
        <v>1079.5999999999999</v>
      </c>
      <c r="D1452" s="19">
        <v>107.94416877928326</v>
      </c>
    </row>
    <row r="1453" spans="2:4" x14ac:dyDescent="0.25">
      <c r="B1453" s="18">
        <v>40112</v>
      </c>
      <c r="C1453" s="19">
        <v>1066.95</v>
      </c>
      <c r="D1453" s="19">
        <v>107.02053081470487</v>
      </c>
    </row>
    <row r="1454" spans="2:4" x14ac:dyDescent="0.25">
      <c r="B1454" s="18">
        <v>40113</v>
      </c>
      <c r="C1454" s="19">
        <v>1063.4100000000001</v>
      </c>
      <c r="D1454" s="19">
        <v>106.67848512669636</v>
      </c>
    </row>
    <row r="1455" spans="2:4" x14ac:dyDescent="0.25">
      <c r="B1455" s="18">
        <v>40114</v>
      </c>
      <c r="C1455" s="19">
        <v>1042.6300000000001</v>
      </c>
      <c r="D1455" s="19">
        <v>106.67624934996297</v>
      </c>
    </row>
    <row r="1456" spans="2:4" x14ac:dyDescent="0.25">
      <c r="B1456" s="18">
        <v>40115</v>
      </c>
      <c r="C1456" s="19">
        <v>1066.1099999999999</v>
      </c>
      <c r="D1456" s="19">
        <v>106.67400250826711</v>
      </c>
    </row>
    <row r="1457" spans="2:4" x14ac:dyDescent="0.25">
      <c r="B1457" s="18">
        <v>40116</v>
      </c>
      <c r="C1457" s="19">
        <v>1036.19</v>
      </c>
      <c r="D1457" s="19">
        <v>105.02477822189446</v>
      </c>
    </row>
    <row r="1458" spans="2:4" x14ac:dyDescent="0.25">
      <c r="B1458" s="18">
        <v>40119</v>
      </c>
      <c r="C1458" s="19">
        <v>1042.8800000000001</v>
      </c>
      <c r="D1458" s="19">
        <v>105.01813124067144</v>
      </c>
    </row>
    <row r="1459" spans="2:4" x14ac:dyDescent="0.25">
      <c r="B1459" s="18">
        <v>40120</v>
      </c>
      <c r="C1459" s="19">
        <v>1045.4100000000001</v>
      </c>
      <c r="D1459" s="19">
        <v>105.01591567630359</v>
      </c>
    </row>
    <row r="1460" spans="2:4" x14ac:dyDescent="0.25">
      <c r="B1460" s="18">
        <v>40121</v>
      </c>
      <c r="C1460" s="19">
        <v>1046.5</v>
      </c>
      <c r="D1460" s="19">
        <v>105.00542364176906</v>
      </c>
    </row>
    <row r="1461" spans="2:4" x14ac:dyDescent="0.25">
      <c r="B1461" s="18">
        <v>40122</v>
      </c>
      <c r="C1461" s="19">
        <v>1066.6300000000001</v>
      </c>
      <c r="D1461" s="19">
        <v>106.37651245464986</v>
      </c>
    </row>
    <row r="1462" spans="2:4" x14ac:dyDescent="0.25">
      <c r="B1462" s="18">
        <v>40123</v>
      </c>
      <c r="C1462" s="19">
        <v>1069.3</v>
      </c>
      <c r="D1462" s="19">
        <v>106.29585487266915</v>
      </c>
    </row>
    <row r="1463" spans="2:4" x14ac:dyDescent="0.25">
      <c r="B1463" s="18">
        <v>40126</v>
      </c>
      <c r="C1463" s="19">
        <v>1093.08</v>
      </c>
      <c r="D1463" s="19">
        <v>107.80997834134928</v>
      </c>
    </row>
    <row r="1464" spans="2:4" x14ac:dyDescent="0.25">
      <c r="B1464" s="18">
        <v>40127</v>
      </c>
      <c r="C1464" s="19">
        <v>1093.01</v>
      </c>
      <c r="D1464" s="19">
        <v>107.8874893333092</v>
      </c>
    </row>
    <row r="1465" spans="2:4" x14ac:dyDescent="0.25">
      <c r="B1465" s="18">
        <v>40128</v>
      </c>
      <c r="C1465" s="19">
        <v>1098.51</v>
      </c>
      <c r="D1465" s="19">
        <v>108.39468127382246</v>
      </c>
    </row>
    <row r="1466" spans="2:4" x14ac:dyDescent="0.25">
      <c r="B1466" s="18">
        <v>40129</v>
      </c>
      <c r="C1466" s="19">
        <v>1087.24</v>
      </c>
      <c r="D1466" s="19">
        <v>108.77957556282794</v>
      </c>
    </row>
    <row r="1467" spans="2:4" x14ac:dyDescent="0.25">
      <c r="B1467" s="18">
        <v>40130</v>
      </c>
      <c r="C1467" s="19">
        <v>1093.48</v>
      </c>
      <c r="D1467" s="19">
        <v>109.04343729069952</v>
      </c>
    </row>
    <row r="1468" spans="2:4" x14ac:dyDescent="0.25">
      <c r="B1468" s="18">
        <v>40133</v>
      </c>
      <c r="C1468" s="19">
        <v>1109.3</v>
      </c>
      <c r="D1468" s="19">
        <v>110.11126866845019</v>
      </c>
    </row>
    <row r="1469" spans="2:4" x14ac:dyDescent="0.25">
      <c r="B1469" s="18">
        <v>40134</v>
      </c>
      <c r="C1469" s="19">
        <v>1110.32</v>
      </c>
      <c r="D1469" s="19">
        <v>110.15157889720437</v>
      </c>
    </row>
    <row r="1470" spans="2:4" x14ac:dyDescent="0.25">
      <c r="B1470" s="18">
        <v>40135</v>
      </c>
      <c r="C1470" s="19">
        <v>1109.8</v>
      </c>
      <c r="D1470" s="19">
        <v>109.50006657846288</v>
      </c>
    </row>
    <row r="1471" spans="2:4" x14ac:dyDescent="0.25">
      <c r="B1471" s="18">
        <v>40136</v>
      </c>
      <c r="C1471" s="19">
        <v>1094.9000000000001</v>
      </c>
      <c r="D1471" s="19">
        <v>108.45232302853756</v>
      </c>
    </row>
    <row r="1472" spans="2:4" x14ac:dyDescent="0.25">
      <c r="B1472" s="18">
        <v>40137</v>
      </c>
      <c r="C1472" s="19">
        <v>1091.3800000000001</v>
      </c>
      <c r="D1472" s="19">
        <v>107.86070043146462</v>
      </c>
    </row>
    <row r="1473" spans="2:4" x14ac:dyDescent="0.25">
      <c r="B1473" s="18">
        <v>40140</v>
      </c>
      <c r="C1473" s="19">
        <v>1106.24</v>
      </c>
      <c r="D1473" s="19">
        <v>108.29676392130656</v>
      </c>
    </row>
    <row r="1474" spans="2:4" x14ac:dyDescent="0.25">
      <c r="B1474" s="18">
        <v>40141</v>
      </c>
      <c r="C1474" s="19">
        <v>1105.6500000000001</v>
      </c>
      <c r="D1474" s="19">
        <v>108.11830669251304</v>
      </c>
    </row>
    <row r="1475" spans="2:4" x14ac:dyDescent="0.25">
      <c r="B1475" s="18">
        <v>40142</v>
      </c>
      <c r="C1475" s="19">
        <v>1110.6300000000001</v>
      </c>
      <c r="D1475" s="19">
        <v>108.31881244595715</v>
      </c>
    </row>
    <row r="1476" spans="2:4" x14ac:dyDescent="0.25">
      <c r="B1476" s="18">
        <v>40144</v>
      </c>
      <c r="C1476" s="19">
        <v>1091.49</v>
      </c>
      <c r="D1476" s="19">
        <v>107.39090396603132</v>
      </c>
    </row>
    <row r="1477" spans="2:4" x14ac:dyDescent="0.25">
      <c r="B1477" s="18">
        <v>40147</v>
      </c>
      <c r="C1477" s="19">
        <v>1095.6300000000001</v>
      </c>
      <c r="D1477" s="19">
        <v>107.79315313501289</v>
      </c>
    </row>
    <row r="1478" spans="2:4" x14ac:dyDescent="0.25">
      <c r="B1478" s="18">
        <v>40148</v>
      </c>
      <c r="C1478" s="19">
        <v>1108.8599999999999</v>
      </c>
      <c r="D1478" s="19">
        <v>108.55670815836675</v>
      </c>
    </row>
    <row r="1479" spans="2:4" x14ac:dyDescent="0.25">
      <c r="B1479" s="18">
        <v>40149</v>
      </c>
      <c r="C1479" s="19">
        <v>1109.24</v>
      </c>
      <c r="D1479" s="19">
        <v>108.57513826166807</v>
      </c>
    </row>
    <row r="1480" spans="2:4" x14ac:dyDescent="0.25">
      <c r="B1480" s="18">
        <v>40150</v>
      </c>
      <c r="C1480" s="19">
        <v>1099.92</v>
      </c>
      <c r="D1480" s="19">
        <v>107.74435016013898</v>
      </c>
    </row>
    <row r="1481" spans="2:4" x14ac:dyDescent="0.25">
      <c r="B1481" s="18">
        <v>40151</v>
      </c>
      <c r="C1481" s="19">
        <v>1105.98</v>
      </c>
      <c r="D1481" s="19">
        <v>108.26063285953283</v>
      </c>
    </row>
    <row r="1482" spans="2:4" x14ac:dyDescent="0.25">
      <c r="B1482" s="18">
        <v>40154</v>
      </c>
      <c r="C1482" s="19">
        <v>1103.25</v>
      </c>
      <c r="D1482" s="19">
        <v>107.97259805355688</v>
      </c>
    </row>
    <row r="1483" spans="2:4" x14ac:dyDescent="0.25">
      <c r="B1483" s="18">
        <v>40155</v>
      </c>
      <c r="C1483" s="19">
        <v>1091.94</v>
      </c>
      <c r="D1483" s="19">
        <v>107.27049146199907</v>
      </c>
    </row>
    <row r="1484" spans="2:4" x14ac:dyDescent="0.25">
      <c r="B1484" s="18">
        <v>40156</v>
      </c>
      <c r="C1484" s="19">
        <v>1095.95</v>
      </c>
      <c r="D1484" s="19">
        <v>107.55256067951869</v>
      </c>
    </row>
    <row r="1485" spans="2:4" x14ac:dyDescent="0.25">
      <c r="B1485" s="18">
        <v>40157</v>
      </c>
      <c r="C1485" s="19">
        <v>1102.3499999999999</v>
      </c>
      <c r="D1485" s="19">
        <v>107.96079441696104</v>
      </c>
    </row>
    <row r="1486" spans="2:4" x14ac:dyDescent="0.25">
      <c r="B1486" s="18">
        <v>40158</v>
      </c>
      <c r="C1486" s="19">
        <v>1106.4100000000001</v>
      </c>
      <c r="D1486" s="19">
        <v>108.26986585720977</v>
      </c>
    </row>
    <row r="1487" spans="2:4" x14ac:dyDescent="0.25">
      <c r="B1487" s="18">
        <v>40161</v>
      </c>
      <c r="C1487" s="19">
        <v>1114.1099999999999</v>
      </c>
      <c r="D1487" s="19">
        <v>108.72848871759135</v>
      </c>
    </row>
    <row r="1488" spans="2:4" x14ac:dyDescent="0.25">
      <c r="B1488" s="18">
        <v>40162</v>
      </c>
      <c r="C1488" s="19">
        <v>1107.93</v>
      </c>
      <c r="D1488" s="19">
        <v>108.06589618413662</v>
      </c>
    </row>
    <row r="1489" spans="2:4" x14ac:dyDescent="0.25">
      <c r="B1489" s="18">
        <v>40163</v>
      </c>
      <c r="C1489" s="19">
        <v>1109.18</v>
      </c>
      <c r="D1489" s="19">
        <v>107.68213234204779</v>
      </c>
    </row>
    <row r="1490" spans="2:4" x14ac:dyDescent="0.25">
      <c r="B1490" s="18">
        <v>40164</v>
      </c>
      <c r="C1490" s="19">
        <v>1096.08</v>
      </c>
      <c r="D1490" s="19">
        <v>106.69268425791107</v>
      </c>
    </row>
    <row r="1491" spans="2:4" x14ac:dyDescent="0.25">
      <c r="B1491" s="18">
        <v>40165</v>
      </c>
      <c r="C1491" s="19">
        <v>1102.47</v>
      </c>
      <c r="D1491" s="19">
        <v>107.09887961407418</v>
      </c>
    </row>
    <row r="1492" spans="2:4" x14ac:dyDescent="0.25">
      <c r="B1492" s="18">
        <v>40168</v>
      </c>
      <c r="C1492" s="19">
        <v>1114.05</v>
      </c>
      <c r="D1492" s="19">
        <v>107.73761511270497</v>
      </c>
    </row>
    <row r="1493" spans="2:4" x14ac:dyDescent="0.25">
      <c r="B1493" s="18">
        <v>40169</v>
      </c>
      <c r="C1493" s="19">
        <v>1118.02</v>
      </c>
      <c r="D1493" s="19">
        <v>107.81388031609737</v>
      </c>
    </row>
    <row r="1494" spans="2:4" x14ac:dyDescent="0.25">
      <c r="B1494" s="18">
        <v>40170</v>
      </c>
      <c r="C1494" s="19">
        <v>1120.5899999999999</v>
      </c>
      <c r="D1494" s="19">
        <v>107.96212950210196</v>
      </c>
    </row>
    <row r="1495" spans="2:4" x14ac:dyDescent="0.25">
      <c r="B1495" s="18">
        <v>40171</v>
      </c>
      <c r="C1495" s="19">
        <v>1126.48</v>
      </c>
      <c r="D1495" s="19">
        <v>108.33181828604991</v>
      </c>
    </row>
    <row r="1496" spans="2:4" x14ac:dyDescent="0.25">
      <c r="B1496" s="18">
        <v>40175</v>
      </c>
      <c r="C1496" s="19">
        <v>1127.78</v>
      </c>
      <c r="D1496" s="19">
        <v>108.35054029840137</v>
      </c>
    </row>
    <row r="1497" spans="2:4" x14ac:dyDescent="0.25">
      <c r="B1497" s="18">
        <v>40176</v>
      </c>
      <c r="C1497" s="19">
        <v>1126.2</v>
      </c>
      <c r="D1497" s="19">
        <v>108.29059178260334</v>
      </c>
    </row>
    <row r="1498" spans="2:4" x14ac:dyDescent="0.25">
      <c r="B1498" s="18">
        <v>40177</v>
      </c>
      <c r="C1498" s="19">
        <v>1126.42</v>
      </c>
      <c r="D1498" s="19">
        <v>108.48389984092127</v>
      </c>
    </row>
    <row r="1499" spans="2:4" x14ac:dyDescent="0.25">
      <c r="B1499" s="18">
        <v>40178</v>
      </c>
      <c r="C1499" s="19">
        <v>1115.0999999999999</v>
      </c>
      <c r="D1499" s="19">
        <v>107.49243859922269</v>
      </c>
    </row>
    <row r="1500" spans="2:4" x14ac:dyDescent="0.25">
      <c r="B1500" s="18">
        <v>40182</v>
      </c>
      <c r="C1500" s="19">
        <v>1132.99</v>
      </c>
      <c r="D1500" s="19">
        <v>109.06812873277288</v>
      </c>
    </row>
    <row r="1501" spans="2:4" x14ac:dyDescent="0.25">
      <c r="B1501" s="18">
        <v>40183</v>
      </c>
      <c r="C1501" s="19">
        <v>1136.52</v>
      </c>
      <c r="D1501" s="19">
        <v>109.34342338102118</v>
      </c>
    </row>
    <row r="1502" spans="2:4" x14ac:dyDescent="0.25">
      <c r="B1502" s="18">
        <v>40184</v>
      </c>
      <c r="C1502" s="19">
        <v>1137.1400000000001</v>
      </c>
      <c r="D1502" s="19">
        <v>109.34637853116112</v>
      </c>
    </row>
    <row r="1503" spans="2:4" x14ac:dyDescent="0.25">
      <c r="B1503" s="18">
        <v>40185</v>
      </c>
      <c r="C1503" s="19">
        <v>1141.69</v>
      </c>
      <c r="D1503" s="19">
        <v>109.73029424739032</v>
      </c>
    </row>
    <row r="1504" spans="2:4" x14ac:dyDescent="0.25">
      <c r="B1504" s="18">
        <v>40186</v>
      </c>
      <c r="C1504" s="19">
        <v>1144.98</v>
      </c>
      <c r="D1504" s="19">
        <v>109.96372707239161</v>
      </c>
    </row>
    <row r="1505" spans="2:4" x14ac:dyDescent="0.25">
      <c r="B1505" s="18">
        <v>40189</v>
      </c>
      <c r="C1505" s="19">
        <v>1146.98</v>
      </c>
      <c r="D1505" s="19">
        <v>110.10078272647564</v>
      </c>
    </row>
    <row r="1506" spans="2:4" x14ac:dyDescent="0.25">
      <c r="B1506" s="18">
        <v>40190</v>
      </c>
      <c r="C1506" s="19">
        <v>1136.22</v>
      </c>
      <c r="D1506" s="19">
        <v>109.16692923682525</v>
      </c>
    </row>
    <row r="1507" spans="2:4" x14ac:dyDescent="0.25">
      <c r="B1507" s="18">
        <v>40191</v>
      </c>
      <c r="C1507" s="19">
        <v>1145.68</v>
      </c>
      <c r="D1507" s="19">
        <v>110.01149419653402</v>
      </c>
    </row>
    <row r="1508" spans="2:4" x14ac:dyDescent="0.25">
      <c r="B1508" s="18">
        <v>40192</v>
      </c>
      <c r="C1508" s="19">
        <v>1148.46</v>
      </c>
      <c r="D1508" s="19">
        <v>110.20996404055809</v>
      </c>
    </row>
    <row r="1509" spans="2:4" x14ac:dyDescent="0.25">
      <c r="B1509" s="18">
        <v>40193</v>
      </c>
      <c r="C1509" s="19">
        <v>1136.03</v>
      </c>
      <c r="D1509" s="19">
        <v>109.11959322366282</v>
      </c>
    </row>
    <row r="1510" spans="2:4" x14ac:dyDescent="0.25">
      <c r="B1510" s="18">
        <v>40197</v>
      </c>
      <c r="C1510" s="19">
        <v>1150.23</v>
      </c>
      <c r="D1510" s="19">
        <v>110.31217574166196</v>
      </c>
    </row>
    <row r="1511" spans="2:4" x14ac:dyDescent="0.25">
      <c r="B1511" s="18">
        <v>40198</v>
      </c>
      <c r="C1511" s="19">
        <v>1138.04</v>
      </c>
      <c r="D1511" s="19">
        <v>109.1662396515749</v>
      </c>
    </row>
    <row r="1512" spans="2:4" x14ac:dyDescent="0.25">
      <c r="B1512" s="18">
        <v>40199</v>
      </c>
      <c r="C1512" s="19">
        <v>1116.48</v>
      </c>
      <c r="D1512" s="19">
        <v>107.30844652120587</v>
      </c>
    </row>
    <row r="1513" spans="2:4" x14ac:dyDescent="0.25">
      <c r="B1513" s="18">
        <v>40200</v>
      </c>
      <c r="C1513" s="19">
        <v>1091.76</v>
      </c>
      <c r="D1513" s="19">
        <v>105.22303350139897</v>
      </c>
    </row>
    <row r="1514" spans="2:4" x14ac:dyDescent="0.25">
      <c r="B1514" s="18">
        <v>40203</v>
      </c>
      <c r="C1514" s="19">
        <v>1096.78</v>
      </c>
      <c r="D1514" s="19">
        <v>105.21630277730918</v>
      </c>
    </row>
    <row r="1515" spans="2:4" x14ac:dyDescent="0.25">
      <c r="B1515" s="18">
        <v>40204</v>
      </c>
      <c r="C1515" s="19">
        <v>1092.17</v>
      </c>
      <c r="D1515" s="19">
        <v>105.2140629538672</v>
      </c>
    </row>
    <row r="1516" spans="2:4" x14ac:dyDescent="0.25">
      <c r="B1516" s="18">
        <v>40205</v>
      </c>
      <c r="C1516" s="19">
        <v>1097.5</v>
      </c>
      <c r="D1516" s="19">
        <v>105.2118231781061</v>
      </c>
    </row>
    <row r="1517" spans="2:4" x14ac:dyDescent="0.25">
      <c r="B1517" s="18">
        <v>40206</v>
      </c>
      <c r="C1517" s="19">
        <v>1084.53</v>
      </c>
      <c r="D1517" s="19">
        <v>105.20958345002491</v>
      </c>
    </row>
    <row r="1518" spans="2:4" x14ac:dyDescent="0.25">
      <c r="B1518" s="18">
        <v>40207</v>
      </c>
      <c r="C1518" s="19">
        <v>1073.8699999999999</v>
      </c>
      <c r="D1518" s="19">
        <v>105.20735107565351</v>
      </c>
    </row>
    <row r="1519" spans="2:4" x14ac:dyDescent="0.25">
      <c r="B1519" s="18">
        <v>40210</v>
      </c>
      <c r="C1519" s="19">
        <v>1089.19</v>
      </c>
      <c r="D1519" s="19">
        <v>105.96388951798035</v>
      </c>
    </row>
    <row r="1520" spans="2:4" x14ac:dyDescent="0.25">
      <c r="B1520" s="18">
        <v>40211</v>
      </c>
      <c r="C1520" s="19">
        <v>1103.32</v>
      </c>
      <c r="D1520" s="19">
        <v>106.80476098958117</v>
      </c>
    </row>
    <row r="1521" spans="2:4" x14ac:dyDescent="0.25">
      <c r="B1521" s="18">
        <v>40212</v>
      </c>
      <c r="C1521" s="19">
        <v>1097.28</v>
      </c>
      <c r="D1521" s="19">
        <v>106.34367820382181</v>
      </c>
    </row>
    <row r="1522" spans="2:4" x14ac:dyDescent="0.25">
      <c r="B1522" s="18">
        <v>40213</v>
      </c>
      <c r="C1522" s="19">
        <v>1063.1099999999999</v>
      </c>
      <c r="D1522" s="19">
        <v>104.59884107670055</v>
      </c>
    </row>
    <row r="1523" spans="2:4" x14ac:dyDescent="0.25">
      <c r="B1523" s="18">
        <v>40214</v>
      </c>
      <c r="C1523" s="19">
        <v>1066.19</v>
      </c>
      <c r="D1523" s="19">
        <v>104.99568465812075</v>
      </c>
    </row>
    <row r="1524" spans="2:4" x14ac:dyDescent="0.25">
      <c r="B1524" s="18">
        <v>40217</v>
      </c>
      <c r="C1524" s="19">
        <v>1056.74</v>
      </c>
      <c r="D1524" s="19">
        <v>104.42933057352623</v>
      </c>
    </row>
    <row r="1525" spans="2:4" x14ac:dyDescent="0.25">
      <c r="B1525" s="18">
        <v>40218</v>
      </c>
      <c r="C1525" s="19">
        <v>1070.52</v>
      </c>
      <c r="D1525" s="19">
        <v>105.21187724829208</v>
      </c>
    </row>
    <row r="1526" spans="2:4" x14ac:dyDescent="0.25">
      <c r="B1526" s="18">
        <v>40219</v>
      </c>
      <c r="C1526" s="19">
        <v>1068.1300000000001</v>
      </c>
      <c r="D1526" s="19">
        <v>104.97758308198249</v>
      </c>
    </row>
    <row r="1527" spans="2:4" x14ac:dyDescent="0.25">
      <c r="B1527" s="18">
        <v>40220</v>
      </c>
      <c r="C1527" s="19">
        <v>1078.47</v>
      </c>
      <c r="D1527" s="19">
        <v>105.4373640703397</v>
      </c>
    </row>
    <row r="1528" spans="2:4" x14ac:dyDescent="0.25">
      <c r="B1528" s="18">
        <v>40221</v>
      </c>
      <c r="C1528" s="19">
        <v>1075.51</v>
      </c>
      <c r="D1528" s="19">
        <v>105.17948091042162</v>
      </c>
    </row>
    <row r="1529" spans="2:4" x14ac:dyDescent="0.25">
      <c r="B1529" s="18">
        <v>40225</v>
      </c>
      <c r="C1529" s="19">
        <v>1094.8699999999999</v>
      </c>
      <c r="D1529" s="19">
        <v>105.94741860671543</v>
      </c>
    </row>
    <row r="1530" spans="2:4" x14ac:dyDescent="0.25">
      <c r="B1530" s="18">
        <v>40226</v>
      </c>
      <c r="C1530" s="19">
        <v>1099.51</v>
      </c>
      <c r="D1530" s="19">
        <v>105.7694884234366</v>
      </c>
    </row>
    <row r="1531" spans="2:4" x14ac:dyDescent="0.25">
      <c r="B1531" s="18">
        <v>40227</v>
      </c>
      <c r="C1531" s="19">
        <v>1106.75</v>
      </c>
      <c r="D1531" s="19">
        <v>105.21633142382048</v>
      </c>
    </row>
    <row r="1532" spans="2:4" x14ac:dyDescent="0.25">
      <c r="B1532" s="18">
        <v>40228</v>
      </c>
      <c r="C1532" s="19">
        <v>1109.17</v>
      </c>
      <c r="D1532" s="19">
        <v>105.1041606111765</v>
      </c>
    </row>
    <row r="1533" spans="2:4" x14ac:dyDescent="0.25">
      <c r="B1533" s="18">
        <v>40231</v>
      </c>
      <c r="C1533" s="19">
        <v>1108.01</v>
      </c>
      <c r="D1533" s="19">
        <v>104.70819430450692</v>
      </c>
    </row>
    <row r="1534" spans="2:4" x14ac:dyDescent="0.25">
      <c r="B1534" s="18">
        <v>40232</v>
      </c>
      <c r="C1534" s="19">
        <v>1094.5999999999999</v>
      </c>
      <c r="D1534" s="19">
        <v>103.90300688399827</v>
      </c>
    </row>
    <row r="1535" spans="2:4" x14ac:dyDescent="0.25">
      <c r="B1535" s="18">
        <v>40233</v>
      </c>
      <c r="C1535" s="19">
        <v>1105.24</v>
      </c>
      <c r="D1535" s="19">
        <v>104.60502448935793</v>
      </c>
    </row>
    <row r="1536" spans="2:4" x14ac:dyDescent="0.25">
      <c r="B1536" s="18">
        <v>40234</v>
      </c>
      <c r="C1536" s="19">
        <v>1102.94</v>
      </c>
      <c r="D1536" s="19">
        <v>104.394041805539</v>
      </c>
    </row>
    <row r="1537" spans="2:4" x14ac:dyDescent="0.25">
      <c r="B1537" s="18">
        <v>40235</v>
      </c>
      <c r="C1537" s="19">
        <v>1104.49</v>
      </c>
      <c r="D1537" s="19">
        <v>104.31508726303885</v>
      </c>
    </row>
    <row r="1538" spans="2:4" x14ac:dyDescent="0.25">
      <c r="B1538" s="18">
        <v>40238</v>
      </c>
      <c r="C1538" s="19">
        <v>1115.71</v>
      </c>
      <c r="D1538" s="19">
        <v>105.06073811870466</v>
      </c>
    </row>
    <row r="1539" spans="2:4" x14ac:dyDescent="0.25">
      <c r="B1539" s="18">
        <v>40239</v>
      </c>
      <c r="C1539" s="19">
        <v>1118.31</v>
      </c>
      <c r="D1539" s="19">
        <v>105.16887600447791</v>
      </c>
    </row>
    <row r="1540" spans="2:4" x14ac:dyDescent="0.25">
      <c r="B1540" s="18">
        <v>40240</v>
      </c>
      <c r="C1540" s="19">
        <v>1118.79</v>
      </c>
      <c r="D1540" s="19">
        <v>105.12238587655466</v>
      </c>
    </row>
    <row r="1541" spans="2:4" x14ac:dyDescent="0.25">
      <c r="B1541" s="18">
        <v>40241</v>
      </c>
      <c r="C1541" s="19">
        <v>1122.97</v>
      </c>
      <c r="D1541" s="19">
        <v>105.49853566712294</v>
      </c>
    </row>
    <row r="1542" spans="2:4" x14ac:dyDescent="0.25">
      <c r="B1542" s="18">
        <v>40242</v>
      </c>
      <c r="C1542" s="19">
        <v>1138.7</v>
      </c>
      <c r="D1542" s="19">
        <v>106.82133808405742</v>
      </c>
    </row>
    <row r="1543" spans="2:4" x14ac:dyDescent="0.25">
      <c r="B1543" s="18">
        <v>40245</v>
      </c>
      <c r="C1543" s="19">
        <v>1138.5</v>
      </c>
      <c r="D1543" s="19">
        <v>106.77469410953739</v>
      </c>
    </row>
    <row r="1544" spans="2:4" x14ac:dyDescent="0.25">
      <c r="B1544" s="18">
        <v>40246</v>
      </c>
      <c r="C1544" s="19">
        <v>1140.45</v>
      </c>
      <c r="D1544" s="19">
        <v>106.96111359126004</v>
      </c>
    </row>
    <row r="1545" spans="2:4" x14ac:dyDescent="0.25">
      <c r="B1545" s="18">
        <v>40247</v>
      </c>
      <c r="C1545" s="19">
        <v>1145.6099999999999</v>
      </c>
      <c r="D1545" s="19">
        <v>107.46162471824792</v>
      </c>
    </row>
    <row r="1546" spans="2:4" x14ac:dyDescent="0.25">
      <c r="B1546" s="18">
        <v>40248</v>
      </c>
      <c r="C1546" s="19">
        <v>1150.24</v>
      </c>
      <c r="D1546" s="19">
        <v>107.93823025002459</v>
      </c>
    </row>
    <row r="1547" spans="2:4" x14ac:dyDescent="0.25">
      <c r="B1547" s="18">
        <v>40249</v>
      </c>
      <c r="C1547" s="19">
        <v>1149.99</v>
      </c>
      <c r="D1547" s="19">
        <v>107.89243967415902</v>
      </c>
    </row>
    <row r="1548" spans="2:4" x14ac:dyDescent="0.25">
      <c r="B1548" s="18">
        <v>40252</v>
      </c>
      <c r="C1548" s="19">
        <v>1150.51</v>
      </c>
      <c r="D1548" s="19">
        <v>107.93635113256248</v>
      </c>
    </row>
    <row r="1549" spans="2:4" x14ac:dyDescent="0.25">
      <c r="B1549" s="18">
        <v>40253</v>
      </c>
      <c r="C1549" s="19">
        <v>1159.46</v>
      </c>
      <c r="D1549" s="19">
        <v>108.67728265041701</v>
      </c>
    </row>
    <row r="1550" spans="2:4" x14ac:dyDescent="0.25">
      <c r="B1550" s="18">
        <v>40254</v>
      </c>
      <c r="C1550" s="19">
        <v>1166.21</v>
      </c>
      <c r="D1550" s="19">
        <v>109.18866226968264</v>
      </c>
    </row>
    <row r="1551" spans="2:4" x14ac:dyDescent="0.25">
      <c r="B1551" s="18">
        <v>40255</v>
      </c>
      <c r="C1551" s="19">
        <v>1165.83</v>
      </c>
      <c r="D1551" s="19">
        <v>109.112530719505</v>
      </c>
    </row>
    <row r="1552" spans="2:4" x14ac:dyDescent="0.25">
      <c r="B1552" s="18">
        <v>40256</v>
      </c>
      <c r="C1552" s="19">
        <v>1159.9000000000001</v>
      </c>
      <c r="D1552" s="19">
        <v>108.62109737906148</v>
      </c>
    </row>
    <row r="1553" spans="2:4" x14ac:dyDescent="0.25">
      <c r="B1553" s="18">
        <v>40259</v>
      </c>
      <c r="C1553" s="19">
        <v>1165.81</v>
      </c>
      <c r="D1553" s="19">
        <v>109.11926993953104</v>
      </c>
    </row>
    <row r="1554" spans="2:4" x14ac:dyDescent="0.25">
      <c r="B1554" s="18">
        <v>40260</v>
      </c>
      <c r="C1554" s="19">
        <v>1174.17</v>
      </c>
      <c r="D1554" s="19">
        <v>109.83448296045491</v>
      </c>
    </row>
    <row r="1555" spans="2:4" x14ac:dyDescent="0.25">
      <c r="B1555" s="18">
        <v>40261</v>
      </c>
      <c r="C1555" s="19">
        <v>1167.72</v>
      </c>
      <c r="D1555" s="19">
        <v>109.30226191955414</v>
      </c>
    </row>
    <row r="1556" spans="2:4" x14ac:dyDescent="0.25">
      <c r="B1556" s="18">
        <v>40262</v>
      </c>
      <c r="C1556" s="19">
        <v>1165.73</v>
      </c>
      <c r="D1556" s="19">
        <v>109.14803627987695</v>
      </c>
    </row>
    <row r="1557" spans="2:4" x14ac:dyDescent="0.25">
      <c r="B1557" s="18">
        <v>40263</v>
      </c>
      <c r="C1557" s="19">
        <v>1166.5899999999999</v>
      </c>
      <c r="D1557" s="19">
        <v>109.19590611367791</v>
      </c>
    </row>
    <row r="1558" spans="2:4" x14ac:dyDescent="0.25">
      <c r="B1558" s="18">
        <v>40266</v>
      </c>
      <c r="C1558" s="19">
        <v>1173.22</v>
      </c>
      <c r="D1558" s="19">
        <v>109.7563377729183</v>
      </c>
    </row>
    <row r="1559" spans="2:4" x14ac:dyDescent="0.25">
      <c r="B1559" s="18">
        <v>40267</v>
      </c>
      <c r="C1559" s="19">
        <v>1173.27</v>
      </c>
      <c r="D1559" s="19">
        <v>109.72363759031636</v>
      </c>
    </row>
    <row r="1560" spans="2:4" x14ac:dyDescent="0.25">
      <c r="B1560" s="18">
        <v>40268</v>
      </c>
      <c r="C1560" s="19">
        <v>1169.43</v>
      </c>
      <c r="D1560" s="19">
        <v>109.35975773756901</v>
      </c>
    </row>
    <row r="1561" spans="2:4" x14ac:dyDescent="0.25">
      <c r="B1561" s="18">
        <v>40269</v>
      </c>
      <c r="C1561" s="19">
        <v>1178.0999999999999</v>
      </c>
      <c r="D1561" s="19">
        <v>110.14361130247843</v>
      </c>
    </row>
    <row r="1562" spans="2:4" x14ac:dyDescent="0.25">
      <c r="B1562" s="18">
        <v>40273</v>
      </c>
      <c r="C1562" s="19">
        <v>1187.44</v>
      </c>
      <c r="D1562" s="19">
        <v>110.88332866134927</v>
      </c>
    </row>
    <row r="1563" spans="2:4" x14ac:dyDescent="0.25">
      <c r="B1563" s="18">
        <v>40274</v>
      </c>
      <c r="C1563" s="19">
        <v>1189.44</v>
      </c>
      <c r="D1563" s="19">
        <v>110.98776817804998</v>
      </c>
    </row>
    <row r="1564" spans="2:4" x14ac:dyDescent="0.25">
      <c r="B1564" s="18">
        <v>40275</v>
      </c>
      <c r="C1564" s="19">
        <v>1182.45</v>
      </c>
      <c r="D1564" s="19">
        <v>110.44504625654946</v>
      </c>
    </row>
    <row r="1565" spans="2:4" x14ac:dyDescent="0.25">
      <c r="B1565" s="18">
        <v>40276</v>
      </c>
      <c r="C1565" s="19">
        <v>1186.44</v>
      </c>
      <c r="D1565" s="19">
        <v>110.76280496477052</v>
      </c>
    </row>
    <row r="1566" spans="2:4" x14ac:dyDescent="0.25">
      <c r="B1566" s="18">
        <v>40277</v>
      </c>
      <c r="C1566" s="19">
        <v>1194.3699999999999</v>
      </c>
      <c r="D1566" s="19">
        <v>111.45031543160684</v>
      </c>
    </row>
    <row r="1567" spans="2:4" x14ac:dyDescent="0.25">
      <c r="B1567" s="18">
        <v>40280</v>
      </c>
      <c r="C1567" s="19">
        <v>1196.48</v>
      </c>
      <c r="D1567" s="19">
        <v>111.63173715572518</v>
      </c>
    </row>
    <row r="1568" spans="2:4" x14ac:dyDescent="0.25">
      <c r="B1568" s="18">
        <v>40281</v>
      </c>
      <c r="C1568" s="19">
        <v>1197.3</v>
      </c>
      <c r="D1568" s="19">
        <v>111.72458976724205</v>
      </c>
    </row>
    <row r="1569" spans="2:4" x14ac:dyDescent="0.25">
      <c r="B1569" s="18">
        <v>40282</v>
      </c>
      <c r="C1569" s="19">
        <v>1210.6500000000001</v>
      </c>
      <c r="D1569" s="19">
        <v>112.87242895152171</v>
      </c>
    </row>
    <row r="1570" spans="2:4" x14ac:dyDescent="0.25">
      <c r="B1570" s="18">
        <v>40283</v>
      </c>
      <c r="C1570" s="19">
        <v>1211.67</v>
      </c>
      <c r="D1570" s="19">
        <v>112.96166397573738</v>
      </c>
    </row>
    <row r="1571" spans="2:4" x14ac:dyDescent="0.25">
      <c r="B1571" s="18">
        <v>40284</v>
      </c>
      <c r="C1571" s="19">
        <v>1192.1300000000001</v>
      </c>
      <c r="D1571" s="19">
        <v>111.29507801800465</v>
      </c>
    </row>
    <row r="1572" spans="2:4" x14ac:dyDescent="0.25">
      <c r="B1572" s="18">
        <v>40287</v>
      </c>
      <c r="C1572" s="19">
        <v>1197.52</v>
      </c>
      <c r="D1572" s="19">
        <v>111.7112713997536</v>
      </c>
    </row>
    <row r="1573" spans="2:4" x14ac:dyDescent="0.25">
      <c r="B1573" s="18">
        <v>40288</v>
      </c>
      <c r="C1573" s="19">
        <v>1207.17</v>
      </c>
      <c r="D1573" s="19">
        <v>112.45466180367237</v>
      </c>
    </row>
    <row r="1574" spans="2:4" x14ac:dyDescent="0.25">
      <c r="B1574" s="18">
        <v>40289</v>
      </c>
      <c r="C1574" s="19">
        <v>1205.94</v>
      </c>
      <c r="D1574" s="19">
        <v>112.35614243894896</v>
      </c>
    </row>
    <row r="1575" spans="2:4" x14ac:dyDescent="0.25">
      <c r="B1575" s="18">
        <v>40290</v>
      </c>
      <c r="C1575" s="19">
        <v>1208.67</v>
      </c>
      <c r="D1575" s="19">
        <v>112.59939525826307</v>
      </c>
    </row>
    <row r="1576" spans="2:4" x14ac:dyDescent="0.25">
      <c r="B1576" s="18">
        <v>40291</v>
      </c>
      <c r="C1576" s="19">
        <v>1217.28</v>
      </c>
      <c r="D1576" s="19">
        <v>113.35792393543275</v>
      </c>
    </row>
    <row r="1577" spans="2:4" x14ac:dyDescent="0.25">
      <c r="B1577" s="18">
        <v>40294</v>
      </c>
      <c r="C1577" s="19">
        <v>1212.05</v>
      </c>
      <c r="D1577" s="19">
        <v>112.91222868627342</v>
      </c>
    </row>
    <row r="1578" spans="2:4" x14ac:dyDescent="0.25">
      <c r="B1578" s="18">
        <v>40295</v>
      </c>
      <c r="C1578" s="19">
        <v>1183.71</v>
      </c>
      <c r="D1578" s="19">
        <v>110.6493307728269</v>
      </c>
    </row>
    <row r="1579" spans="2:4" x14ac:dyDescent="0.25">
      <c r="B1579" s="18">
        <v>40296</v>
      </c>
      <c r="C1579" s="19">
        <v>1191.3599999999999</v>
      </c>
      <c r="D1579" s="19">
        <v>111.33234395050864</v>
      </c>
    </row>
    <row r="1580" spans="2:4" x14ac:dyDescent="0.25">
      <c r="B1580" s="18">
        <v>40297</v>
      </c>
      <c r="C1580" s="19">
        <v>1206.78</v>
      </c>
      <c r="D1580" s="19">
        <v>112.12516282685898</v>
      </c>
    </row>
    <row r="1581" spans="2:4" x14ac:dyDescent="0.25">
      <c r="B1581" s="18">
        <v>40298</v>
      </c>
      <c r="C1581" s="19">
        <v>1186.69</v>
      </c>
      <c r="D1581" s="19">
        <v>111.40161595396175</v>
      </c>
    </row>
    <row r="1582" spans="2:4" x14ac:dyDescent="0.25">
      <c r="B1582" s="18">
        <v>40301</v>
      </c>
      <c r="C1582" s="19">
        <v>1202.26</v>
      </c>
      <c r="D1582" s="19">
        <v>112.3118979689802</v>
      </c>
    </row>
    <row r="1583" spans="2:4" x14ac:dyDescent="0.25">
      <c r="B1583" s="18">
        <v>40302</v>
      </c>
      <c r="C1583" s="19">
        <v>1173.5999999999999</v>
      </c>
      <c r="D1583" s="19">
        <v>111.04005159159642</v>
      </c>
    </row>
    <row r="1584" spans="2:4" x14ac:dyDescent="0.25">
      <c r="B1584" s="18">
        <v>40303</v>
      </c>
      <c r="C1584" s="19">
        <v>1165.8699999999999</v>
      </c>
      <c r="D1584" s="19">
        <v>110.9177269678743</v>
      </c>
    </row>
    <row r="1585" spans="2:4" x14ac:dyDescent="0.25">
      <c r="B1585" s="18">
        <v>40304</v>
      </c>
      <c r="C1585" s="19">
        <v>1128.1500000000001</v>
      </c>
      <c r="D1585" s="19">
        <v>109.60720164167226</v>
      </c>
    </row>
    <row r="1586" spans="2:4" x14ac:dyDescent="0.25">
      <c r="B1586" s="18">
        <v>40305</v>
      </c>
      <c r="C1586" s="19">
        <v>1110.8800000000001</v>
      </c>
      <c r="D1586" s="19">
        <v>109.07661130306221</v>
      </c>
    </row>
    <row r="1587" spans="2:4" x14ac:dyDescent="0.25">
      <c r="B1587" s="18">
        <v>40308</v>
      </c>
      <c r="C1587" s="19">
        <v>1159.73</v>
      </c>
      <c r="D1587" s="19">
        <v>109.07093489881463</v>
      </c>
    </row>
    <row r="1588" spans="2:4" x14ac:dyDescent="0.25">
      <c r="B1588" s="18">
        <v>40309</v>
      </c>
      <c r="C1588" s="19">
        <v>1155.79</v>
      </c>
      <c r="D1588" s="19">
        <v>109.06901254123635</v>
      </c>
    </row>
    <row r="1589" spans="2:4" x14ac:dyDescent="0.25">
      <c r="B1589" s="18">
        <v>40310</v>
      </c>
      <c r="C1589" s="19">
        <v>1171.67</v>
      </c>
      <c r="D1589" s="19">
        <v>109.06707885647955</v>
      </c>
    </row>
    <row r="1590" spans="2:4" x14ac:dyDescent="0.25">
      <c r="B1590" s="18">
        <v>40311</v>
      </c>
      <c r="C1590" s="19">
        <v>1157.44</v>
      </c>
      <c r="D1590" s="19">
        <v>108.75641175540105</v>
      </c>
    </row>
    <row r="1591" spans="2:4" x14ac:dyDescent="0.25">
      <c r="B1591" s="18">
        <v>40312</v>
      </c>
      <c r="C1591" s="19">
        <v>1135.68</v>
      </c>
      <c r="D1591" s="19">
        <v>109.9433281666639</v>
      </c>
    </row>
    <row r="1592" spans="2:4" x14ac:dyDescent="0.25">
      <c r="B1592" s="18">
        <v>40315</v>
      </c>
      <c r="C1592" s="19">
        <v>1136.94</v>
      </c>
      <c r="D1592" s="19">
        <v>110.27495661525812</v>
      </c>
    </row>
    <row r="1593" spans="2:4" x14ac:dyDescent="0.25">
      <c r="B1593" s="18">
        <v>40316</v>
      </c>
      <c r="C1593" s="19">
        <v>1120.8</v>
      </c>
      <c r="D1593" s="19">
        <v>110.98348765341713</v>
      </c>
    </row>
    <row r="1594" spans="2:4" x14ac:dyDescent="0.25">
      <c r="B1594" s="18">
        <v>40317</v>
      </c>
      <c r="C1594" s="19">
        <v>1115.05</v>
      </c>
      <c r="D1594" s="19">
        <v>111.18907537246658</v>
      </c>
    </row>
    <row r="1595" spans="2:4" x14ac:dyDescent="0.25">
      <c r="B1595" s="18">
        <v>40318</v>
      </c>
      <c r="C1595" s="19">
        <v>1071.5899999999999</v>
      </c>
      <c r="D1595" s="19">
        <v>111.68794752805833</v>
      </c>
    </row>
    <row r="1596" spans="2:4" x14ac:dyDescent="0.25">
      <c r="B1596" s="18">
        <v>40319</v>
      </c>
      <c r="C1596" s="19">
        <v>1087.69</v>
      </c>
      <c r="D1596" s="19">
        <v>112.80538632559423</v>
      </c>
    </row>
    <row r="1597" spans="2:4" x14ac:dyDescent="0.25">
      <c r="B1597" s="18">
        <v>40322</v>
      </c>
      <c r="C1597" s="19">
        <v>1073.6500000000001</v>
      </c>
      <c r="D1597" s="19">
        <v>111.19989769130147</v>
      </c>
    </row>
    <row r="1598" spans="2:4" x14ac:dyDescent="0.25">
      <c r="B1598" s="18">
        <v>40323</v>
      </c>
      <c r="C1598" s="19">
        <v>1074.03</v>
      </c>
      <c r="D1598" s="19">
        <v>110.21575748847131</v>
      </c>
    </row>
    <row r="1599" spans="2:4" x14ac:dyDescent="0.25">
      <c r="B1599" s="18">
        <v>40324</v>
      </c>
      <c r="C1599" s="19">
        <v>1067.95</v>
      </c>
      <c r="D1599" s="19">
        <v>109.0197820850543</v>
      </c>
    </row>
    <row r="1600" spans="2:4" x14ac:dyDescent="0.25">
      <c r="B1600" s="18">
        <v>40325</v>
      </c>
      <c r="C1600" s="19">
        <v>1103.06</v>
      </c>
      <c r="D1600" s="19">
        <v>109.33908507091371</v>
      </c>
    </row>
    <row r="1601" spans="2:4" x14ac:dyDescent="0.25">
      <c r="B1601" s="18">
        <v>40326</v>
      </c>
      <c r="C1601" s="19">
        <v>1089.4100000000001</v>
      </c>
      <c r="D1601" s="19">
        <v>108.87048995427553</v>
      </c>
    </row>
    <row r="1602" spans="2:4" x14ac:dyDescent="0.25">
      <c r="B1602" s="18">
        <v>40330</v>
      </c>
      <c r="C1602" s="19">
        <v>1070.71</v>
      </c>
      <c r="D1602" s="19">
        <v>108.86282545600177</v>
      </c>
    </row>
    <row r="1603" spans="2:4" x14ac:dyDescent="0.25">
      <c r="B1603" s="18">
        <v>40331</v>
      </c>
      <c r="C1603" s="19">
        <v>1098.3800000000001</v>
      </c>
      <c r="D1603" s="19">
        <v>108.86090186761912</v>
      </c>
    </row>
    <row r="1604" spans="2:4" x14ac:dyDescent="0.25">
      <c r="B1604" s="18">
        <v>40332</v>
      </c>
      <c r="C1604" s="19">
        <v>1102.83</v>
      </c>
      <c r="D1604" s="19">
        <v>108.85897831322598</v>
      </c>
    </row>
    <row r="1605" spans="2:4" x14ac:dyDescent="0.25">
      <c r="B1605" s="18">
        <v>40333</v>
      </c>
      <c r="C1605" s="19">
        <v>1064.8800000000001</v>
      </c>
      <c r="D1605" s="19">
        <v>107.23024456852583</v>
      </c>
    </row>
    <row r="1606" spans="2:4" x14ac:dyDescent="0.25">
      <c r="B1606" s="18">
        <v>40336</v>
      </c>
      <c r="C1606" s="19">
        <v>1050.47</v>
      </c>
      <c r="D1606" s="19">
        <v>106.7334477087667</v>
      </c>
    </row>
    <row r="1607" spans="2:4" x14ac:dyDescent="0.25">
      <c r="B1607" s="18">
        <v>40337</v>
      </c>
      <c r="C1607" s="19">
        <v>1062</v>
      </c>
      <c r="D1607" s="19">
        <v>107.08214242837926</v>
      </c>
    </row>
    <row r="1608" spans="2:4" x14ac:dyDescent="0.25">
      <c r="B1608" s="18">
        <v>40338</v>
      </c>
      <c r="C1608" s="19">
        <v>1055.69</v>
      </c>
      <c r="D1608" s="19">
        <v>106.68093829122728</v>
      </c>
    </row>
    <row r="1609" spans="2:4" x14ac:dyDescent="0.25">
      <c r="B1609" s="18">
        <v>40339</v>
      </c>
      <c r="C1609" s="19">
        <v>1086.8399999999999</v>
      </c>
      <c r="D1609" s="19">
        <v>108.39437842519885</v>
      </c>
    </row>
    <row r="1610" spans="2:4" x14ac:dyDescent="0.25">
      <c r="B1610" s="18">
        <v>40340</v>
      </c>
      <c r="C1610" s="19">
        <v>1091.5999999999999</v>
      </c>
      <c r="D1610" s="19">
        <v>108.39245745375088</v>
      </c>
    </row>
    <row r="1611" spans="2:4" x14ac:dyDescent="0.25">
      <c r="B1611" s="18">
        <v>40343</v>
      </c>
      <c r="C1611" s="19">
        <v>1089.6300000000001</v>
      </c>
      <c r="D1611" s="19">
        <v>107.8939719402579</v>
      </c>
    </row>
    <row r="1612" spans="2:4" x14ac:dyDescent="0.25">
      <c r="B1612" s="18">
        <v>40344</v>
      </c>
      <c r="C1612" s="19">
        <v>1115.23</v>
      </c>
      <c r="D1612" s="19">
        <v>109.08236242437994</v>
      </c>
    </row>
    <row r="1613" spans="2:4" x14ac:dyDescent="0.25">
      <c r="B1613" s="18">
        <v>40345</v>
      </c>
      <c r="C1613" s="19">
        <v>1114.6099999999999</v>
      </c>
      <c r="D1613" s="19">
        <v>108.60023548603637</v>
      </c>
    </row>
    <row r="1614" spans="2:4" x14ac:dyDescent="0.25">
      <c r="B1614" s="18">
        <v>40346</v>
      </c>
      <c r="C1614" s="19">
        <v>1116.04</v>
      </c>
      <c r="D1614" s="19">
        <v>108.43959172981545</v>
      </c>
    </row>
    <row r="1615" spans="2:4" x14ac:dyDescent="0.25">
      <c r="B1615" s="18">
        <v>40347</v>
      </c>
      <c r="C1615" s="19">
        <v>1117.51</v>
      </c>
      <c r="D1615" s="19">
        <v>108.28398020510288</v>
      </c>
    </row>
    <row r="1616" spans="2:4" x14ac:dyDescent="0.25">
      <c r="B1616" s="18">
        <v>40350</v>
      </c>
      <c r="C1616" s="19">
        <v>1113.2</v>
      </c>
      <c r="D1616" s="19">
        <v>108.06447489487957</v>
      </c>
    </row>
    <row r="1617" spans="2:4" x14ac:dyDescent="0.25">
      <c r="B1617" s="18">
        <v>40351</v>
      </c>
      <c r="C1617" s="19">
        <v>1095.31</v>
      </c>
      <c r="D1617" s="19">
        <v>107.3262730081795</v>
      </c>
    </row>
    <row r="1618" spans="2:4" x14ac:dyDescent="0.25">
      <c r="B1618" s="18">
        <v>40352</v>
      </c>
      <c r="C1618" s="19">
        <v>1092.04</v>
      </c>
      <c r="D1618" s="19">
        <v>107.27421229278048</v>
      </c>
    </row>
    <row r="1619" spans="2:4" x14ac:dyDescent="0.25">
      <c r="B1619" s="18">
        <v>40353</v>
      </c>
      <c r="C1619" s="19">
        <v>1073.69</v>
      </c>
      <c r="D1619" s="19">
        <v>106.70534155101271</v>
      </c>
    </row>
    <row r="1620" spans="2:4" x14ac:dyDescent="0.25">
      <c r="B1620" s="18">
        <v>40354</v>
      </c>
      <c r="C1620" s="19">
        <v>1076.76</v>
      </c>
      <c r="D1620" s="19">
        <v>106.56122703314051</v>
      </c>
    </row>
    <row r="1621" spans="2:4" x14ac:dyDescent="0.25">
      <c r="B1621" s="18">
        <v>40357</v>
      </c>
      <c r="C1621" s="19">
        <v>1074.57</v>
      </c>
      <c r="D1621" s="19">
        <v>106.55422110039298</v>
      </c>
    </row>
    <row r="1622" spans="2:4" x14ac:dyDescent="0.25">
      <c r="B1622" s="18">
        <v>40358</v>
      </c>
      <c r="C1622" s="19">
        <v>1041.24</v>
      </c>
      <c r="D1622" s="19">
        <v>104.62694078131396</v>
      </c>
    </row>
    <row r="1623" spans="2:4" x14ac:dyDescent="0.25">
      <c r="B1623" s="18">
        <v>40359</v>
      </c>
      <c r="C1623" s="19">
        <v>1030.71</v>
      </c>
      <c r="D1623" s="19">
        <v>103.84701014281995</v>
      </c>
    </row>
    <row r="1624" spans="2:4" x14ac:dyDescent="0.25">
      <c r="B1624" s="18">
        <v>40360</v>
      </c>
      <c r="C1624" s="19">
        <v>1027.3699999999999</v>
      </c>
      <c r="D1624" s="19">
        <v>103.84517446193533</v>
      </c>
    </row>
    <row r="1625" spans="2:4" x14ac:dyDescent="0.25">
      <c r="B1625" s="18">
        <v>40361</v>
      </c>
      <c r="C1625" s="19">
        <v>1022.58</v>
      </c>
      <c r="D1625" s="19">
        <v>103.8433225736909</v>
      </c>
    </row>
    <row r="1626" spans="2:4" x14ac:dyDescent="0.25">
      <c r="B1626" s="18">
        <v>40365</v>
      </c>
      <c r="C1626" s="19">
        <v>1028.06</v>
      </c>
      <c r="D1626" s="19">
        <v>103.83584320321283</v>
      </c>
    </row>
    <row r="1627" spans="2:4" x14ac:dyDescent="0.25">
      <c r="B1627" s="18">
        <v>40366</v>
      </c>
      <c r="C1627" s="19">
        <v>1060.27</v>
      </c>
      <c r="D1627" s="19">
        <v>103.83396263883523</v>
      </c>
    </row>
    <row r="1628" spans="2:4" x14ac:dyDescent="0.25">
      <c r="B1628" s="18">
        <v>40367</v>
      </c>
      <c r="C1628" s="19">
        <v>1070.25</v>
      </c>
      <c r="D1628" s="19">
        <v>103.83207129276013</v>
      </c>
    </row>
    <row r="1629" spans="2:4" x14ac:dyDescent="0.25">
      <c r="B1629" s="18">
        <v>40368</v>
      </c>
      <c r="C1629" s="19">
        <v>1077.96</v>
      </c>
      <c r="D1629" s="19">
        <v>104.21192672669666</v>
      </c>
    </row>
    <row r="1630" spans="2:4" x14ac:dyDescent="0.25">
      <c r="B1630" s="18">
        <v>40371</v>
      </c>
      <c r="C1630" s="19">
        <v>1078.75</v>
      </c>
      <c r="D1630" s="19">
        <v>103.88477815394297</v>
      </c>
    </row>
    <row r="1631" spans="2:4" x14ac:dyDescent="0.25">
      <c r="B1631" s="18">
        <v>40372</v>
      </c>
      <c r="C1631" s="19">
        <v>1095.3399999999999</v>
      </c>
      <c r="D1631" s="19">
        <v>105.15588414923735</v>
      </c>
    </row>
    <row r="1632" spans="2:4" x14ac:dyDescent="0.25">
      <c r="B1632" s="18">
        <v>40373</v>
      </c>
      <c r="C1632" s="19">
        <v>1095.17</v>
      </c>
      <c r="D1632" s="19">
        <v>105.61497341604465</v>
      </c>
    </row>
    <row r="1633" spans="2:4" x14ac:dyDescent="0.25">
      <c r="B1633" s="18">
        <v>40374</v>
      </c>
      <c r="C1633" s="19">
        <v>1096.48</v>
      </c>
      <c r="D1633" s="19">
        <v>105.85815074168626</v>
      </c>
    </row>
    <row r="1634" spans="2:4" x14ac:dyDescent="0.25">
      <c r="B1634" s="18">
        <v>40375</v>
      </c>
      <c r="C1634" s="19">
        <v>1064.8800000000001</v>
      </c>
      <c r="D1634" s="19">
        <v>103.99863045664468</v>
      </c>
    </row>
    <row r="1635" spans="2:4" x14ac:dyDescent="0.25">
      <c r="B1635" s="18">
        <v>40378</v>
      </c>
      <c r="C1635" s="19">
        <v>1071.25</v>
      </c>
      <c r="D1635" s="19">
        <v>104.32378166981179</v>
      </c>
    </row>
    <row r="1636" spans="2:4" x14ac:dyDescent="0.25">
      <c r="B1636" s="18">
        <v>40379</v>
      </c>
      <c r="C1636" s="19">
        <v>1083.48</v>
      </c>
      <c r="D1636" s="19">
        <v>104.38900471748987</v>
      </c>
    </row>
    <row r="1637" spans="2:4" x14ac:dyDescent="0.25">
      <c r="B1637" s="18">
        <v>40380</v>
      </c>
      <c r="C1637" s="19">
        <v>1069.5899999999999</v>
      </c>
      <c r="D1637" s="19">
        <v>103.45361000034357</v>
      </c>
    </row>
    <row r="1638" spans="2:4" x14ac:dyDescent="0.25">
      <c r="B1638" s="18">
        <v>40381</v>
      </c>
      <c r="C1638" s="19">
        <v>1093.67</v>
      </c>
      <c r="D1638" s="19">
        <v>104.61120312028135</v>
      </c>
    </row>
    <row r="1639" spans="2:4" x14ac:dyDescent="0.25">
      <c r="B1639" s="18">
        <v>40382</v>
      </c>
      <c r="C1639" s="19">
        <v>1102.6600000000001</v>
      </c>
      <c r="D1639" s="19">
        <v>104.60920044703759</v>
      </c>
    </row>
    <row r="1640" spans="2:4" x14ac:dyDescent="0.25">
      <c r="B1640" s="18">
        <v>40385</v>
      </c>
      <c r="C1640" s="19">
        <v>1115.01</v>
      </c>
      <c r="D1640" s="19">
        <v>105.26205877897229</v>
      </c>
    </row>
    <row r="1641" spans="2:4" x14ac:dyDescent="0.25">
      <c r="B1641" s="18">
        <v>40386</v>
      </c>
      <c r="C1641" s="19">
        <v>1113.8399999999999</v>
      </c>
      <c r="D1641" s="19">
        <v>105.10363660502951</v>
      </c>
    </row>
    <row r="1642" spans="2:4" x14ac:dyDescent="0.25">
      <c r="B1642" s="18">
        <v>40387</v>
      </c>
      <c r="C1642" s="19">
        <v>1106.1300000000001</v>
      </c>
      <c r="D1642" s="19">
        <v>104.57730646913716</v>
      </c>
    </row>
    <row r="1643" spans="2:4" x14ac:dyDescent="0.25">
      <c r="B1643" s="18">
        <v>40388</v>
      </c>
      <c r="C1643" s="19">
        <v>1101.53</v>
      </c>
      <c r="D1643" s="19">
        <v>104.19230928716364</v>
      </c>
    </row>
    <row r="1644" spans="2:4" x14ac:dyDescent="0.25">
      <c r="B1644" s="18">
        <v>40389</v>
      </c>
      <c r="C1644" s="19">
        <v>1101.5999999999999</v>
      </c>
      <c r="D1644" s="19">
        <v>104.09904256362613</v>
      </c>
    </row>
    <row r="1645" spans="2:4" x14ac:dyDescent="0.25">
      <c r="B1645" s="18">
        <v>40392</v>
      </c>
      <c r="C1645" s="19">
        <v>1125.8599999999999</v>
      </c>
      <c r="D1645" s="19">
        <v>105.55552987120286</v>
      </c>
    </row>
    <row r="1646" spans="2:4" x14ac:dyDescent="0.25">
      <c r="B1646" s="18">
        <v>40393</v>
      </c>
      <c r="C1646" s="19">
        <v>1120.46</v>
      </c>
      <c r="D1646" s="19">
        <v>105.09085403029398</v>
      </c>
    </row>
    <row r="1647" spans="2:4" x14ac:dyDescent="0.25">
      <c r="B1647" s="18">
        <v>40394</v>
      </c>
      <c r="C1647" s="19">
        <v>1127.24</v>
      </c>
      <c r="D1647" s="19">
        <v>105.59123775491875</v>
      </c>
    </row>
    <row r="1648" spans="2:4" x14ac:dyDescent="0.25">
      <c r="B1648" s="18">
        <v>40395</v>
      </c>
      <c r="C1648" s="19">
        <v>1125.81</v>
      </c>
      <c r="D1648" s="19">
        <v>105.54914610326148</v>
      </c>
    </row>
    <row r="1649" spans="2:4" x14ac:dyDescent="0.25">
      <c r="B1649" s="18">
        <v>40396</v>
      </c>
      <c r="C1649" s="19">
        <v>1121.6400000000001</v>
      </c>
      <c r="D1649" s="19">
        <v>105.21334092603396</v>
      </c>
    </row>
    <row r="1650" spans="2:4" x14ac:dyDescent="0.25">
      <c r="B1650" s="18">
        <v>40399</v>
      </c>
      <c r="C1650" s="19">
        <v>1127.79</v>
      </c>
      <c r="D1650" s="19">
        <v>105.55155162988277</v>
      </c>
    </row>
    <row r="1651" spans="2:4" x14ac:dyDescent="0.25">
      <c r="B1651" s="18">
        <v>40400</v>
      </c>
      <c r="C1651" s="19">
        <v>1121.06</v>
      </c>
      <c r="D1651" s="19">
        <v>104.9520073414471</v>
      </c>
    </row>
    <row r="1652" spans="2:4" x14ac:dyDescent="0.25">
      <c r="B1652" s="18">
        <v>40401</v>
      </c>
      <c r="C1652" s="19">
        <v>1089.47</v>
      </c>
      <c r="D1652" s="19">
        <v>102.32892328999503</v>
      </c>
    </row>
    <row r="1653" spans="2:4" x14ac:dyDescent="0.25">
      <c r="B1653" s="18">
        <v>40402</v>
      </c>
      <c r="C1653" s="19">
        <v>1083.6099999999999</v>
      </c>
      <c r="D1653" s="19">
        <v>101.84352585875938</v>
      </c>
    </row>
    <row r="1654" spans="2:4" x14ac:dyDescent="0.25">
      <c r="B1654" s="18">
        <v>40403</v>
      </c>
      <c r="C1654" s="19">
        <v>1079.25</v>
      </c>
      <c r="D1654" s="19">
        <v>101.84152403296287</v>
      </c>
    </row>
    <row r="1655" spans="2:4" x14ac:dyDescent="0.25">
      <c r="B1655" s="18">
        <v>40406</v>
      </c>
      <c r="C1655" s="19">
        <v>1079.3800000000001</v>
      </c>
      <c r="D1655" s="19">
        <v>101.83551343299102</v>
      </c>
    </row>
    <row r="1656" spans="2:4" x14ac:dyDescent="0.25">
      <c r="B1656" s="18">
        <v>40407</v>
      </c>
      <c r="C1656" s="19">
        <v>1092.54</v>
      </c>
      <c r="D1656" s="19">
        <v>101.83350398578668</v>
      </c>
    </row>
    <row r="1657" spans="2:4" x14ac:dyDescent="0.25">
      <c r="B1657" s="18">
        <v>40408</v>
      </c>
      <c r="C1657" s="19">
        <v>1094.1600000000001</v>
      </c>
      <c r="D1657" s="19">
        <v>101.83149279619339</v>
      </c>
    </row>
    <row r="1658" spans="2:4" x14ac:dyDescent="0.25">
      <c r="B1658" s="18">
        <v>40409</v>
      </c>
      <c r="C1658" s="19">
        <v>1075.6300000000001</v>
      </c>
      <c r="D1658" s="19">
        <v>101.82948518204434</v>
      </c>
    </row>
    <row r="1659" spans="2:4" x14ac:dyDescent="0.25">
      <c r="B1659" s="18">
        <v>40410</v>
      </c>
      <c r="C1659" s="19">
        <v>1071.69</v>
      </c>
      <c r="D1659" s="19">
        <v>101.40435369894982</v>
      </c>
    </row>
    <row r="1660" spans="2:4" x14ac:dyDescent="0.25">
      <c r="B1660" s="18">
        <v>40413</v>
      </c>
      <c r="C1660" s="19">
        <v>1067.3599999999999</v>
      </c>
      <c r="D1660" s="19">
        <v>100.85322615594328</v>
      </c>
    </row>
    <row r="1661" spans="2:4" x14ac:dyDescent="0.25">
      <c r="B1661" s="18">
        <v>40414</v>
      </c>
      <c r="C1661" s="19">
        <v>1051.8699999999999</v>
      </c>
      <c r="D1661" s="19">
        <v>99.79995199650763</v>
      </c>
    </row>
    <row r="1662" spans="2:4" x14ac:dyDescent="0.25">
      <c r="B1662" s="18">
        <v>40415</v>
      </c>
      <c r="C1662" s="19">
        <v>1055.33</v>
      </c>
      <c r="D1662" s="19">
        <v>99.899429054896245</v>
      </c>
    </row>
    <row r="1663" spans="2:4" x14ac:dyDescent="0.25">
      <c r="B1663" s="18">
        <v>40416</v>
      </c>
      <c r="C1663" s="19">
        <v>1047.22</v>
      </c>
      <c r="D1663" s="19">
        <v>99.320524109566023</v>
      </c>
    </row>
    <row r="1664" spans="2:4" x14ac:dyDescent="0.25">
      <c r="B1664" s="18">
        <v>40417</v>
      </c>
      <c r="C1664" s="19">
        <v>1064.5899999999999</v>
      </c>
      <c r="D1664" s="19">
        <v>100.22375120711142</v>
      </c>
    </row>
    <row r="1665" spans="2:4" x14ac:dyDescent="0.25">
      <c r="B1665" s="18">
        <v>40420</v>
      </c>
      <c r="C1665" s="19">
        <v>1048.92</v>
      </c>
      <c r="D1665" s="19">
        <v>100.21780476923649</v>
      </c>
    </row>
    <row r="1666" spans="2:4" x14ac:dyDescent="0.25">
      <c r="B1666" s="18">
        <v>40421</v>
      </c>
      <c r="C1666" s="19">
        <v>1049.33</v>
      </c>
      <c r="D1666" s="19">
        <v>99.988602836006692</v>
      </c>
    </row>
    <row r="1667" spans="2:4" x14ac:dyDescent="0.25">
      <c r="B1667" s="18">
        <v>40422</v>
      </c>
      <c r="C1667" s="19">
        <v>1080.29</v>
      </c>
      <c r="D1667" s="19">
        <v>101.60127248912544</v>
      </c>
    </row>
    <row r="1668" spans="2:4" x14ac:dyDescent="0.25">
      <c r="B1668" s="18">
        <v>40423</v>
      </c>
      <c r="C1668" s="19">
        <v>1090.0999999999999</v>
      </c>
      <c r="D1668" s="19">
        <v>102.01806236029645</v>
      </c>
    </row>
    <row r="1669" spans="2:4" x14ac:dyDescent="0.25">
      <c r="B1669" s="18">
        <v>40424</v>
      </c>
      <c r="C1669" s="19">
        <v>1104.51</v>
      </c>
      <c r="D1669" s="19">
        <v>102.42341544079132</v>
      </c>
    </row>
    <row r="1670" spans="2:4" x14ac:dyDescent="0.25">
      <c r="B1670" s="18">
        <v>40428</v>
      </c>
      <c r="C1670" s="19">
        <v>1091.8399999999999</v>
      </c>
      <c r="D1670" s="19">
        <v>101.66333349183981</v>
      </c>
    </row>
    <row r="1671" spans="2:4" x14ac:dyDescent="0.25">
      <c r="B1671" s="18">
        <v>40429</v>
      </c>
      <c r="C1671" s="19">
        <v>1098.8699999999999</v>
      </c>
      <c r="D1671" s="19">
        <v>102.00808331786021</v>
      </c>
    </row>
    <row r="1672" spans="2:4" x14ac:dyDescent="0.25">
      <c r="B1672" s="18">
        <v>40430</v>
      </c>
      <c r="C1672" s="19">
        <v>1104.18</v>
      </c>
      <c r="D1672" s="19">
        <v>102.35203510422298</v>
      </c>
    </row>
    <row r="1673" spans="2:4" x14ac:dyDescent="0.25">
      <c r="B1673" s="18">
        <v>40431</v>
      </c>
      <c r="C1673" s="19">
        <v>1109.55</v>
      </c>
      <c r="D1673" s="19">
        <v>102.58135501638844</v>
      </c>
    </row>
    <row r="1674" spans="2:4" x14ac:dyDescent="0.25">
      <c r="B1674" s="18">
        <v>40434</v>
      </c>
      <c r="C1674" s="19">
        <v>1121.9000000000001</v>
      </c>
      <c r="D1674" s="19">
        <v>103.13086442756799</v>
      </c>
    </row>
    <row r="1675" spans="2:4" x14ac:dyDescent="0.25">
      <c r="B1675" s="18">
        <v>40435</v>
      </c>
      <c r="C1675" s="19">
        <v>1121.0999999999999</v>
      </c>
      <c r="D1675" s="19">
        <v>103.06190257420641</v>
      </c>
    </row>
    <row r="1676" spans="2:4" x14ac:dyDescent="0.25">
      <c r="B1676" s="18">
        <v>40436</v>
      </c>
      <c r="C1676" s="19">
        <v>1125.07</v>
      </c>
      <c r="D1676" s="19">
        <v>103.18887454286228</v>
      </c>
    </row>
    <row r="1677" spans="2:4" x14ac:dyDescent="0.25">
      <c r="B1677" s="18">
        <v>40437</v>
      </c>
      <c r="C1677" s="19">
        <v>1124.6600000000001</v>
      </c>
      <c r="D1677" s="19">
        <v>103.13123667983231</v>
      </c>
    </row>
    <row r="1678" spans="2:4" x14ac:dyDescent="0.25">
      <c r="B1678" s="18">
        <v>40438</v>
      </c>
      <c r="C1678" s="19">
        <v>1125.5899999999999</v>
      </c>
      <c r="D1678" s="19">
        <v>103.19336468655798</v>
      </c>
    </row>
    <row r="1679" spans="2:4" x14ac:dyDescent="0.25">
      <c r="B1679" s="18">
        <v>40441</v>
      </c>
      <c r="C1679" s="19">
        <v>1142.71</v>
      </c>
      <c r="D1679" s="19">
        <v>104.64990105775084</v>
      </c>
    </row>
    <row r="1680" spans="2:4" x14ac:dyDescent="0.25">
      <c r="B1680" s="18">
        <v>40442</v>
      </c>
      <c r="C1680" s="19">
        <v>1139.78</v>
      </c>
      <c r="D1680" s="19">
        <v>104.39734610726988</v>
      </c>
    </row>
    <row r="1681" spans="2:4" x14ac:dyDescent="0.25">
      <c r="B1681" s="18">
        <v>40443</v>
      </c>
      <c r="C1681" s="19">
        <v>1134.28</v>
      </c>
      <c r="D1681" s="19">
        <v>103.962458755149</v>
      </c>
    </row>
    <row r="1682" spans="2:4" x14ac:dyDescent="0.25">
      <c r="B1682" s="18">
        <v>40444</v>
      </c>
      <c r="C1682" s="19">
        <v>1124.83</v>
      </c>
      <c r="D1682" s="19">
        <v>103.19564404942706</v>
      </c>
    </row>
    <row r="1683" spans="2:4" x14ac:dyDescent="0.25">
      <c r="B1683" s="18">
        <v>40445</v>
      </c>
      <c r="C1683" s="19">
        <v>1148.67</v>
      </c>
      <c r="D1683" s="19">
        <v>105.18477208931741</v>
      </c>
    </row>
    <row r="1684" spans="2:4" x14ac:dyDescent="0.25">
      <c r="B1684" s="18">
        <v>40448</v>
      </c>
      <c r="C1684" s="19">
        <v>1142.1600000000001</v>
      </c>
      <c r="D1684" s="19">
        <v>104.60914730316993</v>
      </c>
    </row>
    <row r="1685" spans="2:4" x14ac:dyDescent="0.25">
      <c r="B1685" s="18">
        <v>40449</v>
      </c>
      <c r="C1685" s="19">
        <v>1147.7</v>
      </c>
      <c r="D1685" s="19">
        <v>105.11630558069839</v>
      </c>
    </row>
    <row r="1686" spans="2:4" x14ac:dyDescent="0.25">
      <c r="B1686" s="18">
        <v>40450</v>
      </c>
      <c r="C1686" s="19">
        <v>1144.73</v>
      </c>
      <c r="D1686" s="19">
        <v>104.90123454297226</v>
      </c>
    </row>
    <row r="1687" spans="2:4" x14ac:dyDescent="0.25">
      <c r="B1687" s="18">
        <v>40451</v>
      </c>
      <c r="C1687" s="19">
        <v>1141.2</v>
      </c>
      <c r="D1687" s="19">
        <v>104.87525719580213</v>
      </c>
    </row>
    <row r="1688" spans="2:4" x14ac:dyDescent="0.25">
      <c r="B1688" s="18">
        <v>40452</v>
      </c>
      <c r="C1688" s="19">
        <v>1146.24</v>
      </c>
      <c r="D1688" s="19">
        <v>105.08294736716785</v>
      </c>
    </row>
    <row r="1689" spans="2:4" x14ac:dyDescent="0.25">
      <c r="B1689" s="18">
        <v>40455</v>
      </c>
      <c r="C1689" s="19">
        <v>1137.03</v>
      </c>
      <c r="D1689" s="19">
        <v>104.47083071649826</v>
      </c>
    </row>
    <row r="1690" spans="2:4" x14ac:dyDescent="0.25">
      <c r="B1690" s="18">
        <v>40456</v>
      </c>
      <c r="C1690" s="19">
        <v>1160.75</v>
      </c>
      <c r="D1690" s="19">
        <v>105.92178789172195</v>
      </c>
    </row>
    <row r="1691" spans="2:4" x14ac:dyDescent="0.25">
      <c r="B1691" s="18">
        <v>40457</v>
      </c>
      <c r="C1691" s="19">
        <v>1159.97</v>
      </c>
      <c r="D1691" s="19">
        <v>105.77554717932787</v>
      </c>
    </row>
    <row r="1692" spans="2:4" x14ac:dyDescent="0.25">
      <c r="B1692" s="18">
        <v>40458</v>
      </c>
      <c r="C1692" s="19">
        <v>1158.06</v>
      </c>
      <c r="D1692" s="19">
        <v>105.54513545240916</v>
      </c>
    </row>
    <row r="1693" spans="2:4" x14ac:dyDescent="0.25">
      <c r="B1693" s="18">
        <v>40459</v>
      </c>
      <c r="C1693" s="19">
        <v>1165.1500000000001</v>
      </c>
      <c r="D1693" s="19">
        <v>105.71023123481361</v>
      </c>
    </row>
    <row r="1694" spans="2:4" x14ac:dyDescent="0.25">
      <c r="B1694" s="18">
        <v>40462</v>
      </c>
      <c r="C1694" s="19">
        <v>1165.32</v>
      </c>
      <c r="D1694" s="19">
        <v>105.45294993792989</v>
      </c>
    </row>
    <row r="1695" spans="2:4" x14ac:dyDescent="0.25">
      <c r="B1695" s="18">
        <v>40463</v>
      </c>
      <c r="C1695" s="19">
        <v>1169.77</v>
      </c>
      <c r="D1695" s="19">
        <v>105.46310126430284</v>
      </c>
    </row>
    <row r="1696" spans="2:4" x14ac:dyDescent="0.25">
      <c r="B1696" s="18">
        <v>40464</v>
      </c>
      <c r="C1696" s="19">
        <v>1178.0999999999999</v>
      </c>
      <c r="D1696" s="19">
        <v>105.8958384628064</v>
      </c>
    </row>
    <row r="1697" spans="2:4" x14ac:dyDescent="0.25">
      <c r="B1697" s="18">
        <v>40465</v>
      </c>
      <c r="C1697" s="19">
        <v>1173.81</v>
      </c>
      <c r="D1697" s="19">
        <v>105.8626289352629</v>
      </c>
    </row>
    <row r="1698" spans="2:4" x14ac:dyDescent="0.25">
      <c r="B1698" s="18">
        <v>40466</v>
      </c>
      <c r="C1698" s="19">
        <v>1176.19</v>
      </c>
      <c r="D1698" s="19">
        <v>105.96198394985282</v>
      </c>
    </row>
    <row r="1699" spans="2:4" x14ac:dyDescent="0.25">
      <c r="B1699" s="18">
        <v>40469</v>
      </c>
      <c r="C1699" s="19">
        <v>1184.71</v>
      </c>
      <c r="D1699" s="19">
        <v>106.30009043233635</v>
      </c>
    </row>
    <row r="1700" spans="2:4" x14ac:dyDescent="0.25">
      <c r="B1700" s="18">
        <v>40470</v>
      </c>
      <c r="C1700" s="19">
        <v>1165.9000000000001</v>
      </c>
      <c r="D1700" s="19">
        <v>105.04032083886555</v>
      </c>
    </row>
    <row r="1701" spans="2:4" x14ac:dyDescent="0.25">
      <c r="B1701" s="18">
        <v>40471</v>
      </c>
      <c r="C1701" s="19">
        <v>1178.17</v>
      </c>
      <c r="D1701" s="19">
        <v>105.49655120383579</v>
      </c>
    </row>
    <row r="1702" spans="2:4" x14ac:dyDescent="0.25">
      <c r="B1702" s="18">
        <v>40472</v>
      </c>
      <c r="C1702" s="19">
        <v>1180.26</v>
      </c>
      <c r="D1702" s="19">
        <v>105.39368927366652</v>
      </c>
    </row>
    <row r="1703" spans="2:4" x14ac:dyDescent="0.25">
      <c r="B1703" s="18">
        <v>40473</v>
      </c>
      <c r="C1703" s="19">
        <v>1183.08</v>
      </c>
      <c r="D1703" s="19">
        <v>105.53173504297507</v>
      </c>
    </row>
    <row r="1704" spans="2:4" x14ac:dyDescent="0.25">
      <c r="B1704" s="18">
        <v>40476</v>
      </c>
      <c r="C1704" s="19">
        <v>1185.6199999999999</v>
      </c>
      <c r="D1704" s="19">
        <v>105.72561067937049</v>
      </c>
    </row>
    <row r="1705" spans="2:4" x14ac:dyDescent="0.25">
      <c r="B1705" s="18">
        <v>40477</v>
      </c>
      <c r="C1705" s="19">
        <v>1185.6400000000001</v>
      </c>
      <c r="D1705" s="19">
        <v>105.77308095083865</v>
      </c>
    </row>
    <row r="1706" spans="2:4" x14ac:dyDescent="0.25">
      <c r="B1706" s="18">
        <v>40478</v>
      </c>
      <c r="C1706" s="19">
        <v>1182.45</v>
      </c>
      <c r="D1706" s="19">
        <v>105.55595854634964</v>
      </c>
    </row>
    <row r="1707" spans="2:4" x14ac:dyDescent="0.25">
      <c r="B1707" s="18">
        <v>40479</v>
      </c>
      <c r="C1707" s="19">
        <v>1183.78</v>
      </c>
      <c r="D1707" s="19">
        <v>105.67328281205069</v>
      </c>
    </row>
    <row r="1708" spans="2:4" x14ac:dyDescent="0.25">
      <c r="B1708" s="18">
        <v>40480</v>
      </c>
      <c r="C1708" s="19">
        <v>1183.26</v>
      </c>
      <c r="D1708" s="19">
        <v>105.62380600412922</v>
      </c>
    </row>
    <row r="1709" spans="2:4" x14ac:dyDescent="0.25">
      <c r="B1709" s="18">
        <v>40483</v>
      </c>
      <c r="C1709" s="19">
        <v>1184.3800000000001</v>
      </c>
      <c r="D1709" s="19">
        <v>105.69703455791468</v>
      </c>
    </row>
    <row r="1710" spans="2:4" x14ac:dyDescent="0.25">
      <c r="B1710" s="18">
        <v>40484</v>
      </c>
      <c r="C1710" s="19">
        <v>1193.57</v>
      </c>
      <c r="D1710" s="19">
        <v>106.19771010280121</v>
      </c>
    </row>
    <row r="1711" spans="2:4" x14ac:dyDescent="0.25">
      <c r="B1711" s="18">
        <v>40485</v>
      </c>
      <c r="C1711" s="19">
        <v>1197.96</v>
      </c>
      <c r="D1711" s="19">
        <v>105.94711509195631</v>
      </c>
    </row>
    <row r="1712" spans="2:4" x14ac:dyDescent="0.25">
      <c r="B1712" s="18">
        <v>40486</v>
      </c>
      <c r="C1712" s="19">
        <v>1221.06</v>
      </c>
      <c r="D1712" s="19">
        <v>107.13620009125917</v>
      </c>
    </row>
    <row r="1713" spans="2:4" x14ac:dyDescent="0.25">
      <c r="B1713" s="18">
        <v>40487</v>
      </c>
      <c r="C1713" s="19">
        <v>1225.8499999999999</v>
      </c>
      <c r="D1713" s="19">
        <v>107.51223865950509</v>
      </c>
    </row>
    <row r="1714" spans="2:4" x14ac:dyDescent="0.25">
      <c r="B1714" s="18">
        <v>40490</v>
      </c>
      <c r="C1714" s="19">
        <v>1223.25</v>
      </c>
      <c r="D1714" s="19">
        <v>107.37455757916379</v>
      </c>
    </row>
    <row r="1715" spans="2:4" x14ac:dyDescent="0.25">
      <c r="B1715" s="18">
        <v>40491</v>
      </c>
      <c r="C1715" s="19">
        <v>1213.4000000000001</v>
      </c>
      <c r="D1715" s="19">
        <v>106.67514709166825</v>
      </c>
    </row>
    <row r="1716" spans="2:4" x14ac:dyDescent="0.25">
      <c r="B1716" s="18">
        <v>40492</v>
      </c>
      <c r="C1716" s="19">
        <v>1218.71</v>
      </c>
      <c r="D1716" s="19">
        <v>107.00156993217077</v>
      </c>
    </row>
    <row r="1717" spans="2:4" x14ac:dyDescent="0.25">
      <c r="B1717" s="18">
        <v>40493</v>
      </c>
      <c r="C1717" s="19">
        <v>1213.54</v>
      </c>
      <c r="D1717" s="19">
        <v>106.68389190982626</v>
      </c>
    </row>
    <row r="1718" spans="2:4" x14ac:dyDescent="0.25">
      <c r="B1718" s="18">
        <v>40494</v>
      </c>
      <c r="C1718" s="19">
        <v>1199.21</v>
      </c>
      <c r="D1718" s="19">
        <v>106.18560517004202</v>
      </c>
    </row>
    <row r="1719" spans="2:4" x14ac:dyDescent="0.25">
      <c r="B1719" s="18">
        <v>40497</v>
      </c>
      <c r="C1719" s="19">
        <v>1197.75</v>
      </c>
      <c r="D1719" s="19">
        <v>105.90832774129909</v>
      </c>
    </row>
    <row r="1720" spans="2:4" x14ac:dyDescent="0.25">
      <c r="B1720" s="18">
        <v>40498</v>
      </c>
      <c r="C1720" s="19">
        <v>1178.3399999999999</v>
      </c>
      <c r="D1720" s="19">
        <v>104.8394915495265</v>
      </c>
    </row>
    <row r="1721" spans="2:4" x14ac:dyDescent="0.25">
      <c r="B1721" s="18">
        <v>40499</v>
      </c>
      <c r="C1721" s="19">
        <v>1178.5899999999999</v>
      </c>
      <c r="D1721" s="19">
        <v>104.64222860434658</v>
      </c>
    </row>
    <row r="1722" spans="2:4" x14ac:dyDescent="0.25">
      <c r="B1722" s="18">
        <v>40500</v>
      </c>
      <c r="C1722" s="19">
        <v>1196.69</v>
      </c>
      <c r="D1722" s="19">
        <v>105.37038973110154</v>
      </c>
    </row>
    <row r="1723" spans="2:4" x14ac:dyDescent="0.25">
      <c r="B1723" s="18">
        <v>40501</v>
      </c>
      <c r="C1723" s="19">
        <v>1199.73</v>
      </c>
      <c r="D1723" s="19">
        <v>105.36831858163403</v>
      </c>
    </row>
    <row r="1724" spans="2:4" x14ac:dyDescent="0.25">
      <c r="B1724" s="18">
        <v>40504</v>
      </c>
      <c r="C1724" s="19">
        <v>1197.8399999999999</v>
      </c>
      <c r="D1724" s="19">
        <v>104.8662521606001</v>
      </c>
    </row>
    <row r="1725" spans="2:4" x14ac:dyDescent="0.25">
      <c r="B1725" s="18">
        <v>40505</v>
      </c>
      <c r="C1725" s="19">
        <v>1180.73</v>
      </c>
      <c r="D1725" s="19">
        <v>103.99931154238415</v>
      </c>
    </row>
    <row r="1726" spans="2:4" x14ac:dyDescent="0.25">
      <c r="B1726" s="18">
        <v>40506</v>
      </c>
      <c r="C1726" s="19">
        <v>1198.3499999999999</v>
      </c>
      <c r="D1726" s="19">
        <v>104.95306733224712</v>
      </c>
    </row>
    <row r="1727" spans="2:4" x14ac:dyDescent="0.25">
      <c r="B1727" s="18">
        <v>40508</v>
      </c>
      <c r="C1727" s="19">
        <v>1189.4000000000001</v>
      </c>
      <c r="D1727" s="19">
        <v>104.93766845104395</v>
      </c>
    </row>
    <row r="1728" spans="2:4" x14ac:dyDescent="0.25">
      <c r="B1728" s="18">
        <v>40511</v>
      </c>
      <c r="C1728" s="19">
        <v>1187.76</v>
      </c>
      <c r="D1728" s="19">
        <v>104.92727923459344</v>
      </c>
    </row>
    <row r="1729" spans="2:4" x14ac:dyDescent="0.25">
      <c r="B1729" s="18">
        <v>40512</v>
      </c>
      <c r="C1729" s="19">
        <v>1180.55</v>
      </c>
      <c r="D1729" s="19">
        <v>105.10396217651758</v>
      </c>
    </row>
    <row r="1730" spans="2:4" x14ac:dyDescent="0.25">
      <c r="B1730" s="18">
        <v>40513</v>
      </c>
      <c r="C1730" s="19">
        <v>1206.07</v>
      </c>
      <c r="D1730" s="19">
        <v>106.63540468959674</v>
      </c>
    </row>
    <row r="1731" spans="2:4" x14ac:dyDescent="0.25">
      <c r="B1731" s="18">
        <v>40514</v>
      </c>
      <c r="C1731" s="19">
        <v>1221.53</v>
      </c>
      <c r="D1731" s="19">
        <v>106.97533873145477</v>
      </c>
    </row>
    <row r="1732" spans="2:4" x14ac:dyDescent="0.25">
      <c r="B1732" s="18">
        <v>40515</v>
      </c>
      <c r="C1732" s="19">
        <v>1224.71</v>
      </c>
      <c r="D1732" s="19">
        <v>106.81456370722573</v>
      </c>
    </row>
    <row r="1733" spans="2:4" x14ac:dyDescent="0.25">
      <c r="B1733" s="18">
        <v>40518</v>
      </c>
      <c r="C1733" s="19">
        <v>1223.1199999999999</v>
      </c>
      <c r="D1733" s="19">
        <v>106.42560273112274</v>
      </c>
    </row>
    <row r="1734" spans="2:4" x14ac:dyDescent="0.25">
      <c r="B1734" s="18">
        <v>40519</v>
      </c>
      <c r="C1734" s="19">
        <v>1223.75</v>
      </c>
      <c r="D1734" s="19">
        <v>106.43095438454704</v>
      </c>
    </row>
    <row r="1735" spans="2:4" x14ac:dyDescent="0.25">
      <c r="B1735" s="18">
        <v>40520</v>
      </c>
      <c r="C1735" s="19">
        <v>1228.28</v>
      </c>
      <c r="D1735" s="19">
        <v>106.49032355509667</v>
      </c>
    </row>
    <row r="1736" spans="2:4" x14ac:dyDescent="0.25">
      <c r="B1736" s="18">
        <v>40521</v>
      </c>
      <c r="C1736" s="19">
        <v>1233</v>
      </c>
      <c r="D1736" s="19">
        <v>106.65462011790659</v>
      </c>
    </row>
    <row r="1737" spans="2:4" x14ac:dyDescent="0.25">
      <c r="B1737" s="18">
        <v>40522</v>
      </c>
      <c r="C1737" s="19">
        <v>1240.4000000000001</v>
      </c>
      <c r="D1737" s="19">
        <v>107.18322823894385</v>
      </c>
    </row>
    <row r="1738" spans="2:4" x14ac:dyDescent="0.25">
      <c r="B1738" s="18">
        <v>40525</v>
      </c>
      <c r="C1738" s="19">
        <v>1240.46</v>
      </c>
      <c r="D1738" s="19">
        <v>107.33253242515239</v>
      </c>
    </row>
    <row r="1739" spans="2:4" x14ac:dyDescent="0.25">
      <c r="B1739" s="18">
        <v>40526</v>
      </c>
      <c r="C1739" s="19">
        <v>1241.5899999999999</v>
      </c>
      <c r="D1739" s="19">
        <v>107.53443229125871</v>
      </c>
    </row>
    <row r="1740" spans="2:4" x14ac:dyDescent="0.25">
      <c r="B1740" s="18">
        <v>40527</v>
      </c>
      <c r="C1740" s="19">
        <v>1235.23</v>
      </c>
      <c r="D1740" s="19">
        <v>107.22540403414907</v>
      </c>
    </row>
    <row r="1741" spans="2:4" x14ac:dyDescent="0.25">
      <c r="B1741" s="18">
        <v>40528</v>
      </c>
      <c r="C1741" s="19">
        <v>1242.8699999999999</v>
      </c>
      <c r="D1741" s="19">
        <v>107.63515498899497</v>
      </c>
    </row>
    <row r="1742" spans="2:4" x14ac:dyDescent="0.25">
      <c r="B1742" s="18">
        <v>40529</v>
      </c>
      <c r="C1742" s="19">
        <v>1243.9100000000001</v>
      </c>
      <c r="D1742" s="19">
        <v>107.54451233057736</v>
      </c>
    </row>
    <row r="1743" spans="2:4" x14ac:dyDescent="0.25">
      <c r="B1743" s="18">
        <v>40532</v>
      </c>
      <c r="C1743" s="19">
        <v>1247.08</v>
      </c>
      <c r="D1743" s="19">
        <v>107.45159459536944</v>
      </c>
    </row>
    <row r="1744" spans="2:4" x14ac:dyDescent="0.25">
      <c r="B1744" s="18">
        <v>40533</v>
      </c>
      <c r="C1744" s="19">
        <v>1254.5999999999999</v>
      </c>
      <c r="D1744" s="19">
        <v>107.83513649821775</v>
      </c>
    </row>
    <row r="1745" spans="2:4" x14ac:dyDescent="0.25">
      <c r="B1745" s="18">
        <v>40534</v>
      </c>
      <c r="C1745" s="19">
        <v>1258.8399999999999</v>
      </c>
      <c r="D1745" s="19">
        <v>108.20286456671404</v>
      </c>
    </row>
    <row r="1746" spans="2:4" x14ac:dyDescent="0.25">
      <c r="B1746" s="18">
        <v>40535</v>
      </c>
      <c r="C1746" s="19">
        <v>1256.77</v>
      </c>
      <c r="D1746" s="19">
        <v>108.11561127849757</v>
      </c>
    </row>
    <row r="1747" spans="2:4" x14ac:dyDescent="0.25">
      <c r="B1747" s="18">
        <v>40539</v>
      </c>
      <c r="C1747" s="19">
        <v>1257.54</v>
      </c>
      <c r="D1747" s="19">
        <v>108.24418821019901</v>
      </c>
    </row>
    <row r="1748" spans="2:4" x14ac:dyDescent="0.25">
      <c r="B1748" s="18">
        <v>40540</v>
      </c>
      <c r="C1748" s="19">
        <v>1258.51</v>
      </c>
      <c r="D1748" s="19">
        <v>108.33795339504427</v>
      </c>
    </row>
    <row r="1749" spans="2:4" x14ac:dyDescent="0.25">
      <c r="B1749" s="18">
        <v>40541</v>
      </c>
      <c r="C1749" s="19">
        <v>1259.78</v>
      </c>
      <c r="D1749" s="19">
        <v>108.42872929034607</v>
      </c>
    </row>
    <row r="1750" spans="2:4" x14ac:dyDescent="0.25">
      <c r="B1750" s="18">
        <v>40542</v>
      </c>
      <c r="C1750" s="19">
        <v>1257.8800000000001</v>
      </c>
      <c r="D1750" s="19">
        <v>108.25003271766677</v>
      </c>
    </row>
    <row r="1751" spans="2:4" x14ac:dyDescent="0.25">
      <c r="B1751" s="18">
        <v>40543</v>
      </c>
      <c r="C1751" s="19">
        <v>1257.6400000000001</v>
      </c>
      <c r="D1751" s="19">
        <v>108.18741934934835</v>
      </c>
    </row>
    <row r="1752" spans="2:4" x14ac:dyDescent="0.25">
      <c r="B1752" s="18">
        <v>40546</v>
      </c>
      <c r="C1752" s="19">
        <v>1271.8699999999999</v>
      </c>
      <c r="D1752" s="19">
        <v>109.33157754237217</v>
      </c>
    </row>
    <row r="1753" spans="2:4" x14ac:dyDescent="0.25">
      <c r="B1753" s="18">
        <v>40547</v>
      </c>
      <c r="C1753" s="19">
        <v>1270.2</v>
      </c>
      <c r="D1753" s="19">
        <v>109.17262531445684</v>
      </c>
    </row>
    <row r="1754" spans="2:4" x14ac:dyDescent="0.25">
      <c r="B1754" s="18">
        <v>40548</v>
      </c>
      <c r="C1754" s="19">
        <v>1276.56</v>
      </c>
      <c r="D1754" s="19">
        <v>109.6659028011089</v>
      </c>
    </row>
    <row r="1755" spans="2:4" x14ac:dyDescent="0.25">
      <c r="B1755" s="18">
        <v>40549</v>
      </c>
      <c r="C1755" s="19">
        <v>1273.8499999999999</v>
      </c>
      <c r="D1755" s="19">
        <v>109.46989220806503</v>
      </c>
    </row>
    <row r="1756" spans="2:4" x14ac:dyDescent="0.25">
      <c r="B1756" s="18">
        <v>40550</v>
      </c>
      <c r="C1756" s="19">
        <v>1271.5</v>
      </c>
      <c r="D1756" s="19">
        <v>109.28131563873623</v>
      </c>
    </row>
    <row r="1757" spans="2:4" x14ac:dyDescent="0.25">
      <c r="B1757" s="18">
        <v>40553</v>
      </c>
      <c r="C1757" s="19">
        <v>1269.75</v>
      </c>
      <c r="D1757" s="19">
        <v>109.12361707944363</v>
      </c>
    </row>
    <row r="1758" spans="2:4" x14ac:dyDescent="0.25">
      <c r="B1758" s="18">
        <v>40554</v>
      </c>
      <c r="C1758" s="19">
        <v>1274.48</v>
      </c>
      <c r="D1758" s="19">
        <v>109.43312826429364</v>
      </c>
    </row>
    <row r="1759" spans="2:4" x14ac:dyDescent="0.25">
      <c r="B1759" s="18">
        <v>40555</v>
      </c>
      <c r="C1759" s="19">
        <v>1285.96</v>
      </c>
      <c r="D1759" s="19">
        <v>110.27187268252806</v>
      </c>
    </row>
    <row r="1760" spans="2:4" x14ac:dyDescent="0.25">
      <c r="B1760" s="18">
        <v>40556</v>
      </c>
      <c r="C1760" s="19">
        <v>1283.76</v>
      </c>
      <c r="D1760" s="19">
        <v>110.06583233028397</v>
      </c>
    </row>
    <row r="1761" spans="2:4" x14ac:dyDescent="0.25">
      <c r="B1761" s="18">
        <v>40557</v>
      </c>
      <c r="C1761" s="19">
        <v>1293.24</v>
      </c>
      <c r="D1761" s="19">
        <v>110.73213758774617</v>
      </c>
    </row>
    <row r="1762" spans="2:4" x14ac:dyDescent="0.25">
      <c r="B1762" s="18">
        <v>40561</v>
      </c>
      <c r="C1762" s="19">
        <v>1295.02</v>
      </c>
      <c r="D1762" s="19">
        <v>110.78989738190661</v>
      </c>
    </row>
    <row r="1763" spans="2:4" x14ac:dyDescent="0.25">
      <c r="B1763" s="18">
        <v>40562</v>
      </c>
      <c r="C1763" s="19">
        <v>1281.92</v>
      </c>
      <c r="D1763" s="19">
        <v>109.84834519932807</v>
      </c>
    </row>
    <row r="1764" spans="2:4" x14ac:dyDescent="0.25">
      <c r="B1764" s="18">
        <v>40563</v>
      </c>
      <c r="C1764" s="19">
        <v>1280.26</v>
      </c>
      <c r="D1764" s="19">
        <v>109.6927692534274</v>
      </c>
    </row>
    <row r="1765" spans="2:4" x14ac:dyDescent="0.25">
      <c r="B1765" s="18">
        <v>40564</v>
      </c>
      <c r="C1765" s="19">
        <v>1283.3499999999999</v>
      </c>
      <c r="D1765" s="19">
        <v>109.97890827151814</v>
      </c>
    </row>
    <row r="1766" spans="2:4" x14ac:dyDescent="0.25">
      <c r="B1766" s="18">
        <v>40567</v>
      </c>
      <c r="C1766" s="19">
        <v>1290.8399999999999</v>
      </c>
      <c r="D1766" s="19">
        <v>110.53145074491687</v>
      </c>
    </row>
    <row r="1767" spans="2:4" x14ac:dyDescent="0.25">
      <c r="B1767" s="18">
        <v>40568</v>
      </c>
      <c r="C1767" s="19">
        <v>1291.18</v>
      </c>
      <c r="D1767" s="19">
        <v>110.53098930448765</v>
      </c>
    </row>
    <row r="1768" spans="2:4" x14ac:dyDescent="0.25">
      <c r="B1768" s="18">
        <v>40569</v>
      </c>
      <c r="C1768" s="19">
        <v>1296.6300000000001</v>
      </c>
      <c r="D1768" s="19">
        <v>110.89291550400074</v>
      </c>
    </row>
    <row r="1769" spans="2:4" x14ac:dyDescent="0.25">
      <c r="B1769" s="18">
        <v>40570</v>
      </c>
      <c r="C1769" s="19">
        <v>1299.54</v>
      </c>
      <c r="D1769" s="19">
        <v>111.09034124074419</v>
      </c>
    </row>
    <row r="1770" spans="2:4" x14ac:dyDescent="0.25">
      <c r="B1770" s="18">
        <v>40571</v>
      </c>
      <c r="C1770" s="19">
        <v>1276.3399999999999</v>
      </c>
      <c r="D1770" s="19">
        <v>109.44001161190911</v>
      </c>
    </row>
    <row r="1771" spans="2:4" x14ac:dyDescent="0.25">
      <c r="B1771" s="18">
        <v>40574</v>
      </c>
      <c r="C1771" s="19">
        <v>1286.1199999999999</v>
      </c>
      <c r="D1771" s="19">
        <v>110.21288399341142</v>
      </c>
    </row>
    <row r="1772" spans="2:4" x14ac:dyDescent="0.25">
      <c r="B1772" s="18">
        <v>40575</v>
      </c>
      <c r="C1772" s="19">
        <v>1307.5899999999999</v>
      </c>
      <c r="D1772" s="19">
        <v>111.86234521998456</v>
      </c>
    </row>
    <row r="1773" spans="2:4" x14ac:dyDescent="0.25">
      <c r="B1773" s="18">
        <v>40576</v>
      </c>
      <c r="C1773" s="19">
        <v>1304.03</v>
      </c>
      <c r="D1773" s="19">
        <v>111.58562274855417</v>
      </c>
    </row>
    <row r="1774" spans="2:4" x14ac:dyDescent="0.25">
      <c r="B1774" s="18">
        <v>40577</v>
      </c>
      <c r="C1774" s="19">
        <v>1307.0999999999999</v>
      </c>
      <c r="D1774" s="19">
        <v>111.67535470880797</v>
      </c>
    </row>
    <row r="1775" spans="2:4" x14ac:dyDescent="0.25">
      <c r="B1775" s="18">
        <v>40578</v>
      </c>
      <c r="C1775" s="19">
        <v>1310.87</v>
      </c>
      <c r="D1775" s="19">
        <v>111.67710654194887</v>
      </c>
    </row>
    <row r="1776" spans="2:4" x14ac:dyDescent="0.25">
      <c r="B1776" s="18">
        <v>40581</v>
      </c>
      <c r="C1776" s="19">
        <v>1319.05</v>
      </c>
      <c r="D1776" s="19">
        <v>112.07415544419563</v>
      </c>
    </row>
    <row r="1777" spans="2:4" x14ac:dyDescent="0.25">
      <c r="B1777" s="18">
        <v>40582</v>
      </c>
      <c r="C1777" s="19">
        <v>1324.57</v>
      </c>
      <c r="D1777" s="19">
        <v>112.30841492580234</v>
      </c>
    </row>
    <row r="1778" spans="2:4" x14ac:dyDescent="0.25">
      <c r="B1778" s="18">
        <v>40583</v>
      </c>
      <c r="C1778" s="19">
        <v>1320.88</v>
      </c>
      <c r="D1778" s="19">
        <v>112.05950600337788</v>
      </c>
    </row>
    <row r="1779" spans="2:4" x14ac:dyDescent="0.25">
      <c r="B1779" s="18">
        <v>40584</v>
      </c>
      <c r="C1779" s="19">
        <v>1321.87</v>
      </c>
      <c r="D1779" s="19">
        <v>112.17258798158764</v>
      </c>
    </row>
    <row r="1780" spans="2:4" x14ac:dyDescent="0.25">
      <c r="B1780" s="18">
        <v>40585</v>
      </c>
      <c r="C1780" s="19">
        <v>1329.15</v>
      </c>
      <c r="D1780" s="19">
        <v>112.57998536600182</v>
      </c>
    </row>
    <row r="1781" spans="2:4" x14ac:dyDescent="0.25">
      <c r="B1781" s="18">
        <v>40588</v>
      </c>
      <c r="C1781" s="19">
        <v>1332.32</v>
      </c>
      <c r="D1781" s="19">
        <v>112.71163027314805</v>
      </c>
    </row>
    <row r="1782" spans="2:4" x14ac:dyDescent="0.25">
      <c r="B1782" s="18">
        <v>40589</v>
      </c>
      <c r="C1782" s="19">
        <v>1328.01</v>
      </c>
      <c r="D1782" s="19">
        <v>112.52124900579244</v>
      </c>
    </row>
    <row r="1783" spans="2:4" x14ac:dyDescent="0.25">
      <c r="B1783" s="18">
        <v>40590</v>
      </c>
      <c r="C1783" s="19">
        <v>1336.32</v>
      </c>
      <c r="D1783" s="19">
        <v>113.32581771593502</v>
      </c>
    </row>
    <row r="1784" spans="2:4" x14ac:dyDescent="0.25">
      <c r="B1784" s="18">
        <v>40591</v>
      </c>
      <c r="C1784" s="19">
        <v>1340.43</v>
      </c>
      <c r="D1784" s="19">
        <v>113.74280119031491</v>
      </c>
    </row>
    <row r="1785" spans="2:4" x14ac:dyDescent="0.25">
      <c r="B1785" s="18">
        <v>40592</v>
      </c>
      <c r="C1785" s="19">
        <v>1343.01</v>
      </c>
      <c r="D1785" s="19">
        <v>114.02971317437462</v>
      </c>
    </row>
    <row r="1786" spans="2:4" x14ac:dyDescent="0.25">
      <c r="B1786" s="18">
        <v>40596</v>
      </c>
      <c r="C1786" s="19">
        <v>1315.44</v>
      </c>
      <c r="D1786" s="19">
        <v>113.38844068000874</v>
      </c>
    </row>
    <row r="1787" spans="2:4" x14ac:dyDescent="0.25">
      <c r="B1787" s="18">
        <v>40597</v>
      </c>
      <c r="C1787" s="19">
        <v>1307.4000000000001</v>
      </c>
      <c r="D1787" s="19">
        <v>112.85697825276625</v>
      </c>
    </row>
    <row r="1788" spans="2:4" x14ac:dyDescent="0.25">
      <c r="B1788" s="18">
        <v>40598</v>
      </c>
      <c r="C1788" s="19">
        <v>1306.0999999999999</v>
      </c>
      <c r="D1788" s="19">
        <v>112.60200891122668</v>
      </c>
    </row>
    <row r="1789" spans="2:4" x14ac:dyDescent="0.25">
      <c r="B1789" s="18">
        <v>40599</v>
      </c>
      <c r="C1789" s="19">
        <v>1319.88</v>
      </c>
      <c r="D1789" s="19">
        <v>112.90623654633418</v>
      </c>
    </row>
    <row r="1790" spans="2:4" x14ac:dyDescent="0.25">
      <c r="B1790" s="18">
        <v>40602</v>
      </c>
      <c r="C1790" s="19">
        <v>1327.22</v>
      </c>
      <c r="D1790" s="19">
        <v>112.96564105193622</v>
      </c>
    </row>
    <row r="1791" spans="2:4" x14ac:dyDescent="0.25">
      <c r="B1791" s="18">
        <v>40603</v>
      </c>
      <c r="C1791" s="19">
        <v>1306.33</v>
      </c>
      <c r="D1791" s="19">
        <v>112.36657558255888</v>
      </c>
    </row>
    <row r="1792" spans="2:4" x14ac:dyDescent="0.25">
      <c r="B1792" s="18">
        <v>40604</v>
      </c>
      <c r="C1792" s="19">
        <v>1308.44</v>
      </c>
      <c r="D1792" s="19">
        <v>112.49120163297125</v>
      </c>
    </row>
    <row r="1793" spans="2:4" x14ac:dyDescent="0.25">
      <c r="B1793" s="18">
        <v>40605</v>
      </c>
      <c r="C1793" s="19">
        <v>1330.97</v>
      </c>
      <c r="D1793" s="19">
        <v>113.63678372019804</v>
      </c>
    </row>
    <row r="1794" spans="2:4" x14ac:dyDescent="0.25">
      <c r="B1794" s="18">
        <v>40606</v>
      </c>
      <c r="C1794" s="19">
        <v>1321.15</v>
      </c>
      <c r="D1794" s="19">
        <v>113.10861422557814</v>
      </c>
    </row>
    <row r="1795" spans="2:4" x14ac:dyDescent="0.25">
      <c r="B1795" s="18">
        <v>40609</v>
      </c>
      <c r="C1795" s="19">
        <v>1310.1300000000001</v>
      </c>
      <c r="D1795" s="19">
        <v>112.67877989505519</v>
      </c>
    </row>
    <row r="1796" spans="2:4" x14ac:dyDescent="0.25">
      <c r="B1796" s="18">
        <v>40610</v>
      </c>
      <c r="C1796" s="19">
        <v>1321.82</v>
      </c>
      <c r="D1796" s="19">
        <v>113.35790398098734</v>
      </c>
    </row>
    <row r="1797" spans="2:4" x14ac:dyDescent="0.25">
      <c r="B1797" s="18">
        <v>40611</v>
      </c>
      <c r="C1797" s="19">
        <v>1320.02</v>
      </c>
      <c r="D1797" s="19">
        <v>113.60225995801264</v>
      </c>
    </row>
    <row r="1798" spans="2:4" x14ac:dyDescent="0.25">
      <c r="B1798" s="18">
        <v>40612</v>
      </c>
      <c r="C1798" s="19">
        <v>1295.1099999999999</v>
      </c>
      <c r="D1798" s="19">
        <v>112.53503897015267</v>
      </c>
    </row>
    <row r="1799" spans="2:4" x14ac:dyDescent="0.25">
      <c r="B1799" s="18">
        <v>40613</v>
      </c>
      <c r="C1799" s="19">
        <v>1304.28</v>
      </c>
      <c r="D1799" s="19">
        <v>112.71919526934931</v>
      </c>
    </row>
    <row r="1800" spans="2:4" x14ac:dyDescent="0.25">
      <c r="B1800" s="18">
        <v>40616</v>
      </c>
      <c r="C1800" s="19">
        <v>1296.3900000000001</v>
      </c>
      <c r="D1800" s="19">
        <v>112.33854411226338</v>
      </c>
    </row>
    <row r="1801" spans="2:4" x14ac:dyDescent="0.25">
      <c r="B1801" s="18">
        <v>40617</v>
      </c>
      <c r="C1801" s="19">
        <v>1281.8699999999999</v>
      </c>
      <c r="D1801" s="19">
        <v>112.2066419761306</v>
      </c>
    </row>
    <row r="1802" spans="2:4" x14ac:dyDescent="0.25">
      <c r="B1802" s="18">
        <v>40618</v>
      </c>
      <c r="C1802" s="19">
        <v>1256.8800000000001</v>
      </c>
      <c r="D1802" s="19">
        <v>111.38817085597036</v>
      </c>
    </row>
    <row r="1803" spans="2:4" x14ac:dyDescent="0.25">
      <c r="B1803" s="18">
        <v>40619</v>
      </c>
      <c r="C1803" s="19">
        <v>1273.72</v>
      </c>
      <c r="D1803" s="19">
        <v>112.15344858699987</v>
      </c>
    </row>
    <row r="1804" spans="2:4" x14ac:dyDescent="0.25">
      <c r="B1804" s="18">
        <v>40620</v>
      </c>
      <c r="C1804" s="19">
        <v>1279.21</v>
      </c>
      <c r="D1804" s="19">
        <v>112.0070367206458</v>
      </c>
    </row>
    <row r="1805" spans="2:4" x14ac:dyDescent="0.25">
      <c r="B1805" s="18">
        <v>40623</v>
      </c>
      <c r="C1805" s="19">
        <v>1298.3800000000001</v>
      </c>
      <c r="D1805" s="19">
        <v>112.20393977553989</v>
      </c>
    </row>
    <row r="1806" spans="2:4" x14ac:dyDescent="0.25">
      <c r="B1806" s="18">
        <v>40624</v>
      </c>
      <c r="C1806" s="19">
        <v>1293.77</v>
      </c>
      <c r="D1806" s="19">
        <v>111.80257575991554</v>
      </c>
    </row>
    <row r="1807" spans="2:4" x14ac:dyDescent="0.25">
      <c r="B1807" s="18">
        <v>40625</v>
      </c>
      <c r="C1807" s="19">
        <v>1297.54</v>
      </c>
      <c r="D1807" s="19">
        <v>111.35731115843234</v>
      </c>
    </row>
    <row r="1808" spans="2:4" x14ac:dyDescent="0.25">
      <c r="B1808" s="18">
        <v>40626</v>
      </c>
      <c r="C1808" s="19">
        <v>1309.6600000000001</v>
      </c>
      <c r="D1808" s="19">
        <v>111.79590913932353</v>
      </c>
    </row>
    <row r="1809" spans="2:4" x14ac:dyDescent="0.25">
      <c r="B1809" s="18">
        <v>40627</v>
      </c>
      <c r="C1809" s="19">
        <v>1313.8</v>
      </c>
      <c r="D1809" s="19">
        <v>111.97462923540991</v>
      </c>
    </row>
    <row r="1810" spans="2:4" x14ac:dyDescent="0.25">
      <c r="B1810" s="18">
        <v>40630</v>
      </c>
      <c r="C1810" s="19">
        <v>1310.19</v>
      </c>
      <c r="D1810" s="19">
        <v>111.9853802738655</v>
      </c>
    </row>
    <row r="1811" spans="2:4" x14ac:dyDescent="0.25">
      <c r="B1811" s="18">
        <v>40631</v>
      </c>
      <c r="C1811" s="19">
        <v>1319.44</v>
      </c>
      <c r="D1811" s="19">
        <v>112.35714536381228</v>
      </c>
    </row>
    <row r="1812" spans="2:4" x14ac:dyDescent="0.25">
      <c r="B1812" s="18">
        <v>40632</v>
      </c>
      <c r="C1812" s="19">
        <v>1328.26</v>
      </c>
      <c r="D1812" s="19">
        <v>112.86832617424469</v>
      </c>
    </row>
    <row r="1813" spans="2:4" x14ac:dyDescent="0.25">
      <c r="B1813" s="18">
        <v>40633</v>
      </c>
      <c r="C1813" s="19">
        <v>1325.83</v>
      </c>
      <c r="D1813" s="19">
        <v>112.72019796462313</v>
      </c>
    </row>
    <row r="1814" spans="2:4" x14ac:dyDescent="0.25">
      <c r="B1814" s="18">
        <v>40634</v>
      </c>
      <c r="C1814" s="19">
        <v>1332.41</v>
      </c>
      <c r="D1814" s="19">
        <v>113.08117877257479</v>
      </c>
    </row>
    <row r="1815" spans="2:4" x14ac:dyDescent="0.25">
      <c r="B1815" s="18">
        <v>40637</v>
      </c>
      <c r="C1815" s="19">
        <v>1332.87</v>
      </c>
      <c r="D1815" s="19">
        <v>112.9356301059411</v>
      </c>
    </row>
    <row r="1816" spans="2:4" x14ac:dyDescent="0.25">
      <c r="B1816" s="18">
        <v>40638</v>
      </c>
      <c r="C1816" s="19">
        <v>1332.63</v>
      </c>
      <c r="D1816" s="19">
        <v>112.84514274171693</v>
      </c>
    </row>
    <row r="1817" spans="2:4" x14ac:dyDescent="0.25">
      <c r="B1817" s="18">
        <v>40639</v>
      </c>
      <c r="C1817" s="19">
        <v>1335.54</v>
      </c>
      <c r="D1817" s="19">
        <v>113.0598518959812</v>
      </c>
    </row>
    <row r="1818" spans="2:4" x14ac:dyDescent="0.25">
      <c r="B1818" s="18">
        <v>40640</v>
      </c>
      <c r="C1818" s="19">
        <v>1333.51</v>
      </c>
      <c r="D1818" s="19">
        <v>112.99054484401412</v>
      </c>
    </row>
    <row r="1819" spans="2:4" x14ac:dyDescent="0.25">
      <c r="B1819" s="18">
        <v>40641</v>
      </c>
      <c r="C1819" s="19">
        <v>1328.17</v>
      </c>
      <c r="D1819" s="19">
        <v>112.58738083263594</v>
      </c>
    </row>
    <row r="1820" spans="2:4" x14ac:dyDescent="0.25">
      <c r="B1820" s="18">
        <v>40644</v>
      </c>
      <c r="C1820" s="19">
        <v>1324.46</v>
      </c>
      <c r="D1820" s="19">
        <v>112.24398519489134</v>
      </c>
    </row>
    <row r="1821" spans="2:4" x14ac:dyDescent="0.25">
      <c r="B1821" s="18">
        <v>40645</v>
      </c>
      <c r="C1821" s="19">
        <v>1314.16</v>
      </c>
      <c r="D1821" s="19">
        <v>111.42775169851235</v>
      </c>
    </row>
    <row r="1822" spans="2:4" x14ac:dyDescent="0.25">
      <c r="B1822" s="18">
        <v>40646</v>
      </c>
      <c r="C1822" s="19">
        <v>1314.41</v>
      </c>
      <c r="D1822" s="19">
        <v>111.40724794643663</v>
      </c>
    </row>
    <row r="1823" spans="2:4" x14ac:dyDescent="0.25">
      <c r="B1823" s="18">
        <v>40647</v>
      </c>
      <c r="C1823" s="19">
        <v>1314.52</v>
      </c>
      <c r="D1823" s="19">
        <v>111.38283660177358</v>
      </c>
    </row>
    <row r="1824" spans="2:4" x14ac:dyDescent="0.25">
      <c r="B1824" s="18">
        <v>40648</v>
      </c>
      <c r="C1824" s="19">
        <v>1319.68</v>
      </c>
      <c r="D1824" s="19">
        <v>111.72466755020926</v>
      </c>
    </row>
    <row r="1825" spans="2:4" x14ac:dyDescent="0.25">
      <c r="B1825" s="18">
        <v>40651</v>
      </c>
      <c r="C1825" s="19">
        <v>1305.1400000000001</v>
      </c>
      <c r="D1825" s="19">
        <v>110.59630794615951</v>
      </c>
    </row>
    <row r="1826" spans="2:4" x14ac:dyDescent="0.25">
      <c r="B1826" s="18">
        <v>40652</v>
      </c>
      <c r="C1826" s="19">
        <v>1312.62</v>
      </c>
      <c r="D1826" s="19">
        <v>111.06212160013288</v>
      </c>
    </row>
    <row r="1827" spans="2:4" x14ac:dyDescent="0.25">
      <c r="B1827" s="18">
        <v>40653</v>
      </c>
      <c r="C1827" s="19">
        <v>1330.36</v>
      </c>
      <c r="D1827" s="19">
        <v>112.38712331204394</v>
      </c>
    </row>
    <row r="1828" spans="2:4" x14ac:dyDescent="0.25">
      <c r="B1828" s="18">
        <v>40654</v>
      </c>
      <c r="C1828" s="19">
        <v>1337.38</v>
      </c>
      <c r="D1828" s="19">
        <v>112.9267001155245</v>
      </c>
    </row>
    <row r="1829" spans="2:4" x14ac:dyDescent="0.25">
      <c r="B1829" s="18">
        <v>40658</v>
      </c>
      <c r="C1829" s="19">
        <v>1335.25</v>
      </c>
      <c r="D1829" s="19">
        <v>112.67037891030179</v>
      </c>
    </row>
    <row r="1830" spans="2:4" x14ac:dyDescent="0.25">
      <c r="B1830" s="18">
        <v>40659</v>
      </c>
      <c r="C1830" s="19">
        <v>1347.24</v>
      </c>
      <c r="D1830" s="19">
        <v>113.62391020399323</v>
      </c>
    </row>
    <row r="1831" spans="2:4" x14ac:dyDescent="0.25">
      <c r="B1831" s="18">
        <v>40660</v>
      </c>
      <c r="C1831" s="19">
        <v>1355.66</v>
      </c>
      <c r="D1831" s="19">
        <v>114.27887742931826</v>
      </c>
    </row>
    <row r="1832" spans="2:4" x14ac:dyDescent="0.25">
      <c r="B1832" s="18">
        <v>40661</v>
      </c>
      <c r="C1832" s="19">
        <v>1360.48</v>
      </c>
      <c r="D1832" s="19">
        <v>114.63561206489685</v>
      </c>
    </row>
    <row r="1833" spans="2:4" x14ac:dyDescent="0.25">
      <c r="B1833" s="18">
        <v>40662</v>
      </c>
      <c r="C1833" s="19">
        <v>1363.61</v>
      </c>
      <c r="D1833" s="19">
        <v>114.88183544729583</v>
      </c>
    </row>
    <row r="1834" spans="2:4" x14ac:dyDescent="0.25">
      <c r="B1834" s="18">
        <v>40665</v>
      </c>
      <c r="C1834" s="19">
        <v>1361.22</v>
      </c>
      <c r="D1834" s="19">
        <v>114.76178618730098</v>
      </c>
    </row>
    <row r="1835" spans="2:4" x14ac:dyDescent="0.25">
      <c r="B1835" s="18">
        <v>40666</v>
      </c>
      <c r="C1835" s="19">
        <v>1356.62</v>
      </c>
      <c r="D1835" s="19">
        <v>114.45995427692668</v>
      </c>
    </row>
    <row r="1836" spans="2:4" x14ac:dyDescent="0.25">
      <c r="B1836" s="18">
        <v>40667</v>
      </c>
      <c r="C1836" s="19">
        <v>1347.32</v>
      </c>
      <c r="D1836" s="19">
        <v>113.74673529994979</v>
      </c>
    </row>
    <row r="1837" spans="2:4" x14ac:dyDescent="0.25">
      <c r="B1837" s="18">
        <v>40668</v>
      </c>
      <c r="C1837" s="19">
        <v>1335.1</v>
      </c>
      <c r="D1837" s="19">
        <v>112.78861482093431</v>
      </c>
    </row>
    <row r="1838" spans="2:4" x14ac:dyDescent="0.25">
      <c r="B1838" s="18">
        <v>40669</v>
      </c>
      <c r="C1838" s="19">
        <v>1340.2</v>
      </c>
      <c r="D1838" s="19">
        <v>113.18803553544345</v>
      </c>
    </row>
    <row r="1839" spans="2:4" x14ac:dyDescent="0.25">
      <c r="B1839" s="18">
        <v>40672</v>
      </c>
      <c r="C1839" s="19">
        <v>1346.29</v>
      </c>
      <c r="D1839" s="19">
        <v>113.57798959616514</v>
      </c>
    </row>
    <row r="1840" spans="2:4" x14ac:dyDescent="0.25">
      <c r="B1840" s="18">
        <v>40673</v>
      </c>
      <c r="C1840" s="19">
        <v>1357.16</v>
      </c>
      <c r="D1840" s="19">
        <v>114.36315478572185</v>
      </c>
    </row>
    <row r="1841" spans="2:4" x14ac:dyDescent="0.25">
      <c r="B1841" s="18">
        <v>40674</v>
      </c>
      <c r="C1841" s="19">
        <v>1342.08</v>
      </c>
      <c r="D1841" s="19">
        <v>113.2589164060382</v>
      </c>
    </row>
    <row r="1842" spans="2:4" x14ac:dyDescent="0.25">
      <c r="B1842" s="18">
        <v>40675</v>
      </c>
      <c r="C1842" s="19">
        <v>1348.65</v>
      </c>
      <c r="D1842" s="19">
        <v>113.75428203679222</v>
      </c>
    </row>
    <row r="1843" spans="2:4" x14ac:dyDescent="0.25">
      <c r="B1843" s="18">
        <v>40676</v>
      </c>
      <c r="C1843" s="19">
        <v>1337.77</v>
      </c>
      <c r="D1843" s="19">
        <v>113.15821140625235</v>
      </c>
    </row>
    <row r="1844" spans="2:4" x14ac:dyDescent="0.25">
      <c r="B1844" s="18">
        <v>40679</v>
      </c>
      <c r="C1844" s="19">
        <v>1329.47</v>
      </c>
      <c r="D1844" s="19">
        <v>112.78442989656449</v>
      </c>
    </row>
    <row r="1845" spans="2:4" x14ac:dyDescent="0.25">
      <c r="B1845" s="18">
        <v>40680</v>
      </c>
      <c r="C1845" s="19">
        <v>1328.98</v>
      </c>
      <c r="D1845" s="19">
        <v>112.56508447252544</v>
      </c>
    </row>
    <row r="1846" spans="2:4" x14ac:dyDescent="0.25">
      <c r="B1846" s="18">
        <v>40681</v>
      </c>
      <c r="C1846" s="19">
        <v>1340.68</v>
      </c>
      <c r="D1846" s="19">
        <v>113.08116570970576</v>
      </c>
    </row>
    <row r="1847" spans="2:4" x14ac:dyDescent="0.25">
      <c r="B1847" s="18">
        <v>40682</v>
      </c>
      <c r="C1847" s="19">
        <v>1343.6</v>
      </c>
      <c r="D1847" s="19">
        <v>113.06746904804075</v>
      </c>
    </row>
    <row r="1848" spans="2:4" x14ac:dyDescent="0.25">
      <c r="B1848" s="18">
        <v>40683</v>
      </c>
      <c r="C1848" s="19">
        <v>1333.27</v>
      </c>
      <c r="D1848" s="19">
        <v>112.70544319844389</v>
      </c>
    </row>
    <row r="1849" spans="2:4" x14ac:dyDescent="0.25">
      <c r="B1849" s="18">
        <v>40686</v>
      </c>
      <c r="C1849" s="19">
        <v>1317.37</v>
      </c>
      <c r="D1849" s="19">
        <v>111.98692874403579</v>
      </c>
    </row>
    <row r="1850" spans="2:4" x14ac:dyDescent="0.25">
      <c r="B1850" s="18">
        <v>40687</v>
      </c>
      <c r="C1850" s="19">
        <v>1316.28</v>
      </c>
      <c r="D1850" s="19">
        <v>111.70311811958136</v>
      </c>
    </row>
    <row r="1851" spans="2:4" x14ac:dyDescent="0.25">
      <c r="B1851" s="18">
        <v>40688</v>
      </c>
      <c r="C1851" s="19">
        <v>1320.47</v>
      </c>
      <c r="D1851" s="19">
        <v>111.72072536604544</v>
      </c>
    </row>
    <row r="1852" spans="2:4" x14ac:dyDescent="0.25">
      <c r="B1852" s="18">
        <v>40689</v>
      </c>
      <c r="C1852" s="19">
        <v>1325.69</v>
      </c>
      <c r="D1852" s="19">
        <v>111.65050707942288</v>
      </c>
    </row>
    <row r="1853" spans="2:4" x14ac:dyDescent="0.25">
      <c r="B1853" s="18">
        <v>40690</v>
      </c>
      <c r="C1853" s="19">
        <v>1331.1</v>
      </c>
      <c r="D1853" s="19">
        <v>111.74770240523088</v>
      </c>
    </row>
    <row r="1854" spans="2:4" x14ac:dyDescent="0.25">
      <c r="B1854" s="18">
        <v>40694</v>
      </c>
      <c r="C1854" s="19">
        <v>1345.2</v>
      </c>
      <c r="D1854" s="19">
        <v>112.47271122662562</v>
      </c>
    </row>
    <row r="1855" spans="2:4" x14ac:dyDescent="0.25">
      <c r="B1855" s="18">
        <v>40695</v>
      </c>
      <c r="C1855" s="19">
        <v>1314.55</v>
      </c>
      <c r="D1855" s="19">
        <v>110.95229572739045</v>
      </c>
    </row>
    <row r="1856" spans="2:4" x14ac:dyDescent="0.25">
      <c r="B1856" s="18">
        <v>40696</v>
      </c>
      <c r="C1856" s="19">
        <v>1312.94</v>
      </c>
      <c r="D1856" s="19">
        <v>110.72880001911606</v>
      </c>
    </row>
    <row r="1857" spans="2:4" x14ac:dyDescent="0.25">
      <c r="B1857" s="18">
        <v>40697</v>
      </c>
      <c r="C1857" s="19">
        <v>1300.1600000000001</v>
      </c>
      <c r="D1857" s="19">
        <v>109.83260345311963</v>
      </c>
    </row>
    <row r="1858" spans="2:4" x14ac:dyDescent="0.25">
      <c r="B1858" s="18">
        <v>40700</v>
      </c>
      <c r="C1858" s="19">
        <v>1286.17</v>
      </c>
      <c r="D1858" s="19">
        <v>108.88940977547546</v>
      </c>
    </row>
    <row r="1859" spans="2:4" x14ac:dyDescent="0.25">
      <c r="B1859" s="18">
        <v>40701</v>
      </c>
      <c r="C1859" s="19">
        <v>1284.94</v>
      </c>
      <c r="D1859" s="19">
        <v>108.66275984890979</v>
      </c>
    </row>
    <row r="1860" spans="2:4" x14ac:dyDescent="0.25">
      <c r="B1860" s="18">
        <v>40702</v>
      </c>
      <c r="C1860" s="19">
        <v>1279.56</v>
      </c>
      <c r="D1860" s="19">
        <v>108.66031345901825</v>
      </c>
    </row>
    <row r="1861" spans="2:4" x14ac:dyDescent="0.25">
      <c r="B1861" s="18">
        <v>40703</v>
      </c>
      <c r="C1861" s="19">
        <v>1289</v>
      </c>
      <c r="D1861" s="19">
        <v>108.65786863333548</v>
      </c>
    </row>
    <row r="1862" spans="2:4" x14ac:dyDescent="0.25">
      <c r="B1862" s="18">
        <v>40704</v>
      </c>
      <c r="C1862" s="19">
        <v>1270.98</v>
      </c>
      <c r="D1862" s="19">
        <v>108.6554238626606</v>
      </c>
    </row>
    <row r="1863" spans="2:4" x14ac:dyDescent="0.25">
      <c r="B1863" s="18">
        <v>40707</v>
      </c>
      <c r="C1863" s="19">
        <v>1271.83</v>
      </c>
      <c r="D1863" s="19">
        <v>108.98174241241432</v>
      </c>
    </row>
    <row r="1864" spans="2:4" x14ac:dyDescent="0.25">
      <c r="B1864" s="18">
        <v>40708</v>
      </c>
      <c r="C1864" s="19">
        <v>1287.8699999999999</v>
      </c>
      <c r="D1864" s="19">
        <v>109.76933160143251</v>
      </c>
    </row>
    <row r="1865" spans="2:4" x14ac:dyDescent="0.25">
      <c r="B1865" s="18">
        <v>40709</v>
      </c>
      <c r="C1865" s="19">
        <v>1265.42</v>
      </c>
      <c r="D1865" s="19">
        <v>109.0471148908978</v>
      </c>
    </row>
    <row r="1866" spans="2:4" x14ac:dyDescent="0.25">
      <c r="B1866" s="18">
        <v>40710</v>
      </c>
      <c r="C1866" s="19">
        <v>1267.6400000000001</v>
      </c>
      <c r="D1866" s="19">
        <v>109.75439939446085</v>
      </c>
    </row>
    <row r="1867" spans="2:4" x14ac:dyDescent="0.25">
      <c r="B1867" s="18">
        <v>40711</v>
      </c>
      <c r="C1867" s="19">
        <v>1271.5</v>
      </c>
      <c r="D1867" s="19">
        <v>109.81151027053031</v>
      </c>
    </row>
    <row r="1868" spans="2:4" x14ac:dyDescent="0.25">
      <c r="B1868" s="18">
        <v>40714</v>
      </c>
      <c r="C1868" s="19">
        <v>1278.3599999999999</v>
      </c>
      <c r="D1868" s="19">
        <v>109.5564504075827</v>
      </c>
    </row>
    <row r="1869" spans="2:4" x14ac:dyDescent="0.25">
      <c r="B1869" s="18">
        <v>40715</v>
      </c>
      <c r="C1869" s="19">
        <v>1295.52</v>
      </c>
      <c r="D1869" s="19">
        <v>110.43427034522128</v>
      </c>
    </row>
    <row r="1870" spans="2:4" x14ac:dyDescent="0.25">
      <c r="B1870" s="18">
        <v>40716</v>
      </c>
      <c r="C1870" s="19">
        <v>1287.1400000000001</v>
      </c>
      <c r="D1870" s="19">
        <v>110.10792786315103</v>
      </c>
    </row>
    <row r="1871" spans="2:4" x14ac:dyDescent="0.25">
      <c r="B1871" s="18">
        <v>40717</v>
      </c>
      <c r="C1871" s="19">
        <v>1283.5</v>
      </c>
      <c r="D1871" s="19">
        <v>109.50793055114895</v>
      </c>
    </row>
    <row r="1872" spans="2:4" x14ac:dyDescent="0.25">
      <c r="B1872" s="18">
        <v>40718</v>
      </c>
      <c r="C1872" s="19">
        <v>1268.45</v>
      </c>
      <c r="D1872" s="19">
        <v>109.28574203328678</v>
      </c>
    </row>
    <row r="1873" spans="2:4" x14ac:dyDescent="0.25">
      <c r="B1873" s="18">
        <v>40721</v>
      </c>
      <c r="C1873" s="19">
        <v>1280.0999999999999</v>
      </c>
      <c r="D1873" s="19">
        <v>109.75704692207739</v>
      </c>
    </row>
    <row r="1874" spans="2:4" x14ac:dyDescent="0.25">
      <c r="B1874" s="18">
        <v>40722</v>
      </c>
      <c r="C1874" s="19">
        <v>1296.67</v>
      </c>
      <c r="D1874" s="19">
        <v>110.19908874744148</v>
      </c>
    </row>
    <row r="1875" spans="2:4" x14ac:dyDescent="0.25">
      <c r="B1875" s="18">
        <v>40723</v>
      </c>
      <c r="C1875" s="19">
        <v>1307.4100000000001</v>
      </c>
      <c r="D1875" s="19">
        <v>110.20151480071284</v>
      </c>
    </row>
    <row r="1876" spans="2:4" x14ac:dyDescent="0.25">
      <c r="B1876" s="18">
        <v>40724</v>
      </c>
      <c r="C1876" s="19">
        <v>1320.64</v>
      </c>
      <c r="D1876" s="19">
        <v>110.52682133316439</v>
      </c>
    </row>
    <row r="1877" spans="2:4" x14ac:dyDescent="0.25">
      <c r="B1877" s="18">
        <v>40725</v>
      </c>
      <c r="C1877" s="19">
        <v>1339.67</v>
      </c>
      <c r="D1877" s="19">
        <v>111.18518656794558</v>
      </c>
    </row>
    <row r="1878" spans="2:4" x14ac:dyDescent="0.25">
      <c r="B1878" s="18">
        <v>40729</v>
      </c>
      <c r="C1878" s="19">
        <v>1337.88</v>
      </c>
      <c r="D1878" s="19">
        <v>111.09461842855423</v>
      </c>
    </row>
    <row r="1879" spans="2:4" x14ac:dyDescent="0.25">
      <c r="B1879" s="18">
        <v>40730</v>
      </c>
      <c r="C1879" s="19">
        <v>1339.22</v>
      </c>
      <c r="D1879" s="19">
        <v>111.40026984189966</v>
      </c>
    </row>
    <row r="1880" spans="2:4" x14ac:dyDescent="0.25">
      <c r="B1880" s="18">
        <v>40731</v>
      </c>
      <c r="C1880" s="19">
        <v>1353.22</v>
      </c>
      <c r="D1880" s="19">
        <v>112.13994369652157</v>
      </c>
    </row>
    <row r="1881" spans="2:4" x14ac:dyDescent="0.25">
      <c r="B1881" s="18">
        <v>40732</v>
      </c>
      <c r="C1881" s="19">
        <v>1343.8</v>
      </c>
      <c r="D1881" s="19">
        <v>111.68074393297368</v>
      </c>
    </row>
    <row r="1882" spans="2:4" x14ac:dyDescent="0.25">
      <c r="B1882" s="18">
        <v>40735</v>
      </c>
      <c r="C1882" s="19">
        <v>1319.49</v>
      </c>
      <c r="D1882" s="19">
        <v>110.76980593439846</v>
      </c>
    </row>
    <row r="1883" spans="2:4" x14ac:dyDescent="0.25">
      <c r="B1883" s="18">
        <v>40736</v>
      </c>
      <c r="C1883" s="19">
        <v>1313.64</v>
      </c>
      <c r="D1883" s="19">
        <v>110.60382008397717</v>
      </c>
    </row>
    <row r="1884" spans="2:4" x14ac:dyDescent="0.25">
      <c r="B1884" s="18">
        <v>40737</v>
      </c>
      <c r="C1884" s="19">
        <v>1317.72</v>
      </c>
      <c r="D1884" s="19">
        <v>110.97617958061542</v>
      </c>
    </row>
    <row r="1885" spans="2:4" x14ac:dyDescent="0.25">
      <c r="B1885" s="18">
        <v>40738</v>
      </c>
      <c r="C1885" s="19">
        <v>1308.8699999999999</v>
      </c>
      <c r="D1885" s="19">
        <v>110.65033046567028</v>
      </c>
    </row>
    <row r="1886" spans="2:4" x14ac:dyDescent="0.25">
      <c r="B1886" s="18">
        <v>40739</v>
      </c>
      <c r="C1886" s="19">
        <v>1316.14</v>
      </c>
      <c r="D1886" s="19">
        <v>110.9566090976857</v>
      </c>
    </row>
    <row r="1887" spans="2:4" x14ac:dyDescent="0.25">
      <c r="B1887" s="18">
        <v>40742</v>
      </c>
      <c r="C1887" s="19">
        <v>1305.44</v>
      </c>
      <c r="D1887" s="19">
        <v>110.58820163925128</v>
      </c>
    </row>
    <row r="1888" spans="2:4" x14ac:dyDescent="0.25">
      <c r="B1888" s="18">
        <v>40743</v>
      </c>
      <c r="C1888" s="19">
        <v>1326.73</v>
      </c>
      <c r="D1888" s="19">
        <v>111.53593701302755</v>
      </c>
    </row>
    <row r="1889" spans="2:4" x14ac:dyDescent="0.25">
      <c r="B1889" s="18">
        <v>40744</v>
      </c>
      <c r="C1889" s="19">
        <v>1325.84</v>
      </c>
      <c r="D1889" s="19">
        <v>111.25415002298489</v>
      </c>
    </row>
    <row r="1890" spans="2:4" x14ac:dyDescent="0.25">
      <c r="B1890" s="18">
        <v>40745</v>
      </c>
      <c r="C1890" s="19">
        <v>1343.8</v>
      </c>
      <c r="D1890" s="19">
        <v>112.04526818208215</v>
      </c>
    </row>
    <row r="1891" spans="2:4" x14ac:dyDescent="0.25">
      <c r="B1891" s="18">
        <v>40746</v>
      </c>
      <c r="C1891" s="19">
        <v>1345.02</v>
      </c>
      <c r="D1891" s="19">
        <v>112.0720173832453</v>
      </c>
    </row>
    <row r="1892" spans="2:4" x14ac:dyDescent="0.25">
      <c r="B1892" s="18">
        <v>40749</v>
      </c>
      <c r="C1892" s="19">
        <v>1337.43</v>
      </c>
      <c r="D1892" s="19">
        <v>112.0981115129064</v>
      </c>
    </row>
    <row r="1893" spans="2:4" x14ac:dyDescent="0.25">
      <c r="B1893" s="18">
        <v>40750</v>
      </c>
      <c r="C1893" s="19">
        <v>1331.94</v>
      </c>
      <c r="D1893" s="19">
        <v>111.86503073596806</v>
      </c>
    </row>
    <row r="1894" spans="2:4" x14ac:dyDescent="0.25">
      <c r="B1894" s="18">
        <v>40751</v>
      </c>
      <c r="C1894" s="19">
        <v>1304.8900000000001</v>
      </c>
      <c r="D1894" s="19">
        <v>110.66471772795023</v>
      </c>
    </row>
    <row r="1895" spans="2:4" x14ac:dyDescent="0.25">
      <c r="B1895" s="18">
        <v>40752</v>
      </c>
      <c r="C1895" s="19">
        <v>1300.67</v>
      </c>
      <c r="D1895" s="19">
        <v>110.35954897054347</v>
      </c>
    </row>
    <row r="1896" spans="2:4" x14ac:dyDescent="0.25">
      <c r="B1896" s="18">
        <v>40753</v>
      </c>
      <c r="C1896" s="19">
        <v>1292.28</v>
      </c>
      <c r="D1896" s="19">
        <v>109.46479163853576</v>
      </c>
    </row>
    <row r="1897" spans="2:4" x14ac:dyDescent="0.25">
      <c r="B1897" s="18">
        <v>40756</v>
      </c>
      <c r="C1897" s="19">
        <v>1286.94</v>
      </c>
      <c r="D1897" s="19">
        <v>108.72926776107934</v>
      </c>
    </row>
    <row r="1898" spans="2:4" x14ac:dyDescent="0.25">
      <c r="B1898" s="18">
        <v>40757</v>
      </c>
      <c r="C1898" s="19">
        <v>1254.05</v>
      </c>
      <c r="D1898" s="19">
        <v>108.72695629533298</v>
      </c>
    </row>
    <row r="1899" spans="2:4" x14ac:dyDescent="0.25">
      <c r="B1899" s="18">
        <v>40758</v>
      </c>
      <c r="C1899" s="19">
        <v>1260.3399999999999</v>
      </c>
      <c r="D1899" s="19">
        <v>108.72466499268921</v>
      </c>
    </row>
    <row r="1900" spans="2:4" x14ac:dyDescent="0.25">
      <c r="B1900" s="18">
        <v>40759</v>
      </c>
      <c r="C1900" s="19">
        <v>1200.07</v>
      </c>
      <c r="D1900" s="19">
        <v>108.72229657602973</v>
      </c>
    </row>
    <row r="1901" spans="2:4" x14ac:dyDescent="0.25">
      <c r="B1901" s="18">
        <v>40760</v>
      </c>
      <c r="C1901" s="19">
        <v>1199.3800000000001</v>
      </c>
      <c r="D1901" s="19">
        <v>109.19581342954497</v>
      </c>
    </row>
    <row r="1902" spans="2:4" x14ac:dyDescent="0.25">
      <c r="B1902" s="18">
        <v>40763</v>
      </c>
      <c r="C1902" s="19">
        <v>1119.46</v>
      </c>
      <c r="D1902" s="19">
        <v>108.94513928069597</v>
      </c>
    </row>
    <row r="1903" spans="2:4" x14ac:dyDescent="0.25">
      <c r="B1903" s="18">
        <v>40764</v>
      </c>
      <c r="C1903" s="19">
        <v>1172.53</v>
      </c>
      <c r="D1903" s="19">
        <v>108.42795472304641</v>
      </c>
    </row>
    <row r="1904" spans="2:4" x14ac:dyDescent="0.25">
      <c r="B1904" s="18">
        <v>40765</v>
      </c>
      <c r="C1904" s="19">
        <v>1120.76</v>
      </c>
      <c r="D1904" s="19">
        <v>108.81769707711182</v>
      </c>
    </row>
    <row r="1905" spans="2:4" x14ac:dyDescent="0.25">
      <c r="B1905" s="18">
        <v>40766</v>
      </c>
      <c r="C1905" s="19">
        <v>1172.6400000000001</v>
      </c>
      <c r="D1905" s="19">
        <v>110.33602627914361</v>
      </c>
    </row>
    <row r="1906" spans="2:4" x14ac:dyDescent="0.25">
      <c r="B1906" s="18">
        <v>40767</v>
      </c>
      <c r="C1906" s="19">
        <v>1178.81</v>
      </c>
      <c r="D1906" s="19">
        <v>110.9088330095115</v>
      </c>
    </row>
    <row r="1907" spans="2:4" x14ac:dyDescent="0.25">
      <c r="B1907" s="18">
        <v>40770</v>
      </c>
      <c r="C1907" s="19">
        <v>1204.49</v>
      </c>
      <c r="D1907" s="19">
        <v>110.29712635395718</v>
      </c>
    </row>
    <row r="1908" spans="2:4" x14ac:dyDescent="0.25">
      <c r="B1908" s="18">
        <v>40771</v>
      </c>
      <c r="C1908" s="19">
        <v>1192.76</v>
      </c>
      <c r="D1908" s="19">
        <v>110.09934849738679</v>
      </c>
    </row>
    <row r="1909" spans="2:4" x14ac:dyDescent="0.25">
      <c r="B1909" s="18">
        <v>40772</v>
      </c>
      <c r="C1909" s="19">
        <v>1193.8900000000001</v>
      </c>
      <c r="D1909" s="19">
        <v>111.89652238220644</v>
      </c>
    </row>
    <row r="1910" spans="2:4" x14ac:dyDescent="0.25">
      <c r="B1910" s="18">
        <v>40773</v>
      </c>
      <c r="C1910" s="19">
        <v>1140.6500000000001</v>
      </c>
      <c r="D1910" s="19">
        <v>117.50979824311025</v>
      </c>
    </row>
    <row r="1911" spans="2:4" x14ac:dyDescent="0.25">
      <c r="B1911" s="18">
        <v>40774</v>
      </c>
      <c r="C1911" s="19">
        <v>1123.53</v>
      </c>
      <c r="D1911" s="19">
        <v>119.14969378012712</v>
      </c>
    </row>
    <row r="1912" spans="2:4" x14ac:dyDescent="0.25">
      <c r="B1912" s="18">
        <v>40777</v>
      </c>
      <c r="C1912" s="19">
        <v>1123.82</v>
      </c>
      <c r="D1912" s="19">
        <v>120.65353005573786</v>
      </c>
    </row>
    <row r="1913" spans="2:4" x14ac:dyDescent="0.25">
      <c r="B1913" s="18">
        <v>40778</v>
      </c>
      <c r="C1913" s="19">
        <v>1162.3499999999999</v>
      </c>
      <c r="D1913" s="19">
        <v>120.51696687383129</v>
      </c>
    </row>
    <row r="1914" spans="2:4" x14ac:dyDescent="0.25">
      <c r="B1914" s="18">
        <v>40779</v>
      </c>
      <c r="C1914" s="19">
        <v>1177.5999999999999</v>
      </c>
      <c r="D1914" s="19">
        <v>120.53585516819679</v>
      </c>
    </row>
    <row r="1915" spans="2:4" x14ac:dyDescent="0.25">
      <c r="B1915" s="18">
        <v>40780</v>
      </c>
      <c r="C1915" s="19">
        <v>1159.27</v>
      </c>
      <c r="D1915" s="19">
        <v>120.83192242882221</v>
      </c>
    </row>
    <row r="1916" spans="2:4" x14ac:dyDescent="0.25">
      <c r="B1916" s="18">
        <v>40781</v>
      </c>
      <c r="C1916" s="19">
        <v>1176.8</v>
      </c>
      <c r="D1916" s="19">
        <v>120.86604683889334</v>
      </c>
    </row>
    <row r="1917" spans="2:4" x14ac:dyDescent="0.25">
      <c r="B1917" s="18">
        <v>40784</v>
      </c>
      <c r="C1917" s="19">
        <v>1210.08</v>
      </c>
      <c r="D1917" s="19">
        <v>119.98705755938144</v>
      </c>
    </row>
    <row r="1918" spans="2:4" x14ac:dyDescent="0.25">
      <c r="B1918" s="18">
        <v>40785</v>
      </c>
      <c r="C1918" s="19">
        <v>1212.92</v>
      </c>
      <c r="D1918" s="19">
        <v>121.48918528953074</v>
      </c>
    </row>
    <row r="1919" spans="2:4" x14ac:dyDescent="0.25">
      <c r="B1919" s="18">
        <v>40786</v>
      </c>
      <c r="C1919" s="19">
        <v>1218.8900000000001</v>
      </c>
      <c r="D1919" s="19">
        <v>120.86923594879171</v>
      </c>
    </row>
    <row r="1920" spans="2:4" x14ac:dyDescent="0.25">
      <c r="B1920" s="18">
        <v>40787</v>
      </c>
      <c r="C1920" s="19">
        <v>1204.42</v>
      </c>
      <c r="D1920" s="19">
        <v>120.79142527115518</v>
      </c>
    </row>
    <row r="1921" spans="2:4" x14ac:dyDescent="0.25">
      <c r="B1921" s="18">
        <v>40788</v>
      </c>
      <c r="C1921" s="19">
        <v>1173.97</v>
      </c>
      <c r="D1921" s="19">
        <v>121.803411110356</v>
      </c>
    </row>
    <row r="1922" spans="2:4" x14ac:dyDescent="0.25">
      <c r="B1922" s="18">
        <v>40792</v>
      </c>
      <c r="C1922" s="19">
        <v>1165.24</v>
      </c>
      <c r="D1922" s="19">
        <v>122.72682936039384</v>
      </c>
    </row>
    <row r="1923" spans="2:4" x14ac:dyDescent="0.25">
      <c r="B1923" s="18">
        <v>40793</v>
      </c>
      <c r="C1923" s="19">
        <v>1198.6199999999999</v>
      </c>
      <c r="D1923" s="19">
        <v>122.31112871348611</v>
      </c>
    </row>
    <row r="1924" spans="2:4" x14ac:dyDescent="0.25">
      <c r="B1924" s="18">
        <v>40794</v>
      </c>
      <c r="C1924" s="19">
        <v>1185.9000000000001</v>
      </c>
      <c r="D1924" s="19">
        <v>122.15566317193596</v>
      </c>
    </row>
    <row r="1925" spans="2:4" x14ac:dyDescent="0.25">
      <c r="B1925" s="18">
        <v>40795</v>
      </c>
      <c r="C1925" s="19">
        <v>1154.23</v>
      </c>
      <c r="D1925" s="19">
        <v>124.51932026693899</v>
      </c>
    </row>
    <row r="1926" spans="2:4" x14ac:dyDescent="0.25">
      <c r="B1926" s="18">
        <v>40798</v>
      </c>
      <c r="C1926" s="19">
        <v>1162.27</v>
      </c>
      <c r="D1926" s="19">
        <v>125.41120836143301</v>
      </c>
    </row>
    <row r="1927" spans="2:4" x14ac:dyDescent="0.25">
      <c r="B1927" s="18">
        <v>40799</v>
      </c>
      <c r="C1927" s="19">
        <v>1172.8699999999999</v>
      </c>
      <c r="D1927" s="19">
        <v>126.26669618278278</v>
      </c>
    </row>
    <row r="1928" spans="2:4" x14ac:dyDescent="0.25">
      <c r="B1928" s="18">
        <v>40800</v>
      </c>
      <c r="C1928" s="19">
        <v>1188.68</v>
      </c>
      <c r="D1928" s="19">
        <v>127.03721963842197</v>
      </c>
    </row>
    <row r="1929" spans="2:4" x14ac:dyDescent="0.25">
      <c r="B1929" s="18">
        <v>40801</v>
      </c>
      <c r="C1929" s="19">
        <v>1209.1099999999999</v>
      </c>
      <c r="D1929" s="19">
        <v>127.95792983616516</v>
      </c>
    </row>
    <row r="1930" spans="2:4" x14ac:dyDescent="0.25">
      <c r="B1930" s="18">
        <v>40802</v>
      </c>
      <c r="C1930" s="19">
        <v>1216.01</v>
      </c>
      <c r="D1930" s="19">
        <v>128.13263549140575</v>
      </c>
    </row>
    <row r="1931" spans="2:4" x14ac:dyDescent="0.25">
      <c r="B1931" s="18">
        <v>40805</v>
      </c>
      <c r="C1931" s="19">
        <v>1204.0899999999999</v>
      </c>
      <c r="D1931" s="19">
        <v>127.82965434169417</v>
      </c>
    </row>
    <row r="1932" spans="2:4" x14ac:dyDescent="0.25">
      <c r="B1932" s="18">
        <v>40806</v>
      </c>
      <c r="C1932" s="19">
        <v>1202.0899999999999</v>
      </c>
      <c r="D1932" s="19">
        <v>127.56107076297404</v>
      </c>
    </row>
    <row r="1933" spans="2:4" x14ac:dyDescent="0.25">
      <c r="B1933" s="18">
        <v>40807</v>
      </c>
      <c r="C1933" s="19">
        <v>1166.76</v>
      </c>
      <c r="D1933" s="19">
        <v>126.00085203693173</v>
      </c>
    </row>
    <row r="1934" spans="2:4" x14ac:dyDescent="0.25">
      <c r="B1934" s="18">
        <v>40808</v>
      </c>
      <c r="C1934" s="19">
        <v>1129.56</v>
      </c>
      <c r="D1934" s="19">
        <v>124.04690397581504</v>
      </c>
    </row>
    <row r="1935" spans="2:4" x14ac:dyDescent="0.25">
      <c r="B1935" s="18">
        <v>40809</v>
      </c>
      <c r="C1935" s="19">
        <v>1136.43</v>
      </c>
      <c r="D1935" s="19">
        <v>124.94666514492894</v>
      </c>
    </row>
    <row r="1936" spans="2:4" x14ac:dyDescent="0.25">
      <c r="B1936" s="18">
        <v>40812</v>
      </c>
      <c r="C1936" s="19">
        <v>1162.95</v>
      </c>
      <c r="D1936" s="19">
        <v>124.93843050036733</v>
      </c>
    </row>
    <row r="1937" spans="2:4" x14ac:dyDescent="0.25">
      <c r="B1937" s="18">
        <v>40813</v>
      </c>
      <c r="C1937" s="19">
        <v>1175.3800000000001</v>
      </c>
      <c r="D1937" s="19">
        <v>124.93568188933996</v>
      </c>
    </row>
    <row r="1938" spans="2:4" x14ac:dyDescent="0.25">
      <c r="B1938" s="18">
        <v>40814</v>
      </c>
      <c r="C1938" s="19">
        <v>1151.06</v>
      </c>
      <c r="D1938" s="19">
        <v>124.93293719086454</v>
      </c>
    </row>
    <row r="1939" spans="2:4" x14ac:dyDescent="0.25">
      <c r="B1939" s="18">
        <v>40815</v>
      </c>
      <c r="C1939" s="19">
        <v>1160.4000000000001</v>
      </c>
      <c r="D1939" s="19">
        <v>124.93018870068846</v>
      </c>
    </row>
    <row r="1940" spans="2:4" x14ac:dyDescent="0.25">
      <c r="B1940" s="18">
        <v>40816</v>
      </c>
      <c r="C1940" s="19">
        <v>1131.42</v>
      </c>
      <c r="D1940" s="19">
        <v>123.85967367357355</v>
      </c>
    </row>
    <row r="1941" spans="2:4" x14ac:dyDescent="0.25">
      <c r="B1941" s="18">
        <v>40819</v>
      </c>
      <c r="C1941" s="19">
        <v>1099.23</v>
      </c>
      <c r="D1941" s="19">
        <v>122.17546016542113</v>
      </c>
    </row>
    <row r="1942" spans="2:4" x14ac:dyDescent="0.25">
      <c r="B1942" s="18">
        <v>40820</v>
      </c>
      <c r="C1942" s="19">
        <v>1123.95</v>
      </c>
      <c r="D1942" s="19">
        <v>123.05641260793824</v>
      </c>
    </row>
    <row r="1943" spans="2:4" x14ac:dyDescent="0.25">
      <c r="B1943" s="18">
        <v>40821</v>
      </c>
      <c r="C1943" s="19">
        <v>1144.03</v>
      </c>
      <c r="D1943" s="19">
        <v>123.0536978125044</v>
      </c>
    </row>
    <row r="1944" spans="2:4" x14ac:dyDescent="0.25">
      <c r="B1944" s="18">
        <v>40822</v>
      </c>
      <c r="C1944" s="19">
        <v>1164.97</v>
      </c>
      <c r="D1944" s="19">
        <v>124.73192671099279</v>
      </c>
    </row>
    <row r="1945" spans="2:4" x14ac:dyDescent="0.25">
      <c r="B1945" s="18">
        <v>40823</v>
      </c>
      <c r="C1945" s="19">
        <v>1155.46</v>
      </c>
      <c r="D1945" s="19">
        <v>124.0269949325866</v>
      </c>
    </row>
    <row r="1946" spans="2:4" x14ac:dyDescent="0.25">
      <c r="B1946" s="18">
        <v>40826</v>
      </c>
      <c r="C1946" s="19">
        <v>1194.8900000000001</v>
      </c>
      <c r="D1946" s="19">
        <v>124.96431361425282</v>
      </c>
    </row>
    <row r="1947" spans="2:4" x14ac:dyDescent="0.25">
      <c r="B1947" s="18">
        <v>40827</v>
      </c>
      <c r="C1947" s="19">
        <v>1195.54</v>
      </c>
      <c r="D1947" s="19">
        <v>124.86166513540708</v>
      </c>
    </row>
    <row r="1948" spans="2:4" x14ac:dyDescent="0.25">
      <c r="B1948" s="18">
        <v>40828</v>
      </c>
      <c r="C1948" s="19">
        <v>1207.25</v>
      </c>
      <c r="D1948" s="19">
        <v>124.74922589284893</v>
      </c>
    </row>
    <row r="1949" spans="2:4" x14ac:dyDescent="0.25">
      <c r="B1949" s="18">
        <v>40829</v>
      </c>
      <c r="C1949" s="19">
        <v>1203.6600000000001</v>
      </c>
      <c r="D1949" s="19">
        <v>124.30338555291313</v>
      </c>
    </row>
    <row r="1950" spans="2:4" x14ac:dyDescent="0.25">
      <c r="B1950" s="18">
        <v>40830</v>
      </c>
      <c r="C1950" s="19">
        <v>1224.58</v>
      </c>
      <c r="D1950" s="19">
        <v>124.99062232999472</v>
      </c>
    </row>
    <row r="1951" spans="2:4" x14ac:dyDescent="0.25">
      <c r="B1951" s="18">
        <v>40833</v>
      </c>
      <c r="C1951" s="19">
        <v>1200.8599999999999</v>
      </c>
      <c r="D1951" s="19">
        <v>125.277359541997</v>
      </c>
    </row>
    <row r="1952" spans="2:4" x14ac:dyDescent="0.25">
      <c r="B1952" s="18">
        <v>40834</v>
      </c>
      <c r="C1952" s="19">
        <v>1225.3800000000001</v>
      </c>
      <c r="D1952" s="19">
        <v>126.33555772762011</v>
      </c>
    </row>
    <row r="1953" spans="2:4" x14ac:dyDescent="0.25">
      <c r="B1953" s="18">
        <v>40835</v>
      </c>
      <c r="C1953" s="19">
        <v>1209.8800000000001</v>
      </c>
      <c r="D1953" s="19">
        <v>126.73308934914817</v>
      </c>
    </row>
    <row r="1954" spans="2:4" x14ac:dyDescent="0.25">
      <c r="B1954" s="18">
        <v>40836</v>
      </c>
      <c r="C1954" s="19">
        <v>1215.3900000000001</v>
      </c>
      <c r="D1954" s="19">
        <v>127.35709366096988</v>
      </c>
    </row>
    <row r="1955" spans="2:4" x14ac:dyDescent="0.25">
      <c r="B1955" s="18">
        <v>40837</v>
      </c>
      <c r="C1955" s="19">
        <v>1238.25</v>
      </c>
      <c r="D1955" s="19">
        <v>128.03495356104079</v>
      </c>
    </row>
    <row r="1956" spans="2:4" x14ac:dyDescent="0.25">
      <c r="B1956" s="18">
        <v>40840</v>
      </c>
      <c r="C1956" s="19">
        <v>1254.19</v>
      </c>
      <c r="D1956" s="19">
        <v>128.35895896598967</v>
      </c>
    </row>
    <row r="1957" spans="2:4" x14ac:dyDescent="0.25">
      <c r="B1957" s="18">
        <v>40841</v>
      </c>
      <c r="C1957" s="19">
        <v>1229.05</v>
      </c>
      <c r="D1957" s="19">
        <v>127.08175410298905</v>
      </c>
    </row>
    <row r="1958" spans="2:4" x14ac:dyDescent="0.25">
      <c r="B1958" s="18">
        <v>40842</v>
      </c>
      <c r="C1958" s="19">
        <v>1242</v>
      </c>
      <c r="D1958" s="19">
        <v>127.61166465325113</v>
      </c>
    </row>
    <row r="1959" spans="2:4" x14ac:dyDescent="0.25">
      <c r="B1959" s="18">
        <v>40843</v>
      </c>
      <c r="C1959" s="19">
        <v>1284.5899999999999</v>
      </c>
      <c r="D1959" s="19">
        <v>129.84532444666061</v>
      </c>
    </row>
    <row r="1960" spans="2:4" x14ac:dyDescent="0.25">
      <c r="B1960" s="18">
        <v>40844</v>
      </c>
      <c r="C1960" s="19">
        <v>1285.0899999999999</v>
      </c>
      <c r="D1960" s="19">
        <v>129.86299359254272</v>
      </c>
    </row>
    <row r="1961" spans="2:4" x14ac:dyDescent="0.25">
      <c r="B1961" s="18">
        <v>40847</v>
      </c>
      <c r="C1961" s="19">
        <v>1253.3</v>
      </c>
      <c r="D1961" s="19">
        <v>128.60225869724562</v>
      </c>
    </row>
    <row r="1962" spans="2:4" x14ac:dyDescent="0.25">
      <c r="B1962" s="18">
        <v>40848</v>
      </c>
      <c r="C1962" s="19">
        <v>1218.28</v>
      </c>
      <c r="D1962" s="19">
        <v>126.94066130973584</v>
      </c>
    </row>
    <row r="1963" spans="2:4" x14ac:dyDescent="0.25">
      <c r="B1963" s="18">
        <v>40849</v>
      </c>
      <c r="C1963" s="19">
        <v>1237.9000000000001</v>
      </c>
      <c r="D1963" s="19">
        <v>128.37937547328883</v>
      </c>
    </row>
    <row r="1964" spans="2:4" x14ac:dyDescent="0.25">
      <c r="B1964" s="18">
        <v>40850</v>
      </c>
      <c r="C1964" s="19">
        <v>1261.1500000000001</v>
      </c>
      <c r="D1964" s="19">
        <v>129.98981785202983</v>
      </c>
    </row>
    <row r="1965" spans="2:4" x14ac:dyDescent="0.25">
      <c r="B1965" s="18">
        <v>40851</v>
      </c>
      <c r="C1965" s="19">
        <v>1253.23</v>
      </c>
      <c r="D1965" s="19">
        <v>129.48675710708227</v>
      </c>
    </row>
    <row r="1966" spans="2:4" x14ac:dyDescent="0.25">
      <c r="B1966" s="18">
        <v>40854</v>
      </c>
      <c r="C1966" s="19">
        <v>1261.1199999999999</v>
      </c>
      <c r="D1966" s="19">
        <v>130.14724940835129</v>
      </c>
    </row>
    <row r="1967" spans="2:4" x14ac:dyDescent="0.25">
      <c r="B1967" s="18">
        <v>40855</v>
      </c>
      <c r="C1967" s="19">
        <v>1275.92</v>
      </c>
      <c r="D1967" s="19">
        <v>130.44750627326044</v>
      </c>
    </row>
    <row r="1968" spans="2:4" x14ac:dyDescent="0.25">
      <c r="B1968" s="18">
        <v>40856</v>
      </c>
      <c r="C1968" s="19">
        <v>1229.0999999999999</v>
      </c>
      <c r="D1968" s="19">
        <v>130.30929265619156</v>
      </c>
    </row>
    <row r="1969" spans="2:4" x14ac:dyDescent="0.25">
      <c r="B1969" s="18">
        <v>40857</v>
      </c>
      <c r="C1969" s="19">
        <v>1239.7</v>
      </c>
      <c r="D1969" s="19">
        <v>130.03625499697802</v>
      </c>
    </row>
    <row r="1970" spans="2:4" x14ac:dyDescent="0.25">
      <c r="B1970" s="18">
        <v>40858</v>
      </c>
      <c r="C1970" s="19">
        <v>1263.8499999999999</v>
      </c>
      <c r="D1970" s="19">
        <v>131.32043065487372</v>
      </c>
    </row>
    <row r="1971" spans="2:4" x14ac:dyDescent="0.25">
      <c r="B1971" s="18">
        <v>40861</v>
      </c>
      <c r="C1971" s="19">
        <v>1251.78</v>
      </c>
      <c r="D1971" s="19">
        <v>130.62481538037022</v>
      </c>
    </row>
    <row r="1972" spans="2:4" x14ac:dyDescent="0.25">
      <c r="B1972" s="18">
        <v>40862</v>
      </c>
      <c r="C1972" s="19">
        <v>1257.81</v>
      </c>
      <c r="D1972" s="19">
        <v>131.14475301171382</v>
      </c>
    </row>
    <row r="1973" spans="2:4" x14ac:dyDescent="0.25">
      <c r="B1973" s="18">
        <v>40863</v>
      </c>
      <c r="C1973" s="19">
        <v>1236.9100000000001</v>
      </c>
      <c r="D1973" s="19">
        <v>130.57026413368928</v>
      </c>
    </row>
    <row r="1974" spans="2:4" x14ac:dyDescent="0.25">
      <c r="B1974" s="18">
        <v>40864</v>
      </c>
      <c r="C1974" s="19">
        <v>1216.1300000000001</v>
      </c>
      <c r="D1974" s="19">
        <v>129.36207029995131</v>
      </c>
    </row>
    <row r="1975" spans="2:4" x14ac:dyDescent="0.25">
      <c r="B1975" s="18">
        <v>40865</v>
      </c>
      <c r="C1975" s="19">
        <v>1215.6500000000001</v>
      </c>
      <c r="D1975" s="19">
        <v>128.54359015341495</v>
      </c>
    </row>
    <row r="1976" spans="2:4" x14ac:dyDescent="0.25">
      <c r="B1976" s="18">
        <v>40868</v>
      </c>
      <c r="C1976" s="19">
        <v>1192.98</v>
      </c>
      <c r="D1976" s="19">
        <v>126.85735361472264</v>
      </c>
    </row>
    <row r="1977" spans="2:4" x14ac:dyDescent="0.25">
      <c r="B1977" s="18">
        <v>40869</v>
      </c>
      <c r="C1977" s="19">
        <v>1188.04</v>
      </c>
      <c r="D1977" s="19">
        <v>126.85455496524924</v>
      </c>
    </row>
    <row r="1978" spans="2:4" x14ac:dyDescent="0.25">
      <c r="B1978" s="18">
        <v>40870</v>
      </c>
      <c r="C1978" s="19">
        <v>1161.79</v>
      </c>
      <c r="D1978" s="19">
        <v>126.85175637751793</v>
      </c>
    </row>
    <row r="1979" spans="2:4" x14ac:dyDescent="0.25">
      <c r="B1979" s="18">
        <v>40872</v>
      </c>
      <c r="C1979" s="19">
        <v>1158.67</v>
      </c>
      <c r="D1979" s="19">
        <v>126.84616720739865</v>
      </c>
    </row>
    <row r="1980" spans="2:4" x14ac:dyDescent="0.25">
      <c r="B1980" s="18">
        <v>40875</v>
      </c>
      <c r="C1980" s="19">
        <v>1192.55</v>
      </c>
      <c r="D1980" s="19">
        <v>126.83780737562769</v>
      </c>
    </row>
    <row r="1981" spans="2:4" x14ac:dyDescent="0.25">
      <c r="B1981" s="18">
        <v>40876</v>
      </c>
      <c r="C1981" s="19">
        <v>1195.19</v>
      </c>
      <c r="D1981" s="19">
        <v>126.49528442379781</v>
      </c>
    </row>
    <row r="1982" spans="2:4" x14ac:dyDescent="0.25">
      <c r="B1982" s="18">
        <v>40877</v>
      </c>
      <c r="C1982" s="19">
        <v>1246.96</v>
      </c>
      <c r="D1982" s="19">
        <v>127.91399743019284</v>
      </c>
    </row>
    <row r="1983" spans="2:4" x14ac:dyDescent="0.25">
      <c r="B1983" s="18">
        <v>40878</v>
      </c>
      <c r="C1983" s="19">
        <v>1244.58</v>
      </c>
      <c r="D1983" s="19">
        <v>127.10554559328078</v>
      </c>
    </row>
    <row r="1984" spans="2:4" x14ac:dyDescent="0.25">
      <c r="B1984" s="18">
        <v>40879</v>
      </c>
      <c r="C1984" s="19">
        <v>1244.28</v>
      </c>
      <c r="D1984" s="19">
        <v>126.89771301113062</v>
      </c>
    </row>
    <row r="1985" spans="2:4" x14ac:dyDescent="0.25">
      <c r="B1985" s="18">
        <v>40882</v>
      </c>
      <c r="C1985" s="19">
        <v>1257.08</v>
      </c>
      <c r="D1985" s="19">
        <v>127.93651796614169</v>
      </c>
    </row>
    <row r="1986" spans="2:4" x14ac:dyDescent="0.25">
      <c r="B1986" s="18">
        <v>40883</v>
      </c>
      <c r="C1986" s="19">
        <v>1258.47</v>
      </c>
      <c r="D1986" s="19">
        <v>128.23698461208764</v>
      </c>
    </row>
    <row r="1987" spans="2:4" x14ac:dyDescent="0.25">
      <c r="B1987" s="18">
        <v>40884</v>
      </c>
      <c r="C1987" s="19">
        <v>1261.01</v>
      </c>
      <c r="D1987" s="19">
        <v>128.87206866064099</v>
      </c>
    </row>
    <row r="1988" spans="2:4" x14ac:dyDescent="0.25">
      <c r="B1988" s="18">
        <v>40885</v>
      </c>
      <c r="C1988" s="19">
        <v>1234.3499999999999</v>
      </c>
      <c r="D1988" s="19">
        <v>127.53893353685399</v>
      </c>
    </row>
    <row r="1989" spans="2:4" x14ac:dyDescent="0.25">
      <c r="B1989" s="18">
        <v>40886</v>
      </c>
      <c r="C1989" s="19">
        <v>1255.19</v>
      </c>
      <c r="D1989" s="19">
        <v>127.73405228566952</v>
      </c>
    </row>
    <row r="1990" spans="2:4" x14ac:dyDescent="0.25">
      <c r="B1990" s="18">
        <v>40889</v>
      </c>
      <c r="C1990" s="19">
        <v>1236.47</v>
      </c>
      <c r="D1990" s="19">
        <v>126.44585667669529</v>
      </c>
    </row>
    <row r="1991" spans="2:4" x14ac:dyDescent="0.25">
      <c r="B1991" s="18">
        <v>40890</v>
      </c>
      <c r="C1991" s="19">
        <v>1225.73</v>
      </c>
      <c r="D1991" s="19">
        <v>125.35314582710478</v>
      </c>
    </row>
    <row r="1992" spans="2:4" x14ac:dyDescent="0.25">
      <c r="B1992" s="18">
        <v>40891</v>
      </c>
      <c r="C1992" s="19">
        <v>1211.82</v>
      </c>
      <c r="D1992" s="19">
        <v>124.25324504133035</v>
      </c>
    </row>
    <row r="1993" spans="2:4" x14ac:dyDescent="0.25">
      <c r="B1993" s="18">
        <v>40892</v>
      </c>
      <c r="C1993" s="19">
        <v>1215.75</v>
      </c>
      <c r="D1993" s="19">
        <v>124.25053048683475</v>
      </c>
    </row>
    <row r="1994" spans="2:4" x14ac:dyDescent="0.25">
      <c r="B1994" s="18">
        <v>40893</v>
      </c>
      <c r="C1994" s="19">
        <v>1219.6600000000001</v>
      </c>
      <c r="D1994" s="19">
        <v>124.2478159916439</v>
      </c>
    </row>
    <row r="1995" spans="2:4" x14ac:dyDescent="0.25">
      <c r="B1995" s="18">
        <v>40896</v>
      </c>
      <c r="C1995" s="19">
        <v>1205.3499999999999</v>
      </c>
      <c r="D1995" s="19">
        <v>124.23967285537287</v>
      </c>
    </row>
    <row r="1996" spans="2:4" x14ac:dyDescent="0.25">
      <c r="B1996" s="18">
        <v>40897</v>
      </c>
      <c r="C1996" s="19">
        <v>1241.3</v>
      </c>
      <c r="D1996" s="19">
        <v>124.23695859738815</v>
      </c>
    </row>
    <row r="1997" spans="2:4" x14ac:dyDescent="0.25">
      <c r="B1997" s="18">
        <v>40898</v>
      </c>
      <c r="C1997" s="19">
        <v>1243.72</v>
      </c>
      <c r="D1997" s="19">
        <v>123.49446571544439</v>
      </c>
    </row>
    <row r="1998" spans="2:4" x14ac:dyDescent="0.25">
      <c r="B1998" s="18">
        <v>40899</v>
      </c>
      <c r="C1998" s="19">
        <v>1254</v>
      </c>
      <c r="D1998" s="19">
        <v>124.72630588943144</v>
      </c>
    </row>
    <row r="1999" spans="2:4" x14ac:dyDescent="0.25">
      <c r="B1999" s="18">
        <v>40900</v>
      </c>
      <c r="C1999" s="19">
        <v>1265.33</v>
      </c>
      <c r="D1999" s="19">
        <v>126.02334947829837</v>
      </c>
    </row>
    <row r="2000" spans="2:4" x14ac:dyDescent="0.25">
      <c r="B2000" s="18">
        <v>40904</v>
      </c>
      <c r="C2000" s="19">
        <v>1265.43</v>
      </c>
      <c r="D2000" s="19">
        <v>125.90352176352026</v>
      </c>
    </row>
    <row r="2001" spans="2:4" x14ac:dyDescent="0.25">
      <c r="B2001" s="18">
        <v>40905</v>
      </c>
      <c r="C2001" s="19">
        <v>1249.6400000000001</v>
      </c>
      <c r="D2001" s="19">
        <v>125.08498920858621</v>
      </c>
    </row>
    <row r="2002" spans="2:4" x14ac:dyDescent="0.25">
      <c r="B2002" s="18">
        <v>40906</v>
      </c>
      <c r="C2002" s="19">
        <v>1263.02</v>
      </c>
      <c r="D2002" s="19">
        <v>125.96797306720447</v>
      </c>
    </row>
    <row r="2003" spans="2:4" x14ac:dyDescent="0.25">
      <c r="B2003" s="18">
        <v>40907</v>
      </c>
      <c r="C2003" s="19">
        <v>1257.5999999999999</v>
      </c>
      <c r="D2003" s="19">
        <v>125.82031473927869</v>
      </c>
    </row>
    <row r="2004" spans="2:4" x14ac:dyDescent="0.25">
      <c r="B2004" s="18">
        <v>40911</v>
      </c>
      <c r="C2004" s="19">
        <v>1277.06</v>
      </c>
      <c r="D2004" s="19">
        <v>126.77895838904539</v>
      </c>
    </row>
    <row r="2005" spans="2:4" x14ac:dyDescent="0.25">
      <c r="B2005" s="18">
        <v>40912</v>
      </c>
      <c r="C2005" s="19">
        <v>1277.3</v>
      </c>
      <c r="D2005" s="19">
        <v>126.54406920423382</v>
      </c>
    </row>
    <row r="2006" spans="2:4" x14ac:dyDescent="0.25">
      <c r="B2006" s="18">
        <v>40913</v>
      </c>
      <c r="C2006" s="19">
        <v>1281.06</v>
      </c>
      <c r="D2006" s="19">
        <v>126.84953953017086</v>
      </c>
    </row>
    <row r="2007" spans="2:4" x14ac:dyDescent="0.25">
      <c r="B2007" s="18">
        <v>40914</v>
      </c>
      <c r="C2007" s="19">
        <v>1277.81</v>
      </c>
      <c r="D2007" s="19">
        <v>126.50357635446115</v>
      </c>
    </row>
    <row r="2008" spans="2:4" x14ac:dyDescent="0.25">
      <c r="B2008" s="18">
        <v>40917</v>
      </c>
      <c r="C2008" s="19">
        <v>1280.7</v>
      </c>
      <c r="D2008" s="19">
        <v>126.74505147883735</v>
      </c>
    </row>
    <row r="2009" spans="2:4" x14ac:dyDescent="0.25">
      <c r="B2009" s="18">
        <v>40918</v>
      </c>
      <c r="C2009" s="19">
        <v>1292.08</v>
      </c>
      <c r="D2009" s="19">
        <v>127.7748984085834</v>
      </c>
    </row>
    <row r="2010" spans="2:4" x14ac:dyDescent="0.25">
      <c r="B2010" s="18">
        <v>40919</v>
      </c>
      <c r="C2010" s="19">
        <v>1292.48</v>
      </c>
      <c r="D2010" s="19">
        <v>127.89372473422213</v>
      </c>
    </row>
    <row r="2011" spans="2:4" x14ac:dyDescent="0.25">
      <c r="B2011" s="18">
        <v>40920</v>
      </c>
      <c r="C2011" s="19">
        <v>1295.5</v>
      </c>
      <c r="D2011" s="19">
        <v>128.12410287876168</v>
      </c>
    </row>
    <row r="2012" spans="2:4" x14ac:dyDescent="0.25">
      <c r="B2012" s="18">
        <v>40921</v>
      </c>
      <c r="C2012" s="19">
        <v>1289.0899999999999</v>
      </c>
      <c r="D2012" s="19">
        <v>127.5504097993482</v>
      </c>
    </row>
    <row r="2013" spans="2:4" x14ac:dyDescent="0.25">
      <c r="B2013" s="18">
        <v>40925</v>
      </c>
      <c r="C2013" s="19">
        <v>1293.67</v>
      </c>
      <c r="D2013" s="19">
        <v>127.95891373832468</v>
      </c>
    </row>
    <row r="2014" spans="2:4" x14ac:dyDescent="0.25">
      <c r="B2014" s="18">
        <v>40926</v>
      </c>
      <c r="C2014" s="19">
        <v>1308.04</v>
      </c>
      <c r="D2014" s="19">
        <v>129.26149958624455</v>
      </c>
    </row>
    <row r="2015" spans="2:4" x14ac:dyDescent="0.25">
      <c r="B2015" s="18">
        <v>40927</v>
      </c>
      <c r="C2015" s="19">
        <v>1314.5</v>
      </c>
      <c r="D2015" s="19">
        <v>129.79438264878178</v>
      </c>
    </row>
    <row r="2016" spans="2:4" x14ac:dyDescent="0.25">
      <c r="B2016" s="18">
        <v>40928</v>
      </c>
      <c r="C2016" s="19">
        <v>1315.38</v>
      </c>
      <c r="D2016" s="19">
        <v>129.78191345490998</v>
      </c>
    </row>
    <row r="2017" spans="2:4" x14ac:dyDescent="0.25">
      <c r="B2017" s="18">
        <v>40931</v>
      </c>
      <c r="C2017" s="19">
        <v>1316</v>
      </c>
      <c r="D2017" s="19">
        <v>129.75612382415423</v>
      </c>
    </row>
    <row r="2018" spans="2:4" x14ac:dyDescent="0.25">
      <c r="B2018" s="18">
        <v>40932</v>
      </c>
      <c r="C2018" s="19">
        <v>1314.65</v>
      </c>
      <c r="D2018" s="19">
        <v>129.6074863295035</v>
      </c>
    </row>
    <row r="2019" spans="2:4" x14ac:dyDescent="0.25">
      <c r="B2019" s="18">
        <v>40933</v>
      </c>
      <c r="C2019" s="19">
        <v>1326.06</v>
      </c>
      <c r="D2019" s="19">
        <v>130.60582073477377</v>
      </c>
    </row>
    <row r="2020" spans="2:4" x14ac:dyDescent="0.25">
      <c r="B2020" s="18">
        <v>40934</v>
      </c>
      <c r="C2020" s="19">
        <v>1318.43</v>
      </c>
      <c r="D2020" s="19">
        <v>129.87347970174361</v>
      </c>
    </row>
    <row r="2021" spans="2:4" x14ac:dyDescent="0.25">
      <c r="B2021" s="18">
        <v>40935</v>
      </c>
      <c r="C2021" s="19">
        <v>1316.33</v>
      </c>
      <c r="D2021" s="19">
        <v>129.61662871687111</v>
      </c>
    </row>
    <row r="2022" spans="2:4" x14ac:dyDescent="0.25">
      <c r="B2022" s="18">
        <v>40938</v>
      </c>
      <c r="C2022" s="19">
        <v>1313.01</v>
      </c>
      <c r="D2022" s="19">
        <v>129.36466915118484</v>
      </c>
    </row>
    <row r="2023" spans="2:4" x14ac:dyDescent="0.25">
      <c r="B2023" s="18">
        <v>40939</v>
      </c>
      <c r="C2023" s="19">
        <v>1312.41</v>
      </c>
      <c r="D2023" s="19">
        <v>129.33377814803916</v>
      </c>
    </row>
    <row r="2024" spans="2:4" x14ac:dyDescent="0.25">
      <c r="B2024" s="18">
        <v>40940</v>
      </c>
      <c r="C2024" s="19">
        <v>1324.09</v>
      </c>
      <c r="D2024" s="19">
        <v>130.34957044633455</v>
      </c>
    </row>
    <row r="2025" spans="2:4" x14ac:dyDescent="0.25">
      <c r="B2025" s="18">
        <v>40941</v>
      </c>
      <c r="C2025" s="19">
        <v>1325.54</v>
      </c>
      <c r="D2025" s="19">
        <v>130.38750102100917</v>
      </c>
    </row>
    <row r="2026" spans="2:4" x14ac:dyDescent="0.25">
      <c r="B2026" s="18">
        <v>40942</v>
      </c>
      <c r="C2026" s="19">
        <v>1344.9</v>
      </c>
      <c r="D2026" s="19">
        <v>132.10387240007893</v>
      </c>
    </row>
    <row r="2027" spans="2:4" x14ac:dyDescent="0.25">
      <c r="B2027" s="18">
        <v>40945</v>
      </c>
      <c r="C2027" s="19">
        <v>1344.33</v>
      </c>
      <c r="D2027" s="19">
        <v>132.01179277145823</v>
      </c>
    </row>
    <row r="2028" spans="2:4" x14ac:dyDescent="0.25">
      <c r="B2028" s="18">
        <v>40946</v>
      </c>
      <c r="C2028" s="19">
        <v>1347.05</v>
      </c>
      <c r="D2028" s="19">
        <v>132.30996079688992</v>
      </c>
    </row>
    <row r="2029" spans="2:4" x14ac:dyDescent="0.25">
      <c r="B2029" s="18">
        <v>40947</v>
      </c>
      <c r="C2029" s="19">
        <v>1349.96</v>
      </c>
      <c r="D2029" s="19">
        <v>132.7398082449798</v>
      </c>
    </row>
    <row r="2030" spans="2:4" x14ac:dyDescent="0.25">
      <c r="B2030" s="18">
        <v>40948</v>
      </c>
      <c r="C2030" s="19">
        <v>1351.95</v>
      </c>
      <c r="D2030" s="19">
        <v>133.07655158601034</v>
      </c>
    </row>
    <row r="2031" spans="2:4" x14ac:dyDescent="0.25">
      <c r="B2031" s="18">
        <v>40949</v>
      </c>
      <c r="C2031" s="19">
        <v>1342.64</v>
      </c>
      <c r="D2031" s="19">
        <v>132.43189897510157</v>
      </c>
    </row>
    <row r="2032" spans="2:4" x14ac:dyDescent="0.25">
      <c r="B2032" s="18">
        <v>40952</v>
      </c>
      <c r="C2032" s="19">
        <v>1351.77</v>
      </c>
      <c r="D2032" s="19">
        <v>133.08197420460306</v>
      </c>
    </row>
    <row r="2033" spans="2:4" x14ac:dyDescent="0.25">
      <c r="B2033" s="18">
        <v>40953</v>
      </c>
      <c r="C2033" s="19">
        <v>1350.5</v>
      </c>
      <c r="D2033" s="19">
        <v>133.06160740760282</v>
      </c>
    </row>
    <row r="2034" spans="2:4" x14ac:dyDescent="0.25">
      <c r="B2034" s="18">
        <v>40954</v>
      </c>
      <c r="C2034" s="19">
        <v>1343.23</v>
      </c>
      <c r="D2034" s="19">
        <v>132.67062033273993</v>
      </c>
    </row>
    <row r="2035" spans="2:4" x14ac:dyDescent="0.25">
      <c r="B2035" s="18">
        <v>40955</v>
      </c>
      <c r="C2035" s="19">
        <v>1358.04</v>
      </c>
      <c r="D2035" s="19">
        <v>133.91766739127058</v>
      </c>
    </row>
    <row r="2036" spans="2:4" x14ac:dyDescent="0.25">
      <c r="B2036" s="18">
        <v>40956</v>
      </c>
      <c r="C2036" s="19">
        <v>1361.23</v>
      </c>
      <c r="D2036" s="19">
        <v>134.19919983613133</v>
      </c>
    </row>
    <row r="2037" spans="2:4" x14ac:dyDescent="0.25">
      <c r="B2037" s="18">
        <v>40960</v>
      </c>
      <c r="C2037" s="19">
        <v>1362.21</v>
      </c>
      <c r="D2037" s="19">
        <v>134.2823949144817</v>
      </c>
    </row>
    <row r="2038" spans="2:4" x14ac:dyDescent="0.25">
      <c r="B2038" s="18">
        <v>40961</v>
      </c>
      <c r="C2038" s="19">
        <v>1357.66</v>
      </c>
      <c r="D2038" s="19">
        <v>133.74096262707388</v>
      </c>
    </row>
    <row r="2039" spans="2:4" x14ac:dyDescent="0.25">
      <c r="B2039" s="18">
        <v>40962</v>
      </c>
      <c r="C2039" s="19">
        <v>1363.46</v>
      </c>
      <c r="D2039" s="19">
        <v>134.09909092770496</v>
      </c>
    </row>
    <row r="2040" spans="2:4" x14ac:dyDescent="0.25">
      <c r="B2040" s="18">
        <v>40963</v>
      </c>
      <c r="C2040" s="19">
        <v>1365.74</v>
      </c>
      <c r="D2040" s="19">
        <v>134.48261225026977</v>
      </c>
    </row>
    <row r="2041" spans="2:4" x14ac:dyDescent="0.25">
      <c r="B2041" s="18">
        <v>40966</v>
      </c>
      <c r="C2041" s="19">
        <v>1367.59</v>
      </c>
      <c r="D2041" s="19">
        <v>134.71043339686776</v>
      </c>
    </row>
    <row r="2042" spans="2:4" x14ac:dyDescent="0.25">
      <c r="B2042" s="18">
        <v>40967</v>
      </c>
      <c r="C2042" s="19">
        <v>1372.18</v>
      </c>
      <c r="D2042" s="19">
        <v>135.0745450637707</v>
      </c>
    </row>
    <row r="2043" spans="2:4" x14ac:dyDescent="0.25">
      <c r="B2043" s="18">
        <v>40968</v>
      </c>
      <c r="C2043" s="19">
        <v>1365.68</v>
      </c>
      <c r="D2043" s="19">
        <v>134.48088456928383</v>
      </c>
    </row>
    <row r="2044" spans="2:4" x14ac:dyDescent="0.25">
      <c r="B2044" s="18">
        <v>40969</v>
      </c>
      <c r="C2044" s="19">
        <v>1374.09</v>
      </c>
      <c r="D2044" s="19">
        <v>135.16529216356457</v>
      </c>
    </row>
    <row r="2045" spans="2:4" x14ac:dyDescent="0.25">
      <c r="B2045" s="18">
        <v>40970</v>
      </c>
      <c r="C2045" s="19">
        <v>1369.63</v>
      </c>
      <c r="D2045" s="19">
        <v>134.79786697031093</v>
      </c>
    </row>
    <row r="2046" spans="2:4" x14ac:dyDescent="0.25">
      <c r="B2046" s="18">
        <v>40973</v>
      </c>
      <c r="C2046" s="19">
        <v>1364.33</v>
      </c>
      <c r="D2046" s="19">
        <v>134.26334168445067</v>
      </c>
    </row>
    <row r="2047" spans="2:4" x14ac:dyDescent="0.25">
      <c r="B2047" s="18">
        <v>40974</v>
      </c>
      <c r="C2047" s="19">
        <v>1343.36</v>
      </c>
      <c r="D2047" s="19">
        <v>132.55178135314648</v>
      </c>
    </row>
    <row r="2048" spans="2:4" x14ac:dyDescent="0.25">
      <c r="B2048" s="18">
        <v>40975</v>
      </c>
      <c r="C2048" s="19">
        <v>1352.63</v>
      </c>
      <c r="D2048" s="19">
        <v>133.26544183921504</v>
      </c>
    </row>
    <row r="2049" spans="2:4" x14ac:dyDescent="0.25">
      <c r="B2049" s="18">
        <v>40976</v>
      </c>
      <c r="C2049" s="19">
        <v>1365.91</v>
      </c>
      <c r="D2049" s="19">
        <v>134.43377113064003</v>
      </c>
    </row>
    <row r="2050" spans="2:4" x14ac:dyDescent="0.25">
      <c r="B2050" s="18">
        <v>40977</v>
      </c>
      <c r="C2050" s="19">
        <v>1370.87</v>
      </c>
      <c r="D2050" s="19">
        <v>134.82237168699351</v>
      </c>
    </row>
    <row r="2051" spans="2:4" x14ac:dyDescent="0.25">
      <c r="B2051" s="18">
        <v>40980</v>
      </c>
      <c r="C2051" s="19">
        <v>1371.09</v>
      </c>
      <c r="D2051" s="19">
        <v>134.6727681799299</v>
      </c>
    </row>
    <row r="2052" spans="2:4" x14ac:dyDescent="0.25">
      <c r="B2052" s="18">
        <v>40981</v>
      </c>
      <c r="C2052" s="19">
        <v>1395.95</v>
      </c>
      <c r="D2052" s="19">
        <v>136.974133292396</v>
      </c>
    </row>
    <row r="2053" spans="2:4" x14ac:dyDescent="0.25">
      <c r="B2053" s="18">
        <v>40982</v>
      </c>
      <c r="C2053" s="19">
        <v>1394.28</v>
      </c>
      <c r="D2053" s="19">
        <v>136.99088702552029</v>
      </c>
    </row>
    <row r="2054" spans="2:4" x14ac:dyDescent="0.25">
      <c r="B2054" s="18">
        <v>40983</v>
      </c>
      <c r="C2054" s="19">
        <v>1402.6</v>
      </c>
      <c r="D2054" s="19">
        <v>137.45812140975204</v>
      </c>
    </row>
    <row r="2055" spans="2:4" x14ac:dyDescent="0.25">
      <c r="B2055" s="18">
        <v>40984</v>
      </c>
      <c r="C2055" s="19">
        <v>1404.17</v>
      </c>
      <c r="D2055" s="19">
        <v>137.43533831667227</v>
      </c>
    </row>
    <row r="2056" spans="2:4" x14ac:dyDescent="0.25">
      <c r="B2056" s="18">
        <v>40987</v>
      </c>
      <c r="C2056" s="19">
        <v>1409.75</v>
      </c>
      <c r="D2056" s="19">
        <v>136.93130427260533</v>
      </c>
    </row>
    <row r="2057" spans="2:4" x14ac:dyDescent="0.25">
      <c r="B2057" s="18">
        <v>40988</v>
      </c>
      <c r="C2057" s="19">
        <v>1405.52</v>
      </c>
      <c r="D2057" s="19">
        <v>135.9662001977506</v>
      </c>
    </row>
    <row r="2058" spans="2:4" x14ac:dyDescent="0.25">
      <c r="B2058" s="18">
        <v>40989</v>
      </c>
      <c r="C2058" s="19">
        <v>1402.89</v>
      </c>
      <c r="D2058" s="19">
        <v>135.02676015551003</v>
      </c>
    </row>
    <row r="2059" spans="2:4" x14ac:dyDescent="0.25">
      <c r="B2059" s="18">
        <v>40990</v>
      </c>
      <c r="C2059" s="19">
        <v>1392.78</v>
      </c>
      <c r="D2059" s="19">
        <v>134.34473369621685</v>
      </c>
    </row>
    <row r="2060" spans="2:4" x14ac:dyDescent="0.25">
      <c r="B2060" s="18">
        <v>40991</v>
      </c>
      <c r="C2060" s="19">
        <v>1397.11</v>
      </c>
      <c r="D2060" s="19">
        <v>133.74212390104603</v>
      </c>
    </row>
    <row r="2061" spans="2:4" x14ac:dyDescent="0.25">
      <c r="B2061" s="18">
        <v>40994</v>
      </c>
      <c r="C2061" s="19">
        <v>1416.51</v>
      </c>
      <c r="D2061" s="19">
        <v>133.73338637361348</v>
      </c>
    </row>
    <row r="2062" spans="2:4" x14ac:dyDescent="0.25">
      <c r="B2062" s="18">
        <v>40995</v>
      </c>
      <c r="C2062" s="19">
        <v>1412.52</v>
      </c>
      <c r="D2062" s="19">
        <v>133.73047399373834</v>
      </c>
    </row>
    <row r="2063" spans="2:4" x14ac:dyDescent="0.25">
      <c r="B2063" s="18">
        <v>40996</v>
      </c>
      <c r="C2063" s="19">
        <v>1405.54</v>
      </c>
      <c r="D2063" s="19">
        <v>133.72756167728755</v>
      </c>
    </row>
    <row r="2064" spans="2:4" x14ac:dyDescent="0.25">
      <c r="B2064" s="18">
        <v>40997</v>
      </c>
      <c r="C2064" s="19">
        <v>1403.28</v>
      </c>
      <c r="D2064" s="19">
        <v>133.43972797963966</v>
      </c>
    </row>
    <row r="2065" spans="2:4" x14ac:dyDescent="0.25">
      <c r="B2065" s="18">
        <v>40998</v>
      </c>
      <c r="C2065" s="19">
        <v>1408.47</v>
      </c>
      <c r="D2065" s="19">
        <v>133.84549906470113</v>
      </c>
    </row>
    <row r="2066" spans="2:4" x14ac:dyDescent="0.25">
      <c r="B2066" s="18">
        <v>41001</v>
      </c>
      <c r="C2066" s="19">
        <v>1419.04</v>
      </c>
      <c r="D2066" s="19">
        <v>134.83333654972705</v>
      </c>
    </row>
    <row r="2067" spans="2:4" x14ac:dyDescent="0.25">
      <c r="B2067" s="18">
        <v>41002</v>
      </c>
      <c r="C2067" s="19">
        <v>1413.38</v>
      </c>
      <c r="D2067" s="19">
        <v>134.40154524195273</v>
      </c>
    </row>
    <row r="2068" spans="2:4" x14ac:dyDescent="0.25">
      <c r="B2068" s="18">
        <v>41003</v>
      </c>
      <c r="C2068" s="19">
        <v>1398.96</v>
      </c>
      <c r="D2068" s="19">
        <v>133.18265663251893</v>
      </c>
    </row>
    <row r="2069" spans="2:4" x14ac:dyDescent="0.25">
      <c r="B2069" s="18">
        <v>41004</v>
      </c>
      <c r="C2069" s="19">
        <v>1398.08</v>
      </c>
      <c r="D2069" s="19">
        <v>133.23655696880505</v>
      </c>
    </row>
    <row r="2070" spans="2:4" x14ac:dyDescent="0.25">
      <c r="B2070" s="18">
        <v>41008</v>
      </c>
      <c r="C2070" s="19">
        <v>1382.2</v>
      </c>
      <c r="D2070" s="19">
        <v>132.57673903891401</v>
      </c>
    </row>
    <row r="2071" spans="2:4" x14ac:dyDescent="0.25">
      <c r="B2071" s="18">
        <v>41009</v>
      </c>
      <c r="C2071" s="19">
        <v>1358.59</v>
      </c>
      <c r="D2071" s="19">
        <v>131.39032546482187</v>
      </c>
    </row>
    <row r="2072" spans="2:4" x14ac:dyDescent="0.25">
      <c r="B2072" s="18">
        <v>41010</v>
      </c>
      <c r="C2072" s="19">
        <v>1368.71</v>
      </c>
      <c r="D2072" s="19">
        <v>132.06324402482906</v>
      </c>
    </row>
    <row r="2073" spans="2:4" x14ac:dyDescent="0.25">
      <c r="B2073" s="18">
        <v>41011</v>
      </c>
      <c r="C2073" s="19">
        <v>1387.57</v>
      </c>
      <c r="D2073" s="19">
        <v>132.06035701150819</v>
      </c>
    </row>
    <row r="2074" spans="2:4" x14ac:dyDescent="0.25">
      <c r="B2074" s="18">
        <v>41012</v>
      </c>
      <c r="C2074" s="19">
        <v>1370.26</v>
      </c>
      <c r="D2074" s="19">
        <v>131.72064939224796</v>
      </c>
    </row>
    <row r="2075" spans="2:4" x14ac:dyDescent="0.25">
      <c r="B2075" s="18">
        <v>41015</v>
      </c>
      <c r="C2075" s="19">
        <v>1369.57</v>
      </c>
      <c r="D2075" s="19">
        <v>131.45271505515328</v>
      </c>
    </row>
    <row r="2076" spans="2:4" x14ac:dyDescent="0.25">
      <c r="B2076" s="18">
        <v>41016</v>
      </c>
      <c r="C2076" s="19">
        <v>1390.78</v>
      </c>
      <c r="D2076" s="19">
        <v>132.40836138605164</v>
      </c>
    </row>
    <row r="2077" spans="2:4" x14ac:dyDescent="0.25">
      <c r="B2077" s="18">
        <v>41017</v>
      </c>
      <c r="C2077" s="19">
        <v>1385.14</v>
      </c>
      <c r="D2077" s="19">
        <v>132.32100524894</v>
      </c>
    </row>
    <row r="2078" spans="2:4" x14ac:dyDescent="0.25">
      <c r="B2078" s="18">
        <v>41018</v>
      </c>
      <c r="C2078" s="19">
        <v>1376.92</v>
      </c>
      <c r="D2078" s="19">
        <v>131.52494931639305</v>
      </c>
    </row>
    <row r="2079" spans="2:4" x14ac:dyDescent="0.25">
      <c r="B2079" s="18">
        <v>41019</v>
      </c>
      <c r="C2079" s="19">
        <v>1378.53</v>
      </c>
      <c r="D2079" s="19">
        <v>130.99920495484017</v>
      </c>
    </row>
    <row r="2080" spans="2:4" x14ac:dyDescent="0.25">
      <c r="B2080" s="18">
        <v>41022</v>
      </c>
      <c r="C2080" s="19">
        <v>1366.94</v>
      </c>
      <c r="D2080" s="19">
        <v>130.90146050604824</v>
      </c>
    </row>
    <row r="2081" spans="2:4" x14ac:dyDescent="0.25">
      <c r="B2081" s="18">
        <v>41023</v>
      </c>
      <c r="C2081" s="19">
        <v>1371.97</v>
      </c>
      <c r="D2081" s="19">
        <v>130.53114961355558</v>
      </c>
    </row>
    <row r="2082" spans="2:4" x14ac:dyDescent="0.25">
      <c r="B2082" s="18">
        <v>41024</v>
      </c>
      <c r="C2082" s="19">
        <v>1390.69</v>
      </c>
      <c r="D2082" s="19">
        <v>130.94594816721755</v>
      </c>
    </row>
    <row r="2083" spans="2:4" x14ac:dyDescent="0.25">
      <c r="B2083" s="18">
        <v>41025</v>
      </c>
      <c r="C2083" s="19">
        <v>1399.98</v>
      </c>
      <c r="D2083" s="19">
        <v>131.14549469715504</v>
      </c>
    </row>
    <row r="2084" spans="2:4" x14ac:dyDescent="0.25">
      <c r="B2084" s="18">
        <v>41026</v>
      </c>
      <c r="C2084" s="19">
        <v>1403.36</v>
      </c>
      <c r="D2084" s="19">
        <v>131.39262266608964</v>
      </c>
    </row>
    <row r="2085" spans="2:4" x14ac:dyDescent="0.25">
      <c r="B2085" s="18">
        <v>41029</v>
      </c>
      <c r="C2085" s="19">
        <v>1397.91</v>
      </c>
      <c r="D2085" s="19">
        <v>131.19030826650254</v>
      </c>
    </row>
    <row r="2086" spans="2:4" x14ac:dyDescent="0.25">
      <c r="B2086" s="18">
        <v>41030</v>
      </c>
      <c r="C2086" s="19">
        <v>1405.82</v>
      </c>
      <c r="D2086" s="19">
        <v>131.55088321567436</v>
      </c>
    </row>
    <row r="2087" spans="2:4" x14ac:dyDescent="0.25">
      <c r="B2087" s="18">
        <v>41031</v>
      </c>
      <c r="C2087" s="19">
        <v>1402.31</v>
      </c>
      <c r="D2087" s="19">
        <v>131.24702400243871</v>
      </c>
    </row>
    <row r="2088" spans="2:4" x14ac:dyDescent="0.25">
      <c r="B2088" s="18">
        <v>41032</v>
      </c>
      <c r="C2088" s="19">
        <v>1391.57</v>
      </c>
      <c r="D2088" s="19">
        <v>130.81920467743183</v>
      </c>
    </row>
    <row r="2089" spans="2:4" x14ac:dyDescent="0.25">
      <c r="B2089" s="18">
        <v>41033</v>
      </c>
      <c r="C2089" s="19">
        <v>1369.1</v>
      </c>
      <c r="D2089" s="19">
        <v>129.58973741866714</v>
      </c>
    </row>
    <row r="2090" spans="2:4" x14ac:dyDescent="0.25">
      <c r="B2090" s="18">
        <v>41036</v>
      </c>
      <c r="C2090" s="19">
        <v>1369.58</v>
      </c>
      <c r="D2090" s="19">
        <v>129.24052116417138</v>
      </c>
    </row>
    <row r="2091" spans="2:4" x14ac:dyDescent="0.25">
      <c r="B2091" s="18">
        <v>41037</v>
      </c>
      <c r="C2091" s="19">
        <v>1363.72</v>
      </c>
      <c r="D2091" s="19">
        <v>128.8597193227281</v>
      </c>
    </row>
    <row r="2092" spans="2:4" x14ac:dyDescent="0.25">
      <c r="B2092" s="18">
        <v>41038</v>
      </c>
      <c r="C2092" s="19">
        <v>1354.58</v>
      </c>
      <c r="D2092" s="19">
        <v>128.657950454027</v>
      </c>
    </row>
    <row r="2093" spans="2:4" x14ac:dyDescent="0.25">
      <c r="B2093" s="18">
        <v>41039</v>
      </c>
      <c r="C2093" s="19">
        <v>1357.99</v>
      </c>
      <c r="D2093" s="19">
        <v>128.65513073580289</v>
      </c>
    </row>
    <row r="2094" spans="2:4" x14ac:dyDescent="0.25">
      <c r="B2094" s="18">
        <v>41040</v>
      </c>
      <c r="C2094" s="19">
        <v>1353.39</v>
      </c>
      <c r="D2094" s="19">
        <v>128.65231465303745</v>
      </c>
    </row>
    <row r="2095" spans="2:4" x14ac:dyDescent="0.25">
      <c r="B2095" s="18">
        <v>41043</v>
      </c>
      <c r="C2095" s="19">
        <v>1338.35</v>
      </c>
      <c r="D2095" s="19">
        <v>128.23410390151903</v>
      </c>
    </row>
    <row r="2096" spans="2:4" x14ac:dyDescent="0.25">
      <c r="B2096" s="18">
        <v>41044</v>
      </c>
      <c r="C2096" s="19">
        <v>1330.66</v>
      </c>
      <c r="D2096" s="19">
        <v>128.06331459690679</v>
      </c>
    </row>
    <row r="2097" spans="2:4" x14ac:dyDescent="0.25">
      <c r="B2097" s="18">
        <v>41045</v>
      </c>
      <c r="C2097" s="19">
        <v>1324.8</v>
      </c>
      <c r="D2097" s="19">
        <v>127.85990596892509</v>
      </c>
    </row>
    <row r="2098" spans="2:4" x14ac:dyDescent="0.25">
      <c r="B2098" s="18">
        <v>41046</v>
      </c>
      <c r="C2098" s="19">
        <v>1304.8599999999999</v>
      </c>
      <c r="D2098" s="19">
        <v>127.06600984302507</v>
      </c>
    </row>
    <row r="2099" spans="2:4" x14ac:dyDescent="0.25">
      <c r="B2099" s="18">
        <v>41047</v>
      </c>
      <c r="C2099" s="19">
        <v>1295.22</v>
      </c>
      <c r="D2099" s="19">
        <v>127.16453074385322</v>
      </c>
    </row>
    <row r="2100" spans="2:4" x14ac:dyDescent="0.25">
      <c r="B2100" s="18">
        <v>41050</v>
      </c>
      <c r="C2100" s="19">
        <v>1315.99</v>
      </c>
      <c r="D2100" s="19">
        <v>127.3031066477409</v>
      </c>
    </row>
    <row r="2101" spans="2:4" x14ac:dyDescent="0.25">
      <c r="B2101" s="18">
        <v>41051</v>
      </c>
      <c r="C2101" s="19">
        <v>1316.63</v>
      </c>
      <c r="D2101" s="19">
        <v>127.71730401474413</v>
      </c>
    </row>
    <row r="2102" spans="2:4" x14ac:dyDescent="0.25">
      <c r="B2102" s="18">
        <v>41052</v>
      </c>
      <c r="C2102" s="19">
        <v>1318.86</v>
      </c>
      <c r="D2102" s="19">
        <v>127.78892648907622</v>
      </c>
    </row>
    <row r="2103" spans="2:4" x14ac:dyDescent="0.25">
      <c r="B2103" s="18">
        <v>41053</v>
      </c>
      <c r="C2103" s="19">
        <v>1320.68</v>
      </c>
      <c r="D2103" s="19">
        <v>127.57211339400651</v>
      </c>
    </row>
    <row r="2104" spans="2:4" x14ac:dyDescent="0.25">
      <c r="B2104" s="18">
        <v>41054</v>
      </c>
      <c r="C2104" s="19">
        <v>1317.82</v>
      </c>
      <c r="D2104" s="19">
        <v>127.5208991998894</v>
      </c>
    </row>
    <row r="2105" spans="2:4" x14ac:dyDescent="0.25">
      <c r="B2105" s="18">
        <v>41058</v>
      </c>
      <c r="C2105" s="19">
        <v>1332.42</v>
      </c>
      <c r="D2105" s="19">
        <v>127.60699713198434</v>
      </c>
    </row>
    <row r="2106" spans="2:4" x14ac:dyDescent="0.25">
      <c r="B2106" s="18">
        <v>41059</v>
      </c>
      <c r="C2106" s="19">
        <v>1313.32</v>
      </c>
      <c r="D2106" s="19">
        <v>128.08272817387657</v>
      </c>
    </row>
    <row r="2107" spans="2:4" x14ac:dyDescent="0.25">
      <c r="B2107" s="18">
        <v>41060</v>
      </c>
      <c r="C2107" s="19">
        <v>1310.33</v>
      </c>
      <c r="D2107" s="19">
        <v>128.10887188992564</v>
      </c>
    </row>
    <row r="2108" spans="2:4" x14ac:dyDescent="0.25">
      <c r="B2108" s="18">
        <v>41061</v>
      </c>
      <c r="C2108" s="19">
        <v>1278.04</v>
      </c>
      <c r="D2108" s="19">
        <v>126.70713036779212</v>
      </c>
    </row>
    <row r="2109" spans="2:4" x14ac:dyDescent="0.25">
      <c r="B2109" s="18">
        <v>41064</v>
      </c>
      <c r="C2109" s="19">
        <v>1278.18</v>
      </c>
      <c r="D2109" s="19">
        <v>126.21047619818465</v>
      </c>
    </row>
    <row r="2110" spans="2:4" x14ac:dyDescent="0.25">
      <c r="B2110" s="18">
        <v>41065</v>
      </c>
      <c r="C2110" s="19">
        <v>1285.5</v>
      </c>
      <c r="D2110" s="19">
        <v>125.99660085253267</v>
      </c>
    </row>
    <row r="2111" spans="2:4" x14ac:dyDescent="0.25">
      <c r="B2111" s="18">
        <v>41066</v>
      </c>
      <c r="C2111" s="19">
        <v>1315.13</v>
      </c>
      <c r="D2111" s="19">
        <v>127.07513008335211</v>
      </c>
    </row>
    <row r="2112" spans="2:4" x14ac:dyDescent="0.25">
      <c r="B2112" s="18">
        <v>41067</v>
      </c>
      <c r="C2112" s="19">
        <v>1314.99</v>
      </c>
      <c r="D2112" s="19">
        <v>126.8675943950508</v>
      </c>
    </row>
    <row r="2113" spans="2:4" x14ac:dyDescent="0.25">
      <c r="B2113" s="18">
        <v>41068</v>
      </c>
      <c r="C2113" s="19">
        <v>1325.66</v>
      </c>
      <c r="D2113" s="19">
        <v>126.64336921655926</v>
      </c>
    </row>
    <row r="2114" spans="2:4" x14ac:dyDescent="0.25">
      <c r="B2114" s="18">
        <v>41071</v>
      </c>
      <c r="C2114" s="19">
        <v>1308.93</v>
      </c>
      <c r="D2114" s="19">
        <v>127.43807114217573</v>
      </c>
    </row>
    <row r="2115" spans="2:4" x14ac:dyDescent="0.25">
      <c r="B2115" s="18">
        <v>41072</v>
      </c>
      <c r="C2115" s="19">
        <v>1324.18</v>
      </c>
      <c r="D2115" s="19">
        <v>128.02552308953508</v>
      </c>
    </row>
    <row r="2116" spans="2:4" x14ac:dyDescent="0.25">
      <c r="B2116" s="18">
        <v>41073</v>
      </c>
      <c r="C2116" s="19">
        <v>1314.88</v>
      </c>
      <c r="D2116" s="19">
        <v>127.89934523624432</v>
      </c>
    </row>
    <row r="2117" spans="2:4" x14ac:dyDescent="0.25">
      <c r="B2117" s="18">
        <v>41074</v>
      </c>
      <c r="C2117" s="19">
        <v>1329.1</v>
      </c>
      <c r="D2117" s="19">
        <v>128.31692187181054</v>
      </c>
    </row>
    <row r="2118" spans="2:4" x14ac:dyDescent="0.25">
      <c r="B2118" s="18">
        <v>41075</v>
      </c>
      <c r="C2118" s="19">
        <v>1342.84</v>
      </c>
      <c r="D2118" s="19">
        <v>128.75833100739618</v>
      </c>
    </row>
    <row r="2119" spans="2:4" x14ac:dyDescent="0.25">
      <c r="B2119" s="18">
        <v>41078</v>
      </c>
      <c r="C2119" s="19">
        <v>1344.78</v>
      </c>
      <c r="D2119" s="19">
        <v>127.87353221094287</v>
      </c>
    </row>
    <row r="2120" spans="2:4" x14ac:dyDescent="0.25">
      <c r="B2120" s="18">
        <v>41079</v>
      </c>
      <c r="C2120" s="19">
        <v>1357.98</v>
      </c>
      <c r="D2120" s="19">
        <v>129.04528987477619</v>
      </c>
    </row>
    <row r="2121" spans="2:4" x14ac:dyDescent="0.25">
      <c r="B2121" s="18">
        <v>41080</v>
      </c>
      <c r="C2121" s="19">
        <v>1355.69</v>
      </c>
      <c r="D2121" s="19">
        <v>127.99673114532935</v>
      </c>
    </row>
    <row r="2122" spans="2:4" x14ac:dyDescent="0.25">
      <c r="B2122" s="18">
        <v>41081</v>
      </c>
      <c r="C2122" s="19">
        <v>1325.51</v>
      </c>
      <c r="D2122" s="19">
        <v>127.22346052591276</v>
      </c>
    </row>
    <row r="2123" spans="2:4" x14ac:dyDescent="0.25">
      <c r="B2123" s="18">
        <v>41082</v>
      </c>
      <c r="C2123" s="19">
        <v>1335.02</v>
      </c>
      <c r="D2123" s="19">
        <v>127.26629157407666</v>
      </c>
    </row>
    <row r="2124" spans="2:4" x14ac:dyDescent="0.25">
      <c r="B2124" s="18">
        <v>41085</v>
      </c>
      <c r="C2124" s="19">
        <v>1313.72</v>
      </c>
      <c r="D2124" s="19">
        <v>125.76447753934919</v>
      </c>
    </row>
    <row r="2125" spans="2:4" x14ac:dyDescent="0.25">
      <c r="B2125" s="18">
        <v>41086</v>
      </c>
      <c r="C2125" s="19">
        <v>1319.99</v>
      </c>
      <c r="D2125" s="19">
        <v>126.25454116387469</v>
      </c>
    </row>
    <row r="2126" spans="2:4" x14ac:dyDescent="0.25">
      <c r="B2126" s="18">
        <v>41087</v>
      </c>
      <c r="C2126" s="19">
        <v>1331.85</v>
      </c>
      <c r="D2126" s="19">
        <v>127.37951298685817</v>
      </c>
    </row>
    <row r="2127" spans="2:4" x14ac:dyDescent="0.25">
      <c r="B2127" s="18">
        <v>41088</v>
      </c>
      <c r="C2127" s="19">
        <v>1329.04</v>
      </c>
      <c r="D2127" s="19">
        <v>127.37679028281256</v>
      </c>
    </row>
    <row r="2128" spans="2:4" x14ac:dyDescent="0.25">
      <c r="B2128" s="18">
        <v>41089</v>
      </c>
      <c r="C2128" s="19">
        <v>1362.16</v>
      </c>
      <c r="D2128" s="19">
        <v>130.23780274985714</v>
      </c>
    </row>
    <row r="2129" spans="2:4" x14ac:dyDescent="0.25">
      <c r="B2129" s="18">
        <v>41092</v>
      </c>
      <c r="C2129" s="19">
        <v>1365.51</v>
      </c>
      <c r="D2129" s="19">
        <v>130.33278570011973</v>
      </c>
    </row>
    <row r="2130" spans="2:4" x14ac:dyDescent="0.25">
      <c r="B2130" s="18">
        <v>41093</v>
      </c>
      <c r="C2130" s="19">
        <v>1374.02</v>
      </c>
      <c r="D2130" s="19">
        <v>131.07452373684427</v>
      </c>
    </row>
    <row r="2131" spans="2:4" x14ac:dyDescent="0.25">
      <c r="B2131" s="18">
        <v>41095</v>
      </c>
      <c r="C2131" s="19">
        <v>1367.58</v>
      </c>
      <c r="D2131" s="19">
        <v>130.62357485866784</v>
      </c>
    </row>
    <row r="2132" spans="2:4" x14ac:dyDescent="0.25">
      <c r="B2132" s="18" t="s">
        <v>31</v>
      </c>
      <c r="C2132" s="19">
        <v>2598943.3799999976</v>
      </c>
      <c r="D2132" s="19">
        <v>173006.65634519799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F2200"/>
  <sheetViews>
    <sheetView workbookViewId="0">
      <selection activeCell="E14" sqref="D3:F2200"/>
    </sheetView>
  </sheetViews>
  <sheetFormatPr defaultRowHeight="15" x14ac:dyDescent="0.25"/>
  <cols>
    <col min="4" max="4" width="13.140625" customWidth="1"/>
    <col min="5" max="5" width="16" bestFit="1" customWidth="1"/>
    <col min="6" max="6" width="11" customWidth="1"/>
    <col min="7" max="7" width="12.28515625" customWidth="1"/>
    <col min="8" max="8" width="13.85546875" bestFit="1" customWidth="1"/>
  </cols>
  <sheetData>
    <row r="3" spans="4:6" x14ac:dyDescent="0.25">
      <c r="D3" s="17" t="s">
        <v>30</v>
      </c>
      <c r="E3" s="54" t="s">
        <v>40</v>
      </c>
      <c r="F3" s="54" t="s">
        <v>43</v>
      </c>
    </row>
    <row r="4" spans="4:6" x14ac:dyDescent="0.25">
      <c r="D4" s="18">
        <v>38012</v>
      </c>
      <c r="E4" s="19"/>
      <c r="F4" s="19">
        <v>1155.3699999999999</v>
      </c>
    </row>
    <row r="5" spans="4:6" x14ac:dyDescent="0.25">
      <c r="D5" s="18">
        <v>38013</v>
      </c>
      <c r="E5" s="19"/>
      <c r="F5" s="19">
        <v>1144.05</v>
      </c>
    </row>
    <row r="6" spans="4:6" x14ac:dyDescent="0.25">
      <c r="D6" s="18">
        <v>38014</v>
      </c>
      <c r="E6" s="19"/>
      <c r="F6" s="19">
        <v>1128.48</v>
      </c>
    </row>
    <row r="7" spans="4:6" x14ac:dyDescent="0.25">
      <c r="D7" s="18">
        <v>38015</v>
      </c>
      <c r="E7" s="19"/>
      <c r="F7" s="19">
        <v>1134.1099999999999</v>
      </c>
    </row>
    <row r="8" spans="4:6" x14ac:dyDescent="0.25">
      <c r="D8" s="18">
        <v>38016</v>
      </c>
      <c r="E8" s="19"/>
      <c r="F8" s="19">
        <v>1131.1300000000001</v>
      </c>
    </row>
    <row r="9" spans="4:6" x14ac:dyDescent="0.25">
      <c r="D9" s="18">
        <v>38019</v>
      </c>
      <c r="E9" s="19"/>
      <c r="F9" s="19">
        <v>1135.26</v>
      </c>
    </row>
    <row r="10" spans="4:6" x14ac:dyDescent="0.25">
      <c r="D10" s="18">
        <v>38020</v>
      </c>
      <c r="E10" s="19"/>
      <c r="F10" s="19">
        <v>1136.03</v>
      </c>
    </row>
    <row r="11" spans="4:6" x14ac:dyDescent="0.25">
      <c r="D11" s="18">
        <v>38021</v>
      </c>
      <c r="E11" s="19"/>
      <c r="F11" s="19">
        <v>1126.52</v>
      </c>
    </row>
    <row r="12" spans="4:6" x14ac:dyDescent="0.25">
      <c r="D12" s="18">
        <v>38022</v>
      </c>
      <c r="E12" s="19"/>
      <c r="F12" s="19">
        <v>1128.5899999999999</v>
      </c>
    </row>
    <row r="13" spans="4:6" x14ac:dyDescent="0.25">
      <c r="D13" s="18">
        <v>38023</v>
      </c>
      <c r="E13" s="19"/>
      <c r="F13" s="19">
        <v>1142.76</v>
      </c>
    </row>
    <row r="14" spans="4:6" x14ac:dyDescent="0.25">
      <c r="D14" s="18">
        <v>38026</v>
      </c>
      <c r="E14" s="19"/>
      <c r="F14" s="19">
        <v>1139.81</v>
      </c>
    </row>
    <row r="15" spans="4:6" x14ac:dyDescent="0.25">
      <c r="D15" s="18">
        <v>38027</v>
      </c>
      <c r="E15" s="19"/>
      <c r="F15" s="19">
        <v>1145.54</v>
      </c>
    </row>
    <row r="16" spans="4:6" x14ac:dyDescent="0.25">
      <c r="D16" s="18">
        <v>38028</v>
      </c>
      <c r="E16" s="19"/>
      <c r="F16" s="19">
        <v>1157.76</v>
      </c>
    </row>
    <row r="17" spans="4:6" x14ac:dyDescent="0.25">
      <c r="D17" s="18">
        <v>38029</v>
      </c>
      <c r="E17" s="19"/>
      <c r="F17" s="19">
        <v>1152.1099999999999</v>
      </c>
    </row>
    <row r="18" spans="4:6" x14ac:dyDescent="0.25">
      <c r="D18" s="18">
        <v>38030</v>
      </c>
      <c r="E18" s="19"/>
      <c r="F18" s="19">
        <v>1145.81</v>
      </c>
    </row>
    <row r="19" spans="4:6" x14ac:dyDescent="0.25">
      <c r="D19" s="18">
        <v>38034</v>
      </c>
      <c r="E19" s="19"/>
      <c r="F19" s="19">
        <v>1156.99</v>
      </c>
    </row>
    <row r="20" spans="4:6" x14ac:dyDescent="0.25">
      <c r="D20" s="18">
        <v>38035</v>
      </c>
      <c r="E20" s="19"/>
      <c r="F20" s="19">
        <v>1151.82</v>
      </c>
    </row>
    <row r="21" spans="4:6" x14ac:dyDescent="0.25">
      <c r="D21" s="18">
        <v>38036</v>
      </c>
      <c r="E21" s="19"/>
      <c r="F21" s="19">
        <v>1147.06</v>
      </c>
    </row>
    <row r="22" spans="4:6" x14ac:dyDescent="0.25">
      <c r="D22" s="18">
        <v>38037</v>
      </c>
      <c r="E22" s="19"/>
      <c r="F22" s="19">
        <v>1144.1099999999999</v>
      </c>
    </row>
    <row r="23" spans="4:6" x14ac:dyDescent="0.25">
      <c r="D23" s="18">
        <v>38040</v>
      </c>
      <c r="E23" s="19"/>
      <c r="F23" s="19">
        <v>1140.99</v>
      </c>
    </row>
    <row r="24" spans="4:6" x14ac:dyDescent="0.25">
      <c r="D24" s="18">
        <v>38041</v>
      </c>
      <c r="E24" s="19"/>
      <c r="F24" s="19">
        <v>1139.0899999999999</v>
      </c>
    </row>
    <row r="25" spans="4:6" x14ac:dyDescent="0.25">
      <c r="D25" s="18">
        <v>38042</v>
      </c>
      <c r="E25" s="19"/>
      <c r="F25" s="19">
        <v>1143.67</v>
      </c>
    </row>
    <row r="26" spans="4:6" x14ac:dyDescent="0.25">
      <c r="D26" s="18">
        <v>38043</v>
      </c>
      <c r="E26" s="19"/>
      <c r="F26" s="19">
        <v>1144.9100000000001</v>
      </c>
    </row>
    <row r="27" spans="4:6" x14ac:dyDescent="0.25">
      <c r="D27" s="18">
        <v>38044</v>
      </c>
      <c r="E27" s="19"/>
      <c r="F27" s="19">
        <v>1144.94</v>
      </c>
    </row>
    <row r="28" spans="4:6" x14ac:dyDescent="0.25">
      <c r="D28" s="18">
        <v>38047</v>
      </c>
      <c r="E28" s="19"/>
      <c r="F28" s="19">
        <v>1155.97</v>
      </c>
    </row>
    <row r="29" spans="4:6" x14ac:dyDescent="0.25">
      <c r="D29" s="18">
        <v>38048</v>
      </c>
      <c r="E29" s="19"/>
      <c r="F29" s="19">
        <v>1149.0999999999999</v>
      </c>
    </row>
    <row r="30" spans="4:6" x14ac:dyDescent="0.25">
      <c r="D30" s="18">
        <v>38049</v>
      </c>
      <c r="E30" s="19"/>
      <c r="F30" s="19">
        <v>1151.03</v>
      </c>
    </row>
    <row r="31" spans="4:6" x14ac:dyDescent="0.25">
      <c r="D31" s="18">
        <v>38050</v>
      </c>
      <c r="E31" s="19"/>
      <c r="F31" s="19">
        <v>1154.8699999999999</v>
      </c>
    </row>
    <row r="32" spans="4:6" x14ac:dyDescent="0.25">
      <c r="D32" s="18">
        <v>38051</v>
      </c>
      <c r="E32" s="19"/>
      <c r="F32" s="19">
        <v>1156.8599999999999</v>
      </c>
    </row>
    <row r="33" spans="4:6" x14ac:dyDescent="0.25">
      <c r="D33" s="18">
        <v>38054</v>
      </c>
      <c r="E33" s="19"/>
      <c r="F33" s="19">
        <v>1147.2</v>
      </c>
    </row>
    <row r="34" spans="4:6" x14ac:dyDescent="0.25">
      <c r="D34" s="18">
        <v>38055</v>
      </c>
      <c r="E34" s="19"/>
      <c r="F34" s="19">
        <v>1140.58</v>
      </c>
    </row>
    <row r="35" spans="4:6" x14ac:dyDescent="0.25">
      <c r="D35" s="18">
        <v>38056</v>
      </c>
      <c r="E35" s="19"/>
      <c r="F35" s="19">
        <v>1123.8900000000001</v>
      </c>
    </row>
    <row r="36" spans="4:6" x14ac:dyDescent="0.25">
      <c r="D36" s="18">
        <v>38057</v>
      </c>
      <c r="E36" s="19"/>
      <c r="F36" s="19">
        <v>1106.78</v>
      </c>
    </row>
    <row r="37" spans="4:6" x14ac:dyDescent="0.25">
      <c r="D37" s="18">
        <v>38058</v>
      </c>
      <c r="E37" s="19"/>
      <c r="F37" s="19">
        <v>1120.57</v>
      </c>
    </row>
    <row r="38" spans="4:6" x14ac:dyDescent="0.25">
      <c r="D38" s="18">
        <v>38061</v>
      </c>
      <c r="E38" s="19"/>
      <c r="F38" s="19">
        <v>1104.49</v>
      </c>
    </row>
    <row r="39" spans="4:6" x14ac:dyDescent="0.25">
      <c r="D39" s="18">
        <v>38062</v>
      </c>
      <c r="E39" s="19"/>
      <c r="F39" s="19">
        <v>1110.7</v>
      </c>
    </row>
    <row r="40" spans="4:6" x14ac:dyDescent="0.25">
      <c r="D40" s="18">
        <v>38063</v>
      </c>
      <c r="E40" s="19"/>
      <c r="F40" s="19">
        <v>1123.75</v>
      </c>
    </row>
    <row r="41" spans="4:6" x14ac:dyDescent="0.25">
      <c r="D41" s="18">
        <v>38064</v>
      </c>
      <c r="E41" s="19"/>
      <c r="F41" s="19">
        <v>1122.32</v>
      </c>
    </row>
    <row r="42" spans="4:6" x14ac:dyDescent="0.25">
      <c r="D42" s="18">
        <v>38065</v>
      </c>
      <c r="E42" s="19"/>
      <c r="F42" s="19">
        <v>1109.78</v>
      </c>
    </row>
    <row r="43" spans="4:6" x14ac:dyDescent="0.25">
      <c r="D43" s="18">
        <v>38068</v>
      </c>
      <c r="E43" s="19"/>
      <c r="F43" s="19">
        <v>1095.4000000000001</v>
      </c>
    </row>
    <row r="44" spans="4:6" x14ac:dyDescent="0.25">
      <c r="D44" s="18">
        <v>38069</v>
      </c>
      <c r="E44" s="19"/>
      <c r="F44" s="19">
        <v>1093.95</v>
      </c>
    </row>
    <row r="45" spans="4:6" x14ac:dyDescent="0.25">
      <c r="D45" s="18">
        <v>38070</v>
      </c>
      <c r="E45" s="19"/>
      <c r="F45" s="19">
        <v>1091.33</v>
      </c>
    </row>
    <row r="46" spans="4:6" x14ac:dyDescent="0.25">
      <c r="D46" s="18">
        <v>38071</v>
      </c>
      <c r="E46" s="19">
        <v>0.13352201792173882</v>
      </c>
      <c r="F46" s="19">
        <v>1109.19</v>
      </c>
    </row>
    <row r="47" spans="4:6" x14ac:dyDescent="0.25">
      <c r="D47" s="18">
        <v>38072</v>
      </c>
      <c r="E47" s="19">
        <v>0.144272868176757</v>
      </c>
      <c r="F47" s="19">
        <v>1108.06</v>
      </c>
    </row>
    <row r="48" spans="4:6" x14ac:dyDescent="0.25">
      <c r="D48" s="18">
        <v>38075</v>
      </c>
      <c r="E48" s="19">
        <v>0.14367366981626178</v>
      </c>
      <c r="F48" s="19">
        <v>1122.47</v>
      </c>
    </row>
    <row r="49" spans="4:6" x14ac:dyDescent="0.25">
      <c r="D49" s="18">
        <v>38076</v>
      </c>
      <c r="E49" s="19">
        <v>0.15013659719684092</v>
      </c>
      <c r="F49" s="19">
        <v>1127</v>
      </c>
    </row>
    <row r="50" spans="4:6" x14ac:dyDescent="0.25">
      <c r="D50" s="18">
        <v>38077</v>
      </c>
      <c r="E50" s="19">
        <v>0.15075411268915845</v>
      </c>
      <c r="F50" s="19">
        <v>1126.21</v>
      </c>
    </row>
    <row r="51" spans="4:6" x14ac:dyDescent="0.25">
      <c r="D51" s="18">
        <v>38078</v>
      </c>
      <c r="E51" s="19">
        <v>0.14723964367614817</v>
      </c>
      <c r="F51" s="19">
        <v>1132.17</v>
      </c>
    </row>
    <row r="52" spans="4:6" x14ac:dyDescent="0.25">
      <c r="D52" s="18">
        <v>38079</v>
      </c>
      <c r="E52" s="19">
        <v>0.14694090428377785</v>
      </c>
      <c r="F52" s="19">
        <v>1141.81</v>
      </c>
    </row>
    <row r="53" spans="4:6" x14ac:dyDescent="0.25">
      <c r="D53" s="18">
        <v>38082</v>
      </c>
      <c r="E53" s="19">
        <v>0.14960880716266581</v>
      </c>
      <c r="F53" s="19">
        <v>1150.57</v>
      </c>
    </row>
    <row r="54" spans="4:6" x14ac:dyDescent="0.25">
      <c r="D54" s="18">
        <v>38083</v>
      </c>
      <c r="E54" s="19">
        <v>0.1514094130616222</v>
      </c>
      <c r="F54" s="19">
        <v>1148.1600000000001</v>
      </c>
    </row>
    <row r="55" spans="4:6" x14ac:dyDescent="0.25">
      <c r="D55" s="18">
        <v>38084</v>
      </c>
      <c r="E55" s="19">
        <v>0.15146359044632343</v>
      </c>
      <c r="F55" s="19">
        <v>1140.53</v>
      </c>
    </row>
    <row r="56" spans="4:6" x14ac:dyDescent="0.25">
      <c r="D56" s="18">
        <v>38085</v>
      </c>
      <c r="E56" s="19">
        <v>0.1504827416807088</v>
      </c>
      <c r="F56" s="19">
        <v>1139.32</v>
      </c>
    </row>
    <row r="57" spans="4:6" x14ac:dyDescent="0.25">
      <c r="D57" s="18">
        <v>38089</v>
      </c>
      <c r="E57" s="19">
        <v>0.14924583167331928</v>
      </c>
      <c r="F57" s="19">
        <v>1145.2</v>
      </c>
    </row>
    <row r="58" spans="4:6" x14ac:dyDescent="0.25">
      <c r="D58" s="18">
        <v>38090</v>
      </c>
      <c r="E58" s="19">
        <v>0.14173497523681744</v>
      </c>
      <c r="F58" s="19">
        <v>1129.44</v>
      </c>
    </row>
    <row r="59" spans="4:6" x14ac:dyDescent="0.25">
      <c r="D59" s="18">
        <v>38091</v>
      </c>
      <c r="E59" s="19">
        <v>0.13997356789262821</v>
      </c>
      <c r="F59" s="19">
        <v>1128.17</v>
      </c>
    </row>
    <row r="60" spans="4:6" x14ac:dyDescent="0.25">
      <c r="D60" s="18">
        <v>38092</v>
      </c>
      <c r="E60" s="19">
        <v>0.13360685443743636</v>
      </c>
      <c r="F60" s="19">
        <v>1128.8399999999999</v>
      </c>
    </row>
    <row r="61" spans="4:6" x14ac:dyDescent="0.25">
      <c r="D61" s="18">
        <v>38093</v>
      </c>
      <c r="E61" s="19">
        <v>0.12434562772037536</v>
      </c>
      <c r="F61" s="19">
        <v>1134.6099999999999</v>
      </c>
    </row>
    <row r="62" spans="4:6" x14ac:dyDescent="0.25">
      <c r="D62" s="18">
        <v>38096</v>
      </c>
      <c r="E62" s="19">
        <v>0.12409472853869333</v>
      </c>
      <c r="F62" s="19">
        <v>1135.82</v>
      </c>
    </row>
    <row r="63" spans="4:6" x14ac:dyDescent="0.25">
      <c r="D63" s="18">
        <v>38097</v>
      </c>
      <c r="E63" s="19">
        <v>0.1176844445837452</v>
      </c>
      <c r="F63" s="19">
        <v>1118.1500000000001</v>
      </c>
    </row>
    <row r="64" spans="4:6" x14ac:dyDescent="0.25">
      <c r="D64" s="18">
        <v>38098</v>
      </c>
      <c r="E64" s="19">
        <v>0.12902346762908024</v>
      </c>
      <c r="F64" s="19">
        <v>1124.0899999999999</v>
      </c>
    </row>
    <row r="65" spans="4:6" x14ac:dyDescent="0.25">
      <c r="D65" s="18">
        <v>38099</v>
      </c>
      <c r="E65" s="19">
        <v>0.12458912673861039</v>
      </c>
      <c r="F65" s="19">
        <v>1139.93</v>
      </c>
    </row>
    <row r="66" spans="4:6" x14ac:dyDescent="0.25">
      <c r="D66" s="18">
        <v>38100</v>
      </c>
      <c r="E66" s="19">
        <v>0.1257652622471245</v>
      </c>
      <c r="F66" s="19">
        <v>1140.5999999999999</v>
      </c>
    </row>
    <row r="67" spans="4:6" x14ac:dyDescent="0.25">
      <c r="D67" s="18">
        <v>38103</v>
      </c>
      <c r="E67" s="19">
        <v>0.1257010673687089</v>
      </c>
      <c r="F67" s="19">
        <v>1135.53</v>
      </c>
    </row>
    <row r="68" spans="4:6" x14ac:dyDescent="0.25">
      <c r="D68" s="18">
        <v>38104</v>
      </c>
      <c r="E68" s="19">
        <v>0.12634171858130147</v>
      </c>
      <c r="F68" s="19">
        <v>1138.1099999999999</v>
      </c>
    </row>
    <row r="69" spans="4:6" x14ac:dyDescent="0.25">
      <c r="D69" s="18">
        <v>38105</v>
      </c>
      <c r="E69" s="19">
        <v>0.11403017255570182</v>
      </c>
      <c r="F69" s="19">
        <v>1122.4100000000001</v>
      </c>
    </row>
    <row r="70" spans="4:6" x14ac:dyDescent="0.25">
      <c r="D70" s="18">
        <v>38106</v>
      </c>
      <c r="E70" s="19">
        <v>0.12329312308610503</v>
      </c>
      <c r="F70" s="19">
        <v>1113.8900000000001</v>
      </c>
    </row>
    <row r="71" spans="4:6" x14ac:dyDescent="0.25">
      <c r="D71" s="18">
        <v>38107</v>
      </c>
      <c r="E71" s="19">
        <v>0.118126751376905</v>
      </c>
      <c r="F71" s="19">
        <v>1107.3</v>
      </c>
    </row>
    <row r="72" spans="4:6" x14ac:dyDescent="0.25">
      <c r="D72" s="18">
        <v>38110</v>
      </c>
      <c r="E72" s="19">
        <v>0.11904380543575557</v>
      </c>
      <c r="F72" s="19">
        <v>1117.49</v>
      </c>
    </row>
    <row r="73" spans="4:6" x14ac:dyDescent="0.25">
      <c r="D73" s="18">
        <v>38111</v>
      </c>
      <c r="E73" s="19">
        <v>0.12299185478895808</v>
      </c>
      <c r="F73" s="19">
        <v>1119.55</v>
      </c>
    </row>
    <row r="74" spans="4:6" x14ac:dyDescent="0.25">
      <c r="D74" s="18">
        <v>38112</v>
      </c>
      <c r="E74" s="19">
        <v>0.12184720310539453</v>
      </c>
      <c r="F74" s="19">
        <v>1121.53</v>
      </c>
    </row>
    <row r="75" spans="4:6" x14ac:dyDescent="0.25">
      <c r="D75" s="18">
        <v>38113</v>
      </c>
      <c r="E75" s="19">
        <v>0.11857099530702242</v>
      </c>
      <c r="F75" s="19">
        <v>1113.99</v>
      </c>
    </row>
    <row r="76" spans="4:6" x14ac:dyDescent="0.25">
      <c r="D76" s="18">
        <v>38114</v>
      </c>
      <c r="E76" s="19">
        <v>0.11794587407243647</v>
      </c>
      <c r="F76" s="19">
        <v>1098.7</v>
      </c>
    </row>
    <row r="77" spans="4:6" x14ac:dyDescent="0.25">
      <c r="D77" s="18">
        <v>38117</v>
      </c>
      <c r="E77" s="19">
        <v>0.12668369299635038</v>
      </c>
      <c r="F77" s="19">
        <v>1087.1199999999999</v>
      </c>
    </row>
    <row r="78" spans="4:6" x14ac:dyDescent="0.25">
      <c r="D78" s="18">
        <v>38118</v>
      </c>
      <c r="E78" s="19">
        <v>0.12971316717331191</v>
      </c>
      <c r="F78" s="19">
        <v>1095.45</v>
      </c>
    </row>
    <row r="79" spans="4:6" x14ac:dyDescent="0.25">
      <c r="D79" s="18">
        <v>38119</v>
      </c>
      <c r="E79" s="19">
        <v>0.13221200480487325</v>
      </c>
      <c r="F79" s="19">
        <v>1097.28</v>
      </c>
    </row>
    <row r="80" spans="4:6" x14ac:dyDescent="0.25">
      <c r="D80" s="18">
        <v>38120</v>
      </c>
      <c r="E80" s="19">
        <v>0.13118077365222441</v>
      </c>
      <c r="F80" s="19">
        <v>1096.44</v>
      </c>
    </row>
    <row r="81" spans="4:6" x14ac:dyDescent="0.25">
      <c r="D81" s="18">
        <v>38121</v>
      </c>
      <c r="E81" s="19">
        <v>0.12253790430593509</v>
      </c>
      <c r="F81" s="19">
        <v>1095.7</v>
      </c>
    </row>
    <row r="82" spans="4:6" x14ac:dyDescent="0.25">
      <c r="D82" s="18">
        <v>38124</v>
      </c>
      <c r="E82" s="19">
        <v>0.12250004003114043</v>
      </c>
      <c r="F82" s="19">
        <v>1084.0999999999999</v>
      </c>
    </row>
    <row r="83" spans="4:6" x14ac:dyDescent="0.25">
      <c r="D83" s="18">
        <v>38125</v>
      </c>
      <c r="E83" s="19">
        <v>0.12767061552481834</v>
      </c>
      <c r="F83" s="19">
        <v>1091.49</v>
      </c>
    </row>
    <row r="84" spans="4:6" x14ac:dyDescent="0.25">
      <c r="D84" s="18">
        <v>38126</v>
      </c>
      <c r="E84" s="19">
        <v>0.12857175815172181</v>
      </c>
      <c r="F84" s="19">
        <v>1088.68</v>
      </c>
    </row>
    <row r="85" spans="4:6" x14ac:dyDescent="0.25">
      <c r="D85" s="18">
        <v>38127</v>
      </c>
      <c r="E85" s="19">
        <v>0.12881691870536821</v>
      </c>
      <c r="F85" s="19">
        <v>1089.19</v>
      </c>
    </row>
    <row r="86" spans="4:6" x14ac:dyDescent="0.25">
      <c r="D86" s="18">
        <v>38128</v>
      </c>
      <c r="E86" s="19">
        <v>0.11738957443218515</v>
      </c>
      <c r="F86" s="19">
        <v>1093.56</v>
      </c>
    </row>
    <row r="87" spans="4:6" x14ac:dyDescent="0.25">
      <c r="D87" s="18">
        <v>38131</v>
      </c>
      <c r="E87" s="19">
        <v>0.11680074223524575</v>
      </c>
      <c r="F87" s="19">
        <v>1095.4100000000001</v>
      </c>
    </row>
    <row r="88" spans="4:6" x14ac:dyDescent="0.25">
      <c r="D88" s="18">
        <v>38132</v>
      </c>
      <c r="E88" s="19">
        <v>0.10692184827622821</v>
      </c>
      <c r="F88" s="19">
        <v>1113.05</v>
      </c>
    </row>
    <row r="89" spans="4:6" x14ac:dyDescent="0.25">
      <c r="D89" s="18">
        <v>38133</v>
      </c>
      <c r="E89" s="19">
        <v>0.11979830468742408</v>
      </c>
      <c r="F89" s="19">
        <v>1114.94</v>
      </c>
    </row>
    <row r="90" spans="4:6" x14ac:dyDescent="0.25">
      <c r="D90" s="18">
        <v>38134</v>
      </c>
      <c r="E90" s="19">
        <v>0.11898433835393885</v>
      </c>
      <c r="F90" s="19">
        <v>1121.28</v>
      </c>
    </row>
    <row r="91" spans="4:6" x14ac:dyDescent="0.25">
      <c r="D91" s="18">
        <v>38135</v>
      </c>
      <c r="E91" s="19">
        <v>0.1202770341549218</v>
      </c>
      <c r="F91" s="19">
        <v>1120.68</v>
      </c>
    </row>
    <row r="92" spans="4:6" x14ac:dyDescent="0.25">
      <c r="D92" s="18">
        <v>38139</v>
      </c>
      <c r="E92" s="19">
        <v>0.11072322287024522</v>
      </c>
      <c r="F92" s="19">
        <v>1121.2</v>
      </c>
    </row>
    <row r="93" spans="4:6" x14ac:dyDescent="0.25">
      <c r="D93" s="18">
        <v>38140</v>
      </c>
      <c r="E93" s="19">
        <v>0.10768953829664146</v>
      </c>
      <c r="F93" s="19">
        <v>1124.99</v>
      </c>
    </row>
    <row r="94" spans="4:6" x14ac:dyDescent="0.25">
      <c r="D94" s="18">
        <v>38141</v>
      </c>
      <c r="E94" s="19">
        <v>0.10641508304831848</v>
      </c>
      <c r="F94" s="19">
        <v>1116.6400000000001</v>
      </c>
    </row>
    <row r="95" spans="4:6" x14ac:dyDescent="0.25">
      <c r="D95" s="18">
        <v>38142</v>
      </c>
      <c r="E95" s="19">
        <v>0.10487478102170268</v>
      </c>
      <c r="F95" s="19">
        <v>1122.5</v>
      </c>
    </row>
    <row r="96" spans="4:6" x14ac:dyDescent="0.25">
      <c r="D96" s="18">
        <v>38145</v>
      </c>
      <c r="E96" s="19">
        <v>0.10617759102474718</v>
      </c>
      <c r="F96" s="19">
        <v>1140.42</v>
      </c>
    </row>
    <row r="97" spans="4:6" x14ac:dyDescent="0.25">
      <c r="D97" s="18">
        <v>38146</v>
      </c>
      <c r="E97" s="19">
        <v>0.11879099234569472</v>
      </c>
      <c r="F97" s="19">
        <v>1142.18</v>
      </c>
    </row>
    <row r="98" spans="4:6" x14ac:dyDescent="0.25">
      <c r="D98" s="18">
        <v>38147</v>
      </c>
      <c r="E98" s="19">
        <v>0.11669324263003797</v>
      </c>
      <c r="F98" s="19">
        <v>1131.33</v>
      </c>
    </row>
    <row r="99" spans="4:6" x14ac:dyDescent="0.25">
      <c r="D99" s="18">
        <v>38148</v>
      </c>
      <c r="E99" s="19">
        <v>0.11168243097701619</v>
      </c>
      <c r="F99" s="19">
        <v>1136.47</v>
      </c>
    </row>
    <row r="100" spans="4:6" x14ac:dyDescent="0.25">
      <c r="D100" s="18">
        <v>38152</v>
      </c>
      <c r="E100" s="19">
        <v>0.10687543127962533</v>
      </c>
      <c r="F100" s="19">
        <v>1125.29</v>
      </c>
    </row>
    <row r="101" spans="4:6" x14ac:dyDescent="0.25">
      <c r="D101" s="18">
        <v>38153</v>
      </c>
      <c r="E101" s="19">
        <v>0.10897005359220929</v>
      </c>
      <c r="F101" s="19">
        <v>1132.01</v>
      </c>
    </row>
    <row r="102" spans="4:6" x14ac:dyDescent="0.25">
      <c r="D102" s="18">
        <v>38154</v>
      </c>
      <c r="E102" s="19">
        <v>0.11067352411344691</v>
      </c>
      <c r="F102" s="19">
        <v>1133.56</v>
      </c>
    </row>
    <row r="103" spans="4:6" x14ac:dyDescent="0.25">
      <c r="D103" s="18">
        <v>38155</v>
      </c>
      <c r="E103" s="19">
        <v>0.11074004260786741</v>
      </c>
      <c r="F103" s="19">
        <v>1132.05</v>
      </c>
    </row>
    <row r="104" spans="4:6" x14ac:dyDescent="0.25">
      <c r="D104" s="18">
        <v>38156</v>
      </c>
      <c r="E104" s="19">
        <v>0.11080834166339486</v>
      </c>
      <c r="F104" s="19">
        <v>1135.02</v>
      </c>
    </row>
    <row r="105" spans="4:6" x14ac:dyDescent="0.25">
      <c r="D105" s="18">
        <v>38159</v>
      </c>
      <c r="E105" s="19">
        <v>0.10516444618896484</v>
      </c>
      <c r="F105" s="19">
        <v>1130.3</v>
      </c>
    </row>
    <row r="106" spans="4:6" x14ac:dyDescent="0.25">
      <c r="D106" s="18">
        <v>38160</v>
      </c>
      <c r="E106" s="19">
        <v>0.10358481894065497</v>
      </c>
      <c r="F106" s="19">
        <v>1134.4100000000001</v>
      </c>
    </row>
    <row r="107" spans="4:6" x14ac:dyDescent="0.25">
      <c r="D107" s="18">
        <v>38161</v>
      </c>
      <c r="E107" s="19">
        <v>0.10394518987903921</v>
      </c>
      <c r="F107" s="19">
        <v>1144.06</v>
      </c>
    </row>
    <row r="108" spans="4:6" x14ac:dyDescent="0.25">
      <c r="D108" s="18">
        <v>38162</v>
      </c>
      <c r="E108" s="19">
        <v>0.10781453950249825</v>
      </c>
      <c r="F108" s="19">
        <v>1140.6500000000001</v>
      </c>
    </row>
    <row r="109" spans="4:6" x14ac:dyDescent="0.25">
      <c r="D109" s="18">
        <v>38163</v>
      </c>
      <c r="E109" s="19">
        <v>0.1074355184072491</v>
      </c>
      <c r="F109" s="19">
        <v>1134.43</v>
      </c>
    </row>
    <row r="110" spans="4:6" x14ac:dyDescent="0.25">
      <c r="D110" s="18">
        <v>38166</v>
      </c>
      <c r="E110" s="19">
        <v>0.10886752412027734</v>
      </c>
      <c r="F110" s="19">
        <v>1133.3499999999999</v>
      </c>
    </row>
    <row r="111" spans="4:6" x14ac:dyDescent="0.25">
      <c r="D111" s="18">
        <v>38167</v>
      </c>
      <c r="E111" s="19">
        <v>9.4547461876575131E-2</v>
      </c>
      <c r="F111" s="19">
        <v>1136.2</v>
      </c>
    </row>
    <row r="112" spans="4:6" x14ac:dyDescent="0.25">
      <c r="D112" s="18">
        <v>38168</v>
      </c>
      <c r="E112" s="19">
        <v>9.4754963397249592E-2</v>
      </c>
      <c r="F112" s="19">
        <v>1140.8399999999999</v>
      </c>
    </row>
    <row r="113" spans="4:6" x14ac:dyDescent="0.25">
      <c r="D113" s="18">
        <v>38169</v>
      </c>
      <c r="E113" s="19">
        <v>9.3810805814564677E-2</v>
      </c>
      <c r="F113" s="19">
        <v>1128.94</v>
      </c>
    </row>
    <row r="114" spans="4:6" x14ac:dyDescent="0.25">
      <c r="D114" s="18">
        <v>38170</v>
      </c>
      <c r="E114" s="19">
        <v>0.10028265245644997</v>
      </c>
      <c r="F114" s="19">
        <v>1125.3800000000001</v>
      </c>
    </row>
    <row r="115" spans="4:6" x14ac:dyDescent="0.25">
      <c r="D115" s="18">
        <v>38174</v>
      </c>
      <c r="E115" s="19">
        <v>0.1008385285778254</v>
      </c>
      <c r="F115" s="19">
        <v>1116.21</v>
      </c>
    </row>
    <row r="116" spans="4:6" x14ac:dyDescent="0.25">
      <c r="D116" s="18">
        <v>38175</v>
      </c>
      <c r="E116" s="19">
        <v>0.10394585955483081</v>
      </c>
      <c r="F116" s="19">
        <v>1118.33</v>
      </c>
    </row>
    <row r="117" spans="4:6" x14ac:dyDescent="0.25">
      <c r="D117" s="18">
        <v>38176</v>
      </c>
      <c r="E117" s="19">
        <v>0.101045693971945</v>
      </c>
      <c r="F117" s="19">
        <v>1109.1099999999999</v>
      </c>
    </row>
    <row r="118" spans="4:6" x14ac:dyDescent="0.25">
      <c r="D118" s="18">
        <v>38177</v>
      </c>
      <c r="E118" s="19">
        <v>0.10335114708315013</v>
      </c>
      <c r="F118" s="19">
        <v>1112.81</v>
      </c>
    </row>
    <row r="119" spans="4:6" x14ac:dyDescent="0.25">
      <c r="D119" s="18">
        <v>38180</v>
      </c>
      <c r="E119" s="19">
        <v>8.9079341300929885E-2</v>
      </c>
      <c r="F119" s="19">
        <v>1114.3499999999999</v>
      </c>
    </row>
    <row r="120" spans="4:6" x14ac:dyDescent="0.25">
      <c r="D120" s="18">
        <v>38181</v>
      </c>
      <c r="E120" s="19">
        <v>8.9049401679888285E-2</v>
      </c>
      <c r="F120" s="19">
        <v>1115.1400000000001</v>
      </c>
    </row>
    <row r="121" spans="4:6" x14ac:dyDescent="0.25">
      <c r="D121" s="18">
        <v>38182</v>
      </c>
      <c r="E121" s="19">
        <v>8.3018107415197023E-2</v>
      </c>
      <c r="F121" s="19">
        <v>1111.47</v>
      </c>
    </row>
    <row r="122" spans="4:6" x14ac:dyDescent="0.25">
      <c r="D122" s="18">
        <v>38183</v>
      </c>
      <c r="E122" s="19">
        <v>8.2347486656717289E-2</v>
      </c>
      <c r="F122" s="19">
        <v>1106.69</v>
      </c>
    </row>
    <row r="123" spans="4:6" x14ac:dyDescent="0.25">
      <c r="D123" s="18">
        <v>38184</v>
      </c>
      <c r="E123" s="19">
        <v>7.6644299336360758E-2</v>
      </c>
      <c r="F123" s="19">
        <v>1101.3900000000001</v>
      </c>
    </row>
    <row r="124" spans="4:6" x14ac:dyDescent="0.25">
      <c r="D124" s="18">
        <v>38187</v>
      </c>
      <c r="E124" s="19">
        <v>7.5711646365095503E-2</v>
      </c>
      <c r="F124" s="19">
        <v>1100.9000000000001</v>
      </c>
    </row>
    <row r="125" spans="4:6" x14ac:dyDescent="0.25">
      <c r="D125" s="18">
        <v>38188</v>
      </c>
      <c r="E125" s="19">
        <v>7.5584889945596173E-2</v>
      </c>
      <c r="F125" s="19">
        <v>1108.67</v>
      </c>
    </row>
    <row r="126" spans="4:6" x14ac:dyDescent="0.25">
      <c r="D126" s="18">
        <v>38189</v>
      </c>
      <c r="E126" s="19">
        <v>7.9115811632243987E-2</v>
      </c>
      <c r="F126" s="19">
        <v>1093.8800000000001</v>
      </c>
    </row>
    <row r="127" spans="4:6" x14ac:dyDescent="0.25">
      <c r="D127" s="18">
        <v>38190</v>
      </c>
      <c r="E127" s="19">
        <v>9.0811349915034631E-2</v>
      </c>
      <c r="F127" s="19">
        <v>1096.8399999999999</v>
      </c>
    </row>
    <row r="128" spans="4:6" x14ac:dyDescent="0.25">
      <c r="D128" s="18">
        <v>38191</v>
      </c>
      <c r="E128" s="19">
        <v>9.0174466743105086E-2</v>
      </c>
      <c r="F128" s="19">
        <v>1086.2</v>
      </c>
    </row>
    <row r="129" spans="4:6" x14ac:dyDescent="0.25">
      <c r="D129" s="18">
        <v>38194</v>
      </c>
      <c r="E129" s="19">
        <v>9.5231150000666565E-2</v>
      </c>
      <c r="F129" s="19">
        <v>1084.07</v>
      </c>
    </row>
    <row r="130" spans="4:6" x14ac:dyDescent="0.25">
      <c r="D130" s="18">
        <v>38195</v>
      </c>
      <c r="E130" s="19">
        <v>9.1056139821351398E-2</v>
      </c>
      <c r="F130" s="19">
        <v>1094.83</v>
      </c>
    </row>
    <row r="131" spans="4:6" x14ac:dyDescent="0.25">
      <c r="D131" s="18">
        <v>38196</v>
      </c>
      <c r="E131" s="19">
        <v>9.6470296614089596E-2</v>
      </c>
      <c r="F131" s="19">
        <v>1095.42</v>
      </c>
    </row>
    <row r="132" spans="4:6" x14ac:dyDescent="0.25">
      <c r="D132" s="18">
        <v>38197</v>
      </c>
      <c r="E132" s="19">
        <v>9.4696193038460177E-2</v>
      </c>
      <c r="F132" s="19">
        <v>1100.43</v>
      </c>
    </row>
    <row r="133" spans="4:6" x14ac:dyDescent="0.25">
      <c r="D133" s="18">
        <v>38198</v>
      </c>
      <c r="E133" s="19">
        <v>9.5893111998385655E-2</v>
      </c>
      <c r="F133" s="19">
        <v>1101.72</v>
      </c>
    </row>
    <row r="134" spans="4:6" x14ac:dyDescent="0.25">
      <c r="D134" s="18">
        <v>38201</v>
      </c>
      <c r="E134" s="19">
        <v>9.5597906491949283E-2</v>
      </c>
      <c r="F134" s="19">
        <v>1106.6199999999999</v>
      </c>
    </row>
    <row r="135" spans="4:6" x14ac:dyDescent="0.25">
      <c r="D135" s="18">
        <v>38202</v>
      </c>
      <c r="E135" s="19">
        <v>9.5782489178550451E-2</v>
      </c>
      <c r="F135" s="19">
        <v>1099.69</v>
      </c>
    </row>
    <row r="136" spans="4:6" x14ac:dyDescent="0.25">
      <c r="D136" s="18">
        <v>38203</v>
      </c>
      <c r="E136" s="19">
        <v>9.1470747651283463E-2</v>
      </c>
      <c r="F136" s="19">
        <v>1098.6300000000001</v>
      </c>
    </row>
    <row r="137" spans="4:6" x14ac:dyDescent="0.25">
      <c r="D137" s="18">
        <v>38204</v>
      </c>
      <c r="E137" s="19">
        <v>9.090262425686027E-2</v>
      </c>
      <c r="F137" s="19">
        <v>1080.7</v>
      </c>
    </row>
    <row r="138" spans="4:6" x14ac:dyDescent="0.25">
      <c r="D138" s="18">
        <v>38205</v>
      </c>
      <c r="E138" s="19">
        <v>0.10294664636543931</v>
      </c>
      <c r="F138" s="19">
        <v>1063.97</v>
      </c>
    </row>
    <row r="139" spans="4:6" x14ac:dyDescent="0.25">
      <c r="D139" s="18">
        <v>38208</v>
      </c>
      <c r="E139" s="19">
        <v>0.11552050239852979</v>
      </c>
      <c r="F139" s="19">
        <v>1065.22</v>
      </c>
    </row>
    <row r="140" spans="4:6" x14ac:dyDescent="0.25">
      <c r="D140" s="18">
        <v>38209</v>
      </c>
      <c r="E140" s="19">
        <v>0.11214159204411717</v>
      </c>
      <c r="F140" s="19">
        <v>1079.04</v>
      </c>
    </row>
    <row r="141" spans="4:6" x14ac:dyDescent="0.25">
      <c r="D141" s="18">
        <v>38210</v>
      </c>
      <c r="E141" s="19">
        <v>0.11979983449587377</v>
      </c>
      <c r="F141" s="19">
        <v>1075.79</v>
      </c>
    </row>
    <row r="142" spans="4:6" x14ac:dyDescent="0.25">
      <c r="D142" s="18">
        <v>38211</v>
      </c>
      <c r="E142" s="19">
        <v>0.12014291662836218</v>
      </c>
      <c r="F142" s="19">
        <v>1063.23</v>
      </c>
    </row>
    <row r="143" spans="4:6" x14ac:dyDescent="0.25">
      <c r="D143" s="18">
        <v>38212</v>
      </c>
      <c r="E143" s="19">
        <v>0.12652411051921203</v>
      </c>
      <c r="F143" s="19">
        <v>1064.8</v>
      </c>
    </row>
    <row r="144" spans="4:6" x14ac:dyDescent="0.25">
      <c r="D144" s="18">
        <v>38215</v>
      </c>
      <c r="E144" s="19">
        <v>0.12613014949119367</v>
      </c>
      <c r="F144" s="19">
        <v>1079.3399999999999</v>
      </c>
    </row>
    <row r="145" spans="4:6" x14ac:dyDescent="0.25">
      <c r="D145" s="18">
        <v>38216</v>
      </c>
      <c r="E145" s="19">
        <v>0.13342821904654292</v>
      </c>
      <c r="F145" s="19">
        <v>1081.71</v>
      </c>
    </row>
    <row r="146" spans="4:6" x14ac:dyDescent="0.25">
      <c r="D146" s="18">
        <v>38217</v>
      </c>
      <c r="E146" s="19">
        <v>0.1326432137143829</v>
      </c>
      <c r="F146" s="19">
        <v>1095.17</v>
      </c>
    </row>
    <row r="147" spans="4:6" x14ac:dyDescent="0.25">
      <c r="D147" s="18">
        <v>38218</v>
      </c>
      <c r="E147" s="19">
        <v>0.13908161495804036</v>
      </c>
      <c r="F147" s="19">
        <v>1091.23</v>
      </c>
    </row>
    <row r="148" spans="4:6" x14ac:dyDescent="0.25">
      <c r="D148" s="18">
        <v>38219</v>
      </c>
      <c r="E148" s="19">
        <v>0.13757142247098839</v>
      </c>
      <c r="F148" s="19">
        <v>1098.3499999999999</v>
      </c>
    </row>
    <row r="149" spans="4:6" x14ac:dyDescent="0.25">
      <c r="D149" s="18">
        <v>38222</v>
      </c>
      <c r="E149" s="19">
        <v>0.13169796683418611</v>
      </c>
      <c r="F149" s="19">
        <v>1095.68</v>
      </c>
    </row>
    <row r="150" spans="4:6" x14ac:dyDescent="0.25">
      <c r="D150" s="18">
        <v>38223</v>
      </c>
      <c r="E150" s="19">
        <v>0.13163799584123687</v>
      </c>
      <c r="F150" s="19">
        <v>1096.19</v>
      </c>
    </row>
    <row r="151" spans="4:6" x14ac:dyDescent="0.25">
      <c r="D151" s="18">
        <v>38224</v>
      </c>
      <c r="E151" s="19">
        <v>0.12744646813631677</v>
      </c>
      <c r="F151" s="19">
        <v>1104.96</v>
      </c>
    </row>
    <row r="152" spans="4:6" x14ac:dyDescent="0.25">
      <c r="D152" s="18">
        <v>38225</v>
      </c>
      <c r="E152" s="19">
        <v>0.13009925739273392</v>
      </c>
      <c r="F152" s="19">
        <v>1105.0899999999999</v>
      </c>
    </row>
    <row r="153" spans="4:6" x14ac:dyDescent="0.25">
      <c r="D153" s="18">
        <v>38226</v>
      </c>
      <c r="E153" s="19">
        <v>0.12573229831294186</v>
      </c>
      <c r="F153" s="19">
        <v>1107.77</v>
      </c>
    </row>
    <row r="154" spans="4:6" x14ac:dyDescent="0.25">
      <c r="D154" s="18">
        <v>38229</v>
      </c>
      <c r="E154" s="19">
        <v>0.12598607413514928</v>
      </c>
      <c r="F154" s="19">
        <v>1099.1500000000001</v>
      </c>
    </row>
    <row r="155" spans="4:6" x14ac:dyDescent="0.25">
      <c r="D155" s="18">
        <v>38230</v>
      </c>
      <c r="E155" s="19">
        <v>0.12780058554697415</v>
      </c>
      <c r="F155" s="19">
        <v>1104.24</v>
      </c>
    </row>
    <row r="156" spans="4:6" x14ac:dyDescent="0.25">
      <c r="D156" s="18">
        <v>38231</v>
      </c>
      <c r="E156" s="19">
        <v>0.1286925584886118</v>
      </c>
      <c r="F156" s="19">
        <v>1105.9100000000001</v>
      </c>
    </row>
    <row r="157" spans="4:6" x14ac:dyDescent="0.25">
      <c r="D157" s="18">
        <v>38232</v>
      </c>
      <c r="E157" s="19">
        <v>0.12791541942984014</v>
      </c>
      <c r="F157" s="19">
        <v>1118.31</v>
      </c>
    </row>
    <row r="158" spans="4:6" x14ac:dyDescent="0.25">
      <c r="D158" s="18">
        <v>38233</v>
      </c>
      <c r="E158" s="19">
        <v>0.13166016308943787</v>
      </c>
      <c r="F158" s="19">
        <v>1113.6300000000001</v>
      </c>
    </row>
    <row r="159" spans="4:6" x14ac:dyDescent="0.25">
      <c r="D159" s="18">
        <v>38237</v>
      </c>
      <c r="E159" s="19">
        <v>0.13238275930930452</v>
      </c>
      <c r="F159" s="19">
        <v>1121.3</v>
      </c>
    </row>
    <row r="160" spans="4:6" x14ac:dyDescent="0.25">
      <c r="D160" s="18">
        <v>38238</v>
      </c>
      <c r="E160" s="19">
        <v>0.12232470393263617</v>
      </c>
      <c r="F160" s="19">
        <v>1116.27</v>
      </c>
    </row>
    <row r="161" spans="4:6" x14ac:dyDescent="0.25">
      <c r="D161" s="18">
        <v>38239</v>
      </c>
      <c r="E161" s="19">
        <v>0.11138516581739286</v>
      </c>
      <c r="F161" s="19">
        <v>1118.3800000000001</v>
      </c>
    </row>
    <row r="162" spans="4:6" x14ac:dyDescent="0.25">
      <c r="D162" s="18">
        <v>38240</v>
      </c>
      <c r="E162" s="19">
        <v>0.11149759054031334</v>
      </c>
      <c r="F162" s="19">
        <v>1123.92</v>
      </c>
    </row>
    <row r="163" spans="4:6" x14ac:dyDescent="0.25">
      <c r="D163" s="18">
        <v>38243</v>
      </c>
      <c r="E163" s="19">
        <v>0.10396192838016277</v>
      </c>
      <c r="F163" s="19">
        <v>1125.82</v>
      </c>
    </row>
    <row r="164" spans="4:6" x14ac:dyDescent="0.25">
      <c r="D164" s="18">
        <v>38244</v>
      </c>
      <c r="E164" s="19">
        <v>0.10361725576006844</v>
      </c>
      <c r="F164" s="19">
        <v>1128.33</v>
      </c>
    </row>
    <row r="165" spans="4:6" x14ac:dyDescent="0.25">
      <c r="D165" s="18">
        <v>38245</v>
      </c>
      <c r="E165" s="19">
        <v>9.5987301862203805E-2</v>
      </c>
      <c r="F165" s="19">
        <v>1120.3699999999999</v>
      </c>
    </row>
    <row r="166" spans="4:6" x14ac:dyDescent="0.25">
      <c r="D166" s="18">
        <v>38246</v>
      </c>
      <c r="E166" s="19">
        <v>9.8806606402776595E-2</v>
      </c>
      <c r="F166" s="19">
        <v>1123.5</v>
      </c>
    </row>
    <row r="167" spans="4:6" x14ac:dyDescent="0.25">
      <c r="D167" s="18">
        <v>38247</v>
      </c>
      <c r="E167" s="19">
        <v>8.8004847184538229E-2</v>
      </c>
      <c r="F167" s="19">
        <v>1128.55</v>
      </c>
    </row>
    <row r="168" spans="4:6" x14ac:dyDescent="0.25">
      <c r="D168" s="18">
        <v>38250</v>
      </c>
      <c r="E168" s="19">
        <v>8.899515482737777E-2</v>
      </c>
      <c r="F168" s="19">
        <v>1122.2</v>
      </c>
    </row>
    <row r="169" spans="4:6" x14ac:dyDescent="0.25">
      <c r="D169" s="18">
        <v>38251</v>
      </c>
      <c r="E169" s="19">
        <v>8.08275551016404E-2</v>
      </c>
      <c r="F169" s="19">
        <v>1129.3</v>
      </c>
    </row>
    <row r="170" spans="4:6" x14ac:dyDescent="0.25">
      <c r="D170" s="18">
        <v>38252</v>
      </c>
      <c r="E170" s="19">
        <v>8.2703902781303532E-2</v>
      </c>
      <c r="F170" s="19">
        <v>1113.56</v>
      </c>
    </row>
    <row r="171" spans="4:6" x14ac:dyDescent="0.25">
      <c r="D171" s="18">
        <v>38253</v>
      </c>
      <c r="E171" s="19">
        <v>9.2801215016721395E-2</v>
      </c>
      <c r="F171" s="19">
        <v>1108.3599999999999</v>
      </c>
    </row>
    <row r="172" spans="4:6" x14ac:dyDescent="0.25">
      <c r="D172" s="18">
        <v>38254</v>
      </c>
      <c r="E172" s="19">
        <v>9.3782528649659844E-2</v>
      </c>
      <c r="F172" s="19">
        <v>1110.1099999999999</v>
      </c>
    </row>
    <row r="173" spans="4:6" x14ac:dyDescent="0.25">
      <c r="D173" s="18">
        <v>38257</v>
      </c>
      <c r="E173" s="19">
        <v>9.3921205108222813E-2</v>
      </c>
      <c r="F173" s="19">
        <v>1103.52</v>
      </c>
    </row>
    <row r="174" spans="4:6" x14ac:dyDescent="0.25">
      <c r="D174" s="18">
        <v>38258</v>
      </c>
      <c r="E174" s="19">
        <v>9.2194982774923329E-2</v>
      </c>
      <c r="F174" s="19">
        <v>1110.06</v>
      </c>
    </row>
    <row r="175" spans="4:6" x14ac:dyDescent="0.25">
      <c r="D175" s="18">
        <v>38259</v>
      </c>
      <c r="E175" s="19">
        <v>9.4338253464053182E-2</v>
      </c>
      <c r="F175" s="19">
        <v>1114.8</v>
      </c>
    </row>
    <row r="176" spans="4:6" x14ac:dyDescent="0.25">
      <c r="D176" s="18">
        <v>38260</v>
      </c>
      <c r="E176" s="19">
        <v>9.5081367367184769E-2</v>
      </c>
      <c r="F176" s="19">
        <v>1114.58</v>
      </c>
    </row>
    <row r="177" spans="4:6" x14ac:dyDescent="0.25">
      <c r="D177" s="18">
        <v>38261</v>
      </c>
      <c r="E177" s="19">
        <v>9.133401466413435E-2</v>
      </c>
      <c r="F177" s="19">
        <v>1131.5</v>
      </c>
    </row>
    <row r="178" spans="4:6" x14ac:dyDescent="0.25">
      <c r="D178" s="18">
        <v>38264</v>
      </c>
      <c r="E178" s="19">
        <v>0.10342911374770207</v>
      </c>
      <c r="F178" s="19">
        <v>1135.17</v>
      </c>
    </row>
    <row r="179" spans="4:6" x14ac:dyDescent="0.25">
      <c r="D179" s="18">
        <v>38265</v>
      </c>
      <c r="E179" s="19">
        <v>0.10388231963353063</v>
      </c>
      <c r="F179" s="19">
        <v>1134.48</v>
      </c>
    </row>
    <row r="180" spans="4:6" x14ac:dyDescent="0.25">
      <c r="D180" s="18">
        <v>38266</v>
      </c>
      <c r="E180" s="19">
        <v>9.6807488562186045E-2</v>
      </c>
      <c r="F180" s="19">
        <v>1142.05</v>
      </c>
    </row>
    <row r="181" spans="4:6" x14ac:dyDescent="0.25">
      <c r="D181" s="18">
        <v>38267</v>
      </c>
      <c r="E181" s="19">
        <v>9.8371057078085286E-2</v>
      </c>
      <c r="F181" s="19">
        <v>1130.6500000000001</v>
      </c>
    </row>
    <row r="182" spans="4:6" x14ac:dyDescent="0.25">
      <c r="D182" s="18">
        <v>38268</v>
      </c>
      <c r="E182" s="19">
        <v>0.10143997759047459</v>
      </c>
      <c r="F182" s="19">
        <v>1122.1400000000001</v>
      </c>
    </row>
    <row r="183" spans="4:6" x14ac:dyDescent="0.25">
      <c r="D183" s="18">
        <v>38271</v>
      </c>
      <c r="E183" s="19">
        <v>0.10350049961668187</v>
      </c>
      <c r="F183" s="19">
        <v>1124.3900000000001</v>
      </c>
    </row>
    <row r="184" spans="4:6" x14ac:dyDescent="0.25">
      <c r="D184" s="18">
        <v>38272</v>
      </c>
      <c r="E184" s="19">
        <v>0.10352518555037002</v>
      </c>
      <c r="F184" s="19">
        <v>1121.8399999999999</v>
      </c>
    </row>
    <row r="185" spans="4:6" x14ac:dyDescent="0.25">
      <c r="D185" s="18">
        <v>38273</v>
      </c>
      <c r="E185" s="19">
        <v>0.10245401934772135</v>
      </c>
      <c r="F185" s="19">
        <v>1113.6500000000001</v>
      </c>
    </row>
    <row r="186" spans="4:6" x14ac:dyDescent="0.25">
      <c r="D186" s="18">
        <v>38274</v>
      </c>
      <c r="E186" s="19">
        <v>0.10525744894862722</v>
      </c>
      <c r="F186" s="19">
        <v>1103.29</v>
      </c>
    </row>
    <row r="187" spans="4:6" x14ac:dyDescent="0.25">
      <c r="D187" s="18">
        <v>38275</v>
      </c>
      <c r="E187" s="19">
        <v>0.10964903269432315</v>
      </c>
      <c r="F187" s="19">
        <v>1108.2</v>
      </c>
    </row>
    <row r="188" spans="4:6" x14ac:dyDescent="0.25">
      <c r="D188" s="18">
        <v>38278</v>
      </c>
      <c r="E188" s="19">
        <v>0.10804926751026261</v>
      </c>
      <c r="F188" s="19">
        <v>1114.02</v>
      </c>
    </row>
    <row r="189" spans="4:6" x14ac:dyDescent="0.25">
      <c r="D189" s="18">
        <v>38279</v>
      </c>
      <c r="E189" s="19">
        <v>0.10908605976362876</v>
      </c>
      <c r="F189" s="19">
        <v>1103.23</v>
      </c>
    </row>
    <row r="190" spans="4:6" x14ac:dyDescent="0.25">
      <c r="D190" s="18">
        <v>38280</v>
      </c>
      <c r="E190" s="19">
        <v>0.11293559427916286</v>
      </c>
      <c r="F190" s="19">
        <v>1103.6600000000001</v>
      </c>
    </row>
    <row r="191" spans="4:6" x14ac:dyDescent="0.25">
      <c r="D191" s="18">
        <v>38281</v>
      </c>
      <c r="E191" s="19">
        <v>0.11131707037523014</v>
      </c>
      <c r="F191" s="19">
        <v>1106.49</v>
      </c>
    </row>
    <row r="192" spans="4:6" x14ac:dyDescent="0.25">
      <c r="D192" s="18">
        <v>38282</v>
      </c>
      <c r="E192" s="19">
        <v>0.10959462112578136</v>
      </c>
      <c r="F192" s="19">
        <v>1095.74</v>
      </c>
    </row>
    <row r="193" spans="4:6" x14ac:dyDescent="0.25">
      <c r="D193" s="18">
        <v>38285</v>
      </c>
      <c r="E193" s="19">
        <v>0.10414485203680748</v>
      </c>
      <c r="F193" s="19">
        <v>1094.8</v>
      </c>
    </row>
    <row r="194" spans="4:6" x14ac:dyDescent="0.25">
      <c r="D194" s="18">
        <v>38286</v>
      </c>
      <c r="E194" s="19">
        <v>0.1029739581697979</v>
      </c>
      <c r="F194" s="19">
        <v>1111.0899999999999</v>
      </c>
    </row>
    <row r="195" spans="4:6" x14ac:dyDescent="0.25">
      <c r="D195" s="18">
        <v>38287</v>
      </c>
      <c r="E195" s="19">
        <v>0.11434118202020034</v>
      </c>
      <c r="F195" s="19">
        <v>1125.4000000000001</v>
      </c>
    </row>
    <row r="196" spans="4:6" x14ac:dyDescent="0.25">
      <c r="D196" s="18">
        <v>38288</v>
      </c>
      <c r="E196" s="19">
        <v>0.12059714940299482</v>
      </c>
      <c r="F196" s="19">
        <v>1127.44</v>
      </c>
    </row>
    <row r="197" spans="4:6" x14ac:dyDescent="0.25">
      <c r="D197" s="18">
        <v>38289</v>
      </c>
      <c r="E197" s="19">
        <v>0.11908523163277368</v>
      </c>
      <c r="F197" s="19">
        <v>1130.2</v>
      </c>
    </row>
    <row r="198" spans="4:6" x14ac:dyDescent="0.25">
      <c r="D198" s="18">
        <v>38292</v>
      </c>
      <c r="E198" s="19">
        <v>0.1184981208948942</v>
      </c>
      <c r="F198" s="19">
        <v>1130.51</v>
      </c>
    </row>
    <row r="199" spans="4:6" x14ac:dyDescent="0.25">
      <c r="D199" s="18">
        <v>38293</v>
      </c>
      <c r="E199" s="19">
        <v>0.11849987342951183</v>
      </c>
      <c r="F199" s="19">
        <v>1130.56</v>
      </c>
    </row>
    <row r="200" spans="4:6" x14ac:dyDescent="0.25">
      <c r="D200" s="18">
        <v>38294</v>
      </c>
      <c r="E200" s="19">
        <v>0.10696754440714817</v>
      </c>
      <c r="F200" s="19">
        <v>1143.2</v>
      </c>
    </row>
    <row r="201" spans="4:6" x14ac:dyDescent="0.25">
      <c r="D201" s="18">
        <v>38295</v>
      </c>
      <c r="E201" s="19">
        <v>0.11286232211575092</v>
      </c>
      <c r="F201" s="19">
        <v>1161.67</v>
      </c>
    </row>
    <row r="202" spans="4:6" x14ac:dyDescent="0.25">
      <c r="D202" s="18">
        <v>38296</v>
      </c>
      <c r="E202" s="19">
        <v>0.12520399211989508</v>
      </c>
      <c r="F202" s="19">
        <v>1166.17</v>
      </c>
    </row>
    <row r="203" spans="4:6" x14ac:dyDescent="0.25">
      <c r="D203" s="18">
        <v>38299</v>
      </c>
      <c r="E203" s="19">
        <v>0.12385732341812114</v>
      </c>
      <c r="F203" s="19">
        <v>1164.8900000000001</v>
      </c>
    </row>
    <row r="204" spans="4:6" x14ac:dyDescent="0.25">
      <c r="D204" s="18">
        <v>38300</v>
      </c>
      <c r="E204" s="19">
        <v>0.11917049709389151</v>
      </c>
      <c r="F204" s="19">
        <v>1164.08</v>
      </c>
    </row>
    <row r="205" spans="4:6" x14ac:dyDescent="0.25">
      <c r="D205" s="18">
        <v>38301</v>
      </c>
      <c r="E205" s="19">
        <v>0.11641875845238872</v>
      </c>
      <c r="F205" s="19">
        <v>1162.9100000000001</v>
      </c>
    </row>
    <row r="206" spans="4:6" x14ac:dyDescent="0.25">
      <c r="D206" s="18">
        <v>38302</v>
      </c>
      <c r="E206" s="19">
        <v>0.11627102151442653</v>
      </c>
      <c r="F206" s="19">
        <v>1173.48</v>
      </c>
    </row>
    <row r="207" spans="4:6" x14ac:dyDescent="0.25">
      <c r="D207" s="18">
        <v>38303</v>
      </c>
      <c r="E207" s="19">
        <v>0.11999035929342879</v>
      </c>
      <c r="F207" s="19">
        <v>1184.17</v>
      </c>
    </row>
    <row r="208" spans="4:6" x14ac:dyDescent="0.25">
      <c r="D208" s="18">
        <v>38306</v>
      </c>
      <c r="E208" s="19">
        <v>0.12134529036250466</v>
      </c>
      <c r="F208" s="19">
        <v>1183.81</v>
      </c>
    </row>
    <row r="209" spans="4:6" x14ac:dyDescent="0.25">
      <c r="D209" s="18">
        <v>38307</v>
      </c>
      <c r="E209" s="19">
        <v>0.11715438225666082</v>
      </c>
      <c r="F209" s="19">
        <v>1175.43</v>
      </c>
    </row>
    <row r="210" spans="4:6" x14ac:dyDescent="0.25">
      <c r="D210" s="18">
        <v>38308</v>
      </c>
      <c r="E210" s="19">
        <v>0.11864809061993774</v>
      </c>
      <c r="F210" s="19">
        <v>1181.94</v>
      </c>
    </row>
    <row r="211" spans="4:6" x14ac:dyDescent="0.25">
      <c r="D211" s="18">
        <v>38309</v>
      </c>
      <c r="E211" s="19">
        <v>0.11879609450019561</v>
      </c>
      <c r="F211" s="19">
        <v>1183.55</v>
      </c>
    </row>
    <row r="212" spans="4:6" x14ac:dyDescent="0.25">
      <c r="D212" s="18">
        <v>38310</v>
      </c>
      <c r="E212" s="19">
        <v>0.11423075669501981</v>
      </c>
      <c r="F212" s="19">
        <v>1170.3399999999999</v>
      </c>
    </row>
    <row r="213" spans="4:6" x14ac:dyDescent="0.25">
      <c r="D213" s="18">
        <v>38313</v>
      </c>
      <c r="E213" s="19">
        <v>0.12037430231777696</v>
      </c>
      <c r="F213" s="19">
        <v>1177.24</v>
      </c>
    </row>
    <row r="214" spans="4:6" x14ac:dyDescent="0.25">
      <c r="D214" s="18">
        <v>38314</v>
      </c>
      <c r="E214" s="19">
        <v>0.12169909843633127</v>
      </c>
      <c r="F214" s="19">
        <v>1176.94</v>
      </c>
    </row>
    <row r="215" spans="4:6" x14ac:dyDescent="0.25">
      <c r="D215" s="18">
        <v>38315</v>
      </c>
      <c r="E215" s="19">
        <v>0.11713083113831464</v>
      </c>
      <c r="F215" s="19">
        <v>1181.76</v>
      </c>
    </row>
    <row r="216" spans="4:6" x14ac:dyDescent="0.25">
      <c r="D216" s="18">
        <v>38317</v>
      </c>
      <c r="E216" s="19">
        <v>0.11790897586851681</v>
      </c>
      <c r="F216" s="19">
        <v>1182.6500000000001</v>
      </c>
    </row>
    <row r="217" spans="4:6" x14ac:dyDescent="0.25">
      <c r="D217" s="18">
        <v>38320</v>
      </c>
      <c r="E217" s="19">
        <v>0.10681871563818666</v>
      </c>
      <c r="F217" s="19">
        <v>1178.57</v>
      </c>
    </row>
    <row r="218" spans="4:6" x14ac:dyDescent="0.25">
      <c r="D218" s="18">
        <v>38321</v>
      </c>
      <c r="E218" s="19">
        <v>9.8342265710820317E-2</v>
      </c>
      <c r="F218" s="19">
        <v>1173.82</v>
      </c>
    </row>
    <row r="219" spans="4:6" x14ac:dyDescent="0.25">
      <c r="D219" s="18">
        <v>38322</v>
      </c>
      <c r="E219" s="19">
        <v>9.9098157113869476E-2</v>
      </c>
      <c r="F219" s="19">
        <v>1191.3699999999999</v>
      </c>
    </row>
    <row r="220" spans="4:6" x14ac:dyDescent="0.25">
      <c r="D220" s="18">
        <v>38323</v>
      </c>
      <c r="E220" s="19">
        <v>0.11079136945835555</v>
      </c>
      <c r="F220" s="19">
        <v>1190.33</v>
      </c>
    </row>
    <row r="221" spans="4:6" x14ac:dyDescent="0.25">
      <c r="D221" s="18">
        <v>38324</v>
      </c>
      <c r="E221" s="19">
        <v>0.11082690275024989</v>
      </c>
      <c r="F221" s="19">
        <v>1191.17</v>
      </c>
    </row>
    <row r="222" spans="4:6" x14ac:dyDescent="0.25">
      <c r="D222" s="18">
        <v>38327</v>
      </c>
      <c r="E222" s="19">
        <v>0.1108525156960025</v>
      </c>
      <c r="F222" s="19">
        <v>1190.25</v>
      </c>
    </row>
    <row r="223" spans="4:6" x14ac:dyDescent="0.25">
      <c r="D223" s="18">
        <v>38328</v>
      </c>
      <c r="E223" s="19">
        <v>0.10430319310960962</v>
      </c>
      <c r="F223" s="19">
        <v>1177.07</v>
      </c>
    </row>
    <row r="224" spans="4:6" x14ac:dyDescent="0.25">
      <c r="D224" s="18">
        <v>38329</v>
      </c>
      <c r="E224" s="19">
        <v>9.6731752774464705E-2</v>
      </c>
      <c r="F224" s="19">
        <v>1182.81</v>
      </c>
    </row>
    <row r="225" spans="4:6" x14ac:dyDescent="0.25">
      <c r="D225" s="18">
        <v>38330</v>
      </c>
      <c r="E225" s="19">
        <v>9.7246501270236693E-2</v>
      </c>
      <c r="F225" s="19">
        <v>1189.24</v>
      </c>
    </row>
    <row r="226" spans="4:6" x14ac:dyDescent="0.25">
      <c r="D226" s="18">
        <v>38331</v>
      </c>
      <c r="E226" s="19">
        <v>9.8892591354933029E-2</v>
      </c>
      <c r="F226" s="19">
        <v>1188</v>
      </c>
    </row>
    <row r="227" spans="4:6" x14ac:dyDescent="0.25">
      <c r="D227" s="18">
        <v>38334</v>
      </c>
      <c r="E227" s="19">
        <v>9.8927593138756362E-2</v>
      </c>
      <c r="F227" s="19">
        <v>1198.68</v>
      </c>
    </row>
    <row r="228" spans="4:6" x14ac:dyDescent="0.25">
      <c r="D228" s="18">
        <v>38335</v>
      </c>
      <c r="E228" s="19">
        <v>0.10340487487670144</v>
      </c>
      <c r="F228" s="19">
        <v>1203.3800000000001</v>
      </c>
    </row>
    <row r="229" spans="4:6" x14ac:dyDescent="0.25">
      <c r="D229" s="18">
        <v>38336</v>
      </c>
      <c r="E229" s="19">
        <v>9.96503823146659E-2</v>
      </c>
      <c r="F229" s="19">
        <v>1205.72</v>
      </c>
    </row>
    <row r="230" spans="4:6" x14ac:dyDescent="0.25">
      <c r="D230" s="18">
        <v>38337</v>
      </c>
      <c r="E230" s="19">
        <v>9.503393426772852E-2</v>
      </c>
      <c r="F230" s="19">
        <v>1203.21</v>
      </c>
    </row>
    <row r="231" spans="4:6" x14ac:dyDescent="0.25">
      <c r="D231" s="18">
        <v>38338</v>
      </c>
      <c r="E231" s="19">
        <v>9.5289733386286962E-2</v>
      </c>
      <c r="F231" s="19">
        <v>1194.2</v>
      </c>
    </row>
    <row r="232" spans="4:6" x14ac:dyDescent="0.25">
      <c r="D232" s="18">
        <v>38341</v>
      </c>
      <c r="E232" s="19">
        <v>9.5651501338279848E-2</v>
      </c>
      <c r="F232" s="19">
        <v>1194.6500000000001</v>
      </c>
    </row>
    <row r="233" spans="4:6" x14ac:dyDescent="0.25">
      <c r="D233" s="18">
        <v>38342</v>
      </c>
      <c r="E233" s="19">
        <v>9.3815865201236734E-2</v>
      </c>
      <c r="F233" s="19">
        <v>1205.45</v>
      </c>
    </row>
    <row r="234" spans="4:6" x14ac:dyDescent="0.25">
      <c r="D234" s="18">
        <v>38343</v>
      </c>
      <c r="E234" s="19">
        <v>9.8528904211269169E-2</v>
      </c>
      <c r="F234" s="19">
        <v>1209.57</v>
      </c>
    </row>
    <row r="235" spans="4:6" x14ac:dyDescent="0.25">
      <c r="D235" s="18">
        <v>38344</v>
      </c>
      <c r="E235" s="19">
        <v>9.1641956597866309E-2</v>
      </c>
      <c r="F235" s="19">
        <v>1210.1300000000001</v>
      </c>
    </row>
    <row r="236" spans="4:6" x14ac:dyDescent="0.25">
      <c r="D236" s="18">
        <v>38348</v>
      </c>
      <c r="E236" s="19">
        <v>8.9470007842793742E-2</v>
      </c>
      <c r="F236" s="19">
        <v>1204.92</v>
      </c>
    </row>
    <row r="237" spans="4:6" x14ac:dyDescent="0.25">
      <c r="D237" s="18">
        <v>38349</v>
      </c>
      <c r="E237" s="19">
        <v>9.06497389457879E-2</v>
      </c>
      <c r="F237" s="19">
        <v>1213.54</v>
      </c>
    </row>
    <row r="238" spans="4:6" x14ac:dyDescent="0.25">
      <c r="D238" s="18">
        <v>38350</v>
      </c>
      <c r="E238" s="19">
        <v>9.2779939530058878E-2</v>
      </c>
      <c r="F238" s="19">
        <v>1213.45</v>
      </c>
    </row>
    <row r="239" spans="4:6" x14ac:dyDescent="0.25">
      <c r="D239" s="18">
        <v>38351</v>
      </c>
      <c r="E239" s="19">
        <v>9.2745287094887052E-2</v>
      </c>
      <c r="F239" s="19">
        <v>1213.55</v>
      </c>
    </row>
    <row r="240" spans="4:6" x14ac:dyDescent="0.25">
      <c r="D240" s="18">
        <v>38352</v>
      </c>
      <c r="E240" s="19">
        <v>9.2005250131124858E-2</v>
      </c>
      <c r="F240" s="19">
        <v>1211.92</v>
      </c>
    </row>
    <row r="241" spans="4:6" x14ac:dyDescent="0.25">
      <c r="D241" s="18">
        <v>38355</v>
      </c>
      <c r="E241" s="19">
        <v>9.1098000715452987E-2</v>
      </c>
      <c r="F241" s="19">
        <v>1202.08</v>
      </c>
    </row>
    <row r="242" spans="4:6" x14ac:dyDescent="0.25">
      <c r="D242" s="18">
        <v>38356</v>
      </c>
      <c r="E242" s="19">
        <v>8.085412754090425E-2</v>
      </c>
      <c r="F242" s="19">
        <v>1188.05</v>
      </c>
    </row>
    <row r="243" spans="4:6" x14ac:dyDescent="0.25">
      <c r="D243" s="18">
        <v>38357</v>
      </c>
      <c r="E243" s="19">
        <v>9.004125807621606E-2</v>
      </c>
      <c r="F243" s="19">
        <v>1183.74</v>
      </c>
    </row>
    <row r="244" spans="4:6" x14ac:dyDescent="0.25">
      <c r="D244" s="18">
        <v>38358</v>
      </c>
      <c r="E244" s="19">
        <v>9.084618081101653E-2</v>
      </c>
      <c r="F244" s="19">
        <v>1187.8900000000001</v>
      </c>
    </row>
    <row r="245" spans="4:6" x14ac:dyDescent="0.25">
      <c r="D245" s="18">
        <v>38359</v>
      </c>
      <c r="E245" s="19">
        <v>9.1577753880661417E-2</v>
      </c>
      <c r="F245" s="19">
        <v>1186.19</v>
      </c>
    </row>
    <row r="246" spans="4:6" x14ac:dyDescent="0.25">
      <c r="D246" s="18">
        <v>38362</v>
      </c>
      <c r="E246" s="19">
        <v>8.3604616604726373E-2</v>
      </c>
      <c r="F246" s="19">
        <v>1190.25</v>
      </c>
    </row>
    <row r="247" spans="4:6" x14ac:dyDescent="0.25">
      <c r="D247" s="18">
        <v>38363</v>
      </c>
      <c r="E247" s="19">
        <v>8.2779183156922231E-2</v>
      </c>
      <c r="F247" s="19">
        <v>1182.99</v>
      </c>
    </row>
    <row r="248" spans="4:6" x14ac:dyDescent="0.25">
      <c r="D248" s="18">
        <v>38364</v>
      </c>
      <c r="E248" s="19">
        <v>8.3333616027267118E-2</v>
      </c>
      <c r="F248" s="19">
        <v>1187.7</v>
      </c>
    </row>
    <row r="249" spans="4:6" x14ac:dyDescent="0.25">
      <c r="D249" s="18">
        <v>38365</v>
      </c>
      <c r="E249" s="19">
        <v>8.4337895637956406E-2</v>
      </c>
      <c r="F249" s="19">
        <v>1177.45</v>
      </c>
    </row>
    <row r="250" spans="4:6" x14ac:dyDescent="0.25">
      <c r="D250" s="18">
        <v>38366</v>
      </c>
      <c r="E250" s="19">
        <v>8.399966249232943E-2</v>
      </c>
      <c r="F250" s="19">
        <v>1184.52</v>
      </c>
    </row>
    <row r="251" spans="4:6" x14ac:dyDescent="0.25">
      <c r="D251" s="18">
        <v>38370</v>
      </c>
      <c r="E251" s="19">
        <v>8.5387613891923467E-2</v>
      </c>
      <c r="F251" s="19">
        <v>1195.98</v>
      </c>
    </row>
    <row r="252" spans="4:6" x14ac:dyDescent="0.25">
      <c r="D252" s="18">
        <v>38371</v>
      </c>
      <c r="E252" s="19">
        <v>9.1157566611398524E-2</v>
      </c>
      <c r="F252" s="19">
        <v>1184.6300000000001</v>
      </c>
    </row>
    <row r="253" spans="4:6" x14ac:dyDescent="0.25">
      <c r="D253" s="18">
        <v>38372</v>
      </c>
      <c r="E253" s="19">
        <v>9.6444073140423608E-2</v>
      </c>
      <c r="F253" s="19">
        <v>1175.4100000000001</v>
      </c>
    </row>
    <row r="254" spans="4:6" x14ac:dyDescent="0.25">
      <c r="D254" s="18">
        <v>38373</v>
      </c>
      <c r="E254" s="19">
        <v>9.6714059676761707E-2</v>
      </c>
      <c r="F254" s="19">
        <v>1167.8699999999999</v>
      </c>
    </row>
    <row r="255" spans="4:6" x14ac:dyDescent="0.25">
      <c r="D255" s="18">
        <v>38376</v>
      </c>
      <c r="E255" s="19">
        <v>9.9128064049831974E-2</v>
      </c>
      <c r="F255" s="19">
        <v>1163.75</v>
      </c>
    </row>
    <row r="256" spans="4:6" x14ac:dyDescent="0.25">
      <c r="D256" s="18">
        <v>38377</v>
      </c>
      <c r="E256" s="19">
        <v>9.5087746318940222E-2</v>
      </c>
      <c r="F256" s="19">
        <v>1168.4100000000001</v>
      </c>
    </row>
    <row r="257" spans="4:6" x14ac:dyDescent="0.25">
      <c r="D257" s="18">
        <v>38378</v>
      </c>
      <c r="E257" s="19">
        <v>9.5348119022606606E-2</v>
      </c>
      <c r="F257" s="19">
        <v>1174.07</v>
      </c>
    </row>
    <row r="258" spans="4:6" x14ac:dyDescent="0.25">
      <c r="D258" s="18">
        <v>38379</v>
      </c>
      <c r="E258" s="19">
        <v>9.6728009176235585E-2</v>
      </c>
      <c r="F258" s="19">
        <v>1174.55</v>
      </c>
    </row>
    <row r="259" spans="4:6" x14ac:dyDescent="0.25">
      <c r="D259" s="18">
        <v>38380</v>
      </c>
      <c r="E259" s="19">
        <v>9.5629413027180879E-2</v>
      </c>
      <c r="F259" s="19">
        <v>1171.3599999999999</v>
      </c>
    </row>
    <row r="260" spans="4:6" x14ac:dyDescent="0.25">
      <c r="D260" s="18">
        <v>38383</v>
      </c>
      <c r="E260" s="19">
        <v>9.2992648883421097E-2</v>
      </c>
      <c r="F260" s="19">
        <v>1181.27</v>
      </c>
    </row>
    <row r="261" spans="4:6" x14ac:dyDescent="0.25">
      <c r="D261" s="18">
        <v>38384</v>
      </c>
      <c r="E261" s="19">
        <v>9.7265387893567617E-2</v>
      </c>
      <c r="F261" s="19">
        <v>1189.4100000000001</v>
      </c>
    </row>
    <row r="262" spans="4:6" x14ac:dyDescent="0.25">
      <c r="D262" s="18">
        <v>38385</v>
      </c>
      <c r="E262" s="19">
        <v>0.10000332489141718</v>
      </c>
      <c r="F262" s="19">
        <v>1193.19</v>
      </c>
    </row>
    <row r="263" spans="4:6" x14ac:dyDescent="0.25">
      <c r="D263" s="18">
        <v>38386</v>
      </c>
      <c r="E263" s="19">
        <v>0.10047535092541715</v>
      </c>
      <c r="F263" s="19">
        <v>1189.8900000000001</v>
      </c>
    </row>
    <row r="264" spans="4:6" x14ac:dyDescent="0.25">
      <c r="D264" s="18">
        <v>38387</v>
      </c>
      <c r="E264" s="19">
        <v>9.7066221360368507E-2</v>
      </c>
      <c r="F264" s="19">
        <v>1203.03</v>
      </c>
    </row>
    <row r="265" spans="4:6" x14ac:dyDescent="0.25">
      <c r="D265" s="18">
        <v>38390</v>
      </c>
      <c r="E265" s="19">
        <v>9.6045158084457766E-2</v>
      </c>
      <c r="F265" s="19">
        <v>1201.72</v>
      </c>
    </row>
    <row r="266" spans="4:6" x14ac:dyDescent="0.25">
      <c r="D266" s="18">
        <v>38391</v>
      </c>
      <c r="E266" s="19">
        <v>9.5325592759944594E-2</v>
      </c>
      <c r="F266" s="19">
        <v>1202.3</v>
      </c>
    </row>
    <row r="267" spans="4:6" x14ac:dyDescent="0.25">
      <c r="D267" s="18">
        <v>38392</v>
      </c>
      <c r="E267" s="19">
        <v>9.4600956487501733E-2</v>
      </c>
      <c r="F267" s="19">
        <v>1191.99</v>
      </c>
    </row>
    <row r="268" spans="4:6" x14ac:dyDescent="0.25">
      <c r="D268" s="18">
        <v>38393</v>
      </c>
      <c r="E268" s="19">
        <v>9.8870789522257196E-2</v>
      </c>
      <c r="F268" s="19">
        <v>1197.01</v>
      </c>
    </row>
    <row r="269" spans="4:6" x14ac:dyDescent="0.25">
      <c r="D269" s="18">
        <v>38394</v>
      </c>
      <c r="E269" s="19">
        <v>9.9216979670159272E-2</v>
      </c>
      <c r="F269" s="19">
        <v>1205.3</v>
      </c>
    </row>
    <row r="270" spans="4:6" x14ac:dyDescent="0.25">
      <c r="D270" s="18">
        <v>38397</v>
      </c>
      <c r="E270" s="19">
        <v>9.9804085733192827E-2</v>
      </c>
      <c r="F270" s="19">
        <v>1206.1400000000001</v>
      </c>
    </row>
    <row r="271" spans="4:6" x14ac:dyDescent="0.25">
      <c r="D271" s="18">
        <v>38398</v>
      </c>
      <c r="E271" s="19">
        <v>9.892198853340968E-2</v>
      </c>
      <c r="F271" s="19">
        <v>1210.1199999999999</v>
      </c>
    </row>
    <row r="272" spans="4:6" x14ac:dyDescent="0.25">
      <c r="D272" s="18">
        <v>38399</v>
      </c>
      <c r="E272" s="19">
        <v>9.5127955743778594E-2</v>
      </c>
      <c r="F272" s="19">
        <v>1210.3399999999999</v>
      </c>
    </row>
    <row r="273" spans="4:6" x14ac:dyDescent="0.25">
      <c r="D273" s="18">
        <v>38400</v>
      </c>
      <c r="E273" s="19">
        <v>9.2947243511137298E-2</v>
      </c>
      <c r="F273" s="19">
        <v>1200.75</v>
      </c>
    </row>
    <row r="274" spans="4:6" x14ac:dyDescent="0.25">
      <c r="D274" s="18">
        <v>38401</v>
      </c>
      <c r="E274" s="19">
        <v>9.1116206033278191E-2</v>
      </c>
      <c r="F274" s="19">
        <v>1201.5899999999999</v>
      </c>
    </row>
    <row r="275" spans="4:6" x14ac:dyDescent="0.25">
      <c r="D275" s="18">
        <v>38405</v>
      </c>
      <c r="E275" s="19">
        <v>8.5242383256821E-2</v>
      </c>
      <c r="F275" s="19">
        <v>1184.1600000000001</v>
      </c>
    </row>
    <row r="276" spans="4:6" x14ac:dyDescent="0.25">
      <c r="D276" s="18">
        <v>38406</v>
      </c>
      <c r="E276" s="19">
        <v>9.4934887859041209E-2</v>
      </c>
      <c r="F276" s="19">
        <v>1190.8</v>
      </c>
    </row>
    <row r="277" spans="4:6" x14ac:dyDescent="0.25">
      <c r="D277" s="18">
        <v>38407</v>
      </c>
      <c r="E277" s="19">
        <v>9.4320688428853092E-2</v>
      </c>
      <c r="F277" s="19">
        <v>1200.2</v>
      </c>
    </row>
    <row r="278" spans="4:6" x14ac:dyDescent="0.25">
      <c r="D278" s="18">
        <v>38408</v>
      </c>
      <c r="E278" s="19">
        <v>9.7270266101657038E-2</v>
      </c>
      <c r="F278" s="19">
        <v>1211.3699999999999</v>
      </c>
    </row>
    <row r="279" spans="4:6" x14ac:dyDescent="0.25">
      <c r="D279" s="18">
        <v>38411</v>
      </c>
      <c r="E279" s="19">
        <v>0.10129937968003833</v>
      </c>
      <c r="F279" s="19">
        <v>1203.5999999999999</v>
      </c>
    </row>
    <row r="280" spans="4:6" x14ac:dyDescent="0.25">
      <c r="D280" s="18">
        <v>38412</v>
      </c>
      <c r="E280" s="19">
        <v>0.10231506796763816</v>
      </c>
      <c r="F280" s="19">
        <v>1210.4100000000001</v>
      </c>
    </row>
    <row r="281" spans="4:6" x14ac:dyDescent="0.25">
      <c r="D281" s="18">
        <v>38413</v>
      </c>
      <c r="E281" s="19">
        <v>0.10407253516212957</v>
      </c>
      <c r="F281" s="19">
        <v>1210.08</v>
      </c>
    </row>
    <row r="282" spans="4:6" x14ac:dyDescent="0.25">
      <c r="D282" s="18">
        <v>38414</v>
      </c>
      <c r="E282" s="19">
        <v>0.10366880945268565</v>
      </c>
      <c r="F282" s="19">
        <v>1210.47</v>
      </c>
    </row>
    <row r="283" spans="4:6" x14ac:dyDescent="0.25">
      <c r="D283" s="18">
        <v>38415</v>
      </c>
      <c r="E283" s="19">
        <v>9.96766047830209E-2</v>
      </c>
      <c r="F283" s="19">
        <v>1222.1199999999999</v>
      </c>
    </row>
    <row r="284" spans="4:6" x14ac:dyDescent="0.25">
      <c r="D284" s="18">
        <v>38418</v>
      </c>
      <c r="E284" s="19">
        <v>0.10220631815514306</v>
      </c>
      <c r="F284" s="19">
        <v>1225.31</v>
      </c>
    </row>
    <row r="285" spans="4:6" x14ac:dyDescent="0.25">
      <c r="D285" s="18">
        <v>38419</v>
      </c>
      <c r="E285" s="19">
        <v>0.10202277567696262</v>
      </c>
      <c r="F285" s="19">
        <v>1219.43</v>
      </c>
    </row>
    <row r="286" spans="4:6" x14ac:dyDescent="0.25">
      <c r="D286" s="18">
        <v>38420</v>
      </c>
      <c r="E286" s="19">
        <v>0.10288750075368988</v>
      </c>
      <c r="F286" s="19">
        <v>1207.01</v>
      </c>
    </row>
    <row r="287" spans="4:6" x14ac:dyDescent="0.25">
      <c r="D287" s="18">
        <v>38421</v>
      </c>
      <c r="E287" s="19">
        <v>0.10200346665566669</v>
      </c>
      <c r="F287" s="19">
        <v>1209.25</v>
      </c>
    </row>
    <row r="288" spans="4:6" x14ac:dyDescent="0.25">
      <c r="D288" s="18">
        <v>38422</v>
      </c>
      <c r="E288" s="19">
        <v>0.10212975896006858</v>
      </c>
      <c r="F288" s="19">
        <v>1200.08</v>
      </c>
    </row>
    <row r="289" spans="4:6" x14ac:dyDescent="0.25">
      <c r="D289" s="18">
        <v>38425</v>
      </c>
      <c r="E289" s="19">
        <v>0.1053164072819114</v>
      </c>
      <c r="F289" s="19">
        <v>1206.83</v>
      </c>
    </row>
    <row r="290" spans="4:6" x14ac:dyDescent="0.25">
      <c r="D290" s="18">
        <v>38426</v>
      </c>
      <c r="E290" s="19">
        <v>0.10296753414710515</v>
      </c>
      <c r="F290" s="19">
        <v>1197.75</v>
      </c>
    </row>
    <row r="291" spans="4:6" x14ac:dyDescent="0.25">
      <c r="D291" s="18">
        <v>38427</v>
      </c>
      <c r="E291" s="19">
        <v>0.10513485844071051</v>
      </c>
      <c r="F291" s="19">
        <v>1188.07</v>
      </c>
    </row>
    <row r="292" spans="4:6" x14ac:dyDescent="0.25">
      <c r="D292" s="18">
        <v>38428</v>
      </c>
      <c r="E292" s="19">
        <v>0.1061224321082231</v>
      </c>
      <c r="F292" s="19">
        <v>1190.21</v>
      </c>
    </row>
    <row r="293" spans="4:6" x14ac:dyDescent="0.25">
      <c r="D293" s="18">
        <v>38429</v>
      </c>
      <c r="E293" s="19">
        <v>0.10627091827688914</v>
      </c>
      <c r="F293" s="19">
        <v>1189.6500000000001</v>
      </c>
    </row>
    <row r="294" spans="4:6" x14ac:dyDescent="0.25">
      <c r="D294" s="18">
        <v>38432</v>
      </c>
      <c r="E294" s="19">
        <v>0.10569641317325217</v>
      </c>
      <c r="F294" s="19">
        <v>1183.78</v>
      </c>
    </row>
    <row r="295" spans="4:6" x14ac:dyDescent="0.25">
      <c r="D295" s="18">
        <v>38433</v>
      </c>
      <c r="E295" s="19">
        <v>0.10701221628453739</v>
      </c>
      <c r="F295" s="19">
        <v>1171.71</v>
      </c>
    </row>
    <row r="296" spans="4:6" x14ac:dyDescent="0.25">
      <c r="D296" s="18">
        <v>38434</v>
      </c>
      <c r="E296" s="19">
        <v>0.10922382912843361</v>
      </c>
      <c r="F296" s="19">
        <v>1172.53</v>
      </c>
    </row>
    <row r="297" spans="4:6" x14ac:dyDescent="0.25">
      <c r="D297" s="18">
        <v>38435</v>
      </c>
      <c r="E297" s="19">
        <v>0.10922384885369879</v>
      </c>
      <c r="F297" s="19">
        <v>1171.42</v>
      </c>
    </row>
    <row r="298" spans="4:6" x14ac:dyDescent="0.25">
      <c r="D298" s="18">
        <v>38439</v>
      </c>
      <c r="E298" s="19">
        <v>9.7439480019137242E-2</v>
      </c>
      <c r="F298" s="19">
        <v>1174.28</v>
      </c>
    </row>
    <row r="299" spans="4:6" x14ac:dyDescent="0.25">
      <c r="D299" s="18">
        <v>38440</v>
      </c>
      <c r="E299" s="19">
        <v>9.5939645621941835E-2</v>
      </c>
      <c r="F299" s="19">
        <v>1165.3599999999999</v>
      </c>
    </row>
    <row r="300" spans="4:6" x14ac:dyDescent="0.25">
      <c r="D300" s="18">
        <v>38441</v>
      </c>
      <c r="E300" s="19">
        <v>9.5719603886991647E-2</v>
      </c>
      <c r="F300" s="19">
        <v>1181.4100000000001</v>
      </c>
    </row>
    <row r="301" spans="4:6" x14ac:dyDescent="0.25">
      <c r="D301" s="18">
        <v>38442</v>
      </c>
      <c r="E301" s="19">
        <v>0.10159939829776608</v>
      </c>
      <c r="F301" s="19">
        <v>1180.5899999999999</v>
      </c>
    </row>
    <row r="302" spans="4:6" x14ac:dyDescent="0.25">
      <c r="D302" s="18">
        <v>38443</v>
      </c>
      <c r="E302" s="19">
        <v>9.9265568018944123E-2</v>
      </c>
      <c r="F302" s="19">
        <v>1172.92</v>
      </c>
    </row>
    <row r="303" spans="4:6" x14ac:dyDescent="0.25">
      <c r="D303" s="18">
        <v>38446</v>
      </c>
      <c r="E303" s="19">
        <v>9.9878178402752552E-2</v>
      </c>
      <c r="F303" s="19">
        <v>1176.1199999999999</v>
      </c>
    </row>
    <row r="304" spans="4:6" x14ac:dyDescent="0.25">
      <c r="D304" s="18">
        <v>38447</v>
      </c>
      <c r="E304" s="19">
        <v>0.1002986839651239</v>
      </c>
      <c r="F304" s="19">
        <v>1181.3900000000001</v>
      </c>
    </row>
    <row r="305" spans="4:6" x14ac:dyDescent="0.25">
      <c r="D305" s="18">
        <v>38448</v>
      </c>
      <c r="E305" s="19">
        <v>0.1014277739057188</v>
      </c>
      <c r="F305" s="19">
        <v>1184.07</v>
      </c>
    </row>
    <row r="306" spans="4:6" x14ac:dyDescent="0.25">
      <c r="D306" s="18">
        <v>38449</v>
      </c>
      <c r="E306" s="19">
        <v>9.6413244622482103E-2</v>
      </c>
      <c r="F306" s="19">
        <v>1191.1400000000001</v>
      </c>
    </row>
    <row r="307" spans="4:6" x14ac:dyDescent="0.25">
      <c r="D307" s="18">
        <v>38450</v>
      </c>
      <c r="E307" s="19">
        <v>9.8100086113492496E-2</v>
      </c>
      <c r="F307" s="19">
        <v>1181.2</v>
      </c>
    </row>
    <row r="308" spans="4:6" x14ac:dyDescent="0.25">
      <c r="D308" s="18">
        <v>38453</v>
      </c>
      <c r="E308" s="19">
        <v>0.10081149410789111</v>
      </c>
      <c r="F308" s="19">
        <v>1181.21</v>
      </c>
    </row>
    <row r="309" spans="4:6" x14ac:dyDescent="0.25">
      <c r="D309" s="18">
        <v>38454</v>
      </c>
      <c r="E309" s="19">
        <v>9.4670444859904862E-2</v>
      </c>
      <c r="F309" s="19">
        <v>1187.76</v>
      </c>
    </row>
    <row r="310" spans="4:6" x14ac:dyDescent="0.25">
      <c r="D310" s="18">
        <v>38455</v>
      </c>
      <c r="E310" s="19">
        <v>9.6298422806255057E-2</v>
      </c>
      <c r="F310" s="19">
        <v>1173.79</v>
      </c>
    </row>
    <row r="311" spans="4:6" x14ac:dyDescent="0.25">
      <c r="D311" s="18">
        <v>38456</v>
      </c>
      <c r="E311" s="19">
        <v>0.10105977621915115</v>
      </c>
      <c r="F311" s="19">
        <v>1162.05</v>
      </c>
    </row>
    <row r="312" spans="4:6" x14ac:dyDescent="0.25">
      <c r="D312" s="18">
        <v>38457</v>
      </c>
      <c r="E312" s="19">
        <v>0.10492929375561157</v>
      </c>
      <c r="F312" s="19">
        <v>1142.6199999999999</v>
      </c>
    </row>
    <row r="313" spans="4:6" x14ac:dyDescent="0.25">
      <c r="D313" s="18">
        <v>38460</v>
      </c>
      <c r="E313" s="19">
        <v>0.1166772839889359</v>
      </c>
      <c r="F313" s="19">
        <v>1145.98</v>
      </c>
    </row>
    <row r="314" spans="4:6" x14ac:dyDescent="0.25">
      <c r="D314" s="18">
        <v>38461</v>
      </c>
      <c r="E314" s="19">
        <v>0.11383362025550772</v>
      </c>
      <c r="F314" s="19">
        <v>1152.78</v>
      </c>
    </row>
    <row r="315" spans="4:6" x14ac:dyDescent="0.25">
      <c r="D315" s="18">
        <v>38462</v>
      </c>
      <c r="E315" s="19">
        <v>0.11542065774852803</v>
      </c>
      <c r="F315" s="19">
        <v>1137.5</v>
      </c>
    </row>
    <row r="316" spans="4:6" x14ac:dyDescent="0.25">
      <c r="D316" s="18">
        <v>38463</v>
      </c>
      <c r="E316" s="19">
        <v>0.12393092920086246</v>
      </c>
      <c r="F316" s="19">
        <v>1159.95</v>
      </c>
    </row>
    <row r="317" spans="4:6" x14ac:dyDescent="0.25">
      <c r="D317" s="18">
        <v>38464</v>
      </c>
      <c r="E317" s="19">
        <v>0.13947722409475746</v>
      </c>
      <c r="F317" s="19">
        <v>1152.1199999999999</v>
      </c>
    </row>
    <row r="318" spans="4:6" x14ac:dyDescent="0.25">
      <c r="D318" s="18">
        <v>38467</v>
      </c>
      <c r="E318" s="19">
        <v>0.13702662431742116</v>
      </c>
      <c r="F318" s="19">
        <v>1162.0999999999999</v>
      </c>
    </row>
    <row r="319" spans="4:6" x14ac:dyDescent="0.25">
      <c r="D319" s="18">
        <v>38468</v>
      </c>
      <c r="E319" s="19">
        <v>0.1400813993021387</v>
      </c>
      <c r="F319" s="19">
        <v>1151.83</v>
      </c>
    </row>
    <row r="320" spans="4:6" x14ac:dyDescent="0.25">
      <c r="D320" s="18">
        <v>38469</v>
      </c>
      <c r="E320" s="19">
        <v>0.14323093163150735</v>
      </c>
      <c r="F320" s="19">
        <v>1156.3800000000001</v>
      </c>
    </row>
    <row r="321" spans="4:6" x14ac:dyDescent="0.25">
      <c r="D321" s="18">
        <v>38470</v>
      </c>
      <c r="E321" s="19">
        <v>0.14361415268627825</v>
      </c>
      <c r="F321" s="19">
        <v>1143.22</v>
      </c>
    </row>
    <row r="322" spans="4:6" x14ac:dyDescent="0.25">
      <c r="D322" s="18">
        <v>38471</v>
      </c>
      <c r="E322" s="19">
        <v>0.1464909199770596</v>
      </c>
      <c r="F322" s="19">
        <v>1156.8499999999999</v>
      </c>
    </row>
    <row r="323" spans="4:6" x14ac:dyDescent="0.25">
      <c r="D323" s="18">
        <v>38474</v>
      </c>
      <c r="E323" s="19">
        <v>0.14465616744614587</v>
      </c>
      <c r="F323" s="19">
        <v>1162.1600000000001</v>
      </c>
    </row>
    <row r="324" spans="4:6" x14ac:dyDescent="0.25">
      <c r="D324" s="18">
        <v>38475</v>
      </c>
      <c r="E324" s="19">
        <v>0.14546515874222848</v>
      </c>
      <c r="F324" s="19">
        <v>1161.17</v>
      </c>
    </row>
    <row r="325" spans="4:6" x14ac:dyDescent="0.25">
      <c r="D325" s="18">
        <v>38476</v>
      </c>
      <c r="E325" s="19">
        <v>0.14381168569033753</v>
      </c>
      <c r="F325" s="19">
        <v>1175.6500000000001</v>
      </c>
    </row>
    <row r="326" spans="4:6" x14ac:dyDescent="0.25">
      <c r="D326" s="18">
        <v>38477</v>
      </c>
      <c r="E326" s="19">
        <v>0.14951941766840804</v>
      </c>
      <c r="F326" s="19">
        <v>1172.6300000000001</v>
      </c>
    </row>
    <row r="327" spans="4:6" x14ac:dyDescent="0.25">
      <c r="D327" s="18">
        <v>38478</v>
      </c>
      <c r="E327" s="19">
        <v>0.14900630571008502</v>
      </c>
      <c r="F327" s="19">
        <v>1171.3499999999999</v>
      </c>
    </row>
    <row r="328" spans="4:6" x14ac:dyDescent="0.25">
      <c r="D328" s="18">
        <v>38481</v>
      </c>
      <c r="E328" s="19">
        <v>0.14885472389465706</v>
      </c>
      <c r="F328" s="19">
        <v>1178.8399999999999</v>
      </c>
    </row>
    <row r="329" spans="4:6" x14ac:dyDescent="0.25">
      <c r="D329" s="18">
        <v>38482</v>
      </c>
      <c r="E329" s="19">
        <v>0.14905417280623834</v>
      </c>
      <c r="F329" s="19">
        <v>1166.22</v>
      </c>
    </row>
    <row r="330" spans="4:6" x14ac:dyDescent="0.25">
      <c r="D330" s="18">
        <v>38483</v>
      </c>
      <c r="E330" s="19">
        <v>0.15079695921856959</v>
      </c>
      <c r="F330" s="19">
        <v>1171.1099999999999</v>
      </c>
    </row>
    <row r="331" spans="4:6" x14ac:dyDescent="0.25">
      <c r="D331" s="18">
        <v>38484</v>
      </c>
      <c r="E331" s="19">
        <v>0.15146045479217243</v>
      </c>
      <c r="F331" s="19">
        <v>1159.3599999999999</v>
      </c>
    </row>
    <row r="332" spans="4:6" x14ac:dyDescent="0.25">
      <c r="D332" s="18">
        <v>38485</v>
      </c>
      <c r="E332" s="19">
        <v>0.15412576708355163</v>
      </c>
      <c r="F332" s="19">
        <v>1154.05</v>
      </c>
    </row>
    <row r="333" spans="4:6" x14ac:dyDescent="0.25">
      <c r="D333" s="18">
        <v>38488</v>
      </c>
      <c r="E333" s="19">
        <v>0.14964199672026934</v>
      </c>
      <c r="F333" s="19">
        <v>1165.69</v>
      </c>
    </row>
    <row r="334" spans="4:6" x14ac:dyDescent="0.25">
      <c r="D334" s="18">
        <v>38489</v>
      </c>
      <c r="E334" s="19">
        <v>0.14962934798711813</v>
      </c>
      <c r="F334" s="19">
        <v>1173.8</v>
      </c>
    </row>
    <row r="335" spans="4:6" x14ac:dyDescent="0.25">
      <c r="D335" s="18">
        <v>38490</v>
      </c>
      <c r="E335" s="19">
        <v>0.14029533695264287</v>
      </c>
      <c r="F335" s="19">
        <v>1185.56</v>
      </c>
    </row>
    <row r="336" spans="4:6" x14ac:dyDescent="0.25">
      <c r="D336" s="18">
        <v>38491</v>
      </c>
      <c r="E336" s="19">
        <v>0.14395263290998569</v>
      </c>
      <c r="F336" s="19">
        <v>1191.08</v>
      </c>
    </row>
    <row r="337" spans="4:6" x14ac:dyDescent="0.25">
      <c r="D337" s="18">
        <v>38492</v>
      </c>
      <c r="E337" s="19">
        <v>0.14341755635367076</v>
      </c>
      <c r="F337" s="19">
        <v>1189.28</v>
      </c>
    </row>
    <row r="338" spans="4:6" x14ac:dyDescent="0.25">
      <c r="D338" s="18">
        <v>38495</v>
      </c>
      <c r="E338" s="19">
        <v>0.13621788184161682</v>
      </c>
      <c r="F338" s="19">
        <v>1193.8599999999999</v>
      </c>
    </row>
    <row r="339" spans="4:6" x14ac:dyDescent="0.25">
      <c r="D339" s="18">
        <v>38496</v>
      </c>
      <c r="E339" s="19">
        <v>0.11978838316676978</v>
      </c>
      <c r="F339" s="19">
        <v>1194.07</v>
      </c>
    </row>
    <row r="340" spans="4:6" x14ac:dyDescent="0.25">
      <c r="D340" s="18">
        <v>38497</v>
      </c>
      <c r="E340" s="19">
        <v>0.11757603144358048</v>
      </c>
      <c r="F340" s="19">
        <v>1190.01</v>
      </c>
    </row>
    <row r="341" spans="4:6" x14ac:dyDescent="0.25">
      <c r="D341" s="18">
        <v>38498</v>
      </c>
      <c r="E341" s="19">
        <v>0.11447659668162295</v>
      </c>
      <c r="F341" s="19">
        <v>1197.6199999999999</v>
      </c>
    </row>
    <row r="342" spans="4:6" x14ac:dyDescent="0.25">
      <c r="D342" s="18">
        <v>38499</v>
      </c>
      <c r="E342" s="19">
        <v>0.11255117924420899</v>
      </c>
      <c r="F342" s="19">
        <v>1198.78</v>
      </c>
    </row>
    <row r="343" spans="4:6" x14ac:dyDescent="0.25">
      <c r="D343" s="18">
        <v>38503</v>
      </c>
      <c r="E343" s="19">
        <v>0.1118054847302415</v>
      </c>
      <c r="F343" s="19">
        <v>1191.5</v>
      </c>
    </row>
    <row r="344" spans="4:6" x14ac:dyDescent="0.25">
      <c r="D344" s="18">
        <v>38504</v>
      </c>
      <c r="E344" s="19">
        <v>0.10688741228403489</v>
      </c>
      <c r="F344" s="19">
        <v>1202.22</v>
      </c>
    </row>
    <row r="345" spans="4:6" x14ac:dyDescent="0.25">
      <c r="D345" s="18">
        <v>38505</v>
      </c>
      <c r="E345" s="19">
        <v>0.10360912958403107</v>
      </c>
      <c r="F345" s="19">
        <v>1204.29</v>
      </c>
    </row>
    <row r="346" spans="4:6" x14ac:dyDescent="0.25">
      <c r="D346" s="18">
        <v>38506</v>
      </c>
      <c r="E346" s="19">
        <v>0.10260859747627611</v>
      </c>
      <c r="F346" s="19">
        <v>1196.02</v>
      </c>
    </row>
    <row r="347" spans="4:6" x14ac:dyDescent="0.25">
      <c r="D347" s="18">
        <v>38509</v>
      </c>
      <c r="E347" s="19">
        <v>0.10518604091220923</v>
      </c>
      <c r="F347" s="19">
        <v>1197.51</v>
      </c>
    </row>
    <row r="348" spans="4:6" x14ac:dyDescent="0.25">
      <c r="D348" s="18">
        <v>38510</v>
      </c>
      <c r="E348" s="19">
        <v>9.6553489048350843E-2</v>
      </c>
      <c r="F348" s="19">
        <v>1197.26</v>
      </c>
    </row>
    <row r="349" spans="4:6" x14ac:dyDescent="0.25">
      <c r="D349" s="18">
        <v>38511</v>
      </c>
      <c r="E349" s="19">
        <v>9.6162861617174022E-2</v>
      </c>
      <c r="F349" s="19">
        <v>1194.67</v>
      </c>
    </row>
    <row r="350" spans="4:6" x14ac:dyDescent="0.25">
      <c r="D350" s="18">
        <v>38512</v>
      </c>
      <c r="E350" s="19">
        <v>9.6370915841173008E-2</v>
      </c>
      <c r="F350" s="19">
        <v>1200.93</v>
      </c>
    </row>
    <row r="351" spans="4:6" x14ac:dyDescent="0.25">
      <c r="D351" s="18">
        <v>38513</v>
      </c>
      <c r="E351" s="19">
        <v>9.5576411363960501E-2</v>
      </c>
      <c r="F351" s="19">
        <v>1198.1099999999999</v>
      </c>
    </row>
    <row r="352" spans="4:6" x14ac:dyDescent="0.25">
      <c r="D352" s="18">
        <v>38516</v>
      </c>
      <c r="E352" s="19">
        <v>8.8719790834408951E-2</v>
      </c>
      <c r="F352" s="19">
        <v>1200.82</v>
      </c>
    </row>
    <row r="353" spans="4:6" x14ac:dyDescent="0.25">
      <c r="D353" s="18">
        <v>38517</v>
      </c>
      <c r="E353" s="19">
        <v>8.791544324278594E-2</v>
      </c>
      <c r="F353" s="19">
        <v>1203.9100000000001</v>
      </c>
    </row>
    <row r="354" spans="4:6" x14ac:dyDescent="0.25">
      <c r="D354" s="18">
        <v>38518</v>
      </c>
      <c r="E354" s="19">
        <v>8.1486344572814812E-2</v>
      </c>
      <c r="F354" s="19">
        <v>1206.58</v>
      </c>
    </row>
    <row r="355" spans="4:6" x14ac:dyDescent="0.25">
      <c r="D355" s="18">
        <v>38519</v>
      </c>
      <c r="E355" s="19">
        <v>8.0342061775230067E-2</v>
      </c>
      <c r="F355" s="19">
        <v>1210.96</v>
      </c>
    </row>
    <row r="356" spans="4:6" x14ac:dyDescent="0.25">
      <c r="D356" s="18">
        <v>38520</v>
      </c>
      <c r="E356" s="19">
        <v>7.3834939520203632E-2</v>
      </c>
      <c r="F356" s="19">
        <v>1216.96</v>
      </c>
    </row>
    <row r="357" spans="4:6" x14ac:dyDescent="0.25">
      <c r="D357" s="18">
        <v>38523</v>
      </c>
      <c r="E357" s="19">
        <v>7.1977838208180545E-2</v>
      </c>
      <c r="F357" s="19">
        <v>1216.0999999999999</v>
      </c>
    </row>
    <row r="358" spans="4:6" x14ac:dyDescent="0.25">
      <c r="D358" s="18">
        <v>38524</v>
      </c>
      <c r="E358" s="19">
        <v>6.3625431268376456E-2</v>
      </c>
      <c r="F358" s="19">
        <v>1213.6099999999999</v>
      </c>
    </row>
    <row r="359" spans="4:6" x14ac:dyDescent="0.25">
      <c r="D359" s="18">
        <v>38525</v>
      </c>
      <c r="E359" s="19">
        <v>6.2041507123963058E-2</v>
      </c>
      <c r="F359" s="19">
        <v>1213.8800000000001</v>
      </c>
    </row>
    <row r="360" spans="4:6" x14ac:dyDescent="0.25">
      <c r="D360" s="18">
        <v>38526</v>
      </c>
      <c r="E360" s="19">
        <v>6.1834582940424022E-2</v>
      </c>
      <c r="F360" s="19">
        <v>1200.73</v>
      </c>
    </row>
    <row r="361" spans="4:6" x14ac:dyDescent="0.25">
      <c r="D361" s="18">
        <v>38527</v>
      </c>
      <c r="E361" s="19">
        <v>7.0804235086130443E-2</v>
      </c>
      <c r="F361" s="19">
        <v>1191.57</v>
      </c>
    </row>
    <row r="362" spans="4:6" x14ac:dyDescent="0.25">
      <c r="D362" s="18">
        <v>38530</v>
      </c>
      <c r="E362" s="19">
        <v>7.5396460200006121E-2</v>
      </c>
      <c r="F362" s="19">
        <v>1190.69</v>
      </c>
    </row>
    <row r="363" spans="4:6" x14ac:dyDescent="0.25">
      <c r="D363" s="18">
        <v>38531</v>
      </c>
      <c r="E363" s="19">
        <v>7.4552005419610518E-2</v>
      </c>
      <c r="F363" s="19">
        <v>1201.57</v>
      </c>
    </row>
    <row r="364" spans="4:6" x14ac:dyDescent="0.25">
      <c r="D364" s="18">
        <v>38532</v>
      </c>
      <c r="E364" s="19">
        <v>7.7719230653452959E-2</v>
      </c>
      <c r="F364" s="19">
        <v>1199.8499999999999</v>
      </c>
    </row>
    <row r="365" spans="4:6" x14ac:dyDescent="0.25">
      <c r="D365" s="18">
        <v>38533</v>
      </c>
      <c r="E365" s="19">
        <v>7.7801336138694888E-2</v>
      </c>
      <c r="F365" s="19">
        <v>1191.33</v>
      </c>
    </row>
    <row r="366" spans="4:6" x14ac:dyDescent="0.25">
      <c r="D366" s="18">
        <v>38534</v>
      </c>
      <c r="E366" s="19">
        <v>7.8801824776751295E-2</v>
      </c>
      <c r="F366" s="19">
        <v>1194.44</v>
      </c>
    </row>
    <row r="367" spans="4:6" x14ac:dyDescent="0.25">
      <c r="D367" s="18">
        <v>38538</v>
      </c>
      <c r="E367" s="19">
        <v>7.3271049407456268E-2</v>
      </c>
      <c r="F367" s="19">
        <v>1204.99</v>
      </c>
    </row>
    <row r="368" spans="4:6" x14ac:dyDescent="0.25">
      <c r="D368" s="18">
        <v>38539</v>
      </c>
      <c r="E368" s="19">
        <v>7.8870395582087582E-2</v>
      </c>
      <c r="F368" s="19">
        <v>1194.94</v>
      </c>
    </row>
    <row r="369" spans="4:6" x14ac:dyDescent="0.25">
      <c r="D369" s="18">
        <v>38540</v>
      </c>
      <c r="E369" s="19">
        <v>8.0499231782400926E-2</v>
      </c>
      <c r="F369" s="19">
        <v>1197.8699999999999</v>
      </c>
    </row>
    <row r="370" spans="4:6" x14ac:dyDescent="0.25">
      <c r="D370" s="18">
        <v>38541</v>
      </c>
      <c r="E370" s="19">
        <v>8.0815041178959005E-2</v>
      </c>
      <c r="F370" s="19">
        <v>1211.8599999999999</v>
      </c>
    </row>
    <row r="371" spans="4:6" x14ac:dyDescent="0.25">
      <c r="D371" s="18">
        <v>38544</v>
      </c>
      <c r="E371" s="19">
        <v>8.9860577897754534E-2</v>
      </c>
      <c r="F371" s="19">
        <v>1219.44</v>
      </c>
    </row>
    <row r="372" spans="4:6" x14ac:dyDescent="0.25">
      <c r="D372" s="18">
        <v>38545</v>
      </c>
      <c r="E372" s="19">
        <v>9.2013876136318243E-2</v>
      </c>
      <c r="F372" s="19">
        <v>1222.21</v>
      </c>
    </row>
    <row r="373" spans="4:6" x14ac:dyDescent="0.25">
      <c r="D373" s="18">
        <v>38546</v>
      </c>
      <c r="E373" s="19">
        <v>9.062370707604378E-2</v>
      </c>
      <c r="F373" s="19">
        <v>1223.29</v>
      </c>
    </row>
    <row r="374" spans="4:6" x14ac:dyDescent="0.25">
      <c r="D374" s="18">
        <v>38547</v>
      </c>
      <c r="E374" s="19">
        <v>9.032321963110225E-2</v>
      </c>
      <c r="F374" s="19">
        <v>1226.5</v>
      </c>
    </row>
    <row r="375" spans="4:6" x14ac:dyDescent="0.25">
      <c r="D375" s="18">
        <v>38548</v>
      </c>
      <c r="E375" s="19">
        <v>9.0434946287316367E-2</v>
      </c>
      <c r="F375" s="19">
        <v>1227.92</v>
      </c>
    </row>
    <row r="376" spans="4:6" x14ac:dyDescent="0.25">
      <c r="D376" s="18">
        <v>38551</v>
      </c>
      <c r="E376" s="19">
        <v>9.010085066128945E-2</v>
      </c>
      <c r="F376" s="19">
        <v>1221.1300000000001</v>
      </c>
    </row>
    <row r="377" spans="4:6" x14ac:dyDescent="0.25">
      <c r="D377" s="18">
        <v>38552</v>
      </c>
      <c r="E377" s="19">
        <v>9.1728645960127905E-2</v>
      </c>
      <c r="F377" s="19">
        <v>1229.3499999999999</v>
      </c>
    </row>
    <row r="378" spans="4:6" x14ac:dyDescent="0.25">
      <c r="D378" s="18">
        <v>38553</v>
      </c>
      <c r="E378" s="19">
        <v>9.3697978188524253E-2</v>
      </c>
      <c r="F378" s="19">
        <v>1235.2</v>
      </c>
    </row>
    <row r="379" spans="4:6" x14ac:dyDescent="0.25">
      <c r="D379" s="18">
        <v>38554</v>
      </c>
      <c r="E379" s="19">
        <v>9.3582299881019335E-2</v>
      </c>
      <c r="F379" s="19">
        <v>1227.04</v>
      </c>
    </row>
    <row r="380" spans="4:6" x14ac:dyDescent="0.25">
      <c r="D380" s="18">
        <v>38555</v>
      </c>
      <c r="E380" s="19">
        <v>9.6203667183599476E-2</v>
      </c>
      <c r="F380" s="19">
        <v>1233.68</v>
      </c>
    </row>
    <row r="381" spans="4:6" x14ac:dyDescent="0.25">
      <c r="D381" s="18">
        <v>38558</v>
      </c>
      <c r="E381" s="19">
        <v>9.7676225583969406E-2</v>
      </c>
      <c r="F381" s="19">
        <v>1229.03</v>
      </c>
    </row>
    <row r="382" spans="4:6" x14ac:dyDescent="0.25">
      <c r="D382" s="18">
        <v>38559</v>
      </c>
      <c r="E382" s="19">
        <v>9.8505978904347258E-2</v>
      </c>
      <c r="F382" s="19">
        <v>1231.1600000000001</v>
      </c>
    </row>
    <row r="383" spans="4:6" x14ac:dyDescent="0.25">
      <c r="D383" s="18">
        <v>38560</v>
      </c>
      <c r="E383" s="19">
        <v>9.1535900656028638E-2</v>
      </c>
      <c r="F383" s="19">
        <v>1236.79</v>
      </c>
    </row>
    <row r="384" spans="4:6" x14ac:dyDescent="0.25">
      <c r="D384" s="18">
        <v>38561</v>
      </c>
      <c r="E384" s="19">
        <v>8.9137661098272231E-2</v>
      </c>
      <c r="F384" s="19">
        <v>1243.72</v>
      </c>
    </row>
    <row r="385" spans="4:6" x14ac:dyDescent="0.25">
      <c r="D385" s="18">
        <v>38562</v>
      </c>
      <c r="E385" s="19">
        <v>9.1087281550131016E-2</v>
      </c>
      <c r="F385" s="19">
        <v>1234.18</v>
      </c>
    </row>
    <row r="386" spans="4:6" x14ac:dyDescent="0.25">
      <c r="D386" s="18">
        <v>38565</v>
      </c>
      <c r="E386" s="19">
        <v>8.9600899207137791E-2</v>
      </c>
      <c r="F386" s="19">
        <v>1235.3499999999999</v>
      </c>
    </row>
    <row r="387" spans="4:6" x14ac:dyDescent="0.25">
      <c r="D387" s="18">
        <v>38566</v>
      </c>
      <c r="E387" s="19">
        <v>8.9527094640329069E-2</v>
      </c>
      <c r="F387" s="19">
        <v>1244.1199999999999</v>
      </c>
    </row>
    <row r="388" spans="4:6" x14ac:dyDescent="0.25">
      <c r="D388" s="18">
        <v>38567</v>
      </c>
      <c r="E388" s="19">
        <v>8.947975561612774E-2</v>
      </c>
      <c r="F388" s="19">
        <v>1245.04</v>
      </c>
    </row>
    <row r="389" spans="4:6" x14ac:dyDescent="0.25">
      <c r="D389" s="18">
        <v>38568</v>
      </c>
      <c r="E389" s="19">
        <v>8.9078773764051364E-2</v>
      </c>
      <c r="F389" s="19">
        <v>1235.8599999999999</v>
      </c>
    </row>
    <row r="390" spans="4:6" x14ac:dyDescent="0.25">
      <c r="D390" s="18">
        <v>38569</v>
      </c>
      <c r="E390" s="19">
        <v>8.7616112857339806E-2</v>
      </c>
      <c r="F390" s="19">
        <v>1226.42</v>
      </c>
    </row>
    <row r="391" spans="4:6" x14ac:dyDescent="0.25">
      <c r="D391" s="18">
        <v>38572</v>
      </c>
      <c r="E391" s="19">
        <v>8.687092197536006E-2</v>
      </c>
      <c r="F391" s="19">
        <v>1223.1300000000001</v>
      </c>
    </row>
    <row r="392" spans="4:6" x14ac:dyDescent="0.25">
      <c r="D392" s="18">
        <v>38573</v>
      </c>
      <c r="E392" s="19">
        <v>8.6951192197389671E-2</v>
      </c>
      <c r="F392" s="19">
        <v>1231.3800000000001</v>
      </c>
    </row>
    <row r="393" spans="4:6" x14ac:dyDescent="0.25">
      <c r="D393" s="18">
        <v>38574</v>
      </c>
      <c r="E393" s="19">
        <v>8.0831849387677443E-2</v>
      </c>
      <c r="F393" s="19">
        <v>1229.1300000000001</v>
      </c>
    </row>
    <row r="394" spans="4:6" x14ac:dyDescent="0.25">
      <c r="D394" s="18">
        <v>38575</v>
      </c>
      <c r="E394" s="19">
        <v>7.8273564716500002E-2</v>
      </c>
      <c r="F394" s="19">
        <v>1237.81</v>
      </c>
    </row>
    <row r="395" spans="4:6" x14ac:dyDescent="0.25">
      <c r="D395" s="18">
        <v>38576</v>
      </c>
      <c r="E395" s="19">
        <v>8.1455612836549118E-2</v>
      </c>
      <c r="F395" s="19">
        <v>1230.3900000000001</v>
      </c>
    </row>
    <row r="396" spans="4:6" x14ac:dyDescent="0.25">
      <c r="D396" s="18">
        <v>38579</v>
      </c>
      <c r="E396" s="19">
        <v>8.3905684509945552E-2</v>
      </c>
      <c r="F396" s="19">
        <v>1233.8699999999999</v>
      </c>
    </row>
    <row r="397" spans="4:6" x14ac:dyDescent="0.25">
      <c r="D397" s="18">
        <v>38580</v>
      </c>
      <c r="E397" s="19">
        <v>8.3981375870394837E-2</v>
      </c>
      <c r="F397" s="19">
        <v>1219.3399999999999</v>
      </c>
    </row>
    <row r="398" spans="4:6" x14ac:dyDescent="0.25">
      <c r="D398" s="18">
        <v>38581</v>
      </c>
      <c r="E398" s="19">
        <v>9.2977862113374013E-2</v>
      </c>
      <c r="F398" s="19">
        <v>1220.24</v>
      </c>
    </row>
    <row r="399" spans="4:6" x14ac:dyDescent="0.25">
      <c r="D399" s="18">
        <v>38582</v>
      </c>
      <c r="E399" s="19">
        <v>9.1098423317105118E-2</v>
      </c>
      <c r="F399" s="19">
        <v>1219.02</v>
      </c>
    </row>
    <row r="400" spans="4:6" x14ac:dyDescent="0.25">
      <c r="D400" s="18">
        <v>38583</v>
      </c>
      <c r="E400" s="19">
        <v>8.8288280224001398E-2</v>
      </c>
      <c r="F400" s="19">
        <v>1219.71</v>
      </c>
    </row>
    <row r="401" spans="4:6" x14ac:dyDescent="0.25">
      <c r="D401" s="18">
        <v>38586</v>
      </c>
      <c r="E401" s="19">
        <v>8.6835107993147087E-2</v>
      </c>
      <c r="F401" s="19">
        <v>1221.73</v>
      </c>
    </row>
    <row r="402" spans="4:6" x14ac:dyDescent="0.25">
      <c r="D402" s="18">
        <v>38587</v>
      </c>
      <c r="E402" s="19">
        <v>8.4074241637546135E-2</v>
      </c>
      <c r="F402" s="19">
        <v>1217.5899999999999</v>
      </c>
    </row>
    <row r="403" spans="4:6" x14ac:dyDescent="0.25">
      <c r="D403" s="18">
        <v>38588</v>
      </c>
      <c r="E403" s="19">
        <v>8.2866377165123878E-2</v>
      </c>
      <c r="F403" s="19">
        <v>1209.5899999999999</v>
      </c>
    </row>
    <row r="404" spans="4:6" x14ac:dyDescent="0.25">
      <c r="D404" s="18">
        <v>38589</v>
      </c>
      <c r="E404" s="19">
        <v>8.4860140064418707E-2</v>
      </c>
      <c r="F404" s="19">
        <v>1212.3699999999999</v>
      </c>
    </row>
    <row r="405" spans="4:6" x14ac:dyDescent="0.25">
      <c r="D405" s="18">
        <v>38590</v>
      </c>
      <c r="E405" s="19">
        <v>8.501332165868572E-2</v>
      </c>
      <c r="F405" s="19">
        <v>1205.0999999999999</v>
      </c>
    </row>
    <row r="406" spans="4:6" x14ac:dyDescent="0.25">
      <c r="D406" s="18">
        <v>38593</v>
      </c>
      <c r="E406" s="19">
        <v>8.6041799966850241E-2</v>
      </c>
      <c r="F406" s="19">
        <v>1212.28</v>
      </c>
    </row>
    <row r="407" spans="4:6" x14ac:dyDescent="0.25">
      <c r="D407" s="18">
        <v>38594</v>
      </c>
      <c r="E407" s="19">
        <v>8.631206138156719E-2</v>
      </c>
      <c r="F407" s="19">
        <v>1208.4100000000001</v>
      </c>
    </row>
    <row r="408" spans="4:6" x14ac:dyDescent="0.25">
      <c r="D408" s="18">
        <v>38595</v>
      </c>
      <c r="E408" s="19">
        <v>8.2992288444541359E-2</v>
      </c>
      <c r="F408" s="19">
        <v>1220.33</v>
      </c>
    </row>
    <row r="409" spans="4:6" x14ac:dyDescent="0.25">
      <c r="D409" s="18">
        <v>38596</v>
      </c>
      <c r="E409" s="19">
        <v>8.933697693590742E-2</v>
      </c>
      <c r="F409" s="19">
        <v>1221.5899999999999</v>
      </c>
    </row>
    <row r="410" spans="4:6" x14ac:dyDescent="0.25">
      <c r="D410" s="18">
        <v>38597</v>
      </c>
      <c r="E410" s="19">
        <v>8.613984035742267E-2</v>
      </c>
      <c r="F410" s="19">
        <v>1218.02</v>
      </c>
    </row>
    <row r="411" spans="4:6" x14ac:dyDescent="0.25">
      <c r="D411" s="18">
        <v>38601</v>
      </c>
      <c r="E411" s="19">
        <v>8.6671377957714152E-2</v>
      </c>
      <c r="F411" s="19">
        <v>1233.3900000000001</v>
      </c>
    </row>
    <row r="412" spans="4:6" x14ac:dyDescent="0.25">
      <c r="D412" s="18">
        <v>38602</v>
      </c>
      <c r="E412" s="19">
        <v>9.3197599245997576E-2</v>
      </c>
      <c r="F412" s="19">
        <v>1236.3599999999999</v>
      </c>
    </row>
    <row r="413" spans="4:6" x14ac:dyDescent="0.25">
      <c r="D413" s="18">
        <v>38603</v>
      </c>
      <c r="E413" s="19">
        <v>8.9880990534540961E-2</v>
      </c>
      <c r="F413" s="19">
        <v>1231.67</v>
      </c>
    </row>
    <row r="414" spans="4:6" x14ac:dyDescent="0.25">
      <c r="D414" s="18">
        <v>38604</v>
      </c>
      <c r="E414" s="19">
        <v>9.0340445633910998E-2</v>
      </c>
      <c r="F414" s="19">
        <v>1241.48</v>
      </c>
    </row>
    <row r="415" spans="4:6" x14ac:dyDescent="0.25">
      <c r="D415" s="18">
        <v>38607</v>
      </c>
      <c r="E415" s="19">
        <v>9.1458589490219983E-2</v>
      </c>
      <c r="F415" s="19">
        <v>1240.56</v>
      </c>
    </row>
    <row r="416" spans="4:6" x14ac:dyDescent="0.25">
      <c r="D416" s="18">
        <v>38608</v>
      </c>
      <c r="E416" s="19">
        <v>9.128337747980976E-2</v>
      </c>
      <c r="F416" s="19">
        <v>1231.2</v>
      </c>
    </row>
    <row r="417" spans="4:6" x14ac:dyDescent="0.25">
      <c r="D417" s="18">
        <v>38609</v>
      </c>
      <c r="E417" s="19">
        <v>9.1773868278621731E-2</v>
      </c>
      <c r="F417" s="19">
        <v>1227.1600000000001</v>
      </c>
    </row>
    <row r="418" spans="4:6" x14ac:dyDescent="0.25">
      <c r="D418" s="18">
        <v>38610</v>
      </c>
      <c r="E418" s="19">
        <v>9.0178155938439378E-2</v>
      </c>
      <c r="F418" s="19">
        <v>1227.73</v>
      </c>
    </row>
    <row r="419" spans="4:6" x14ac:dyDescent="0.25">
      <c r="D419" s="18">
        <v>38611</v>
      </c>
      <c r="E419" s="19">
        <v>8.968386533751492E-2</v>
      </c>
      <c r="F419" s="19">
        <v>1237.9100000000001</v>
      </c>
    </row>
    <row r="420" spans="4:6" x14ac:dyDescent="0.25">
      <c r="D420" s="18">
        <v>38614</v>
      </c>
      <c r="E420" s="19">
        <v>8.4952330708001789E-2</v>
      </c>
      <c r="F420" s="19">
        <v>1231.02</v>
      </c>
    </row>
    <row r="421" spans="4:6" x14ac:dyDescent="0.25">
      <c r="D421" s="18">
        <v>38615</v>
      </c>
      <c r="E421" s="19">
        <v>8.6991335115894491E-2</v>
      </c>
      <c r="F421" s="19">
        <v>1221.3399999999999</v>
      </c>
    </row>
    <row r="422" spans="4:6" x14ac:dyDescent="0.25">
      <c r="D422" s="18">
        <v>38616</v>
      </c>
      <c r="E422" s="19">
        <v>9.0939045102866406E-2</v>
      </c>
      <c r="F422" s="19">
        <v>1210.2</v>
      </c>
    </row>
    <row r="423" spans="4:6" x14ac:dyDescent="0.25">
      <c r="D423" s="18">
        <v>38617</v>
      </c>
      <c r="E423" s="19">
        <v>9.6062314966444379E-2</v>
      </c>
      <c r="F423" s="19">
        <v>1214.6199999999999</v>
      </c>
    </row>
    <row r="424" spans="4:6" x14ac:dyDescent="0.25">
      <c r="D424" s="18">
        <v>38618</v>
      </c>
      <c r="E424" s="19">
        <v>9.6689407681802605E-2</v>
      </c>
      <c r="F424" s="19">
        <v>1215.29</v>
      </c>
    </row>
    <row r="425" spans="4:6" x14ac:dyDescent="0.25">
      <c r="D425" s="18">
        <v>38621</v>
      </c>
      <c r="E425" s="19">
        <v>9.6022637463463054E-2</v>
      </c>
      <c r="F425" s="19">
        <v>1215.6300000000001</v>
      </c>
    </row>
    <row r="426" spans="4:6" x14ac:dyDescent="0.25">
      <c r="D426" s="18">
        <v>38622</v>
      </c>
      <c r="E426" s="19">
        <v>9.3399607266992798E-2</v>
      </c>
      <c r="F426" s="19">
        <v>1215.6600000000001</v>
      </c>
    </row>
    <row r="427" spans="4:6" x14ac:dyDescent="0.25">
      <c r="D427" s="18">
        <v>38623</v>
      </c>
      <c r="E427" s="19">
        <v>9.3075922805809869E-2</v>
      </c>
      <c r="F427" s="19">
        <v>1216.8900000000001</v>
      </c>
    </row>
    <row r="428" spans="4:6" x14ac:dyDescent="0.25">
      <c r="D428" s="18">
        <v>38624</v>
      </c>
      <c r="E428" s="19">
        <v>9.0887144714349513E-2</v>
      </c>
      <c r="F428" s="19">
        <v>1227.68</v>
      </c>
    </row>
    <row r="429" spans="4:6" x14ac:dyDescent="0.25">
      <c r="D429" s="18">
        <v>38625</v>
      </c>
      <c r="E429" s="19">
        <v>9.3535664862458012E-2</v>
      </c>
      <c r="F429" s="19">
        <v>1228.81</v>
      </c>
    </row>
    <row r="430" spans="4:6" x14ac:dyDescent="0.25">
      <c r="D430" s="18">
        <v>38628</v>
      </c>
      <c r="E430" s="19">
        <v>9.2959717972474695E-2</v>
      </c>
      <c r="F430" s="19">
        <v>1226.7</v>
      </c>
    </row>
    <row r="431" spans="4:6" x14ac:dyDescent="0.25">
      <c r="D431" s="18">
        <v>38629</v>
      </c>
      <c r="E431" s="19">
        <v>8.7015404256676809E-2</v>
      </c>
      <c r="F431" s="19">
        <v>1214.47</v>
      </c>
    </row>
    <row r="432" spans="4:6" x14ac:dyDescent="0.25">
      <c r="D432" s="18">
        <v>38630</v>
      </c>
      <c r="E432" s="19">
        <v>9.3324663283880657E-2</v>
      </c>
      <c r="F432" s="19">
        <v>1196.3900000000001</v>
      </c>
    </row>
    <row r="433" spans="4:6" x14ac:dyDescent="0.25">
      <c r="D433" s="18">
        <v>38631</v>
      </c>
      <c r="E433" s="19">
        <v>0.10577492180053487</v>
      </c>
      <c r="F433" s="19">
        <v>1191.49</v>
      </c>
    </row>
    <row r="434" spans="4:6" x14ac:dyDescent="0.25">
      <c r="D434" s="18">
        <v>38632</v>
      </c>
      <c r="E434" s="19">
        <v>9.7877750295937344E-2</v>
      </c>
      <c r="F434" s="19">
        <v>1195.9000000000001</v>
      </c>
    </row>
    <row r="435" spans="4:6" x14ac:dyDescent="0.25">
      <c r="D435" s="18">
        <v>38635</v>
      </c>
      <c r="E435" s="19">
        <v>9.8336842830245921E-2</v>
      </c>
      <c r="F435" s="19">
        <v>1187.33</v>
      </c>
    </row>
    <row r="436" spans="4:6" x14ac:dyDescent="0.25">
      <c r="D436" s="18">
        <v>38636</v>
      </c>
      <c r="E436" s="19">
        <v>0.10048460066280972</v>
      </c>
      <c r="F436" s="19">
        <v>1184.8699999999999</v>
      </c>
    </row>
    <row r="437" spans="4:6" x14ac:dyDescent="0.25">
      <c r="D437" s="18">
        <v>38637</v>
      </c>
      <c r="E437" s="19">
        <v>9.7085118150508479E-2</v>
      </c>
      <c r="F437" s="19">
        <v>1177.68</v>
      </c>
    </row>
    <row r="438" spans="4:6" x14ac:dyDescent="0.25">
      <c r="D438" s="18">
        <v>38638</v>
      </c>
      <c r="E438" s="19">
        <v>9.9214852597714731E-2</v>
      </c>
      <c r="F438" s="19">
        <v>1176.8399999999999</v>
      </c>
    </row>
    <row r="439" spans="4:6" x14ac:dyDescent="0.25">
      <c r="D439" s="18">
        <v>38639</v>
      </c>
      <c r="E439" s="19">
        <v>9.5876977583535694E-2</v>
      </c>
      <c r="F439" s="19">
        <v>1186.57</v>
      </c>
    </row>
    <row r="440" spans="4:6" x14ac:dyDescent="0.25">
      <c r="D440" s="18">
        <v>38642</v>
      </c>
      <c r="E440" s="19">
        <v>9.9223193253476241E-2</v>
      </c>
      <c r="F440" s="19">
        <v>1190.0999999999999</v>
      </c>
    </row>
    <row r="441" spans="4:6" x14ac:dyDescent="0.25">
      <c r="D441" s="18">
        <v>38643</v>
      </c>
      <c r="E441" s="19">
        <v>9.9718846833430699E-2</v>
      </c>
      <c r="F441" s="19">
        <v>1178.1400000000001</v>
      </c>
    </row>
    <row r="442" spans="4:6" x14ac:dyDescent="0.25">
      <c r="D442" s="18">
        <v>38644</v>
      </c>
      <c r="E442" s="19">
        <v>0.10164335675832591</v>
      </c>
      <c r="F442" s="19">
        <v>1195.76</v>
      </c>
    </row>
    <row r="443" spans="4:6" x14ac:dyDescent="0.25">
      <c r="D443" s="18">
        <v>38645</v>
      </c>
      <c r="E443" s="19">
        <v>0.11179821609959306</v>
      </c>
      <c r="F443" s="19">
        <v>1177.8</v>
      </c>
    </row>
    <row r="444" spans="4:6" x14ac:dyDescent="0.25">
      <c r="D444" s="18">
        <v>38646</v>
      </c>
      <c r="E444" s="19">
        <v>0.12003489106846275</v>
      </c>
      <c r="F444" s="19">
        <v>1179.5899999999999</v>
      </c>
    </row>
    <row r="445" spans="4:6" x14ac:dyDescent="0.25">
      <c r="D445" s="18">
        <v>38649</v>
      </c>
      <c r="E445" s="19">
        <v>0.11607353564431351</v>
      </c>
      <c r="F445" s="19">
        <v>1199.3800000000001</v>
      </c>
    </row>
    <row r="446" spans="4:6" x14ac:dyDescent="0.25">
      <c r="D446" s="18">
        <v>38650</v>
      </c>
      <c r="E446" s="19">
        <v>0.1284198073249643</v>
      </c>
      <c r="F446" s="19">
        <v>1196.54</v>
      </c>
    </row>
    <row r="447" spans="4:6" x14ac:dyDescent="0.25">
      <c r="D447" s="18">
        <v>38651</v>
      </c>
      <c r="E447" s="19">
        <v>0.12865667654933199</v>
      </c>
      <c r="F447" s="19">
        <v>1191.3800000000001</v>
      </c>
    </row>
    <row r="448" spans="4:6" x14ac:dyDescent="0.25">
      <c r="D448" s="18">
        <v>38652</v>
      </c>
      <c r="E448" s="19">
        <v>0.12948199720839995</v>
      </c>
      <c r="F448" s="19">
        <v>1178.9000000000001</v>
      </c>
    </row>
    <row r="449" spans="4:6" x14ac:dyDescent="0.25">
      <c r="D449" s="18">
        <v>38653</v>
      </c>
      <c r="E449" s="19">
        <v>0.13429739855866141</v>
      </c>
      <c r="F449" s="19">
        <v>1198.4100000000001</v>
      </c>
    </row>
    <row r="450" spans="4:6" x14ac:dyDescent="0.25">
      <c r="D450" s="18">
        <v>38656</v>
      </c>
      <c r="E450" s="19">
        <v>0.14529317787737359</v>
      </c>
      <c r="F450" s="19">
        <v>1207.01</v>
      </c>
    </row>
    <row r="451" spans="4:6" x14ac:dyDescent="0.25">
      <c r="D451" s="18">
        <v>38657</v>
      </c>
      <c r="E451" s="19">
        <v>0.14423290887519455</v>
      </c>
      <c r="F451" s="19">
        <v>1202.76</v>
      </c>
    </row>
    <row r="452" spans="4:6" x14ac:dyDescent="0.25">
      <c r="D452" s="18">
        <v>38658</v>
      </c>
      <c r="E452" s="19">
        <v>0.14469261630892497</v>
      </c>
      <c r="F452" s="19">
        <v>1214.76</v>
      </c>
    </row>
    <row r="453" spans="4:6" x14ac:dyDescent="0.25">
      <c r="D453" s="18">
        <v>38659</v>
      </c>
      <c r="E453" s="19">
        <v>0.14842861131401996</v>
      </c>
      <c r="F453" s="19">
        <v>1219.94</v>
      </c>
    </row>
    <row r="454" spans="4:6" x14ac:dyDescent="0.25">
      <c r="D454" s="18">
        <v>38660</v>
      </c>
      <c r="E454" s="19">
        <v>0.14521859803523454</v>
      </c>
      <c r="F454" s="19">
        <v>1220.1400000000001</v>
      </c>
    </row>
    <row r="455" spans="4:6" x14ac:dyDescent="0.25">
      <c r="D455" s="18">
        <v>38663</v>
      </c>
      <c r="E455" s="19">
        <v>0.13605805019315681</v>
      </c>
      <c r="F455" s="19">
        <v>1222.81</v>
      </c>
    </row>
    <row r="456" spans="4:6" x14ac:dyDescent="0.25">
      <c r="D456" s="18">
        <v>38664</v>
      </c>
      <c r="E456" s="19">
        <v>0.13554921954301272</v>
      </c>
      <c r="F456" s="19">
        <v>1218.5899999999999</v>
      </c>
    </row>
    <row r="457" spans="4:6" x14ac:dyDescent="0.25">
      <c r="D457" s="18">
        <v>38665</v>
      </c>
      <c r="E457" s="19">
        <v>0.13547747279531835</v>
      </c>
      <c r="F457" s="19">
        <v>1220.6500000000001</v>
      </c>
    </row>
    <row r="458" spans="4:6" x14ac:dyDescent="0.25">
      <c r="D458" s="18">
        <v>38666</v>
      </c>
      <c r="E458" s="19">
        <v>0.13339545519743848</v>
      </c>
      <c r="F458" s="19">
        <v>1230.96</v>
      </c>
    </row>
    <row r="459" spans="4:6" x14ac:dyDescent="0.25">
      <c r="D459" s="18">
        <v>38667</v>
      </c>
      <c r="E459" s="19">
        <v>0.13621819502126173</v>
      </c>
      <c r="F459" s="19">
        <v>1234.72</v>
      </c>
    </row>
    <row r="460" spans="4:6" x14ac:dyDescent="0.25">
      <c r="D460" s="18">
        <v>38670</v>
      </c>
      <c r="E460" s="19">
        <v>0.13504659097632446</v>
      </c>
      <c r="F460" s="19">
        <v>1233.76</v>
      </c>
    </row>
    <row r="461" spans="4:6" x14ac:dyDescent="0.25">
      <c r="D461" s="18">
        <v>38671</v>
      </c>
      <c r="E461" s="19">
        <v>0.13505065674782352</v>
      </c>
      <c r="F461" s="19">
        <v>1229.01</v>
      </c>
    </row>
    <row r="462" spans="4:6" x14ac:dyDescent="0.25">
      <c r="D462" s="18">
        <v>38672</v>
      </c>
      <c r="E462" s="19">
        <v>0.13278755690764674</v>
      </c>
      <c r="F462" s="19">
        <v>1231.21</v>
      </c>
    </row>
    <row r="463" spans="4:6" x14ac:dyDescent="0.25">
      <c r="D463" s="18">
        <v>38673</v>
      </c>
      <c r="E463" s="19">
        <v>0.13254469851494105</v>
      </c>
      <c r="F463" s="19">
        <v>1242.8</v>
      </c>
    </row>
    <row r="464" spans="4:6" x14ac:dyDescent="0.25">
      <c r="D464" s="18">
        <v>38674</v>
      </c>
      <c r="E464" s="19">
        <v>0.13192832776848171</v>
      </c>
      <c r="F464" s="19">
        <v>1248.27</v>
      </c>
    </row>
    <row r="465" spans="4:6" x14ac:dyDescent="0.25">
      <c r="D465" s="18">
        <v>38677</v>
      </c>
      <c r="E465" s="19">
        <v>0.12288900837211976</v>
      </c>
      <c r="F465" s="19">
        <v>1254.8499999999999</v>
      </c>
    </row>
    <row r="466" spans="4:6" x14ac:dyDescent="0.25">
      <c r="D466" s="18">
        <v>38678</v>
      </c>
      <c r="E466" s="19">
        <v>0.11311457937321959</v>
      </c>
      <c r="F466" s="19">
        <v>1261.23</v>
      </c>
    </row>
    <row r="467" spans="4:6" x14ac:dyDescent="0.25">
      <c r="D467" s="18">
        <v>38679</v>
      </c>
      <c r="E467" s="19">
        <v>0.11429387920578936</v>
      </c>
      <c r="F467" s="19">
        <v>1265.6099999999999</v>
      </c>
    </row>
    <row r="468" spans="4:6" x14ac:dyDescent="0.25">
      <c r="D468" s="18">
        <v>38681</v>
      </c>
      <c r="E468" s="19">
        <v>0.10014958138403204</v>
      </c>
      <c r="F468" s="19">
        <v>1268.25</v>
      </c>
    </row>
    <row r="469" spans="4:6" x14ac:dyDescent="0.25">
      <c r="D469" s="18">
        <v>38684</v>
      </c>
      <c r="E469" s="19">
        <v>0.10007646502329277</v>
      </c>
      <c r="F469" s="19">
        <v>1257.46</v>
      </c>
    </row>
    <row r="470" spans="4:6" x14ac:dyDescent="0.25">
      <c r="D470" s="18">
        <v>38685</v>
      </c>
      <c r="E470" s="19">
        <v>0.10313860816517745</v>
      </c>
      <c r="F470" s="19">
        <v>1257.48</v>
      </c>
    </row>
    <row r="471" spans="4:6" x14ac:dyDescent="0.25">
      <c r="D471" s="18">
        <v>38686</v>
      </c>
      <c r="E471" s="19">
        <v>9.6785147400435631E-2</v>
      </c>
      <c r="F471" s="19">
        <v>1249.48</v>
      </c>
    </row>
    <row r="472" spans="4:6" x14ac:dyDescent="0.25">
      <c r="D472" s="18">
        <v>38687</v>
      </c>
      <c r="E472" s="19">
        <v>8.2145686379597196E-2</v>
      </c>
      <c r="F472" s="19">
        <v>1264.67</v>
      </c>
    </row>
    <row r="473" spans="4:6" x14ac:dyDescent="0.25">
      <c r="D473" s="18">
        <v>38688</v>
      </c>
      <c r="E473" s="19">
        <v>8.8514396924453329E-2</v>
      </c>
      <c r="F473" s="19">
        <v>1265.08</v>
      </c>
    </row>
    <row r="474" spans="4:6" x14ac:dyDescent="0.25">
      <c r="D474" s="18">
        <v>38691</v>
      </c>
      <c r="E474" s="19">
        <v>8.7712515548425199E-2</v>
      </c>
      <c r="F474" s="19">
        <v>1262.0899999999999</v>
      </c>
    </row>
    <row r="475" spans="4:6" x14ac:dyDescent="0.25">
      <c r="D475" s="18">
        <v>38692</v>
      </c>
      <c r="E475" s="19">
        <v>8.1416779767429961E-2</v>
      </c>
      <c r="F475" s="19">
        <v>1263.7</v>
      </c>
    </row>
    <row r="476" spans="4:6" x14ac:dyDescent="0.25">
      <c r="D476" s="18">
        <v>38693</v>
      </c>
      <c r="E476" s="19">
        <v>8.0249042841899668E-2</v>
      </c>
      <c r="F476" s="19">
        <v>1257.3699999999999</v>
      </c>
    </row>
    <row r="477" spans="4:6" x14ac:dyDescent="0.25">
      <c r="D477" s="18">
        <v>38694</v>
      </c>
      <c r="E477" s="19">
        <v>8.2027156062022474E-2</v>
      </c>
      <c r="F477" s="19">
        <v>1255.8399999999999</v>
      </c>
    </row>
    <row r="478" spans="4:6" x14ac:dyDescent="0.25">
      <c r="D478" s="18">
        <v>38695</v>
      </c>
      <c r="E478" s="19">
        <v>8.179672707998828E-2</v>
      </c>
      <c r="F478" s="19">
        <v>1259.3699999999999</v>
      </c>
    </row>
    <row r="479" spans="4:6" x14ac:dyDescent="0.25">
      <c r="D479" s="18">
        <v>38698</v>
      </c>
      <c r="E479" s="19">
        <v>8.1511094373912282E-2</v>
      </c>
      <c r="F479" s="19">
        <v>1260.43</v>
      </c>
    </row>
    <row r="480" spans="4:6" x14ac:dyDescent="0.25">
      <c r="D480" s="18">
        <v>38699</v>
      </c>
      <c r="E480" s="19">
        <v>8.136023584539516E-2</v>
      </c>
      <c r="F480" s="19">
        <v>1267.43</v>
      </c>
    </row>
    <row r="481" spans="4:6" x14ac:dyDescent="0.25">
      <c r="D481" s="18">
        <v>38700</v>
      </c>
      <c r="E481" s="19">
        <v>7.84889049080984E-2</v>
      </c>
      <c r="F481" s="19">
        <v>1272.74</v>
      </c>
    </row>
    <row r="482" spans="4:6" x14ac:dyDescent="0.25">
      <c r="D482" s="18">
        <v>38701</v>
      </c>
      <c r="E482" s="19">
        <v>7.9083367774369639E-2</v>
      </c>
      <c r="F482" s="19">
        <v>1270.94</v>
      </c>
    </row>
    <row r="483" spans="4:6" x14ac:dyDescent="0.25">
      <c r="D483" s="18">
        <v>38702</v>
      </c>
      <c r="E483" s="19">
        <v>7.918454815393873E-2</v>
      </c>
      <c r="F483" s="19">
        <v>1267.32</v>
      </c>
    </row>
    <row r="484" spans="4:6" x14ac:dyDescent="0.25">
      <c r="D484" s="18">
        <v>38705</v>
      </c>
      <c r="E484" s="19">
        <v>7.8695253795426051E-2</v>
      </c>
      <c r="F484" s="19">
        <v>1259.92</v>
      </c>
    </row>
    <row r="485" spans="4:6" x14ac:dyDescent="0.25">
      <c r="D485" s="18">
        <v>38706</v>
      </c>
      <c r="E485" s="19">
        <v>8.0926758336433258E-2</v>
      </c>
      <c r="F485" s="19">
        <v>1259.6199999999999</v>
      </c>
    </row>
    <row r="486" spans="4:6" x14ac:dyDescent="0.25">
      <c r="D486" s="18">
        <v>38707</v>
      </c>
      <c r="E486" s="19">
        <v>7.4459582126163229E-2</v>
      </c>
      <c r="F486" s="19">
        <v>1262.79</v>
      </c>
    </row>
    <row r="487" spans="4:6" x14ac:dyDescent="0.25">
      <c r="D487" s="18">
        <v>38708</v>
      </c>
      <c r="E487" s="19">
        <v>7.3455226451853373E-2</v>
      </c>
      <c r="F487" s="19">
        <v>1268.1199999999999</v>
      </c>
    </row>
    <row r="488" spans="4:6" x14ac:dyDescent="0.25">
      <c r="D488" s="18">
        <v>38709</v>
      </c>
      <c r="E488" s="19">
        <v>7.2679194491939852E-2</v>
      </c>
      <c r="F488" s="19">
        <v>1268.6600000000001</v>
      </c>
    </row>
    <row r="489" spans="4:6" x14ac:dyDescent="0.25">
      <c r="D489" s="18">
        <v>38713</v>
      </c>
      <c r="E489" s="19">
        <v>7.0638104795913856E-2</v>
      </c>
      <c r="F489" s="19">
        <v>1256.54</v>
      </c>
    </row>
    <row r="490" spans="4:6" x14ac:dyDescent="0.25">
      <c r="D490" s="18">
        <v>38714</v>
      </c>
      <c r="E490" s="19">
        <v>7.6860745811594883E-2</v>
      </c>
      <c r="F490" s="19">
        <v>1258.17</v>
      </c>
    </row>
    <row r="491" spans="4:6" x14ac:dyDescent="0.25">
      <c r="D491" s="18">
        <v>38715</v>
      </c>
      <c r="E491" s="19">
        <v>7.6662164090165227E-2</v>
      </c>
      <c r="F491" s="19">
        <v>1254.42</v>
      </c>
    </row>
    <row r="492" spans="4:6" x14ac:dyDescent="0.25">
      <c r="D492" s="18">
        <v>38716</v>
      </c>
      <c r="E492" s="19">
        <v>7.1714230095499945E-2</v>
      </c>
      <c r="F492" s="19">
        <v>1248.29</v>
      </c>
    </row>
    <row r="493" spans="4:6" x14ac:dyDescent="0.25">
      <c r="D493" s="18">
        <v>38720</v>
      </c>
      <c r="E493" s="19">
        <v>7.3605744221060365E-2</v>
      </c>
      <c r="F493" s="19">
        <v>1268.8</v>
      </c>
    </row>
    <row r="494" spans="4:6" x14ac:dyDescent="0.25">
      <c r="D494" s="18">
        <v>38721</v>
      </c>
      <c r="E494" s="19">
        <v>8.9406083577612525E-2</v>
      </c>
      <c r="F494" s="19">
        <v>1273.46</v>
      </c>
    </row>
    <row r="495" spans="4:6" x14ac:dyDescent="0.25">
      <c r="D495" s="18">
        <v>38722</v>
      </c>
      <c r="E495" s="19">
        <v>8.0466359560304221E-2</v>
      </c>
      <c r="F495" s="19">
        <v>1273.48</v>
      </c>
    </row>
    <row r="496" spans="4:6" x14ac:dyDescent="0.25">
      <c r="D496" s="18">
        <v>38723</v>
      </c>
      <c r="E496" s="19">
        <v>8.0458898416099461E-2</v>
      </c>
      <c r="F496" s="19">
        <v>1285.45</v>
      </c>
    </row>
    <row r="497" spans="4:6" x14ac:dyDescent="0.25">
      <c r="D497" s="18">
        <v>38726</v>
      </c>
      <c r="E497" s="19">
        <v>8.6093374430721792E-2</v>
      </c>
      <c r="F497" s="19">
        <v>1290.1500000000001</v>
      </c>
    </row>
    <row r="498" spans="4:6" x14ac:dyDescent="0.25">
      <c r="D498" s="18">
        <v>38727</v>
      </c>
      <c r="E498" s="19">
        <v>8.6867863707153853E-2</v>
      </c>
      <c r="F498" s="19">
        <v>1289.69</v>
      </c>
    </row>
    <row r="499" spans="4:6" x14ac:dyDescent="0.25">
      <c r="D499" s="18">
        <v>38728</v>
      </c>
      <c r="E499" s="19">
        <v>8.5197588981898956E-2</v>
      </c>
      <c r="F499" s="19">
        <v>1294.18</v>
      </c>
    </row>
    <row r="500" spans="4:6" x14ac:dyDescent="0.25">
      <c r="D500" s="18">
        <v>38729</v>
      </c>
      <c r="E500" s="19">
        <v>8.5906935975130494E-2</v>
      </c>
      <c r="F500" s="19">
        <v>1286.06</v>
      </c>
    </row>
    <row r="501" spans="4:6" x14ac:dyDescent="0.25">
      <c r="D501" s="18">
        <v>38730</v>
      </c>
      <c r="E501" s="19">
        <v>8.799727229983223E-2</v>
      </c>
      <c r="F501" s="19">
        <v>1287.6099999999999</v>
      </c>
    </row>
    <row r="502" spans="4:6" x14ac:dyDescent="0.25">
      <c r="D502" s="18">
        <v>38734</v>
      </c>
      <c r="E502" s="19">
        <v>8.8045616063637588E-2</v>
      </c>
      <c r="F502" s="19">
        <v>1282.93</v>
      </c>
    </row>
    <row r="503" spans="4:6" x14ac:dyDescent="0.25">
      <c r="D503" s="18">
        <v>38735</v>
      </c>
      <c r="E503" s="19">
        <v>8.6905476780178403E-2</v>
      </c>
      <c r="F503" s="19">
        <v>1277.93</v>
      </c>
    </row>
    <row r="504" spans="4:6" x14ac:dyDescent="0.25">
      <c r="D504" s="18">
        <v>38736</v>
      </c>
      <c r="E504" s="19">
        <v>8.6758340812670739E-2</v>
      </c>
      <c r="F504" s="19">
        <v>1285.04</v>
      </c>
    </row>
    <row r="505" spans="4:6" x14ac:dyDescent="0.25">
      <c r="D505" s="18">
        <v>38737</v>
      </c>
      <c r="E505" s="19">
        <v>8.8637883243941964E-2</v>
      </c>
      <c r="F505" s="19">
        <v>1261.49</v>
      </c>
    </row>
    <row r="506" spans="4:6" x14ac:dyDescent="0.25">
      <c r="D506" s="18">
        <v>38740</v>
      </c>
      <c r="E506" s="19">
        <v>0.1080843414920991</v>
      </c>
      <c r="F506" s="19">
        <v>1263.82</v>
      </c>
    </row>
    <row r="507" spans="4:6" x14ac:dyDescent="0.25">
      <c r="D507" s="18">
        <v>38741</v>
      </c>
      <c r="E507" s="19">
        <v>0.10643493004632433</v>
      </c>
      <c r="F507" s="19">
        <v>1266.8599999999999</v>
      </c>
    </row>
    <row r="508" spans="4:6" x14ac:dyDescent="0.25">
      <c r="D508" s="18">
        <v>38742</v>
      </c>
      <c r="E508" s="19">
        <v>0.10674203209592077</v>
      </c>
      <c r="F508" s="19">
        <v>1264.68</v>
      </c>
    </row>
    <row r="509" spans="4:6" x14ac:dyDescent="0.25">
      <c r="D509" s="18">
        <v>38743</v>
      </c>
      <c r="E509" s="19">
        <v>0.10656206479020344</v>
      </c>
      <c r="F509" s="19">
        <v>1273.83</v>
      </c>
    </row>
    <row r="510" spans="4:6" x14ac:dyDescent="0.25">
      <c r="D510" s="18">
        <v>38744</v>
      </c>
      <c r="E510" s="19">
        <v>0.10838612674753965</v>
      </c>
      <c r="F510" s="19">
        <v>1283.72</v>
      </c>
    </row>
    <row r="511" spans="4:6" x14ac:dyDescent="0.25">
      <c r="D511" s="18">
        <v>38747</v>
      </c>
      <c r="E511" s="19">
        <v>0.11149272458516965</v>
      </c>
      <c r="F511" s="19">
        <v>1285.19</v>
      </c>
    </row>
    <row r="512" spans="4:6" x14ac:dyDescent="0.25">
      <c r="D512" s="18">
        <v>38748</v>
      </c>
      <c r="E512" s="19">
        <v>0.10672455488453209</v>
      </c>
      <c r="F512" s="19">
        <v>1280.08</v>
      </c>
    </row>
    <row r="513" spans="4:6" x14ac:dyDescent="0.25">
      <c r="D513" s="18">
        <v>38749</v>
      </c>
      <c r="E513" s="19">
        <v>0.10748343598305624</v>
      </c>
      <c r="F513" s="19">
        <v>1282.46</v>
      </c>
    </row>
    <row r="514" spans="4:6" x14ac:dyDescent="0.25">
      <c r="D514" s="18">
        <v>38750</v>
      </c>
      <c r="E514" s="19">
        <v>0.10719212454218227</v>
      </c>
      <c r="F514" s="19">
        <v>1270.8399999999999</v>
      </c>
    </row>
    <row r="515" spans="4:6" x14ac:dyDescent="0.25">
      <c r="D515" s="18">
        <v>38751</v>
      </c>
      <c r="E515" s="19">
        <v>0.11029163037089593</v>
      </c>
      <c r="F515" s="19">
        <v>1264.03</v>
      </c>
    </row>
    <row r="516" spans="4:6" x14ac:dyDescent="0.25">
      <c r="D516" s="18">
        <v>38754</v>
      </c>
      <c r="E516" s="19">
        <v>9.7225063675022316E-2</v>
      </c>
      <c r="F516" s="19">
        <v>1265.02</v>
      </c>
    </row>
    <row r="517" spans="4:6" x14ac:dyDescent="0.25">
      <c r="D517" s="18">
        <v>38755</v>
      </c>
      <c r="E517" s="19">
        <v>9.6466507633871157E-2</v>
      </c>
      <c r="F517" s="19">
        <v>1254.78</v>
      </c>
    </row>
    <row r="518" spans="4:6" x14ac:dyDescent="0.25">
      <c r="D518" s="18">
        <v>38756</v>
      </c>
      <c r="E518" s="19">
        <v>0.1003118190569016</v>
      </c>
      <c r="F518" s="19">
        <v>1265.6500000000001</v>
      </c>
    </row>
    <row r="519" spans="4:6" x14ac:dyDescent="0.25">
      <c r="D519" s="18">
        <v>38757</v>
      </c>
      <c r="E519" s="19">
        <v>9.9559587163035368E-2</v>
      </c>
      <c r="F519" s="19">
        <v>1263.78</v>
      </c>
    </row>
    <row r="520" spans="4:6" x14ac:dyDescent="0.25">
      <c r="D520" s="18">
        <v>38758</v>
      </c>
      <c r="E520" s="19">
        <v>9.8917039929341588E-2</v>
      </c>
      <c r="F520" s="19">
        <v>1266.99</v>
      </c>
    </row>
    <row r="521" spans="4:6" x14ac:dyDescent="0.25">
      <c r="D521" s="18">
        <v>38761</v>
      </c>
      <c r="E521" s="19">
        <v>9.928160411497057E-2</v>
      </c>
      <c r="F521" s="19">
        <v>1262.8599999999999</v>
      </c>
    </row>
    <row r="522" spans="4:6" x14ac:dyDescent="0.25">
      <c r="D522" s="18">
        <v>38762</v>
      </c>
      <c r="E522" s="19">
        <v>9.9199762395717622E-2</v>
      </c>
      <c r="F522" s="19">
        <v>1275.53</v>
      </c>
    </row>
    <row r="523" spans="4:6" x14ac:dyDescent="0.25">
      <c r="D523" s="18">
        <v>38763</v>
      </c>
      <c r="E523" s="19">
        <v>0.10260770511242211</v>
      </c>
      <c r="F523" s="19">
        <v>1280</v>
      </c>
    </row>
    <row r="524" spans="4:6" x14ac:dyDescent="0.25">
      <c r="D524" s="18">
        <v>38764</v>
      </c>
      <c r="E524" s="19">
        <v>0.10320806345427813</v>
      </c>
      <c r="F524" s="19">
        <v>1289.3800000000001</v>
      </c>
    </row>
    <row r="525" spans="4:6" x14ac:dyDescent="0.25">
      <c r="D525" s="18">
        <v>38765</v>
      </c>
      <c r="E525" s="19">
        <v>0.10540720380215461</v>
      </c>
      <c r="F525" s="19">
        <v>1287.24</v>
      </c>
    </row>
    <row r="526" spans="4:6" x14ac:dyDescent="0.25">
      <c r="D526" s="18">
        <v>38769</v>
      </c>
      <c r="E526" s="19">
        <v>0.10472639929107498</v>
      </c>
      <c r="F526" s="19">
        <v>1283.03</v>
      </c>
    </row>
    <row r="527" spans="4:6" x14ac:dyDescent="0.25">
      <c r="D527" s="18">
        <v>38770</v>
      </c>
      <c r="E527" s="19">
        <v>0.10362401794101281</v>
      </c>
      <c r="F527" s="19">
        <v>1292.67</v>
      </c>
    </row>
    <row r="528" spans="4:6" x14ac:dyDescent="0.25">
      <c r="D528" s="18">
        <v>38771</v>
      </c>
      <c r="E528" s="19">
        <v>8.6377091756483934E-2</v>
      </c>
      <c r="F528" s="19">
        <v>1287.79</v>
      </c>
    </row>
    <row r="529" spans="4:6" x14ac:dyDescent="0.25">
      <c r="D529" s="18">
        <v>38772</v>
      </c>
      <c r="E529" s="19">
        <v>8.7096849696430431E-2</v>
      </c>
      <c r="F529" s="19">
        <v>1289.43</v>
      </c>
    </row>
    <row r="530" spans="4:6" x14ac:dyDescent="0.25">
      <c r="D530" s="18">
        <v>38775</v>
      </c>
      <c r="E530" s="19">
        <v>8.6823371979201508E-2</v>
      </c>
      <c r="F530" s="19">
        <v>1294.1199999999999</v>
      </c>
    </row>
    <row r="531" spans="4:6" x14ac:dyDescent="0.25">
      <c r="D531" s="18">
        <v>38776</v>
      </c>
      <c r="E531" s="19">
        <v>8.7494640362063683E-2</v>
      </c>
      <c r="F531" s="19">
        <v>1280.6600000000001</v>
      </c>
    </row>
    <row r="532" spans="4:6" x14ac:dyDescent="0.25">
      <c r="D532" s="18">
        <v>38777</v>
      </c>
      <c r="E532" s="19">
        <v>9.117112195104396E-2</v>
      </c>
      <c r="F532" s="19">
        <v>1291.24</v>
      </c>
    </row>
    <row r="533" spans="4:6" x14ac:dyDescent="0.25">
      <c r="D533" s="18">
        <v>38778</v>
      </c>
      <c r="E533" s="19">
        <v>9.1664533424774278E-2</v>
      </c>
      <c r="F533" s="19">
        <v>1289.1400000000001</v>
      </c>
    </row>
    <row r="534" spans="4:6" x14ac:dyDescent="0.25">
      <c r="D534" s="18">
        <v>38779</v>
      </c>
      <c r="E534" s="19">
        <v>9.1748189895940371E-2</v>
      </c>
      <c r="F534" s="19">
        <v>1287.23</v>
      </c>
    </row>
    <row r="535" spans="4:6" x14ac:dyDescent="0.25">
      <c r="D535" s="18">
        <v>38782</v>
      </c>
      <c r="E535" s="19">
        <v>9.0890613086777289E-2</v>
      </c>
      <c r="F535" s="19">
        <v>1278.26</v>
      </c>
    </row>
    <row r="536" spans="4:6" x14ac:dyDescent="0.25">
      <c r="D536" s="18">
        <v>38783</v>
      </c>
      <c r="E536" s="19">
        <v>9.371075890715351E-2</v>
      </c>
      <c r="F536" s="19">
        <v>1275.8800000000001</v>
      </c>
    </row>
    <row r="537" spans="4:6" x14ac:dyDescent="0.25">
      <c r="D537" s="18">
        <v>38784</v>
      </c>
      <c r="E537" s="19">
        <v>8.8727222166794864E-2</v>
      </c>
      <c r="F537" s="19">
        <v>1278.47</v>
      </c>
    </row>
    <row r="538" spans="4:6" x14ac:dyDescent="0.25">
      <c r="D538" s="18">
        <v>38785</v>
      </c>
      <c r="E538" s="19">
        <v>8.7114491983845771E-2</v>
      </c>
      <c r="F538" s="19">
        <v>1272.23</v>
      </c>
    </row>
    <row r="539" spans="4:6" x14ac:dyDescent="0.25">
      <c r="D539" s="18">
        <v>38786</v>
      </c>
      <c r="E539" s="19">
        <v>8.8634801515626291E-2</v>
      </c>
      <c r="F539" s="19">
        <v>1281.42</v>
      </c>
    </row>
    <row r="540" spans="4:6" x14ac:dyDescent="0.25">
      <c r="D540" s="18">
        <v>38789</v>
      </c>
      <c r="E540" s="19">
        <v>8.7708918920306272E-2</v>
      </c>
      <c r="F540" s="19">
        <v>1284.1300000000001</v>
      </c>
    </row>
    <row r="541" spans="4:6" x14ac:dyDescent="0.25">
      <c r="D541" s="18">
        <v>38790</v>
      </c>
      <c r="E541" s="19">
        <v>8.3016593522238044E-2</v>
      </c>
      <c r="F541" s="19">
        <v>1297.48</v>
      </c>
    </row>
    <row r="542" spans="4:6" x14ac:dyDescent="0.25">
      <c r="D542" s="18">
        <v>38791</v>
      </c>
      <c r="E542" s="19">
        <v>8.9955369233009216E-2</v>
      </c>
      <c r="F542" s="19">
        <v>1303.02</v>
      </c>
    </row>
    <row r="543" spans="4:6" x14ac:dyDescent="0.25">
      <c r="D543" s="18">
        <v>38792</v>
      </c>
      <c r="E543" s="19">
        <v>9.0698395554369135E-2</v>
      </c>
      <c r="F543" s="19">
        <v>1305.33</v>
      </c>
    </row>
    <row r="544" spans="4:6" x14ac:dyDescent="0.25">
      <c r="D544" s="18">
        <v>38793</v>
      </c>
      <c r="E544" s="19">
        <v>9.0222090306696229E-2</v>
      </c>
      <c r="F544" s="19">
        <v>1307.25</v>
      </c>
    </row>
    <row r="545" spans="4:6" x14ac:dyDescent="0.25">
      <c r="D545" s="18">
        <v>38796</v>
      </c>
      <c r="E545" s="19">
        <v>8.3804871166157646E-2</v>
      </c>
      <c r="F545" s="19">
        <v>1305.08</v>
      </c>
    </row>
    <row r="546" spans="4:6" x14ac:dyDescent="0.25">
      <c r="D546" s="18">
        <v>38797</v>
      </c>
      <c r="E546" s="19">
        <v>8.3154616064787676E-2</v>
      </c>
      <c r="F546" s="19">
        <v>1297.23</v>
      </c>
    </row>
    <row r="547" spans="4:6" x14ac:dyDescent="0.25">
      <c r="D547" s="18">
        <v>38798</v>
      </c>
      <c r="E547" s="19">
        <v>8.198152929846364E-2</v>
      </c>
      <c r="F547" s="19">
        <v>1305.04</v>
      </c>
    </row>
    <row r="548" spans="4:6" x14ac:dyDescent="0.25">
      <c r="D548" s="18">
        <v>38799</v>
      </c>
      <c r="E548" s="19">
        <v>8.4273772127604243E-2</v>
      </c>
      <c r="F548" s="19">
        <v>1301.67</v>
      </c>
    </row>
    <row r="549" spans="4:6" x14ac:dyDescent="0.25">
      <c r="D549" s="18">
        <v>38800</v>
      </c>
      <c r="E549" s="19">
        <v>8.3998343754341481E-2</v>
      </c>
      <c r="F549" s="19">
        <v>1302.95</v>
      </c>
    </row>
    <row r="550" spans="4:6" x14ac:dyDescent="0.25">
      <c r="D550" s="18">
        <v>38803</v>
      </c>
      <c r="E550" s="19">
        <v>8.0155965292805026E-2</v>
      </c>
      <c r="F550" s="19">
        <v>1301.6099999999999</v>
      </c>
    </row>
    <row r="551" spans="4:6" x14ac:dyDescent="0.25">
      <c r="D551" s="18">
        <v>38804</v>
      </c>
      <c r="E551" s="19">
        <v>7.9203801749367309E-2</v>
      </c>
      <c r="F551" s="19">
        <v>1293.23</v>
      </c>
    </row>
    <row r="552" spans="4:6" x14ac:dyDescent="0.25">
      <c r="D552" s="18">
        <v>38805</v>
      </c>
      <c r="E552" s="19">
        <v>8.2052157904340645E-2</v>
      </c>
      <c r="F552" s="19">
        <v>1302.8900000000001</v>
      </c>
    </row>
    <row r="553" spans="4:6" x14ac:dyDescent="0.25">
      <c r="D553" s="18">
        <v>38806</v>
      </c>
      <c r="E553" s="19">
        <v>8.494669796844509E-2</v>
      </c>
      <c r="F553" s="19">
        <v>1300.25</v>
      </c>
    </row>
    <row r="554" spans="4:6" x14ac:dyDescent="0.25">
      <c r="D554" s="18">
        <v>38807</v>
      </c>
      <c r="E554" s="19">
        <v>7.7530113834937575E-2</v>
      </c>
      <c r="F554" s="19">
        <v>1294.8699999999999</v>
      </c>
    </row>
    <row r="555" spans="4:6" x14ac:dyDescent="0.25">
      <c r="D555" s="18">
        <v>38810</v>
      </c>
      <c r="E555" s="19">
        <v>7.3705315527746409E-2</v>
      </c>
      <c r="F555" s="19">
        <v>1297.81</v>
      </c>
    </row>
    <row r="556" spans="4:6" x14ac:dyDescent="0.25">
      <c r="D556" s="18">
        <v>38811</v>
      </c>
      <c r="E556" s="19">
        <v>7.3898871659256155E-2</v>
      </c>
      <c r="F556" s="19">
        <v>1305.93</v>
      </c>
    </row>
    <row r="557" spans="4:6" x14ac:dyDescent="0.25">
      <c r="D557" s="18">
        <v>38812</v>
      </c>
      <c r="E557" s="19">
        <v>7.6690768540246465E-2</v>
      </c>
      <c r="F557" s="19">
        <v>1311.56</v>
      </c>
    </row>
    <row r="558" spans="4:6" x14ac:dyDescent="0.25">
      <c r="D558" s="18">
        <v>38813</v>
      </c>
      <c r="E558" s="19">
        <v>7.4386314199576406E-2</v>
      </c>
      <c r="F558" s="19">
        <v>1309.04</v>
      </c>
    </row>
    <row r="559" spans="4:6" x14ac:dyDescent="0.25">
      <c r="D559" s="18">
        <v>38814</v>
      </c>
      <c r="E559" s="19">
        <v>7.440368439059708E-2</v>
      </c>
      <c r="F559" s="19">
        <v>1295.5</v>
      </c>
    </row>
    <row r="560" spans="4:6" x14ac:dyDescent="0.25">
      <c r="D560" s="18">
        <v>38817</v>
      </c>
      <c r="E560" s="19">
        <v>8.2018827842744738E-2</v>
      </c>
      <c r="F560" s="19">
        <v>1296.6199999999999</v>
      </c>
    </row>
    <row r="561" spans="4:6" x14ac:dyDescent="0.25">
      <c r="D561" s="18">
        <v>38818</v>
      </c>
      <c r="E561" s="19">
        <v>8.0383006758030923E-2</v>
      </c>
      <c r="F561" s="19">
        <v>1286.57</v>
      </c>
    </row>
    <row r="562" spans="4:6" x14ac:dyDescent="0.25">
      <c r="D562" s="18">
        <v>38819</v>
      </c>
      <c r="E562" s="19">
        <v>8.1003387837769572E-2</v>
      </c>
      <c r="F562" s="19">
        <v>1288.1199999999999</v>
      </c>
    </row>
    <row r="563" spans="4:6" x14ac:dyDescent="0.25">
      <c r="D563" s="18">
        <v>38820</v>
      </c>
      <c r="E563" s="19">
        <v>8.0790045091586243E-2</v>
      </c>
      <c r="F563" s="19">
        <v>1289.1199999999999</v>
      </c>
    </row>
    <row r="564" spans="4:6" x14ac:dyDescent="0.25">
      <c r="D564" s="18">
        <v>38824</v>
      </c>
      <c r="E564" s="19">
        <v>7.2860643796143501E-2</v>
      </c>
      <c r="F564" s="19">
        <v>1285.33</v>
      </c>
    </row>
    <row r="565" spans="4:6" x14ac:dyDescent="0.25">
      <c r="D565" s="18">
        <v>38825</v>
      </c>
      <c r="E565" s="19">
        <v>7.211123214162285E-2</v>
      </c>
      <c r="F565" s="19">
        <v>1307.28</v>
      </c>
    </row>
    <row r="566" spans="4:6" x14ac:dyDescent="0.25">
      <c r="D566" s="18">
        <v>38826</v>
      </c>
      <c r="E566" s="19">
        <v>9.1915574224829391E-2</v>
      </c>
      <c r="F566" s="19">
        <v>1309.93</v>
      </c>
    </row>
    <row r="567" spans="4:6" x14ac:dyDescent="0.25">
      <c r="D567" s="18">
        <v>38827</v>
      </c>
      <c r="E567" s="19">
        <v>9.2036408448552265E-2</v>
      </c>
      <c r="F567" s="19">
        <v>1311.46</v>
      </c>
    </row>
    <row r="568" spans="4:6" x14ac:dyDescent="0.25">
      <c r="D568" s="18">
        <v>38828</v>
      </c>
      <c r="E568" s="19">
        <v>9.1949405916704738E-2</v>
      </c>
      <c r="F568" s="19">
        <v>1311.28</v>
      </c>
    </row>
    <row r="569" spans="4:6" x14ac:dyDescent="0.25">
      <c r="D569" s="18">
        <v>38831</v>
      </c>
      <c r="E569" s="19">
        <v>8.9654784646971505E-2</v>
      </c>
      <c r="F569" s="19">
        <v>1308.1099999999999</v>
      </c>
    </row>
    <row r="570" spans="4:6" x14ac:dyDescent="0.25">
      <c r="D570" s="18">
        <v>38832</v>
      </c>
      <c r="E570" s="19">
        <v>8.7706228251080487E-2</v>
      </c>
      <c r="F570" s="19">
        <v>1301.74</v>
      </c>
    </row>
    <row r="571" spans="4:6" x14ac:dyDescent="0.25">
      <c r="D571" s="18">
        <v>38833</v>
      </c>
      <c r="E571" s="19">
        <v>8.8818667029936377E-2</v>
      </c>
      <c r="F571" s="19">
        <v>1305.4100000000001</v>
      </c>
    </row>
    <row r="572" spans="4:6" x14ac:dyDescent="0.25">
      <c r="D572" s="18">
        <v>38834</v>
      </c>
      <c r="E572" s="19">
        <v>8.9266344534528586E-2</v>
      </c>
      <c r="F572" s="19">
        <v>1309.72</v>
      </c>
    </row>
    <row r="573" spans="4:6" x14ac:dyDescent="0.25">
      <c r="D573" s="18">
        <v>38835</v>
      </c>
      <c r="E573" s="19">
        <v>8.9893302937000943E-2</v>
      </c>
      <c r="F573" s="19">
        <v>1310.6099999999999</v>
      </c>
    </row>
    <row r="574" spans="4:6" x14ac:dyDescent="0.25">
      <c r="D574" s="18">
        <v>38838</v>
      </c>
      <c r="E574" s="19">
        <v>8.7225133331125013E-2</v>
      </c>
      <c r="F574" s="19">
        <v>1305.19</v>
      </c>
    </row>
    <row r="575" spans="4:6" x14ac:dyDescent="0.25">
      <c r="D575" s="18">
        <v>38839</v>
      </c>
      <c r="E575" s="19">
        <v>8.4679153820777078E-2</v>
      </c>
      <c r="F575" s="19">
        <v>1313.21</v>
      </c>
    </row>
    <row r="576" spans="4:6" x14ac:dyDescent="0.25">
      <c r="D576" s="18">
        <v>38840</v>
      </c>
      <c r="E576" s="19">
        <v>8.6909634223926446E-2</v>
      </c>
      <c r="F576" s="19">
        <v>1308.1199999999999</v>
      </c>
    </row>
    <row r="577" spans="4:6" x14ac:dyDescent="0.25">
      <c r="D577" s="18">
        <v>38841</v>
      </c>
      <c r="E577" s="19">
        <v>8.6770503048114761E-2</v>
      </c>
      <c r="F577" s="19">
        <v>1312.25</v>
      </c>
    </row>
    <row r="578" spans="4:6" x14ac:dyDescent="0.25">
      <c r="D578" s="18">
        <v>38842</v>
      </c>
      <c r="E578" s="19">
        <v>8.7086294026512134E-2</v>
      </c>
      <c r="F578" s="19">
        <v>1325.76</v>
      </c>
    </row>
    <row r="579" spans="4:6" x14ac:dyDescent="0.25">
      <c r="D579" s="18">
        <v>38845</v>
      </c>
      <c r="E579" s="19">
        <v>9.13243117400728E-2</v>
      </c>
      <c r="F579" s="19">
        <v>1324.66</v>
      </c>
    </row>
    <row r="580" spans="4:6" x14ac:dyDescent="0.25">
      <c r="D580" s="18">
        <v>38846</v>
      </c>
      <c r="E580" s="19">
        <v>9.0200035567215398E-2</v>
      </c>
      <c r="F580" s="19">
        <v>1325.14</v>
      </c>
    </row>
    <row r="581" spans="4:6" x14ac:dyDescent="0.25">
      <c r="D581" s="18">
        <v>38847</v>
      </c>
      <c r="E581" s="19">
        <v>8.9973228836224328E-2</v>
      </c>
      <c r="F581" s="19">
        <v>1322.85</v>
      </c>
    </row>
    <row r="582" spans="4:6" x14ac:dyDescent="0.25">
      <c r="D582" s="18">
        <v>38848</v>
      </c>
      <c r="E582" s="19">
        <v>8.3013029031569666E-2</v>
      </c>
      <c r="F582" s="19">
        <v>1305.92</v>
      </c>
    </row>
    <row r="583" spans="4:6" x14ac:dyDescent="0.25">
      <c r="D583" s="18">
        <v>38849</v>
      </c>
      <c r="E583" s="19">
        <v>9.3718026550928729E-2</v>
      </c>
      <c r="F583" s="19">
        <v>1291.24</v>
      </c>
    </row>
    <row r="584" spans="4:6" x14ac:dyDescent="0.25">
      <c r="D584" s="18">
        <v>38852</v>
      </c>
      <c r="E584" s="19">
        <v>9.7741556434634114E-2</v>
      </c>
      <c r="F584" s="19">
        <v>1294.5</v>
      </c>
    </row>
    <row r="585" spans="4:6" x14ac:dyDescent="0.25">
      <c r="D585" s="18">
        <v>38853</v>
      </c>
      <c r="E585" s="19">
        <v>9.8028747223717433E-2</v>
      </c>
      <c r="F585" s="19">
        <v>1292.08</v>
      </c>
    </row>
    <row r="586" spans="4:6" x14ac:dyDescent="0.25">
      <c r="D586" s="18">
        <v>38854</v>
      </c>
      <c r="E586" s="19">
        <v>9.8197983229146191E-2</v>
      </c>
      <c r="F586" s="19">
        <v>1270.32</v>
      </c>
    </row>
    <row r="587" spans="4:6" x14ac:dyDescent="0.25">
      <c r="D587" s="18">
        <v>38855</v>
      </c>
      <c r="E587" s="19">
        <v>0.11334843838749369</v>
      </c>
      <c r="F587" s="19">
        <v>1261.81</v>
      </c>
    </row>
    <row r="588" spans="4:6" x14ac:dyDescent="0.25">
      <c r="D588" s="18">
        <v>38856</v>
      </c>
      <c r="E588" s="19">
        <v>0.10040423682202056</v>
      </c>
      <c r="F588" s="19">
        <v>1267.03</v>
      </c>
    </row>
    <row r="589" spans="4:6" x14ac:dyDescent="0.25">
      <c r="D589" s="18">
        <v>38859</v>
      </c>
      <c r="E589" s="19">
        <v>0.10113981989576291</v>
      </c>
      <c r="F589" s="19">
        <v>1262.07</v>
      </c>
    </row>
    <row r="590" spans="4:6" x14ac:dyDescent="0.25">
      <c r="D590" s="18">
        <v>38860</v>
      </c>
      <c r="E590" s="19">
        <v>0.101930765392357</v>
      </c>
      <c r="F590" s="19">
        <v>1256.58</v>
      </c>
    </row>
    <row r="591" spans="4:6" x14ac:dyDescent="0.25">
      <c r="D591" s="18">
        <v>38861</v>
      </c>
      <c r="E591" s="19">
        <v>0.10299203868701837</v>
      </c>
      <c r="F591" s="19">
        <v>1258.57</v>
      </c>
    </row>
    <row r="592" spans="4:6" x14ac:dyDescent="0.25">
      <c r="D592" s="18">
        <v>38862</v>
      </c>
      <c r="E592" s="19">
        <v>0.10280533667029176</v>
      </c>
      <c r="F592" s="19">
        <v>1272.8800000000001</v>
      </c>
    </row>
    <row r="593" spans="4:6" x14ac:dyDescent="0.25">
      <c r="D593" s="18">
        <v>38863</v>
      </c>
      <c r="E593" s="19">
        <v>0.10844418669996862</v>
      </c>
      <c r="F593" s="19">
        <v>1280.1600000000001</v>
      </c>
    </row>
    <row r="594" spans="4:6" x14ac:dyDescent="0.25">
      <c r="D594" s="18">
        <v>38867</v>
      </c>
      <c r="E594" s="19">
        <v>0.10973561059862447</v>
      </c>
      <c r="F594" s="19">
        <v>1259.8699999999999</v>
      </c>
    </row>
    <row r="595" spans="4:6" x14ac:dyDescent="0.25">
      <c r="D595" s="18">
        <v>38868</v>
      </c>
      <c r="E595" s="19">
        <v>0.12182453638623636</v>
      </c>
      <c r="F595" s="19">
        <v>1270.0899999999999</v>
      </c>
    </row>
    <row r="596" spans="4:6" x14ac:dyDescent="0.25">
      <c r="D596" s="18">
        <v>38869</v>
      </c>
      <c r="E596" s="19">
        <v>0.12483434684577466</v>
      </c>
      <c r="F596" s="19">
        <v>1285.71</v>
      </c>
    </row>
    <row r="597" spans="4:6" x14ac:dyDescent="0.25">
      <c r="D597" s="18">
        <v>38870</v>
      </c>
      <c r="E597" s="19">
        <v>0.1307605625303612</v>
      </c>
      <c r="F597" s="19">
        <v>1288.22</v>
      </c>
    </row>
    <row r="598" spans="4:6" x14ac:dyDescent="0.25">
      <c r="D598" s="18">
        <v>38873</v>
      </c>
      <c r="E598" s="19">
        <v>0.12927507410508338</v>
      </c>
      <c r="F598" s="19">
        <v>1265.29</v>
      </c>
    </row>
    <row r="599" spans="4:6" x14ac:dyDescent="0.25">
      <c r="D599" s="18">
        <v>38874</v>
      </c>
      <c r="E599" s="19">
        <v>0.14224667735737404</v>
      </c>
      <c r="F599" s="19">
        <v>1263.8499999999999</v>
      </c>
    </row>
    <row r="600" spans="4:6" x14ac:dyDescent="0.25">
      <c r="D600" s="18">
        <v>38875</v>
      </c>
      <c r="E600" s="19">
        <v>0.14189838501690694</v>
      </c>
      <c r="F600" s="19">
        <v>1256.1500000000001</v>
      </c>
    </row>
    <row r="601" spans="4:6" x14ac:dyDescent="0.25">
      <c r="D601" s="18">
        <v>38876</v>
      </c>
      <c r="E601" s="19">
        <v>0.13914457290561116</v>
      </c>
      <c r="F601" s="19">
        <v>1257.93</v>
      </c>
    </row>
    <row r="602" spans="4:6" x14ac:dyDescent="0.25">
      <c r="D602" s="18">
        <v>38877</v>
      </c>
      <c r="E602" s="19">
        <v>0.1391987351510838</v>
      </c>
      <c r="F602" s="19">
        <v>1252.3</v>
      </c>
    </row>
    <row r="603" spans="4:6" x14ac:dyDescent="0.25">
      <c r="D603" s="18">
        <v>38880</v>
      </c>
      <c r="E603" s="19">
        <v>0.14001879224600747</v>
      </c>
      <c r="F603" s="19">
        <v>1237.44</v>
      </c>
    </row>
    <row r="604" spans="4:6" x14ac:dyDescent="0.25">
      <c r="D604" s="18">
        <v>38881</v>
      </c>
      <c r="E604" s="19">
        <v>0.14561322660508233</v>
      </c>
      <c r="F604" s="19">
        <v>1223.69</v>
      </c>
    </row>
    <row r="605" spans="4:6" x14ac:dyDescent="0.25">
      <c r="D605" s="18">
        <v>38882</v>
      </c>
      <c r="E605" s="19">
        <v>0.14398926203462226</v>
      </c>
      <c r="F605" s="19">
        <v>1230.04</v>
      </c>
    </row>
    <row r="606" spans="4:6" x14ac:dyDescent="0.25">
      <c r="D606" s="18">
        <v>38883</v>
      </c>
      <c r="E606" s="19">
        <v>0.13991388536446275</v>
      </c>
      <c r="F606" s="19">
        <v>1256.1600000000001</v>
      </c>
    </row>
    <row r="607" spans="4:6" x14ac:dyDescent="0.25">
      <c r="D607" s="18">
        <v>38884</v>
      </c>
      <c r="E607" s="19">
        <v>0.1567184137108556</v>
      </c>
      <c r="F607" s="19">
        <v>1251.54</v>
      </c>
    </row>
    <row r="608" spans="4:6" x14ac:dyDescent="0.25">
      <c r="D608" s="18">
        <v>38887</v>
      </c>
      <c r="E608" s="19">
        <v>0.15708618415633377</v>
      </c>
      <c r="F608" s="19">
        <v>1240.1300000000001</v>
      </c>
    </row>
    <row r="609" spans="4:6" x14ac:dyDescent="0.25">
      <c r="D609" s="18">
        <v>38888</v>
      </c>
      <c r="E609" s="19">
        <v>0.14944078278330758</v>
      </c>
      <c r="F609" s="19">
        <v>1240.1199999999999</v>
      </c>
    </row>
    <row r="610" spans="4:6" x14ac:dyDescent="0.25">
      <c r="D610" s="18">
        <v>38889</v>
      </c>
      <c r="E610" s="19">
        <v>0.14769910962990709</v>
      </c>
      <c r="F610" s="19">
        <v>1252.2</v>
      </c>
    </row>
    <row r="611" spans="4:6" x14ac:dyDescent="0.25">
      <c r="D611" s="18">
        <v>38890</v>
      </c>
      <c r="E611" s="19">
        <v>0.15065256132906771</v>
      </c>
      <c r="F611" s="19">
        <v>1245.5999999999999</v>
      </c>
    </row>
    <row r="612" spans="4:6" x14ac:dyDescent="0.25">
      <c r="D612" s="18">
        <v>38891</v>
      </c>
      <c r="E612" s="19">
        <v>0.15112864308586985</v>
      </c>
      <c r="F612" s="19">
        <v>1244.5</v>
      </c>
    </row>
    <row r="613" spans="4:6" x14ac:dyDescent="0.25">
      <c r="D613" s="18">
        <v>38894</v>
      </c>
      <c r="E613" s="19">
        <v>0.15043640824409718</v>
      </c>
      <c r="F613" s="19">
        <v>1250.56</v>
      </c>
    </row>
    <row r="614" spans="4:6" x14ac:dyDescent="0.25">
      <c r="D614" s="18">
        <v>38895</v>
      </c>
      <c r="E614" s="19">
        <v>0.15123728379567988</v>
      </c>
      <c r="F614" s="19">
        <v>1239.2</v>
      </c>
    </row>
    <row r="615" spans="4:6" x14ac:dyDescent="0.25">
      <c r="D615" s="18">
        <v>38896</v>
      </c>
      <c r="E615" s="19">
        <v>0.14954070017845653</v>
      </c>
      <c r="F615" s="19">
        <v>1246</v>
      </c>
    </row>
    <row r="616" spans="4:6" x14ac:dyDescent="0.25">
      <c r="D616" s="18">
        <v>38897</v>
      </c>
      <c r="E616" s="19">
        <v>0.14944196435688531</v>
      </c>
      <c r="F616" s="19">
        <v>1272.8699999999999</v>
      </c>
    </row>
    <row r="617" spans="4:6" x14ac:dyDescent="0.25">
      <c r="D617" s="18">
        <v>38898</v>
      </c>
      <c r="E617" s="19">
        <v>0.15691850509682462</v>
      </c>
      <c r="F617" s="19">
        <v>1270.2</v>
      </c>
    </row>
    <row r="618" spans="4:6" x14ac:dyDescent="0.25">
      <c r="D618" s="18">
        <v>38901</v>
      </c>
      <c r="E618" s="19">
        <v>0.15468109496747928</v>
      </c>
      <c r="F618" s="19">
        <v>1280.19</v>
      </c>
    </row>
    <row r="619" spans="4:6" x14ac:dyDescent="0.25">
      <c r="D619" s="18">
        <v>38903</v>
      </c>
      <c r="E619" s="19">
        <v>0.15138635107934709</v>
      </c>
      <c r="F619" s="19">
        <v>1270.9100000000001</v>
      </c>
    </row>
    <row r="620" spans="4:6" x14ac:dyDescent="0.25">
      <c r="D620" s="18">
        <v>38904</v>
      </c>
      <c r="E620" s="19">
        <v>0.15323364512422338</v>
      </c>
      <c r="F620" s="19">
        <v>1274.08</v>
      </c>
    </row>
    <row r="621" spans="4:6" x14ac:dyDescent="0.25">
      <c r="D621" s="18">
        <v>38905</v>
      </c>
      <c r="E621" s="19">
        <v>0.14091418830803354</v>
      </c>
      <c r="F621" s="19">
        <v>1265.48</v>
      </c>
    </row>
    <row r="622" spans="4:6" x14ac:dyDescent="0.25">
      <c r="D622" s="18">
        <v>38908</v>
      </c>
      <c r="E622" s="19">
        <v>0.1427143753381474</v>
      </c>
      <c r="F622" s="19">
        <v>1267.3399999999999</v>
      </c>
    </row>
    <row r="623" spans="4:6" x14ac:dyDescent="0.25">
      <c r="D623" s="18">
        <v>38909</v>
      </c>
      <c r="E623" s="19">
        <v>0.14129515735470402</v>
      </c>
      <c r="F623" s="19">
        <v>1272.43</v>
      </c>
    </row>
    <row r="624" spans="4:6" x14ac:dyDescent="0.25">
      <c r="D624" s="18">
        <v>38910</v>
      </c>
      <c r="E624" s="19">
        <v>0.14186395762378931</v>
      </c>
      <c r="F624" s="19">
        <v>1258.5999999999999</v>
      </c>
    </row>
    <row r="625" spans="4:6" x14ac:dyDescent="0.25">
      <c r="D625" s="18">
        <v>38911</v>
      </c>
      <c r="E625" s="19">
        <v>0.14581816325672878</v>
      </c>
      <c r="F625" s="19">
        <v>1242.28</v>
      </c>
    </row>
    <row r="626" spans="4:6" x14ac:dyDescent="0.25">
      <c r="D626" s="18">
        <v>38912</v>
      </c>
      <c r="E626" s="19">
        <v>0.14690790854670099</v>
      </c>
      <c r="F626" s="19">
        <v>1236.2</v>
      </c>
    </row>
    <row r="627" spans="4:6" x14ac:dyDescent="0.25">
      <c r="D627" s="18">
        <v>38915</v>
      </c>
      <c r="E627" s="19">
        <v>0.14292481668666557</v>
      </c>
      <c r="F627" s="19">
        <v>1234.49</v>
      </c>
    </row>
    <row r="628" spans="4:6" x14ac:dyDescent="0.25">
      <c r="D628" s="18">
        <v>38916</v>
      </c>
      <c r="E628" s="19">
        <v>0.1419246131381022</v>
      </c>
      <c r="F628" s="19">
        <v>1236.8599999999999</v>
      </c>
    </row>
    <row r="629" spans="4:6" x14ac:dyDescent="0.25">
      <c r="D629" s="18">
        <v>38917</v>
      </c>
      <c r="E629" s="19">
        <v>0.12299243183107479</v>
      </c>
      <c r="F629" s="19">
        <v>1259.81</v>
      </c>
    </row>
    <row r="630" spans="4:6" x14ac:dyDescent="0.25">
      <c r="D630" s="18">
        <v>38918</v>
      </c>
      <c r="E630" s="19">
        <v>0.13727110627867811</v>
      </c>
      <c r="F630" s="19">
        <v>1249.1300000000001</v>
      </c>
    </row>
    <row r="631" spans="4:6" x14ac:dyDescent="0.25">
      <c r="D631" s="18">
        <v>38919</v>
      </c>
      <c r="E631" s="19">
        <v>0.13679472469043868</v>
      </c>
      <c r="F631" s="19">
        <v>1240.29</v>
      </c>
    </row>
    <row r="632" spans="4:6" x14ac:dyDescent="0.25">
      <c r="D632" s="18">
        <v>38922</v>
      </c>
      <c r="E632" s="19">
        <v>0.13889045648157985</v>
      </c>
      <c r="F632" s="19">
        <v>1260.9100000000001</v>
      </c>
    </row>
    <row r="633" spans="4:6" x14ac:dyDescent="0.25">
      <c r="D633" s="18">
        <v>38923</v>
      </c>
      <c r="E633" s="19">
        <v>0.14604213399615784</v>
      </c>
      <c r="F633" s="19">
        <v>1268.8800000000001</v>
      </c>
    </row>
    <row r="634" spans="4:6" x14ac:dyDescent="0.25">
      <c r="D634" s="18">
        <v>38924</v>
      </c>
      <c r="E634" s="19">
        <v>0.14650314911102963</v>
      </c>
      <c r="F634" s="19">
        <v>1268.4000000000001</v>
      </c>
    </row>
    <row r="635" spans="4:6" x14ac:dyDescent="0.25">
      <c r="D635" s="18">
        <v>38925</v>
      </c>
      <c r="E635" s="19">
        <v>0.14647822840780933</v>
      </c>
      <c r="F635" s="19">
        <v>1263.2</v>
      </c>
    </row>
    <row r="636" spans="4:6" x14ac:dyDescent="0.25">
      <c r="D636" s="18">
        <v>38926</v>
      </c>
      <c r="E636" s="19">
        <v>0.14621524002547134</v>
      </c>
      <c r="F636" s="19">
        <v>1278.55</v>
      </c>
    </row>
    <row r="637" spans="4:6" x14ac:dyDescent="0.25">
      <c r="D637" s="18">
        <v>38929</v>
      </c>
      <c r="E637" s="19">
        <v>0.1486476474046316</v>
      </c>
      <c r="F637" s="19">
        <v>1276.6600000000001</v>
      </c>
    </row>
    <row r="638" spans="4:6" x14ac:dyDescent="0.25">
      <c r="D638" s="18">
        <v>38930</v>
      </c>
      <c r="E638" s="19">
        <v>0.1475742457840894</v>
      </c>
      <c r="F638" s="19">
        <v>1270.92</v>
      </c>
    </row>
    <row r="639" spans="4:6" x14ac:dyDescent="0.25">
      <c r="D639" s="18">
        <v>38931</v>
      </c>
      <c r="E639" s="19">
        <v>0.12960120943042577</v>
      </c>
      <c r="F639" s="19">
        <v>1277.4100000000001</v>
      </c>
    </row>
    <row r="640" spans="4:6" x14ac:dyDescent="0.25">
      <c r="D640" s="18">
        <v>38932</v>
      </c>
      <c r="E640" s="19">
        <v>0.13054940112699923</v>
      </c>
      <c r="F640" s="19">
        <v>1280.27</v>
      </c>
    </row>
    <row r="641" spans="4:6" x14ac:dyDescent="0.25">
      <c r="D641" s="18">
        <v>38933</v>
      </c>
      <c r="E641" s="19">
        <v>0.12805244362038648</v>
      </c>
      <c r="F641" s="19">
        <v>1279.3599999999999</v>
      </c>
    </row>
    <row r="642" spans="4:6" x14ac:dyDescent="0.25">
      <c r="D642" s="18">
        <v>38936</v>
      </c>
      <c r="E642" s="19">
        <v>0.12568582388559435</v>
      </c>
      <c r="F642" s="19">
        <v>1275.77</v>
      </c>
    </row>
    <row r="643" spans="4:6" x14ac:dyDescent="0.25">
      <c r="D643" s="18">
        <v>38937</v>
      </c>
      <c r="E643" s="19">
        <v>0.12576282725446036</v>
      </c>
      <c r="F643" s="19">
        <v>1271.48</v>
      </c>
    </row>
    <row r="644" spans="4:6" x14ac:dyDescent="0.25">
      <c r="D644" s="18">
        <v>38938</v>
      </c>
      <c r="E644" s="19">
        <v>0.12418055917867955</v>
      </c>
      <c r="F644" s="19">
        <v>1265.95</v>
      </c>
    </row>
    <row r="645" spans="4:6" x14ac:dyDescent="0.25">
      <c r="D645" s="18">
        <v>38939</v>
      </c>
      <c r="E645" s="19">
        <v>0.12495488605050614</v>
      </c>
      <c r="F645" s="19">
        <v>1271.81</v>
      </c>
    </row>
    <row r="646" spans="4:6" x14ac:dyDescent="0.25">
      <c r="D646" s="18">
        <v>38940</v>
      </c>
      <c r="E646" s="19">
        <v>0.12519584820055671</v>
      </c>
      <c r="F646" s="19">
        <v>1266.74</v>
      </c>
    </row>
    <row r="647" spans="4:6" x14ac:dyDescent="0.25">
      <c r="D647" s="18">
        <v>38943</v>
      </c>
      <c r="E647" s="19">
        <v>0.1203691378337738</v>
      </c>
      <c r="F647" s="19">
        <v>1268.21</v>
      </c>
    </row>
    <row r="648" spans="4:6" x14ac:dyDescent="0.25">
      <c r="D648" s="18">
        <v>38944</v>
      </c>
      <c r="E648" s="19">
        <v>0.11203982971208885</v>
      </c>
      <c r="F648" s="19">
        <v>1285.58</v>
      </c>
    </row>
    <row r="649" spans="4:6" x14ac:dyDescent="0.25">
      <c r="D649" s="18">
        <v>38945</v>
      </c>
      <c r="E649" s="19">
        <v>0.11998720120798941</v>
      </c>
      <c r="F649" s="19">
        <v>1295.43</v>
      </c>
    </row>
    <row r="650" spans="4:6" x14ac:dyDescent="0.25">
      <c r="D650" s="18">
        <v>38946</v>
      </c>
      <c r="E650" s="19">
        <v>0.12264706304949143</v>
      </c>
      <c r="F650" s="19">
        <v>1297.48</v>
      </c>
    </row>
    <row r="651" spans="4:6" x14ac:dyDescent="0.25">
      <c r="D651" s="18">
        <v>38947</v>
      </c>
      <c r="E651" s="19">
        <v>0.1225920253224628</v>
      </c>
      <c r="F651" s="19">
        <v>1302.3</v>
      </c>
    </row>
    <row r="652" spans="4:6" x14ac:dyDescent="0.25">
      <c r="D652" s="18">
        <v>38950</v>
      </c>
      <c r="E652" s="19">
        <v>0.10636993947011918</v>
      </c>
      <c r="F652" s="19">
        <v>1297.52</v>
      </c>
    </row>
    <row r="653" spans="4:6" x14ac:dyDescent="0.25">
      <c r="D653" s="18">
        <v>38951</v>
      </c>
      <c r="E653" s="19">
        <v>0.1031465262927989</v>
      </c>
      <c r="F653" s="19">
        <v>1298.82</v>
      </c>
    </row>
    <row r="654" spans="4:6" x14ac:dyDescent="0.25">
      <c r="D654" s="18">
        <v>38952</v>
      </c>
      <c r="E654" s="19">
        <v>0.10036398660614418</v>
      </c>
      <c r="F654" s="19">
        <v>1292.99</v>
      </c>
    </row>
    <row r="655" spans="4:6" x14ac:dyDescent="0.25">
      <c r="D655" s="18">
        <v>38953</v>
      </c>
      <c r="E655" s="19">
        <v>8.4797529024587787E-2</v>
      </c>
      <c r="F655" s="19">
        <v>1296.06</v>
      </c>
    </row>
    <row r="656" spans="4:6" x14ac:dyDescent="0.25">
      <c r="D656" s="18">
        <v>38954</v>
      </c>
      <c r="E656" s="19">
        <v>8.2463788785033396E-2</v>
      </c>
      <c r="F656" s="19">
        <v>1295.0899999999999</v>
      </c>
    </row>
    <row r="657" spans="4:6" x14ac:dyDescent="0.25">
      <c r="D657" s="18">
        <v>38957</v>
      </c>
      <c r="E657" s="19">
        <v>8.2492772977912951E-2</v>
      </c>
      <c r="F657" s="19">
        <v>1301.78</v>
      </c>
    </row>
    <row r="658" spans="4:6" x14ac:dyDescent="0.25">
      <c r="D658" s="18">
        <v>38958</v>
      </c>
      <c r="E658" s="19">
        <v>8.3161467304772377E-2</v>
      </c>
      <c r="F658" s="19">
        <v>1304.28</v>
      </c>
    </row>
    <row r="659" spans="4:6" x14ac:dyDescent="0.25">
      <c r="D659" s="18">
        <v>38959</v>
      </c>
      <c r="E659" s="19">
        <v>7.2711110975871254E-2</v>
      </c>
      <c r="F659" s="19">
        <v>1305.3699999999999</v>
      </c>
    </row>
    <row r="660" spans="4:6" x14ac:dyDescent="0.25">
      <c r="D660" s="18">
        <v>38960</v>
      </c>
      <c r="E660" s="19">
        <v>7.2593605877223896E-2</v>
      </c>
      <c r="F660" s="19">
        <v>1303.82</v>
      </c>
    </row>
    <row r="661" spans="4:6" x14ac:dyDescent="0.25">
      <c r="D661" s="18">
        <v>38961</v>
      </c>
      <c r="E661" s="19">
        <v>7.108728494070829E-2</v>
      </c>
      <c r="F661" s="19">
        <v>1311.01</v>
      </c>
    </row>
    <row r="662" spans="4:6" x14ac:dyDescent="0.25">
      <c r="D662" s="18">
        <v>38965</v>
      </c>
      <c r="E662" s="19">
        <v>7.1432833087258049E-2</v>
      </c>
      <c r="F662" s="19">
        <v>1313.25</v>
      </c>
    </row>
    <row r="663" spans="4:6" x14ac:dyDescent="0.25">
      <c r="D663" s="18">
        <v>38966</v>
      </c>
      <c r="E663" s="19">
        <v>7.1265295803850007E-2</v>
      </c>
      <c r="F663" s="19">
        <v>1300.26</v>
      </c>
    </row>
    <row r="664" spans="4:6" x14ac:dyDescent="0.25">
      <c r="D664" s="18">
        <v>38967</v>
      </c>
      <c r="E664" s="19">
        <v>7.8770992351265334E-2</v>
      </c>
      <c r="F664" s="19">
        <v>1294.02</v>
      </c>
    </row>
    <row r="665" spans="4:6" x14ac:dyDescent="0.25">
      <c r="D665" s="18">
        <v>38968</v>
      </c>
      <c r="E665" s="19">
        <v>7.9871769453258898E-2</v>
      </c>
      <c r="F665" s="19">
        <v>1298.92</v>
      </c>
    </row>
    <row r="666" spans="4:6" x14ac:dyDescent="0.25">
      <c r="D666" s="18">
        <v>38971</v>
      </c>
      <c r="E666" s="19">
        <v>8.0082227085891008E-2</v>
      </c>
      <c r="F666" s="19">
        <v>1299.54</v>
      </c>
    </row>
    <row r="667" spans="4:6" x14ac:dyDescent="0.25">
      <c r="D667" s="18">
        <v>38972</v>
      </c>
      <c r="E667" s="19">
        <v>7.8728332326594028E-2</v>
      </c>
      <c r="F667" s="19">
        <v>1313</v>
      </c>
    </row>
    <row r="668" spans="4:6" x14ac:dyDescent="0.25">
      <c r="D668" s="18">
        <v>38973</v>
      </c>
      <c r="E668" s="19">
        <v>8.4676194883164427E-2</v>
      </c>
      <c r="F668" s="19">
        <v>1318.07</v>
      </c>
    </row>
    <row r="669" spans="4:6" x14ac:dyDescent="0.25">
      <c r="D669" s="18">
        <v>38974</v>
      </c>
      <c r="E669" s="19">
        <v>8.4601599146864465E-2</v>
      </c>
      <c r="F669" s="19">
        <v>1316.28</v>
      </c>
    </row>
    <row r="670" spans="4:6" x14ac:dyDescent="0.25">
      <c r="D670" s="18">
        <v>38975</v>
      </c>
      <c r="E670" s="19">
        <v>8.4635555434567425E-2</v>
      </c>
      <c r="F670" s="19">
        <v>1319.66</v>
      </c>
    </row>
    <row r="671" spans="4:6" x14ac:dyDescent="0.25">
      <c r="D671" s="18">
        <v>38978</v>
      </c>
      <c r="E671" s="19">
        <v>7.1545671105214204E-2</v>
      </c>
      <c r="F671" s="19">
        <v>1321.18</v>
      </c>
    </row>
    <row r="672" spans="4:6" x14ac:dyDescent="0.25">
      <c r="D672" s="18">
        <v>38979</v>
      </c>
      <c r="E672" s="19">
        <v>6.6832929151218537E-2</v>
      </c>
      <c r="F672" s="19">
        <v>1317.64</v>
      </c>
    </row>
    <row r="673" spans="4:6" x14ac:dyDescent="0.25">
      <c r="D673" s="18">
        <v>38980</v>
      </c>
      <c r="E673" s="19">
        <v>6.7234345009136179E-2</v>
      </c>
      <c r="F673" s="19">
        <v>1325.18</v>
      </c>
    </row>
    <row r="674" spans="4:6" x14ac:dyDescent="0.25">
      <c r="D674" s="18">
        <v>38981</v>
      </c>
      <c r="E674" s="19">
        <v>6.8817964436761331E-2</v>
      </c>
      <c r="F674" s="19">
        <v>1318.03</v>
      </c>
    </row>
    <row r="675" spans="4:6" x14ac:dyDescent="0.25">
      <c r="D675" s="18">
        <v>38982</v>
      </c>
      <c r="E675" s="19">
        <v>7.0116282536882471E-2</v>
      </c>
      <c r="F675" s="19">
        <v>1314.78</v>
      </c>
    </row>
    <row r="676" spans="4:6" x14ac:dyDescent="0.25">
      <c r="D676" s="18">
        <v>38985</v>
      </c>
      <c r="E676" s="19">
        <v>7.0531014332803954E-2</v>
      </c>
      <c r="F676" s="19">
        <v>1326.37</v>
      </c>
    </row>
    <row r="677" spans="4:6" x14ac:dyDescent="0.25">
      <c r="D677" s="18">
        <v>38986</v>
      </c>
      <c r="E677" s="19">
        <v>7.5000731682080518E-2</v>
      </c>
      <c r="F677" s="19">
        <v>1336.35</v>
      </c>
    </row>
    <row r="678" spans="4:6" x14ac:dyDescent="0.25">
      <c r="D678" s="18">
        <v>38987</v>
      </c>
      <c r="E678" s="19">
        <v>7.8767639697866904E-2</v>
      </c>
      <c r="F678" s="19">
        <v>1336.59</v>
      </c>
    </row>
    <row r="679" spans="4:6" x14ac:dyDescent="0.25">
      <c r="D679" s="18">
        <v>38988</v>
      </c>
      <c r="E679" s="19">
        <v>7.8729216595492424E-2</v>
      </c>
      <c r="F679" s="19">
        <v>1338.88</v>
      </c>
    </row>
    <row r="680" spans="4:6" x14ac:dyDescent="0.25">
      <c r="D680" s="18">
        <v>38989</v>
      </c>
      <c r="E680" s="19">
        <v>7.6992036263933319E-2</v>
      </c>
      <c r="F680" s="19">
        <v>1335.85</v>
      </c>
    </row>
    <row r="681" spans="4:6" x14ac:dyDescent="0.25">
      <c r="D681" s="18">
        <v>38992</v>
      </c>
      <c r="E681" s="19">
        <v>7.7099980922142652E-2</v>
      </c>
      <c r="F681" s="19">
        <v>1331.32</v>
      </c>
    </row>
    <row r="682" spans="4:6" x14ac:dyDescent="0.25">
      <c r="D682" s="18">
        <v>38993</v>
      </c>
      <c r="E682" s="19">
        <v>7.7901116799223444E-2</v>
      </c>
      <c r="F682" s="19">
        <v>1334.11</v>
      </c>
    </row>
    <row r="683" spans="4:6" x14ac:dyDescent="0.25">
      <c r="D683" s="18">
        <v>38994</v>
      </c>
      <c r="E683" s="19">
        <v>7.8119240299901124E-2</v>
      </c>
      <c r="F683" s="19">
        <v>1350.2</v>
      </c>
    </row>
    <row r="684" spans="4:6" x14ac:dyDescent="0.25">
      <c r="D684" s="18">
        <v>38995</v>
      </c>
      <c r="E684" s="19">
        <v>8.6037412755885473E-2</v>
      </c>
      <c r="F684" s="19">
        <v>1353.22</v>
      </c>
    </row>
    <row r="685" spans="4:6" x14ac:dyDescent="0.25">
      <c r="D685" s="18">
        <v>38996</v>
      </c>
      <c r="E685" s="19">
        <v>8.6175583912081521E-2</v>
      </c>
      <c r="F685" s="19">
        <v>1349.59</v>
      </c>
    </row>
    <row r="686" spans="4:6" x14ac:dyDescent="0.25">
      <c r="D686" s="18">
        <v>38999</v>
      </c>
      <c r="E686" s="19">
        <v>7.9855863937163402E-2</v>
      </c>
      <c r="F686" s="19">
        <v>1350.66</v>
      </c>
    </row>
    <row r="687" spans="4:6" x14ac:dyDescent="0.25">
      <c r="D687" s="18">
        <v>39000</v>
      </c>
      <c r="E687" s="19">
        <v>7.8224514345604068E-2</v>
      </c>
      <c r="F687" s="19">
        <v>1353.42</v>
      </c>
    </row>
    <row r="688" spans="4:6" x14ac:dyDescent="0.25">
      <c r="D688" s="18">
        <v>39001</v>
      </c>
      <c r="E688" s="19">
        <v>7.7480215658530069E-2</v>
      </c>
      <c r="F688" s="19">
        <v>1349.95</v>
      </c>
    </row>
    <row r="689" spans="4:6" x14ac:dyDescent="0.25">
      <c r="D689" s="18">
        <v>39002</v>
      </c>
      <c r="E689" s="19">
        <v>7.7949116639467575E-2</v>
      </c>
      <c r="F689" s="19">
        <v>1362.83</v>
      </c>
    </row>
    <row r="690" spans="4:6" x14ac:dyDescent="0.25">
      <c r="D690" s="18">
        <v>39003</v>
      </c>
      <c r="E690" s="19">
        <v>7.6764083556586662E-2</v>
      </c>
      <c r="F690" s="19">
        <v>1365.62</v>
      </c>
    </row>
    <row r="691" spans="4:6" x14ac:dyDescent="0.25">
      <c r="D691" s="18">
        <v>39006</v>
      </c>
      <c r="E691" s="19">
        <v>7.5963804959907788E-2</v>
      </c>
      <c r="F691" s="19">
        <v>1369.06</v>
      </c>
    </row>
    <row r="692" spans="4:6" x14ac:dyDescent="0.25">
      <c r="D692" s="18">
        <v>39007</v>
      </c>
      <c r="E692" s="19">
        <v>7.6301023154186132E-2</v>
      </c>
      <c r="F692" s="19">
        <v>1364.05</v>
      </c>
    </row>
    <row r="693" spans="4:6" x14ac:dyDescent="0.25">
      <c r="D693" s="18">
        <v>39008</v>
      </c>
      <c r="E693" s="19">
        <v>7.6814501732406171E-2</v>
      </c>
      <c r="F693" s="19">
        <v>1365.8</v>
      </c>
    </row>
    <row r="694" spans="4:6" x14ac:dyDescent="0.25">
      <c r="D694" s="18">
        <v>39009</v>
      </c>
      <c r="E694" s="19">
        <v>7.6838259706120474E-2</v>
      </c>
      <c r="F694" s="19">
        <v>1366.96</v>
      </c>
    </row>
    <row r="695" spans="4:6" x14ac:dyDescent="0.25">
      <c r="D695" s="18">
        <v>39010</v>
      </c>
      <c r="E695" s="19">
        <v>7.6353894524663929E-2</v>
      </c>
      <c r="F695" s="19">
        <v>1368.6</v>
      </c>
    </row>
    <row r="696" spans="4:6" x14ac:dyDescent="0.25">
      <c r="D696" s="18">
        <v>39013</v>
      </c>
      <c r="E696" s="19">
        <v>7.3982683051682013E-2</v>
      </c>
      <c r="F696" s="19">
        <v>1377.02</v>
      </c>
    </row>
    <row r="697" spans="4:6" x14ac:dyDescent="0.25">
      <c r="D697" s="18">
        <v>39014</v>
      </c>
      <c r="E697" s="19">
        <v>7.4626264495942535E-2</v>
      </c>
      <c r="F697" s="19">
        <v>1377.38</v>
      </c>
    </row>
    <row r="698" spans="4:6" x14ac:dyDescent="0.25">
      <c r="D698" s="18">
        <v>39015</v>
      </c>
      <c r="E698" s="19">
        <v>7.4162283340937371E-2</v>
      </c>
      <c r="F698" s="19">
        <v>1382.22</v>
      </c>
    </row>
    <row r="699" spans="4:6" x14ac:dyDescent="0.25">
      <c r="D699" s="18">
        <v>39016</v>
      </c>
      <c r="E699" s="19">
        <v>6.8983108075667585E-2</v>
      </c>
      <c r="F699" s="19">
        <v>1389.08</v>
      </c>
    </row>
    <row r="700" spans="4:6" x14ac:dyDescent="0.25">
      <c r="D700" s="18">
        <v>39017</v>
      </c>
      <c r="E700" s="19">
        <v>6.63005773066217E-2</v>
      </c>
      <c r="F700" s="19">
        <v>1377.34</v>
      </c>
    </row>
    <row r="701" spans="4:6" x14ac:dyDescent="0.25">
      <c r="D701" s="18">
        <v>39020</v>
      </c>
      <c r="E701" s="19">
        <v>7.225348710997577E-2</v>
      </c>
      <c r="F701" s="19">
        <v>1377.93</v>
      </c>
    </row>
    <row r="702" spans="4:6" x14ac:dyDescent="0.25">
      <c r="D702" s="18">
        <v>39021</v>
      </c>
      <c r="E702" s="19">
        <v>7.2035412283877193E-2</v>
      </c>
      <c r="F702" s="19">
        <v>1377.94</v>
      </c>
    </row>
    <row r="703" spans="4:6" x14ac:dyDescent="0.25">
      <c r="D703" s="18">
        <v>39022</v>
      </c>
      <c r="E703" s="19">
        <v>7.1626134105992556E-2</v>
      </c>
      <c r="F703" s="19">
        <v>1367.81</v>
      </c>
    </row>
    <row r="704" spans="4:6" x14ac:dyDescent="0.25">
      <c r="D704" s="18">
        <v>39023</v>
      </c>
      <c r="E704" s="19">
        <v>7.4978527872910386E-2</v>
      </c>
      <c r="F704" s="19">
        <v>1367.34</v>
      </c>
    </row>
    <row r="705" spans="4:6" x14ac:dyDescent="0.25">
      <c r="D705" s="18">
        <v>39024</v>
      </c>
      <c r="E705" s="19">
        <v>7.4652070303225515E-2</v>
      </c>
      <c r="F705" s="19">
        <v>1364.3</v>
      </c>
    </row>
    <row r="706" spans="4:6" x14ac:dyDescent="0.25">
      <c r="D706" s="18">
        <v>39027</v>
      </c>
      <c r="E706" s="19">
        <v>6.3114427759218342E-2</v>
      </c>
      <c r="F706" s="19">
        <v>1379.78</v>
      </c>
    </row>
    <row r="707" spans="4:6" x14ac:dyDescent="0.25">
      <c r="D707" s="18">
        <v>39028</v>
      </c>
      <c r="E707" s="19">
        <v>7.3378340162489397E-2</v>
      </c>
      <c r="F707" s="19">
        <v>1382.84</v>
      </c>
    </row>
    <row r="708" spans="4:6" x14ac:dyDescent="0.25">
      <c r="D708" s="18">
        <v>39029</v>
      </c>
      <c r="E708" s="19">
        <v>7.319800749142942E-2</v>
      </c>
      <c r="F708" s="19">
        <v>1385.72</v>
      </c>
    </row>
    <row r="709" spans="4:6" x14ac:dyDescent="0.25">
      <c r="D709" s="18">
        <v>39030</v>
      </c>
      <c r="E709" s="19">
        <v>7.3486970612770222E-2</v>
      </c>
      <c r="F709" s="19">
        <v>1378.33</v>
      </c>
    </row>
    <row r="710" spans="4:6" x14ac:dyDescent="0.25">
      <c r="D710" s="18">
        <v>39031</v>
      </c>
      <c r="E710" s="19">
        <v>7.5366580104591838E-2</v>
      </c>
      <c r="F710" s="19">
        <v>1380.9</v>
      </c>
    </row>
    <row r="711" spans="4:6" x14ac:dyDescent="0.25">
      <c r="D711" s="18">
        <v>39034</v>
      </c>
      <c r="E711" s="19">
        <v>7.5129096587338087E-2</v>
      </c>
      <c r="F711" s="19">
        <v>1384.42</v>
      </c>
    </row>
    <row r="712" spans="4:6" x14ac:dyDescent="0.25">
      <c r="D712" s="18">
        <v>39035</v>
      </c>
      <c r="E712" s="19">
        <v>6.8452517932910711E-2</v>
      </c>
      <c r="F712" s="19">
        <v>1393.22</v>
      </c>
    </row>
    <row r="713" spans="4:6" x14ac:dyDescent="0.25">
      <c r="D713" s="18">
        <v>39036</v>
      </c>
      <c r="E713" s="19">
        <v>7.1398380409329998E-2</v>
      </c>
      <c r="F713" s="19">
        <v>1396.57</v>
      </c>
    </row>
    <row r="714" spans="4:6" x14ac:dyDescent="0.25">
      <c r="D714" s="18">
        <v>39037</v>
      </c>
      <c r="E714" s="19">
        <v>7.1353311568605179E-2</v>
      </c>
      <c r="F714" s="19">
        <v>1399.76</v>
      </c>
    </row>
    <row r="715" spans="4:6" x14ac:dyDescent="0.25">
      <c r="D715" s="18">
        <v>39038</v>
      </c>
      <c r="E715" s="19">
        <v>7.068921293626583E-2</v>
      </c>
      <c r="F715" s="19">
        <v>1401.2</v>
      </c>
    </row>
    <row r="716" spans="4:6" x14ac:dyDescent="0.25">
      <c r="D716" s="18">
        <v>39041</v>
      </c>
      <c r="E716" s="19">
        <v>7.0641670159604236E-2</v>
      </c>
      <c r="F716" s="19">
        <v>1400.5</v>
      </c>
    </row>
    <row r="717" spans="4:6" x14ac:dyDescent="0.25">
      <c r="D717" s="18">
        <v>39042</v>
      </c>
      <c r="E717" s="19">
        <v>7.0603470753524258E-2</v>
      </c>
      <c r="F717" s="19">
        <v>1402.81</v>
      </c>
    </row>
    <row r="718" spans="4:6" x14ac:dyDescent="0.25">
      <c r="D718" s="18">
        <v>39043</v>
      </c>
      <c r="E718" s="19">
        <v>7.0707098573250929E-2</v>
      </c>
      <c r="F718" s="19">
        <v>1406.09</v>
      </c>
    </row>
    <row r="719" spans="4:6" x14ac:dyDescent="0.25">
      <c r="D719" s="18">
        <v>39045</v>
      </c>
      <c r="E719" s="19">
        <v>6.8051910082902553E-2</v>
      </c>
      <c r="F719" s="19">
        <v>1400.95</v>
      </c>
    </row>
    <row r="720" spans="4:6" x14ac:dyDescent="0.25">
      <c r="D720" s="18">
        <v>39048</v>
      </c>
      <c r="E720" s="19">
        <v>6.9165792747911944E-2</v>
      </c>
      <c r="F720" s="19">
        <v>1381.96</v>
      </c>
    </row>
    <row r="721" spans="4:6" x14ac:dyDescent="0.25">
      <c r="D721" s="18">
        <v>39049</v>
      </c>
      <c r="E721" s="19">
        <v>8.2319599742043795E-2</v>
      </c>
      <c r="F721" s="19">
        <v>1386.72</v>
      </c>
    </row>
    <row r="722" spans="4:6" x14ac:dyDescent="0.25">
      <c r="D722" s="18">
        <v>39050</v>
      </c>
      <c r="E722" s="19">
        <v>8.1432139967688236E-2</v>
      </c>
      <c r="F722" s="19">
        <v>1399.48</v>
      </c>
    </row>
    <row r="723" spans="4:6" x14ac:dyDescent="0.25">
      <c r="D723" s="18">
        <v>39051</v>
      </c>
      <c r="E723" s="19">
        <v>8.2261888076759646E-2</v>
      </c>
      <c r="F723" s="19">
        <v>1400.63</v>
      </c>
    </row>
    <row r="724" spans="4:6" x14ac:dyDescent="0.25">
      <c r="D724" s="18">
        <v>39052</v>
      </c>
      <c r="E724" s="19">
        <v>8.2296084840786557E-2</v>
      </c>
      <c r="F724" s="19">
        <v>1396.71</v>
      </c>
    </row>
    <row r="725" spans="4:6" x14ac:dyDescent="0.25">
      <c r="D725" s="18">
        <v>39055</v>
      </c>
      <c r="E725" s="19">
        <v>8.284092950561868E-2</v>
      </c>
      <c r="F725" s="19">
        <v>1409.12</v>
      </c>
    </row>
    <row r="726" spans="4:6" x14ac:dyDescent="0.25">
      <c r="D726" s="18">
        <v>39056</v>
      </c>
      <c r="E726" s="19">
        <v>8.4470678034985883E-2</v>
      </c>
      <c r="F726" s="19">
        <v>1414.76</v>
      </c>
    </row>
    <row r="727" spans="4:6" x14ac:dyDescent="0.25">
      <c r="D727" s="18">
        <v>39057</v>
      </c>
      <c r="E727" s="19">
        <v>8.5537783801118816E-2</v>
      </c>
      <c r="F727" s="19">
        <v>1412.9</v>
      </c>
    </row>
    <row r="728" spans="4:6" x14ac:dyDescent="0.25">
      <c r="D728" s="18">
        <v>39058</v>
      </c>
      <c r="E728" s="19">
        <v>8.5321690505544542E-2</v>
      </c>
      <c r="F728" s="19">
        <v>1407.29</v>
      </c>
    </row>
    <row r="729" spans="4:6" x14ac:dyDescent="0.25">
      <c r="D729" s="18">
        <v>39059</v>
      </c>
      <c r="E729" s="19">
        <v>7.7478821755940716E-2</v>
      </c>
      <c r="F729" s="19">
        <v>1409.84</v>
      </c>
    </row>
    <row r="730" spans="4:6" x14ac:dyDescent="0.25">
      <c r="D730" s="18">
        <v>39062</v>
      </c>
      <c r="E730" s="19">
        <v>7.735822814721853E-2</v>
      </c>
      <c r="F730" s="19">
        <v>1413.04</v>
      </c>
    </row>
    <row r="731" spans="4:6" x14ac:dyDescent="0.25">
      <c r="D731" s="18">
        <v>39063</v>
      </c>
      <c r="E731" s="19">
        <v>7.7418295672492018E-2</v>
      </c>
      <c r="F731" s="19">
        <v>1411.56</v>
      </c>
    </row>
    <row r="732" spans="4:6" x14ac:dyDescent="0.25">
      <c r="D732" s="18">
        <v>39064</v>
      </c>
      <c r="E732" s="19">
        <v>7.5356832204813387E-2</v>
      </c>
      <c r="F732" s="19">
        <v>1413.21</v>
      </c>
    </row>
    <row r="733" spans="4:6" x14ac:dyDescent="0.25">
      <c r="D733" s="18">
        <v>39065</v>
      </c>
      <c r="E733" s="19">
        <v>7.5196647863807003E-2</v>
      </c>
      <c r="F733" s="19">
        <v>1425.49</v>
      </c>
    </row>
    <row r="734" spans="4:6" x14ac:dyDescent="0.25">
      <c r="D734" s="18">
        <v>39066</v>
      </c>
      <c r="E734" s="19">
        <v>8.0235474252492736E-2</v>
      </c>
      <c r="F734" s="19">
        <v>1427.09</v>
      </c>
    </row>
    <row r="735" spans="4:6" x14ac:dyDescent="0.25">
      <c r="D735" s="18">
        <v>39069</v>
      </c>
      <c r="E735" s="19">
        <v>7.740966143681495E-2</v>
      </c>
      <c r="F735" s="19">
        <v>1422.48</v>
      </c>
    </row>
    <row r="736" spans="4:6" x14ac:dyDescent="0.25">
      <c r="D736" s="18">
        <v>39070</v>
      </c>
      <c r="E736" s="19">
        <v>7.775670987913158E-2</v>
      </c>
      <c r="F736" s="19">
        <v>1425.55</v>
      </c>
    </row>
    <row r="737" spans="4:6" x14ac:dyDescent="0.25">
      <c r="D737" s="18">
        <v>39071</v>
      </c>
      <c r="E737" s="19">
        <v>7.7715619157252377E-2</v>
      </c>
      <c r="F737" s="19">
        <v>1423.53</v>
      </c>
    </row>
    <row r="738" spans="4:6" x14ac:dyDescent="0.25">
      <c r="D738" s="18">
        <v>39072</v>
      </c>
      <c r="E738" s="19">
        <v>7.7785855475051763E-2</v>
      </c>
      <c r="F738" s="19">
        <v>1418.3</v>
      </c>
    </row>
    <row r="739" spans="4:6" x14ac:dyDescent="0.25">
      <c r="D739" s="18">
        <v>39073</v>
      </c>
      <c r="E739" s="19">
        <v>7.8758890420798894E-2</v>
      </c>
      <c r="F739" s="19">
        <v>1410.76</v>
      </c>
    </row>
    <row r="740" spans="4:6" x14ac:dyDescent="0.25">
      <c r="D740" s="18">
        <v>39077</v>
      </c>
      <c r="E740" s="19">
        <v>8.0605904887899746E-2</v>
      </c>
      <c r="F740" s="19">
        <v>1416.9</v>
      </c>
    </row>
    <row r="741" spans="4:6" x14ac:dyDescent="0.25">
      <c r="D741" s="18">
        <v>39078</v>
      </c>
      <c r="E741" s="19">
        <v>8.1552863950285062E-2</v>
      </c>
      <c r="F741" s="19">
        <v>1426.84</v>
      </c>
    </row>
    <row r="742" spans="4:6" x14ac:dyDescent="0.25">
      <c r="D742" s="18">
        <v>39079</v>
      </c>
      <c r="E742" s="19">
        <v>8.4006216615074111E-2</v>
      </c>
      <c r="F742" s="19">
        <v>1424.73</v>
      </c>
    </row>
    <row r="743" spans="4:6" x14ac:dyDescent="0.25">
      <c r="D743" s="18">
        <v>39080</v>
      </c>
      <c r="E743" s="19">
        <v>7.0346144623331747E-2</v>
      </c>
      <c r="F743" s="19">
        <v>1418.3</v>
      </c>
    </row>
    <row r="744" spans="4:6" x14ac:dyDescent="0.25">
      <c r="D744" s="18">
        <v>39085</v>
      </c>
      <c r="E744" s="19">
        <v>7.1045904430154114E-2</v>
      </c>
      <c r="F744" s="19">
        <v>1416.6</v>
      </c>
    </row>
    <row r="745" spans="4:6" x14ac:dyDescent="0.25">
      <c r="D745" s="18">
        <v>39086</v>
      </c>
      <c r="E745" s="19">
        <v>6.405468612002467E-2</v>
      </c>
      <c r="F745" s="19">
        <v>1418.34</v>
      </c>
    </row>
    <row r="746" spans="4:6" x14ac:dyDescent="0.25">
      <c r="D746" s="18">
        <v>39087</v>
      </c>
      <c r="E746" s="19">
        <v>6.4129048324803914E-2</v>
      </c>
      <c r="F746" s="19">
        <v>1409.71</v>
      </c>
    </row>
    <row r="747" spans="4:6" x14ac:dyDescent="0.25">
      <c r="D747" s="18">
        <v>39090</v>
      </c>
      <c r="E747" s="19">
        <v>6.6702519825835763E-2</v>
      </c>
      <c r="F747" s="19">
        <v>1412.84</v>
      </c>
    </row>
    <row r="748" spans="4:6" x14ac:dyDescent="0.25">
      <c r="D748" s="18">
        <v>39091</v>
      </c>
      <c r="E748" s="19">
        <v>6.0077008707585991E-2</v>
      </c>
      <c r="F748" s="19">
        <v>1412.11</v>
      </c>
    </row>
    <row r="749" spans="4:6" x14ac:dyDescent="0.25">
      <c r="D749" s="18">
        <v>39092</v>
      </c>
      <c r="E749" s="19">
        <v>5.8562245770501356E-2</v>
      </c>
      <c r="F749" s="19">
        <v>1414.85</v>
      </c>
    </row>
    <row r="750" spans="4:6" x14ac:dyDescent="0.25">
      <c r="D750" s="18">
        <v>39093</v>
      </c>
      <c r="E750" s="19">
        <v>5.8760144146760569E-2</v>
      </c>
      <c r="F750" s="19">
        <v>1423.82</v>
      </c>
    </row>
    <row r="751" spans="4:6" x14ac:dyDescent="0.25">
      <c r="D751" s="18">
        <v>39094</v>
      </c>
      <c r="E751" s="19">
        <v>6.1065172207520939E-2</v>
      </c>
      <c r="F751" s="19">
        <v>1430.73</v>
      </c>
    </row>
    <row r="752" spans="4:6" x14ac:dyDescent="0.25">
      <c r="D752" s="18">
        <v>39098</v>
      </c>
      <c r="E752" s="19">
        <v>6.2927732733208633E-2</v>
      </c>
      <c r="F752" s="19">
        <v>1431.9</v>
      </c>
    </row>
    <row r="753" spans="4:6" x14ac:dyDescent="0.25">
      <c r="D753" s="18">
        <v>39099</v>
      </c>
      <c r="E753" s="19">
        <v>6.2519399735229242E-2</v>
      </c>
      <c r="F753" s="19">
        <v>1430.62</v>
      </c>
    </row>
    <row r="754" spans="4:6" x14ac:dyDescent="0.25">
      <c r="D754" s="18">
        <v>39100</v>
      </c>
      <c r="E754" s="19">
        <v>6.2492060954205994E-2</v>
      </c>
      <c r="F754" s="19">
        <v>1426.37</v>
      </c>
    </row>
    <row r="755" spans="4:6" x14ac:dyDescent="0.25">
      <c r="D755" s="18">
        <v>39101</v>
      </c>
      <c r="E755" s="19">
        <v>6.317448585475384E-2</v>
      </c>
      <c r="F755" s="19">
        <v>1430.5</v>
      </c>
    </row>
    <row r="756" spans="4:6" x14ac:dyDescent="0.25">
      <c r="D756" s="18">
        <v>39104</v>
      </c>
      <c r="E756" s="19">
        <v>5.6827240004301949E-2</v>
      </c>
      <c r="F756" s="19">
        <v>1422.95</v>
      </c>
    </row>
    <row r="757" spans="4:6" x14ac:dyDescent="0.25">
      <c r="D757" s="18">
        <v>39105</v>
      </c>
      <c r="E757" s="19">
        <v>5.9461670439821826E-2</v>
      </c>
      <c r="F757" s="19">
        <v>1427.99</v>
      </c>
    </row>
    <row r="758" spans="4:6" x14ac:dyDescent="0.25">
      <c r="D758" s="18">
        <v>39106</v>
      </c>
      <c r="E758" s="19">
        <v>5.9657074894149703E-2</v>
      </c>
      <c r="F758" s="19">
        <v>1440.13</v>
      </c>
    </row>
    <row r="759" spans="4:6" x14ac:dyDescent="0.25">
      <c r="D759" s="18">
        <v>39107</v>
      </c>
      <c r="E759" s="19">
        <v>6.5777044755833222E-2</v>
      </c>
      <c r="F759" s="19">
        <v>1423.9</v>
      </c>
    </row>
    <row r="760" spans="4:6" x14ac:dyDescent="0.25">
      <c r="D760" s="18">
        <v>39108</v>
      </c>
      <c r="E760" s="19">
        <v>7.5993301723936771E-2</v>
      </c>
      <c r="F760" s="19">
        <v>1422.18</v>
      </c>
    </row>
    <row r="761" spans="4:6" x14ac:dyDescent="0.25">
      <c r="D761" s="18">
        <v>39111</v>
      </c>
      <c r="E761" s="19">
        <v>7.5076842435489302E-2</v>
      </c>
      <c r="F761" s="19">
        <v>1420.62</v>
      </c>
    </row>
    <row r="762" spans="4:6" x14ac:dyDescent="0.25">
      <c r="D762" s="18">
        <v>39112</v>
      </c>
      <c r="E762" s="19">
        <v>7.2971700585868646E-2</v>
      </c>
      <c r="F762" s="19">
        <v>1428.82</v>
      </c>
    </row>
    <row r="763" spans="4:6" x14ac:dyDescent="0.25">
      <c r="D763" s="18">
        <v>39113</v>
      </c>
      <c r="E763" s="19">
        <v>7.408292936205628E-2</v>
      </c>
      <c r="F763" s="19">
        <v>1438.24</v>
      </c>
    </row>
    <row r="764" spans="4:6" x14ac:dyDescent="0.25">
      <c r="D764" s="18">
        <v>39114</v>
      </c>
      <c r="E764" s="19">
        <v>7.3641670999675404E-2</v>
      </c>
      <c r="F764" s="19">
        <v>1445.94</v>
      </c>
    </row>
    <row r="765" spans="4:6" x14ac:dyDescent="0.25">
      <c r="D765" s="18">
        <v>39115</v>
      </c>
      <c r="E765" s="19">
        <v>7.5660952796776121E-2</v>
      </c>
      <c r="F765" s="19">
        <v>1448.39</v>
      </c>
    </row>
    <row r="766" spans="4:6" x14ac:dyDescent="0.25">
      <c r="D766" s="18">
        <v>39118</v>
      </c>
      <c r="E766" s="19">
        <v>7.4317171509638569E-2</v>
      </c>
      <c r="F766" s="19">
        <v>1446.99</v>
      </c>
    </row>
    <row r="767" spans="4:6" x14ac:dyDescent="0.25">
      <c r="D767" s="18">
        <v>39119</v>
      </c>
      <c r="E767" s="19">
        <v>7.4278381516692971E-2</v>
      </c>
      <c r="F767" s="19">
        <v>1448</v>
      </c>
    </row>
    <row r="768" spans="4:6" x14ac:dyDescent="0.25">
      <c r="D768" s="18">
        <v>39120</v>
      </c>
      <c r="E768" s="19">
        <v>7.419969315458827E-2</v>
      </c>
      <c r="F768" s="19">
        <v>1450.02</v>
      </c>
    </row>
    <row r="769" spans="4:6" x14ac:dyDescent="0.25">
      <c r="D769" s="18">
        <v>39121</v>
      </c>
      <c r="E769" s="19">
        <v>7.1422609756696828E-2</v>
      </c>
      <c r="F769" s="19">
        <v>1448.31</v>
      </c>
    </row>
    <row r="770" spans="4:6" x14ac:dyDescent="0.25">
      <c r="D770" s="18">
        <v>39122</v>
      </c>
      <c r="E770" s="19">
        <v>7.1139263086405252E-2</v>
      </c>
      <c r="F770" s="19">
        <v>1438.06</v>
      </c>
    </row>
    <row r="771" spans="4:6" x14ac:dyDescent="0.25">
      <c r="D771" s="18">
        <v>39125</v>
      </c>
      <c r="E771" s="19">
        <v>7.507026977661535E-2</v>
      </c>
      <c r="F771" s="19">
        <v>1433.37</v>
      </c>
    </row>
    <row r="772" spans="4:6" x14ac:dyDescent="0.25">
      <c r="D772" s="18">
        <v>39126</v>
      </c>
      <c r="E772" s="19">
        <v>7.5595869504647722E-2</v>
      </c>
      <c r="F772" s="19">
        <v>1444.26</v>
      </c>
    </row>
    <row r="773" spans="4:6" x14ac:dyDescent="0.25">
      <c r="D773" s="18">
        <v>39127</v>
      </c>
      <c r="E773" s="19">
        <v>7.689875075826437E-2</v>
      </c>
      <c r="F773" s="19">
        <v>1455.3</v>
      </c>
    </row>
    <row r="774" spans="4:6" x14ac:dyDescent="0.25">
      <c r="D774" s="18">
        <v>39128</v>
      </c>
      <c r="E774" s="19">
        <v>7.9430213826675422E-2</v>
      </c>
      <c r="F774" s="19">
        <v>1456.81</v>
      </c>
    </row>
    <row r="775" spans="4:6" x14ac:dyDescent="0.25">
      <c r="D775" s="18">
        <v>39129</v>
      </c>
      <c r="E775" s="19">
        <v>7.9459574974489369E-2</v>
      </c>
      <c r="F775" s="19">
        <v>1455.54</v>
      </c>
    </row>
    <row r="776" spans="4:6" x14ac:dyDescent="0.25">
      <c r="D776" s="18">
        <v>39133</v>
      </c>
      <c r="E776" s="19">
        <v>7.9456752304954206E-2</v>
      </c>
      <c r="F776" s="19">
        <v>1459.68</v>
      </c>
    </row>
    <row r="777" spans="4:6" x14ac:dyDescent="0.25">
      <c r="D777" s="18">
        <v>39134</v>
      </c>
      <c r="E777" s="19">
        <v>7.9400187721166415E-2</v>
      </c>
      <c r="F777" s="19">
        <v>1457.63</v>
      </c>
    </row>
    <row r="778" spans="4:6" x14ac:dyDescent="0.25">
      <c r="D778" s="18">
        <v>39135</v>
      </c>
      <c r="E778" s="19">
        <v>7.8938331894634312E-2</v>
      </c>
      <c r="F778" s="19">
        <v>1456.38</v>
      </c>
    </row>
    <row r="779" spans="4:6" x14ac:dyDescent="0.25">
      <c r="D779" s="18">
        <v>39136</v>
      </c>
      <c r="E779" s="19">
        <v>7.6934527660006302E-2</v>
      </c>
      <c r="F779" s="19">
        <v>1451.19</v>
      </c>
    </row>
    <row r="780" spans="4:6" x14ac:dyDescent="0.25">
      <c r="D780" s="18">
        <v>39139</v>
      </c>
      <c r="E780" s="19">
        <v>7.6952677473814499E-2</v>
      </c>
      <c r="F780" s="19">
        <v>1449.37</v>
      </c>
    </row>
    <row r="781" spans="4:6" x14ac:dyDescent="0.25">
      <c r="D781" s="18">
        <v>39140</v>
      </c>
      <c r="E781" s="19">
        <v>7.1546224411206935E-2</v>
      </c>
      <c r="F781" s="19">
        <v>1399.04</v>
      </c>
    </row>
    <row r="782" spans="4:6" x14ac:dyDescent="0.25">
      <c r="D782" s="18">
        <v>39141</v>
      </c>
      <c r="E782" s="19">
        <v>0.1339977914398757</v>
      </c>
      <c r="F782" s="19">
        <v>1406.82</v>
      </c>
    </row>
    <row r="783" spans="4:6" x14ac:dyDescent="0.25">
      <c r="D783" s="18">
        <v>39142</v>
      </c>
      <c r="E783" s="19">
        <v>0.1352439916466994</v>
      </c>
      <c r="F783" s="19">
        <v>1403.17</v>
      </c>
    </row>
    <row r="784" spans="4:6" x14ac:dyDescent="0.25">
      <c r="D784" s="18">
        <v>39143</v>
      </c>
      <c r="E784" s="19">
        <v>0.13547858206338217</v>
      </c>
      <c r="F784" s="19">
        <v>1387.17</v>
      </c>
    </row>
    <row r="785" spans="4:6" x14ac:dyDescent="0.25">
      <c r="D785" s="18">
        <v>39146</v>
      </c>
      <c r="E785" s="19">
        <v>0.13957619720753797</v>
      </c>
      <c r="F785" s="19">
        <v>1374.12</v>
      </c>
    </row>
    <row r="786" spans="4:6" x14ac:dyDescent="0.25">
      <c r="D786" s="18">
        <v>39147</v>
      </c>
      <c r="E786" s="19">
        <v>0.14145772489923644</v>
      </c>
      <c r="F786" s="19">
        <v>1395.41</v>
      </c>
    </row>
    <row r="787" spans="4:6" x14ac:dyDescent="0.25">
      <c r="D787" s="18">
        <v>39148</v>
      </c>
      <c r="E787" s="19">
        <v>0.1496374876446524</v>
      </c>
      <c r="F787" s="19">
        <v>1391.97</v>
      </c>
    </row>
    <row r="788" spans="4:6" x14ac:dyDescent="0.25">
      <c r="D788" s="18">
        <v>39149</v>
      </c>
      <c r="E788" s="19">
        <v>0.14976091806913569</v>
      </c>
      <c r="F788" s="19">
        <v>1401.89</v>
      </c>
    </row>
    <row r="789" spans="4:6" x14ac:dyDescent="0.25">
      <c r="D789" s="18">
        <v>39150</v>
      </c>
      <c r="E789" s="19">
        <v>0.15164187424859535</v>
      </c>
      <c r="F789" s="19">
        <v>1402.84</v>
      </c>
    </row>
    <row r="790" spans="4:6" x14ac:dyDescent="0.25">
      <c r="D790" s="18">
        <v>39153</v>
      </c>
      <c r="E790" s="19">
        <v>0.15164081832942017</v>
      </c>
      <c r="F790" s="19">
        <v>1406.6</v>
      </c>
    </row>
    <row r="791" spans="4:6" x14ac:dyDescent="0.25">
      <c r="D791" s="18">
        <v>39154</v>
      </c>
      <c r="E791" s="19">
        <v>0.15183789137308709</v>
      </c>
      <c r="F791" s="19">
        <v>1377.95</v>
      </c>
    </row>
    <row r="792" spans="4:6" x14ac:dyDescent="0.25">
      <c r="D792" s="18">
        <v>39155</v>
      </c>
      <c r="E792" s="19">
        <v>0.1670015959792979</v>
      </c>
      <c r="F792" s="19">
        <v>1387.17</v>
      </c>
    </row>
    <row r="793" spans="4:6" x14ac:dyDescent="0.25">
      <c r="D793" s="18">
        <v>39156</v>
      </c>
      <c r="E793" s="19">
        <v>0.16679670739897787</v>
      </c>
      <c r="F793" s="19">
        <v>1392.28</v>
      </c>
    </row>
    <row r="794" spans="4:6" x14ac:dyDescent="0.25">
      <c r="D794" s="18">
        <v>39157</v>
      </c>
      <c r="E794" s="19">
        <v>0.16689450921797996</v>
      </c>
      <c r="F794" s="19">
        <v>1386.95</v>
      </c>
    </row>
    <row r="795" spans="4:6" x14ac:dyDescent="0.25">
      <c r="D795" s="18">
        <v>39160</v>
      </c>
      <c r="E795" s="19">
        <v>0.16542704466450459</v>
      </c>
      <c r="F795" s="19">
        <v>1402.06</v>
      </c>
    </row>
    <row r="796" spans="4:6" x14ac:dyDescent="0.25">
      <c r="D796" s="18">
        <v>39161</v>
      </c>
      <c r="E796" s="19">
        <v>0.16747159432271799</v>
      </c>
      <c r="F796" s="19">
        <v>1410.94</v>
      </c>
    </row>
    <row r="797" spans="4:6" x14ac:dyDescent="0.25">
      <c r="D797" s="18">
        <v>39162</v>
      </c>
      <c r="E797" s="19">
        <v>0.16879279229722119</v>
      </c>
      <c r="F797" s="19">
        <v>1435.04</v>
      </c>
    </row>
    <row r="798" spans="4:6" x14ac:dyDescent="0.25">
      <c r="D798" s="18">
        <v>39163</v>
      </c>
      <c r="E798" s="19">
        <v>0.17823580524321522</v>
      </c>
      <c r="F798" s="19">
        <v>1434.54</v>
      </c>
    </row>
    <row r="799" spans="4:6" x14ac:dyDescent="0.25">
      <c r="D799" s="18">
        <v>39164</v>
      </c>
      <c r="E799" s="19">
        <v>0.17798030258425093</v>
      </c>
      <c r="F799" s="19">
        <v>1436.11</v>
      </c>
    </row>
    <row r="800" spans="4:6" x14ac:dyDescent="0.25">
      <c r="D800" s="18">
        <v>39167</v>
      </c>
      <c r="E800" s="19">
        <v>0.17795524284011774</v>
      </c>
      <c r="F800" s="19">
        <v>1437.5</v>
      </c>
    </row>
    <row r="801" spans="4:6" x14ac:dyDescent="0.25">
      <c r="D801" s="18">
        <v>39168</v>
      </c>
      <c r="E801" s="19">
        <v>0.17796167547738487</v>
      </c>
      <c r="F801" s="19">
        <v>1428.61</v>
      </c>
    </row>
    <row r="802" spans="4:6" x14ac:dyDescent="0.25">
      <c r="D802" s="18">
        <v>39169</v>
      </c>
      <c r="E802" s="19">
        <v>0.17878811037017384</v>
      </c>
      <c r="F802" s="19">
        <v>1417.23</v>
      </c>
    </row>
    <row r="803" spans="4:6" x14ac:dyDescent="0.25">
      <c r="D803" s="18">
        <v>39170</v>
      </c>
      <c r="E803" s="19">
        <v>0.18077559357849871</v>
      </c>
      <c r="F803" s="19">
        <v>1422.53</v>
      </c>
    </row>
    <row r="804" spans="4:6" x14ac:dyDescent="0.25">
      <c r="D804" s="18">
        <v>39171</v>
      </c>
      <c r="E804" s="19">
        <v>0.13613035306918314</v>
      </c>
      <c r="F804" s="19">
        <v>1420.86</v>
      </c>
    </row>
    <row r="805" spans="4:6" x14ac:dyDescent="0.25">
      <c r="D805" s="18">
        <v>39174</v>
      </c>
      <c r="E805" s="19">
        <v>0.13488889856304501</v>
      </c>
      <c r="F805" s="19">
        <v>1424.55</v>
      </c>
    </row>
    <row r="806" spans="4:6" x14ac:dyDescent="0.25">
      <c r="D806" s="18">
        <v>39175</v>
      </c>
      <c r="E806" s="19">
        <v>0.13488796764951175</v>
      </c>
      <c r="F806" s="19">
        <v>1437.77</v>
      </c>
    </row>
    <row r="807" spans="4:6" x14ac:dyDescent="0.25">
      <c r="D807" s="18">
        <v>39176</v>
      </c>
      <c r="E807" s="19">
        <v>0.13291217451838291</v>
      </c>
      <c r="F807" s="19">
        <v>1439.37</v>
      </c>
    </row>
    <row r="808" spans="4:6" x14ac:dyDescent="0.25">
      <c r="D808" s="18">
        <v>39177</v>
      </c>
      <c r="E808" s="19">
        <v>0.12905977440230587</v>
      </c>
      <c r="F808" s="19">
        <v>1443.76</v>
      </c>
    </row>
    <row r="809" spans="4:6" x14ac:dyDescent="0.25">
      <c r="D809" s="18">
        <v>39181</v>
      </c>
      <c r="E809" s="19">
        <v>0.11855375722306991</v>
      </c>
      <c r="F809" s="19">
        <v>1444.61</v>
      </c>
    </row>
    <row r="810" spans="4:6" x14ac:dyDescent="0.25">
      <c r="D810" s="18">
        <v>39182</v>
      </c>
      <c r="E810" s="19">
        <v>0.11827584799541214</v>
      </c>
      <c r="F810" s="19">
        <v>1448.39</v>
      </c>
    </row>
    <row r="811" spans="4:6" x14ac:dyDescent="0.25">
      <c r="D811" s="18">
        <v>39183</v>
      </c>
      <c r="E811" s="19">
        <v>0.11614542513596098</v>
      </c>
      <c r="F811" s="19">
        <v>1438.87</v>
      </c>
    </row>
    <row r="812" spans="4:6" x14ac:dyDescent="0.25">
      <c r="D812" s="18">
        <v>39184</v>
      </c>
      <c r="E812" s="19">
        <v>0.11824818676510318</v>
      </c>
      <c r="F812" s="19">
        <v>1447.8</v>
      </c>
    </row>
    <row r="813" spans="4:6" x14ac:dyDescent="0.25">
      <c r="D813" s="18">
        <v>39185</v>
      </c>
      <c r="E813" s="19">
        <v>0.11974575153860655</v>
      </c>
      <c r="F813" s="19">
        <v>1452.85</v>
      </c>
    </row>
    <row r="814" spans="4:6" x14ac:dyDescent="0.25">
      <c r="D814" s="18">
        <v>39188</v>
      </c>
      <c r="E814" s="19">
        <v>9.8118221193477281E-2</v>
      </c>
      <c r="F814" s="19">
        <v>1468.33</v>
      </c>
    </row>
    <row r="815" spans="4:6" x14ac:dyDescent="0.25">
      <c r="D815" s="18">
        <v>39189</v>
      </c>
      <c r="E815" s="19">
        <v>0.10200219925057054</v>
      </c>
      <c r="F815" s="19">
        <v>1471.48</v>
      </c>
    </row>
    <row r="816" spans="4:6" x14ac:dyDescent="0.25">
      <c r="D816" s="18">
        <v>39190</v>
      </c>
      <c r="E816" s="19">
        <v>0.10149967715596594</v>
      </c>
      <c r="F816" s="19">
        <v>1472.5</v>
      </c>
    </row>
    <row r="817" spans="4:6" x14ac:dyDescent="0.25">
      <c r="D817" s="18">
        <v>39191</v>
      </c>
      <c r="E817" s="19">
        <v>0.10069343220589483</v>
      </c>
      <c r="F817" s="19">
        <v>1470.73</v>
      </c>
    </row>
    <row r="818" spans="4:6" x14ac:dyDescent="0.25">
      <c r="D818" s="18">
        <v>39192</v>
      </c>
      <c r="E818" s="19">
        <v>9.3866308220604766E-2</v>
      </c>
      <c r="F818" s="19">
        <v>1484.35</v>
      </c>
    </row>
    <row r="819" spans="4:6" x14ac:dyDescent="0.25">
      <c r="D819" s="18">
        <v>39195</v>
      </c>
      <c r="E819" s="19">
        <v>9.6579615462539029E-2</v>
      </c>
      <c r="F819" s="19">
        <v>1480.93</v>
      </c>
    </row>
    <row r="820" spans="4:6" x14ac:dyDescent="0.25">
      <c r="D820" s="18">
        <v>39196</v>
      </c>
      <c r="E820" s="19">
        <v>7.8120814859455073E-2</v>
      </c>
      <c r="F820" s="19">
        <v>1480.41</v>
      </c>
    </row>
    <row r="821" spans="4:6" x14ac:dyDescent="0.25">
      <c r="D821" s="18">
        <v>39197</v>
      </c>
      <c r="E821" s="19">
        <v>7.81209538343723E-2</v>
      </c>
      <c r="F821" s="19">
        <v>1495.42</v>
      </c>
    </row>
    <row r="822" spans="4:6" x14ac:dyDescent="0.25">
      <c r="D822" s="18">
        <v>39198</v>
      </c>
      <c r="E822" s="19">
        <v>8.5175630804267419E-2</v>
      </c>
      <c r="F822" s="19">
        <v>1494.25</v>
      </c>
    </row>
    <row r="823" spans="4:6" x14ac:dyDescent="0.25">
      <c r="D823" s="18">
        <v>39199</v>
      </c>
      <c r="E823" s="19">
        <v>8.5153889219820145E-2</v>
      </c>
      <c r="F823" s="19">
        <v>1494.07</v>
      </c>
    </row>
    <row r="824" spans="4:6" x14ac:dyDescent="0.25">
      <c r="D824" s="18">
        <v>39202</v>
      </c>
      <c r="E824" s="19">
        <v>8.2525959367643884E-2</v>
      </c>
      <c r="F824" s="19">
        <v>1482.37</v>
      </c>
    </row>
    <row r="825" spans="4:6" x14ac:dyDescent="0.25">
      <c r="D825" s="18">
        <v>39203</v>
      </c>
      <c r="E825" s="19">
        <v>8.2376246518677351E-2</v>
      </c>
      <c r="F825" s="19">
        <v>1486.3</v>
      </c>
    </row>
    <row r="826" spans="4:6" x14ac:dyDescent="0.25">
      <c r="D826" s="18">
        <v>39204</v>
      </c>
      <c r="E826" s="19">
        <v>8.189349845334859E-2</v>
      </c>
      <c r="F826" s="19">
        <v>1495.92</v>
      </c>
    </row>
    <row r="827" spans="4:6" x14ac:dyDescent="0.25">
      <c r="D827" s="18">
        <v>39205</v>
      </c>
      <c r="E827" s="19">
        <v>8.4661165586875892E-2</v>
      </c>
      <c r="F827" s="19">
        <v>1502.39</v>
      </c>
    </row>
    <row r="828" spans="4:6" x14ac:dyDescent="0.25">
      <c r="D828" s="18">
        <v>39206</v>
      </c>
      <c r="E828" s="19">
        <v>8.546232426407363E-2</v>
      </c>
      <c r="F828" s="19">
        <v>1505.62</v>
      </c>
    </row>
    <row r="829" spans="4:6" x14ac:dyDescent="0.25">
      <c r="D829" s="18">
        <v>39209</v>
      </c>
      <c r="E829" s="19">
        <v>7.9870165521904984E-2</v>
      </c>
      <c r="F829" s="19">
        <v>1509.48</v>
      </c>
    </row>
    <row r="830" spans="4:6" x14ac:dyDescent="0.25">
      <c r="D830" s="18">
        <v>39210</v>
      </c>
      <c r="E830" s="19">
        <v>8.0250660626160805E-2</v>
      </c>
      <c r="F830" s="19">
        <v>1507.72</v>
      </c>
    </row>
    <row r="831" spans="4:6" x14ac:dyDescent="0.25">
      <c r="D831" s="18">
        <v>39211</v>
      </c>
      <c r="E831" s="19">
        <v>7.968394334258283E-2</v>
      </c>
      <c r="F831" s="19">
        <v>1512.58</v>
      </c>
    </row>
    <row r="832" spans="4:6" x14ac:dyDescent="0.25">
      <c r="D832" s="18">
        <v>39212</v>
      </c>
      <c r="E832" s="19">
        <v>8.0400232169543798E-2</v>
      </c>
      <c r="F832" s="19">
        <v>1491.47</v>
      </c>
    </row>
    <row r="833" spans="4:6" x14ac:dyDescent="0.25">
      <c r="D833" s="18">
        <v>39213</v>
      </c>
      <c r="E833" s="19">
        <v>9.2997903134147977E-2</v>
      </c>
      <c r="F833" s="19">
        <v>1505.85</v>
      </c>
    </row>
    <row r="834" spans="4:6" x14ac:dyDescent="0.25">
      <c r="D834" s="18">
        <v>39216</v>
      </c>
      <c r="E834" s="19">
        <v>9.5943210633584991E-2</v>
      </c>
      <c r="F834" s="19">
        <v>1503.15</v>
      </c>
    </row>
    <row r="835" spans="4:6" x14ac:dyDescent="0.25">
      <c r="D835" s="18">
        <v>39217</v>
      </c>
      <c r="E835" s="19">
        <v>9.3827028447637059E-2</v>
      </c>
      <c r="F835" s="19">
        <v>1501.19</v>
      </c>
    </row>
    <row r="836" spans="4:6" x14ac:dyDescent="0.25">
      <c r="D836" s="18">
        <v>39218</v>
      </c>
      <c r="E836" s="19">
        <v>9.318870578534634E-2</v>
      </c>
      <c r="F836" s="19">
        <v>1514.14</v>
      </c>
    </row>
    <row r="837" spans="4:6" x14ac:dyDescent="0.25">
      <c r="D837" s="18">
        <v>39219</v>
      </c>
      <c r="E837" s="19">
        <v>9.0788558660089641E-2</v>
      </c>
      <c r="F837" s="19">
        <v>1512.75</v>
      </c>
    </row>
    <row r="838" spans="4:6" x14ac:dyDescent="0.25">
      <c r="D838" s="18">
        <v>39220</v>
      </c>
      <c r="E838" s="19">
        <v>9.0551754825587361E-2</v>
      </c>
      <c r="F838" s="19">
        <v>1522.75</v>
      </c>
    </row>
    <row r="839" spans="4:6" x14ac:dyDescent="0.25">
      <c r="D839" s="18">
        <v>39223</v>
      </c>
      <c r="E839" s="19">
        <v>9.3227553790268508E-2</v>
      </c>
      <c r="F839" s="19">
        <v>1525.1</v>
      </c>
    </row>
    <row r="840" spans="4:6" x14ac:dyDescent="0.25">
      <c r="D840" s="18">
        <v>39224</v>
      </c>
      <c r="E840" s="19">
        <v>9.3284752129020806E-2</v>
      </c>
      <c r="F840" s="19">
        <v>1524.12</v>
      </c>
    </row>
    <row r="841" spans="4:6" x14ac:dyDescent="0.25">
      <c r="D841" s="18">
        <v>39225</v>
      </c>
      <c r="E841" s="19">
        <v>8.7940028227855849E-2</v>
      </c>
      <c r="F841" s="19">
        <v>1522.28</v>
      </c>
    </row>
    <row r="842" spans="4:6" x14ac:dyDescent="0.25">
      <c r="D842" s="18">
        <v>39226</v>
      </c>
      <c r="E842" s="19">
        <v>8.7688171205888774E-2</v>
      </c>
      <c r="F842" s="19">
        <v>1507.51</v>
      </c>
    </row>
    <row r="843" spans="4:6" x14ac:dyDescent="0.25">
      <c r="D843" s="18">
        <v>39227</v>
      </c>
      <c r="E843" s="19">
        <v>9.3683959300845526E-2</v>
      </c>
      <c r="F843" s="19">
        <v>1515.73</v>
      </c>
    </row>
    <row r="844" spans="4:6" x14ac:dyDescent="0.25">
      <c r="D844" s="18">
        <v>39231</v>
      </c>
      <c r="E844" s="19">
        <v>8.916104937594263E-2</v>
      </c>
      <c r="F844" s="19">
        <v>1518.11</v>
      </c>
    </row>
    <row r="845" spans="4:6" x14ac:dyDescent="0.25">
      <c r="D845" s="18">
        <v>39232</v>
      </c>
      <c r="E845" s="19">
        <v>8.9279744497856667E-2</v>
      </c>
      <c r="F845" s="19">
        <v>1530.23</v>
      </c>
    </row>
    <row r="846" spans="4:6" x14ac:dyDescent="0.25">
      <c r="D846" s="18">
        <v>39233</v>
      </c>
      <c r="E846" s="19">
        <v>9.3247040155067518E-2</v>
      </c>
      <c r="F846" s="19">
        <v>1530.62</v>
      </c>
    </row>
    <row r="847" spans="4:6" x14ac:dyDescent="0.25">
      <c r="D847" s="18">
        <v>39234</v>
      </c>
      <c r="E847" s="19">
        <v>8.9374360465711941E-2</v>
      </c>
      <c r="F847" s="19">
        <v>1536.34</v>
      </c>
    </row>
    <row r="848" spans="4:6" x14ac:dyDescent="0.25">
      <c r="D848" s="18">
        <v>39237</v>
      </c>
      <c r="E848" s="19">
        <v>8.9815656954978021E-2</v>
      </c>
      <c r="F848" s="19">
        <v>1539.18</v>
      </c>
    </row>
    <row r="849" spans="4:6" x14ac:dyDescent="0.25">
      <c r="D849" s="18">
        <v>39238</v>
      </c>
      <c r="E849" s="19">
        <v>8.7344998250879061E-2</v>
      </c>
      <c r="F849" s="19">
        <v>1530.95</v>
      </c>
    </row>
    <row r="850" spans="4:6" x14ac:dyDescent="0.25">
      <c r="D850" s="18">
        <v>39239</v>
      </c>
      <c r="E850" s="19">
        <v>8.8005953957489683E-2</v>
      </c>
      <c r="F850" s="19">
        <v>1517.38</v>
      </c>
    </row>
    <row r="851" spans="4:6" x14ac:dyDescent="0.25">
      <c r="D851" s="18">
        <v>39240</v>
      </c>
      <c r="E851" s="19">
        <v>9.2737283741821955E-2</v>
      </c>
      <c r="F851" s="19">
        <v>1490.72</v>
      </c>
    </row>
    <row r="852" spans="4:6" x14ac:dyDescent="0.25">
      <c r="D852" s="18">
        <v>39241</v>
      </c>
      <c r="E852" s="19">
        <v>0.11011007769070651</v>
      </c>
      <c r="F852" s="19">
        <v>1507.67</v>
      </c>
    </row>
    <row r="853" spans="4:6" x14ac:dyDescent="0.25">
      <c r="D853" s="18">
        <v>39244</v>
      </c>
      <c r="E853" s="19">
        <v>0.11650267012449958</v>
      </c>
      <c r="F853" s="19">
        <v>1509.12</v>
      </c>
    </row>
    <row r="854" spans="4:6" x14ac:dyDescent="0.25">
      <c r="D854" s="18">
        <v>39245</v>
      </c>
      <c r="E854" s="19">
        <v>0.11603802170544726</v>
      </c>
      <c r="F854" s="19">
        <v>1493</v>
      </c>
    </row>
    <row r="855" spans="4:6" x14ac:dyDescent="0.25">
      <c r="D855" s="18">
        <v>39246</v>
      </c>
      <c r="E855" s="19">
        <v>0.11190728897649085</v>
      </c>
      <c r="F855" s="19">
        <v>1515.67</v>
      </c>
    </row>
    <row r="856" spans="4:6" x14ac:dyDescent="0.25">
      <c r="D856" s="18">
        <v>39247</v>
      </c>
      <c r="E856" s="19">
        <v>0.11861714742221532</v>
      </c>
      <c r="F856" s="19">
        <v>1522.97</v>
      </c>
    </row>
    <row r="857" spans="4:6" x14ac:dyDescent="0.25">
      <c r="D857" s="18">
        <v>39248</v>
      </c>
      <c r="E857" s="19">
        <v>0.1195724731952858</v>
      </c>
      <c r="F857" s="19">
        <v>1532.91</v>
      </c>
    </row>
    <row r="858" spans="4:6" x14ac:dyDescent="0.25">
      <c r="D858" s="18">
        <v>39251</v>
      </c>
      <c r="E858" s="19">
        <v>0.12150247546934882</v>
      </c>
      <c r="F858" s="19">
        <v>1531.05</v>
      </c>
    </row>
    <row r="859" spans="4:6" x14ac:dyDescent="0.25">
      <c r="D859" s="18">
        <v>39252</v>
      </c>
      <c r="E859" s="19">
        <v>0.11804502031189693</v>
      </c>
      <c r="F859" s="19">
        <v>1533.7</v>
      </c>
    </row>
    <row r="860" spans="4:6" x14ac:dyDescent="0.25">
      <c r="D860" s="18">
        <v>39253</v>
      </c>
      <c r="E860" s="19">
        <v>0.11814914685016939</v>
      </c>
      <c r="F860" s="19">
        <v>1512.84</v>
      </c>
    </row>
    <row r="861" spans="4:6" x14ac:dyDescent="0.25">
      <c r="D861" s="18">
        <v>39254</v>
      </c>
      <c r="E861" s="19">
        <v>0.12494047606014937</v>
      </c>
      <c r="F861" s="19">
        <v>1522.19</v>
      </c>
    </row>
    <row r="862" spans="4:6" x14ac:dyDescent="0.25">
      <c r="D862" s="18">
        <v>39255</v>
      </c>
      <c r="E862" s="19">
        <v>0.12656117972716721</v>
      </c>
      <c r="F862" s="19">
        <v>1502.56</v>
      </c>
    </row>
    <row r="863" spans="4:6" x14ac:dyDescent="0.25">
      <c r="D863" s="18">
        <v>39258</v>
      </c>
      <c r="E863" s="19">
        <v>0.13395072484022327</v>
      </c>
      <c r="F863" s="19">
        <v>1497.74</v>
      </c>
    </row>
    <row r="864" spans="4:6" x14ac:dyDescent="0.25">
      <c r="D864" s="18">
        <v>39259</v>
      </c>
      <c r="E864" s="19">
        <v>0.13432919462652226</v>
      </c>
      <c r="F864" s="19">
        <v>1492.89</v>
      </c>
    </row>
    <row r="865" spans="4:6" x14ac:dyDescent="0.25">
      <c r="D865" s="18">
        <v>39260</v>
      </c>
      <c r="E865" s="19">
        <v>0.13067499222516771</v>
      </c>
      <c r="F865" s="19">
        <v>1506.34</v>
      </c>
    </row>
    <row r="866" spans="4:6" x14ac:dyDescent="0.25">
      <c r="D866" s="18">
        <v>39261</v>
      </c>
      <c r="E866" s="19">
        <v>0.13288596235523528</v>
      </c>
      <c r="F866" s="19">
        <v>1505.71</v>
      </c>
    </row>
    <row r="867" spans="4:6" x14ac:dyDescent="0.25">
      <c r="D867" s="18">
        <v>39262</v>
      </c>
      <c r="E867" s="19">
        <v>0.13278737213469735</v>
      </c>
      <c r="F867" s="19">
        <v>1503.35</v>
      </c>
    </row>
    <row r="868" spans="4:6" x14ac:dyDescent="0.25">
      <c r="D868" s="18">
        <v>39265</v>
      </c>
      <c r="E868" s="19">
        <v>0.13013979442269086</v>
      </c>
      <c r="F868" s="19">
        <v>1519.43</v>
      </c>
    </row>
    <row r="869" spans="4:6" x14ac:dyDescent="0.25">
      <c r="D869" s="18">
        <v>39266</v>
      </c>
      <c r="E869" s="19">
        <v>0.13502673575374688</v>
      </c>
      <c r="F869" s="19">
        <v>1524.87</v>
      </c>
    </row>
    <row r="870" spans="4:6" x14ac:dyDescent="0.25">
      <c r="D870" s="18">
        <v>39268</v>
      </c>
      <c r="E870" s="19">
        <v>0.13497833987242294</v>
      </c>
      <c r="F870" s="19">
        <v>1525.4</v>
      </c>
    </row>
    <row r="871" spans="4:6" x14ac:dyDescent="0.25">
      <c r="D871" s="18">
        <v>39269</v>
      </c>
      <c r="E871" s="19">
        <v>0.13483866671252001</v>
      </c>
      <c r="F871" s="19">
        <v>1530.44</v>
      </c>
    </row>
    <row r="872" spans="4:6" x14ac:dyDescent="0.25">
      <c r="D872" s="18">
        <v>39272</v>
      </c>
      <c r="E872" s="19">
        <v>0.13407777736747015</v>
      </c>
      <c r="F872" s="19">
        <v>1531.85</v>
      </c>
    </row>
    <row r="873" spans="4:6" x14ac:dyDescent="0.25">
      <c r="D873" s="18">
        <v>39273</v>
      </c>
      <c r="E873" s="19">
        <v>0.13068503242043245</v>
      </c>
      <c r="F873" s="19">
        <v>1510.12</v>
      </c>
    </row>
    <row r="874" spans="4:6" x14ac:dyDescent="0.25">
      <c r="D874" s="18">
        <v>39274</v>
      </c>
      <c r="E874" s="19">
        <v>0.12576785335026239</v>
      </c>
      <c r="F874" s="19">
        <v>1518.76</v>
      </c>
    </row>
    <row r="875" spans="4:6" x14ac:dyDescent="0.25">
      <c r="D875" s="18">
        <v>39275</v>
      </c>
      <c r="E875" s="19">
        <v>0.12135132226601521</v>
      </c>
      <c r="F875" s="19">
        <v>1547.7</v>
      </c>
    </row>
    <row r="876" spans="4:6" x14ac:dyDescent="0.25">
      <c r="D876" s="18">
        <v>39276</v>
      </c>
      <c r="E876" s="19">
        <v>0.13710120986683758</v>
      </c>
      <c r="F876" s="19">
        <v>1552.5</v>
      </c>
    </row>
    <row r="877" spans="4:6" x14ac:dyDescent="0.25">
      <c r="D877" s="18">
        <v>39279</v>
      </c>
      <c r="E877" s="19">
        <v>0.13261042248609553</v>
      </c>
      <c r="F877" s="19">
        <v>1549.52</v>
      </c>
    </row>
    <row r="878" spans="4:6" x14ac:dyDescent="0.25">
      <c r="D878" s="18">
        <v>39280</v>
      </c>
      <c r="E878" s="19">
        <v>0.12258222624771901</v>
      </c>
      <c r="F878" s="19">
        <v>1549.37</v>
      </c>
    </row>
    <row r="879" spans="4:6" x14ac:dyDescent="0.25">
      <c r="D879" s="18">
        <v>39281</v>
      </c>
      <c r="E879" s="19">
        <v>0.12149925839738546</v>
      </c>
      <c r="F879" s="19">
        <v>1546.17</v>
      </c>
    </row>
    <row r="880" spans="4:6" x14ac:dyDescent="0.25">
      <c r="D880" s="18">
        <v>39282</v>
      </c>
      <c r="E880" s="19">
        <v>0.11969234104114841</v>
      </c>
      <c r="F880" s="19">
        <v>1553.08</v>
      </c>
    </row>
    <row r="881" spans="4:6" x14ac:dyDescent="0.25">
      <c r="D881" s="18">
        <v>39283</v>
      </c>
      <c r="E881" s="19">
        <v>0.12057003818107301</v>
      </c>
      <c r="F881" s="19">
        <v>1534.1</v>
      </c>
    </row>
    <row r="882" spans="4:6" x14ac:dyDescent="0.25">
      <c r="D882" s="18">
        <v>39286</v>
      </c>
      <c r="E882" s="19">
        <v>0.12741568158103897</v>
      </c>
      <c r="F882" s="19">
        <v>1541.57</v>
      </c>
    </row>
    <row r="883" spans="4:6" x14ac:dyDescent="0.25">
      <c r="D883" s="18">
        <v>39287</v>
      </c>
      <c r="E883" s="19">
        <v>0.11982015625207931</v>
      </c>
      <c r="F883" s="19">
        <v>1511.04</v>
      </c>
    </row>
    <row r="884" spans="4:6" x14ac:dyDescent="0.25">
      <c r="D884" s="18">
        <v>39288</v>
      </c>
      <c r="E884" s="19">
        <v>0.13603424608872347</v>
      </c>
      <c r="F884" s="19">
        <v>1518.09</v>
      </c>
    </row>
    <row r="885" spans="4:6" x14ac:dyDescent="0.25">
      <c r="D885" s="18">
        <v>39289</v>
      </c>
      <c r="E885" s="19">
        <v>0.12970623539012849</v>
      </c>
      <c r="F885" s="19">
        <v>1482.66</v>
      </c>
    </row>
    <row r="886" spans="4:6" x14ac:dyDescent="0.25">
      <c r="D886" s="18">
        <v>39290</v>
      </c>
      <c r="E886" s="19">
        <v>0.15196512045500596</v>
      </c>
      <c r="F886" s="19">
        <v>1458.95</v>
      </c>
    </row>
    <row r="887" spans="4:6" x14ac:dyDescent="0.25">
      <c r="D887" s="18">
        <v>39293</v>
      </c>
      <c r="E887" s="19">
        <v>0.16108908915579867</v>
      </c>
      <c r="F887" s="19">
        <v>1473.91</v>
      </c>
    </row>
    <row r="888" spans="4:6" x14ac:dyDescent="0.25">
      <c r="D888" s="18">
        <v>39294</v>
      </c>
      <c r="E888" s="19">
        <v>0.16192710536960384</v>
      </c>
      <c r="F888" s="19">
        <v>1455.27</v>
      </c>
    </row>
    <row r="889" spans="4:6" x14ac:dyDescent="0.25">
      <c r="D889" s="18">
        <v>39295</v>
      </c>
      <c r="E889" s="19">
        <v>0.16755247856892752</v>
      </c>
      <c r="F889" s="19">
        <v>1465.81</v>
      </c>
    </row>
    <row r="890" spans="4:6" x14ac:dyDescent="0.25">
      <c r="D890" s="18">
        <v>39296</v>
      </c>
      <c r="E890" s="19">
        <v>0.16924001960972113</v>
      </c>
      <c r="F890" s="19">
        <v>1472.2</v>
      </c>
    </row>
    <row r="891" spans="4:6" x14ac:dyDescent="0.25">
      <c r="D891" s="18">
        <v>39297</v>
      </c>
      <c r="E891" s="19">
        <v>0.1660190494626598</v>
      </c>
      <c r="F891" s="19">
        <v>1433.06</v>
      </c>
    </row>
    <row r="892" spans="4:6" x14ac:dyDescent="0.25">
      <c r="D892" s="18">
        <v>39300</v>
      </c>
      <c r="E892" s="19">
        <v>0.18903155721701223</v>
      </c>
      <c r="F892" s="19">
        <v>1467.67</v>
      </c>
    </row>
    <row r="893" spans="4:6" x14ac:dyDescent="0.25">
      <c r="D893" s="18">
        <v>39301</v>
      </c>
      <c r="E893" s="19">
        <v>0.20555984753097253</v>
      </c>
      <c r="F893" s="19">
        <v>1476.71</v>
      </c>
    </row>
    <row r="894" spans="4:6" x14ac:dyDescent="0.25">
      <c r="D894" s="18">
        <v>39302</v>
      </c>
      <c r="E894" s="19">
        <v>0.20630589627819124</v>
      </c>
      <c r="F894" s="19">
        <v>1497.49</v>
      </c>
    </row>
    <row r="895" spans="4:6" x14ac:dyDescent="0.25">
      <c r="D895" s="18">
        <v>39303</v>
      </c>
      <c r="E895" s="19">
        <v>0.21163431524459511</v>
      </c>
      <c r="F895" s="19">
        <v>1453.09</v>
      </c>
    </row>
    <row r="896" spans="4:6" x14ac:dyDescent="0.25">
      <c r="D896" s="18">
        <v>39304</v>
      </c>
      <c r="E896" s="19">
        <v>0.22984250242717477</v>
      </c>
      <c r="F896" s="19">
        <v>1453.64</v>
      </c>
    </row>
    <row r="897" spans="4:6" x14ac:dyDescent="0.25">
      <c r="D897" s="18">
        <v>39307</v>
      </c>
      <c r="E897" s="19">
        <v>0.22903360582872742</v>
      </c>
      <c r="F897" s="19">
        <v>1452.92</v>
      </c>
    </row>
    <row r="898" spans="4:6" x14ac:dyDescent="0.25">
      <c r="D898" s="18">
        <v>39308</v>
      </c>
      <c r="E898" s="19">
        <v>0.21995004201128163</v>
      </c>
      <c r="F898" s="19">
        <v>1426.54</v>
      </c>
    </row>
    <row r="899" spans="4:6" x14ac:dyDescent="0.25">
      <c r="D899" s="18">
        <v>39309</v>
      </c>
      <c r="E899" s="19">
        <v>0.22828493556662685</v>
      </c>
      <c r="F899" s="19">
        <v>1406.7</v>
      </c>
    </row>
    <row r="900" spans="4:6" x14ac:dyDescent="0.25">
      <c r="D900" s="18">
        <v>39310</v>
      </c>
      <c r="E900" s="19">
        <v>0.23306340171354592</v>
      </c>
      <c r="F900" s="19">
        <v>1411.27</v>
      </c>
    </row>
    <row r="901" spans="4:6" x14ac:dyDescent="0.25">
      <c r="D901" s="18">
        <v>39311</v>
      </c>
      <c r="E901" s="19">
        <v>0.23332154847811529</v>
      </c>
      <c r="F901" s="19">
        <v>1445.94</v>
      </c>
    </row>
    <row r="902" spans="4:6" x14ac:dyDescent="0.25">
      <c r="D902" s="18">
        <v>39314</v>
      </c>
      <c r="E902" s="19">
        <v>0.24725872205650104</v>
      </c>
      <c r="F902" s="19">
        <v>1445.55</v>
      </c>
    </row>
    <row r="903" spans="4:6" x14ac:dyDescent="0.25">
      <c r="D903" s="18">
        <v>39315</v>
      </c>
      <c r="E903" s="19">
        <v>0.24679940578709994</v>
      </c>
      <c r="F903" s="19">
        <v>1447.12</v>
      </c>
    </row>
    <row r="904" spans="4:6" x14ac:dyDescent="0.25">
      <c r="D904" s="18">
        <v>39316</v>
      </c>
      <c r="E904" s="19">
        <v>0.24329316825295297</v>
      </c>
      <c r="F904" s="19">
        <v>1464.07</v>
      </c>
    </row>
    <row r="905" spans="4:6" x14ac:dyDescent="0.25">
      <c r="D905" s="18">
        <v>39317</v>
      </c>
      <c r="E905" s="19">
        <v>0.245915758039812</v>
      </c>
      <c r="F905" s="19">
        <v>1462.5</v>
      </c>
    </row>
    <row r="906" spans="4:6" x14ac:dyDescent="0.25">
      <c r="D906" s="18">
        <v>39318</v>
      </c>
      <c r="E906" s="19">
        <v>0.2364412223198662</v>
      </c>
      <c r="F906" s="19">
        <v>1479.37</v>
      </c>
    </row>
    <row r="907" spans="4:6" x14ac:dyDescent="0.25">
      <c r="D907" s="18">
        <v>39321</v>
      </c>
      <c r="E907" s="19">
        <v>0.23908780013882136</v>
      </c>
      <c r="F907" s="19">
        <v>1466.79</v>
      </c>
    </row>
    <row r="908" spans="4:6" x14ac:dyDescent="0.25">
      <c r="D908" s="18">
        <v>39322</v>
      </c>
      <c r="E908" s="19">
        <v>0.22717929048704241</v>
      </c>
      <c r="F908" s="19">
        <v>1432.36</v>
      </c>
    </row>
    <row r="909" spans="4:6" x14ac:dyDescent="0.25">
      <c r="D909" s="18">
        <v>39323</v>
      </c>
      <c r="E909" s="19">
        <v>0.23472599200670446</v>
      </c>
      <c r="F909" s="19">
        <v>1463.76</v>
      </c>
    </row>
    <row r="910" spans="4:6" x14ac:dyDescent="0.25">
      <c r="D910" s="18">
        <v>39324</v>
      </c>
      <c r="E910" s="19">
        <v>0.24349650623328395</v>
      </c>
      <c r="F910" s="19">
        <v>1457.64</v>
      </c>
    </row>
    <row r="911" spans="4:6" x14ac:dyDescent="0.25">
      <c r="D911" s="18">
        <v>39325</v>
      </c>
      <c r="E911" s="19">
        <v>0.24007535136053518</v>
      </c>
      <c r="F911" s="19">
        <v>1473.99</v>
      </c>
    </row>
    <row r="912" spans="4:6" x14ac:dyDescent="0.25">
      <c r="D912" s="18">
        <v>39329</v>
      </c>
      <c r="E912" s="19">
        <v>0.24179495597287029</v>
      </c>
      <c r="F912" s="19">
        <v>1489.42</v>
      </c>
    </row>
    <row r="913" spans="4:6" x14ac:dyDescent="0.25">
      <c r="D913" s="18">
        <v>39330</v>
      </c>
      <c r="E913" s="19">
        <v>0.24390627368211382</v>
      </c>
      <c r="F913" s="19">
        <v>1472.29</v>
      </c>
    </row>
    <row r="914" spans="4:6" x14ac:dyDescent="0.25">
      <c r="D914" s="18">
        <v>39331</v>
      </c>
      <c r="E914" s="19">
        <v>0.22957815747480625</v>
      </c>
      <c r="F914" s="19">
        <v>1478.55</v>
      </c>
    </row>
    <row r="915" spans="4:6" x14ac:dyDescent="0.25">
      <c r="D915" s="18">
        <v>39332</v>
      </c>
      <c r="E915" s="19">
        <v>0.21538112621031866</v>
      </c>
      <c r="F915" s="19">
        <v>1453.55</v>
      </c>
    </row>
    <row r="916" spans="4:6" x14ac:dyDescent="0.25">
      <c r="D916" s="18">
        <v>39335</v>
      </c>
      <c r="E916" s="19">
        <v>0.22200940217710938</v>
      </c>
      <c r="F916" s="19">
        <v>1451.7</v>
      </c>
    </row>
    <row r="917" spans="4:6" x14ac:dyDescent="0.25">
      <c r="D917" s="18">
        <v>39336</v>
      </c>
      <c r="E917" s="19">
        <v>0.21695639905831907</v>
      </c>
      <c r="F917" s="19">
        <v>1471.49</v>
      </c>
    </row>
    <row r="918" spans="4:6" x14ac:dyDescent="0.25">
      <c r="D918" s="18">
        <v>39337</v>
      </c>
      <c r="E918" s="19">
        <v>0.19696074804692501</v>
      </c>
      <c r="F918" s="19">
        <v>1471.56</v>
      </c>
    </row>
    <row r="919" spans="4:6" x14ac:dyDescent="0.25">
      <c r="D919" s="18">
        <v>39338</v>
      </c>
      <c r="E919" s="19">
        <v>0.19695664948398683</v>
      </c>
      <c r="F919" s="19">
        <v>1483.95</v>
      </c>
    </row>
    <row r="920" spans="4:6" x14ac:dyDescent="0.25">
      <c r="D920" s="18">
        <v>39339</v>
      </c>
      <c r="E920" s="19">
        <v>0.19898326966524232</v>
      </c>
      <c r="F920" s="19">
        <v>1484.25</v>
      </c>
    </row>
    <row r="921" spans="4:6" x14ac:dyDescent="0.25">
      <c r="D921" s="18">
        <v>39342</v>
      </c>
      <c r="E921" s="19">
        <v>0.18907401624706169</v>
      </c>
      <c r="F921" s="19">
        <v>1476.65</v>
      </c>
    </row>
    <row r="922" spans="4:6" x14ac:dyDescent="0.25">
      <c r="D922" s="18">
        <v>39343</v>
      </c>
      <c r="E922" s="19">
        <v>0.18385872658467248</v>
      </c>
      <c r="F922" s="19">
        <v>1519.78</v>
      </c>
    </row>
    <row r="923" spans="4:6" x14ac:dyDescent="0.25">
      <c r="D923" s="18">
        <v>39344</v>
      </c>
      <c r="E923" s="19">
        <v>0.20779199213521041</v>
      </c>
      <c r="F923" s="19">
        <v>1529.03</v>
      </c>
    </row>
    <row r="924" spans="4:6" x14ac:dyDescent="0.25">
      <c r="D924" s="18">
        <v>39345</v>
      </c>
      <c r="E924" s="19">
        <v>0.19196972831719827</v>
      </c>
      <c r="F924" s="19">
        <v>1518.75</v>
      </c>
    </row>
    <row r="925" spans="4:6" x14ac:dyDescent="0.25">
      <c r="D925" s="18">
        <v>39346</v>
      </c>
      <c r="E925" s="19">
        <v>0.19332048507900407</v>
      </c>
      <c r="F925" s="19">
        <v>1525.75</v>
      </c>
    </row>
    <row r="926" spans="4:6" x14ac:dyDescent="0.25">
      <c r="D926" s="18">
        <v>39349</v>
      </c>
      <c r="E926" s="19">
        <v>0.19391113753527561</v>
      </c>
      <c r="F926" s="19">
        <v>1517.73</v>
      </c>
    </row>
    <row r="927" spans="4:6" x14ac:dyDescent="0.25">
      <c r="D927" s="18">
        <v>39350</v>
      </c>
      <c r="E927" s="19">
        <v>0.19069982782086176</v>
      </c>
      <c r="F927" s="19">
        <v>1517.21</v>
      </c>
    </row>
    <row r="928" spans="4:6" x14ac:dyDescent="0.25">
      <c r="D928" s="18">
        <v>39351</v>
      </c>
      <c r="E928" s="19">
        <v>0.19066877879407476</v>
      </c>
      <c r="F928" s="19">
        <v>1525.42</v>
      </c>
    </row>
    <row r="929" spans="4:6" x14ac:dyDescent="0.25">
      <c r="D929" s="18">
        <v>39352</v>
      </c>
      <c r="E929" s="19">
        <v>0.18756724537660249</v>
      </c>
      <c r="F929" s="19">
        <v>1531.38</v>
      </c>
    </row>
    <row r="930" spans="4:6" x14ac:dyDescent="0.25">
      <c r="D930" s="18">
        <v>39353</v>
      </c>
      <c r="E930" s="19">
        <v>0.18579627664790224</v>
      </c>
      <c r="F930" s="19">
        <v>1526.75</v>
      </c>
    </row>
    <row r="931" spans="4:6" x14ac:dyDescent="0.25">
      <c r="D931" s="18">
        <v>39356</v>
      </c>
      <c r="E931" s="19">
        <v>0.16781722092374979</v>
      </c>
      <c r="F931" s="19">
        <v>1547.04</v>
      </c>
    </row>
    <row r="932" spans="4:6" x14ac:dyDescent="0.25">
      <c r="D932" s="18">
        <v>39357</v>
      </c>
      <c r="E932" s="19">
        <v>0.15739349317731316</v>
      </c>
      <c r="F932" s="19">
        <v>1546.63</v>
      </c>
    </row>
    <row r="933" spans="4:6" x14ac:dyDescent="0.25">
      <c r="D933" s="18">
        <v>39358</v>
      </c>
      <c r="E933" s="19">
        <v>0.1567559905931932</v>
      </c>
      <c r="F933" s="19">
        <v>1539.59</v>
      </c>
    </row>
    <row r="934" spans="4:6" x14ac:dyDescent="0.25">
      <c r="D934" s="18">
        <v>39359</v>
      </c>
      <c r="E934" s="19">
        <v>0.15292381341037797</v>
      </c>
      <c r="F934" s="19">
        <v>1542.84</v>
      </c>
    </row>
    <row r="935" spans="4:6" x14ac:dyDescent="0.25">
      <c r="D935" s="18">
        <v>39360</v>
      </c>
      <c r="E935" s="19">
        <v>0.14897792011717562</v>
      </c>
      <c r="F935" s="19">
        <v>1557.59</v>
      </c>
    </row>
    <row r="936" spans="4:6" x14ac:dyDescent="0.25">
      <c r="D936" s="18">
        <v>39363</v>
      </c>
      <c r="E936" s="19">
        <v>0.14730466341498899</v>
      </c>
      <c r="F936" s="19">
        <v>1552.58</v>
      </c>
    </row>
    <row r="937" spans="4:6" x14ac:dyDescent="0.25">
      <c r="D937" s="18">
        <v>39364</v>
      </c>
      <c r="E937" s="19">
        <v>0.14700799390619482</v>
      </c>
      <c r="F937" s="19">
        <v>1565.15</v>
      </c>
    </row>
    <row r="938" spans="4:6" x14ac:dyDescent="0.25">
      <c r="D938" s="18">
        <v>39365</v>
      </c>
      <c r="E938" s="19">
        <v>0.1379314777646915</v>
      </c>
      <c r="F938" s="19">
        <v>1562.47</v>
      </c>
    </row>
    <row r="939" spans="4:6" x14ac:dyDescent="0.25">
      <c r="D939" s="18">
        <v>39366</v>
      </c>
      <c r="E939" s="19">
        <v>0.13798607079519004</v>
      </c>
      <c r="F939" s="19">
        <v>1554.41</v>
      </c>
    </row>
    <row r="940" spans="4:6" x14ac:dyDescent="0.25">
      <c r="D940" s="18">
        <v>39367</v>
      </c>
      <c r="E940" s="19">
        <v>0.13132591972716023</v>
      </c>
      <c r="F940" s="19">
        <v>1561.8</v>
      </c>
    </row>
    <row r="941" spans="4:6" x14ac:dyDescent="0.25">
      <c r="D941" s="18">
        <v>39370</v>
      </c>
      <c r="E941" s="19">
        <v>0.1323032419748425</v>
      </c>
      <c r="F941" s="19">
        <v>1548.71</v>
      </c>
    </row>
    <row r="942" spans="4:6" x14ac:dyDescent="0.25">
      <c r="D942" s="18">
        <v>39371</v>
      </c>
      <c r="E942" s="19">
        <v>0.13232672227566269</v>
      </c>
      <c r="F942" s="19">
        <v>1538.53</v>
      </c>
    </row>
    <row r="943" spans="4:6" x14ac:dyDescent="0.25">
      <c r="D943" s="18">
        <v>39372</v>
      </c>
      <c r="E943" s="19">
        <v>0.13419420350071892</v>
      </c>
      <c r="F943" s="19">
        <v>1541.24</v>
      </c>
    </row>
    <row r="944" spans="4:6" x14ac:dyDescent="0.25">
      <c r="D944" s="18">
        <v>39373</v>
      </c>
      <c r="E944" s="19">
        <v>0.13319793932076016</v>
      </c>
      <c r="F944" s="19">
        <v>1540.08</v>
      </c>
    </row>
    <row r="945" spans="4:6" x14ac:dyDescent="0.25">
      <c r="D945" s="18">
        <v>39374</v>
      </c>
      <c r="E945" s="19">
        <v>9.0852632261983091E-2</v>
      </c>
      <c r="F945" s="19">
        <v>1500.63</v>
      </c>
    </row>
    <row r="946" spans="4:6" x14ac:dyDescent="0.25">
      <c r="D946" s="18">
        <v>39377</v>
      </c>
      <c r="E946" s="19">
        <v>0.12468188296908887</v>
      </c>
      <c r="F946" s="19">
        <v>1506.33</v>
      </c>
    </row>
    <row r="947" spans="4:6" x14ac:dyDescent="0.25">
      <c r="D947" s="18">
        <v>39378</v>
      </c>
      <c r="E947" s="19">
        <v>0.12324343497922761</v>
      </c>
      <c r="F947" s="19">
        <v>1519.59</v>
      </c>
    </row>
    <row r="948" spans="4:6" x14ac:dyDescent="0.25">
      <c r="D948" s="18">
        <v>39379</v>
      </c>
      <c r="E948" s="19">
        <v>0.12580378349738272</v>
      </c>
      <c r="F948" s="19">
        <v>1515.88</v>
      </c>
    </row>
    <row r="949" spans="4:6" x14ac:dyDescent="0.25">
      <c r="D949" s="18">
        <v>39380</v>
      </c>
      <c r="E949" s="19">
        <v>0.12480734837230176</v>
      </c>
      <c r="F949" s="19">
        <v>1514.4</v>
      </c>
    </row>
    <row r="950" spans="4:6" x14ac:dyDescent="0.25">
      <c r="D950" s="18">
        <v>39381</v>
      </c>
      <c r="E950" s="19">
        <v>0.12484573892271696</v>
      </c>
      <c r="F950" s="19">
        <v>1535.28</v>
      </c>
    </row>
    <row r="951" spans="4:6" x14ac:dyDescent="0.25">
      <c r="D951" s="18">
        <v>39384</v>
      </c>
      <c r="E951" s="19">
        <v>0.13191173807267503</v>
      </c>
      <c r="F951" s="19">
        <v>1540.98</v>
      </c>
    </row>
    <row r="952" spans="4:6" x14ac:dyDescent="0.25">
      <c r="D952" s="18">
        <v>39385</v>
      </c>
      <c r="E952" s="19">
        <v>0.13184776058311526</v>
      </c>
      <c r="F952" s="19">
        <v>1531.02</v>
      </c>
    </row>
    <row r="953" spans="4:6" x14ac:dyDescent="0.25">
      <c r="D953" s="18">
        <v>39386</v>
      </c>
      <c r="E953" s="19">
        <v>0.1332683081981203</v>
      </c>
      <c r="F953" s="19">
        <v>1549.38</v>
      </c>
    </row>
    <row r="954" spans="4:6" x14ac:dyDescent="0.25">
      <c r="D954" s="18">
        <v>39387</v>
      </c>
      <c r="E954" s="19">
        <v>0.13187749907189439</v>
      </c>
      <c r="F954" s="19">
        <v>1508.44</v>
      </c>
    </row>
    <row r="955" spans="4:6" x14ac:dyDescent="0.25">
      <c r="D955" s="18">
        <v>39388</v>
      </c>
      <c r="E955" s="19">
        <v>0.16001562583092377</v>
      </c>
      <c r="F955" s="19">
        <v>1509.65</v>
      </c>
    </row>
    <row r="956" spans="4:6" x14ac:dyDescent="0.25">
      <c r="D956" s="18">
        <v>39391</v>
      </c>
      <c r="E956" s="19">
        <v>0.15929203209373519</v>
      </c>
      <c r="F956" s="19">
        <v>1502.17</v>
      </c>
    </row>
    <row r="957" spans="4:6" x14ac:dyDescent="0.25">
      <c r="D957" s="18">
        <v>39392</v>
      </c>
      <c r="E957" s="19">
        <v>0.16001757550029752</v>
      </c>
      <c r="F957" s="19">
        <v>1520.27</v>
      </c>
    </row>
    <row r="958" spans="4:6" x14ac:dyDescent="0.25">
      <c r="D958" s="18">
        <v>39393</v>
      </c>
      <c r="E958" s="19">
        <v>0.16190061448865756</v>
      </c>
      <c r="F958" s="19">
        <v>1475.62</v>
      </c>
    </row>
    <row r="959" spans="4:6" x14ac:dyDescent="0.25">
      <c r="D959" s="18">
        <v>39394</v>
      </c>
      <c r="E959" s="19">
        <v>0.19045115787827832</v>
      </c>
      <c r="F959" s="19">
        <v>1474.77</v>
      </c>
    </row>
    <row r="960" spans="4:6" x14ac:dyDescent="0.25">
      <c r="D960" s="18">
        <v>39395</v>
      </c>
      <c r="E960" s="19">
        <v>0.18849576270454432</v>
      </c>
      <c r="F960" s="19">
        <v>1453.7</v>
      </c>
    </row>
    <row r="961" spans="4:6" x14ac:dyDescent="0.25">
      <c r="D961" s="18">
        <v>39398</v>
      </c>
      <c r="E961" s="19">
        <v>0.19459941531677255</v>
      </c>
      <c r="F961" s="19">
        <v>1439.18</v>
      </c>
    </row>
    <row r="962" spans="4:6" x14ac:dyDescent="0.25">
      <c r="D962" s="18">
        <v>39399</v>
      </c>
      <c r="E962" s="19">
        <v>0.19676595948795805</v>
      </c>
      <c r="F962" s="19">
        <v>1481.05</v>
      </c>
    </row>
    <row r="963" spans="4:6" x14ac:dyDescent="0.25">
      <c r="D963" s="18">
        <v>39400</v>
      </c>
      <c r="E963" s="19">
        <v>0.21881399119534445</v>
      </c>
      <c r="F963" s="19">
        <v>1470.58</v>
      </c>
    </row>
    <row r="964" spans="4:6" x14ac:dyDescent="0.25">
      <c r="D964" s="18">
        <v>39401</v>
      </c>
      <c r="E964" s="19">
        <v>0.21827650659501308</v>
      </c>
      <c r="F964" s="19">
        <v>1451.15</v>
      </c>
    </row>
    <row r="965" spans="4:6" x14ac:dyDescent="0.25">
      <c r="D965" s="18">
        <v>39402</v>
      </c>
      <c r="E965" s="19">
        <v>0.2217494083211044</v>
      </c>
      <c r="F965" s="19">
        <v>1458.74</v>
      </c>
    </row>
    <row r="966" spans="4:6" x14ac:dyDescent="0.25">
      <c r="D966" s="18">
        <v>39405</v>
      </c>
      <c r="E966" s="19">
        <v>0.22237141821249759</v>
      </c>
      <c r="F966" s="19">
        <v>1433.27</v>
      </c>
    </row>
    <row r="967" spans="4:6" x14ac:dyDescent="0.25">
      <c r="D967" s="18">
        <v>39406</v>
      </c>
      <c r="E967" s="19">
        <v>0.23020982579876961</v>
      </c>
      <c r="F967" s="19">
        <v>1439.7</v>
      </c>
    </row>
    <row r="968" spans="4:6" x14ac:dyDescent="0.25">
      <c r="D968" s="18">
        <v>39407</v>
      </c>
      <c r="E968" s="19">
        <v>0.21333762786237209</v>
      </c>
      <c r="F968" s="19">
        <v>1416.77</v>
      </c>
    </row>
    <row r="969" spans="4:6" x14ac:dyDescent="0.25">
      <c r="D969" s="18">
        <v>39409</v>
      </c>
      <c r="E969" s="19">
        <v>0.21977467730676103</v>
      </c>
      <c r="F969" s="19">
        <v>1440.7</v>
      </c>
    </row>
    <row r="970" spans="4:6" x14ac:dyDescent="0.25">
      <c r="D970" s="18">
        <v>39412</v>
      </c>
      <c r="E970" s="19">
        <v>0.22502124061076373</v>
      </c>
      <c r="F970" s="19">
        <v>1407.22</v>
      </c>
    </row>
    <row r="971" spans="4:6" x14ac:dyDescent="0.25">
      <c r="D971" s="18">
        <v>39413</v>
      </c>
      <c r="E971" s="19">
        <v>0.23853485557690002</v>
      </c>
      <c r="F971" s="19">
        <v>1428.23</v>
      </c>
    </row>
    <row r="972" spans="4:6" x14ac:dyDescent="0.25">
      <c r="D972" s="18">
        <v>39414</v>
      </c>
      <c r="E972" s="19">
        <v>0.24372867170359244</v>
      </c>
      <c r="F972" s="19">
        <v>1469.02</v>
      </c>
    </row>
    <row r="973" spans="4:6" x14ac:dyDescent="0.25">
      <c r="D973" s="18">
        <v>39415</v>
      </c>
      <c r="E973" s="19">
        <v>0.25756328358691322</v>
      </c>
      <c r="F973" s="19">
        <v>1469.72</v>
      </c>
    </row>
    <row r="974" spans="4:6" x14ac:dyDescent="0.25">
      <c r="D974" s="18">
        <v>39416</v>
      </c>
      <c r="E974" s="19">
        <v>0.25726278335526243</v>
      </c>
      <c r="F974" s="19">
        <v>1481.14</v>
      </c>
    </row>
    <row r="975" spans="4:6" x14ac:dyDescent="0.25">
      <c r="D975" s="18">
        <v>39419</v>
      </c>
      <c r="E975" s="19">
        <v>0.25766013955085787</v>
      </c>
      <c r="F975" s="19">
        <v>1472.42</v>
      </c>
    </row>
    <row r="976" spans="4:6" x14ac:dyDescent="0.25">
      <c r="D976" s="18">
        <v>39420</v>
      </c>
      <c r="E976" s="19">
        <v>0.2552653618503295</v>
      </c>
      <c r="F976" s="19">
        <v>1462.79</v>
      </c>
    </row>
    <row r="977" spans="4:6" x14ac:dyDescent="0.25">
      <c r="D977" s="18">
        <v>39421</v>
      </c>
      <c r="E977" s="19">
        <v>0.2396653198036828</v>
      </c>
      <c r="F977" s="19">
        <v>1485.01</v>
      </c>
    </row>
    <row r="978" spans="4:6" x14ac:dyDescent="0.25">
      <c r="D978" s="18">
        <v>39422</v>
      </c>
      <c r="E978" s="19">
        <v>0.24502149673543336</v>
      </c>
      <c r="F978" s="19">
        <v>1507.34</v>
      </c>
    </row>
    <row r="979" spans="4:6" x14ac:dyDescent="0.25">
      <c r="D979" s="18">
        <v>39423</v>
      </c>
      <c r="E979" s="19">
        <v>0.24960867505974002</v>
      </c>
      <c r="F979" s="19">
        <v>1504.66</v>
      </c>
    </row>
    <row r="980" spans="4:6" x14ac:dyDescent="0.25">
      <c r="D980" s="18">
        <v>39426</v>
      </c>
      <c r="E980" s="19">
        <v>0.24636876108442435</v>
      </c>
      <c r="F980" s="19">
        <v>1515.96</v>
      </c>
    </row>
    <row r="981" spans="4:6" x14ac:dyDescent="0.25">
      <c r="D981" s="18">
        <v>39427</v>
      </c>
      <c r="E981" s="19">
        <v>0.22618589936026418</v>
      </c>
      <c r="F981" s="19">
        <v>1477.65</v>
      </c>
    </row>
    <row r="982" spans="4:6" x14ac:dyDescent="0.25">
      <c r="D982" s="18">
        <v>39428</v>
      </c>
      <c r="E982" s="19">
        <v>0.24219973725352278</v>
      </c>
      <c r="F982" s="19">
        <v>1486.59</v>
      </c>
    </row>
    <row r="983" spans="4:6" x14ac:dyDescent="0.25">
      <c r="D983" s="18">
        <v>39429</v>
      </c>
      <c r="E983" s="19">
        <v>0.23812927930057434</v>
      </c>
      <c r="F983" s="19">
        <v>1488.41</v>
      </c>
    </row>
    <row r="984" spans="4:6" x14ac:dyDescent="0.25">
      <c r="D984" s="18">
        <v>39430</v>
      </c>
      <c r="E984" s="19">
        <v>0.23572951547855797</v>
      </c>
      <c r="F984" s="19">
        <v>1467.95</v>
      </c>
    </row>
    <row r="985" spans="4:6" x14ac:dyDescent="0.25">
      <c r="D985" s="18">
        <v>39433</v>
      </c>
      <c r="E985" s="19">
        <v>0.21986944407201695</v>
      </c>
      <c r="F985" s="19">
        <v>1445.9</v>
      </c>
    </row>
    <row r="986" spans="4:6" x14ac:dyDescent="0.25">
      <c r="D986" s="18">
        <v>39434</v>
      </c>
      <c r="E986" s="19">
        <v>0.22447693914709535</v>
      </c>
      <c r="F986" s="19">
        <v>1454.98</v>
      </c>
    </row>
    <row r="987" spans="4:6" x14ac:dyDescent="0.25">
      <c r="D987" s="18">
        <v>39435</v>
      </c>
      <c r="E987" s="19">
        <v>0.22093537954305062</v>
      </c>
      <c r="F987" s="19">
        <v>1453</v>
      </c>
    </row>
    <row r="988" spans="4:6" x14ac:dyDescent="0.25">
      <c r="D988" s="18">
        <v>39436</v>
      </c>
      <c r="E988" s="19">
        <v>0.22027700619779381</v>
      </c>
      <c r="F988" s="19">
        <v>1460.12</v>
      </c>
    </row>
    <row r="989" spans="4:6" x14ac:dyDescent="0.25">
      <c r="D989" s="18">
        <v>39437</v>
      </c>
      <c r="E989" s="19">
        <v>0.21270085739549344</v>
      </c>
      <c r="F989" s="19">
        <v>1484.46</v>
      </c>
    </row>
    <row r="990" spans="4:6" x14ac:dyDescent="0.25">
      <c r="D990" s="18">
        <v>39440</v>
      </c>
      <c r="E990" s="19">
        <v>0.21941495526025806</v>
      </c>
      <c r="F990" s="19">
        <v>1496.45</v>
      </c>
    </row>
    <row r="991" spans="4:6" x14ac:dyDescent="0.25">
      <c r="D991" s="18">
        <v>39442</v>
      </c>
      <c r="E991" s="19">
        <v>0.21431658724592173</v>
      </c>
      <c r="F991" s="19">
        <v>1497.66</v>
      </c>
    </row>
    <row r="992" spans="4:6" x14ac:dyDescent="0.25">
      <c r="D992" s="18">
        <v>39443</v>
      </c>
      <c r="E992" s="19">
        <v>0.20670164133006472</v>
      </c>
      <c r="F992" s="19">
        <v>1476.27</v>
      </c>
    </row>
    <row r="993" spans="4:6" x14ac:dyDescent="0.25">
      <c r="D993" s="18">
        <v>39444</v>
      </c>
      <c r="E993" s="19">
        <v>0.19688361663795167</v>
      </c>
      <c r="F993" s="19">
        <v>1478.49</v>
      </c>
    </row>
    <row r="994" spans="4:6" x14ac:dyDescent="0.25">
      <c r="D994" s="18">
        <v>39447</v>
      </c>
      <c r="E994" s="19">
        <v>0.19045552041539818</v>
      </c>
      <c r="F994" s="19">
        <v>1468.36</v>
      </c>
    </row>
    <row r="995" spans="4:6" x14ac:dyDescent="0.25">
      <c r="D995" s="18">
        <v>39449</v>
      </c>
      <c r="E995" s="19">
        <v>0.1665284006852174</v>
      </c>
      <c r="F995" s="19">
        <v>1447.16</v>
      </c>
    </row>
    <row r="996" spans="4:6" x14ac:dyDescent="0.25">
      <c r="D996" s="18">
        <v>39450</v>
      </c>
      <c r="E996" s="19">
        <v>0.17364265210678564</v>
      </c>
      <c r="F996" s="19">
        <v>1447.16</v>
      </c>
    </row>
    <row r="997" spans="4:6" x14ac:dyDescent="0.25">
      <c r="D997" s="18">
        <v>39451</v>
      </c>
      <c r="E997" s="19">
        <v>0.17165526151083846</v>
      </c>
      <c r="F997" s="19">
        <v>1411.63</v>
      </c>
    </row>
    <row r="998" spans="4:6" x14ac:dyDescent="0.25">
      <c r="D998" s="18">
        <v>39454</v>
      </c>
      <c r="E998" s="19">
        <v>0.19011606762613692</v>
      </c>
      <c r="F998" s="19">
        <v>1416.18</v>
      </c>
    </row>
    <row r="999" spans="4:6" x14ac:dyDescent="0.25">
      <c r="D999" s="18">
        <v>39455</v>
      </c>
      <c r="E999" s="19">
        <v>0.18912839275700408</v>
      </c>
      <c r="F999" s="19">
        <v>1390.19</v>
      </c>
    </row>
    <row r="1000" spans="4:6" x14ac:dyDescent="0.25">
      <c r="D1000" s="18">
        <v>39456</v>
      </c>
      <c r="E1000" s="19">
        <v>0.19260335211474239</v>
      </c>
      <c r="F1000" s="19">
        <v>1409.13</v>
      </c>
    </row>
    <row r="1001" spans="4:6" x14ac:dyDescent="0.25">
      <c r="D1001" s="18">
        <v>39457</v>
      </c>
      <c r="E1001" s="19">
        <v>0.1914210163202458</v>
      </c>
      <c r="F1001" s="19">
        <v>1420.33</v>
      </c>
    </row>
    <row r="1002" spans="4:6" x14ac:dyDescent="0.25">
      <c r="D1002" s="18">
        <v>39458</v>
      </c>
      <c r="E1002" s="19">
        <v>0.19319328008142361</v>
      </c>
      <c r="F1002" s="19">
        <v>1401.02</v>
      </c>
    </row>
    <row r="1003" spans="4:6" x14ac:dyDescent="0.25">
      <c r="D1003" s="18">
        <v>39461</v>
      </c>
      <c r="E1003" s="19">
        <v>0.19705020044909177</v>
      </c>
      <c r="F1003" s="19">
        <v>1416.25</v>
      </c>
    </row>
    <row r="1004" spans="4:6" x14ac:dyDescent="0.25">
      <c r="D1004" s="18">
        <v>39462</v>
      </c>
      <c r="E1004" s="19">
        <v>0.1807300568309323</v>
      </c>
      <c r="F1004" s="19">
        <v>1380.95</v>
      </c>
    </row>
    <row r="1005" spans="4:6" x14ac:dyDescent="0.25">
      <c r="D1005" s="18">
        <v>39463</v>
      </c>
      <c r="E1005" s="19">
        <v>0.1988574774411116</v>
      </c>
      <c r="F1005" s="19">
        <v>1373.2</v>
      </c>
    </row>
    <row r="1006" spans="4:6" x14ac:dyDescent="0.25">
      <c r="D1006" s="18">
        <v>39464</v>
      </c>
      <c r="E1006" s="19">
        <v>0.19972468427689763</v>
      </c>
      <c r="F1006" s="19">
        <v>1333.25</v>
      </c>
    </row>
    <row r="1007" spans="4:6" x14ac:dyDescent="0.25">
      <c r="D1007" s="18">
        <v>39465</v>
      </c>
      <c r="E1007" s="19">
        <v>0.21835767200191697</v>
      </c>
      <c r="F1007" s="19">
        <v>1325.19</v>
      </c>
    </row>
    <row r="1008" spans="4:6" x14ac:dyDescent="0.25">
      <c r="D1008" s="18">
        <v>39469</v>
      </c>
      <c r="E1008" s="19">
        <v>0.21325431544983803</v>
      </c>
      <c r="F1008" s="19">
        <v>1310.5</v>
      </c>
    </row>
    <row r="1009" spans="4:6" x14ac:dyDescent="0.25">
      <c r="D1009" s="18">
        <v>39470</v>
      </c>
      <c r="E1009" s="19">
        <v>0.21552683629694258</v>
      </c>
      <c r="F1009" s="19">
        <v>1338.6</v>
      </c>
    </row>
    <row r="1010" spans="4:6" x14ac:dyDescent="0.25">
      <c r="D1010" s="18">
        <v>39471</v>
      </c>
      <c r="E1010" s="19">
        <v>0.22712608946892696</v>
      </c>
      <c r="F1010" s="19">
        <v>1352.07</v>
      </c>
    </row>
    <row r="1011" spans="4:6" x14ac:dyDescent="0.25">
      <c r="D1011" s="18">
        <v>39472</v>
      </c>
      <c r="E1011" s="19">
        <v>0.2290433718757969</v>
      </c>
      <c r="F1011" s="19">
        <v>1330.61</v>
      </c>
    </row>
    <row r="1012" spans="4:6" x14ac:dyDescent="0.25">
      <c r="D1012" s="18">
        <v>39475</v>
      </c>
      <c r="E1012" s="19">
        <v>0.22860924067436222</v>
      </c>
      <c r="F1012" s="19">
        <v>1353.96</v>
      </c>
    </row>
    <row r="1013" spans="4:6" x14ac:dyDescent="0.25">
      <c r="D1013" s="18">
        <v>39476</v>
      </c>
      <c r="E1013" s="19">
        <v>0.23449380882250997</v>
      </c>
      <c r="F1013" s="19">
        <v>1362.3</v>
      </c>
    </row>
    <row r="1014" spans="4:6" x14ac:dyDescent="0.25">
      <c r="D1014" s="18">
        <v>39477</v>
      </c>
      <c r="E1014" s="19">
        <v>0.23539713245309229</v>
      </c>
      <c r="F1014" s="19">
        <v>1355.81</v>
      </c>
    </row>
    <row r="1015" spans="4:6" x14ac:dyDescent="0.25">
      <c r="D1015" s="18">
        <v>39478</v>
      </c>
      <c r="E1015" s="19">
        <v>0.23087371139142199</v>
      </c>
      <c r="F1015" s="19">
        <v>1378.55</v>
      </c>
    </row>
    <row r="1016" spans="4:6" x14ac:dyDescent="0.25">
      <c r="D1016" s="18">
        <v>39479</v>
      </c>
      <c r="E1016" s="19">
        <v>0.23758334144508675</v>
      </c>
      <c r="F1016" s="19">
        <v>1395.42</v>
      </c>
    </row>
    <row r="1017" spans="4:6" x14ac:dyDescent="0.25">
      <c r="D1017" s="18">
        <v>39482</v>
      </c>
      <c r="E1017" s="19">
        <v>0.23999800651535055</v>
      </c>
      <c r="F1017" s="19">
        <v>1380.82</v>
      </c>
    </row>
    <row r="1018" spans="4:6" x14ac:dyDescent="0.25">
      <c r="D1018" s="18">
        <v>39483</v>
      </c>
      <c r="E1018" s="19">
        <v>0.23757853207908555</v>
      </c>
      <c r="F1018" s="19">
        <v>1336.64</v>
      </c>
    </row>
    <row r="1019" spans="4:6" x14ac:dyDescent="0.25">
      <c r="D1019" s="18">
        <v>39484</v>
      </c>
      <c r="E1019" s="19">
        <v>0.26183242329710804</v>
      </c>
      <c r="F1019" s="19">
        <v>1326.45</v>
      </c>
    </row>
    <row r="1020" spans="4:6" x14ac:dyDescent="0.25">
      <c r="D1020" s="18">
        <v>39485</v>
      </c>
      <c r="E1020" s="19">
        <v>0.24929719501731828</v>
      </c>
      <c r="F1020" s="19">
        <v>1336.91</v>
      </c>
    </row>
    <row r="1021" spans="4:6" x14ac:dyDescent="0.25">
      <c r="D1021" s="18">
        <v>39486</v>
      </c>
      <c r="E1021" s="19">
        <v>0.25047392732964235</v>
      </c>
      <c r="F1021" s="19">
        <v>1331.29</v>
      </c>
    </row>
    <row r="1022" spans="4:6" x14ac:dyDescent="0.25">
      <c r="D1022" s="18">
        <v>39489</v>
      </c>
      <c r="E1022" s="19">
        <v>0.24292081820052286</v>
      </c>
      <c r="F1022" s="19">
        <v>1339.13</v>
      </c>
    </row>
    <row r="1023" spans="4:6" x14ac:dyDescent="0.25">
      <c r="D1023" s="18">
        <v>39490</v>
      </c>
      <c r="E1023" s="19">
        <v>0.23939074430148335</v>
      </c>
      <c r="F1023" s="19">
        <v>1348.86</v>
      </c>
    </row>
    <row r="1024" spans="4:6" x14ac:dyDescent="0.25">
      <c r="D1024" s="18">
        <v>39491</v>
      </c>
      <c r="E1024" s="19">
        <v>0.23914509543961221</v>
      </c>
      <c r="F1024" s="19">
        <v>1367.21</v>
      </c>
    </row>
    <row r="1025" spans="4:6" x14ac:dyDescent="0.25">
      <c r="D1025" s="18">
        <v>39492</v>
      </c>
      <c r="E1025" s="19">
        <v>0.2390302061751392</v>
      </c>
      <c r="F1025" s="19">
        <v>1348.86</v>
      </c>
    </row>
    <row r="1026" spans="4:6" x14ac:dyDescent="0.25">
      <c r="D1026" s="18">
        <v>39493</v>
      </c>
      <c r="E1026" s="19">
        <v>0.24059890500752698</v>
      </c>
      <c r="F1026" s="19">
        <v>1349.99</v>
      </c>
    </row>
    <row r="1027" spans="4:6" x14ac:dyDescent="0.25">
      <c r="D1027" s="18">
        <v>39497</v>
      </c>
      <c r="E1027" s="19">
        <v>0.22494034719357561</v>
      </c>
      <c r="F1027" s="19">
        <v>1348.78</v>
      </c>
    </row>
    <row r="1028" spans="4:6" x14ac:dyDescent="0.25">
      <c r="D1028" s="18">
        <v>39498</v>
      </c>
      <c r="E1028" s="19">
        <v>0.22415300410730601</v>
      </c>
      <c r="F1028" s="19">
        <v>1360.03</v>
      </c>
    </row>
    <row r="1029" spans="4:6" x14ac:dyDescent="0.25">
      <c r="D1029" s="18">
        <v>39499</v>
      </c>
      <c r="E1029" s="19">
        <v>0.20260843819346594</v>
      </c>
      <c r="F1029" s="19">
        <v>1342.53</v>
      </c>
    </row>
    <row r="1030" spans="4:6" x14ac:dyDescent="0.25">
      <c r="D1030" s="18">
        <v>39500</v>
      </c>
      <c r="E1030" s="19">
        <v>0.20627705216833445</v>
      </c>
      <c r="F1030" s="19">
        <v>1353.11</v>
      </c>
    </row>
    <row r="1031" spans="4:6" x14ac:dyDescent="0.25">
      <c r="D1031" s="18">
        <v>39503</v>
      </c>
      <c r="E1031" s="19">
        <v>0.20453048213888406</v>
      </c>
      <c r="F1031" s="19">
        <v>1371.8</v>
      </c>
    </row>
    <row r="1032" spans="4:6" x14ac:dyDescent="0.25">
      <c r="D1032" s="18">
        <v>39504</v>
      </c>
      <c r="E1032" s="19">
        <v>0.19705994320697989</v>
      </c>
      <c r="F1032" s="19">
        <v>1381.29</v>
      </c>
    </row>
    <row r="1033" spans="4:6" x14ac:dyDescent="0.25">
      <c r="D1033" s="18">
        <v>39505</v>
      </c>
      <c r="E1033" s="19">
        <v>0.19552168424198402</v>
      </c>
      <c r="F1033" s="19">
        <v>1380.02</v>
      </c>
    </row>
    <row r="1034" spans="4:6" x14ac:dyDescent="0.25">
      <c r="D1034" s="18">
        <v>39506</v>
      </c>
      <c r="E1034" s="19">
        <v>0.18789977598363583</v>
      </c>
      <c r="F1034" s="19">
        <v>1367.68</v>
      </c>
    </row>
    <row r="1035" spans="4:6" x14ac:dyDescent="0.25">
      <c r="D1035" s="18">
        <v>39507</v>
      </c>
      <c r="E1035" s="19">
        <v>0.1810083361710503</v>
      </c>
      <c r="F1035" s="19">
        <v>1330.63</v>
      </c>
    </row>
    <row r="1036" spans="4:6" x14ac:dyDescent="0.25">
      <c r="D1036" s="18">
        <v>39510</v>
      </c>
      <c r="E1036" s="19">
        <v>0.20241418682580833</v>
      </c>
      <c r="F1036" s="19">
        <v>1331.34</v>
      </c>
    </row>
    <row r="1037" spans="4:6" x14ac:dyDescent="0.25">
      <c r="D1037" s="18">
        <v>39511</v>
      </c>
      <c r="E1037" s="19">
        <v>0.20177598835518407</v>
      </c>
      <c r="F1037" s="19">
        <v>1326.75</v>
      </c>
    </row>
    <row r="1038" spans="4:6" x14ac:dyDescent="0.25">
      <c r="D1038" s="18">
        <v>39512</v>
      </c>
      <c r="E1038" s="19">
        <v>0.19411629249396786</v>
      </c>
      <c r="F1038" s="19">
        <v>1333.7</v>
      </c>
    </row>
    <row r="1039" spans="4:6" x14ac:dyDescent="0.25">
      <c r="D1039" s="18">
        <v>39513</v>
      </c>
      <c r="E1039" s="19">
        <v>0.19052344516631142</v>
      </c>
      <c r="F1039" s="19">
        <v>1304.3399999999999</v>
      </c>
    </row>
    <row r="1040" spans="4:6" x14ac:dyDescent="0.25">
      <c r="D1040" s="18">
        <v>39514</v>
      </c>
      <c r="E1040" s="19">
        <v>0.2017616238194444</v>
      </c>
      <c r="F1040" s="19">
        <v>1293.3699999999999</v>
      </c>
    </row>
    <row r="1041" spans="4:6" x14ac:dyDescent="0.25">
      <c r="D1041" s="18">
        <v>39517</v>
      </c>
      <c r="E1041" s="19">
        <v>0.17149983483243128</v>
      </c>
      <c r="F1041" s="19">
        <v>1273.3699999999999</v>
      </c>
    </row>
    <row r="1042" spans="4:6" x14ac:dyDescent="0.25">
      <c r="D1042" s="18">
        <v>39518</v>
      </c>
      <c r="E1042" s="19">
        <v>0.17754807417154739</v>
      </c>
      <c r="F1042" s="19">
        <v>1320.65</v>
      </c>
    </row>
    <row r="1043" spans="4:6" x14ac:dyDescent="0.25">
      <c r="D1043" s="18">
        <v>39519</v>
      </c>
      <c r="E1043" s="19">
        <v>0.21457184495427187</v>
      </c>
      <c r="F1043" s="19">
        <v>1308.77</v>
      </c>
    </row>
    <row r="1044" spans="4:6" x14ac:dyDescent="0.25">
      <c r="D1044" s="18">
        <v>39520</v>
      </c>
      <c r="E1044" s="19">
        <v>0.21627093725207031</v>
      </c>
      <c r="F1044" s="19">
        <v>1315.48</v>
      </c>
    </row>
    <row r="1045" spans="4:6" x14ac:dyDescent="0.25">
      <c r="D1045" s="18">
        <v>39521</v>
      </c>
      <c r="E1045" s="19">
        <v>0.21605033664205636</v>
      </c>
      <c r="F1045" s="19">
        <v>1288.1400000000001</v>
      </c>
    </row>
    <row r="1046" spans="4:6" x14ac:dyDescent="0.25">
      <c r="D1046" s="18">
        <v>39524</v>
      </c>
      <c r="E1046" s="19">
        <v>0.22611932466298182</v>
      </c>
      <c r="F1046" s="19">
        <v>1276.5999999999999</v>
      </c>
    </row>
    <row r="1047" spans="4:6" x14ac:dyDescent="0.25">
      <c r="D1047" s="18">
        <v>39525</v>
      </c>
      <c r="E1047" s="19">
        <v>0.22353108444919267</v>
      </c>
      <c r="F1047" s="19">
        <v>1330.74</v>
      </c>
    </row>
    <row r="1048" spans="4:6" x14ac:dyDescent="0.25">
      <c r="D1048" s="18">
        <v>39526</v>
      </c>
      <c r="E1048" s="19">
        <v>0.26006825296457059</v>
      </c>
      <c r="F1048" s="19">
        <v>1298.42</v>
      </c>
    </row>
    <row r="1049" spans="4:6" x14ac:dyDescent="0.25">
      <c r="D1049" s="18">
        <v>39527</v>
      </c>
      <c r="E1049" s="19">
        <v>0.27304210953884639</v>
      </c>
      <c r="F1049" s="19">
        <v>1329.51</v>
      </c>
    </row>
    <row r="1050" spans="4:6" x14ac:dyDescent="0.25">
      <c r="D1050" s="18">
        <v>39531</v>
      </c>
      <c r="E1050" s="19">
        <v>0.28452810218214031</v>
      </c>
      <c r="F1050" s="19">
        <v>1349.88</v>
      </c>
    </row>
    <row r="1051" spans="4:6" x14ac:dyDescent="0.25">
      <c r="D1051" s="18">
        <v>39532</v>
      </c>
      <c r="E1051" s="19">
        <v>0.28777461395541315</v>
      </c>
      <c r="F1051" s="19">
        <v>1352.99</v>
      </c>
    </row>
    <row r="1052" spans="4:6" x14ac:dyDescent="0.25">
      <c r="D1052" s="18">
        <v>39533</v>
      </c>
      <c r="E1052" s="19">
        <v>0.28452359626782492</v>
      </c>
      <c r="F1052" s="19">
        <v>1341.13</v>
      </c>
    </row>
    <row r="1053" spans="4:6" x14ac:dyDescent="0.25">
      <c r="D1053" s="18">
        <v>39534</v>
      </c>
      <c r="E1053" s="19">
        <v>0.28484345521949145</v>
      </c>
      <c r="F1053" s="19">
        <v>1325.76</v>
      </c>
    </row>
    <row r="1054" spans="4:6" x14ac:dyDescent="0.25">
      <c r="D1054" s="18">
        <v>39535</v>
      </c>
      <c r="E1054" s="19">
        <v>0.28372892361282026</v>
      </c>
      <c r="F1054" s="19">
        <v>1315.22</v>
      </c>
    </row>
    <row r="1055" spans="4:6" x14ac:dyDescent="0.25">
      <c r="D1055" s="18">
        <v>39538</v>
      </c>
      <c r="E1055" s="19">
        <v>0.2840553926435716</v>
      </c>
      <c r="F1055" s="19">
        <v>1322.7</v>
      </c>
    </row>
    <row r="1056" spans="4:6" x14ac:dyDescent="0.25">
      <c r="D1056" s="18">
        <v>39539</v>
      </c>
      <c r="E1056" s="19">
        <v>0.28468609816485307</v>
      </c>
      <c r="F1056" s="19">
        <v>1370.18</v>
      </c>
    </row>
    <row r="1057" spans="4:6" x14ac:dyDescent="0.25">
      <c r="D1057" s="18">
        <v>39540</v>
      </c>
      <c r="E1057" s="19">
        <v>0.30719500765462493</v>
      </c>
      <c r="F1057" s="19">
        <v>1367.53</v>
      </c>
    </row>
    <row r="1058" spans="4:6" x14ac:dyDescent="0.25">
      <c r="D1058" s="18">
        <v>39541</v>
      </c>
      <c r="E1058" s="19">
        <v>0.2928690327320751</v>
      </c>
      <c r="F1058" s="19">
        <v>1369.31</v>
      </c>
    </row>
    <row r="1059" spans="4:6" x14ac:dyDescent="0.25">
      <c r="D1059" s="18">
        <v>39542</v>
      </c>
      <c r="E1059" s="19">
        <v>0.29289655509561136</v>
      </c>
      <c r="F1059" s="19">
        <v>1370.4</v>
      </c>
    </row>
    <row r="1060" spans="4:6" x14ac:dyDescent="0.25">
      <c r="D1060" s="18">
        <v>39545</v>
      </c>
      <c r="E1060" s="19">
        <v>0.29267562437173111</v>
      </c>
      <c r="F1060" s="19">
        <v>1372.54</v>
      </c>
    </row>
    <row r="1061" spans="4:6" x14ac:dyDescent="0.25">
      <c r="D1061" s="18">
        <v>39546</v>
      </c>
      <c r="E1061" s="19">
        <v>0.29218869028160216</v>
      </c>
      <c r="F1061" s="19">
        <v>1365.54</v>
      </c>
    </row>
    <row r="1062" spans="4:6" x14ac:dyDescent="0.25">
      <c r="D1062" s="18">
        <v>39547</v>
      </c>
      <c r="E1062" s="19">
        <v>0.28283908235421473</v>
      </c>
      <c r="F1062" s="19">
        <v>1354.49</v>
      </c>
    </row>
    <row r="1063" spans="4:6" x14ac:dyDescent="0.25">
      <c r="D1063" s="18">
        <v>39548</v>
      </c>
      <c r="E1063" s="19">
        <v>0.28273135241374531</v>
      </c>
      <c r="F1063" s="19">
        <v>1360.55</v>
      </c>
    </row>
    <row r="1064" spans="4:6" x14ac:dyDescent="0.25">
      <c r="D1064" s="18">
        <v>39549</v>
      </c>
      <c r="E1064" s="19">
        <v>0.27817856461394153</v>
      </c>
      <c r="F1064" s="19">
        <v>1332.83</v>
      </c>
    </row>
    <row r="1065" spans="4:6" x14ac:dyDescent="0.25">
      <c r="D1065" s="18">
        <v>39552</v>
      </c>
      <c r="E1065" s="19">
        <v>0.25886751518346757</v>
      </c>
      <c r="F1065" s="19">
        <v>1328.32</v>
      </c>
    </row>
    <row r="1066" spans="4:6" x14ac:dyDescent="0.25">
      <c r="D1066" s="18">
        <v>39553</v>
      </c>
      <c r="E1066" s="19">
        <v>0.25731046830834547</v>
      </c>
      <c r="F1066" s="19">
        <v>1334.43</v>
      </c>
    </row>
    <row r="1067" spans="4:6" x14ac:dyDescent="0.25">
      <c r="D1067" s="18">
        <v>39554</v>
      </c>
      <c r="E1067" s="19">
        <v>0.25719714250373521</v>
      </c>
      <c r="F1067" s="19">
        <v>1364.71</v>
      </c>
    </row>
    <row r="1068" spans="4:6" x14ac:dyDescent="0.25">
      <c r="D1068" s="18">
        <v>39555</v>
      </c>
      <c r="E1068" s="19">
        <v>0.25858192697725718</v>
      </c>
      <c r="F1068" s="19">
        <v>1365.56</v>
      </c>
    </row>
    <row r="1069" spans="4:6" x14ac:dyDescent="0.25">
      <c r="D1069" s="18">
        <v>39556</v>
      </c>
      <c r="E1069" s="19">
        <v>0.25679064803647633</v>
      </c>
      <c r="F1069" s="19">
        <v>1390.33</v>
      </c>
    </row>
    <row r="1070" spans="4:6" x14ac:dyDescent="0.25">
      <c r="D1070" s="18">
        <v>39559</v>
      </c>
      <c r="E1070" s="19">
        <v>0.22334338221168715</v>
      </c>
      <c r="F1070" s="19">
        <v>1388.17</v>
      </c>
    </row>
    <row r="1071" spans="4:6" x14ac:dyDescent="0.25">
      <c r="D1071" s="18">
        <v>39560</v>
      </c>
      <c r="E1071" s="19">
        <v>0.20732927158952955</v>
      </c>
      <c r="F1071" s="19">
        <v>1375.94</v>
      </c>
    </row>
    <row r="1072" spans="4:6" x14ac:dyDescent="0.25">
      <c r="D1072" s="18">
        <v>39561</v>
      </c>
      <c r="E1072" s="19">
        <v>0.19356899389803994</v>
      </c>
      <c r="F1072" s="19">
        <v>1379.93</v>
      </c>
    </row>
    <row r="1073" spans="4:6" x14ac:dyDescent="0.25">
      <c r="D1073" s="18">
        <v>39562</v>
      </c>
      <c r="E1073" s="19">
        <v>0.18686014363244721</v>
      </c>
      <c r="F1073" s="19">
        <v>1388.82</v>
      </c>
    </row>
    <row r="1074" spans="4:6" x14ac:dyDescent="0.25">
      <c r="D1074" s="18">
        <v>39563</v>
      </c>
      <c r="E1074" s="19">
        <v>0.18795854991474625</v>
      </c>
      <c r="F1074" s="19">
        <v>1397.84</v>
      </c>
    </row>
    <row r="1075" spans="4:6" x14ac:dyDescent="0.25">
      <c r="D1075" s="18">
        <v>39566</v>
      </c>
      <c r="E1075" s="19">
        <v>0.18687037075264246</v>
      </c>
      <c r="F1075" s="19">
        <v>1396.37</v>
      </c>
    </row>
    <row r="1076" spans="4:6" x14ac:dyDescent="0.25">
      <c r="D1076" s="18">
        <v>39567</v>
      </c>
      <c r="E1076" s="19">
        <v>0.18278763748775612</v>
      </c>
      <c r="F1076" s="19">
        <v>1390.94</v>
      </c>
    </row>
    <row r="1077" spans="4:6" x14ac:dyDescent="0.25">
      <c r="D1077" s="18">
        <v>39568</v>
      </c>
      <c r="E1077" s="19">
        <v>0.18126065561196922</v>
      </c>
      <c r="F1077" s="19">
        <v>1385.59</v>
      </c>
    </row>
    <row r="1078" spans="4:6" x14ac:dyDescent="0.25">
      <c r="D1078" s="18">
        <v>39569</v>
      </c>
      <c r="E1078" s="19">
        <v>0.18071286479258575</v>
      </c>
      <c r="F1078" s="19">
        <v>1409.34</v>
      </c>
    </row>
    <row r="1079" spans="4:6" x14ac:dyDescent="0.25">
      <c r="D1079" s="18">
        <v>39570</v>
      </c>
      <c r="E1079" s="19">
        <v>0.1473736923505293</v>
      </c>
      <c r="F1079" s="19">
        <v>1413.9</v>
      </c>
    </row>
    <row r="1080" spans="4:6" x14ac:dyDescent="0.25">
      <c r="D1080" s="18">
        <v>39573</v>
      </c>
      <c r="E1080" s="19">
        <v>0.14763334520957752</v>
      </c>
      <c r="F1080" s="19">
        <v>1407.49</v>
      </c>
    </row>
    <row r="1081" spans="4:6" x14ac:dyDescent="0.25">
      <c r="D1081" s="18">
        <v>39574</v>
      </c>
      <c r="E1081" s="19">
        <v>0.14836685075667713</v>
      </c>
      <c r="F1081" s="19">
        <v>1418.26</v>
      </c>
    </row>
    <row r="1082" spans="4:6" x14ac:dyDescent="0.25">
      <c r="D1082" s="18">
        <v>39575</v>
      </c>
      <c r="E1082" s="19">
        <v>0.15056911629732775</v>
      </c>
      <c r="F1082" s="19">
        <v>1392.57</v>
      </c>
    </row>
    <row r="1083" spans="4:6" x14ac:dyDescent="0.25">
      <c r="D1083" s="18">
        <v>39576</v>
      </c>
      <c r="E1083" s="19">
        <v>0.16269825340116131</v>
      </c>
      <c r="F1083" s="19">
        <v>1397.68</v>
      </c>
    </row>
    <row r="1084" spans="4:6" x14ac:dyDescent="0.25">
      <c r="D1084" s="18">
        <v>39577</v>
      </c>
      <c r="E1084" s="19">
        <v>0.16224959250408688</v>
      </c>
      <c r="F1084" s="19">
        <v>1388.28</v>
      </c>
    </row>
    <row r="1085" spans="4:6" x14ac:dyDescent="0.25">
      <c r="D1085" s="18">
        <v>39580</v>
      </c>
      <c r="E1085" s="19">
        <v>0.16152514071533852</v>
      </c>
      <c r="F1085" s="19">
        <v>1403.58</v>
      </c>
    </row>
    <row r="1086" spans="4:6" x14ac:dyDescent="0.25">
      <c r="D1086" s="18">
        <v>39581</v>
      </c>
      <c r="E1086" s="19">
        <v>0.1650399496791824</v>
      </c>
      <c r="F1086" s="19">
        <v>1403.04</v>
      </c>
    </row>
    <row r="1087" spans="4:6" x14ac:dyDescent="0.25">
      <c r="D1087" s="18">
        <v>39582</v>
      </c>
      <c r="E1087" s="19">
        <v>0.14962061639563606</v>
      </c>
      <c r="F1087" s="19">
        <v>1408.66</v>
      </c>
    </row>
    <row r="1088" spans="4:6" x14ac:dyDescent="0.25">
      <c r="D1088" s="18">
        <v>39583</v>
      </c>
      <c r="E1088" s="19">
        <v>0.14979246099634386</v>
      </c>
      <c r="F1088" s="19">
        <v>1423.57</v>
      </c>
    </row>
    <row r="1089" spans="4:6" x14ac:dyDescent="0.25">
      <c r="D1089" s="18">
        <v>39584</v>
      </c>
      <c r="E1089" s="19">
        <v>0.15318733829610401</v>
      </c>
      <c r="F1089" s="19">
        <v>1425.35</v>
      </c>
    </row>
    <row r="1090" spans="4:6" x14ac:dyDescent="0.25">
      <c r="D1090" s="18">
        <v>39587</v>
      </c>
      <c r="E1090" s="19">
        <v>0.13310688386618605</v>
      </c>
      <c r="F1090" s="19">
        <v>1426.63</v>
      </c>
    </row>
    <row r="1091" spans="4:6" x14ac:dyDescent="0.25">
      <c r="D1091" s="18">
        <v>39588</v>
      </c>
      <c r="E1091" s="19">
        <v>0.13312486963919118</v>
      </c>
      <c r="F1091" s="19">
        <v>1413.4</v>
      </c>
    </row>
    <row r="1092" spans="4:6" x14ac:dyDescent="0.25">
      <c r="D1092" s="18">
        <v>39589</v>
      </c>
      <c r="E1092" s="19">
        <v>0.12253543175876176</v>
      </c>
      <c r="F1092" s="19">
        <v>1390.71</v>
      </c>
    </row>
    <row r="1093" spans="4:6" x14ac:dyDescent="0.25">
      <c r="D1093" s="18">
        <v>39590</v>
      </c>
      <c r="E1093" s="19">
        <v>0.13411689590423126</v>
      </c>
      <c r="F1093" s="19">
        <v>1394.35</v>
      </c>
    </row>
    <row r="1094" spans="4:6" x14ac:dyDescent="0.25">
      <c r="D1094" s="18">
        <v>39591</v>
      </c>
      <c r="E1094" s="19">
        <v>0.13102908572132399</v>
      </c>
      <c r="F1094" s="19">
        <v>1375.93</v>
      </c>
    </row>
    <row r="1095" spans="4:6" x14ac:dyDescent="0.25">
      <c r="D1095" s="18">
        <v>39595</v>
      </c>
      <c r="E1095" s="19">
        <v>0.13819664532953718</v>
      </c>
      <c r="F1095" s="19">
        <v>1385.35</v>
      </c>
    </row>
    <row r="1096" spans="4:6" x14ac:dyDescent="0.25">
      <c r="D1096" s="18">
        <v>39596</v>
      </c>
      <c r="E1096" s="19">
        <v>0.13841671854255372</v>
      </c>
      <c r="F1096" s="19">
        <v>1390.84</v>
      </c>
    </row>
    <row r="1097" spans="4:6" x14ac:dyDescent="0.25">
      <c r="D1097" s="18">
        <v>39597</v>
      </c>
      <c r="E1097" s="19">
        <v>0.13732558668700678</v>
      </c>
      <c r="F1097" s="19">
        <v>1398.26</v>
      </c>
    </row>
    <row r="1098" spans="4:6" x14ac:dyDescent="0.25">
      <c r="D1098" s="18">
        <v>39598</v>
      </c>
      <c r="E1098" s="19">
        <v>0.13845546310236265</v>
      </c>
      <c r="F1098" s="19">
        <v>1400.38</v>
      </c>
    </row>
    <row r="1099" spans="4:6" x14ac:dyDescent="0.25">
      <c r="D1099" s="18">
        <v>39601</v>
      </c>
      <c r="E1099" s="19">
        <v>0.13792142473625765</v>
      </c>
      <c r="F1099" s="19">
        <v>1385.67</v>
      </c>
    </row>
    <row r="1100" spans="4:6" x14ac:dyDescent="0.25">
      <c r="D1100" s="18">
        <v>39602</v>
      </c>
      <c r="E1100" s="19">
        <v>0.14187849145066367</v>
      </c>
      <c r="F1100" s="19">
        <v>1377.65</v>
      </c>
    </row>
    <row r="1101" spans="4:6" x14ac:dyDescent="0.25">
      <c r="D1101" s="18">
        <v>39603</v>
      </c>
      <c r="E1101" s="19">
        <v>0.13117489693439066</v>
      </c>
      <c r="F1101" s="19">
        <v>1377.2</v>
      </c>
    </row>
    <row r="1102" spans="4:6" x14ac:dyDescent="0.25">
      <c r="D1102" s="18">
        <v>39604</v>
      </c>
      <c r="E1102" s="19">
        <v>0.1307231704765702</v>
      </c>
      <c r="F1102" s="19">
        <v>1404.05</v>
      </c>
    </row>
    <row r="1103" spans="4:6" x14ac:dyDescent="0.25">
      <c r="D1103" s="18">
        <v>39605</v>
      </c>
      <c r="E1103" s="19">
        <v>0.14533580291636206</v>
      </c>
      <c r="F1103" s="19">
        <v>1360.68</v>
      </c>
    </row>
    <row r="1104" spans="4:6" x14ac:dyDescent="0.25">
      <c r="D1104" s="18">
        <v>39608</v>
      </c>
      <c r="E1104" s="19">
        <v>0.17813932501847834</v>
      </c>
      <c r="F1104" s="19">
        <v>1361.76</v>
      </c>
    </row>
    <row r="1105" spans="4:6" x14ac:dyDescent="0.25">
      <c r="D1105" s="18">
        <v>39609</v>
      </c>
      <c r="E1105" s="19">
        <v>0.16707267220010991</v>
      </c>
      <c r="F1105" s="19">
        <v>1358.44</v>
      </c>
    </row>
    <row r="1106" spans="4:6" x14ac:dyDescent="0.25">
      <c r="D1106" s="18">
        <v>39610</v>
      </c>
      <c r="E1106" s="19">
        <v>0.16681683821542673</v>
      </c>
      <c r="F1106" s="19">
        <v>1335.49</v>
      </c>
    </row>
    <row r="1107" spans="4:6" x14ac:dyDescent="0.25">
      <c r="D1107" s="18">
        <v>39611</v>
      </c>
      <c r="E1107" s="19">
        <v>0.17501915705583049</v>
      </c>
      <c r="F1107" s="19">
        <v>1339.87</v>
      </c>
    </row>
    <row r="1108" spans="4:6" x14ac:dyDescent="0.25">
      <c r="D1108" s="18">
        <v>39612</v>
      </c>
      <c r="E1108" s="19">
        <v>0.17140139156985354</v>
      </c>
      <c r="F1108" s="19">
        <v>1360.03</v>
      </c>
    </row>
    <row r="1109" spans="4:6" x14ac:dyDescent="0.25">
      <c r="D1109" s="18">
        <v>39615</v>
      </c>
      <c r="E1109" s="19">
        <v>0.17869370340580554</v>
      </c>
      <c r="F1109" s="19">
        <v>1360.14</v>
      </c>
    </row>
    <row r="1110" spans="4:6" x14ac:dyDescent="0.25">
      <c r="D1110" s="18">
        <v>39616</v>
      </c>
      <c r="E1110" s="19">
        <v>0.17818098355386092</v>
      </c>
      <c r="F1110" s="19">
        <v>1350.93</v>
      </c>
    </row>
    <row r="1111" spans="4:6" x14ac:dyDescent="0.25">
      <c r="D1111" s="18">
        <v>39617</v>
      </c>
      <c r="E1111" s="19">
        <v>0.17608924441255014</v>
      </c>
      <c r="F1111" s="19">
        <v>1337.81</v>
      </c>
    </row>
    <row r="1112" spans="4:6" x14ac:dyDescent="0.25">
      <c r="D1112" s="18">
        <v>39618</v>
      </c>
      <c r="E1112" s="19">
        <v>0.17911033142741997</v>
      </c>
      <c r="F1112" s="19">
        <v>1342.83</v>
      </c>
    </row>
    <row r="1113" spans="4:6" x14ac:dyDescent="0.25">
      <c r="D1113" s="18">
        <v>39619</v>
      </c>
      <c r="E1113" s="19">
        <v>0.17953262761260874</v>
      </c>
      <c r="F1113" s="19">
        <v>1317.93</v>
      </c>
    </row>
    <row r="1114" spans="4:6" x14ac:dyDescent="0.25">
      <c r="D1114" s="18">
        <v>39622</v>
      </c>
      <c r="E1114" s="19">
        <v>0.18775114038881913</v>
      </c>
      <c r="F1114" s="19">
        <v>1318</v>
      </c>
    </row>
    <row r="1115" spans="4:6" x14ac:dyDescent="0.25">
      <c r="D1115" s="18">
        <v>39623</v>
      </c>
      <c r="E1115" s="19">
        <v>0.17958402820380939</v>
      </c>
      <c r="F1115" s="19">
        <v>1314.29</v>
      </c>
    </row>
    <row r="1116" spans="4:6" x14ac:dyDescent="0.25">
      <c r="D1116" s="18">
        <v>39624</v>
      </c>
      <c r="E1116" s="19">
        <v>0.17961952457143729</v>
      </c>
      <c r="F1116" s="19">
        <v>1321.97</v>
      </c>
    </row>
    <row r="1117" spans="4:6" x14ac:dyDescent="0.25">
      <c r="D1117" s="18">
        <v>39625</v>
      </c>
      <c r="E1117" s="19">
        <v>0.17500369316866704</v>
      </c>
      <c r="F1117" s="19">
        <v>1283.1500000000001</v>
      </c>
    </row>
    <row r="1118" spans="4:6" x14ac:dyDescent="0.25">
      <c r="D1118" s="18">
        <v>39626</v>
      </c>
      <c r="E1118" s="19">
        <v>0.20067037615751249</v>
      </c>
      <c r="F1118" s="19">
        <v>1278.3800000000001</v>
      </c>
    </row>
    <row r="1119" spans="4:6" x14ac:dyDescent="0.25">
      <c r="D1119" s="18">
        <v>39629</v>
      </c>
      <c r="E1119" s="19">
        <v>0.20061980049966993</v>
      </c>
      <c r="F1119" s="19">
        <v>1280</v>
      </c>
    </row>
    <row r="1120" spans="4:6" x14ac:dyDescent="0.25">
      <c r="D1120" s="18">
        <v>39630</v>
      </c>
      <c r="E1120" s="19">
        <v>0.19985593820193509</v>
      </c>
      <c r="F1120" s="19">
        <v>1284.9100000000001</v>
      </c>
    </row>
    <row r="1121" spans="4:6" x14ac:dyDescent="0.25">
      <c r="D1121" s="18">
        <v>39631</v>
      </c>
      <c r="E1121" s="19">
        <v>0.20020990784417894</v>
      </c>
      <c r="F1121" s="19">
        <v>1261.52</v>
      </c>
    </row>
    <row r="1122" spans="4:6" x14ac:dyDescent="0.25">
      <c r="D1122" s="18">
        <v>39632</v>
      </c>
      <c r="E1122" s="19">
        <v>0.20657367297504564</v>
      </c>
      <c r="F1122" s="19">
        <v>1262.9000000000001</v>
      </c>
    </row>
    <row r="1123" spans="4:6" x14ac:dyDescent="0.25">
      <c r="D1123" s="18">
        <v>39636</v>
      </c>
      <c r="E1123" s="19">
        <v>0.20567067960003085</v>
      </c>
      <c r="F1123" s="19">
        <v>1252.31</v>
      </c>
    </row>
    <row r="1124" spans="4:6" x14ac:dyDescent="0.25">
      <c r="D1124" s="18">
        <v>39637</v>
      </c>
      <c r="E1124" s="19">
        <v>0.20763296869886522</v>
      </c>
      <c r="F1124" s="19">
        <v>1273.7</v>
      </c>
    </row>
    <row r="1125" spans="4:6" x14ac:dyDescent="0.25">
      <c r="D1125" s="18">
        <v>39638</v>
      </c>
      <c r="E1125" s="19">
        <v>0.2052475757877463</v>
      </c>
      <c r="F1125" s="19">
        <v>1244.69</v>
      </c>
    </row>
    <row r="1126" spans="4:6" x14ac:dyDescent="0.25">
      <c r="D1126" s="18">
        <v>39639</v>
      </c>
      <c r="E1126" s="19">
        <v>0.19217222893881075</v>
      </c>
      <c r="F1126" s="19">
        <v>1253.3900000000001</v>
      </c>
    </row>
    <row r="1127" spans="4:6" x14ac:dyDescent="0.25">
      <c r="D1127" s="18">
        <v>39640</v>
      </c>
      <c r="E1127" s="19">
        <v>0.19359413548690291</v>
      </c>
      <c r="F1127" s="19">
        <v>1239.49</v>
      </c>
    </row>
    <row r="1128" spans="4:6" x14ac:dyDescent="0.25">
      <c r="D1128" s="18">
        <v>39643</v>
      </c>
      <c r="E1128" s="19">
        <v>0.19706591439379939</v>
      </c>
      <c r="F1128" s="19">
        <v>1228.3</v>
      </c>
    </row>
    <row r="1129" spans="4:6" x14ac:dyDescent="0.25">
      <c r="D1129" s="18">
        <v>39644</v>
      </c>
      <c r="E1129" s="19">
        <v>0.19092300780955743</v>
      </c>
      <c r="F1129" s="19">
        <v>1214.9100000000001</v>
      </c>
    </row>
    <row r="1130" spans="4:6" x14ac:dyDescent="0.25">
      <c r="D1130" s="18">
        <v>39645</v>
      </c>
      <c r="E1130" s="19">
        <v>0.19417776017874008</v>
      </c>
      <c r="F1130" s="19">
        <v>1245.3599999999999</v>
      </c>
    </row>
    <row r="1131" spans="4:6" x14ac:dyDescent="0.25">
      <c r="D1131" s="18">
        <v>39646</v>
      </c>
      <c r="E1131" s="19">
        <v>0.20535228912566919</v>
      </c>
      <c r="F1131" s="19">
        <v>1260.32</v>
      </c>
    </row>
    <row r="1132" spans="4:6" x14ac:dyDescent="0.25">
      <c r="D1132" s="18">
        <v>39647</v>
      </c>
      <c r="E1132" s="19">
        <v>0.20929110313308735</v>
      </c>
      <c r="F1132" s="19">
        <v>1260.68</v>
      </c>
    </row>
    <row r="1133" spans="4:6" x14ac:dyDescent="0.25">
      <c r="D1133" s="18">
        <v>39650</v>
      </c>
      <c r="E1133" s="19">
        <v>0.2080262371433769</v>
      </c>
      <c r="F1133" s="19">
        <v>1260</v>
      </c>
    </row>
    <row r="1134" spans="4:6" x14ac:dyDescent="0.25">
      <c r="D1134" s="18">
        <v>39651</v>
      </c>
      <c r="E1134" s="19">
        <v>0.20539541075475024</v>
      </c>
      <c r="F1134" s="19">
        <v>1277</v>
      </c>
    </row>
    <row r="1135" spans="4:6" x14ac:dyDescent="0.25">
      <c r="D1135" s="18">
        <v>39652</v>
      </c>
      <c r="E1135" s="19">
        <v>0.20996175840865758</v>
      </c>
      <c r="F1135" s="19">
        <v>1282.19</v>
      </c>
    </row>
    <row r="1136" spans="4:6" x14ac:dyDescent="0.25">
      <c r="D1136" s="18">
        <v>39653</v>
      </c>
      <c r="E1136" s="19">
        <v>0.20064782714268589</v>
      </c>
      <c r="F1136" s="19">
        <v>1252.54</v>
      </c>
    </row>
    <row r="1137" spans="4:6" x14ac:dyDescent="0.25">
      <c r="D1137" s="18">
        <v>39654</v>
      </c>
      <c r="E1137" s="19">
        <v>0.21570688271154881</v>
      </c>
      <c r="F1137" s="19">
        <v>1257.76</v>
      </c>
    </row>
    <row r="1138" spans="4:6" x14ac:dyDescent="0.25">
      <c r="D1138" s="18">
        <v>39657</v>
      </c>
      <c r="E1138" s="19">
        <v>0.21595500290108474</v>
      </c>
      <c r="F1138" s="19">
        <v>1234.3699999999999</v>
      </c>
    </row>
    <row r="1139" spans="4:6" x14ac:dyDescent="0.25">
      <c r="D1139" s="18">
        <v>39658</v>
      </c>
      <c r="E1139" s="19">
        <v>0.22424094191232147</v>
      </c>
      <c r="F1139" s="19">
        <v>1263.2</v>
      </c>
    </row>
    <row r="1140" spans="4:6" x14ac:dyDescent="0.25">
      <c r="D1140" s="18">
        <v>39659</v>
      </c>
      <c r="E1140" s="19">
        <v>0.21497460790905873</v>
      </c>
      <c r="F1140" s="19">
        <v>1284.26</v>
      </c>
    </row>
    <row r="1141" spans="4:6" x14ac:dyDescent="0.25">
      <c r="D1141" s="18">
        <v>39660</v>
      </c>
      <c r="E1141" s="19">
        <v>0.22178086323278526</v>
      </c>
      <c r="F1141" s="19">
        <v>1267.3800000000001</v>
      </c>
    </row>
    <row r="1142" spans="4:6" x14ac:dyDescent="0.25">
      <c r="D1142" s="18">
        <v>39661</v>
      </c>
      <c r="E1142" s="19">
        <v>0.22621577097295043</v>
      </c>
      <c r="F1142" s="19">
        <v>1260.31</v>
      </c>
    </row>
    <row r="1143" spans="4:6" x14ac:dyDescent="0.25">
      <c r="D1143" s="18">
        <v>39664</v>
      </c>
      <c r="E1143" s="19">
        <v>0.22663654739400177</v>
      </c>
      <c r="F1143" s="19">
        <v>1249.01</v>
      </c>
    </row>
    <row r="1144" spans="4:6" x14ac:dyDescent="0.25">
      <c r="D1144" s="18">
        <v>39665</v>
      </c>
      <c r="E1144" s="19">
        <v>0.22006204485923422</v>
      </c>
      <c r="F1144" s="19">
        <v>1284.8800000000001</v>
      </c>
    </row>
    <row r="1145" spans="4:6" x14ac:dyDescent="0.25">
      <c r="D1145" s="18">
        <v>39666</v>
      </c>
      <c r="E1145" s="19">
        <v>0.239992875576993</v>
      </c>
      <c r="F1145" s="19">
        <v>1289.19</v>
      </c>
    </row>
    <row r="1146" spans="4:6" x14ac:dyDescent="0.25">
      <c r="D1146" s="18">
        <v>39667</v>
      </c>
      <c r="E1146" s="19">
        <v>0.23856402069893895</v>
      </c>
      <c r="F1146" s="19">
        <v>1266.07</v>
      </c>
    </row>
    <row r="1147" spans="4:6" x14ac:dyDescent="0.25">
      <c r="D1147" s="18">
        <v>39668</v>
      </c>
      <c r="E1147" s="19">
        <v>0.2395378872757607</v>
      </c>
      <c r="F1147" s="19">
        <v>1296.32</v>
      </c>
    </row>
    <row r="1148" spans="4:6" x14ac:dyDescent="0.25">
      <c r="D1148" s="18">
        <v>39671</v>
      </c>
      <c r="E1148" s="19">
        <v>0.24017541488363833</v>
      </c>
      <c r="F1148" s="19">
        <v>1305.32</v>
      </c>
    </row>
    <row r="1149" spans="4:6" x14ac:dyDescent="0.25">
      <c r="D1149" s="18">
        <v>39672</v>
      </c>
      <c r="E1149" s="19">
        <v>0.24015997359773186</v>
      </c>
      <c r="F1149" s="19">
        <v>1289.5899999999999</v>
      </c>
    </row>
    <row r="1150" spans="4:6" x14ac:dyDescent="0.25">
      <c r="D1150" s="18">
        <v>39673</v>
      </c>
      <c r="E1150" s="19">
        <v>0.2406989051092418</v>
      </c>
      <c r="F1150" s="19">
        <v>1285.83</v>
      </c>
    </row>
    <row r="1151" spans="4:6" x14ac:dyDescent="0.25">
      <c r="D1151" s="18">
        <v>39674</v>
      </c>
      <c r="E1151" s="19">
        <v>0.23893836791890219</v>
      </c>
      <c r="F1151" s="19">
        <v>1292.93</v>
      </c>
    </row>
    <row r="1152" spans="4:6" x14ac:dyDescent="0.25">
      <c r="D1152" s="18">
        <v>39675</v>
      </c>
      <c r="E1152" s="19">
        <v>0.23677553360400946</v>
      </c>
      <c r="F1152" s="19">
        <v>1298.2</v>
      </c>
    </row>
    <row r="1153" spans="4:6" x14ac:dyDescent="0.25">
      <c r="D1153" s="18">
        <v>39678</v>
      </c>
      <c r="E1153" s="19">
        <v>0.22188493907531009</v>
      </c>
      <c r="F1153" s="19">
        <v>1278.5999999999999</v>
      </c>
    </row>
    <row r="1154" spans="4:6" x14ac:dyDescent="0.25">
      <c r="D1154" s="18">
        <v>39679</v>
      </c>
      <c r="E1154" s="19">
        <v>0.22416650322367213</v>
      </c>
      <c r="F1154" s="19">
        <v>1266.69</v>
      </c>
    </row>
    <row r="1155" spans="4:6" x14ac:dyDescent="0.25">
      <c r="D1155" s="18">
        <v>39680</v>
      </c>
      <c r="E1155" s="19">
        <v>0.22639103314875691</v>
      </c>
      <c r="F1155" s="19">
        <v>1274.54</v>
      </c>
    </row>
    <row r="1156" spans="4:6" x14ac:dyDescent="0.25">
      <c r="D1156" s="18">
        <v>39681</v>
      </c>
      <c r="E1156" s="19">
        <v>0.22734726164318406</v>
      </c>
      <c r="F1156" s="19">
        <v>1277.72</v>
      </c>
    </row>
    <row r="1157" spans="4:6" x14ac:dyDescent="0.25">
      <c r="D1157" s="18">
        <v>39682</v>
      </c>
      <c r="E1157" s="19">
        <v>0.22293621894355137</v>
      </c>
      <c r="F1157" s="19">
        <v>1292.2</v>
      </c>
    </row>
    <row r="1158" spans="4:6" x14ac:dyDescent="0.25">
      <c r="D1158" s="18">
        <v>39685</v>
      </c>
      <c r="E1158" s="19">
        <v>0.22575810999965773</v>
      </c>
      <c r="F1158" s="19">
        <v>1266.8399999999999</v>
      </c>
    </row>
    <row r="1159" spans="4:6" x14ac:dyDescent="0.25">
      <c r="D1159" s="18">
        <v>39686</v>
      </c>
      <c r="E1159" s="19">
        <v>0.22180343494127452</v>
      </c>
      <c r="F1159" s="19">
        <v>1271.51</v>
      </c>
    </row>
    <row r="1160" spans="4:6" x14ac:dyDescent="0.25">
      <c r="D1160" s="18">
        <v>39687</v>
      </c>
      <c r="E1160" s="19">
        <v>0.22170640142108433</v>
      </c>
      <c r="F1160" s="19">
        <v>1281.6600000000001</v>
      </c>
    </row>
    <row r="1161" spans="4:6" x14ac:dyDescent="0.25">
      <c r="D1161" s="18">
        <v>39688</v>
      </c>
      <c r="E1161" s="19">
        <v>0.2141064348841101</v>
      </c>
      <c r="F1161" s="19">
        <v>1300.68</v>
      </c>
    </row>
    <row r="1162" spans="4:6" x14ac:dyDescent="0.25">
      <c r="D1162" s="18">
        <v>39689</v>
      </c>
      <c r="E1162" s="19">
        <v>0.20547902897383025</v>
      </c>
      <c r="F1162" s="19">
        <v>1282.83</v>
      </c>
    </row>
    <row r="1163" spans="4:6" x14ac:dyDescent="0.25">
      <c r="D1163" s="18">
        <v>39693</v>
      </c>
      <c r="E1163" s="19">
        <v>0.20316834564771974</v>
      </c>
      <c r="F1163" s="19">
        <v>1277.58</v>
      </c>
    </row>
    <row r="1164" spans="4:6" x14ac:dyDescent="0.25">
      <c r="D1164" s="18">
        <v>39694</v>
      </c>
      <c r="E1164" s="19">
        <v>0.19865754012052414</v>
      </c>
      <c r="F1164" s="19">
        <v>1274.98</v>
      </c>
    </row>
    <row r="1165" spans="4:6" x14ac:dyDescent="0.25">
      <c r="D1165" s="18">
        <v>39695</v>
      </c>
      <c r="E1165" s="19">
        <v>0.19787345226976377</v>
      </c>
      <c r="F1165" s="19">
        <v>1236.83</v>
      </c>
    </row>
    <row r="1166" spans="4:6" x14ac:dyDescent="0.25">
      <c r="D1166" s="18">
        <v>39696</v>
      </c>
      <c r="E1166" s="19">
        <v>0.22089782005474096</v>
      </c>
      <c r="F1166" s="19">
        <v>1242.31</v>
      </c>
    </row>
    <row r="1167" spans="4:6" x14ac:dyDescent="0.25">
      <c r="D1167" s="18">
        <v>39699</v>
      </c>
      <c r="E1167" s="19">
        <v>0.19959145573367043</v>
      </c>
      <c r="F1167" s="19">
        <v>1267.79</v>
      </c>
    </row>
    <row r="1168" spans="4:6" x14ac:dyDescent="0.25">
      <c r="D1168" s="18">
        <v>39700</v>
      </c>
      <c r="E1168" s="19">
        <v>0.21078387652549183</v>
      </c>
      <c r="F1168" s="19">
        <v>1224.51</v>
      </c>
    </row>
    <row r="1169" spans="4:6" x14ac:dyDescent="0.25">
      <c r="D1169" s="18">
        <v>39701</v>
      </c>
      <c r="E1169" s="19">
        <v>0.23344888909776826</v>
      </c>
      <c r="F1169" s="19">
        <v>1232.04</v>
      </c>
    </row>
    <row r="1170" spans="4:6" x14ac:dyDescent="0.25">
      <c r="D1170" s="18">
        <v>39702</v>
      </c>
      <c r="E1170" s="19">
        <v>0.22032419056886945</v>
      </c>
      <c r="F1170" s="19">
        <v>1249.05</v>
      </c>
    </row>
    <row r="1171" spans="4:6" x14ac:dyDescent="0.25">
      <c r="D1171" s="18">
        <v>39703</v>
      </c>
      <c r="E1171" s="19">
        <v>0.2239376728024591</v>
      </c>
      <c r="F1171" s="19">
        <v>1251.7</v>
      </c>
    </row>
    <row r="1172" spans="4:6" x14ac:dyDescent="0.25">
      <c r="D1172" s="18">
        <v>39706</v>
      </c>
      <c r="E1172" s="19">
        <v>0.2202631264169512</v>
      </c>
      <c r="F1172" s="19">
        <v>1192.7</v>
      </c>
    </row>
    <row r="1173" spans="4:6" x14ac:dyDescent="0.25">
      <c r="D1173" s="18">
        <v>39707</v>
      </c>
      <c r="E1173" s="19">
        <v>0.27408311273098834</v>
      </c>
      <c r="F1173" s="19">
        <v>1213.5999999999999</v>
      </c>
    </row>
    <row r="1174" spans="4:6" x14ac:dyDescent="0.25">
      <c r="D1174" s="18">
        <v>39708</v>
      </c>
      <c r="E1174" s="19">
        <v>0.27969779627896663</v>
      </c>
      <c r="F1174" s="19">
        <v>1156.3900000000001</v>
      </c>
    </row>
    <row r="1175" spans="4:6" x14ac:dyDescent="0.25">
      <c r="D1175" s="18">
        <v>39709</v>
      </c>
      <c r="E1175" s="19">
        <v>0.32365153488303405</v>
      </c>
      <c r="F1175" s="19">
        <v>1206.51</v>
      </c>
    </row>
    <row r="1176" spans="4:6" x14ac:dyDescent="0.25">
      <c r="D1176" s="18">
        <v>39710</v>
      </c>
      <c r="E1176" s="19">
        <v>0.35031394690707923</v>
      </c>
      <c r="F1176" s="19">
        <v>1255.08</v>
      </c>
    </row>
    <row r="1177" spans="4:6" x14ac:dyDescent="0.25">
      <c r="D1177" s="18">
        <v>39713</v>
      </c>
      <c r="E1177" s="19">
        <v>0.3735761423046593</v>
      </c>
      <c r="F1177" s="19">
        <v>1207.0899999999999</v>
      </c>
    </row>
    <row r="1178" spans="4:6" x14ac:dyDescent="0.25">
      <c r="D1178" s="18">
        <v>39714</v>
      </c>
      <c r="E1178" s="19">
        <v>0.39564188886896601</v>
      </c>
      <c r="F1178" s="19">
        <v>1188.22</v>
      </c>
    </row>
    <row r="1179" spans="4:6" x14ac:dyDescent="0.25">
      <c r="D1179" s="18">
        <v>39715</v>
      </c>
      <c r="E1179" s="19">
        <v>0.39913033715333268</v>
      </c>
      <c r="F1179" s="19">
        <v>1185.8699999999999</v>
      </c>
    </row>
    <row r="1180" spans="4:6" x14ac:dyDescent="0.25">
      <c r="D1180" s="18">
        <v>39716</v>
      </c>
      <c r="E1180" s="19">
        <v>0.39736043401545745</v>
      </c>
      <c r="F1180" s="19">
        <v>1209.18</v>
      </c>
    </row>
    <row r="1181" spans="4:6" x14ac:dyDescent="0.25">
      <c r="D1181" s="18">
        <v>39717</v>
      </c>
      <c r="E1181" s="19">
        <v>0.39715946802325564</v>
      </c>
      <c r="F1181" s="19">
        <v>1213.27</v>
      </c>
    </row>
    <row r="1182" spans="4:6" x14ac:dyDescent="0.25">
      <c r="D1182" s="18">
        <v>39720</v>
      </c>
      <c r="E1182" s="19">
        <v>0.3971286540670671</v>
      </c>
      <c r="F1182" s="19">
        <v>1106.42</v>
      </c>
    </row>
    <row r="1183" spans="4:6" x14ac:dyDescent="0.25">
      <c r="D1183" s="18">
        <v>39721</v>
      </c>
      <c r="E1183" s="19">
        <v>0.50431970657909075</v>
      </c>
      <c r="F1183" s="19">
        <v>1166.3599999999999</v>
      </c>
    </row>
    <row r="1184" spans="4:6" x14ac:dyDescent="0.25">
      <c r="D1184" s="18">
        <v>39722</v>
      </c>
      <c r="E1184" s="19">
        <v>0.5326683613436779</v>
      </c>
      <c r="F1184" s="19">
        <v>1161.06</v>
      </c>
    </row>
    <row r="1185" spans="4:6" x14ac:dyDescent="0.25">
      <c r="D1185" s="18">
        <v>39723</v>
      </c>
      <c r="E1185" s="19">
        <v>0.53083508097855525</v>
      </c>
      <c r="F1185" s="19">
        <v>1114.28</v>
      </c>
    </row>
    <row r="1186" spans="4:6" x14ac:dyDescent="0.25">
      <c r="D1186" s="18">
        <v>39724</v>
      </c>
      <c r="E1186" s="19">
        <v>0.54860354952940316</v>
      </c>
      <c r="F1186" s="19">
        <v>1099.23</v>
      </c>
    </row>
    <row r="1187" spans="4:6" x14ac:dyDescent="0.25">
      <c r="D1187" s="18">
        <v>39727</v>
      </c>
      <c r="E1187" s="19">
        <v>0.55048750177203098</v>
      </c>
      <c r="F1187" s="19">
        <v>1056.8900000000001</v>
      </c>
    </row>
    <row r="1188" spans="4:6" x14ac:dyDescent="0.25">
      <c r="D1188" s="18">
        <v>39728</v>
      </c>
      <c r="E1188" s="19">
        <v>0.55690052102729137</v>
      </c>
      <c r="F1188" s="19">
        <v>996.23</v>
      </c>
    </row>
    <row r="1189" spans="4:6" x14ac:dyDescent="0.25">
      <c r="D1189" s="18">
        <v>39729</v>
      </c>
      <c r="E1189" s="19">
        <v>0.59155166644789825</v>
      </c>
      <c r="F1189" s="19">
        <v>984.94</v>
      </c>
    </row>
    <row r="1190" spans="4:6" x14ac:dyDescent="0.25">
      <c r="D1190" s="18">
        <v>39730</v>
      </c>
      <c r="E1190" s="19">
        <v>0.58881218278066683</v>
      </c>
      <c r="F1190" s="19">
        <v>909.92</v>
      </c>
    </row>
    <row r="1191" spans="4:6" x14ac:dyDescent="0.25">
      <c r="D1191" s="18">
        <v>39731</v>
      </c>
      <c r="E1191" s="19">
        <v>0.63621846996244957</v>
      </c>
      <c r="F1191" s="19">
        <v>899.22</v>
      </c>
    </row>
    <row r="1192" spans="4:6" x14ac:dyDescent="0.25">
      <c r="D1192" s="18">
        <v>39734</v>
      </c>
      <c r="E1192" s="19">
        <v>0.63713907849154505</v>
      </c>
      <c r="F1192" s="19">
        <v>1003.35</v>
      </c>
    </row>
    <row r="1193" spans="4:6" x14ac:dyDescent="0.25">
      <c r="D1193" s="18">
        <v>39735</v>
      </c>
      <c r="E1193" s="19">
        <v>0.73574179706930753</v>
      </c>
      <c r="F1193" s="19">
        <v>998.01</v>
      </c>
    </row>
    <row r="1194" spans="4:6" x14ac:dyDescent="0.25">
      <c r="D1194" s="18">
        <v>39736</v>
      </c>
      <c r="E1194" s="19">
        <v>0.73592848327678217</v>
      </c>
      <c r="F1194" s="19">
        <v>907.84</v>
      </c>
    </row>
    <row r="1195" spans="4:6" x14ac:dyDescent="0.25">
      <c r="D1195" s="18">
        <v>39737</v>
      </c>
      <c r="E1195" s="19">
        <v>0.78587672418949484</v>
      </c>
      <c r="F1195" s="19">
        <v>946.43</v>
      </c>
    </row>
    <row r="1196" spans="4:6" x14ac:dyDescent="0.25">
      <c r="D1196" s="18">
        <v>39738</v>
      </c>
      <c r="E1196" s="19">
        <v>0.79623858763618727</v>
      </c>
      <c r="F1196" s="19">
        <v>940.55</v>
      </c>
    </row>
    <row r="1197" spans="4:6" x14ac:dyDescent="0.25">
      <c r="D1197" s="18">
        <v>39741</v>
      </c>
      <c r="E1197" s="19">
        <v>0.77957154656812366</v>
      </c>
      <c r="F1197" s="19">
        <v>985.4</v>
      </c>
    </row>
    <row r="1198" spans="4:6" x14ac:dyDescent="0.25">
      <c r="D1198" s="18">
        <v>39742</v>
      </c>
      <c r="E1198" s="19">
        <v>0.78228332079691576</v>
      </c>
      <c r="F1198" s="19">
        <v>955.05</v>
      </c>
    </row>
    <row r="1199" spans="4:6" x14ac:dyDescent="0.25">
      <c r="D1199" s="18">
        <v>39743</v>
      </c>
      <c r="E1199" s="19">
        <v>0.77803284614426083</v>
      </c>
      <c r="F1199" s="19">
        <v>896.78</v>
      </c>
    </row>
    <row r="1200" spans="4:6" x14ac:dyDescent="0.25">
      <c r="D1200" s="18">
        <v>39744</v>
      </c>
      <c r="E1200" s="19">
        <v>0.79581404267127409</v>
      </c>
      <c r="F1200" s="19">
        <v>908.11</v>
      </c>
    </row>
    <row r="1201" spans="4:6" x14ac:dyDescent="0.25">
      <c r="D1201" s="18">
        <v>39745</v>
      </c>
      <c r="E1201" s="19">
        <v>0.79516154483809698</v>
      </c>
      <c r="F1201" s="19">
        <v>876.77</v>
      </c>
    </row>
    <row r="1202" spans="4:6" x14ac:dyDescent="0.25">
      <c r="D1202" s="18">
        <v>39748</v>
      </c>
      <c r="E1202" s="19">
        <v>0.80396880998636533</v>
      </c>
      <c r="F1202" s="19">
        <v>848.92</v>
      </c>
    </row>
    <row r="1203" spans="4:6" x14ac:dyDescent="0.25">
      <c r="D1203" s="18">
        <v>39749</v>
      </c>
      <c r="E1203" s="19">
        <v>0.80867853269607204</v>
      </c>
      <c r="F1203" s="19">
        <v>940.51</v>
      </c>
    </row>
    <row r="1204" spans="4:6" x14ac:dyDescent="0.25">
      <c r="D1204" s="18">
        <v>39750</v>
      </c>
      <c r="E1204" s="19">
        <v>0.87981503556577345</v>
      </c>
      <c r="F1204" s="19">
        <v>930.09</v>
      </c>
    </row>
    <row r="1205" spans="4:6" x14ac:dyDescent="0.25">
      <c r="D1205" s="18">
        <v>39751</v>
      </c>
      <c r="E1205" s="19">
        <v>0.82349554430627347</v>
      </c>
      <c r="F1205" s="19">
        <v>954.09</v>
      </c>
    </row>
    <row r="1206" spans="4:6" x14ac:dyDescent="0.25">
      <c r="D1206" s="18">
        <v>39752</v>
      </c>
      <c r="E1206" s="19">
        <v>0.8085151109753117</v>
      </c>
      <c r="F1206" s="19">
        <v>968.75</v>
      </c>
    </row>
    <row r="1207" spans="4:6" x14ac:dyDescent="0.25">
      <c r="D1207" s="18">
        <v>39755</v>
      </c>
      <c r="E1207" s="19">
        <v>0.81001388069160596</v>
      </c>
      <c r="F1207" s="19">
        <v>966.3</v>
      </c>
    </row>
    <row r="1208" spans="4:6" x14ac:dyDescent="0.25">
      <c r="D1208" s="18">
        <v>39756</v>
      </c>
      <c r="E1208" s="19">
        <v>0.79801211022192986</v>
      </c>
      <c r="F1208" s="19">
        <v>1005.75</v>
      </c>
    </row>
    <row r="1209" spans="4:6" x14ac:dyDescent="0.25">
      <c r="D1209" s="18">
        <v>39757</v>
      </c>
      <c r="E1209" s="19">
        <v>0.80811242223035828</v>
      </c>
      <c r="F1209" s="19">
        <v>952.77</v>
      </c>
    </row>
    <row r="1210" spans="4:6" x14ac:dyDescent="0.25">
      <c r="D1210" s="18">
        <v>39758</v>
      </c>
      <c r="E1210" s="19">
        <v>0.817873526056353</v>
      </c>
      <c r="F1210" s="19">
        <v>904.88</v>
      </c>
    </row>
    <row r="1211" spans="4:6" x14ac:dyDescent="0.25">
      <c r="D1211" s="18">
        <v>39759</v>
      </c>
      <c r="E1211" s="19">
        <v>0.81201134282931065</v>
      </c>
      <c r="F1211" s="19">
        <v>930.99</v>
      </c>
    </row>
    <row r="1212" spans="4:6" x14ac:dyDescent="0.25">
      <c r="D1212" s="18">
        <v>39762</v>
      </c>
      <c r="E1212" s="19">
        <v>0.81678841772180577</v>
      </c>
      <c r="F1212" s="19">
        <v>919.21</v>
      </c>
    </row>
    <row r="1213" spans="4:6" x14ac:dyDescent="0.25">
      <c r="D1213" s="18">
        <v>39763</v>
      </c>
      <c r="E1213" s="19">
        <v>0.77272688550030111</v>
      </c>
      <c r="F1213" s="19">
        <v>898.95</v>
      </c>
    </row>
    <row r="1214" spans="4:6" x14ac:dyDescent="0.25">
      <c r="D1214" s="18">
        <v>39764</v>
      </c>
      <c r="E1214" s="19">
        <v>0.77536685390166316</v>
      </c>
      <c r="F1214" s="19">
        <v>852.3</v>
      </c>
    </row>
    <row r="1215" spans="4:6" x14ac:dyDescent="0.25">
      <c r="D1215" s="18">
        <v>39765</v>
      </c>
      <c r="E1215" s="19">
        <v>0.70441308732295038</v>
      </c>
      <c r="F1215" s="19">
        <v>911.29</v>
      </c>
    </row>
    <row r="1216" spans="4:6" x14ac:dyDescent="0.25">
      <c r="D1216" s="18">
        <v>39766</v>
      </c>
      <c r="E1216" s="19">
        <v>0.73971097644046857</v>
      </c>
      <c r="F1216" s="19">
        <v>873.29</v>
      </c>
    </row>
    <row r="1217" spans="4:6" x14ac:dyDescent="0.25">
      <c r="D1217" s="18">
        <v>39769</v>
      </c>
      <c r="E1217" s="19">
        <v>0.68208384023653312</v>
      </c>
      <c r="F1217" s="19">
        <v>850.75</v>
      </c>
    </row>
    <row r="1218" spans="4:6" x14ac:dyDescent="0.25">
      <c r="D1218" s="18">
        <v>39770</v>
      </c>
      <c r="E1218" s="19">
        <v>0.67321658865548795</v>
      </c>
      <c r="F1218" s="19">
        <v>859.12</v>
      </c>
    </row>
    <row r="1219" spans="4:6" x14ac:dyDescent="0.25">
      <c r="D1219" s="18">
        <v>39771</v>
      </c>
      <c r="E1219" s="19">
        <v>0.67370141308525333</v>
      </c>
      <c r="F1219" s="19">
        <v>806.58</v>
      </c>
    </row>
    <row r="1220" spans="4:6" x14ac:dyDescent="0.25">
      <c r="D1220" s="18">
        <v>39772</v>
      </c>
      <c r="E1220" s="19">
        <v>0.68893627750243414</v>
      </c>
      <c r="F1220" s="19">
        <v>752.44</v>
      </c>
    </row>
    <row r="1221" spans="4:6" x14ac:dyDescent="0.25">
      <c r="D1221" s="18">
        <v>39773</v>
      </c>
      <c r="E1221" s="19">
        <v>0.72022370206822528</v>
      </c>
      <c r="F1221" s="19">
        <v>800.03</v>
      </c>
    </row>
    <row r="1222" spans="4:6" x14ac:dyDescent="0.25">
      <c r="D1222" s="18">
        <v>39776</v>
      </c>
      <c r="E1222" s="19">
        <v>0.7186157762541967</v>
      </c>
      <c r="F1222" s="19">
        <v>851.81</v>
      </c>
    </row>
    <row r="1223" spans="4:6" x14ac:dyDescent="0.25">
      <c r="D1223" s="18">
        <v>39777</v>
      </c>
      <c r="E1223" s="19">
        <v>0.7481007499276271</v>
      </c>
      <c r="F1223" s="19">
        <v>857.39</v>
      </c>
    </row>
    <row r="1224" spans="4:6" x14ac:dyDescent="0.25">
      <c r="D1224" s="18">
        <v>39778</v>
      </c>
      <c r="E1224" s="19">
        <v>0.73892774703352138</v>
      </c>
      <c r="F1224" s="19">
        <v>887.68</v>
      </c>
    </row>
    <row r="1225" spans="4:6" x14ac:dyDescent="0.25">
      <c r="D1225" s="18">
        <v>39780</v>
      </c>
      <c r="E1225" s="19">
        <v>0.74019304255846941</v>
      </c>
      <c r="F1225" s="19">
        <v>896.24</v>
      </c>
    </row>
    <row r="1226" spans="4:6" x14ac:dyDescent="0.25">
      <c r="D1226" s="18">
        <v>39783</v>
      </c>
      <c r="E1226" s="19">
        <v>0.65474924651267263</v>
      </c>
      <c r="F1226" s="19">
        <v>816.21</v>
      </c>
    </row>
    <row r="1227" spans="4:6" x14ac:dyDescent="0.25">
      <c r="D1227" s="18">
        <v>39784</v>
      </c>
      <c r="E1227" s="19">
        <v>0.72628621129340953</v>
      </c>
      <c r="F1227" s="19">
        <v>848.81</v>
      </c>
    </row>
    <row r="1228" spans="4:6" x14ac:dyDescent="0.25">
      <c r="D1228" s="18">
        <v>39785</v>
      </c>
      <c r="E1228" s="19">
        <v>0.73322977291253955</v>
      </c>
      <c r="F1228" s="19">
        <v>870.74</v>
      </c>
    </row>
    <row r="1229" spans="4:6" x14ac:dyDescent="0.25">
      <c r="D1229" s="18">
        <v>39786</v>
      </c>
      <c r="E1229" s="19">
        <v>0.73648864591137808</v>
      </c>
      <c r="F1229" s="19">
        <v>845.22</v>
      </c>
    </row>
    <row r="1230" spans="4:6" x14ac:dyDescent="0.25">
      <c r="D1230" s="18">
        <v>39787</v>
      </c>
      <c r="E1230" s="19">
        <v>0.74328841223015707</v>
      </c>
      <c r="F1230" s="19">
        <v>876.07</v>
      </c>
    </row>
    <row r="1231" spans="4:6" x14ac:dyDescent="0.25">
      <c r="D1231" s="18">
        <v>39790</v>
      </c>
      <c r="E1231" s="19">
        <v>0.74084950583529452</v>
      </c>
      <c r="F1231" s="19">
        <v>909.7</v>
      </c>
    </row>
    <row r="1232" spans="4:6" x14ac:dyDescent="0.25">
      <c r="D1232" s="18">
        <v>39791</v>
      </c>
      <c r="E1232" s="19">
        <v>0.72908650757328408</v>
      </c>
      <c r="F1232" s="19">
        <v>888.67</v>
      </c>
    </row>
    <row r="1233" spans="4:6" x14ac:dyDescent="0.25">
      <c r="D1233" s="18">
        <v>39792</v>
      </c>
      <c r="E1233" s="19">
        <v>0.71229830305361497</v>
      </c>
      <c r="F1233" s="19">
        <v>899.24</v>
      </c>
    </row>
    <row r="1234" spans="4:6" x14ac:dyDescent="0.25">
      <c r="D1234" s="18">
        <v>39793</v>
      </c>
      <c r="E1234" s="19">
        <v>0.70689563435157787</v>
      </c>
      <c r="F1234" s="19">
        <v>873.59</v>
      </c>
    </row>
    <row r="1235" spans="4:6" x14ac:dyDescent="0.25">
      <c r="D1235" s="18">
        <v>39794</v>
      </c>
      <c r="E1235" s="19">
        <v>0.71234591904826428</v>
      </c>
      <c r="F1235" s="19">
        <v>879.73</v>
      </c>
    </row>
    <row r="1236" spans="4:6" x14ac:dyDescent="0.25">
      <c r="D1236" s="18">
        <v>39797</v>
      </c>
      <c r="E1236" s="19">
        <v>0.70873755064373567</v>
      </c>
      <c r="F1236" s="19">
        <v>868.57</v>
      </c>
    </row>
    <row r="1237" spans="4:6" x14ac:dyDescent="0.25">
      <c r="D1237" s="18">
        <v>39798</v>
      </c>
      <c r="E1237" s="19">
        <v>0.68676666178990775</v>
      </c>
      <c r="F1237" s="19">
        <v>913.18</v>
      </c>
    </row>
    <row r="1238" spans="4:6" x14ac:dyDescent="0.25">
      <c r="D1238" s="18">
        <v>39799</v>
      </c>
      <c r="E1238" s="19">
        <v>0.67013531708252738</v>
      </c>
      <c r="F1238" s="19">
        <v>904.42</v>
      </c>
    </row>
    <row r="1239" spans="4:6" x14ac:dyDescent="0.25">
      <c r="D1239" s="18">
        <v>39800</v>
      </c>
      <c r="E1239" s="19">
        <v>0.65525928161919167</v>
      </c>
      <c r="F1239" s="19">
        <v>885.28</v>
      </c>
    </row>
    <row r="1240" spans="4:6" x14ac:dyDescent="0.25">
      <c r="D1240" s="18">
        <v>39801</v>
      </c>
      <c r="E1240" s="19">
        <v>0.65327864315607276</v>
      </c>
      <c r="F1240" s="19">
        <v>887.88</v>
      </c>
    </row>
    <row r="1241" spans="4:6" x14ac:dyDescent="0.25">
      <c r="D1241" s="18">
        <v>39804</v>
      </c>
      <c r="E1241" s="19">
        <v>0.65251328003296871</v>
      </c>
      <c r="F1241" s="19">
        <v>871.63</v>
      </c>
    </row>
    <row r="1242" spans="4:6" x14ac:dyDescent="0.25">
      <c r="D1242" s="18">
        <v>39805</v>
      </c>
      <c r="E1242" s="19">
        <v>0.61973086502556129</v>
      </c>
      <c r="F1242" s="19">
        <v>863.16</v>
      </c>
    </row>
    <row r="1243" spans="4:6" x14ac:dyDescent="0.25">
      <c r="D1243" s="18">
        <v>39806</v>
      </c>
      <c r="E1243" s="19">
        <v>0.57433369765334608</v>
      </c>
      <c r="F1243" s="19">
        <v>868.15</v>
      </c>
    </row>
    <row r="1244" spans="4:6" x14ac:dyDescent="0.25">
      <c r="D1244" s="18">
        <v>39808</v>
      </c>
      <c r="E1244" s="19">
        <v>0.53587116043947036</v>
      </c>
      <c r="F1244" s="19">
        <v>872.8</v>
      </c>
    </row>
    <row r="1245" spans="4:6" x14ac:dyDescent="0.25">
      <c r="D1245" s="18">
        <v>39811</v>
      </c>
      <c r="E1245" s="19">
        <v>0.49237498821105685</v>
      </c>
      <c r="F1245" s="19">
        <v>869.42</v>
      </c>
    </row>
    <row r="1246" spans="4:6" x14ac:dyDescent="0.25">
      <c r="D1246" s="18">
        <v>39812</v>
      </c>
      <c r="E1246" s="19">
        <v>0.49205410153981988</v>
      </c>
      <c r="F1246" s="19">
        <v>890.64</v>
      </c>
    </row>
    <row r="1247" spans="4:6" x14ac:dyDescent="0.25">
      <c r="D1247" s="18">
        <v>39813</v>
      </c>
      <c r="E1247" s="19">
        <v>0.48473799092128178</v>
      </c>
      <c r="F1247" s="19">
        <v>903.25</v>
      </c>
    </row>
    <row r="1248" spans="4:6" x14ac:dyDescent="0.25">
      <c r="D1248" s="18">
        <v>39815</v>
      </c>
      <c r="E1248" s="19">
        <v>0.48598356089091432</v>
      </c>
      <c r="F1248" s="19">
        <v>931.8</v>
      </c>
    </row>
    <row r="1249" spans="4:6" x14ac:dyDescent="0.25">
      <c r="D1249" s="18">
        <v>39818</v>
      </c>
      <c r="E1249" s="19">
        <v>0.38347824731805502</v>
      </c>
      <c r="F1249" s="19">
        <v>927.45</v>
      </c>
    </row>
    <row r="1250" spans="4:6" x14ac:dyDescent="0.25">
      <c r="D1250" s="18">
        <v>39819</v>
      </c>
      <c r="E1250" s="19">
        <v>0.3601908538828576</v>
      </c>
      <c r="F1250" s="19">
        <v>934.7</v>
      </c>
    </row>
    <row r="1251" spans="4:6" x14ac:dyDescent="0.25">
      <c r="D1251" s="18">
        <v>39820</v>
      </c>
      <c r="E1251" s="19">
        <v>0.3506835505844858</v>
      </c>
      <c r="F1251" s="19">
        <v>906.65</v>
      </c>
    </row>
    <row r="1252" spans="4:6" x14ac:dyDescent="0.25">
      <c r="D1252" s="18">
        <v>39821</v>
      </c>
      <c r="E1252" s="19">
        <v>0.35139351215236997</v>
      </c>
      <c r="F1252" s="19">
        <v>909.73</v>
      </c>
    </row>
    <row r="1253" spans="4:6" x14ac:dyDescent="0.25">
      <c r="D1253" s="18">
        <v>39822</v>
      </c>
      <c r="E1253" s="19">
        <v>0.32998225028454847</v>
      </c>
      <c r="F1253" s="19">
        <v>890.35</v>
      </c>
    </row>
    <row r="1254" spans="4:6" x14ac:dyDescent="0.25">
      <c r="D1254" s="18">
        <v>39825</v>
      </c>
      <c r="E1254" s="19">
        <v>0.31296350467027445</v>
      </c>
      <c r="F1254" s="19">
        <v>870.26</v>
      </c>
    </row>
    <row r="1255" spans="4:6" x14ac:dyDescent="0.25">
      <c r="D1255" s="18">
        <v>39826</v>
      </c>
      <c r="E1255" s="19">
        <v>0.31248424295789606</v>
      </c>
      <c r="F1255" s="19">
        <v>871.79</v>
      </c>
    </row>
    <row r="1256" spans="4:6" x14ac:dyDescent="0.25">
      <c r="D1256" s="18">
        <v>39827</v>
      </c>
      <c r="E1256" s="19">
        <v>0.30996825590425914</v>
      </c>
      <c r="F1256" s="19">
        <v>842.62</v>
      </c>
    </row>
    <row r="1257" spans="4:6" x14ac:dyDescent="0.25">
      <c r="D1257" s="18">
        <v>39828</v>
      </c>
      <c r="E1257" s="19">
        <v>0.31583924552527531</v>
      </c>
      <c r="F1257" s="19">
        <v>843.74</v>
      </c>
    </row>
    <row r="1258" spans="4:6" x14ac:dyDescent="0.25">
      <c r="D1258" s="18">
        <v>39829</v>
      </c>
      <c r="E1258" s="19">
        <v>0.31498054474100035</v>
      </c>
      <c r="F1258" s="19">
        <v>850.12</v>
      </c>
    </row>
    <row r="1259" spans="4:6" x14ac:dyDescent="0.25">
      <c r="D1259" s="18">
        <v>39833</v>
      </c>
      <c r="E1259" s="19">
        <v>0.31304274174362784</v>
      </c>
      <c r="F1259" s="19">
        <v>805.22</v>
      </c>
    </row>
    <row r="1260" spans="4:6" x14ac:dyDescent="0.25">
      <c r="D1260" s="18">
        <v>39834</v>
      </c>
      <c r="E1260" s="19">
        <v>0.32091818171054626</v>
      </c>
      <c r="F1260" s="19">
        <v>840.24</v>
      </c>
    </row>
    <row r="1261" spans="4:6" x14ac:dyDescent="0.25">
      <c r="D1261" s="18">
        <v>39835</v>
      </c>
      <c r="E1261" s="19">
        <v>0.35026299422881263</v>
      </c>
      <c r="F1261" s="19">
        <v>827.5</v>
      </c>
    </row>
    <row r="1262" spans="4:6" x14ac:dyDescent="0.25">
      <c r="D1262" s="18">
        <v>39836</v>
      </c>
      <c r="E1262" s="19">
        <v>0.34657936075471474</v>
      </c>
      <c r="F1262" s="19">
        <v>831.95</v>
      </c>
    </row>
    <row r="1263" spans="4:6" x14ac:dyDescent="0.25">
      <c r="D1263" s="18">
        <v>39839</v>
      </c>
      <c r="E1263" s="19">
        <v>0.34691241430402908</v>
      </c>
      <c r="F1263" s="19">
        <v>836.57</v>
      </c>
    </row>
    <row r="1264" spans="4:6" x14ac:dyDescent="0.25">
      <c r="D1264" s="18">
        <v>39840</v>
      </c>
      <c r="E1264" s="19">
        <v>0.34174731647324286</v>
      </c>
      <c r="F1264" s="19">
        <v>845.71</v>
      </c>
    </row>
    <row r="1265" spans="4:6" x14ac:dyDescent="0.25">
      <c r="D1265" s="18">
        <v>39841</v>
      </c>
      <c r="E1265" s="19">
        <v>0.34212790671318738</v>
      </c>
      <c r="F1265" s="19">
        <v>874.09</v>
      </c>
    </row>
    <row r="1266" spans="4:6" x14ac:dyDescent="0.25">
      <c r="D1266" s="18">
        <v>39842</v>
      </c>
      <c r="E1266" s="19">
        <v>0.35937452815437926</v>
      </c>
      <c r="F1266" s="19">
        <v>845.14</v>
      </c>
    </row>
    <row r="1267" spans="4:6" x14ac:dyDescent="0.25">
      <c r="D1267" s="18">
        <v>39843</v>
      </c>
      <c r="E1267" s="19">
        <v>0.3765864714115521</v>
      </c>
      <c r="F1267" s="19">
        <v>825.88</v>
      </c>
    </row>
    <row r="1268" spans="4:6" x14ac:dyDescent="0.25">
      <c r="D1268" s="18">
        <v>39846</v>
      </c>
      <c r="E1268" s="19">
        <v>0.38435950819769521</v>
      </c>
      <c r="F1268" s="19">
        <v>825.44</v>
      </c>
    </row>
    <row r="1269" spans="4:6" x14ac:dyDescent="0.25">
      <c r="D1269" s="18">
        <v>39847</v>
      </c>
      <c r="E1269" s="19">
        <v>0.37559931805507124</v>
      </c>
      <c r="F1269" s="19">
        <v>838.51</v>
      </c>
    </row>
    <row r="1270" spans="4:6" x14ac:dyDescent="0.25">
      <c r="D1270" s="18">
        <v>39848</v>
      </c>
      <c r="E1270" s="19">
        <v>0.37634794635228785</v>
      </c>
      <c r="F1270" s="19">
        <v>832.23</v>
      </c>
    </row>
    <row r="1271" spans="4:6" x14ac:dyDescent="0.25">
      <c r="D1271" s="18">
        <v>39849</v>
      </c>
      <c r="E1271" s="19">
        <v>0.36220541522065053</v>
      </c>
      <c r="F1271" s="19">
        <v>845.85</v>
      </c>
    </row>
    <row r="1272" spans="4:6" x14ac:dyDescent="0.25">
      <c r="D1272" s="18">
        <v>39850</v>
      </c>
      <c r="E1272" s="19">
        <v>0.36600603406732524</v>
      </c>
      <c r="F1272" s="19">
        <v>868.6</v>
      </c>
    </row>
    <row r="1273" spans="4:6" x14ac:dyDescent="0.25">
      <c r="D1273" s="18">
        <v>39853</v>
      </c>
      <c r="E1273" s="19">
        <v>0.37594489087531791</v>
      </c>
      <c r="F1273" s="19">
        <v>869.89</v>
      </c>
    </row>
    <row r="1274" spans="4:6" x14ac:dyDescent="0.25">
      <c r="D1274" s="18">
        <v>39854</v>
      </c>
      <c r="E1274" s="19">
        <v>0.36156016572506394</v>
      </c>
      <c r="F1274" s="19">
        <v>827.16</v>
      </c>
    </row>
    <row r="1275" spans="4:6" x14ac:dyDescent="0.25">
      <c r="D1275" s="18">
        <v>39855</v>
      </c>
      <c r="E1275" s="19">
        <v>0.39956747672642184</v>
      </c>
      <c r="F1275" s="19">
        <v>833.74</v>
      </c>
    </row>
    <row r="1276" spans="4:6" x14ac:dyDescent="0.25">
      <c r="D1276" s="18">
        <v>39856</v>
      </c>
      <c r="E1276" s="19">
        <v>0.39377920875793365</v>
      </c>
      <c r="F1276" s="19">
        <v>835.19</v>
      </c>
    </row>
    <row r="1277" spans="4:6" x14ac:dyDescent="0.25">
      <c r="D1277" s="18">
        <v>39857</v>
      </c>
      <c r="E1277" s="19">
        <v>0.38617391931469569</v>
      </c>
      <c r="F1277" s="19">
        <v>826.84</v>
      </c>
    </row>
    <row r="1278" spans="4:6" x14ac:dyDescent="0.25">
      <c r="D1278" s="18">
        <v>39861</v>
      </c>
      <c r="E1278" s="19">
        <v>0.38762280543794236</v>
      </c>
      <c r="F1278" s="19">
        <v>789.17</v>
      </c>
    </row>
    <row r="1279" spans="4:6" x14ac:dyDescent="0.25">
      <c r="D1279" s="18">
        <v>39862</v>
      </c>
      <c r="E1279" s="19">
        <v>0.40235599716915349</v>
      </c>
      <c r="F1279" s="19">
        <v>788.42</v>
      </c>
    </row>
    <row r="1280" spans="4:6" x14ac:dyDescent="0.25">
      <c r="D1280" s="18">
        <v>39863</v>
      </c>
      <c r="E1280" s="19">
        <v>0.40234375060654204</v>
      </c>
      <c r="F1280" s="19">
        <v>778.94</v>
      </c>
    </row>
    <row r="1281" spans="4:6" x14ac:dyDescent="0.25">
      <c r="D1281" s="18">
        <v>39864</v>
      </c>
      <c r="E1281" s="19">
        <v>0.40361699432176523</v>
      </c>
      <c r="F1281" s="19">
        <v>770.05</v>
      </c>
    </row>
    <row r="1282" spans="4:6" x14ac:dyDescent="0.25">
      <c r="D1282" s="18">
        <v>39867</v>
      </c>
      <c r="E1282" s="19">
        <v>0.36151011506324071</v>
      </c>
      <c r="F1282" s="19">
        <v>743.33</v>
      </c>
    </row>
    <row r="1283" spans="4:6" x14ac:dyDescent="0.25">
      <c r="D1283" s="18">
        <v>39868</v>
      </c>
      <c r="E1283" s="19">
        <v>0.3524420699296727</v>
      </c>
      <c r="F1283" s="19">
        <v>773.14</v>
      </c>
    </row>
    <row r="1284" spans="4:6" x14ac:dyDescent="0.25">
      <c r="D1284" s="18">
        <v>39869</v>
      </c>
      <c r="E1284" s="19">
        <v>0.37316357466608807</v>
      </c>
      <c r="F1284" s="19">
        <v>764.9</v>
      </c>
    </row>
    <row r="1285" spans="4:6" x14ac:dyDescent="0.25">
      <c r="D1285" s="18">
        <v>39870</v>
      </c>
      <c r="E1285" s="19">
        <v>0.37448189721662956</v>
      </c>
      <c r="F1285" s="19">
        <v>752.83</v>
      </c>
    </row>
    <row r="1286" spans="4:6" x14ac:dyDescent="0.25">
      <c r="D1286" s="18">
        <v>39871</v>
      </c>
      <c r="E1286" s="19">
        <v>0.3778667668984606</v>
      </c>
      <c r="F1286" s="19">
        <v>735.09</v>
      </c>
    </row>
    <row r="1287" spans="4:6" x14ac:dyDescent="0.25">
      <c r="D1287" s="18">
        <v>39874</v>
      </c>
      <c r="E1287" s="19">
        <v>0.38463550018070813</v>
      </c>
      <c r="F1287" s="19">
        <v>700.82</v>
      </c>
    </row>
    <row r="1288" spans="4:6" x14ac:dyDescent="0.25">
      <c r="D1288" s="18">
        <v>39875</v>
      </c>
      <c r="E1288" s="19">
        <v>0.40196203777045664</v>
      </c>
      <c r="F1288" s="19">
        <v>696.33</v>
      </c>
    </row>
    <row r="1289" spans="4:6" x14ac:dyDescent="0.25">
      <c r="D1289" s="18">
        <v>39876</v>
      </c>
      <c r="E1289" s="19">
        <v>0.38607317335984259</v>
      </c>
      <c r="F1289" s="19">
        <v>712.87</v>
      </c>
    </row>
    <row r="1290" spans="4:6" x14ac:dyDescent="0.25">
      <c r="D1290" s="18">
        <v>39877</v>
      </c>
      <c r="E1290" s="19">
        <v>0.38636474117064989</v>
      </c>
      <c r="F1290" s="19">
        <v>682.55</v>
      </c>
    </row>
    <row r="1291" spans="4:6" x14ac:dyDescent="0.25">
      <c r="D1291" s="18">
        <v>39878</v>
      </c>
      <c r="E1291" s="19">
        <v>0.41341596156861116</v>
      </c>
      <c r="F1291" s="19">
        <v>683.38</v>
      </c>
    </row>
    <row r="1292" spans="4:6" x14ac:dyDescent="0.25">
      <c r="D1292" s="18">
        <v>39881</v>
      </c>
      <c r="E1292" s="19">
        <v>0.41000325769572282</v>
      </c>
      <c r="F1292" s="19">
        <v>676.53</v>
      </c>
    </row>
    <row r="1293" spans="4:6" x14ac:dyDescent="0.25">
      <c r="D1293" s="18">
        <v>39882</v>
      </c>
      <c r="E1293" s="19">
        <v>0.41063103849313137</v>
      </c>
      <c r="F1293" s="19">
        <v>719.6</v>
      </c>
    </row>
    <row r="1294" spans="4:6" x14ac:dyDescent="0.25">
      <c r="D1294" s="18">
        <v>39883</v>
      </c>
      <c r="E1294" s="19">
        <v>0.45741887956419214</v>
      </c>
      <c r="F1294" s="19">
        <v>721.36</v>
      </c>
    </row>
    <row r="1295" spans="4:6" x14ac:dyDescent="0.25">
      <c r="D1295" s="18">
        <v>39884</v>
      </c>
      <c r="E1295" s="19">
        <v>0.44858857993673673</v>
      </c>
      <c r="F1295" s="19">
        <v>750.74</v>
      </c>
    </row>
    <row r="1296" spans="4:6" x14ac:dyDescent="0.25">
      <c r="D1296" s="18">
        <v>39885</v>
      </c>
      <c r="E1296" s="19">
        <v>0.46846718124335951</v>
      </c>
      <c r="F1296" s="19">
        <v>756.55</v>
      </c>
    </row>
    <row r="1297" spans="4:6" x14ac:dyDescent="0.25">
      <c r="D1297" s="18">
        <v>39888</v>
      </c>
      <c r="E1297" s="19">
        <v>0.437129400438516</v>
      </c>
      <c r="F1297" s="19">
        <v>753.89</v>
      </c>
    </row>
    <row r="1298" spans="4:6" x14ac:dyDescent="0.25">
      <c r="D1298" s="18">
        <v>39889</v>
      </c>
      <c r="E1298" s="19">
        <v>0.43646888018779278</v>
      </c>
      <c r="F1298" s="19">
        <v>778.12</v>
      </c>
    </row>
    <row r="1299" spans="4:6" x14ac:dyDescent="0.25">
      <c r="D1299" s="18">
        <v>39890</v>
      </c>
      <c r="E1299" s="19">
        <v>0.44936998331762429</v>
      </c>
      <c r="F1299" s="19">
        <v>794.35</v>
      </c>
    </row>
    <row r="1300" spans="4:6" x14ac:dyDescent="0.25">
      <c r="D1300" s="18">
        <v>39891</v>
      </c>
      <c r="E1300" s="19">
        <v>0.4534955983010111</v>
      </c>
      <c r="F1300" s="19">
        <v>784.04</v>
      </c>
    </row>
    <row r="1301" spans="4:6" x14ac:dyDescent="0.25">
      <c r="D1301" s="18">
        <v>39892</v>
      </c>
      <c r="E1301" s="19">
        <v>0.42744303066218942</v>
      </c>
      <c r="F1301" s="19">
        <v>768.54</v>
      </c>
    </row>
    <row r="1302" spans="4:6" x14ac:dyDescent="0.25">
      <c r="D1302" s="18">
        <v>39895</v>
      </c>
      <c r="E1302" s="19">
        <v>0.43274021716108685</v>
      </c>
      <c r="F1302" s="19">
        <v>822.92</v>
      </c>
    </row>
    <row r="1303" spans="4:6" x14ac:dyDescent="0.25">
      <c r="D1303" s="18">
        <v>39896</v>
      </c>
      <c r="E1303" s="19">
        <v>0.48900510959928811</v>
      </c>
      <c r="F1303" s="19">
        <v>806.12</v>
      </c>
    </row>
    <row r="1304" spans="4:6" x14ac:dyDescent="0.25">
      <c r="D1304" s="18">
        <v>39897</v>
      </c>
      <c r="E1304" s="19">
        <v>0.49243281737403216</v>
      </c>
      <c r="F1304" s="19">
        <v>813.88</v>
      </c>
    </row>
    <row r="1305" spans="4:6" x14ac:dyDescent="0.25">
      <c r="D1305" s="18">
        <v>39898</v>
      </c>
      <c r="E1305" s="19">
        <v>0.47880642338126772</v>
      </c>
      <c r="F1305" s="19">
        <v>832.86</v>
      </c>
    </row>
    <row r="1306" spans="4:6" x14ac:dyDescent="0.25">
      <c r="D1306" s="18">
        <v>39899</v>
      </c>
      <c r="E1306" s="19">
        <v>0.46651186088777696</v>
      </c>
      <c r="F1306" s="19">
        <v>815.94</v>
      </c>
    </row>
    <row r="1307" spans="4:6" x14ac:dyDescent="0.25">
      <c r="D1307" s="18">
        <v>39902</v>
      </c>
      <c r="E1307" s="19">
        <v>0.4702590712689152</v>
      </c>
      <c r="F1307" s="19">
        <v>787.53</v>
      </c>
    </row>
    <row r="1308" spans="4:6" x14ac:dyDescent="0.25">
      <c r="D1308" s="18">
        <v>39903</v>
      </c>
      <c r="E1308" s="19">
        <v>0.48231941688037622</v>
      </c>
      <c r="F1308" s="19">
        <v>797.87</v>
      </c>
    </row>
    <row r="1309" spans="4:6" x14ac:dyDescent="0.25">
      <c r="D1309" s="18">
        <v>39904</v>
      </c>
      <c r="E1309" s="19">
        <v>0.4775639618149321</v>
      </c>
      <c r="F1309" s="19">
        <v>811.08</v>
      </c>
    </row>
    <row r="1310" spans="4:6" x14ac:dyDescent="0.25">
      <c r="D1310" s="18">
        <v>39905</v>
      </c>
      <c r="E1310" s="19">
        <v>0.45282212216755735</v>
      </c>
      <c r="F1310" s="19">
        <v>834.38</v>
      </c>
    </row>
    <row r="1311" spans="4:6" x14ac:dyDescent="0.25">
      <c r="D1311" s="18">
        <v>39906</v>
      </c>
      <c r="E1311" s="19">
        <v>0.46234503079652967</v>
      </c>
      <c r="F1311" s="19">
        <v>842.5</v>
      </c>
    </row>
    <row r="1312" spans="4:6" x14ac:dyDescent="0.25">
      <c r="D1312" s="18">
        <v>39909</v>
      </c>
      <c r="E1312" s="19">
        <v>0.45664511855116274</v>
      </c>
      <c r="F1312" s="19">
        <v>835.48</v>
      </c>
    </row>
    <row r="1313" spans="4:6" x14ac:dyDescent="0.25">
      <c r="D1313" s="18">
        <v>39910</v>
      </c>
      <c r="E1313" s="19">
        <v>0.43323020487147557</v>
      </c>
      <c r="F1313" s="19">
        <v>815.55</v>
      </c>
    </row>
    <row r="1314" spans="4:6" x14ac:dyDescent="0.25">
      <c r="D1314" s="18">
        <v>39911</v>
      </c>
      <c r="E1314" s="19">
        <v>0.44084979770808219</v>
      </c>
      <c r="F1314" s="19">
        <v>825.16</v>
      </c>
    </row>
    <row r="1315" spans="4:6" x14ac:dyDescent="0.25">
      <c r="D1315" s="18">
        <v>39912</v>
      </c>
      <c r="E1315" s="19">
        <v>0.44131386894513996</v>
      </c>
      <c r="F1315" s="19">
        <v>856.56</v>
      </c>
    </row>
    <row r="1316" spans="4:6" x14ac:dyDescent="0.25">
      <c r="D1316" s="18">
        <v>39916</v>
      </c>
      <c r="E1316" s="19">
        <v>0.40878126240191426</v>
      </c>
      <c r="F1316" s="19">
        <v>858.73</v>
      </c>
    </row>
    <row r="1317" spans="4:6" x14ac:dyDescent="0.25">
      <c r="D1317" s="18">
        <v>39917</v>
      </c>
      <c r="E1317" s="19">
        <v>0.40878734974682179</v>
      </c>
      <c r="F1317" s="19">
        <v>841.5</v>
      </c>
    </row>
    <row r="1318" spans="4:6" x14ac:dyDescent="0.25">
      <c r="D1318" s="18">
        <v>39918</v>
      </c>
      <c r="E1318" s="19">
        <v>0.39186447704787664</v>
      </c>
      <c r="F1318" s="19">
        <v>852.06</v>
      </c>
    </row>
    <row r="1319" spans="4:6" x14ac:dyDescent="0.25">
      <c r="D1319" s="18">
        <v>39919</v>
      </c>
      <c r="E1319" s="19">
        <v>0.39326639385168588</v>
      </c>
      <c r="F1319" s="19">
        <v>865.3</v>
      </c>
    </row>
    <row r="1320" spans="4:6" x14ac:dyDescent="0.25">
      <c r="D1320" s="18">
        <v>39920</v>
      </c>
      <c r="E1320" s="19">
        <v>0.39653466032419404</v>
      </c>
      <c r="F1320" s="19">
        <v>869.6</v>
      </c>
    </row>
    <row r="1321" spans="4:6" x14ac:dyDescent="0.25">
      <c r="D1321" s="18">
        <v>39923</v>
      </c>
      <c r="E1321" s="19">
        <v>0.38217577056764057</v>
      </c>
      <c r="F1321" s="19">
        <v>832.39</v>
      </c>
    </row>
    <row r="1322" spans="4:6" x14ac:dyDescent="0.25">
      <c r="D1322" s="18">
        <v>39924</v>
      </c>
      <c r="E1322" s="19">
        <v>0.40383646665845052</v>
      </c>
      <c r="F1322" s="19">
        <v>850.08</v>
      </c>
    </row>
    <row r="1323" spans="4:6" x14ac:dyDescent="0.25">
      <c r="D1323" s="18">
        <v>39925</v>
      </c>
      <c r="E1323" s="19">
        <v>0.40766962963693626</v>
      </c>
      <c r="F1323" s="19">
        <v>843.55</v>
      </c>
    </row>
    <row r="1324" spans="4:6" x14ac:dyDescent="0.25">
      <c r="D1324" s="18">
        <v>39926</v>
      </c>
      <c r="E1324" s="19">
        <v>0.40287560432878622</v>
      </c>
      <c r="F1324" s="19">
        <v>851.92</v>
      </c>
    </row>
    <row r="1325" spans="4:6" x14ac:dyDescent="0.25">
      <c r="D1325" s="18">
        <v>39927</v>
      </c>
      <c r="E1325" s="19">
        <v>0.33149251925437306</v>
      </c>
      <c r="F1325" s="19">
        <v>866.23</v>
      </c>
    </row>
    <row r="1326" spans="4:6" x14ac:dyDescent="0.25">
      <c r="D1326" s="18">
        <v>39930</v>
      </c>
      <c r="E1326" s="19">
        <v>0.32892617947013969</v>
      </c>
      <c r="F1326" s="19">
        <v>857.51</v>
      </c>
    </row>
    <row r="1327" spans="4:6" x14ac:dyDescent="0.25">
      <c r="D1327" s="18">
        <v>39931</v>
      </c>
      <c r="E1327" s="19">
        <v>0.32911041208230746</v>
      </c>
      <c r="F1327" s="19">
        <v>855.16</v>
      </c>
    </row>
    <row r="1328" spans="4:6" x14ac:dyDescent="0.25">
      <c r="D1328" s="18">
        <v>39932</v>
      </c>
      <c r="E1328" s="19">
        <v>0.31986358260832592</v>
      </c>
      <c r="F1328" s="19">
        <v>873.64</v>
      </c>
    </row>
    <row r="1329" spans="4:6" x14ac:dyDescent="0.25">
      <c r="D1329" s="18">
        <v>39933</v>
      </c>
      <c r="E1329" s="19">
        <v>0.32050451133054875</v>
      </c>
      <c r="F1329" s="19">
        <v>872.81</v>
      </c>
    </row>
    <row r="1330" spans="4:6" x14ac:dyDescent="0.25">
      <c r="D1330" s="18">
        <v>39934</v>
      </c>
      <c r="E1330" s="19">
        <v>0.29723252872928102</v>
      </c>
      <c r="F1330" s="19">
        <v>877.52</v>
      </c>
    </row>
    <row r="1331" spans="4:6" x14ac:dyDescent="0.25">
      <c r="D1331" s="18">
        <v>39937</v>
      </c>
      <c r="E1331" s="19">
        <v>0.29449947735804877</v>
      </c>
      <c r="F1331" s="19">
        <v>907.24</v>
      </c>
    </row>
    <row r="1332" spans="4:6" x14ac:dyDescent="0.25">
      <c r="D1332" s="18">
        <v>39938</v>
      </c>
      <c r="E1332" s="19">
        <v>0.31040072374841099</v>
      </c>
      <c r="F1332" s="19">
        <v>903.8</v>
      </c>
    </row>
    <row r="1333" spans="4:6" x14ac:dyDescent="0.25">
      <c r="D1333" s="18">
        <v>39939</v>
      </c>
      <c r="E1333" s="19">
        <v>0.29550915955647816</v>
      </c>
      <c r="F1333" s="19">
        <v>919.53</v>
      </c>
    </row>
    <row r="1334" spans="4:6" x14ac:dyDescent="0.25">
      <c r="D1334" s="18">
        <v>39940</v>
      </c>
      <c r="E1334" s="19">
        <v>0.2994353799818571</v>
      </c>
      <c r="F1334" s="19">
        <v>907.39</v>
      </c>
    </row>
    <row r="1335" spans="4:6" x14ac:dyDescent="0.25">
      <c r="D1335" s="18">
        <v>39941</v>
      </c>
      <c r="E1335" s="19">
        <v>0.30146782720462989</v>
      </c>
      <c r="F1335" s="19">
        <v>929.23</v>
      </c>
    </row>
    <row r="1336" spans="4:6" x14ac:dyDescent="0.25">
      <c r="D1336" s="18">
        <v>39944</v>
      </c>
      <c r="E1336" s="19">
        <v>0.30114009780708761</v>
      </c>
      <c r="F1336" s="19">
        <v>909.24</v>
      </c>
    </row>
    <row r="1337" spans="4:6" x14ac:dyDescent="0.25">
      <c r="D1337" s="18">
        <v>39945</v>
      </c>
      <c r="E1337" s="19">
        <v>0.30745854660684474</v>
      </c>
      <c r="F1337" s="19">
        <v>908.35</v>
      </c>
    </row>
    <row r="1338" spans="4:6" x14ac:dyDescent="0.25">
      <c r="D1338" s="18">
        <v>39946</v>
      </c>
      <c r="E1338" s="19">
        <v>0.28029432680174554</v>
      </c>
      <c r="F1338" s="19">
        <v>883.92</v>
      </c>
    </row>
    <row r="1339" spans="4:6" x14ac:dyDescent="0.25">
      <c r="D1339" s="18">
        <v>39947</v>
      </c>
      <c r="E1339" s="19">
        <v>0.29496701777150613</v>
      </c>
      <c r="F1339" s="19">
        <v>893.07</v>
      </c>
    </row>
    <row r="1340" spans="4:6" x14ac:dyDescent="0.25">
      <c r="D1340" s="18">
        <v>39948</v>
      </c>
      <c r="E1340" s="19">
        <v>0.28898908888814961</v>
      </c>
      <c r="F1340" s="19">
        <v>882.88</v>
      </c>
    </row>
    <row r="1341" spans="4:6" x14ac:dyDescent="0.25">
      <c r="D1341" s="18">
        <v>39951</v>
      </c>
      <c r="E1341" s="19">
        <v>0.28851637116678758</v>
      </c>
      <c r="F1341" s="19">
        <v>909.71</v>
      </c>
    </row>
    <row r="1342" spans="4:6" x14ac:dyDescent="0.25">
      <c r="D1342" s="18">
        <v>39952</v>
      </c>
      <c r="E1342" s="19">
        <v>0.30130360678160489</v>
      </c>
      <c r="F1342" s="19">
        <v>908.13</v>
      </c>
    </row>
    <row r="1343" spans="4:6" x14ac:dyDescent="0.25">
      <c r="D1343" s="18">
        <v>39953</v>
      </c>
      <c r="E1343" s="19">
        <v>0.30089368469419342</v>
      </c>
      <c r="F1343" s="19">
        <v>903.47</v>
      </c>
    </row>
    <row r="1344" spans="4:6" x14ac:dyDescent="0.25">
      <c r="D1344" s="18">
        <v>39954</v>
      </c>
      <c r="E1344" s="19">
        <v>0.26255141594256831</v>
      </c>
      <c r="F1344" s="19">
        <v>888.33</v>
      </c>
    </row>
    <row r="1345" spans="4:6" x14ac:dyDescent="0.25">
      <c r="D1345" s="18">
        <v>39955</v>
      </c>
      <c r="E1345" s="19">
        <v>0.25911199880173513</v>
      </c>
      <c r="F1345" s="19">
        <v>887</v>
      </c>
    </row>
    <row r="1346" spans="4:6" x14ac:dyDescent="0.25">
      <c r="D1346" s="18">
        <v>39959</v>
      </c>
      <c r="E1346" s="19">
        <v>0.25784415927653365</v>
      </c>
      <c r="F1346" s="19">
        <v>910.33</v>
      </c>
    </row>
    <row r="1347" spans="4:6" x14ac:dyDescent="0.25">
      <c r="D1347" s="18">
        <v>39960</v>
      </c>
      <c r="E1347" s="19">
        <v>0.27034742764987146</v>
      </c>
      <c r="F1347" s="19">
        <v>893.06</v>
      </c>
    </row>
    <row r="1348" spans="4:6" x14ac:dyDescent="0.25">
      <c r="D1348" s="18">
        <v>39961</v>
      </c>
      <c r="E1348" s="19">
        <v>0.27223412129963326</v>
      </c>
      <c r="F1348" s="19">
        <v>906.83</v>
      </c>
    </row>
    <row r="1349" spans="4:6" x14ac:dyDescent="0.25">
      <c r="D1349" s="18">
        <v>39962</v>
      </c>
      <c r="E1349" s="19">
        <v>0.27499215393881643</v>
      </c>
      <c r="F1349" s="19">
        <v>919.14</v>
      </c>
    </row>
    <row r="1350" spans="4:6" x14ac:dyDescent="0.25">
      <c r="D1350" s="18">
        <v>39965</v>
      </c>
      <c r="E1350" s="19">
        <v>0.27859809135303026</v>
      </c>
      <c r="F1350" s="19">
        <v>942.87</v>
      </c>
    </row>
    <row r="1351" spans="4:6" x14ac:dyDescent="0.25">
      <c r="D1351" s="18">
        <v>39966</v>
      </c>
      <c r="E1351" s="19">
        <v>0.2825305747583029</v>
      </c>
      <c r="F1351" s="19">
        <v>944.74</v>
      </c>
    </row>
    <row r="1352" spans="4:6" x14ac:dyDescent="0.25">
      <c r="D1352" s="18">
        <v>39967</v>
      </c>
      <c r="E1352" s="19">
        <v>0.28259183351357853</v>
      </c>
      <c r="F1352" s="19">
        <v>931.76</v>
      </c>
    </row>
    <row r="1353" spans="4:6" x14ac:dyDescent="0.25">
      <c r="D1353" s="18">
        <v>39968</v>
      </c>
      <c r="E1353" s="19">
        <v>0.28586481201989661</v>
      </c>
      <c r="F1353" s="19">
        <v>942.46</v>
      </c>
    </row>
    <row r="1354" spans="4:6" x14ac:dyDescent="0.25">
      <c r="D1354" s="18">
        <v>39969</v>
      </c>
      <c r="E1354" s="19">
        <v>0.26552721088508524</v>
      </c>
      <c r="F1354" s="19">
        <v>940.09</v>
      </c>
    </row>
    <row r="1355" spans="4:6" x14ac:dyDescent="0.25">
      <c r="D1355" s="18">
        <v>39972</v>
      </c>
      <c r="E1355" s="19">
        <v>0.26535260902307328</v>
      </c>
      <c r="F1355" s="19">
        <v>939.14</v>
      </c>
    </row>
    <row r="1356" spans="4:6" x14ac:dyDescent="0.25">
      <c r="D1356" s="18">
        <v>39973</v>
      </c>
      <c r="E1356" s="19">
        <v>0.25886959205266552</v>
      </c>
      <c r="F1356" s="19">
        <v>942.43</v>
      </c>
    </row>
    <row r="1357" spans="4:6" x14ac:dyDescent="0.25">
      <c r="D1357" s="18">
        <v>39974</v>
      </c>
      <c r="E1357" s="19">
        <v>0.25520639271567452</v>
      </c>
      <c r="F1357" s="19">
        <v>939.15</v>
      </c>
    </row>
    <row r="1358" spans="4:6" x14ac:dyDescent="0.25">
      <c r="D1358" s="18">
        <v>39975</v>
      </c>
      <c r="E1358" s="19">
        <v>0.24246644423953065</v>
      </c>
      <c r="F1358" s="19">
        <v>944.89</v>
      </c>
    </row>
    <row r="1359" spans="4:6" x14ac:dyDescent="0.25">
      <c r="D1359" s="18">
        <v>39976</v>
      </c>
      <c r="E1359" s="19">
        <v>0.23194383898705764</v>
      </c>
      <c r="F1359" s="19">
        <v>946.21</v>
      </c>
    </row>
    <row r="1360" spans="4:6" x14ac:dyDescent="0.25">
      <c r="D1360" s="18">
        <v>39979</v>
      </c>
      <c r="E1360" s="19">
        <v>0.23196827801909536</v>
      </c>
      <c r="F1360" s="19">
        <v>923.72</v>
      </c>
    </row>
    <row r="1361" spans="4:6" x14ac:dyDescent="0.25">
      <c r="D1361" s="18">
        <v>39980</v>
      </c>
      <c r="E1361" s="19">
        <v>0.22786774298234794</v>
      </c>
      <c r="F1361" s="19">
        <v>911.97</v>
      </c>
    </row>
    <row r="1362" spans="4:6" x14ac:dyDescent="0.25">
      <c r="D1362" s="18">
        <v>39981</v>
      </c>
      <c r="E1362" s="19">
        <v>0.22931668522980589</v>
      </c>
      <c r="F1362" s="19">
        <v>910.71</v>
      </c>
    </row>
    <row r="1363" spans="4:6" x14ac:dyDescent="0.25">
      <c r="D1363" s="18">
        <v>39982</v>
      </c>
      <c r="E1363" s="19">
        <v>0.22605215352495189</v>
      </c>
      <c r="F1363" s="19">
        <v>918.37</v>
      </c>
    </row>
    <row r="1364" spans="4:6" x14ac:dyDescent="0.25">
      <c r="D1364" s="18">
        <v>39983</v>
      </c>
      <c r="E1364" s="19">
        <v>0.2040529819942252</v>
      </c>
      <c r="F1364" s="19">
        <v>921.23</v>
      </c>
    </row>
    <row r="1365" spans="4:6" x14ac:dyDescent="0.25">
      <c r="D1365" s="18">
        <v>39986</v>
      </c>
      <c r="E1365" s="19">
        <v>0.20423944586306744</v>
      </c>
      <c r="F1365" s="19">
        <v>893.04</v>
      </c>
    </row>
    <row r="1366" spans="4:6" x14ac:dyDescent="0.25">
      <c r="D1366" s="18">
        <v>39987</v>
      </c>
      <c r="E1366" s="19">
        <v>0.229072302439426</v>
      </c>
      <c r="F1366" s="19">
        <v>895.1</v>
      </c>
    </row>
    <row r="1367" spans="4:6" x14ac:dyDescent="0.25">
      <c r="D1367" s="18">
        <v>39988</v>
      </c>
      <c r="E1367" s="19">
        <v>0.22195393075263073</v>
      </c>
      <c r="F1367" s="19">
        <v>900.94</v>
      </c>
    </row>
    <row r="1368" spans="4:6" x14ac:dyDescent="0.25">
      <c r="D1368" s="18">
        <v>39989</v>
      </c>
      <c r="E1368" s="19">
        <v>0.22298490208401753</v>
      </c>
      <c r="F1368" s="19">
        <v>920.26</v>
      </c>
    </row>
    <row r="1369" spans="4:6" x14ac:dyDescent="0.25">
      <c r="D1369" s="18">
        <v>39990</v>
      </c>
      <c r="E1369" s="19">
        <v>0.21715931903013416</v>
      </c>
      <c r="F1369" s="19">
        <v>918.9</v>
      </c>
    </row>
    <row r="1370" spans="4:6" x14ac:dyDescent="0.25">
      <c r="D1370" s="18">
        <v>39993</v>
      </c>
      <c r="E1370" s="19">
        <v>0.20731881512166991</v>
      </c>
      <c r="F1370" s="19">
        <v>927.23</v>
      </c>
    </row>
    <row r="1371" spans="4:6" x14ac:dyDescent="0.25">
      <c r="D1371" s="18">
        <v>39994</v>
      </c>
      <c r="E1371" s="19">
        <v>0.20305690954855043</v>
      </c>
      <c r="F1371" s="19">
        <v>919.32</v>
      </c>
    </row>
    <row r="1372" spans="4:6" x14ac:dyDescent="0.25">
      <c r="D1372" s="18">
        <v>39995</v>
      </c>
      <c r="E1372" s="19">
        <v>0.1999759912383777</v>
      </c>
      <c r="F1372" s="19">
        <v>923.33</v>
      </c>
    </row>
    <row r="1373" spans="4:6" x14ac:dyDescent="0.25">
      <c r="D1373" s="18">
        <v>39996</v>
      </c>
      <c r="E1373" s="19">
        <v>0.18101085957991511</v>
      </c>
      <c r="F1373" s="19">
        <v>896.42</v>
      </c>
    </row>
    <row r="1374" spans="4:6" x14ac:dyDescent="0.25">
      <c r="D1374" s="18">
        <v>40000</v>
      </c>
      <c r="E1374" s="19">
        <v>0.206738546607655</v>
      </c>
      <c r="F1374" s="19">
        <v>898.72</v>
      </c>
    </row>
    <row r="1375" spans="4:6" x14ac:dyDescent="0.25">
      <c r="D1375" s="18">
        <v>40001</v>
      </c>
      <c r="E1375" s="19">
        <v>0.20155326936272749</v>
      </c>
      <c r="F1375" s="19">
        <v>881.03</v>
      </c>
    </row>
    <row r="1376" spans="4:6" x14ac:dyDescent="0.25">
      <c r="D1376" s="18">
        <v>40002</v>
      </c>
      <c r="E1376" s="19">
        <v>0.20894320359074844</v>
      </c>
      <c r="F1376" s="19">
        <v>879.56</v>
      </c>
    </row>
    <row r="1377" spans="4:6" x14ac:dyDescent="0.25">
      <c r="D1377" s="18">
        <v>40003</v>
      </c>
      <c r="E1377" s="19">
        <v>0.20884584335107406</v>
      </c>
      <c r="F1377" s="19">
        <v>882.68</v>
      </c>
    </row>
    <row r="1378" spans="4:6" x14ac:dyDescent="0.25">
      <c r="D1378" s="18">
        <v>40004</v>
      </c>
      <c r="E1378" s="19">
        <v>0.20916141637947347</v>
      </c>
      <c r="F1378" s="19">
        <v>879.13</v>
      </c>
    </row>
    <row r="1379" spans="4:6" x14ac:dyDescent="0.25">
      <c r="D1379" s="18">
        <v>40007</v>
      </c>
      <c r="E1379" s="19">
        <v>0.20927121491440159</v>
      </c>
      <c r="F1379" s="19">
        <v>901.05</v>
      </c>
    </row>
    <row r="1380" spans="4:6" x14ac:dyDescent="0.25">
      <c r="D1380" s="18">
        <v>40008</v>
      </c>
      <c r="E1380" s="19">
        <v>0.22495068820380823</v>
      </c>
      <c r="F1380" s="19">
        <v>905.84</v>
      </c>
    </row>
    <row r="1381" spans="4:6" x14ac:dyDescent="0.25">
      <c r="D1381" s="18">
        <v>40009</v>
      </c>
      <c r="E1381" s="19">
        <v>0.22472097580729519</v>
      </c>
      <c r="F1381" s="19">
        <v>932.68</v>
      </c>
    </row>
    <row r="1382" spans="4:6" x14ac:dyDescent="0.25">
      <c r="D1382" s="18">
        <v>40010</v>
      </c>
      <c r="E1382" s="19">
        <v>0.24544540010692936</v>
      </c>
      <c r="F1382" s="19">
        <v>940.74</v>
      </c>
    </row>
    <row r="1383" spans="4:6" x14ac:dyDescent="0.25">
      <c r="D1383" s="18">
        <v>40011</v>
      </c>
      <c r="E1383" s="19">
        <v>0.23337340913521815</v>
      </c>
      <c r="F1383" s="19">
        <v>940.38</v>
      </c>
    </row>
    <row r="1384" spans="4:6" x14ac:dyDescent="0.25">
      <c r="D1384" s="18">
        <v>40014</v>
      </c>
      <c r="E1384" s="19">
        <v>0.2293197681431951</v>
      </c>
      <c r="F1384" s="19">
        <v>951.13</v>
      </c>
    </row>
    <row r="1385" spans="4:6" x14ac:dyDescent="0.25">
      <c r="D1385" s="18">
        <v>40015</v>
      </c>
      <c r="E1385" s="19">
        <v>0.23247711656982048</v>
      </c>
      <c r="F1385" s="19">
        <v>954.58</v>
      </c>
    </row>
    <row r="1386" spans="4:6" x14ac:dyDescent="0.25">
      <c r="D1386" s="18">
        <v>40016</v>
      </c>
      <c r="E1386" s="19">
        <v>0.23106748337294639</v>
      </c>
      <c r="F1386" s="19">
        <v>954.07</v>
      </c>
    </row>
    <row r="1387" spans="4:6" x14ac:dyDescent="0.25">
      <c r="D1387" s="18">
        <v>40017</v>
      </c>
      <c r="E1387" s="19">
        <v>0.23083480736545894</v>
      </c>
      <c r="F1387" s="19">
        <v>976.29</v>
      </c>
    </row>
    <row r="1388" spans="4:6" x14ac:dyDescent="0.25">
      <c r="D1388" s="18">
        <v>40018</v>
      </c>
      <c r="E1388" s="19">
        <v>0.21975566732005983</v>
      </c>
      <c r="F1388" s="19">
        <v>979.26</v>
      </c>
    </row>
    <row r="1389" spans="4:6" x14ac:dyDescent="0.25">
      <c r="D1389" s="18">
        <v>40021</v>
      </c>
      <c r="E1389" s="19">
        <v>0.2198577474711276</v>
      </c>
      <c r="F1389" s="19">
        <v>982.18</v>
      </c>
    </row>
    <row r="1390" spans="4:6" x14ac:dyDescent="0.25">
      <c r="D1390" s="18">
        <v>40022</v>
      </c>
      <c r="E1390" s="19">
        <v>0.21898524862400776</v>
      </c>
      <c r="F1390" s="19">
        <v>979.62</v>
      </c>
    </row>
    <row r="1391" spans="4:6" x14ac:dyDescent="0.25">
      <c r="D1391" s="18">
        <v>40023</v>
      </c>
      <c r="E1391" s="19">
        <v>0.20706493897329603</v>
      </c>
      <c r="F1391" s="19">
        <v>975.15</v>
      </c>
    </row>
    <row r="1392" spans="4:6" x14ac:dyDescent="0.25">
      <c r="D1392" s="18">
        <v>40024</v>
      </c>
      <c r="E1392" s="19">
        <v>0.2075823255356051</v>
      </c>
      <c r="F1392" s="19">
        <v>986.75</v>
      </c>
    </row>
    <row r="1393" spans="4:6" x14ac:dyDescent="0.25">
      <c r="D1393" s="18">
        <v>40025</v>
      </c>
      <c r="E1393" s="19">
        <v>0.20918743898053688</v>
      </c>
      <c r="F1393" s="19">
        <v>987.48</v>
      </c>
    </row>
    <row r="1394" spans="4:6" x14ac:dyDescent="0.25">
      <c r="D1394" s="18">
        <v>40028</v>
      </c>
      <c r="E1394" s="19">
        <v>0.20718321694657876</v>
      </c>
      <c r="F1394" s="19">
        <v>1002.63</v>
      </c>
    </row>
    <row r="1395" spans="4:6" x14ac:dyDescent="0.25">
      <c r="D1395" s="18">
        <v>40029</v>
      </c>
      <c r="E1395" s="19">
        <v>0.21298654492589195</v>
      </c>
      <c r="F1395" s="19">
        <v>1005.65</v>
      </c>
    </row>
    <row r="1396" spans="4:6" x14ac:dyDescent="0.25">
      <c r="D1396" s="18">
        <v>40030</v>
      </c>
      <c r="E1396" s="19">
        <v>0.18827112411356908</v>
      </c>
      <c r="F1396" s="19">
        <v>1002.72</v>
      </c>
    </row>
    <row r="1397" spans="4:6" x14ac:dyDescent="0.25">
      <c r="D1397" s="18">
        <v>40031</v>
      </c>
      <c r="E1397" s="19">
        <v>0.18833035001477497</v>
      </c>
      <c r="F1397" s="19">
        <v>997.08</v>
      </c>
    </row>
    <row r="1398" spans="4:6" x14ac:dyDescent="0.25">
      <c r="D1398" s="18">
        <v>40032</v>
      </c>
      <c r="E1398" s="19">
        <v>0.17693452606724103</v>
      </c>
      <c r="F1398" s="19">
        <v>1010.48</v>
      </c>
    </row>
    <row r="1399" spans="4:6" x14ac:dyDescent="0.25">
      <c r="D1399" s="18">
        <v>40035</v>
      </c>
      <c r="E1399" s="19">
        <v>0.18252468939250976</v>
      </c>
      <c r="F1399" s="19">
        <v>1007.1</v>
      </c>
    </row>
    <row r="1400" spans="4:6" x14ac:dyDescent="0.25">
      <c r="D1400" s="18">
        <v>40036</v>
      </c>
      <c r="E1400" s="19">
        <v>0.18248351230390519</v>
      </c>
      <c r="F1400" s="19">
        <v>994.35</v>
      </c>
    </row>
    <row r="1401" spans="4:6" x14ac:dyDescent="0.25">
      <c r="D1401" s="18">
        <v>40037</v>
      </c>
      <c r="E1401" s="19">
        <v>0.18701239890257512</v>
      </c>
      <c r="F1401" s="19">
        <v>1005.81</v>
      </c>
    </row>
    <row r="1402" spans="4:6" x14ac:dyDescent="0.25">
      <c r="D1402" s="18">
        <v>40038</v>
      </c>
      <c r="E1402" s="19">
        <v>0.17184344622552919</v>
      </c>
      <c r="F1402" s="19">
        <v>1012.73</v>
      </c>
    </row>
    <row r="1403" spans="4:6" x14ac:dyDescent="0.25">
      <c r="D1403" s="18">
        <v>40039</v>
      </c>
      <c r="E1403" s="19">
        <v>0.17247222260137871</v>
      </c>
      <c r="F1403" s="19">
        <v>1004.09</v>
      </c>
    </row>
    <row r="1404" spans="4:6" x14ac:dyDescent="0.25">
      <c r="D1404" s="18">
        <v>40042</v>
      </c>
      <c r="E1404" s="19">
        <v>0.14429588153494721</v>
      </c>
      <c r="F1404" s="19">
        <v>979.73</v>
      </c>
    </row>
    <row r="1405" spans="4:6" x14ac:dyDescent="0.25">
      <c r="D1405" s="18">
        <v>40043</v>
      </c>
      <c r="E1405" s="19">
        <v>0.16395874358853874</v>
      </c>
      <c r="F1405" s="19">
        <v>989.67</v>
      </c>
    </row>
    <row r="1406" spans="4:6" x14ac:dyDescent="0.25">
      <c r="D1406" s="18">
        <v>40044</v>
      </c>
      <c r="E1406" s="19">
        <v>0.16747538494961914</v>
      </c>
      <c r="F1406" s="19">
        <v>996.46</v>
      </c>
    </row>
    <row r="1407" spans="4:6" x14ac:dyDescent="0.25">
      <c r="D1407" s="18">
        <v>40045</v>
      </c>
      <c r="E1407" s="19">
        <v>0.16463159655301052</v>
      </c>
      <c r="F1407" s="19">
        <v>1007.37</v>
      </c>
    </row>
    <row r="1408" spans="4:6" x14ac:dyDescent="0.25">
      <c r="D1408" s="18">
        <v>40046</v>
      </c>
      <c r="E1408" s="19">
        <v>0.16826060783728797</v>
      </c>
      <c r="F1408" s="19">
        <v>1026.1300000000001</v>
      </c>
    </row>
    <row r="1409" spans="4:6" x14ac:dyDescent="0.25">
      <c r="D1409" s="18">
        <v>40049</v>
      </c>
      <c r="E1409" s="19">
        <v>0.17946625901152119</v>
      </c>
      <c r="F1409" s="19">
        <v>1025.57</v>
      </c>
    </row>
    <row r="1410" spans="4:6" x14ac:dyDescent="0.25">
      <c r="D1410" s="18">
        <v>40050</v>
      </c>
      <c r="E1410" s="19">
        <v>0.16167921160197068</v>
      </c>
      <c r="F1410" s="19">
        <v>1028</v>
      </c>
    </row>
    <row r="1411" spans="4:6" x14ac:dyDescent="0.25">
      <c r="D1411" s="18">
        <v>40051</v>
      </c>
      <c r="E1411" s="19">
        <v>0.16155072763495767</v>
      </c>
      <c r="F1411" s="19">
        <v>1028.1199999999999</v>
      </c>
    </row>
    <row r="1412" spans="4:6" x14ac:dyDescent="0.25">
      <c r="D1412" s="18">
        <v>40052</v>
      </c>
      <c r="E1412" s="19">
        <v>0.16123662640117881</v>
      </c>
      <c r="F1412" s="19">
        <v>1030.98</v>
      </c>
    </row>
    <row r="1413" spans="4:6" x14ac:dyDescent="0.25">
      <c r="D1413" s="18">
        <v>40053</v>
      </c>
      <c r="E1413" s="19">
        <v>0.16126878716876492</v>
      </c>
      <c r="F1413" s="19">
        <v>1028.93</v>
      </c>
    </row>
    <row r="1414" spans="4:6" x14ac:dyDescent="0.25">
      <c r="D1414" s="18">
        <v>40056</v>
      </c>
      <c r="E1414" s="19">
        <v>0.16066553217049295</v>
      </c>
      <c r="F1414" s="19">
        <v>1020.62</v>
      </c>
    </row>
    <row r="1415" spans="4:6" x14ac:dyDescent="0.25">
      <c r="D1415" s="18">
        <v>40057</v>
      </c>
      <c r="E1415" s="19">
        <v>0.15800264599558467</v>
      </c>
      <c r="F1415" s="19">
        <v>998.04</v>
      </c>
    </row>
    <row r="1416" spans="4:6" x14ac:dyDescent="0.25">
      <c r="D1416" s="18">
        <v>40058</v>
      </c>
      <c r="E1416" s="19">
        <v>0.17519061591346061</v>
      </c>
      <c r="F1416" s="19">
        <v>994.75</v>
      </c>
    </row>
    <row r="1417" spans="4:6" x14ac:dyDescent="0.25">
      <c r="D1417" s="18">
        <v>40059</v>
      </c>
      <c r="E1417" s="19">
        <v>0.16781317546613256</v>
      </c>
      <c r="F1417" s="19">
        <v>1003.24</v>
      </c>
    </row>
    <row r="1418" spans="4:6" x14ac:dyDescent="0.25">
      <c r="D1418" s="18">
        <v>40060</v>
      </c>
      <c r="E1418" s="19">
        <v>0.16995578286414403</v>
      </c>
      <c r="F1418" s="19">
        <v>1016.4</v>
      </c>
    </row>
    <row r="1419" spans="4:6" x14ac:dyDescent="0.25">
      <c r="D1419" s="18">
        <v>40064</v>
      </c>
      <c r="E1419" s="19">
        <v>0.17530793642661105</v>
      </c>
      <c r="F1419" s="19">
        <v>1025.3900000000001</v>
      </c>
    </row>
    <row r="1420" spans="4:6" x14ac:dyDescent="0.25">
      <c r="D1420" s="18">
        <v>40065</v>
      </c>
      <c r="E1420" s="19">
        <v>0.17679562910468449</v>
      </c>
      <c r="F1420" s="19">
        <v>1033.3699999999999</v>
      </c>
    </row>
    <row r="1421" spans="4:6" x14ac:dyDescent="0.25">
      <c r="D1421" s="18">
        <v>40066</v>
      </c>
      <c r="E1421" s="19">
        <v>0.17292689301540945</v>
      </c>
      <c r="F1421" s="19">
        <v>1044.1400000000001</v>
      </c>
    </row>
    <row r="1422" spans="4:6" x14ac:dyDescent="0.25">
      <c r="D1422" s="18">
        <v>40067</v>
      </c>
      <c r="E1422" s="19">
        <v>0.17608661404685172</v>
      </c>
      <c r="F1422" s="19">
        <v>1042.73</v>
      </c>
    </row>
    <row r="1423" spans="4:6" x14ac:dyDescent="0.25">
      <c r="D1423" s="18">
        <v>40070</v>
      </c>
      <c r="E1423" s="19">
        <v>0.1707863554369044</v>
      </c>
      <c r="F1423" s="19">
        <v>1049.3399999999999</v>
      </c>
    </row>
    <row r="1424" spans="4:6" x14ac:dyDescent="0.25">
      <c r="D1424" s="18">
        <v>40071</v>
      </c>
      <c r="E1424" s="19">
        <v>0.16769388177351333</v>
      </c>
      <c r="F1424" s="19">
        <v>1052.6300000000001</v>
      </c>
    </row>
    <row r="1425" spans="4:6" x14ac:dyDescent="0.25">
      <c r="D1425" s="18">
        <v>40072</v>
      </c>
      <c r="E1425" s="19">
        <v>0.16641813096334979</v>
      </c>
      <c r="F1425" s="19">
        <v>1068.76</v>
      </c>
    </row>
    <row r="1426" spans="4:6" x14ac:dyDescent="0.25">
      <c r="D1426" s="18">
        <v>40073</v>
      </c>
      <c r="E1426" s="19">
        <v>0.17176469891616697</v>
      </c>
      <c r="F1426" s="19">
        <v>1065.49</v>
      </c>
    </row>
    <row r="1427" spans="4:6" x14ac:dyDescent="0.25">
      <c r="D1427" s="18">
        <v>40074</v>
      </c>
      <c r="E1427" s="19">
        <v>0.15066987011555835</v>
      </c>
      <c r="F1427" s="19">
        <v>1068.3</v>
      </c>
    </row>
    <row r="1428" spans="4:6" x14ac:dyDescent="0.25">
      <c r="D1428" s="18">
        <v>40077</v>
      </c>
      <c r="E1428" s="19">
        <v>0.14701583778124305</v>
      </c>
      <c r="F1428" s="19">
        <v>1064.6600000000001</v>
      </c>
    </row>
    <row r="1429" spans="4:6" x14ac:dyDescent="0.25">
      <c r="D1429" s="18">
        <v>40078</v>
      </c>
      <c r="E1429" s="19">
        <v>0.14564197929090006</v>
      </c>
      <c r="F1429" s="19">
        <v>1071.6600000000001</v>
      </c>
    </row>
    <row r="1430" spans="4:6" x14ac:dyDescent="0.25">
      <c r="D1430" s="18">
        <v>40079</v>
      </c>
      <c r="E1430" s="19">
        <v>0.14263689804762072</v>
      </c>
      <c r="F1430" s="19">
        <v>1060.8699999999999</v>
      </c>
    </row>
    <row r="1431" spans="4:6" x14ac:dyDescent="0.25">
      <c r="D1431" s="18">
        <v>40080</v>
      </c>
      <c r="E1431" s="19">
        <v>0.13273472395798341</v>
      </c>
      <c r="F1431" s="19">
        <v>1050.78</v>
      </c>
    </row>
    <row r="1432" spans="4:6" x14ac:dyDescent="0.25">
      <c r="D1432" s="18">
        <v>40081</v>
      </c>
      <c r="E1432" s="19">
        <v>0.13660606487952684</v>
      </c>
      <c r="F1432" s="19">
        <v>1044.3800000000001</v>
      </c>
    </row>
    <row r="1433" spans="4:6" x14ac:dyDescent="0.25">
      <c r="D1433" s="18">
        <v>40084</v>
      </c>
      <c r="E1433" s="19">
        <v>0.13792966069445825</v>
      </c>
      <c r="F1433" s="19">
        <v>1062.98</v>
      </c>
    </row>
    <row r="1434" spans="4:6" x14ac:dyDescent="0.25">
      <c r="D1434" s="18">
        <v>40085</v>
      </c>
      <c r="E1434" s="19">
        <v>0.15031283080925856</v>
      </c>
      <c r="F1434" s="19">
        <v>1060.6099999999999</v>
      </c>
    </row>
    <row r="1435" spans="4:6" x14ac:dyDescent="0.25">
      <c r="D1435" s="18">
        <v>40086</v>
      </c>
      <c r="E1435" s="19">
        <v>0.15020859725145982</v>
      </c>
      <c r="F1435" s="19">
        <v>1057.08</v>
      </c>
    </row>
    <row r="1436" spans="4:6" x14ac:dyDescent="0.25">
      <c r="D1436" s="18">
        <v>40087</v>
      </c>
      <c r="E1436" s="19">
        <v>0.15048107687071874</v>
      </c>
      <c r="F1436" s="19">
        <v>1029.8499999999999</v>
      </c>
    </row>
    <row r="1437" spans="4:6" x14ac:dyDescent="0.25">
      <c r="D1437" s="18">
        <v>40088</v>
      </c>
      <c r="E1437" s="19">
        <v>0.17231546310975018</v>
      </c>
      <c r="F1437" s="19">
        <v>1025.21</v>
      </c>
    </row>
    <row r="1438" spans="4:6" x14ac:dyDescent="0.25">
      <c r="D1438" s="18">
        <v>40091</v>
      </c>
      <c r="E1438" s="19">
        <v>0.15554103476515702</v>
      </c>
      <c r="F1438" s="19">
        <v>1040.46</v>
      </c>
    </row>
    <row r="1439" spans="4:6" x14ac:dyDescent="0.25">
      <c r="D1439" s="18">
        <v>40092</v>
      </c>
      <c r="E1439" s="19">
        <v>0.16298905932336935</v>
      </c>
      <c r="F1439" s="19">
        <v>1054.72</v>
      </c>
    </row>
    <row r="1440" spans="4:6" x14ac:dyDescent="0.25">
      <c r="D1440" s="18">
        <v>40093</v>
      </c>
      <c r="E1440" s="19">
        <v>0.16691499739208593</v>
      </c>
      <c r="F1440" s="19">
        <v>1057.58</v>
      </c>
    </row>
    <row r="1441" spans="4:6" x14ac:dyDescent="0.25">
      <c r="D1441" s="18">
        <v>40094</v>
      </c>
      <c r="E1441" s="19">
        <v>0.16124264232394317</v>
      </c>
      <c r="F1441" s="19">
        <v>1065.48</v>
      </c>
    </row>
    <row r="1442" spans="4:6" x14ac:dyDescent="0.25">
      <c r="D1442" s="18">
        <v>40095</v>
      </c>
      <c r="E1442" s="19">
        <v>0.16045354671594275</v>
      </c>
      <c r="F1442" s="19">
        <v>1071.49</v>
      </c>
    </row>
    <row r="1443" spans="4:6" x14ac:dyDescent="0.25">
      <c r="D1443" s="18">
        <v>40098</v>
      </c>
      <c r="E1443" s="19">
        <v>0.15943447205321853</v>
      </c>
      <c r="F1443" s="19">
        <v>1076.19</v>
      </c>
    </row>
    <row r="1444" spans="4:6" x14ac:dyDescent="0.25">
      <c r="D1444" s="18">
        <v>40099</v>
      </c>
      <c r="E1444" s="19">
        <v>0.15622869286061328</v>
      </c>
      <c r="F1444" s="19">
        <v>1073.19</v>
      </c>
    </row>
    <row r="1445" spans="4:6" x14ac:dyDescent="0.25">
      <c r="D1445" s="18">
        <v>40100</v>
      </c>
      <c r="E1445" s="19">
        <v>0.15644726798578795</v>
      </c>
      <c r="F1445" s="19">
        <v>1092.02</v>
      </c>
    </row>
    <row r="1446" spans="4:6" x14ac:dyDescent="0.25">
      <c r="D1446" s="18">
        <v>40101</v>
      </c>
      <c r="E1446" s="19">
        <v>0.16578241300649399</v>
      </c>
      <c r="F1446" s="19">
        <v>1096.56</v>
      </c>
    </row>
    <row r="1447" spans="4:6" x14ac:dyDescent="0.25">
      <c r="D1447" s="18">
        <v>40102</v>
      </c>
      <c r="E1447" s="19">
        <v>0.16603832098484744</v>
      </c>
      <c r="F1447" s="19">
        <v>1087.68</v>
      </c>
    </row>
    <row r="1448" spans="4:6" x14ac:dyDescent="0.25">
      <c r="D1448" s="18">
        <v>40105</v>
      </c>
      <c r="E1448" s="19">
        <v>0.16024051245967258</v>
      </c>
      <c r="F1448" s="19">
        <v>1097.9100000000001</v>
      </c>
    </row>
    <row r="1449" spans="4:6" x14ac:dyDescent="0.25">
      <c r="D1449" s="18">
        <v>40106</v>
      </c>
      <c r="E1449" s="19">
        <v>0.16301315529719163</v>
      </c>
      <c r="F1449" s="19">
        <v>1091.06</v>
      </c>
    </row>
    <row r="1450" spans="4:6" x14ac:dyDescent="0.25">
      <c r="D1450" s="18">
        <v>40107</v>
      </c>
      <c r="E1450" s="19">
        <v>0.16414175169467451</v>
      </c>
      <c r="F1450" s="19">
        <v>1081.4000000000001</v>
      </c>
    </row>
    <row r="1451" spans="4:6" x14ac:dyDescent="0.25">
      <c r="D1451" s="18">
        <v>40108</v>
      </c>
      <c r="E1451" s="19">
        <v>0.16647824754405796</v>
      </c>
      <c r="F1451" s="19">
        <v>1092.9100000000001</v>
      </c>
    </row>
    <row r="1452" spans="4:6" x14ac:dyDescent="0.25">
      <c r="D1452" s="18">
        <v>40109</v>
      </c>
      <c r="E1452" s="19">
        <v>0.16884028582333854</v>
      </c>
      <c r="F1452" s="19">
        <v>1079.5999999999999</v>
      </c>
    </row>
    <row r="1453" spans="4:6" x14ac:dyDescent="0.25">
      <c r="D1453" s="18">
        <v>40112</v>
      </c>
      <c r="E1453" s="19">
        <v>0.17045191603117685</v>
      </c>
      <c r="F1453" s="19">
        <v>1066.95</v>
      </c>
    </row>
    <row r="1454" spans="4:6" x14ac:dyDescent="0.25">
      <c r="D1454" s="18">
        <v>40113</v>
      </c>
      <c r="E1454" s="19">
        <v>0.17204363835088779</v>
      </c>
      <c r="F1454" s="19">
        <v>1063.4100000000001</v>
      </c>
    </row>
    <row r="1455" spans="4:6" x14ac:dyDescent="0.25">
      <c r="D1455" s="18">
        <v>40114</v>
      </c>
      <c r="E1455" s="19">
        <v>0.17116658010077687</v>
      </c>
      <c r="F1455" s="19">
        <v>1042.6300000000001</v>
      </c>
    </row>
    <row r="1456" spans="4:6" x14ac:dyDescent="0.25">
      <c r="D1456" s="18">
        <v>40115</v>
      </c>
      <c r="E1456" s="19">
        <v>0.17375097331532502</v>
      </c>
      <c r="F1456" s="19">
        <v>1066.1099999999999</v>
      </c>
    </row>
    <row r="1457" spans="4:6" x14ac:dyDescent="0.25">
      <c r="D1457" s="18">
        <v>40116</v>
      </c>
      <c r="E1457" s="19">
        <v>0.18924407646722941</v>
      </c>
      <c r="F1457" s="19">
        <v>1036.19</v>
      </c>
    </row>
    <row r="1458" spans="4:6" x14ac:dyDescent="0.25">
      <c r="D1458" s="18">
        <v>40119</v>
      </c>
      <c r="E1458" s="19">
        <v>0.21205605268834832</v>
      </c>
      <c r="F1458" s="19">
        <v>1042.8800000000001</v>
      </c>
    </row>
    <row r="1459" spans="4:6" x14ac:dyDescent="0.25">
      <c r="D1459" s="18">
        <v>40120</v>
      </c>
      <c r="E1459" s="19">
        <v>0.19401259301249538</v>
      </c>
      <c r="F1459" s="19">
        <v>1045.4100000000001</v>
      </c>
    </row>
    <row r="1460" spans="4:6" x14ac:dyDescent="0.25">
      <c r="D1460" s="18">
        <v>40121</v>
      </c>
      <c r="E1460" s="19">
        <v>0.19358347586850924</v>
      </c>
      <c r="F1460" s="19">
        <v>1046.5</v>
      </c>
    </row>
    <row r="1461" spans="4:6" x14ac:dyDescent="0.25">
      <c r="D1461" s="18">
        <v>40122</v>
      </c>
      <c r="E1461" s="19">
        <v>0.18705533288581855</v>
      </c>
      <c r="F1461" s="19">
        <v>1066.6300000000001</v>
      </c>
    </row>
    <row r="1462" spans="4:6" x14ac:dyDescent="0.25">
      <c r="D1462" s="18">
        <v>40123</v>
      </c>
      <c r="E1462" s="19">
        <v>0.19241969542813822</v>
      </c>
      <c r="F1462" s="19">
        <v>1069.3</v>
      </c>
    </row>
    <row r="1463" spans="4:6" x14ac:dyDescent="0.25">
      <c r="D1463" s="18">
        <v>40126</v>
      </c>
      <c r="E1463" s="19">
        <v>0.19238747033014175</v>
      </c>
      <c r="F1463" s="19">
        <v>1093.08</v>
      </c>
    </row>
    <row r="1464" spans="4:6" x14ac:dyDescent="0.25">
      <c r="D1464" s="18">
        <v>40127</v>
      </c>
      <c r="E1464" s="19">
        <v>0.20474396916500789</v>
      </c>
      <c r="F1464" s="19">
        <v>1093.01</v>
      </c>
    </row>
    <row r="1465" spans="4:6" x14ac:dyDescent="0.25">
      <c r="D1465" s="18">
        <v>40128</v>
      </c>
      <c r="E1465" s="19">
        <v>0.20385714731606078</v>
      </c>
      <c r="F1465" s="19">
        <v>1098.51</v>
      </c>
    </row>
    <row r="1466" spans="4:6" x14ac:dyDescent="0.25">
      <c r="D1466" s="18">
        <v>40129</v>
      </c>
      <c r="E1466" s="19">
        <v>0.20402669406648113</v>
      </c>
      <c r="F1466" s="19">
        <v>1087.24</v>
      </c>
    </row>
    <row r="1467" spans="4:6" x14ac:dyDescent="0.25">
      <c r="D1467" s="18">
        <v>40130</v>
      </c>
      <c r="E1467" s="19">
        <v>0.20677465734695755</v>
      </c>
      <c r="F1467" s="19">
        <v>1093.48</v>
      </c>
    </row>
    <row r="1468" spans="4:6" x14ac:dyDescent="0.25">
      <c r="D1468" s="18">
        <v>40133</v>
      </c>
      <c r="E1468" s="19">
        <v>0.19916188719187428</v>
      </c>
      <c r="F1468" s="19">
        <v>1109.3</v>
      </c>
    </row>
    <row r="1469" spans="4:6" x14ac:dyDescent="0.25">
      <c r="D1469" s="18">
        <v>40134</v>
      </c>
      <c r="E1469" s="19">
        <v>0.20452779594261614</v>
      </c>
      <c r="F1469" s="19">
        <v>1110.32</v>
      </c>
    </row>
    <row r="1470" spans="4:6" x14ac:dyDescent="0.25">
      <c r="D1470" s="18">
        <v>40135</v>
      </c>
      <c r="E1470" s="19">
        <v>0.20269187245081496</v>
      </c>
      <c r="F1470" s="19">
        <v>1109.8</v>
      </c>
    </row>
    <row r="1471" spans="4:6" x14ac:dyDescent="0.25">
      <c r="D1471" s="18">
        <v>40136</v>
      </c>
      <c r="E1471" s="19">
        <v>0.20020660224408646</v>
      </c>
      <c r="F1471" s="19">
        <v>1094.9000000000001</v>
      </c>
    </row>
    <row r="1472" spans="4:6" x14ac:dyDescent="0.25">
      <c r="D1472" s="18">
        <v>40137</v>
      </c>
      <c r="E1472" s="19">
        <v>0.20427134618904511</v>
      </c>
      <c r="F1472" s="19">
        <v>1091.3800000000001</v>
      </c>
    </row>
    <row r="1473" spans="4:6" x14ac:dyDescent="0.25">
      <c r="D1473" s="18">
        <v>40140</v>
      </c>
      <c r="E1473" s="19">
        <v>0.20233542750182254</v>
      </c>
      <c r="F1473" s="19">
        <v>1106.24</v>
      </c>
    </row>
    <row r="1474" spans="4:6" x14ac:dyDescent="0.25">
      <c r="D1474" s="18">
        <v>40141</v>
      </c>
      <c r="E1474" s="19">
        <v>0.20432977328848415</v>
      </c>
      <c r="F1474" s="19">
        <v>1105.6500000000001</v>
      </c>
    </row>
    <row r="1475" spans="4:6" x14ac:dyDescent="0.25">
      <c r="D1475" s="18">
        <v>40142</v>
      </c>
      <c r="E1475" s="19">
        <v>0.20008523957722929</v>
      </c>
      <c r="F1475" s="19">
        <v>1110.6300000000001</v>
      </c>
    </row>
    <row r="1476" spans="4:6" x14ac:dyDescent="0.25">
      <c r="D1476" s="18">
        <v>40144</v>
      </c>
      <c r="E1476" s="19">
        <v>0.19665747077031065</v>
      </c>
      <c r="F1476" s="19">
        <v>1091.49</v>
      </c>
    </row>
    <row r="1477" spans="4:6" x14ac:dyDescent="0.25">
      <c r="D1477" s="18">
        <v>40147</v>
      </c>
      <c r="E1477" s="19">
        <v>0.2049612769771898</v>
      </c>
      <c r="F1477" s="19">
        <v>1095.6300000000001</v>
      </c>
    </row>
    <row r="1478" spans="4:6" x14ac:dyDescent="0.25">
      <c r="D1478" s="18">
        <v>40148</v>
      </c>
      <c r="E1478" s="19">
        <v>0.19419675798551866</v>
      </c>
      <c r="F1478" s="19">
        <v>1108.8599999999999</v>
      </c>
    </row>
    <row r="1479" spans="4:6" x14ac:dyDescent="0.25">
      <c r="D1479" s="18">
        <v>40149</v>
      </c>
      <c r="E1479" s="19">
        <v>0.18352561235621631</v>
      </c>
      <c r="F1479" s="19">
        <v>1109.24</v>
      </c>
    </row>
    <row r="1480" spans="4:6" x14ac:dyDescent="0.25">
      <c r="D1480" s="18">
        <v>40150</v>
      </c>
      <c r="E1480" s="19">
        <v>0.15620894952942382</v>
      </c>
      <c r="F1480" s="19">
        <v>1099.92</v>
      </c>
    </row>
    <row r="1481" spans="4:6" x14ac:dyDescent="0.25">
      <c r="D1481" s="18">
        <v>40151</v>
      </c>
      <c r="E1481" s="19">
        <v>0.1572969111600093</v>
      </c>
      <c r="F1481" s="19">
        <v>1105.98</v>
      </c>
    </row>
    <row r="1482" spans="4:6" x14ac:dyDescent="0.25">
      <c r="D1482" s="18">
        <v>40154</v>
      </c>
      <c r="E1482" s="19">
        <v>0.15817982927270027</v>
      </c>
      <c r="F1482" s="19">
        <v>1103.25</v>
      </c>
    </row>
    <row r="1483" spans="4:6" x14ac:dyDescent="0.25">
      <c r="D1483" s="18">
        <v>40155</v>
      </c>
      <c r="E1483" s="19">
        <v>0.15836156090967426</v>
      </c>
      <c r="F1483" s="19">
        <v>1091.94</v>
      </c>
    </row>
    <row r="1484" spans="4:6" x14ac:dyDescent="0.25">
      <c r="D1484" s="18">
        <v>40156</v>
      </c>
      <c r="E1484" s="19">
        <v>0.14878340940818968</v>
      </c>
      <c r="F1484" s="19">
        <v>1095.95</v>
      </c>
    </row>
    <row r="1485" spans="4:6" x14ac:dyDescent="0.25">
      <c r="D1485" s="18">
        <v>40157</v>
      </c>
      <c r="E1485" s="19">
        <v>0.14905978900886674</v>
      </c>
      <c r="F1485" s="19">
        <v>1102.3499999999999</v>
      </c>
    </row>
    <row r="1486" spans="4:6" x14ac:dyDescent="0.25">
      <c r="D1486" s="18">
        <v>40158</v>
      </c>
      <c r="E1486" s="19">
        <v>0.13063539743170011</v>
      </c>
      <c r="F1486" s="19">
        <v>1106.4100000000001</v>
      </c>
    </row>
    <row r="1487" spans="4:6" x14ac:dyDescent="0.25">
      <c r="D1487" s="18">
        <v>40161</v>
      </c>
      <c r="E1487" s="19">
        <v>0.13122640069876426</v>
      </c>
      <c r="F1487" s="19">
        <v>1114.1099999999999</v>
      </c>
    </row>
    <row r="1488" spans="4:6" x14ac:dyDescent="0.25">
      <c r="D1488" s="18">
        <v>40162</v>
      </c>
      <c r="E1488" s="19">
        <v>0.13222229200644914</v>
      </c>
      <c r="F1488" s="19">
        <v>1107.93</v>
      </c>
    </row>
    <row r="1489" spans="4:6" x14ac:dyDescent="0.25">
      <c r="D1489" s="18">
        <v>40163</v>
      </c>
      <c r="E1489" s="19">
        <v>0.12891479333518713</v>
      </c>
      <c r="F1489" s="19">
        <v>1109.18</v>
      </c>
    </row>
    <row r="1490" spans="4:6" x14ac:dyDescent="0.25">
      <c r="D1490" s="18">
        <v>40164</v>
      </c>
      <c r="E1490" s="19">
        <v>0.12750856453355383</v>
      </c>
      <c r="F1490" s="19">
        <v>1096.08</v>
      </c>
    </row>
    <row r="1491" spans="4:6" x14ac:dyDescent="0.25">
      <c r="D1491" s="18">
        <v>40165</v>
      </c>
      <c r="E1491" s="19">
        <v>0.12454703420657921</v>
      </c>
      <c r="F1491" s="19">
        <v>1102.47</v>
      </c>
    </row>
    <row r="1492" spans="4:6" x14ac:dyDescent="0.25">
      <c r="D1492" s="18">
        <v>40168</v>
      </c>
      <c r="E1492" s="19">
        <v>0.12605292564662834</v>
      </c>
      <c r="F1492" s="19">
        <v>1114.05</v>
      </c>
    </row>
    <row r="1493" spans="4:6" x14ac:dyDescent="0.25">
      <c r="D1493" s="18">
        <v>40169</v>
      </c>
      <c r="E1493" s="19">
        <v>0.1309100063857819</v>
      </c>
      <c r="F1493" s="19">
        <v>1118.02</v>
      </c>
    </row>
    <row r="1494" spans="4:6" x14ac:dyDescent="0.25">
      <c r="D1494" s="18">
        <v>40170</v>
      </c>
      <c r="E1494" s="19">
        <v>0.12324605513465775</v>
      </c>
      <c r="F1494" s="19">
        <v>1120.5899999999999</v>
      </c>
    </row>
    <row r="1495" spans="4:6" x14ac:dyDescent="0.25">
      <c r="D1495" s="18">
        <v>40171</v>
      </c>
      <c r="E1495" s="19">
        <v>0.12300896775819126</v>
      </c>
      <c r="F1495" s="19">
        <v>1126.48</v>
      </c>
    </row>
    <row r="1496" spans="4:6" x14ac:dyDescent="0.25">
      <c r="D1496" s="18">
        <v>40175</v>
      </c>
      <c r="E1496" s="19">
        <v>0.11554657266597708</v>
      </c>
      <c r="F1496" s="19">
        <v>1127.78</v>
      </c>
    </row>
    <row r="1497" spans="4:6" x14ac:dyDescent="0.25">
      <c r="D1497" s="18">
        <v>40176</v>
      </c>
      <c r="E1497" s="19">
        <v>0.11559839133014871</v>
      </c>
      <c r="F1497" s="19">
        <v>1126.2</v>
      </c>
    </row>
    <row r="1498" spans="4:6" x14ac:dyDescent="0.25">
      <c r="D1498" s="18">
        <v>40177</v>
      </c>
      <c r="E1498" s="19">
        <v>0.114691599975955</v>
      </c>
      <c r="F1498" s="19">
        <v>1126.42</v>
      </c>
    </row>
    <row r="1499" spans="4:6" x14ac:dyDescent="0.25">
      <c r="D1499" s="18">
        <v>40178</v>
      </c>
      <c r="E1499" s="19">
        <v>9.8453652593723517E-2</v>
      </c>
      <c r="F1499" s="19">
        <v>1115.0999999999999</v>
      </c>
    </row>
    <row r="1500" spans="4:6" x14ac:dyDescent="0.25">
      <c r="D1500" s="18">
        <v>40182</v>
      </c>
      <c r="E1500" s="19">
        <v>0.1034287989061963</v>
      </c>
      <c r="F1500" s="19">
        <v>1132.99</v>
      </c>
    </row>
    <row r="1501" spans="4:6" x14ac:dyDescent="0.25">
      <c r="D1501" s="18">
        <v>40183</v>
      </c>
      <c r="E1501" s="19">
        <v>0.10931120142245945</v>
      </c>
      <c r="F1501" s="19">
        <v>1136.52</v>
      </c>
    </row>
    <row r="1502" spans="4:6" x14ac:dyDescent="0.25">
      <c r="D1502" s="18">
        <v>40184</v>
      </c>
      <c r="E1502" s="19">
        <v>0.10981093277051493</v>
      </c>
      <c r="F1502" s="19">
        <v>1137.1400000000001</v>
      </c>
    </row>
    <row r="1503" spans="4:6" x14ac:dyDescent="0.25">
      <c r="D1503" s="18">
        <v>40185</v>
      </c>
      <c r="E1503" s="19">
        <v>0.10604883060380949</v>
      </c>
      <c r="F1503" s="19">
        <v>1141.69</v>
      </c>
    </row>
    <row r="1504" spans="4:6" x14ac:dyDescent="0.25">
      <c r="D1504" s="18">
        <v>40186</v>
      </c>
      <c r="E1504" s="19">
        <v>0.10527687869761153</v>
      </c>
      <c r="F1504" s="19">
        <v>1144.98</v>
      </c>
    </row>
    <row r="1505" spans="4:6" x14ac:dyDescent="0.25">
      <c r="D1505" s="18">
        <v>40189</v>
      </c>
      <c r="E1505" s="19">
        <v>0.10539498551362705</v>
      </c>
      <c r="F1505" s="19">
        <v>1146.98</v>
      </c>
    </row>
    <row r="1506" spans="4:6" x14ac:dyDescent="0.25">
      <c r="D1506" s="18">
        <v>40190</v>
      </c>
      <c r="E1506" s="19">
        <v>9.9632983251873766E-2</v>
      </c>
      <c r="F1506" s="19">
        <v>1136.22</v>
      </c>
    </row>
    <row r="1507" spans="4:6" x14ac:dyDescent="0.25">
      <c r="D1507" s="18">
        <v>40191</v>
      </c>
      <c r="E1507" s="19">
        <v>0.10387697930210227</v>
      </c>
      <c r="F1507" s="19">
        <v>1145.68</v>
      </c>
    </row>
    <row r="1508" spans="4:6" x14ac:dyDescent="0.25">
      <c r="D1508" s="18">
        <v>40192</v>
      </c>
      <c r="E1508" s="19">
        <v>0.10578062325000291</v>
      </c>
      <c r="F1508" s="19">
        <v>1148.46</v>
      </c>
    </row>
    <row r="1509" spans="4:6" x14ac:dyDescent="0.25">
      <c r="D1509" s="18">
        <v>40193</v>
      </c>
      <c r="E1509" s="19">
        <v>0.10536608760094505</v>
      </c>
      <c r="F1509" s="19">
        <v>1136.03</v>
      </c>
    </row>
    <row r="1510" spans="4:6" x14ac:dyDescent="0.25">
      <c r="D1510" s="18">
        <v>40197</v>
      </c>
      <c r="E1510" s="19">
        <v>0.10912163287031089</v>
      </c>
      <c r="F1510" s="19">
        <v>1150.23</v>
      </c>
    </row>
    <row r="1511" spans="4:6" x14ac:dyDescent="0.25">
      <c r="D1511" s="18">
        <v>40198</v>
      </c>
      <c r="E1511" s="19">
        <v>0.11541523311345366</v>
      </c>
      <c r="F1511" s="19">
        <v>1138.04</v>
      </c>
    </row>
    <row r="1512" spans="4:6" x14ac:dyDescent="0.25">
      <c r="D1512" s="18">
        <v>40199</v>
      </c>
      <c r="E1512" s="19">
        <v>0.12085693242866639</v>
      </c>
      <c r="F1512" s="19">
        <v>1116.48</v>
      </c>
    </row>
    <row r="1513" spans="4:6" x14ac:dyDescent="0.25">
      <c r="D1513" s="18">
        <v>40200</v>
      </c>
      <c r="E1513" s="19">
        <v>0.13107221515491371</v>
      </c>
      <c r="F1513" s="19">
        <v>1091.76</v>
      </c>
    </row>
    <row r="1514" spans="4:6" x14ac:dyDescent="0.25">
      <c r="D1514" s="18">
        <v>40203</v>
      </c>
      <c r="E1514" s="19">
        <v>0.15011687561689976</v>
      </c>
      <c r="F1514" s="19">
        <v>1096.78</v>
      </c>
    </row>
    <row r="1515" spans="4:6" x14ac:dyDescent="0.25">
      <c r="D1515" s="18">
        <v>40204</v>
      </c>
      <c r="E1515" s="19">
        <v>0.14671584815960576</v>
      </c>
      <c r="F1515" s="19">
        <v>1092.17</v>
      </c>
    </row>
    <row r="1516" spans="4:6" x14ac:dyDescent="0.25">
      <c r="D1516" s="18">
        <v>40205</v>
      </c>
      <c r="E1516" s="19">
        <v>0.14691431560670604</v>
      </c>
      <c r="F1516" s="19">
        <v>1097.5</v>
      </c>
    </row>
    <row r="1517" spans="4:6" x14ac:dyDescent="0.25">
      <c r="D1517" s="18">
        <v>40206</v>
      </c>
      <c r="E1517" s="19">
        <v>0.14763098525859117</v>
      </c>
      <c r="F1517" s="19">
        <v>1084.53</v>
      </c>
    </row>
    <row r="1518" spans="4:6" x14ac:dyDescent="0.25">
      <c r="D1518" s="18">
        <v>40207</v>
      </c>
      <c r="E1518" s="19">
        <v>0.15198340683338718</v>
      </c>
      <c r="F1518" s="19">
        <v>1073.8699999999999</v>
      </c>
    </row>
    <row r="1519" spans="4:6" x14ac:dyDescent="0.25">
      <c r="D1519" s="18">
        <v>40210</v>
      </c>
      <c r="E1519" s="19">
        <v>0.15556780411946236</v>
      </c>
      <c r="F1519" s="19">
        <v>1089.19</v>
      </c>
    </row>
    <row r="1520" spans="4:6" x14ac:dyDescent="0.25">
      <c r="D1520" s="18">
        <v>40211</v>
      </c>
      <c r="E1520" s="19">
        <v>0.16271836283697061</v>
      </c>
      <c r="F1520" s="19">
        <v>1103.32</v>
      </c>
    </row>
    <row r="1521" spans="4:6" x14ac:dyDescent="0.25">
      <c r="D1521" s="18">
        <v>40212</v>
      </c>
      <c r="E1521" s="19">
        <v>0.16846329642036834</v>
      </c>
      <c r="F1521" s="19">
        <v>1097.28</v>
      </c>
    </row>
    <row r="1522" spans="4:6" x14ac:dyDescent="0.25">
      <c r="D1522" s="18">
        <v>40213</v>
      </c>
      <c r="E1522" s="19">
        <v>0.1660014645302689</v>
      </c>
      <c r="F1522" s="19">
        <v>1063.1099999999999</v>
      </c>
    </row>
    <row r="1523" spans="4:6" x14ac:dyDescent="0.25">
      <c r="D1523" s="18">
        <v>40214</v>
      </c>
      <c r="E1523" s="19">
        <v>0.190049467077548</v>
      </c>
      <c r="F1523" s="19">
        <v>1066.19</v>
      </c>
    </row>
    <row r="1524" spans="4:6" x14ac:dyDescent="0.25">
      <c r="D1524" s="18">
        <v>40217</v>
      </c>
      <c r="E1524" s="19">
        <v>0.19001005060452417</v>
      </c>
      <c r="F1524" s="19">
        <v>1056.74</v>
      </c>
    </row>
    <row r="1525" spans="4:6" x14ac:dyDescent="0.25">
      <c r="D1525" s="18">
        <v>40218</v>
      </c>
      <c r="E1525" s="19">
        <v>0.19237543458505799</v>
      </c>
      <c r="F1525" s="19">
        <v>1070.52</v>
      </c>
    </row>
    <row r="1526" spans="4:6" x14ac:dyDescent="0.25">
      <c r="D1526" s="18">
        <v>40219</v>
      </c>
      <c r="E1526" s="19">
        <v>0.19684595852205056</v>
      </c>
      <c r="F1526" s="19">
        <v>1068.1300000000001</v>
      </c>
    </row>
    <row r="1527" spans="4:6" x14ac:dyDescent="0.25">
      <c r="D1527" s="18">
        <v>40220</v>
      </c>
      <c r="E1527" s="19">
        <v>0.19675036301718665</v>
      </c>
      <c r="F1527" s="19">
        <v>1078.47</v>
      </c>
    </row>
    <row r="1528" spans="4:6" x14ac:dyDescent="0.25">
      <c r="D1528" s="18">
        <v>40221</v>
      </c>
      <c r="E1528" s="19">
        <v>0.19934628018606473</v>
      </c>
      <c r="F1528" s="19">
        <v>1075.51</v>
      </c>
    </row>
    <row r="1529" spans="4:6" x14ac:dyDescent="0.25">
      <c r="D1529" s="18">
        <v>40225</v>
      </c>
      <c r="E1529" s="19">
        <v>0.19699709354344652</v>
      </c>
      <c r="F1529" s="19">
        <v>1094.8699999999999</v>
      </c>
    </row>
    <row r="1530" spans="4:6" x14ac:dyDescent="0.25">
      <c r="D1530" s="18">
        <v>40226</v>
      </c>
      <c r="E1530" s="19">
        <v>0.20412312253613268</v>
      </c>
      <c r="F1530" s="19">
        <v>1099.51</v>
      </c>
    </row>
    <row r="1531" spans="4:6" x14ac:dyDescent="0.25">
      <c r="D1531" s="18">
        <v>40227</v>
      </c>
      <c r="E1531" s="19">
        <v>0.20445983989845196</v>
      </c>
      <c r="F1531" s="19">
        <v>1106.75</v>
      </c>
    </row>
    <row r="1532" spans="4:6" x14ac:dyDescent="0.25">
      <c r="D1532" s="18">
        <v>40228</v>
      </c>
      <c r="E1532" s="19">
        <v>0.20233823804607629</v>
      </c>
      <c r="F1532" s="19">
        <v>1109.17</v>
      </c>
    </row>
    <row r="1533" spans="4:6" x14ac:dyDescent="0.25">
      <c r="D1533" s="18">
        <v>40231</v>
      </c>
      <c r="E1533" s="19">
        <v>0.19806021211308714</v>
      </c>
      <c r="F1533" s="19">
        <v>1108.01</v>
      </c>
    </row>
    <row r="1534" spans="4:6" x14ac:dyDescent="0.25">
      <c r="D1534" s="18">
        <v>40232</v>
      </c>
      <c r="E1534" s="19">
        <v>0.19478219379395084</v>
      </c>
      <c r="F1534" s="19">
        <v>1094.5999999999999</v>
      </c>
    </row>
    <row r="1535" spans="4:6" x14ac:dyDescent="0.25">
      <c r="D1535" s="18">
        <v>40233</v>
      </c>
      <c r="E1535" s="19">
        <v>0.18827661881292271</v>
      </c>
      <c r="F1535" s="19">
        <v>1105.24</v>
      </c>
    </row>
    <row r="1536" spans="4:6" x14ac:dyDescent="0.25">
      <c r="D1536" s="18">
        <v>40234</v>
      </c>
      <c r="E1536" s="19">
        <v>0.17543591779709183</v>
      </c>
      <c r="F1536" s="19">
        <v>1102.94</v>
      </c>
    </row>
    <row r="1537" spans="4:6" x14ac:dyDescent="0.25">
      <c r="D1537" s="18">
        <v>40235</v>
      </c>
      <c r="E1537" s="19">
        <v>0.17488968538920607</v>
      </c>
      <c r="F1537" s="19">
        <v>1104.49</v>
      </c>
    </row>
    <row r="1538" spans="4:6" x14ac:dyDescent="0.25">
      <c r="D1538" s="18">
        <v>40238</v>
      </c>
      <c r="E1538" s="19">
        <v>0.17437250731036413</v>
      </c>
      <c r="F1538" s="19">
        <v>1115.71</v>
      </c>
    </row>
    <row r="1539" spans="4:6" x14ac:dyDescent="0.25">
      <c r="D1539" s="18">
        <v>40239</v>
      </c>
      <c r="E1539" s="19">
        <v>0.17693065345353665</v>
      </c>
      <c r="F1539" s="19">
        <v>1118.31</v>
      </c>
    </row>
    <row r="1540" spans="4:6" x14ac:dyDescent="0.25">
      <c r="D1540" s="18">
        <v>40240</v>
      </c>
      <c r="E1540" s="19">
        <v>0.17247511715517097</v>
      </c>
      <c r="F1540" s="19">
        <v>1118.79</v>
      </c>
    </row>
    <row r="1541" spans="4:6" x14ac:dyDescent="0.25">
      <c r="D1541" s="18">
        <v>40241</v>
      </c>
      <c r="E1541" s="19">
        <v>0.16921037812023582</v>
      </c>
      <c r="F1541" s="19">
        <v>1122.97</v>
      </c>
    </row>
    <row r="1542" spans="4:6" x14ac:dyDescent="0.25">
      <c r="D1542" s="18">
        <v>40242</v>
      </c>
      <c r="E1542" s="19">
        <v>0.16276674482517192</v>
      </c>
      <c r="F1542" s="19">
        <v>1138.7</v>
      </c>
    </row>
    <row r="1543" spans="4:6" x14ac:dyDescent="0.25">
      <c r="D1543" s="18">
        <v>40245</v>
      </c>
      <c r="E1543" s="19">
        <v>0.16372651973921282</v>
      </c>
      <c r="F1543" s="19">
        <v>1138.5</v>
      </c>
    </row>
    <row r="1544" spans="4:6" x14ac:dyDescent="0.25">
      <c r="D1544" s="18">
        <v>40246</v>
      </c>
      <c r="E1544" s="19">
        <v>0.16267008871490632</v>
      </c>
      <c r="F1544" s="19">
        <v>1140.45</v>
      </c>
    </row>
    <row r="1545" spans="4:6" x14ac:dyDescent="0.25">
      <c r="D1545" s="18">
        <v>40247</v>
      </c>
      <c r="E1545" s="19">
        <v>0.12260142762420248</v>
      </c>
      <c r="F1545" s="19">
        <v>1145.6099999999999</v>
      </c>
    </row>
    <row r="1546" spans="4:6" x14ac:dyDescent="0.25">
      <c r="D1546" s="18">
        <v>40248</v>
      </c>
      <c r="E1546" s="19">
        <v>0.12316118450331864</v>
      </c>
      <c r="F1546" s="19">
        <v>1150.24</v>
      </c>
    </row>
    <row r="1547" spans="4:6" x14ac:dyDescent="0.25">
      <c r="D1547" s="18">
        <v>40249</v>
      </c>
      <c r="E1547" s="19">
        <v>0.12019619491435049</v>
      </c>
      <c r="F1547" s="19">
        <v>1149.99</v>
      </c>
    </row>
    <row r="1548" spans="4:6" x14ac:dyDescent="0.25">
      <c r="D1548" s="18">
        <v>40252</v>
      </c>
      <c r="E1548" s="19">
        <v>0.11191508056050654</v>
      </c>
      <c r="F1548" s="19">
        <v>1150.51</v>
      </c>
    </row>
    <row r="1549" spans="4:6" x14ac:dyDescent="0.25">
      <c r="D1549" s="18">
        <v>40253</v>
      </c>
      <c r="E1549" s="19">
        <v>0.11166962596457473</v>
      </c>
      <c r="F1549" s="19">
        <v>1159.46</v>
      </c>
    </row>
    <row r="1550" spans="4:6" x14ac:dyDescent="0.25">
      <c r="D1550" s="18">
        <v>40254</v>
      </c>
      <c r="E1550" s="19">
        <v>0.10997637882713966</v>
      </c>
      <c r="F1550" s="19">
        <v>1166.21</v>
      </c>
    </row>
    <row r="1551" spans="4:6" x14ac:dyDescent="0.25">
      <c r="D1551" s="18">
        <v>40255</v>
      </c>
      <c r="E1551" s="19">
        <v>0.11132945628702144</v>
      </c>
      <c r="F1551" s="19">
        <v>1165.83</v>
      </c>
    </row>
    <row r="1552" spans="4:6" x14ac:dyDescent="0.25">
      <c r="D1552" s="18">
        <v>40256</v>
      </c>
      <c r="E1552" s="19">
        <v>9.3539317809089875E-2</v>
      </c>
      <c r="F1552" s="19">
        <v>1159.9000000000001</v>
      </c>
    </row>
    <row r="1553" spans="4:6" x14ac:dyDescent="0.25">
      <c r="D1553" s="18">
        <v>40259</v>
      </c>
      <c r="E1553" s="19">
        <v>9.4035202256110118E-2</v>
      </c>
      <c r="F1553" s="19">
        <v>1165.81</v>
      </c>
    </row>
    <row r="1554" spans="4:6" x14ac:dyDescent="0.25">
      <c r="D1554" s="18">
        <v>40260</v>
      </c>
      <c r="E1554" s="19">
        <v>9.2978947739664877E-2</v>
      </c>
      <c r="F1554" s="19">
        <v>1174.17</v>
      </c>
    </row>
    <row r="1555" spans="4:6" x14ac:dyDescent="0.25">
      <c r="D1555" s="18">
        <v>40261</v>
      </c>
      <c r="E1555" s="19">
        <v>9.5787622623672686E-2</v>
      </c>
      <c r="F1555" s="19">
        <v>1167.72</v>
      </c>
    </row>
    <row r="1556" spans="4:6" x14ac:dyDescent="0.25">
      <c r="D1556" s="18">
        <v>40262</v>
      </c>
      <c r="E1556" s="19">
        <v>9.7520687227474548E-2</v>
      </c>
      <c r="F1556" s="19">
        <v>1165.73</v>
      </c>
    </row>
    <row r="1557" spans="4:6" x14ac:dyDescent="0.25">
      <c r="D1557" s="18">
        <v>40263</v>
      </c>
      <c r="E1557" s="19">
        <v>8.8573376866007747E-2</v>
      </c>
      <c r="F1557" s="19">
        <v>1166.5899999999999</v>
      </c>
    </row>
    <row r="1558" spans="4:6" x14ac:dyDescent="0.25">
      <c r="D1558" s="18">
        <v>40266</v>
      </c>
      <c r="E1558" s="19">
        <v>8.2338289037159312E-2</v>
      </c>
      <c r="F1558" s="19">
        <v>1173.22</v>
      </c>
    </row>
    <row r="1559" spans="4:6" x14ac:dyDescent="0.25">
      <c r="D1559" s="18">
        <v>40267</v>
      </c>
      <c r="E1559" s="19">
        <v>8.4248239689618504E-2</v>
      </c>
      <c r="F1559" s="19">
        <v>1173.27</v>
      </c>
    </row>
    <row r="1560" spans="4:6" x14ac:dyDescent="0.25">
      <c r="D1560" s="18">
        <v>40268</v>
      </c>
      <c r="E1560" s="19">
        <v>8.4114184938294395E-2</v>
      </c>
      <c r="F1560" s="19">
        <v>1169.43</v>
      </c>
    </row>
    <row r="1561" spans="4:6" x14ac:dyDescent="0.25">
      <c r="D1561" s="18">
        <v>40269</v>
      </c>
      <c r="E1561" s="19">
        <v>7.7641063672853131E-2</v>
      </c>
      <c r="F1561" s="19">
        <v>1178.0999999999999</v>
      </c>
    </row>
    <row r="1562" spans="4:6" x14ac:dyDescent="0.25">
      <c r="D1562" s="18">
        <v>40273</v>
      </c>
      <c r="E1562" s="19">
        <v>8.1185237436107519E-2</v>
      </c>
      <c r="F1562" s="19">
        <v>1187.44</v>
      </c>
    </row>
    <row r="1563" spans="4:6" x14ac:dyDescent="0.25">
      <c r="D1563" s="18">
        <v>40274</v>
      </c>
      <c r="E1563" s="19">
        <v>8.5458908219198507E-2</v>
      </c>
      <c r="F1563" s="19">
        <v>1189.44</v>
      </c>
    </row>
    <row r="1564" spans="4:6" x14ac:dyDescent="0.25">
      <c r="D1564" s="18">
        <v>40275</v>
      </c>
      <c r="E1564" s="19">
        <v>8.4713435436036474E-2</v>
      </c>
      <c r="F1564" s="19">
        <v>1182.45</v>
      </c>
    </row>
    <row r="1565" spans="4:6" x14ac:dyDescent="0.25">
      <c r="D1565" s="18">
        <v>40276</v>
      </c>
      <c r="E1565" s="19">
        <v>7.3197550992424365E-2</v>
      </c>
      <c r="F1565" s="19">
        <v>1186.44</v>
      </c>
    </row>
    <row r="1566" spans="4:6" x14ac:dyDescent="0.25">
      <c r="D1566" s="18">
        <v>40277</v>
      </c>
      <c r="E1566" s="19">
        <v>7.4077752919608372E-2</v>
      </c>
      <c r="F1566" s="19">
        <v>1194.3699999999999</v>
      </c>
    </row>
    <row r="1567" spans="4:6" x14ac:dyDescent="0.25">
      <c r="D1567" s="18">
        <v>40280</v>
      </c>
      <c r="E1567" s="19">
        <v>7.7215857232092802E-2</v>
      </c>
      <c r="F1567" s="19">
        <v>1196.48</v>
      </c>
    </row>
    <row r="1568" spans="4:6" x14ac:dyDescent="0.25">
      <c r="D1568" s="18">
        <v>40281</v>
      </c>
      <c r="E1568" s="19">
        <v>7.5924574316796084E-2</v>
      </c>
      <c r="F1568" s="19">
        <v>1197.3</v>
      </c>
    </row>
    <row r="1569" spans="4:6" x14ac:dyDescent="0.25">
      <c r="D1569" s="18">
        <v>40282</v>
      </c>
      <c r="E1569" s="19">
        <v>7.4723316737814433E-2</v>
      </c>
      <c r="F1569" s="19">
        <v>1210.6500000000001</v>
      </c>
    </row>
    <row r="1570" spans="4:6" x14ac:dyDescent="0.25">
      <c r="D1570" s="18">
        <v>40283</v>
      </c>
      <c r="E1570" s="19">
        <v>8.3614562236681664E-2</v>
      </c>
      <c r="F1570" s="19">
        <v>1211.67</v>
      </c>
    </row>
    <row r="1571" spans="4:6" x14ac:dyDescent="0.25">
      <c r="D1571" s="18">
        <v>40284</v>
      </c>
      <c r="E1571" s="19">
        <v>8.3649137021264225E-2</v>
      </c>
      <c r="F1571" s="19">
        <v>1192.1300000000001</v>
      </c>
    </row>
    <row r="1572" spans="4:6" x14ac:dyDescent="0.25">
      <c r="D1572" s="18">
        <v>40287</v>
      </c>
      <c r="E1572" s="19">
        <v>9.6628324871193716E-2</v>
      </c>
      <c r="F1572" s="19">
        <v>1197.52</v>
      </c>
    </row>
    <row r="1573" spans="4:6" x14ac:dyDescent="0.25">
      <c r="D1573" s="18">
        <v>40288</v>
      </c>
      <c r="E1573" s="19">
        <v>9.5834065268027444E-2</v>
      </c>
      <c r="F1573" s="19">
        <v>1207.17</v>
      </c>
    </row>
    <row r="1574" spans="4:6" x14ac:dyDescent="0.25">
      <c r="D1574" s="18">
        <v>40289</v>
      </c>
      <c r="E1574" s="19">
        <v>9.9603313024103246E-2</v>
      </c>
      <c r="F1574" s="19">
        <v>1205.94</v>
      </c>
    </row>
    <row r="1575" spans="4:6" x14ac:dyDescent="0.25">
      <c r="D1575" s="18">
        <v>40290</v>
      </c>
      <c r="E1575" s="19">
        <v>9.815727894698742E-2</v>
      </c>
      <c r="F1575" s="19">
        <v>1208.67</v>
      </c>
    </row>
    <row r="1576" spans="4:6" x14ac:dyDescent="0.25">
      <c r="D1576" s="18">
        <v>40291</v>
      </c>
      <c r="E1576" s="19">
        <v>9.6940955481768398E-2</v>
      </c>
      <c r="F1576" s="19">
        <v>1217.28</v>
      </c>
    </row>
    <row r="1577" spans="4:6" x14ac:dyDescent="0.25">
      <c r="D1577" s="18">
        <v>40294</v>
      </c>
      <c r="E1577" s="19">
        <v>9.6901303001108149E-2</v>
      </c>
      <c r="F1577" s="19">
        <v>1212.05</v>
      </c>
    </row>
    <row r="1578" spans="4:6" x14ac:dyDescent="0.25">
      <c r="D1578" s="18">
        <v>40295</v>
      </c>
      <c r="E1578" s="19">
        <v>9.6201162206252813E-2</v>
      </c>
      <c r="F1578" s="19">
        <v>1183.71</v>
      </c>
    </row>
    <row r="1579" spans="4:6" x14ac:dyDescent="0.25">
      <c r="D1579" s="18">
        <v>40296</v>
      </c>
      <c r="E1579" s="19">
        <v>0.12503323462698734</v>
      </c>
      <c r="F1579" s="19">
        <v>1191.3599999999999</v>
      </c>
    </row>
    <row r="1580" spans="4:6" x14ac:dyDescent="0.25">
      <c r="D1580" s="18">
        <v>40297</v>
      </c>
      <c r="E1580" s="19">
        <v>0.12689534009572009</v>
      </c>
      <c r="F1580" s="19">
        <v>1206.78</v>
      </c>
    </row>
    <row r="1581" spans="4:6" x14ac:dyDescent="0.25">
      <c r="D1581" s="18">
        <v>40298</v>
      </c>
      <c r="E1581" s="19">
        <v>0.13277401075691631</v>
      </c>
      <c r="F1581" s="19">
        <v>1186.69</v>
      </c>
    </row>
    <row r="1582" spans="4:6" x14ac:dyDescent="0.25">
      <c r="D1582" s="18">
        <v>40301</v>
      </c>
      <c r="E1582" s="19">
        <v>0.14441997738866755</v>
      </c>
      <c r="F1582" s="19">
        <v>1202.26</v>
      </c>
    </row>
    <row r="1583" spans="4:6" x14ac:dyDescent="0.25">
      <c r="D1583" s="18">
        <v>40302</v>
      </c>
      <c r="E1583" s="19">
        <v>0.15059994252636807</v>
      </c>
      <c r="F1583" s="19">
        <v>1173.5999999999999</v>
      </c>
    </row>
    <row r="1584" spans="4:6" x14ac:dyDescent="0.25">
      <c r="D1584" s="18">
        <v>40303</v>
      </c>
      <c r="E1584" s="19">
        <v>0.16947949489675079</v>
      </c>
      <c r="F1584" s="19">
        <v>1165.8699999999999</v>
      </c>
    </row>
    <row r="1585" spans="4:6" x14ac:dyDescent="0.25">
      <c r="D1585" s="18">
        <v>40304</v>
      </c>
      <c r="E1585" s="19">
        <v>0.16884677140027493</v>
      </c>
      <c r="F1585" s="19">
        <v>1128.1500000000001</v>
      </c>
    </row>
    <row r="1586" spans="4:6" x14ac:dyDescent="0.25">
      <c r="D1586" s="18">
        <v>40305</v>
      </c>
      <c r="E1586" s="19">
        <v>0.20215492859768999</v>
      </c>
      <c r="F1586" s="19">
        <v>1110.8800000000001</v>
      </c>
    </row>
    <row r="1587" spans="4:6" x14ac:dyDescent="0.25">
      <c r="D1587" s="18">
        <v>40308</v>
      </c>
      <c r="E1587" s="19">
        <v>0.20783322384025882</v>
      </c>
      <c r="F1587" s="19">
        <v>1159.73</v>
      </c>
    </row>
    <row r="1588" spans="4:6" x14ac:dyDescent="0.25">
      <c r="D1588" s="18">
        <v>40309</v>
      </c>
      <c r="E1588" s="19">
        <v>0.25353173276391822</v>
      </c>
      <c r="F1588" s="19">
        <v>1155.79</v>
      </c>
    </row>
    <row r="1589" spans="4:6" x14ac:dyDescent="0.25">
      <c r="D1589" s="18">
        <v>40310</v>
      </c>
      <c r="E1589" s="19">
        <v>0.25278978779059774</v>
      </c>
      <c r="F1589" s="19">
        <v>1171.67</v>
      </c>
    </row>
    <row r="1590" spans="4:6" x14ac:dyDescent="0.25">
      <c r="D1590" s="18">
        <v>40311</v>
      </c>
      <c r="E1590" s="19">
        <v>0.25690460511854524</v>
      </c>
      <c r="F1590" s="19">
        <v>1157.44</v>
      </c>
    </row>
    <row r="1591" spans="4:6" x14ac:dyDescent="0.25">
      <c r="D1591" s="18">
        <v>40312</v>
      </c>
      <c r="E1591" s="19">
        <v>0.26020169856157038</v>
      </c>
      <c r="F1591" s="19">
        <v>1135.68</v>
      </c>
    </row>
    <row r="1592" spans="4:6" x14ac:dyDescent="0.25">
      <c r="D1592" s="18">
        <v>40315</v>
      </c>
      <c r="E1592" s="19">
        <v>0.26537247685747523</v>
      </c>
      <c r="F1592" s="19">
        <v>1136.94</v>
      </c>
    </row>
    <row r="1593" spans="4:6" x14ac:dyDescent="0.25">
      <c r="D1593" s="18">
        <v>40316</v>
      </c>
      <c r="E1593" s="19">
        <v>0.26538370589341415</v>
      </c>
      <c r="F1593" s="19">
        <v>1120.8</v>
      </c>
    </row>
    <row r="1594" spans="4:6" x14ac:dyDescent="0.25">
      <c r="D1594" s="18">
        <v>40317</v>
      </c>
      <c r="E1594" s="19">
        <v>0.26408792181421625</v>
      </c>
      <c r="F1594" s="19">
        <v>1115.05</v>
      </c>
    </row>
    <row r="1595" spans="4:6" x14ac:dyDescent="0.25">
      <c r="D1595" s="18">
        <v>40318</v>
      </c>
      <c r="E1595" s="19">
        <v>0.26422028759240862</v>
      </c>
      <c r="F1595" s="19">
        <v>1071.5899999999999</v>
      </c>
    </row>
    <row r="1596" spans="4:6" x14ac:dyDescent="0.25">
      <c r="D1596" s="18">
        <v>40319</v>
      </c>
      <c r="E1596" s="19">
        <v>0.2952602225108239</v>
      </c>
      <c r="F1596" s="19">
        <v>1087.69</v>
      </c>
    </row>
    <row r="1597" spans="4:6" x14ac:dyDescent="0.25">
      <c r="D1597" s="18">
        <v>40322</v>
      </c>
      <c r="E1597" s="19">
        <v>0.29952302084635946</v>
      </c>
      <c r="F1597" s="19">
        <v>1073.6500000000001</v>
      </c>
    </row>
    <row r="1598" spans="4:6" x14ac:dyDescent="0.25">
      <c r="D1598" s="18">
        <v>40323</v>
      </c>
      <c r="E1598" s="19">
        <v>0.30263665300847242</v>
      </c>
      <c r="F1598" s="19">
        <v>1074.03</v>
      </c>
    </row>
    <row r="1599" spans="4:6" x14ac:dyDescent="0.25">
      <c r="D1599" s="18">
        <v>40324</v>
      </c>
      <c r="E1599" s="19">
        <v>0.30168399730432455</v>
      </c>
      <c r="F1599" s="19">
        <v>1067.95</v>
      </c>
    </row>
    <row r="1600" spans="4:6" x14ac:dyDescent="0.25">
      <c r="D1600" s="18">
        <v>40325</v>
      </c>
      <c r="E1600" s="19">
        <v>0.3019437652624028</v>
      </c>
      <c r="F1600" s="19">
        <v>1103.06</v>
      </c>
    </row>
    <row r="1601" spans="4:6" x14ac:dyDescent="0.25">
      <c r="D1601" s="18">
        <v>40326</v>
      </c>
      <c r="E1601" s="19">
        <v>0.31103607845369513</v>
      </c>
      <c r="F1601" s="19">
        <v>1089.4100000000001</v>
      </c>
    </row>
    <row r="1602" spans="4:6" x14ac:dyDescent="0.25">
      <c r="D1602" s="18">
        <v>40330</v>
      </c>
      <c r="E1602" s="19">
        <v>0.31311996374853657</v>
      </c>
      <c r="F1602" s="19">
        <v>1070.71</v>
      </c>
    </row>
    <row r="1603" spans="4:6" x14ac:dyDescent="0.25">
      <c r="D1603" s="18">
        <v>40331</v>
      </c>
      <c r="E1603" s="19">
        <v>0.31556871863505803</v>
      </c>
      <c r="F1603" s="19">
        <v>1098.3800000000001</v>
      </c>
    </row>
    <row r="1604" spans="4:6" x14ac:dyDescent="0.25">
      <c r="D1604" s="18">
        <v>40332</v>
      </c>
      <c r="E1604" s="19">
        <v>0.32219889621572689</v>
      </c>
      <c r="F1604" s="19">
        <v>1102.83</v>
      </c>
    </row>
    <row r="1605" spans="4:6" x14ac:dyDescent="0.25">
      <c r="D1605" s="18">
        <v>40333</v>
      </c>
      <c r="E1605" s="19">
        <v>0.31945746088795468</v>
      </c>
      <c r="F1605" s="19">
        <v>1064.8800000000001</v>
      </c>
    </row>
    <row r="1606" spans="4:6" x14ac:dyDescent="0.25">
      <c r="D1606" s="18">
        <v>40336</v>
      </c>
      <c r="E1606" s="19">
        <v>0.33080354840546899</v>
      </c>
      <c r="F1606" s="19">
        <v>1050.47</v>
      </c>
    </row>
    <row r="1607" spans="4:6" x14ac:dyDescent="0.25">
      <c r="D1607" s="18">
        <v>40337</v>
      </c>
      <c r="E1607" s="19">
        <v>0.33325217967830406</v>
      </c>
      <c r="F1607" s="19">
        <v>1062</v>
      </c>
    </row>
    <row r="1608" spans="4:6" x14ac:dyDescent="0.25">
      <c r="D1608" s="18">
        <v>40338</v>
      </c>
      <c r="E1608" s="19">
        <v>0.31627861909403943</v>
      </c>
      <c r="F1608" s="19">
        <v>1055.69</v>
      </c>
    </row>
    <row r="1609" spans="4:6" x14ac:dyDescent="0.25">
      <c r="D1609" s="18">
        <v>40339</v>
      </c>
      <c r="E1609" s="19">
        <v>0.31259078029577042</v>
      </c>
      <c r="F1609" s="19">
        <v>1086.8399999999999</v>
      </c>
    </row>
    <row r="1610" spans="4:6" x14ac:dyDescent="0.25">
      <c r="D1610" s="18">
        <v>40340</v>
      </c>
      <c r="E1610" s="19">
        <v>0.29357400463227623</v>
      </c>
      <c r="F1610" s="19">
        <v>1091.5999999999999</v>
      </c>
    </row>
    <row r="1611" spans="4:6" x14ac:dyDescent="0.25">
      <c r="D1611" s="18">
        <v>40343</v>
      </c>
      <c r="E1611" s="19">
        <v>0.29372060703195968</v>
      </c>
      <c r="F1611" s="19">
        <v>1089.6300000000001</v>
      </c>
    </row>
    <row r="1612" spans="4:6" x14ac:dyDescent="0.25">
      <c r="D1612" s="18">
        <v>40344</v>
      </c>
      <c r="E1612" s="19">
        <v>0.29013132107478895</v>
      </c>
      <c r="F1612" s="19">
        <v>1115.23</v>
      </c>
    </row>
    <row r="1613" spans="4:6" x14ac:dyDescent="0.25">
      <c r="D1613" s="18">
        <v>40345</v>
      </c>
      <c r="E1613" s="19">
        <v>0.29772991704849894</v>
      </c>
      <c r="F1613" s="19">
        <v>1114.6099999999999</v>
      </c>
    </row>
    <row r="1614" spans="4:6" x14ac:dyDescent="0.25">
      <c r="D1614" s="18">
        <v>40346</v>
      </c>
      <c r="E1614" s="19">
        <v>0.29072436429930049</v>
      </c>
      <c r="F1614" s="19">
        <v>1116.04</v>
      </c>
    </row>
    <row r="1615" spans="4:6" x14ac:dyDescent="0.25">
      <c r="D1615" s="18">
        <v>40347</v>
      </c>
      <c r="E1615" s="19">
        <v>0.29073252635654667</v>
      </c>
      <c r="F1615" s="19">
        <v>1117.51</v>
      </c>
    </row>
    <row r="1616" spans="4:6" x14ac:dyDescent="0.25">
      <c r="D1616" s="18">
        <v>40350</v>
      </c>
      <c r="E1616" s="19">
        <v>0.286711794095934</v>
      </c>
      <c r="F1616" s="19">
        <v>1113.2</v>
      </c>
    </row>
    <row r="1617" spans="4:6" x14ac:dyDescent="0.25">
      <c r="D1617" s="18">
        <v>40351</v>
      </c>
      <c r="E1617" s="19">
        <v>0.28648152383042608</v>
      </c>
      <c r="F1617" s="19">
        <v>1095.31</v>
      </c>
    </row>
    <row r="1618" spans="4:6" x14ac:dyDescent="0.25">
      <c r="D1618" s="18">
        <v>40352</v>
      </c>
      <c r="E1618" s="19">
        <v>0.25879369803133578</v>
      </c>
      <c r="F1618" s="19">
        <v>1092.04</v>
      </c>
    </row>
    <row r="1619" spans="4:6" x14ac:dyDescent="0.25">
      <c r="D1619" s="18">
        <v>40353</v>
      </c>
      <c r="E1619" s="19">
        <v>0.25402604689480596</v>
      </c>
      <c r="F1619" s="19">
        <v>1073.69</v>
      </c>
    </row>
    <row r="1620" spans="4:6" x14ac:dyDescent="0.25">
      <c r="D1620" s="18">
        <v>40354</v>
      </c>
      <c r="E1620" s="19">
        <v>0.25668112690184552</v>
      </c>
      <c r="F1620" s="19">
        <v>1076.76</v>
      </c>
    </row>
    <row r="1621" spans="4:6" x14ac:dyDescent="0.25">
      <c r="D1621" s="18">
        <v>40357</v>
      </c>
      <c r="E1621" s="19">
        <v>0.2568601702994871</v>
      </c>
      <c r="F1621" s="19">
        <v>1074.57</v>
      </c>
    </row>
    <row r="1622" spans="4:6" x14ac:dyDescent="0.25">
      <c r="D1622" s="18">
        <v>40358</v>
      </c>
      <c r="E1622" s="19">
        <v>0.25623322513198021</v>
      </c>
      <c r="F1622" s="19">
        <v>1041.24</v>
      </c>
    </row>
    <row r="1623" spans="4:6" x14ac:dyDescent="0.25">
      <c r="D1623" s="18">
        <v>40359</v>
      </c>
      <c r="E1623" s="19">
        <v>0.25503300507672949</v>
      </c>
      <c r="F1623" s="19">
        <v>1030.71</v>
      </c>
    </row>
    <row r="1624" spans="4:6" x14ac:dyDescent="0.25">
      <c r="D1624" s="18">
        <v>40360</v>
      </c>
      <c r="E1624" s="19">
        <v>0.25386856743468494</v>
      </c>
      <c r="F1624" s="19">
        <v>1027.3699999999999</v>
      </c>
    </row>
    <row r="1625" spans="4:6" x14ac:dyDescent="0.25">
      <c r="D1625" s="18">
        <v>40361</v>
      </c>
      <c r="E1625" s="19">
        <v>0.24725700538554773</v>
      </c>
      <c r="F1625" s="19">
        <v>1022.58</v>
      </c>
    </row>
    <row r="1626" spans="4:6" x14ac:dyDescent="0.25">
      <c r="D1626" s="18">
        <v>40365</v>
      </c>
      <c r="E1626" s="19">
        <v>0.23222718384716939</v>
      </c>
      <c r="F1626" s="19">
        <v>1028.06</v>
      </c>
    </row>
    <row r="1627" spans="4:6" x14ac:dyDescent="0.25">
      <c r="D1627" s="18">
        <v>40366</v>
      </c>
      <c r="E1627" s="19">
        <v>0.23252831109685188</v>
      </c>
      <c r="F1627" s="19">
        <v>1060.27</v>
      </c>
    </row>
    <row r="1628" spans="4:6" x14ac:dyDescent="0.25">
      <c r="D1628" s="18">
        <v>40367</v>
      </c>
      <c r="E1628" s="19">
        <v>0.22566604734471732</v>
      </c>
      <c r="F1628" s="19">
        <v>1070.25</v>
      </c>
    </row>
    <row r="1629" spans="4:6" x14ac:dyDescent="0.25">
      <c r="D1629" s="18">
        <v>40368</v>
      </c>
      <c r="E1629" s="19">
        <v>0.22316877366560806</v>
      </c>
      <c r="F1629" s="19">
        <v>1077.96</v>
      </c>
    </row>
    <row r="1630" spans="4:6" x14ac:dyDescent="0.25">
      <c r="D1630" s="18">
        <v>40371</v>
      </c>
      <c r="E1630" s="19">
        <v>0.22142611766474898</v>
      </c>
      <c r="F1630" s="19">
        <v>1078.75</v>
      </c>
    </row>
    <row r="1631" spans="4:6" x14ac:dyDescent="0.25">
      <c r="D1631" s="18">
        <v>40372</v>
      </c>
      <c r="E1631" s="19">
        <v>0.22051956689896463</v>
      </c>
      <c r="F1631" s="19">
        <v>1095.3399999999999</v>
      </c>
    </row>
    <row r="1632" spans="4:6" x14ac:dyDescent="0.25">
      <c r="D1632" s="18">
        <v>40373</v>
      </c>
      <c r="E1632" s="19">
        <v>0.20398662645267229</v>
      </c>
      <c r="F1632" s="19">
        <v>1095.17</v>
      </c>
    </row>
    <row r="1633" spans="4:6" x14ac:dyDescent="0.25">
      <c r="D1633" s="18">
        <v>40374</v>
      </c>
      <c r="E1633" s="19">
        <v>0.20345039381574018</v>
      </c>
      <c r="F1633" s="19">
        <v>1096.48</v>
      </c>
    </row>
    <row r="1634" spans="4:6" x14ac:dyDescent="0.25">
      <c r="D1634" s="18">
        <v>40375</v>
      </c>
      <c r="E1634" s="19">
        <v>0.20339876724292272</v>
      </c>
      <c r="F1634" s="19">
        <v>1064.8800000000001</v>
      </c>
    </row>
    <row r="1635" spans="4:6" x14ac:dyDescent="0.25">
      <c r="D1635" s="18">
        <v>40378</v>
      </c>
      <c r="E1635" s="19">
        <v>0.21210647842115019</v>
      </c>
      <c r="F1635" s="19">
        <v>1071.25</v>
      </c>
    </row>
    <row r="1636" spans="4:6" x14ac:dyDescent="0.25">
      <c r="D1636" s="18">
        <v>40379</v>
      </c>
      <c r="E1636" s="19">
        <v>0.21305646254947083</v>
      </c>
      <c r="F1636" s="19">
        <v>1083.48</v>
      </c>
    </row>
    <row r="1637" spans="4:6" x14ac:dyDescent="0.25">
      <c r="D1637" s="18">
        <v>40380</v>
      </c>
      <c r="E1637" s="19">
        <v>0.2164493511154085</v>
      </c>
      <c r="F1637" s="19">
        <v>1069.5899999999999</v>
      </c>
    </row>
    <row r="1638" spans="4:6" x14ac:dyDescent="0.25">
      <c r="D1638" s="18">
        <v>40381</v>
      </c>
      <c r="E1638" s="19">
        <v>0.2207655314905333</v>
      </c>
      <c r="F1638" s="19">
        <v>1093.67</v>
      </c>
    </row>
    <row r="1639" spans="4:6" x14ac:dyDescent="0.25">
      <c r="D1639" s="18">
        <v>40382</v>
      </c>
      <c r="E1639" s="19">
        <v>0.23290348741333958</v>
      </c>
      <c r="F1639" s="19">
        <v>1102.6600000000001</v>
      </c>
    </row>
    <row r="1640" spans="4:6" x14ac:dyDescent="0.25">
      <c r="D1640" s="18">
        <v>40385</v>
      </c>
      <c r="E1640" s="19">
        <v>0.22804619963024458</v>
      </c>
      <c r="F1640" s="19">
        <v>1115.01</v>
      </c>
    </row>
    <row r="1641" spans="4:6" x14ac:dyDescent="0.25">
      <c r="D1641" s="18">
        <v>40386</v>
      </c>
      <c r="E1641" s="19">
        <v>0.23091913364111094</v>
      </c>
      <c r="F1641" s="19">
        <v>1113.8399999999999</v>
      </c>
    </row>
    <row r="1642" spans="4:6" x14ac:dyDescent="0.25">
      <c r="D1642" s="18">
        <v>40387</v>
      </c>
      <c r="E1642" s="19">
        <v>0.22371148919607997</v>
      </c>
      <c r="F1642" s="19">
        <v>1106.1300000000001</v>
      </c>
    </row>
    <row r="1643" spans="4:6" x14ac:dyDescent="0.25">
      <c r="D1643" s="18">
        <v>40388</v>
      </c>
      <c r="E1643" s="19">
        <v>0.22473563826317891</v>
      </c>
      <c r="F1643" s="19">
        <v>1101.53</v>
      </c>
    </row>
    <row r="1644" spans="4:6" x14ac:dyDescent="0.25">
      <c r="D1644" s="18">
        <v>40389</v>
      </c>
      <c r="E1644" s="19">
        <v>0.22507232704341162</v>
      </c>
      <c r="F1644" s="19">
        <v>1101.5999999999999</v>
      </c>
    </row>
    <row r="1645" spans="4:6" x14ac:dyDescent="0.25">
      <c r="D1645" s="18">
        <v>40392</v>
      </c>
      <c r="E1645" s="19">
        <v>0.19820660061715209</v>
      </c>
      <c r="F1645" s="19">
        <v>1125.8599999999999</v>
      </c>
    </row>
    <row r="1646" spans="4:6" x14ac:dyDescent="0.25">
      <c r="D1646" s="18">
        <v>40393</v>
      </c>
      <c r="E1646" s="19">
        <v>0.20865726591818631</v>
      </c>
      <c r="F1646" s="19">
        <v>1120.46</v>
      </c>
    </row>
    <row r="1647" spans="4:6" x14ac:dyDescent="0.25">
      <c r="D1647" s="18">
        <v>40394</v>
      </c>
      <c r="E1647" s="19">
        <v>0.2090023005384618</v>
      </c>
      <c r="F1647" s="19">
        <v>1127.24</v>
      </c>
    </row>
    <row r="1648" spans="4:6" x14ac:dyDescent="0.25">
      <c r="D1648" s="18">
        <v>40395</v>
      </c>
      <c r="E1648" s="19">
        <v>0.20940078743728463</v>
      </c>
      <c r="F1648" s="19">
        <v>1125.81</v>
      </c>
    </row>
    <row r="1649" spans="4:6" x14ac:dyDescent="0.25">
      <c r="D1649" s="18">
        <v>40396</v>
      </c>
      <c r="E1649" s="19">
        <v>0.20866226393172191</v>
      </c>
      <c r="F1649" s="19">
        <v>1121.6400000000001</v>
      </c>
    </row>
    <row r="1650" spans="4:6" x14ac:dyDescent="0.25">
      <c r="D1650" s="18">
        <v>40399</v>
      </c>
      <c r="E1650" s="19">
        <v>0.18109689188648431</v>
      </c>
      <c r="F1650" s="19">
        <v>1127.79</v>
      </c>
    </row>
    <row r="1651" spans="4:6" x14ac:dyDescent="0.25">
      <c r="D1651" s="18">
        <v>40400</v>
      </c>
      <c r="E1651" s="19">
        <v>0.17925731047501811</v>
      </c>
      <c r="F1651" s="19">
        <v>1121.06</v>
      </c>
    </row>
    <row r="1652" spans="4:6" x14ac:dyDescent="0.25">
      <c r="D1652" s="18">
        <v>40401</v>
      </c>
      <c r="E1652" s="19">
        <v>0.17875494946481785</v>
      </c>
      <c r="F1652" s="19">
        <v>1089.47</v>
      </c>
    </row>
    <row r="1653" spans="4:6" x14ac:dyDescent="0.25">
      <c r="D1653" s="18">
        <v>40402</v>
      </c>
      <c r="E1653" s="19">
        <v>0.20323784895156219</v>
      </c>
      <c r="F1653" s="19">
        <v>1083.6099999999999</v>
      </c>
    </row>
    <row r="1654" spans="4:6" x14ac:dyDescent="0.25">
      <c r="D1654" s="18">
        <v>40403</v>
      </c>
      <c r="E1654" s="19">
        <v>0.19741014736721868</v>
      </c>
      <c r="F1654" s="19">
        <v>1079.25</v>
      </c>
    </row>
    <row r="1655" spans="4:6" x14ac:dyDescent="0.25">
      <c r="D1655" s="18">
        <v>40406</v>
      </c>
      <c r="E1655" s="19">
        <v>0.1978804685294091</v>
      </c>
      <c r="F1655" s="19">
        <v>1079.3800000000001</v>
      </c>
    </row>
    <row r="1656" spans="4:6" x14ac:dyDescent="0.25">
      <c r="D1656" s="18">
        <v>40407</v>
      </c>
      <c r="E1656" s="19">
        <v>0.19783952183114351</v>
      </c>
      <c r="F1656" s="19">
        <v>1092.54</v>
      </c>
    </row>
    <row r="1657" spans="4:6" x14ac:dyDescent="0.25">
      <c r="D1657" s="18">
        <v>40408</v>
      </c>
      <c r="E1657" s="19">
        <v>0.17614571519137248</v>
      </c>
      <c r="F1657" s="19">
        <v>1094.1600000000001</v>
      </c>
    </row>
    <row r="1658" spans="4:6" x14ac:dyDescent="0.25">
      <c r="D1658" s="18">
        <v>40409</v>
      </c>
      <c r="E1658" s="19">
        <v>0.17505719044858367</v>
      </c>
      <c r="F1658" s="19">
        <v>1075.6300000000001</v>
      </c>
    </row>
    <row r="1659" spans="4:6" x14ac:dyDescent="0.25">
      <c r="D1659" s="18">
        <v>40410</v>
      </c>
      <c r="E1659" s="19">
        <v>0.18030717708699057</v>
      </c>
      <c r="F1659" s="19">
        <v>1071.69</v>
      </c>
    </row>
    <row r="1660" spans="4:6" x14ac:dyDescent="0.25">
      <c r="D1660" s="18">
        <v>40413</v>
      </c>
      <c r="E1660" s="19">
        <v>0.17537955380922846</v>
      </c>
      <c r="F1660" s="19">
        <v>1067.3599999999999</v>
      </c>
    </row>
    <row r="1661" spans="4:6" x14ac:dyDescent="0.25">
      <c r="D1661" s="18">
        <v>40414</v>
      </c>
      <c r="E1661" s="19">
        <v>0.15895935504029862</v>
      </c>
      <c r="F1661" s="19">
        <v>1051.8699999999999</v>
      </c>
    </row>
    <row r="1662" spans="4:6" x14ac:dyDescent="0.25">
      <c r="D1662" s="18">
        <v>40415</v>
      </c>
      <c r="E1662" s="19">
        <v>0.16415954314195086</v>
      </c>
      <c r="F1662" s="19">
        <v>1055.33</v>
      </c>
    </row>
    <row r="1663" spans="4:6" x14ac:dyDescent="0.25">
      <c r="D1663" s="18">
        <v>40416</v>
      </c>
      <c r="E1663" s="19">
        <v>0.16015901796796744</v>
      </c>
      <c r="F1663" s="19">
        <v>1047.22</v>
      </c>
    </row>
    <row r="1664" spans="4:6" x14ac:dyDescent="0.25">
      <c r="D1664" s="18">
        <v>40417</v>
      </c>
      <c r="E1664" s="19">
        <v>0.16223434368703396</v>
      </c>
      <c r="F1664" s="19">
        <v>1064.5899999999999</v>
      </c>
    </row>
    <row r="1665" spans="4:6" x14ac:dyDescent="0.25">
      <c r="D1665" s="18">
        <v>40420</v>
      </c>
      <c r="E1665" s="19">
        <v>0.16990356946647395</v>
      </c>
      <c r="F1665" s="19">
        <v>1048.92</v>
      </c>
    </row>
    <row r="1666" spans="4:6" x14ac:dyDescent="0.25">
      <c r="D1666" s="18">
        <v>40421</v>
      </c>
      <c r="E1666" s="19">
        <v>0.17659851734108301</v>
      </c>
      <c r="F1666" s="19">
        <v>1049.33</v>
      </c>
    </row>
    <row r="1667" spans="4:6" x14ac:dyDescent="0.25">
      <c r="D1667" s="18">
        <v>40422</v>
      </c>
      <c r="E1667" s="19">
        <v>0.17660333938127465</v>
      </c>
      <c r="F1667" s="19">
        <v>1080.29</v>
      </c>
    </row>
    <row r="1668" spans="4:6" x14ac:dyDescent="0.25">
      <c r="D1668" s="18">
        <v>40423</v>
      </c>
      <c r="E1668" s="19">
        <v>0.18825048200304192</v>
      </c>
      <c r="F1668" s="19">
        <v>1090.0999999999999</v>
      </c>
    </row>
    <row r="1669" spans="4:6" x14ac:dyDescent="0.25">
      <c r="D1669" s="18">
        <v>40424</v>
      </c>
      <c r="E1669" s="19">
        <v>0.19002507802670579</v>
      </c>
      <c r="F1669" s="19">
        <v>1104.51</v>
      </c>
    </row>
    <row r="1670" spans="4:6" x14ac:dyDescent="0.25">
      <c r="D1670" s="18">
        <v>40428</v>
      </c>
      <c r="E1670" s="19">
        <v>0.19408265631471294</v>
      </c>
      <c r="F1670" s="19">
        <v>1091.8399999999999</v>
      </c>
    </row>
    <row r="1671" spans="4:6" x14ac:dyDescent="0.25">
      <c r="D1671" s="18">
        <v>40429</v>
      </c>
      <c r="E1671" s="19">
        <v>0.19792515399016986</v>
      </c>
      <c r="F1671" s="19">
        <v>1098.8699999999999</v>
      </c>
    </row>
    <row r="1672" spans="4:6" x14ac:dyDescent="0.25">
      <c r="D1672" s="18">
        <v>40430</v>
      </c>
      <c r="E1672" s="19">
        <v>0.19871702589140305</v>
      </c>
      <c r="F1672" s="19">
        <v>1104.18</v>
      </c>
    </row>
    <row r="1673" spans="4:6" x14ac:dyDescent="0.25">
      <c r="D1673" s="18">
        <v>40431</v>
      </c>
      <c r="E1673" s="19">
        <v>0.19852493839892155</v>
      </c>
      <c r="F1673" s="19">
        <v>1109.55</v>
      </c>
    </row>
    <row r="1674" spans="4:6" x14ac:dyDescent="0.25">
      <c r="D1674" s="18">
        <v>40434</v>
      </c>
      <c r="E1674" s="19">
        <v>0.19817017307788259</v>
      </c>
      <c r="F1674" s="19">
        <v>1121.9000000000001</v>
      </c>
    </row>
    <row r="1675" spans="4:6" x14ac:dyDescent="0.25">
      <c r="D1675" s="18">
        <v>40435</v>
      </c>
      <c r="E1675" s="19">
        <v>0.17696456947083888</v>
      </c>
      <c r="F1675" s="19">
        <v>1121.0999999999999</v>
      </c>
    </row>
    <row r="1676" spans="4:6" x14ac:dyDescent="0.25">
      <c r="D1676" s="18">
        <v>40436</v>
      </c>
      <c r="E1676" s="19">
        <v>0.17603722240530784</v>
      </c>
      <c r="F1676" s="19">
        <v>1125.07</v>
      </c>
    </row>
    <row r="1677" spans="4:6" x14ac:dyDescent="0.25">
      <c r="D1677" s="18">
        <v>40437</v>
      </c>
      <c r="E1677" s="19">
        <v>0.17591488123730539</v>
      </c>
      <c r="F1677" s="19">
        <v>1124.6600000000001</v>
      </c>
    </row>
    <row r="1678" spans="4:6" x14ac:dyDescent="0.25">
      <c r="D1678" s="18">
        <v>40438</v>
      </c>
      <c r="E1678" s="19">
        <v>0.17591873413576173</v>
      </c>
      <c r="F1678" s="19">
        <v>1125.5899999999999</v>
      </c>
    </row>
    <row r="1679" spans="4:6" x14ac:dyDescent="0.25">
      <c r="D1679" s="18">
        <v>40441</v>
      </c>
      <c r="E1679" s="19">
        <v>0.17109367755770974</v>
      </c>
      <c r="F1679" s="19">
        <v>1142.71</v>
      </c>
    </row>
    <row r="1680" spans="4:6" x14ac:dyDescent="0.25">
      <c r="D1680" s="18">
        <v>40442</v>
      </c>
      <c r="E1680" s="19">
        <v>0.178488155732727</v>
      </c>
      <c r="F1680" s="19">
        <v>1139.78</v>
      </c>
    </row>
    <row r="1681" spans="4:6" x14ac:dyDescent="0.25">
      <c r="D1681" s="18">
        <v>40443</v>
      </c>
      <c r="E1681" s="19">
        <v>0.16909101060120327</v>
      </c>
      <c r="F1681" s="19">
        <v>1134.28</v>
      </c>
    </row>
    <row r="1682" spans="4:6" x14ac:dyDescent="0.25">
      <c r="D1682" s="18">
        <v>40444</v>
      </c>
      <c r="E1682" s="19">
        <v>0.16942706876514191</v>
      </c>
      <c r="F1682" s="19">
        <v>1124.83</v>
      </c>
    </row>
    <row r="1683" spans="4:6" x14ac:dyDescent="0.25">
      <c r="D1683" s="18">
        <v>40445</v>
      </c>
      <c r="E1683" s="19">
        <v>0.17122944074493557</v>
      </c>
      <c r="F1683" s="19">
        <v>1148.67</v>
      </c>
    </row>
    <row r="1684" spans="4:6" x14ac:dyDescent="0.25">
      <c r="D1684" s="18">
        <v>40448</v>
      </c>
      <c r="E1684" s="19">
        <v>0.17863365192117894</v>
      </c>
      <c r="F1684" s="19">
        <v>1142.1600000000001</v>
      </c>
    </row>
    <row r="1685" spans="4:6" x14ac:dyDescent="0.25">
      <c r="D1685" s="18">
        <v>40449</v>
      </c>
      <c r="E1685" s="19">
        <v>0.17932223003227779</v>
      </c>
      <c r="F1685" s="19">
        <v>1147.7</v>
      </c>
    </row>
    <row r="1686" spans="4:6" x14ac:dyDescent="0.25">
      <c r="D1686" s="18">
        <v>40450</v>
      </c>
      <c r="E1686" s="19">
        <v>0.17816552590992366</v>
      </c>
      <c r="F1686" s="19">
        <v>1144.73</v>
      </c>
    </row>
    <row r="1687" spans="4:6" x14ac:dyDescent="0.25">
      <c r="D1687" s="18">
        <v>40451</v>
      </c>
      <c r="E1687" s="19">
        <v>0.16946965067823669</v>
      </c>
      <c r="F1687" s="19">
        <v>1141.2</v>
      </c>
    </row>
    <row r="1688" spans="4:6" x14ac:dyDescent="0.25">
      <c r="D1688" s="18">
        <v>40452</v>
      </c>
      <c r="E1688" s="19">
        <v>0.16220506726900205</v>
      </c>
      <c r="F1688" s="19">
        <v>1146.24</v>
      </c>
    </row>
    <row r="1689" spans="4:6" x14ac:dyDescent="0.25">
      <c r="D1689" s="18">
        <v>40455</v>
      </c>
      <c r="E1689" s="19">
        <v>0.16288391051370915</v>
      </c>
      <c r="F1689" s="19">
        <v>1137.03</v>
      </c>
    </row>
    <row r="1690" spans="4:6" x14ac:dyDescent="0.25">
      <c r="D1690" s="18">
        <v>40456</v>
      </c>
      <c r="E1690" s="19">
        <v>0.13263382858658498</v>
      </c>
      <c r="F1690" s="19">
        <v>1160.75</v>
      </c>
    </row>
    <row r="1691" spans="4:6" x14ac:dyDescent="0.25">
      <c r="D1691" s="18">
        <v>40457</v>
      </c>
      <c r="E1691" s="19">
        <v>0.1467603650515856</v>
      </c>
      <c r="F1691" s="19">
        <v>1159.97</v>
      </c>
    </row>
    <row r="1692" spans="4:6" x14ac:dyDescent="0.25">
      <c r="D1692" s="18">
        <v>40458</v>
      </c>
      <c r="E1692" s="19">
        <v>0.13988688916339195</v>
      </c>
      <c r="F1692" s="19">
        <v>1158.06</v>
      </c>
    </row>
    <row r="1693" spans="4:6" x14ac:dyDescent="0.25">
      <c r="D1693" s="18">
        <v>40459</v>
      </c>
      <c r="E1693" s="19">
        <v>0.13444219190136866</v>
      </c>
      <c r="F1693" s="19">
        <v>1165.1500000000001</v>
      </c>
    </row>
    <row r="1694" spans="4:6" x14ac:dyDescent="0.25">
      <c r="D1694" s="18">
        <v>40462</v>
      </c>
      <c r="E1694" s="19">
        <v>0.1342743832620068</v>
      </c>
      <c r="F1694" s="19">
        <v>1165.32</v>
      </c>
    </row>
    <row r="1695" spans="4:6" x14ac:dyDescent="0.25">
      <c r="D1695" s="18">
        <v>40463</v>
      </c>
      <c r="E1695" s="19">
        <v>0.1332804227306488</v>
      </c>
      <c r="F1695" s="19">
        <v>1169.77</v>
      </c>
    </row>
    <row r="1696" spans="4:6" x14ac:dyDescent="0.25">
      <c r="D1696" s="18">
        <v>40464</v>
      </c>
      <c r="E1696" s="19">
        <v>0.13289265855105148</v>
      </c>
      <c r="F1696" s="19">
        <v>1178.0999999999999</v>
      </c>
    </row>
    <row r="1697" spans="4:6" x14ac:dyDescent="0.25">
      <c r="D1697" s="18">
        <v>40465</v>
      </c>
      <c r="E1697" s="19">
        <v>0.12974483743628179</v>
      </c>
      <c r="F1697" s="19">
        <v>1173.81</v>
      </c>
    </row>
    <row r="1698" spans="4:6" x14ac:dyDescent="0.25">
      <c r="D1698" s="18">
        <v>40466</v>
      </c>
      <c r="E1698" s="19">
        <v>0.13030862938565207</v>
      </c>
      <c r="F1698" s="19">
        <v>1176.19</v>
      </c>
    </row>
    <row r="1699" spans="4:6" x14ac:dyDescent="0.25">
      <c r="D1699" s="18">
        <v>40469</v>
      </c>
      <c r="E1699" s="19">
        <v>0.12993922860078724</v>
      </c>
      <c r="F1699" s="19">
        <v>1184.71</v>
      </c>
    </row>
    <row r="1700" spans="4:6" x14ac:dyDescent="0.25">
      <c r="D1700" s="18">
        <v>40470</v>
      </c>
      <c r="E1700" s="19">
        <v>0.13220966133241324</v>
      </c>
      <c r="F1700" s="19">
        <v>1165.9000000000001</v>
      </c>
    </row>
    <row r="1701" spans="4:6" x14ac:dyDescent="0.25">
      <c r="D1701" s="18">
        <v>40471</v>
      </c>
      <c r="E1701" s="19">
        <v>0.14284836157395409</v>
      </c>
      <c r="F1701" s="19">
        <v>1178.17</v>
      </c>
    </row>
    <row r="1702" spans="4:6" x14ac:dyDescent="0.25">
      <c r="D1702" s="18">
        <v>40472</v>
      </c>
      <c r="E1702" s="19">
        <v>0.13802523534958683</v>
      </c>
      <c r="F1702" s="19">
        <v>1180.26</v>
      </c>
    </row>
    <row r="1703" spans="4:6" x14ac:dyDescent="0.25">
      <c r="D1703" s="18">
        <v>40473</v>
      </c>
      <c r="E1703" s="19">
        <v>0.13788200028474587</v>
      </c>
      <c r="F1703" s="19">
        <v>1183.08</v>
      </c>
    </row>
    <row r="1704" spans="4:6" x14ac:dyDescent="0.25">
      <c r="D1704" s="18">
        <v>40476</v>
      </c>
      <c r="E1704" s="19">
        <v>0.13714468742451627</v>
      </c>
      <c r="F1704" s="19">
        <v>1185.6199999999999</v>
      </c>
    </row>
    <row r="1705" spans="4:6" x14ac:dyDescent="0.25">
      <c r="D1705" s="18">
        <v>40477</v>
      </c>
      <c r="E1705" s="19">
        <v>0.13438606096534172</v>
      </c>
      <c r="F1705" s="19">
        <v>1185.6400000000001</v>
      </c>
    </row>
    <row r="1706" spans="4:6" x14ac:dyDescent="0.25">
      <c r="D1706" s="18">
        <v>40478</v>
      </c>
      <c r="E1706" s="19">
        <v>0.11411056449582063</v>
      </c>
      <c r="F1706" s="19">
        <v>1182.45</v>
      </c>
    </row>
    <row r="1707" spans="4:6" x14ac:dyDescent="0.25">
      <c r="D1707" s="18">
        <v>40479</v>
      </c>
      <c r="E1707" s="19">
        <v>0.11284658142182548</v>
      </c>
      <c r="F1707" s="19">
        <v>1183.78</v>
      </c>
    </row>
    <row r="1708" spans="4:6" x14ac:dyDescent="0.25">
      <c r="D1708" s="18">
        <v>40480</v>
      </c>
      <c r="E1708" s="19">
        <v>0.11171677167582869</v>
      </c>
      <c r="F1708" s="19">
        <v>1183.26</v>
      </c>
    </row>
    <row r="1709" spans="4:6" x14ac:dyDescent="0.25">
      <c r="D1709" s="18">
        <v>40483</v>
      </c>
      <c r="E1709" s="19">
        <v>0.11138196669662936</v>
      </c>
      <c r="F1709" s="19">
        <v>1184.3800000000001</v>
      </c>
    </row>
    <row r="1710" spans="4:6" x14ac:dyDescent="0.25">
      <c r="D1710" s="18">
        <v>40484</v>
      </c>
      <c r="E1710" s="19">
        <v>0.11093662642068772</v>
      </c>
      <c r="F1710" s="19">
        <v>1193.57</v>
      </c>
    </row>
    <row r="1711" spans="4:6" x14ac:dyDescent="0.25">
      <c r="D1711" s="18">
        <v>40485</v>
      </c>
      <c r="E1711" s="19">
        <v>0.1129992683828606</v>
      </c>
      <c r="F1711" s="19">
        <v>1197.96</v>
      </c>
    </row>
    <row r="1712" spans="4:6" x14ac:dyDescent="0.25">
      <c r="D1712" s="18">
        <v>40486</v>
      </c>
      <c r="E1712" s="19">
        <v>0.1103527264240988</v>
      </c>
      <c r="F1712" s="19">
        <v>1221.06</v>
      </c>
    </row>
    <row r="1713" spans="4:6" x14ac:dyDescent="0.25">
      <c r="D1713" s="18">
        <v>40487</v>
      </c>
      <c r="E1713" s="19">
        <v>0.10711292922237711</v>
      </c>
      <c r="F1713" s="19">
        <v>1225.8499999999999</v>
      </c>
    </row>
    <row r="1714" spans="4:6" x14ac:dyDescent="0.25">
      <c r="D1714" s="18">
        <v>40490</v>
      </c>
      <c r="E1714" s="19">
        <v>0.10790543699738323</v>
      </c>
      <c r="F1714" s="19">
        <v>1223.25</v>
      </c>
    </row>
    <row r="1715" spans="4:6" x14ac:dyDescent="0.25">
      <c r="D1715" s="18">
        <v>40491</v>
      </c>
      <c r="E1715" s="19">
        <v>0.10800052782034868</v>
      </c>
      <c r="F1715" s="19">
        <v>1213.4000000000001</v>
      </c>
    </row>
    <row r="1716" spans="4:6" x14ac:dyDescent="0.25">
      <c r="D1716" s="18">
        <v>40492</v>
      </c>
      <c r="E1716" s="19">
        <v>0.10948112713150589</v>
      </c>
      <c r="F1716" s="19">
        <v>1218.71</v>
      </c>
    </row>
    <row r="1717" spans="4:6" x14ac:dyDescent="0.25">
      <c r="D1717" s="18">
        <v>40493</v>
      </c>
      <c r="E1717" s="19">
        <v>0.11047297417272828</v>
      </c>
      <c r="F1717" s="19">
        <v>1213.54</v>
      </c>
    </row>
    <row r="1718" spans="4:6" x14ac:dyDescent="0.25">
      <c r="D1718" s="18">
        <v>40494</v>
      </c>
      <c r="E1718" s="19">
        <v>0.11065665189851101</v>
      </c>
      <c r="F1718" s="19">
        <v>1199.21</v>
      </c>
    </row>
    <row r="1719" spans="4:6" x14ac:dyDescent="0.25">
      <c r="D1719" s="18">
        <v>40497</v>
      </c>
      <c r="E1719" s="19">
        <v>0.11525808951639754</v>
      </c>
      <c r="F1719" s="19">
        <v>1197.75</v>
      </c>
    </row>
    <row r="1720" spans="4:6" x14ac:dyDescent="0.25">
      <c r="D1720" s="18">
        <v>40498</v>
      </c>
      <c r="E1720" s="19">
        <v>0.11466900873490712</v>
      </c>
      <c r="F1720" s="19">
        <v>1178.3399999999999</v>
      </c>
    </row>
    <row r="1721" spans="4:6" x14ac:dyDescent="0.25">
      <c r="D1721" s="18">
        <v>40499</v>
      </c>
      <c r="E1721" s="19">
        <v>0.12712041036892313</v>
      </c>
      <c r="F1721" s="19">
        <v>1178.5899999999999</v>
      </c>
    </row>
    <row r="1722" spans="4:6" x14ac:dyDescent="0.25">
      <c r="D1722" s="18">
        <v>40500</v>
      </c>
      <c r="E1722" s="19">
        <v>0.12475336088467628</v>
      </c>
      <c r="F1722" s="19">
        <v>1196.69</v>
      </c>
    </row>
    <row r="1723" spans="4:6" x14ac:dyDescent="0.25">
      <c r="D1723" s="18">
        <v>40501</v>
      </c>
      <c r="E1723" s="19">
        <v>0.12365246095102915</v>
      </c>
      <c r="F1723" s="19">
        <v>1199.73</v>
      </c>
    </row>
    <row r="1724" spans="4:6" x14ac:dyDescent="0.25">
      <c r="D1724" s="18">
        <v>40504</v>
      </c>
      <c r="E1724" s="19">
        <v>0.11877807072460678</v>
      </c>
      <c r="F1724" s="19">
        <v>1197.8399999999999</v>
      </c>
    </row>
    <row r="1725" spans="4:6" x14ac:dyDescent="0.25">
      <c r="D1725" s="18">
        <v>40505</v>
      </c>
      <c r="E1725" s="19">
        <v>0.11874645345255012</v>
      </c>
      <c r="F1725" s="19">
        <v>1180.73</v>
      </c>
    </row>
    <row r="1726" spans="4:6" x14ac:dyDescent="0.25">
      <c r="D1726" s="18">
        <v>40506</v>
      </c>
      <c r="E1726" s="19">
        <v>0.12808757535659018</v>
      </c>
      <c r="F1726" s="19">
        <v>1198.3499999999999</v>
      </c>
    </row>
    <row r="1727" spans="4:6" x14ac:dyDescent="0.25">
      <c r="D1727" s="18">
        <v>40508</v>
      </c>
      <c r="E1727" s="19">
        <v>0.13735741765213166</v>
      </c>
      <c r="F1727" s="19">
        <v>1189.4000000000001</v>
      </c>
    </row>
    <row r="1728" spans="4:6" x14ac:dyDescent="0.25">
      <c r="D1728" s="18">
        <v>40511</v>
      </c>
      <c r="E1728" s="19">
        <v>0.13968105314734316</v>
      </c>
      <c r="F1728" s="19">
        <v>1187.76</v>
      </c>
    </row>
    <row r="1729" spans="4:6" x14ac:dyDescent="0.25">
      <c r="D1729" s="18">
        <v>40512</v>
      </c>
      <c r="E1729" s="19">
        <v>0.13946132692901586</v>
      </c>
      <c r="F1729" s="19">
        <v>1180.55</v>
      </c>
    </row>
    <row r="1730" spans="4:6" x14ac:dyDescent="0.25">
      <c r="D1730" s="18">
        <v>40513</v>
      </c>
      <c r="E1730" s="19">
        <v>0.14092423209897029</v>
      </c>
      <c r="F1730" s="19">
        <v>1206.07</v>
      </c>
    </row>
    <row r="1731" spans="4:6" x14ac:dyDescent="0.25">
      <c r="D1731" s="18">
        <v>40514</v>
      </c>
      <c r="E1731" s="19">
        <v>0.1584191820436725</v>
      </c>
      <c r="F1731" s="19">
        <v>1221.53</v>
      </c>
    </row>
    <row r="1732" spans="4:6" x14ac:dyDescent="0.25">
      <c r="D1732" s="18">
        <v>40515</v>
      </c>
      <c r="E1732" s="19">
        <v>0.1641483413525523</v>
      </c>
      <c r="F1732" s="19">
        <v>1224.71</v>
      </c>
    </row>
    <row r="1733" spans="4:6" x14ac:dyDescent="0.25">
      <c r="D1733" s="18">
        <v>40518</v>
      </c>
      <c r="E1733" s="19">
        <v>0.16228916134859914</v>
      </c>
      <c r="F1733" s="19">
        <v>1223.1199999999999</v>
      </c>
    </row>
    <row r="1734" spans="4:6" x14ac:dyDescent="0.25">
      <c r="D1734" s="18">
        <v>40519</v>
      </c>
      <c r="E1734" s="19">
        <v>0.16187252586818213</v>
      </c>
      <c r="F1734" s="19">
        <v>1223.75</v>
      </c>
    </row>
    <row r="1735" spans="4:6" x14ac:dyDescent="0.25">
      <c r="D1735" s="18">
        <v>40520</v>
      </c>
      <c r="E1735" s="19">
        <v>0.14841616789600254</v>
      </c>
      <c r="F1735" s="19">
        <v>1228.28</v>
      </c>
    </row>
    <row r="1736" spans="4:6" x14ac:dyDescent="0.25">
      <c r="D1736" s="18">
        <v>40521</v>
      </c>
      <c r="E1736" s="19">
        <v>0.14835147524868983</v>
      </c>
      <c r="F1736" s="19">
        <v>1233</v>
      </c>
    </row>
    <row r="1737" spans="4:6" x14ac:dyDescent="0.25">
      <c r="D1737" s="18">
        <v>40522</v>
      </c>
      <c r="E1737" s="19">
        <v>0.14874482274620487</v>
      </c>
      <c r="F1737" s="19">
        <v>1240.4000000000001</v>
      </c>
    </row>
    <row r="1738" spans="4:6" x14ac:dyDescent="0.25">
      <c r="D1738" s="18">
        <v>40525</v>
      </c>
      <c r="E1738" s="19">
        <v>0.14760220268013424</v>
      </c>
      <c r="F1738" s="19">
        <v>1240.46</v>
      </c>
    </row>
    <row r="1739" spans="4:6" x14ac:dyDescent="0.25">
      <c r="D1739" s="18">
        <v>40526</v>
      </c>
      <c r="E1739" s="19">
        <v>0.14686058832481147</v>
      </c>
      <c r="F1739" s="19">
        <v>1241.5899999999999</v>
      </c>
    </row>
    <row r="1740" spans="4:6" x14ac:dyDescent="0.25">
      <c r="D1740" s="18">
        <v>40527</v>
      </c>
      <c r="E1740" s="19">
        <v>0.14618656972890889</v>
      </c>
      <c r="F1740" s="19">
        <v>1235.23</v>
      </c>
    </row>
    <row r="1741" spans="4:6" x14ac:dyDescent="0.25">
      <c r="D1741" s="18">
        <v>40528</v>
      </c>
      <c r="E1741" s="19">
        <v>0.1416204298597061</v>
      </c>
      <c r="F1741" s="19">
        <v>1242.8699999999999</v>
      </c>
    </row>
    <row r="1742" spans="4:6" x14ac:dyDescent="0.25">
      <c r="D1742" s="18">
        <v>40529</v>
      </c>
      <c r="E1742" s="19">
        <v>0.14309035157371572</v>
      </c>
      <c r="F1742" s="19">
        <v>1243.9100000000001</v>
      </c>
    </row>
    <row r="1743" spans="4:6" x14ac:dyDescent="0.25">
      <c r="D1743" s="18">
        <v>40532</v>
      </c>
      <c r="E1743" s="19">
        <v>0.13200473354732006</v>
      </c>
      <c r="F1743" s="19">
        <v>1247.08</v>
      </c>
    </row>
    <row r="1744" spans="4:6" x14ac:dyDescent="0.25">
      <c r="D1744" s="18">
        <v>40533</v>
      </c>
      <c r="E1744" s="19">
        <v>0.13228354287892879</v>
      </c>
      <c r="F1744" s="19">
        <v>1254.5999999999999</v>
      </c>
    </row>
    <row r="1745" spans="4:6" x14ac:dyDescent="0.25">
      <c r="D1745" s="18">
        <v>40534</v>
      </c>
      <c r="E1745" s="19">
        <v>0.12350032992358487</v>
      </c>
      <c r="F1745" s="19">
        <v>1258.8399999999999</v>
      </c>
    </row>
    <row r="1746" spans="4:6" x14ac:dyDescent="0.25">
      <c r="D1746" s="18">
        <v>40535</v>
      </c>
      <c r="E1746" s="19">
        <v>0.12372948555290945</v>
      </c>
      <c r="F1746" s="19">
        <v>1256.77</v>
      </c>
    </row>
    <row r="1747" spans="4:6" x14ac:dyDescent="0.25">
      <c r="D1747" s="18">
        <v>40539</v>
      </c>
      <c r="E1747" s="19">
        <v>0.1237397960205493</v>
      </c>
      <c r="F1747" s="19">
        <v>1257.54</v>
      </c>
    </row>
    <row r="1748" spans="4:6" x14ac:dyDescent="0.25">
      <c r="D1748" s="18">
        <v>40540</v>
      </c>
      <c r="E1748" s="19">
        <v>0.11377562136303876</v>
      </c>
      <c r="F1748" s="19">
        <v>1258.51</v>
      </c>
    </row>
    <row r="1749" spans="4:6" x14ac:dyDescent="0.25">
      <c r="D1749" s="18">
        <v>40541</v>
      </c>
      <c r="E1749" s="19">
        <v>0.10216840953267858</v>
      </c>
      <c r="F1749" s="19">
        <v>1259.78</v>
      </c>
    </row>
    <row r="1750" spans="4:6" x14ac:dyDescent="0.25">
      <c r="D1750" s="18">
        <v>40542</v>
      </c>
      <c r="E1750" s="19">
        <v>9.9026749513069473E-2</v>
      </c>
      <c r="F1750" s="19">
        <v>1257.8800000000001</v>
      </c>
    </row>
    <row r="1751" spans="4:6" x14ac:dyDescent="0.25">
      <c r="D1751" s="18">
        <v>40543</v>
      </c>
      <c r="E1751" s="19">
        <v>9.9048392690410089E-2</v>
      </c>
      <c r="F1751" s="19">
        <v>1257.6400000000001</v>
      </c>
    </row>
    <row r="1752" spans="4:6" x14ac:dyDescent="0.25">
      <c r="D1752" s="18">
        <v>40546</v>
      </c>
      <c r="E1752" s="19">
        <v>9.6883168741379436E-2</v>
      </c>
      <c r="F1752" s="19">
        <v>1271.8699999999999</v>
      </c>
    </row>
    <row r="1753" spans="4:6" x14ac:dyDescent="0.25">
      <c r="D1753" s="18">
        <v>40547</v>
      </c>
      <c r="E1753" s="19">
        <v>7.4814387444908245E-2</v>
      </c>
      <c r="F1753" s="19">
        <v>1270.2</v>
      </c>
    </row>
    <row r="1754" spans="4:6" x14ac:dyDescent="0.25">
      <c r="D1754" s="18">
        <v>40548</v>
      </c>
      <c r="E1754" s="19">
        <v>6.1308018226139425E-2</v>
      </c>
      <c r="F1754" s="19">
        <v>1276.56</v>
      </c>
    </row>
    <row r="1755" spans="4:6" x14ac:dyDescent="0.25">
      <c r="D1755" s="18">
        <v>40549</v>
      </c>
      <c r="E1755" s="19">
        <v>6.2984047325030879E-2</v>
      </c>
      <c r="F1755" s="19">
        <v>1273.8499999999999</v>
      </c>
    </row>
    <row r="1756" spans="4:6" x14ac:dyDescent="0.25">
      <c r="D1756" s="18">
        <v>40550</v>
      </c>
      <c r="E1756" s="19">
        <v>6.3240732385891757E-2</v>
      </c>
      <c r="F1756" s="19">
        <v>1271.5</v>
      </c>
    </row>
    <row r="1757" spans="4:6" x14ac:dyDescent="0.25">
      <c r="D1757" s="18">
        <v>40553</v>
      </c>
      <c r="E1757" s="19">
        <v>6.3524861754070905E-2</v>
      </c>
      <c r="F1757" s="19">
        <v>1269.75</v>
      </c>
    </row>
    <row r="1758" spans="4:6" x14ac:dyDescent="0.25">
      <c r="D1758" s="18">
        <v>40554</v>
      </c>
      <c r="E1758" s="19">
        <v>6.2456025704637708E-2</v>
      </c>
      <c r="F1758" s="19">
        <v>1274.48</v>
      </c>
    </row>
    <row r="1759" spans="4:6" x14ac:dyDescent="0.25">
      <c r="D1759" s="18">
        <v>40555</v>
      </c>
      <c r="E1759" s="19">
        <v>6.2374801253681236E-2</v>
      </c>
      <c r="F1759" s="19">
        <v>1285.96</v>
      </c>
    </row>
    <row r="1760" spans="4:6" x14ac:dyDescent="0.25">
      <c r="D1760" s="18">
        <v>40556</v>
      </c>
      <c r="E1760" s="19">
        <v>6.6344357190410971E-2</v>
      </c>
      <c r="F1760" s="19">
        <v>1283.76</v>
      </c>
    </row>
    <row r="1761" spans="4:6" x14ac:dyDescent="0.25">
      <c r="D1761" s="18">
        <v>40557</v>
      </c>
      <c r="E1761" s="19">
        <v>6.6596766720094416E-2</v>
      </c>
      <c r="F1761" s="19">
        <v>1293.24</v>
      </c>
    </row>
    <row r="1762" spans="4:6" x14ac:dyDescent="0.25">
      <c r="D1762" s="18">
        <v>40561</v>
      </c>
      <c r="E1762" s="19">
        <v>7.1032997604237674E-2</v>
      </c>
      <c r="F1762" s="19">
        <v>1295.02</v>
      </c>
    </row>
    <row r="1763" spans="4:6" x14ac:dyDescent="0.25">
      <c r="D1763" s="18">
        <v>40562</v>
      </c>
      <c r="E1763" s="19">
        <v>6.9030767872226978E-2</v>
      </c>
      <c r="F1763" s="19">
        <v>1281.92</v>
      </c>
    </row>
    <row r="1764" spans="4:6" x14ac:dyDescent="0.25">
      <c r="D1764" s="18">
        <v>40563</v>
      </c>
      <c r="E1764" s="19">
        <v>7.4255105376555275E-2</v>
      </c>
      <c r="F1764" s="19">
        <v>1280.26</v>
      </c>
    </row>
    <row r="1765" spans="4:6" x14ac:dyDescent="0.25">
      <c r="D1765" s="18">
        <v>40564</v>
      </c>
      <c r="E1765" s="19">
        <v>7.4330609413389703E-2</v>
      </c>
      <c r="F1765" s="19">
        <v>1283.3499999999999</v>
      </c>
    </row>
    <row r="1766" spans="4:6" x14ac:dyDescent="0.25">
      <c r="D1766" s="18">
        <v>40567</v>
      </c>
      <c r="E1766" s="19">
        <v>7.4279228507600548E-2</v>
      </c>
      <c r="F1766" s="19">
        <v>1290.8399999999999</v>
      </c>
    </row>
    <row r="1767" spans="4:6" x14ac:dyDescent="0.25">
      <c r="D1767" s="18">
        <v>40568</v>
      </c>
      <c r="E1767" s="19">
        <v>7.4103270588373321E-2</v>
      </c>
      <c r="F1767" s="19">
        <v>1291.18</v>
      </c>
    </row>
    <row r="1768" spans="4:6" x14ac:dyDescent="0.25">
      <c r="D1768" s="18">
        <v>40569</v>
      </c>
      <c r="E1768" s="19">
        <v>7.3223646898023964E-2</v>
      </c>
      <c r="F1768" s="19">
        <v>1296.6300000000001</v>
      </c>
    </row>
    <row r="1769" spans="4:6" x14ac:dyDescent="0.25">
      <c r="D1769" s="18">
        <v>40570</v>
      </c>
      <c r="E1769" s="19">
        <v>7.43901828262582E-2</v>
      </c>
      <c r="F1769" s="19">
        <v>1299.54</v>
      </c>
    </row>
    <row r="1770" spans="4:6" x14ac:dyDescent="0.25">
      <c r="D1770" s="18">
        <v>40571</v>
      </c>
      <c r="E1770" s="19">
        <v>7.4747354894785428E-2</v>
      </c>
      <c r="F1770" s="19">
        <v>1276.3399999999999</v>
      </c>
    </row>
    <row r="1771" spans="4:6" x14ac:dyDescent="0.25">
      <c r="D1771" s="18">
        <v>40574</v>
      </c>
      <c r="E1771" s="19">
        <v>9.6422515214628912E-2</v>
      </c>
      <c r="F1771" s="19">
        <v>1286.1199999999999</v>
      </c>
    </row>
    <row r="1772" spans="4:6" x14ac:dyDescent="0.25">
      <c r="D1772" s="18">
        <v>40575</v>
      </c>
      <c r="E1772" s="19">
        <v>9.9765115830842396E-2</v>
      </c>
      <c r="F1772" s="19">
        <v>1307.5899999999999</v>
      </c>
    </row>
    <row r="1773" spans="4:6" x14ac:dyDescent="0.25">
      <c r="D1773" s="18">
        <v>40576</v>
      </c>
      <c r="E1773" s="19">
        <v>0.1143093047640537</v>
      </c>
      <c r="F1773" s="19">
        <v>1304.03</v>
      </c>
    </row>
    <row r="1774" spans="4:6" x14ac:dyDescent="0.25">
      <c r="D1774" s="18">
        <v>40577</v>
      </c>
      <c r="E1774" s="19">
        <v>0.11467927931205855</v>
      </c>
      <c r="F1774" s="19">
        <v>1307.0999999999999</v>
      </c>
    </row>
    <row r="1775" spans="4:6" x14ac:dyDescent="0.25">
      <c r="D1775" s="18">
        <v>40578</v>
      </c>
      <c r="E1775" s="19">
        <v>0.10846483634244511</v>
      </c>
      <c r="F1775" s="19">
        <v>1310.87</v>
      </c>
    </row>
    <row r="1776" spans="4:6" x14ac:dyDescent="0.25">
      <c r="D1776" s="18">
        <v>40581</v>
      </c>
      <c r="E1776" s="19">
        <v>0.10881112802977733</v>
      </c>
      <c r="F1776" s="19">
        <v>1319.05</v>
      </c>
    </row>
    <row r="1777" spans="4:6" x14ac:dyDescent="0.25">
      <c r="D1777" s="18">
        <v>40582</v>
      </c>
      <c r="E1777" s="19">
        <v>0.10953255598765035</v>
      </c>
      <c r="F1777" s="19">
        <v>1324.57</v>
      </c>
    </row>
    <row r="1778" spans="4:6" x14ac:dyDescent="0.25">
      <c r="D1778" s="18">
        <v>40583</v>
      </c>
      <c r="E1778" s="19">
        <v>0.11020623409819884</v>
      </c>
      <c r="F1778" s="19">
        <v>1320.88</v>
      </c>
    </row>
    <row r="1779" spans="4:6" x14ac:dyDescent="0.25">
      <c r="D1779" s="18">
        <v>40584</v>
      </c>
      <c r="E1779" s="19">
        <v>0.11043325052706159</v>
      </c>
      <c r="F1779" s="19">
        <v>1321.87</v>
      </c>
    </row>
    <row r="1780" spans="4:6" x14ac:dyDescent="0.25">
      <c r="D1780" s="18">
        <v>40585</v>
      </c>
      <c r="E1780" s="19">
        <v>0.11036396433869224</v>
      </c>
      <c r="F1780" s="19">
        <v>1329.15</v>
      </c>
    </row>
    <row r="1781" spans="4:6" x14ac:dyDescent="0.25">
      <c r="D1781" s="18">
        <v>40588</v>
      </c>
      <c r="E1781" s="19">
        <v>0.11120866164870795</v>
      </c>
      <c r="F1781" s="19">
        <v>1332.32</v>
      </c>
    </row>
    <row r="1782" spans="4:6" x14ac:dyDescent="0.25">
      <c r="D1782" s="18">
        <v>40589</v>
      </c>
      <c r="E1782" s="19">
        <v>0.10729065468213751</v>
      </c>
      <c r="F1782" s="19">
        <v>1328.01</v>
      </c>
    </row>
    <row r="1783" spans="4:6" x14ac:dyDescent="0.25">
      <c r="D1783" s="18">
        <v>40590</v>
      </c>
      <c r="E1783" s="19">
        <v>0.10769383655770082</v>
      </c>
      <c r="F1783" s="19">
        <v>1336.32</v>
      </c>
    </row>
    <row r="1784" spans="4:6" x14ac:dyDescent="0.25">
      <c r="D1784" s="18">
        <v>40591</v>
      </c>
      <c r="E1784" s="19">
        <v>0.10688139680428152</v>
      </c>
      <c r="F1784" s="19">
        <v>1340.43</v>
      </c>
    </row>
    <row r="1785" spans="4:6" x14ac:dyDescent="0.25">
      <c r="D1785" s="18">
        <v>40592</v>
      </c>
      <c r="E1785" s="19">
        <v>0.10728459074639393</v>
      </c>
      <c r="F1785" s="19">
        <v>1343.01</v>
      </c>
    </row>
    <row r="1786" spans="4:6" x14ac:dyDescent="0.25">
      <c r="D1786" s="18">
        <v>40596</v>
      </c>
      <c r="E1786" s="19">
        <v>0.10182466338766685</v>
      </c>
      <c r="F1786" s="19">
        <v>1315.44</v>
      </c>
    </row>
    <row r="1787" spans="4:6" x14ac:dyDescent="0.25">
      <c r="D1787" s="18">
        <v>40597</v>
      </c>
      <c r="E1787" s="19">
        <v>0.12360096244296542</v>
      </c>
      <c r="F1787" s="19">
        <v>1307.4000000000001</v>
      </c>
    </row>
    <row r="1788" spans="4:6" x14ac:dyDescent="0.25">
      <c r="D1788" s="18">
        <v>40598</v>
      </c>
      <c r="E1788" s="19">
        <v>0.12506465406647913</v>
      </c>
      <c r="F1788" s="19">
        <v>1306.0999999999999</v>
      </c>
    </row>
    <row r="1789" spans="4:6" x14ac:dyDescent="0.25">
      <c r="D1789" s="18">
        <v>40599</v>
      </c>
      <c r="E1789" s="19">
        <v>0.12354999623159521</v>
      </c>
      <c r="F1789" s="19">
        <v>1319.88</v>
      </c>
    </row>
    <row r="1790" spans="4:6" x14ac:dyDescent="0.25">
      <c r="D1790" s="18">
        <v>40602</v>
      </c>
      <c r="E1790" s="19">
        <v>0.12855163390507338</v>
      </c>
      <c r="F1790" s="19">
        <v>1327.22</v>
      </c>
    </row>
    <row r="1791" spans="4:6" x14ac:dyDescent="0.25">
      <c r="D1791" s="18">
        <v>40603</v>
      </c>
      <c r="E1791" s="19">
        <v>0.12913010880275685</v>
      </c>
      <c r="F1791" s="19">
        <v>1306.33</v>
      </c>
    </row>
    <row r="1792" spans="4:6" x14ac:dyDescent="0.25">
      <c r="D1792" s="18">
        <v>40604</v>
      </c>
      <c r="E1792" s="19">
        <v>0.13964259521392564</v>
      </c>
      <c r="F1792" s="19">
        <v>1308.44</v>
      </c>
    </row>
    <row r="1793" spans="4:6" x14ac:dyDescent="0.25">
      <c r="D1793" s="18">
        <v>40605</v>
      </c>
      <c r="E1793" s="19">
        <v>0.1257495358650331</v>
      </c>
      <c r="F1793" s="19">
        <v>1330.97</v>
      </c>
    </row>
    <row r="1794" spans="4:6" x14ac:dyDescent="0.25">
      <c r="D1794" s="18">
        <v>40606</v>
      </c>
      <c r="E1794" s="19">
        <v>0.13595639294918094</v>
      </c>
      <c r="F1794" s="19">
        <v>1321.15</v>
      </c>
    </row>
    <row r="1795" spans="4:6" x14ac:dyDescent="0.25">
      <c r="D1795" s="18">
        <v>40609</v>
      </c>
      <c r="E1795" s="19">
        <v>0.12638306519255674</v>
      </c>
      <c r="F1795" s="19">
        <v>1310.1300000000001</v>
      </c>
    </row>
    <row r="1796" spans="4:6" x14ac:dyDescent="0.25">
      <c r="D1796" s="18">
        <v>40610</v>
      </c>
      <c r="E1796" s="19">
        <v>0.1291944328536852</v>
      </c>
      <c r="F1796" s="19">
        <v>1321.82</v>
      </c>
    </row>
    <row r="1797" spans="4:6" x14ac:dyDescent="0.25">
      <c r="D1797" s="18">
        <v>40611</v>
      </c>
      <c r="E1797" s="19">
        <v>0.13240754515471448</v>
      </c>
      <c r="F1797" s="19">
        <v>1320.02</v>
      </c>
    </row>
    <row r="1798" spans="4:6" x14ac:dyDescent="0.25">
      <c r="D1798" s="18">
        <v>40612</v>
      </c>
      <c r="E1798" s="19">
        <v>0.13212877511141655</v>
      </c>
      <c r="F1798" s="19">
        <v>1295.1099999999999</v>
      </c>
    </row>
    <row r="1799" spans="4:6" x14ac:dyDescent="0.25">
      <c r="D1799" s="18">
        <v>40613</v>
      </c>
      <c r="E1799" s="19">
        <v>0.1455066325803285</v>
      </c>
      <c r="F1799" s="19">
        <v>1304.28</v>
      </c>
    </row>
    <row r="1800" spans="4:6" x14ac:dyDescent="0.25">
      <c r="D1800" s="18">
        <v>40616</v>
      </c>
      <c r="E1800" s="19">
        <v>0.14677407255359598</v>
      </c>
      <c r="F1800" s="19">
        <v>1296.3900000000001</v>
      </c>
    </row>
    <row r="1801" spans="4:6" x14ac:dyDescent="0.25">
      <c r="D1801" s="18">
        <v>40617</v>
      </c>
      <c r="E1801" s="19">
        <v>0.14790268498401526</v>
      </c>
      <c r="F1801" s="19">
        <v>1281.8699999999999</v>
      </c>
    </row>
    <row r="1802" spans="4:6" x14ac:dyDescent="0.25">
      <c r="D1802" s="18">
        <v>40618</v>
      </c>
      <c r="E1802" s="19">
        <v>0.15271535390137669</v>
      </c>
      <c r="F1802" s="19">
        <v>1256.8800000000001</v>
      </c>
    </row>
    <row r="1803" spans="4:6" x14ac:dyDescent="0.25">
      <c r="D1803" s="18">
        <v>40619</v>
      </c>
      <c r="E1803" s="19">
        <v>0.16557840063986401</v>
      </c>
      <c r="F1803" s="19">
        <v>1273.72</v>
      </c>
    </row>
    <row r="1804" spans="4:6" x14ac:dyDescent="0.25">
      <c r="D1804" s="18">
        <v>40620</v>
      </c>
      <c r="E1804" s="19">
        <v>0.17140663283497939</v>
      </c>
      <c r="F1804" s="19">
        <v>1279.21</v>
      </c>
    </row>
    <row r="1805" spans="4:6" x14ac:dyDescent="0.25">
      <c r="D1805" s="18">
        <v>40623</v>
      </c>
      <c r="E1805" s="19">
        <v>0.17167370613539154</v>
      </c>
      <c r="F1805" s="19">
        <v>1298.3800000000001</v>
      </c>
    </row>
    <row r="1806" spans="4:6" x14ac:dyDescent="0.25">
      <c r="D1806" s="18">
        <v>40624</v>
      </c>
      <c r="E1806" s="19">
        <v>0.17765277652536221</v>
      </c>
      <c r="F1806" s="19">
        <v>1293.77</v>
      </c>
    </row>
    <row r="1807" spans="4:6" x14ac:dyDescent="0.25">
      <c r="D1807" s="18">
        <v>40625</v>
      </c>
      <c r="E1807" s="19">
        <v>0.17775659131670141</v>
      </c>
      <c r="F1807" s="19">
        <v>1297.54</v>
      </c>
    </row>
    <row r="1808" spans="4:6" x14ac:dyDescent="0.25">
      <c r="D1808" s="18">
        <v>40626</v>
      </c>
      <c r="E1808" s="19">
        <v>0.17791017923950189</v>
      </c>
      <c r="F1808" s="19">
        <v>1309.6600000000001</v>
      </c>
    </row>
    <row r="1809" spans="4:6" x14ac:dyDescent="0.25">
      <c r="D1809" s="18">
        <v>40627</v>
      </c>
      <c r="E1809" s="19">
        <v>0.16647526182523056</v>
      </c>
      <c r="F1809" s="19">
        <v>1313.8</v>
      </c>
    </row>
    <row r="1810" spans="4:6" x14ac:dyDescent="0.25">
      <c r="D1810" s="18">
        <v>40630</v>
      </c>
      <c r="E1810" s="19">
        <v>0.16552213880408068</v>
      </c>
      <c r="F1810" s="19">
        <v>1310.19</v>
      </c>
    </row>
    <row r="1811" spans="4:6" x14ac:dyDescent="0.25">
      <c r="D1811" s="18">
        <v>40631</v>
      </c>
      <c r="E1811" s="19">
        <v>0.16574970211601242</v>
      </c>
      <c r="F1811" s="19">
        <v>1319.44</v>
      </c>
    </row>
    <row r="1812" spans="4:6" x14ac:dyDescent="0.25">
      <c r="D1812" s="18">
        <v>40632</v>
      </c>
      <c r="E1812" s="19">
        <v>0.16364041776247903</v>
      </c>
      <c r="F1812" s="19">
        <v>1328.26</v>
      </c>
    </row>
    <row r="1813" spans="4:6" x14ac:dyDescent="0.25">
      <c r="D1813" s="18">
        <v>40633</v>
      </c>
      <c r="E1813" s="19">
        <v>0.16411686267783115</v>
      </c>
      <c r="F1813" s="19">
        <v>1325.83</v>
      </c>
    </row>
    <row r="1814" spans="4:6" x14ac:dyDescent="0.25">
      <c r="D1814" s="18">
        <v>40634</v>
      </c>
      <c r="E1814" s="19">
        <v>0.15520862761106446</v>
      </c>
      <c r="F1814" s="19">
        <v>1332.41</v>
      </c>
    </row>
    <row r="1815" spans="4:6" x14ac:dyDescent="0.25">
      <c r="D1815" s="18">
        <v>40637</v>
      </c>
      <c r="E1815" s="19">
        <v>0.15601481208028645</v>
      </c>
      <c r="F1815" s="19">
        <v>1332.87</v>
      </c>
    </row>
    <row r="1816" spans="4:6" x14ac:dyDescent="0.25">
      <c r="D1816" s="18">
        <v>40638</v>
      </c>
      <c r="E1816" s="19">
        <v>0.14492536554540592</v>
      </c>
      <c r="F1816" s="19">
        <v>1332.63</v>
      </c>
    </row>
    <row r="1817" spans="4:6" x14ac:dyDescent="0.25">
      <c r="D1817" s="18">
        <v>40639</v>
      </c>
      <c r="E1817" s="19">
        <v>0.14274299003172894</v>
      </c>
      <c r="F1817" s="19">
        <v>1335.54</v>
      </c>
    </row>
    <row r="1818" spans="4:6" x14ac:dyDescent="0.25">
      <c r="D1818" s="18">
        <v>40640</v>
      </c>
      <c r="E1818" s="19">
        <v>0.14009426098680958</v>
      </c>
      <c r="F1818" s="19">
        <v>1333.51</v>
      </c>
    </row>
    <row r="1819" spans="4:6" x14ac:dyDescent="0.25">
      <c r="D1819" s="18">
        <v>40641</v>
      </c>
      <c r="E1819" s="19">
        <v>0.13692703411663237</v>
      </c>
      <c r="F1819" s="19">
        <v>1328.17</v>
      </c>
    </row>
    <row r="1820" spans="4:6" x14ac:dyDescent="0.25">
      <c r="D1820" s="18">
        <v>40644</v>
      </c>
      <c r="E1820" s="19">
        <v>0.13752150132852803</v>
      </c>
      <c r="F1820" s="19">
        <v>1324.46</v>
      </c>
    </row>
    <row r="1821" spans="4:6" x14ac:dyDescent="0.25">
      <c r="D1821" s="18">
        <v>40645</v>
      </c>
      <c r="E1821" s="19">
        <v>0.121837426370657</v>
      </c>
      <c r="F1821" s="19">
        <v>1314.16</v>
      </c>
    </row>
    <row r="1822" spans="4:6" x14ac:dyDescent="0.25">
      <c r="D1822" s="18">
        <v>40646</v>
      </c>
      <c r="E1822" s="19">
        <v>0.12236142465093411</v>
      </c>
      <c r="F1822" s="19">
        <v>1314.41</v>
      </c>
    </row>
    <row r="1823" spans="4:6" x14ac:dyDescent="0.25">
      <c r="D1823" s="18">
        <v>40647</v>
      </c>
      <c r="E1823" s="19">
        <v>0.12062757920575745</v>
      </c>
      <c r="F1823" s="19">
        <v>1314.52</v>
      </c>
    </row>
    <row r="1824" spans="4:6" x14ac:dyDescent="0.25">
      <c r="D1824" s="18">
        <v>40648</v>
      </c>
      <c r="E1824" s="19">
        <v>0.1144460056533279</v>
      </c>
      <c r="F1824" s="19">
        <v>1319.68</v>
      </c>
    </row>
    <row r="1825" spans="4:6" x14ac:dyDescent="0.25">
      <c r="D1825" s="18">
        <v>40651</v>
      </c>
      <c r="E1825" s="19">
        <v>9.3989078178137911E-2</v>
      </c>
      <c r="F1825" s="19">
        <v>1305.1400000000001</v>
      </c>
    </row>
    <row r="1826" spans="4:6" x14ac:dyDescent="0.25">
      <c r="D1826" s="18">
        <v>40652</v>
      </c>
      <c r="E1826" s="19">
        <v>9.0613967927258662E-2</v>
      </c>
      <c r="F1826" s="19">
        <v>1312.62</v>
      </c>
    </row>
    <row r="1827" spans="4:6" x14ac:dyDescent="0.25">
      <c r="D1827" s="18">
        <v>40653</v>
      </c>
      <c r="E1827" s="19">
        <v>9.1504644275512942E-2</v>
      </c>
      <c r="F1827" s="19">
        <v>1330.36</v>
      </c>
    </row>
    <row r="1828" spans="4:6" x14ac:dyDescent="0.25">
      <c r="D1828" s="18">
        <v>40654</v>
      </c>
      <c r="E1828" s="19">
        <v>8.8898908969158794E-2</v>
      </c>
      <c r="F1828" s="19">
        <v>1337.38</v>
      </c>
    </row>
    <row r="1829" spans="4:6" x14ac:dyDescent="0.25">
      <c r="D1829" s="18">
        <v>40658</v>
      </c>
      <c r="E1829" s="19">
        <v>8.9863047269346547E-2</v>
      </c>
      <c r="F1829" s="19">
        <v>1335.25</v>
      </c>
    </row>
    <row r="1830" spans="4:6" x14ac:dyDescent="0.25">
      <c r="D1830" s="18">
        <v>40659</v>
      </c>
      <c r="E1830" s="19">
        <v>8.9484574039620041E-2</v>
      </c>
      <c r="F1830" s="19">
        <v>1347.24</v>
      </c>
    </row>
    <row r="1831" spans="4:6" x14ac:dyDescent="0.25">
      <c r="D1831" s="18">
        <v>40660</v>
      </c>
      <c r="E1831" s="19">
        <v>8.906586861441175E-2</v>
      </c>
      <c r="F1831" s="19">
        <v>1355.66</v>
      </c>
    </row>
    <row r="1832" spans="4:6" x14ac:dyDescent="0.25">
      <c r="D1832" s="18">
        <v>40661</v>
      </c>
      <c r="E1832" s="19">
        <v>9.0902497128433568E-2</v>
      </c>
      <c r="F1832" s="19">
        <v>1360.48</v>
      </c>
    </row>
    <row r="1833" spans="4:6" x14ac:dyDescent="0.25">
      <c r="D1833" s="18">
        <v>40662</v>
      </c>
      <c r="E1833" s="19">
        <v>9.1218581404668889E-2</v>
      </c>
      <c r="F1833" s="19">
        <v>1363.61</v>
      </c>
    </row>
    <row r="1834" spans="4:6" x14ac:dyDescent="0.25">
      <c r="D1834" s="18">
        <v>40665</v>
      </c>
      <c r="E1834" s="19">
        <v>8.8398990939386704E-2</v>
      </c>
      <c r="F1834" s="19">
        <v>1361.22</v>
      </c>
    </row>
    <row r="1835" spans="4:6" x14ac:dyDescent="0.25">
      <c r="D1835" s="18">
        <v>40666</v>
      </c>
      <c r="E1835" s="19">
        <v>8.5680745381065029E-2</v>
      </c>
      <c r="F1835" s="19">
        <v>1356.62</v>
      </c>
    </row>
    <row r="1836" spans="4:6" x14ac:dyDescent="0.25">
      <c r="D1836" s="18">
        <v>40667</v>
      </c>
      <c r="E1836" s="19">
        <v>8.6220847422716296E-2</v>
      </c>
      <c r="F1836" s="19">
        <v>1347.32</v>
      </c>
    </row>
    <row r="1837" spans="4:6" x14ac:dyDescent="0.25">
      <c r="D1837" s="18">
        <v>40668</v>
      </c>
      <c r="E1837" s="19">
        <v>8.7722930584943917E-2</v>
      </c>
      <c r="F1837" s="19">
        <v>1335.1</v>
      </c>
    </row>
    <row r="1838" spans="4:6" x14ac:dyDescent="0.25">
      <c r="D1838" s="18">
        <v>40669</v>
      </c>
      <c r="E1838" s="19">
        <v>9.297764830767552E-2</v>
      </c>
      <c r="F1838" s="19">
        <v>1340.2</v>
      </c>
    </row>
    <row r="1839" spans="4:6" x14ac:dyDescent="0.25">
      <c r="D1839" s="18">
        <v>40672</v>
      </c>
      <c r="E1839" s="19">
        <v>9.3866816901562233E-2</v>
      </c>
      <c r="F1839" s="19">
        <v>1346.29</v>
      </c>
    </row>
    <row r="1840" spans="4:6" x14ac:dyDescent="0.25">
      <c r="D1840" s="18">
        <v>40673</v>
      </c>
      <c r="E1840" s="19">
        <v>9.4825797216958066E-2</v>
      </c>
      <c r="F1840" s="19">
        <v>1357.16</v>
      </c>
    </row>
    <row r="1841" spans="4:6" x14ac:dyDescent="0.25">
      <c r="D1841" s="18">
        <v>40674</v>
      </c>
      <c r="E1841" s="19">
        <v>9.8519876317548771E-2</v>
      </c>
      <c r="F1841" s="19">
        <v>1342.08</v>
      </c>
    </row>
    <row r="1842" spans="4:6" x14ac:dyDescent="0.25">
      <c r="D1842" s="18">
        <v>40675</v>
      </c>
      <c r="E1842" s="19">
        <v>0.10465106682259012</v>
      </c>
      <c r="F1842" s="19">
        <v>1348.65</v>
      </c>
    </row>
    <row r="1843" spans="4:6" x14ac:dyDescent="0.25">
      <c r="D1843" s="18">
        <v>40676</v>
      </c>
      <c r="E1843" s="19">
        <v>0.10552434874949107</v>
      </c>
      <c r="F1843" s="19">
        <v>1337.77</v>
      </c>
    </row>
    <row r="1844" spans="4:6" x14ac:dyDescent="0.25">
      <c r="D1844" s="18">
        <v>40679</v>
      </c>
      <c r="E1844" s="19">
        <v>0.10577691641235981</v>
      </c>
      <c r="F1844" s="19">
        <v>1329.47</v>
      </c>
    </row>
    <row r="1845" spans="4:6" x14ac:dyDescent="0.25">
      <c r="D1845" s="18">
        <v>40680</v>
      </c>
      <c r="E1845" s="19">
        <v>0.10785186343403953</v>
      </c>
      <c r="F1845" s="19">
        <v>1328.98</v>
      </c>
    </row>
    <row r="1846" spans="4:6" x14ac:dyDescent="0.25">
      <c r="D1846" s="18">
        <v>40681</v>
      </c>
      <c r="E1846" s="19">
        <v>0.10785870764613253</v>
      </c>
      <c r="F1846" s="19">
        <v>1340.68</v>
      </c>
    </row>
    <row r="1847" spans="4:6" x14ac:dyDescent="0.25">
      <c r="D1847" s="18">
        <v>40682</v>
      </c>
      <c r="E1847" s="19">
        <v>0.11107535081425611</v>
      </c>
      <c r="F1847" s="19">
        <v>1343.6</v>
      </c>
    </row>
    <row r="1848" spans="4:6" x14ac:dyDescent="0.25">
      <c r="D1848" s="18">
        <v>40683</v>
      </c>
      <c r="E1848" s="19">
        <v>0.10481402923449826</v>
      </c>
      <c r="F1848" s="19">
        <v>1333.27</v>
      </c>
    </row>
    <row r="1849" spans="4:6" x14ac:dyDescent="0.25">
      <c r="D1849" s="18">
        <v>40686</v>
      </c>
      <c r="E1849" s="19">
        <v>0.10627419420469728</v>
      </c>
      <c r="F1849" s="19">
        <v>1317.37</v>
      </c>
    </row>
    <row r="1850" spans="4:6" x14ac:dyDescent="0.25">
      <c r="D1850" s="18">
        <v>40687</v>
      </c>
      <c r="E1850" s="19">
        <v>0.1043005925930869</v>
      </c>
      <c r="F1850" s="19">
        <v>1316.28</v>
      </c>
    </row>
    <row r="1851" spans="4:6" x14ac:dyDescent="0.25">
      <c r="D1851" s="18">
        <v>40688</v>
      </c>
      <c r="E1851" s="19">
        <v>0.10280658203669434</v>
      </c>
      <c r="F1851" s="19">
        <v>1320.47</v>
      </c>
    </row>
    <row r="1852" spans="4:6" x14ac:dyDescent="0.25">
      <c r="D1852" s="18">
        <v>40689</v>
      </c>
      <c r="E1852" s="19">
        <v>0.10322688745292014</v>
      </c>
      <c r="F1852" s="19">
        <v>1325.69</v>
      </c>
    </row>
    <row r="1853" spans="4:6" x14ac:dyDescent="0.25">
      <c r="D1853" s="18">
        <v>40690</v>
      </c>
      <c r="E1853" s="19">
        <v>9.9592668623648697E-2</v>
      </c>
      <c r="F1853" s="19">
        <v>1331.1</v>
      </c>
    </row>
    <row r="1854" spans="4:6" x14ac:dyDescent="0.25">
      <c r="D1854" s="18">
        <v>40694</v>
      </c>
      <c r="E1854" s="19">
        <v>9.830589143333647E-2</v>
      </c>
      <c r="F1854" s="19">
        <v>1345.2</v>
      </c>
    </row>
    <row r="1855" spans="4:6" x14ac:dyDescent="0.25">
      <c r="D1855" s="18">
        <v>40695</v>
      </c>
      <c r="E1855" s="19">
        <v>0.10388237708062807</v>
      </c>
      <c r="F1855" s="19">
        <v>1314.55</v>
      </c>
    </row>
    <row r="1856" spans="4:6" x14ac:dyDescent="0.25">
      <c r="D1856" s="18">
        <v>40696</v>
      </c>
      <c r="E1856" s="19">
        <v>0.1296764771793453</v>
      </c>
      <c r="F1856" s="19">
        <v>1312.94</v>
      </c>
    </row>
    <row r="1857" spans="4:6" x14ac:dyDescent="0.25">
      <c r="D1857" s="18">
        <v>40697</v>
      </c>
      <c r="E1857" s="19">
        <v>0.12960687558080716</v>
      </c>
      <c r="F1857" s="19">
        <v>1300.1600000000001</v>
      </c>
    </row>
    <row r="1858" spans="4:6" x14ac:dyDescent="0.25">
      <c r="D1858" s="18">
        <v>40700</v>
      </c>
      <c r="E1858" s="19">
        <v>0.13327658946420801</v>
      </c>
      <c r="F1858" s="19">
        <v>1286.17</v>
      </c>
    </row>
    <row r="1859" spans="4:6" x14ac:dyDescent="0.25">
      <c r="D1859" s="18">
        <v>40701</v>
      </c>
      <c r="E1859" s="19">
        <v>0.13623977889753763</v>
      </c>
      <c r="F1859" s="19">
        <v>1284.94</v>
      </c>
    </row>
    <row r="1860" spans="4:6" x14ac:dyDescent="0.25">
      <c r="D1860" s="18">
        <v>40702</v>
      </c>
      <c r="E1860" s="19">
        <v>0.13274361736146498</v>
      </c>
      <c r="F1860" s="19">
        <v>1279.56</v>
      </c>
    </row>
    <row r="1861" spans="4:6" x14ac:dyDescent="0.25">
      <c r="D1861" s="18">
        <v>40703</v>
      </c>
      <c r="E1861" s="19">
        <v>0.13287592064733228</v>
      </c>
      <c r="F1861" s="19">
        <v>1289</v>
      </c>
    </row>
    <row r="1862" spans="4:6" x14ac:dyDescent="0.25">
      <c r="D1862" s="18">
        <v>40704</v>
      </c>
      <c r="E1862" s="19">
        <v>0.13431097318733992</v>
      </c>
      <c r="F1862" s="19">
        <v>1270.98</v>
      </c>
    </row>
    <row r="1863" spans="4:6" x14ac:dyDescent="0.25">
      <c r="D1863" s="18">
        <v>40707</v>
      </c>
      <c r="E1863" s="19">
        <v>0.13988933874549406</v>
      </c>
      <c r="F1863" s="19">
        <v>1271.83</v>
      </c>
    </row>
    <row r="1864" spans="4:6" x14ac:dyDescent="0.25">
      <c r="D1864" s="18">
        <v>40708</v>
      </c>
      <c r="E1864" s="19">
        <v>0.13469983778749176</v>
      </c>
      <c r="F1864" s="19">
        <v>1287.8699999999999</v>
      </c>
    </row>
    <row r="1865" spans="4:6" x14ac:dyDescent="0.25">
      <c r="D1865" s="18">
        <v>40709</v>
      </c>
      <c r="E1865" s="19">
        <v>0.14025006121448652</v>
      </c>
      <c r="F1865" s="19">
        <v>1265.42</v>
      </c>
    </row>
    <row r="1866" spans="4:6" x14ac:dyDescent="0.25">
      <c r="D1866" s="18">
        <v>40710</v>
      </c>
      <c r="E1866" s="19">
        <v>0.14986960463109791</v>
      </c>
      <c r="F1866" s="19">
        <v>1267.6400000000001</v>
      </c>
    </row>
    <row r="1867" spans="4:6" x14ac:dyDescent="0.25">
      <c r="D1867" s="18">
        <v>40711</v>
      </c>
      <c r="E1867" s="19">
        <v>0.14850053290970344</v>
      </c>
      <c r="F1867" s="19">
        <v>1271.5</v>
      </c>
    </row>
    <row r="1868" spans="4:6" x14ac:dyDescent="0.25">
      <c r="D1868" s="18">
        <v>40714</v>
      </c>
      <c r="E1868" s="19">
        <v>0.14885139570738809</v>
      </c>
      <c r="F1868" s="19">
        <v>1278.3599999999999</v>
      </c>
    </row>
    <row r="1869" spans="4:6" x14ac:dyDescent="0.25">
      <c r="D1869" s="18">
        <v>40715</v>
      </c>
      <c r="E1869" s="19">
        <v>0.14699771306961876</v>
      </c>
      <c r="F1869" s="19">
        <v>1295.52</v>
      </c>
    </row>
    <row r="1870" spans="4:6" x14ac:dyDescent="0.25">
      <c r="D1870" s="18">
        <v>40716</v>
      </c>
      <c r="E1870" s="19">
        <v>0.15359271767334354</v>
      </c>
      <c r="F1870" s="19">
        <v>1287.1400000000001</v>
      </c>
    </row>
    <row r="1871" spans="4:6" x14ac:dyDescent="0.25">
      <c r="D1871" s="18">
        <v>40717</v>
      </c>
      <c r="E1871" s="19">
        <v>0.15294047351992282</v>
      </c>
      <c r="F1871" s="19">
        <v>1283.5</v>
      </c>
    </row>
    <row r="1872" spans="4:6" x14ac:dyDescent="0.25">
      <c r="D1872" s="18">
        <v>40718</v>
      </c>
      <c r="E1872" s="19">
        <v>0.14776318077606812</v>
      </c>
      <c r="F1872" s="19">
        <v>1268.45</v>
      </c>
    </row>
    <row r="1873" spans="4:6" x14ac:dyDescent="0.25">
      <c r="D1873" s="18">
        <v>40721</v>
      </c>
      <c r="E1873" s="19">
        <v>0.15303496110180767</v>
      </c>
      <c r="F1873" s="19">
        <v>1280.0999999999999</v>
      </c>
    </row>
    <row r="1874" spans="4:6" x14ac:dyDescent="0.25">
      <c r="D1874" s="18">
        <v>40722</v>
      </c>
      <c r="E1874" s="19">
        <v>0.15576082901297472</v>
      </c>
      <c r="F1874" s="19">
        <v>1296.67</v>
      </c>
    </row>
    <row r="1875" spans="4:6" x14ac:dyDescent="0.25">
      <c r="D1875" s="18">
        <v>40723</v>
      </c>
      <c r="E1875" s="19">
        <v>0.16117645836158043</v>
      </c>
      <c r="F1875" s="19">
        <v>1307.4100000000001</v>
      </c>
    </row>
    <row r="1876" spans="4:6" x14ac:dyDescent="0.25">
      <c r="D1876" s="18">
        <v>40724</v>
      </c>
      <c r="E1876" s="19">
        <v>0.16299458284061957</v>
      </c>
      <c r="F1876" s="19">
        <v>1320.64</v>
      </c>
    </row>
    <row r="1877" spans="4:6" x14ac:dyDescent="0.25">
      <c r="D1877" s="18">
        <v>40725</v>
      </c>
      <c r="E1877" s="19">
        <v>0.1626549153555879</v>
      </c>
      <c r="F1877" s="19">
        <v>1339.67</v>
      </c>
    </row>
    <row r="1878" spans="4:6" x14ac:dyDescent="0.25">
      <c r="D1878" s="18">
        <v>40729</v>
      </c>
      <c r="E1878" s="19">
        <v>0.15071919157400215</v>
      </c>
      <c r="F1878" s="19">
        <v>1337.88</v>
      </c>
    </row>
    <row r="1879" spans="4:6" x14ac:dyDescent="0.25">
      <c r="D1879" s="18">
        <v>40730</v>
      </c>
      <c r="E1879" s="19">
        <v>0.15073005239273918</v>
      </c>
      <c r="F1879" s="19">
        <v>1339.22</v>
      </c>
    </row>
    <row r="1880" spans="4:6" x14ac:dyDescent="0.25">
      <c r="D1880" s="18">
        <v>40731</v>
      </c>
      <c r="E1880" s="19">
        <v>0.14708864258080484</v>
      </c>
      <c r="F1880" s="19">
        <v>1353.22</v>
      </c>
    </row>
    <row r="1881" spans="4:6" x14ac:dyDescent="0.25">
      <c r="D1881" s="18">
        <v>40732</v>
      </c>
      <c r="E1881" s="19">
        <v>0.14674211298322495</v>
      </c>
      <c r="F1881" s="19">
        <v>1343.8</v>
      </c>
    </row>
    <row r="1882" spans="4:6" x14ac:dyDescent="0.25">
      <c r="D1882" s="18">
        <v>40735</v>
      </c>
      <c r="E1882" s="19">
        <v>0.14859917305984693</v>
      </c>
      <c r="F1882" s="19">
        <v>1319.49</v>
      </c>
    </row>
    <row r="1883" spans="4:6" x14ac:dyDescent="0.25">
      <c r="D1883" s="18">
        <v>40736</v>
      </c>
      <c r="E1883" s="19">
        <v>0.16030503498895099</v>
      </c>
      <c r="F1883" s="19">
        <v>1313.64</v>
      </c>
    </row>
    <row r="1884" spans="4:6" x14ac:dyDescent="0.25">
      <c r="D1884" s="18">
        <v>40737</v>
      </c>
      <c r="E1884" s="19">
        <v>0.15907538947672534</v>
      </c>
      <c r="F1884" s="19">
        <v>1317.72</v>
      </c>
    </row>
    <row r="1885" spans="4:6" x14ac:dyDescent="0.25">
      <c r="D1885" s="18">
        <v>40738</v>
      </c>
      <c r="E1885" s="19">
        <v>0.15213416755516715</v>
      </c>
      <c r="F1885" s="19">
        <v>1308.8699999999999</v>
      </c>
    </row>
    <row r="1886" spans="4:6" x14ac:dyDescent="0.25">
      <c r="D1886" s="18">
        <v>40739</v>
      </c>
      <c r="E1886" s="19">
        <v>0.15381759512182558</v>
      </c>
      <c r="F1886" s="19">
        <v>1316.14</v>
      </c>
    </row>
    <row r="1887" spans="4:6" x14ac:dyDescent="0.25">
      <c r="D1887" s="18">
        <v>40742</v>
      </c>
      <c r="E1887" s="19">
        <v>0.14903720214886276</v>
      </c>
      <c r="F1887" s="19">
        <v>1305.44</v>
      </c>
    </row>
    <row r="1888" spans="4:6" x14ac:dyDescent="0.25">
      <c r="D1888" s="18">
        <v>40743</v>
      </c>
      <c r="E1888" s="19">
        <v>0.13940232530576091</v>
      </c>
      <c r="F1888" s="19">
        <v>1326.73</v>
      </c>
    </row>
    <row r="1889" spans="4:6" x14ac:dyDescent="0.25">
      <c r="D1889" s="18">
        <v>40744</v>
      </c>
      <c r="E1889" s="19">
        <v>0.14965113057996832</v>
      </c>
      <c r="F1889" s="19">
        <v>1325.84</v>
      </c>
    </row>
    <row r="1890" spans="4:6" x14ac:dyDescent="0.25">
      <c r="D1890" s="18">
        <v>40745</v>
      </c>
      <c r="E1890" s="19">
        <v>0.14931420763777581</v>
      </c>
      <c r="F1890" s="19">
        <v>1343.8</v>
      </c>
    </row>
    <row r="1891" spans="4:6" x14ac:dyDescent="0.25">
      <c r="D1891" s="18">
        <v>40746</v>
      </c>
      <c r="E1891" s="19">
        <v>0.15503825332971113</v>
      </c>
      <c r="F1891" s="19">
        <v>1345.02</v>
      </c>
    </row>
    <row r="1892" spans="4:6" x14ac:dyDescent="0.25">
      <c r="D1892" s="18">
        <v>40749</v>
      </c>
      <c r="E1892" s="19">
        <v>0.14835659332723541</v>
      </c>
      <c r="F1892" s="19">
        <v>1337.43</v>
      </c>
    </row>
    <row r="1893" spans="4:6" x14ac:dyDescent="0.25">
      <c r="D1893" s="18">
        <v>40750</v>
      </c>
      <c r="E1893" s="19">
        <v>0.1479666155826905</v>
      </c>
      <c r="F1893" s="19">
        <v>1331.94</v>
      </c>
    </row>
    <row r="1894" spans="4:6" x14ac:dyDescent="0.25">
      <c r="D1894" s="18">
        <v>40751</v>
      </c>
      <c r="E1894" s="19">
        <v>0.14831068087076196</v>
      </c>
      <c r="F1894" s="19">
        <v>1304.8900000000001</v>
      </c>
    </row>
    <row r="1895" spans="4:6" x14ac:dyDescent="0.25">
      <c r="D1895" s="18">
        <v>40752</v>
      </c>
      <c r="E1895" s="19">
        <v>0.15882252530139465</v>
      </c>
      <c r="F1895" s="19">
        <v>1300.67</v>
      </c>
    </row>
    <row r="1896" spans="4:6" x14ac:dyDescent="0.25">
      <c r="D1896" s="18">
        <v>40753</v>
      </c>
      <c r="E1896" s="19">
        <v>0.15616448800021857</v>
      </c>
      <c r="F1896" s="19">
        <v>1292.28</v>
      </c>
    </row>
    <row r="1897" spans="4:6" x14ac:dyDescent="0.25">
      <c r="D1897" s="18">
        <v>40756</v>
      </c>
      <c r="E1897" s="19">
        <v>0.15156629378225289</v>
      </c>
      <c r="F1897" s="19">
        <v>1286.94</v>
      </c>
    </row>
    <row r="1898" spans="4:6" x14ac:dyDescent="0.25">
      <c r="D1898" s="18">
        <v>40757</v>
      </c>
      <c r="E1898" s="19">
        <v>0.1496307946283077</v>
      </c>
      <c r="F1898" s="19">
        <v>1254.05</v>
      </c>
    </row>
    <row r="1899" spans="4:6" x14ac:dyDescent="0.25">
      <c r="D1899" s="18">
        <v>40758</v>
      </c>
      <c r="E1899" s="19">
        <v>0.17001615889934063</v>
      </c>
      <c r="F1899" s="19">
        <v>1260.3399999999999</v>
      </c>
    </row>
    <row r="1900" spans="4:6" x14ac:dyDescent="0.25">
      <c r="D1900" s="18">
        <v>40759</v>
      </c>
      <c r="E1900" s="19">
        <v>0.16385250141134566</v>
      </c>
      <c r="F1900" s="19">
        <v>1200.07</v>
      </c>
    </row>
    <row r="1901" spans="4:6" x14ac:dyDescent="0.25">
      <c r="D1901" s="18">
        <v>40760</v>
      </c>
      <c r="E1901" s="19">
        <v>0.23309089821307841</v>
      </c>
      <c r="F1901" s="19">
        <v>1199.3800000000001</v>
      </c>
    </row>
    <row r="1902" spans="4:6" x14ac:dyDescent="0.25">
      <c r="D1902" s="18">
        <v>40763</v>
      </c>
      <c r="E1902" s="19">
        <v>0.23307440088543097</v>
      </c>
      <c r="F1902" s="19">
        <v>1119.46</v>
      </c>
    </row>
    <row r="1903" spans="4:6" x14ac:dyDescent="0.25">
      <c r="D1903" s="18">
        <v>40764</v>
      </c>
      <c r="E1903" s="19">
        <v>0.32795440949922372</v>
      </c>
      <c r="F1903" s="19">
        <v>1172.53</v>
      </c>
    </row>
    <row r="1904" spans="4:6" x14ac:dyDescent="0.25">
      <c r="D1904" s="18">
        <v>40765</v>
      </c>
      <c r="E1904" s="19">
        <v>0.36272382929834313</v>
      </c>
      <c r="F1904" s="19">
        <v>1120.76</v>
      </c>
    </row>
    <row r="1905" spans="4:6" x14ac:dyDescent="0.25">
      <c r="D1905" s="18">
        <v>40766</v>
      </c>
      <c r="E1905" s="19">
        <v>0.38872650940961889</v>
      </c>
      <c r="F1905" s="19">
        <v>1172.6400000000001</v>
      </c>
    </row>
    <row r="1906" spans="4:6" x14ac:dyDescent="0.25">
      <c r="D1906" s="18">
        <v>40767</v>
      </c>
      <c r="E1906" s="19">
        <v>0.41753641033879052</v>
      </c>
      <c r="F1906" s="19">
        <v>1178.81</v>
      </c>
    </row>
    <row r="1907" spans="4:6" x14ac:dyDescent="0.25">
      <c r="D1907" s="18">
        <v>40770</v>
      </c>
      <c r="E1907" s="19">
        <v>0.41778218770665981</v>
      </c>
      <c r="F1907" s="19">
        <v>1204.49</v>
      </c>
    </row>
    <row r="1908" spans="4:6" x14ac:dyDescent="0.25">
      <c r="D1908" s="18">
        <v>40771</v>
      </c>
      <c r="E1908" s="19">
        <v>0.42348753993855653</v>
      </c>
      <c r="F1908" s="19">
        <v>1192.76</v>
      </c>
    </row>
    <row r="1909" spans="4:6" x14ac:dyDescent="0.25">
      <c r="D1909" s="18">
        <v>40772</v>
      </c>
      <c r="E1909" s="19">
        <v>0.42436691542562083</v>
      </c>
      <c r="F1909" s="19">
        <v>1193.8900000000001</v>
      </c>
    </row>
    <row r="1910" spans="4:6" x14ac:dyDescent="0.25">
      <c r="D1910" s="18">
        <v>40773</v>
      </c>
      <c r="E1910" s="19">
        <v>0.42347877138247225</v>
      </c>
      <c r="F1910" s="19">
        <v>1140.6500000000001</v>
      </c>
    </row>
    <row r="1911" spans="4:6" x14ac:dyDescent="0.25">
      <c r="D1911" s="18">
        <v>40774</v>
      </c>
      <c r="E1911" s="19">
        <v>0.44740830467623688</v>
      </c>
      <c r="F1911" s="19">
        <v>1123.53</v>
      </c>
    </row>
    <row r="1912" spans="4:6" x14ac:dyDescent="0.25">
      <c r="D1912" s="18">
        <v>40777</v>
      </c>
      <c r="E1912" s="19">
        <v>0.45032062298336711</v>
      </c>
      <c r="F1912" s="19">
        <v>1123.82</v>
      </c>
    </row>
    <row r="1913" spans="4:6" x14ac:dyDescent="0.25">
      <c r="D1913" s="18">
        <v>40778</v>
      </c>
      <c r="E1913" s="19">
        <v>0.44801302184234448</v>
      </c>
      <c r="F1913" s="19">
        <v>1162.3499999999999</v>
      </c>
    </row>
    <row r="1914" spans="4:6" x14ac:dyDescent="0.25">
      <c r="D1914" s="18">
        <v>40779</v>
      </c>
      <c r="E1914" s="19">
        <v>0.46230178503947494</v>
      </c>
      <c r="F1914" s="19">
        <v>1177.5999999999999</v>
      </c>
    </row>
    <row r="1915" spans="4:6" x14ac:dyDescent="0.25">
      <c r="D1915" s="18">
        <v>40780</v>
      </c>
      <c r="E1915" s="19">
        <v>0.46400675191808471</v>
      </c>
      <c r="F1915" s="19">
        <v>1159.27</v>
      </c>
    </row>
    <row r="1916" spans="4:6" x14ac:dyDescent="0.25">
      <c r="D1916" s="18">
        <v>40781</v>
      </c>
      <c r="E1916" s="19">
        <v>0.46682712732926923</v>
      </c>
      <c r="F1916" s="19">
        <v>1176.8</v>
      </c>
    </row>
    <row r="1917" spans="4:6" x14ac:dyDescent="0.25">
      <c r="D1917" s="18">
        <v>40784</v>
      </c>
      <c r="E1917" s="19">
        <v>0.46441963589738705</v>
      </c>
      <c r="F1917" s="19">
        <v>1210.08</v>
      </c>
    </row>
    <row r="1918" spans="4:6" x14ac:dyDescent="0.25">
      <c r="D1918" s="18">
        <v>40785</v>
      </c>
      <c r="E1918" s="19">
        <v>0.47378666931684876</v>
      </c>
      <c r="F1918" s="19">
        <v>1212.92</v>
      </c>
    </row>
    <row r="1919" spans="4:6" x14ac:dyDescent="0.25">
      <c r="D1919" s="18">
        <v>40786</v>
      </c>
      <c r="E1919" s="19">
        <v>0.47334664518172875</v>
      </c>
      <c r="F1919" s="19">
        <v>1218.8900000000001</v>
      </c>
    </row>
    <row r="1920" spans="4:6" x14ac:dyDescent="0.25">
      <c r="D1920" s="18">
        <v>40787</v>
      </c>
      <c r="E1920" s="19">
        <v>0.47343086588593758</v>
      </c>
      <c r="F1920" s="19">
        <v>1204.42</v>
      </c>
    </row>
    <row r="1921" spans="4:6" x14ac:dyDescent="0.25">
      <c r="D1921" s="18">
        <v>40788</v>
      </c>
      <c r="E1921" s="19">
        <v>0.4670044661727939</v>
      </c>
      <c r="F1921" s="19">
        <v>1173.97</v>
      </c>
    </row>
    <row r="1922" spans="4:6" x14ac:dyDescent="0.25">
      <c r="D1922" s="18">
        <v>40792</v>
      </c>
      <c r="E1922" s="19">
        <v>0.47467606915585531</v>
      </c>
      <c r="F1922" s="19">
        <v>1165.24</v>
      </c>
    </row>
    <row r="1923" spans="4:6" x14ac:dyDescent="0.25">
      <c r="D1923" s="18">
        <v>40793</v>
      </c>
      <c r="E1923" s="19">
        <v>0.44547876759632871</v>
      </c>
      <c r="F1923" s="19">
        <v>1198.6199999999999</v>
      </c>
    </row>
    <row r="1924" spans="4:6" x14ac:dyDescent="0.25">
      <c r="D1924" s="18">
        <v>40794</v>
      </c>
      <c r="E1924" s="19">
        <v>0.45561495579165551</v>
      </c>
      <c r="F1924" s="19">
        <v>1185.9000000000001</v>
      </c>
    </row>
    <row r="1925" spans="4:6" x14ac:dyDescent="0.25">
      <c r="D1925" s="18">
        <v>40795</v>
      </c>
      <c r="E1925" s="19">
        <v>0.39296255238937511</v>
      </c>
      <c r="F1925" s="19">
        <v>1154.23</v>
      </c>
    </row>
    <row r="1926" spans="4:6" x14ac:dyDescent="0.25">
      <c r="D1926" s="18">
        <v>40798</v>
      </c>
      <c r="E1926" s="19">
        <v>0.37180497140756064</v>
      </c>
      <c r="F1926" s="19">
        <v>1162.27</v>
      </c>
    </row>
    <row r="1927" spans="4:6" x14ac:dyDescent="0.25">
      <c r="D1927" s="18">
        <v>40799</v>
      </c>
      <c r="E1927" s="19">
        <v>0.33975507368047153</v>
      </c>
      <c r="F1927" s="19">
        <v>1172.8699999999999</v>
      </c>
    </row>
    <row r="1928" spans="4:6" x14ac:dyDescent="0.25">
      <c r="D1928" s="18">
        <v>40800</v>
      </c>
      <c r="E1928" s="19">
        <v>0.3048329470070687</v>
      </c>
      <c r="F1928" s="19">
        <v>1188.68</v>
      </c>
    </row>
    <row r="1929" spans="4:6" x14ac:dyDescent="0.25">
      <c r="D1929" s="18">
        <v>40801</v>
      </c>
      <c r="E1929" s="19">
        <v>0.30767075027736013</v>
      </c>
      <c r="F1929" s="19">
        <v>1209.1099999999999</v>
      </c>
    </row>
    <row r="1930" spans="4:6" x14ac:dyDescent="0.25">
      <c r="D1930" s="18">
        <v>40802</v>
      </c>
      <c r="E1930" s="19">
        <v>0.30441382068275596</v>
      </c>
      <c r="F1930" s="19">
        <v>1216.01</v>
      </c>
    </row>
    <row r="1931" spans="4:6" x14ac:dyDescent="0.25">
      <c r="D1931" s="18">
        <v>40805</v>
      </c>
      <c r="E1931" s="19">
        <v>0.30321884520890013</v>
      </c>
      <c r="F1931" s="19">
        <v>1204.0899999999999</v>
      </c>
    </row>
    <row r="1932" spans="4:6" x14ac:dyDescent="0.25">
      <c r="D1932" s="18">
        <v>40806</v>
      </c>
      <c r="E1932" s="19">
        <v>0.30502942724414944</v>
      </c>
      <c r="F1932" s="19">
        <v>1202.0899999999999</v>
      </c>
    </row>
    <row r="1933" spans="4:6" x14ac:dyDescent="0.25">
      <c r="D1933" s="18">
        <v>40807</v>
      </c>
      <c r="E1933" s="19">
        <v>0.26312932152184221</v>
      </c>
      <c r="F1933" s="19">
        <v>1166.76</v>
      </c>
    </row>
    <row r="1934" spans="4:6" x14ac:dyDescent="0.25">
      <c r="D1934" s="18">
        <v>40808</v>
      </c>
      <c r="E1934" s="19">
        <v>0.27714743402261316</v>
      </c>
      <c r="F1934" s="19">
        <v>1129.56</v>
      </c>
    </row>
    <row r="1935" spans="4:6" x14ac:dyDescent="0.25">
      <c r="D1935" s="18">
        <v>40809</v>
      </c>
      <c r="E1935" s="19">
        <v>0.29805421785451386</v>
      </c>
      <c r="F1935" s="19">
        <v>1136.43</v>
      </c>
    </row>
    <row r="1936" spans="4:6" x14ac:dyDescent="0.25">
      <c r="D1936" s="18">
        <v>40812</v>
      </c>
      <c r="E1936" s="19">
        <v>0.27611729858756889</v>
      </c>
      <c r="F1936" s="19">
        <v>1162.95</v>
      </c>
    </row>
    <row r="1937" spans="4:6" x14ac:dyDescent="0.25">
      <c r="D1937" s="18">
        <v>40813</v>
      </c>
      <c r="E1937" s="19">
        <v>0.2835313151436582</v>
      </c>
      <c r="F1937" s="19">
        <v>1175.3800000000001</v>
      </c>
    </row>
    <row r="1938" spans="4:6" x14ac:dyDescent="0.25">
      <c r="D1938" s="18">
        <v>40814</v>
      </c>
      <c r="E1938" s="19">
        <v>0.28083023805312668</v>
      </c>
      <c r="F1938" s="19">
        <v>1151.06</v>
      </c>
    </row>
    <row r="1939" spans="4:6" x14ac:dyDescent="0.25">
      <c r="D1939" s="18">
        <v>40815</v>
      </c>
      <c r="E1939" s="19">
        <v>0.28511904890832784</v>
      </c>
      <c r="F1939" s="19">
        <v>1160.4000000000001</v>
      </c>
    </row>
    <row r="1940" spans="4:6" x14ac:dyDescent="0.25">
      <c r="D1940" s="18">
        <v>40816</v>
      </c>
      <c r="E1940" s="19">
        <v>0.27043036239431867</v>
      </c>
      <c r="F1940" s="19">
        <v>1131.42</v>
      </c>
    </row>
    <row r="1941" spans="4:6" x14ac:dyDescent="0.25">
      <c r="D1941" s="18">
        <v>40819</v>
      </c>
      <c r="E1941" s="19">
        <v>0.2835428164920622</v>
      </c>
      <c r="F1941" s="19">
        <v>1099.23</v>
      </c>
    </row>
    <row r="1942" spans="4:6" x14ac:dyDescent="0.25">
      <c r="D1942" s="18">
        <v>40820</v>
      </c>
      <c r="E1942" s="19">
        <v>0.29943817413358476</v>
      </c>
      <c r="F1942" s="19">
        <v>1123.95</v>
      </c>
    </row>
    <row r="1943" spans="4:6" x14ac:dyDescent="0.25">
      <c r="D1943" s="18">
        <v>40821</v>
      </c>
      <c r="E1943" s="19">
        <v>0.30609609334333276</v>
      </c>
      <c r="F1943" s="19">
        <v>1144.03</v>
      </c>
    </row>
    <row r="1944" spans="4:6" x14ac:dyDescent="0.25">
      <c r="D1944" s="18">
        <v>40822</v>
      </c>
      <c r="E1944" s="19">
        <v>0.29962587637326404</v>
      </c>
      <c r="F1944" s="19">
        <v>1164.97</v>
      </c>
    </row>
    <row r="1945" spans="4:6" x14ac:dyDescent="0.25">
      <c r="D1945" s="18">
        <v>40823</v>
      </c>
      <c r="E1945" s="19">
        <v>0.30480483994649227</v>
      </c>
      <c r="F1945" s="19">
        <v>1155.46</v>
      </c>
    </row>
    <row r="1946" spans="4:6" x14ac:dyDescent="0.25">
      <c r="D1946" s="18">
        <v>40826</v>
      </c>
      <c r="E1946" s="19">
        <v>0.29075444810223822</v>
      </c>
      <c r="F1946" s="19">
        <v>1194.8900000000001</v>
      </c>
    </row>
    <row r="1947" spans="4:6" x14ac:dyDescent="0.25">
      <c r="D1947" s="18">
        <v>40827</v>
      </c>
      <c r="E1947" s="19">
        <v>0.31005143888122799</v>
      </c>
      <c r="F1947" s="19">
        <v>1195.54</v>
      </c>
    </row>
    <row r="1948" spans="4:6" x14ac:dyDescent="0.25">
      <c r="D1948" s="18">
        <v>40828</v>
      </c>
      <c r="E1948" s="19">
        <v>0.29621357034984047</v>
      </c>
      <c r="F1948" s="19">
        <v>1207.25</v>
      </c>
    </row>
    <row r="1949" spans="4:6" x14ac:dyDescent="0.25">
      <c r="D1949" s="18">
        <v>40829</v>
      </c>
      <c r="E1949" s="19">
        <v>0.29711746606599382</v>
      </c>
      <c r="F1949" s="19">
        <v>1203.6600000000001</v>
      </c>
    </row>
    <row r="1950" spans="4:6" x14ac:dyDescent="0.25">
      <c r="D1950" s="18">
        <v>40830</v>
      </c>
      <c r="E1950" s="19">
        <v>0.29569622347083624</v>
      </c>
      <c r="F1950" s="19">
        <v>1224.58</v>
      </c>
    </row>
    <row r="1951" spans="4:6" x14ac:dyDescent="0.25">
      <c r="D1951" s="18">
        <v>40833</v>
      </c>
      <c r="E1951" s="19">
        <v>0.29796573576831231</v>
      </c>
      <c r="F1951" s="19">
        <v>1200.8599999999999</v>
      </c>
    </row>
    <row r="1952" spans="4:6" x14ac:dyDescent="0.25">
      <c r="D1952" s="18">
        <v>40834</v>
      </c>
      <c r="E1952" s="19">
        <v>0.29973255910957519</v>
      </c>
      <c r="F1952" s="19">
        <v>1225.3800000000001</v>
      </c>
    </row>
    <row r="1953" spans="4:6" x14ac:dyDescent="0.25">
      <c r="D1953" s="18">
        <v>40835</v>
      </c>
      <c r="E1953" s="19">
        <v>0.30683650382076694</v>
      </c>
      <c r="F1953" s="19">
        <v>1209.8800000000001</v>
      </c>
    </row>
    <row r="1954" spans="4:6" x14ac:dyDescent="0.25">
      <c r="D1954" s="18">
        <v>40836</v>
      </c>
      <c r="E1954" s="19">
        <v>0.3080475207653921</v>
      </c>
      <c r="F1954" s="19">
        <v>1215.3900000000001</v>
      </c>
    </row>
    <row r="1955" spans="4:6" x14ac:dyDescent="0.25">
      <c r="D1955" s="18">
        <v>40837</v>
      </c>
      <c r="E1955" s="19">
        <v>0.3083798231061603</v>
      </c>
      <c r="F1955" s="19">
        <v>1238.25</v>
      </c>
    </row>
    <row r="1956" spans="4:6" x14ac:dyDescent="0.25">
      <c r="D1956" s="18">
        <v>40840</v>
      </c>
      <c r="E1956" s="19">
        <v>0.29813113555331028</v>
      </c>
      <c r="F1956" s="19">
        <v>1254.19</v>
      </c>
    </row>
    <row r="1957" spans="4:6" x14ac:dyDescent="0.25">
      <c r="D1957" s="18">
        <v>40841</v>
      </c>
      <c r="E1957" s="19">
        <v>0.28058835688007122</v>
      </c>
      <c r="F1957" s="19">
        <v>1229.05</v>
      </c>
    </row>
    <row r="1958" spans="4:6" x14ac:dyDescent="0.25">
      <c r="D1958" s="18">
        <v>40842</v>
      </c>
      <c r="E1958" s="19">
        <v>0.28810593071509993</v>
      </c>
      <c r="F1958" s="19">
        <v>1242</v>
      </c>
    </row>
    <row r="1959" spans="4:6" x14ac:dyDescent="0.25">
      <c r="D1959" s="18">
        <v>40843</v>
      </c>
      <c r="E1959" s="19">
        <v>0.27958548226101648</v>
      </c>
      <c r="F1959" s="19">
        <v>1284.5899999999999</v>
      </c>
    </row>
    <row r="1960" spans="4:6" x14ac:dyDescent="0.25">
      <c r="D1960" s="18">
        <v>40844</v>
      </c>
      <c r="E1960" s="19">
        <v>0.29982489028397985</v>
      </c>
      <c r="F1960" s="19">
        <v>1285.0899999999999</v>
      </c>
    </row>
    <row r="1961" spans="4:6" x14ac:dyDescent="0.25">
      <c r="D1961" s="18">
        <v>40847</v>
      </c>
      <c r="E1961" s="19">
        <v>0.29135767053413891</v>
      </c>
      <c r="F1961" s="19">
        <v>1253.3</v>
      </c>
    </row>
    <row r="1962" spans="4:6" x14ac:dyDescent="0.25">
      <c r="D1962" s="18">
        <v>40848</v>
      </c>
      <c r="E1962" s="19">
        <v>0.30220553453417343</v>
      </c>
      <c r="F1962" s="19">
        <v>1218.28</v>
      </c>
    </row>
    <row r="1963" spans="4:6" x14ac:dyDescent="0.25">
      <c r="D1963" s="18">
        <v>40849</v>
      </c>
      <c r="E1963" s="19">
        <v>0.30528855626051032</v>
      </c>
      <c r="F1963" s="19">
        <v>1237.9000000000001</v>
      </c>
    </row>
    <row r="1964" spans="4:6" x14ac:dyDescent="0.25">
      <c r="D1964" s="18">
        <v>40850</v>
      </c>
      <c r="E1964" s="19">
        <v>0.29424815913221897</v>
      </c>
      <c r="F1964" s="19">
        <v>1261.1500000000001</v>
      </c>
    </row>
    <row r="1965" spans="4:6" x14ac:dyDescent="0.25">
      <c r="D1965" s="18">
        <v>40851</v>
      </c>
      <c r="E1965" s="19">
        <v>0.29134645470641923</v>
      </c>
      <c r="F1965" s="19">
        <v>1253.23</v>
      </c>
    </row>
    <row r="1966" spans="4:6" x14ac:dyDescent="0.25">
      <c r="D1966" s="18">
        <v>40854</v>
      </c>
      <c r="E1966" s="19">
        <v>0.28591183637411638</v>
      </c>
      <c r="F1966" s="19">
        <v>1261.1199999999999</v>
      </c>
    </row>
    <row r="1967" spans="4:6" x14ac:dyDescent="0.25">
      <c r="D1967" s="18">
        <v>40855</v>
      </c>
      <c r="E1967" s="19">
        <v>0.28005046542540735</v>
      </c>
      <c r="F1967" s="19">
        <v>1275.92</v>
      </c>
    </row>
    <row r="1968" spans="4:6" x14ac:dyDescent="0.25">
      <c r="D1968" s="18">
        <v>40856</v>
      </c>
      <c r="E1968" s="19">
        <v>0.2814567689636735</v>
      </c>
      <c r="F1968" s="19">
        <v>1229.0999999999999</v>
      </c>
    </row>
    <row r="1969" spans="4:6" x14ac:dyDescent="0.25">
      <c r="D1969" s="18">
        <v>40857</v>
      </c>
      <c r="E1969" s="19">
        <v>0.28693188437284239</v>
      </c>
      <c r="F1969" s="19">
        <v>1239.7</v>
      </c>
    </row>
    <row r="1970" spans="4:6" x14ac:dyDescent="0.25">
      <c r="D1970" s="18">
        <v>40858</v>
      </c>
      <c r="E1970" s="19">
        <v>0.2883941413994337</v>
      </c>
      <c r="F1970" s="19">
        <v>1263.8499999999999</v>
      </c>
    </row>
    <row r="1971" spans="4:6" x14ac:dyDescent="0.25">
      <c r="D1971" s="18">
        <v>40861</v>
      </c>
      <c r="E1971" s="19">
        <v>0.29384797796012141</v>
      </c>
      <c r="F1971" s="19">
        <v>1251.78</v>
      </c>
    </row>
    <row r="1972" spans="4:6" x14ac:dyDescent="0.25">
      <c r="D1972" s="18">
        <v>40862</v>
      </c>
      <c r="E1972" s="19">
        <v>0.29546544572114442</v>
      </c>
      <c r="F1972" s="19">
        <v>1257.81</v>
      </c>
    </row>
    <row r="1973" spans="4:6" x14ac:dyDescent="0.25">
      <c r="D1973" s="18">
        <v>40863</v>
      </c>
      <c r="E1973" s="19">
        <v>0.2901093099658803</v>
      </c>
      <c r="F1973" s="19">
        <v>1236.9100000000001</v>
      </c>
    </row>
    <row r="1974" spans="4:6" x14ac:dyDescent="0.25">
      <c r="D1974" s="18">
        <v>40864</v>
      </c>
      <c r="E1974" s="19">
        <v>0.28809187301278</v>
      </c>
      <c r="F1974" s="19">
        <v>1216.1300000000001</v>
      </c>
    </row>
    <row r="1975" spans="4:6" x14ac:dyDescent="0.25">
      <c r="D1975" s="18">
        <v>40865</v>
      </c>
      <c r="E1975" s="19">
        <v>0.28566597065957122</v>
      </c>
      <c r="F1975" s="19">
        <v>1215.6500000000001</v>
      </c>
    </row>
    <row r="1976" spans="4:6" x14ac:dyDescent="0.25">
      <c r="D1976" s="18">
        <v>40868</v>
      </c>
      <c r="E1976" s="19">
        <v>0.28240156241434478</v>
      </c>
      <c r="F1976" s="19">
        <v>1192.98</v>
      </c>
    </row>
    <row r="1977" spans="4:6" x14ac:dyDescent="0.25">
      <c r="D1977" s="18">
        <v>40869</v>
      </c>
      <c r="E1977" s="19">
        <v>0.28909032417651243</v>
      </c>
      <c r="F1977" s="19">
        <v>1188.04</v>
      </c>
    </row>
    <row r="1978" spans="4:6" x14ac:dyDescent="0.25">
      <c r="D1978" s="18">
        <v>40870</v>
      </c>
      <c r="E1978" s="19">
        <v>0.28247671288945214</v>
      </c>
      <c r="F1978" s="19">
        <v>1161.79</v>
      </c>
    </row>
    <row r="1979" spans="4:6" x14ac:dyDescent="0.25">
      <c r="D1979" s="18">
        <v>40872</v>
      </c>
      <c r="E1979" s="19">
        <v>0.28920108338392936</v>
      </c>
      <c r="F1979" s="19">
        <v>1158.67</v>
      </c>
    </row>
    <row r="1980" spans="4:6" x14ac:dyDescent="0.25">
      <c r="D1980" s="18">
        <v>40875</v>
      </c>
      <c r="E1980" s="19">
        <v>0.28111162623319502</v>
      </c>
      <c r="F1980" s="19">
        <v>1192.55</v>
      </c>
    </row>
    <row r="1981" spans="4:6" x14ac:dyDescent="0.25">
      <c r="D1981" s="18">
        <v>40876</v>
      </c>
      <c r="E1981" s="19">
        <v>0.29543206481649997</v>
      </c>
      <c r="F1981" s="19">
        <v>1195.19</v>
      </c>
    </row>
    <row r="1982" spans="4:6" x14ac:dyDescent="0.25">
      <c r="D1982" s="18">
        <v>40877</v>
      </c>
      <c r="E1982" s="19">
        <v>0.27260680536584536</v>
      </c>
      <c r="F1982" s="19">
        <v>1246.96</v>
      </c>
    </row>
    <row r="1983" spans="4:6" x14ac:dyDescent="0.25">
      <c r="D1983" s="18">
        <v>40878</v>
      </c>
      <c r="E1983" s="19">
        <v>0.30807236494285017</v>
      </c>
      <c r="F1983" s="19">
        <v>1244.58</v>
      </c>
    </row>
    <row r="1984" spans="4:6" x14ac:dyDescent="0.25">
      <c r="D1984" s="18">
        <v>40879</v>
      </c>
      <c r="E1984" s="19">
        <v>0.29624886511483689</v>
      </c>
      <c r="F1984" s="19">
        <v>1244.28</v>
      </c>
    </row>
    <row r="1985" spans="4:6" x14ac:dyDescent="0.25">
      <c r="D1985" s="18">
        <v>40882</v>
      </c>
      <c r="E1985" s="19">
        <v>0.28029314017362644</v>
      </c>
      <c r="F1985" s="19">
        <v>1257.08</v>
      </c>
    </row>
    <row r="1986" spans="4:6" x14ac:dyDescent="0.25">
      <c r="D1986" s="18">
        <v>40883</v>
      </c>
      <c r="E1986" s="19">
        <v>0.2772009164784765</v>
      </c>
      <c r="F1986" s="19">
        <v>1258.47</v>
      </c>
    </row>
    <row r="1987" spans="4:6" x14ac:dyDescent="0.25">
      <c r="D1987" s="18">
        <v>40884</v>
      </c>
      <c r="E1987" s="19">
        <v>0.26997829675303642</v>
      </c>
      <c r="F1987" s="19">
        <v>1261.01</v>
      </c>
    </row>
    <row r="1988" spans="4:6" x14ac:dyDescent="0.25">
      <c r="D1988" s="18">
        <v>40885</v>
      </c>
      <c r="E1988" s="19">
        <v>0.26922156021667326</v>
      </c>
      <c r="F1988" s="19">
        <v>1234.3499999999999</v>
      </c>
    </row>
    <row r="1989" spans="4:6" x14ac:dyDescent="0.25">
      <c r="D1989" s="18">
        <v>40886</v>
      </c>
      <c r="E1989" s="19">
        <v>0.27795566792839771</v>
      </c>
      <c r="F1989" s="19">
        <v>1255.19</v>
      </c>
    </row>
    <row r="1990" spans="4:6" x14ac:dyDescent="0.25">
      <c r="D1990" s="18">
        <v>40889</v>
      </c>
      <c r="E1990" s="19">
        <v>0.28091086867814136</v>
      </c>
      <c r="F1990" s="19">
        <v>1236.47</v>
      </c>
    </row>
    <row r="1991" spans="4:6" x14ac:dyDescent="0.25">
      <c r="D1991" s="18">
        <v>40890</v>
      </c>
      <c r="E1991" s="19">
        <v>0.25590566799937925</v>
      </c>
      <c r="F1991" s="19">
        <v>1225.73</v>
      </c>
    </row>
    <row r="1992" spans="4:6" x14ac:dyDescent="0.25">
      <c r="D1992" s="18">
        <v>40891</v>
      </c>
      <c r="E1992" s="19">
        <v>0.25595863992897738</v>
      </c>
      <c r="F1992" s="19">
        <v>1211.82</v>
      </c>
    </row>
    <row r="1993" spans="4:6" x14ac:dyDescent="0.25">
      <c r="D1993" s="18">
        <v>40892</v>
      </c>
      <c r="E1993" s="19">
        <v>0.25048595690296827</v>
      </c>
      <c r="F1993" s="19">
        <v>1215.75</v>
      </c>
    </row>
    <row r="1994" spans="4:6" x14ac:dyDescent="0.25">
      <c r="D1994" s="18">
        <v>40893</v>
      </c>
      <c r="E1994" s="19">
        <v>0.24861317019471077</v>
      </c>
      <c r="F1994" s="19">
        <v>1219.6600000000001</v>
      </c>
    </row>
    <row r="1995" spans="4:6" x14ac:dyDescent="0.25">
      <c r="D1995" s="18">
        <v>40896</v>
      </c>
      <c r="E1995" s="19">
        <v>0.24831850861603288</v>
      </c>
      <c r="F1995" s="19">
        <v>1205.3499999999999</v>
      </c>
    </row>
    <row r="1996" spans="4:6" x14ac:dyDescent="0.25">
      <c r="D1996" s="18">
        <v>40897</v>
      </c>
      <c r="E1996" s="19">
        <v>0.24503399750628471</v>
      </c>
      <c r="F1996" s="19">
        <v>1241.3</v>
      </c>
    </row>
    <row r="1997" spans="4:6" x14ac:dyDescent="0.25">
      <c r="D1997" s="18">
        <v>40898</v>
      </c>
      <c r="E1997" s="19">
        <v>0.25816118432451585</v>
      </c>
      <c r="F1997" s="19">
        <v>1243.72</v>
      </c>
    </row>
    <row r="1998" spans="4:6" x14ac:dyDescent="0.25">
      <c r="D1998" s="18">
        <v>40899</v>
      </c>
      <c r="E1998" s="19">
        <v>0.25824187089802353</v>
      </c>
      <c r="F1998" s="19">
        <v>1254</v>
      </c>
    </row>
    <row r="1999" spans="4:6" x14ac:dyDescent="0.25">
      <c r="D1999" s="18">
        <v>40900</v>
      </c>
      <c r="E1999" s="19">
        <v>0.25180535761648154</v>
      </c>
      <c r="F1999" s="19">
        <v>1265.33</v>
      </c>
    </row>
    <row r="2000" spans="4:6" x14ac:dyDescent="0.25">
      <c r="D2000" s="18">
        <v>40904</v>
      </c>
      <c r="E2000" s="19">
        <v>0.25324967641466917</v>
      </c>
      <c r="F2000" s="19">
        <v>1265.43</v>
      </c>
    </row>
    <row r="2001" spans="4:6" x14ac:dyDescent="0.25">
      <c r="D2001" s="18">
        <v>40905</v>
      </c>
      <c r="E2001" s="19">
        <v>0.24169663892347243</v>
      </c>
      <c r="F2001" s="19">
        <v>1249.6400000000001</v>
      </c>
    </row>
    <row r="2002" spans="4:6" x14ac:dyDescent="0.25">
      <c r="D2002" s="18">
        <v>40906</v>
      </c>
      <c r="E2002" s="19">
        <v>0.2452354273562441</v>
      </c>
      <c r="F2002" s="19">
        <v>1263.02</v>
      </c>
    </row>
    <row r="2003" spans="4:6" x14ac:dyDescent="0.25">
      <c r="D2003" s="18">
        <v>40907</v>
      </c>
      <c r="E2003" s="19">
        <v>0.22787033666516793</v>
      </c>
      <c r="F2003" s="19">
        <v>1257.5999999999999</v>
      </c>
    </row>
    <row r="2004" spans="4:6" x14ac:dyDescent="0.25">
      <c r="D2004" s="18">
        <v>40911</v>
      </c>
      <c r="E2004" s="19">
        <v>0.22821202168264373</v>
      </c>
      <c r="F2004" s="19">
        <v>1277.06</v>
      </c>
    </row>
    <row r="2005" spans="4:6" x14ac:dyDescent="0.25">
      <c r="D2005" s="18">
        <v>40912</v>
      </c>
      <c r="E2005" s="19">
        <v>0.18489384743159054</v>
      </c>
      <c r="F2005" s="19">
        <v>1277.3</v>
      </c>
    </row>
    <row r="2006" spans="4:6" x14ac:dyDescent="0.25">
      <c r="D2006" s="18">
        <v>40913</v>
      </c>
      <c r="E2006" s="19">
        <v>0.18478184866135799</v>
      </c>
      <c r="F2006" s="19">
        <v>1281.06</v>
      </c>
    </row>
    <row r="2007" spans="4:6" x14ac:dyDescent="0.25">
      <c r="D2007" s="18">
        <v>40914</v>
      </c>
      <c r="E2007" s="19">
        <v>0.18504765060802333</v>
      </c>
      <c r="F2007" s="19">
        <v>1277.81</v>
      </c>
    </row>
    <row r="2008" spans="4:6" x14ac:dyDescent="0.25">
      <c r="D2008" s="18">
        <v>40917</v>
      </c>
      <c r="E2008" s="19">
        <v>0.18198003338111979</v>
      </c>
      <c r="F2008" s="19">
        <v>1280.7</v>
      </c>
    </row>
    <row r="2009" spans="4:6" x14ac:dyDescent="0.25">
      <c r="D2009" s="18">
        <v>40918</v>
      </c>
      <c r="E2009" s="19">
        <v>0.18210217786422067</v>
      </c>
      <c r="F2009" s="19">
        <v>1292.08</v>
      </c>
    </row>
    <row r="2010" spans="4:6" x14ac:dyDescent="0.25">
      <c r="D2010" s="18">
        <v>40919</v>
      </c>
      <c r="E2010" s="19">
        <v>0.18442092807929036</v>
      </c>
      <c r="F2010" s="19">
        <v>1292.48</v>
      </c>
    </row>
    <row r="2011" spans="4:6" x14ac:dyDescent="0.25">
      <c r="D2011" s="18">
        <v>40920</v>
      </c>
      <c r="E2011" s="19">
        <v>0.16965228606288427</v>
      </c>
      <c r="F2011" s="19">
        <v>1295.5</v>
      </c>
    </row>
    <row r="2012" spans="4:6" x14ac:dyDescent="0.25">
      <c r="D2012" s="18">
        <v>40921</v>
      </c>
      <c r="E2012" s="19">
        <v>0.16010457474401343</v>
      </c>
      <c r="F2012" s="19">
        <v>1289.0899999999999</v>
      </c>
    </row>
    <row r="2013" spans="4:6" x14ac:dyDescent="0.25">
      <c r="D2013" s="18">
        <v>40925</v>
      </c>
      <c r="E2013" s="19">
        <v>0.15273813899059302</v>
      </c>
      <c r="F2013" s="19">
        <v>1293.67</v>
      </c>
    </row>
    <row r="2014" spans="4:6" x14ac:dyDescent="0.25">
      <c r="D2014" s="18">
        <v>40926</v>
      </c>
      <c r="E2014" s="19">
        <v>0.15033709351799837</v>
      </c>
      <c r="F2014" s="19">
        <v>1308.04</v>
      </c>
    </row>
    <row r="2015" spans="4:6" x14ac:dyDescent="0.25">
      <c r="D2015" s="18">
        <v>40927</v>
      </c>
      <c r="E2015" s="19">
        <v>0.15002314898551553</v>
      </c>
      <c r="F2015" s="19">
        <v>1314.5</v>
      </c>
    </row>
    <row r="2016" spans="4:6" x14ac:dyDescent="0.25">
      <c r="D2016" s="18">
        <v>40928</v>
      </c>
      <c r="E2016" s="19">
        <v>0.15054857220387954</v>
      </c>
      <c r="F2016" s="19">
        <v>1315.38</v>
      </c>
    </row>
    <row r="2017" spans="4:6" x14ac:dyDescent="0.25">
      <c r="D2017" s="18">
        <v>40931</v>
      </c>
      <c r="E2017" s="19">
        <v>0.15017291130445842</v>
      </c>
      <c r="F2017" s="19">
        <v>1316</v>
      </c>
    </row>
    <row r="2018" spans="4:6" x14ac:dyDescent="0.25">
      <c r="D2018" s="18">
        <v>40932</v>
      </c>
      <c r="E2018" s="19">
        <v>0.14477200940216275</v>
      </c>
      <c r="F2018" s="19">
        <v>1314.65</v>
      </c>
    </row>
    <row r="2019" spans="4:6" x14ac:dyDescent="0.25">
      <c r="D2019" s="18">
        <v>40933</v>
      </c>
      <c r="E2019" s="19">
        <v>0.10524922105841485</v>
      </c>
      <c r="F2019" s="19">
        <v>1326.06</v>
      </c>
    </row>
    <row r="2020" spans="4:6" x14ac:dyDescent="0.25">
      <c r="D2020" s="18">
        <v>40934</v>
      </c>
      <c r="E2020" s="19">
        <v>0.10903831548388965</v>
      </c>
      <c r="F2020" s="19">
        <v>1318.43</v>
      </c>
    </row>
    <row r="2021" spans="4:6" x14ac:dyDescent="0.25">
      <c r="D2021" s="18">
        <v>40935</v>
      </c>
      <c r="E2021" s="19">
        <v>0.10721302852128864</v>
      </c>
      <c r="F2021" s="19">
        <v>1316.33</v>
      </c>
    </row>
    <row r="2022" spans="4:6" x14ac:dyDescent="0.25">
      <c r="D2022" s="18">
        <v>40938</v>
      </c>
      <c r="E2022" s="19">
        <v>0.10294198639247773</v>
      </c>
      <c r="F2022" s="19">
        <v>1313.01</v>
      </c>
    </row>
    <row r="2023" spans="4:6" x14ac:dyDescent="0.25">
      <c r="D2023" s="18">
        <v>40939</v>
      </c>
      <c r="E2023" s="19">
        <v>0.10329584286389734</v>
      </c>
      <c r="F2023" s="19">
        <v>1312.41</v>
      </c>
    </row>
    <row r="2024" spans="4:6" x14ac:dyDescent="0.25">
      <c r="D2024" s="18">
        <v>40940</v>
      </c>
      <c r="E2024" s="19">
        <v>9.4161788177820852E-2</v>
      </c>
      <c r="F2024" s="19">
        <v>1324.09</v>
      </c>
    </row>
    <row r="2025" spans="4:6" x14ac:dyDescent="0.25">
      <c r="D2025" s="18">
        <v>40941</v>
      </c>
      <c r="E2025" s="19">
        <v>9.2013227146791068E-2</v>
      </c>
      <c r="F2025" s="19">
        <v>1325.54</v>
      </c>
    </row>
    <row r="2026" spans="4:6" x14ac:dyDescent="0.25">
      <c r="D2026" s="18">
        <v>40942</v>
      </c>
      <c r="E2026" s="19">
        <v>9.0930238059179519E-2</v>
      </c>
      <c r="F2026" s="19">
        <v>1344.9</v>
      </c>
    </row>
    <row r="2027" spans="4:6" x14ac:dyDescent="0.25">
      <c r="D2027" s="18">
        <v>40945</v>
      </c>
      <c r="E2027" s="19">
        <v>8.9306689173390713E-2</v>
      </c>
      <c r="F2027" s="19">
        <v>1344.33</v>
      </c>
    </row>
    <row r="2028" spans="4:6" x14ac:dyDescent="0.25">
      <c r="D2028" s="18">
        <v>40946</v>
      </c>
      <c r="E2028" s="19">
        <v>8.9315948525528807E-2</v>
      </c>
      <c r="F2028" s="19">
        <v>1347.05</v>
      </c>
    </row>
    <row r="2029" spans="4:6" x14ac:dyDescent="0.25">
      <c r="D2029" s="18">
        <v>40947</v>
      </c>
      <c r="E2029" s="19">
        <v>8.9023420571104767E-2</v>
      </c>
      <c r="F2029" s="19">
        <v>1349.96</v>
      </c>
    </row>
    <row r="2030" spans="4:6" x14ac:dyDescent="0.25">
      <c r="D2030" s="18">
        <v>40948</v>
      </c>
      <c r="E2030" s="19">
        <v>8.8907813123791105E-2</v>
      </c>
      <c r="F2030" s="19">
        <v>1351.95</v>
      </c>
    </row>
    <row r="2031" spans="4:6" x14ac:dyDescent="0.25">
      <c r="D2031" s="18">
        <v>40949</v>
      </c>
      <c r="E2031" s="19">
        <v>8.8718619627798465E-2</v>
      </c>
      <c r="F2031" s="19">
        <v>1342.64</v>
      </c>
    </row>
    <row r="2032" spans="4:6" x14ac:dyDescent="0.25">
      <c r="D2032" s="18">
        <v>40952</v>
      </c>
      <c r="E2032" s="19">
        <v>8.6726639452739437E-2</v>
      </c>
      <c r="F2032" s="19">
        <v>1351.77</v>
      </c>
    </row>
    <row r="2033" spans="4:6" x14ac:dyDescent="0.25">
      <c r="D2033" s="18">
        <v>40953</v>
      </c>
      <c r="E2033" s="19">
        <v>8.9702267935455826E-2</v>
      </c>
      <c r="F2033" s="19">
        <v>1350.5</v>
      </c>
    </row>
    <row r="2034" spans="4:6" x14ac:dyDescent="0.25">
      <c r="D2034" s="18">
        <v>40954</v>
      </c>
      <c r="E2034" s="19">
        <v>8.9410429169764272E-2</v>
      </c>
      <c r="F2034" s="19">
        <v>1343.23</v>
      </c>
    </row>
    <row r="2035" spans="4:6" x14ac:dyDescent="0.25">
      <c r="D2035" s="18">
        <v>40955</v>
      </c>
      <c r="E2035" s="19">
        <v>8.9700271099867335E-2</v>
      </c>
      <c r="F2035" s="19">
        <v>1358.04</v>
      </c>
    </row>
    <row r="2036" spans="4:6" x14ac:dyDescent="0.25">
      <c r="D2036" s="18">
        <v>40956</v>
      </c>
      <c r="E2036" s="19">
        <v>9.6329301767200726E-2</v>
      </c>
      <c r="F2036" s="19">
        <v>1361.23</v>
      </c>
    </row>
    <row r="2037" spans="4:6" x14ac:dyDescent="0.25">
      <c r="D2037" s="18">
        <v>40960</v>
      </c>
      <c r="E2037" s="19">
        <v>8.9132469083959165E-2</v>
      </c>
      <c r="F2037" s="19">
        <v>1362.21</v>
      </c>
    </row>
    <row r="2038" spans="4:6" x14ac:dyDescent="0.25">
      <c r="D2038" s="18">
        <v>40961</v>
      </c>
      <c r="E2038" s="19">
        <v>8.7592920848042016E-2</v>
      </c>
      <c r="F2038" s="19">
        <v>1357.66</v>
      </c>
    </row>
    <row r="2039" spans="4:6" x14ac:dyDescent="0.25">
      <c r="D2039" s="18">
        <v>40962</v>
      </c>
      <c r="E2039" s="19">
        <v>8.8292765214684793E-2</v>
      </c>
      <c r="F2039" s="19">
        <v>1363.46</v>
      </c>
    </row>
    <row r="2040" spans="4:6" x14ac:dyDescent="0.25">
      <c r="D2040" s="18">
        <v>40963</v>
      </c>
      <c r="E2040" s="19">
        <v>8.9449594463886908E-2</v>
      </c>
      <c r="F2040" s="19">
        <v>1365.74</v>
      </c>
    </row>
    <row r="2041" spans="4:6" x14ac:dyDescent="0.25">
      <c r="D2041" s="18">
        <v>40966</v>
      </c>
      <c r="E2041" s="19">
        <v>8.9560819859927393E-2</v>
      </c>
      <c r="F2041" s="19">
        <v>1367.59</v>
      </c>
    </row>
    <row r="2042" spans="4:6" x14ac:dyDescent="0.25">
      <c r="D2042" s="18">
        <v>40967</v>
      </c>
      <c r="E2042" s="19">
        <v>8.4774536751364288E-2</v>
      </c>
      <c r="F2042" s="19">
        <v>1372.18</v>
      </c>
    </row>
    <row r="2043" spans="4:6" x14ac:dyDescent="0.25">
      <c r="D2043" s="18">
        <v>40968</v>
      </c>
      <c r="E2043" s="19">
        <v>8.3270035342721024E-2</v>
      </c>
      <c r="F2043" s="19">
        <v>1365.68</v>
      </c>
    </row>
    <row r="2044" spans="4:6" x14ac:dyDescent="0.25">
      <c r="D2044" s="18">
        <v>40969</v>
      </c>
      <c r="E2044" s="19">
        <v>8.4634768273826752E-2</v>
      </c>
      <c r="F2044" s="19">
        <v>1374.09</v>
      </c>
    </row>
    <row r="2045" spans="4:6" x14ac:dyDescent="0.25">
      <c r="D2045" s="18">
        <v>40970</v>
      </c>
      <c r="E2045" s="19">
        <v>8.6727827426655649E-2</v>
      </c>
      <c r="F2045" s="19">
        <v>1369.63</v>
      </c>
    </row>
    <row r="2046" spans="4:6" x14ac:dyDescent="0.25">
      <c r="D2046" s="18">
        <v>40973</v>
      </c>
      <c r="E2046" s="19">
        <v>8.74093294731597E-2</v>
      </c>
      <c r="F2046" s="19">
        <v>1364.33</v>
      </c>
    </row>
    <row r="2047" spans="4:6" x14ac:dyDescent="0.25">
      <c r="D2047" s="18">
        <v>40974</v>
      </c>
      <c r="E2047" s="19">
        <v>8.3146523055667179E-2</v>
      </c>
      <c r="F2047" s="19">
        <v>1343.36</v>
      </c>
    </row>
    <row r="2048" spans="4:6" x14ac:dyDescent="0.25">
      <c r="D2048" s="18">
        <v>40975</v>
      </c>
      <c r="E2048" s="19">
        <v>9.8223519714645852E-2</v>
      </c>
      <c r="F2048" s="19">
        <v>1352.63</v>
      </c>
    </row>
    <row r="2049" spans="4:6" x14ac:dyDescent="0.25">
      <c r="D2049" s="18">
        <v>40976</v>
      </c>
      <c r="E2049" s="19">
        <v>8.8211878993958506E-2</v>
      </c>
      <c r="F2049" s="19">
        <v>1365.91</v>
      </c>
    </row>
    <row r="2050" spans="4:6" x14ac:dyDescent="0.25">
      <c r="D2050" s="18">
        <v>40977</v>
      </c>
      <c r="E2050" s="19">
        <v>9.4194760905234015E-2</v>
      </c>
      <c r="F2050" s="19">
        <v>1370.87</v>
      </c>
    </row>
    <row r="2051" spans="4:6" x14ac:dyDescent="0.25">
      <c r="D2051" s="18">
        <v>40980</v>
      </c>
      <c r="E2051" s="19">
        <v>9.4743602621846279E-2</v>
      </c>
      <c r="F2051" s="19">
        <v>1371.09</v>
      </c>
    </row>
    <row r="2052" spans="4:6" x14ac:dyDescent="0.25">
      <c r="D2052" s="18">
        <v>40981</v>
      </c>
      <c r="E2052" s="19">
        <v>9.4463243932717114E-2</v>
      </c>
      <c r="F2052" s="19">
        <v>1395.95</v>
      </c>
    </row>
    <row r="2053" spans="4:6" x14ac:dyDescent="0.25">
      <c r="D2053" s="18">
        <v>40982</v>
      </c>
      <c r="E2053" s="19">
        <v>0.11223640002830242</v>
      </c>
      <c r="F2053" s="19">
        <v>1394.28</v>
      </c>
    </row>
    <row r="2054" spans="4:6" x14ac:dyDescent="0.25">
      <c r="D2054" s="18">
        <v>40983</v>
      </c>
      <c r="E2054" s="19">
        <v>0.10984745313550805</v>
      </c>
      <c r="F2054" s="19">
        <v>1402.6</v>
      </c>
    </row>
    <row r="2055" spans="4:6" x14ac:dyDescent="0.25">
      <c r="D2055" s="18">
        <v>40984</v>
      </c>
      <c r="E2055" s="19">
        <v>0.10929698341690555</v>
      </c>
      <c r="F2055" s="19">
        <v>1404.17</v>
      </c>
    </row>
    <row r="2056" spans="4:6" x14ac:dyDescent="0.25">
      <c r="D2056" s="18">
        <v>40987</v>
      </c>
      <c r="E2056" s="19">
        <v>0.1093162671666594</v>
      </c>
      <c r="F2056" s="19">
        <v>1409.75</v>
      </c>
    </row>
    <row r="2057" spans="4:6" x14ac:dyDescent="0.25">
      <c r="D2057" s="18">
        <v>40988</v>
      </c>
      <c r="E2057" s="19">
        <v>0.10861161401837176</v>
      </c>
      <c r="F2057" s="19">
        <v>1405.52</v>
      </c>
    </row>
    <row r="2058" spans="4:6" x14ac:dyDescent="0.25">
      <c r="D2058" s="18">
        <v>40989</v>
      </c>
      <c r="E2058" s="19">
        <v>0.10257994645444042</v>
      </c>
      <c r="F2058" s="19">
        <v>1402.89</v>
      </c>
    </row>
    <row r="2059" spans="4:6" x14ac:dyDescent="0.25">
      <c r="D2059" s="18">
        <v>40990</v>
      </c>
      <c r="E2059" s="19">
        <v>0.10246839905286319</v>
      </c>
      <c r="F2059" s="19">
        <v>1392.78</v>
      </c>
    </row>
    <row r="2060" spans="4:6" x14ac:dyDescent="0.25">
      <c r="D2060" s="18">
        <v>40991</v>
      </c>
      <c r="E2060" s="19">
        <v>0.10532350418935861</v>
      </c>
      <c r="F2060" s="19">
        <v>1397.11</v>
      </c>
    </row>
    <row r="2061" spans="4:6" x14ac:dyDescent="0.25">
      <c r="D2061" s="18">
        <v>40994</v>
      </c>
      <c r="E2061" s="19">
        <v>0.10523870486909517</v>
      </c>
      <c r="F2061" s="19">
        <v>1416.51</v>
      </c>
    </row>
    <row r="2062" spans="4:6" x14ac:dyDescent="0.25">
      <c r="D2062" s="18">
        <v>40995</v>
      </c>
      <c r="E2062" s="19">
        <v>0.11421627034924151</v>
      </c>
      <c r="F2062" s="19">
        <v>1412.52</v>
      </c>
    </row>
    <row r="2063" spans="4:6" x14ac:dyDescent="0.25">
      <c r="D2063" s="18">
        <v>40996</v>
      </c>
      <c r="E2063" s="19">
        <v>0.11447497316982996</v>
      </c>
      <c r="F2063" s="19">
        <v>1405.54</v>
      </c>
    </row>
    <row r="2064" spans="4:6" x14ac:dyDescent="0.25">
      <c r="D2064" s="18">
        <v>40997</v>
      </c>
      <c r="E2064" s="19">
        <v>0.11560546351691535</v>
      </c>
      <c r="F2064" s="19">
        <v>1403.28</v>
      </c>
    </row>
    <row r="2065" spans="4:6" x14ac:dyDescent="0.25">
      <c r="D2065" s="18">
        <v>40998</v>
      </c>
      <c r="E2065" s="19">
        <v>0.1151767649053165</v>
      </c>
      <c r="F2065" s="19">
        <v>1408.47</v>
      </c>
    </row>
    <row r="2066" spans="4:6" x14ac:dyDescent="0.25">
      <c r="D2066" s="18">
        <v>41001</v>
      </c>
      <c r="E2066" s="19">
        <v>0.11473247733025525</v>
      </c>
      <c r="F2066" s="19">
        <v>1419.04</v>
      </c>
    </row>
    <row r="2067" spans="4:6" x14ac:dyDescent="0.25">
      <c r="D2067" s="18">
        <v>41002</v>
      </c>
      <c r="E2067" s="19">
        <v>0.11563787995866139</v>
      </c>
      <c r="F2067" s="19">
        <v>1413.38</v>
      </c>
    </row>
    <row r="2068" spans="4:6" x14ac:dyDescent="0.25">
      <c r="D2068" s="18">
        <v>41003</v>
      </c>
      <c r="E2068" s="19">
        <v>0.11590518377650295</v>
      </c>
      <c r="F2068" s="19">
        <v>1398.96</v>
      </c>
    </row>
    <row r="2069" spans="4:6" x14ac:dyDescent="0.25">
      <c r="D2069" s="18">
        <v>41004</v>
      </c>
      <c r="E2069" s="19">
        <v>0.12027641185066257</v>
      </c>
      <c r="F2069" s="19">
        <v>1398.08</v>
      </c>
    </row>
    <row r="2070" spans="4:6" x14ac:dyDescent="0.25">
      <c r="D2070" s="18">
        <v>41008</v>
      </c>
      <c r="E2070" s="19">
        <v>0.10827148035180442</v>
      </c>
      <c r="F2070" s="19">
        <v>1382.2</v>
      </c>
    </row>
    <row r="2071" spans="4:6" x14ac:dyDescent="0.25">
      <c r="D2071" s="18">
        <v>41009</v>
      </c>
      <c r="E2071" s="19">
        <v>0.11258670407476865</v>
      </c>
      <c r="F2071" s="19">
        <v>1358.59</v>
      </c>
    </row>
    <row r="2072" spans="4:6" x14ac:dyDescent="0.25">
      <c r="D2072" s="18">
        <v>41010</v>
      </c>
      <c r="E2072" s="19">
        <v>0.12240324156019812</v>
      </c>
      <c r="F2072" s="19">
        <v>1368.71</v>
      </c>
    </row>
    <row r="2073" spans="4:6" x14ac:dyDescent="0.25">
      <c r="D2073" s="18">
        <v>41011</v>
      </c>
      <c r="E2073" s="19">
        <v>0.12435000729757001</v>
      </c>
      <c r="F2073" s="19">
        <v>1387.57</v>
      </c>
    </row>
    <row r="2074" spans="4:6" x14ac:dyDescent="0.25">
      <c r="D2074" s="18">
        <v>41012</v>
      </c>
      <c r="E2074" s="19">
        <v>0.13269487469767569</v>
      </c>
      <c r="F2074" s="19">
        <v>1370.26</v>
      </c>
    </row>
    <row r="2075" spans="4:6" x14ac:dyDescent="0.25">
      <c r="D2075" s="18">
        <v>41015</v>
      </c>
      <c r="E2075" s="19">
        <v>0.12535748912313055</v>
      </c>
      <c r="F2075" s="19">
        <v>1369.57</v>
      </c>
    </row>
    <row r="2076" spans="4:6" x14ac:dyDescent="0.25">
      <c r="D2076" s="18">
        <v>41016</v>
      </c>
      <c r="E2076" s="19">
        <v>0.12530360299468421</v>
      </c>
      <c r="F2076" s="19">
        <v>1390.78</v>
      </c>
    </row>
    <row r="2077" spans="4:6" x14ac:dyDescent="0.25">
      <c r="D2077" s="18">
        <v>41017</v>
      </c>
      <c r="E2077" s="19">
        <v>0.13416703967967553</v>
      </c>
      <c r="F2077" s="19">
        <v>1385.14</v>
      </c>
    </row>
    <row r="2078" spans="4:6" x14ac:dyDescent="0.25">
      <c r="D2078" s="18">
        <v>41018</v>
      </c>
      <c r="E2078" s="19">
        <v>0.13481690796021942</v>
      </c>
      <c r="F2078" s="19">
        <v>1376.92</v>
      </c>
    </row>
    <row r="2079" spans="4:6" x14ac:dyDescent="0.25">
      <c r="D2079" s="18">
        <v>41019</v>
      </c>
      <c r="E2079" s="19">
        <v>0.13565114631046746</v>
      </c>
      <c r="F2079" s="19">
        <v>1378.53</v>
      </c>
    </row>
    <row r="2080" spans="4:6" x14ac:dyDescent="0.25">
      <c r="D2080" s="18">
        <v>41022</v>
      </c>
      <c r="E2080" s="19">
        <v>0.13532715238857085</v>
      </c>
      <c r="F2080" s="19">
        <v>1366.94</v>
      </c>
    </row>
    <row r="2081" spans="4:6" x14ac:dyDescent="0.25">
      <c r="D2081" s="18">
        <v>41023</v>
      </c>
      <c r="E2081" s="19">
        <v>0.13816582281284398</v>
      </c>
      <c r="F2081" s="19">
        <v>1371.97</v>
      </c>
    </row>
    <row r="2082" spans="4:6" x14ac:dyDescent="0.25">
      <c r="D2082" s="18">
        <v>41024</v>
      </c>
      <c r="E2082" s="19">
        <v>0.13654715829236835</v>
      </c>
      <c r="F2082" s="19">
        <v>1390.69</v>
      </c>
    </row>
    <row r="2083" spans="4:6" x14ac:dyDescent="0.25">
      <c r="D2083" s="18">
        <v>41025</v>
      </c>
      <c r="E2083" s="19">
        <v>0.14366132455313899</v>
      </c>
      <c r="F2083" s="19">
        <v>1399.98</v>
      </c>
    </row>
    <row r="2084" spans="4:6" x14ac:dyDescent="0.25">
      <c r="D2084" s="18">
        <v>41026</v>
      </c>
      <c r="E2084" s="19">
        <v>0.13772436278495007</v>
      </c>
      <c r="F2084" s="19">
        <v>1403.36</v>
      </c>
    </row>
    <row r="2085" spans="4:6" x14ac:dyDescent="0.25">
      <c r="D2085" s="18">
        <v>41029</v>
      </c>
      <c r="E2085" s="19">
        <v>0.13763526846171559</v>
      </c>
      <c r="F2085" s="19">
        <v>1397.91</v>
      </c>
    </row>
    <row r="2086" spans="4:6" x14ac:dyDescent="0.25">
      <c r="D2086" s="18">
        <v>41030</v>
      </c>
      <c r="E2086" s="19">
        <v>0.13724359095987682</v>
      </c>
      <c r="F2086" s="19">
        <v>1405.82</v>
      </c>
    </row>
    <row r="2087" spans="4:6" x14ac:dyDescent="0.25">
      <c r="D2087" s="18">
        <v>41031</v>
      </c>
      <c r="E2087" s="19">
        <v>0.13845875990009138</v>
      </c>
      <c r="F2087" s="19">
        <v>1402.31</v>
      </c>
    </row>
    <row r="2088" spans="4:6" x14ac:dyDescent="0.25">
      <c r="D2088" s="18">
        <v>41032</v>
      </c>
      <c r="E2088" s="19">
        <v>0.13815319884335214</v>
      </c>
      <c r="F2088" s="19">
        <v>1391.57</v>
      </c>
    </row>
    <row r="2089" spans="4:6" x14ac:dyDescent="0.25">
      <c r="D2089" s="18">
        <v>41033</v>
      </c>
      <c r="E2089" s="19">
        <v>0.13828622048917993</v>
      </c>
      <c r="F2089" s="19">
        <v>1369.1</v>
      </c>
    </row>
    <row r="2090" spans="4:6" x14ac:dyDescent="0.25">
      <c r="D2090" s="18">
        <v>41036</v>
      </c>
      <c r="E2090" s="19">
        <v>0.14824185037612447</v>
      </c>
      <c r="F2090" s="19">
        <v>1369.58</v>
      </c>
    </row>
    <row r="2091" spans="4:6" x14ac:dyDescent="0.25">
      <c r="D2091" s="18">
        <v>41037</v>
      </c>
      <c r="E2091" s="19">
        <v>0.14412654393095378</v>
      </c>
      <c r="F2091" s="19">
        <v>1363.72</v>
      </c>
    </row>
    <row r="2092" spans="4:6" x14ac:dyDescent="0.25">
      <c r="D2092" s="18">
        <v>41038</v>
      </c>
      <c r="E2092" s="19">
        <v>0.14483965640512322</v>
      </c>
      <c r="F2092" s="19">
        <v>1354.58</v>
      </c>
    </row>
    <row r="2093" spans="4:6" x14ac:dyDescent="0.25">
      <c r="D2093" s="18">
        <v>41039</v>
      </c>
      <c r="E2093" s="19">
        <v>0.14142764097535482</v>
      </c>
      <c r="F2093" s="19">
        <v>1357.99</v>
      </c>
    </row>
    <row r="2094" spans="4:6" x14ac:dyDescent="0.25">
      <c r="D2094" s="18">
        <v>41040</v>
      </c>
      <c r="E2094" s="19">
        <v>0.12912792879186064</v>
      </c>
      <c r="F2094" s="19">
        <v>1353.39</v>
      </c>
    </row>
    <row r="2095" spans="4:6" x14ac:dyDescent="0.25">
      <c r="D2095" s="18">
        <v>41043</v>
      </c>
      <c r="E2095" s="19">
        <v>0.12718110900114446</v>
      </c>
      <c r="F2095" s="19">
        <v>1338.35</v>
      </c>
    </row>
    <row r="2096" spans="4:6" x14ac:dyDescent="0.25">
      <c r="D2096" s="18">
        <v>41044</v>
      </c>
      <c r="E2096" s="19">
        <v>0.12433903707771954</v>
      </c>
      <c r="F2096" s="19">
        <v>1330.66</v>
      </c>
    </row>
    <row r="2097" spans="4:6" x14ac:dyDescent="0.25">
      <c r="D2097" s="18">
        <v>41045</v>
      </c>
      <c r="E2097" s="19">
        <v>0.11847119661199133</v>
      </c>
      <c r="F2097" s="19">
        <v>1324.8</v>
      </c>
    </row>
    <row r="2098" spans="4:6" x14ac:dyDescent="0.25">
      <c r="D2098" s="18">
        <v>41046</v>
      </c>
      <c r="E2098" s="19">
        <v>0.11939701391089308</v>
      </c>
      <c r="F2098" s="19">
        <v>1304.8599999999999</v>
      </c>
    </row>
    <row r="2099" spans="4:6" x14ac:dyDescent="0.25">
      <c r="D2099" s="18">
        <v>41047</v>
      </c>
      <c r="E2099" s="19">
        <v>0.11910053850919668</v>
      </c>
      <c r="F2099" s="19">
        <v>1295.22</v>
      </c>
    </row>
    <row r="2100" spans="4:6" x14ac:dyDescent="0.25">
      <c r="D2100" s="18">
        <v>41050</v>
      </c>
      <c r="E2100" s="19">
        <v>0.1209364586375489</v>
      </c>
      <c r="F2100" s="19">
        <v>1315.99</v>
      </c>
    </row>
    <row r="2101" spans="4:6" x14ac:dyDescent="0.25">
      <c r="D2101" s="18">
        <v>41051</v>
      </c>
      <c r="E2101" s="19">
        <v>0.13083884709239926</v>
      </c>
      <c r="F2101" s="19">
        <v>1316.63</v>
      </c>
    </row>
    <row r="2102" spans="4:6" x14ac:dyDescent="0.25">
      <c r="D2102" s="18">
        <v>41052</v>
      </c>
      <c r="E2102" s="19">
        <v>0.13078940818750856</v>
      </c>
      <c r="F2102" s="19">
        <v>1318.86</v>
      </c>
    </row>
    <row r="2103" spans="4:6" x14ac:dyDescent="0.25">
      <c r="D2103" s="18">
        <v>41053</v>
      </c>
      <c r="E2103" s="19">
        <v>0.12775811134922779</v>
      </c>
      <c r="F2103" s="19">
        <v>1320.68</v>
      </c>
    </row>
    <row r="2104" spans="4:6" x14ac:dyDescent="0.25">
      <c r="D2104" s="18">
        <v>41054</v>
      </c>
      <c r="E2104" s="19">
        <v>0.12723751822202778</v>
      </c>
      <c r="F2104" s="19">
        <v>1317.82</v>
      </c>
    </row>
    <row r="2105" spans="4:6" x14ac:dyDescent="0.25">
      <c r="D2105" s="18">
        <v>41058</v>
      </c>
      <c r="E2105" s="19">
        <v>0.11890922166036433</v>
      </c>
      <c r="F2105" s="19">
        <v>1332.42</v>
      </c>
    </row>
    <row r="2106" spans="4:6" x14ac:dyDescent="0.25">
      <c r="D2106" s="18">
        <v>41059</v>
      </c>
      <c r="E2106" s="19">
        <v>0.12256500933775603</v>
      </c>
      <c r="F2106" s="19">
        <v>1313.32</v>
      </c>
    </row>
    <row r="2107" spans="4:6" x14ac:dyDescent="0.25">
      <c r="D2107" s="18">
        <v>41060</v>
      </c>
      <c r="E2107" s="19">
        <v>0.13169481817000445</v>
      </c>
      <c r="F2107" s="19">
        <v>1310.33</v>
      </c>
    </row>
    <row r="2108" spans="4:6" x14ac:dyDescent="0.25">
      <c r="D2108" s="18">
        <v>41061</v>
      </c>
      <c r="E2108" s="19">
        <v>0.13126158280043876</v>
      </c>
      <c r="F2108" s="19">
        <v>1278.04</v>
      </c>
    </row>
    <row r="2109" spans="4:6" x14ac:dyDescent="0.25">
      <c r="D2109" s="18">
        <v>41064</v>
      </c>
      <c r="E2109" s="19">
        <v>0.15490699147584289</v>
      </c>
      <c r="F2109" s="19">
        <v>1278.18</v>
      </c>
    </row>
    <row r="2110" spans="4:6" x14ac:dyDescent="0.25">
      <c r="D2110" s="18">
        <v>41065</v>
      </c>
      <c r="E2110" s="19">
        <v>0.15467620724536563</v>
      </c>
      <c r="F2110" s="19">
        <v>1285.5</v>
      </c>
    </row>
    <row r="2111" spans="4:6" x14ac:dyDescent="0.25">
      <c r="D2111" s="18">
        <v>41066</v>
      </c>
      <c r="E2111" s="19">
        <v>0.1536918817534885</v>
      </c>
      <c r="F2111" s="19">
        <v>1315.13</v>
      </c>
    </row>
    <row r="2112" spans="4:6" x14ac:dyDescent="0.25">
      <c r="D2112" s="18">
        <v>41067</v>
      </c>
      <c r="E2112" s="19">
        <v>0.16289202772355774</v>
      </c>
      <c r="F2112" s="19">
        <v>1314.99</v>
      </c>
    </row>
    <row r="2113" spans="4:6" x14ac:dyDescent="0.25">
      <c r="D2113" s="18">
        <v>41068</v>
      </c>
      <c r="E2113" s="19">
        <v>0.16288810592170458</v>
      </c>
      <c r="F2113" s="19">
        <v>1325.66</v>
      </c>
    </row>
    <row r="2114" spans="4:6" x14ac:dyDescent="0.25">
      <c r="D2114" s="18">
        <v>41071</v>
      </c>
      <c r="E2114" s="19">
        <v>0.16452968503961526</v>
      </c>
      <c r="F2114" s="19">
        <v>1308.93</v>
      </c>
    </row>
    <row r="2115" spans="4:6" x14ac:dyDescent="0.25">
      <c r="D2115" s="18">
        <v>41072</v>
      </c>
      <c r="E2115" s="19">
        <v>0.16852192119723008</v>
      </c>
      <c r="F2115" s="19">
        <v>1324.18</v>
      </c>
    </row>
    <row r="2116" spans="4:6" x14ac:dyDescent="0.25">
      <c r="D2116" s="18">
        <v>41073</v>
      </c>
      <c r="E2116" s="19">
        <v>0.17281245041994867</v>
      </c>
      <c r="F2116" s="19">
        <v>1314.88</v>
      </c>
    </row>
    <row r="2117" spans="4:6" x14ac:dyDescent="0.25">
      <c r="D2117" s="18">
        <v>41074</v>
      </c>
      <c r="E2117" s="19">
        <v>0.17407257144287133</v>
      </c>
      <c r="F2117" s="19">
        <v>1329.1</v>
      </c>
    </row>
    <row r="2118" spans="4:6" x14ac:dyDescent="0.25">
      <c r="D2118" s="18">
        <v>41075</v>
      </c>
      <c r="E2118" s="19">
        <v>0.17377037577745358</v>
      </c>
      <c r="F2118" s="19">
        <v>1342.84</v>
      </c>
    </row>
    <row r="2119" spans="4:6" x14ac:dyDescent="0.25">
      <c r="D2119" s="18">
        <v>41078</v>
      </c>
      <c r="E2119" s="19">
        <v>0.17614597102449336</v>
      </c>
      <c r="F2119" s="19">
        <v>1344.78</v>
      </c>
    </row>
    <row r="2120" spans="4:6" x14ac:dyDescent="0.25">
      <c r="D2120" s="18">
        <v>41079</v>
      </c>
      <c r="E2120" s="19">
        <v>0.17557946229539195</v>
      </c>
      <c r="F2120" s="19">
        <v>1357.98</v>
      </c>
    </row>
    <row r="2121" spans="4:6" x14ac:dyDescent="0.25">
      <c r="D2121" s="18">
        <v>41080</v>
      </c>
      <c r="E2121" s="19">
        <v>0.17113297664014604</v>
      </c>
      <c r="F2121" s="19">
        <v>1355.69</v>
      </c>
    </row>
    <row r="2122" spans="4:6" x14ac:dyDescent="0.25">
      <c r="D2122" s="18">
        <v>41081</v>
      </c>
      <c r="E2122" s="19">
        <v>0.16937914655268699</v>
      </c>
      <c r="F2122" s="19">
        <v>1325.51</v>
      </c>
    </row>
    <row r="2123" spans="4:6" x14ac:dyDescent="0.25">
      <c r="D2123" s="18">
        <v>41082</v>
      </c>
      <c r="E2123" s="19">
        <v>0.17775267350777979</v>
      </c>
      <c r="F2123" s="19">
        <v>1335.02</v>
      </c>
    </row>
    <row r="2124" spans="4:6" x14ac:dyDescent="0.25">
      <c r="D2124" s="18">
        <v>41085</v>
      </c>
      <c r="E2124" s="19">
        <v>0.17938428963436548</v>
      </c>
      <c r="F2124" s="19">
        <v>1313.72</v>
      </c>
    </row>
    <row r="2125" spans="4:6" x14ac:dyDescent="0.25">
      <c r="D2125" s="18">
        <v>41086</v>
      </c>
      <c r="E2125" s="19">
        <v>0.18737384241159671</v>
      </c>
      <c r="F2125" s="19">
        <v>1319.99</v>
      </c>
    </row>
    <row r="2126" spans="4:6" x14ac:dyDescent="0.25">
      <c r="D2126" s="18">
        <v>41087</v>
      </c>
      <c r="E2126" s="19">
        <v>0.1880075891802718</v>
      </c>
      <c r="F2126" s="19">
        <v>1331.85</v>
      </c>
    </row>
    <row r="2127" spans="4:6" x14ac:dyDescent="0.25">
      <c r="D2127" s="18">
        <v>41088</v>
      </c>
      <c r="E2127" s="19">
        <v>0.19028791328724837</v>
      </c>
      <c r="F2127" s="19">
        <v>1329.04</v>
      </c>
    </row>
    <row r="2128" spans="4:6" x14ac:dyDescent="0.25">
      <c r="D2128" s="18">
        <v>41089</v>
      </c>
      <c r="E2128" s="19">
        <v>0.18673524593944102</v>
      </c>
      <c r="F2128" s="19">
        <v>1362.16</v>
      </c>
    </row>
    <row r="2129" spans="4:6" x14ac:dyDescent="0.25">
      <c r="D2129" s="18">
        <v>41092</v>
      </c>
      <c r="E2129" s="19">
        <v>0.19855043764282995</v>
      </c>
      <c r="F2129" s="19">
        <v>1365.51</v>
      </c>
    </row>
    <row r="2130" spans="4:6" x14ac:dyDescent="0.25">
      <c r="D2130" s="18">
        <v>41093</v>
      </c>
      <c r="E2130" s="19">
        <v>0.19857462002791032</v>
      </c>
      <c r="F2130" s="19">
        <v>1374.02</v>
      </c>
    </row>
    <row r="2131" spans="4:6" x14ac:dyDescent="0.25">
      <c r="D2131" s="18">
        <v>41095</v>
      </c>
      <c r="E2131" s="19">
        <v>0.18094957048565027</v>
      </c>
      <c r="F2131" s="19">
        <v>1367.58</v>
      </c>
    </row>
    <row r="2132" spans="4:6" x14ac:dyDescent="0.25">
      <c r="D2132" s="18">
        <v>41096</v>
      </c>
      <c r="E2132" s="19">
        <v>0.1816464277619784</v>
      </c>
      <c r="F2132" s="19">
        <v>1354.68</v>
      </c>
    </row>
    <row r="2133" spans="4:6" x14ac:dyDescent="0.25">
      <c r="D2133" s="18">
        <v>41099</v>
      </c>
      <c r="E2133" s="19">
        <v>0.18344145221306138</v>
      </c>
      <c r="F2133" s="19">
        <v>1352.46</v>
      </c>
    </row>
    <row r="2134" spans="4:6" x14ac:dyDescent="0.25">
      <c r="D2134" s="18">
        <v>41100</v>
      </c>
      <c r="E2134" s="19">
        <v>0.16653357859841217</v>
      </c>
      <c r="F2134" s="19">
        <v>1341.47</v>
      </c>
    </row>
    <row r="2135" spans="4:6" x14ac:dyDescent="0.25">
      <c r="D2135" s="18">
        <v>41101</v>
      </c>
      <c r="E2135" s="19">
        <v>0.16880713230349528</v>
      </c>
      <c r="F2135" s="19">
        <v>1341.45</v>
      </c>
    </row>
    <row r="2136" spans="4:6" x14ac:dyDescent="0.25">
      <c r="D2136" s="18">
        <v>41102</v>
      </c>
      <c r="E2136" s="19">
        <v>0.16657661166469398</v>
      </c>
      <c r="F2136" s="19">
        <v>1334.76</v>
      </c>
    </row>
    <row r="2137" spans="4:6" x14ac:dyDescent="0.25">
      <c r="D2137" s="18">
        <v>41103</v>
      </c>
      <c r="E2137" s="19">
        <v>0.161822297784396</v>
      </c>
      <c r="F2137" s="19">
        <v>1356.78</v>
      </c>
    </row>
    <row r="2138" spans="4:6" x14ac:dyDescent="0.25">
      <c r="D2138" s="18">
        <v>41106</v>
      </c>
      <c r="E2138" s="19">
        <v>0.16648236118885568</v>
      </c>
      <c r="F2138" s="19">
        <v>1353.64</v>
      </c>
    </row>
    <row r="2139" spans="4:6" x14ac:dyDescent="0.25">
      <c r="D2139" s="18">
        <v>41107</v>
      </c>
      <c r="E2139" s="19">
        <v>0.1649511258513244</v>
      </c>
      <c r="F2139" s="19">
        <v>1363.67</v>
      </c>
    </row>
    <row r="2140" spans="4:6" x14ac:dyDescent="0.25">
      <c r="D2140" s="18">
        <v>41108</v>
      </c>
      <c r="E2140" s="19">
        <v>0.1628121253620492</v>
      </c>
      <c r="F2140" s="19">
        <v>1372.78</v>
      </c>
    </row>
    <row r="2141" spans="4:6" x14ac:dyDescent="0.25">
      <c r="D2141" s="18">
        <v>41109</v>
      </c>
      <c r="E2141" s="19">
        <v>0.160636180122639</v>
      </c>
      <c r="F2141" s="19">
        <v>1376.51</v>
      </c>
    </row>
    <row r="2142" spans="4:6" x14ac:dyDescent="0.25">
      <c r="D2142" s="18">
        <v>41110</v>
      </c>
      <c r="E2142" s="19">
        <v>0.16082426997016788</v>
      </c>
      <c r="F2142" s="19">
        <v>1362.66</v>
      </c>
    </row>
    <row r="2143" spans="4:6" x14ac:dyDescent="0.25">
      <c r="D2143" s="18">
        <v>41113</v>
      </c>
      <c r="E2143" s="19">
        <v>0.16106817538820645</v>
      </c>
      <c r="F2143" s="19">
        <v>1350.52</v>
      </c>
    </row>
    <row r="2144" spans="4:6" x14ac:dyDescent="0.25">
      <c r="D2144" s="18">
        <v>41114</v>
      </c>
      <c r="E2144" s="19">
        <v>0.16379149857390554</v>
      </c>
      <c r="F2144" s="19">
        <v>1338.31</v>
      </c>
    </row>
    <row r="2145" spans="4:6" x14ac:dyDescent="0.25">
      <c r="D2145" s="18">
        <v>41115</v>
      </c>
      <c r="E2145" s="19">
        <v>0.14821192163847502</v>
      </c>
      <c r="F2145" s="19">
        <v>1337.89</v>
      </c>
    </row>
    <row r="2146" spans="4:6" x14ac:dyDescent="0.25">
      <c r="D2146" s="18">
        <v>41116</v>
      </c>
      <c r="E2146" s="19">
        <v>0.14622750750462993</v>
      </c>
      <c r="F2146" s="19">
        <v>1360.02</v>
      </c>
    </row>
    <row r="2147" spans="4:6" x14ac:dyDescent="0.25">
      <c r="D2147" s="18">
        <v>41117</v>
      </c>
      <c r="E2147" s="19">
        <v>0.14663692526788011</v>
      </c>
      <c r="F2147" s="19">
        <v>1385.97</v>
      </c>
    </row>
    <row r="2148" spans="4:6" x14ac:dyDescent="0.25">
      <c r="D2148" s="18">
        <v>41120</v>
      </c>
      <c r="E2148" s="19">
        <v>0.15916894789166866</v>
      </c>
      <c r="F2148" s="19">
        <v>1385.3</v>
      </c>
    </row>
    <row r="2149" spans="4:6" x14ac:dyDescent="0.25">
      <c r="D2149" s="18">
        <v>41121</v>
      </c>
      <c r="E2149" s="19">
        <v>0.15627207623466496</v>
      </c>
      <c r="F2149" s="19">
        <v>1379.32</v>
      </c>
    </row>
    <row r="2150" spans="4:6" x14ac:dyDescent="0.25">
      <c r="D2150" s="18">
        <v>41122</v>
      </c>
      <c r="E2150" s="19">
        <v>0.15679361568942324</v>
      </c>
      <c r="F2150" s="19">
        <v>1375.32</v>
      </c>
    </row>
    <row r="2151" spans="4:6" x14ac:dyDescent="0.25">
      <c r="D2151" s="18">
        <v>41123</v>
      </c>
      <c r="E2151" s="19">
        <v>0.13319412349524259</v>
      </c>
      <c r="F2151" s="19">
        <v>1365</v>
      </c>
    </row>
    <row r="2152" spans="4:6" x14ac:dyDescent="0.25">
      <c r="D2152" s="18">
        <v>41124</v>
      </c>
      <c r="E2152" s="19">
        <v>0.13535653864857711</v>
      </c>
      <c r="F2152" s="19">
        <v>1390.99</v>
      </c>
    </row>
    <row r="2153" spans="4:6" x14ac:dyDescent="0.25">
      <c r="D2153" s="18">
        <v>41127</v>
      </c>
      <c r="E2153" s="19">
        <v>0.148169503632574</v>
      </c>
      <c r="F2153" s="19">
        <v>1394.23</v>
      </c>
    </row>
    <row r="2154" spans="4:6" x14ac:dyDescent="0.25">
      <c r="D2154" s="18">
        <v>41128</v>
      </c>
      <c r="E2154" s="19">
        <v>0.14752419875874212</v>
      </c>
      <c r="F2154" s="19">
        <v>1401.35</v>
      </c>
    </row>
    <row r="2155" spans="4:6" x14ac:dyDescent="0.25">
      <c r="D2155" s="18">
        <v>41129</v>
      </c>
      <c r="E2155" s="19">
        <v>0.14502315132542132</v>
      </c>
      <c r="F2155" s="19">
        <v>1402.22</v>
      </c>
    </row>
    <row r="2156" spans="4:6" x14ac:dyDescent="0.25">
      <c r="D2156" s="18">
        <v>41130</v>
      </c>
      <c r="E2156" s="19">
        <v>0.14493210277317928</v>
      </c>
      <c r="F2156" s="19">
        <v>1402.8</v>
      </c>
    </row>
    <row r="2157" spans="4:6" x14ac:dyDescent="0.25">
      <c r="D2157" s="18">
        <v>41131</v>
      </c>
      <c r="E2157" s="19">
        <v>0.14228397106398341</v>
      </c>
      <c r="F2157" s="19">
        <v>1405.87</v>
      </c>
    </row>
    <row r="2158" spans="4:6" x14ac:dyDescent="0.25">
      <c r="D2158" s="18">
        <v>41134</v>
      </c>
      <c r="E2158" s="19">
        <v>0.14247619792520624</v>
      </c>
      <c r="F2158" s="19">
        <v>1404.11</v>
      </c>
    </row>
    <row r="2159" spans="4:6" x14ac:dyDescent="0.25">
      <c r="D2159" s="18">
        <v>41135</v>
      </c>
      <c r="E2159" s="19">
        <v>0.14153134489127731</v>
      </c>
      <c r="F2159" s="19">
        <v>1403.93</v>
      </c>
    </row>
    <row r="2160" spans="4:6" x14ac:dyDescent="0.25">
      <c r="D2160" s="18">
        <v>41136</v>
      </c>
      <c r="E2160" s="19">
        <v>0.13024775032245894</v>
      </c>
      <c r="F2160" s="19">
        <v>1405.53</v>
      </c>
    </row>
    <row r="2161" spans="4:6" x14ac:dyDescent="0.25">
      <c r="D2161" s="18">
        <v>41137</v>
      </c>
      <c r="E2161" s="19">
        <v>0.13006861308916812</v>
      </c>
      <c r="F2161" s="19">
        <v>1415.51</v>
      </c>
    </row>
    <row r="2162" spans="4:6" x14ac:dyDescent="0.25">
      <c r="D2162" s="18">
        <v>41138</v>
      </c>
      <c r="E2162" s="19">
        <v>0.12987308904696471</v>
      </c>
      <c r="F2162" s="19">
        <v>1418.16</v>
      </c>
    </row>
    <row r="2163" spans="4:6" x14ac:dyDescent="0.25">
      <c r="D2163" s="18">
        <v>41141</v>
      </c>
      <c r="E2163" s="19">
        <v>0.12805966801695565</v>
      </c>
      <c r="F2163" s="19">
        <v>1418.13</v>
      </c>
    </row>
    <row r="2164" spans="4:6" x14ac:dyDescent="0.25">
      <c r="D2164" s="18">
        <v>41142</v>
      </c>
      <c r="E2164" s="19">
        <v>0.12772997816129411</v>
      </c>
      <c r="F2164" s="19">
        <v>1413.17</v>
      </c>
    </row>
    <row r="2165" spans="4:6" x14ac:dyDescent="0.25">
      <c r="D2165" s="18">
        <v>41143</v>
      </c>
      <c r="E2165" s="19">
        <v>0.12362911288438327</v>
      </c>
      <c r="F2165" s="19">
        <v>1413.49</v>
      </c>
    </row>
    <row r="2166" spans="4:6" x14ac:dyDescent="0.25">
      <c r="D2166" s="18">
        <v>41144</v>
      </c>
      <c r="E2166" s="19">
        <v>0.11986416703263568</v>
      </c>
      <c r="F2166" s="19">
        <v>1402.08</v>
      </c>
    </row>
    <row r="2167" spans="4:6" x14ac:dyDescent="0.25">
      <c r="D2167" s="18">
        <v>41145</v>
      </c>
      <c r="E2167" s="19">
        <v>0.11905904461225363</v>
      </c>
      <c r="F2167" s="19">
        <v>1411.13</v>
      </c>
    </row>
    <row r="2168" spans="4:6" x14ac:dyDescent="0.25">
      <c r="D2168" s="18">
        <v>41148</v>
      </c>
      <c r="E2168" s="19">
        <v>0.12102932373302372</v>
      </c>
      <c r="F2168" s="19">
        <v>1410.44</v>
      </c>
    </row>
    <row r="2169" spans="4:6" x14ac:dyDescent="0.25">
      <c r="D2169" s="18">
        <v>41149</v>
      </c>
      <c r="E2169" s="19">
        <v>0.10755415383519733</v>
      </c>
      <c r="F2169" s="19">
        <v>1409.3</v>
      </c>
    </row>
    <row r="2170" spans="4:6" x14ac:dyDescent="0.25">
      <c r="D2170" s="18">
        <v>41150</v>
      </c>
      <c r="E2170" s="19">
        <v>8.6506293900050643E-2</v>
      </c>
      <c r="F2170" s="19">
        <v>1410.49</v>
      </c>
    </row>
    <row r="2171" spans="4:6" x14ac:dyDescent="0.25">
      <c r="D2171" s="18">
        <v>41151</v>
      </c>
      <c r="E2171" s="19">
        <v>8.6537973853383326E-2</v>
      </c>
      <c r="F2171" s="19">
        <v>1399.48</v>
      </c>
    </row>
    <row r="2172" spans="4:6" x14ac:dyDescent="0.25">
      <c r="D2172" s="18">
        <v>41152</v>
      </c>
      <c r="E2172" s="19">
        <v>8.9318899287318593E-2</v>
      </c>
      <c r="F2172" s="19">
        <v>1406.58</v>
      </c>
    </row>
    <row r="2173" spans="4:6" x14ac:dyDescent="0.25">
      <c r="D2173" s="18">
        <v>41156</v>
      </c>
      <c r="E2173" s="19">
        <v>9.0413430140019166E-2</v>
      </c>
      <c r="F2173" s="19">
        <v>1404.94</v>
      </c>
    </row>
    <row r="2174" spans="4:6" x14ac:dyDescent="0.25">
      <c r="D2174" s="18">
        <v>41157</v>
      </c>
      <c r="E2174" s="19">
        <v>8.6835186953289262E-2</v>
      </c>
      <c r="F2174" s="19">
        <v>1403.44</v>
      </c>
    </row>
    <row r="2175" spans="4:6" x14ac:dyDescent="0.25">
      <c r="D2175" s="18">
        <v>41158</v>
      </c>
      <c r="E2175" s="19">
        <v>5.8978672591981279E-2</v>
      </c>
      <c r="F2175" s="19">
        <v>1432.12</v>
      </c>
    </row>
    <row r="2176" spans="4:6" x14ac:dyDescent="0.25">
      <c r="D2176" s="18">
        <v>41159</v>
      </c>
      <c r="E2176" s="19">
        <v>9.00225234872397E-2</v>
      </c>
      <c r="F2176" s="19">
        <v>1437.92</v>
      </c>
    </row>
    <row r="2177" spans="4:6" x14ac:dyDescent="0.25">
      <c r="D2177" s="18">
        <v>41162</v>
      </c>
      <c r="E2177" s="19">
        <v>8.9409000855067103E-2</v>
      </c>
      <c r="F2177" s="19">
        <v>1429.08</v>
      </c>
    </row>
    <row r="2178" spans="4:6" x14ac:dyDescent="0.25">
      <c r="D2178" s="18">
        <v>41163</v>
      </c>
      <c r="E2178" s="19">
        <v>9.178866560141466E-2</v>
      </c>
      <c r="F2178" s="19">
        <v>1433.56</v>
      </c>
    </row>
    <row r="2179" spans="4:6" x14ac:dyDescent="0.25">
      <c r="D2179" s="18">
        <v>41164</v>
      </c>
      <c r="E2179" s="19">
        <v>9.238732502802352E-2</v>
      </c>
      <c r="F2179" s="19">
        <v>1436.56</v>
      </c>
    </row>
    <row r="2180" spans="4:6" x14ac:dyDescent="0.25">
      <c r="D2180" s="18">
        <v>41165</v>
      </c>
      <c r="E2180" s="19">
        <v>9.2361981039144239E-2</v>
      </c>
      <c r="F2180" s="19">
        <v>1459.99</v>
      </c>
    </row>
    <row r="2181" spans="4:6" x14ac:dyDescent="0.25">
      <c r="D2181" s="18">
        <v>41166</v>
      </c>
      <c r="E2181" s="19">
        <v>0.10728846207386432</v>
      </c>
      <c r="F2181" s="19">
        <v>1465.77</v>
      </c>
    </row>
    <row r="2182" spans="4:6" x14ac:dyDescent="0.25">
      <c r="D2182" s="18">
        <v>41169</v>
      </c>
      <c r="E2182" s="19">
        <v>0.10811774280196723</v>
      </c>
      <c r="F2182" s="19">
        <v>1461.19</v>
      </c>
    </row>
    <row r="2183" spans="4:6" x14ac:dyDescent="0.25">
      <c r="D2183" s="18">
        <v>41170</v>
      </c>
      <c r="E2183" s="19">
        <v>0.10856689710547802</v>
      </c>
      <c r="F2183" s="19">
        <v>1459.32</v>
      </c>
    </row>
    <row r="2184" spans="4:6" x14ac:dyDescent="0.25">
      <c r="D2184" s="18">
        <v>41171</v>
      </c>
      <c r="E2184" s="19">
        <v>0.10598170122786806</v>
      </c>
      <c r="F2184" s="19">
        <v>1461.05</v>
      </c>
    </row>
    <row r="2185" spans="4:6" x14ac:dyDescent="0.25">
      <c r="D2185" s="18">
        <v>41172</v>
      </c>
      <c r="E2185" s="19">
        <v>0.10586845006724997</v>
      </c>
      <c r="F2185" s="19">
        <v>1460.26</v>
      </c>
    </row>
    <row r="2186" spans="4:6" x14ac:dyDescent="0.25">
      <c r="D2186" s="18">
        <v>41173</v>
      </c>
      <c r="E2186" s="19">
        <v>0.1058842495512836</v>
      </c>
      <c r="F2186" s="19">
        <v>1460.15</v>
      </c>
    </row>
    <row r="2187" spans="4:6" x14ac:dyDescent="0.25">
      <c r="D2187" s="18">
        <v>41176</v>
      </c>
      <c r="E2187" s="19">
        <v>0.10521846196849817</v>
      </c>
      <c r="F2187" s="19">
        <v>1456.89</v>
      </c>
    </row>
    <row r="2188" spans="4:6" x14ac:dyDescent="0.25">
      <c r="D2188" s="18">
        <v>41177</v>
      </c>
      <c r="E2188" s="19">
        <v>0.1054872641950562</v>
      </c>
      <c r="F2188" s="19">
        <v>1441.59</v>
      </c>
    </row>
    <row r="2189" spans="4:6" x14ac:dyDescent="0.25">
      <c r="D2189" s="18">
        <v>41178</v>
      </c>
      <c r="E2189" s="19">
        <v>0.10794352526703402</v>
      </c>
      <c r="F2189" s="19">
        <v>1433.32</v>
      </c>
    </row>
    <row r="2190" spans="4:6" x14ac:dyDescent="0.25">
      <c r="D2190" s="18">
        <v>41179</v>
      </c>
      <c r="E2190" s="19">
        <v>0.10750245488658212</v>
      </c>
      <c r="F2190" s="19">
        <v>1447.15</v>
      </c>
    </row>
    <row r="2191" spans="4:6" x14ac:dyDescent="0.25">
      <c r="D2191" s="18">
        <v>41180</v>
      </c>
      <c r="E2191" s="19">
        <v>0.11229548841892621</v>
      </c>
      <c r="F2191" s="19">
        <v>1440.67</v>
      </c>
    </row>
    <row r="2192" spans="4:6" x14ac:dyDescent="0.25">
      <c r="D2192" s="18">
        <v>41183</v>
      </c>
      <c r="E2192" s="19">
        <v>0.11328498758308707</v>
      </c>
      <c r="F2192" s="19">
        <v>1444.49</v>
      </c>
    </row>
    <row r="2193" spans="4:6" x14ac:dyDescent="0.25">
      <c r="D2193" s="18">
        <v>41184</v>
      </c>
      <c r="E2193" s="19">
        <v>0.11360303055397072</v>
      </c>
      <c r="F2193" s="19">
        <v>1445.75</v>
      </c>
    </row>
    <row r="2194" spans="4:6" x14ac:dyDescent="0.25">
      <c r="D2194" s="18">
        <v>41185</v>
      </c>
      <c r="E2194" s="19">
        <v>0.11050311425404787</v>
      </c>
      <c r="F2194" s="19">
        <v>1450.99</v>
      </c>
    </row>
    <row r="2195" spans="4:6" x14ac:dyDescent="0.25">
      <c r="D2195" s="18">
        <v>41186</v>
      </c>
      <c r="E2195" s="19">
        <v>0.10985231930655001</v>
      </c>
      <c r="F2195" s="19">
        <v>1461.4</v>
      </c>
    </row>
    <row r="2196" spans="4:6" x14ac:dyDescent="0.25">
      <c r="D2196" s="18">
        <v>41187</v>
      </c>
      <c r="E2196" s="19">
        <v>0.11241588115443692</v>
      </c>
      <c r="F2196" s="19">
        <v>1460.93</v>
      </c>
    </row>
    <row r="2197" spans="4:6" x14ac:dyDescent="0.25">
      <c r="D2197" s="18">
        <v>41190</v>
      </c>
      <c r="E2197" s="19">
        <v>0.11236300322464171</v>
      </c>
      <c r="F2197" s="19">
        <v>1455.88</v>
      </c>
    </row>
    <row r="2198" spans="4:6" x14ac:dyDescent="0.25">
      <c r="D2198" s="18">
        <v>41191</v>
      </c>
      <c r="E2198" s="19">
        <v>8.9862192549663863E-2</v>
      </c>
      <c r="F2198" s="19">
        <v>1441.48</v>
      </c>
    </row>
    <row r="2199" spans="4:6" x14ac:dyDescent="0.25">
      <c r="D2199" s="18">
        <v>41192</v>
      </c>
      <c r="E2199" s="19">
        <v>9.4973059715934033E-2</v>
      </c>
      <c r="F2199" s="19">
        <v>1432.56</v>
      </c>
    </row>
    <row r="2200" spans="4:6" x14ac:dyDescent="0.25">
      <c r="D2200" s="18" t="s">
        <v>31</v>
      </c>
      <c r="E2200" s="19">
        <v>379.0011249540218</v>
      </c>
      <c r="F2200" s="19">
        <v>2694689.3299999973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F760"/>
  <sheetViews>
    <sheetView workbookViewId="0">
      <selection activeCell="D2" sqref="D2:F2150"/>
    </sheetView>
  </sheetViews>
  <sheetFormatPr defaultRowHeight="15" x14ac:dyDescent="0.25"/>
  <cols>
    <col min="4" max="4" width="13.140625" bestFit="1" customWidth="1"/>
    <col min="5" max="5" width="12.140625" customWidth="1"/>
    <col min="6" max="6" width="10.5703125" customWidth="1"/>
  </cols>
  <sheetData>
    <row r="2" spans="4:6" x14ac:dyDescent="0.25">
      <c r="D2" s="17" t="s">
        <v>30</v>
      </c>
      <c r="E2" s="54" t="s">
        <v>44</v>
      </c>
      <c r="F2" s="54" t="s">
        <v>45</v>
      </c>
    </row>
    <row r="3" spans="4:6" x14ac:dyDescent="0.25">
      <c r="D3" s="18">
        <v>39449</v>
      </c>
      <c r="E3" s="19">
        <v>-1</v>
      </c>
      <c r="F3" s="19">
        <v>23.17</v>
      </c>
    </row>
    <row r="4" spans="4:6" x14ac:dyDescent="0.25">
      <c r="D4" s="18">
        <v>39450</v>
      </c>
      <c r="E4" s="19">
        <v>-1</v>
      </c>
      <c r="F4" s="19">
        <v>22.49</v>
      </c>
    </row>
    <row r="5" spans="4:6" x14ac:dyDescent="0.25">
      <c r="D5" s="18">
        <v>39451</v>
      </c>
      <c r="E5" s="19">
        <v>0</v>
      </c>
      <c r="F5" s="19">
        <v>23.94</v>
      </c>
    </row>
    <row r="6" spans="4:6" x14ac:dyDescent="0.25">
      <c r="D6" s="18">
        <v>39454</v>
      </c>
      <c r="E6" s="19">
        <v>0</v>
      </c>
      <c r="F6" s="19">
        <v>23.79</v>
      </c>
    </row>
    <row r="7" spans="4:6" x14ac:dyDescent="0.25">
      <c r="D7" s="18">
        <v>39455</v>
      </c>
      <c r="E7" s="19">
        <v>0</v>
      </c>
      <c r="F7" s="19">
        <v>25.43</v>
      </c>
    </row>
    <row r="8" spans="4:6" x14ac:dyDescent="0.25">
      <c r="D8" s="18">
        <v>39456</v>
      </c>
      <c r="E8" s="19">
        <v>0</v>
      </c>
      <c r="F8" s="19">
        <v>24.12</v>
      </c>
    </row>
    <row r="9" spans="4:6" x14ac:dyDescent="0.25">
      <c r="D9" s="18">
        <v>39457</v>
      </c>
      <c r="E9" s="19">
        <v>0</v>
      </c>
      <c r="F9" s="19">
        <v>23.45</v>
      </c>
    </row>
    <row r="10" spans="4:6" x14ac:dyDescent="0.25">
      <c r="D10" s="18">
        <v>39458</v>
      </c>
      <c r="E10" s="19">
        <v>0</v>
      </c>
      <c r="F10" s="19">
        <v>23.68</v>
      </c>
    </row>
    <row r="11" spans="4:6" x14ac:dyDescent="0.25">
      <c r="D11" s="18">
        <v>39461</v>
      </c>
      <c r="E11" s="19">
        <v>0</v>
      </c>
      <c r="F11" s="19">
        <v>22.9</v>
      </c>
    </row>
    <row r="12" spans="4:6" x14ac:dyDescent="0.25">
      <c r="D12" s="18">
        <v>39462</v>
      </c>
      <c r="E12" s="19">
        <v>0</v>
      </c>
      <c r="F12" s="19">
        <v>23.34</v>
      </c>
    </row>
    <row r="13" spans="4:6" x14ac:dyDescent="0.25">
      <c r="D13" s="18">
        <v>39463</v>
      </c>
      <c r="E13" s="19">
        <v>0</v>
      </c>
      <c r="F13" s="19">
        <v>24.38</v>
      </c>
    </row>
    <row r="14" spans="4:6" x14ac:dyDescent="0.25">
      <c r="D14" s="18">
        <v>39464</v>
      </c>
      <c r="E14" s="19">
        <v>1</v>
      </c>
      <c r="F14" s="19">
        <v>28.46</v>
      </c>
    </row>
    <row r="15" spans="4:6" x14ac:dyDescent="0.25">
      <c r="D15" s="18">
        <v>39465</v>
      </c>
      <c r="E15" s="19">
        <v>1</v>
      </c>
      <c r="F15" s="19">
        <v>27.18</v>
      </c>
    </row>
    <row r="16" spans="4:6" x14ac:dyDescent="0.25">
      <c r="D16" s="18">
        <v>39469</v>
      </c>
      <c r="E16" s="19">
        <v>1</v>
      </c>
      <c r="F16" s="19">
        <v>31.01</v>
      </c>
    </row>
    <row r="17" spans="4:6" x14ac:dyDescent="0.25">
      <c r="D17" s="18">
        <v>39470</v>
      </c>
      <c r="E17" s="19">
        <v>1</v>
      </c>
      <c r="F17" s="19">
        <v>29.02</v>
      </c>
    </row>
    <row r="18" spans="4:6" x14ac:dyDescent="0.25">
      <c r="D18" s="18">
        <v>39471</v>
      </c>
      <c r="E18" s="19">
        <v>1</v>
      </c>
      <c r="F18" s="19">
        <v>27.78</v>
      </c>
    </row>
    <row r="19" spans="4:6" x14ac:dyDescent="0.25">
      <c r="D19" s="18">
        <v>39472</v>
      </c>
      <c r="E19" s="19">
        <v>1</v>
      </c>
      <c r="F19" s="19">
        <v>29.08</v>
      </c>
    </row>
    <row r="20" spans="4:6" x14ac:dyDescent="0.25">
      <c r="D20" s="18">
        <v>39475</v>
      </c>
      <c r="E20" s="19">
        <v>1</v>
      </c>
      <c r="F20" s="19">
        <v>27.78</v>
      </c>
    </row>
    <row r="21" spans="4:6" x14ac:dyDescent="0.25">
      <c r="D21" s="18">
        <v>39476</v>
      </c>
      <c r="E21" s="19">
        <v>1</v>
      </c>
      <c r="F21" s="19">
        <v>27.32</v>
      </c>
    </row>
    <row r="22" spans="4:6" x14ac:dyDescent="0.25">
      <c r="D22" s="18">
        <v>39477</v>
      </c>
      <c r="E22" s="19">
        <v>1</v>
      </c>
      <c r="F22" s="19">
        <v>27.62</v>
      </c>
    </row>
    <row r="23" spans="4:6" x14ac:dyDescent="0.25">
      <c r="D23" s="18">
        <v>39478</v>
      </c>
      <c r="E23" s="19">
        <v>1</v>
      </c>
      <c r="F23" s="19">
        <v>26.2</v>
      </c>
    </row>
    <row r="24" spans="4:6" x14ac:dyDescent="0.25">
      <c r="D24" s="18">
        <v>39479</v>
      </c>
      <c r="E24" s="19">
        <v>1</v>
      </c>
      <c r="F24" s="19">
        <v>24.02</v>
      </c>
    </row>
    <row r="25" spans="4:6" x14ac:dyDescent="0.25">
      <c r="D25" s="18">
        <v>39482</v>
      </c>
      <c r="E25" s="19">
        <v>1</v>
      </c>
      <c r="F25" s="19">
        <v>25.99</v>
      </c>
    </row>
    <row r="26" spans="4:6" x14ac:dyDescent="0.25">
      <c r="D26" s="18">
        <v>39483</v>
      </c>
      <c r="E26" s="19">
        <v>1</v>
      </c>
      <c r="F26" s="19">
        <v>28.24</v>
      </c>
    </row>
    <row r="27" spans="4:6" x14ac:dyDescent="0.25">
      <c r="D27" s="18">
        <v>39484</v>
      </c>
      <c r="E27" s="19">
        <v>1</v>
      </c>
      <c r="F27" s="19">
        <v>28.97</v>
      </c>
    </row>
    <row r="28" spans="4:6" x14ac:dyDescent="0.25">
      <c r="D28" s="18">
        <v>39485</v>
      </c>
      <c r="E28" s="19">
        <v>1</v>
      </c>
      <c r="F28" s="19">
        <v>27.66</v>
      </c>
    </row>
    <row r="29" spans="4:6" x14ac:dyDescent="0.25">
      <c r="D29" s="18">
        <v>39486</v>
      </c>
      <c r="E29" s="19">
        <v>1</v>
      </c>
      <c r="F29" s="19">
        <v>28.01</v>
      </c>
    </row>
    <row r="30" spans="4:6" x14ac:dyDescent="0.25">
      <c r="D30" s="18">
        <v>39489</v>
      </c>
      <c r="E30" s="19">
        <v>1</v>
      </c>
      <c r="F30" s="19">
        <v>27.6</v>
      </c>
    </row>
    <row r="31" spans="4:6" x14ac:dyDescent="0.25">
      <c r="D31" s="18">
        <v>39490</v>
      </c>
      <c r="E31" s="19">
        <v>1</v>
      </c>
      <c r="F31" s="19">
        <v>26.33</v>
      </c>
    </row>
    <row r="32" spans="4:6" x14ac:dyDescent="0.25">
      <c r="D32" s="18">
        <v>39491</v>
      </c>
      <c r="E32" s="19">
        <v>1</v>
      </c>
      <c r="F32" s="19">
        <v>24.88</v>
      </c>
    </row>
    <row r="33" spans="4:6" x14ac:dyDescent="0.25">
      <c r="D33" s="18">
        <v>39492</v>
      </c>
      <c r="E33" s="19">
        <v>0</v>
      </c>
      <c r="F33" s="19">
        <v>25.54</v>
      </c>
    </row>
    <row r="34" spans="4:6" x14ac:dyDescent="0.25">
      <c r="D34" s="18">
        <v>39493</v>
      </c>
      <c r="E34" s="19">
        <v>0</v>
      </c>
      <c r="F34" s="19">
        <v>25.02</v>
      </c>
    </row>
    <row r="35" spans="4:6" x14ac:dyDescent="0.25">
      <c r="D35" s="18">
        <v>39497</v>
      </c>
      <c r="E35" s="19">
        <v>0</v>
      </c>
      <c r="F35" s="19">
        <v>25.59</v>
      </c>
    </row>
    <row r="36" spans="4:6" x14ac:dyDescent="0.25">
      <c r="D36" s="18">
        <v>39498</v>
      </c>
      <c r="E36" s="19">
        <v>0</v>
      </c>
      <c r="F36" s="19">
        <v>24.4</v>
      </c>
    </row>
    <row r="37" spans="4:6" x14ac:dyDescent="0.25">
      <c r="D37" s="18">
        <v>39499</v>
      </c>
      <c r="E37" s="19">
        <v>0</v>
      </c>
      <c r="F37" s="19">
        <v>25.12</v>
      </c>
    </row>
    <row r="38" spans="4:6" x14ac:dyDescent="0.25">
      <c r="D38" s="18">
        <v>39500</v>
      </c>
      <c r="E38" s="19">
        <v>0</v>
      </c>
      <c r="F38" s="19">
        <v>24.06</v>
      </c>
    </row>
    <row r="39" spans="4:6" x14ac:dyDescent="0.25">
      <c r="D39" s="18">
        <v>39503</v>
      </c>
      <c r="E39" s="19">
        <v>0</v>
      </c>
      <c r="F39" s="19">
        <v>23.03</v>
      </c>
    </row>
    <row r="40" spans="4:6" x14ac:dyDescent="0.25">
      <c r="D40" s="18">
        <v>39504</v>
      </c>
      <c r="E40" s="19">
        <v>0</v>
      </c>
      <c r="F40" s="19">
        <v>21.9</v>
      </c>
    </row>
    <row r="41" spans="4:6" x14ac:dyDescent="0.25">
      <c r="D41" s="18">
        <v>39505</v>
      </c>
      <c r="E41" s="19">
        <v>0</v>
      </c>
      <c r="F41" s="19">
        <v>22.69</v>
      </c>
    </row>
    <row r="42" spans="4:6" x14ac:dyDescent="0.25">
      <c r="D42" s="18">
        <v>39506</v>
      </c>
      <c r="E42" s="19">
        <v>-1</v>
      </c>
      <c r="F42" s="19">
        <v>23.53</v>
      </c>
    </row>
    <row r="43" spans="4:6" x14ac:dyDescent="0.25">
      <c r="D43" s="18">
        <v>39507</v>
      </c>
      <c r="E43" s="19">
        <v>-1</v>
      </c>
      <c r="F43" s="19">
        <v>26.54</v>
      </c>
    </row>
    <row r="44" spans="4:6" x14ac:dyDescent="0.25">
      <c r="D44" s="18">
        <v>39510</v>
      </c>
      <c r="E44" s="19">
        <v>-1</v>
      </c>
      <c r="F44" s="19">
        <v>26.28</v>
      </c>
    </row>
    <row r="45" spans="4:6" x14ac:dyDescent="0.25">
      <c r="D45" s="18">
        <v>39511</v>
      </c>
      <c r="E45" s="19">
        <v>-1</v>
      </c>
      <c r="F45" s="19">
        <v>25.52</v>
      </c>
    </row>
    <row r="46" spans="4:6" x14ac:dyDescent="0.25">
      <c r="D46" s="18">
        <v>39512</v>
      </c>
      <c r="E46" s="19">
        <v>-1</v>
      </c>
      <c r="F46" s="19">
        <v>24.6</v>
      </c>
    </row>
    <row r="47" spans="4:6" x14ac:dyDescent="0.25">
      <c r="D47" s="18">
        <v>39513</v>
      </c>
      <c r="E47" s="19">
        <v>-1</v>
      </c>
      <c r="F47" s="19">
        <v>27.55</v>
      </c>
    </row>
    <row r="48" spans="4:6" x14ac:dyDescent="0.25">
      <c r="D48" s="18">
        <v>39514</v>
      </c>
      <c r="E48" s="19">
        <v>0</v>
      </c>
      <c r="F48" s="19">
        <v>27.49</v>
      </c>
    </row>
    <row r="49" spans="4:6" x14ac:dyDescent="0.25">
      <c r="D49" s="18">
        <v>39517</v>
      </c>
      <c r="E49" s="19">
        <v>0</v>
      </c>
      <c r="F49" s="19">
        <v>29.38</v>
      </c>
    </row>
    <row r="50" spans="4:6" x14ac:dyDescent="0.25">
      <c r="D50" s="18">
        <v>39518</v>
      </c>
      <c r="E50" s="19">
        <v>0</v>
      </c>
      <c r="F50" s="19">
        <v>26.36</v>
      </c>
    </row>
    <row r="51" spans="4:6" x14ac:dyDescent="0.25">
      <c r="D51" s="18">
        <v>39519</v>
      </c>
      <c r="E51" s="19">
        <v>0</v>
      </c>
      <c r="F51" s="19">
        <v>27.22</v>
      </c>
    </row>
    <row r="52" spans="4:6" x14ac:dyDescent="0.25">
      <c r="D52" s="18">
        <v>39520</v>
      </c>
      <c r="E52" s="19">
        <v>0</v>
      </c>
      <c r="F52" s="19">
        <v>27.29</v>
      </c>
    </row>
    <row r="53" spans="4:6" x14ac:dyDescent="0.25">
      <c r="D53" s="18">
        <v>39521</v>
      </c>
      <c r="E53" s="19">
        <v>0</v>
      </c>
      <c r="F53" s="19">
        <v>31.16</v>
      </c>
    </row>
    <row r="54" spans="4:6" x14ac:dyDescent="0.25">
      <c r="D54" s="18">
        <v>39524</v>
      </c>
      <c r="E54" s="19">
        <v>0</v>
      </c>
      <c r="F54" s="19">
        <v>32.24</v>
      </c>
    </row>
    <row r="55" spans="4:6" x14ac:dyDescent="0.25">
      <c r="D55" s="18">
        <v>39525</v>
      </c>
      <c r="E55" s="19">
        <v>0</v>
      </c>
      <c r="F55" s="19">
        <v>25.79</v>
      </c>
    </row>
    <row r="56" spans="4:6" x14ac:dyDescent="0.25">
      <c r="D56" s="18">
        <v>39526</v>
      </c>
      <c r="E56" s="19">
        <v>0</v>
      </c>
      <c r="F56" s="19">
        <v>29.84</v>
      </c>
    </row>
    <row r="57" spans="4:6" x14ac:dyDescent="0.25">
      <c r="D57" s="18">
        <v>39527</v>
      </c>
      <c r="E57" s="19">
        <v>1</v>
      </c>
      <c r="F57" s="19">
        <v>26.62</v>
      </c>
    </row>
    <row r="58" spans="4:6" x14ac:dyDescent="0.25">
      <c r="D58" s="18">
        <v>39531</v>
      </c>
      <c r="E58" s="19">
        <v>1</v>
      </c>
      <c r="F58" s="19">
        <v>25.73</v>
      </c>
    </row>
    <row r="59" spans="4:6" x14ac:dyDescent="0.25">
      <c r="D59" s="18">
        <v>39532</v>
      </c>
      <c r="E59" s="19">
        <v>1</v>
      </c>
      <c r="F59" s="19">
        <v>25.72</v>
      </c>
    </row>
    <row r="60" spans="4:6" x14ac:dyDescent="0.25">
      <c r="D60" s="18">
        <v>39533</v>
      </c>
      <c r="E60" s="19">
        <v>1</v>
      </c>
      <c r="F60" s="19">
        <v>26.08</v>
      </c>
    </row>
    <row r="61" spans="4:6" x14ac:dyDescent="0.25">
      <c r="D61" s="18">
        <v>39534</v>
      </c>
      <c r="E61" s="19">
        <v>0</v>
      </c>
      <c r="F61" s="19">
        <v>25.88</v>
      </c>
    </row>
    <row r="62" spans="4:6" x14ac:dyDescent="0.25">
      <c r="D62" s="18">
        <v>39535</v>
      </c>
      <c r="E62" s="19">
        <v>0</v>
      </c>
      <c r="F62" s="19">
        <v>25.71</v>
      </c>
    </row>
    <row r="63" spans="4:6" x14ac:dyDescent="0.25">
      <c r="D63" s="18">
        <v>39538</v>
      </c>
      <c r="E63" s="19">
        <v>0</v>
      </c>
      <c r="F63" s="19">
        <v>25.61</v>
      </c>
    </row>
    <row r="64" spans="4:6" x14ac:dyDescent="0.25">
      <c r="D64" s="18">
        <v>39539</v>
      </c>
      <c r="E64" s="19">
        <v>0</v>
      </c>
      <c r="F64" s="19">
        <v>22.68</v>
      </c>
    </row>
    <row r="65" spans="4:6" x14ac:dyDescent="0.25">
      <c r="D65" s="18">
        <v>39540</v>
      </c>
      <c r="E65" s="19">
        <v>0</v>
      </c>
      <c r="F65" s="19">
        <v>23.43</v>
      </c>
    </row>
    <row r="66" spans="4:6" x14ac:dyDescent="0.25">
      <c r="D66" s="18">
        <v>39541</v>
      </c>
      <c r="E66" s="19">
        <v>0</v>
      </c>
      <c r="F66" s="19">
        <v>23.21</v>
      </c>
    </row>
    <row r="67" spans="4:6" x14ac:dyDescent="0.25">
      <c r="D67" s="18">
        <v>39542</v>
      </c>
      <c r="E67" s="19">
        <v>0</v>
      </c>
      <c r="F67" s="19">
        <v>22.45</v>
      </c>
    </row>
    <row r="68" spans="4:6" x14ac:dyDescent="0.25">
      <c r="D68" s="18">
        <v>39545</v>
      </c>
      <c r="E68" s="19">
        <v>0</v>
      </c>
      <c r="F68" s="19">
        <v>22.42</v>
      </c>
    </row>
    <row r="69" spans="4:6" x14ac:dyDescent="0.25">
      <c r="D69" s="18">
        <v>39546</v>
      </c>
      <c r="E69" s="19">
        <v>0</v>
      </c>
      <c r="F69" s="19">
        <v>22.36</v>
      </c>
    </row>
    <row r="70" spans="4:6" x14ac:dyDescent="0.25">
      <c r="D70" s="18">
        <v>39547</v>
      </c>
      <c r="E70" s="19">
        <v>-1</v>
      </c>
      <c r="F70" s="19">
        <v>22.81</v>
      </c>
    </row>
    <row r="71" spans="4:6" x14ac:dyDescent="0.25">
      <c r="D71" s="18">
        <v>39548</v>
      </c>
      <c r="E71" s="19">
        <v>-1</v>
      </c>
      <c r="F71" s="19">
        <v>21.98</v>
      </c>
    </row>
    <row r="72" spans="4:6" x14ac:dyDescent="0.25">
      <c r="D72" s="18">
        <v>39549</v>
      </c>
      <c r="E72" s="19">
        <v>-1</v>
      </c>
      <c r="F72" s="19">
        <v>23.46</v>
      </c>
    </row>
    <row r="73" spans="4:6" x14ac:dyDescent="0.25">
      <c r="D73" s="18">
        <v>39552</v>
      </c>
      <c r="E73" s="19">
        <v>-1</v>
      </c>
      <c r="F73" s="19">
        <v>23.82</v>
      </c>
    </row>
    <row r="74" spans="4:6" x14ac:dyDescent="0.25">
      <c r="D74" s="18">
        <v>39553</v>
      </c>
      <c r="E74" s="19">
        <v>-1</v>
      </c>
      <c r="F74" s="19">
        <v>22.78</v>
      </c>
    </row>
    <row r="75" spans="4:6" x14ac:dyDescent="0.25">
      <c r="D75" s="18">
        <v>39554</v>
      </c>
      <c r="E75" s="19">
        <v>-1</v>
      </c>
      <c r="F75" s="19">
        <v>20.53</v>
      </c>
    </row>
    <row r="76" spans="4:6" x14ac:dyDescent="0.25">
      <c r="D76" s="18">
        <v>39555</v>
      </c>
      <c r="E76" s="19">
        <v>-1</v>
      </c>
      <c r="F76" s="19">
        <v>20.37</v>
      </c>
    </row>
    <row r="77" spans="4:6" x14ac:dyDescent="0.25">
      <c r="D77" s="18">
        <v>39556</v>
      </c>
      <c r="E77" s="19">
        <v>-1</v>
      </c>
      <c r="F77" s="19">
        <v>20.13</v>
      </c>
    </row>
    <row r="78" spans="4:6" x14ac:dyDescent="0.25">
      <c r="D78" s="18">
        <v>39559</v>
      </c>
      <c r="E78" s="19">
        <v>-1</v>
      </c>
      <c r="F78" s="19">
        <v>20.5</v>
      </c>
    </row>
    <row r="79" spans="4:6" x14ac:dyDescent="0.25">
      <c r="D79" s="18">
        <v>39560</v>
      </c>
      <c r="E79" s="19">
        <v>-1</v>
      </c>
      <c r="F79" s="19">
        <v>20.87</v>
      </c>
    </row>
    <row r="80" spans="4:6" x14ac:dyDescent="0.25">
      <c r="D80" s="18">
        <v>39561</v>
      </c>
      <c r="E80" s="19">
        <v>-1</v>
      </c>
      <c r="F80" s="19">
        <v>20.260000000000002</v>
      </c>
    </row>
    <row r="81" spans="4:6" x14ac:dyDescent="0.25">
      <c r="D81" s="18">
        <v>39562</v>
      </c>
      <c r="E81" s="19">
        <v>-1</v>
      </c>
      <c r="F81" s="19">
        <v>20.059999999999999</v>
      </c>
    </row>
    <row r="82" spans="4:6" x14ac:dyDescent="0.25">
      <c r="D82" s="18">
        <v>39563</v>
      </c>
      <c r="E82" s="19">
        <v>-1</v>
      </c>
      <c r="F82" s="19">
        <v>19.59</v>
      </c>
    </row>
    <row r="83" spans="4:6" x14ac:dyDescent="0.25">
      <c r="D83" s="18">
        <v>39566</v>
      </c>
      <c r="E83" s="19">
        <v>-1</v>
      </c>
      <c r="F83" s="19">
        <v>19.64</v>
      </c>
    </row>
    <row r="84" spans="4:6" x14ac:dyDescent="0.25">
      <c r="D84" s="18">
        <v>39567</v>
      </c>
      <c r="E84" s="19">
        <v>-1</v>
      </c>
      <c r="F84" s="19">
        <v>20.239999999999998</v>
      </c>
    </row>
    <row r="85" spans="4:6" x14ac:dyDescent="0.25">
      <c r="D85" s="18">
        <v>39568</v>
      </c>
      <c r="E85" s="19">
        <v>-1</v>
      </c>
      <c r="F85" s="19">
        <v>20.79</v>
      </c>
    </row>
    <row r="86" spans="4:6" x14ac:dyDescent="0.25">
      <c r="D86" s="18">
        <v>39569</v>
      </c>
      <c r="E86" s="19">
        <v>-1</v>
      </c>
      <c r="F86" s="19">
        <v>18.88</v>
      </c>
    </row>
    <row r="87" spans="4:6" x14ac:dyDescent="0.25">
      <c r="D87" s="18">
        <v>39570</v>
      </c>
      <c r="E87" s="19">
        <v>-1</v>
      </c>
      <c r="F87" s="19">
        <v>18.18</v>
      </c>
    </row>
    <row r="88" spans="4:6" x14ac:dyDescent="0.25">
      <c r="D88" s="18">
        <v>39573</v>
      </c>
      <c r="E88" s="19">
        <v>-1</v>
      </c>
      <c r="F88" s="19">
        <v>18.899999999999999</v>
      </c>
    </row>
    <row r="89" spans="4:6" x14ac:dyDescent="0.25">
      <c r="D89" s="18">
        <v>39574</v>
      </c>
      <c r="E89" s="19">
        <v>-1</v>
      </c>
      <c r="F89" s="19">
        <v>18.21</v>
      </c>
    </row>
    <row r="90" spans="4:6" x14ac:dyDescent="0.25">
      <c r="D90" s="18">
        <v>39575</v>
      </c>
      <c r="E90" s="19">
        <v>-1</v>
      </c>
      <c r="F90" s="19">
        <v>19.73</v>
      </c>
    </row>
    <row r="91" spans="4:6" x14ac:dyDescent="0.25">
      <c r="D91" s="18">
        <v>39576</v>
      </c>
      <c r="E91" s="19">
        <v>-1</v>
      </c>
      <c r="F91" s="19">
        <v>19.399999999999999</v>
      </c>
    </row>
    <row r="92" spans="4:6" x14ac:dyDescent="0.25">
      <c r="D92" s="18">
        <v>39577</v>
      </c>
      <c r="E92" s="19">
        <v>-1</v>
      </c>
      <c r="F92" s="19">
        <v>19.41</v>
      </c>
    </row>
    <row r="93" spans="4:6" x14ac:dyDescent="0.25">
      <c r="D93" s="18">
        <v>39580</v>
      </c>
      <c r="E93" s="19">
        <v>-1</v>
      </c>
      <c r="F93" s="19">
        <v>17.79</v>
      </c>
    </row>
    <row r="94" spans="4:6" x14ac:dyDescent="0.25">
      <c r="D94" s="18">
        <v>39581</v>
      </c>
      <c r="E94" s="19">
        <v>-1</v>
      </c>
      <c r="F94" s="19">
        <v>17.98</v>
      </c>
    </row>
    <row r="95" spans="4:6" x14ac:dyDescent="0.25">
      <c r="D95" s="18">
        <v>39582</v>
      </c>
      <c r="E95" s="19">
        <v>-1</v>
      </c>
      <c r="F95" s="19">
        <v>17.66</v>
      </c>
    </row>
    <row r="96" spans="4:6" x14ac:dyDescent="0.25">
      <c r="D96" s="18">
        <v>39583</v>
      </c>
      <c r="E96" s="19">
        <v>-1</v>
      </c>
      <c r="F96" s="19">
        <v>16.3</v>
      </c>
    </row>
    <row r="97" spans="4:6" x14ac:dyDescent="0.25">
      <c r="D97" s="18">
        <v>39584</v>
      </c>
      <c r="E97" s="19">
        <v>-1</v>
      </c>
      <c r="F97" s="19">
        <v>16.47</v>
      </c>
    </row>
    <row r="98" spans="4:6" x14ac:dyDescent="0.25">
      <c r="D98" s="18">
        <v>39587</v>
      </c>
      <c r="E98" s="19">
        <v>-1</v>
      </c>
      <c r="F98" s="19">
        <v>17.010000000000002</v>
      </c>
    </row>
    <row r="99" spans="4:6" x14ac:dyDescent="0.25">
      <c r="D99" s="18">
        <v>39588</v>
      </c>
      <c r="E99" s="19">
        <v>-1</v>
      </c>
      <c r="F99" s="19">
        <v>17.579999999999998</v>
      </c>
    </row>
    <row r="100" spans="4:6" x14ac:dyDescent="0.25">
      <c r="D100" s="18">
        <v>39589</v>
      </c>
      <c r="E100" s="19">
        <v>-1</v>
      </c>
      <c r="F100" s="19">
        <v>18.59</v>
      </c>
    </row>
    <row r="101" spans="4:6" x14ac:dyDescent="0.25">
      <c r="D101" s="18">
        <v>39590</v>
      </c>
      <c r="E101" s="19">
        <v>-1</v>
      </c>
      <c r="F101" s="19">
        <v>18.05</v>
      </c>
    </row>
    <row r="102" spans="4:6" x14ac:dyDescent="0.25">
      <c r="D102" s="18">
        <v>39591</v>
      </c>
      <c r="E102" s="19">
        <v>-1</v>
      </c>
      <c r="F102" s="19">
        <v>19.55</v>
      </c>
    </row>
    <row r="103" spans="4:6" x14ac:dyDescent="0.25">
      <c r="D103" s="18">
        <v>39595</v>
      </c>
      <c r="E103" s="19">
        <v>-1</v>
      </c>
      <c r="F103" s="19">
        <v>19.64</v>
      </c>
    </row>
    <row r="104" spans="4:6" x14ac:dyDescent="0.25">
      <c r="D104" s="18">
        <v>39596</v>
      </c>
      <c r="E104" s="19">
        <v>0</v>
      </c>
      <c r="F104" s="19">
        <v>19.07</v>
      </c>
    </row>
    <row r="105" spans="4:6" x14ac:dyDescent="0.25">
      <c r="D105" s="18">
        <v>39597</v>
      </c>
      <c r="E105" s="19">
        <v>0</v>
      </c>
      <c r="F105" s="19">
        <v>18.14</v>
      </c>
    </row>
    <row r="106" spans="4:6" x14ac:dyDescent="0.25">
      <c r="D106" s="18">
        <v>39598</v>
      </c>
      <c r="E106" s="19">
        <v>0</v>
      </c>
      <c r="F106" s="19">
        <v>17.829999999999998</v>
      </c>
    </row>
    <row r="107" spans="4:6" x14ac:dyDescent="0.25">
      <c r="D107" s="18">
        <v>39601</v>
      </c>
      <c r="E107" s="19">
        <v>0</v>
      </c>
      <c r="F107" s="19">
        <v>19.829999999999998</v>
      </c>
    </row>
    <row r="108" spans="4:6" x14ac:dyDescent="0.25">
      <c r="D108" s="18">
        <v>39602</v>
      </c>
      <c r="E108" s="19">
        <v>0</v>
      </c>
      <c r="F108" s="19">
        <v>20.239999999999998</v>
      </c>
    </row>
    <row r="109" spans="4:6" x14ac:dyDescent="0.25">
      <c r="D109" s="18">
        <v>39603</v>
      </c>
      <c r="E109" s="19">
        <v>0</v>
      </c>
      <c r="F109" s="19">
        <v>20.8</v>
      </c>
    </row>
    <row r="110" spans="4:6" x14ac:dyDescent="0.25">
      <c r="D110" s="18">
        <v>39604</v>
      </c>
      <c r="E110" s="19">
        <v>0</v>
      </c>
      <c r="F110" s="19">
        <v>18.63</v>
      </c>
    </row>
    <row r="111" spans="4:6" x14ac:dyDescent="0.25">
      <c r="D111" s="18">
        <v>39605</v>
      </c>
      <c r="E111" s="19">
        <v>0</v>
      </c>
      <c r="F111" s="19">
        <v>23.56</v>
      </c>
    </row>
    <row r="112" spans="4:6" x14ac:dyDescent="0.25">
      <c r="D112" s="18">
        <v>39608</v>
      </c>
      <c r="E112" s="19">
        <v>0</v>
      </c>
      <c r="F112" s="19">
        <v>23.12</v>
      </c>
    </row>
    <row r="113" spans="4:6" x14ac:dyDescent="0.25">
      <c r="D113" s="18">
        <v>39609</v>
      </c>
      <c r="E113" s="19">
        <v>1</v>
      </c>
      <c r="F113" s="19">
        <v>23.18</v>
      </c>
    </row>
    <row r="114" spans="4:6" x14ac:dyDescent="0.25">
      <c r="D114" s="18">
        <v>39610</v>
      </c>
      <c r="E114" s="19">
        <v>1</v>
      </c>
      <c r="F114" s="19">
        <v>24.12</v>
      </c>
    </row>
    <row r="115" spans="4:6" x14ac:dyDescent="0.25">
      <c r="D115" s="18">
        <v>39611</v>
      </c>
      <c r="E115" s="19">
        <v>1</v>
      </c>
      <c r="F115" s="19">
        <v>23.33</v>
      </c>
    </row>
    <row r="116" spans="4:6" x14ac:dyDescent="0.25">
      <c r="D116" s="18">
        <v>39612</v>
      </c>
      <c r="E116" s="19">
        <v>1</v>
      </c>
      <c r="F116" s="19">
        <v>21.22</v>
      </c>
    </row>
    <row r="117" spans="4:6" x14ac:dyDescent="0.25">
      <c r="D117" s="18">
        <v>39615</v>
      </c>
      <c r="E117" s="19">
        <v>1</v>
      </c>
      <c r="F117" s="19">
        <v>20.95</v>
      </c>
    </row>
    <row r="118" spans="4:6" x14ac:dyDescent="0.25">
      <c r="D118" s="18">
        <v>39616</v>
      </c>
      <c r="E118" s="19">
        <v>1</v>
      </c>
      <c r="F118" s="19">
        <v>21.13</v>
      </c>
    </row>
    <row r="119" spans="4:6" x14ac:dyDescent="0.25">
      <c r="D119" s="18">
        <v>39617</v>
      </c>
      <c r="E119" s="19">
        <v>1</v>
      </c>
      <c r="F119" s="19">
        <v>22.24</v>
      </c>
    </row>
    <row r="120" spans="4:6" x14ac:dyDescent="0.25">
      <c r="D120" s="18">
        <v>39618</v>
      </c>
      <c r="E120" s="19">
        <v>1</v>
      </c>
      <c r="F120" s="19">
        <v>21.58</v>
      </c>
    </row>
    <row r="121" spans="4:6" x14ac:dyDescent="0.25">
      <c r="D121" s="18">
        <v>39619</v>
      </c>
      <c r="E121" s="19">
        <v>1</v>
      </c>
      <c r="F121" s="19">
        <v>22.87</v>
      </c>
    </row>
    <row r="122" spans="4:6" x14ac:dyDescent="0.25">
      <c r="D122" s="18">
        <v>39622</v>
      </c>
      <c r="E122" s="19">
        <v>1</v>
      </c>
      <c r="F122" s="19">
        <v>22.64</v>
      </c>
    </row>
    <row r="123" spans="4:6" x14ac:dyDescent="0.25">
      <c r="D123" s="18">
        <v>39623</v>
      </c>
      <c r="E123" s="19">
        <v>1</v>
      </c>
      <c r="F123" s="19">
        <v>22.42</v>
      </c>
    </row>
    <row r="124" spans="4:6" x14ac:dyDescent="0.25">
      <c r="D124" s="18">
        <v>39624</v>
      </c>
      <c r="E124" s="19">
        <v>1</v>
      </c>
      <c r="F124" s="19">
        <v>21.14</v>
      </c>
    </row>
    <row r="125" spans="4:6" x14ac:dyDescent="0.25">
      <c r="D125" s="18">
        <v>39625</v>
      </c>
      <c r="E125" s="19">
        <v>1</v>
      </c>
      <c r="F125" s="19">
        <v>23.93</v>
      </c>
    </row>
    <row r="126" spans="4:6" x14ac:dyDescent="0.25">
      <c r="D126" s="18">
        <v>39626</v>
      </c>
      <c r="E126" s="19">
        <v>1</v>
      </c>
      <c r="F126" s="19">
        <v>23.44</v>
      </c>
    </row>
    <row r="127" spans="4:6" x14ac:dyDescent="0.25">
      <c r="D127" s="18">
        <v>39629</v>
      </c>
      <c r="E127" s="19">
        <v>1</v>
      </c>
      <c r="F127" s="19">
        <v>23.95</v>
      </c>
    </row>
    <row r="128" spans="4:6" x14ac:dyDescent="0.25">
      <c r="D128" s="18">
        <v>39630</v>
      </c>
      <c r="E128" s="19">
        <v>1</v>
      </c>
      <c r="F128" s="19">
        <v>23.65</v>
      </c>
    </row>
    <row r="129" spans="4:6" x14ac:dyDescent="0.25">
      <c r="D129" s="18">
        <v>39631</v>
      </c>
      <c r="E129" s="19">
        <v>1</v>
      </c>
      <c r="F129" s="19">
        <v>25.92</v>
      </c>
    </row>
    <row r="130" spans="4:6" x14ac:dyDescent="0.25">
      <c r="D130" s="18">
        <v>39632</v>
      </c>
      <c r="E130" s="19">
        <v>1</v>
      </c>
      <c r="F130" s="19">
        <v>24.78</v>
      </c>
    </row>
    <row r="131" spans="4:6" x14ac:dyDescent="0.25">
      <c r="D131" s="18">
        <v>39636</v>
      </c>
      <c r="E131" s="19">
        <v>1</v>
      </c>
      <c r="F131" s="19">
        <v>25.78</v>
      </c>
    </row>
    <row r="132" spans="4:6" x14ac:dyDescent="0.25">
      <c r="D132" s="18">
        <v>39637</v>
      </c>
      <c r="E132" s="19">
        <v>1</v>
      </c>
      <c r="F132" s="19">
        <v>23.15</v>
      </c>
    </row>
    <row r="133" spans="4:6" x14ac:dyDescent="0.25">
      <c r="D133" s="18">
        <v>39638</v>
      </c>
      <c r="E133" s="19">
        <v>1</v>
      </c>
      <c r="F133" s="19">
        <v>25.23</v>
      </c>
    </row>
    <row r="134" spans="4:6" x14ac:dyDescent="0.25">
      <c r="D134" s="18">
        <v>39639</v>
      </c>
      <c r="E134" s="19">
        <v>1</v>
      </c>
      <c r="F134" s="19">
        <v>25.59</v>
      </c>
    </row>
    <row r="135" spans="4:6" x14ac:dyDescent="0.25">
      <c r="D135" s="18">
        <v>39640</v>
      </c>
      <c r="E135" s="19">
        <v>1</v>
      </c>
      <c r="F135" s="19">
        <v>27.49</v>
      </c>
    </row>
    <row r="136" spans="4:6" x14ac:dyDescent="0.25">
      <c r="D136" s="18">
        <v>39643</v>
      </c>
      <c r="E136" s="19">
        <v>1</v>
      </c>
      <c r="F136" s="19">
        <v>28.48</v>
      </c>
    </row>
    <row r="137" spans="4:6" x14ac:dyDescent="0.25">
      <c r="D137" s="18">
        <v>39644</v>
      </c>
      <c r="E137" s="19">
        <v>1</v>
      </c>
      <c r="F137" s="19">
        <v>28.54</v>
      </c>
    </row>
    <row r="138" spans="4:6" x14ac:dyDescent="0.25">
      <c r="D138" s="18">
        <v>39645</v>
      </c>
      <c r="E138" s="19">
        <v>1</v>
      </c>
      <c r="F138" s="19">
        <v>25.1</v>
      </c>
    </row>
    <row r="139" spans="4:6" x14ac:dyDescent="0.25">
      <c r="D139" s="18">
        <v>39646</v>
      </c>
      <c r="E139" s="19">
        <v>1</v>
      </c>
      <c r="F139" s="19">
        <v>25.01</v>
      </c>
    </row>
    <row r="140" spans="4:6" x14ac:dyDescent="0.25">
      <c r="D140" s="18">
        <v>39647</v>
      </c>
      <c r="E140" s="19">
        <v>1</v>
      </c>
      <c r="F140" s="19">
        <v>24.05</v>
      </c>
    </row>
    <row r="141" spans="4:6" x14ac:dyDescent="0.25">
      <c r="D141" s="18">
        <v>39650</v>
      </c>
      <c r="E141" s="19">
        <v>1</v>
      </c>
      <c r="F141" s="19">
        <v>23.05</v>
      </c>
    </row>
    <row r="142" spans="4:6" x14ac:dyDescent="0.25">
      <c r="D142" s="18">
        <v>39651</v>
      </c>
      <c r="E142" s="19">
        <v>1</v>
      </c>
      <c r="F142" s="19">
        <v>21.18</v>
      </c>
    </row>
    <row r="143" spans="4:6" x14ac:dyDescent="0.25">
      <c r="D143" s="18">
        <v>39652</v>
      </c>
      <c r="E143" s="19">
        <v>0</v>
      </c>
      <c r="F143" s="19">
        <v>21.31</v>
      </c>
    </row>
    <row r="144" spans="4:6" x14ac:dyDescent="0.25">
      <c r="D144" s="18">
        <v>39653</v>
      </c>
      <c r="E144" s="19">
        <v>0</v>
      </c>
      <c r="F144" s="19">
        <v>23.44</v>
      </c>
    </row>
    <row r="145" spans="4:6" x14ac:dyDescent="0.25">
      <c r="D145" s="18">
        <v>39654</v>
      </c>
      <c r="E145" s="19">
        <v>0</v>
      </c>
      <c r="F145" s="19">
        <v>22.91</v>
      </c>
    </row>
    <row r="146" spans="4:6" x14ac:dyDescent="0.25">
      <c r="D146" s="18">
        <v>39657</v>
      </c>
      <c r="E146" s="19">
        <v>0</v>
      </c>
      <c r="F146" s="19">
        <v>24.23</v>
      </c>
    </row>
    <row r="147" spans="4:6" x14ac:dyDescent="0.25">
      <c r="D147" s="18">
        <v>39658</v>
      </c>
      <c r="E147" s="19">
        <v>0</v>
      </c>
      <c r="F147" s="19">
        <v>22.03</v>
      </c>
    </row>
    <row r="148" spans="4:6" x14ac:dyDescent="0.25">
      <c r="D148" s="18">
        <v>39659</v>
      </c>
      <c r="E148" s="19">
        <v>0</v>
      </c>
      <c r="F148" s="19">
        <v>21.21</v>
      </c>
    </row>
    <row r="149" spans="4:6" x14ac:dyDescent="0.25">
      <c r="D149" s="18">
        <v>39660</v>
      </c>
      <c r="E149" s="19">
        <v>0</v>
      </c>
      <c r="F149" s="19">
        <v>22.94</v>
      </c>
    </row>
    <row r="150" spans="4:6" x14ac:dyDescent="0.25">
      <c r="D150" s="18">
        <v>39661</v>
      </c>
      <c r="E150" s="19">
        <v>0</v>
      </c>
      <c r="F150" s="19">
        <v>22.57</v>
      </c>
    </row>
    <row r="151" spans="4:6" x14ac:dyDescent="0.25">
      <c r="D151" s="18">
        <v>39664</v>
      </c>
      <c r="E151" s="19">
        <v>0</v>
      </c>
      <c r="F151" s="19">
        <v>23.49</v>
      </c>
    </row>
    <row r="152" spans="4:6" x14ac:dyDescent="0.25">
      <c r="D152" s="18">
        <v>39665</v>
      </c>
      <c r="E152" s="19">
        <v>-1</v>
      </c>
      <c r="F152" s="19">
        <v>21.14</v>
      </c>
    </row>
    <row r="153" spans="4:6" x14ac:dyDescent="0.25">
      <c r="D153" s="18">
        <v>39666</v>
      </c>
      <c r="E153" s="19">
        <v>-1</v>
      </c>
      <c r="F153" s="19">
        <v>20.23</v>
      </c>
    </row>
    <row r="154" spans="4:6" x14ac:dyDescent="0.25">
      <c r="D154" s="18">
        <v>39667</v>
      </c>
      <c r="E154" s="19">
        <v>-1</v>
      </c>
      <c r="F154" s="19">
        <v>21.15</v>
      </c>
    </row>
    <row r="155" spans="4:6" x14ac:dyDescent="0.25">
      <c r="D155" s="18">
        <v>39668</v>
      </c>
      <c r="E155" s="19">
        <v>-1</v>
      </c>
      <c r="F155" s="19">
        <v>20.66</v>
      </c>
    </row>
    <row r="156" spans="4:6" x14ac:dyDescent="0.25">
      <c r="D156" s="18">
        <v>39671</v>
      </c>
      <c r="E156" s="19">
        <v>-1</v>
      </c>
      <c r="F156" s="19">
        <v>20.12</v>
      </c>
    </row>
    <row r="157" spans="4:6" x14ac:dyDescent="0.25">
      <c r="D157" s="18">
        <v>39672</v>
      </c>
      <c r="E157" s="19">
        <v>-1</v>
      </c>
      <c r="F157" s="19">
        <v>21.17</v>
      </c>
    </row>
    <row r="158" spans="4:6" x14ac:dyDescent="0.25">
      <c r="D158" s="18">
        <v>39673</v>
      </c>
      <c r="E158" s="19">
        <v>-1</v>
      </c>
      <c r="F158" s="19">
        <v>21.55</v>
      </c>
    </row>
    <row r="159" spans="4:6" x14ac:dyDescent="0.25">
      <c r="D159" s="18">
        <v>39674</v>
      </c>
      <c r="E159" s="19">
        <v>-1</v>
      </c>
      <c r="F159" s="19">
        <v>20.34</v>
      </c>
    </row>
    <row r="160" spans="4:6" x14ac:dyDescent="0.25">
      <c r="D160" s="18">
        <v>39675</v>
      </c>
      <c r="E160" s="19">
        <v>-1</v>
      </c>
      <c r="F160" s="19">
        <v>19.579999999999998</v>
      </c>
    </row>
    <row r="161" spans="4:6" x14ac:dyDescent="0.25">
      <c r="D161" s="18">
        <v>39678</v>
      </c>
      <c r="E161" s="19">
        <v>-1</v>
      </c>
      <c r="F161" s="19">
        <v>20.98</v>
      </c>
    </row>
    <row r="162" spans="4:6" x14ac:dyDescent="0.25">
      <c r="D162" s="18">
        <v>39679</v>
      </c>
      <c r="E162" s="19">
        <v>-1</v>
      </c>
      <c r="F162" s="19">
        <v>21.28</v>
      </c>
    </row>
    <row r="163" spans="4:6" x14ac:dyDescent="0.25">
      <c r="D163" s="18">
        <v>39680</v>
      </c>
      <c r="E163" s="19">
        <v>-1</v>
      </c>
      <c r="F163" s="19">
        <v>20.420000000000002</v>
      </c>
    </row>
    <row r="164" spans="4:6" x14ac:dyDescent="0.25">
      <c r="D164" s="18">
        <v>39681</v>
      </c>
      <c r="E164" s="19">
        <v>-1</v>
      </c>
      <c r="F164" s="19">
        <v>19.82</v>
      </c>
    </row>
    <row r="165" spans="4:6" x14ac:dyDescent="0.25">
      <c r="D165" s="18">
        <v>39682</v>
      </c>
      <c r="E165" s="19">
        <v>-1</v>
      </c>
      <c r="F165" s="19">
        <v>18.809999999999999</v>
      </c>
    </row>
    <row r="166" spans="4:6" x14ac:dyDescent="0.25">
      <c r="D166" s="18">
        <v>39685</v>
      </c>
      <c r="E166" s="19">
        <v>-1</v>
      </c>
      <c r="F166" s="19">
        <v>20.97</v>
      </c>
    </row>
    <row r="167" spans="4:6" x14ac:dyDescent="0.25">
      <c r="D167" s="18">
        <v>39686</v>
      </c>
      <c r="E167" s="19">
        <v>-1</v>
      </c>
      <c r="F167" s="19">
        <v>20.49</v>
      </c>
    </row>
    <row r="168" spans="4:6" x14ac:dyDescent="0.25">
      <c r="D168" s="18">
        <v>39687</v>
      </c>
      <c r="E168" s="19">
        <v>-1</v>
      </c>
      <c r="F168" s="19">
        <v>19.760000000000002</v>
      </c>
    </row>
    <row r="169" spans="4:6" x14ac:dyDescent="0.25">
      <c r="D169" s="18">
        <v>39688</v>
      </c>
      <c r="E169" s="19">
        <v>-1</v>
      </c>
      <c r="F169" s="19">
        <v>19.43</v>
      </c>
    </row>
    <row r="170" spans="4:6" x14ac:dyDescent="0.25">
      <c r="D170" s="18">
        <v>39689</v>
      </c>
      <c r="E170" s="19">
        <v>-1</v>
      </c>
      <c r="F170" s="19">
        <v>20.65</v>
      </c>
    </row>
    <row r="171" spans="4:6" x14ac:dyDescent="0.25">
      <c r="D171" s="18">
        <v>39693</v>
      </c>
      <c r="E171" s="19">
        <v>-1</v>
      </c>
      <c r="F171" s="19">
        <v>21.99</v>
      </c>
    </row>
    <row r="172" spans="4:6" x14ac:dyDescent="0.25">
      <c r="D172" s="18">
        <v>39694</v>
      </c>
      <c r="E172" s="19">
        <v>-1</v>
      </c>
      <c r="F172" s="19">
        <v>21.43</v>
      </c>
    </row>
    <row r="173" spans="4:6" x14ac:dyDescent="0.25">
      <c r="D173" s="18">
        <v>39695</v>
      </c>
      <c r="E173" s="19">
        <v>0</v>
      </c>
      <c r="F173" s="19">
        <v>24.03</v>
      </c>
    </row>
    <row r="174" spans="4:6" x14ac:dyDescent="0.25">
      <c r="D174" s="18">
        <v>39696</v>
      </c>
      <c r="E174" s="19">
        <v>0</v>
      </c>
      <c r="F174" s="19">
        <v>23.06</v>
      </c>
    </row>
    <row r="175" spans="4:6" x14ac:dyDescent="0.25">
      <c r="D175" s="18">
        <v>39699</v>
      </c>
      <c r="E175" s="19">
        <v>0</v>
      </c>
      <c r="F175" s="19">
        <v>22.64</v>
      </c>
    </row>
    <row r="176" spans="4:6" x14ac:dyDescent="0.25">
      <c r="D176" s="18">
        <v>39700</v>
      </c>
      <c r="E176" s="19">
        <v>0</v>
      </c>
      <c r="F176" s="19">
        <v>25.47</v>
      </c>
    </row>
    <row r="177" spans="4:6" x14ac:dyDescent="0.25">
      <c r="D177" s="18">
        <v>39701</v>
      </c>
      <c r="E177" s="19">
        <v>0</v>
      </c>
      <c r="F177" s="19">
        <v>24.52</v>
      </c>
    </row>
    <row r="178" spans="4:6" x14ac:dyDescent="0.25">
      <c r="D178" s="18">
        <v>39702</v>
      </c>
      <c r="E178" s="19">
        <v>0</v>
      </c>
      <c r="F178" s="19">
        <v>24.39</v>
      </c>
    </row>
    <row r="179" spans="4:6" x14ac:dyDescent="0.25">
      <c r="D179" s="18">
        <v>39703</v>
      </c>
      <c r="E179" s="19">
        <v>0</v>
      </c>
      <c r="F179" s="19">
        <v>25.66</v>
      </c>
    </row>
    <row r="180" spans="4:6" x14ac:dyDescent="0.25">
      <c r="D180" s="18">
        <v>39706</v>
      </c>
      <c r="E180" s="19">
        <v>0</v>
      </c>
      <c r="F180" s="19">
        <v>31.7</v>
      </c>
    </row>
    <row r="181" spans="4:6" x14ac:dyDescent="0.25">
      <c r="D181" s="18">
        <v>39707</v>
      </c>
      <c r="E181" s="19">
        <v>0</v>
      </c>
      <c r="F181" s="19">
        <v>30.3</v>
      </c>
    </row>
    <row r="182" spans="4:6" x14ac:dyDescent="0.25">
      <c r="D182" s="18">
        <v>39708</v>
      </c>
      <c r="E182" s="19">
        <v>1</v>
      </c>
      <c r="F182" s="19">
        <v>36.22</v>
      </c>
    </row>
    <row r="183" spans="4:6" x14ac:dyDescent="0.25">
      <c r="D183" s="18">
        <v>39709</v>
      </c>
      <c r="E183" s="19">
        <v>1</v>
      </c>
      <c r="F183" s="19">
        <v>33.1</v>
      </c>
    </row>
    <row r="184" spans="4:6" x14ac:dyDescent="0.25">
      <c r="D184" s="18">
        <v>39710</v>
      </c>
      <c r="E184" s="19">
        <v>1</v>
      </c>
      <c r="F184" s="19">
        <v>32.07</v>
      </c>
    </row>
    <row r="185" spans="4:6" x14ac:dyDescent="0.25">
      <c r="D185" s="18">
        <v>39713</v>
      </c>
      <c r="E185" s="19">
        <v>1</v>
      </c>
      <c r="F185" s="19">
        <v>33.85</v>
      </c>
    </row>
    <row r="186" spans="4:6" x14ac:dyDescent="0.25">
      <c r="D186" s="18">
        <v>39714</v>
      </c>
      <c r="E186" s="19">
        <v>1</v>
      </c>
      <c r="F186" s="19">
        <v>35.72</v>
      </c>
    </row>
    <row r="187" spans="4:6" x14ac:dyDescent="0.25">
      <c r="D187" s="18">
        <v>39715</v>
      </c>
      <c r="E187" s="19">
        <v>1</v>
      </c>
      <c r="F187" s="19">
        <v>35.19</v>
      </c>
    </row>
    <row r="188" spans="4:6" x14ac:dyDescent="0.25">
      <c r="D188" s="18">
        <v>39716</v>
      </c>
      <c r="E188" s="19">
        <v>1</v>
      </c>
      <c r="F188" s="19">
        <v>32.82</v>
      </c>
    </row>
    <row r="189" spans="4:6" x14ac:dyDescent="0.25">
      <c r="D189" s="18">
        <v>39717</v>
      </c>
      <c r="E189" s="19">
        <v>1</v>
      </c>
      <c r="F189" s="19">
        <v>34.74</v>
      </c>
    </row>
    <row r="190" spans="4:6" x14ac:dyDescent="0.25">
      <c r="D190" s="18">
        <v>39720</v>
      </c>
      <c r="E190" s="19">
        <v>1</v>
      </c>
      <c r="F190" s="19">
        <v>46.72</v>
      </c>
    </row>
    <row r="191" spans="4:6" x14ac:dyDescent="0.25">
      <c r="D191" s="18">
        <v>39721</v>
      </c>
      <c r="E191" s="19">
        <v>1</v>
      </c>
      <c r="F191" s="19">
        <v>39.39</v>
      </c>
    </row>
    <row r="192" spans="4:6" x14ac:dyDescent="0.25">
      <c r="D192" s="18">
        <v>39722</v>
      </c>
      <c r="E192" s="19">
        <v>1</v>
      </c>
      <c r="F192" s="19">
        <v>39.81</v>
      </c>
    </row>
    <row r="193" spans="4:6" x14ac:dyDescent="0.25">
      <c r="D193" s="18">
        <v>39723</v>
      </c>
      <c r="E193" s="19">
        <v>1</v>
      </c>
      <c r="F193" s="19">
        <v>45.26</v>
      </c>
    </row>
    <row r="194" spans="4:6" x14ac:dyDescent="0.25">
      <c r="D194" s="18">
        <v>39724</v>
      </c>
      <c r="E194" s="19">
        <v>1</v>
      </c>
      <c r="F194" s="19">
        <v>45.14</v>
      </c>
    </row>
    <row r="195" spans="4:6" x14ac:dyDescent="0.25">
      <c r="D195" s="18">
        <v>39727</v>
      </c>
      <c r="E195" s="19">
        <v>1</v>
      </c>
      <c r="F195" s="19">
        <v>52.05</v>
      </c>
    </row>
    <row r="196" spans="4:6" x14ac:dyDescent="0.25">
      <c r="D196" s="18">
        <v>39728</v>
      </c>
      <c r="E196" s="19">
        <v>1</v>
      </c>
      <c r="F196" s="19">
        <v>53.68</v>
      </c>
    </row>
    <row r="197" spans="4:6" x14ac:dyDescent="0.25">
      <c r="D197" s="18">
        <v>39729</v>
      </c>
      <c r="E197" s="19">
        <v>1</v>
      </c>
      <c r="F197" s="19">
        <v>57.53</v>
      </c>
    </row>
    <row r="198" spans="4:6" x14ac:dyDescent="0.25">
      <c r="D198" s="18">
        <v>39730</v>
      </c>
      <c r="E198" s="19">
        <v>1</v>
      </c>
      <c r="F198" s="19">
        <v>63.92</v>
      </c>
    </row>
    <row r="199" spans="4:6" x14ac:dyDescent="0.25">
      <c r="D199" s="18">
        <v>39731</v>
      </c>
      <c r="E199" s="19">
        <v>1</v>
      </c>
      <c r="F199" s="19">
        <v>69.95</v>
      </c>
    </row>
    <row r="200" spans="4:6" x14ac:dyDescent="0.25">
      <c r="D200" s="18">
        <v>39734</v>
      </c>
      <c r="E200" s="19">
        <v>1</v>
      </c>
      <c r="F200" s="19">
        <v>54.99</v>
      </c>
    </row>
    <row r="201" spans="4:6" x14ac:dyDescent="0.25">
      <c r="D201" s="18">
        <v>39735</v>
      </c>
      <c r="E201" s="19">
        <v>1</v>
      </c>
      <c r="F201" s="19">
        <v>55.13</v>
      </c>
    </row>
    <row r="202" spans="4:6" x14ac:dyDescent="0.25">
      <c r="D202" s="18">
        <v>39736</v>
      </c>
      <c r="E202" s="19">
        <v>1</v>
      </c>
      <c r="F202" s="19">
        <v>69.25</v>
      </c>
    </row>
    <row r="203" spans="4:6" x14ac:dyDescent="0.25">
      <c r="D203" s="18">
        <v>39737</v>
      </c>
      <c r="E203" s="19">
        <v>1</v>
      </c>
      <c r="F203" s="19">
        <v>67.61</v>
      </c>
    </row>
    <row r="204" spans="4:6" x14ac:dyDescent="0.25">
      <c r="D204" s="18">
        <v>39738</v>
      </c>
      <c r="E204" s="19">
        <v>1</v>
      </c>
      <c r="F204" s="19">
        <v>70.33</v>
      </c>
    </row>
    <row r="205" spans="4:6" x14ac:dyDescent="0.25">
      <c r="D205" s="18">
        <v>39741</v>
      </c>
      <c r="E205" s="19">
        <v>1</v>
      </c>
      <c r="F205" s="19">
        <v>52.97</v>
      </c>
    </row>
    <row r="206" spans="4:6" x14ac:dyDescent="0.25">
      <c r="D206" s="18">
        <v>39742</v>
      </c>
      <c r="E206" s="19">
        <v>1</v>
      </c>
      <c r="F206" s="19">
        <v>53.11</v>
      </c>
    </row>
    <row r="207" spans="4:6" x14ac:dyDescent="0.25">
      <c r="D207" s="18">
        <v>39743</v>
      </c>
      <c r="E207" s="19">
        <v>1</v>
      </c>
      <c r="F207" s="19">
        <v>69.650000000000006</v>
      </c>
    </row>
    <row r="208" spans="4:6" x14ac:dyDescent="0.25">
      <c r="D208" s="18">
        <v>39744</v>
      </c>
      <c r="E208" s="19">
        <v>1</v>
      </c>
      <c r="F208" s="19">
        <v>67.8</v>
      </c>
    </row>
    <row r="209" spans="4:6" x14ac:dyDescent="0.25">
      <c r="D209" s="18">
        <v>39745</v>
      </c>
      <c r="E209" s="19">
        <v>1</v>
      </c>
      <c r="F209" s="19">
        <v>79.13</v>
      </c>
    </row>
    <row r="210" spans="4:6" x14ac:dyDescent="0.25">
      <c r="D210" s="18">
        <v>39748</v>
      </c>
      <c r="E210" s="19">
        <v>1</v>
      </c>
      <c r="F210" s="19">
        <v>80.06</v>
      </c>
    </row>
    <row r="211" spans="4:6" x14ac:dyDescent="0.25">
      <c r="D211" s="18">
        <v>39749</v>
      </c>
      <c r="E211" s="19">
        <v>1</v>
      </c>
      <c r="F211" s="19">
        <v>66.959999999999994</v>
      </c>
    </row>
    <row r="212" spans="4:6" x14ac:dyDescent="0.25">
      <c r="D212" s="18">
        <v>39750</v>
      </c>
      <c r="E212" s="19">
        <v>1</v>
      </c>
      <c r="F212" s="19">
        <v>69.959999999999994</v>
      </c>
    </row>
    <row r="213" spans="4:6" x14ac:dyDescent="0.25">
      <c r="D213" s="18">
        <v>39751</v>
      </c>
      <c r="E213" s="19">
        <v>1</v>
      </c>
      <c r="F213" s="19">
        <v>62.9</v>
      </c>
    </row>
    <row r="214" spans="4:6" x14ac:dyDescent="0.25">
      <c r="D214" s="18">
        <v>39752</v>
      </c>
      <c r="E214" s="19">
        <v>1</v>
      </c>
      <c r="F214" s="19">
        <v>59.89</v>
      </c>
    </row>
    <row r="215" spans="4:6" x14ac:dyDescent="0.25">
      <c r="D215" s="18">
        <v>39755</v>
      </c>
      <c r="E215" s="19">
        <v>1</v>
      </c>
      <c r="F215" s="19">
        <v>53.68</v>
      </c>
    </row>
    <row r="216" spans="4:6" x14ac:dyDescent="0.25">
      <c r="D216" s="18">
        <v>39756</v>
      </c>
      <c r="E216" s="19">
        <v>0</v>
      </c>
      <c r="F216" s="19">
        <v>47.73</v>
      </c>
    </row>
    <row r="217" spans="4:6" x14ac:dyDescent="0.25">
      <c r="D217" s="18">
        <v>39757</v>
      </c>
      <c r="E217" s="19">
        <v>0</v>
      </c>
      <c r="F217" s="19">
        <v>54.56</v>
      </c>
    </row>
    <row r="218" spans="4:6" x14ac:dyDescent="0.25">
      <c r="D218" s="18">
        <v>39758</v>
      </c>
      <c r="E218" s="19">
        <v>0</v>
      </c>
      <c r="F218" s="19">
        <v>63.68</v>
      </c>
    </row>
    <row r="219" spans="4:6" x14ac:dyDescent="0.25">
      <c r="D219" s="18">
        <v>39759</v>
      </c>
      <c r="E219" s="19">
        <v>0</v>
      </c>
      <c r="F219" s="19">
        <v>56.1</v>
      </c>
    </row>
    <row r="220" spans="4:6" x14ac:dyDescent="0.25">
      <c r="D220" s="18">
        <v>39762</v>
      </c>
      <c r="E220" s="19">
        <v>0</v>
      </c>
      <c r="F220" s="19">
        <v>59.98</v>
      </c>
    </row>
    <row r="221" spans="4:6" x14ac:dyDescent="0.25">
      <c r="D221" s="18">
        <v>39763</v>
      </c>
      <c r="E221" s="19">
        <v>0</v>
      </c>
      <c r="F221" s="19">
        <v>61.44</v>
      </c>
    </row>
    <row r="222" spans="4:6" x14ac:dyDescent="0.25">
      <c r="D222" s="18">
        <v>39764</v>
      </c>
      <c r="E222" s="19">
        <v>0</v>
      </c>
      <c r="F222" s="19">
        <v>66.459999999999994</v>
      </c>
    </row>
    <row r="223" spans="4:6" x14ac:dyDescent="0.25">
      <c r="D223" s="18">
        <v>39765</v>
      </c>
      <c r="E223" s="19">
        <v>0</v>
      </c>
      <c r="F223" s="19">
        <v>59.83</v>
      </c>
    </row>
    <row r="224" spans="4:6" x14ac:dyDescent="0.25">
      <c r="D224" s="18">
        <v>39766</v>
      </c>
      <c r="E224" s="19">
        <v>0</v>
      </c>
      <c r="F224" s="19">
        <v>66.31</v>
      </c>
    </row>
    <row r="225" spans="4:6" x14ac:dyDescent="0.25">
      <c r="D225" s="18">
        <v>39769</v>
      </c>
      <c r="E225" s="19">
        <v>0</v>
      </c>
      <c r="F225" s="19">
        <v>69.150000000000006</v>
      </c>
    </row>
    <row r="226" spans="4:6" x14ac:dyDescent="0.25">
      <c r="D226" s="18">
        <v>39770</v>
      </c>
      <c r="E226" s="19">
        <v>0</v>
      </c>
      <c r="F226" s="19">
        <v>67.64</v>
      </c>
    </row>
    <row r="227" spans="4:6" x14ac:dyDescent="0.25">
      <c r="D227" s="18">
        <v>39771</v>
      </c>
      <c r="E227" s="19">
        <v>0</v>
      </c>
      <c r="F227" s="19">
        <v>74.260000000000005</v>
      </c>
    </row>
    <row r="228" spans="4:6" x14ac:dyDescent="0.25">
      <c r="D228" s="18">
        <v>39772</v>
      </c>
      <c r="E228" s="19">
        <v>0</v>
      </c>
      <c r="F228" s="19">
        <v>80.86</v>
      </c>
    </row>
    <row r="229" spans="4:6" x14ac:dyDescent="0.25">
      <c r="D229" s="18">
        <v>39773</v>
      </c>
      <c r="E229" s="19">
        <v>0</v>
      </c>
      <c r="F229" s="19">
        <v>72.67</v>
      </c>
    </row>
    <row r="230" spans="4:6" x14ac:dyDescent="0.25">
      <c r="D230" s="18">
        <v>39776</v>
      </c>
      <c r="E230" s="19">
        <v>0</v>
      </c>
      <c r="F230" s="19">
        <v>64.7</v>
      </c>
    </row>
    <row r="231" spans="4:6" x14ac:dyDescent="0.25">
      <c r="D231" s="18">
        <v>39777</v>
      </c>
      <c r="E231" s="19">
        <v>0</v>
      </c>
      <c r="F231" s="19">
        <v>60.9</v>
      </c>
    </row>
    <row r="232" spans="4:6" x14ac:dyDescent="0.25">
      <c r="D232" s="18">
        <v>39778</v>
      </c>
      <c r="E232" s="19">
        <v>0</v>
      </c>
      <c r="F232" s="19">
        <v>54.92</v>
      </c>
    </row>
    <row r="233" spans="4:6" x14ac:dyDescent="0.25">
      <c r="D233" s="18">
        <v>39780</v>
      </c>
      <c r="E233" s="19">
        <v>0</v>
      </c>
      <c r="F233" s="19">
        <v>55.28</v>
      </c>
    </row>
    <row r="234" spans="4:6" x14ac:dyDescent="0.25">
      <c r="D234" s="18">
        <v>39783</v>
      </c>
      <c r="E234" s="19">
        <v>0</v>
      </c>
      <c r="F234" s="19">
        <v>68.510000000000005</v>
      </c>
    </row>
    <row r="235" spans="4:6" x14ac:dyDescent="0.25">
      <c r="D235" s="18">
        <v>39784</v>
      </c>
      <c r="E235" s="19">
        <v>0</v>
      </c>
      <c r="F235" s="19">
        <v>62.98</v>
      </c>
    </row>
    <row r="236" spans="4:6" x14ac:dyDescent="0.25">
      <c r="D236" s="18">
        <v>39785</v>
      </c>
      <c r="E236" s="19">
        <v>0</v>
      </c>
      <c r="F236" s="19">
        <v>60.72</v>
      </c>
    </row>
    <row r="237" spans="4:6" x14ac:dyDescent="0.25">
      <c r="D237" s="18">
        <v>39786</v>
      </c>
      <c r="E237" s="19">
        <v>0</v>
      </c>
      <c r="F237" s="19">
        <v>63.64</v>
      </c>
    </row>
    <row r="238" spans="4:6" x14ac:dyDescent="0.25">
      <c r="D238" s="18">
        <v>39787</v>
      </c>
      <c r="E238" s="19">
        <v>0</v>
      </c>
      <c r="F238" s="19">
        <v>59.93</v>
      </c>
    </row>
    <row r="239" spans="4:6" x14ac:dyDescent="0.25">
      <c r="D239" s="18">
        <v>39790</v>
      </c>
      <c r="E239" s="19">
        <v>0</v>
      </c>
      <c r="F239" s="19">
        <v>58.49</v>
      </c>
    </row>
    <row r="240" spans="4:6" x14ac:dyDescent="0.25">
      <c r="D240" s="18">
        <v>39791</v>
      </c>
      <c r="E240" s="19">
        <v>0</v>
      </c>
      <c r="F240" s="19">
        <v>58.91</v>
      </c>
    </row>
    <row r="241" spans="4:6" x14ac:dyDescent="0.25">
      <c r="D241" s="18">
        <v>39792</v>
      </c>
      <c r="E241" s="19">
        <v>0</v>
      </c>
      <c r="F241" s="19">
        <v>55.73</v>
      </c>
    </row>
    <row r="242" spans="4:6" x14ac:dyDescent="0.25">
      <c r="D242" s="18">
        <v>39793</v>
      </c>
      <c r="E242" s="19">
        <v>0</v>
      </c>
      <c r="F242" s="19">
        <v>55.78</v>
      </c>
    </row>
    <row r="243" spans="4:6" x14ac:dyDescent="0.25">
      <c r="D243" s="18">
        <v>39794</v>
      </c>
      <c r="E243" s="19">
        <v>-1</v>
      </c>
      <c r="F243" s="19">
        <v>54.28</v>
      </c>
    </row>
    <row r="244" spans="4:6" x14ac:dyDescent="0.25">
      <c r="D244" s="18">
        <v>39797</v>
      </c>
      <c r="E244" s="19">
        <v>-1</v>
      </c>
      <c r="F244" s="19">
        <v>56.76</v>
      </c>
    </row>
    <row r="245" spans="4:6" x14ac:dyDescent="0.25">
      <c r="D245" s="18">
        <v>39798</v>
      </c>
      <c r="E245" s="19">
        <v>-1</v>
      </c>
      <c r="F245" s="19">
        <v>52.37</v>
      </c>
    </row>
    <row r="246" spans="4:6" x14ac:dyDescent="0.25">
      <c r="D246" s="18">
        <v>39799</v>
      </c>
      <c r="E246" s="19">
        <v>-1</v>
      </c>
      <c r="F246" s="19">
        <v>49.84</v>
      </c>
    </row>
    <row r="247" spans="4:6" x14ac:dyDescent="0.25">
      <c r="D247" s="18">
        <v>39800</v>
      </c>
      <c r="E247" s="19">
        <v>-1</v>
      </c>
      <c r="F247" s="19">
        <v>47.34</v>
      </c>
    </row>
    <row r="248" spans="4:6" x14ac:dyDescent="0.25">
      <c r="D248" s="18">
        <v>39801</v>
      </c>
      <c r="E248" s="19">
        <v>-1</v>
      </c>
      <c r="F248" s="19">
        <v>44.93</v>
      </c>
    </row>
    <row r="249" spans="4:6" x14ac:dyDescent="0.25">
      <c r="D249" s="18">
        <v>39804</v>
      </c>
      <c r="E249" s="19">
        <v>-1</v>
      </c>
      <c r="F249" s="19">
        <v>44.56</v>
      </c>
    </row>
    <row r="250" spans="4:6" x14ac:dyDescent="0.25">
      <c r="D250" s="18">
        <v>39805</v>
      </c>
      <c r="E250" s="19">
        <v>-1</v>
      </c>
      <c r="F250" s="19">
        <v>45.02</v>
      </c>
    </row>
    <row r="251" spans="4:6" x14ac:dyDescent="0.25">
      <c r="D251" s="18">
        <v>39806</v>
      </c>
      <c r="E251" s="19">
        <v>-1</v>
      </c>
      <c r="F251" s="19">
        <v>44.21</v>
      </c>
    </row>
    <row r="252" spans="4:6" x14ac:dyDescent="0.25">
      <c r="D252" s="18">
        <v>39808</v>
      </c>
      <c r="E252" s="19">
        <v>-1</v>
      </c>
      <c r="F252" s="19">
        <v>43.38</v>
      </c>
    </row>
    <row r="253" spans="4:6" x14ac:dyDescent="0.25">
      <c r="D253" s="18">
        <v>39811</v>
      </c>
      <c r="E253" s="19">
        <v>-1</v>
      </c>
      <c r="F253" s="19">
        <v>43.9</v>
      </c>
    </row>
    <row r="254" spans="4:6" x14ac:dyDescent="0.25">
      <c r="D254" s="18">
        <v>39812</v>
      </c>
      <c r="E254" s="19">
        <v>-1</v>
      </c>
      <c r="F254" s="19">
        <v>41.63</v>
      </c>
    </row>
    <row r="255" spans="4:6" x14ac:dyDescent="0.25">
      <c r="D255" s="18">
        <v>39813</v>
      </c>
      <c r="E255" s="19">
        <v>-1</v>
      </c>
      <c r="F255" s="19">
        <v>40</v>
      </c>
    </row>
    <row r="256" spans="4:6" x14ac:dyDescent="0.25">
      <c r="D256" s="18">
        <v>39815</v>
      </c>
      <c r="E256" s="19">
        <v>-1</v>
      </c>
      <c r="F256" s="19">
        <v>39.19</v>
      </c>
    </row>
    <row r="257" spans="4:6" x14ac:dyDescent="0.25">
      <c r="D257" s="18">
        <v>39818</v>
      </c>
      <c r="E257" s="19">
        <v>-1</v>
      </c>
      <c r="F257" s="19">
        <v>39.08</v>
      </c>
    </row>
    <row r="258" spans="4:6" x14ac:dyDescent="0.25">
      <c r="D258" s="18">
        <v>39819</v>
      </c>
      <c r="E258" s="19">
        <v>-1</v>
      </c>
      <c r="F258" s="19">
        <v>38.56</v>
      </c>
    </row>
    <row r="259" spans="4:6" x14ac:dyDescent="0.25">
      <c r="D259" s="18">
        <v>39820</v>
      </c>
      <c r="E259" s="19">
        <v>-1</v>
      </c>
      <c r="F259" s="19">
        <v>43.39</v>
      </c>
    </row>
    <row r="260" spans="4:6" x14ac:dyDescent="0.25">
      <c r="D260" s="18">
        <v>39821</v>
      </c>
      <c r="E260" s="19">
        <v>-1</v>
      </c>
      <c r="F260" s="19">
        <v>42.56</v>
      </c>
    </row>
    <row r="261" spans="4:6" x14ac:dyDescent="0.25">
      <c r="D261" s="18">
        <v>39822</v>
      </c>
      <c r="E261" s="19">
        <v>-1</v>
      </c>
      <c r="F261" s="19">
        <v>42.82</v>
      </c>
    </row>
    <row r="262" spans="4:6" x14ac:dyDescent="0.25">
      <c r="D262" s="18">
        <v>39825</v>
      </c>
      <c r="E262" s="19">
        <v>-1</v>
      </c>
      <c r="F262" s="19">
        <v>45.84</v>
      </c>
    </row>
    <row r="263" spans="4:6" x14ac:dyDescent="0.25">
      <c r="D263" s="18">
        <v>39826</v>
      </c>
      <c r="E263" s="19">
        <v>-1</v>
      </c>
      <c r="F263" s="19">
        <v>43.27</v>
      </c>
    </row>
    <row r="264" spans="4:6" x14ac:dyDescent="0.25">
      <c r="D264" s="18">
        <v>39827</v>
      </c>
      <c r="E264" s="19">
        <v>-1</v>
      </c>
      <c r="F264" s="19">
        <v>49.14</v>
      </c>
    </row>
    <row r="265" spans="4:6" x14ac:dyDescent="0.25">
      <c r="D265" s="18">
        <v>39828</v>
      </c>
      <c r="E265" s="19">
        <v>0</v>
      </c>
      <c r="F265" s="19">
        <v>51</v>
      </c>
    </row>
    <row r="266" spans="4:6" x14ac:dyDescent="0.25">
      <c r="D266" s="18">
        <v>39829</v>
      </c>
      <c r="E266" s="19">
        <v>0</v>
      </c>
      <c r="F266" s="19">
        <v>46.11</v>
      </c>
    </row>
    <row r="267" spans="4:6" x14ac:dyDescent="0.25">
      <c r="D267" s="18">
        <v>39833</v>
      </c>
      <c r="E267" s="19">
        <v>0</v>
      </c>
      <c r="F267" s="19">
        <v>56.65</v>
      </c>
    </row>
    <row r="268" spans="4:6" x14ac:dyDescent="0.25">
      <c r="D268" s="18">
        <v>39834</v>
      </c>
      <c r="E268" s="19">
        <v>0</v>
      </c>
      <c r="F268" s="19">
        <v>46.42</v>
      </c>
    </row>
    <row r="269" spans="4:6" x14ac:dyDescent="0.25">
      <c r="D269" s="18">
        <v>39835</v>
      </c>
      <c r="E269" s="19">
        <v>0</v>
      </c>
      <c r="F269" s="19">
        <v>47.29</v>
      </c>
    </row>
    <row r="270" spans="4:6" x14ac:dyDescent="0.25">
      <c r="D270" s="18">
        <v>39836</v>
      </c>
      <c r="E270" s="19">
        <v>0</v>
      </c>
      <c r="F270" s="19">
        <v>47.27</v>
      </c>
    </row>
    <row r="271" spans="4:6" x14ac:dyDescent="0.25">
      <c r="D271" s="18">
        <v>39839</v>
      </c>
      <c r="E271" s="19">
        <v>0</v>
      </c>
      <c r="F271" s="19">
        <v>45.69</v>
      </c>
    </row>
    <row r="272" spans="4:6" x14ac:dyDescent="0.25">
      <c r="D272" s="18">
        <v>39840</v>
      </c>
      <c r="E272" s="19">
        <v>0</v>
      </c>
      <c r="F272" s="19">
        <v>42.25</v>
      </c>
    </row>
    <row r="273" spans="4:6" x14ac:dyDescent="0.25">
      <c r="D273" s="18">
        <v>39841</v>
      </c>
      <c r="E273" s="19">
        <v>0</v>
      </c>
      <c r="F273" s="19">
        <v>39.659999999999997</v>
      </c>
    </row>
    <row r="274" spans="4:6" x14ac:dyDescent="0.25">
      <c r="D274" s="18">
        <v>39842</v>
      </c>
      <c r="E274" s="19">
        <v>1</v>
      </c>
      <c r="F274" s="19">
        <v>42.63</v>
      </c>
    </row>
    <row r="275" spans="4:6" x14ac:dyDescent="0.25">
      <c r="D275" s="18">
        <v>39843</v>
      </c>
      <c r="E275" s="19">
        <v>0</v>
      </c>
      <c r="F275" s="19">
        <v>44.84</v>
      </c>
    </row>
    <row r="276" spans="4:6" x14ac:dyDescent="0.25">
      <c r="D276" s="18">
        <v>39846</v>
      </c>
      <c r="E276" s="19">
        <v>0</v>
      </c>
      <c r="F276" s="19">
        <v>45.52</v>
      </c>
    </row>
    <row r="277" spans="4:6" x14ac:dyDescent="0.25">
      <c r="D277" s="18">
        <v>39847</v>
      </c>
      <c r="E277" s="19">
        <v>0</v>
      </c>
      <c r="F277" s="19">
        <v>43.06</v>
      </c>
    </row>
    <row r="278" spans="4:6" x14ac:dyDescent="0.25">
      <c r="D278" s="18">
        <v>39848</v>
      </c>
      <c r="E278" s="19">
        <v>0</v>
      </c>
      <c r="F278" s="19">
        <v>43.85</v>
      </c>
    </row>
    <row r="279" spans="4:6" x14ac:dyDescent="0.25">
      <c r="D279" s="18">
        <v>39849</v>
      </c>
      <c r="E279" s="19">
        <v>0</v>
      </c>
      <c r="F279" s="19">
        <v>43.73</v>
      </c>
    </row>
    <row r="280" spans="4:6" x14ac:dyDescent="0.25">
      <c r="D280" s="18">
        <v>39850</v>
      </c>
      <c r="E280" s="19">
        <v>0</v>
      </c>
      <c r="F280" s="19">
        <v>43.37</v>
      </c>
    </row>
    <row r="281" spans="4:6" x14ac:dyDescent="0.25">
      <c r="D281" s="18">
        <v>39853</v>
      </c>
      <c r="E281" s="19">
        <v>0</v>
      </c>
      <c r="F281" s="19">
        <v>43.64</v>
      </c>
    </row>
    <row r="282" spans="4:6" x14ac:dyDescent="0.25">
      <c r="D282" s="18">
        <v>39854</v>
      </c>
      <c r="E282" s="19">
        <v>0</v>
      </c>
      <c r="F282" s="19">
        <v>46.67</v>
      </c>
    </row>
    <row r="283" spans="4:6" x14ac:dyDescent="0.25">
      <c r="D283" s="18">
        <v>39855</v>
      </c>
      <c r="E283" s="19">
        <v>0</v>
      </c>
      <c r="F283" s="19">
        <v>44.53</v>
      </c>
    </row>
    <row r="284" spans="4:6" x14ac:dyDescent="0.25">
      <c r="D284" s="18">
        <v>39856</v>
      </c>
      <c r="E284" s="19">
        <v>-1</v>
      </c>
      <c r="F284" s="19">
        <v>41.25</v>
      </c>
    </row>
    <row r="285" spans="4:6" x14ac:dyDescent="0.25">
      <c r="D285" s="18">
        <v>39857</v>
      </c>
      <c r="E285" s="19">
        <v>-1</v>
      </c>
      <c r="F285" s="19">
        <v>42.93</v>
      </c>
    </row>
    <row r="286" spans="4:6" x14ac:dyDescent="0.25">
      <c r="D286" s="18">
        <v>39861</v>
      </c>
      <c r="E286" s="19">
        <v>-1</v>
      </c>
      <c r="F286" s="19">
        <v>48.66</v>
      </c>
    </row>
    <row r="287" spans="4:6" x14ac:dyDescent="0.25">
      <c r="D287" s="18">
        <v>39862</v>
      </c>
      <c r="E287" s="19">
        <v>-1</v>
      </c>
      <c r="F287" s="19">
        <v>48.46</v>
      </c>
    </row>
    <row r="288" spans="4:6" x14ac:dyDescent="0.25">
      <c r="D288" s="18">
        <v>39863</v>
      </c>
      <c r="E288" s="19">
        <v>0</v>
      </c>
      <c r="F288" s="19">
        <v>47.08</v>
      </c>
    </row>
    <row r="289" spans="4:6" x14ac:dyDescent="0.25">
      <c r="D289" s="18">
        <v>39864</v>
      </c>
      <c r="E289" s="19">
        <v>0</v>
      </c>
      <c r="F289" s="19">
        <v>49.3</v>
      </c>
    </row>
    <row r="290" spans="4:6" x14ac:dyDescent="0.25">
      <c r="D290" s="18">
        <v>39867</v>
      </c>
      <c r="E290" s="19">
        <v>0</v>
      </c>
      <c r="F290" s="19">
        <v>52.62</v>
      </c>
    </row>
    <row r="291" spans="4:6" x14ac:dyDescent="0.25">
      <c r="D291" s="18">
        <v>39868</v>
      </c>
      <c r="E291" s="19">
        <v>0</v>
      </c>
      <c r="F291" s="19">
        <v>45.49</v>
      </c>
    </row>
    <row r="292" spans="4:6" x14ac:dyDescent="0.25">
      <c r="D292" s="18">
        <v>39869</v>
      </c>
      <c r="E292" s="19">
        <v>0</v>
      </c>
      <c r="F292" s="19">
        <v>44.67</v>
      </c>
    </row>
    <row r="293" spans="4:6" x14ac:dyDescent="0.25">
      <c r="D293" s="18">
        <v>39870</v>
      </c>
      <c r="E293" s="19">
        <v>0</v>
      </c>
      <c r="F293" s="19">
        <v>44.66</v>
      </c>
    </row>
    <row r="294" spans="4:6" x14ac:dyDescent="0.25">
      <c r="D294" s="18">
        <v>39871</v>
      </c>
      <c r="E294" s="19">
        <v>0</v>
      </c>
      <c r="F294" s="19">
        <v>46.35</v>
      </c>
    </row>
    <row r="295" spans="4:6" x14ac:dyDescent="0.25">
      <c r="D295" s="18">
        <v>39874</v>
      </c>
      <c r="E295" s="19">
        <v>0</v>
      </c>
      <c r="F295" s="19">
        <v>52.65</v>
      </c>
    </row>
    <row r="296" spans="4:6" x14ac:dyDescent="0.25">
      <c r="D296" s="18">
        <v>39875</v>
      </c>
      <c r="E296" s="19">
        <v>0</v>
      </c>
      <c r="F296" s="19">
        <v>50.93</v>
      </c>
    </row>
    <row r="297" spans="4:6" x14ac:dyDescent="0.25">
      <c r="D297" s="18">
        <v>39876</v>
      </c>
      <c r="E297" s="19">
        <v>1</v>
      </c>
      <c r="F297" s="19">
        <v>47.56</v>
      </c>
    </row>
    <row r="298" spans="4:6" x14ac:dyDescent="0.25">
      <c r="D298" s="18">
        <v>39877</v>
      </c>
      <c r="E298" s="19">
        <v>1</v>
      </c>
      <c r="F298" s="19">
        <v>50.17</v>
      </c>
    </row>
    <row r="299" spans="4:6" x14ac:dyDescent="0.25">
      <c r="D299" s="18">
        <v>39878</v>
      </c>
      <c r="E299" s="19">
        <v>1</v>
      </c>
      <c r="F299" s="19">
        <v>49.33</v>
      </c>
    </row>
    <row r="300" spans="4:6" x14ac:dyDescent="0.25">
      <c r="D300" s="18">
        <v>39881</v>
      </c>
      <c r="E300" s="19">
        <v>1</v>
      </c>
      <c r="F300" s="19">
        <v>49.68</v>
      </c>
    </row>
    <row r="301" spans="4:6" x14ac:dyDescent="0.25">
      <c r="D301" s="18">
        <v>39882</v>
      </c>
      <c r="E301" s="19">
        <v>1</v>
      </c>
      <c r="F301" s="19">
        <v>44.37</v>
      </c>
    </row>
    <row r="302" spans="4:6" x14ac:dyDescent="0.25">
      <c r="D302" s="18">
        <v>39883</v>
      </c>
      <c r="E302" s="19">
        <v>1</v>
      </c>
      <c r="F302" s="19">
        <v>43.61</v>
      </c>
    </row>
    <row r="303" spans="4:6" x14ac:dyDescent="0.25">
      <c r="D303" s="18">
        <v>39884</v>
      </c>
      <c r="E303" s="19">
        <v>1</v>
      </c>
      <c r="F303" s="19">
        <v>41.18</v>
      </c>
    </row>
    <row r="304" spans="4:6" x14ac:dyDescent="0.25">
      <c r="D304" s="18">
        <v>39885</v>
      </c>
      <c r="E304" s="19">
        <v>0</v>
      </c>
      <c r="F304" s="19">
        <v>42.36</v>
      </c>
    </row>
    <row r="305" spans="4:6" x14ac:dyDescent="0.25">
      <c r="D305" s="18">
        <v>39888</v>
      </c>
      <c r="E305" s="19">
        <v>0</v>
      </c>
      <c r="F305" s="19">
        <v>43.74</v>
      </c>
    </row>
    <row r="306" spans="4:6" x14ac:dyDescent="0.25">
      <c r="D306" s="18">
        <v>39889</v>
      </c>
      <c r="E306" s="19">
        <v>0</v>
      </c>
      <c r="F306" s="19">
        <v>40.799999999999997</v>
      </c>
    </row>
    <row r="307" spans="4:6" x14ac:dyDescent="0.25">
      <c r="D307" s="18">
        <v>39890</v>
      </c>
      <c r="E307" s="19">
        <v>0</v>
      </c>
      <c r="F307" s="19">
        <v>40.06</v>
      </c>
    </row>
    <row r="308" spans="4:6" x14ac:dyDescent="0.25">
      <c r="D308" s="18">
        <v>39891</v>
      </c>
      <c r="E308" s="19">
        <v>0</v>
      </c>
      <c r="F308" s="19">
        <v>43.68</v>
      </c>
    </row>
    <row r="309" spans="4:6" x14ac:dyDescent="0.25">
      <c r="D309" s="18">
        <v>39892</v>
      </c>
      <c r="E309" s="19">
        <v>0</v>
      </c>
      <c r="F309" s="19">
        <v>45.89</v>
      </c>
    </row>
    <row r="310" spans="4:6" x14ac:dyDescent="0.25">
      <c r="D310" s="18">
        <v>39895</v>
      </c>
      <c r="E310" s="19">
        <v>0</v>
      </c>
      <c r="F310" s="19">
        <v>43.23</v>
      </c>
    </row>
    <row r="311" spans="4:6" x14ac:dyDescent="0.25">
      <c r="D311" s="18">
        <v>39896</v>
      </c>
      <c r="E311" s="19">
        <v>0</v>
      </c>
      <c r="F311" s="19">
        <v>42.93</v>
      </c>
    </row>
    <row r="312" spans="4:6" x14ac:dyDescent="0.25">
      <c r="D312" s="18">
        <v>39897</v>
      </c>
      <c r="E312" s="19">
        <v>0</v>
      </c>
      <c r="F312" s="19">
        <v>42.25</v>
      </c>
    </row>
    <row r="313" spans="4:6" x14ac:dyDescent="0.25">
      <c r="D313" s="18">
        <v>39898</v>
      </c>
      <c r="E313" s="19">
        <v>-1</v>
      </c>
      <c r="F313" s="19">
        <v>40.36</v>
      </c>
    </row>
    <row r="314" spans="4:6" x14ac:dyDescent="0.25">
      <c r="D314" s="18">
        <v>39899</v>
      </c>
      <c r="E314" s="19">
        <v>-1</v>
      </c>
      <c r="F314" s="19">
        <v>41.04</v>
      </c>
    </row>
    <row r="315" spans="4:6" x14ac:dyDescent="0.25">
      <c r="D315" s="18">
        <v>39902</v>
      </c>
      <c r="E315" s="19">
        <v>-1</v>
      </c>
      <c r="F315" s="19">
        <v>45.54</v>
      </c>
    </row>
    <row r="316" spans="4:6" x14ac:dyDescent="0.25">
      <c r="D316" s="18">
        <v>39903</v>
      </c>
      <c r="E316" s="19">
        <v>-1</v>
      </c>
      <c r="F316" s="19">
        <v>44.14</v>
      </c>
    </row>
    <row r="317" spans="4:6" x14ac:dyDescent="0.25">
      <c r="D317" s="18">
        <v>39904</v>
      </c>
      <c r="E317" s="19">
        <v>-1</v>
      </c>
      <c r="F317" s="19">
        <v>42.28</v>
      </c>
    </row>
    <row r="318" spans="4:6" x14ac:dyDescent="0.25">
      <c r="D318" s="18">
        <v>39905</v>
      </c>
      <c r="E318" s="19">
        <v>-1</v>
      </c>
      <c r="F318" s="19">
        <v>42.04</v>
      </c>
    </row>
    <row r="319" spans="4:6" x14ac:dyDescent="0.25">
      <c r="D319" s="18">
        <v>39906</v>
      </c>
      <c r="E319" s="19">
        <v>-1</v>
      </c>
      <c r="F319" s="19">
        <v>39.700000000000003</v>
      </c>
    </row>
    <row r="320" spans="4:6" x14ac:dyDescent="0.25">
      <c r="D320" s="18">
        <v>39909</v>
      </c>
      <c r="E320" s="19">
        <v>-1</v>
      </c>
      <c r="F320" s="19">
        <v>40.93</v>
      </c>
    </row>
    <row r="321" spans="4:6" x14ac:dyDescent="0.25">
      <c r="D321" s="18">
        <v>39910</v>
      </c>
      <c r="E321" s="19">
        <v>-1</v>
      </c>
      <c r="F321" s="19">
        <v>40.39</v>
      </c>
    </row>
    <row r="322" spans="4:6" x14ac:dyDescent="0.25">
      <c r="D322" s="18">
        <v>39911</v>
      </c>
      <c r="E322" s="19">
        <v>-1</v>
      </c>
      <c r="F322" s="19">
        <v>38.85</v>
      </c>
    </row>
    <row r="323" spans="4:6" x14ac:dyDescent="0.25">
      <c r="D323" s="18">
        <v>39912</v>
      </c>
      <c r="E323" s="19">
        <v>-1</v>
      </c>
      <c r="F323" s="19">
        <v>36.53</v>
      </c>
    </row>
    <row r="324" spans="4:6" x14ac:dyDescent="0.25">
      <c r="D324" s="18">
        <v>39916</v>
      </c>
      <c r="E324" s="19">
        <v>-1</v>
      </c>
      <c r="F324" s="19">
        <v>37.81</v>
      </c>
    </row>
    <row r="325" spans="4:6" x14ac:dyDescent="0.25">
      <c r="D325" s="18">
        <v>39917</v>
      </c>
      <c r="E325" s="19">
        <v>-1</v>
      </c>
      <c r="F325" s="19">
        <v>37.67</v>
      </c>
    </row>
    <row r="326" spans="4:6" x14ac:dyDescent="0.25">
      <c r="D326" s="18">
        <v>39918</v>
      </c>
      <c r="E326" s="19">
        <v>-1</v>
      </c>
      <c r="F326" s="19">
        <v>36.17</v>
      </c>
    </row>
    <row r="327" spans="4:6" x14ac:dyDescent="0.25">
      <c r="D327" s="18">
        <v>39919</v>
      </c>
      <c r="E327" s="19">
        <v>-1</v>
      </c>
      <c r="F327" s="19">
        <v>35.79</v>
      </c>
    </row>
    <row r="328" spans="4:6" x14ac:dyDescent="0.25">
      <c r="D328" s="18">
        <v>39920</v>
      </c>
      <c r="E328" s="19">
        <v>-1</v>
      </c>
      <c r="F328" s="19">
        <v>33.94</v>
      </c>
    </row>
    <row r="329" spans="4:6" x14ac:dyDescent="0.25">
      <c r="D329" s="18">
        <v>39923</v>
      </c>
      <c r="E329" s="19">
        <v>-1</v>
      </c>
      <c r="F329" s="19">
        <v>39.18</v>
      </c>
    </row>
    <row r="330" spans="4:6" x14ac:dyDescent="0.25">
      <c r="D330" s="18">
        <v>39924</v>
      </c>
      <c r="E330" s="19">
        <v>-1</v>
      </c>
      <c r="F330" s="19">
        <v>37.14</v>
      </c>
    </row>
    <row r="331" spans="4:6" x14ac:dyDescent="0.25">
      <c r="D331" s="18">
        <v>39925</v>
      </c>
      <c r="E331" s="19">
        <v>-1</v>
      </c>
      <c r="F331" s="19">
        <v>38.1</v>
      </c>
    </row>
    <row r="332" spans="4:6" x14ac:dyDescent="0.25">
      <c r="D332" s="18">
        <v>39926</v>
      </c>
      <c r="E332" s="19">
        <v>-1</v>
      </c>
      <c r="F332" s="19">
        <v>37.15</v>
      </c>
    </row>
    <row r="333" spans="4:6" x14ac:dyDescent="0.25">
      <c r="D333" s="18">
        <v>39927</v>
      </c>
      <c r="E333" s="19">
        <v>-1</v>
      </c>
      <c r="F333" s="19">
        <v>36.82</v>
      </c>
    </row>
    <row r="334" spans="4:6" x14ac:dyDescent="0.25">
      <c r="D334" s="18">
        <v>39930</v>
      </c>
      <c r="E334" s="19">
        <v>-1</v>
      </c>
      <c r="F334" s="19">
        <v>38.32</v>
      </c>
    </row>
    <row r="335" spans="4:6" x14ac:dyDescent="0.25">
      <c r="D335" s="18">
        <v>39931</v>
      </c>
      <c r="E335" s="19">
        <v>-1</v>
      </c>
      <c r="F335" s="19">
        <v>37.950000000000003</v>
      </c>
    </row>
    <row r="336" spans="4:6" x14ac:dyDescent="0.25">
      <c r="D336" s="18">
        <v>39932</v>
      </c>
      <c r="E336" s="19">
        <v>-1</v>
      </c>
      <c r="F336" s="19">
        <v>36.08</v>
      </c>
    </row>
    <row r="337" spans="4:6" x14ac:dyDescent="0.25">
      <c r="D337" s="18">
        <v>39933</v>
      </c>
      <c r="E337" s="19">
        <v>-1</v>
      </c>
      <c r="F337" s="19">
        <v>36.5</v>
      </c>
    </row>
    <row r="338" spans="4:6" x14ac:dyDescent="0.25">
      <c r="D338" s="18">
        <v>39934</v>
      </c>
      <c r="E338" s="19">
        <v>-1</v>
      </c>
      <c r="F338" s="19">
        <v>35.299999999999997</v>
      </c>
    </row>
    <row r="339" spans="4:6" x14ac:dyDescent="0.25">
      <c r="D339" s="18">
        <v>39937</v>
      </c>
      <c r="E339" s="19">
        <v>-1</v>
      </c>
      <c r="F339" s="19">
        <v>34.53</v>
      </c>
    </row>
    <row r="340" spans="4:6" x14ac:dyDescent="0.25">
      <c r="D340" s="18">
        <v>39938</v>
      </c>
      <c r="E340" s="19">
        <v>-1</v>
      </c>
      <c r="F340" s="19">
        <v>33.36</v>
      </c>
    </row>
    <row r="341" spans="4:6" x14ac:dyDescent="0.25">
      <c r="D341" s="18">
        <v>39939</v>
      </c>
      <c r="E341" s="19">
        <v>-1</v>
      </c>
      <c r="F341" s="19">
        <v>32.450000000000003</v>
      </c>
    </row>
    <row r="342" spans="4:6" x14ac:dyDescent="0.25">
      <c r="D342" s="18">
        <v>39940</v>
      </c>
      <c r="E342" s="19">
        <v>-1</v>
      </c>
      <c r="F342" s="19">
        <v>33.44</v>
      </c>
    </row>
    <row r="343" spans="4:6" x14ac:dyDescent="0.25">
      <c r="D343" s="18">
        <v>39941</v>
      </c>
      <c r="E343" s="19">
        <v>-1</v>
      </c>
      <c r="F343" s="19">
        <v>32.049999999999997</v>
      </c>
    </row>
    <row r="344" spans="4:6" x14ac:dyDescent="0.25">
      <c r="D344" s="18">
        <v>39944</v>
      </c>
      <c r="E344" s="19">
        <v>-1</v>
      </c>
      <c r="F344" s="19">
        <v>32.869999999999997</v>
      </c>
    </row>
    <row r="345" spans="4:6" x14ac:dyDescent="0.25">
      <c r="D345" s="18">
        <v>39945</v>
      </c>
      <c r="E345" s="19">
        <v>-1</v>
      </c>
      <c r="F345" s="19">
        <v>31.8</v>
      </c>
    </row>
    <row r="346" spans="4:6" x14ac:dyDescent="0.25">
      <c r="D346" s="18">
        <v>39946</v>
      </c>
      <c r="E346" s="19">
        <v>-1</v>
      </c>
      <c r="F346" s="19">
        <v>33.65</v>
      </c>
    </row>
    <row r="347" spans="4:6" x14ac:dyDescent="0.25">
      <c r="D347" s="18">
        <v>39947</v>
      </c>
      <c r="E347" s="19">
        <v>-1</v>
      </c>
      <c r="F347" s="19">
        <v>31.37</v>
      </c>
    </row>
    <row r="348" spans="4:6" x14ac:dyDescent="0.25">
      <c r="D348" s="18">
        <v>39948</v>
      </c>
      <c r="E348" s="19">
        <v>-1</v>
      </c>
      <c r="F348" s="19">
        <v>33.119999999999997</v>
      </c>
    </row>
    <row r="349" spans="4:6" x14ac:dyDescent="0.25">
      <c r="D349" s="18">
        <v>39951</v>
      </c>
      <c r="E349" s="19">
        <v>-1</v>
      </c>
      <c r="F349" s="19">
        <v>30.24</v>
      </c>
    </row>
    <row r="350" spans="4:6" x14ac:dyDescent="0.25">
      <c r="D350" s="18">
        <v>39952</v>
      </c>
      <c r="E350" s="19">
        <v>-1</v>
      </c>
      <c r="F350" s="19">
        <v>28.8</v>
      </c>
    </row>
    <row r="351" spans="4:6" x14ac:dyDescent="0.25">
      <c r="D351" s="18">
        <v>39953</v>
      </c>
      <c r="E351" s="19">
        <v>-1</v>
      </c>
      <c r="F351" s="19">
        <v>29.03</v>
      </c>
    </row>
    <row r="352" spans="4:6" x14ac:dyDescent="0.25">
      <c r="D352" s="18">
        <v>39954</v>
      </c>
      <c r="E352" s="19">
        <v>-1</v>
      </c>
      <c r="F352" s="19">
        <v>31.35</v>
      </c>
    </row>
    <row r="353" spans="4:6" x14ac:dyDescent="0.25">
      <c r="D353" s="18">
        <v>39955</v>
      </c>
      <c r="E353" s="19">
        <v>-1</v>
      </c>
      <c r="F353" s="19">
        <v>32.630000000000003</v>
      </c>
    </row>
    <row r="354" spans="4:6" x14ac:dyDescent="0.25">
      <c r="D354" s="18">
        <v>39959</v>
      </c>
      <c r="E354" s="19">
        <v>-1</v>
      </c>
      <c r="F354" s="19">
        <v>30.62</v>
      </c>
    </row>
    <row r="355" spans="4:6" x14ac:dyDescent="0.25">
      <c r="D355" s="18">
        <v>39960</v>
      </c>
      <c r="E355" s="19">
        <v>-1</v>
      </c>
      <c r="F355" s="19">
        <v>32.36</v>
      </c>
    </row>
    <row r="356" spans="4:6" x14ac:dyDescent="0.25">
      <c r="D356" s="18">
        <v>39961</v>
      </c>
      <c r="E356" s="19">
        <v>-1</v>
      </c>
      <c r="F356" s="19">
        <v>31.67</v>
      </c>
    </row>
    <row r="357" spans="4:6" x14ac:dyDescent="0.25">
      <c r="D357" s="18">
        <v>39962</v>
      </c>
      <c r="E357" s="19">
        <v>-1</v>
      </c>
      <c r="F357" s="19">
        <v>28.92</v>
      </c>
    </row>
    <row r="358" spans="4:6" x14ac:dyDescent="0.25">
      <c r="D358" s="18">
        <v>39965</v>
      </c>
      <c r="E358" s="19">
        <v>-1</v>
      </c>
      <c r="F358" s="19">
        <v>30.04</v>
      </c>
    </row>
    <row r="359" spans="4:6" x14ac:dyDescent="0.25">
      <c r="D359" s="18">
        <v>39966</v>
      </c>
      <c r="E359" s="19">
        <v>-1</v>
      </c>
      <c r="F359" s="19">
        <v>29.63</v>
      </c>
    </row>
    <row r="360" spans="4:6" x14ac:dyDescent="0.25">
      <c r="D360" s="18">
        <v>39967</v>
      </c>
      <c r="E360" s="19">
        <v>-1</v>
      </c>
      <c r="F360" s="19">
        <v>31.02</v>
      </c>
    </row>
    <row r="361" spans="4:6" x14ac:dyDescent="0.25">
      <c r="D361" s="18">
        <v>39968</v>
      </c>
      <c r="E361" s="19">
        <v>-1</v>
      </c>
      <c r="F361" s="19">
        <v>30.18</v>
      </c>
    </row>
    <row r="362" spans="4:6" x14ac:dyDescent="0.25">
      <c r="D362" s="18">
        <v>39969</v>
      </c>
      <c r="E362" s="19">
        <v>-1</v>
      </c>
      <c r="F362" s="19">
        <v>29.62</v>
      </c>
    </row>
    <row r="363" spans="4:6" x14ac:dyDescent="0.25">
      <c r="D363" s="18">
        <v>39972</v>
      </c>
      <c r="E363" s="19">
        <v>-1</v>
      </c>
      <c r="F363" s="19">
        <v>29.77</v>
      </c>
    </row>
    <row r="364" spans="4:6" x14ac:dyDescent="0.25">
      <c r="D364" s="18">
        <v>39973</v>
      </c>
      <c r="E364" s="19">
        <v>-1</v>
      </c>
      <c r="F364" s="19">
        <v>28.27</v>
      </c>
    </row>
    <row r="365" spans="4:6" x14ac:dyDescent="0.25">
      <c r="D365" s="18">
        <v>39974</v>
      </c>
      <c r="E365" s="19">
        <v>-1</v>
      </c>
      <c r="F365" s="19">
        <v>28.46</v>
      </c>
    </row>
    <row r="366" spans="4:6" x14ac:dyDescent="0.25">
      <c r="D366" s="18">
        <v>39975</v>
      </c>
      <c r="E366" s="19">
        <v>-1</v>
      </c>
      <c r="F366" s="19">
        <v>28.11</v>
      </c>
    </row>
    <row r="367" spans="4:6" x14ac:dyDescent="0.25">
      <c r="D367" s="18">
        <v>39976</v>
      </c>
      <c r="E367" s="19">
        <v>-1</v>
      </c>
      <c r="F367" s="19">
        <v>28.15</v>
      </c>
    </row>
    <row r="368" spans="4:6" x14ac:dyDescent="0.25">
      <c r="D368" s="18">
        <v>39979</v>
      </c>
      <c r="E368" s="19">
        <v>-1</v>
      </c>
      <c r="F368" s="19">
        <v>30.81</v>
      </c>
    </row>
    <row r="369" spans="4:6" x14ac:dyDescent="0.25">
      <c r="D369" s="18">
        <v>39980</v>
      </c>
      <c r="E369" s="19">
        <v>-1</v>
      </c>
      <c r="F369" s="19">
        <v>32.68</v>
      </c>
    </row>
    <row r="370" spans="4:6" x14ac:dyDescent="0.25">
      <c r="D370" s="18">
        <v>39981</v>
      </c>
      <c r="E370" s="19">
        <v>-1</v>
      </c>
      <c r="F370" s="19">
        <v>31.54</v>
      </c>
    </row>
    <row r="371" spans="4:6" x14ac:dyDescent="0.25">
      <c r="D371" s="18">
        <v>39982</v>
      </c>
      <c r="E371" s="19">
        <v>0</v>
      </c>
      <c r="F371" s="19">
        <v>30.03</v>
      </c>
    </row>
    <row r="372" spans="4:6" x14ac:dyDescent="0.25">
      <c r="D372" s="18">
        <v>39983</v>
      </c>
      <c r="E372" s="19">
        <v>0</v>
      </c>
      <c r="F372" s="19">
        <v>27.99</v>
      </c>
    </row>
    <row r="373" spans="4:6" x14ac:dyDescent="0.25">
      <c r="D373" s="18">
        <v>39986</v>
      </c>
      <c r="E373" s="19">
        <v>0</v>
      </c>
      <c r="F373" s="19">
        <v>31.17</v>
      </c>
    </row>
    <row r="374" spans="4:6" x14ac:dyDescent="0.25">
      <c r="D374" s="18">
        <v>39987</v>
      </c>
      <c r="E374" s="19">
        <v>0</v>
      </c>
      <c r="F374" s="19">
        <v>30.58</v>
      </c>
    </row>
    <row r="375" spans="4:6" x14ac:dyDescent="0.25">
      <c r="D375" s="18">
        <v>39988</v>
      </c>
      <c r="E375" s="19">
        <v>0</v>
      </c>
      <c r="F375" s="19">
        <v>29.05</v>
      </c>
    </row>
    <row r="376" spans="4:6" x14ac:dyDescent="0.25">
      <c r="D376" s="18">
        <v>39989</v>
      </c>
      <c r="E376" s="19">
        <v>0</v>
      </c>
      <c r="F376" s="19">
        <v>26.36</v>
      </c>
    </row>
    <row r="377" spans="4:6" x14ac:dyDescent="0.25">
      <c r="D377" s="18">
        <v>39990</v>
      </c>
      <c r="E377" s="19">
        <v>0</v>
      </c>
      <c r="F377" s="19">
        <v>25.93</v>
      </c>
    </row>
    <row r="378" spans="4:6" x14ac:dyDescent="0.25">
      <c r="D378" s="18">
        <v>39993</v>
      </c>
      <c r="E378" s="19">
        <v>0</v>
      </c>
      <c r="F378" s="19">
        <v>25.35</v>
      </c>
    </row>
    <row r="379" spans="4:6" x14ac:dyDescent="0.25">
      <c r="D379" s="18">
        <v>39994</v>
      </c>
      <c r="E379" s="19">
        <v>0</v>
      </c>
      <c r="F379" s="19">
        <v>26.35</v>
      </c>
    </row>
    <row r="380" spans="4:6" x14ac:dyDescent="0.25">
      <c r="D380" s="18">
        <v>39995</v>
      </c>
      <c r="E380" s="19">
        <v>0</v>
      </c>
      <c r="F380" s="19">
        <v>26.22</v>
      </c>
    </row>
    <row r="381" spans="4:6" x14ac:dyDescent="0.25">
      <c r="D381" s="18">
        <v>39996</v>
      </c>
      <c r="E381" s="19">
        <v>0</v>
      </c>
      <c r="F381" s="19">
        <v>27.95</v>
      </c>
    </row>
    <row r="382" spans="4:6" x14ac:dyDescent="0.25">
      <c r="D382" s="18">
        <v>40000</v>
      </c>
      <c r="E382" s="19">
        <v>0</v>
      </c>
      <c r="F382" s="19">
        <v>29</v>
      </c>
    </row>
    <row r="383" spans="4:6" x14ac:dyDescent="0.25">
      <c r="D383" s="18">
        <v>40001</v>
      </c>
      <c r="E383" s="19">
        <v>0</v>
      </c>
      <c r="F383" s="19">
        <v>30.85</v>
      </c>
    </row>
    <row r="384" spans="4:6" x14ac:dyDescent="0.25">
      <c r="D384" s="18">
        <v>40002</v>
      </c>
      <c r="E384" s="19">
        <v>0</v>
      </c>
      <c r="F384" s="19">
        <v>31.3</v>
      </c>
    </row>
    <row r="385" spans="4:6" x14ac:dyDescent="0.25">
      <c r="D385" s="18">
        <v>40003</v>
      </c>
      <c r="E385" s="19">
        <v>0</v>
      </c>
      <c r="F385" s="19">
        <v>29.78</v>
      </c>
    </row>
    <row r="386" spans="4:6" x14ac:dyDescent="0.25">
      <c r="D386" s="18">
        <v>40004</v>
      </c>
      <c r="E386" s="19">
        <v>0</v>
      </c>
      <c r="F386" s="19">
        <v>29.02</v>
      </c>
    </row>
    <row r="387" spans="4:6" x14ac:dyDescent="0.25">
      <c r="D387" s="18">
        <v>40007</v>
      </c>
      <c r="E387" s="19">
        <v>0</v>
      </c>
      <c r="F387" s="19">
        <v>26.31</v>
      </c>
    </row>
    <row r="388" spans="4:6" x14ac:dyDescent="0.25">
      <c r="D388" s="18">
        <v>40008</v>
      </c>
      <c r="E388" s="19">
        <v>0</v>
      </c>
      <c r="F388" s="19">
        <v>25.02</v>
      </c>
    </row>
    <row r="389" spans="4:6" x14ac:dyDescent="0.25">
      <c r="D389" s="18">
        <v>40009</v>
      </c>
      <c r="E389" s="19">
        <v>0</v>
      </c>
      <c r="F389" s="19">
        <v>25.89</v>
      </c>
    </row>
    <row r="390" spans="4:6" x14ac:dyDescent="0.25">
      <c r="D390" s="18">
        <v>40010</v>
      </c>
      <c r="E390" s="19">
        <v>0</v>
      </c>
      <c r="F390" s="19">
        <v>25.42</v>
      </c>
    </row>
    <row r="391" spans="4:6" x14ac:dyDescent="0.25">
      <c r="D391" s="18">
        <v>40011</v>
      </c>
      <c r="E391" s="19">
        <v>0</v>
      </c>
      <c r="F391" s="19">
        <v>24.34</v>
      </c>
    </row>
    <row r="392" spans="4:6" x14ac:dyDescent="0.25">
      <c r="D392" s="18">
        <v>40014</v>
      </c>
      <c r="E392" s="19">
        <v>0</v>
      </c>
      <c r="F392" s="19">
        <v>24.4</v>
      </c>
    </row>
    <row r="393" spans="4:6" x14ac:dyDescent="0.25">
      <c r="D393" s="18">
        <v>40015</v>
      </c>
      <c r="E393" s="19">
        <v>0</v>
      </c>
      <c r="F393" s="19">
        <v>23.87</v>
      </c>
    </row>
    <row r="394" spans="4:6" x14ac:dyDescent="0.25">
      <c r="D394" s="18">
        <v>40016</v>
      </c>
      <c r="E394" s="19">
        <v>0</v>
      </c>
      <c r="F394" s="19">
        <v>23.47</v>
      </c>
    </row>
    <row r="395" spans="4:6" x14ac:dyDescent="0.25">
      <c r="D395" s="18">
        <v>40017</v>
      </c>
      <c r="E395" s="19">
        <v>0</v>
      </c>
      <c r="F395" s="19">
        <v>23.43</v>
      </c>
    </row>
    <row r="396" spans="4:6" x14ac:dyDescent="0.25">
      <c r="D396" s="18">
        <v>40018</v>
      </c>
      <c r="E396" s="19">
        <v>0</v>
      </c>
      <c r="F396" s="19">
        <v>23.09</v>
      </c>
    </row>
    <row r="397" spans="4:6" x14ac:dyDescent="0.25">
      <c r="D397" s="18">
        <v>40021</v>
      </c>
      <c r="E397" s="19">
        <v>0</v>
      </c>
      <c r="F397" s="19">
        <v>24.28</v>
      </c>
    </row>
    <row r="398" spans="4:6" x14ac:dyDescent="0.25">
      <c r="D398" s="18">
        <v>40022</v>
      </c>
      <c r="E398" s="19">
        <v>-1</v>
      </c>
      <c r="F398" s="19">
        <v>25.01</v>
      </c>
    </row>
    <row r="399" spans="4:6" x14ac:dyDescent="0.25">
      <c r="D399" s="18">
        <v>40023</v>
      </c>
      <c r="E399" s="19">
        <v>-1</v>
      </c>
      <c r="F399" s="19">
        <v>25.61</v>
      </c>
    </row>
    <row r="400" spans="4:6" x14ac:dyDescent="0.25">
      <c r="D400" s="18">
        <v>40024</v>
      </c>
      <c r="E400" s="19">
        <v>-1</v>
      </c>
      <c r="F400" s="19">
        <v>25.4</v>
      </c>
    </row>
    <row r="401" spans="4:6" x14ac:dyDescent="0.25">
      <c r="D401" s="18">
        <v>40025</v>
      </c>
      <c r="E401" s="19">
        <v>-1</v>
      </c>
      <c r="F401" s="19">
        <v>25.92</v>
      </c>
    </row>
    <row r="402" spans="4:6" x14ac:dyDescent="0.25">
      <c r="D402" s="18">
        <v>40028</v>
      </c>
      <c r="E402" s="19">
        <v>-1</v>
      </c>
      <c r="F402" s="19">
        <v>25.56</v>
      </c>
    </row>
    <row r="403" spans="4:6" x14ac:dyDescent="0.25">
      <c r="D403" s="18">
        <v>40029</v>
      </c>
      <c r="E403" s="19">
        <v>-1</v>
      </c>
      <c r="F403" s="19">
        <v>24.89</v>
      </c>
    </row>
    <row r="404" spans="4:6" x14ac:dyDescent="0.25">
      <c r="D404" s="18">
        <v>40030</v>
      </c>
      <c r="E404" s="19">
        <v>-1</v>
      </c>
      <c r="F404" s="19">
        <v>24.9</v>
      </c>
    </row>
    <row r="405" spans="4:6" x14ac:dyDescent="0.25">
      <c r="D405" s="18">
        <v>40031</v>
      </c>
      <c r="E405" s="19">
        <v>0</v>
      </c>
      <c r="F405" s="19">
        <v>25.67</v>
      </c>
    </row>
    <row r="406" spans="4:6" x14ac:dyDescent="0.25">
      <c r="D406" s="18">
        <v>40032</v>
      </c>
      <c r="E406" s="19">
        <v>0</v>
      </c>
      <c r="F406" s="19">
        <v>24.76</v>
      </c>
    </row>
    <row r="407" spans="4:6" x14ac:dyDescent="0.25">
      <c r="D407" s="18">
        <v>40035</v>
      </c>
      <c r="E407" s="19">
        <v>0</v>
      </c>
      <c r="F407" s="19">
        <v>24.99</v>
      </c>
    </row>
    <row r="408" spans="4:6" x14ac:dyDescent="0.25">
      <c r="D408" s="18">
        <v>40036</v>
      </c>
      <c r="E408" s="19">
        <v>0</v>
      </c>
      <c r="F408" s="19">
        <v>25.99</v>
      </c>
    </row>
    <row r="409" spans="4:6" x14ac:dyDescent="0.25">
      <c r="D409" s="18">
        <v>40037</v>
      </c>
      <c r="E409" s="19">
        <v>0</v>
      </c>
      <c r="F409" s="19">
        <v>25.45</v>
      </c>
    </row>
    <row r="410" spans="4:6" x14ac:dyDescent="0.25">
      <c r="D410" s="18">
        <v>40038</v>
      </c>
      <c r="E410" s="19">
        <v>0</v>
      </c>
      <c r="F410" s="19">
        <v>24.71</v>
      </c>
    </row>
    <row r="411" spans="4:6" x14ac:dyDescent="0.25">
      <c r="D411" s="18">
        <v>40039</v>
      </c>
      <c r="E411" s="19">
        <v>0</v>
      </c>
      <c r="F411" s="19">
        <v>24.27</v>
      </c>
    </row>
    <row r="412" spans="4:6" x14ac:dyDescent="0.25">
      <c r="D412" s="18">
        <v>40042</v>
      </c>
      <c r="E412" s="19">
        <v>0</v>
      </c>
      <c r="F412" s="19">
        <v>27.89</v>
      </c>
    </row>
    <row r="413" spans="4:6" x14ac:dyDescent="0.25">
      <c r="D413" s="18">
        <v>40043</v>
      </c>
      <c r="E413" s="19">
        <v>0</v>
      </c>
      <c r="F413" s="19">
        <v>26.18</v>
      </c>
    </row>
    <row r="414" spans="4:6" x14ac:dyDescent="0.25">
      <c r="D414" s="18">
        <v>40044</v>
      </c>
      <c r="E414" s="19">
        <v>1</v>
      </c>
      <c r="F414" s="19">
        <v>26.26</v>
      </c>
    </row>
    <row r="415" spans="4:6" x14ac:dyDescent="0.25">
      <c r="D415" s="18">
        <v>40045</v>
      </c>
      <c r="E415" s="19">
        <v>1</v>
      </c>
      <c r="F415" s="19">
        <v>25.09</v>
      </c>
    </row>
    <row r="416" spans="4:6" x14ac:dyDescent="0.25">
      <c r="D416" s="18">
        <v>40046</v>
      </c>
      <c r="E416" s="19">
        <v>1</v>
      </c>
      <c r="F416" s="19">
        <v>25.01</v>
      </c>
    </row>
    <row r="417" spans="4:6" x14ac:dyDescent="0.25">
      <c r="D417" s="18">
        <v>40049</v>
      </c>
      <c r="E417" s="19">
        <v>1</v>
      </c>
      <c r="F417" s="19">
        <v>25.14</v>
      </c>
    </row>
    <row r="418" spans="4:6" x14ac:dyDescent="0.25">
      <c r="D418" s="18">
        <v>40050</v>
      </c>
      <c r="E418" s="19">
        <v>1</v>
      </c>
      <c r="F418" s="19">
        <v>24.92</v>
      </c>
    </row>
    <row r="419" spans="4:6" x14ac:dyDescent="0.25">
      <c r="D419" s="18">
        <v>40051</v>
      </c>
      <c r="E419" s="19">
        <v>0</v>
      </c>
      <c r="F419" s="19">
        <v>24.95</v>
      </c>
    </row>
    <row r="420" spans="4:6" x14ac:dyDescent="0.25">
      <c r="D420" s="18">
        <v>40052</v>
      </c>
      <c r="E420" s="19">
        <v>0</v>
      </c>
      <c r="F420" s="19">
        <v>24.68</v>
      </c>
    </row>
    <row r="421" spans="4:6" x14ac:dyDescent="0.25">
      <c r="D421" s="18">
        <v>40053</v>
      </c>
      <c r="E421" s="19">
        <v>0</v>
      </c>
      <c r="F421" s="19">
        <v>24.76</v>
      </c>
    </row>
    <row r="422" spans="4:6" x14ac:dyDescent="0.25">
      <c r="D422" s="18">
        <v>40056</v>
      </c>
      <c r="E422" s="19">
        <v>0</v>
      </c>
      <c r="F422" s="19">
        <v>26.01</v>
      </c>
    </row>
    <row r="423" spans="4:6" x14ac:dyDescent="0.25">
      <c r="D423" s="18">
        <v>40057</v>
      </c>
      <c r="E423" s="19">
        <v>0</v>
      </c>
      <c r="F423" s="19">
        <v>29.15</v>
      </c>
    </row>
    <row r="424" spans="4:6" x14ac:dyDescent="0.25">
      <c r="D424" s="18">
        <v>40058</v>
      </c>
      <c r="E424" s="19">
        <v>0</v>
      </c>
      <c r="F424" s="19">
        <v>28.9</v>
      </c>
    </row>
    <row r="425" spans="4:6" x14ac:dyDescent="0.25">
      <c r="D425" s="18">
        <v>40059</v>
      </c>
      <c r="E425" s="19">
        <v>0</v>
      </c>
      <c r="F425" s="19">
        <v>27.1</v>
      </c>
    </row>
    <row r="426" spans="4:6" x14ac:dyDescent="0.25">
      <c r="D426" s="18">
        <v>40060</v>
      </c>
      <c r="E426" s="19">
        <v>0</v>
      </c>
      <c r="F426" s="19">
        <v>25.26</v>
      </c>
    </row>
    <row r="427" spans="4:6" x14ac:dyDescent="0.25">
      <c r="D427" s="18">
        <v>40064</v>
      </c>
      <c r="E427" s="19">
        <v>0</v>
      </c>
      <c r="F427" s="19">
        <v>25.62</v>
      </c>
    </row>
    <row r="428" spans="4:6" x14ac:dyDescent="0.25">
      <c r="D428" s="18">
        <v>40065</v>
      </c>
      <c r="E428" s="19">
        <v>0</v>
      </c>
      <c r="F428" s="19">
        <v>24.32</v>
      </c>
    </row>
    <row r="429" spans="4:6" x14ac:dyDescent="0.25">
      <c r="D429" s="18">
        <v>40066</v>
      </c>
      <c r="E429" s="19">
        <v>0</v>
      </c>
      <c r="F429" s="19">
        <v>23.55</v>
      </c>
    </row>
    <row r="430" spans="4:6" x14ac:dyDescent="0.25">
      <c r="D430" s="18">
        <v>40067</v>
      </c>
      <c r="E430" s="19">
        <v>0</v>
      </c>
      <c r="F430" s="19">
        <v>24.15</v>
      </c>
    </row>
    <row r="431" spans="4:6" x14ac:dyDescent="0.25">
      <c r="D431" s="18">
        <v>40070</v>
      </c>
      <c r="E431" s="19">
        <v>0</v>
      </c>
      <c r="F431" s="19">
        <v>23.86</v>
      </c>
    </row>
    <row r="432" spans="4:6" x14ac:dyDescent="0.25">
      <c r="D432" s="18">
        <v>40071</v>
      </c>
      <c r="E432" s="19">
        <v>0</v>
      </c>
      <c r="F432" s="19">
        <v>23.42</v>
      </c>
    </row>
    <row r="433" spans="4:6" x14ac:dyDescent="0.25">
      <c r="D433" s="18">
        <v>40072</v>
      </c>
      <c r="E433" s="19">
        <v>0</v>
      </c>
      <c r="F433" s="19">
        <v>23.69</v>
      </c>
    </row>
    <row r="434" spans="4:6" x14ac:dyDescent="0.25">
      <c r="D434" s="18">
        <v>40073</v>
      </c>
      <c r="E434" s="19">
        <v>0</v>
      </c>
      <c r="F434" s="19">
        <v>23.65</v>
      </c>
    </row>
    <row r="435" spans="4:6" x14ac:dyDescent="0.25">
      <c r="D435" s="18">
        <v>40074</v>
      </c>
      <c r="E435" s="19">
        <v>0</v>
      </c>
      <c r="F435" s="19">
        <v>23.92</v>
      </c>
    </row>
    <row r="436" spans="4:6" x14ac:dyDescent="0.25">
      <c r="D436" s="18">
        <v>40077</v>
      </c>
      <c r="E436" s="19">
        <v>0</v>
      </c>
      <c r="F436" s="19">
        <v>24.06</v>
      </c>
    </row>
    <row r="437" spans="4:6" x14ac:dyDescent="0.25">
      <c r="D437" s="18">
        <v>40078</v>
      </c>
      <c r="E437" s="19">
        <v>0</v>
      </c>
      <c r="F437" s="19">
        <v>23.08</v>
      </c>
    </row>
    <row r="438" spans="4:6" x14ac:dyDescent="0.25">
      <c r="D438" s="18">
        <v>40079</v>
      </c>
      <c r="E438" s="19">
        <v>0</v>
      </c>
      <c r="F438" s="19">
        <v>23.49</v>
      </c>
    </row>
    <row r="439" spans="4:6" x14ac:dyDescent="0.25">
      <c r="D439" s="18">
        <v>40080</v>
      </c>
      <c r="E439" s="19">
        <v>-1</v>
      </c>
      <c r="F439" s="19">
        <v>24.95</v>
      </c>
    </row>
    <row r="440" spans="4:6" x14ac:dyDescent="0.25">
      <c r="D440" s="18">
        <v>40081</v>
      </c>
      <c r="E440" s="19">
        <v>-1</v>
      </c>
      <c r="F440" s="19">
        <v>25.61</v>
      </c>
    </row>
    <row r="441" spans="4:6" x14ac:dyDescent="0.25">
      <c r="D441" s="18">
        <v>40084</v>
      </c>
      <c r="E441" s="19">
        <v>-1</v>
      </c>
      <c r="F441" s="19">
        <v>24.88</v>
      </c>
    </row>
    <row r="442" spans="4:6" x14ac:dyDescent="0.25">
      <c r="D442" s="18">
        <v>40085</v>
      </c>
      <c r="E442" s="19">
        <v>-1</v>
      </c>
      <c r="F442" s="19">
        <v>25.19</v>
      </c>
    </row>
    <row r="443" spans="4:6" x14ac:dyDescent="0.25">
      <c r="D443" s="18">
        <v>40086</v>
      </c>
      <c r="E443" s="19">
        <v>-1</v>
      </c>
      <c r="F443" s="19">
        <v>25.61</v>
      </c>
    </row>
    <row r="444" spans="4:6" x14ac:dyDescent="0.25">
      <c r="D444" s="18">
        <v>40087</v>
      </c>
      <c r="E444" s="19">
        <v>0</v>
      </c>
      <c r="F444" s="19">
        <v>28.27</v>
      </c>
    </row>
    <row r="445" spans="4:6" x14ac:dyDescent="0.25">
      <c r="D445" s="18">
        <v>40088</v>
      </c>
      <c r="E445" s="19">
        <v>0</v>
      </c>
      <c r="F445" s="19">
        <v>28.68</v>
      </c>
    </row>
    <row r="446" spans="4:6" x14ac:dyDescent="0.25">
      <c r="D446" s="18">
        <v>40091</v>
      </c>
      <c r="E446" s="19">
        <v>0</v>
      </c>
      <c r="F446" s="19">
        <v>26.84</v>
      </c>
    </row>
    <row r="447" spans="4:6" x14ac:dyDescent="0.25">
      <c r="D447" s="18">
        <v>40092</v>
      </c>
      <c r="E447" s="19">
        <v>0</v>
      </c>
      <c r="F447" s="19">
        <v>25.7</v>
      </c>
    </row>
    <row r="448" spans="4:6" x14ac:dyDescent="0.25">
      <c r="D448" s="18">
        <v>40093</v>
      </c>
      <c r="E448" s="19">
        <v>0</v>
      </c>
      <c r="F448" s="19">
        <v>24.68</v>
      </c>
    </row>
    <row r="449" spans="4:6" x14ac:dyDescent="0.25">
      <c r="D449" s="18">
        <v>40094</v>
      </c>
      <c r="E449" s="19">
        <v>0</v>
      </c>
      <c r="F449" s="19">
        <v>24.18</v>
      </c>
    </row>
    <row r="450" spans="4:6" x14ac:dyDescent="0.25">
      <c r="D450" s="18">
        <v>40095</v>
      </c>
      <c r="E450" s="19">
        <v>0</v>
      </c>
      <c r="F450" s="19">
        <v>23.12</v>
      </c>
    </row>
    <row r="451" spans="4:6" x14ac:dyDescent="0.25">
      <c r="D451" s="18">
        <v>40098</v>
      </c>
      <c r="E451" s="19">
        <v>0</v>
      </c>
      <c r="F451" s="19">
        <v>23.01</v>
      </c>
    </row>
    <row r="452" spans="4:6" x14ac:dyDescent="0.25">
      <c r="D452" s="18">
        <v>40099</v>
      </c>
      <c r="E452" s="19">
        <v>0</v>
      </c>
      <c r="F452" s="19">
        <v>22.99</v>
      </c>
    </row>
    <row r="453" spans="4:6" x14ac:dyDescent="0.25">
      <c r="D453" s="18">
        <v>40100</v>
      </c>
      <c r="E453" s="19">
        <v>0</v>
      </c>
      <c r="F453" s="19">
        <v>22.86</v>
      </c>
    </row>
    <row r="454" spans="4:6" x14ac:dyDescent="0.25">
      <c r="D454" s="18">
        <v>40101</v>
      </c>
      <c r="E454" s="19">
        <v>0</v>
      </c>
      <c r="F454" s="19">
        <v>21.72</v>
      </c>
    </row>
    <row r="455" spans="4:6" x14ac:dyDescent="0.25">
      <c r="D455" s="18">
        <v>40102</v>
      </c>
      <c r="E455" s="19">
        <v>0</v>
      </c>
      <c r="F455" s="19">
        <v>21.43</v>
      </c>
    </row>
    <row r="456" spans="4:6" x14ac:dyDescent="0.25">
      <c r="D456" s="18">
        <v>40105</v>
      </c>
      <c r="E456" s="19">
        <v>0</v>
      </c>
      <c r="F456" s="19">
        <v>21.49</v>
      </c>
    </row>
    <row r="457" spans="4:6" x14ac:dyDescent="0.25">
      <c r="D457" s="18">
        <v>40106</v>
      </c>
      <c r="E457" s="19">
        <v>0</v>
      </c>
      <c r="F457" s="19">
        <v>20.9</v>
      </c>
    </row>
    <row r="458" spans="4:6" x14ac:dyDescent="0.25">
      <c r="D458" s="18">
        <v>40107</v>
      </c>
      <c r="E458" s="19">
        <v>0</v>
      </c>
      <c r="F458" s="19">
        <v>22.22</v>
      </c>
    </row>
    <row r="459" spans="4:6" x14ac:dyDescent="0.25">
      <c r="D459" s="18">
        <v>40108</v>
      </c>
      <c r="E459" s="19">
        <v>0</v>
      </c>
      <c r="F459" s="19">
        <v>20.69</v>
      </c>
    </row>
    <row r="460" spans="4:6" x14ac:dyDescent="0.25">
      <c r="D460" s="18">
        <v>40109</v>
      </c>
      <c r="E460" s="19">
        <v>0</v>
      </c>
      <c r="F460" s="19">
        <v>22.27</v>
      </c>
    </row>
    <row r="461" spans="4:6" x14ac:dyDescent="0.25">
      <c r="D461" s="18">
        <v>40112</v>
      </c>
      <c r="E461" s="19">
        <v>-1</v>
      </c>
      <c r="F461" s="19">
        <v>24.31</v>
      </c>
    </row>
    <row r="462" spans="4:6" x14ac:dyDescent="0.25">
      <c r="D462" s="18">
        <v>40113</v>
      </c>
      <c r="E462" s="19">
        <v>-1</v>
      </c>
      <c r="F462" s="19">
        <v>24.83</v>
      </c>
    </row>
    <row r="463" spans="4:6" x14ac:dyDescent="0.25">
      <c r="D463" s="18">
        <v>40114</v>
      </c>
      <c r="E463" s="19">
        <v>-1</v>
      </c>
      <c r="F463" s="19">
        <v>27.91</v>
      </c>
    </row>
    <row r="464" spans="4:6" x14ac:dyDescent="0.25">
      <c r="D464" s="18">
        <v>40115</v>
      </c>
      <c r="E464" s="19">
        <v>0</v>
      </c>
      <c r="F464" s="19">
        <v>24.76</v>
      </c>
    </row>
    <row r="465" spans="4:6" x14ac:dyDescent="0.25">
      <c r="D465" s="18">
        <v>40116</v>
      </c>
      <c r="E465" s="19">
        <v>0</v>
      </c>
      <c r="F465" s="19">
        <v>30.69</v>
      </c>
    </row>
    <row r="466" spans="4:6" x14ac:dyDescent="0.25">
      <c r="D466" s="18">
        <v>40119</v>
      </c>
      <c r="E466" s="19">
        <v>0</v>
      </c>
      <c r="F466" s="19">
        <v>29.78</v>
      </c>
    </row>
    <row r="467" spans="4:6" x14ac:dyDescent="0.25">
      <c r="D467" s="18">
        <v>40120</v>
      </c>
      <c r="E467" s="19">
        <v>0</v>
      </c>
      <c r="F467" s="19">
        <v>28.81</v>
      </c>
    </row>
    <row r="468" spans="4:6" x14ac:dyDescent="0.25">
      <c r="D468" s="18">
        <v>40121</v>
      </c>
      <c r="E468" s="19">
        <v>0</v>
      </c>
      <c r="F468" s="19">
        <v>27.72</v>
      </c>
    </row>
    <row r="469" spans="4:6" x14ac:dyDescent="0.25">
      <c r="D469" s="18">
        <v>40122</v>
      </c>
      <c r="E469" s="19">
        <v>0</v>
      </c>
      <c r="F469" s="19">
        <v>25.43</v>
      </c>
    </row>
    <row r="470" spans="4:6" x14ac:dyDescent="0.25">
      <c r="D470" s="18">
        <v>40123</v>
      </c>
      <c r="E470" s="19">
        <v>0</v>
      </c>
      <c r="F470" s="19">
        <v>24.19</v>
      </c>
    </row>
    <row r="471" spans="4:6" x14ac:dyDescent="0.25">
      <c r="D471" s="18">
        <v>40126</v>
      </c>
      <c r="E471" s="19">
        <v>0</v>
      </c>
      <c r="F471" s="19">
        <v>23.15</v>
      </c>
    </row>
    <row r="472" spans="4:6" x14ac:dyDescent="0.25">
      <c r="D472" s="18">
        <v>40127</v>
      </c>
      <c r="E472" s="19">
        <v>0</v>
      </c>
      <c r="F472" s="19">
        <v>22.84</v>
      </c>
    </row>
    <row r="473" spans="4:6" x14ac:dyDescent="0.25">
      <c r="D473" s="18">
        <v>40128</v>
      </c>
      <c r="E473" s="19">
        <v>1</v>
      </c>
      <c r="F473" s="19">
        <v>23.04</v>
      </c>
    </row>
    <row r="474" spans="4:6" x14ac:dyDescent="0.25">
      <c r="D474" s="18">
        <v>40129</v>
      </c>
      <c r="E474" s="19">
        <v>0</v>
      </c>
      <c r="F474" s="19">
        <v>24.24</v>
      </c>
    </row>
    <row r="475" spans="4:6" x14ac:dyDescent="0.25">
      <c r="D475" s="18">
        <v>40130</v>
      </c>
      <c r="E475" s="19">
        <v>0</v>
      </c>
      <c r="F475" s="19">
        <v>23.36</v>
      </c>
    </row>
    <row r="476" spans="4:6" x14ac:dyDescent="0.25">
      <c r="D476" s="18">
        <v>40133</v>
      </c>
      <c r="E476" s="19">
        <v>0</v>
      </c>
      <c r="F476" s="19">
        <v>22.89</v>
      </c>
    </row>
    <row r="477" spans="4:6" x14ac:dyDescent="0.25">
      <c r="D477" s="18">
        <v>40134</v>
      </c>
      <c r="E477" s="19">
        <v>0</v>
      </c>
      <c r="F477" s="19">
        <v>22.41</v>
      </c>
    </row>
    <row r="478" spans="4:6" x14ac:dyDescent="0.25">
      <c r="D478" s="18">
        <v>40135</v>
      </c>
      <c r="E478" s="19">
        <v>0</v>
      </c>
      <c r="F478" s="19">
        <v>21.63</v>
      </c>
    </row>
    <row r="479" spans="4:6" x14ac:dyDescent="0.25">
      <c r="D479" s="18">
        <v>40136</v>
      </c>
      <c r="E479" s="19">
        <v>0</v>
      </c>
      <c r="F479" s="19">
        <v>22.63</v>
      </c>
    </row>
    <row r="480" spans="4:6" x14ac:dyDescent="0.25">
      <c r="D480" s="18">
        <v>40137</v>
      </c>
      <c r="E480" s="19">
        <v>0</v>
      </c>
      <c r="F480" s="19">
        <v>22.19</v>
      </c>
    </row>
    <row r="481" spans="4:6" x14ac:dyDescent="0.25">
      <c r="D481" s="18">
        <v>40140</v>
      </c>
      <c r="E481" s="19">
        <v>0</v>
      </c>
      <c r="F481" s="19">
        <v>21.16</v>
      </c>
    </row>
    <row r="482" spans="4:6" x14ac:dyDescent="0.25">
      <c r="D482" s="18">
        <v>40141</v>
      </c>
      <c r="E482" s="19">
        <v>0</v>
      </c>
      <c r="F482" s="19">
        <v>20.47</v>
      </c>
    </row>
    <row r="483" spans="4:6" x14ac:dyDescent="0.25">
      <c r="D483" s="18">
        <v>40142</v>
      </c>
      <c r="E483" s="19">
        <v>-1</v>
      </c>
      <c r="F483" s="19">
        <v>20.48</v>
      </c>
    </row>
    <row r="484" spans="4:6" x14ac:dyDescent="0.25">
      <c r="D484" s="18">
        <v>40144</v>
      </c>
      <c r="E484" s="19">
        <v>-1</v>
      </c>
      <c r="F484" s="19">
        <v>24.74</v>
      </c>
    </row>
    <row r="485" spans="4:6" x14ac:dyDescent="0.25">
      <c r="D485" s="18">
        <v>40147</v>
      </c>
      <c r="E485" s="19">
        <v>-1</v>
      </c>
      <c r="F485" s="19">
        <v>24.51</v>
      </c>
    </row>
    <row r="486" spans="4:6" x14ac:dyDescent="0.25">
      <c r="D486" s="18">
        <v>40148</v>
      </c>
      <c r="E486" s="19">
        <v>-1</v>
      </c>
      <c r="F486" s="19">
        <v>21.92</v>
      </c>
    </row>
    <row r="487" spans="4:6" x14ac:dyDescent="0.25">
      <c r="D487" s="18">
        <v>40149</v>
      </c>
      <c r="E487" s="19">
        <v>-1</v>
      </c>
      <c r="F487" s="19">
        <v>21.12</v>
      </c>
    </row>
    <row r="488" spans="4:6" x14ac:dyDescent="0.25">
      <c r="D488" s="18">
        <v>40150</v>
      </c>
      <c r="E488" s="19">
        <v>-1</v>
      </c>
      <c r="F488" s="19">
        <v>22.46</v>
      </c>
    </row>
    <row r="489" spans="4:6" x14ac:dyDescent="0.25">
      <c r="D489" s="18">
        <v>40151</v>
      </c>
      <c r="E489" s="19">
        <v>0</v>
      </c>
      <c r="F489" s="19">
        <v>21.25</v>
      </c>
    </row>
    <row r="490" spans="4:6" x14ac:dyDescent="0.25">
      <c r="D490" s="18">
        <v>40154</v>
      </c>
      <c r="E490" s="19">
        <v>0</v>
      </c>
      <c r="F490" s="19">
        <v>22.1</v>
      </c>
    </row>
    <row r="491" spans="4:6" x14ac:dyDescent="0.25">
      <c r="D491" s="18">
        <v>40155</v>
      </c>
      <c r="E491" s="19">
        <v>0</v>
      </c>
      <c r="F491" s="19">
        <v>23.69</v>
      </c>
    </row>
    <row r="492" spans="4:6" x14ac:dyDescent="0.25">
      <c r="D492" s="18">
        <v>40156</v>
      </c>
      <c r="E492" s="19">
        <v>0</v>
      </c>
      <c r="F492" s="19">
        <v>22.66</v>
      </c>
    </row>
    <row r="493" spans="4:6" x14ac:dyDescent="0.25">
      <c r="D493" s="18">
        <v>40157</v>
      </c>
      <c r="E493" s="19">
        <v>0</v>
      </c>
      <c r="F493" s="19">
        <v>22.32</v>
      </c>
    </row>
    <row r="494" spans="4:6" x14ac:dyDescent="0.25">
      <c r="D494" s="18">
        <v>40158</v>
      </c>
      <c r="E494" s="19">
        <v>0</v>
      </c>
      <c r="F494" s="19">
        <v>21.59</v>
      </c>
    </row>
    <row r="495" spans="4:6" x14ac:dyDescent="0.25">
      <c r="D495" s="18">
        <v>40161</v>
      </c>
      <c r="E495" s="19">
        <v>0</v>
      </c>
      <c r="F495" s="19">
        <v>21.15</v>
      </c>
    </row>
    <row r="496" spans="4:6" x14ac:dyDescent="0.25">
      <c r="D496" s="18">
        <v>40162</v>
      </c>
      <c r="E496" s="19">
        <v>0</v>
      </c>
      <c r="F496" s="19">
        <v>21.49</v>
      </c>
    </row>
    <row r="497" spans="4:6" x14ac:dyDescent="0.25">
      <c r="D497" s="18">
        <v>40163</v>
      </c>
      <c r="E497" s="19">
        <v>0</v>
      </c>
      <c r="F497" s="19">
        <v>20.54</v>
      </c>
    </row>
    <row r="498" spans="4:6" x14ac:dyDescent="0.25">
      <c r="D498" s="18">
        <v>40164</v>
      </c>
      <c r="E498" s="19">
        <v>0</v>
      </c>
      <c r="F498" s="19">
        <v>22.51</v>
      </c>
    </row>
    <row r="499" spans="4:6" x14ac:dyDescent="0.25">
      <c r="D499" s="18">
        <v>40165</v>
      </c>
      <c r="E499" s="19">
        <v>0</v>
      </c>
      <c r="F499" s="19">
        <v>21.68</v>
      </c>
    </row>
    <row r="500" spans="4:6" x14ac:dyDescent="0.25">
      <c r="D500" s="18">
        <v>40168</v>
      </c>
      <c r="E500" s="19">
        <v>0</v>
      </c>
      <c r="F500" s="19">
        <v>20.49</v>
      </c>
    </row>
    <row r="501" spans="4:6" x14ac:dyDescent="0.25">
      <c r="D501" s="18">
        <v>40169</v>
      </c>
      <c r="E501" s="19">
        <v>0</v>
      </c>
      <c r="F501" s="19">
        <v>19.54</v>
      </c>
    </row>
    <row r="502" spans="4:6" x14ac:dyDescent="0.25">
      <c r="D502" s="18">
        <v>40170</v>
      </c>
      <c r="E502" s="19">
        <v>0</v>
      </c>
      <c r="F502" s="19">
        <v>19.71</v>
      </c>
    </row>
    <row r="503" spans="4:6" x14ac:dyDescent="0.25">
      <c r="D503" s="18">
        <v>40171</v>
      </c>
      <c r="E503" s="19">
        <v>0</v>
      </c>
      <c r="F503" s="19">
        <v>19.47</v>
      </c>
    </row>
    <row r="504" spans="4:6" x14ac:dyDescent="0.25">
      <c r="D504" s="18">
        <v>40175</v>
      </c>
      <c r="E504" s="19">
        <v>0</v>
      </c>
      <c r="F504" s="19">
        <v>19.93</v>
      </c>
    </row>
    <row r="505" spans="4:6" x14ac:dyDescent="0.25">
      <c r="D505" s="18">
        <v>40176</v>
      </c>
      <c r="E505" s="19">
        <v>0</v>
      </c>
      <c r="F505" s="19">
        <v>20.010000000000002</v>
      </c>
    </row>
    <row r="506" spans="4:6" x14ac:dyDescent="0.25">
      <c r="D506" s="18">
        <v>40177</v>
      </c>
      <c r="E506" s="19">
        <v>-1</v>
      </c>
      <c r="F506" s="19">
        <v>19.96</v>
      </c>
    </row>
    <row r="507" spans="4:6" x14ac:dyDescent="0.25">
      <c r="D507" s="18">
        <v>40178</v>
      </c>
      <c r="E507" s="19">
        <v>-1</v>
      </c>
      <c r="F507" s="19">
        <v>21.68</v>
      </c>
    </row>
    <row r="508" spans="4:6" x14ac:dyDescent="0.25">
      <c r="D508" s="18">
        <v>40182</v>
      </c>
      <c r="E508" s="19">
        <v>-1</v>
      </c>
      <c r="F508" s="19">
        <v>20.04</v>
      </c>
    </row>
    <row r="509" spans="4:6" x14ac:dyDescent="0.25">
      <c r="D509" s="18">
        <v>40183</v>
      </c>
      <c r="E509" s="19">
        <v>-1</v>
      </c>
      <c r="F509" s="19">
        <v>19.350000000000001</v>
      </c>
    </row>
    <row r="510" spans="4:6" x14ac:dyDescent="0.25">
      <c r="D510" s="18">
        <v>40184</v>
      </c>
      <c r="E510" s="19">
        <v>-1</v>
      </c>
      <c r="F510" s="19">
        <v>19.16</v>
      </c>
    </row>
    <row r="511" spans="4:6" x14ac:dyDescent="0.25">
      <c r="D511" s="18">
        <v>40185</v>
      </c>
      <c r="E511" s="19">
        <v>-1</v>
      </c>
      <c r="F511" s="19">
        <v>19.059999999999999</v>
      </c>
    </row>
    <row r="512" spans="4:6" x14ac:dyDescent="0.25">
      <c r="D512" s="18">
        <v>40186</v>
      </c>
      <c r="E512" s="19">
        <v>-1</v>
      </c>
      <c r="F512" s="19">
        <v>18.13</v>
      </c>
    </row>
    <row r="513" spans="4:6" x14ac:dyDescent="0.25">
      <c r="D513" s="18">
        <v>40189</v>
      </c>
      <c r="E513" s="19">
        <v>-1</v>
      </c>
      <c r="F513" s="19">
        <v>17.55</v>
      </c>
    </row>
    <row r="514" spans="4:6" x14ac:dyDescent="0.25">
      <c r="D514" s="18">
        <v>40190</v>
      </c>
      <c r="E514" s="19">
        <v>-1</v>
      </c>
      <c r="F514" s="19">
        <v>18.25</v>
      </c>
    </row>
    <row r="515" spans="4:6" x14ac:dyDescent="0.25">
      <c r="D515" s="18">
        <v>40191</v>
      </c>
      <c r="E515" s="19">
        <v>-1</v>
      </c>
      <c r="F515" s="19">
        <v>17.850000000000001</v>
      </c>
    </row>
    <row r="516" spans="4:6" x14ac:dyDescent="0.25">
      <c r="D516" s="18">
        <v>40192</v>
      </c>
      <c r="E516" s="19">
        <v>-1</v>
      </c>
      <c r="F516" s="19">
        <v>17.63</v>
      </c>
    </row>
    <row r="517" spans="4:6" x14ac:dyDescent="0.25">
      <c r="D517" s="18">
        <v>40193</v>
      </c>
      <c r="E517" s="19">
        <v>-1</v>
      </c>
      <c r="F517" s="19">
        <v>17.91</v>
      </c>
    </row>
    <row r="518" spans="4:6" x14ac:dyDescent="0.25">
      <c r="D518" s="18">
        <v>40197</v>
      </c>
      <c r="E518" s="19">
        <v>-1</v>
      </c>
      <c r="F518" s="19">
        <v>17.579999999999998</v>
      </c>
    </row>
    <row r="519" spans="4:6" x14ac:dyDescent="0.25">
      <c r="D519" s="18">
        <v>40198</v>
      </c>
      <c r="E519" s="19">
        <v>-1</v>
      </c>
      <c r="F519" s="19">
        <v>18.68</v>
      </c>
    </row>
    <row r="520" spans="4:6" x14ac:dyDescent="0.25">
      <c r="D520" s="18">
        <v>40199</v>
      </c>
      <c r="E520" s="19">
        <v>-1</v>
      </c>
      <c r="F520" s="19">
        <v>22.27</v>
      </c>
    </row>
    <row r="521" spans="4:6" x14ac:dyDescent="0.25">
      <c r="D521" s="18">
        <v>40200</v>
      </c>
      <c r="E521" s="19">
        <v>-1</v>
      </c>
      <c r="F521" s="19">
        <v>27.31</v>
      </c>
    </row>
    <row r="522" spans="4:6" x14ac:dyDescent="0.25">
      <c r="D522" s="18">
        <v>40203</v>
      </c>
      <c r="E522" s="19">
        <v>0</v>
      </c>
      <c r="F522" s="19">
        <v>25.41</v>
      </c>
    </row>
    <row r="523" spans="4:6" x14ac:dyDescent="0.25">
      <c r="D523" s="18">
        <v>40204</v>
      </c>
      <c r="E523" s="19">
        <v>0</v>
      </c>
      <c r="F523" s="19">
        <v>24.55</v>
      </c>
    </row>
    <row r="524" spans="4:6" x14ac:dyDescent="0.25">
      <c r="D524" s="18">
        <v>40205</v>
      </c>
      <c r="E524" s="19">
        <v>0</v>
      </c>
      <c r="F524" s="19">
        <v>23.14</v>
      </c>
    </row>
    <row r="525" spans="4:6" x14ac:dyDescent="0.25">
      <c r="D525" s="18">
        <v>40206</v>
      </c>
      <c r="E525" s="19">
        <v>0</v>
      </c>
      <c r="F525" s="19">
        <v>23.73</v>
      </c>
    </row>
    <row r="526" spans="4:6" x14ac:dyDescent="0.25">
      <c r="D526" s="18">
        <v>40207</v>
      </c>
      <c r="E526" s="19">
        <v>0</v>
      </c>
      <c r="F526" s="19">
        <v>24.62</v>
      </c>
    </row>
    <row r="527" spans="4:6" x14ac:dyDescent="0.25">
      <c r="D527" s="18">
        <v>40210</v>
      </c>
      <c r="E527" s="19">
        <v>0</v>
      </c>
      <c r="F527" s="19">
        <v>22.59</v>
      </c>
    </row>
    <row r="528" spans="4:6" x14ac:dyDescent="0.25">
      <c r="D528" s="18">
        <v>40211</v>
      </c>
      <c r="E528" s="19">
        <v>0</v>
      </c>
      <c r="F528" s="19">
        <v>21.48</v>
      </c>
    </row>
    <row r="529" spans="4:6" x14ac:dyDescent="0.25">
      <c r="D529" s="18">
        <v>40212</v>
      </c>
      <c r="E529" s="19">
        <v>0</v>
      </c>
      <c r="F529" s="19">
        <v>21.6</v>
      </c>
    </row>
    <row r="530" spans="4:6" x14ac:dyDescent="0.25">
      <c r="D530" s="18">
        <v>40213</v>
      </c>
      <c r="E530" s="19">
        <v>0</v>
      </c>
      <c r="F530" s="19">
        <v>26.08</v>
      </c>
    </row>
    <row r="531" spans="4:6" x14ac:dyDescent="0.25">
      <c r="D531" s="18">
        <v>40214</v>
      </c>
      <c r="E531" s="19">
        <v>1</v>
      </c>
      <c r="F531" s="19">
        <v>26.11</v>
      </c>
    </row>
    <row r="532" spans="4:6" x14ac:dyDescent="0.25">
      <c r="D532" s="18">
        <v>40217</v>
      </c>
      <c r="E532" s="19">
        <v>1</v>
      </c>
      <c r="F532" s="19">
        <v>26.51</v>
      </c>
    </row>
    <row r="533" spans="4:6" x14ac:dyDescent="0.25">
      <c r="D533" s="18">
        <v>40218</v>
      </c>
      <c r="E533" s="19">
        <v>1</v>
      </c>
      <c r="F533" s="19">
        <v>26</v>
      </c>
    </row>
    <row r="534" spans="4:6" x14ac:dyDescent="0.25">
      <c r="D534" s="18">
        <v>40219</v>
      </c>
      <c r="E534" s="19">
        <v>1</v>
      </c>
      <c r="F534" s="19">
        <v>25.4</v>
      </c>
    </row>
    <row r="535" spans="4:6" x14ac:dyDescent="0.25">
      <c r="D535" s="18">
        <v>40220</v>
      </c>
      <c r="E535" s="19">
        <v>1</v>
      </c>
      <c r="F535" s="19">
        <v>23.96</v>
      </c>
    </row>
    <row r="536" spans="4:6" x14ac:dyDescent="0.25">
      <c r="D536" s="18">
        <v>40221</v>
      </c>
      <c r="E536" s="19">
        <v>1</v>
      </c>
      <c r="F536" s="19">
        <v>22.73</v>
      </c>
    </row>
    <row r="537" spans="4:6" x14ac:dyDescent="0.25">
      <c r="D537" s="18">
        <v>40225</v>
      </c>
      <c r="E537" s="19">
        <v>1</v>
      </c>
      <c r="F537" s="19">
        <v>22.25</v>
      </c>
    </row>
    <row r="538" spans="4:6" x14ac:dyDescent="0.25">
      <c r="D538" s="18">
        <v>40226</v>
      </c>
      <c r="E538" s="19">
        <v>1</v>
      </c>
      <c r="F538" s="19">
        <v>21.72</v>
      </c>
    </row>
    <row r="539" spans="4:6" x14ac:dyDescent="0.25">
      <c r="D539" s="18">
        <v>40227</v>
      </c>
      <c r="E539" s="19">
        <v>0</v>
      </c>
      <c r="F539" s="19">
        <v>20.63</v>
      </c>
    </row>
    <row r="540" spans="4:6" x14ac:dyDescent="0.25">
      <c r="D540" s="18">
        <v>40228</v>
      </c>
      <c r="E540" s="19">
        <v>0</v>
      </c>
      <c r="F540" s="19">
        <v>20.02</v>
      </c>
    </row>
    <row r="541" spans="4:6" x14ac:dyDescent="0.25">
      <c r="D541" s="18">
        <v>40231</v>
      </c>
      <c r="E541" s="19">
        <v>0</v>
      </c>
      <c r="F541" s="19">
        <v>19.940000000000001</v>
      </c>
    </row>
    <row r="542" spans="4:6" x14ac:dyDescent="0.25">
      <c r="D542" s="18">
        <v>40232</v>
      </c>
      <c r="E542" s="19">
        <v>0</v>
      </c>
      <c r="F542" s="19">
        <v>21.37</v>
      </c>
    </row>
    <row r="543" spans="4:6" x14ac:dyDescent="0.25">
      <c r="D543" s="18">
        <v>40233</v>
      </c>
      <c r="E543" s="19">
        <v>0</v>
      </c>
      <c r="F543" s="19">
        <v>20.27</v>
      </c>
    </row>
    <row r="544" spans="4:6" x14ac:dyDescent="0.25">
      <c r="D544" s="18">
        <v>40234</v>
      </c>
      <c r="E544" s="19">
        <v>0</v>
      </c>
      <c r="F544" s="19">
        <v>20.100000000000001</v>
      </c>
    </row>
    <row r="545" spans="4:6" x14ac:dyDescent="0.25">
      <c r="D545" s="18">
        <v>40235</v>
      </c>
      <c r="E545" s="19">
        <v>0</v>
      </c>
      <c r="F545" s="19">
        <v>19.5</v>
      </c>
    </row>
    <row r="546" spans="4:6" x14ac:dyDescent="0.25">
      <c r="D546" s="18">
        <v>40238</v>
      </c>
      <c r="E546" s="19">
        <v>0</v>
      </c>
      <c r="F546" s="19">
        <v>19.260000000000002</v>
      </c>
    </row>
    <row r="547" spans="4:6" x14ac:dyDescent="0.25">
      <c r="D547" s="18">
        <v>40239</v>
      </c>
      <c r="E547" s="19">
        <v>0</v>
      </c>
      <c r="F547" s="19">
        <v>19.059999999999999</v>
      </c>
    </row>
    <row r="548" spans="4:6" x14ac:dyDescent="0.25">
      <c r="D548" s="18">
        <v>40240</v>
      </c>
      <c r="E548" s="19">
        <v>-1</v>
      </c>
      <c r="F548" s="19">
        <v>18.829999999999998</v>
      </c>
    </row>
    <row r="549" spans="4:6" x14ac:dyDescent="0.25">
      <c r="D549" s="18">
        <v>40241</v>
      </c>
      <c r="E549" s="19">
        <v>-1</v>
      </c>
      <c r="F549" s="19">
        <v>18.72</v>
      </c>
    </row>
    <row r="550" spans="4:6" x14ac:dyDescent="0.25">
      <c r="D550" s="18">
        <v>40242</v>
      </c>
      <c r="E550" s="19">
        <v>-1</v>
      </c>
      <c r="F550" s="19">
        <v>17.420000000000002</v>
      </c>
    </row>
    <row r="551" spans="4:6" x14ac:dyDescent="0.25">
      <c r="D551" s="18">
        <v>40245</v>
      </c>
      <c r="E551" s="19">
        <v>-1</v>
      </c>
      <c r="F551" s="19">
        <v>17.79</v>
      </c>
    </row>
    <row r="552" spans="4:6" x14ac:dyDescent="0.25">
      <c r="D552" s="18">
        <v>40246</v>
      </c>
      <c r="E552" s="19">
        <v>-1</v>
      </c>
      <c r="F552" s="19">
        <v>17.920000000000002</v>
      </c>
    </row>
    <row r="553" spans="4:6" x14ac:dyDescent="0.25">
      <c r="D553" s="18">
        <v>40247</v>
      </c>
      <c r="E553" s="19">
        <v>-1</v>
      </c>
      <c r="F553" s="19">
        <v>18.57</v>
      </c>
    </row>
    <row r="554" spans="4:6" x14ac:dyDescent="0.25">
      <c r="D554" s="18">
        <v>40248</v>
      </c>
      <c r="E554" s="19">
        <v>-1</v>
      </c>
      <c r="F554" s="19">
        <v>18.059999999999999</v>
      </c>
    </row>
    <row r="555" spans="4:6" x14ac:dyDescent="0.25">
      <c r="D555" s="18">
        <v>40249</v>
      </c>
      <c r="E555" s="19">
        <v>-1</v>
      </c>
      <c r="F555" s="19">
        <v>17.579999999999998</v>
      </c>
    </row>
    <row r="556" spans="4:6" x14ac:dyDescent="0.25">
      <c r="D556" s="18">
        <v>40252</v>
      </c>
      <c r="E556" s="19">
        <v>-1</v>
      </c>
      <c r="F556" s="19">
        <v>18</v>
      </c>
    </row>
    <row r="557" spans="4:6" x14ac:dyDescent="0.25">
      <c r="D557" s="18">
        <v>40253</v>
      </c>
      <c r="E557" s="19">
        <v>-1</v>
      </c>
      <c r="F557" s="19">
        <v>17.690000000000001</v>
      </c>
    </row>
    <row r="558" spans="4:6" x14ac:dyDescent="0.25">
      <c r="D558" s="18">
        <v>40254</v>
      </c>
      <c r="E558" s="19">
        <v>-1</v>
      </c>
      <c r="F558" s="19">
        <v>16.91</v>
      </c>
    </row>
    <row r="559" spans="4:6" x14ac:dyDescent="0.25">
      <c r="D559" s="18">
        <v>40255</v>
      </c>
      <c r="E559" s="19">
        <v>-1</v>
      </c>
      <c r="F559" s="19">
        <v>16.62</v>
      </c>
    </row>
    <row r="560" spans="4:6" x14ac:dyDescent="0.25">
      <c r="D560" s="18">
        <v>40256</v>
      </c>
      <c r="E560" s="19">
        <v>-1</v>
      </c>
      <c r="F560" s="19">
        <v>16.97</v>
      </c>
    </row>
    <row r="561" spans="4:6" x14ac:dyDescent="0.25">
      <c r="D561" s="18">
        <v>40259</v>
      </c>
      <c r="E561" s="19">
        <v>-1</v>
      </c>
      <c r="F561" s="19">
        <v>16.87</v>
      </c>
    </row>
    <row r="562" spans="4:6" x14ac:dyDescent="0.25">
      <c r="D562" s="18">
        <v>40260</v>
      </c>
      <c r="E562" s="19">
        <v>-1</v>
      </c>
      <c r="F562" s="19">
        <v>16.350000000000001</v>
      </c>
    </row>
    <row r="563" spans="4:6" x14ac:dyDescent="0.25">
      <c r="D563" s="18">
        <v>40261</v>
      </c>
      <c r="E563" s="19">
        <v>-1</v>
      </c>
      <c r="F563" s="19">
        <v>17.55</v>
      </c>
    </row>
    <row r="564" spans="4:6" x14ac:dyDescent="0.25">
      <c r="D564" s="18">
        <v>40262</v>
      </c>
      <c r="E564" s="19">
        <v>-1</v>
      </c>
      <c r="F564" s="19">
        <v>18.399999999999999</v>
      </c>
    </row>
    <row r="565" spans="4:6" x14ac:dyDescent="0.25">
      <c r="D565" s="18">
        <v>40263</v>
      </c>
      <c r="E565" s="19">
        <v>-1</v>
      </c>
      <c r="F565" s="19">
        <v>17.77</v>
      </c>
    </row>
    <row r="566" spans="4:6" x14ac:dyDescent="0.25">
      <c r="D566" s="18">
        <v>40266</v>
      </c>
      <c r="E566" s="19">
        <v>-1</v>
      </c>
      <c r="F566" s="19">
        <v>17.59</v>
      </c>
    </row>
    <row r="567" spans="4:6" x14ac:dyDescent="0.25">
      <c r="D567" s="18">
        <v>40267</v>
      </c>
      <c r="E567" s="19">
        <v>-1</v>
      </c>
      <c r="F567" s="19">
        <v>17.13</v>
      </c>
    </row>
    <row r="568" spans="4:6" x14ac:dyDescent="0.25">
      <c r="D568" s="18">
        <v>40268</v>
      </c>
      <c r="E568" s="19">
        <v>0</v>
      </c>
      <c r="F568" s="19">
        <v>17.59</v>
      </c>
    </row>
    <row r="569" spans="4:6" x14ac:dyDescent="0.25">
      <c r="D569" s="18">
        <v>40269</v>
      </c>
      <c r="E569" s="19">
        <v>0</v>
      </c>
      <c r="F569" s="19">
        <v>17.47</v>
      </c>
    </row>
    <row r="570" spans="4:6" x14ac:dyDescent="0.25">
      <c r="D570" s="18">
        <v>40273</v>
      </c>
      <c r="E570" s="19">
        <v>0</v>
      </c>
      <c r="F570" s="19">
        <v>17.02</v>
      </c>
    </row>
    <row r="571" spans="4:6" x14ac:dyDescent="0.25">
      <c r="D571" s="18">
        <v>40274</v>
      </c>
      <c r="E571" s="19">
        <v>0</v>
      </c>
      <c r="F571" s="19">
        <v>16.23</v>
      </c>
    </row>
    <row r="572" spans="4:6" x14ac:dyDescent="0.25">
      <c r="D572" s="18">
        <v>40275</v>
      </c>
      <c r="E572" s="19">
        <v>0</v>
      </c>
      <c r="F572" s="19">
        <v>16.62</v>
      </c>
    </row>
    <row r="573" spans="4:6" x14ac:dyDescent="0.25">
      <c r="D573" s="18">
        <v>40276</v>
      </c>
      <c r="E573" s="19">
        <v>0</v>
      </c>
      <c r="F573" s="19">
        <v>16.48</v>
      </c>
    </row>
    <row r="574" spans="4:6" x14ac:dyDescent="0.25">
      <c r="D574" s="18">
        <v>40277</v>
      </c>
      <c r="E574" s="19">
        <v>0</v>
      </c>
      <c r="F574" s="19">
        <v>16.14</v>
      </c>
    </row>
    <row r="575" spans="4:6" x14ac:dyDescent="0.25">
      <c r="D575" s="18">
        <v>40280</v>
      </c>
      <c r="E575" s="19">
        <v>0</v>
      </c>
      <c r="F575" s="19">
        <v>15.58</v>
      </c>
    </row>
    <row r="576" spans="4:6" x14ac:dyDescent="0.25">
      <c r="D576" s="18">
        <v>40281</v>
      </c>
      <c r="E576" s="19">
        <v>0</v>
      </c>
      <c r="F576" s="19">
        <v>16.2</v>
      </c>
    </row>
    <row r="577" spans="4:6" x14ac:dyDescent="0.25">
      <c r="D577" s="18">
        <v>40282</v>
      </c>
      <c r="E577" s="19">
        <v>0</v>
      </c>
      <c r="F577" s="19">
        <v>15.59</v>
      </c>
    </row>
    <row r="578" spans="4:6" x14ac:dyDescent="0.25">
      <c r="D578" s="18">
        <v>40283</v>
      </c>
      <c r="E578" s="19">
        <v>0</v>
      </c>
      <c r="F578" s="19">
        <v>15.89</v>
      </c>
    </row>
    <row r="579" spans="4:6" x14ac:dyDescent="0.25">
      <c r="D579" s="18">
        <v>40284</v>
      </c>
      <c r="E579" s="19">
        <v>-1</v>
      </c>
      <c r="F579" s="19">
        <v>18.36</v>
      </c>
    </row>
    <row r="580" spans="4:6" x14ac:dyDescent="0.25">
      <c r="D580" s="18">
        <v>40287</v>
      </c>
      <c r="E580" s="19">
        <v>-1</v>
      </c>
      <c r="F580" s="19">
        <v>17.34</v>
      </c>
    </row>
    <row r="581" spans="4:6" x14ac:dyDescent="0.25">
      <c r="D581" s="18">
        <v>40288</v>
      </c>
      <c r="E581" s="19">
        <v>-1</v>
      </c>
      <c r="F581" s="19">
        <v>15.73</v>
      </c>
    </row>
    <row r="582" spans="4:6" x14ac:dyDescent="0.25">
      <c r="D582" s="18">
        <v>40289</v>
      </c>
      <c r="E582" s="19">
        <v>-1</v>
      </c>
      <c r="F582" s="19">
        <v>16.32</v>
      </c>
    </row>
    <row r="583" spans="4:6" x14ac:dyDescent="0.25">
      <c r="D583" s="18">
        <v>40290</v>
      </c>
      <c r="E583" s="19">
        <v>-1</v>
      </c>
      <c r="F583" s="19">
        <v>16.47</v>
      </c>
    </row>
    <row r="584" spans="4:6" x14ac:dyDescent="0.25">
      <c r="D584" s="18">
        <v>40291</v>
      </c>
      <c r="E584" s="19">
        <v>0</v>
      </c>
      <c r="F584" s="19">
        <v>16.62</v>
      </c>
    </row>
    <row r="585" spans="4:6" x14ac:dyDescent="0.25">
      <c r="D585" s="18">
        <v>40294</v>
      </c>
      <c r="E585" s="19">
        <v>0</v>
      </c>
      <c r="F585" s="19">
        <v>17.47</v>
      </c>
    </row>
    <row r="586" spans="4:6" x14ac:dyDescent="0.25">
      <c r="D586" s="18">
        <v>40295</v>
      </c>
      <c r="E586" s="19">
        <v>0</v>
      </c>
      <c r="F586" s="19">
        <v>22.81</v>
      </c>
    </row>
    <row r="587" spans="4:6" x14ac:dyDescent="0.25">
      <c r="D587" s="18">
        <v>40296</v>
      </c>
      <c r="E587" s="19">
        <v>0</v>
      </c>
      <c r="F587" s="19">
        <v>21.08</v>
      </c>
    </row>
    <row r="588" spans="4:6" x14ac:dyDescent="0.25">
      <c r="D588" s="18">
        <v>40297</v>
      </c>
      <c r="E588" s="19">
        <v>0</v>
      </c>
      <c r="F588" s="19">
        <v>18.440000000000001</v>
      </c>
    </row>
    <row r="589" spans="4:6" x14ac:dyDescent="0.25">
      <c r="D589" s="18">
        <v>40298</v>
      </c>
      <c r="E589" s="19">
        <v>0</v>
      </c>
      <c r="F589" s="19">
        <v>22.05</v>
      </c>
    </row>
    <row r="590" spans="4:6" x14ac:dyDescent="0.25">
      <c r="D590" s="18">
        <v>40301</v>
      </c>
      <c r="E590" s="19">
        <v>0</v>
      </c>
      <c r="F590" s="19">
        <v>20.190000000000001</v>
      </c>
    </row>
    <row r="591" spans="4:6" x14ac:dyDescent="0.25">
      <c r="D591" s="18">
        <v>40302</v>
      </c>
      <c r="E591" s="19">
        <v>0</v>
      </c>
      <c r="F591" s="19">
        <v>23.84</v>
      </c>
    </row>
    <row r="592" spans="4:6" x14ac:dyDescent="0.25">
      <c r="D592" s="18">
        <v>40303</v>
      </c>
      <c r="E592" s="19">
        <v>0</v>
      </c>
      <c r="F592" s="19">
        <v>24.91</v>
      </c>
    </row>
    <row r="593" spans="4:6" x14ac:dyDescent="0.25">
      <c r="D593" s="18">
        <v>40304</v>
      </c>
      <c r="E593" s="19">
        <v>0</v>
      </c>
      <c r="F593" s="19">
        <v>32.799999999999997</v>
      </c>
    </row>
    <row r="594" spans="4:6" x14ac:dyDescent="0.25">
      <c r="D594" s="18">
        <v>40305</v>
      </c>
      <c r="E594" s="19">
        <v>0</v>
      </c>
      <c r="F594" s="19">
        <v>40.950000000000003</v>
      </c>
    </row>
    <row r="595" spans="4:6" x14ac:dyDescent="0.25">
      <c r="D595" s="18">
        <v>40308</v>
      </c>
      <c r="E595" s="19">
        <v>0</v>
      </c>
      <c r="F595" s="19">
        <v>28.84</v>
      </c>
    </row>
    <row r="596" spans="4:6" x14ac:dyDescent="0.25">
      <c r="D596" s="18">
        <v>40309</v>
      </c>
      <c r="E596" s="19">
        <v>1</v>
      </c>
      <c r="F596" s="19">
        <v>28.32</v>
      </c>
    </row>
    <row r="597" spans="4:6" x14ac:dyDescent="0.25">
      <c r="D597" s="18">
        <v>40310</v>
      </c>
      <c r="E597" s="19">
        <v>1</v>
      </c>
      <c r="F597" s="19">
        <v>25.52</v>
      </c>
    </row>
    <row r="598" spans="4:6" x14ac:dyDescent="0.25">
      <c r="D598" s="18">
        <v>40311</v>
      </c>
      <c r="E598" s="19">
        <v>1</v>
      </c>
      <c r="F598" s="19">
        <v>26.68</v>
      </c>
    </row>
    <row r="599" spans="4:6" x14ac:dyDescent="0.25">
      <c r="D599" s="18">
        <v>40312</v>
      </c>
      <c r="E599" s="19">
        <v>1</v>
      </c>
      <c r="F599" s="19">
        <v>31.24</v>
      </c>
    </row>
    <row r="600" spans="4:6" x14ac:dyDescent="0.25">
      <c r="D600" s="18">
        <v>40315</v>
      </c>
      <c r="E600" s="19">
        <v>1</v>
      </c>
      <c r="F600" s="19">
        <v>30.84</v>
      </c>
    </row>
    <row r="601" spans="4:6" x14ac:dyDescent="0.25">
      <c r="D601" s="18">
        <v>40316</v>
      </c>
      <c r="E601" s="19">
        <v>1</v>
      </c>
      <c r="F601" s="19">
        <v>33.549999999999997</v>
      </c>
    </row>
    <row r="602" spans="4:6" x14ac:dyDescent="0.25">
      <c r="D602" s="18">
        <v>40317</v>
      </c>
      <c r="E602" s="19">
        <v>1</v>
      </c>
      <c r="F602" s="19">
        <v>35.32</v>
      </c>
    </row>
    <row r="603" spans="4:6" x14ac:dyDescent="0.25">
      <c r="D603" s="18">
        <v>40318</v>
      </c>
      <c r="E603" s="19">
        <v>1</v>
      </c>
      <c r="F603" s="19">
        <v>45.79</v>
      </c>
    </row>
    <row r="604" spans="4:6" x14ac:dyDescent="0.25">
      <c r="D604" s="18">
        <v>40319</v>
      </c>
      <c r="E604" s="19">
        <v>1</v>
      </c>
      <c r="F604" s="19">
        <v>40.1</v>
      </c>
    </row>
    <row r="605" spans="4:6" x14ac:dyDescent="0.25">
      <c r="D605" s="18">
        <v>40322</v>
      </c>
      <c r="E605" s="19">
        <v>1</v>
      </c>
      <c r="F605" s="19">
        <v>38.32</v>
      </c>
    </row>
    <row r="606" spans="4:6" x14ac:dyDescent="0.25">
      <c r="D606" s="18">
        <v>40323</v>
      </c>
      <c r="E606" s="19">
        <v>1</v>
      </c>
      <c r="F606" s="19">
        <v>34.61</v>
      </c>
    </row>
    <row r="607" spans="4:6" x14ac:dyDescent="0.25">
      <c r="D607" s="18">
        <v>40324</v>
      </c>
      <c r="E607" s="19">
        <v>1</v>
      </c>
      <c r="F607" s="19">
        <v>35.020000000000003</v>
      </c>
    </row>
    <row r="608" spans="4:6" x14ac:dyDescent="0.25">
      <c r="D608" s="18">
        <v>40325</v>
      </c>
      <c r="E608" s="19">
        <v>1</v>
      </c>
      <c r="F608" s="19">
        <v>29.68</v>
      </c>
    </row>
    <row r="609" spans="4:6" x14ac:dyDescent="0.25">
      <c r="D609" s="18">
        <v>40326</v>
      </c>
      <c r="E609" s="19">
        <v>1</v>
      </c>
      <c r="F609" s="19">
        <v>32.07</v>
      </c>
    </row>
    <row r="610" spans="4:6" x14ac:dyDescent="0.25">
      <c r="D610" s="18">
        <v>40330</v>
      </c>
      <c r="E610" s="19">
        <v>1</v>
      </c>
      <c r="F610" s="19">
        <v>35.54</v>
      </c>
    </row>
    <row r="611" spans="4:6" x14ac:dyDescent="0.25">
      <c r="D611" s="18">
        <v>40331</v>
      </c>
      <c r="E611" s="19">
        <v>1</v>
      </c>
      <c r="F611" s="19">
        <v>30.17</v>
      </c>
    </row>
    <row r="612" spans="4:6" x14ac:dyDescent="0.25">
      <c r="D612" s="18">
        <v>40332</v>
      </c>
      <c r="E612" s="19">
        <v>0</v>
      </c>
      <c r="F612" s="19">
        <v>29.46</v>
      </c>
    </row>
    <row r="613" spans="4:6" x14ac:dyDescent="0.25">
      <c r="D613" s="18">
        <v>40333</v>
      </c>
      <c r="E613" s="19">
        <v>0</v>
      </c>
      <c r="F613" s="19">
        <v>35.479999999999997</v>
      </c>
    </row>
    <row r="614" spans="4:6" x14ac:dyDescent="0.25">
      <c r="D614" s="18">
        <v>40336</v>
      </c>
      <c r="E614" s="19">
        <v>0</v>
      </c>
      <c r="F614" s="19">
        <v>36.57</v>
      </c>
    </row>
    <row r="615" spans="4:6" x14ac:dyDescent="0.25">
      <c r="D615" s="18">
        <v>40337</v>
      </c>
      <c r="E615" s="19">
        <v>0</v>
      </c>
      <c r="F615" s="19">
        <v>33.700000000000003</v>
      </c>
    </row>
    <row r="616" spans="4:6" x14ac:dyDescent="0.25">
      <c r="D616" s="18">
        <v>40338</v>
      </c>
      <c r="E616" s="19">
        <v>0</v>
      </c>
      <c r="F616" s="19">
        <v>33.729999999999997</v>
      </c>
    </row>
    <row r="617" spans="4:6" x14ac:dyDescent="0.25">
      <c r="D617" s="18">
        <v>40339</v>
      </c>
      <c r="E617" s="19">
        <v>0</v>
      </c>
      <c r="F617" s="19">
        <v>30.57</v>
      </c>
    </row>
    <row r="618" spans="4:6" x14ac:dyDescent="0.25">
      <c r="D618" s="18">
        <v>40340</v>
      </c>
      <c r="E618" s="19">
        <v>0</v>
      </c>
      <c r="F618" s="19">
        <v>28.79</v>
      </c>
    </row>
    <row r="619" spans="4:6" x14ac:dyDescent="0.25">
      <c r="D619" s="18">
        <v>40343</v>
      </c>
      <c r="E619" s="19">
        <v>0</v>
      </c>
      <c r="F619" s="19">
        <v>28.58</v>
      </c>
    </row>
    <row r="620" spans="4:6" x14ac:dyDescent="0.25">
      <c r="D620" s="18">
        <v>40344</v>
      </c>
      <c r="E620" s="19">
        <v>0</v>
      </c>
      <c r="F620" s="19">
        <v>25.87</v>
      </c>
    </row>
    <row r="621" spans="4:6" x14ac:dyDescent="0.25">
      <c r="D621" s="18">
        <v>40345</v>
      </c>
      <c r="E621" s="19">
        <v>0</v>
      </c>
      <c r="F621" s="19">
        <v>25.92</v>
      </c>
    </row>
    <row r="622" spans="4:6" x14ac:dyDescent="0.25">
      <c r="D622" s="18">
        <v>40346</v>
      </c>
      <c r="E622" s="19">
        <v>0</v>
      </c>
      <c r="F622" s="19">
        <v>25.05</v>
      </c>
    </row>
    <row r="623" spans="4:6" x14ac:dyDescent="0.25">
      <c r="D623" s="18">
        <v>40347</v>
      </c>
      <c r="E623" s="19">
        <v>0</v>
      </c>
      <c r="F623" s="19">
        <v>23.95</v>
      </c>
    </row>
    <row r="624" spans="4:6" x14ac:dyDescent="0.25">
      <c r="D624" s="18">
        <v>40350</v>
      </c>
      <c r="E624" s="19">
        <v>0</v>
      </c>
      <c r="F624" s="19">
        <v>24.88</v>
      </c>
    </row>
    <row r="625" spans="4:6" x14ac:dyDescent="0.25">
      <c r="D625" s="18">
        <v>40351</v>
      </c>
      <c r="E625" s="19">
        <v>0</v>
      </c>
      <c r="F625" s="19">
        <v>27.05</v>
      </c>
    </row>
    <row r="626" spans="4:6" x14ac:dyDescent="0.25">
      <c r="D626" s="18">
        <v>40352</v>
      </c>
      <c r="E626" s="19">
        <v>0</v>
      </c>
      <c r="F626" s="19">
        <v>26.91</v>
      </c>
    </row>
    <row r="627" spans="4:6" x14ac:dyDescent="0.25">
      <c r="D627" s="18">
        <v>40353</v>
      </c>
      <c r="E627" s="19">
        <v>0</v>
      </c>
      <c r="F627" s="19">
        <v>29.74</v>
      </c>
    </row>
    <row r="628" spans="4:6" x14ac:dyDescent="0.25">
      <c r="D628" s="18">
        <v>40354</v>
      </c>
      <c r="E628" s="19">
        <v>-1</v>
      </c>
      <c r="F628" s="19">
        <v>28.53</v>
      </c>
    </row>
    <row r="629" spans="4:6" x14ac:dyDescent="0.25">
      <c r="D629" s="18">
        <v>40357</v>
      </c>
      <c r="E629" s="19">
        <v>-1</v>
      </c>
      <c r="F629" s="19">
        <v>29</v>
      </c>
    </row>
    <row r="630" spans="4:6" x14ac:dyDescent="0.25">
      <c r="D630" s="18">
        <v>40358</v>
      </c>
      <c r="E630" s="19">
        <v>-1</v>
      </c>
      <c r="F630" s="19">
        <v>34.130000000000003</v>
      </c>
    </row>
    <row r="631" spans="4:6" x14ac:dyDescent="0.25">
      <c r="D631" s="18">
        <v>40359</v>
      </c>
      <c r="E631" s="19">
        <v>0</v>
      </c>
      <c r="F631" s="19">
        <v>34.54</v>
      </c>
    </row>
    <row r="632" spans="4:6" x14ac:dyDescent="0.25">
      <c r="D632" s="18">
        <v>40360</v>
      </c>
      <c r="E632" s="19">
        <v>0</v>
      </c>
      <c r="F632" s="19">
        <v>32.86</v>
      </c>
    </row>
    <row r="633" spans="4:6" x14ac:dyDescent="0.25">
      <c r="D633" s="18">
        <v>40361</v>
      </c>
      <c r="E633" s="19">
        <v>0</v>
      </c>
      <c r="F633" s="19">
        <v>30.12</v>
      </c>
    </row>
    <row r="634" spans="4:6" x14ac:dyDescent="0.25">
      <c r="D634" s="18">
        <v>40365</v>
      </c>
      <c r="E634" s="19">
        <v>0</v>
      </c>
      <c r="F634" s="19">
        <v>29.65</v>
      </c>
    </row>
    <row r="635" spans="4:6" x14ac:dyDescent="0.25">
      <c r="D635" s="18">
        <v>40366</v>
      </c>
      <c r="E635" s="19">
        <v>0</v>
      </c>
      <c r="F635" s="19">
        <v>26.84</v>
      </c>
    </row>
    <row r="636" spans="4:6" x14ac:dyDescent="0.25">
      <c r="D636" s="18">
        <v>40367</v>
      </c>
      <c r="E636" s="19">
        <v>0</v>
      </c>
      <c r="F636" s="19">
        <v>25.71</v>
      </c>
    </row>
    <row r="637" spans="4:6" x14ac:dyDescent="0.25">
      <c r="D637" s="18">
        <v>40368</v>
      </c>
      <c r="E637" s="19">
        <v>0</v>
      </c>
      <c r="F637" s="19">
        <v>24.98</v>
      </c>
    </row>
    <row r="638" spans="4:6" x14ac:dyDescent="0.25">
      <c r="D638" s="18">
        <v>40371</v>
      </c>
      <c r="E638" s="19">
        <v>0</v>
      </c>
      <c r="F638" s="19">
        <v>24.43</v>
      </c>
    </row>
    <row r="639" spans="4:6" x14ac:dyDescent="0.25">
      <c r="D639" s="18">
        <v>40372</v>
      </c>
      <c r="E639" s="19">
        <v>0</v>
      </c>
      <c r="F639" s="19">
        <v>24.56</v>
      </c>
    </row>
    <row r="640" spans="4:6" x14ac:dyDescent="0.25">
      <c r="D640" s="18">
        <v>40373</v>
      </c>
      <c r="E640" s="19">
        <v>0</v>
      </c>
      <c r="F640" s="19">
        <v>24.89</v>
      </c>
    </row>
    <row r="641" spans="4:6" x14ac:dyDescent="0.25">
      <c r="D641" s="18">
        <v>40374</v>
      </c>
      <c r="E641" s="19">
        <v>0</v>
      </c>
      <c r="F641" s="19">
        <v>25.14</v>
      </c>
    </row>
    <row r="642" spans="4:6" x14ac:dyDescent="0.25">
      <c r="D642" s="18">
        <v>40375</v>
      </c>
      <c r="E642" s="19">
        <v>0</v>
      </c>
      <c r="F642" s="19">
        <v>26.25</v>
      </c>
    </row>
    <row r="643" spans="4:6" x14ac:dyDescent="0.25">
      <c r="D643" s="18">
        <v>40378</v>
      </c>
      <c r="E643" s="19">
        <v>0</v>
      </c>
      <c r="F643" s="19">
        <v>25.97</v>
      </c>
    </row>
    <row r="644" spans="4:6" x14ac:dyDescent="0.25">
      <c r="D644" s="18">
        <v>40379</v>
      </c>
      <c r="E644" s="19">
        <v>0</v>
      </c>
      <c r="F644" s="19">
        <v>23.93</v>
      </c>
    </row>
    <row r="645" spans="4:6" x14ac:dyDescent="0.25">
      <c r="D645" s="18">
        <v>40380</v>
      </c>
      <c r="E645" s="19">
        <v>0</v>
      </c>
      <c r="F645" s="19">
        <v>25.64</v>
      </c>
    </row>
    <row r="646" spans="4:6" x14ac:dyDescent="0.25">
      <c r="D646" s="18">
        <v>40381</v>
      </c>
      <c r="E646" s="19">
        <v>0</v>
      </c>
      <c r="F646" s="19">
        <v>24.63</v>
      </c>
    </row>
    <row r="647" spans="4:6" x14ac:dyDescent="0.25">
      <c r="D647" s="18">
        <v>40382</v>
      </c>
      <c r="E647" s="19">
        <v>-1</v>
      </c>
      <c r="F647" s="19">
        <v>23.47</v>
      </c>
    </row>
    <row r="648" spans="4:6" x14ac:dyDescent="0.25">
      <c r="D648" s="18">
        <v>40385</v>
      </c>
      <c r="E648" s="19">
        <v>-1</v>
      </c>
      <c r="F648" s="19">
        <v>22.73</v>
      </c>
    </row>
    <row r="649" spans="4:6" x14ac:dyDescent="0.25">
      <c r="D649" s="18">
        <v>40386</v>
      </c>
      <c r="E649" s="19">
        <v>-1</v>
      </c>
      <c r="F649" s="19">
        <v>23.19</v>
      </c>
    </row>
    <row r="650" spans="4:6" x14ac:dyDescent="0.25">
      <c r="D650" s="18">
        <v>40387</v>
      </c>
      <c r="E650" s="19">
        <v>-1</v>
      </c>
      <c r="F650" s="19">
        <v>24.25</v>
      </c>
    </row>
    <row r="651" spans="4:6" x14ac:dyDescent="0.25">
      <c r="D651" s="18">
        <v>40388</v>
      </c>
      <c r="E651" s="19">
        <v>-1</v>
      </c>
      <c r="F651" s="19">
        <v>24.13</v>
      </c>
    </row>
    <row r="652" spans="4:6" x14ac:dyDescent="0.25">
      <c r="D652" s="18">
        <v>40389</v>
      </c>
      <c r="E652" s="19">
        <v>-1</v>
      </c>
      <c r="F652" s="19">
        <v>23.5</v>
      </c>
    </row>
    <row r="653" spans="4:6" x14ac:dyDescent="0.25">
      <c r="D653" s="18">
        <v>40392</v>
      </c>
      <c r="E653" s="19">
        <v>-1</v>
      </c>
      <c r="F653" s="19">
        <v>22.01</v>
      </c>
    </row>
    <row r="654" spans="4:6" x14ac:dyDescent="0.25">
      <c r="D654" s="18">
        <v>40393</v>
      </c>
      <c r="E654" s="19">
        <v>-1</v>
      </c>
      <c r="F654" s="19">
        <v>22.63</v>
      </c>
    </row>
    <row r="655" spans="4:6" x14ac:dyDescent="0.25">
      <c r="D655" s="18">
        <v>40394</v>
      </c>
      <c r="E655" s="19">
        <v>-1</v>
      </c>
      <c r="F655" s="19">
        <v>22.21</v>
      </c>
    </row>
    <row r="656" spans="4:6" x14ac:dyDescent="0.25">
      <c r="D656" s="18">
        <v>40395</v>
      </c>
      <c r="E656" s="19">
        <v>-1</v>
      </c>
      <c r="F656" s="19">
        <v>22.1</v>
      </c>
    </row>
    <row r="657" spans="4:6" x14ac:dyDescent="0.25">
      <c r="D657" s="18">
        <v>40396</v>
      </c>
      <c r="E657" s="19">
        <v>-1</v>
      </c>
      <c r="F657" s="19">
        <v>21.74</v>
      </c>
    </row>
    <row r="658" spans="4:6" x14ac:dyDescent="0.25">
      <c r="D658" s="18">
        <v>40399</v>
      </c>
      <c r="E658" s="19">
        <v>-1</v>
      </c>
      <c r="F658" s="19">
        <v>22.14</v>
      </c>
    </row>
    <row r="659" spans="4:6" x14ac:dyDescent="0.25">
      <c r="D659" s="18">
        <v>40400</v>
      </c>
      <c r="E659" s="19">
        <v>-1</v>
      </c>
      <c r="F659" s="19">
        <v>22.37</v>
      </c>
    </row>
    <row r="660" spans="4:6" x14ac:dyDescent="0.25">
      <c r="D660" s="18">
        <v>40401</v>
      </c>
      <c r="E660" s="19">
        <v>-1</v>
      </c>
      <c r="F660" s="19">
        <v>25.39</v>
      </c>
    </row>
    <row r="661" spans="4:6" x14ac:dyDescent="0.25">
      <c r="D661" s="18">
        <v>40402</v>
      </c>
      <c r="E661" s="19">
        <v>-1</v>
      </c>
      <c r="F661" s="19">
        <v>25.73</v>
      </c>
    </row>
    <row r="662" spans="4:6" x14ac:dyDescent="0.25">
      <c r="D662" s="18">
        <v>40403</v>
      </c>
      <c r="E662" s="19">
        <v>-1</v>
      </c>
      <c r="F662" s="19">
        <v>26.24</v>
      </c>
    </row>
    <row r="663" spans="4:6" x14ac:dyDescent="0.25">
      <c r="D663" s="18">
        <v>40406</v>
      </c>
      <c r="E663" s="19">
        <v>0</v>
      </c>
      <c r="F663" s="19">
        <v>26.1</v>
      </c>
    </row>
    <row r="664" spans="4:6" x14ac:dyDescent="0.25">
      <c r="D664" s="18">
        <v>40407</v>
      </c>
      <c r="E664" s="19">
        <v>0</v>
      </c>
      <c r="F664" s="19">
        <v>24.33</v>
      </c>
    </row>
    <row r="665" spans="4:6" x14ac:dyDescent="0.25">
      <c r="D665" s="18">
        <v>40408</v>
      </c>
      <c r="E665" s="19">
        <v>0</v>
      </c>
      <c r="F665" s="19">
        <v>24.59</v>
      </c>
    </row>
    <row r="666" spans="4:6" x14ac:dyDescent="0.25">
      <c r="D666" s="18">
        <v>40409</v>
      </c>
      <c r="E666" s="19">
        <v>0</v>
      </c>
      <c r="F666" s="19">
        <v>26.44</v>
      </c>
    </row>
    <row r="667" spans="4:6" x14ac:dyDescent="0.25">
      <c r="D667" s="18">
        <v>40410</v>
      </c>
      <c r="E667" s="19">
        <v>0</v>
      </c>
      <c r="F667" s="19">
        <v>25.49</v>
      </c>
    </row>
    <row r="668" spans="4:6" x14ac:dyDescent="0.25">
      <c r="D668" s="18">
        <v>40413</v>
      </c>
      <c r="E668" s="19">
        <v>0</v>
      </c>
      <c r="F668" s="19">
        <v>25.66</v>
      </c>
    </row>
    <row r="669" spans="4:6" x14ac:dyDescent="0.25">
      <c r="D669" s="18">
        <v>40414</v>
      </c>
      <c r="E669" s="19">
        <v>0</v>
      </c>
      <c r="F669" s="19">
        <v>27.46</v>
      </c>
    </row>
    <row r="670" spans="4:6" x14ac:dyDescent="0.25">
      <c r="D670" s="18">
        <v>40415</v>
      </c>
      <c r="E670" s="19">
        <v>0</v>
      </c>
      <c r="F670" s="19">
        <v>26.7</v>
      </c>
    </row>
    <row r="671" spans="4:6" x14ac:dyDescent="0.25">
      <c r="D671" s="18">
        <v>40416</v>
      </c>
      <c r="E671" s="19">
        <v>0</v>
      </c>
      <c r="F671" s="19">
        <v>27.37</v>
      </c>
    </row>
    <row r="672" spans="4:6" x14ac:dyDescent="0.25">
      <c r="D672" s="18">
        <v>40417</v>
      </c>
      <c r="E672" s="19">
        <v>1</v>
      </c>
      <c r="F672" s="19">
        <v>24.45</v>
      </c>
    </row>
    <row r="673" spans="4:6" x14ac:dyDescent="0.25">
      <c r="D673" s="18">
        <v>40420</v>
      </c>
      <c r="E673" s="19">
        <v>1</v>
      </c>
      <c r="F673" s="19">
        <v>27.21</v>
      </c>
    </row>
    <row r="674" spans="4:6" x14ac:dyDescent="0.25">
      <c r="D674" s="18">
        <v>40421</v>
      </c>
      <c r="E674" s="19">
        <v>1</v>
      </c>
      <c r="F674" s="19">
        <v>26.05</v>
      </c>
    </row>
    <row r="675" spans="4:6" x14ac:dyDescent="0.25">
      <c r="D675" s="18">
        <v>40422</v>
      </c>
      <c r="E675" s="19">
        <v>1</v>
      </c>
      <c r="F675" s="19">
        <v>23.89</v>
      </c>
    </row>
    <row r="676" spans="4:6" x14ac:dyDescent="0.25">
      <c r="D676" s="18">
        <v>40423</v>
      </c>
      <c r="E676" s="19">
        <v>1</v>
      </c>
      <c r="F676" s="19">
        <v>23.19</v>
      </c>
    </row>
    <row r="677" spans="4:6" x14ac:dyDescent="0.25">
      <c r="D677" s="18">
        <v>40424</v>
      </c>
      <c r="E677" s="19">
        <v>0</v>
      </c>
      <c r="F677" s="19">
        <v>21.31</v>
      </c>
    </row>
    <row r="678" spans="4:6" x14ac:dyDescent="0.25">
      <c r="D678" s="18">
        <v>40428</v>
      </c>
      <c r="E678" s="19">
        <v>0</v>
      </c>
      <c r="F678" s="19">
        <v>23.8</v>
      </c>
    </row>
    <row r="679" spans="4:6" x14ac:dyDescent="0.25">
      <c r="D679" s="18">
        <v>40429</v>
      </c>
      <c r="E679" s="19">
        <v>0</v>
      </c>
      <c r="F679" s="19">
        <v>23.25</v>
      </c>
    </row>
    <row r="680" spans="4:6" x14ac:dyDescent="0.25">
      <c r="D680" s="18">
        <v>40430</v>
      </c>
      <c r="E680" s="19">
        <v>0</v>
      </c>
      <c r="F680" s="19">
        <v>22.81</v>
      </c>
    </row>
    <row r="681" spans="4:6" x14ac:dyDescent="0.25">
      <c r="D681" s="18">
        <v>40431</v>
      </c>
      <c r="E681" s="19">
        <v>0</v>
      </c>
      <c r="F681" s="19">
        <v>21.99</v>
      </c>
    </row>
    <row r="682" spans="4:6" x14ac:dyDescent="0.25">
      <c r="D682" s="18">
        <v>40434</v>
      </c>
      <c r="E682" s="19">
        <v>0</v>
      </c>
      <c r="F682" s="19">
        <v>21.21</v>
      </c>
    </row>
    <row r="683" spans="4:6" x14ac:dyDescent="0.25">
      <c r="D683" s="18">
        <v>40435</v>
      </c>
      <c r="E683" s="19">
        <v>0</v>
      </c>
      <c r="F683" s="19">
        <v>21.56</v>
      </c>
    </row>
    <row r="684" spans="4:6" x14ac:dyDescent="0.25">
      <c r="D684" s="18">
        <v>40436</v>
      </c>
      <c r="E684" s="19">
        <v>0</v>
      </c>
      <c r="F684" s="19">
        <v>22.1</v>
      </c>
    </row>
    <row r="685" spans="4:6" x14ac:dyDescent="0.25">
      <c r="D685" s="18">
        <v>40437</v>
      </c>
      <c r="E685" s="19">
        <v>0</v>
      </c>
      <c r="F685" s="19">
        <v>21.72</v>
      </c>
    </row>
    <row r="686" spans="4:6" x14ac:dyDescent="0.25">
      <c r="D686" s="18">
        <v>40438</v>
      </c>
      <c r="E686" s="19">
        <v>-1</v>
      </c>
      <c r="F686" s="19">
        <v>22.01</v>
      </c>
    </row>
    <row r="687" spans="4:6" x14ac:dyDescent="0.25">
      <c r="D687" s="18">
        <v>40441</v>
      </c>
      <c r="E687" s="19">
        <v>-1</v>
      </c>
      <c r="F687" s="19">
        <v>21.5</v>
      </c>
    </row>
    <row r="688" spans="4:6" x14ac:dyDescent="0.25">
      <c r="D688" s="18">
        <v>40442</v>
      </c>
      <c r="E688" s="19">
        <v>-1</v>
      </c>
      <c r="F688" s="19">
        <v>22.35</v>
      </c>
    </row>
    <row r="689" spans="4:6" x14ac:dyDescent="0.25">
      <c r="D689" s="18">
        <v>40443</v>
      </c>
      <c r="E689" s="19">
        <v>-1</v>
      </c>
      <c r="F689" s="19">
        <v>22.51</v>
      </c>
    </row>
    <row r="690" spans="4:6" x14ac:dyDescent="0.25">
      <c r="D690" s="18">
        <v>40444</v>
      </c>
      <c r="E690" s="19">
        <v>-1</v>
      </c>
      <c r="F690" s="19">
        <v>23.87</v>
      </c>
    </row>
    <row r="691" spans="4:6" x14ac:dyDescent="0.25">
      <c r="D691" s="18">
        <v>40445</v>
      </c>
      <c r="E691" s="19">
        <v>-1</v>
      </c>
      <c r="F691" s="19">
        <v>21.71</v>
      </c>
    </row>
    <row r="692" spans="4:6" x14ac:dyDescent="0.25">
      <c r="D692" s="18">
        <v>40448</v>
      </c>
      <c r="E692" s="19">
        <v>-1</v>
      </c>
      <c r="F692" s="19">
        <v>22.54</v>
      </c>
    </row>
    <row r="693" spans="4:6" x14ac:dyDescent="0.25">
      <c r="D693" s="18">
        <v>40449</v>
      </c>
      <c r="E693" s="19">
        <v>-1</v>
      </c>
      <c r="F693" s="19">
        <v>22.6</v>
      </c>
    </row>
    <row r="694" spans="4:6" x14ac:dyDescent="0.25">
      <c r="D694" s="18">
        <v>40450</v>
      </c>
      <c r="E694" s="19">
        <v>0</v>
      </c>
      <c r="F694" s="19">
        <v>23.25</v>
      </c>
    </row>
    <row r="695" spans="4:6" x14ac:dyDescent="0.25">
      <c r="D695" s="18">
        <v>40451</v>
      </c>
      <c r="E695" s="19">
        <v>0</v>
      </c>
      <c r="F695" s="19">
        <v>23.7</v>
      </c>
    </row>
    <row r="696" spans="4:6" x14ac:dyDescent="0.25">
      <c r="D696" s="18">
        <v>40452</v>
      </c>
      <c r="E696" s="19">
        <v>0</v>
      </c>
      <c r="F696" s="19">
        <v>22.5</v>
      </c>
    </row>
    <row r="697" spans="4:6" x14ac:dyDescent="0.25">
      <c r="D697" s="18">
        <v>40455</v>
      </c>
      <c r="E697" s="19">
        <v>0</v>
      </c>
      <c r="F697" s="19">
        <v>23.53</v>
      </c>
    </row>
    <row r="698" spans="4:6" x14ac:dyDescent="0.25">
      <c r="D698" s="18">
        <v>40456</v>
      </c>
      <c r="E698" s="19">
        <v>0</v>
      </c>
      <c r="F698" s="19">
        <v>21.76</v>
      </c>
    </row>
    <row r="699" spans="4:6" x14ac:dyDescent="0.25">
      <c r="D699" s="18">
        <v>40457</v>
      </c>
      <c r="E699" s="19">
        <v>0</v>
      </c>
      <c r="F699" s="19">
        <v>21.49</v>
      </c>
    </row>
    <row r="700" spans="4:6" x14ac:dyDescent="0.25">
      <c r="D700" s="18">
        <v>40458</v>
      </c>
      <c r="E700" s="19">
        <v>0</v>
      </c>
      <c r="F700" s="19">
        <v>21.56</v>
      </c>
    </row>
    <row r="701" spans="4:6" x14ac:dyDescent="0.25">
      <c r="D701" s="18">
        <v>40459</v>
      </c>
      <c r="E701" s="19">
        <v>0</v>
      </c>
      <c r="F701" s="19">
        <v>20.71</v>
      </c>
    </row>
    <row r="702" spans="4:6" x14ac:dyDescent="0.25">
      <c r="D702" s="18">
        <v>40462</v>
      </c>
      <c r="E702" s="19">
        <v>0</v>
      </c>
      <c r="F702" s="19">
        <v>18.96</v>
      </c>
    </row>
    <row r="703" spans="4:6" x14ac:dyDescent="0.25">
      <c r="D703" s="18">
        <v>40463</v>
      </c>
      <c r="E703" s="19">
        <v>0</v>
      </c>
      <c r="F703" s="19">
        <v>18.93</v>
      </c>
    </row>
    <row r="704" spans="4:6" x14ac:dyDescent="0.25">
      <c r="D704" s="18">
        <v>40464</v>
      </c>
      <c r="E704" s="19">
        <v>0</v>
      </c>
      <c r="F704" s="19">
        <v>19.07</v>
      </c>
    </row>
    <row r="705" spans="4:6" x14ac:dyDescent="0.25">
      <c r="D705" s="18">
        <v>40465</v>
      </c>
      <c r="E705" s="19">
        <v>0</v>
      </c>
      <c r="F705" s="19">
        <v>19.88</v>
      </c>
    </row>
    <row r="706" spans="4:6" x14ac:dyDescent="0.25">
      <c r="D706" s="18">
        <v>40466</v>
      </c>
      <c r="E706" s="19">
        <v>0</v>
      </c>
      <c r="F706" s="19">
        <v>19.03</v>
      </c>
    </row>
    <row r="707" spans="4:6" x14ac:dyDescent="0.25">
      <c r="D707" s="18">
        <v>40469</v>
      </c>
      <c r="E707" s="19">
        <v>0</v>
      </c>
      <c r="F707" s="19">
        <v>19.09</v>
      </c>
    </row>
    <row r="708" spans="4:6" x14ac:dyDescent="0.25">
      <c r="D708" s="18">
        <v>40470</v>
      </c>
      <c r="E708" s="19">
        <v>0</v>
      </c>
      <c r="F708" s="19">
        <v>20.63</v>
      </c>
    </row>
    <row r="709" spans="4:6" x14ac:dyDescent="0.25">
      <c r="D709" s="18">
        <v>40471</v>
      </c>
      <c r="E709" s="19">
        <v>0</v>
      </c>
      <c r="F709" s="19">
        <v>19.79</v>
      </c>
    </row>
    <row r="710" spans="4:6" x14ac:dyDescent="0.25">
      <c r="D710" s="18">
        <v>40472</v>
      </c>
      <c r="E710" s="19">
        <v>-1</v>
      </c>
      <c r="F710" s="19">
        <v>19.27</v>
      </c>
    </row>
    <row r="711" spans="4:6" x14ac:dyDescent="0.25">
      <c r="D711" s="18">
        <v>40473</v>
      </c>
      <c r="E711" s="19">
        <v>-1</v>
      </c>
      <c r="F711" s="19">
        <v>18.78</v>
      </c>
    </row>
    <row r="712" spans="4:6" x14ac:dyDescent="0.25">
      <c r="D712" s="18">
        <v>40476</v>
      </c>
      <c r="E712" s="19">
        <v>-1</v>
      </c>
      <c r="F712" s="19">
        <v>19.850000000000001</v>
      </c>
    </row>
    <row r="713" spans="4:6" x14ac:dyDescent="0.25">
      <c r="D713" s="18">
        <v>40477</v>
      </c>
      <c r="E713" s="19">
        <v>-1</v>
      </c>
      <c r="F713" s="19">
        <v>20.22</v>
      </c>
    </row>
    <row r="714" spans="4:6" x14ac:dyDescent="0.25">
      <c r="D714" s="18">
        <v>40478</v>
      </c>
      <c r="E714" s="19">
        <v>-1</v>
      </c>
      <c r="F714" s="19">
        <v>20.71</v>
      </c>
    </row>
    <row r="715" spans="4:6" x14ac:dyDescent="0.25">
      <c r="D715" s="18">
        <v>40479</v>
      </c>
      <c r="E715" s="19">
        <v>-1</v>
      </c>
      <c r="F715" s="19">
        <v>20.88</v>
      </c>
    </row>
    <row r="716" spans="4:6" x14ac:dyDescent="0.25">
      <c r="D716" s="18">
        <v>40480</v>
      </c>
      <c r="E716" s="19">
        <v>-1</v>
      </c>
      <c r="F716" s="19">
        <v>21.2</v>
      </c>
    </row>
    <row r="717" spans="4:6" x14ac:dyDescent="0.25">
      <c r="D717" s="18">
        <v>40483</v>
      </c>
      <c r="E717" s="19">
        <v>0</v>
      </c>
      <c r="F717" s="19">
        <v>21.83</v>
      </c>
    </row>
    <row r="718" spans="4:6" x14ac:dyDescent="0.25">
      <c r="D718" s="18">
        <v>40484</v>
      </c>
      <c r="E718" s="19">
        <v>0</v>
      </c>
      <c r="F718" s="19">
        <v>21.57</v>
      </c>
    </row>
    <row r="719" spans="4:6" x14ac:dyDescent="0.25">
      <c r="D719" s="18">
        <v>40485</v>
      </c>
      <c r="E719" s="19">
        <v>0</v>
      </c>
      <c r="F719" s="19">
        <v>19.559999999999999</v>
      </c>
    </row>
    <row r="720" spans="4:6" x14ac:dyDescent="0.25">
      <c r="D720" s="18">
        <v>40486</v>
      </c>
      <c r="E720" s="19">
        <v>0</v>
      </c>
      <c r="F720" s="19">
        <v>18.52</v>
      </c>
    </row>
    <row r="721" spans="4:6" x14ac:dyDescent="0.25">
      <c r="D721" s="18">
        <v>40487</v>
      </c>
      <c r="E721" s="19">
        <v>0</v>
      </c>
      <c r="F721" s="19">
        <v>18.260000000000002</v>
      </c>
    </row>
    <row r="722" spans="4:6" x14ac:dyDescent="0.25">
      <c r="D722" s="18">
        <v>40490</v>
      </c>
      <c r="E722" s="19">
        <v>0</v>
      </c>
      <c r="F722" s="19">
        <v>18.29</v>
      </c>
    </row>
    <row r="723" spans="4:6" x14ac:dyDescent="0.25">
      <c r="D723" s="18">
        <v>40491</v>
      </c>
      <c r="E723" s="19">
        <v>0</v>
      </c>
      <c r="F723" s="19">
        <v>19.079999999999998</v>
      </c>
    </row>
    <row r="724" spans="4:6" x14ac:dyDescent="0.25">
      <c r="D724" s="18">
        <v>40492</v>
      </c>
      <c r="E724" s="19">
        <v>0</v>
      </c>
      <c r="F724" s="19">
        <v>18.47</v>
      </c>
    </row>
    <row r="725" spans="4:6" x14ac:dyDescent="0.25">
      <c r="D725" s="18">
        <v>40493</v>
      </c>
      <c r="E725" s="19">
        <v>0</v>
      </c>
      <c r="F725" s="19">
        <v>18.64</v>
      </c>
    </row>
    <row r="726" spans="4:6" x14ac:dyDescent="0.25">
      <c r="D726" s="18">
        <v>40494</v>
      </c>
      <c r="E726" s="19">
        <v>0</v>
      </c>
      <c r="F726" s="19">
        <v>20.61</v>
      </c>
    </row>
    <row r="727" spans="4:6" x14ac:dyDescent="0.25">
      <c r="D727" s="18">
        <v>40497</v>
      </c>
      <c r="E727" s="19">
        <v>0</v>
      </c>
      <c r="F727" s="19">
        <v>20.2</v>
      </c>
    </row>
    <row r="728" spans="4:6" x14ac:dyDescent="0.25">
      <c r="D728" s="18">
        <v>40498</v>
      </c>
      <c r="E728" s="19">
        <v>0</v>
      </c>
      <c r="F728" s="19">
        <v>22.58</v>
      </c>
    </row>
    <row r="729" spans="4:6" x14ac:dyDescent="0.25">
      <c r="D729" s="18">
        <v>40499</v>
      </c>
      <c r="E729" s="19">
        <v>0</v>
      </c>
      <c r="F729" s="19">
        <v>21.76</v>
      </c>
    </row>
    <row r="730" spans="4:6" x14ac:dyDescent="0.25">
      <c r="D730" s="18">
        <v>40500</v>
      </c>
      <c r="E730" s="19">
        <v>0</v>
      </c>
      <c r="F730" s="19">
        <v>18.75</v>
      </c>
    </row>
    <row r="731" spans="4:6" x14ac:dyDescent="0.25">
      <c r="D731" s="18">
        <v>40501</v>
      </c>
      <c r="E731" s="19">
        <v>0</v>
      </c>
      <c r="F731" s="19">
        <v>18.04</v>
      </c>
    </row>
    <row r="732" spans="4:6" x14ac:dyDescent="0.25">
      <c r="D732" s="18">
        <v>40504</v>
      </c>
      <c r="E732" s="19">
        <v>0</v>
      </c>
      <c r="F732" s="19">
        <v>18.37</v>
      </c>
    </row>
    <row r="733" spans="4:6" x14ac:dyDescent="0.25">
      <c r="D733" s="18">
        <v>40505</v>
      </c>
      <c r="E733" s="19">
        <v>0</v>
      </c>
      <c r="F733" s="19">
        <v>20.63</v>
      </c>
    </row>
    <row r="734" spans="4:6" x14ac:dyDescent="0.25">
      <c r="D734" s="18">
        <v>40506</v>
      </c>
      <c r="E734" s="19">
        <v>0</v>
      </c>
      <c r="F734" s="19">
        <v>19.559999999999999</v>
      </c>
    </row>
    <row r="735" spans="4:6" x14ac:dyDescent="0.25">
      <c r="D735" s="18">
        <v>40508</v>
      </c>
      <c r="E735" s="19">
        <v>0</v>
      </c>
      <c r="F735" s="19">
        <v>22.22</v>
      </c>
    </row>
    <row r="736" spans="4:6" x14ac:dyDescent="0.25">
      <c r="D736" s="18">
        <v>40511</v>
      </c>
      <c r="E736" s="19">
        <v>0</v>
      </c>
      <c r="F736" s="19">
        <v>21.53</v>
      </c>
    </row>
    <row r="737" spans="4:6" x14ac:dyDescent="0.25">
      <c r="D737" s="18">
        <v>40512</v>
      </c>
      <c r="E737" s="19">
        <v>0</v>
      </c>
      <c r="F737" s="19">
        <v>23.54</v>
      </c>
    </row>
    <row r="738" spans="4:6" x14ac:dyDescent="0.25">
      <c r="D738" s="18">
        <v>40513</v>
      </c>
      <c r="E738" s="19">
        <v>0</v>
      </c>
      <c r="F738" s="19">
        <v>21.36</v>
      </c>
    </row>
    <row r="739" spans="4:6" x14ac:dyDescent="0.25">
      <c r="D739" s="18">
        <v>40514</v>
      </c>
      <c r="E739" s="19">
        <v>0</v>
      </c>
      <c r="F739" s="19">
        <v>19.39</v>
      </c>
    </row>
    <row r="740" spans="4:6" x14ac:dyDescent="0.25">
      <c r="D740" s="18">
        <v>40515</v>
      </c>
      <c r="E740" s="19">
        <v>0</v>
      </c>
      <c r="F740" s="19">
        <v>18.010000000000002</v>
      </c>
    </row>
    <row r="741" spans="4:6" x14ac:dyDescent="0.25">
      <c r="D741" s="18">
        <v>40518</v>
      </c>
      <c r="E741" s="19">
        <v>0</v>
      </c>
      <c r="F741" s="19">
        <v>18.02</v>
      </c>
    </row>
    <row r="742" spans="4:6" x14ac:dyDescent="0.25">
      <c r="D742" s="18">
        <v>40519</v>
      </c>
      <c r="E742" s="19">
        <v>0</v>
      </c>
      <c r="F742" s="19">
        <v>17.989999999999998</v>
      </c>
    </row>
    <row r="743" spans="4:6" x14ac:dyDescent="0.25">
      <c r="D743" s="18">
        <v>40520</v>
      </c>
      <c r="E743" s="19">
        <v>0</v>
      </c>
      <c r="F743" s="19">
        <v>17.739999999999998</v>
      </c>
    </row>
    <row r="744" spans="4:6" x14ac:dyDescent="0.25">
      <c r="D744" s="18">
        <v>40521</v>
      </c>
      <c r="E744" s="19">
        <v>0</v>
      </c>
      <c r="F744" s="19">
        <v>17.25</v>
      </c>
    </row>
    <row r="745" spans="4:6" x14ac:dyDescent="0.25">
      <c r="D745" s="18">
        <v>40522</v>
      </c>
      <c r="E745" s="19">
        <v>0</v>
      </c>
      <c r="F745" s="19">
        <v>17.61</v>
      </c>
    </row>
    <row r="746" spans="4:6" x14ac:dyDescent="0.25">
      <c r="D746" s="18">
        <v>40525</v>
      </c>
      <c r="E746" s="19">
        <v>0</v>
      </c>
      <c r="F746" s="19">
        <v>17.55</v>
      </c>
    </row>
    <row r="747" spans="4:6" x14ac:dyDescent="0.25">
      <c r="D747" s="18">
        <v>40526</v>
      </c>
      <c r="E747" s="19">
        <v>0</v>
      </c>
      <c r="F747" s="19">
        <v>17.61</v>
      </c>
    </row>
    <row r="748" spans="4:6" x14ac:dyDescent="0.25">
      <c r="D748" s="18">
        <v>40527</v>
      </c>
      <c r="E748" s="19">
        <v>0</v>
      </c>
      <c r="F748" s="19">
        <v>17.940000000000001</v>
      </c>
    </row>
    <row r="749" spans="4:6" x14ac:dyDescent="0.25">
      <c r="D749" s="18">
        <v>40528</v>
      </c>
      <c r="E749" s="19">
        <v>0</v>
      </c>
      <c r="F749" s="19">
        <v>17.39</v>
      </c>
    </row>
    <row r="750" spans="4:6" x14ac:dyDescent="0.25">
      <c r="D750" s="18">
        <v>40529</v>
      </c>
      <c r="E750" s="19">
        <v>0</v>
      </c>
      <c r="F750" s="19">
        <v>16.11</v>
      </c>
    </row>
    <row r="751" spans="4:6" x14ac:dyDescent="0.25">
      <c r="D751" s="18">
        <v>40532</v>
      </c>
      <c r="E751" s="19">
        <v>0</v>
      </c>
      <c r="F751" s="19">
        <v>16.41</v>
      </c>
    </row>
    <row r="752" spans="4:6" x14ac:dyDescent="0.25">
      <c r="D752" s="18">
        <v>40533</v>
      </c>
      <c r="E752" s="19">
        <v>-1</v>
      </c>
      <c r="F752" s="19">
        <v>16.489999999999998</v>
      </c>
    </row>
    <row r="753" spans="4:6" x14ac:dyDescent="0.25">
      <c r="D753" s="18">
        <v>40534</v>
      </c>
      <c r="E753" s="19">
        <v>-1</v>
      </c>
      <c r="F753" s="19">
        <v>15.45</v>
      </c>
    </row>
    <row r="754" spans="4:6" x14ac:dyDescent="0.25">
      <c r="D754" s="18">
        <v>40535</v>
      </c>
      <c r="E754" s="19">
        <v>-1</v>
      </c>
      <c r="F754" s="19">
        <v>16.47</v>
      </c>
    </row>
    <row r="755" spans="4:6" x14ac:dyDescent="0.25">
      <c r="D755" s="18">
        <v>40539</v>
      </c>
      <c r="E755" s="19">
        <v>-1</v>
      </c>
      <c r="F755" s="19">
        <v>17.670000000000002</v>
      </c>
    </row>
    <row r="756" spans="4:6" x14ac:dyDescent="0.25">
      <c r="D756" s="18">
        <v>40540</v>
      </c>
      <c r="E756" s="19">
        <v>-1</v>
      </c>
      <c r="F756" s="19">
        <v>17.52</v>
      </c>
    </row>
    <row r="757" spans="4:6" x14ac:dyDescent="0.25">
      <c r="D757" s="18">
        <v>40541</v>
      </c>
      <c r="E757" s="19">
        <v>-1</v>
      </c>
      <c r="F757" s="19">
        <v>17.28</v>
      </c>
    </row>
    <row r="758" spans="4:6" x14ac:dyDescent="0.25">
      <c r="D758" s="18">
        <v>40542</v>
      </c>
      <c r="E758" s="19">
        <v>-1</v>
      </c>
      <c r="F758" s="19">
        <v>17.52</v>
      </c>
    </row>
    <row r="759" spans="4:6" x14ac:dyDescent="0.25">
      <c r="D759" s="18">
        <v>40543</v>
      </c>
      <c r="E759" s="19">
        <v>-1</v>
      </c>
      <c r="F759" s="19">
        <v>17.75</v>
      </c>
    </row>
    <row r="760" spans="4:6" x14ac:dyDescent="0.25">
      <c r="D760" s="18" t="s">
        <v>31</v>
      </c>
      <c r="E760" s="19">
        <v>-121</v>
      </c>
      <c r="F760" s="19">
        <v>21886.150000000027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09"/>
  <sheetViews>
    <sheetView topLeftCell="A1570" workbookViewId="0">
      <selection sqref="A1:C1609"/>
    </sheetView>
  </sheetViews>
  <sheetFormatPr defaultRowHeight="15" x14ac:dyDescent="0.25"/>
  <sheetData>
    <row r="1" spans="1:3" x14ac:dyDescent="0.25">
      <c r="A1" t="s">
        <v>69</v>
      </c>
    </row>
    <row r="4" spans="1:3" x14ac:dyDescent="0.25">
      <c r="A4" t="s">
        <v>70</v>
      </c>
      <c r="B4" t="s">
        <v>71</v>
      </c>
      <c r="C4" t="s">
        <v>72</v>
      </c>
    </row>
    <row r="5" spans="1:3" x14ac:dyDescent="0.25">
      <c r="A5">
        <v>40421</v>
      </c>
      <c r="B5">
        <v>185840.8</v>
      </c>
      <c r="C5">
        <v>100</v>
      </c>
    </row>
    <row r="6" spans="1:3" x14ac:dyDescent="0.25">
      <c r="A6">
        <v>40422</v>
      </c>
      <c r="B6">
        <v>188843.08</v>
      </c>
      <c r="C6">
        <v>101.61</v>
      </c>
    </row>
    <row r="7" spans="1:3" x14ac:dyDescent="0.25">
      <c r="A7">
        <v>40423</v>
      </c>
      <c r="B7">
        <v>189623</v>
      </c>
      <c r="C7">
        <v>102.03</v>
      </c>
    </row>
    <row r="8" spans="1:3" x14ac:dyDescent="0.25">
      <c r="A8">
        <v>40424</v>
      </c>
      <c r="B8">
        <v>190381.8</v>
      </c>
      <c r="C8">
        <v>102.44</v>
      </c>
    </row>
    <row r="9" spans="1:3" x14ac:dyDescent="0.25">
      <c r="A9">
        <v>40428</v>
      </c>
      <c r="B9">
        <v>188988.09</v>
      </c>
      <c r="C9">
        <v>101.68</v>
      </c>
    </row>
    <row r="10" spans="1:3" x14ac:dyDescent="0.25">
      <c r="A10">
        <v>40429</v>
      </c>
      <c r="B10">
        <v>189633.8</v>
      </c>
      <c r="C10">
        <v>102.02</v>
      </c>
    </row>
    <row r="11" spans="1:3" x14ac:dyDescent="0.25">
      <c r="A11">
        <v>40430</v>
      </c>
      <c r="B11">
        <v>190278.92</v>
      </c>
      <c r="C11">
        <v>102.36</v>
      </c>
    </row>
    <row r="12" spans="1:3" x14ac:dyDescent="0.25">
      <c r="A12">
        <v>40431</v>
      </c>
      <c r="B12">
        <v>190710.25</v>
      </c>
      <c r="C12">
        <v>102.59</v>
      </c>
    </row>
    <row r="13" spans="1:3" x14ac:dyDescent="0.25">
      <c r="A13">
        <v>40434</v>
      </c>
      <c r="B13">
        <v>191745.97</v>
      </c>
      <c r="C13">
        <v>103.14</v>
      </c>
    </row>
    <row r="14" spans="1:3" x14ac:dyDescent="0.25">
      <c r="A14">
        <v>40435</v>
      </c>
      <c r="B14">
        <v>191623.23</v>
      </c>
      <c r="C14">
        <v>103.07</v>
      </c>
    </row>
    <row r="15" spans="1:3" x14ac:dyDescent="0.25">
      <c r="A15">
        <v>40436</v>
      </c>
      <c r="B15">
        <v>191864.45</v>
      </c>
      <c r="C15">
        <v>103.2</v>
      </c>
    </row>
    <row r="16" spans="1:3" x14ac:dyDescent="0.25">
      <c r="A16">
        <v>40437</v>
      </c>
      <c r="B16">
        <v>191761.88</v>
      </c>
      <c r="C16">
        <v>103.14</v>
      </c>
    </row>
    <row r="17" spans="1:3" x14ac:dyDescent="0.25">
      <c r="A17">
        <v>40438</v>
      </c>
      <c r="B17">
        <v>191882.43</v>
      </c>
      <c r="C17">
        <v>103.21</v>
      </c>
    </row>
    <row r="18" spans="1:3" x14ac:dyDescent="0.25">
      <c r="A18">
        <v>40441</v>
      </c>
      <c r="B18">
        <v>194606.09</v>
      </c>
      <c r="C18">
        <v>104.66</v>
      </c>
    </row>
    <row r="19" spans="1:3" x14ac:dyDescent="0.25">
      <c r="A19">
        <v>40442</v>
      </c>
      <c r="B19">
        <v>194141.11</v>
      </c>
      <c r="C19">
        <v>104.41</v>
      </c>
    </row>
    <row r="20" spans="1:3" x14ac:dyDescent="0.25">
      <c r="A20">
        <v>40443</v>
      </c>
      <c r="B20">
        <v>193337.98</v>
      </c>
      <c r="C20">
        <v>103.97</v>
      </c>
    </row>
    <row r="21" spans="1:3" x14ac:dyDescent="0.25">
      <c r="A21">
        <v>40444</v>
      </c>
      <c r="B21">
        <v>191916.94</v>
      </c>
      <c r="C21">
        <v>103.21</v>
      </c>
    </row>
    <row r="22" spans="1:3" x14ac:dyDescent="0.25">
      <c r="A22">
        <v>40445</v>
      </c>
      <c r="B22">
        <v>195621.36</v>
      </c>
      <c r="C22">
        <v>105.2</v>
      </c>
    </row>
    <row r="23" spans="1:3" x14ac:dyDescent="0.25">
      <c r="A23">
        <v>40448</v>
      </c>
      <c r="B23">
        <v>194565.75</v>
      </c>
      <c r="C23">
        <v>104.62</v>
      </c>
    </row>
    <row r="24" spans="1:3" x14ac:dyDescent="0.25">
      <c r="A24">
        <v>40449</v>
      </c>
      <c r="B24">
        <v>195513.64</v>
      </c>
      <c r="C24">
        <v>105.13</v>
      </c>
    </row>
    <row r="25" spans="1:3" x14ac:dyDescent="0.25">
      <c r="A25">
        <v>40450</v>
      </c>
      <c r="B25">
        <v>195118.95</v>
      </c>
      <c r="C25">
        <v>104.91</v>
      </c>
    </row>
    <row r="26" spans="1:3" x14ac:dyDescent="0.25">
      <c r="A26">
        <v>40451</v>
      </c>
      <c r="B26">
        <v>195076.05</v>
      </c>
      <c r="C26">
        <v>104.89</v>
      </c>
    </row>
    <row r="27" spans="1:3" x14ac:dyDescent="0.25">
      <c r="A27">
        <v>40452</v>
      </c>
      <c r="B27">
        <v>195467.55</v>
      </c>
      <c r="C27">
        <v>105.1</v>
      </c>
    </row>
    <row r="28" spans="1:3" x14ac:dyDescent="0.25">
      <c r="A28">
        <v>40455</v>
      </c>
      <c r="B28">
        <v>194343.77</v>
      </c>
      <c r="C28">
        <v>104.48</v>
      </c>
    </row>
    <row r="29" spans="1:3" x14ac:dyDescent="0.25">
      <c r="A29">
        <v>40456</v>
      </c>
      <c r="B29">
        <v>197048.06</v>
      </c>
      <c r="C29">
        <v>105.93</v>
      </c>
    </row>
    <row r="30" spans="1:3" x14ac:dyDescent="0.25">
      <c r="A30">
        <v>40457</v>
      </c>
      <c r="B30">
        <v>196781.47</v>
      </c>
      <c r="C30">
        <v>105.79</v>
      </c>
    </row>
    <row r="31" spans="1:3" x14ac:dyDescent="0.25">
      <c r="A31">
        <v>40458</v>
      </c>
      <c r="B31">
        <v>196357.48</v>
      </c>
      <c r="C31">
        <v>105.56</v>
      </c>
    </row>
    <row r="32" spans="1:3" x14ac:dyDescent="0.25">
      <c r="A32">
        <v>40459</v>
      </c>
      <c r="B32">
        <v>196670</v>
      </c>
      <c r="C32">
        <v>105.72</v>
      </c>
    </row>
    <row r="33" spans="1:3" x14ac:dyDescent="0.25">
      <c r="A33">
        <v>40462</v>
      </c>
      <c r="B33">
        <v>196206.42</v>
      </c>
      <c r="C33">
        <v>105.47</v>
      </c>
    </row>
    <row r="34" spans="1:3" x14ac:dyDescent="0.25">
      <c r="A34">
        <v>40463</v>
      </c>
      <c r="B34">
        <v>196230.81</v>
      </c>
      <c r="C34">
        <v>105.48</v>
      </c>
    </row>
    <row r="35" spans="1:3" x14ac:dyDescent="0.25">
      <c r="A35">
        <v>40464</v>
      </c>
      <c r="B35">
        <v>197040.59</v>
      </c>
      <c r="C35">
        <v>105.91</v>
      </c>
    </row>
    <row r="36" spans="1:3" x14ac:dyDescent="0.25">
      <c r="A36">
        <v>40465</v>
      </c>
      <c r="B36">
        <v>196984.03</v>
      </c>
      <c r="C36">
        <v>105.87</v>
      </c>
    </row>
    <row r="37" spans="1:3" x14ac:dyDescent="0.25">
      <c r="A37">
        <v>40466</v>
      </c>
      <c r="B37">
        <v>197174.5</v>
      </c>
      <c r="C37">
        <v>105.97</v>
      </c>
    </row>
    <row r="38" spans="1:3" x14ac:dyDescent="0.25">
      <c r="A38">
        <v>40469</v>
      </c>
      <c r="B38">
        <v>197818.72</v>
      </c>
      <c r="C38">
        <v>106.31</v>
      </c>
    </row>
    <row r="39" spans="1:3" x14ac:dyDescent="0.25">
      <c r="A39">
        <v>40470</v>
      </c>
      <c r="B39">
        <v>195479.66</v>
      </c>
      <c r="C39">
        <v>105.05</v>
      </c>
    </row>
    <row r="40" spans="1:3" x14ac:dyDescent="0.25">
      <c r="A40">
        <v>40471</v>
      </c>
      <c r="B40">
        <v>196333.89</v>
      </c>
      <c r="C40">
        <v>105.51</v>
      </c>
    </row>
    <row r="41" spans="1:3" x14ac:dyDescent="0.25">
      <c r="A41">
        <v>40472</v>
      </c>
      <c r="B41">
        <v>196147.7</v>
      </c>
      <c r="C41">
        <v>105.41</v>
      </c>
    </row>
    <row r="42" spans="1:3" x14ac:dyDescent="0.25">
      <c r="A42">
        <v>40473</v>
      </c>
      <c r="B42">
        <v>196409.58</v>
      </c>
      <c r="C42">
        <v>105.54</v>
      </c>
    </row>
    <row r="43" spans="1:3" x14ac:dyDescent="0.25">
      <c r="A43">
        <v>40476</v>
      </c>
      <c r="B43">
        <v>196785.14</v>
      </c>
      <c r="C43">
        <v>105.74</v>
      </c>
    </row>
    <row r="44" spans="1:3" x14ac:dyDescent="0.25">
      <c r="A44">
        <v>40477</v>
      </c>
      <c r="B44">
        <v>196879.19</v>
      </c>
      <c r="C44">
        <v>105.79</v>
      </c>
    </row>
    <row r="45" spans="1:3" x14ac:dyDescent="0.25">
      <c r="A45">
        <v>40478</v>
      </c>
      <c r="B45">
        <v>196480.31</v>
      </c>
      <c r="C45">
        <v>105.57</v>
      </c>
    </row>
    <row r="46" spans="1:3" x14ac:dyDescent="0.25">
      <c r="A46">
        <v>40479</v>
      </c>
      <c r="B46">
        <v>196703.91</v>
      </c>
      <c r="C46">
        <v>105.69</v>
      </c>
    </row>
    <row r="47" spans="1:3" x14ac:dyDescent="0.25">
      <c r="A47">
        <v>40480</v>
      </c>
      <c r="B47">
        <v>196616.14</v>
      </c>
      <c r="C47">
        <v>105.64</v>
      </c>
    </row>
    <row r="48" spans="1:3" x14ac:dyDescent="0.25">
      <c r="A48">
        <v>40483</v>
      </c>
      <c r="B48">
        <v>196768.53</v>
      </c>
      <c r="C48">
        <v>105.71</v>
      </c>
    </row>
    <row r="49" spans="1:3" x14ac:dyDescent="0.25">
      <c r="A49">
        <v>40484</v>
      </c>
      <c r="B49">
        <v>197705.63</v>
      </c>
      <c r="C49">
        <v>106.21</v>
      </c>
    </row>
    <row r="50" spans="1:3" x14ac:dyDescent="0.25">
      <c r="A50">
        <v>40485</v>
      </c>
      <c r="B50">
        <v>197244.34</v>
      </c>
      <c r="C50">
        <v>105.96</v>
      </c>
    </row>
    <row r="51" spans="1:3" x14ac:dyDescent="0.25">
      <c r="A51">
        <v>40486</v>
      </c>
      <c r="B51">
        <v>199462.84</v>
      </c>
      <c r="C51">
        <v>107.15</v>
      </c>
    </row>
    <row r="52" spans="1:3" x14ac:dyDescent="0.25">
      <c r="A52">
        <v>40487</v>
      </c>
      <c r="B52">
        <v>200168.42</v>
      </c>
      <c r="C52">
        <v>107.52</v>
      </c>
    </row>
    <row r="53" spans="1:3" x14ac:dyDescent="0.25">
      <c r="A53">
        <v>40490</v>
      </c>
      <c r="B53">
        <v>199927.86</v>
      </c>
      <c r="C53">
        <v>107.39</v>
      </c>
    </row>
    <row r="54" spans="1:3" x14ac:dyDescent="0.25">
      <c r="A54">
        <v>40491</v>
      </c>
      <c r="B54">
        <v>198630.27</v>
      </c>
      <c r="C54">
        <v>106.69</v>
      </c>
    </row>
    <row r="55" spans="1:3" x14ac:dyDescent="0.25">
      <c r="A55">
        <v>40492</v>
      </c>
      <c r="B55">
        <v>199243.28</v>
      </c>
      <c r="C55">
        <v>107.01</v>
      </c>
    </row>
    <row r="56" spans="1:3" x14ac:dyDescent="0.25">
      <c r="A56">
        <v>40493</v>
      </c>
      <c r="B56">
        <v>198657.55</v>
      </c>
      <c r="C56">
        <v>106.7</v>
      </c>
    </row>
    <row r="57" spans="1:3" x14ac:dyDescent="0.25">
      <c r="A57">
        <v>40494</v>
      </c>
      <c r="B57">
        <v>197734.3</v>
      </c>
      <c r="C57">
        <v>106.2</v>
      </c>
    </row>
    <row r="58" spans="1:3" x14ac:dyDescent="0.25">
      <c r="A58">
        <v>40497</v>
      </c>
      <c r="B58">
        <v>197233.27</v>
      </c>
      <c r="C58">
        <v>105.92</v>
      </c>
    </row>
    <row r="59" spans="1:3" x14ac:dyDescent="0.25">
      <c r="A59">
        <v>40498</v>
      </c>
      <c r="B59">
        <v>195247.69</v>
      </c>
      <c r="C59">
        <v>104.85</v>
      </c>
    </row>
    <row r="60" spans="1:3" x14ac:dyDescent="0.25">
      <c r="A60">
        <v>40499</v>
      </c>
      <c r="B60">
        <v>194885.72</v>
      </c>
      <c r="C60">
        <v>104.65</v>
      </c>
    </row>
    <row r="61" spans="1:3" x14ac:dyDescent="0.25">
      <c r="A61">
        <v>40500</v>
      </c>
      <c r="B61">
        <v>196247.08</v>
      </c>
      <c r="C61">
        <v>105.38</v>
      </c>
    </row>
    <row r="62" spans="1:3" x14ac:dyDescent="0.25">
      <c r="A62">
        <v>40501</v>
      </c>
      <c r="B62">
        <v>196248.33</v>
      </c>
      <c r="C62">
        <v>105.38</v>
      </c>
    </row>
    <row r="63" spans="1:3" x14ac:dyDescent="0.25">
      <c r="A63">
        <v>40504</v>
      </c>
      <c r="B63">
        <v>195328.59</v>
      </c>
      <c r="C63">
        <v>104.88</v>
      </c>
    </row>
    <row r="64" spans="1:3" x14ac:dyDescent="0.25">
      <c r="A64">
        <v>40505</v>
      </c>
      <c r="B64">
        <v>193719.28</v>
      </c>
      <c r="C64">
        <v>104.01</v>
      </c>
    </row>
    <row r="65" spans="1:3" x14ac:dyDescent="0.25">
      <c r="A65">
        <v>40506</v>
      </c>
      <c r="B65">
        <v>195500.88</v>
      </c>
      <c r="C65">
        <v>104.97</v>
      </c>
    </row>
    <row r="66" spans="1:3" x14ac:dyDescent="0.25">
      <c r="A66">
        <v>40508</v>
      </c>
      <c r="B66">
        <v>195481.88</v>
      </c>
      <c r="C66">
        <v>104.95</v>
      </c>
    </row>
    <row r="67" spans="1:3" x14ac:dyDescent="0.25">
      <c r="A67">
        <v>40511</v>
      </c>
      <c r="B67">
        <v>195478.31</v>
      </c>
      <c r="C67">
        <v>104.94</v>
      </c>
    </row>
    <row r="68" spans="1:3" x14ac:dyDescent="0.25">
      <c r="A68">
        <v>40512</v>
      </c>
      <c r="B68">
        <v>195812.19</v>
      </c>
      <c r="C68">
        <v>105.12</v>
      </c>
    </row>
    <row r="69" spans="1:3" x14ac:dyDescent="0.25">
      <c r="A69">
        <v>40513</v>
      </c>
      <c r="B69">
        <v>198670.48</v>
      </c>
      <c r="C69">
        <v>106.65</v>
      </c>
    </row>
    <row r="70" spans="1:3" x14ac:dyDescent="0.25">
      <c r="A70">
        <v>40514</v>
      </c>
      <c r="B70">
        <v>199309.33</v>
      </c>
      <c r="C70">
        <v>106.99</v>
      </c>
    </row>
    <row r="71" spans="1:3" x14ac:dyDescent="0.25">
      <c r="A71">
        <v>40515</v>
      </c>
      <c r="B71">
        <v>199014.44</v>
      </c>
      <c r="C71">
        <v>106.83</v>
      </c>
    </row>
    <row r="72" spans="1:3" x14ac:dyDescent="0.25">
      <c r="A72">
        <v>40518</v>
      </c>
      <c r="B72">
        <v>198305.89</v>
      </c>
      <c r="C72">
        <v>106.44</v>
      </c>
    </row>
    <row r="73" spans="1:3" x14ac:dyDescent="0.25">
      <c r="A73">
        <v>40519</v>
      </c>
      <c r="B73">
        <v>198320.53</v>
      </c>
      <c r="C73">
        <v>106.44</v>
      </c>
    </row>
    <row r="74" spans="1:3" x14ac:dyDescent="0.25">
      <c r="A74">
        <v>40520</v>
      </c>
      <c r="B74">
        <v>198436.11</v>
      </c>
      <c r="C74">
        <v>106.5</v>
      </c>
    </row>
    <row r="75" spans="1:3" x14ac:dyDescent="0.25">
      <c r="A75">
        <v>40521</v>
      </c>
      <c r="B75">
        <v>198747.66</v>
      </c>
      <c r="C75">
        <v>106.67</v>
      </c>
    </row>
    <row r="76" spans="1:3" x14ac:dyDescent="0.25">
      <c r="A76">
        <v>40522</v>
      </c>
      <c r="B76">
        <v>199737.66</v>
      </c>
      <c r="C76">
        <v>107.2</v>
      </c>
    </row>
    <row r="77" spans="1:3" x14ac:dyDescent="0.25">
      <c r="A77">
        <v>40525</v>
      </c>
      <c r="B77">
        <v>200031.72</v>
      </c>
      <c r="C77">
        <v>107.35</v>
      </c>
    </row>
    <row r="78" spans="1:3" x14ac:dyDescent="0.25">
      <c r="A78">
        <v>40526</v>
      </c>
      <c r="B78">
        <v>200413.31</v>
      </c>
      <c r="C78">
        <v>107.55</v>
      </c>
    </row>
    <row r="79" spans="1:3" x14ac:dyDescent="0.25">
      <c r="A79">
        <v>40527</v>
      </c>
      <c r="B79">
        <v>199842.55</v>
      </c>
      <c r="C79">
        <v>107.24</v>
      </c>
    </row>
    <row r="80" spans="1:3" x14ac:dyDescent="0.25">
      <c r="A80">
        <v>40528</v>
      </c>
      <c r="B80">
        <v>200611.47</v>
      </c>
      <c r="C80">
        <v>107.65</v>
      </c>
    </row>
    <row r="81" spans="1:3" x14ac:dyDescent="0.25">
      <c r="A81">
        <v>40529</v>
      </c>
      <c r="B81">
        <v>200447.57</v>
      </c>
      <c r="C81">
        <v>107.56</v>
      </c>
    </row>
    <row r="82" spans="1:3" x14ac:dyDescent="0.25">
      <c r="A82">
        <v>40532</v>
      </c>
      <c r="B82">
        <v>200290.59</v>
      </c>
      <c r="C82">
        <v>107.46</v>
      </c>
    </row>
    <row r="83" spans="1:3" x14ac:dyDescent="0.25">
      <c r="A83">
        <v>40533</v>
      </c>
      <c r="B83">
        <v>201010.74</v>
      </c>
      <c r="C83">
        <v>107.85</v>
      </c>
    </row>
    <row r="84" spans="1:3" x14ac:dyDescent="0.25">
      <c r="A84">
        <v>40534</v>
      </c>
      <c r="B84">
        <v>201701.46</v>
      </c>
      <c r="C84">
        <v>108.22</v>
      </c>
    </row>
    <row r="85" spans="1:3" x14ac:dyDescent="0.25">
      <c r="A85">
        <v>40535</v>
      </c>
      <c r="B85">
        <v>201543.93</v>
      </c>
      <c r="C85">
        <v>108.13</v>
      </c>
    </row>
    <row r="86" spans="1:3" x14ac:dyDescent="0.25">
      <c r="A86">
        <v>40539</v>
      </c>
      <c r="B86">
        <v>201803.97</v>
      </c>
      <c r="C86">
        <v>108.26</v>
      </c>
    </row>
    <row r="87" spans="1:3" x14ac:dyDescent="0.25">
      <c r="A87">
        <v>40540</v>
      </c>
      <c r="B87">
        <v>201984.63</v>
      </c>
      <c r="C87">
        <v>108.35</v>
      </c>
    </row>
    <row r="88" spans="1:3" x14ac:dyDescent="0.25">
      <c r="A88">
        <v>40541</v>
      </c>
      <c r="B88">
        <v>202159.29</v>
      </c>
      <c r="C88">
        <v>108.44</v>
      </c>
    </row>
    <row r="89" spans="1:3" x14ac:dyDescent="0.25">
      <c r="A89">
        <v>40542</v>
      </c>
      <c r="B89">
        <v>201830.66</v>
      </c>
      <c r="C89">
        <v>108.26</v>
      </c>
    </row>
    <row r="90" spans="1:3" x14ac:dyDescent="0.25">
      <c r="A90">
        <v>40543</v>
      </c>
      <c r="B90">
        <v>201719.37</v>
      </c>
      <c r="C90">
        <v>108.2</v>
      </c>
    </row>
    <row r="91" spans="1:3" x14ac:dyDescent="0.25">
      <c r="A91">
        <v>40546</v>
      </c>
      <c r="B91">
        <v>203868.76</v>
      </c>
      <c r="C91">
        <v>109.34</v>
      </c>
    </row>
    <row r="92" spans="1:3" x14ac:dyDescent="0.25">
      <c r="A92">
        <v>40547</v>
      </c>
      <c r="B92">
        <v>203577.21</v>
      </c>
      <c r="C92">
        <v>109.19</v>
      </c>
    </row>
    <row r="93" spans="1:3" x14ac:dyDescent="0.25">
      <c r="A93">
        <v>40548</v>
      </c>
      <c r="B93">
        <v>204502.46</v>
      </c>
      <c r="C93">
        <v>109.68</v>
      </c>
    </row>
    <row r="94" spans="1:3" x14ac:dyDescent="0.25">
      <c r="A94">
        <v>40549</v>
      </c>
      <c r="B94">
        <v>204142.34</v>
      </c>
      <c r="C94">
        <v>109.48</v>
      </c>
    </row>
    <row r="95" spans="1:3" x14ac:dyDescent="0.25">
      <c r="A95">
        <v>40550</v>
      </c>
      <c r="B95">
        <v>203795.92</v>
      </c>
      <c r="C95">
        <v>109.29</v>
      </c>
    </row>
    <row r="96" spans="1:3" x14ac:dyDescent="0.25">
      <c r="A96">
        <v>40553</v>
      </c>
      <c r="B96">
        <v>203518.38</v>
      </c>
      <c r="C96">
        <v>109.14</v>
      </c>
    </row>
    <row r="97" spans="1:3" x14ac:dyDescent="0.25">
      <c r="A97">
        <v>40554</v>
      </c>
      <c r="B97">
        <v>204100.51</v>
      </c>
      <c r="C97">
        <v>109.45</v>
      </c>
    </row>
    <row r="98" spans="1:3" x14ac:dyDescent="0.25">
      <c r="A98">
        <v>40555</v>
      </c>
      <c r="B98">
        <v>205669.82</v>
      </c>
      <c r="C98">
        <v>110.28</v>
      </c>
    </row>
    <row r="99" spans="1:3" x14ac:dyDescent="0.25">
      <c r="A99">
        <v>40556</v>
      </c>
      <c r="B99">
        <v>205291.33</v>
      </c>
      <c r="C99">
        <v>110.08</v>
      </c>
    </row>
    <row r="100" spans="1:3" x14ac:dyDescent="0.25">
      <c r="A100">
        <v>40557</v>
      </c>
      <c r="B100">
        <v>206539.72</v>
      </c>
      <c r="C100">
        <v>110.75</v>
      </c>
    </row>
    <row r="101" spans="1:3" x14ac:dyDescent="0.25">
      <c r="A101">
        <v>40561</v>
      </c>
      <c r="B101">
        <v>206668.69</v>
      </c>
      <c r="C101">
        <v>110.8</v>
      </c>
    </row>
    <row r="102" spans="1:3" x14ac:dyDescent="0.25">
      <c r="A102">
        <v>40562</v>
      </c>
      <c r="B102">
        <v>204918.02</v>
      </c>
      <c r="C102">
        <v>109.86</v>
      </c>
    </row>
    <row r="103" spans="1:3" x14ac:dyDescent="0.25">
      <c r="A103">
        <v>40563</v>
      </c>
      <c r="B103">
        <v>204632.98</v>
      </c>
      <c r="C103">
        <v>109.71</v>
      </c>
    </row>
    <row r="104" spans="1:3" x14ac:dyDescent="0.25">
      <c r="A104">
        <v>40564</v>
      </c>
      <c r="B104">
        <v>205171.89</v>
      </c>
      <c r="C104">
        <v>109.99</v>
      </c>
    </row>
    <row r="105" spans="1:3" x14ac:dyDescent="0.25">
      <c r="A105">
        <v>40567</v>
      </c>
      <c r="B105">
        <v>206218.9</v>
      </c>
      <c r="C105">
        <v>110.54</v>
      </c>
    </row>
    <row r="106" spans="1:3" x14ac:dyDescent="0.25">
      <c r="A106">
        <v>40568</v>
      </c>
      <c r="B106">
        <v>206223.64</v>
      </c>
      <c r="C106">
        <v>110.54</v>
      </c>
    </row>
    <row r="107" spans="1:3" x14ac:dyDescent="0.25">
      <c r="A107">
        <v>40569</v>
      </c>
      <c r="B107">
        <v>206904.35</v>
      </c>
      <c r="C107">
        <v>110.91</v>
      </c>
    </row>
    <row r="108" spans="1:3" x14ac:dyDescent="0.25">
      <c r="A108">
        <v>40570</v>
      </c>
      <c r="B108">
        <v>207277.61</v>
      </c>
      <c r="C108">
        <v>111.1</v>
      </c>
    </row>
    <row r="109" spans="1:3" x14ac:dyDescent="0.25">
      <c r="A109">
        <v>40571</v>
      </c>
      <c r="B109">
        <v>204203.42</v>
      </c>
      <c r="C109">
        <v>109.45</v>
      </c>
    </row>
    <row r="110" spans="1:3" x14ac:dyDescent="0.25">
      <c r="A110">
        <v>40574</v>
      </c>
      <c r="B110">
        <v>205661.97</v>
      </c>
      <c r="C110">
        <v>110.23</v>
      </c>
    </row>
    <row r="111" spans="1:3" x14ac:dyDescent="0.25">
      <c r="A111">
        <v>40575</v>
      </c>
      <c r="B111">
        <v>208745.46</v>
      </c>
      <c r="C111">
        <v>111.88</v>
      </c>
    </row>
    <row r="112" spans="1:3" x14ac:dyDescent="0.25">
      <c r="A112">
        <v>40576</v>
      </c>
      <c r="B112">
        <v>208234.75</v>
      </c>
      <c r="C112">
        <v>111.6</v>
      </c>
    </row>
    <row r="113" spans="1:3" x14ac:dyDescent="0.25">
      <c r="A113">
        <v>40577</v>
      </c>
      <c r="B113">
        <v>208407.5</v>
      </c>
      <c r="C113">
        <v>111.69</v>
      </c>
    </row>
    <row r="114" spans="1:3" x14ac:dyDescent="0.25">
      <c r="A114">
        <v>40578</v>
      </c>
      <c r="B114">
        <v>208415.66</v>
      </c>
      <c r="C114">
        <v>111.69</v>
      </c>
    </row>
    <row r="115" spans="1:3" x14ac:dyDescent="0.25">
      <c r="A115">
        <v>40581</v>
      </c>
      <c r="B115">
        <v>209173.47</v>
      </c>
      <c r="C115">
        <v>112.09</v>
      </c>
    </row>
    <row r="116" spans="1:3" x14ac:dyDescent="0.25">
      <c r="A116">
        <v>40582</v>
      </c>
      <c r="B116">
        <v>209615.84</v>
      </c>
      <c r="C116">
        <v>112.32</v>
      </c>
    </row>
    <row r="117" spans="1:3" x14ac:dyDescent="0.25">
      <c r="A117">
        <v>40583</v>
      </c>
      <c r="B117">
        <v>209156.9</v>
      </c>
      <c r="C117">
        <v>112.07</v>
      </c>
    </row>
    <row r="118" spans="1:3" x14ac:dyDescent="0.25">
      <c r="A118">
        <v>40584</v>
      </c>
      <c r="B118">
        <v>209373.32</v>
      </c>
      <c r="C118">
        <v>112.19</v>
      </c>
    </row>
    <row r="119" spans="1:3" x14ac:dyDescent="0.25">
      <c r="A119">
        <v>40585</v>
      </c>
      <c r="B119">
        <v>210139.43</v>
      </c>
      <c r="C119">
        <v>112.59</v>
      </c>
    </row>
    <row r="120" spans="1:3" x14ac:dyDescent="0.25">
      <c r="A120">
        <v>40588</v>
      </c>
      <c r="B120">
        <v>210401.12</v>
      </c>
      <c r="C120">
        <v>112.72</v>
      </c>
    </row>
    <row r="121" spans="1:3" x14ac:dyDescent="0.25">
      <c r="A121">
        <v>40589</v>
      </c>
      <c r="B121">
        <v>210051.15</v>
      </c>
      <c r="C121">
        <v>112.53</v>
      </c>
    </row>
    <row r="122" spans="1:3" x14ac:dyDescent="0.25">
      <c r="A122">
        <v>40590</v>
      </c>
      <c r="B122">
        <v>211558.68</v>
      </c>
      <c r="C122">
        <v>113.34</v>
      </c>
    </row>
    <row r="123" spans="1:3" x14ac:dyDescent="0.25">
      <c r="A123">
        <v>40591</v>
      </c>
      <c r="B123">
        <v>212342.49</v>
      </c>
      <c r="C123">
        <v>113.76</v>
      </c>
    </row>
    <row r="124" spans="1:3" x14ac:dyDescent="0.25">
      <c r="A124">
        <v>40592</v>
      </c>
      <c r="B124">
        <v>212883.66</v>
      </c>
      <c r="C124">
        <v>114.04</v>
      </c>
    </row>
    <row r="125" spans="1:3" x14ac:dyDescent="0.25">
      <c r="A125">
        <v>40596</v>
      </c>
      <c r="B125">
        <v>211708.72</v>
      </c>
      <c r="C125">
        <v>113.4</v>
      </c>
    </row>
    <row r="126" spans="1:3" x14ac:dyDescent="0.25">
      <c r="A126">
        <v>40597</v>
      </c>
      <c r="B126">
        <v>210722.17</v>
      </c>
      <c r="C126">
        <v>112.87</v>
      </c>
    </row>
    <row r="127" spans="1:3" x14ac:dyDescent="0.25">
      <c r="A127">
        <v>40598</v>
      </c>
      <c r="B127">
        <v>210251.31</v>
      </c>
      <c r="C127">
        <v>112.62</v>
      </c>
    </row>
    <row r="128" spans="1:3" x14ac:dyDescent="0.25">
      <c r="A128">
        <v>40599</v>
      </c>
      <c r="B128">
        <v>210824.82</v>
      </c>
      <c r="C128">
        <v>112.92</v>
      </c>
    </row>
    <row r="129" spans="1:3" x14ac:dyDescent="0.25">
      <c r="A129">
        <v>40602</v>
      </c>
      <c r="B129">
        <v>210952.49</v>
      </c>
      <c r="C129">
        <v>112.98</v>
      </c>
    </row>
    <row r="130" spans="1:3" x14ac:dyDescent="0.25">
      <c r="A130">
        <v>40603</v>
      </c>
      <c r="B130">
        <v>209838.76</v>
      </c>
      <c r="C130">
        <v>112.38</v>
      </c>
    </row>
    <row r="131" spans="1:3" x14ac:dyDescent="0.25">
      <c r="A131">
        <v>40604</v>
      </c>
      <c r="B131">
        <v>210077.04</v>
      </c>
      <c r="C131">
        <v>112.5</v>
      </c>
    </row>
    <row r="132" spans="1:3" x14ac:dyDescent="0.25">
      <c r="A132">
        <v>40605</v>
      </c>
      <c r="B132">
        <v>212222.27</v>
      </c>
      <c r="C132">
        <v>113.65</v>
      </c>
    </row>
    <row r="133" spans="1:3" x14ac:dyDescent="0.25">
      <c r="A133">
        <v>40606</v>
      </c>
      <c r="B133">
        <v>211241.28</v>
      </c>
      <c r="C133">
        <v>113.12</v>
      </c>
    </row>
    <row r="134" spans="1:3" x14ac:dyDescent="0.25">
      <c r="A134">
        <v>40609</v>
      </c>
      <c r="B134">
        <v>210455.38</v>
      </c>
      <c r="C134">
        <v>112.69</v>
      </c>
    </row>
    <row r="135" spans="1:3" x14ac:dyDescent="0.25">
      <c r="A135">
        <v>40610</v>
      </c>
      <c r="B135">
        <v>211728.62</v>
      </c>
      <c r="C135">
        <v>113.37</v>
      </c>
    </row>
    <row r="136" spans="1:3" x14ac:dyDescent="0.25">
      <c r="A136">
        <v>40611</v>
      </c>
      <c r="B136">
        <v>212190.99</v>
      </c>
      <c r="C136">
        <v>113.62</v>
      </c>
    </row>
    <row r="137" spans="1:3" x14ac:dyDescent="0.25">
      <c r="A137">
        <v>40612</v>
      </c>
      <c r="B137">
        <v>210203.26</v>
      </c>
      <c r="C137">
        <v>112.55</v>
      </c>
    </row>
    <row r="138" spans="1:3" x14ac:dyDescent="0.25">
      <c r="A138">
        <v>40613</v>
      </c>
      <c r="B138">
        <v>210552.21</v>
      </c>
      <c r="C138">
        <v>112.73</v>
      </c>
    </row>
    <row r="139" spans="1:3" x14ac:dyDescent="0.25">
      <c r="A139">
        <v>40616</v>
      </c>
      <c r="B139">
        <v>209857.97</v>
      </c>
      <c r="C139">
        <v>112.35</v>
      </c>
    </row>
    <row r="140" spans="1:3" x14ac:dyDescent="0.25">
      <c r="A140">
        <v>40617</v>
      </c>
      <c r="B140">
        <v>209616.99</v>
      </c>
      <c r="C140">
        <v>112.22</v>
      </c>
    </row>
    <row r="141" spans="1:3" x14ac:dyDescent="0.25">
      <c r="A141">
        <v>40618</v>
      </c>
      <c r="B141">
        <v>208093</v>
      </c>
      <c r="C141">
        <v>111.4</v>
      </c>
    </row>
    <row r="142" spans="1:3" x14ac:dyDescent="0.25">
      <c r="A142">
        <v>40619</v>
      </c>
      <c r="B142">
        <v>209527.96</v>
      </c>
      <c r="C142">
        <v>112.17</v>
      </c>
    </row>
    <row r="143" spans="1:3" x14ac:dyDescent="0.25">
      <c r="A143">
        <v>40620</v>
      </c>
      <c r="B143">
        <v>209260.57</v>
      </c>
      <c r="C143">
        <v>112.02</v>
      </c>
    </row>
    <row r="144" spans="1:3" x14ac:dyDescent="0.25">
      <c r="A144">
        <v>40623</v>
      </c>
      <c r="B144">
        <v>209644.37</v>
      </c>
      <c r="C144">
        <v>112.22</v>
      </c>
    </row>
    <row r="145" spans="1:3" x14ac:dyDescent="0.25">
      <c r="A145">
        <v>40624</v>
      </c>
      <c r="B145">
        <v>208900.03</v>
      </c>
      <c r="C145">
        <v>111.82</v>
      </c>
    </row>
    <row r="146" spans="1:3" x14ac:dyDescent="0.25">
      <c r="A146">
        <v>40625</v>
      </c>
      <c r="B146">
        <v>208073.83</v>
      </c>
      <c r="C146">
        <v>111.37</v>
      </c>
    </row>
    <row r="147" spans="1:3" x14ac:dyDescent="0.25">
      <c r="A147">
        <v>40626</v>
      </c>
      <c r="B147">
        <v>208898.85</v>
      </c>
      <c r="C147">
        <v>111.81</v>
      </c>
    </row>
    <row r="148" spans="1:3" x14ac:dyDescent="0.25">
      <c r="A148">
        <v>40627</v>
      </c>
      <c r="B148">
        <v>209237.71</v>
      </c>
      <c r="C148">
        <v>111.99</v>
      </c>
    </row>
    <row r="149" spans="1:3" x14ac:dyDescent="0.25">
      <c r="A149">
        <v>40630</v>
      </c>
      <c r="B149">
        <v>209274.68</v>
      </c>
      <c r="C149">
        <v>112</v>
      </c>
    </row>
    <row r="150" spans="1:3" x14ac:dyDescent="0.25">
      <c r="A150">
        <v>40631</v>
      </c>
      <c r="B150">
        <v>209974.12</v>
      </c>
      <c r="C150">
        <v>112.37</v>
      </c>
    </row>
    <row r="151" spans="1:3" x14ac:dyDescent="0.25">
      <c r="A151">
        <v>40632</v>
      </c>
      <c r="B151">
        <v>210935.41</v>
      </c>
      <c r="C151">
        <v>112.88</v>
      </c>
    </row>
    <row r="152" spans="1:3" x14ac:dyDescent="0.25">
      <c r="A152">
        <v>40633</v>
      </c>
      <c r="B152">
        <v>210664.05</v>
      </c>
      <c r="C152">
        <v>112.73</v>
      </c>
    </row>
    <row r="153" spans="1:3" x14ac:dyDescent="0.25">
      <c r="A153">
        <v>40634</v>
      </c>
      <c r="B153">
        <v>211344.31</v>
      </c>
      <c r="C153">
        <v>113.09</v>
      </c>
    </row>
    <row r="154" spans="1:3" x14ac:dyDescent="0.25">
      <c r="A154">
        <v>40637</v>
      </c>
      <c r="B154">
        <v>211088.65</v>
      </c>
      <c r="C154">
        <v>112.95</v>
      </c>
    </row>
    <row r="155" spans="1:3" x14ac:dyDescent="0.25">
      <c r="A155">
        <v>40638</v>
      </c>
      <c r="B155">
        <v>210924.91</v>
      </c>
      <c r="C155">
        <v>112.86</v>
      </c>
    </row>
    <row r="156" spans="1:3" x14ac:dyDescent="0.25">
      <c r="A156">
        <v>40639</v>
      </c>
      <c r="B156">
        <v>211331.34</v>
      </c>
      <c r="C156">
        <v>113.07</v>
      </c>
    </row>
    <row r="157" spans="1:3" x14ac:dyDescent="0.25">
      <c r="A157">
        <v>40640</v>
      </c>
      <c r="B157">
        <v>211207.75</v>
      </c>
      <c r="C157">
        <v>113</v>
      </c>
    </row>
    <row r="158" spans="1:3" x14ac:dyDescent="0.25">
      <c r="A158">
        <v>40641</v>
      </c>
      <c r="B158">
        <v>210459.07</v>
      </c>
      <c r="C158">
        <v>112.6</v>
      </c>
    </row>
    <row r="159" spans="1:3" x14ac:dyDescent="0.25">
      <c r="A159">
        <v>40644</v>
      </c>
      <c r="B159">
        <v>209833.7</v>
      </c>
      <c r="C159">
        <v>112.26</v>
      </c>
    </row>
    <row r="160" spans="1:3" x14ac:dyDescent="0.25">
      <c r="A160">
        <v>40645</v>
      </c>
      <c r="B160">
        <v>208313.64</v>
      </c>
      <c r="C160">
        <v>111.44</v>
      </c>
    </row>
    <row r="161" spans="1:3" x14ac:dyDescent="0.25">
      <c r="A161">
        <v>40646</v>
      </c>
      <c r="B161">
        <v>208280.8</v>
      </c>
      <c r="C161">
        <v>111.42</v>
      </c>
    </row>
    <row r="162" spans="1:3" x14ac:dyDescent="0.25">
      <c r="A162">
        <v>40647</v>
      </c>
      <c r="B162">
        <v>208240.06</v>
      </c>
      <c r="C162">
        <v>111.4</v>
      </c>
    </row>
    <row r="163" spans="1:3" x14ac:dyDescent="0.25">
      <c r="A163">
        <v>40648</v>
      </c>
      <c r="B163">
        <v>208885.33</v>
      </c>
      <c r="C163">
        <v>111.74</v>
      </c>
    </row>
    <row r="164" spans="1:3" x14ac:dyDescent="0.25">
      <c r="A164">
        <v>40651</v>
      </c>
      <c r="B164">
        <v>206791.63</v>
      </c>
      <c r="C164">
        <v>110.61</v>
      </c>
    </row>
    <row r="165" spans="1:3" x14ac:dyDescent="0.25">
      <c r="A165">
        <v>40652</v>
      </c>
      <c r="B165">
        <v>207668.1</v>
      </c>
      <c r="C165">
        <v>111.08</v>
      </c>
    </row>
    <row r="166" spans="1:3" x14ac:dyDescent="0.25">
      <c r="A166">
        <v>40653</v>
      </c>
      <c r="B166">
        <v>210151.14</v>
      </c>
      <c r="C166">
        <v>112.4</v>
      </c>
    </row>
    <row r="167" spans="1:3" x14ac:dyDescent="0.25">
      <c r="A167">
        <v>40654</v>
      </c>
      <c r="B167">
        <v>211164.85</v>
      </c>
      <c r="C167">
        <v>112.94</v>
      </c>
    </row>
    <row r="168" spans="1:3" x14ac:dyDescent="0.25">
      <c r="A168">
        <v>40658</v>
      </c>
      <c r="B168">
        <v>210707.73</v>
      </c>
      <c r="C168">
        <v>112.68</v>
      </c>
    </row>
    <row r="169" spans="1:3" x14ac:dyDescent="0.25">
      <c r="A169">
        <v>40659</v>
      </c>
      <c r="B169">
        <v>212496.73</v>
      </c>
      <c r="C169">
        <v>113.64</v>
      </c>
    </row>
    <row r="170" spans="1:3" x14ac:dyDescent="0.25">
      <c r="A170">
        <v>40660</v>
      </c>
      <c r="B170">
        <v>213727.53</v>
      </c>
      <c r="C170">
        <v>114.29</v>
      </c>
    </row>
    <row r="171" spans="1:3" x14ac:dyDescent="0.25">
      <c r="A171">
        <v>40661</v>
      </c>
      <c r="B171">
        <v>214399.94</v>
      </c>
      <c r="C171">
        <v>114.65</v>
      </c>
    </row>
    <row r="172" spans="1:3" x14ac:dyDescent="0.25">
      <c r="A172">
        <v>40662</v>
      </c>
      <c r="B172">
        <v>214866.23</v>
      </c>
      <c r="C172">
        <v>114.9</v>
      </c>
    </row>
    <row r="173" spans="1:3" x14ac:dyDescent="0.25">
      <c r="A173">
        <v>40665</v>
      </c>
      <c r="B173">
        <v>214658.31</v>
      </c>
      <c r="C173">
        <v>114.78</v>
      </c>
    </row>
    <row r="174" spans="1:3" x14ac:dyDescent="0.25">
      <c r="A174">
        <v>40666</v>
      </c>
      <c r="B174">
        <v>214099.3</v>
      </c>
      <c r="C174">
        <v>114.47</v>
      </c>
    </row>
    <row r="175" spans="1:3" x14ac:dyDescent="0.25">
      <c r="A175">
        <v>40667</v>
      </c>
      <c r="B175">
        <v>212771.02</v>
      </c>
      <c r="C175">
        <v>113.76</v>
      </c>
    </row>
    <row r="176" spans="1:3" x14ac:dyDescent="0.25">
      <c r="A176">
        <v>40668</v>
      </c>
      <c r="B176">
        <v>210983.57</v>
      </c>
      <c r="C176">
        <v>112.8</v>
      </c>
    </row>
    <row r="177" spans="1:3" x14ac:dyDescent="0.25">
      <c r="A177">
        <v>40669</v>
      </c>
      <c r="B177">
        <v>211736.77</v>
      </c>
      <c r="C177">
        <v>113.2</v>
      </c>
    </row>
    <row r="178" spans="1:3" x14ac:dyDescent="0.25">
      <c r="A178">
        <v>40672</v>
      </c>
      <c r="B178">
        <v>212482.79</v>
      </c>
      <c r="C178">
        <v>113.59</v>
      </c>
    </row>
    <row r="179" spans="1:3" x14ac:dyDescent="0.25">
      <c r="A179">
        <v>40673</v>
      </c>
      <c r="B179">
        <v>213957.5</v>
      </c>
      <c r="C179">
        <v>114.38</v>
      </c>
    </row>
    <row r="180" spans="1:3" x14ac:dyDescent="0.25">
      <c r="A180">
        <v>40674</v>
      </c>
      <c r="B180">
        <v>211896.75</v>
      </c>
      <c r="C180">
        <v>113.27</v>
      </c>
    </row>
    <row r="181" spans="1:3" x14ac:dyDescent="0.25">
      <c r="A181">
        <v>40675</v>
      </c>
      <c r="B181">
        <v>212829.5</v>
      </c>
      <c r="C181">
        <v>113.77</v>
      </c>
    </row>
    <row r="182" spans="1:3" x14ac:dyDescent="0.25">
      <c r="A182">
        <v>40676</v>
      </c>
      <c r="B182">
        <v>211719.16</v>
      </c>
      <c r="C182">
        <v>113.17</v>
      </c>
    </row>
    <row r="183" spans="1:3" x14ac:dyDescent="0.25">
      <c r="A183">
        <v>40679</v>
      </c>
      <c r="B183">
        <v>211036.29</v>
      </c>
      <c r="C183">
        <v>112.8</v>
      </c>
    </row>
    <row r="184" spans="1:3" x14ac:dyDescent="0.25">
      <c r="A184">
        <v>40680</v>
      </c>
      <c r="B184">
        <v>210631.41</v>
      </c>
      <c r="C184">
        <v>112.58</v>
      </c>
    </row>
    <row r="185" spans="1:3" x14ac:dyDescent="0.25">
      <c r="A185">
        <v>40681</v>
      </c>
      <c r="B185">
        <v>211602.41</v>
      </c>
      <c r="C185">
        <v>113.09</v>
      </c>
    </row>
    <row r="186" spans="1:3" x14ac:dyDescent="0.25">
      <c r="A186">
        <v>40682</v>
      </c>
      <c r="B186">
        <v>211582.42</v>
      </c>
      <c r="C186">
        <v>113.08</v>
      </c>
    </row>
    <row r="187" spans="1:3" x14ac:dyDescent="0.25">
      <c r="A187">
        <v>40683</v>
      </c>
      <c r="B187">
        <v>210910.94</v>
      </c>
      <c r="C187">
        <v>112.72</v>
      </c>
    </row>
    <row r="188" spans="1:3" x14ac:dyDescent="0.25">
      <c r="A188">
        <v>40686</v>
      </c>
      <c r="B188">
        <v>209582.39</v>
      </c>
      <c r="C188">
        <v>112</v>
      </c>
    </row>
    <row r="189" spans="1:3" x14ac:dyDescent="0.25">
      <c r="A189">
        <v>40687</v>
      </c>
      <c r="B189">
        <v>209057.09</v>
      </c>
      <c r="C189">
        <v>111.72</v>
      </c>
    </row>
    <row r="190" spans="1:3" x14ac:dyDescent="0.25">
      <c r="A190">
        <v>40688</v>
      </c>
      <c r="B190">
        <v>209095.07</v>
      </c>
      <c r="C190">
        <v>111.73</v>
      </c>
    </row>
    <row r="191" spans="1:3" x14ac:dyDescent="0.25">
      <c r="A191">
        <v>40689</v>
      </c>
      <c r="B191">
        <v>208968.89</v>
      </c>
      <c r="C191">
        <v>111.66</v>
      </c>
    </row>
    <row r="192" spans="1:3" x14ac:dyDescent="0.25">
      <c r="A192">
        <v>40690</v>
      </c>
      <c r="B192">
        <v>209156.86</v>
      </c>
      <c r="C192">
        <v>111.76</v>
      </c>
    </row>
    <row r="193" spans="1:3" x14ac:dyDescent="0.25">
      <c r="A193">
        <v>40694</v>
      </c>
      <c r="B193">
        <v>210535.67999999999</v>
      </c>
      <c r="C193">
        <v>112.49</v>
      </c>
    </row>
    <row r="194" spans="1:3" x14ac:dyDescent="0.25">
      <c r="A194">
        <v>40695</v>
      </c>
      <c r="B194">
        <v>207695</v>
      </c>
      <c r="C194">
        <v>110.97</v>
      </c>
    </row>
    <row r="195" spans="1:3" x14ac:dyDescent="0.25">
      <c r="A195">
        <v>40696</v>
      </c>
      <c r="B195">
        <v>207282.11</v>
      </c>
      <c r="C195">
        <v>110.74</v>
      </c>
    </row>
    <row r="196" spans="1:3" x14ac:dyDescent="0.25">
      <c r="A196">
        <v>40697</v>
      </c>
      <c r="B196">
        <v>205609.62</v>
      </c>
      <c r="C196">
        <v>109.85</v>
      </c>
    </row>
    <row r="197" spans="1:3" x14ac:dyDescent="0.25">
      <c r="A197">
        <v>40700</v>
      </c>
      <c r="B197">
        <v>203859.4</v>
      </c>
      <c r="C197">
        <v>108.9</v>
      </c>
    </row>
    <row r="198" spans="1:3" x14ac:dyDescent="0.25">
      <c r="A198">
        <v>40701</v>
      </c>
      <c r="B198">
        <v>203440.33</v>
      </c>
      <c r="C198">
        <v>108.68</v>
      </c>
    </row>
    <row r="199" spans="1:3" x14ac:dyDescent="0.25">
      <c r="A199">
        <v>40702</v>
      </c>
      <c r="B199">
        <v>203441.04</v>
      </c>
      <c r="C199">
        <v>108.67</v>
      </c>
    </row>
    <row r="200" spans="1:3" x14ac:dyDescent="0.25">
      <c r="A200">
        <v>40703</v>
      </c>
      <c r="B200">
        <v>203441.76</v>
      </c>
      <c r="C200">
        <v>108.67</v>
      </c>
    </row>
    <row r="201" spans="1:3" x14ac:dyDescent="0.25">
      <c r="A201">
        <v>40704</v>
      </c>
      <c r="B201">
        <v>203442.48</v>
      </c>
      <c r="C201">
        <v>108.67</v>
      </c>
    </row>
    <row r="202" spans="1:3" x14ac:dyDescent="0.25">
      <c r="A202">
        <v>40707</v>
      </c>
      <c r="B202">
        <v>204069.93</v>
      </c>
      <c r="C202">
        <v>108.99</v>
      </c>
    </row>
    <row r="203" spans="1:3" x14ac:dyDescent="0.25">
      <c r="A203">
        <v>40708</v>
      </c>
      <c r="B203">
        <v>205549.75</v>
      </c>
      <c r="C203">
        <v>109.78</v>
      </c>
    </row>
    <row r="204" spans="1:3" x14ac:dyDescent="0.25">
      <c r="A204">
        <v>40709</v>
      </c>
      <c r="B204">
        <v>204202.55</v>
      </c>
      <c r="C204">
        <v>109.06</v>
      </c>
    </row>
    <row r="205" spans="1:3" x14ac:dyDescent="0.25">
      <c r="A205">
        <v>40710</v>
      </c>
      <c r="B205">
        <v>205532.39</v>
      </c>
      <c r="C205">
        <v>109.77</v>
      </c>
    </row>
    <row r="206" spans="1:3" x14ac:dyDescent="0.25">
      <c r="A206">
        <v>40711</v>
      </c>
      <c r="B206">
        <v>205645.3</v>
      </c>
      <c r="C206">
        <v>109.82</v>
      </c>
    </row>
    <row r="207" spans="1:3" x14ac:dyDescent="0.25">
      <c r="A207">
        <v>40714</v>
      </c>
      <c r="B207">
        <v>205183.21</v>
      </c>
      <c r="C207">
        <v>109.57</v>
      </c>
    </row>
    <row r="208" spans="1:3" x14ac:dyDescent="0.25">
      <c r="A208">
        <v>40715</v>
      </c>
      <c r="B208">
        <v>206832.66</v>
      </c>
      <c r="C208">
        <v>110.45</v>
      </c>
    </row>
    <row r="209" spans="1:3" x14ac:dyDescent="0.25">
      <c r="A209">
        <v>40716</v>
      </c>
      <c r="B209">
        <v>206226.52</v>
      </c>
      <c r="C209">
        <v>110.12</v>
      </c>
    </row>
    <row r="210" spans="1:3" x14ac:dyDescent="0.25">
      <c r="A210">
        <v>40717</v>
      </c>
      <c r="B210">
        <v>205108.73</v>
      </c>
      <c r="C210">
        <v>109.52</v>
      </c>
    </row>
    <row r="211" spans="1:3" x14ac:dyDescent="0.25">
      <c r="A211">
        <v>40718</v>
      </c>
      <c r="B211">
        <v>204697.63</v>
      </c>
      <c r="C211">
        <v>109.3</v>
      </c>
    </row>
    <row r="212" spans="1:3" x14ac:dyDescent="0.25">
      <c r="A212">
        <v>40721</v>
      </c>
      <c r="B212">
        <v>205596.36</v>
      </c>
      <c r="C212">
        <v>109.77</v>
      </c>
    </row>
    <row r="213" spans="1:3" x14ac:dyDescent="0.25">
      <c r="A213">
        <v>40722</v>
      </c>
      <c r="B213">
        <v>206430.16</v>
      </c>
      <c r="C213">
        <v>110.21</v>
      </c>
    </row>
    <row r="214" spans="1:3" x14ac:dyDescent="0.25">
      <c r="A214">
        <v>40723</v>
      </c>
      <c r="B214">
        <v>206439.56</v>
      </c>
      <c r="C214">
        <v>110.21</v>
      </c>
    </row>
    <row r="215" spans="1:3" x14ac:dyDescent="0.25">
      <c r="A215">
        <v>40724</v>
      </c>
      <c r="B215">
        <v>207054.75</v>
      </c>
      <c r="C215">
        <v>110.54</v>
      </c>
    </row>
    <row r="216" spans="1:3" x14ac:dyDescent="0.25">
      <c r="A216">
        <v>40725</v>
      </c>
      <c r="B216">
        <v>208293.13</v>
      </c>
      <c r="C216">
        <v>111.2</v>
      </c>
    </row>
    <row r="217" spans="1:3" x14ac:dyDescent="0.25">
      <c r="A217">
        <v>40729</v>
      </c>
      <c r="B217">
        <v>208145.2</v>
      </c>
      <c r="C217">
        <v>111.11</v>
      </c>
    </row>
    <row r="218" spans="1:3" x14ac:dyDescent="0.25">
      <c r="A218">
        <v>40730</v>
      </c>
      <c r="B218">
        <v>208723.52</v>
      </c>
      <c r="C218">
        <v>111.41</v>
      </c>
    </row>
    <row r="219" spans="1:3" x14ac:dyDescent="0.25">
      <c r="A219">
        <v>40731</v>
      </c>
      <c r="B219">
        <v>210114.8</v>
      </c>
      <c r="C219">
        <v>112.15</v>
      </c>
    </row>
    <row r="220" spans="1:3" x14ac:dyDescent="0.25">
      <c r="A220">
        <v>40732</v>
      </c>
      <c r="B220">
        <v>209260.06</v>
      </c>
      <c r="C220">
        <v>111.69</v>
      </c>
    </row>
    <row r="221" spans="1:3" x14ac:dyDescent="0.25">
      <c r="A221">
        <v>40735</v>
      </c>
      <c r="B221">
        <v>207569.29</v>
      </c>
      <c r="C221">
        <v>110.78</v>
      </c>
    </row>
    <row r="222" spans="1:3" x14ac:dyDescent="0.25">
      <c r="A222">
        <v>40736</v>
      </c>
      <c r="B222">
        <v>207263.77</v>
      </c>
      <c r="C222">
        <v>110.62</v>
      </c>
    </row>
    <row r="223" spans="1:3" x14ac:dyDescent="0.25">
      <c r="A223">
        <v>40737</v>
      </c>
      <c r="B223">
        <v>207966.59</v>
      </c>
      <c r="C223">
        <v>110.99</v>
      </c>
    </row>
    <row r="224" spans="1:3" x14ac:dyDescent="0.25">
      <c r="A224">
        <v>40738</v>
      </c>
      <c r="B224">
        <v>207361.2</v>
      </c>
      <c r="C224">
        <v>110.66</v>
      </c>
    </row>
    <row r="225" spans="1:3" x14ac:dyDescent="0.25">
      <c r="A225">
        <v>40739</v>
      </c>
      <c r="B225">
        <v>207940.56</v>
      </c>
      <c r="C225">
        <v>110.97</v>
      </c>
    </row>
    <row r="226" spans="1:3" x14ac:dyDescent="0.25">
      <c r="A226">
        <v>40742</v>
      </c>
      <c r="B226">
        <v>207266.24</v>
      </c>
      <c r="C226">
        <v>110.6</v>
      </c>
    </row>
    <row r="227" spans="1:3" x14ac:dyDescent="0.25">
      <c r="A227">
        <v>40743</v>
      </c>
      <c r="B227">
        <v>209048.39</v>
      </c>
      <c r="C227">
        <v>111.55</v>
      </c>
    </row>
    <row r="228" spans="1:3" x14ac:dyDescent="0.25">
      <c r="A228">
        <v>40744</v>
      </c>
      <c r="B228">
        <v>208526.01</v>
      </c>
      <c r="C228">
        <v>111.27</v>
      </c>
    </row>
    <row r="229" spans="1:3" x14ac:dyDescent="0.25">
      <c r="A229">
        <v>40745</v>
      </c>
      <c r="B229">
        <v>210013.63</v>
      </c>
      <c r="C229">
        <v>112.06</v>
      </c>
    </row>
    <row r="230" spans="1:3" x14ac:dyDescent="0.25">
      <c r="A230">
        <v>40746</v>
      </c>
      <c r="B230">
        <v>210069.78</v>
      </c>
      <c r="C230">
        <v>112.09</v>
      </c>
    </row>
    <row r="231" spans="1:3" x14ac:dyDescent="0.25">
      <c r="A231">
        <v>40749</v>
      </c>
      <c r="B231">
        <v>210135.15</v>
      </c>
      <c r="C231">
        <v>112.11</v>
      </c>
    </row>
    <row r="232" spans="1:3" x14ac:dyDescent="0.25">
      <c r="A232">
        <v>40750</v>
      </c>
      <c r="B232">
        <v>209702.95</v>
      </c>
      <c r="C232">
        <v>111.88</v>
      </c>
    </row>
    <row r="233" spans="1:3" x14ac:dyDescent="0.25">
      <c r="A233">
        <v>40751</v>
      </c>
      <c r="B233">
        <v>207458.42</v>
      </c>
      <c r="C233">
        <v>110.68</v>
      </c>
    </row>
    <row r="234" spans="1:3" x14ac:dyDescent="0.25">
      <c r="A234">
        <v>40752</v>
      </c>
      <c r="B234">
        <v>206891.83</v>
      </c>
      <c r="C234">
        <v>110.37</v>
      </c>
    </row>
    <row r="235" spans="1:3" x14ac:dyDescent="0.25">
      <c r="A235">
        <v>40753</v>
      </c>
      <c r="B235">
        <v>205219.81</v>
      </c>
      <c r="C235">
        <v>109.48</v>
      </c>
    </row>
    <row r="236" spans="1:3" x14ac:dyDescent="0.25">
      <c r="A236">
        <v>40756</v>
      </c>
      <c r="B236">
        <v>203857.09</v>
      </c>
      <c r="C236">
        <v>108.74</v>
      </c>
    </row>
    <row r="237" spans="1:3" x14ac:dyDescent="0.25">
      <c r="A237">
        <v>40757</v>
      </c>
      <c r="B237">
        <v>203857.82</v>
      </c>
      <c r="C237">
        <v>108.74</v>
      </c>
    </row>
    <row r="238" spans="1:3" x14ac:dyDescent="0.25">
      <c r="A238">
        <v>40758</v>
      </c>
      <c r="B238">
        <v>203858.79</v>
      </c>
      <c r="C238">
        <v>108.74</v>
      </c>
    </row>
    <row r="239" spans="1:3" x14ac:dyDescent="0.25">
      <c r="A239">
        <v>40759</v>
      </c>
      <c r="B239">
        <v>203859.8</v>
      </c>
      <c r="C239">
        <v>108.74</v>
      </c>
    </row>
    <row r="240" spans="1:3" x14ac:dyDescent="0.25">
      <c r="A240">
        <v>40760</v>
      </c>
      <c r="B240">
        <v>204753.15</v>
      </c>
      <c r="C240">
        <v>109.21</v>
      </c>
    </row>
    <row r="241" spans="1:3" x14ac:dyDescent="0.25">
      <c r="A241">
        <v>40763</v>
      </c>
      <c r="B241">
        <v>204299.11</v>
      </c>
      <c r="C241">
        <v>108.96</v>
      </c>
    </row>
    <row r="242" spans="1:3" x14ac:dyDescent="0.25">
      <c r="A242">
        <v>40764</v>
      </c>
      <c r="B242">
        <v>203334.27</v>
      </c>
      <c r="C242">
        <v>108.44</v>
      </c>
    </row>
    <row r="243" spans="1:3" x14ac:dyDescent="0.25">
      <c r="A243">
        <v>40765</v>
      </c>
      <c r="B243">
        <v>204070.71</v>
      </c>
      <c r="C243">
        <v>108.83</v>
      </c>
    </row>
    <row r="244" spans="1:3" x14ac:dyDescent="0.25">
      <c r="A244">
        <v>40766</v>
      </c>
      <c r="B244">
        <v>206923.02</v>
      </c>
      <c r="C244">
        <v>110.35</v>
      </c>
    </row>
    <row r="245" spans="1:3" x14ac:dyDescent="0.25">
      <c r="A245">
        <v>40767</v>
      </c>
      <c r="B245">
        <v>208003.08</v>
      </c>
      <c r="C245">
        <v>110.92</v>
      </c>
    </row>
    <row r="246" spans="1:3" x14ac:dyDescent="0.25">
      <c r="A246">
        <v>40770</v>
      </c>
      <c r="B246">
        <v>206871.97</v>
      </c>
      <c r="C246">
        <v>110.31</v>
      </c>
    </row>
    <row r="247" spans="1:3" x14ac:dyDescent="0.25">
      <c r="A247">
        <v>40771</v>
      </c>
      <c r="B247">
        <v>206506.34</v>
      </c>
      <c r="C247">
        <v>110.11</v>
      </c>
    </row>
    <row r="248" spans="1:3" x14ac:dyDescent="0.25">
      <c r="A248">
        <v>40772</v>
      </c>
      <c r="B248">
        <v>209882.75</v>
      </c>
      <c r="C248">
        <v>111.91</v>
      </c>
    </row>
    <row r="249" spans="1:3" x14ac:dyDescent="0.25">
      <c r="A249">
        <v>40773</v>
      </c>
      <c r="B249">
        <v>220416.95</v>
      </c>
      <c r="C249">
        <v>117.52</v>
      </c>
    </row>
    <row r="250" spans="1:3" x14ac:dyDescent="0.25">
      <c r="A250">
        <v>40774</v>
      </c>
      <c r="B250">
        <v>223498.96</v>
      </c>
      <c r="C250">
        <v>119.16</v>
      </c>
    </row>
    <row r="251" spans="1:3" x14ac:dyDescent="0.25">
      <c r="A251">
        <v>40777</v>
      </c>
      <c r="B251">
        <v>226337.51</v>
      </c>
      <c r="C251">
        <v>120.67</v>
      </c>
    </row>
    <row r="252" spans="1:3" x14ac:dyDescent="0.25">
      <c r="A252">
        <v>40778</v>
      </c>
      <c r="B252">
        <v>226087.34</v>
      </c>
      <c r="C252">
        <v>120.53</v>
      </c>
    </row>
    <row r="253" spans="1:3" x14ac:dyDescent="0.25">
      <c r="A253">
        <v>40779</v>
      </c>
      <c r="B253">
        <v>226128.54</v>
      </c>
      <c r="C253">
        <v>120.55</v>
      </c>
    </row>
    <row r="254" spans="1:3" x14ac:dyDescent="0.25">
      <c r="A254">
        <v>40780</v>
      </c>
      <c r="B254">
        <v>226689.81</v>
      </c>
      <c r="C254">
        <v>120.85</v>
      </c>
    </row>
    <row r="255" spans="1:3" x14ac:dyDescent="0.25">
      <c r="A255">
        <v>40781</v>
      </c>
      <c r="B255">
        <v>226759.48</v>
      </c>
      <c r="C255">
        <v>120.88</v>
      </c>
    </row>
    <row r="256" spans="1:3" x14ac:dyDescent="0.25">
      <c r="A256">
        <v>40784</v>
      </c>
      <c r="B256">
        <v>225127.86</v>
      </c>
      <c r="C256">
        <v>120</v>
      </c>
    </row>
    <row r="257" spans="1:3" x14ac:dyDescent="0.25">
      <c r="A257">
        <v>40785</v>
      </c>
      <c r="B257">
        <v>227952.11</v>
      </c>
      <c r="C257">
        <v>121.5</v>
      </c>
    </row>
    <row r="258" spans="1:3" x14ac:dyDescent="0.25">
      <c r="A258">
        <v>40786</v>
      </c>
      <c r="B258">
        <v>226795.3</v>
      </c>
      <c r="C258">
        <v>120.88</v>
      </c>
    </row>
    <row r="259" spans="1:3" x14ac:dyDescent="0.25">
      <c r="A259">
        <v>40787</v>
      </c>
      <c r="B259">
        <v>226654.74</v>
      </c>
      <c r="C259">
        <v>120.81</v>
      </c>
    </row>
    <row r="260" spans="1:3" x14ac:dyDescent="0.25">
      <c r="A260">
        <v>40788</v>
      </c>
      <c r="B260">
        <v>228559.55</v>
      </c>
      <c r="C260">
        <v>121.82</v>
      </c>
    </row>
    <row r="261" spans="1:3" x14ac:dyDescent="0.25">
      <c r="A261">
        <v>40792</v>
      </c>
      <c r="B261">
        <v>230316.62</v>
      </c>
      <c r="C261">
        <v>122.74</v>
      </c>
    </row>
    <row r="262" spans="1:3" x14ac:dyDescent="0.25">
      <c r="A262">
        <v>40793</v>
      </c>
      <c r="B262">
        <v>229542.17</v>
      </c>
      <c r="C262">
        <v>122.33</v>
      </c>
    </row>
    <row r="263" spans="1:3" x14ac:dyDescent="0.25">
      <c r="A263">
        <v>40794</v>
      </c>
      <c r="B263">
        <v>229256.51</v>
      </c>
      <c r="C263">
        <v>122.17</v>
      </c>
    </row>
    <row r="264" spans="1:3" x14ac:dyDescent="0.25">
      <c r="A264">
        <v>40795</v>
      </c>
      <c r="B264">
        <v>233698.96</v>
      </c>
      <c r="C264">
        <v>124.53</v>
      </c>
    </row>
    <row r="265" spans="1:3" x14ac:dyDescent="0.25">
      <c r="A265">
        <v>40798</v>
      </c>
      <c r="B265">
        <v>235390.95</v>
      </c>
      <c r="C265">
        <v>125.43</v>
      </c>
    </row>
    <row r="266" spans="1:3" x14ac:dyDescent="0.25">
      <c r="A266">
        <v>40799</v>
      </c>
      <c r="B266">
        <v>237002.81</v>
      </c>
      <c r="C266">
        <v>126.28</v>
      </c>
    </row>
    <row r="267" spans="1:3" x14ac:dyDescent="0.25">
      <c r="A267">
        <v>40800</v>
      </c>
      <c r="B267">
        <v>238455.05</v>
      </c>
      <c r="C267">
        <v>127.05</v>
      </c>
    </row>
    <row r="268" spans="1:3" x14ac:dyDescent="0.25">
      <c r="A268">
        <v>40801</v>
      </c>
      <c r="B268">
        <v>240190.28</v>
      </c>
      <c r="C268">
        <v>127.97</v>
      </c>
    </row>
    <row r="269" spans="1:3" x14ac:dyDescent="0.25">
      <c r="A269">
        <v>40802</v>
      </c>
      <c r="B269">
        <v>240524.44</v>
      </c>
      <c r="C269">
        <v>128.15</v>
      </c>
    </row>
    <row r="270" spans="1:3" x14ac:dyDescent="0.25">
      <c r="A270">
        <v>40805</v>
      </c>
      <c r="B270">
        <v>239974.32</v>
      </c>
      <c r="C270">
        <v>127.84</v>
      </c>
    </row>
    <row r="271" spans="1:3" x14ac:dyDescent="0.25">
      <c r="A271">
        <v>40806</v>
      </c>
      <c r="B271">
        <v>239476.39</v>
      </c>
      <c r="C271">
        <v>127.58</v>
      </c>
    </row>
    <row r="272" spans="1:3" x14ac:dyDescent="0.25">
      <c r="A272">
        <v>40807</v>
      </c>
      <c r="B272">
        <v>236553.59</v>
      </c>
      <c r="C272">
        <v>126.02</v>
      </c>
    </row>
    <row r="273" spans="1:3" x14ac:dyDescent="0.25">
      <c r="A273">
        <v>40808</v>
      </c>
      <c r="B273">
        <v>232890.59</v>
      </c>
      <c r="C273">
        <v>124.06</v>
      </c>
    </row>
    <row r="274" spans="1:3" x14ac:dyDescent="0.25">
      <c r="A274">
        <v>40809</v>
      </c>
      <c r="B274">
        <v>234586.21</v>
      </c>
      <c r="C274">
        <v>124.96</v>
      </c>
    </row>
    <row r="275" spans="1:3" x14ac:dyDescent="0.25">
      <c r="A275">
        <v>40812</v>
      </c>
      <c r="B275">
        <v>234589.06</v>
      </c>
      <c r="C275">
        <v>124.95</v>
      </c>
    </row>
    <row r="276" spans="1:3" x14ac:dyDescent="0.25">
      <c r="A276">
        <v>40813</v>
      </c>
      <c r="B276">
        <v>234590.01</v>
      </c>
      <c r="C276">
        <v>124.95</v>
      </c>
    </row>
    <row r="277" spans="1:3" x14ac:dyDescent="0.25">
      <c r="A277">
        <v>40814</v>
      </c>
      <c r="B277">
        <v>234590.96</v>
      </c>
      <c r="C277">
        <v>124.95</v>
      </c>
    </row>
    <row r="278" spans="1:3" x14ac:dyDescent="0.25">
      <c r="A278">
        <v>40815</v>
      </c>
      <c r="B278">
        <v>234591.91</v>
      </c>
      <c r="C278">
        <v>124.94</v>
      </c>
    </row>
    <row r="279" spans="1:3" x14ac:dyDescent="0.25">
      <c r="A279">
        <v>40816</v>
      </c>
      <c r="B279">
        <v>232587.69</v>
      </c>
      <c r="C279">
        <v>123.87</v>
      </c>
    </row>
    <row r="280" spans="1:3" x14ac:dyDescent="0.25">
      <c r="A280">
        <v>40819</v>
      </c>
      <c r="B280">
        <v>229443.14</v>
      </c>
      <c r="C280">
        <v>122.19</v>
      </c>
    </row>
    <row r="281" spans="1:3" x14ac:dyDescent="0.25">
      <c r="A281">
        <v>40820</v>
      </c>
      <c r="B281">
        <v>231103.48</v>
      </c>
      <c r="C281">
        <v>123.07</v>
      </c>
    </row>
    <row r="282" spans="1:3" x14ac:dyDescent="0.25">
      <c r="A282">
        <v>40821</v>
      </c>
      <c r="B282">
        <v>231104.4</v>
      </c>
      <c r="C282">
        <v>123.07</v>
      </c>
    </row>
    <row r="283" spans="1:3" x14ac:dyDescent="0.25">
      <c r="A283">
        <v>40822</v>
      </c>
      <c r="B283">
        <v>234262.89</v>
      </c>
      <c r="C283">
        <v>124.75</v>
      </c>
    </row>
    <row r="284" spans="1:3" x14ac:dyDescent="0.25">
      <c r="A284">
        <v>40823</v>
      </c>
      <c r="B284">
        <v>232945.18</v>
      </c>
      <c r="C284">
        <v>124.04</v>
      </c>
    </row>
    <row r="285" spans="1:3" x14ac:dyDescent="0.25">
      <c r="A285">
        <v>40826</v>
      </c>
      <c r="B285">
        <v>234723.3</v>
      </c>
      <c r="C285">
        <v>124.98</v>
      </c>
    </row>
    <row r="286" spans="1:3" x14ac:dyDescent="0.25">
      <c r="A286">
        <v>40827</v>
      </c>
      <c r="B286">
        <v>234536.61</v>
      </c>
      <c r="C286">
        <v>124.88</v>
      </c>
    </row>
    <row r="287" spans="1:3" x14ac:dyDescent="0.25">
      <c r="A287">
        <v>40828</v>
      </c>
      <c r="B287">
        <v>234332.2</v>
      </c>
      <c r="C287">
        <v>124.76</v>
      </c>
    </row>
    <row r="288" spans="1:3" x14ac:dyDescent="0.25">
      <c r="A288">
        <v>40829</v>
      </c>
      <c r="B288">
        <v>233500.44</v>
      </c>
      <c r="C288">
        <v>124.32</v>
      </c>
    </row>
    <row r="289" spans="1:3" x14ac:dyDescent="0.25">
      <c r="A289">
        <v>40830</v>
      </c>
      <c r="B289">
        <v>234798.07999999999</v>
      </c>
      <c r="C289">
        <v>125.01</v>
      </c>
    </row>
    <row r="290" spans="1:3" x14ac:dyDescent="0.25">
      <c r="A290">
        <v>40833</v>
      </c>
      <c r="B290">
        <v>235355.04</v>
      </c>
      <c r="C290">
        <v>125.29</v>
      </c>
    </row>
    <row r="291" spans="1:3" x14ac:dyDescent="0.25">
      <c r="A291">
        <v>40834</v>
      </c>
      <c r="B291">
        <v>237349.21</v>
      </c>
      <c r="C291">
        <v>126.35</v>
      </c>
    </row>
    <row r="292" spans="1:3" x14ac:dyDescent="0.25">
      <c r="A292">
        <v>40835</v>
      </c>
      <c r="B292">
        <v>238101.5</v>
      </c>
      <c r="C292">
        <v>126.75</v>
      </c>
    </row>
    <row r="293" spans="1:3" x14ac:dyDescent="0.25">
      <c r="A293">
        <v>40836</v>
      </c>
      <c r="B293">
        <v>239280.42</v>
      </c>
      <c r="C293">
        <v>127.37</v>
      </c>
    </row>
    <row r="294" spans="1:3" x14ac:dyDescent="0.25">
      <c r="A294">
        <v>40837</v>
      </c>
      <c r="B294">
        <v>240560.67</v>
      </c>
      <c r="C294">
        <v>128.05000000000001</v>
      </c>
    </row>
    <row r="295" spans="1:3" x14ac:dyDescent="0.25">
      <c r="A295">
        <v>40840</v>
      </c>
      <c r="B295">
        <v>241188.11</v>
      </c>
      <c r="C295">
        <v>128.37</v>
      </c>
    </row>
    <row r="296" spans="1:3" x14ac:dyDescent="0.25">
      <c r="A296">
        <v>40841</v>
      </c>
      <c r="B296">
        <v>238793.77</v>
      </c>
      <c r="C296">
        <v>127.1</v>
      </c>
    </row>
    <row r="297" spans="1:3" x14ac:dyDescent="0.25">
      <c r="A297">
        <v>40842</v>
      </c>
      <c r="B297">
        <v>239795.79</v>
      </c>
      <c r="C297">
        <v>127.63</v>
      </c>
    </row>
    <row r="298" spans="1:3" x14ac:dyDescent="0.25">
      <c r="A298">
        <v>40843</v>
      </c>
      <c r="B298">
        <v>243999.34</v>
      </c>
      <c r="C298">
        <v>129.86000000000001</v>
      </c>
    </row>
    <row r="299" spans="1:3" x14ac:dyDescent="0.25">
      <c r="A299">
        <v>40844</v>
      </c>
      <c r="B299">
        <v>244039.42</v>
      </c>
      <c r="C299">
        <v>129.88</v>
      </c>
    </row>
    <row r="300" spans="1:3" x14ac:dyDescent="0.25">
      <c r="A300">
        <v>40847</v>
      </c>
      <c r="B300">
        <v>241689.13</v>
      </c>
      <c r="C300">
        <v>128.62</v>
      </c>
    </row>
    <row r="301" spans="1:3" x14ac:dyDescent="0.25">
      <c r="A301">
        <v>40848</v>
      </c>
      <c r="B301">
        <v>238572.71</v>
      </c>
      <c r="C301">
        <v>126.96</v>
      </c>
    </row>
    <row r="302" spans="1:3" x14ac:dyDescent="0.25">
      <c r="A302">
        <v>40849</v>
      </c>
      <c r="B302">
        <v>241282.66</v>
      </c>
      <c r="C302">
        <v>128.38999999999999</v>
      </c>
    </row>
    <row r="303" spans="1:3" x14ac:dyDescent="0.25">
      <c r="A303">
        <v>40850</v>
      </c>
      <c r="B303">
        <v>244315.55</v>
      </c>
      <c r="C303">
        <v>130.01</v>
      </c>
    </row>
    <row r="304" spans="1:3" x14ac:dyDescent="0.25">
      <c r="A304">
        <v>40851</v>
      </c>
      <c r="B304">
        <v>243377</v>
      </c>
      <c r="C304">
        <v>129.5</v>
      </c>
    </row>
    <row r="305" spans="1:3" x14ac:dyDescent="0.25">
      <c r="A305">
        <v>40854</v>
      </c>
      <c r="B305">
        <v>244637.17</v>
      </c>
      <c r="C305">
        <v>130.16</v>
      </c>
    </row>
    <row r="306" spans="1:3" x14ac:dyDescent="0.25">
      <c r="A306">
        <v>40855</v>
      </c>
      <c r="B306">
        <v>245207.91</v>
      </c>
      <c r="C306">
        <v>130.46</v>
      </c>
    </row>
    <row r="307" spans="1:3" x14ac:dyDescent="0.25">
      <c r="A307">
        <v>40856</v>
      </c>
      <c r="B307">
        <v>244954.96</v>
      </c>
      <c r="C307">
        <v>130.33000000000001</v>
      </c>
    </row>
    <row r="308" spans="1:3" x14ac:dyDescent="0.25">
      <c r="A308">
        <v>40857</v>
      </c>
      <c r="B308">
        <v>244447.28</v>
      </c>
      <c r="C308">
        <v>130.05000000000001</v>
      </c>
    </row>
    <row r="309" spans="1:3" x14ac:dyDescent="0.25">
      <c r="A309">
        <v>40858</v>
      </c>
      <c r="B309">
        <v>246868.54</v>
      </c>
      <c r="C309">
        <v>131.34</v>
      </c>
    </row>
    <row r="310" spans="1:3" x14ac:dyDescent="0.25">
      <c r="A310">
        <v>40861</v>
      </c>
      <c r="B310">
        <v>245579.87</v>
      </c>
      <c r="C310">
        <v>130.63999999999999</v>
      </c>
    </row>
    <row r="311" spans="1:3" x14ac:dyDescent="0.25">
      <c r="A311">
        <v>40862</v>
      </c>
      <c r="B311">
        <v>246563.21</v>
      </c>
      <c r="C311">
        <v>131.16</v>
      </c>
    </row>
    <row r="312" spans="1:3" x14ac:dyDescent="0.25">
      <c r="A312">
        <v>40863</v>
      </c>
      <c r="B312">
        <v>245490.1</v>
      </c>
      <c r="C312">
        <v>130.59</v>
      </c>
    </row>
    <row r="313" spans="1:3" x14ac:dyDescent="0.25">
      <c r="A313">
        <v>40864</v>
      </c>
      <c r="B313">
        <v>243224.08</v>
      </c>
      <c r="C313">
        <v>129.38</v>
      </c>
    </row>
    <row r="314" spans="1:3" x14ac:dyDescent="0.25">
      <c r="A314">
        <v>40865</v>
      </c>
      <c r="B314">
        <v>241692.28</v>
      </c>
      <c r="C314">
        <v>128.56</v>
      </c>
    </row>
    <row r="315" spans="1:3" x14ac:dyDescent="0.25">
      <c r="A315">
        <v>40868</v>
      </c>
      <c r="B315">
        <v>238539.77</v>
      </c>
      <c r="C315">
        <v>126.87</v>
      </c>
    </row>
    <row r="316" spans="1:3" x14ac:dyDescent="0.25">
      <c r="A316">
        <v>40869</v>
      </c>
      <c r="B316">
        <v>238540.72</v>
      </c>
      <c r="C316">
        <v>126.87</v>
      </c>
    </row>
    <row r="317" spans="1:3" x14ac:dyDescent="0.25">
      <c r="A317">
        <v>40870</v>
      </c>
      <c r="B317">
        <v>238541.67</v>
      </c>
      <c r="C317">
        <v>126.87</v>
      </c>
    </row>
    <row r="318" spans="1:3" x14ac:dyDescent="0.25">
      <c r="A318">
        <v>40872</v>
      </c>
      <c r="B318">
        <v>238543.56</v>
      </c>
      <c r="C318">
        <v>126.86</v>
      </c>
    </row>
    <row r="319" spans="1:3" x14ac:dyDescent="0.25">
      <c r="A319">
        <v>40875</v>
      </c>
      <c r="B319">
        <v>238546.42</v>
      </c>
      <c r="C319">
        <v>126.85</v>
      </c>
    </row>
    <row r="320" spans="1:3" x14ac:dyDescent="0.25">
      <c r="A320">
        <v>40876</v>
      </c>
      <c r="B320">
        <v>237908.57</v>
      </c>
      <c r="C320">
        <v>126.51</v>
      </c>
    </row>
    <row r="321" spans="1:3" x14ac:dyDescent="0.25">
      <c r="A321">
        <v>40877</v>
      </c>
      <c r="B321">
        <v>240582.47</v>
      </c>
      <c r="C321">
        <v>127.93</v>
      </c>
    </row>
    <row r="322" spans="1:3" x14ac:dyDescent="0.25">
      <c r="A322">
        <v>40878</v>
      </c>
      <c r="B322">
        <v>239068.43</v>
      </c>
      <c r="C322">
        <v>127.12</v>
      </c>
    </row>
    <row r="323" spans="1:3" x14ac:dyDescent="0.25">
      <c r="A323">
        <v>40879</v>
      </c>
      <c r="B323">
        <v>238683.56</v>
      </c>
      <c r="C323">
        <v>126.91</v>
      </c>
    </row>
    <row r="324" spans="1:3" x14ac:dyDescent="0.25">
      <c r="A324">
        <v>40882</v>
      </c>
      <c r="B324">
        <v>240656.41</v>
      </c>
      <c r="C324">
        <v>127.95</v>
      </c>
    </row>
    <row r="325" spans="1:3" x14ac:dyDescent="0.25">
      <c r="A325">
        <v>40883</v>
      </c>
      <c r="B325">
        <v>241227.5</v>
      </c>
      <c r="C325">
        <v>128.25</v>
      </c>
    </row>
    <row r="326" spans="1:3" x14ac:dyDescent="0.25">
      <c r="A326">
        <v>40884</v>
      </c>
      <c r="B326">
        <v>242428.91</v>
      </c>
      <c r="C326">
        <v>128.88999999999999</v>
      </c>
    </row>
    <row r="327" spans="1:3" x14ac:dyDescent="0.25">
      <c r="A327">
        <v>40885</v>
      </c>
      <c r="B327">
        <v>239926.9</v>
      </c>
      <c r="C327">
        <v>127.55</v>
      </c>
    </row>
    <row r="328" spans="1:3" x14ac:dyDescent="0.25">
      <c r="A328">
        <v>40886</v>
      </c>
      <c r="B328">
        <v>240300.09</v>
      </c>
      <c r="C328">
        <v>127.75</v>
      </c>
    </row>
    <row r="329" spans="1:3" x14ac:dyDescent="0.25">
      <c r="A329">
        <v>40889</v>
      </c>
      <c r="B329">
        <v>237896.02</v>
      </c>
      <c r="C329">
        <v>126.46</v>
      </c>
    </row>
    <row r="330" spans="1:3" x14ac:dyDescent="0.25">
      <c r="A330">
        <v>40890</v>
      </c>
      <c r="B330">
        <v>235845.72</v>
      </c>
      <c r="C330">
        <v>125.37</v>
      </c>
    </row>
    <row r="331" spans="1:3" x14ac:dyDescent="0.25">
      <c r="A331">
        <v>40891</v>
      </c>
      <c r="B331">
        <v>233782.47</v>
      </c>
      <c r="C331">
        <v>124.27</v>
      </c>
    </row>
    <row r="332" spans="1:3" x14ac:dyDescent="0.25">
      <c r="A332">
        <v>40892</v>
      </c>
      <c r="B332">
        <v>233783.45</v>
      </c>
      <c r="C332">
        <v>124.26</v>
      </c>
    </row>
    <row r="333" spans="1:3" x14ac:dyDescent="0.25">
      <c r="A333">
        <v>40893</v>
      </c>
      <c r="B333">
        <v>233784.42</v>
      </c>
      <c r="C333">
        <v>124.26</v>
      </c>
    </row>
    <row r="334" spans="1:3" x14ac:dyDescent="0.25">
      <c r="A334">
        <v>40896</v>
      </c>
      <c r="B334">
        <v>233787.35</v>
      </c>
      <c r="C334">
        <v>124.25</v>
      </c>
    </row>
    <row r="335" spans="1:3" x14ac:dyDescent="0.25">
      <c r="A335">
        <v>40897</v>
      </c>
      <c r="B335">
        <v>233788.33</v>
      </c>
      <c r="C335">
        <v>124.25</v>
      </c>
    </row>
    <row r="336" spans="1:3" x14ac:dyDescent="0.25">
      <c r="A336">
        <v>40898</v>
      </c>
      <c r="B336">
        <v>232396.74</v>
      </c>
      <c r="C336">
        <v>123.51</v>
      </c>
    </row>
    <row r="337" spans="1:3" x14ac:dyDescent="0.25">
      <c r="A337">
        <v>40899</v>
      </c>
      <c r="B337">
        <v>234720.87</v>
      </c>
      <c r="C337">
        <v>124.74</v>
      </c>
    </row>
    <row r="338" spans="1:3" x14ac:dyDescent="0.25">
      <c r="A338">
        <v>40900</v>
      </c>
      <c r="B338">
        <v>237168.59</v>
      </c>
      <c r="C338">
        <v>126.04</v>
      </c>
    </row>
    <row r="339" spans="1:3" x14ac:dyDescent="0.25">
      <c r="A339">
        <v>40904</v>
      </c>
      <c r="B339">
        <v>236967.19</v>
      </c>
      <c r="C339">
        <v>125.92</v>
      </c>
    </row>
    <row r="340" spans="1:3" x14ac:dyDescent="0.25">
      <c r="A340">
        <v>40905</v>
      </c>
      <c r="B340">
        <v>235433.43</v>
      </c>
      <c r="C340">
        <v>125.1</v>
      </c>
    </row>
    <row r="341" spans="1:3" x14ac:dyDescent="0.25">
      <c r="A341">
        <v>40906</v>
      </c>
      <c r="B341">
        <v>237100.85</v>
      </c>
      <c r="C341">
        <v>125.98</v>
      </c>
    </row>
    <row r="342" spans="1:3" x14ac:dyDescent="0.25">
      <c r="A342">
        <v>40907</v>
      </c>
      <c r="B342">
        <v>236829.11</v>
      </c>
      <c r="C342">
        <v>125.83</v>
      </c>
    </row>
    <row r="343" spans="1:3" x14ac:dyDescent="0.25">
      <c r="A343">
        <v>40911</v>
      </c>
      <c r="B343">
        <v>238658.52</v>
      </c>
      <c r="C343">
        <v>126.79</v>
      </c>
    </row>
    <row r="344" spans="1:3" x14ac:dyDescent="0.25">
      <c r="A344">
        <v>40912</v>
      </c>
      <c r="B344">
        <v>238222.18</v>
      </c>
      <c r="C344">
        <v>126.56</v>
      </c>
    </row>
    <row r="345" spans="1:3" x14ac:dyDescent="0.25">
      <c r="A345">
        <v>40913</v>
      </c>
      <c r="B345">
        <v>238804.18</v>
      </c>
      <c r="C345">
        <v>126.86</v>
      </c>
    </row>
    <row r="346" spans="1:3" x14ac:dyDescent="0.25">
      <c r="A346">
        <v>40914</v>
      </c>
      <c r="B346">
        <v>238159.18</v>
      </c>
      <c r="C346">
        <v>126.52</v>
      </c>
    </row>
    <row r="347" spans="1:3" x14ac:dyDescent="0.25">
      <c r="A347">
        <v>40917</v>
      </c>
      <c r="B347">
        <v>238632.25</v>
      </c>
      <c r="C347">
        <v>126.76</v>
      </c>
    </row>
    <row r="348" spans="1:3" x14ac:dyDescent="0.25">
      <c r="A348">
        <v>40918</v>
      </c>
      <c r="B348">
        <v>240576.84</v>
      </c>
      <c r="C348">
        <v>127.79</v>
      </c>
    </row>
    <row r="349" spans="1:3" x14ac:dyDescent="0.25">
      <c r="A349">
        <v>40919</v>
      </c>
      <c r="B349">
        <v>240807.85</v>
      </c>
      <c r="C349">
        <v>127.91</v>
      </c>
    </row>
    <row r="350" spans="1:3" x14ac:dyDescent="0.25">
      <c r="A350">
        <v>40920</v>
      </c>
      <c r="B350">
        <v>241247.61</v>
      </c>
      <c r="C350">
        <v>128.13999999999999</v>
      </c>
    </row>
    <row r="351" spans="1:3" x14ac:dyDescent="0.25">
      <c r="A351">
        <v>40921</v>
      </c>
      <c r="B351">
        <v>240173.11</v>
      </c>
      <c r="C351">
        <v>127.56</v>
      </c>
    </row>
    <row r="352" spans="1:3" x14ac:dyDescent="0.25">
      <c r="A352">
        <v>40925</v>
      </c>
      <c r="B352">
        <v>240967.48</v>
      </c>
      <c r="C352">
        <v>127.97</v>
      </c>
    </row>
    <row r="353" spans="1:3" x14ac:dyDescent="0.25">
      <c r="A353">
        <v>40926</v>
      </c>
      <c r="B353">
        <v>243426.88</v>
      </c>
      <c r="C353">
        <v>129.28</v>
      </c>
    </row>
    <row r="354" spans="1:3" x14ac:dyDescent="0.25">
      <c r="A354">
        <v>40927</v>
      </c>
      <c r="B354">
        <v>244437.39</v>
      </c>
      <c r="C354">
        <v>129.81</v>
      </c>
    </row>
    <row r="355" spans="1:3" x14ac:dyDescent="0.25">
      <c r="A355">
        <v>40928</v>
      </c>
      <c r="B355">
        <v>244420.25</v>
      </c>
      <c r="C355">
        <v>129.80000000000001</v>
      </c>
    </row>
    <row r="356" spans="1:3" x14ac:dyDescent="0.25">
      <c r="A356">
        <v>40931</v>
      </c>
      <c r="B356">
        <v>244390.75</v>
      </c>
      <c r="C356">
        <v>129.77000000000001</v>
      </c>
    </row>
    <row r="357" spans="1:3" x14ac:dyDescent="0.25">
      <c r="A357">
        <v>40932</v>
      </c>
      <c r="B357">
        <v>244116.43</v>
      </c>
      <c r="C357">
        <v>129.62</v>
      </c>
    </row>
    <row r="358" spans="1:3" x14ac:dyDescent="0.25">
      <c r="A358">
        <v>40933</v>
      </c>
      <c r="B358">
        <v>246003.14</v>
      </c>
      <c r="C358">
        <v>130.62</v>
      </c>
    </row>
    <row r="359" spans="1:3" x14ac:dyDescent="0.25">
      <c r="A359">
        <v>40934</v>
      </c>
      <c r="B359">
        <v>244630.72</v>
      </c>
      <c r="C359">
        <v>129.88999999999999</v>
      </c>
    </row>
    <row r="360" spans="1:3" x14ac:dyDescent="0.25">
      <c r="A360">
        <v>40935</v>
      </c>
      <c r="B360">
        <v>244152.76</v>
      </c>
      <c r="C360">
        <v>129.63</v>
      </c>
    </row>
    <row r="361" spans="1:3" x14ac:dyDescent="0.25">
      <c r="A361">
        <v>40938</v>
      </c>
      <c r="B361">
        <v>243697.29</v>
      </c>
      <c r="C361">
        <v>129.38</v>
      </c>
    </row>
    <row r="362" spans="1:3" x14ac:dyDescent="0.25">
      <c r="A362">
        <v>40939</v>
      </c>
      <c r="B362">
        <v>243645.71</v>
      </c>
      <c r="C362">
        <v>129.35</v>
      </c>
    </row>
    <row r="363" spans="1:3" x14ac:dyDescent="0.25">
      <c r="A363">
        <v>40940</v>
      </c>
      <c r="B363">
        <v>245565.85</v>
      </c>
      <c r="C363">
        <v>130.36000000000001</v>
      </c>
    </row>
    <row r="364" spans="1:3" x14ac:dyDescent="0.25">
      <c r="A364">
        <v>40941</v>
      </c>
      <c r="B364">
        <v>245643.05</v>
      </c>
      <c r="C364">
        <v>130.4</v>
      </c>
    </row>
    <row r="365" spans="1:3" x14ac:dyDescent="0.25">
      <c r="A365">
        <v>40942</v>
      </c>
      <c r="B365">
        <v>248883.06</v>
      </c>
      <c r="C365">
        <v>132.12</v>
      </c>
    </row>
    <row r="366" spans="1:3" x14ac:dyDescent="0.25">
      <c r="A366">
        <v>40945</v>
      </c>
      <c r="B366">
        <v>248729.73</v>
      </c>
      <c r="C366">
        <v>132.03</v>
      </c>
    </row>
    <row r="367" spans="1:3" x14ac:dyDescent="0.25">
      <c r="A367">
        <v>40946</v>
      </c>
      <c r="B367">
        <v>249297.25</v>
      </c>
      <c r="C367">
        <v>132.33000000000001</v>
      </c>
    </row>
    <row r="368" spans="1:3" x14ac:dyDescent="0.25">
      <c r="A368">
        <v>40947</v>
      </c>
      <c r="B368">
        <v>250113.65</v>
      </c>
      <c r="C368">
        <v>132.75</v>
      </c>
    </row>
    <row r="369" spans="1:3" x14ac:dyDescent="0.25">
      <c r="A369">
        <v>40948</v>
      </c>
      <c r="B369">
        <v>250755.19</v>
      </c>
      <c r="C369">
        <v>133.09</v>
      </c>
    </row>
    <row r="370" spans="1:3" x14ac:dyDescent="0.25">
      <c r="A370">
        <v>40949</v>
      </c>
      <c r="B370">
        <v>249546.57</v>
      </c>
      <c r="C370">
        <v>132.44999999999999</v>
      </c>
    </row>
    <row r="371" spans="1:3" x14ac:dyDescent="0.25">
      <c r="A371">
        <v>40952</v>
      </c>
      <c r="B371">
        <v>250791.9</v>
      </c>
      <c r="C371">
        <v>133.1</v>
      </c>
    </row>
    <row r="372" spans="1:3" x14ac:dyDescent="0.25">
      <c r="A372">
        <v>40953</v>
      </c>
      <c r="B372">
        <v>250759.41</v>
      </c>
      <c r="C372">
        <v>133.08000000000001</v>
      </c>
    </row>
    <row r="373" spans="1:3" x14ac:dyDescent="0.25">
      <c r="A373">
        <v>40954</v>
      </c>
      <c r="B373">
        <v>250029.06</v>
      </c>
      <c r="C373">
        <v>132.69</v>
      </c>
    </row>
    <row r="374" spans="1:3" x14ac:dyDescent="0.25">
      <c r="A374">
        <v>40955</v>
      </c>
      <c r="B374">
        <v>252385.51</v>
      </c>
      <c r="C374">
        <v>133.93</v>
      </c>
    </row>
    <row r="375" spans="1:3" x14ac:dyDescent="0.25">
      <c r="A375">
        <v>40956</v>
      </c>
      <c r="B375">
        <v>252922.77</v>
      </c>
      <c r="C375">
        <v>134.21</v>
      </c>
    </row>
    <row r="376" spans="1:3" x14ac:dyDescent="0.25">
      <c r="A376">
        <v>40960</v>
      </c>
      <c r="B376">
        <v>253105.84</v>
      </c>
      <c r="C376">
        <v>134.30000000000001</v>
      </c>
    </row>
    <row r="377" spans="1:3" x14ac:dyDescent="0.25">
      <c r="A377">
        <v>40961</v>
      </c>
      <c r="B377">
        <v>252091.92</v>
      </c>
      <c r="C377">
        <v>133.76</v>
      </c>
    </row>
    <row r="378" spans="1:3" x14ac:dyDescent="0.25">
      <c r="A378">
        <v>40962</v>
      </c>
      <c r="B378">
        <v>252773.66</v>
      </c>
      <c r="C378">
        <v>134.11000000000001</v>
      </c>
    </row>
    <row r="379" spans="1:3" x14ac:dyDescent="0.25">
      <c r="A379">
        <v>40963</v>
      </c>
      <c r="B379">
        <v>253503.9</v>
      </c>
      <c r="C379">
        <v>134.5</v>
      </c>
    </row>
    <row r="380" spans="1:3" x14ac:dyDescent="0.25">
      <c r="A380">
        <v>40966</v>
      </c>
      <c r="B380">
        <v>253952.93</v>
      </c>
      <c r="C380">
        <v>134.72999999999999</v>
      </c>
    </row>
    <row r="381" spans="1:3" x14ac:dyDescent="0.25">
      <c r="A381">
        <v>40967</v>
      </c>
      <c r="B381">
        <v>254645.6</v>
      </c>
      <c r="C381">
        <v>135.09</v>
      </c>
    </row>
    <row r="382" spans="1:3" x14ac:dyDescent="0.25">
      <c r="A382">
        <v>40968</v>
      </c>
      <c r="B382">
        <v>253533.45</v>
      </c>
      <c r="C382">
        <v>134.5</v>
      </c>
    </row>
    <row r="383" spans="1:3" x14ac:dyDescent="0.25">
      <c r="A383">
        <v>40969</v>
      </c>
      <c r="B383">
        <v>254829.8</v>
      </c>
      <c r="C383">
        <v>135.18</v>
      </c>
    </row>
    <row r="384" spans="1:3" x14ac:dyDescent="0.25">
      <c r="A384">
        <v>40970</v>
      </c>
      <c r="B384">
        <v>254144.09</v>
      </c>
      <c r="C384">
        <v>134.81</v>
      </c>
    </row>
    <row r="385" spans="1:3" x14ac:dyDescent="0.25">
      <c r="A385">
        <v>40973</v>
      </c>
      <c r="B385">
        <v>253155.62</v>
      </c>
      <c r="C385">
        <v>134.28</v>
      </c>
    </row>
    <row r="386" spans="1:3" x14ac:dyDescent="0.25">
      <c r="A386">
        <v>40974</v>
      </c>
      <c r="B386">
        <v>249935.67</v>
      </c>
      <c r="C386">
        <v>132.57</v>
      </c>
    </row>
    <row r="387" spans="1:3" x14ac:dyDescent="0.25">
      <c r="A387">
        <v>40975</v>
      </c>
      <c r="B387">
        <v>251287.57</v>
      </c>
      <c r="C387">
        <v>133.28</v>
      </c>
    </row>
    <row r="388" spans="1:3" x14ac:dyDescent="0.25">
      <c r="A388">
        <v>40976</v>
      </c>
      <c r="B388">
        <v>253497.45</v>
      </c>
      <c r="C388">
        <v>134.44999999999999</v>
      </c>
    </row>
    <row r="389" spans="1:3" x14ac:dyDescent="0.25">
      <c r="A389">
        <v>40977</v>
      </c>
      <c r="B389">
        <v>254236.38</v>
      </c>
      <c r="C389">
        <v>134.84</v>
      </c>
    </row>
    <row r="390" spans="1:3" x14ac:dyDescent="0.25">
      <c r="A390">
        <v>40980</v>
      </c>
      <c r="B390">
        <v>253973.99</v>
      </c>
      <c r="C390">
        <v>134.69</v>
      </c>
    </row>
    <row r="391" spans="1:3" x14ac:dyDescent="0.25">
      <c r="A391">
        <v>40981</v>
      </c>
      <c r="B391">
        <v>258320.88</v>
      </c>
      <c r="C391">
        <v>136.99</v>
      </c>
    </row>
    <row r="392" spans="1:3" x14ac:dyDescent="0.25">
      <c r="A392">
        <v>40982</v>
      </c>
      <c r="B392">
        <v>258359.58</v>
      </c>
      <c r="C392">
        <v>137.01</v>
      </c>
    </row>
    <row r="393" spans="1:3" x14ac:dyDescent="0.25">
      <c r="A393">
        <v>40983</v>
      </c>
      <c r="B393">
        <v>259247.53</v>
      </c>
      <c r="C393">
        <v>137.47</v>
      </c>
    </row>
    <row r="394" spans="1:3" x14ac:dyDescent="0.25">
      <c r="A394">
        <v>40984</v>
      </c>
      <c r="B394">
        <v>259211.58</v>
      </c>
      <c r="C394">
        <v>137.44999999999999</v>
      </c>
    </row>
    <row r="395" spans="1:3" x14ac:dyDescent="0.25">
      <c r="A395">
        <v>40987</v>
      </c>
      <c r="B395">
        <v>258280.32000000001</v>
      </c>
      <c r="C395">
        <v>136.94999999999999</v>
      </c>
    </row>
    <row r="396" spans="1:3" x14ac:dyDescent="0.25">
      <c r="A396">
        <v>40988</v>
      </c>
      <c r="B396">
        <v>256467.19</v>
      </c>
      <c r="C396">
        <v>135.97999999999999</v>
      </c>
    </row>
    <row r="397" spans="1:3" x14ac:dyDescent="0.25">
      <c r="A397">
        <v>40989</v>
      </c>
      <c r="B397">
        <v>254701.5</v>
      </c>
      <c r="C397">
        <v>135.04</v>
      </c>
    </row>
    <row r="398" spans="1:3" x14ac:dyDescent="0.25">
      <c r="A398">
        <v>40990</v>
      </c>
      <c r="B398">
        <v>253421.35</v>
      </c>
      <c r="C398">
        <v>134.36000000000001</v>
      </c>
    </row>
    <row r="399" spans="1:3" x14ac:dyDescent="0.25">
      <c r="A399">
        <v>40991</v>
      </c>
      <c r="B399">
        <v>252291.93</v>
      </c>
      <c r="C399">
        <v>133.76</v>
      </c>
    </row>
    <row r="400" spans="1:3" x14ac:dyDescent="0.25">
      <c r="A400">
        <v>40994</v>
      </c>
      <c r="B400">
        <v>252295.15</v>
      </c>
      <c r="C400">
        <v>133.75</v>
      </c>
    </row>
    <row r="401" spans="1:3" x14ac:dyDescent="0.25">
      <c r="A401">
        <v>40995</v>
      </c>
      <c r="B401">
        <v>252296.22</v>
      </c>
      <c r="C401">
        <v>133.75</v>
      </c>
    </row>
    <row r="402" spans="1:3" x14ac:dyDescent="0.25">
      <c r="A402">
        <v>40996</v>
      </c>
      <c r="B402">
        <v>252297.3</v>
      </c>
      <c r="C402">
        <v>133.74</v>
      </c>
    </row>
    <row r="403" spans="1:3" x14ac:dyDescent="0.25">
      <c r="A403">
        <v>40997</v>
      </c>
      <c r="B403">
        <v>251760.97</v>
      </c>
      <c r="C403">
        <v>133.46</v>
      </c>
    </row>
    <row r="404" spans="1:3" x14ac:dyDescent="0.25">
      <c r="A404">
        <v>40998</v>
      </c>
      <c r="B404">
        <v>252533.13</v>
      </c>
      <c r="C404">
        <v>133.86000000000001</v>
      </c>
    </row>
    <row r="405" spans="1:3" x14ac:dyDescent="0.25">
      <c r="A405">
        <v>41001</v>
      </c>
      <c r="B405">
        <v>254416.1</v>
      </c>
      <c r="C405">
        <v>134.85</v>
      </c>
    </row>
    <row r="406" spans="1:3" x14ac:dyDescent="0.25">
      <c r="A406">
        <v>41002</v>
      </c>
      <c r="B406">
        <v>253607.93</v>
      </c>
      <c r="C406">
        <v>134.41999999999999</v>
      </c>
    </row>
    <row r="407" spans="1:3" x14ac:dyDescent="0.25">
      <c r="A407">
        <v>41003</v>
      </c>
      <c r="B407">
        <v>251314.86</v>
      </c>
      <c r="C407">
        <v>133.19999999999999</v>
      </c>
    </row>
    <row r="408" spans="1:3" x14ac:dyDescent="0.25">
      <c r="A408">
        <v>41004</v>
      </c>
      <c r="B408">
        <v>251422.57</v>
      </c>
      <c r="C408">
        <v>133.25</v>
      </c>
    </row>
    <row r="409" spans="1:3" x14ac:dyDescent="0.25">
      <c r="A409">
        <v>41008</v>
      </c>
      <c r="B409">
        <v>250204.08</v>
      </c>
      <c r="C409">
        <v>132.59</v>
      </c>
    </row>
    <row r="410" spans="1:3" x14ac:dyDescent="0.25">
      <c r="A410">
        <v>41009</v>
      </c>
      <c r="B410">
        <v>247971.54</v>
      </c>
      <c r="C410">
        <v>131.41</v>
      </c>
    </row>
    <row r="411" spans="1:3" x14ac:dyDescent="0.25">
      <c r="A411">
        <v>41010</v>
      </c>
      <c r="B411">
        <v>249247.84</v>
      </c>
      <c r="C411">
        <v>132.08000000000001</v>
      </c>
    </row>
    <row r="412" spans="1:3" x14ac:dyDescent="0.25">
      <c r="A412">
        <v>41011</v>
      </c>
      <c r="B412">
        <v>249248.89</v>
      </c>
      <c r="C412">
        <v>132.08000000000001</v>
      </c>
    </row>
    <row r="413" spans="1:3" x14ac:dyDescent="0.25">
      <c r="A413">
        <v>41012</v>
      </c>
      <c r="B413">
        <v>248614.36</v>
      </c>
      <c r="C413">
        <v>131.74</v>
      </c>
    </row>
    <row r="414" spans="1:3" x14ac:dyDescent="0.25">
      <c r="A414">
        <v>41015</v>
      </c>
      <c r="B414">
        <v>248127.45</v>
      </c>
      <c r="C414">
        <v>131.47</v>
      </c>
    </row>
    <row r="415" spans="1:3" x14ac:dyDescent="0.25">
      <c r="A415">
        <v>41016</v>
      </c>
      <c r="B415">
        <v>249938.38</v>
      </c>
      <c r="C415">
        <v>132.41999999999999</v>
      </c>
    </row>
    <row r="416" spans="1:3" x14ac:dyDescent="0.25">
      <c r="A416">
        <v>41017</v>
      </c>
      <c r="B416">
        <v>249779.32</v>
      </c>
      <c r="C416">
        <v>132.34</v>
      </c>
    </row>
    <row r="417" spans="1:3" x14ac:dyDescent="0.25">
      <c r="A417">
        <v>41018</v>
      </c>
      <c r="B417">
        <v>248283.37</v>
      </c>
      <c r="C417">
        <v>131.54</v>
      </c>
    </row>
    <row r="418" spans="1:3" x14ac:dyDescent="0.25">
      <c r="A418">
        <v>41019</v>
      </c>
      <c r="B418">
        <v>247297.68</v>
      </c>
      <c r="C418">
        <v>131.01</v>
      </c>
    </row>
    <row r="419" spans="1:3" x14ac:dyDescent="0.25">
      <c r="A419">
        <v>41022</v>
      </c>
      <c r="B419">
        <v>247132.39</v>
      </c>
      <c r="C419">
        <v>130.91999999999999</v>
      </c>
    </row>
    <row r="420" spans="1:3" x14ac:dyDescent="0.25">
      <c r="A420">
        <v>41023</v>
      </c>
      <c r="B420">
        <v>246439.23</v>
      </c>
      <c r="C420">
        <v>130.55000000000001</v>
      </c>
    </row>
    <row r="421" spans="1:3" x14ac:dyDescent="0.25">
      <c r="A421">
        <v>41024</v>
      </c>
      <c r="B421">
        <v>247229.41</v>
      </c>
      <c r="C421">
        <v>130.96</v>
      </c>
    </row>
    <row r="422" spans="1:3" x14ac:dyDescent="0.25">
      <c r="A422">
        <v>41025</v>
      </c>
      <c r="B422">
        <v>247612.59</v>
      </c>
      <c r="C422">
        <v>131.16</v>
      </c>
    </row>
    <row r="423" spans="1:3" x14ac:dyDescent="0.25">
      <c r="A423">
        <v>41026</v>
      </c>
      <c r="B423">
        <v>248085.43</v>
      </c>
      <c r="C423">
        <v>131.41</v>
      </c>
    </row>
    <row r="424" spans="1:3" x14ac:dyDescent="0.25">
      <c r="A424">
        <v>41029</v>
      </c>
      <c r="B424">
        <v>247722.41</v>
      </c>
      <c r="C424">
        <v>131.21</v>
      </c>
    </row>
    <row r="425" spans="1:3" x14ac:dyDescent="0.25">
      <c r="A425">
        <v>41030</v>
      </c>
      <c r="B425">
        <v>248409.51</v>
      </c>
      <c r="C425">
        <v>131.57</v>
      </c>
    </row>
    <row r="426" spans="1:3" x14ac:dyDescent="0.25">
      <c r="A426">
        <v>41031</v>
      </c>
      <c r="B426">
        <v>247842.99</v>
      </c>
      <c r="C426">
        <v>131.26</v>
      </c>
    </row>
    <row r="427" spans="1:3" x14ac:dyDescent="0.25">
      <c r="A427">
        <v>41032</v>
      </c>
      <c r="B427">
        <v>247040.82</v>
      </c>
      <c r="C427">
        <v>130.83000000000001</v>
      </c>
    </row>
    <row r="428" spans="1:3" x14ac:dyDescent="0.25">
      <c r="A428">
        <v>41033</v>
      </c>
      <c r="B428">
        <v>244725.32</v>
      </c>
      <c r="C428">
        <v>129.6</v>
      </c>
    </row>
    <row r="429" spans="1:3" x14ac:dyDescent="0.25">
      <c r="A429">
        <v>41036</v>
      </c>
      <c r="B429">
        <v>244085.74</v>
      </c>
      <c r="C429">
        <v>129.26</v>
      </c>
    </row>
    <row r="430" spans="1:3" x14ac:dyDescent="0.25">
      <c r="A430">
        <v>41037</v>
      </c>
      <c r="B430">
        <v>243372.73</v>
      </c>
      <c r="C430">
        <v>128.87</v>
      </c>
    </row>
    <row r="431" spans="1:3" x14ac:dyDescent="0.25">
      <c r="A431">
        <v>41038</v>
      </c>
      <c r="B431">
        <v>242997.69</v>
      </c>
      <c r="C431">
        <v>128.66999999999999</v>
      </c>
    </row>
    <row r="432" spans="1:3" x14ac:dyDescent="0.25">
      <c r="A432">
        <v>41039</v>
      </c>
      <c r="B432">
        <v>242998.69</v>
      </c>
      <c r="C432">
        <v>128.66999999999999</v>
      </c>
    </row>
    <row r="433" spans="1:3" x14ac:dyDescent="0.25">
      <c r="A433">
        <v>41040</v>
      </c>
      <c r="B433">
        <v>243165.83</v>
      </c>
      <c r="C433">
        <v>128.76</v>
      </c>
    </row>
    <row r="434" spans="1:3" x14ac:dyDescent="0.25">
      <c r="A434">
        <v>41043</v>
      </c>
      <c r="B434">
        <v>242393.81</v>
      </c>
      <c r="C434">
        <v>128.34</v>
      </c>
    </row>
    <row r="435" spans="1:3" x14ac:dyDescent="0.25">
      <c r="A435">
        <v>41044</v>
      </c>
      <c r="B435">
        <v>242078.02</v>
      </c>
      <c r="C435">
        <v>128.16999999999999</v>
      </c>
    </row>
    <row r="436" spans="1:3" x14ac:dyDescent="0.25">
      <c r="A436">
        <v>41045</v>
      </c>
      <c r="B436">
        <v>241699.82</v>
      </c>
      <c r="C436">
        <v>127.96</v>
      </c>
    </row>
    <row r="437" spans="1:3" x14ac:dyDescent="0.25">
      <c r="A437">
        <v>41046</v>
      </c>
      <c r="B437">
        <v>240204.91</v>
      </c>
      <c r="C437">
        <v>127.17</v>
      </c>
    </row>
    <row r="438" spans="1:3" x14ac:dyDescent="0.25">
      <c r="A438">
        <v>41047</v>
      </c>
      <c r="B438">
        <v>240397.8</v>
      </c>
      <c r="C438">
        <v>127.27</v>
      </c>
    </row>
    <row r="439" spans="1:3" x14ac:dyDescent="0.25">
      <c r="A439">
        <v>41050</v>
      </c>
      <c r="B439">
        <v>240678.58</v>
      </c>
      <c r="C439">
        <v>127.4</v>
      </c>
    </row>
    <row r="440" spans="1:3" x14ac:dyDescent="0.25">
      <c r="A440">
        <v>41051</v>
      </c>
      <c r="B440">
        <v>241467.93</v>
      </c>
      <c r="C440">
        <v>127.82</v>
      </c>
    </row>
    <row r="441" spans="1:3" x14ac:dyDescent="0.25">
      <c r="A441">
        <v>41052</v>
      </c>
      <c r="B441">
        <v>241608.87</v>
      </c>
      <c r="C441">
        <v>127.89</v>
      </c>
    </row>
    <row r="442" spans="1:3" x14ac:dyDescent="0.25">
      <c r="A442">
        <v>41053</v>
      </c>
      <c r="B442">
        <v>241205.29</v>
      </c>
      <c r="C442">
        <v>127.67</v>
      </c>
    </row>
    <row r="443" spans="1:3" x14ac:dyDescent="0.25">
      <c r="A443">
        <v>41054</v>
      </c>
      <c r="B443">
        <v>241115.33</v>
      </c>
      <c r="C443">
        <v>127.62</v>
      </c>
    </row>
    <row r="444" spans="1:3" x14ac:dyDescent="0.25">
      <c r="A444">
        <v>41058</v>
      </c>
      <c r="B444">
        <v>241302.99</v>
      </c>
      <c r="C444">
        <v>127.71</v>
      </c>
    </row>
    <row r="445" spans="1:3" x14ac:dyDescent="0.25">
      <c r="A445">
        <v>41059</v>
      </c>
      <c r="B445">
        <v>242208.42</v>
      </c>
      <c r="C445">
        <v>128.18</v>
      </c>
    </row>
    <row r="446" spans="1:3" x14ac:dyDescent="0.25">
      <c r="A446">
        <v>41060</v>
      </c>
      <c r="B446">
        <v>242264.5</v>
      </c>
      <c r="C446">
        <v>128.21</v>
      </c>
    </row>
    <row r="447" spans="1:3" x14ac:dyDescent="0.25">
      <c r="A447">
        <v>41061</v>
      </c>
      <c r="B447">
        <v>239619.67</v>
      </c>
      <c r="C447">
        <v>126.81</v>
      </c>
    </row>
    <row r="448" spans="1:3" x14ac:dyDescent="0.25">
      <c r="A448">
        <v>41064</v>
      </c>
      <c r="B448">
        <v>238699.51</v>
      </c>
      <c r="C448">
        <v>126.31</v>
      </c>
    </row>
    <row r="449" spans="1:3" x14ac:dyDescent="0.25">
      <c r="A449">
        <v>41065</v>
      </c>
      <c r="B449">
        <v>238301.39</v>
      </c>
      <c r="C449">
        <v>126.1</v>
      </c>
    </row>
    <row r="450" spans="1:3" x14ac:dyDescent="0.25">
      <c r="A450">
        <v>41066</v>
      </c>
      <c r="B450">
        <v>240347.01</v>
      </c>
      <c r="C450">
        <v>127.18</v>
      </c>
    </row>
    <row r="451" spans="1:3" x14ac:dyDescent="0.25">
      <c r="A451">
        <v>41067</v>
      </c>
      <c r="B451">
        <v>239960.66</v>
      </c>
      <c r="C451">
        <v>126.97</v>
      </c>
    </row>
    <row r="452" spans="1:3" x14ac:dyDescent="0.25">
      <c r="A452">
        <v>41068</v>
      </c>
      <c r="B452">
        <v>239542.59</v>
      </c>
      <c r="C452">
        <v>126.74</v>
      </c>
    </row>
    <row r="453" spans="1:3" x14ac:dyDescent="0.25">
      <c r="A453">
        <v>41071</v>
      </c>
      <c r="B453">
        <v>241064.94</v>
      </c>
      <c r="C453">
        <v>127.54</v>
      </c>
    </row>
    <row r="454" spans="1:3" x14ac:dyDescent="0.25">
      <c r="A454">
        <v>41072</v>
      </c>
      <c r="B454">
        <v>242182.62</v>
      </c>
      <c r="C454">
        <v>128.13</v>
      </c>
    </row>
    <row r="455" spans="1:3" x14ac:dyDescent="0.25">
      <c r="A455">
        <v>41073</v>
      </c>
      <c r="B455">
        <v>241950.07</v>
      </c>
      <c r="C455">
        <v>128</v>
      </c>
    </row>
    <row r="456" spans="1:3" x14ac:dyDescent="0.25">
      <c r="A456">
        <v>41074</v>
      </c>
      <c r="B456">
        <v>242746.34</v>
      </c>
      <c r="C456">
        <v>128.41999999999999</v>
      </c>
    </row>
    <row r="457" spans="1:3" x14ac:dyDescent="0.25">
      <c r="A457">
        <v>41075</v>
      </c>
      <c r="B457">
        <v>243587.79</v>
      </c>
      <c r="C457">
        <v>128.86000000000001</v>
      </c>
    </row>
    <row r="458" spans="1:3" x14ac:dyDescent="0.25">
      <c r="A458">
        <v>41078</v>
      </c>
      <c r="B458">
        <v>241932.42</v>
      </c>
      <c r="C458">
        <v>127.98</v>
      </c>
    </row>
    <row r="459" spans="1:3" x14ac:dyDescent="0.25">
      <c r="A459">
        <v>41079</v>
      </c>
      <c r="B459">
        <v>244156.45</v>
      </c>
      <c r="C459">
        <v>129.15</v>
      </c>
    </row>
    <row r="460" spans="1:3" x14ac:dyDescent="0.25">
      <c r="A460">
        <v>41080</v>
      </c>
      <c r="B460">
        <v>242178.41</v>
      </c>
      <c r="C460">
        <v>128.1</v>
      </c>
    </row>
    <row r="461" spans="1:3" x14ac:dyDescent="0.25">
      <c r="A461">
        <v>41081</v>
      </c>
      <c r="B461">
        <v>240721.26</v>
      </c>
      <c r="C461">
        <v>127.32</v>
      </c>
    </row>
    <row r="462" spans="1:3" x14ac:dyDescent="0.25">
      <c r="A462">
        <v>41082</v>
      </c>
      <c r="B462">
        <v>240809</v>
      </c>
      <c r="C462">
        <v>127.37</v>
      </c>
    </row>
    <row r="463" spans="1:3" x14ac:dyDescent="0.25">
      <c r="A463">
        <v>41085</v>
      </c>
      <c r="B463">
        <v>237985.9</v>
      </c>
      <c r="C463">
        <v>125.86</v>
      </c>
    </row>
    <row r="464" spans="1:3" x14ac:dyDescent="0.25">
      <c r="A464">
        <v>41086</v>
      </c>
      <c r="B464">
        <v>238919.23</v>
      </c>
      <c r="C464">
        <v>126.36</v>
      </c>
    </row>
    <row r="465" spans="1:3" x14ac:dyDescent="0.25">
      <c r="A465">
        <v>41087</v>
      </c>
      <c r="B465">
        <v>241054.63</v>
      </c>
      <c r="C465">
        <v>127.48</v>
      </c>
    </row>
    <row r="466" spans="1:3" x14ac:dyDescent="0.25">
      <c r="A466">
        <v>41088</v>
      </c>
      <c r="B466">
        <v>241055.75</v>
      </c>
      <c r="C466">
        <v>127.48</v>
      </c>
    </row>
    <row r="467" spans="1:3" x14ac:dyDescent="0.25">
      <c r="A467">
        <v>41089</v>
      </c>
      <c r="B467">
        <v>246476.12</v>
      </c>
      <c r="C467">
        <v>130.34</v>
      </c>
    </row>
    <row r="468" spans="1:3" x14ac:dyDescent="0.25">
      <c r="A468">
        <v>41092</v>
      </c>
      <c r="B468">
        <v>246675.21</v>
      </c>
      <c r="C468">
        <v>130.44</v>
      </c>
    </row>
    <row r="469" spans="1:3" x14ac:dyDescent="0.25">
      <c r="A469">
        <v>41093</v>
      </c>
      <c r="B469">
        <v>248085.13</v>
      </c>
      <c r="C469">
        <v>131.18</v>
      </c>
    </row>
    <row r="470" spans="1:3" x14ac:dyDescent="0.25">
      <c r="A470">
        <v>41095</v>
      </c>
      <c r="B470">
        <v>247245.13</v>
      </c>
      <c r="C470">
        <v>130.72999999999999</v>
      </c>
    </row>
    <row r="471" spans="1:3" x14ac:dyDescent="0.25">
      <c r="A471">
        <v>41096</v>
      </c>
      <c r="B471">
        <v>244929.78</v>
      </c>
      <c r="C471">
        <v>129.5</v>
      </c>
    </row>
    <row r="472" spans="1:3" x14ac:dyDescent="0.25">
      <c r="A472">
        <v>41099</v>
      </c>
      <c r="B472">
        <v>244538.93</v>
      </c>
      <c r="C472">
        <v>129.28</v>
      </c>
    </row>
    <row r="473" spans="1:3" x14ac:dyDescent="0.25">
      <c r="A473">
        <v>41100</v>
      </c>
      <c r="B473">
        <v>242834.41</v>
      </c>
      <c r="C473">
        <v>128.38</v>
      </c>
    </row>
    <row r="474" spans="1:3" x14ac:dyDescent="0.25">
      <c r="A474">
        <v>41101</v>
      </c>
      <c r="B474">
        <v>242624.22</v>
      </c>
      <c r="C474">
        <v>128.26</v>
      </c>
    </row>
    <row r="475" spans="1:3" x14ac:dyDescent="0.25">
      <c r="A475">
        <v>41102</v>
      </c>
      <c r="B475">
        <v>241493.57</v>
      </c>
      <c r="C475">
        <v>127.66</v>
      </c>
    </row>
    <row r="476" spans="1:3" x14ac:dyDescent="0.25">
      <c r="A476">
        <v>41103</v>
      </c>
      <c r="B476">
        <v>241494.7</v>
      </c>
      <c r="C476">
        <v>127.66</v>
      </c>
    </row>
    <row r="477" spans="1:3" x14ac:dyDescent="0.25">
      <c r="A477">
        <v>41106</v>
      </c>
      <c r="B477">
        <v>241498.1</v>
      </c>
      <c r="C477">
        <v>127.65</v>
      </c>
    </row>
    <row r="478" spans="1:3" x14ac:dyDescent="0.25">
      <c r="A478">
        <v>41107</v>
      </c>
      <c r="B478">
        <v>243008.56</v>
      </c>
      <c r="C478">
        <v>128.44999999999999</v>
      </c>
    </row>
    <row r="479" spans="1:3" x14ac:dyDescent="0.25">
      <c r="A479">
        <v>41108</v>
      </c>
      <c r="B479">
        <v>244659.99</v>
      </c>
      <c r="C479">
        <v>129.32</v>
      </c>
    </row>
    <row r="480" spans="1:3" x14ac:dyDescent="0.25">
      <c r="A480">
        <v>41109</v>
      </c>
      <c r="B480">
        <v>245186.17</v>
      </c>
      <c r="C480">
        <v>129.59</v>
      </c>
    </row>
    <row r="481" spans="1:3" x14ac:dyDescent="0.25">
      <c r="A481">
        <v>41110</v>
      </c>
      <c r="B481">
        <v>243099.19</v>
      </c>
      <c r="C481">
        <v>128.49</v>
      </c>
    </row>
    <row r="482" spans="1:3" x14ac:dyDescent="0.25">
      <c r="A482">
        <v>41113</v>
      </c>
      <c r="B482">
        <v>241498.87</v>
      </c>
      <c r="C482">
        <v>127.63</v>
      </c>
    </row>
    <row r="483" spans="1:3" x14ac:dyDescent="0.25">
      <c r="A483">
        <v>41114</v>
      </c>
      <c r="B483">
        <v>239665.71</v>
      </c>
      <c r="C483">
        <v>126.66</v>
      </c>
    </row>
    <row r="484" spans="1:3" x14ac:dyDescent="0.25">
      <c r="A484">
        <v>41115</v>
      </c>
      <c r="B484">
        <v>239393.5</v>
      </c>
      <c r="C484">
        <v>126.51</v>
      </c>
    </row>
    <row r="485" spans="1:3" x14ac:dyDescent="0.25">
      <c r="A485">
        <v>41116</v>
      </c>
      <c r="B485">
        <v>242743.15</v>
      </c>
      <c r="C485">
        <v>128.28</v>
      </c>
    </row>
    <row r="486" spans="1:3" x14ac:dyDescent="0.25">
      <c r="A486">
        <v>41117</v>
      </c>
      <c r="B486">
        <v>242744.25</v>
      </c>
      <c r="C486">
        <v>128.27000000000001</v>
      </c>
    </row>
    <row r="487" spans="1:3" x14ac:dyDescent="0.25">
      <c r="A487">
        <v>41120</v>
      </c>
      <c r="B487">
        <v>243660.05</v>
      </c>
      <c r="C487">
        <v>128.75</v>
      </c>
    </row>
    <row r="488" spans="1:3" x14ac:dyDescent="0.25">
      <c r="A488">
        <v>41121</v>
      </c>
      <c r="B488">
        <v>243199.56</v>
      </c>
      <c r="C488">
        <v>128.5</v>
      </c>
    </row>
    <row r="489" spans="1:3" x14ac:dyDescent="0.25">
      <c r="A489">
        <v>41122</v>
      </c>
      <c r="B489">
        <v>242287.49</v>
      </c>
      <c r="C489">
        <v>128.02000000000001</v>
      </c>
    </row>
    <row r="490" spans="1:3" x14ac:dyDescent="0.25">
      <c r="A490">
        <v>41123</v>
      </c>
      <c r="B490">
        <v>239693.96</v>
      </c>
      <c r="C490">
        <v>126.64</v>
      </c>
    </row>
    <row r="491" spans="1:3" x14ac:dyDescent="0.25">
      <c r="A491">
        <v>41124</v>
      </c>
      <c r="B491">
        <v>242116.53</v>
      </c>
      <c r="C491">
        <v>127.92</v>
      </c>
    </row>
    <row r="492" spans="1:3" x14ac:dyDescent="0.25">
      <c r="A492">
        <v>41127</v>
      </c>
      <c r="B492">
        <v>242133.04</v>
      </c>
      <c r="C492">
        <v>127.92</v>
      </c>
    </row>
    <row r="493" spans="1:3" x14ac:dyDescent="0.25">
      <c r="A493">
        <v>41128</v>
      </c>
      <c r="B493">
        <v>244247.63</v>
      </c>
      <c r="C493">
        <v>129.03</v>
      </c>
    </row>
    <row r="494" spans="1:3" x14ac:dyDescent="0.25">
      <c r="A494">
        <v>41129</v>
      </c>
      <c r="B494">
        <v>243392.68</v>
      </c>
      <c r="C494">
        <v>128.58000000000001</v>
      </c>
    </row>
    <row r="495" spans="1:3" x14ac:dyDescent="0.25">
      <c r="A495">
        <v>41130</v>
      </c>
      <c r="B495">
        <v>243243.11</v>
      </c>
      <c r="C495">
        <v>128.49</v>
      </c>
    </row>
    <row r="496" spans="1:3" x14ac:dyDescent="0.25">
      <c r="A496">
        <v>41131</v>
      </c>
      <c r="B496">
        <v>243550.6</v>
      </c>
      <c r="C496">
        <v>128.65</v>
      </c>
    </row>
    <row r="497" spans="1:3" x14ac:dyDescent="0.25">
      <c r="A497">
        <v>41134</v>
      </c>
      <c r="B497">
        <v>242815.59</v>
      </c>
      <c r="C497">
        <v>128.26</v>
      </c>
    </row>
    <row r="498" spans="1:3" x14ac:dyDescent="0.25">
      <c r="A498">
        <v>41135</v>
      </c>
      <c r="B498">
        <v>243807.29</v>
      </c>
      <c r="C498">
        <v>128.78</v>
      </c>
    </row>
    <row r="499" spans="1:3" x14ac:dyDescent="0.25">
      <c r="A499">
        <v>41136</v>
      </c>
      <c r="B499">
        <v>244083.13</v>
      </c>
      <c r="C499">
        <v>128.91999999999999</v>
      </c>
    </row>
    <row r="500" spans="1:3" x14ac:dyDescent="0.25">
      <c r="A500">
        <v>41137</v>
      </c>
      <c r="B500">
        <v>245320.73</v>
      </c>
      <c r="C500">
        <v>129.57</v>
      </c>
    </row>
    <row r="501" spans="1:3" x14ac:dyDescent="0.25">
      <c r="A501">
        <v>41138</v>
      </c>
      <c r="B501">
        <v>244961.49</v>
      </c>
      <c r="C501">
        <v>129.38</v>
      </c>
    </row>
    <row r="502" spans="1:3" x14ac:dyDescent="0.25">
      <c r="A502">
        <v>41141</v>
      </c>
      <c r="B502">
        <v>244974.98</v>
      </c>
      <c r="C502">
        <v>129.37</v>
      </c>
    </row>
    <row r="503" spans="1:3" x14ac:dyDescent="0.25">
      <c r="A503">
        <v>41142</v>
      </c>
      <c r="B503">
        <v>244309.84</v>
      </c>
      <c r="C503">
        <v>129.02000000000001</v>
      </c>
    </row>
    <row r="504" spans="1:3" x14ac:dyDescent="0.25">
      <c r="A504">
        <v>41143</v>
      </c>
      <c r="B504">
        <v>244460.43</v>
      </c>
      <c r="C504">
        <v>129.09</v>
      </c>
    </row>
    <row r="505" spans="1:3" x14ac:dyDescent="0.25">
      <c r="A505">
        <v>41144</v>
      </c>
      <c r="B505">
        <v>242636.67</v>
      </c>
      <c r="C505">
        <v>128.13</v>
      </c>
    </row>
    <row r="506" spans="1:3" x14ac:dyDescent="0.25">
      <c r="A506">
        <v>41145</v>
      </c>
      <c r="B506">
        <v>243976.74</v>
      </c>
      <c r="C506">
        <v>128.83000000000001</v>
      </c>
    </row>
    <row r="507" spans="1:3" x14ac:dyDescent="0.25">
      <c r="A507">
        <v>41148</v>
      </c>
      <c r="B507">
        <v>243934.96</v>
      </c>
      <c r="C507">
        <v>128.80000000000001</v>
      </c>
    </row>
    <row r="508" spans="1:3" x14ac:dyDescent="0.25">
      <c r="A508">
        <v>41149</v>
      </c>
      <c r="B508">
        <v>243817.65</v>
      </c>
      <c r="C508">
        <v>128.72999999999999</v>
      </c>
    </row>
    <row r="509" spans="1:3" x14ac:dyDescent="0.25">
      <c r="A509">
        <v>41150</v>
      </c>
      <c r="B509">
        <v>244152.56</v>
      </c>
      <c r="C509">
        <v>128.91</v>
      </c>
    </row>
    <row r="510" spans="1:3" x14ac:dyDescent="0.25">
      <c r="A510">
        <v>41151</v>
      </c>
      <c r="B510">
        <v>242449.37</v>
      </c>
      <c r="C510">
        <v>128.01</v>
      </c>
    </row>
    <row r="511" spans="1:3" x14ac:dyDescent="0.25">
      <c r="A511">
        <v>41152</v>
      </c>
      <c r="B511">
        <v>243424.87</v>
      </c>
      <c r="C511">
        <v>128.52000000000001</v>
      </c>
    </row>
    <row r="512" spans="1:3" x14ac:dyDescent="0.25">
      <c r="A512">
        <v>41156</v>
      </c>
      <c r="B512">
        <v>243042.69</v>
      </c>
      <c r="C512">
        <v>128.30000000000001</v>
      </c>
    </row>
    <row r="513" spans="1:3" x14ac:dyDescent="0.25">
      <c r="A513">
        <v>41157</v>
      </c>
      <c r="B513">
        <v>242709.8</v>
      </c>
      <c r="C513">
        <v>128.12</v>
      </c>
    </row>
    <row r="514" spans="1:3" x14ac:dyDescent="0.25">
      <c r="A514">
        <v>41158</v>
      </c>
      <c r="B514">
        <v>246975.41</v>
      </c>
      <c r="C514">
        <v>130.37</v>
      </c>
    </row>
    <row r="515" spans="1:3" x14ac:dyDescent="0.25">
      <c r="A515">
        <v>41159</v>
      </c>
      <c r="B515">
        <v>247611.12</v>
      </c>
      <c r="C515">
        <v>130.69999999999999</v>
      </c>
    </row>
    <row r="516" spans="1:3" x14ac:dyDescent="0.25">
      <c r="A516">
        <v>41162</v>
      </c>
      <c r="B516">
        <v>246568.74</v>
      </c>
      <c r="C516">
        <v>130.13999999999999</v>
      </c>
    </row>
    <row r="517" spans="1:3" x14ac:dyDescent="0.25">
      <c r="A517">
        <v>41163</v>
      </c>
      <c r="B517">
        <v>247288.82</v>
      </c>
      <c r="C517">
        <v>130.52000000000001</v>
      </c>
    </row>
    <row r="518" spans="1:3" x14ac:dyDescent="0.25">
      <c r="A518">
        <v>41164</v>
      </c>
      <c r="B518">
        <v>247593.28</v>
      </c>
      <c r="C518">
        <v>130.68</v>
      </c>
    </row>
    <row r="519" spans="1:3" x14ac:dyDescent="0.25">
      <c r="A519">
        <v>41165</v>
      </c>
      <c r="B519">
        <v>249679.94</v>
      </c>
      <c r="C519">
        <v>131.77000000000001</v>
      </c>
    </row>
    <row r="520" spans="1:3" x14ac:dyDescent="0.25">
      <c r="A520">
        <v>41166</v>
      </c>
      <c r="B520">
        <v>250989.43</v>
      </c>
      <c r="C520">
        <v>132.46</v>
      </c>
    </row>
    <row r="521" spans="1:3" x14ac:dyDescent="0.25">
      <c r="A521">
        <v>41169</v>
      </c>
      <c r="B521">
        <v>249524.81</v>
      </c>
      <c r="C521">
        <v>131.68</v>
      </c>
    </row>
    <row r="522" spans="1:3" x14ac:dyDescent="0.25">
      <c r="A522">
        <v>41170</v>
      </c>
      <c r="B522">
        <v>248340.34</v>
      </c>
      <c r="C522">
        <v>131.05000000000001</v>
      </c>
    </row>
    <row r="523" spans="1:3" x14ac:dyDescent="0.25">
      <c r="A523">
        <v>41171</v>
      </c>
      <c r="B523">
        <v>248304.09</v>
      </c>
      <c r="C523">
        <v>131.03</v>
      </c>
    </row>
    <row r="524" spans="1:3" x14ac:dyDescent="0.25">
      <c r="A524">
        <v>41172</v>
      </c>
      <c r="B524">
        <v>248754.7</v>
      </c>
      <c r="C524">
        <v>131.26</v>
      </c>
    </row>
    <row r="525" spans="1:3" x14ac:dyDescent="0.25">
      <c r="A525">
        <v>41173</v>
      </c>
      <c r="B525">
        <v>248243.04</v>
      </c>
      <c r="C525">
        <v>130.99</v>
      </c>
    </row>
    <row r="526" spans="1:3" x14ac:dyDescent="0.25">
      <c r="A526">
        <v>41176</v>
      </c>
      <c r="B526">
        <v>247481.35</v>
      </c>
      <c r="C526">
        <v>130.58000000000001</v>
      </c>
    </row>
    <row r="527" spans="1:3" x14ac:dyDescent="0.25">
      <c r="A527">
        <v>41177</v>
      </c>
      <c r="B527">
        <v>246920.45</v>
      </c>
      <c r="C527">
        <v>130.28</v>
      </c>
    </row>
    <row r="528" spans="1:3" x14ac:dyDescent="0.25">
      <c r="A528">
        <v>41178</v>
      </c>
      <c r="B528">
        <v>246522.31</v>
      </c>
      <c r="C528">
        <v>130.06</v>
      </c>
    </row>
    <row r="529" spans="1:3" x14ac:dyDescent="0.25">
      <c r="A529">
        <v>41179</v>
      </c>
      <c r="B529">
        <v>248347.61</v>
      </c>
      <c r="C529">
        <v>131.02000000000001</v>
      </c>
    </row>
    <row r="530" spans="1:3" x14ac:dyDescent="0.25">
      <c r="A530">
        <v>41180</v>
      </c>
      <c r="B530">
        <v>247375.79</v>
      </c>
      <c r="C530">
        <v>130.51</v>
      </c>
    </row>
    <row r="531" spans="1:3" x14ac:dyDescent="0.25">
      <c r="A531">
        <v>41183</v>
      </c>
      <c r="B531">
        <v>248182.75</v>
      </c>
      <c r="C531">
        <v>130.91999999999999</v>
      </c>
    </row>
    <row r="532" spans="1:3" x14ac:dyDescent="0.25">
      <c r="A532">
        <v>41184</v>
      </c>
      <c r="B532">
        <v>248286.41</v>
      </c>
      <c r="C532">
        <v>130.97</v>
      </c>
    </row>
    <row r="533" spans="1:3" x14ac:dyDescent="0.25">
      <c r="A533">
        <v>41185</v>
      </c>
      <c r="B533">
        <v>248894.99</v>
      </c>
      <c r="C533">
        <v>131.29</v>
      </c>
    </row>
    <row r="534" spans="1:3" x14ac:dyDescent="0.25">
      <c r="A534">
        <v>41186</v>
      </c>
      <c r="B534">
        <v>249807.97</v>
      </c>
      <c r="C534">
        <v>131.77000000000001</v>
      </c>
    </row>
    <row r="535" spans="1:3" x14ac:dyDescent="0.25">
      <c r="A535">
        <v>41187</v>
      </c>
      <c r="B535">
        <v>249647.66</v>
      </c>
      <c r="C535">
        <v>131.68</v>
      </c>
    </row>
    <row r="536" spans="1:3" x14ac:dyDescent="0.25">
      <c r="A536">
        <v>41190</v>
      </c>
      <c r="B536">
        <v>249094.95</v>
      </c>
      <c r="C536">
        <v>131.38</v>
      </c>
    </row>
    <row r="537" spans="1:3" x14ac:dyDescent="0.25">
      <c r="A537">
        <v>41191</v>
      </c>
      <c r="B537">
        <v>247905.8</v>
      </c>
      <c r="C537">
        <v>130.75</v>
      </c>
    </row>
    <row r="538" spans="1:3" x14ac:dyDescent="0.25">
      <c r="A538">
        <v>41192</v>
      </c>
      <c r="B538">
        <v>246458.51</v>
      </c>
      <c r="C538">
        <v>129.97999999999999</v>
      </c>
    </row>
    <row r="539" spans="1:3" x14ac:dyDescent="0.25">
      <c r="A539">
        <v>41193</v>
      </c>
      <c r="B539">
        <v>246342.41</v>
      </c>
      <c r="C539">
        <v>129.91999999999999</v>
      </c>
    </row>
    <row r="540" spans="1:3" x14ac:dyDescent="0.25">
      <c r="A540">
        <v>41194</v>
      </c>
      <c r="B540">
        <v>245794.32</v>
      </c>
      <c r="C540">
        <v>129.63</v>
      </c>
    </row>
    <row r="541" spans="1:3" x14ac:dyDescent="0.25">
      <c r="A541">
        <v>41197</v>
      </c>
      <c r="B541">
        <v>247434.81</v>
      </c>
      <c r="C541">
        <v>130.47999999999999</v>
      </c>
    </row>
    <row r="542" spans="1:3" x14ac:dyDescent="0.25">
      <c r="A542">
        <v>41198</v>
      </c>
      <c r="B542">
        <v>249157.62</v>
      </c>
      <c r="C542">
        <v>131.38999999999999</v>
      </c>
    </row>
    <row r="543" spans="1:3" x14ac:dyDescent="0.25">
      <c r="A543">
        <v>41199</v>
      </c>
      <c r="B543">
        <v>249661.31</v>
      </c>
      <c r="C543">
        <v>131.65</v>
      </c>
    </row>
    <row r="544" spans="1:3" x14ac:dyDescent="0.25">
      <c r="A544">
        <v>41200</v>
      </c>
      <c r="B544">
        <v>249493.57</v>
      </c>
      <c r="C544">
        <v>131.56</v>
      </c>
    </row>
    <row r="545" spans="1:3" x14ac:dyDescent="0.25">
      <c r="A545">
        <v>41201</v>
      </c>
      <c r="B545">
        <v>247109.53</v>
      </c>
      <c r="C545">
        <v>130.30000000000001</v>
      </c>
    </row>
    <row r="546" spans="1:3" x14ac:dyDescent="0.25">
      <c r="A546">
        <v>41204</v>
      </c>
      <c r="B546">
        <v>247127.3</v>
      </c>
      <c r="C546">
        <v>130.30000000000001</v>
      </c>
    </row>
    <row r="547" spans="1:3" x14ac:dyDescent="0.25">
      <c r="A547">
        <v>41205</v>
      </c>
      <c r="B547">
        <v>246419.76</v>
      </c>
      <c r="C547">
        <v>129.91999999999999</v>
      </c>
    </row>
    <row r="548" spans="1:3" x14ac:dyDescent="0.25">
      <c r="A548">
        <v>41206</v>
      </c>
      <c r="B548">
        <v>245199.16</v>
      </c>
      <c r="C548">
        <v>129.27000000000001</v>
      </c>
    </row>
    <row r="549" spans="1:3" x14ac:dyDescent="0.25">
      <c r="A549">
        <v>41207</v>
      </c>
      <c r="B549">
        <v>245356.76</v>
      </c>
      <c r="C549">
        <v>129.35</v>
      </c>
    </row>
    <row r="550" spans="1:3" x14ac:dyDescent="0.25">
      <c r="A550">
        <v>41208</v>
      </c>
      <c r="B550">
        <v>245148.36</v>
      </c>
      <c r="C550">
        <v>129.24</v>
      </c>
    </row>
    <row r="551" spans="1:3" x14ac:dyDescent="0.25">
      <c r="A551">
        <v>41213</v>
      </c>
      <c r="B551">
        <v>246099.23</v>
      </c>
      <c r="C551">
        <v>129.72</v>
      </c>
    </row>
    <row r="552" spans="1:3" x14ac:dyDescent="0.25">
      <c r="A552">
        <v>41214</v>
      </c>
      <c r="B552">
        <v>246162.16</v>
      </c>
      <c r="C552">
        <v>129.75</v>
      </c>
    </row>
    <row r="553" spans="1:3" x14ac:dyDescent="0.25">
      <c r="A553">
        <v>41215</v>
      </c>
      <c r="B553">
        <v>245226.06</v>
      </c>
      <c r="C553">
        <v>129.26</v>
      </c>
    </row>
    <row r="554" spans="1:3" x14ac:dyDescent="0.25">
      <c r="A554">
        <v>41218</v>
      </c>
      <c r="B554">
        <v>246133.81</v>
      </c>
      <c r="C554">
        <v>129.72</v>
      </c>
    </row>
    <row r="555" spans="1:3" x14ac:dyDescent="0.25">
      <c r="A555">
        <v>41219</v>
      </c>
      <c r="B555">
        <v>246671.95</v>
      </c>
      <c r="C555">
        <v>130</v>
      </c>
    </row>
    <row r="556" spans="1:3" x14ac:dyDescent="0.25">
      <c r="A556">
        <v>41220</v>
      </c>
      <c r="B556">
        <v>245150.98</v>
      </c>
      <c r="C556">
        <v>129.19999999999999</v>
      </c>
    </row>
    <row r="557" spans="1:3" x14ac:dyDescent="0.25">
      <c r="A557">
        <v>41221</v>
      </c>
      <c r="B557">
        <v>242124.69</v>
      </c>
      <c r="C557">
        <v>127.6</v>
      </c>
    </row>
    <row r="558" spans="1:3" x14ac:dyDescent="0.25">
      <c r="A558">
        <v>41222</v>
      </c>
      <c r="B558">
        <v>242933.89</v>
      </c>
      <c r="C558">
        <v>128.02000000000001</v>
      </c>
    </row>
    <row r="559" spans="1:3" x14ac:dyDescent="0.25">
      <c r="A559">
        <v>41225</v>
      </c>
      <c r="B559">
        <v>240471.34</v>
      </c>
      <c r="C559">
        <v>126.72</v>
      </c>
    </row>
    <row r="560" spans="1:3" x14ac:dyDescent="0.25">
      <c r="A560">
        <v>41226</v>
      </c>
      <c r="B560">
        <v>239421.63</v>
      </c>
      <c r="C560">
        <v>126.16</v>
      </c>
    </row>
    <row r="561" spans="1:3" x14ac:dyDescent="0.25">
      <c r="A561">
        <v>41227</v>
      </c>
      <c r="B561">
        <v>239422.64</v>
      </c>
      <c r="C561">
        <v>126.16</v>
      </c>
    </row>
    <row r="562" spans="1:3" x14ac:dyDescent="0.25">
      <c r="A562">
        <v>41228</v>
      </c>
      <c r="B562">
        <v>239423.66</v>
      </c>
      <c r="C562">
        <v>126.15</v>
      </c>
    </row>
    <row r="563" spans="1:3" x14ac:dyDescent="0.25">
      <c r="A563">
        <v>41229</v>
      </c>
      <c r="B563">
        <v>239424.69</v>
      </c>
      <c r="C563">
        <v>126.15</v>
      </c>
    </row>
    <row r="564" spans="1:3" x14ac:dyDescent="0.25">
      <c r="A564">
        <v>41232</v>
      </c>
      <c r="B564">
        <v>240319.47</v>
      </c>
      <c r="C564">
        <v>126.61</v>
      </c>
    </row>
    <row r="565" spans="1:3" x14ac:dyDescent="0.25">
      <c r="A565">
        <v>41233</v>
      </c>
      <c r="B565">
        <v>240196.99</v>
      </c>
      <c r="C565">
        <v>126.55</v>
      </c>
    </row>
    <row r="566" spans="1:3" x14ac:dyDescent="0.25">
      <c r="A566">
        <v>41234</v>
      </c>
      <c r="B566">
        <v>240775.3</v>
      </c>
      <c r="C566">
        <v>126.85</v>
      </c>
    </row>
    <row r="567" spans="1:3" x14ac:dyDescent="0.25">
      <c r="A567">
        <v>41236</v>
      </c>
      <c r="B567">
        <v>243112.82</v>
      </c>
      <c r="C567">
        <v>128.07</v>
      </c>
    </row>
    <row r="568" spans="1:3" x14ac:dyDescent="0.25">
      <c r="A568">
        <v>41239</v>
      </c>
      <c r="B568">
        <v>241936.86</v>
      </c>
      <c r="C568">
        <v>127.44</v>
      </c>
    </row>
    <row r="569" spans="1:3" x14ac:dyDescent="0.25">
      <c r="A569">
        <v>41240</v>
      </c>
      <c r="B569">
        <v>241608.64</v>
      </c>
      <c r="C569">
        <v>127.27</v>
      </c>
    </row>
    <row r="570" spans="1:3" x14ac:dyDescent="0.25">
      <c r="A570">
        <v>41241</v>
      </c>
      <c r="B570">
        <v>242476.87</v>
      </c>
      <c r="C570">
        <v>127.72</v>
      </c>
    </row>
    <row r="571" spans="1:3" x14ac:dyDescent="0.25">
      <c r="A571">
        <v>41242</v>
      </c>
      <c r="B571">
        <v>243045</v>
      </c>
      <c r="C571">
        <v>128.02000000000001</v>
      </c>
    </row>
    <row r="572" spans="1:3" x14ac:dyDescent="0.25">
      <c r="A572">
        <v>41243</v>
      </c>
      <c r="B572">
        <v>243469</v>
      </c>
      <c r="C572">
        <v>128.24</v>
      </c>
    </row>
    <row r="573" spans="1:3" x14ac:dyDescent="0.25">
      <c r="A573">
        <v>41246</v>
      </c>
      <c r="B573">
        <v>243547.28</v>
      </c>
      <c r="C573">
        <v>128.27000000000001</v>
      </c>
    </row>
    <row r="574" spans="1:3" x14ac:dyDescent="0.25">
      <c r="A574">
        <v>41247</v>
      </c>
      <c r="B574">
        <v>243197.22</v>
      </c>
      <c r="C574">
        <v>128.08000000000001</v>
      </c>
    </row>
    <row r="575" spans="1:3" x14ac:dyDescent="0.25">
      <c r="A575">
        <v>41248</v>
      </c>
      <c r="B575">
        <v>243481.65</v>
      </c>
      <c r="C575">
        <v>128.22999999999999</v>
      </c>
    </row>
    <row r="576" spans="1:3" x14ac:dyDescent="0.25">
      <c r="A576">
        <v>41249</v>
      </c>
      <c r="B576">
        <v>244437.21</v>
      </c>
      <c r="C576">
        <v>128.72999999999999</v>
      </c>
    </row>
    <row r="577" spans="1:3" x14ac:dyDescent="0.25">
      <c r="A577">
        <v>41250</v>
      </c>
      <c r="B577">
        <v>245008.96</v>
      </c>
      <c r="C577">
        <v>129.02000000000001</v>
      </c>
    </row>
    <row r="578" spans="1:3" x14ac:dyDescent="0.25">
      <c r="A578">
        <v>41253</v>
      </c>
      <c r="B578">
        <v>244908.27</v>
      </c>
      <c r="C578">
        <v>128.96</v>
      </c>
    </row>
    <row r="579" spans="1:3" x14ac:dyDescent="0.25">
      <c r="A579">
        <v>41254</v>
      </c>
      <c r="B579">
        <v>245593.02</v>
      </c>
      <c r="C579">
        <v>129.32</v>
      </c>
    </row>
    <row r="580" spans="1:3" x14ac:dyDescent="0.25">
      <c r="A580">
        <v>41255</v>
      </c>
      <c r="B580">
        <v>246683.93</v>
      </c>
      <c r="C580">
        <v>129.88999999999999</v>
      </c>
    </row>
    <row r="581" spans="1:3" x14ac:dyDescent="0.25">
      <c r="A581">
        <v>41256</v>
      </c>
      <c r="B581">
        <v>245721.33</v>
      </c>
      <c r="C581">
        <v>129.38</v>
      </c>
    </row>
    <row r="582" spans="1:3" x14ac:dyDescent="0.25">
      <c r="A582">
        <v>41257</v>
      </c>
      <c r="B582">
        <v>244691.3</v>
      </c>
      <c r="C582">
        <v>128.83000000000001</v>
      </c>
    </row>
    <row r="583" spans="1:3" x14ac:dyDescent="0.25">
      <c r="A583">
        <v>41260</v>
      </c>
      <c r="B583">
        <v>246318.98</v>
      </c>
      <c r="C583">
        <v>129.68</v>
      </c>
    </row>
    <row r="584" spans="1:3" x14ac:dyDescent="0.25">
      <c r="A584">
        <v>41261</v>
      </c>
      <c r="B584">
        <v>248322.72</v>
      </c>
      <c r="C584">
        <v>130.72999999999999</v>
      </c>
    </row>
    <row r="585" spans="1:3" x14ac:dyDescent="0.25">
      <c r="A585">
        <v>41262</v>
      </c>
      <c r="B585">
        <v>248095.45</v>
      </c>
      <c r="C585">
        <v>130.61000000000001</v>
      </c>
    </row>
    <row r="586" spans="1:3" x14ac:dyDescent="0.25">
      <c r="A586">
        <v>41263</v>
      </c>
      <c r="B586">
        <v>249935.41</v>
      </c>
      <c r="C586">
        <v>131.57</v>
      </c>
    </row>
    <row r="587" spans="1:3" x14ac:dyDescent="0.25">
      <c r="A587">
        <v>41264</v>
      </c>
      <c r="B587">
        <v>248852.84</v>
      </c>
      <c r="C587">
        <v>131</v>
      </c>
    </row>
    <row r="588" spans="1:3" x14ac:dyDescent="0.25">
      <c r="A588">
        <v>41267</v>
      </c>
      <c r="B588">
        <v>248427.48</v>
      </c>
      <c r="C588">
        <v>130.77000000000001</v>
      </c>
    </row>
    <row r="589" spans="1:3" x14ac:dyDescent="0.25">
      <c r="A589">
        <v>41269</v>
      </c>
      <c r="B589">
        <v>248413.74</v>
      </c>
      <c r="C589">
        <v>130.75</v>
      </c>
    </row>
    <row r="590" spans="1:3" x14ac:dyDescent="0.25">
      <c r="A590">
        <v>41270</v>
      </c>
      <c r="B590">
        <v>247762.29</v>
      </c>
      <c r="C590">
        <v>130.41</v>
      </c>
    </row>
    <row r="591" spans="1:3" x14ac:dyDescent="0.25">
      <c r="A591">
        <v>41271</v>
      </c>
      <c r="B591">
        <v>246090.29</v>
      </c>
      <c r="C591">
        <v>129.52000000000001</v>
      </c>
    </row>
    <row r="592" spans="1:3" x14ac:dyDescent="0.25">
      <c r="A592">
        <v>41274</v>
      </c>
      <c r="B592">
        <v>245205.54</v>
      </c>
      <c r="C592">
        <v>129.05000000000001</v>
      </c>
    </row>
    <row r="593" spans="1:3" x14ac:dyDescent="0.25">
      <c r="A593">
        <v>41276</v>
      </c>
      <c r="B593">
        <v>248214.14</v>
      </c>
      <c r="C593">
        <v>130.62</v>
      </c>
    </row>
    <row r="594" spans="1:3" x14ac:dyDescent="0.25">
      <c r="A594">
        <v>41277</v>
      </c>
      <c r="B594">
        <v>248348.91</v>
      </c>
      <c r="C594">
        <v>130.69</v>
      </c>
    </row>
    <row r="595" spans="1:3" x14ac:dyDescent="0.25">
      <c r="A595">
        <v>41278</v>
      </c>
      <c r="B595">
        <v>248459.6</v>
      </c>
      <c r="C595">
        <v>130.75</v>
      </c>
    </row>
    <row r="596" spans="1:3" x14ac:dyDescent="0.25">
      <c r="A596">
        <v>41281</v>
      </c>
      <c r="B596">
        <v>246955.61</v>
      </c>
      <c r="C596">
        <v>129.94</v>
      </c>
    </row>
    <row r="597" spans="1:3" x14ac:dyDescent="0.25">
      <c r="A597">
        <v>41282</v>
      </c>
      <c r="B597">
        <v>246258.33</v>
      </c>
      <c r="C597">
        <v>129.57</v>
      </c>
    </row>
    <row r="598" spans="1:3" x14ac:dyDescent="0.25">
      <c r="A598">
        <v>41283</v>
      </c>
      <c r="B598">
        <v>246816.68</v>
      </c>
      <c r="C598">
        <v>129.86000000000001</v>
      </c>
    </row>
    <row r="599" spans="1:3" x14ac:dyDescent="0.25">
      <c r="A599">
        <v>41284</v>
      </c>
      <c r="B599">
        <v>247973.93</v>
      </c>
      <c r="C599">
        <v>130.47</v>
      </c>
    </row>
    <row r="600" spans="1:3" x14ac:dyDescent="0.25">
      <c r="A600">
        <v>41285</v>
      </c>
      <c r="B600">
        <v>247844.03</v>
      </c>
      <c r="C600">
        <v>130.4</v>
      </c>
    </row>
    <row r="601" spans="1:3" x14ac:dyDescent="0.25">
      <c r="A601">
        <v>41288</v>
      </c>
      <c r="B601">
        <v>247557.26</v>
      </c>
      <c r="C601">
        <v>130.24</v>
      </c>
    </row>
    <row r="602" spans="1:3" x14ac:dyDescent="0.25">
      <c r="A602">
        <v>41289</v>
      </c>
      <c r="B602">
        <v>247597.41</v>
      </c>
      <c r="C602">
        <v>130.25</v>
      </c>
    </row>
    <row r="603" spans="1:3" x14ac:dyDescent="0.25">
      <c r="A603">
        <v>41290</v>
      </c>
      <c r="B603">
        <v>247197.71</v>
      </c>
      <c r="C603">
        <v>130.04</v>
      </c>
    </row>
    <row r="604" spans="1:3" x14ac:dyDescent="0.25">
      <c r="A604">
        <v>41291</v>
      </c>
      <c r="B604">
        <v>248747.09</v>
      </c>
      <c r="C604">
        <v>130.85</v>
      </c>
    </row>
    <row r="605" spans="1:3" x14ac:dyDescent="0.25">
      <c r="A605">
        <v>41292</v>
      </c>
      <c r="B605">
        <v>247921.71</v>
      </c>
      <c r="C605">
        <v>130.41999999999999</v>
      </c>
    </row>
    <row r="606" spans="1:3" x14ac:dyDescent="0.25">
      <c r="A606">
        <v>41296</v>
      </c>
      <c r="B606">
        <v>248733.39</v>
      </c>
      <c r="C606">
        <v>130.83000000000001</v>
      </c>
    </row>
    <row r="607" spans="1:3" x14ac:dyDescent="0.25">
      <c r="A607">
        <v>41297</v>
      </c>
      <c r="B607">
        <v>248952.13</v>
      </c>
      <c r="C607">
        <v>130.94</v>
      </c>
    </row>
    <row r="608" spans="1:3" x14ac:dyDescent="0.25">
      <c r="A608">
        <v>41298</v>
      </c>
      <c r="B608">
        <v>249048.74</v>
      </c>
      <c r="C608">
        <v>130.99</v>
      </c>
    </row>
    <row r="609" spans="1:3" x14ac:dyDescent="0.25">
      <c r="A609">
        <v>41299</v>
      </c>
      <c r="B609">
        <v>250423.06</v>
      </c>
      <c r="C609">
        <v>131.71</v>
      </c>
    </row>
    <row r="610" spans="1:3" x14ac:dyDescent="0.25">
      <c r="A610">
        <v>41302</v>
      </c>
      <c r="B610">
        <v>250146.78</v>
      </c>
      <c r="C610">
        <v>131.55000000000001</v>
      </c>
    </row>
    <row r="611" spans="1:3" x14ac:dyDescent="0.25">
      <c r="A611">
        <v>41303</v>
      </c>
      <c r="B611">
        <v>251200.54</v>
      </c>
      <c r="C611">
        <v>132.1</v>
      </c>
    </row>
    <row r="612" spans="1:3" x14ac:dyDescent="0.25">
      <c r="A612">
        <v>41304</v>
      </c>
      <c r="B612">
        <v>250733.72</v>
      </c>
      <c r="C612">
        <v>131.85</v>
      </c>
    </row>
    <row r="613" spans="1:3" x14ac:dyDescent="0.25">
      <c r="A613">
        <v>41305</v>
      </c>
      <c r="B613">
        <v>250063.33</v>
      </c>
      <c r="C613">
        <v>131.5</v>
      </c>
    </row>
    <row r="614" spans="1:3" x14ac:dyDescent="0.25">
      <c r="A614">
        <v>41306</v>
      </c>
      <c r="B614">
        <v>252334.76</v>
      </c>
      <c r="C614">
        <v>132.69</v>
      </c>
    </row>
    <row r="615" spans="1:3" x14ac:dyDescent="0.25">
      <c r="A615">
        <v>41309</v>
      </c>
      <c r="B615">
        <v>250870.41</v>
      </c>
      <c r="C615">
        <v>131.91</v>
      </c>
    </row>
    <row r="616" spans="1:3" x14ac:dyDescent="0.25">
      <c r="A616">
        <v>41310</v>
      </c>
      <c r="B616">
        <v>252467.95</v>
      </c>
      <c r="C616">
        <v>132.74</v>
      </c>
    </row>
    <row r="617" spans="1:3" x14ac:dyDescent="0.25">
      <c r="A617">
        <v>41311</v>
      </c>
      <c r="B617">
        <v>252530.39</v>
      </c>
      <c r="C617">
        <v>132.77000000000001</v>
      </c>
    </row>
    <row r="618" spans="1:3" x14ac:dyDescent="0.25">
      <c r="A618">
        <v>41312</v>
      </c>
      <c r="B618">
        <v>252181.93</v>
      </c>
      <c r="C618">
        <v>132.59</v>
      </c>
    </row>
    <row r="619" spans="1:3" x14ac:dyDescent="0.25">
      <c r="A619">
        <v>41313</v>
      </c>
      <c r="B619">
        <v>253447.3</v>
      </c>
      <c r="C619">
        <v>133.25</v>
      </c>
    </row>
    <row r="620" spans="1:3" x14ac:dyDescent="0.25">
      <c r="A620">
        <v>41316</v>
      </c>
      <c r="B620">
        <v>253258.4</v>
      </c>
      <c r="C620">
        <v>133.13999999999999</v>
      </c>
    </row>
    <row r="621" spans="1:3" x14ac:dyDescent="0.25">
      <c r="A621">
        <v>41317</v>
      </c>
      <c r="B621">
        <v>253593.89</v>
      </c>
      <c r="C621">
        <v>133.31</v>
      </c>
    </row>
    <row r="622" spans="1:3" x14ac:dyDescent="0.25">
      <c r="A622">
        <v>41318</v>
      </c>
      <c r="B622">
        <v>253834.47</v>
      </c>
      <c r="C622">
        <v>133.44</v>
      </c>
    </row>
    <row r="623" spans="1:3" x14ac:dyDescent="0.25">
      <c r="A623">
        <v>41319</v>
      </c>
      <c r="B623">
        <v>253951.02</v>
      </c>
      <c r="C623">
        <v>133.49</v>
      </c>
    </row>
    <row r="624" spans="1:3" x14ac:dyDescent="0.25">
      <c r="A624">
        <v>41320</v>
      </c>
      <c r="B624">
        <v>253690.83</v>
      </c>
      <c r="C624">
        <v>133.35</v>
      </c>
    </row>
    <row r="625" spans="1:3" x14ac:dyDescent="0.25">
      <c r="A625">
        <v>41324</v>
      </c>
      <c r="B625">
        <v>255279.35</v>
      </c>
      <c r="C625">
        <v>134.16999999999999</v>
      </c>
    </row>
    <row r="626" spans="1:3" x14ac:dyDescent="0.25">
      <c r="A626">
        <v>41325</v>
      </c>
      <c r="B626">
        <v>252848.88</v>
      </c>
      <c r="C626">
        <v>132.88999999999999</v>
      </c>
    </row>
    <row r="627" spans="1:3" x14ac:dyDescent="0.25">
      <c r="A627">
        <v>41326</v>
      </c>
      <c r="B627">
        <v>251394.97</v>
      </c>
      <c r="C627">
        <v>132.13</v>
      </c>
    </row>
    <row r="628" spans="1:3" x14ac:dyDescent="0.25">
      <c r="A628">
        <v>41327</v>
      </c>
      <c r="B628">
        <v>253340.78</v>
      </c>
      <c r="C628">
        <v>133.13999999999999</v>
      </c>
    </row>
    <row r="629" spans="1:3" x14ac:dyDescent="0.25">
      <c r="A629">
        <v>41330</v>
      </c>
      <c r="B629">
        <v>249870.4</v>
      </c>
      <c r="C629">
        <v>131.31</v>
      </c>
    </row>
    <row r="630" spans="1:3" x14ac:dyDescent="0.25">
      <c r="A630">
        <v>41331</v>
      </c>
      <c r="B630">
        <v>251237.78</v>
      </c>
      <c r="C630">
        <v>132.03</v>
      </c>
    </row>
    <row r="631" spans="1:3" x14ac:dyDescent="0.25">
      <c r="A631">
        <v>41332</v>
      </c>
      <c r="B631">
        <v>251974.61</v>
      </c>
      <c r="C631">
        <v>132.41</v>
      </c>
    </row>
    <row r="632" spans="1:3" x14ac:dyDescent="0.25">
      <c r="A632">
        <v>41333</v>
      </c>
      <c r="B632">
        <v>252893.07</v>
      </c>
      <c r="C632">
        <v>132.88999999999999</v>
      </c>
    </row>
    <row r="633" spans="1:3" x14ac:dyDescent="0.25">
      <c r="A633">
        <v>41334</v>
      </c>
      <c r="B633">
        <v>253811.94</v>
      </c>
      <c r="C633">
        <v>133.37</v>
      </c>
    </row>
    <row r="634" spans="1:3" x14ac:dyDescent="0.25">
      <c r="A634">
        <v>41337</v>
      </c>
      <c r="B634">
        <v>252965.3</v>
      </c>
      <c r="C634">
        <v>132.91</v>
      </c>
    </row>
    <row r="635" spans="1:3" x14ac:dyDescent="0.25">
      <c r="A635">
        <v>41338</v>
      </c>
      <c r="B635">
        <v>254547.5</v>
      </c>
      <c r="C635">
        <v>133.74</v>
      </c>
    </row>
    <row r="636" spans="1:3" x14ac:dyDescent="0.25">
      <c r="A636">
        <v>41339</v>
      </c>
      <c r="B636">
        <v>254966.56</v>
      </c>
      <c r="C636">
        <v>133.96</v>
      </c>
    </row>
    <row r="637" spans="1:3" x14ac:dyDescent="0.25">
      <c r="A637">
        <v>41340</v>
      </c>
      <c r="B637">
        <v>254778.01</v>
      </c>
      <c r="C637">
        <v>133.85</v>
      </c>
    </row>
    <row r="638" spans="1:3" x14ac:dyDescent="0.25">
      <c r="A638">
        <v>41341</v>
      </c>
      <c r="B638">
        <v>255165.53</v>
      </c>
      <c r="C638">
        <v>134.05000000000001</v>
      </c>
    </row>
    <row r="639" spans="1:3" x14ac:dyDescent="0.25">
      <c r="A639">
        <v>41344</v>
      </c>
      <c r="B639">
        <v>254730.71</v>
      </c>
      <c r="C639">
        <v>133.82</v>
      </c>
    </row>
    <row r="640" spans="1:3" x14ac:dyDescent="0.25">
      <c r="A640">
        <v>41345</v>
      </c>
      <c r="B640">
        <v>254779.07</v>
      </c>
      <c r="C640">
        <v>133.84</v>
      </c>
    </row>
    <row r="641" spans="1:3" x14ac:dyDescent="0.25">
      <c r="A641">
        <v>41346</v>
      </c>
      <c r="B641">
        <v>254908.25</v>
      </c>
      <c r="C641">
        <v>133.9</v>
      </c>
    </row>
    <row r="642" spans="1:3" x14ac:dyDescent="0.25">
      <c r="A642">
        <v>41347</v>
      </c>
      <c r="B642">
        <v>255933.2</v>
      </c>
      <c r="C642">
        <v>134.44</v>
      </c>
    </row>
    <row r="643" spans="1:3" x14ac:dyDescent="0.25">
      <c r="A643">
        <v>41348</v>
      </c>
      <c r="B643">
        <v>255715.47</v>
      </c>
      <c r="C643">
        <v>134.32</v>
      </c>
    </row>
    <row r="644" spans="1:3" x14ac:dyDescent="0.25">
      <c r="A644">
        <v>41351</v>
      </c>
      <c r="B644">
        <v>255748.8</v>
      </c>
      <c r="C644">
        <v>134.33000000000001</v>
      </c>
    </row>
    <row r="645" spans="1:3" x14ac:dyDescent="0.25">
      <c r="A645">
        <v>41352</v>
      </c>
      <c r="B645">
        <v>255271.67999999999</v>
      </c>
      <c r="C645">
        <v>134.07</v>
      </c>
    </row>
    <row r="646" spans="1:3" x14ac:dyDescent="0.25">
      <c r="A646">
        <v>41353</v>
      </c>
      <c r="B646">
        <v>255320.97</v>
      </c>
      <c r="C646">
        <v>134.09</v>
      </c>
    </row>
    <row r="647" spans="1:3" x14ac:dyDescent="0.25">
      <c r="A647">
        <v>41354</v>
      </c>
      <c r="B647">
        <v>254187.43</v>
      </c>
      <c r="C647">
        <v>133.5</v>
      </c>
    </row>
    <row r="648" spans="1:3" x14ac:dyDescent="0.25">
      <c r="A648">
        <v>41355</v>
      </c>
      <c r="B648">
        <v>255901.1</v>
      </c>
      <c r="C648">
        <v>134.38999999999999</v>
      </c>
    </row>
    <row r="649" spans="1:3" x14ac:dyDescent="0.25">
      <c r="A649">
        <v>41358</v>
      </c>
      <c r="B649">
        <v>254965.4</v>
      </c>
      <c r="C649">
        <v>133.88999999999999</v>
      </c>
    </row>
    <row r="650" spans="1:3" x14ac:dyDescent="0.25">
      <c r="A650">
        <v>41359</v>
      </c>
      <c r="B650">
        <v>256847.62</v>
      </c>
      <c r="C650">
        <v>134.88</v>
      </c>
    </row>
    <row r="651" spans="1:3" x14ac:dyDescent="0.25">
      <c r="A651">
        <v>41360</v>
      </c>
      <c r="B651">
        <v>257030.9</v>
      </c>
      <c r="C651">
        <v>134.97</v>
      </c>
    </row>
    <row r="652" spans="1:3" x14ac:dyDescent="0.25">
      <c r="A652">
        <v>41361</v>
      </c>
      <c r="B652">
        <v>257677.56</v>
      </c>
      <c r="C652">
        <v>135.30000000000001</v>
      </c>
    </row>
    <row r="653" spans="1:3" x14ac:dyDescent="0.25">
      <c r="A653">
        <v>41365</v>
      </c>
      <c r="B653">
        <v>256648.44</v>
      </c>
      <c r="C653">
        <v>134.75</v>
      </c>
    </row>
    <row r="654" spans="1:3" x14ac:dyDescent="0.25">
      <c r="A654">
        <v>41366</v>
      </c>
      <c r="B654">
        <v>257705.53</v>
      </c>
      <c r="C654">
        <v>135.30000000000001</v>
      </c>
    </row>
    <row r="655" spans="1:3" x14ac:dyDescent="0.25">
      <c r="A655">
        <v>41367</v>
      </c>
      <c r="B655">
        <v>255405.56</v>
      </c>
      <c r="C655">
        <v>134.09</v>
      </c>
    </row>
    <row r="656" spans="1:3" x14ac:dyDescent="0.25">
      <c r="A656">
        <v>41368</v>
      </c>
      <c r="B656">
        <v>256306.82</v>
      </c>
      <c r="C656">
        <v>134.56</v>
      </c>
    </row>
    <row r="657" spans="1:3" x14ac:dyDescent="0.25">
      <c r="A657">
        <v>41369</v>
      </c>
      <c r="B657">
        <v>255240.82</v>
      </c>
      <c r="C657">
        <v>134</v>
      </c>
    </row>
    <row r="658" spans="1:3" x14ac:dyDescent="0.25">
      <c r="A658">
        <v>41372</v>
      </c>
      <c r="B658">
        <v>256675.34</v>
      </c>
      <c r="C658">
        <v>134.74</v>
      </c>
    </row>
    <row r="659" spans="1:3" x14ac:dyDescent="0.25">
      <c r="A659">
        <v>41373</v>
      </c>
      <c r="B659">
        <v>257541.07</v>
      </c>
      <c r="C659">
        <v>135.19</v>
      </c>
    </row>
    <row r="660" spans="1:3" x14ac:dyDescent="0.25">
      <c r="A660">
        <v>41374</v>
      </c>
      <c r="B660">
        <v>259439.73</v>
      </c>
      <c r="C660">
        <v>136.18</v>
      </c>
    </row>
    <row r="661" spans="1:3" x14ac:dyDescent="0.25">
      <c r="A661">
        <v>41375</v>
      </c>
      <c r="B661">
        <v>260309.17</v>
      </c>
      <c r="C661">
        <v>136.63999999999999</v>
      </c>
    </row>
    <row r="662" spans="1:3" x14ac:dyDescent="0.25">
      <c r="A662">
        <v>41376</v>
      </c>
      <c r="B662">
        <v>258997.91</v>
      </c>
      <c r="C662">
        <v>135.94</v>
      </c>
    </row>
    <row r="663" spans="1:3" x14ac:dyDescent="0.25">
      <c r="A663">
        <v>41379</v>
      </c>
      <c r="B663">
        <v>254424.88</v>
      </c>
      <c r="C663">
        <v>133.53</v>
      </c>
    </row>
    <row r="664" spans="1:3" x14ac:dyDescent="0.25">
      <c r="A664">
        <v>41380</v>
      </c>
      <c r="B664">
        <v>257230.14</v>
      </c>
      <c r="C664">
        <v>135</v>
      </c>
    </row>
    <row r="665" spans="1:3" x14ac:dyDescent="0.25">
      <c r="A665">
        <v>41381</v>
      </c>
      <c r="B665">
        <v>256879.18</v>
      </c>
      <c r="C665">
        <v>134.81</v>
      </c>
    </row>
    <row r="666" spans="1:3" x14ac:dyDescent="0.25">
      <c r="A666">
        <v>41382</v>
      </c>
      <c r="B666">
        <v>256507.51</v>
      </c>
      <c r="C666">
        <v>134.62</v>
      </c>
    </row>
    <row r="667" spans="1:3" x14ac:dyDescent="0.25">
      <c r="A667">
        <v>41383</v>
      </c>
      <c r="B667">
        <v>256763.94</v>
      </c>
      <c r="C667">
        <v>134.75</v>
      </c>
    </row>
    <row r="668" spans="1:3" x14ac:dyDescent="0.25">
      <c r="A668">
        <v>41386</v>
      </c>
      <c r="B668">
        <v>256796.18</v>
      </c>
      <c r="C668">
        <v>134.75</v>
      </c>
    </row>
    <row r="669" spans="1:3" x14ac:dyDescent="0.25">
      <c r="A669">
        <v>41387</v>
      </c>
      <c r="B669">
        <v>257968.64000000001</v>
      </c>
      <c r="C669">
        <v>135.37</v>
      </c>
    </row>
    <row r="670" spans="1:3" x14ac:dyDescent="0.25">
      <c r="A670">
        <v>41388</v>
      </c>
      <c r="B670">
        <v>258140.05</v>
      </c>
      <c r="C670">
        <v>135.44999999999999</v>
      </c>
    </row>
    <row r="671" spans="1:3" x14ac:dyDescent="0.25">
      <c r="A671">
        <v>41389</v>
      </c>
      <c r="B671">
        <v>259325.16</v>
      </c>
      <c r="C671">
        <v>136.07</v>
      </c>
    </row>
    <row r="672" spans="1:3" x14ac:dyDescent="0.25">
      <c r="A672">
        <v>41390</v>
      </c>
      <c r="B672">
        <v>258953.73</v>
      </c>
      <c r="C672">
        <v>135.87</v>
      </c>
    </row>
    <row r="673" spans="1:3" x14ac:dyDescent="0.25">
      <c r="A673">
        <v>41393</v>
      </c>
      <c r="B673">
        <v>260547.43</v>
      </c>
      <c r="C673">
        <v>136.69999999999999</v>
      </c>
    </row>
    <row r="674" spans="1:3" x14ac:dyDescent="0.25">
      <c r="A674">
        <v>41394</v>
      </c>
      <c r="B674">
        <v>260706.49</v>
      </c>
      <c r="C674">
        <v>136.78</v>
      </c>
    </row>
    <row r="675" spans="1:3" x14ac:dyDescent="0.25">
      <c r="A675">
        <v>41395</v>
      </c>
      <c r="B675">
        <v>259659.31</v>
      </c>
      <c r="C675">
        <v>136.22</v>
      </c>
    </row>
    <row r="676" spans="1:3" x14ac:dyDescent="0.25">
      <c r="A676">
        <v>41396</v>
      </c>
      <c r="B676">
        <v>260982.27</v>
      </c>
      <c r="C676">
        <v>136.91</v>
      </c>
    </row>
    <row r="677" spans="1:3" x14ac:dyDescent="0.25">
      <c r="A677">
        <v>41397</v>
      </c>
      <c r="B677">
        <v>263002.92</v>
      </c>
      <c r="C677">
        <v>137.97</v>
      </c>
    </row>
    <row r="678" spans="1:3" x14ac:dyDescent="0.25">
      <c r="A678">
        <v>41400</v>
      </c>
      <c r="B678">
        <v>262878.92</v>
      </c>
      <c r="C678">
        <v>137.88999999999999</v>
      </c>
    </row>
    <row r="679" spans="1:3" x14ac:dyDescent="0.25">
      <c r="A679">
        <v>41401</v>
      </c>
      <c r="B679">
        <v>264039.12</v>
      </c>
      <c r="C679">
        <v>138.5</v>
      </c>
    </row>
    <row r="680" spans="1:3" x14ac:dyDescent="0.25">
      <c r="A680">
        <v>41402</v>
      </c>
      <c r="B680">
        <v>265454.15999999997</v>
      </c>
      <c r="C680">
        <v>139.24</v>
      </c>
    </row>
    <row r="681" spans="1:3" x14ac:dyDescent="0.25">
      <c r="A681">
        <v>41403</v>
      </c>
      <c r="B681">
        <v>265103.03000000003</v>
      </c>
      <c r="C681">
        <v>139.05000000000001</v>
      </c>
    </row>
    <row r="682" spans="1:3" x14ac:dyDescent="0.25">
      <c r="A682">
        <v>41404</v>
      </c>
      <c r="B682">
        <v>265637.77</v>
      </c>
      <c r="C682">
        <v>139.33000000000001</v>
      </c>
    </row>
    <row r="683" spans="1:3" x14ac:dyDescent="0.25">
      <c r="A683">
        <v>41407</v>
      </c>
      <c r="B683">
        <v>265648.52</v>
      </c>
      <c r="C683">
        <v>139.32</v>
      </c>
    </row>
    <row r="684" spans="1:3" x14ac:dyDescent="0.25">
      <c r="A684">
        <v>41408</v>
      </c>
      <c r="B684">
        <v>268303.8</v>
      </c>
      <c r="C684">
        <v>140.71</v>
      </c>
    </row>
    <row r="685" spans="1:3" x14ac:dyDescent="0.25">
      <c r="A685">
        <v>41409</v>
      </c>
      <c r="B685">
        <v>269774.03000000003</v>
      </c>
      <c r="C685">
        <v>141.47999999999999</v>
      </c>
    </row>
    <row r="686" spans="1:3" x14ac:dyDescent="0.25">
      <c r="A686">
        <v>41410</v>
      </c>
      <c r="B686">
        <v>268561.84999999998</v>
      </c>
      <c r="C686">
        <v>140.84</v>
      </c>
    </row>
    <row r="687" spans="1:3" x14ac:dyDescent="0.25">
      <c r="A687">
        <v>41411</v>
      </c>
      <c r="B687">
        <v>271127.36</v>
      </c>
      <c r="C687">
        <v>142.18</v>
      </c>
    </row>
    <row r="688" spans="1:3" x14ac:dyDescent="0.25">
      <c r="A688">
        <v>41414</v>
      </c>
      <c r="B688">
        <v>270949.36</v>
      </c>
      <c r="C688">
        <v>142.08000000000001</v>
      </c>
    </row>
    <row r="689" spans="1:3" x14ac:dyDescent="0.25">
      <c r="A689">
        <v>41415</v>
      </c>
      <c r="B689">
        <v>271546.08</v>
      </c>
      <c r="C689">
        <v>142.38999999999999</v>
      </c>
    </row>
    <row r="690" spans="1:3" x14ac:dyDescent="0.25">
      <c r="A690">
        <v>41416</v>
      </c>
      <c r="B690">
        <v>269341.57</v>
      </c>
      <c r="C690">
        <v>141.22999999999999</v>
      </c>
    </row>
    <row r="691" spans="1:3" x14ac:dyDescent="0.25">
      <c r="A691">
        <v>41417</v>
      </c>
      <c r="B691">
        <v>268697.98</v>
      </c>
      <c r="C691">
        <v>140.88999999999999</v>
      </c>
    </row>
    <row r="692" spans="1:3" x14ac:dyDescent="0.25">
      <c r="A692">
        <v>41418</v>
      </c>
      <c r="B692">
        <v>268557</v>
      </c>
      <c r="C692">
        <v>140.81</v>
      </c>
    </row>
    <row r="693" spans="1:3" x14ac:dyDescent="0.25">
      <c r="A693">
        <v>41422</v>
      </c>
      <c r="B693">
        <v>270103.02</v>
      </c>
      <c r="C693">
        <v>141.6</v>
      </c>
    </row>
    <row r="694" spans="1:3" x14ac:dyDescent="0.25">
      <c r="A694">
        <v>41423</v>
      </c>
      <c r="B694">
        <v>268361.59000000003</v>
      </c>
      <c r="C694">
        <v>140.69</v>
      </c>
    </row>
    <row r="695" spans="1:3" x14ac:dyDescent="0.25">
      <c r="A695">
        <v>41424</v>
      </c>
      <c r="B695">
        <v>269382.75</v>
      </c>
      <c r="C695">
        <v>141.22</v>
      </c>
    </row>
    <row r="696" spans="1:3" x14ac:dyDescent="0.25">
      <c r="A696">
        <v>41425</v>
      </c>
      <c r="B696">
        <v>265897</v>
      </c>
      <c r="C696">
        <v>139.38999999999999</v>
      </c>
    </row>
    <row r="697" spans="1:3" x14ac:dyDescent="0.25">
      <c r="A697">
        <v>41428</v>
      </c>
      <c r="B697">
        <v>267427.40999999997</v>
      </c>
      <c r="C697">
        <v>140.18</v>
      </c>
    </row>
    <row r="698" spans="1:3" x14ac:dyDescent="0.25">
      <c r="A698">
        <v>41429</v>
      </c>
      <c r="B698">
        <v>266274.01</v>
      </c>
      <c r="C698">
        <v>139.57</v>
      </c>
    </row>
    <row r="699" spans="1:3" x14ac:dyDescent="0.25">
      <c r="A699">
        <v>41430</v>
      </c>
      <c r="B699">
        <v>264290.71000000002</v>
      </c>
      <c r="C699">
        <v>138.53</v>
      </c>
    </row>
    <row r="700" spans="1:3" x14ac:dyDescent="0.25">
      <c r="A700">
        <v>41431</v>
      </c>
      <c r="B700">
        <v>265623.69</v>
      </c>
      <c r="C700">
        <v>139.22</v>
      </c>
    </row>
    <row r="701" spans="1:3" x14ac:dyDescent="0.25">
      <c r="A701">
        <v>41432</v>
      </c>
      <c r="B701">
        <v>267883.08</v>
      </c>
      <c r="C701">
        <v>140.4</v>
      </c>
    </row>
    <row r="702" spans="1:3" x14ac:dyDescent="0.25">
      <c r="A702">
        <v>41435</v>
      </c>
      <c r="B702">
        <v>267331.03000000003</v>
      </c>
      <c r="C702">
        <v>140.1</v>
      </c>
    </row>
    <row r="703" spans="1:3" x14ac:dyDescent="0.25">
      <c r="A703">
        <v>41436</v>
      </c>
      <c r="B703">
        <v>267542.09999999998</v>
      </c>
      <c r="C703">
        <v>140.21</v>
      </c>
    </row>
    <row r="704" spans="1:3" x14ac:dyDescent="0.25">
      <c r="A704">
        <v>41437</v>
      </c>
      <c r="B704">
        <v>268123.63</v>
      </c>
      <c r="C704">
        <v>140.51</v>
      </c>
    </row>
    <row r="705" spans="1:3" x14ac:dyDescent="0.25">
      <c r="A705">
        <v>41438</v>
      </c>
      <c r="B705">
        <v>269402.74</v>
      </c>
      <c r="C705">
        <v>141.18</v>
      </c>
    </row>
    <row r="706" spans="1:3" x14ac:dyDescent="0.25">
      <c r="A706">
        <v>41439</v>
      </c>
      <c r="B706">
        <v>269491.18</v>
      </c>
      <c r="C706">
        <v>141.22</v>
      </c>
    </row>
    <row r="707" spans="1:3" x14ac:dyDescent="0.25">
      <c r="A707">
        <v>41442</v>
      </c>
      <c r="B707">
        <v>270095.13</v>
      </c>
      <c r="C707">
        <v>141.53</v>
      </c>
    </row>
    <row r="708" spans="1:3" x14ac:dyDescent="0.25">
      <c r="A708">
        <v>41443</v>
      </c>
      <c r="B708">
        <v>271545.40000000002</v>
      </c>
      <c r="C708">
        <v>142.28</v>
      </c>
    </row>
    <row r="709" spans="1:3" x14ac:dyDescent="0.25">
      <c r="A709">
        <v>41444</v>
      </c>
      <c r="B709">
        <v>268119.28000000003</v>
      </c>
      <c r="C709">
        <v>140.47999999999999</v>
      </c>
    </row>
    <row r="710" spans="1:3" x14ac:dyDescent="0.25">
      <c r="A710">
        <v>41445</v>
      </c>
      <c r="B710">
        <v>267135.03000000003</v>
      </c>
      <c r="C710">
        <v>139.96</v>
      </c>
    </row>
    <row r="711" spans="1:3" x14ac:dyDescent="0.25">
      <c r="A711">
        <v>41446</v>
      </c>
      <c r="B711">
        <v>266543.96999999997</v>
      </c>
      <c r="C711">
        <v>139.65</v>
      </c>
    </row>
    <row r="712" spans="1:3" x14ac:dyDescent="0.25">
      <c r="A712">
        <v>41449</v>
      </c>
      <c r="B712">
        <v>266121.96000000002</v>
      </c>
      <c r="C712">
        <v>139.41999999999999</v>
      </c>
    </row>
    <row r="713" spans="1:3" x14ac:dyDescent="0.25">
      <c r="A713">
        <v>41450</v>
      </c>
      <c r="B713">
        <v>267053.71000000002</v>
      </c>
      <c r="C713">
        <v>139.9</v>
      </c>
    </row>
    <row r="714" spans="1:3" x14ac:dyDescent="0.25">
      <c r="A714">
        <v>41451</v>
      </c>
      <c r="B714">
        <v>268184.62</v>
      </c>
      <c r="C714">
        <v>140.49</v>
      </c>
    </row>
    <row r="715" spans="1:3" x14ac:dyDescent="0.25">
      <c r="A715">
        <v>41452</v>
      </c>
      <c r="B715">
        <v>268314</v>
      </c>
      <c r="C715">
        <v>140.56</v>
      </c>
    </row>
    <row r="716" spans="1:3" x14ac:dyDescent="0.25">
      <c r="A716">
        <v>41453</v>
      </c>
      <c r="B716">
        <v>267011.63</v>
      </c>
      <c r="C716">
        <v>139.87</v>
      </c>
    </row>
    <row r="717" spans="1:3" x14ac:dyDescent="0.25">
      <c r="A717">
        <v>41456</v>
      </c>
      <c r="B717">
        <v>267349.59999999998</v>
      </c>
      <c r="C717">
        <v>140.04</v>
      </c>
    </row>
    <row r="718" spans="1:3" x14ac:dyDescent="0.25">
      <c r="A718">
        <v>41457</v>
      </c>
      <c r="B718">
        <v>267216.98</v>
      </c>
      <c r="C718">
        <v>139.96</v>
      </c>
    </row>
    <row r="719" spans="1:3" x14ac:dyDescent="0.25">
      <c r="A719">
        <v>41458</v>
      </c>
      <c r="B719">
        <v>267093.17</v>
      </c>
      <c r="C719">
        <v>139.88999999999999</v>
      </c>
    </row>
    <row r="720" spans="1:3" x14ac:dyDescent="0.25">
      <c r="A720">
        <v>41460</v>
      </c>
      <c r="B720">
        <v>267950.58</v>
      </c>
      <c r="C720">
        <v>140.34</v>
      </c>
    </row>
    <row r="721" spans="1:3" x14ac:dyDescent="0.25">
      <c r="A721">
        <v>41463</v>
      </c>
      <c r="B721">
        <v>268238.15000000002</v>
      </c>
      <c r="C721">
        <v>140.47999999999999</v>
      </c>
    </row>
    <row r="722" spans="1:3" x14ac:dyDescent="0.25">
      <c r="A722">
        <v>41464</v>
      </c>
      <c r="B722">
        <v>269744.96000000002</v>
      </c>
      <c r="C722">
        <v>141.26</v>
      </c>
    </row>
    <row r="723" spans="1:3" x14ac:dyDescent="0.25">
      <c r="A723">
        <v>41465</v>
      </c>
      <c r="B723">
        <v>269323.03999999998</v>
      </c>
      <c r="C723">
        <v>141.04</v>
      </c>
    </row>
    <row r="724" spans="1:3" x14ac:dyDescent="0.25">
      <c r="A724">
        <v>41466</v>
      </c>
      <c r="B724">
        <v>272112.36</v>
      </c>
      <c r="C724">
        <v>142.49</v>
      </c>
    </row>
    <row r="725" spans="1:3" x14ac:dyDescent="0.25">
      <c r="A725">
        <v>41467</v>
      </c>
      <c r="B725">
        <v>273126.17</v>
      </c>
      <c r="C725">
        <v>143.02000000000001</v>
      </c>
    </row>
    <row r="726" spans="1:3" x14ac:dyDescent="0.25">
      <c r="A726">
        <v>41470</v>
      </c>
      <c r="B726">
        <v>272671.64</v>
      </c>
      <c r="C726">
        <v>142.77000000000001</v>
      </c>
    </row>
    <row r="727" spans="1:3" x14ac:dyDescent="0.25">
      <c r="A727">
        <v>41471</v>
      </c>
      <c r="B727">
        <v>272521.83</v>
      </c>
      <c r="C727">
        <v>142.69</v>
      </c>
    </row>
    <row r="728" spans="1:3" x14ac:dyDescent="0.25">
      <c r="A728">
        <v>41472</v>
      </c>
      <c r="B728">
        <v>273036.27</v>
      </c>
      <c r="C728">
        <v>142.94999999999999</v>
      </c>
    </row>
    <row r="729" spans="1:3" x14ac:dyDescent="0.25">
      <c r="A729">
        <v>41473</v>
      </c>
      <c r="B729">
        <v>274341.83</v>
      </c>
      <c r="C729">
        <v>143.63</v>
      </c>
    </row>
    <row r="730" spans="1:3" x14ac:dyDescent="0.25">
      <c r="A730">
        <v>41474</v>
      </c>
      <c r="B730">
        <v>274543.27</v>
      </c>
      <c r="C730">
        <v>143.74</v>
      </c>
    </row>
    <row r="731" spans="1:3" x14ac:dyDescent="0.25">
      <c r="A731">
        <v>41477</v>
      </c>
      <c r="B731">
        <v>274996.11</v>
      </c>
      <c r="C731">
        <v>143.96</v>
      </c>
    </row>
    <row r="732" spans="1:3" x14ac:dyDescent="0.25">
      <c r="A732">
        <v>41478</v>
      </c>
      <c r="B732">
        <v>274476.45</v>
      </c>
      <c r="C732">
        <v>143.69</v>
      </c>
    </row>
    <row r="733" spans="1:3" x14ac:dyDescent="0.25">
      <c r="A733">
        <v>41479</v>
      </c>
      <c r="B733">
        <v>273519.56</v>
      </c>
      <c r="C733">
        <v>143.18</v>
      </c>
    </row>
    <row r="734" spans="1:3" x14ac:dyDescent="0.25">
      <c r="A734">
        <v>41480</v>
      </c>
      <c r="B734">
        <v>274070.62</v>
      </c>
      <c r="C734">
        <v>143.47</v>
      </c>
    </row>
    <row r="735" spans="1:3" x14ac:dyDescent="0.25">
      <c r="A735">
        <v>41481</v>
      </c>
      <c r="B735">
        <v>274270.03000000003</v>
      </c>
      <c r="C735">
        <v>143.57</v>
      </c>
    </row>
    <row r="736" spans="1:3" x14ac:dyDescent="0.25">
      <c r="A736">
        <v>41484</v>
      </c>
      <c r="B736">
        <v>273363.99</v>
      </c>
      <c r="C736">
        <v>143.08000000000001</v>
      </c>
    </row>
    <row r="737" spans="1:3" x14ac:dyDescent="0.25">
      <c r="A737">
        <v>41485</v>
      </c>
      <c r="B737">
        <v>273330.94</v>
      </c>
      <c r="C737">
        <v>143.06</v>
      </c>
    </row>
    <row r="738" spans="1:3" x14ac:dyDescent="0.25">
      <c r="A738">
        <v>41486</v>
      </c>
      <c r="B738">
        <v>273168.78000000003</v>
      </c>
      <c r="C738">
        <v>142.97</v>
      </c>
    </row>
    <row r="739" spans="1:3" x14ac:dyDescent="0.25">
      <c r="A739">
        <v>41487</v>
      </c>
      <c r="B739">
        <v>276384.78999999998</v>
      </c>
      <c r="C739">
        <v>144.65</v>
      </c>
    </row>
    <row r="740" spans="1:3" x14ac:dyDescent="0.25">
      <c r="A740">
        <v>41488</v>
      </c>
      <c r="B740">
        <v>276626.78999999998</v>
      </c>
      <c r="C740">
        <v>144.77000000000001</v>
      </c>
    </row>
    <row r="741" spans="1:3" x14ac:dyDescent="0.25">
      <c r="A741">
        <v>41491</v>
      </c>
      <c r="B741">
        <v>276178.58</v>
      </c>
      <c r="C741">
        <v>144.53</v>
      </c>
    </row>
    <row r="742" spans="1:3" x14ac:dyDescent="0.25">
      <c r="A742">
        <v>41492</v>
      </c>
      <c r="B742">
        <v>274834.32</v>
      </c>
      <c r="C742">
        <v>143.82</v>
      </c>
    </row>
    <row r="743" spans="1:3" x14ac:dyDescent="0.25">
      <c r="A743">
        <v>41493</v>
      </c>
      <c r="B743">
        <v>273986.28000000003</v>
      </c>
      <c r="C743">
        <v>143.37</v>
      </c>
    </row>
    <row r="744" spans="1:3" x14ac:dyDescent="0.25">
      <c r="A744">
        <v>41494</v>
      </c>
      <c r="B744">
        <v>274974.25</v>
      </c>
      <c r="C744">
        <v>143.88999999999999</v>
      </c>
    </row>
    <row r="745" spans="1:3" x14ac:dyDescent="0.25">
      <c r="A745">
        <v>41495</v>
      </c>
      <c r="B745">
        <v>274227.32</v>
      </c>
      <c r="C745">
        <v>143.49</v>
      </c>
    </row>
    <row r="746" spans="1:3" x14ac:dyDescent="0.25">
      <c r="A746">
        <v>41498</v>
      </c>
      <c r="B746">
        <v>273834.56</v>
      </c>
      <c r="C746">
        <v>143.28</v>
      </c>
    </row>
    <row r="747" spans="1:3" x14ac:dyDescent="0.25">
      <c r="A747">
        <v>41499</v>
      </c>
      <c r="B747">
        <v>274571.58</v>
      </c>
      <c r="C747">
        <v>143.66</v>
      </c>
    </row>
    <row r="748" spans="1:3" x14ac:dyDescent="0.25">
      <c r="A748">
        <v>41500</v>
      </c>
      <c r="B748">
        <v>273356.76</v>
      </c>
      <c r="C748">
        <v>143.02000000000001</v>
      </c>
    </row>
    <row r="749" spans="1:3" x14ac:dyDescent="0.25">
      <c r="A749">
        <v>41501</v>
      </c>
      <c r="B749">
        <v>269892.53000000003</v>
      </c>
      <c r="C749">
        <v>141.19999999999999</v>
      </c>
    </row>
    <row r="750" spans="1:3" x14ac:dyDescent="0.25">
      <c r="A750">
        <v>41502</v>
      </c>
      <c r="B750">
        <v>268989.65000000002</v>
      </c>
      <c r="C750">
        <v>140.72999999999999</v>
      </c>
    </row>
    <row r="751" spans="1:3" x14ac:dyDescent="0.25">
      <c r="A751">
        <v>41505</v>
      </c>
      <c r="B751">
        <v>267619.95</v>
      </c>
      <c r="C751">
        <v>140</v>
      </c>
    </row>
    <row r="752" spans="1:3" x14ac:dyDescent="0.25">
      <c r="A752">
        <v>41506</v>
      </c>
      <c r="B752">
        <v>268505.48</v>
      </c>
      <c r="C752">
        <v>140.46</v>
      </c>
    </row>
    <row r="753" spans="1:3" x14ac:dyDescent="0.25">
      <c r="A753">
        <v>41507</v>
      </c>
      <c r="B753">
        <v>268506.34999999998</v>
      </c>
      <c r="C753">
        <v>140.46</v>
      </c>
    </row>
    <row r="754" spans="1:3" x14ac:dyDescent="0.25">
      <c r="A754">
        <v>41508</v>
      </c>
      <c r="B754">
        <v>268507.21000000002</v>
      </c>
      <c r="C754">
        <v>140.44999999999999</v>
      </c>
    </row>
    <row r="755" spans="1:3" x14ac:dyDescent="0.25">
      <c r="A755">
        <v>41509</v>
      </c>
      <c r="B755">
        <v>269477.82</v>
      </c>
      <c r="C755">
        <v>140.96</v>
      </c>
    </row>
    <row r="756" spans="1:3" x14ac:dyDescent="0.25">
      <c r="A756">
        <v>41512</v>
      </c>
      <c r="B756">
        <v>268691.05</v>
      </c>
      <c r="C756">
        <v>140.53</v>
      </c>
    </row>
    <row r="757" spans="1:3" x14ac:dyDescent="0.25">
      <c r="A757">
        <v>41513</v>
      </c>
      <c r="B757">
        <v>265083.78000000003</v>
      </c>
      <c r="C757">
        <v>138.63999999999999</v>
      </c>
    </row>
    <row r="758" spans="1:3" x14ac:dyDescent="0.25">
      <c r="A758">
        <v>41514</v>
      </c>
      <c r="B758">
        <v>265891.13</v>
      </c>
      <c r="C758">
        <v>139.06</v>
      </c>
    </row>
    <row r="759" spans="1:3" x14ac:dyDescent="0.25">
      <c r="A759">
        <v>41515</v>
      </c>
      <c r="B759">
        <v>266367.5</v>
      </c>
      <c r="C759">
        <v>139.31</v>
      </c>
    </row>
    <row r="760" spans="1:3" x14ac:dyDescent="0.25">
      <c r="A760">
        <v>41516</v>
      </c>
      <c r="B760">
        <v>266051.48</v>
      </c>
      <c r="C760">
        <v>139.13999999999999</v>
      </c>
    </row>
    <row r="761" spans="1:3" x14ac:dyDescent="0.25">
      <c r="A761">
        <v>41520</v>
      </c>
      <c r="B761">
        <v>265688.09999999998</v>
      </c>
      <c r="C761">
        <v>138.93</v>
      </c>
    </row>
    <row r="762" spans="1:3" x14ac:dyDescent="0.25">
      <c r="A762">
        <v>41521</v>
      </c>
      <c r="B762">
        <v>267281.38</v>
      </c>
      <c r="C762">
        <v>139.76</v>
      </c>
    </row>
    <row r="763" spans="1:3" x14ac:dyDescent="0.25">
      <c r="A763">
        <v>41522</v>
      </c>
      <c r="B763">
        <v>267235.07</v>
      </c>
      <c r="C763">
        <v>139.74</v>
      </c>
    </row>
    <row r="764" spans="1:3" x14ac:dyDescent="0.25">
      <c r="A764">
        <v>41523</v>
      </c>
      <c r="B764">
        <v>267511.99</v>
      </c>
      <c r="C764">
        <v>139.88</v>
      </c>
    </row>
    <row r="765" spans="1:3" x14ac:dyDescent="0.25">
      <c r="A765">
        <v>41526</v>
      </c>
      <c r="B765">
        <v>268158.5</v>
      </c>
      <c r="C765">
        <v>140.19999999999999</v>
      </c>
    </row>
    <row r="766" spans="1:3" x14ac:dyDescent="0.25">
      <c r="A766">
        <v>41527</v>
      </c>
      <c r="B766">
        <v>269098.08</v>
      </c>
      <c r="C766">
        <v>140.69</v>
      </c>
    </row>
    <row r="767" spans="1:3" x14ac:dyDescent="0.25">
      <c r="A767">
        <v>41528</v>
      </c>
      <c r="B767">
        <v>268317.58</v>
      </c>
      <c r="C767">
        <v>140.28</v>
      </c>
    </row>
    <row r="768" spans="1:3" x14ac:dyDescent="0.25">
      <c r="A768">
        <v>41529</v>
      </c>
      <c r="B768">
        <v>267850.84999999998</v>
      </c>
      <c r="C768">
        <v>140.03</v>
      </c>
    </row>
    <row r="769" spans="1:3" x14ac:dyDescent="0.25">
      <c r="A769">
        <v>41530</v>
      </c>
      <c r="B769">
        <v>268507.18</v>
      </c>
      <c r="C769">
        <v>140.37</v>
      </c>
    </row>
    <row r="770" spans="1:3" x14ac:dyDescent="0.25">
      <c r="A770">
        <v>41533</v>
      </c>
      <c r="B770">
        <v>269483.55</v>
      </c>
      <c r="C770">
        <v>140.87</v>
      </c>
    </row>
    <row r="771" spans="1:3" x14ac:dyDescent="0.25">
      <c r="A771">
        <v>41534</v>
      </c>
      <c r="B771">
        <v>270341.19</v>
      </c>
      <c r="C771">
        <v>141.32</v>
      </c>
    </row>
    <row r="772" spans="1:3" x14ac:dyDescent="0.25">
      <c r="A772">
        <v>41535</v>
      </c>
      <c r="B772">
        <v>271994.62</v>
      </c>
      <c r="C772">
        <v>142.18</v>
      </c>
    </row>
    <row r="773" spans="1:3" x14ac:dyDescent="0.25">
      <c r="A773">
        <v>41536</v>
      </c>
      <c r="B773">
        <v>271568.89</v>
      </c>
      <c r="C773">
        <v>141.94999999999999</v>
      </c>
    </row>
    <row r="774" spans="1:3" x14ac:dyDescent="0.25">
      <c r="A774">
        <v>41537</v>
      </c>
      <c r="B774">
        <v>270263.67</v>
      </c>
      <c r="C774">
        <v>141.26</v>
      </c>
    </row>
    <row r="775" spans="1:3" x14ac:dyDescent="0.25">
      <c r="A775">
        <v>41540</v>
      </c>
      <c r="B775">
        <v>269712.96999999997</v>
      </c>
      <c r="C775">
        <v>140.97</v>
      </c>
    </row>
    <row r="776" spans="1:3" x14ac:dyDescent="0.25">
      <c r="A776">
        <v>41541</v>
      </c>
      <c r="B776">
        <v>268639.67</v>
      </c>
      <c r="C776">
        <v>140.4</v>
      </c>
    </row>
    <row r="777" spans="1:3" x14ac:dyDescent="0.25">
      <c r="A777">
        <v>41542</v>
      </c>
      <c r="B777">
        <v>267962.2</v>
      </c>
      <c r="C777">
        <v>140.04</v>
      </c>
    </row>
    <row r="778" spans="1:3" x14ac:dyDescent="0.25">
      <c r="A778">
        <v>41543</v>
      </c>
      <c r="B778">
        <v>268814.27</v>
      </c>
      <c r="C778">
        <v>140.47999999999999</v>
      </c>
    </row>
    <row r="779" spans="1:3" x14ac:dyDescent="0.25">
      <c r="A779">
        <v>41544</v>
      </c>
      <c r="B779">
        <v>268024.21999999997</v>
      </c>
      <c r="C779">
        <v>140.07</v>
      </c>
    </row>
    <row r="780" spans="1:3" x14ac:dyDescent="0.25">
      <c r="A780">
        <v>41547</v>
      </c>
      <c r="B780">
        <v>266731.53999999998</v>
      </c>
      <c r="C780">
        <v>139.38</v>
      </c>
    </row>
    <row r="781" spans="1:3" x14ac:dyDescent="0.25">
      <c r="A781">
        <v>41548</v>
      </c>
      <c r="B781">
        <v>268544.71999999997</v>
      </c>
      <c r="C781">
        <v>140.33000000000001</v>
      </c>
    </row>
    <row r="782" spans="1:3" x14ac:dyDescent="0.25">
      <c r="A782">
        <v>41549</v>
      </c>
      <c r="B782">
        <v>268749.32</v>
      </c>
      <c r="C782">
        <v>140.43</v>
      </c>
    </row>
    <row r="783" spans="1:3" x14ac:dyDescent="0.25">
      <c r="A783">
        <v>41550</v>
      </c>
      <c r="B783">
        <v>266682.3</v>
      </c>
      <c r="C783">
        <v>139.34</v>
      </c>
    </row>
    <row r="784" spans="1:3" x14ac:dyDescent="0.25">
      <c r="A784">
        <v>41551</v>
      </c>
      <c r="B784">
        <v>268352.94</v>
      </c>
      <c r="C784">
        <v>140.21</v>
      </c>
    </row>
    <row r="785" spans="1:3" x14ac:dyDescent="0.25">
      <c r="A785">
        <v>41554</v>
      </c>
      <c r="B785">
        <v>266710.74</v>
      </c>
      <c r="C785">
        <v>139.35</v>
      </c>
    </row>
    <row r="786" spans="1:3" x14ac:dyDescent="0.25">
      <c r="A786">
        <v>41555</v>
      </c>
      <c r="B786">
        <v>263871.59999999998</v>
      </c>
      <c r="C786">
        <v>137.86000000000001</v>
      </c>
    </row>
    <row r="787" spans="1:3" x14ac:dyDescent="0.25">
      <c r="A787">
        <v>41556</v>
      </c>
      <c r="B787">
        <v>263894.17</v>
      </c>
      <c r="C787">
        <v>137.87</v>
      </c>
    </row>
    <row r="788" spans="1:3" x14ac:dyDescent="0.25">
      <c r="A788">
        <v>41557</v>
      </c>
      <c r="B788">
        <v>266340.98</v>
      </c>
      <c r="C788">
        <v>139.13999999999999</v>
      </c>
    </row>
    <row r="789" spans="1:3" x14ac:dyDescent="0.25">
      <c r="A789">
        <v>41558</v>
      </c>
      <c r="B789">
        <v>267779.82</v>
      </c>
      <c r="C789">
        <v>139.88999999999999</v>
      </c>
    </row>
    <row r="790" spans="1:3" x14ac:dyDescent="0.25">
      <c r="A790">
        <v>41561</v>
      </c>
      <c r="B790">
        <v>269165.01</v>
      </c>
      <c r="C790">
        <v>140.6</v>
      </c>
    </row>
    <row r="791" spans="1:3" x14ac:dyDescent="0.25">
      <c r="A791">
        <v>41562</v>
      </c>
      <c r="B791">
        <v>269329.87</v>
      </c>
      <c r="C791">
        <v>140.68</v>
      </c>
    </row>
    <row r="792" spans="1:3" x14ac:dyDescent="0.25">
      <c r="A792">
        <v>41563</v>
      </c>
      <c r="B792">
        <v>268434.59000000003</v>
      </c>
      <c r="C792">
        <v>140.21</v>
      </c>
    </row>
    <row r="793" spans="1:3" x14ac:dyDescent="0.25">
      <c r="A793">
        <v>41564</v>
      </c>
      <c r="B793">
        <v>267406.52</v>
      </c>
      <c r="C793">
        <v>139.66999999999999</v>
      </c>
    </row>
    <row r="794" spans="1:3" x14ac:dyDescent="0.25">
      <c r="A794">
        <v>41565</v>
      </c>
      <c r="B794">
        <v>268319.95</v>
      </c>
      <c r="C794">
        <v>140.15</v>
      </c>
    </row>
    <row r="795" spans="1:3" x14ac:dyDescent="0.25">
      <c r="A795">
        <v>41568</v>
      </c>
      <c r="B795">
        <v>268808.90999999997</v>
      </c>
      <c r="C795">
        <v>140.38999999999999</v>
      </c>
    </row>
    <row r="796" spans="1:3" x14ac:dyDescent="0.25">
      <c r="A796">
        <v>41569</v>
      </c>
      <c r="B796">
        <v>270212.2</v>
      </c>
      <c r="C796">
        <v>141.12</v>
      </c>
    </row>
    <row r="797" spans="1:3" x14ac:dyDescent="0.25">
      <c r="A797">
        <v>41570</v>
      </c>
      <c r="B797">
        <v>269211.57</v>
      </c>
      <c r="C797">
        <v>140.59</v>
      </c>
    </row>
    <row r="798" spans="1:3" x14ac:dyDescent="0.25">
      <c r="A798">
        <v>41571</v>
      </c>
      <c r="B798">
        <v>269618.27</v>
      </c>
      <c r="C798">
        <v>140.80000000000001</v>
      </c>
    </row>
    <row r="799" spans="1:3" x14ac:dyDescent="0.25">
      <c r="A799">
        <v>41572</v>
      </c>
      <c r="B799">
        <v>270775.78999999998</v>
      </c>
      <c r="C799">
        <v>141.4</v>
      </c>
    </row>
    <row r="800" spans="1:3" x14ac:dyDescent="0.25">
      <c r="A800">
        <v>41575</v>
      </c>
      <c r="B800">
        <v>271163.88</v>
      </c>
      <c r="C800">
        <v>141.59</v>
      </c>
    </row>
    <row r="801" spans="1:3" x14ac:dyDescent="0.25">
      <c r="A801">
        <v>41576</v>
      </c>
      <c r="B801">
        <v>272423.57</v>
      </c>
      <c r="C801">
        <v>142.25</v>
      </c>
    </row>
    <row r="802" spans="1:3" x14ac:dyDescent="0.25">
      <c r="A802">
        <v>41577</v>
      </c>
      <c r="B802">
        <v>271394.11</v>
      </c>
      <c r="C802">
        <v>141.71</v>
      </c>
    </row>
    <row r="803" spans="1:3" x14ac:dyDescent="0.25">
      <c r="A803">
        <v>41578</v>
      </c>
      <c r="B803">
        <v>270385.88</v>
      </c>
      <c r="C803">
        <v>141.18</v>
      </c>
    </row>
    <row r="804" spans="1:3" x14ac:dyDescent="0.25">
      <c r="A804">
        <v>41579</v>
      </c>
      <c r="B804">
        <v>271162.23999999999</v>
      </c>
      <c r="C804">
        <v>141.58000000000001</v>
      </c>
    </row>
    <row r="805" spans="1:3" x14ac:dyDescent="0.25">
      <c r="A805">
        <v>41582</v>
      </c>
      <c r="B805">
        <v>271883</v>
      </c>
      <c r="C805">
        <v>141.94</v>
      </c>
    </row>
    <row r="806" spans="1:3" x14ac:dyDescent="0.25">
      <c r="A806">
        <v>41583</v>
      </c>
      <c r="B806">
        <v>271204.57</v>
      </c>
      <c r="C806">
        <v>141.59</v>
      </c>
    </row>
    <row r="807" spans="1:3" x14ac:dyDescent="0.25">
      <c r="A807">
        <v>41584</v>
      </c>
      <c r="B807">
        <v>272353.48</v>
      </c>
      <c r="C807">
        <v>142.18</v>
      </c>
    </row>
    <row r="808" spans="1:3" x14ac:dyDescent="0.25">
      <c r="A808">
        <v>41585</v>
      </c>
      <c r="B808">
        <v>269141.39</v>
      </c>
      <c r="C808">
        <v>140.5</v>
      </c>
    </row>
    <row r="809" spans="1:3" x14ac:dyDescent="0.25">
      <c r="A809">
        <v>41586</v>
      </c>
      <c r="B809">
        <v>272407.53000000003</v>
      </c>
      <c r="C809">
        <v>142.19999999999999</v>
      </c>
    </row>
    <row r="810" spans="1:3" x14ac:dyDescent="0.25">
      <c r="A810">
        <v>41589</v>
      </c>
      <c r="B810">
        <v>272527.28000000003</v>
      </c>
      <c r="C810">
        <v>142.25</v>
      </c>
    </row>
    <row r="811" spans="1:3" x14ac:dyDescent="0.25">
      <c r="A811">
        <v>41590</v>
      </c>
      <c r="B811">
        <v>271938.5</v>
      </c>
      <c r="C811">
        <v>141.94</v>
      </c>
    </row>
    <row r="812" spans="1:3" x14ac:dyDescent="0.25">
      <c r="A812">
        <v>41591</v>
      </c>
      <c r="B812">
        <v>274098.84999999998</v>
      </c>
      <c r="C812">
        <v>143.07</v>
      </c>
    </row>
    <row r="813" spans="1:3" x14ac:dyDescent="0.25">
      <c r="A813">
        <v>41592</v>
      </c>
      <c r="B813">
        <v>275405.82</v>
      </c>
      <c r="C813">
        <v>143.75</v>
      </c>
    </row>
    <row r="814" spans="1:3" x14ac:dyDescent="0.25">
      <c r="A814">
        <v>41593</v>
      </c>
      <c r="B814">
        <v>276430.57</v>
      </c>
      <c r="C814">
        <v>144.28</v>
      </c>
    </row>
    <row r="815" spans="1:3" x14ac:dyDescent="0.25">
      <c r="A815">
        <v>41596</v>
      </c>
      <c r="B815">
        <v>275438.88</v>
      </c>
      <c r="C815">
        <v>143.75</v>
      </c>
    </row>
    <row r="816" spans="1:3" x14ac:dyDescent="0.25">
      <c r="A816">
        <v>41597</v>
      </c>
      <c r="B816">
        <v>275038.65000000002</v>
      </c>
      <c r="C816">
        <v>143.54</v>
      </c>
    </row>
    <row r="817" spans="1:3" x14ac:dyDescent="0.25">
      <c r="A817">
        <v>41598</v>
      </c>
      <c r="B817">
        <v>273910.90999999997</v>
      </c>
      <c r="C817">
        <v>142.94</v>
      </c>
    </row>
    <row r="818" spans="1:3" x14ac:dyDescent="0.25">
      <c r="A818">
        <v>41599</v>
      </c>
      <c r="B818">
        <v>275882</v>
      </c>
      <c r="C818">
        <v>143.97</v>
      </c>
    </row>
    <row r="819" spans="1:3" x14ac:dyDescent="0.25">
      <c r="A819">
        <v>41600</v>
      </c>
      <c r="B819">
        <v>277192.84000000003</v>
      </c>
      <c r="C819">
        <v>144.65</v>
      </c>
    </row>
    <row r="820" spans="1:3" x14ac:dyDescent="0.25">
      <c r="A820">
        <v>41603</v>
      </c>
      <c r="B820">
        <v>276866.51</v>
      </c>
      <c r="C820">
        <v>144.47</v>
      </c>
    </row>
    <row r="821" spans="1:3" x14ac:dyDescent="0.25">
      <c r="A821">
        <v>41604</v>
      </c>
      <c r="B821">
        <v>276969.74</v>
      </c>
      <c r="C821">
        <v>144.52000000000001</v>
      </c>
    </row>
    <row r="822" spans="1:3" x14ac:dyDescent="0.25">
      <c r="A822">
        <v>41605</v>
      </c>
      <c r="B822">
        <v>277753.42</v>
      </c>
      <c r="C822">
        <v>144.91999999999999</v>
      </c>
    </row>
    <row r="823" spans="1:3" x14ac:dyDescent="0.25">
      <c r="A823">
        <v>41607</v>
      </c>
      <c r="B823">
        <v>277592.19</v>
      </c>
      <c r="C823">
        <v>144.83000000000001</v>
      </c>
    </row>
    <row r="824" spans="1:3" x14ac:dyDescent="0.25">
      <c r="A824">
        <v>41610</v>
      </c>
      <c r="B824">
        <v>276982.84000000003</v>
      </c>
      <c r="C824">
        <v>144.5</v>
      </c>
    </row>
    <row r="825" spans="1:3" x14ac:dyDescent="0.25">
      <c r="A825">
        <v>41611</v>
      </c>
      <c r="B825">
        <v>276291.83</v>
      </c>
      <c r="C825">
        <v>144.13999999999999</v>
      </c>
    </row>
    <row r="826" spans="1:3" x14ac:dyDescent="0.25">
      <c r="A826">
        <v>41612</v>
      </c>
      <c r="B826">
        <v>275891.44</v>
      </c>
      <c r="C826">
        <v>143.91999999999999</v>
      </c>
    </row>
    <row r="827" spans="1:3" x14ac:dyDescent="0.25">
      <c r="A827">
        <v>41613</v>
      </c>
      <c r="B827">
        <v>274823.64</v>
      </c>
      <c r="C827">
        <v>143.36000000000001</v>
      </c>
    </row>
    <row r="828" spans="1:3" x14ac:dyDescent="0.25">
      <c r="A828">
        <v>41614</v>
      </c>
      <c r="B828">
        <v>277613.19</v>
      </c>
      <c r="C828">
        <v>144.82</v>
      </c>
    </row>
    <row r="829" spans="1:3" x14ac:dyDescent="0.25">
      <c r="A829">
        <v>41617</v>
      </c>
      <c r="B829">
        <v>278020.34000000003</v>
      </c>
      <c r="C829">
        <v>145.02000000000001</v>
      </c>
    </row>
    <row r="830" spans="1:3" x14ac:dyDescent="0.25">
      <c r="A830">
        <v>41618</v>
      </c>
      <c r="B830">
        <v>277223.73</v>
      </c>
      <c r="C830">
        <v>144.6</v>
      </c>
    </row>
    <row r="831" spans="1:3" x14ac:dyDescent="0.25">
      <c r="A831">
        <v>41619</v>
      </c>
      <c r="B831">
        <v>274504.58</v>
      </c>
      <c r="C831">
        <v>143.16999999999999</v>
      </c>
    </row>
    <row r="832" spans="1:3" x14ac:dyDescent="0.25">
      <c r="A832">
        <v>41620</v>
      </c>
      <c r="B832">
        <v>273631.57</v>
      </c>
      <c r="C832">
        <v>142.72</v>
      </c>
    </row>
    <row r="833" spans="1:3" x14ac:dyDescent="0.25">
      <c r="A833">
        <v>41621</v>
      </c>
      <c r="B833">
        <v>273616.96999999997</v>
      </c>
      <c r="C833">
        <v>142.69999999999999</v>
      </c>
    </row>
    <row r="834" spans="1:3" x14ac:dyDescent="0.25">
      <c r="A834">
        <v>41624</v>
      </c>
      <c r="B834">
        <v>275423.49</v>
      </c>
      <c r="C834">
        <v>143.63999999999999</v>
      </c>
    </row>
    <row r="835" spans="1:3" x14ac:dyDescent="0.25">
      <c r="A835">
        <v>41625</v>
      </c>
      <c r="B835">
        <v>274358.88</v>
      </c>
      <c r="C835">
        <v>143.08000000000001</v>
      </c>
    </row>
    <row r="836" spans="1:3" x14ac:dyDescent="0.25">
      <c r="A836">
        <v>41626</v>
      </c>
      <c r="B836">
        <v>276625.84999999998</v>
      </c>
      <c r="C836">
        <v>144.25</v>
      </c>
    </row>
    <row r="837" spans="1:3" x14ac:dyDescent="0.25">
      <c r="A837">
        <v>41627</v>
      </c>
      <c r="B837">
        <v>276429.43</v>
      </c>
      <c r="C837">
        <v>144.15</v>
      </c>
    </row>
    <row r="838" spans="1:3" x14ac:dyDescent="0.25">
      <c r="A838">
        <v>41628</v>
      </c>
      <c r="B838">
        <v>277602.99</v>
      </c>
      <c r="C838">
        <v>144.76</v>
      </c>
    </row>
    <row r="839" spans="1:3" x14ac:dyDescent="0.25">
      <c r="A839">
        <v>41631</v>
      </c>
      <c r="B839">
        <v>277948.78000000003</v>
      </c>
      <c r="C839">
        <v>144.93</v>
      </c>
    </row>
    <row r="840" spans="1:3" x14ac:dyDescent="0.25">
      <c r="A840">
        <v>41632</v>
      </c>
      <c r="B840">
        <v>277756.62</v>
      </c>
      <c r="C840">
        <v>144.82</v>
      </c>
    </row>
    <row r="841" spans="1:3" x14ac:dyDescent="0.25">
      <c r="A841">
        <v>41634</v>
      </c>
      <c r="B841">
        <v>279030.37</v>
      </c>
      <c r="C841">
        <v>145.47999999999999</v>
      </c>
    </row>
    <row r="842" spans="1:3" x14ac:dyDescent="0.25">
      <c r="A842">
        <v>41635</v>
      </c>
      <c r="B842">
        <v>279121.55</v>
      </c>
      <c r="C842">
        <v>145.52000000000001</v>
      </c>
    </row>
    <row r="843" spans="1:3" x14ac:dyDescent="0.25">
      <c r="A843">
        <v>41638</v>
      </c>
      <c r="B843">
        <v>279192.25</v>
      </c>
      <c r="C843">
        <v>145.55000000000001</v>
      </c>
    </row>
    <row r="844" spans="1:3" x14ac:dyDescent="0.25">
      <c r="A844">
        <v>41639</v>
      </c>
      <c r="B844">
        <v>280284.82</v>
      </c>
      <c r="C844">
        <v>146.11000000000001</v>
      </c>
    </row>
    <row r="845" spans="1:3" x14ac:dyDescent="0.25">
      <c r="A845">
        <v>41641</v>
      </c>
      <c r="B845">
        <v>278035.75</v>
      </c>
      <c r="C845">
        <v>144.93</v>
      </c>
    </row>
    <row r="846" spans="1:3" x14ac:dyDescent="0.25">
      <c r="A846">
        <v>41642</v>
      </c>
      <c r="B846">
        <v>277881.45</v>
      </c>
      <c r="C846">
        <v>144.85</v>
      </c>
    </row>
    <row r="847" spans="1:3" x14ac:dyDescent="0.25">
      <c r="A847">
        <v>41645</v>
      </c>
      <c r="B847">
        <v>277133.34999999998</v>
      </c>
      <c r="C847">
        <v>144.44999999999999</v>
      </c>
    </row>
    <row r="848" spans="1:3" x14ac:dyDescent="0.25">
      <c r="A848">
        <v>41646</v>
      </c>
      <c r="B848">
        <v>278645.68</v>
      </c>
      <c r="C848">
        <v>145.22999999999999</v>
      </c>
    </row>
    <row r="849" spans="1:3" x14ac:dyDescent="0.25">
      <c r="A849">
        <v>41647</v>
      </c>
      <c r="B849">
        <v>278679.51</v>
      </c>
      <c r="C849">
        <v>145.25</v>
      </c>
    </row>
    <row r="850" spans="1:3" x14ac:dyDescent="0.25">
      <c r="A850">
        <v>41648</v>
      </c>
      <c r="B850">
        <v>278795.12</v>
      </c>
      <c r="C850">
        <v>145.30000000000001</v>
      </c>
    </row>
    <row r="851" spans="1:3" x14ac:dyDescent="0.25">
      <c r="A851">
        <v>41649</v>
      </c>
      <c r="B851">
        <v>279277.69</v>
      </c>
      <c r="C851">
        <v>145.55000000000001</v>
      </c>
    </row>
    <row r="852" spans="1:3" x14ac:dyDescent="0.25">
      <c r="A852">
        <v>41652</v>
      </c>
      <c r="B852">
        <v>276048.37</v>
      </c>
      <c r="C852">
        <v>143.86000000000001</v>
      </c>
    </row>
    <row r="853" spans="1:3" x14ac:dyDescent="0.25">
      <c r="A853">
        <v>41653</v>
      </c>
      <c r="B853">
        <v>278718.12</v>
      </c>
      <c r="C853">
        <v>145.24</v>
      </c>
    </row>
    <row r="854" spans="1:3" x14ac:dyDescent="0.25">
      <c r="A854">
        <v>41654</v>
      </c>
      <c r="B854">
        <v>280154.01</v>
      </c>
      <c r="C854">
        <v>145.99</v>
      </c>
    </row>
    <row r="855" spans="1:3" x14ac:dyDescent="0.25">
      <c r="A855">
        <v>41655</v>
      </c>
      <c r="B855">
        <v>279878.21000000002</v>
      </c>
      <c r="C855">
        <v>145.84</v>
      </c>
    </row>
    <row r="856" spans="1:3" x14ac:dyDescent="0.25">
      <c r="A856">
        <v>41656</v>
      </c>
      <c r="B856">
        <v>278797.59999999998</v>
      </c>
      <c r="C856">
        <v>145.27000000000001</v>
      </c>
    </row>
    <row r="857" spans="1:3" x14ac:dyDescent="0.25">
      <c r="A857">
        <v>41660</v>
      </c>
      <c r="B857">
        <v>279483.08</v>
      </c>
      <c r="C857">
        <v>145.62</v>
      </c>
    </row>
    <row r="858" spans="1:3" x14ac:dyDescent="0.25">
      <c r="A858">
        <v>41661</v>
      </c>
      <c r="B858">
        <v>279548.69</v>
      </c>
      <c r="C858">
        <v>145.65</v>
      </c>
    </row>
    <row r="859" spans="1:3" x14ac:dyDescent="0.25">
      <c r="A859">
        <v>41662</v>
      </c>
      <c r="B859">
        <v>277299.76</v>
      </c>
      <c r="C859">
        <v>144.47</v>
      </c>
    </row>
    <row r="860" spans="1:3" x14ac:dyDescent="0.25">
      <c r="A860">
        <v>41663</v>
      </c>
      <c r="B860">
        <v>272589.56</v>
      </c>
      <c r="C860">
        <v>142.01</v>
      </c>
    </row>
    <row r="861" spans="1:3" x14ac:dyDescent="0.25">
      <c r="A861">
        <v>41666</v>
      </c>
      <c r="B861">
        <v>271271.13</v>
      </c>
      <c r="C861">
        <v>141.32</v>
      </c>
    </row>
    <row r="862" spans="1:3" x14ac:dyDescent="0.25">
      <c r="A862">
        <v>41667</v>
      </c>
      <c r="B862">
        <v>271271.78000000003</v>
      </c>
      <c r="C862">
        <v>141.31</v>
      </c>
    </row>
    <row r="863" spans="1:3" x14ac:dyDescent="0.25">
      <c r="A863">
        <v>41668</v>
      </c>
      <c r="B863">
        <v>271272.42</v>
      </c>
      <c r="C863">
        <v>141.31</v>
      </c>
    </row>
    <row r="864" spans="1:3" x14ac:dyDescent="0.25">
      <c r="A864">
        <v>41669</v>
      </c>
      <c r="B864">
        <v>271273.06</v>
      </c>
      <c r="C864">
        <v>141.31</v>
      </c>
    </row>
    <row r="865" spans="1:3" x14ac:dyDescent="0.25">
      <c r="A865">
        <v>41670</v>
      </c>
      <c r="B865">
        <v>271273.7</v>
      </c>
      <c r="C865">
        <v>141.30000000000001</v>
      </c>
    </row>
    <row r="866" spans="1:3" x14ac:dyDescent="0.25">
      <c r="A866">
        <v>41673</v>
      </c>
      <c r="B866">
        <v>271275.65000000002</v>
      </c>
      <c r="C866">
        <v>141.29</v>
      </c>
    </row>
    <row r="867" spans="1:3" x14ac:dyDescent="0.25">
      <c r="A867">
        <v>41674</v>
      </c>
      <c r="B867">
        <v>272569.62</v>
      </c>
      <c r="C867">
        <v>141.96</v>
      </c>
    </row>
    <row r="868" spans="1:3" x14ac:dyDescent="0.25">
      <c r="A868">
        <v>41675</v>
      </c>
      <c r="B868">
        <v>272805.46999999997</v>
      </c>
      <c r="C868">
        <v>142.08000000000001</v>
      </c>
    </row>
    <row r="869" spans="1:3" x14ac:dyDescent="0.25">
      <c r="A869">
        <v>41676</v>
      </c>
      <c r="B869">
        <v>273219.55</v>
      </c>
      <c r="C869">
        <v>142.29</v>
      </c>
    </row>
    <row r="870" spans="1:3" x14ac:dyDescent="0.25">
      <c r="A870">
        <v>41677</v>
      </c>
      <c r="B870">
        <v>274485.32</v>
      </c>
      <c r="C870">
        <v>142.94999999999999</v>
      </c>
    </row>
    <row r="871" spans="1:3" x14ac:dyDescent="0.25">
      <c r="A871">
        <v>41680</v>
      </c>
      <c r="B871">
        <v>274891.28000000003</v>
      </c>
      <c r="C871">
        <v>143.15</v>
      </c>
    </row>
    <row r="872" spans="1:3" x14ac:dyDescent="0.25">
      <c r="A872">
        <v>41681</v>
      </c>
      <c r="B872">
        <v>276018.48</v>
      </c>
      <c r="C872">
        <v>143.72999999999999</v>
      </c>
    </row>
    <row r="873" spans="1:3" x14ac:dyDescent="0.25">
      <c r="A873">
        <v>41682</v>
      </c>
      <c r="B873">
        <v>275142.07</v>
      </c>
      <c r="C873">
        <v>143.27000000000001</v>
      </c>
    </row>
    <row r="874" spans="1:3" x14ac:dyDescent="0.25">
      <c r="A874">
        <v>41683</v>
      </c>
      <c r="B874">
        <v>276430.81</v>
      </c>
      <c r="C874">
        <v>143.94</v>
      </c>
    </row>
    <row r="875" spans="1:3" x14ac:dyDescent="0.25">
      <c r="A875">
        <v>41684</v>
      </c>
      <c r="B875">
        <v>277155.46000000002</v>
      </c>
      <c r="C875">
        <v>144.31</v>
      </c>
    </row>
    <row r="876" spans="1:3" x14ac:dyDescent="0.25">
      <c r="A876">
        <v>41688</v>
      </c>
      <c r="B876">
        <v>277041.84999999998</v>
      </c>
      <c r="C876">
        <v>144.24</v>
      </c>
    </row>
    <row r="877" spans="1:3" x14ac:dyDescent="0.25">
      <c r="A877">
        <v>41689</v>
      </c>
      <c r="B877">
        <v>277248.82</v>
      </c>
      <c r="C877">
        <v>144.34</v>
      </c>
    </row>
    <row r="878" spans="1:3" x14ac:dyDescent="0.25">
      <c r="A878">
        <v>41690</v>
      </c>
      <c r="B878">
        <v>277994.28999999998</v>
      </c>
      <c r="C878">
        <v>144.72999999999999</v>
      </c>
    </row>
    <row r="879" spans="1:3" x14ac:dyDescent="0.25">
      <c r="A879">
        <v>41691</v>
      </c>
      <c r="B879">
        <v>277889.64</v>
      </c>
      <c r="C879">
        <v>144.66999999999999</v>
      </c>
    </row>
    <row r="880" spans="1:3" x14ac:dyDescent="0.25">
      <c r="A880">
        <v>41694</v>
      </c>
      <c r="B880">
        <v>279194.03999999998</v>
      </c>
      <c r="C880">
        <v>145.34</v>
      </c>
    </row>
    <row r="881" spans="1:3" x14ac:dyDescent="0.25">
      <c r="A881">
        <v>41695</v>
      </c>
      <c r="B881">
        <v>278675.82</v>
      </c>
      <c r="C881">
        <v>145.06</v>
      </c>
    </row>
    <row r="882" spans="1:3" x14ac:dyDescent="0.25">
      <c r="A882">
        <v>41696</v>
      </c>
      <c r="B882">
        <v>279448.59999999998</v>
      </c>
      <c r="C882">
        <v>145.46</v>
      </c>
    </row>
    <row r="883" spans="1:3" x14ac:dyDescent="0.25">
      <c r="A883">
        <v>41697</v>
      </c>
      <c r="B883">
        <v>280423.12</v>
      </c>
      <c r="C883">
        <v>145.97</v>
      </c>
    </row>
    <row r="884" spans="1:3" x14ac:dyDescent="0.25">
      <c r="A884">
        <v>41698</v>
      </c>
      <c r="B884">
        <v>281255.84000000003</v>
      </c>
      <c r="C884">
        <v>146.38999999999999</v>
      </c>
    </row>
    <row r="885" spans="1:3" x14ac:dyDescent="0.25">
      <c r="A885">
        <v>41701</v>
      </c>
      <c r="B885">
        <v>279784.92</v>
      </c>
      <c r="C885">
        <v>145.62</v>
      </c>
    </row>
    <row r="886" spans="1:3" x14ac:dyDescent="0.25">
      <c r="A886">
        <v>41702</v>
      </c>
      <c r="B886">
        <v>283412.89</v>
      </c>
      <c r="C886">
        <v>147.5</v>
      </c>
    </row>
    <row r="887" spans="1:3" x14ac:dyDescent="0.25">
      <c r="A887">
        <v>41703</v>
      </c>
      <c r="B887">
        <v>283461.52</v>
      </c>
      <c r="C887">
        <v>147.52000000000001</v>
      </c>
    </row>
    <row r="888" spans="1:3" x14ac:dyDescent="0.25">
      <c r="A888">
        <v>41704</v>
      </c>
      <c r="B888">
        <v>283952.44</v>
      </c>
      <c r="C888">
        <v>147.78</v>
      </c>
    </row>
    <row r="889" spans="1:3" x14ac:dyDescent="0.25">
      <c r="A889">
        <v>41705</v>
      </c>
      <c r="B889">
        <v>284287.05</v>
      </c>
      <c r="C889">
        <v>147.94999999999999</v>
      </c>
    </row>
    <row r="890" spans="1:3" x14ac:dyDescent="0.25">
      <c r="A890">
        <v>41708</v>
      </c>
      <c r="B890">
        <v>284163.06</v>
      </c>
      <c r="C890">
        <v>147.87</v>
      </c>
    </row>
    <row r="891" spans="1:3" x14ac:dyDescent="0.25">
      <c r="A891">
        <v>41709</v>
      </c>
      <c r="B891">
        <v>283258.48</v>
      </c>
      <c r="C891">
        <v>147.38999999999999</v>
      </c>
    </row>
    <row r="892" spans="1:3" x14ac:dyDescent="0.25">
      <c r="A892">
        <v>41710</v>
      </c>
      <c r="B892">
        <v>283099.3</v>
      </c>
      <c r="C892">
        <v>147.31</v>
      </c>
    </row>
    <row r="893" spans="1:3" x14ac:dyDescent="0.25">
      <c r="A893">
        <v>41711</v>
      </c>
      <c r="B893">
        <v>280240.46999999997</v>
      </c>
      <c r="C893">
        <v>145.82</v>
      </c>
    </row>
    <row r="894" spans="1:3" x14ac:dyDescent="0.25">
      <c r="A894">
        <v>41712</v>
      </c>
      <c r="B894">
        <v>279714.11</v>
      </c>
      <c r="C894">
        <v>145.54</v>
      </c>
    </row>
    <row r="895" spans="1:3" x14ac:dyDescent="0.25">
      <c r="A895">
        <v>41715</v>
      </c>
      <c r="B895">
        <v>281936.2</v>
      </c>
      <c r="C895">
        <v>146.68</v>
      </c>
    </row>
    <row r="896" spans="1:3" x14ac:dyDescent="0.25">
      <c r="A896">
        <v>41716</v>
      </c>
      <c r="B896">
        <v>283687.87</v>
      </c>
      <c r="C896">
        <v>147.59</v>
      </c>
    </row>
    <row r="897" spans="1:3" x14ac:dyDescent="0.25">
      <c r="A897">
        <v>41717</v>
      </c>
      <c r="B897">
        <v>282170.13</v>
      </c>
      <c r="C897">
        <v>146.80000000000001</v>
      </c>
    </row>
    <row r="898" spans="1:3" x14ac:dyDescent="0.25">
      <c r="A898">
        <v>41718</v>
      </c>
      <c r="B898">
        <v>283724.01</v>
      </c>
      <c r="C898">
        <v>147.6</v>
      </c>
    </row>
    <row r="899" spans="1:3" x14ac:dyDescent="0.25">
      <c r="A899">
        <v>41719</v>
      </c>
      <c r="B899">
        <v>283025.98</v>
      </c>
      <c r="C899">
        <v>147.24</v>
      </c>
    </row>
    <row r="900" spans="1:3" x14ac:dyDescent="0.25">
      <c r="A900">
        <v>41722</v>
      </c>
      <c r="B900">
        <v>281666.34999999998</v>
      </c>
      <c r="C900">
        <v>146.52000000000001</v>
      </c>
    </row>
    <row r="901" spans="1:3" x14ac:dyDescent="0.25">
      <c r="A901">
        <v>41723</v>
      </c>
      <c r="B901">
        <v>282799.14</v>
      </c>
      <c r="C901">
        <v>147.1</v>
      </c>
    </row>
    <row r="902" spans="1:3" x14ac:dyDescent="0.25">
      <c r="A902">
        <v>41724</v>
      </c>
      <c r="B902">
        <v>281039.33</v>
      </c>
      <c r="C902">
        <v>146.18</v>
      </c>
    </row>
    <row r="903" spans="1:3" x14ac:dyDescent="0.25">
      <c r="A903">
        <v>41725</v>
      </c>
      <c r="B903">
        <v>280443.68</v>
      </c>
      <c r="C903">
        <v>145.87</v>
      </c>
    </row>
    <row r="904" spans="1:3" x14ac:dyDescent="0.25">
      <c r="A904">
        <v>41726</v>
      </c>
      <c r="B904">
        <v>281657.27</v>
      </c>
      <c r="C904">
        <v>146.5</v>
      </c>
    </row>
    <row r="905" spans="1:3" x14ac:dyDescent="0.25">
      <c r="A905">
        <v>41729</v>
      </c>
      <c r="B905">
        <v>283655.38</v>
      </c>
      <c r="C905">
        <v>147.52000000000001</v>
      </c>
    </row>
    <row r="906" spans="1:3" x14ac:dyDescent="0.25">
      <c r="A906">
        <v>41730</v>
      </c>
      <c r="B906">
        <v>285378.15000000002</v>
      </c>
      <c r="C906">
        <v>148.41999999999999</v>
      </c>
    </row>
    <row r="907" spans="1:3" x14ac:dyDescent="0.25">
      <c r="A907">
        <v>41731</v>
      </c>
      <c r="B907">
        <v>286345.81</v>
      </c>
      <c r="C907">
        <v>148.91999999999999</v>
      </c>
    </row>
    <row r="908" spans="1:3" x14ac:dyDescent="0.25">
      <c r="A908">
        <v>41732</v>
      </c>
      <c r="B908">
        <v>285775.08</v>
      </c>
      <c r="C908">
        <v>148.62</v>
      </c>
    </row>
    <row r="909" spans="1:3" x14ac:dyDescent="0.25">
      <c r="A909">
        <v>41733</v>
      </c>
      <c r="B909">
        <v>282466.17</v>
      </c>
      <c r="C909">
        <v>146.88999999999999</v>
      </c>
    </row>
    <row r="910" spans="1:3" x14ac:dyDescent="0.25">
      <c r="A910">
        <v>41736</v>
      </c>
      <c r="B910">
        <v>279682.40000000002</v>
      </c>
      <c r="C910">
        <v>145.43</v>
      </c>
    </row>
    <row r="911" spans="1:3" x14ac:dyDescent="0.25">
      <c r="A911">
        <v>41737</v>
      </c>
      <c r="B911">
        <v>280672.14</v>
      </c>
      <c r="C911">
        <v>145.94</v>
      </c>
    </row>
    <row r="912" spans="1:3" x14ac:dyDescent="0.25">
      <c r="A912">
        <v>41738</v>
      </c>
      <c r="B912">
        <v>283511.46999999997</v>
      </c>
      <c r="C912">
        <v>147.41999999999999</v>
      </c>
    </row>
    <row r="913" spans="1:3" x14ac:dyDescent="0.25">
      <c r="A913">
        <v>41739</v>
      </c>
      <c r="B913">
        <v>278159.03000000003</v>
      </c>
      <c r="C913">
        <v>144.63</v>
      </c>
    </row>
    <row r="914" spans="1:3" x14ac:dyDescent="0.25">
      <c r="A914">
        <v>41740</v>
      </c>
      <c r="B914">
        <v>275821.96000000002</v>
      </c>
      <c r="C914">
        <v>143.41</v>
      </c>
    </row>
    <row r="915" spans="1:3" x14ac:dyDescent="0.25">
      <c r="A915">
        <v>41743</v>
      </c>
      <c r="B915">
        <v>275823.96000000002</v>
      </c>
      <c r="C915">
        <v>143.4</v>
      </c>
    </row>
    <row r="916" spans="1:3" x14ac:dyDescent="0.25">
      <c r="A916">
        <v>41744</v>
      </c>
      <c r="B916">
        <v>275824.62</v>
      </c>
      <c r="C916">
        <v>143.4</v>
      </c>
    </row>
    <row r="917" spans="1:3" x14ac:dyDescent="0.25">
      <c r="A917">
        <v>41745</v>
      </c>
      <c r="B917">
        <v>277512.40000000002</v>
      </c>
      <c r="C917">
        <v>144.27000000000001</v>
      </c>
    </row>
    <row r="918" spans="1:3" x14ac:dyDescent="0.25">
      <c r="A918">
        <v>41746</v>
      </c>
      <c r="B918">
        <v>277344.71999999997</v>
      </c>
      <c r="C918">
        <v>144.18</v>
      </c>
    </row>
    <row r="919" spans="1:3" x14ac:dyDescent="0.25">
      <c r="A919">
        <v>41750</v>
      </c>
      <c r="B919">
        <v>277347.51</v>
      </c>
      <c r="C919">
        <v>144.16999999999999</v>
      </c>
    </row>
    <row r="920" spans="1:3" x14ac:dyDescent="0.25">
      <c r="A920">
        <v>41751</v>
      </c>
      <c r="B920">
        <v>278089.52</v>
      </c>
      <c r="C920">
        <v>144.55000000000001</v>
      </c>
    </row>
    <row r="921" spans="1:3" x14ac:dyDescent="0.25">
      <c r="A921">
        <v>41752</v>
      </c>
      <c r="B921">
        <v>277778.43</v>
      </c>
      <c r="C921">
        <v>144.38</v>
      </c>
    </row>
    <row r="922" spans="1:3" x14ac:dyDescent="0.25">
      <c r="A922">
        <v>41753</v>
      </c>
      <c r="B922">
        <v>278449.40000000002</v>
      </c>
      <c r="C922">
        <v>144.72999999999999</v>
      </c>
    </row>
    <row r="923" spans="1:3" x14ac:dyDescent="0.25">
      <c r="A923">
        <v>41754</v>
      </c>
      <c r="B923">
        <v>276620.77</v>
      </c>
      <c r="C923">
        <v>143.77000000000001</v>
      </c>
    </row>
    <row r="924" spans="1:3" x14ac:dyDescent="0.25">
      <c r="A924">
        <v>41757</v>
      </c>
      <c r="B924">
        <v>276791.7</v>
      </c>
      <c r="C924">
        <v>143.85</v>
      </c>
    </row>
    <row r="925" spans="1:3" x14ac:dyDescent="0.25">
      <c r="A925">
        <v>41758</v>
      </c>
      <c r="B925">
        <v>277623.65999999997</v>
      </c>
      <c r="C925">
        <v>144.28</v>
      </c>
    </row>
    <row r="926" spans="1:3" x14ac:dyDescent="0.25">
      <c r="A926">
        <v>41759</v>
      </c>
      <c r="B926">
        <v>278417.03000000003</v>
      </c>
      <c r="C926">
        <v>144.69</v>
      </c>
    </row>
    <row r="927" spans="1:3" x14ac:dyDescent="0.25">
      <c r="A927">
        <v>41760</v>
      </c>
      <c r="B927">
        <v>278291.63</v>
      </c>
      <c r="C927">
        <v>144.62</v>
      </c>
    </row>
    <row r="928" spans="1:3" x14ac:dyDescent="0.25">
      <c r="A928">
        <v>41761</v>
      </c>
      <c r="B928">
        <v>278036.63</v>
      </c>
      <c r="C928">
        <v>144.47999999999999</v>
      </c>
    </row>
    <row r="929" spans="1:3" x14ac:dyDescent="0.25">
      <c r="A929">
        <v>41764</v>
      </c>
      <c r="B929">
        <v>278027.14</v>
      </c>
      <c r="C929">
        <v>144.47</v>
      </c>
    </row>
    <row r="930" spans="1:3" x14ac:dyDescent="0.25">
      <c r="A930">
        <v>41765</v>
      </c>
      <c r="B930">
        <v>275678.07</v>
      </c>
      <c r="C930">
        <v>143.24</v>
      </c>
    </row>
    <row r="931" spans="1:3" x14ac:dyDescent="0.25">
      <c r="A931">
        <v>41766</v>
      </c>
      <c r="B931">
        <v>277145.05</v>
      </c>
      <c r="C931">
        <v>144</v>
      </c>
    </row>
    <row r="932" spans="1:3" x14ac:dyDescent="0.25">
      <c r="A932">
        <v>41767</v>
      </c>
      <c r="B932">
        <v>276850.82</v>
      </c>
      <c r="C932">
        <v>143.84</v>
      </c>
    </row>
    <row r="933" spans="1:3" x14ac:dyDescent="0.25">
      <c r="A933">
        <v>41768</v>
      </c>
      <c r="B933">
        <v>277172.24</v>
      </c>
      <c r="C933">
        <v>144.01</v>
      </c>
    </row>
    <row r="934" spans="1:3" x14ac:dyDescent="0.25">
      <c r="A934">
        <v>41771</v>
      </c>
      <c r="B934">
        <v>279589.78999999998</v>
      </c>
      <c r="C934">
        <v>145.25</v>
      </c>
    </row>
    <row r="935" spans="1:3" x14ac:dyDescent="0.25">
      <c r="A935">
        <v>41772</v>
      </c>
      <c r="B935">
        <v>279789.65000000002</v>
      </c>
      <c r="C935">
        <v>145.35</v>
      </c>
    </row>
    <row r="936" spans="1:3" x14ac:dyDescent="0.25">
      <c r="A936">
        <v>41773</v>
      </c>
      <c r="B936">
        <v>278497.07</v>
      </c>
      <c r="C936">
        <v>144.68</v>
      </c>
    </row>
    <row r="937" spans="1:3" x14ac:dyDescent="0.25">
      <c r="A937">
        <v>41774</v>
      </c>
      <c r="B937">
        <v>276102.06</v>
      </c>
      <c r="C937">
        <v>143.43</v>
      </c>
    </row>
    <row r="938" spans="1:3" x14ac:dyDescent="0.25">
      <c r="A938">
        <v>41775</v>
      </c>
      <c r="B938">
        <v>276983.05</v>
      </c>
      <c r="C938">
        <v>143.88</v>
      </c>
    </row>
    <row r="939" spans="1:3" x14ac:dyDescent="0.25">
      <c r="A939">
        <v>41778</v>
      </c>
      <c r="B939">
        <v>277901.15999999997</v>
      </c>
      <c r="C939">
        <v>144.35</v>
      </c>
    </row>
    <row r="940" spans="1:3" x14ac:dyDescent="0.25">
      <c r="A940">
        <v>41779</v>
      </c>
      <c r="B940">
        <v>276173.5</v>
      </c>
      <c r="C940">
        <v>143.44999999999999</v>
      </c>
    </row>
    <row r="941" spans="1:3" x14ac:dyDescent="0.25">
      <c r="A941">
        <v>41780</v>
      </c>
      <c r="B941">
        <v>278253.09000000003</v>
      </c>
      <c r="C941">
        <v>144.52000000000001</v>
      </c>
    </row>
    <row r="942" spans="1:3" x14ac:dyDescent="0.25">
      <c r="A942">
        <v>41781</v>
      </c>
      <c r="B942">
        <v>278910.01</v>
      </c>
      <c r="C942">
        <v>144.86000000000001</v>
      </c>
    </row>
    <row r="943" spans="1:3" x14ac:dyDescent="0.25">
      <c r="A943">
        <v>41782</v>
      </c>
      <c r="B943">
        <v>280000.46999999997</v>
      </c>
      <c r="C943">
        <v>145.41999999999999</v>
      </c>
    </row>
    <row r="944" spans="1:3" x14ac:dyDescent="0.25">
      <c r="A944">
        <v>41786</v>
      </c>
      <c r="B944">
        <v>281417.55</v>
      </c>
      <c r="C944">
        <v>146.13999999999999</v>
      </c>
    </row>
    <row r="945" spans="1:3" x14ac:dyDescent="0.25">
      <c r="A945">
        <v>41787</v>
      </c>
      <c r="B945">
        <v>281165.27</v>
      </c>
      <c r="C945">
        <v>146.01</v>
      </c>
    </row>
    <row r="946" spans="1:3" x14ac:dyDescent="0.25">
      <c r="A946">
        <v>41788</v>
      </c>
      <c r="B946">
        <v>282608.28000000003</v>
      </c>
      <c r="C946">
        <v>146.75</v>
      </c>
    </row>
    <row r="947" spans="1:3" x14ac:dyDescent="0.25">
      <c r="A947">
        <v>41789</v>
      </c>
      <c r="B947">
        <v>283134.57</v>
      </c>
      <c r="C947">
        <v>147.02000000000001</v>
      </c>
    </row>
    <row r="948" spans="1:3" x14ac:dyDescent="0.25">
      <c r="A948">
        <v>41792</v>
      </c>
      <c r="B948">
        <v>283318.84000000003</v>
      </c>
      <c r="C948">
        <v>147.11000000000001</v>
      </c>
    </row>
    <row r="949" spans="1:3" x14ac:dyDescent="0.25">
      <c r="A949">
        <v>41793</v>
      </c>
      <c r="B949">
        <v>283258.5</v>
      </c>
      <c r="C949">
        <v>147.07</v>
      </c>
    </row>
    <row r="950" spans="1:3" x14ac:dyDescent="0.25">
      <c r="A950">
        <v>41794</v>
      </c>
      <c r="B950">
        <v>283755.71000000002</v>
      </c>
      <c r="C950">
        <v>147.33000000000001</v>
      </c>
    </row>
    <row r="951" spans="1:3" x14ac:dyDescent="0.25">
      <c r="A951">
        <v>41795</v>
      </c>
      <c r="B951">
        <v>285312.39</v>
      </c>
      <c r="C951">
        <v>148.13</v>
      </c>
    </row>
    <row r="952" spans="1:3" x14ac:dyDescent="0.25">
      <c r="A952">
        <v>41796</v>
      </c>
      <c r="B952">
        <v>286265.26</v>
      </c>
      <c r="C952">
        <v>148.62</v>
      </c>
    </row>
    <row r="953" spans="1:3" x14ac:dyDescent="0.25">
      <c r="A953">
        <v>41799</v>
      </c>
      <c r="B953">
        <v>286635.06</v>
      </c>
      <c r="C953">
        <v>148.80000000000001</v>
      </c>
    </row>
    <row r="954" spans="1:3" x14ac:dyDescent="0.25">
      <c r="A954">
        <v>41800</v>
      </c>
      <c r="B954">
        <v>286466.96000000002</v>
      </c>
      <c r="C954">
        <v>148.71</v>
      </c>
    </row>
    <row r="955" spans="1:3" x14ac:dyDescent="0.25">
      <c r="A955">
        <v>41801</v>
      </c>
      <c r="B955">
        <v>285677.74</v>
      </c>
      <c r="C955">
        <v>148.30000000000001</v>
      </c>
    </row>
    <row r="956" spans="1:3" x14ac:dyDescent="0.25">
      <c r="A956">
        <v>41802</v>
      </c>
      <c r="B956">
        <v>284137.09999999998</v>
      </c>
      <c r="C956">
        <v>147.49</v>
      </c>
    </row>
    <row r="957" spans="1:3" x14ac:dyDescent="0.25">
      <c r="A957">
        <v>41803</v>
      </c>
      <c r="B957">
        <v>284840.40000000002</v>
      </c>
      <c r="C957">
        <v>147.86000000000001</v>
      </c>
    </row>
    <row r="958" spans="1:3" x14ac:dyDescent="0.25">
      <c r="A958">
        <v>41806</v>
      </c>
      <c r="B958">
        <v>285079.96000000002</v>
      </c>
      <c r="C958">
        <v>147.97</v>
      </c>
    </row>
    <row r="959" spans="1:3" x14ac:dyDescent="0.25">
      <c r="A959">
        <v>41807</v>
      </c>
      <c r="B959">
        <v>285498.55</v>
      </c>
      <c r="C959">
        <v>148.18</v>
      </c>
    </row>
    <row r="960" spans="1:3" x14ac:dyDescent="0.25">
      <c r="A960">
        <v>41808</v>
      </c>
      <c r="B960">
        <v>287252.09999999998</v>
      </c>
      <c r="C960">
        <v>149.09</v>
      </c>
    </row>
    <row r="961" spans="1:3" x14ac:dyDescent="0.25">
      <c r="A961">
        <v>41809</v>
      </c>
      <c r="B961">
        <v>287705.57</v>
      </c>
      <c r="C961">
        <v>149.32</v>
      </c>
    </row>
    <row r="962" spans="1:3" x14ac:dyDescent="0.25">
      <c r="A962">
        <v>41810</v>
      </c>
      <c r="B962">
        <v>288248.18</v>
      </c>
      <c r="C962">
        <v>149.6</v>
      </c>
    </row>
    <row r="963" spans="1:3" x14ac:dyDescent="0.25">
      <c r="A963">
        <v>41813</v>
      </c>
      <c r="B963">
        <v>288054.49</v>
      </c>
      <c r="C963">
        <v>149.49</v>
      </c>
    </row>
    <row r="964" spans="1:3" x14ac:dyDescent="0.25">
      <c r="A964">
        <v>41814</v>
      </c>
      <c r="B964">
        <v>286522.77</v>
      </c>
      <c r="C964">
        <v>148.69</v>
      </c>
    </row>
    <row r="965" spans="1:3" x14ac:dyDescent="0.25">
      <c r="A965">
        <v>41815</v>
      </c>
      <c r="B965">
        <v>287670.03999999998</v>
      </c>
      <c r="C965">
        <v>149.28</v>
      </c>
    </row>
    <row r="966" spans="1:3" x14ac:dyDescent="0.25">
      <c r="A966">
        <v>41816</v>
      </c>
      <c r="B966">
        <v>287425.48</v>
      </c>
      <c r="C966">
        <v>149.15</v>
      </c>
    </row>
    <row r="967" spans="1:3" x14ac:dyDescent="0.25">
      <c r="A967">
        <v>41817</v>
      </c>
      <c r="B967">
        <v>287920.74</v>
      </c>
      <c r="C967">
        <v>149.4</v>
      </c>
    </row>
    <row r="968" spans="1:3" x14ac:dyDescent="0.25">
      <c r="A968">
        <v>41820</v>
      </c>
      <c r="B968">
        <v>287729.81</v>
      </c>
      <c r="C968">
        <v>149.29</v>
      </c>
    </row>
    <row r="969" spans="1:3" x14ac:dyDescent="0.25">
      <c r="A969">
        <v>41821</v>
      </c>
      <c r="B969">
        <v>289471.76</v>
      </c>
      <c r="C969">
        <v>150.19</v>
      </c>
    </row>
    <row r="970" spans="1:3" x14ac:dyDescent="0.25">
      <c r="A970">
        <v>41822</v>
      </c>
      <c r="B970">
        <v>289587.92</v>
      </c>
      <c r="C970">
        <v>150.25</v>
      </c>
    </row>
    <row r="971" spans="1:3" x14ac:dyDescent="0.25">
      <c r="A971">
        <v>41823</v>
      </c>
      <c r="B971">
        <v>291065.71999999997</v>
      </c>
      <c r="C971">
        <v>151.01</v>
      </c>
    </row>
    <row r="972" spans="1:3" x14ac:dyDescent="0.25">
      <c r="A972">
        <v>41827</v>
      </c>
      <c r="B972">
        <v>290130.81</v>
      </c>
      <c r="C972">
        <v>150.51</v>
      </c>
    </row>
    <row r="973" spans="1:3" x14ac:dyDescent="0.25">
      <c r="A973">
        <v>41828</v>
      </c>
      <c r="B973">
        <v>288284.11</v>
      </c>
      <c r="C973">
        <v>149.55000000000001</v>
      </c>
    </row>
    <row r="974" spans="1:3" x14ac:dyDescent="0.25">
      <c r="A974">
        <v>41829</v>
      </c>
      <c r="B974">
        <v>289481.98</v>
      </c>
      <c r="C974">
        <v>150.16</v>
      </c>
    </row>
    <row r="975" spans="1:3" x14ac:dyDescent="0.25">
      <c r="A975">
        <v>41830</v>
      </c>
      <c r="B975">
        <v>288629.40000000002</v>
      </c>
      <c r="C975">
        <v>149.72</v>
      </c>
    </row>
    <row r="976" spans="1:3" x14ac:dyDescent="0.25">
      <c r="A976">
        <v>41831</v>
      </c>
      <c r="B976">
        <v>288971.90000000002</v>
      </c>
      <c r="C976">
        <v>149.88999999999999</v>
      </c>
    </row>
    <row r="977" spans="1:3" x14ac:dyDescent="0.25">
      <c r="A977">
        <v>41834</v>
      </c>
      <c r="B977">
        <v>290081.3</v>
      </c>
      <c r="C977">
        <v>150.44999999999999</v>
      </c>
    </row>
    <row r="978" spans="1:3" x14ac:dyDescent="0.25">
      <c r="A978">
        <v>41835</v>
      </c>
      <c r="B978">
        <v>289675.90000000002</v>
      </c>
      <c r="C978">
        <v>150.24</v>
      </c>
    </row>
    <row r="979" spans="1:3" x14ac:dyDescent="0.25">
      <c r="A979">
        <v>41836</v>
      </c>
      <c r="B979">
        <v>290728.05</v>
      </c>
      <c r="C979">
        <v>150.78</v>
      </c>
    </row>
    <row r="980" spans="1:3" x14ac:dyDescent="0.25">
      <c r="A980">
        <v>41837</v>
      </c>
      <c r="B980">
        <v>287963.94</v>
      </c>
      <c r="C980">
        <v>149.35</v>
      </c>
    </row>
    <row r="981" spans="1:3" x14ac:dyDescent="0.25">
      <c r="A981">
        <v>41838</v>
      </c>
      <c r="B981">
        <v>290487.01</v>
      </c>
      <c r="C981">
        <v>150.65</v>
      </c>
    </row>
    <row r="982" spans="1:3" x14ac:dyDescent="0.25">
      <c r="A982">
        <v>41841</v>
      </c>
      <c r="B982">
        <v>290050.59000000003</v>
      </c>
      <c r="C982">
        <v>150.41</v>
      </c>
    </row>
    <row r="983" spans="1:3" x14ac:dyDescent="0.25">
      <c r="A983">
        <v>41842</v>
      </c>
      <c r="B983">
        <v>291267.06</v>
      </c>
      <c r="C983">
        <v>151.04</v>
      </c>
    </row>
    <row r="984" spans="1:3" x14ac:dyDescent="0.25">
      <c r="A984">
        <v>41843</v>
      </c>
      <c r="B984">
        <v>291807.05</v>
      </c>
      <c r="C984">
        <v>151.31</v>
      </c>
    </row>
    <row r="985" spans="1:3" x14ac:dyDescent="0.25">
      <c r="A985">
        <v>41844</v>
      </c>
      <c r="B985">
        <v>292038.82</v>
      </c>
      <c r="C985">
        <v>151.43</v>
      </c>
    </row>
    <row r="986" spans="1:3" x14ac:dyDescent="0.25">
      <c r="A986">
        <v>41845</v>
      </c>
      <c r="B986">
        <v>291390.68</v>
      </c>
      <c r="C986">
        <v>151.09</v>
      </c>
    </row>
    <row r="987" spans="1:3" x14ac:dyDescent="0.25">
      <c r="A987">
        <v>41848</v>
      </c>
      <c r="B987">
        <v>291149.40999999997</v>
      </c>
      <c r="C987">
        <v>150.94999999999999</v>
      </c>
    </row>
    <row r="988" spans="1:3" x14ac:dyDescent="0.25">
      <c r="A988">
        <v>41849</v>
      </c>
      <c r="B988">
        <v>290150.61</v>
      </c>
      <c r="C988">
        <v>150.43</v>
      </c>
    </row>
    <row r="989" spans="1:3" x14ac:dyDescent="0.25">
      <c r="A989">
        <v>41850</v>
      </c>
      <c r="B989">
        <v>290420.59000000003</v>
      </c>
      <c r="C989">
        <v>150.57</v>
      </c>
    </row>
    <row r="990" spans="1:3" x14ac:dyDescent="0.25">
      <c r="A990">
        <v>41851</v>
      </c>
      <c r="B990">
        <v>288247.90000000002</v>
      </c>
      <c r="C990">
        <v>149.44</v>
      </c>
    </row>
    <row r="991" spans="1:3" x14ac:dyDescent="0.25">
      <c r="A991">
        <v>41852</v>
      </c>
      <c r="B991">
        <v>288877.42</v>
      </c>
      <c r="C991">
        <v>149.76</v>
      </c>
    </row>
    <row r="992" spans="1:3" x14ac:dyDescent="0.25">
      <c r="A992">
        <v>41855</v>
      </c>
      <c r="B992">
        <v>288169.59999999998</v>
      </c>
      <c r="C992">
        <v>149.38</v>
      </c>
    </row>
    <row r="993" spans="1:3" x14ac:dyDescent="0.25">
      <c r="A993">
        <v>41856</v>
      </c>
      <c r="B993">
        <v>288680.39</v>
      </c>
      <c r="C993">
        <v>149.63999999999999</v>
      </c>
    </row>
    <row r="994" spans="1:3" x14ac:dyDescent="0.25">
      <c r="A994">
        <v>41857</v>
      </c>
      <c r="B994">
        <v>288972.26</v>
      </c>
      <c r="C994">
        <v>149.79</v>
      </c>
    </row>
    <row r="995" spans="1:3" x14ac:dyDescent="0.25">
      <c r="A995">
        <v>41858</v>
      </c>
      <c r="B995">
        <v>288695.59999999998</v>
      </c>
      <c r="C995">
        <v>149.63999999999999</v>
      </c>
    </row>
    <row r="996" spans="1:3" x14ac:dyDescent="0.25">
      <c r="A996">
        <v>41859</v>
      </c>
      <c r="B996">
        <v>290106.46000000002</v>
      </c>
      <c r="C996">
        <v>150.37</v>
      </c>
    </row>
    <row r="997" spans="1:3" x14ac:dyDescent="0.25">
      <c r="A997">
        <v>41862</v>
      </c>
      <c r="B997">
        <v>288271.21999999997</v>
      </c>
      <c r="C997">
        <v>149.41</v>
      </c>
    </row>
    <row r="998" spans="1:3" x14ac:dyDescent="0.25">
      <c r="A998">
        <v>41863</v>
      </c>
      <c r="B998">
        <v>287455.88</v>
      </c>
      <c r="C998">
        <v>148.97999999999999</v>
      </c>
    </row>
    <row r="999" spans="1:3" x14ac:dyDescent="0.25">
      <c r="A999">
        <v>41864</v>
      </c>
      <c r="B999">
        <v>286808.21999999997</v>
      </c>
      <c r="C999">
        <v>148.63999999999999</v>
      </c>
    </row>
    <row r="1000" spans="1:3" x14ac:dyDescent="0.25">
      <c r="A1000">
        <v>41865</v>
      </c>
      <c r="B1000">
        <v>286323.65000000002</v>
      </c>
      <c r="C1000">
        <v>148.38999999999999</v>
      </c>
    </row>
    <row r="1001" spans="1:3" x14ac:dyDescent="0.25">
      <c r="A1001">
        <v>41866</v>
      </c>
      <c r="B1001">
        <v>286450.05</v>
      </c>
      <c r="C1001">
        <v>148.44999999999999</v>
      </c>
    </row>
    <row r="1002" spans="1:3" x14ac:dyDescent="0.25">
      <c r="A1002">
        <v>41869</v>
      </c>
      <c r="B1002">
        <v>287598.65000000002</v>
      </c>
      <c r="C1002">
        <v>149.03</v>
      </c>
    </row>
    <row r="1003" spans="1:3" x14ac:dyDescent="0.25">
      <c r="A1003">
        <v>41870</v>
      </c>
      <c r="B1003">
        <v>289120.98</v>
      </c>
      <c r="C1003">
        <v>149.82</v>
      </c>
    </row>
    <row r="1004" spans="1:3" x14ac:dyDescent="0.25">
      <c r="A1004">
        <v>41871</v>
      </c>
      <c r="B1004">
        <v>289782.55</v>
      </c>
      <c r="C1004">
        <v>150.16</v>
      </c>
    </row>
    <row r="1005" spans="1:3" x14ac:dyDescent="0.25">
      <c r="A1005">
        <v>41872</v>
      </c>
      <c r="B1005">
        <v>290350.01</v>
      </c>
      <c r="C1005">
        <v>150.44999999999999</v>
      </c>
    </row>
    <row r="1006" spans="1:3" x14ac:dyDescent="0.25">
      <c r="A1006">
        <v>41873</v>
      </c>
      <c r="B1006">
        <v>290079.96999999997</v>
      </c>
      <c r="C1006">
        <v>150.30000000000001</v>
      </c>
    </row>
    <row r="1007" spans="1:3" x14ac:dyDescent="0.25">
      <c r="A1007">
        <v>41876</v>
      </c>
      <c r="B1007">
        <v>291031.28999999998</v>
      </c>
      <c r="C1007">
        <v>150.78</v>
      </c>
    </row>
    <row r="1008" spans="1:3" x14ac:dyDescent="0.25">
      <c r="A1008">
        <v>41877</v>
      </c>
      <c r="B1008">
        <v>291569.2</v>
      </c>
      <c r="C1008">
        <v>151.06</v>
      </c>
    </row>
    <row r="1009" spans="1:3" x14ac:dyDescent="0.25">
      <c r="A1009">
        <v>41878</v>
      </c>
      <c r="B1009">
        <v>291849.78000000003</v>
      </c>
      <c r="C1009">
        <v>151.19999999999999</v>
      </c>
    </row>
    <row r="1010" spans="1:3" x14ac:dyDescent="0.25">
      <c r="A1010">
        <v>41879</v>
      </c>
      <c r="B1010">
        <v>291513.09999999998</v>
      </c>
      <c r="C1010">
        <v>151.02000000000001</v>
      </c>
    </row>
    <row r="1011" spans="1:3" x14ac:dyDescent="0.25">
      <c r="A1011">
        <v>41880</v>
      </c>
      <c r="B1011">
        <v>292565.81</v>
      </c>
      <c r="C1011">
        <v>151.56</v>
      </c>
    </row>
    <row r="1012" spans="1:3" x14ac:dyDescent="0.25">
      <c r="A1012">
        <v>41884</v>
      </c>
      <c r="B1012">
        <v>292430.33</v>
      </c>
      <c r="C1012">
        <v>151.47999999999999</v>
      </c>
    </row>
    <row r="1013" spans="1:3" x14ac:dyDescent="0.25">
      <c r="A1013">
        <v>41885</v>
      </c>
      <c r="B1013">
        <v>292155.95</v>
      </c>
      <c r="C1013">
        <v>151.33000000000001</v>
      </c>
    </row>
    <row r="1014" spans="1:3" x14ac:dyDescent="0.25">
      <c r="A1014">
        <v>41886</v>
      </c>
      <c r="B1014">
        <v>291725.71000000002</v>
      </c>
      <c r="C1014">
        <v>151.1</v>
      </c>
    </row>
    <row r="1015" spans="1:3" x14ac:dyDescent="0.25">
      <c r="A1015">
        <v>41887</v>
      </c>
      <c r="B1015">
        <v>293013.39</v>
      </c>
      <c r="C1015">
        <v>151.77000000000001</v>
      </c>
    </row>
    <row r="1016" spans="1:3" x14ac:dyDescent="0.25">
      <c r="A1016">
        <v>41890</v>
      </c>
      <c r="B1016">
        <v>292230.73</v>
      </c>
      <c r="C1016">
        <v>151.35</v>
      </c>
    </row>
    <row r="1017" spans="1:3" x14ac:dyDescent="0.25">
      <c r="A1017">
        <v>41891</v>
      </c>
      <c r="B1017">
        <v>290560.40999999997</v>
      </c>
      <c r="C1017">
        <v>150.47999999999999</v>
      </c>
    </row>
    <row r="1018" spans="1:3" x14ac:dyDescent="0.25">
      <c r="A1018">
        <v>41892</v>
      </c>
      <c r="B1018">
        <v>291583.78000000003</v>
      </c>
      <c r="C1018">
        <v>151.01</v>
      </c>
    </row>
    <row r="1019" spans="1:3" x14ac:dyDescent="0.25">
      <c r="A1019">
        <v>41893</v>
      </c>
      <c r="B1019">
        <v>291897.15000000002</v>
      </c>
      <c r="C1019">
        <v>151.16</v>
      </c>
    </row>
    <row r="1020" spans="1:3" x14ac:dyDescent="0.25">
      <c r="A1020">
        <v>41894</v>
      </c>
      <c r="B1020">
        <v>290374.84000000003</v>
      </c>
      <c r="C1020">
        <v>150.37</v>
      </c>
    </row>
    <row r="1021" spans="1:3" x14ac:dyDescent="0.25">
      <c r="A1021">
        <v>41897</v>
      </c>
      <c r="B1021">
        <v>290371.02</v>
      </c>
      <c r="C1021">
        <v>150.36000000000001</v>
      </c>
    </row>
    <row r="1022" spans="1:3" x14ac:dyDescent="0.25">
      <c r="A1022">
        <v>41898</v>
      </c>
      <c r="B1022">
        <v>292096.36</v>
      </c>
      <c r="C1022">
        <v>151.25</v>
      </c>
    </row>
    <row r="1023" spans="1:3" x14ac:dyDescent="0.25">
      <c r="A1023">
        <v>41899</v>
      </c>
      <c r="B1023">
        <v>292396.17</v>
      </c>
      <c r="C1023">
        <v>151.4</v>
      </c>
    </row>
    <row r="1024" spans="1:3" x14ac:dyDescent="0.25">
      <c r="A1024">
        <v>41900</v>
      </c>
      <c r="B1024">
        <v>293729.44</v>
      </c>
      <c r="C1024">
        <v>152.09</v>
      </c>
    </row>
    <row r="1025" spans="1:3" x14ac:dyDescent="0.25">
      <c r="A1025">
        <v>41901</v>
      </c>
      <c r="B1025">
        <v>293650.21999999997</v>
      </c>
      <c r="C1025">
        <v>152.04</v>
      </c>
    </row>
    <row r="1026" spans="1:3" x14ac:dyDescent="0.25">
      <c r="A1026">
        <v>41904</v>
      </c>
      <c r="B1026">
        <v>291727.26</v>
      </c>
      <c r="C1026">
        <v>151.03</v>
      </c>
    </row>
    <row r="1027" spans="1:3" x14ac:dyDescent="0.25">
      <c r="A1027">
        <v>41905</v>
      </c>
      <c r="B1027">
        <v>291195</v>
      </c>
      <c r="C1027">
        <v>150.75</v>
      </c>
    </row>
    <row r="1028" spans="1:3" x14ac:dyDescent="0.25">
      <c r="A1028">
        <v>41906</v>
      </c>
      <c r="B1028">
        <v>291918.87</v>
      </c>
      <c r="C1028">
        <v>151.12</v>
      </c>
    </row>
    <row r="1029" spans="1:3" x14ac:dyDescent="0.25">
      <c r="A1029">
        <v>41907</v>
      </c>
      <c r="B1029">
        <v>289747.01</v>
      </c>
      <c r="C1029">
        <v>150</v>
      </c>
    </row>
    <row r="1030" spans="1:3" x14ac:dyDescent="0.25">
      <c r="A1030">
        <v>41908</v>
      </c>
      <c r="B1030">
        <v>291313.55</v>
      </c>
      <c r="C1030">
        <v>150.80000000000001</v>
      </c>
    </row>
    <row r="1031" spans="1:3" x14ac:dyDescent="0.25">
      <c r="A1031">
        <v>41911</v>
      </c>
      <c r="B1031">
        <v>292238.52</v>
      </c>
      <c r="C1031">
        <v>151.27000000000001</v>
      </c>
    </row>
    <row r="1032" spans="1:3" x14ac:dyDescent="0.25">
      <c r="A1032">
        <v>41912</v>
      </c>
      <c r="B1032">
        <v>291640.99</v>
      </c>
      <c r="C1032">
        <v>150.96</v>
      </c>
    </row>
    <row r="1033" spans="1:3" x14ac:dyDescent="0.25">
      <c r="A1033">
        <v>41913</v>
      </c>
      <c r="B1033">
        <v>289109.67</v>
      </c>
      <c r="C1033">
        <v>149.63999999999999</v>
      </c>
    </row>
    <row r="1034" spans="1:3" x14ac:dyDescent="0.25">
      <c r="A1034">
        <v>41914</v>
      </c>
      <c r="B1034">
        <v>288611.69</v>
      </c>
      <c r="C1034">
        <v>149.38</v>
      </c>
    </row>
    <row r="1035" spans="1:3" x14ac:dyDescent="0.25">
      <c r="A1035">
        <v>41915</v>
      </c>
      <c r="B1035">
        <v>288284.84999999998</v>
      </c>
      <c r="C1035">
        <v>149.21</v>
      </c>
    </row>
    <row r="1036" spans="1:3" x14ac:dyDescent="0.25">
      <c r="A1036">
        <v>41918</v>
      </c>
      <c r="B1036">
        <v>289223.81</v>
      </c>
      <c r="C1036">
        <v>149.68</v>
      </c>
    </row>
    <row r="1037" spans="1:3" x14ac:dyDescent="0.25">
      <c r="A1037">
        <v>41919</v>
      </c>
      <c r="B1037">
        <v>288634.95</v>
      </c>
      <c r="C1037">
        <v>149.37</v>
      </c>
    </row>
    <row r="1038" spans="1:3" x14ac:dyDescent="0.25">
      <c r="A1038">
        <v>41920</v>
      </c>
      <c r="B1038">
        <v>288865.98</v>
      </c>
      <c r="C1038">
        <v>149.49</v>
      </c>
    </row>
    <row r="1039" spans="1:3" x14ac:dyDescent="0.25">
      <c r="A1039">
        <v>41921</v>
      </c>
      <c r="B1039">
        <v>288083.06</v>
      </c>
      <c r="C1039">
        <v>149.08000000000001</v>
      </c>
    </row>
    <row r="1040" spans="1:3" x14ac:dyDescent="0.25">
      <c r="A1040">
        <v>41922</v>
      </c>
      <c r="B1040">
        <v>290252.31</v>
      </c>
      <c r="C1040">
        <v>150.19999999999999</v>
      </c>
    </row>
    <row r="1041" spans="1:3" x14ac:dyDescent="0.25">
      <c r="A1041">
        <v>41925</v>
      </c>
      <c r="B1041">
        <v>291719.53000000003</v>
      </c>
      <c r="C1041">
        <v>150.94999999999999</v>
      </c>
    </row>
    <row r="1042" spans="1:3" x14ac:dyDescent="0.25">
      <c r="A1042">
        <v>41926</v>
      </c>
      <c r="B1042">
        <v>289483.73</v>
      </c>
      <c r="C1042">
        <v>149.79</v>
      </c>
    </row>
    <row r="1043" spans="1:3" x14ac:dyDescent="0.25">
      <c r="A1043">
        <v>41927</v>
      </c>
      <c r="B1043">
        <v>292925.59999999998</v>
      </c>
      <c r="C1043">
        <v>151.56</v>
      </c>
    </row>
    <row r="1044" spans="1:3" x14ac:dyDescent="0.25">
      <c r="A1044">
        <v>41928</v>
      </c>
      <c r="B1044">
        <v>290721.5</v>
      </c>
      <c r="C1044">
        <v>150.41999999999999</v>
      </c>
    </row>
    <row r="1045" spans="1:3" x14ac:dyDescent="0.25">
      <c r="A1045">
        <v>41929</v>
      </c>
      <c r="B1045">
        <v>291593.3</v>
      </c>
      <c r="C1045">
        <v>150.87</v>
      </c>
    </row>
    <row r="1046" spans="1:3" x14ac:dyDescent="0.25">
      <c r="A1046">
        <v>41932</v>
      </c>
      <c r="B1046">
        <v>290113</v>
      </c>
      <c r="C1046">
        <v>150.09</v>
      </c>
    </row>
    <row r="1047" spans="1:3" x14ac:dyDescent="0.25">
      <c r="A1047">
        <v>41933</v>
      </c>
      <c r="B1047">
        <v>291659.86</v>
      </c>
      <c r="C1047">
        <v>150.88</v>
      </c>
    </row>
    <row r="1048" spans="1:3" x14ac:dyDescent="0.25">
      <c r="A1048">
        <v>41934</v>
      </c>
      <c r="B1048">
        <v>292846.26</v>
      </c>
      <c r="C1048">
        <v>151.49</v>
      </c>
    </row>
    <row r="1049" spans="1:3" x14ac:dyDescent="0.25">
      <c r="A1049">
        <v>41935</v>
      </c>
      <c r="B1049">
        <v>293973.34000000003</v>
      </c>
      <c r="C1049">
        <v>152.07</v>
      </c>
    </row>
    <row r="1050" spans="1:3" x14ac:dyDescent="0.25">
      <c r="A1050">
        <v>41936</v>
      </c>
      <c r="B1050">
        <v>294871.78000000003</v>
      </c>
      <c r="C1050">
        <v>152.53</v>
      </c>
    </row>
    <row r="1051" spans="1:3" x14ac:dyDescent="0.25">
      <c r="A1051">
        <v>41939</v>
      </c>
      <c r="B1051">
        <v>294423.55</v>
      </c>
      <c r="C1051">
        <v>152.29</v>
      </c>
    </row>
    <row r="1052" spans="1:3" x14ac:dyDescent="0.25">
      <c r="A1052">
        <v>41940</v>
      </c>
      <c r="B1052">
        <v>295517.03999999998</v>
      </c>
      <c r="C1052">
        <v>152.85</v>
      </c>
    </row>
    <row r="1053" spans="1:3" x14ac:dyDescent="0.25">
      <c r="A1053">
        <v>41941</v>
      </c>
      <c r="B1053">
        <v>296208.09999999998</v>
      </c>
      <c r="C1053">
        <v>153.21</v>
      </c>
    </row>
    <row r="1054" spans="1:3" x14ac:dyDescent="0.25">
      <c r="A1054">
        <v>41942</v>
      </c>
      <c r="B1054">
        <v>297697.36</v>
      </c>
      <c r="C1054">
        <v>153.97</v>
      </c>
    </row>
    <row r="1055" spans="1:3" x14ac:dyDescent="0.25">
      <c r="A1055">
        <v>41943</v>
      </c>
      <c r="B1055">
        <v>300262.71999999997</v>
      </c>
      <c r="C1055">
        <v>155.29</v>
      </c>
    </row>
    <row r="1056" spans="1:3" x14ac:dyDescent="0.25">
      <c r="A1056">
        <v>41946</v>
      </c>
      <c r="B1056">
        <v>300553.87</v>
      </c>
      <c r="C1056">
        <v>155.43</v>
      </c>
    </row>
    <row r="1057" spans="1:3" x14ac:dyDescent="0.25">
      <c r="A1057">
        <v>41947</v>
      </c>
      <c r="B1057">
        <v>299686.63</v>
      </c>
      <c r="C1057">
        <v>154.97999999999999</v>
      </c>
    </row>
    <row r="1058" spans="1:3" x14ac:dyDescent="0.25">
      <c r="A1058">
        <v>41948</v>
      </c>
      <c r="B1058">
        <v>300478.18</v>
      </c>
      <c r="C1058">
        <v>155.38999999999999</v>
      </c>
    </row>
    <row r="1059" spans="1:3" x14ac:dyDescent="0.25">
      <c r="A1059">
        <v>41949</v>
      </c>
      <c r="B1059">
        <v>300760.15000000002</v>
      </c>
      <c r="C1059">
        <v>155.53</v>
      </c>
    </row>
    <row r="1060" spans="1:3" x14ac:dyDescent="0.25">
      <c r="A1060">
        <v>41950</v>
      </c>
      <c r="B1060">
        <v>300914.43</v>
      </c>
      <c r="C1060">
        <v>155.6</v>
      </c>
    </row>
    <row r="1061" spans="1:3" x14ac:dyDescent="0.25">
      <c r="A1061">
        <v>41953</v>
      </c>
      <c r="B1061">
        <v>301532.76</v>
      </c>
      <c r="C1061">
        <v>155.91</v>
      </c>
    </row>
    <row r="1062" spans="1:3" x14ac:dyDescent="0.25">
      <c r="A1062">
        <v>41954</v>
      </c>
      <c r="B1062">
        <v>301717.13</v>
      </c>
      <c r="C1062">
        <v>156</v>
      </c>
    </row>
    <row r="1063" spans="1:3" x14ac:dyDescent="0.25">
      <c r="A1063">
        <v>41955</v>
      </c>
      <c r="B1063">
        <v>301768.78000000003</v>
      </c>
      <c r="C1063">
        <v>156.02000000000001</v>
      </c>
    </row>
    <row r="1064" spans="1:3" x14ac:dyDescent="0.25">
      <c r="A1064">
        <v>41956</v>
      </c>
      <c r="B1064">
        <v>302120.02</v>
      </c>
      <c r="C1064">
        <v>156.19999999999999</v>
      </c>
    </row>
    <row r="1065" spans="1:3" x14ac:dyDescent="0.25">
      <c r="A1065">
        <v>41957</v>
      </c>
      <c r="B1065">
        <v>302096.21000000002</v>
      </c>
      <c r="C1065">
        <v>156.19</v>
      </c>
    </row>
    <row r="1066" spans="1:3" x14ac:dyDescent="0.25">
      <c r="A1066">
        <v>41960</v>
      </c>
      <c r="B1066">
        <v>302350.55</v>
      </c>
      <c r="C1066">
        <v>156.31</v>
      </c>
    </row>
    <row r="1067" spans="1:3" x14ac:dyDescent="0.25">
      <c r="A1067">
        <v>41961</v>
      </c>
      <c r="B1067">
        <v>303890.69</v>
      </c>
      <c r="C1067">
        <v>157.1</v>
      </c>
    </row>
    <row r="1068" spans="1:3" x14ac:dyDescent="0.25">
      <c r="A1068">
        <v>41962</v>
      </c>
      <c r="B1068">
        <v>303563.74</v>
      </c>
      <c r="C1068">
        <v>156.91999999999999</v>
      </c>
    </row>
    <row r="1069" spans="1:3" x14ac:dyDescent="0.25">
      <c r="A1069">
        <v>41963</v>
      </c>
      <c r="B1069">
        <v>303991.59000000003</v>
      </c>
      <c r="C1069">
        <v>157.13999999999999</v>
      </c>
    </row>
    <row r="1070" spans="1:3" x14ac:dyDescent="0.25">
      <c r="A1070">
        <v>41964</v>
      </c>
      <c r="B1070">
        <v>305496.23</v>
      </c>
      <c r="C1070">
        <v>157.91</v>
      </c>
    </row>
    <row r="1071" spans="1:3" x14ac:dyDescent="0.25">
      <c r="A1071">
        <v>41967</v>
      </c>
      <c r="B1071">
        <v>306167.27</v>
      </c>
      <c r="C1071">
        <v>158.25</v>
      </c>
    </row>
    <row r="1072" spans="1:3" x14ac:dyDescent="0.25">
      <c r="A1072">
        <v>41968</v>
      </c>
      <c r="B1072">
        <v>305810.2</v>
      </c>
      <c r="C1072">
        <v>158.06</v>
      </c>
    </row>
    <row r="1073" spans="1:3" x14ac:dyDescent="0.25">
      <c r="A1073">
        <v>41969</v>
      </c>
      <c r="B1073">
        <v>306600.34999999998</v>
      </c>
      <c r="C1073">
        <v>158.46</v>
      </c>
    </row>
    <row r="1074" spans="1:3" x14ac:dyDescent="0.25">
      <c r="A1074">
        <v>41971</v>
      </c>
      <c r="B1074">
        <v>306136.32000000001</v>
      </c>
      <c r="C1074">
        <v>158.22</v>
      </c>
    </row>
    <row r="1075" spans="1:3" x14ac:dyDescent="0.25">
      <c r="A1075">
        <v>41974</v>
      </c>
      <c r="B1075">
        <v>304477.53000000003</v>
      </c>
      <c r="C1075">
        <v>157.35</v>
      </c>
    </row>
    <row r="1076" spans="1:3" x14ac:dyDescent="0.25">
      <c r="A1076">
        <v>41975</v>
      </c>
      <c r="B1076">
        <v>305797.61</v>
      </c>
      <c r="C1076">
        <v>158.03</v>
      </c>
    </row>
    <row r="1077" spans="1:3" x14ac:dyDescent="0.25">
      <c r="A1077">
        <v>41976</v>
      </c>
      <c r="B1077">
        <v>307023.21999999997</v>
      </c>
      <c r="C1077">
        <v>158.65</v>
      </c>
    </row>
    <row r="1078" spans="1:3" x14ac:dyDescent="0.25">
      <c r="A1078">
        <v>41977</v>
      </c>
      <c r="B1078">
        <v>306553.69</v>
      </c>
      <c r="C1078">
        <v>158.41</v>
      </c>
    </row>
    <row r="1079" spans="1:3" x14ac:dyDescent="0.25">
      <c r="A1079">
        <v>41978</v>
      </c>
      <c r="B1079">
        <v>306947.40000000002</v>
      </c>
      <c r="C1079">
        <v>158.61000000000001</v>
      </c>
    </row>
    <row r="1080" spans="1:3" x14ac:dyDescent="0.25">
      <c r="A1080">
        <v>41981</v>
      </c>
      <c r="B1080">
        <v>305294.78999999998</v>
      </c>
      <c r="C1080">
        <v>157.74</v>
      </c>
    </row>
    <row r="1081" spans="1:3" x14ac:dyDescent="0.25">
      <c r="A1081">
        <v>41982</v>
      </c>
      <c r="B1081">
        <v>305256.88</v>
      </c>
      <c r="C1081">
        <v>157.72</v>
      </c>
    </row>
    <row r="1082" spans="1:3" x14ac:dyDescent="0.25">
      <c r="A1082">
        <v>41983</v>
      </c>
      <c r="B1082">
        <v>301297.51</v>
      </c>
      <c r="C1082">
        <v>155.66999999999999</v>
      </c>
    </row>
    <row r="1083" spans="1:3" x14ac:dyDescent="0.25">
      <c r="A1083">
        <v>41984</v>
      </c>
      <c r="B1083">
        <v>303333</v>
      </c>
      <c r="C1083">
        <v>156.72</v>
      </c>
    </row>
    <row r="1084" spans="1:3" x14ac:dyDescent="0.25">
      <c r="A1084">
        <v>41985</v>
      </c>
      <c r="B1084">
        <v>298580.84999999998</v>
      </c>
      <c r="C1084">
        <v>154.26</v>
      </c>
    </row>
    <row r="1085" spans="1:3" x14ac:dyDescent="0.25">
      <c r="A1085">
        <v>41988</v>
      </c>
      <c r="B1085">
        <v>296603.68</v>
      </c>
      <c r="C1085">
        <v>153.22</v>
      </c>
    </row>
    <row r="1086" spans="1:3" x14ac:dyDescent="0.25">
      <c r="A1086">
        <v>41989</v>
      </c>
      <c r="B1086">
        <v>296604.59000000003</v>
      </c>
      <c r="C1086">
        <v>153.22</v>
      </c>
    </row>
    <row r="1087" spans="1:3" x14ac:dyDescent="0.25">
      <c r="A1087">
        <v>41990</v>
      </c>
      <c r="B1087">
        <v>296605.5</v>
      </c>
      <c r="C1087">
        <v>153.22</v>
      </c>
    </row>
    <row r="1088" spans="1:3" x14ac:dyDescent="0.25">
      <c r="A1088">
        <v>41991</v>
      </c>
      <c r="B1088">
        <v>296606.40999999997</v>
      </c>
      <c r="C1088">
        <v>153.21</v>
      </c>
    </row>
    <row r="1089" spans="1:3" x14ac:dyDescent="0.25">
      <c r="A1089">
        <v>41992</v>
      </c>
      <c r="B1089">
        <v>296740.58</v>
      </c>
      <c r="C1089">
        <v>153.28</v>
      </c>
    </row>
    <row r="1090" spans="1:3" x14ac:dyDescent="0.25">
      <c r="A1090">
        <v>41995</v>
      </c>
      <c r="B1090">
        <v>296743.40000000002</v>
      </c>
      <c r="C1090">
        <v>153.27000000000001</v>
      </c>
    </row>
    <row r="1091" spans="1:3" x14ac:dyDescent="0.25">
      <c r="A1091">
        <v>41996</v>
      </c>
      <c r="B1091">
        <v>296391.08</v>
      </c>
      <c r="C1091">
        <v>153.08000000000001</v>
      </c>
    </row>
    <row r="1092" spans="1:3" x14ac:dyDescent="0.25">
      <c r="A1092">
        <v>41997</v>
      </c>
      <c r="B1092">
        <v>296874.39</v>
      </c>
      <c r="C1092">
        <v>153.33000000000001</v>
      </c>
    </row>
    <row r="1093" spans="1:3" x14ac:dyDescent="0.25">
      <c r="A1093">
        <v>41999</v>
      </c>
      <c r="B1093">
        <v>296624.44</v>
      </c>
      <c r="C1093">
        <v>153.19</v>
      </c>
    </row>
    <row r="1094" spans="1:3" x14ac:dyDescent="0.25">
      <c r="A1094">
        <v>42002</v>
      </c>
      <c r="B1094">
        <v>297333.46000000002</v>
      </c>
      <c r="C1094">
        <v>153.54</v>
      </c>
    </row>
    <row r="1095" spans="1:3" x14ac:dyDescent="0.25">
      <c r="A1095">
        <v>42003</v>
      </c>
      <c r="B1095">
        <v>296661.11</v>
      </c>
      <c r="C1095">
        <v>153.19</v>
      </c>
    </row>
    <row r="1096" spans="1:3" x14ac:dyDescent="0.25">
      <c r="A1096">
        <v>42004</v>
      </c>
      <c r="B1096">
        <v>296465.86</v>
      </c>
      <c r="C1096">
        <v>153.09</v>
      </c>
    </row>
    <row r="1097" spans="1:3" x14ac:dyDescent="0.25">
      <c r="A1097">
        <v>42006</v>
      </c>
      <c r="B1097">
        <v>296233.56</v>
      </c>
      <c r="C1097">
        <v>152.96</v>
      </c>
    </row>
    <row r="1098" spans="1:3" x14ac:dyDescent="0.25">
      <c r="A1098">
        <v>42009</v>
      </c>
      <c r="B1098">
        <v>293246.81</v>
      </c>
      <c r="C1098">
        <v>151.41</v>
      </c>
    </row>
    <row r="1099" spans="1:3" x14ac:dyDescent="0.25">
      <c r="A1099">
        <v>42010</v>
      </c>
      <c r="B1099">
        <v>291818.42</v>
      </c>
      <c r="C1099">
        <v>150.66</v>
      </c>
    </row>
    <row r="1100" spans="1:3" x14ac:dyDescent="0.25">
      <c r="A1100">
        <v>42011</v>
      </c>
      <c r="B1100">
        <v>293507.11</v>
      </c>
      <c r="C1100">
        <v>151.53</v>
      </c>
    </row>
    <row r="1101" spans="1:3" x14ac:dyDescent="0.25">
      <c r="A1101">
        <v>42012</v>
      </c>
      <c r="B1101">
        <v>296624.59000000003</v>
      </c>
      <c r="C1101">
        <v>153.13999999999999</v>
      </c>
    </row>
    <row r="1102" spans="1:3" x14ac:dyDescent="0.25">
      <c r="A1102">
        <v>42013</v>
      </c>
      <c r="B1102">
        <v>295913.02</v>
      </c>
      <c r="C1102">
        <v>152.77000000000001</v>
      </c>
    </row>
    <row r="1103" spans="1:3" x14ac:dyDescent="0.25">
      <c r="A1103">
        <v>42016</v>
      </c>
      <c r="B1103">
        <v>294976.19</v>
      </c>
      <c r="C1103">
        <v>152.27000000000001</v>
      </c>
    </row>
    <row r="1104" spans="1:3" x14ac:dyDescent="0.25">
      <c r="A1104">
        <v>42017</v>
      </c>
      <c r="B1104">
        <v>294936.33</v>
      </c>
      <c r="C1104">
        <v>152.25</v>
      </c>
    </row>
    <row r="1105" spans="1:3" x14ac:dyDescent="0.25">
      <c r="A1105">
        <v>42018</v>
      </c>
      <c r="B1105">
        <v>293692.59000000003</v>
      </c>
      <c r="C1105">
        <v>151.6</v>
      </c>
    </row>
    <row r="1106" spans="1:3" x14ac:dyDescent="0.25">
      <c r="A1106">
        <v>42019</v>
      </c>
      <c r="B1106">
        <v>292578.15999999997</v>
      </c>
      <c r="C1106">
        <v>151.02000000000001</v>
      </c>
    </row>
    <row r="1107" spans="1:3" x14ac:dyDescent="0.25">
      <c r="A1107">
        <v>42020</v>
      </c>
      <c r="B1107">
        <v>295178</v>
      </c>
      <c r="C1107">
        <v>152.36000000000001</v>
      </c>
    </row>
    <row r="1108" spans="1:3" x14ac:dyDescent="0.25">
      <c r="A1108">
        <v>42024</v>
      </c>
      <c r="B1108">
        <v>295568.64000000001</v>
      </c>
      <c r="C1108">
        <v>152.54</v>
      </c>
    </row>
    <row r="1109" spans="1:3" x14ac:dyDescent="0.25">
      <c r="A1109">
        <v>42025</v>
      </c>
      <c r="B1109">
        <v>294033.86</v>
      </c>
      <c r="C1109">
        <v>151.75</v>
      </c>
    </row>
    <row r="1110" spans="1:3" x14ac:dyDescent="0.25">
      <c r="A1110">
        <v>42026</v>
      </c>
      <c r="B1110">
        <v>294033.86</v>
      </c>
      <c r="C1110">
        <v>151.74</v>
      </c>
    </row>
    <row r="1111" spans="1:3" x14ac:dyDescent="0.25">
      <c r="A1111">
        <v>42027</v>
      </c>
      <c r="B1111">
        <v>295361.96000000002</v>
      </c>
      <c r="C1111">
        <v>152.43</v>
      </c>
    </row>
    <row r="1112" spans="1:3" x14ac:dyDescent="0.25">
      <c r="A1112">
        <v>42030</v>
      </c>
      <c r="B1112">
        <v>293334.87</v>
      </c>
      <c r="C1112">
        <v>151.37</v>
      </c>
    </row>
    <row r="1113" spans="1:3" x14ac:dyDescent="0.25">
      <c r="A1113">
        <v>42031</v>
      </c>
      <c r="B1113">
        <v>291542.19</v>
      </c>
      <c r="C1113">
        <v>150.44</v>
      </c>
    </row>
    <row r="1114" spans="1:3" x14ac:dyDescent="0.25">
      <c r="A1114">
        <v>42032</v>
      </c>
      <c r="B1114">
        <v>292015.64</v>
      </c>
      <c r="C1114">
        <v>150.68</v>
      </c>
    </row>
    <row r="1115" spans="1:3" x14ac:dyDescent="0.25">
      <c r="A1115">
        <v>42033</v>
      </c>
      <c r="B1115">
        <v>292600.81</v>
      </c>
      <c r="C1115">
        <v>150.97999999999999</v>
      </c>
    </row>
    <row r="1116" spans="1:3" x14ac:dyDescent="0.25">
      <c r="A1116">
        <v>42034</v>
      </c>
      <c r="B1116">
        <v>291860.45</v>
      </c>
      <c r="C1116">
        <v>150.59</v>
      </c>
    </row>
    <row r="1117" spans="1:3" x14ac:dyDescent="0.25">
      <c r="A1117">
        <v>42037</v>
      </c>
      <c r="B1117">
        <v>294043.59000000003</v>
      </c>
      <c r="C1117">
        <v>151.71</v>
      </c>
    </row>
    <row r="1118" spans="1:3" x14ac:dyDescent="0.25">
      <c r="A1118">
        <v>42038</v>
      </c>
      <c r="B1118">
        <v>296625.01</v>
      </c>
      <c r="C1118">
        <v>153.03</v>
      </c>
    </row>
    <row r="1119" spans="1:3" x14ac:dyDescent="0.25">
      <c r="A1119">
        <v>42039</v>
      </c>
      <c r="B1119">
        <v>296878.17</v>
      </c>
      <c r="C1119">
        <v>153.16</v>
      </c>
    </row>
    <row r="1120" spans="1:3" x14ac:dyDescent="0.25">
      <c r="A1120">
        <v>42040</v>
      </c>
      <c r="B1120">
        <v>298336.53000000003</v>
      </c>
      <c r="C1120">
        <v>153.91</v>
      </c>
    </row>
    <row r="1121" spans="1:3" x14ac:dyDescent="0.25">
      <c r="A1121">
        <v>42041</v>
      </c>
      <c r="B1121">
        <v>298253.81</v>
      </c>
      <c r="C1121">
        <v>153.86000000000001</v>
      </c>
    </row>
    <row r="1122" spans="1:3" x14ac:dyDescent="0.25">
      <c r="A1122">
        <v>42044</v>
      </c>
      <c r="B1122">
        <v>297738.39</v>
      </c>
      <c r="C1122">
        <v>153.58000000000001</v>
      </c>
    </row>
    <row r="1123" spans="1:3" x14ac:dyDescent="0.25">
      <c r="A1123">
        <v>42045</v>
      </c>
      <c r="B1123">
        <v>299340.57</v>
      </c>
      <c r="C1123">
        <v>154.41</v>
      </c>
    </row>
    <row r="1124" spans="1:3" x14ac:dyDescent="0.25">
      <c r="A1124">
        <v>42046</v>
      </c>
      <c r="B1124">
        <v>299282.96000000002</v>
      </c>
      <c r="C1124">
        <v>154.37</v>
      </c>
    </row>
    <row r="1125" spans="1:3" x14ac:dyDescent="0.25">
      <c r="A1125">
        <v>42047</v>
      </c>
      <c r="B1125">
        <v>300431.19</v>
      </c>
      <c r="C1125">
        <v>154.96</v>
      </c>
    </row>
    <row r="1126" spans="1:3" x14ac:dyDescent="0.25">
      <c r="A1126">
        <v>42048</v>
      </c>
      <c r="B1126">
        <v>301377.90999999997</v>
      </c>
      <c r="C1126">
        <v>155.44999999999999</v>
      </c>
    </row>
    <row r="1127" spans="1:3" x14ac:dyDescent="0.25">
      <c r="A1127">
        <v>42052</v>
      </c>
      <c r="B1127">
        <v>301985.73</v>
      </c>
      <c r="C1127">
        <v>155.74</v>
      </c>
    </row>
    <row r="1128" spans="1:3" x14ac:dyDescent="0.25">
      <c r="A1128">
        <v>42053</v>
      </c>
      <c r="B1128">
        <v>301291.55</v>
      </c>
      <c r="C1128">
        <v>155.38</v>
      </c>
    </row>
    <row r="1129" spans="1:3" x14ac:dyDescent="0.25">
      <c r="A1129">
        <v>42054</v>
      </c>
      <c r="B1129">
        <v>300641.59000000003</v>
      </c>
      <c r="C1129">
        <v>155.04</v>
      </c>
    </row>
    <row r="1130" spans="1:3" x14ac:dyDescent="0.25">
      <c r="A1130">
        <v>42055</v>
      </c>
      <c r="B1130">
        <v>301149.23</v>
      </c>
      <c r="C1130">
        <v>155.30000000000001</v>
      </c>
    </row>
    <row r="1131" spans="1:3" x14ac:dyDescent="0.25">
      <c r="A1131">
        <v>42058</v>
      </c>
      <c r="B1131">
        <v>301108.45</v>
      </c>
      <c r="C1131">
        <v>155.27000000000001</v>
      </c>
    </row>
    <row r="1132" spans="1:3" x14ac:dyDescent="0.25">
      <c r="A1132">
        <v>42059</v>
      </c>
      <c r="B1132">
        <v>301556.40000000002</v>
      </c>
      <c r="C1132">
        <v>155.49</v>
      </c>
    </row>
    <row r="1133" spans="1:3" x14ac:dyDescent="0.25">
      <c r="A1133">
        <v>42060</v>
      </c>
      <c r="B1133">
        <v>301523.5</v>
      </c>
      <c r="C1133">
        <v>155.47</v>
      </c>
    </row>
    <row r="1134" spans="1:3" x14ac:dyDescent="0.25">
      <c r="A1134">
        <v>42061</v>
      </c>
      <c r="B1134">
        <v>300985.34999999998</v>
      </c>
      <c r="C1134">
        <v>155.19</v>
      </c>
    </row>
    <row r="1135" spans="1:3" x14ac:dyDescent="0.25">
      <c r="A1135">
        <v>42062</v>
      </c>
      <c r="B1135">
        <v>300044.90999999997</v>
      </c>
      <c r="C1135">
        <v>154.69999999999999</v>
      </c>
    </row>
    <row r="1136" spans="1:3" x14ac:dyDescent="0.25">
      <c r="A1136">
        <v>42065</v>
      </c>
      <c r="B1136">
        <v>301644</v>
      </c>
      <c r="C1136">
        <v>155.51</v>
      </c>
    </row>
    <row r="1137" spans="1:3" x14ac:dyDescent="0.25">
      <c r="A1137">
        <v>42066</v>
      </c>
      <c r="B1137">
        <v>300502.82</v>
      </c>
      <c r="C1137">
        <v>154.91999999999999</v>
      </c>
    </row>
    <row r="1138" spans="1:3" x14ac:dyDescent="0.25">
      <c r="A1138">
        <v>42067</v>
      </c>
      <c r="B1138">
        <v>299265.19</v>
      </c>
      <c r="C1138">
        <v>154.28</v>
      </c>
    </row>
    <row r="1139" spans="1:3" x14ac:dyDescent="0.25">
      <c r="A1139">
        <v>42068</v>
      </c>
      <c r="B1139">
        <v>299484.27</v>
      </c>
      <c r="C1139">
        <v>154.38999999999999</v>
      </c>
    </row>
    <row r="1140" spans="1:3" x14ac:dyDescent="0.25">
      <c r="A1140">
        <v>42069</v>
      </c>
      <c r="B1140">
        <v>295738.43</v>
      </c>
      <c r="C1140">
        <v>152.44999999999999</v>
      </c>
    </row>
    <row r="1141" spans="1:3" x14ac:dyDescent="0.25">
      <c r="A1141">
        <v>42072</v>
      </c>
      <c r="B1141">
        <v>296787.32</v>
      </c>
      <c r="C1141">
        <v>152.97999999999999</v>
      </c>
    </row>
    <row r="1142" spans="1:3" x14ac:dyDescent="0.25">
      <c r="A1142">
        <v>42073</v>
      </c>
      <c r="B1142">
        <v>292285.15999999997</v>
      </c>
      <c r="C1142">
        <v>150.66</v>
      </c>
    </row>
    <row r="1143" spans="1:3" x14ac:dyDescent="0.25">
      <c r="A1143">
        <v>42074</v>
      </c>
      <c r="B1143">
        <v>291858.59000000003</v>
      </c>
      <c r="C1143">
        <v>150.43</v>
      </c>
    </row>
    <row r="1144" spans="1:3" x14ac:dyDescent="0.25">
      <c r="A1144">
        <v>42075</v>
      </c>
      <c r="B1144">
        <v>291859.61</v>
      </c>
      <c r="C1144">
        <v>150.43</v>
      </c>
    </row>
    <row r="1145" spans="1:3" x14ac:dyDescent="0.25">
      <c r="A1145">
        <v>42076</v>
      </c>
      <c r="B1145">
        <v>291860.59000000003</v>
      </c>
      <c r="C1145">
        <v>150.43</v>
      </c>
    </row>
    <row r="1146" spans="1:3" x14ac:dyDescent="0.25">
      <c r="A1146">
        <v>42079</v>
      </c>
      <c r="B1146">
        <v>291863.59000000003</v>
      </c>
      <c r="C1146">
        <v>150.41999999999999</v>
      </c>
    </row>
    <row r="1147" spans="1:3" x14ac:dyDescent="0.25">
      <c r="A1147">
        <v>42080</v>
      </c>
      <c r="B1147">
        <v>290790.62</v>
      </c>
      <c r="C1147">
        <v>149.86000000000001</v>
      </c>
    </row>
    <row r="1148" spans="1:3" x14ac:dyDescent="0.25">
      <c r="A1148">
        <v>42081</v>
      </c>
      <c r="B1148">
        <v>292556.5</v>
      </c>
      <c r="C1148">
        <v>150.77000000000001</v>
      </c>
    </row>
    <row r="1149" spans="1:3" x14ac:dyDescent="0.25">
      <c r="A1149">
        <v>42082</v>
      </c>
      <c r="B1149">
        <v>291295.40999999997</v>
      </c>
      <c r="C1149">
        <v>150.11000000000001</v>
      </c>
    </row>
    <row r="1150" spans="1:3" x14ac:dyDescent="0.25">
      <c r="A1150">
        <v>42083</v>
      </c>
      <c r="B1150">
        <v>293101.14</v>
      </c>
      <c r="C1150">
        <v>151.04</v>
      </c>
    </row>
    <row r="1151" spans="1:3" x14ac:dyDescent="0.25">
      <c r="A1151">
        <v>42086</v>
      </c>
      <c r="B1151">
        <v>292490.64</v>
      </c>
      <c r="C1151">
        <v>150.71</v>
      </c>
    </row>
    <row r="1152" spans="1:3" x14ac:dyDescent="0.25">
      <c r="A1152">
        <v>42087</v>
      </c>
      <c r="B1152">
        <v>290596.19</v>
      </c>
      <c r="C1152">
        <v>149.72999999999999</v>
      </c>
    </row>
    <row r="1153" spans="1:3" x14ac:dyDescent="0.25">
      <c r="A1153">
        <v>42088</v>
      </c>
      <c r="B1153">
        <v>287946.53999999998</v>
      </c>
      <c r="C1153">
        <v>148.36000000000001</v>
      </c>
    </row>
    <row r="1154" spans="1:3" x14ac:dyDescent="0.25">
      <c r="A1154">
        <v>42089</v>
      </c>
      <c r="B1154">
        <v>287088.31</v>
      </c>
      <c r="C1154">
        <v>147.91999999999999</v>
      </c>
    </row>
    <row r="1155" spans="1:3" x14ac:dyDescent="0.25">
      <c r="A1155">
        <v>42090</v>
      </c>
      <c r="B1155">
        <v>287420.73</v>
      </c>
      <c r="C1155">
        <v>148.08000000000001</v>
      </c>
    </row>
    <row r="1156" spans="1:3" x14ac:dyDescent="0.25">
      <c r="A1156">
        <v>42093</v>
      </c>
      <c r="B1156">
        <v>289914.77</v>
      </c>
      <c r="C1156">
        <v>149.36000000000001</v>
      </c>
    </row>
    <row r="1157" spans="1:3" x14ac:dyDescent="0.25">
      <c r="A1157">
        <v>42094</v>
      </c>
      <c r="B1157">
        <v>288481</v>
      </c>
      <c r="C1157">
        <v>148.62</v>
      </c>
    </row>
    <row r="1158" spans="1:3" x14ac:dyDescent="0.25">
      <c r="A1158">
        <v>42095</v>
      </c>
      <c r="B1158">
        <v>287150.81</v>
      </c>
      <c r="C1158">
        <v>147.93</v>
      </c>
    </row>
    <row r="1159" spans="1:3" x14ac:dyDescent="0.25">
      <c r="A1159">
        <v>42096</v>
      </c>
      <c r="B1159">
        <v>287589.74</v>
      </c>
      <c r="C1159">
        <v>148.15</v>
      </c>
    </row>
    <row r="1160" spans="1:3" x14ac:dyDescent="0.25">
      <c r="A1160">
        <v>42100</v>
      </c>
      <c r="B1160">
        <v>288702.71000000002</v>
      </c>
      <c r="C1160">
        <v>148.71</v>
      </c>
    </row>
    <row r="1161" spans="1:3" x14ac:dyDescent="0.25">
      <c r="A1161">
        <v>42101</v>
      </c>
      <c r="B1161">
        <v>288112.03999999998</v>
      </c>
      <c r="C1161">
        <v>148.4</v>
      </c>
    </row>
    <row r="1162" spans="1:3" x14ac:dyDescent="0.25">
      <c r="A1162">
        <v>42102</v>
      </c>
      <c r="B1162">
        <v>288253.90999999997</v>
      </c>
      <c r="C1162">
        <v>148.47</v>
      </c>
    </row>
    <row r="1163" spans="1:3" x14ac:dyDescent="0.25">
      <c r="A1163">
        <v>42103</v>
      </c>
      <c r="B1163">
        <v>288365.19</v>
      </c>
      <c r="C1163">
        <v>148.52000000000001</v>
      </c>
    </row>
    <row r="1164" spans="1:3" x14ac:dyDescent="0.25">
      <c r="A1164">
        <v>42104</v>
      </c>
      <c r="B1164">
        <v>288378.5</v>
      </c>
      <c r="C1164">
        <v>148.52000000000001</v>
      </c>
    </row>
    <row r="1165" spans="1:3" x14ac:dyDescent="0.25">
      <c r="A1165">
        <v>42107</v>
      </c>
      <c r="B1165">
        <v>288494.87</v>
      </c>
      <c r="C1165">
        <v>148.57</v>
      </c>
    </row>
    <row r="1166" spans="1:3" x14ac:dyDescent="0.25">
      <c r="A1166">
        <v>42108</v>
      </c>
      <c r="B1166">
        <v>288078.03000000003</v>
      </c>
      <c r="C1166">
        <v>148.35</v>
      </c>
    </row>
    <row r="1167" spans="1:3" x14ac:dyDescent="0.25">
      <c r="A1167">
        <v>42109</v>
      </c>
      <c r="B1167">
        <v>288860</v>
      </c>
      <c r="C1167">
        <v>148.75</v>
      </c>
    </row>
    <row r="1168" spans="1:3" x14ac:dyDescent="0.25">
      <c r="A1168">
        <v>42110</v>
      </c>
      <c r="B1168">
        <v>288295.69</v>
      </c>
      <c r="C1168">
        <v>148.46</v>
      </c>
    </row>
    <row r="1169" spans="1:3" x14ac:dyDescent="0.25">
      <c r="A1169">
        <v>42111</v>
      </c>
      <c r="B1169">
        <v>286379.31</v>
      </c>
      <c r="C1169">
        <v>147.47</v>
      </c>
    </row>
    <row r="1170" spans="1:3" x14ac:dyDescent="0.25">
      <c r="A1170">
        <v>42114</v>
      </c>
      <c r="B1170">
        <v>288749.31</v>
      </c>
      <c r="C1170">
        <v>148.68</v>
      </c>
    </row>
    <row r="1171" spans="1:3" x14ac:dyDescent="0.25">
      <c r="A1171">
        <v>42115</v>
      </c>
      <c r="B1171">
        <v>288313.69</v>
      </c>
      <c r="C1171">
        <v>148.44999999999999</v>
      </c>
    </row>
    <row r="1172" spans="1:3" x14ac:dyDescent="0.25">
      <c r="A1172">
        <v>42116</v>
      </c>
      <c r="B1172">
        <v>288859.96999999997</v>
      </c>
      <c r="C1172">
        <v>148.72999999999999</v>
      </c>
    </row>
    <row r="1173" spans="1:3" x14ac:dyDescent="0.25">
      <c r="A1173">
        <v>42117</v>
      </c>
      <c r="B1173">
        <v>290263.49</v>
      </c>
      <c r="C1173">
        <v>149.44</v>
      </c>
    </row>
    <row r="1174" spans="1:3" x14ac:dyDescent="0.25">
      <c r="A1174">
        <v>42118</v>
      </c>
      <c r="B1174">
        <v>290867.8</v>
      </c>
      <c r="C1174">
        <v>149.75</v>
      </c>
    </row>
    <row r="1175" spans="1:3" x14ac:dyDescent="0.25">
      <c r="A1175">
        <v>42121</v>
      </c>
      <c r="B1175">
        <v>289903.74</v>
      </c>
      <c r="C1175">
        <v>149.24</v>
      </c>
    </row>
    <row r="1176" spans="1:3" x14ac:dyDescent="0.25">
      <c r="A1176">
        <v>42122</v>
      </c>
      <c r="B1176">
        <v>290435.86</v>
      </c>
      <c r="C1176">
        <v>149.51</v>
      </c>
    </row>
    <row r="1177" spans="1:3" x14ac:dyDescent="0.25">
      <c r="A1177">
        <v>42123</v>
      </c>
      <c r="B1177">
        <v>289665.11</v>
      </c>
      <c r="C1177">
        <v>149.11000000000001</v>
      </c>
    </row>
    <row r="1178" spans="1:3" x14ac:dyDescent="0.25">
      <c r="A1178">
        <v>42124</v>
      </c>
      <c r="B1178">
        <v>286964.69</v>
      </c>
      <c r="C1178">
        <v>147.72</v>
      </c>
    </row>
    <row r="1179" spans="1:3" x14ac:dyDescent="0.25">
      <c r="A1179">
        <v>42125</v>
      </c>
      <c r="B1179">
        <v>289637.93</v>
      </c>
      <c r="C1179">
        <v>149.09</v>
      </c>
    </row>
    <row r="1180" spans="1:3" x14ac:dyDescent="0.25">
      <c r="A1180">
        <v>42128</v>
      </c>
      <c r="B1180">
        <v>290467.90999999997</v>
      </c>
      <c r="C1180">
        <v>149.51</v>
      </c>
    </row>
    <row r="1181" spans="1:3" x14ac:dyDescent="0.25">
      <c r="A1181">
        <v>42129</v>
      </c>
      <c r="B1181">
        <v>287444.24</v>
      </c>
      <c r="C1181">
        <v>147.94999999999999</v>
      </c>
    </row>
    <row r="1182" spans="1:3" x14ac:dyDescent="0.25">
      <c r="A1182">
        <v>42130</v>
      </c>
      <c r="B1182">
        <v>286421.11</v>
      </c>
      <c r="C1182">
        <v>147.41999999999999</v>
      </c>
    </row>
    <row r="1183" spans="1:3" x14ac:dyDescent="0.25">
      <c r="A1183">
        <v>42131</v>
      </c>
      <c r="B1183">
        <v>287449.5</v>
      </c>
      <c r="C1183">
        <v>147.94</v>
      </c>
    </row>
    <row r="1184" spans="1:3" x14ac:dyDescent="0.25">
      <c r="A1184">
        <v>42132</v>
      </c>
      <c r="B1184">
        <v>290918.43</v>
      </c>
      <c r="C1184">
        <v>149.72</v>
      </c>
    </row>
    <row r="1185" spans="1:3" x14ac:dyDescent="0.25">
      <c r="A1185">
        <v>42135</v>
      </c>
      <c r="B1185">
        <v>289747.19</v>
      </c>
      <c r="C1185">
        <v>149.11000000000001</v>
      </c>
    </row>
    <row r="1186" spans="1:3" x14ac:dyDescent="0.25">
      <c r="A1186">
        <v>42136</v>
      </c>
      <c r="B1186">
        <v>288518.32</v>
      </c>
      <c r="C1186">
        <v>148.47</v>
      </c>
    </row>
    <row r="1187" spans="1:3" x14ac:dyDescent="0.25">
      <c r="A1187">
        <v>42137</v>
      </c>
      <c r="B1187">
        <v>288095.03999999998</v>
      </c>
      <c r="C1187">
        <v>148.25</v>
      </c>
    </row>
    <row r="1188" spans="1:3" x14ac:dyDescent="0.25">
      <c r="A1188">
        <v>42138</v>
      </c>
      <c r="B1188">
        <v>290279.5</v>
      </c>
      <c r="C1188">
        <v>149.37</v>
      </c>
    </row>
    <row r="1189" spans="1:3" x14ac:dyDescent="0.25">
      <c r="A1189">
        <v>42139</v>
      </c>
      <c r="B1189">
        <v>290334.46999999997</v>
      </c>
      <c r="C1189">
        <v>149.4</v>
      </c>
    </row>
    <row r="1190" spans="1:3" x14ac:dyDescent="0.25">
      <c r="A1190">
        <v>42142</v>
      </c>
      <c r="B1190">
        <v>290129.89</v>
      </c>
      <c r="C1190">
        <v>149.28</v>
      </c>
    </row>
    <row r="1191" spans="1:3" x14ac:dyDescent="0.25">
      <c r="A1191">
        <v>42143</v>
      </c>
      <c r="B1191">
        <v>289815.62</v>
      </c>
      <c r="C1191">
        <v>149.11000000000001</v>
      </c>
    </row>
    <row r="1192" spans="1:3" x14ac:dyDescent="0.25">
      <c r="A1192">
        <v>42144</v>
      </c>
      <c r="B1192">
        <v>289601.09000000003</v>
      </c>
      <c r="C1192">
        <v>149</v>
      </c>
    </row>
    <row r="1193" spans="1:3" x14ac:dyDescent="0.25">
      <c r="A1193">
        <v>42145</v>
      </c>
      <c r="B1193">
        <v>289190.24</v>
      </c>
      <c r="C1193">
        <v>148.78</v>
      </c>
    </row>
    <row r="1194" spans="1:3" x14ac:dyDescent="0.25">
      <c r="A1194">
        <v>42146</v>
      </c>
      <c r="B1194">
        <v>288619.34000000003</v>
      </c>
      <c r="C1194">
        <v>148.49</v>
      </c>
    </row>
    <row r="1195" spans="1:3" x14ac:dyDescent="0.25">
      <c r="A1195">
        <v>42150</v>
      </c>
      <c r="B1195">
        <v>285957.48</v>
      </c>
      <c r="C1195">
        <v>147.1</v>
      </c>
    </row>
    <row r="1196" spans="1:3" x14ac:dyDescent="0.25">
      <c r="A1196">
        <v>42151</v>
      </c>
      <c r="B1196">
        <v>288379.46999999997</v>
      </c>
      <c r="C1196">
        <v>148.34</v>
      </c>
    </row>
    <row r="1197" spans="1:3" x14ac:dyDescent="0.25">
      <c r="A1197">
        <v>42152</v>
      </c>
      <c r="B1197">
        <v>288049.59000000003</v>
      </c>
      <c r="C1197">
        <v>148.16999999999999</v>
      </c>
    </row>
    <row r="1198" spans="1:3" x14ac:dyDescent="0.25">
      <c r="A1198">
        <v>42153</v>
      </c>
      <c r="B1198">
        <v>286678.3</v>
      </c>
      <c r="C1198">
        <v>147.46</v>
      </c>
    </row>
    <row r="1199" spans="1:3" x14ac:dyDescent="0.25">
      <c r="A1199">
        <v>42156</v>
      </c>
      <c r="B1199">
        <v>287258.40999999997</v>
      </c>
      <c r="C1199">
        <v>147.75</v>
      </c>
    </row>
    <row r="1200" spans="1:3" x14ac:dyDescent="0.25">
      <c r="A1200">
        <v>42157</v>
      </c>
      <c r="B1200">
        <v>287122.96000000002</v>
      </c>
      <c r="C1200">
        <v>147.66999999999999</v>
      </c>
    </row>
    <row r="1201" spans="1:3" x14ac:dyDescent="0.25">
      <c r="A1201">
        <v>42158</v>
      </c>
      <c r="B1201">
        <v>286920.07</v>
      </c>
      <c r="C1201">
        <v>147.57</v>
      </c>
    </row>
    <row r="1202" spans="1:3" x14ac:dyDescent="0.25">
      <c r="A1202">
        <v>42159</v>
      </c>
      <c r="B1202">
        <v>285640.84000000003</v>
      </c>
      <c r="C1202">
        <v>146.9</v>
      </c>
    </row>
    <row r="1203" spans="1:3" x14ac:dyDescent="0.25">
      <c r="A1203">
        <v>42160</v>
      </c>
      <c r="B1203">
        <v>285177.19</v>
      </c>
      <c r="C1203">
        <v>146.66</v>
      </c>
    </row>
    <row r="1204" spans="1:3" x14ac:dyDescent="0.25">
      <c r="A1204">
        <v>42163</v>
      </c>
      <c r="B1204">
        <v>283595.59000000003</v>
      </c>
      <c r="C1204">
        <v>145.84</v>
      </c>
    </row>
    <row r="1205" spans="1:3" x14ac:dyDescent="0.25">
      <c r="A1205">
        <v>42164</v>
      </c>
      <c r="B1205">
        <v>283593.78000000003</v>
      </c>
      <c r="C1205">
        <v>145.83000000000001</v>
      </c>
    </row>
    <row r="1206" spans="1:3" x14ac:dyDescent="0.25">
      <c r="A1206">
        <v>42165</v>
      </c>
      <c r="B1206">
        <v>286622</v>
      </c>
      <c r="C1206">
        <v>147.38999999999999</v>
      </c>
    </row>
    <row r="1207" spans="1:3" x14ac:dyDescent="0.25">
      <c r="A1207">
        <v>42166</v>
      </c>
      <c r="B1207">
        <v>287041.40999999997</v>
      </c>
      <c r="C1207">
        <v>147.6</v>
      </c>
    </row>
    <row r="1208" spans="1:3" x14ac:dyDescent="0.25">
      <c r="A1208">
        <v>42167</v>
      </c>
      <c r="B1208">
        <v>285254.11</v>
      </c>
      <c r="C1208">
        <v>146.66999999999999</v>
      </c>
    </row>
    <row r="1209" spans="1:3" x14ac:dyDescent="0.25">
      <c r="A1209">
        <v>42170</v>
      </c>
      <c r="B1209">
        <v>284308.68</v>
      </c>
      <c r="C1209">
        <v>146.18</v>
      </c>
    </row>
    <row r="1210" spans="1:3" x14ac:dyDescent="0.25">
      <c r="A1210">
        <v>42171</v>
      </c>
      <c r="B1210">
        <v>285085.95</v>
      </c>
      <c r="C1210">
        <v>146.57</v>
      </c>
    </row>
    <row r="1211" spans="1:3" x14ac:dyDescent="0.25">
      <c r="A1211">
        <v>42172</v>
      </c>
      <c r="B1211">
        <v>285553.73</v>
      </c>
      <c r="C1211">
        <v>146.81</v>
      </c>
    </row>
    <row r="1212" spans="1:3" x14ac:dyDescent="0.25">
      <c r="A1212">
        <v>42173</v>
      </c>
      <c r="B1212">
        <v>286961.09999999998</v>
      </c>
      <c r="C1212">
        <v>147.53</v>
      </c>
    </row>
    <row r="1213" spans="1:3" x14ac:dyDescent="0.25">
      <c r="A1213">
        <v>42174</v>
      </c>
      <c r="B1213">
        <v>286441.59000000003</v>
      </c>
      <c r="C1213">
        <v>147.26</v>
      </c>
    </row>
    <row r="1214" spans="1:3" x14ac:dyDescent="0.25">
      <c r="A1214">
        <v>42177</v>
      </c>
      <c r="B1214">
        <v>286388.03000000003</v>
      </c>
      <c r="C1214">
        <v>147.22</v>
      </c>
    </row>
    <row r="1215" spans="1:3" x14ac:dyDescent="0.25">
      <c r="A1215">
        <v>42178</v>
      </c>
      <c r="B1215">
        <v>285745.46000000002</v>
      </c>
      <c r="C1215">
        <v>146.88999999999999</v>
      </c>
    </row>
    <row r="1216" spans="1:3" x14ac:dyDescent="0.25">
      <c r="A1216">
        <v>42179</v>
      </c>
      <c r="B1216">
        <v>283939.31</v>
      </c>
      <c r="C1216">
        <v>145.94999999999999</v>
      </c>
    </row>
    <row r="1217" spans="1:3" x14ac:dyDescent="0.25">
      <c r="A1217">
        <v>42180</v>
      </c>
      <c r="B1217">
        <v>283145.07</v>
      </c>
      <c r="C1217">
        <v>145.54</v>
      </c>
    </row>
    <row r="1218" spans="1:3" x14ac:dyDescent="0.25">
      <c r="A1218">
        <v>42181</v>
      </c>
      <c r="B1218">
        <v>283031.90999999997</v>
      </c>
      <c r="C1218">
        <v>145.47999999999999</v>
      </c>
    </row>
    <row r="1219" spans="1:3" x14ac:dyDescent="0.25">
      <c r="A1219">
        <v>42184</v>
      </c>
      <c r="B1219">
        <v>278516.86</v>
      </c>
      <c r="C1219">
        <v>143.15</v>
      </c>
    </row>
    <row r="1220" spans="1:3" x14ac:dyDescent="0.25">
      <c r="A1220">
        <v>42185</v>
      </c>
      <c r="B1220">
        <v>279235.27</v>
      </c>
      <c r="C1220">
        <v>143.51</v>
      </c>
    </row>
    <row r="1221" spans="1:3" x14ac:dyDescent="0.25">
      <c r="A1221">
        <v>42186</v>
      </c>
      <c r="B1221">
        <v>279236.14</v>
      </c>
      <c r="C1221">
        <v>143.51</v>
      </c>
    </row>
    <row r="1222" spans="1:3" x14ac:dyDescent="0.25">
      <c r="A1222">
        <v>42187</v>
      </c>
      <c r="B1222">
        <v>279237.09000000003</v>
      </c>
      <c r="C1222">
        <v>143.51</v>
      </c>
    </row>
    <row r="1223" spans="1:3" x14ac:dyDescent="0.25">
      <c r="A1223">
        <v>42191</v>
      </c>
      <c r="B1223">
        <v>278809.59000000003</v>
      </c>
      <c r="C1223">
        <v>143.27000000000001</v>
      </c>
    </row>
    <row r="1224" spans="1:3" x14ac:dyDescent="0.25">
      <c r="A1224">
        <v>42192</v>
      </c>
      <c r="B1224">
        <v>279062.74</v>
      </c>
      <c r="C1224">
        <v>143.4</v>
      </c>
    </row>
    <row r="1225" spans="1:3" x14ac:dyDescent="0.25">
      <c r="A1225">
        <v>42193</v>
      </c>
      <c r="B1225">
        <v>277908.8</v>
      </c>
      <c r="C1225">
        <v>142.80000000000001</v>
      </c>
    </row>
    <row r="1226" spans="1:3" x14ac:dyDescent="0.25">
      <c r="A1226">
        <v>42194</v>
      </c>
      <c r="B1226">
        <v>279179.77</v>
      </c>
      <c r="C1226">
        <v>143.44999999999999</v>
      </c>
    </row>
    <row r="1227" spans="1:3" x14ac:dyDescent="0.25">
      <c r="A1227">
        <v>42195</v>
      </c>
      <c r="B1227">
        <v>279769.81</v>
      </c>
      <c r="C1227">
        <v>143.75</v>
      </c>
    </row>
    <row r="1228" spans="1:3" x14ac:dyDescent="0.25">
      <c r="A1228">
        <v>42198</v>
      </c>
      <c r="B1228">
        <v>279620.11</v>
      </c>
      <c r="C1228">
        <v>143.66</v>
      </c>
    </row>
    <row r="1229" spans="1:3" x14ac:dyDescent="0.25">
      <c r="A1229">
        <v>42199</v>
      </c>
      <c r="B1229">
        <v>280559.93</v>
      </c>
      <c r="C1229">
        <v>144.13999999999999</v>
      </c>
    </row>
    <row r="1230" spans="1:3" x14ac:dyDescent="0.25">
      <c r="A1230">
        <v>42200</v>
      </c>
      <c r="B1230">
        <v>279839.65999999997</v>
      </c>
      <c r="C1230">
        <v>143.77000000000001</v>
      </c>
    </row>
    <row r="1231" spans="1:3" x14ac:dyDescent="0.25">
      <c r="A1231">
        <v>42201</v>
      </c>
      <c r="B1231">
        <v>279241.90999999997</v>
      </c>
      <c r="C1231">
        <v>143.46</v>
      </c>
    </row>
    <row r="1232" spans="1:3" x14ac:dyDescent="0.25">
      <c r="A1232">
        <v>42202</v>
      </c>
      <c r="B1232">
        <v>279377</v>
      </c>
      <c r="C1232">
        <v>143.52000000000001</v>
      </c>
    </row>
    <row r="1233" spans="1:3" x14ac:dyDescent="0.25">
      <c r="A1233">
        <v>42205</v>
      </c>
      <c r="B1233">
        <v>279153.74</v>
      </c>
      <c r="C1233">
        <v>143.4</v>
      </c>
    </row>
    <row r="1234" spans="1:3" x14ac:dyDescent="0.25">
      <c r="A1234">
        <v>42206</v>
      </c>
      <c r="B1234">
        <v>278079.90999999997</v>
      </c>
      <c r="C1234">
        <v>142.84</v>
      </c>
    </row>
    <row r="1235" spans="1:3" x14ac:dyDescent="0.25">
      <c r="A1235">
        <v>42207</v>
      </c>
      <c r="B1235">
        <v>277410.75</v>
      </c>
      <c r="C1235">
        <v>142.49</v>
      </c>
    </row>
    <row r="1236" spans="1:3" x14ac:dyDescent="0.25">
      <c r="A1236">
        <v>42208</v>
      </c>
      <c r="B1236">
        <v>276204.73</v>
      </c>
      <c r="C1236">
        <v>141.87</v>
      </c>
    </row>
    <row r="1237" spans="1:3" x14ac:dyDescent="0.25">
      <c r="A1237">
        <v>42209</v>
      </c>
      <c r="B1237">
        <v>274696.89</v>
      </c>
      <c r="C1237">
        <v>141.09</v>
      </c>
    </row>
    <row r="1238" spans="1:3" x14ac:dyDescent="0.25">
      <c r="A1238">
        <v>42212</v>
      </c>
      <c r="B1238">
        <v>274772.76</v>
      </c>
      <c r="C1238">
        <v>141.12</v>
      </c>
    </row>
    <row r="1239" spans="1:3" x14ac:dyDescent="0.25">
      <c r="A1239">
        <v>42213</v>
      </c>
      <c r="B1239">
        <v>275606.09000000003</v>
      </c>
      <c r="C1239">
        <v>141.54</v>
      </c>
    </row>
    <row r="1240" spans="1:3" x14ac:dyDescent="0.25">
      <c r="A1240">
        <v>42214</v>
      </c>
      <c r="B1240">
        <v>276981.71000000002</v>
      </c>
      <c r="C1240">
        <v>142.25</v>
      </c>
    </row>
    <row r="1241" spans="1:3" x14ac:dyDescent="0.25">
      <c r="A1241">
        <v>42215</v>
      </c>
      <c r="B1241">
        <v>276779.37</v>
      </c>
      <c r="C1241">
        <v>142.13999999999999</v>
      </c>
    </row>
    <row r="1242" spans="1:3" x14ac:dyDescent="0.25">
      <c r="A1242">
        <v>42216</v>
      </c>
      <c r="B1242">
        <v>276184.31</v>
      </c>
      <c r="C1242">
        <v>141.83000000000001</v>
      </c>
    </row>
    <row r="1243" spans="1:3" x14ac:dyDescent="0.25">
      <c r="A1243">
        <v>42219</v>
      </c>
      <c r="B1243">
        <v>275376.06</v>
      </c>
      <c r="C1243">
        <v>141.4</v>
      </c>
    </row>
    <row r="1244" spans="1:3" x14ac:dyDescent="0.25">
      <c r="A1244">
        <v>42220</v>
      </c>
      <c r="B1244">
        <v>274866.77</v>
      </c>
      <c r="C1244">
        <v>141.13999999999999</v>
      </c>
    </row>
    <row r="1245" spans="1:3" x14ac:dyDescent="0.25">
      <c r="A1245">
        <v>42221</v>
      </c>
      <c r="B1245">
        <v>275745</v>
      </c>
      <c r="C1245">
        <v>141.59</v>
      </c>
    </row>
    <row r="1246" spans="1:3" x14ac:dyDescent="0.25">
      <c r="A1246">
        <v>42222</v>
      </c>
      <c r="B1246">
        <v>273917.40999999997</v>
      </c>
      <c r="C1246">
        <v>140.63999999999999</v>
      </c>
    </row>
    <row r="1247" spans="1:3" x14ac:dyDescent="0.25">
      <c r="A1247">
        <v>42223</v>
      </c>
      <c r="B1247">
        <v>273068.23</v>
      </c>
      <c r="C1247">
        <v>140.19999999999999</v>
      </c>
    </row>
    <row r="1248" spans="1:3" x14ac:dyDescent="0.25">
      <c r="A1248">
        <v>42226</v>
      </c>
      <c r="B1248">
        <v>276268.36</v>
      </c>
      <c r="C1248">
        <v>141.84</v>
      </c>
    </row>
    <row r="1249" spans="1:3" x14ac:dyDescent="0.25">
      <c r="A1249">
        <v>42227</v>
      </c>
      <c r="B1249">
        <v>274072.57</v>
      </c>
      <c r="C1249">
        <v>140.71</v>
      </c>
    </row>
    <row r="1250" spans="1:3" x14ac:dyDescent="0.25">
      <c r="A1250">
        <v>42228</v>
      </c>
      <c r="B1250">
        <v>274026.21999999997</v>
      </c>
      <c r="C1250">
        <v>140.68</v>
      </c>
    </row>
    <row r="1251" spans="1:3" x14ac:dyDescent="0.25">
      <c r="A1251">
        <v>42229</v>
      </c>
      <c r="B1251">
        <v>273404.31</v>
      </c>
      <c r="C1251">
        <v>140.35</v>
      </c>
    </row>
    <row r="1252" spans="1:3" x14ac:dyDescent="0.25">
      <c r="A1252">
        <v>42230</v>
      </c>
      <c r="B1252">
        <v>274474.82</v>
      </c>
      <c r="C1252">
        <v>140.9</v>
      </c>
    </row>
    <row r="1253" spans="1:3" x14ac:dyDescent="0.25">
      <c r="A1253">
        <v>42233</v>
      </c>
      <c r="B1253">
        <v>275858.23</v>
      </c>
      <c r="C1253">
        <v>141.6</v>
      </c>
    </row>
    <row r="1254" spans="1:3" x14ac:dyDescent="0.25">
      <c r="A1254">
        <v>42234</v>
      </c>
      <c r="B1254">
        <v>275278.81</v>
      </c>
      <c r="C1254">
        <v>141.30000000000001</v>
      </c>
    </row>
    <row r="1255" spans="1:3" x14ac:dyDescent="0.25">
      <c r="A1255">
        <v>42235</v>
      </c>
      <c r="B1255">
        <v>273330.07</v>
      </c>
      <c r="C1255">
        <v>140.29</v>
      </c>
    </row>
    <row r="1256" spans="1:3" x14ac:dyDescent="0.25">
      <c r="A1256">
        <v>42236</v>
      </c>
      <c r="B1256">
        <v>268387.90999999997</v>
      </c>
      <c r="C1256">
        <v>137.75</v>
      </c>
    </row>
    <row r="1257" spans="1:3" x14ac:dyDescent="0.25">
      <c r="A1257">
        <v>42237</v>
      </c>
      <c r="B1257">
        <v>264513.37</v>
      </c>
      <c r="C1257">
        <v>135.76</v>
      </c>
    </row>
    <row r="1258" spans="1:3" x14ac:dyDescent="0.25">
      <c r="A1258">
        <v>42240</v>
      </c>
      <c r="B1258">
        <v>265753.12</v>
      </c>
      <c r="C1258">
        <v>136.38999999999999</v>
      </c>
    </row>
    <row r="1259" spans="1:3" x14ac:dyDescent="0.25">
      <c r="A1259">
        <v>42241</v>
      </c>
      <c r="B1259">
        <v>265754.09000000003</v>
      </c>
      <c r="C1259">
        <v>136.38</v>
      </c>
    </row>
    <row r="1260" spans="1:3" x14ac:dyDescent="0.25">
      <c r="A1260">
        <v>42242</v>
      </c>
      <c r="B1260">
        <v>265755.08</v>
      </c>
      <c r="C1260">
        <v>136.38</v>
      </c>
    </row>
    <row r="1261" spans="1:3" x14ac:dyDescent="0.25">
      <c r="A1261">
        <v>42243</v>
      </c>
      <c r="B1261">
        <v>265756.09000000003</v>
      </c>
      <c r="C1261">
        <v>136.38</v>
      </c>
    </row>
    <row r="1262" spans="1:3" x14ac:dyDescent="0.25">
      <c r="A1262">
        <v>42244</v>
      </c>
      <c r="B1262">
        <v>265757.05</v>
      </c>
      <c r="C1262">
        <v>136.38</v>
      </c>
    </row>
    <row r="1263" spans="1:3" x14ac:dyDescent="0.25">
      <c r="A1263">
        <v>42247</v>
      </c>
      <c r="B1263">
        <v>269259.19</v>
      </c>
      <c r="C1263">
        <v>138.16</v>
      </c>
    </row>
    <row r="1264" spans="1:3" x14ac:dyDescent="0.25">
      <c r="A1264">
        <v>42248</v>
      </c>
      <c r="B1264">
        <v>271032.71000000002</v>
      </c>
      <c r="C1264">
        <v>139.07</v>
      </c>
    </row>
    <row r="1265" spans="1:3" x14ac:dyDescent="0.25">
      <c r="A1265">
        <v>42249</v>
      </c>
      <c r="B1265">
        <v>267923.69</v>
      </c>
      <c r="C1265">
        <v>137.47</v>
      </c>
    </row>
    <row r="1266" spans="1:3" x14ac:dyDescent="0.25">
      <c r="A1266">
        <v>42250</v>
      </c>
      <c r="B1266">
        <v>267769.90999999997</v>
      </c>
      <c r="C1266">
        <v>137.38999999999999</v>
      </c>
    </row>
    <row r="1267" spans="1:3" x14ac:dyDescent="0.25">
      <c r="A1267">
        <v>42251</v>
      </c>
      <c r="B1267">
        <v>270397.7</v>
      </c>
      <c r="C1267">
        <v>138.72999999999999</v>
      </c>
    </row>
    <row r="1268" spans="1:3" x14ac:dyDescent="0.25">
      <c r="A1268">
        <v>42255</v>
      </c>
      <c r="B1268">
        <v>268927.3</v>
      </c>
      <c r="C1268">
        <v>137.96</v>
      </c>
    </row>
    <row r="1269" spans="1:3" x14ac:dyDescent="0.25">
      <c r="A1269">
        <v>42256</v>
      </c>
      <c r="B1269">
        <v>268381.59000000003</v>
      </c>
      <c r="C1269">
        <v>137.68</v>
      </c>
    </row>
    <row r="1270" spans="1:3" x14ac:dyDescent="0.25">
      <c r="A1270">
        <v>42257</v>
      </c>
      <c r="B1270">
        <v>266980.90999999997</v>
      </c>
      <c r="C1270">
        <v>136.96</v>
      </c>
    </row>
    <row r="1271" spans="1:3" x14ac:dyDescent="0.25">
      <c r="A1271">
        <v>42258</v>
      </c>
      <c r="B1271">
        <v>266467.12</v>
      </c>
      <c r="C1271">
        <v>136.69</v>
      </c>
    </row>
    <row r="1272" spans="1:3" x14ac:dyDescent="0.25">
      <c r="A1272">
        <v>42261</v>
      </c>
      <c r="B1272">
        <v>265510.45</v>
      </c>
      <c r="C1272">
        <v>136.19</v>
      </c>
    </row>
    <row r="1273" spans="1:3" x14ac:dyDescent="0.25">
      <c r="A1273">
        <v>42262</v>
      </c>
      <c r="B1273">
        <v>261171.09</v>
      </c>
      <c r="C1273">
        <v>133.96</v>
      </c>
    </row>
    <row r="1274" spans="1:3" x14ac:dyDescent="0.25">
      <c r="A1274">
        <v>42263</v>
      </c>
      <c r="B1274">
        <v>260331.46</v>
      </c>
      <c r="C1274">
        <v>133.53</v>
      </c>
    </row>
    <row r="1275" spans="1:3" x14ac:dyDescent="0.25">
      <c r="A1275">
        <v>42264</v>
      </c>
      <c r="B1275">
        <v>260332.44</v>
      </c>
      <c r="C1275">
        <v>133.52000000000001</v>
      </c>
    </row>
    <row r="1276" spans="1:3" x14ac:dyDescent="0.25">
      <c r="A1276">
        <v>42265</v>
      </c>
      <c r="B1276">
        <v>260333.41</v>
      </c>
      <c r="C1276">
        <v>133.52000000000001</v>
      </c>
    </row>
    <row r="1277" spans="1:3" x14ac:dyDescent="0.25">
      <c r="A1277">
        <v>42268</v>
      </c>
      <c r="B1277">
        <v>260336.41</v>
      </c>
      <c r="C1277">
        <v>133.51</v>
      </c>
    </row>
    <row r="1278" spans="1:3" x14ac:dyDescent="0.25">
      <c r="A1278">
        <v>42269</v>
      </c>
      <c r="B1278">
        <v>260337.41</v>
      </c>
      <c r="C1278">
        <v>133.51</v>
      </c>
    </row>
    <row r="1279" spans="1:3" x14ac:dyDescent="0.25">
      <c r="A1279">
        <v>42270</v>
      </c>
      <c r="B1279">
        <v>258794.48</v>
      </c>
      <c r="C1279">
        <v>132.71</v>
      </c>
    </row>
    <row r="1280" spans="1:3" x14ac:dyDescent="0.25">
      <c r="A1280">
        <v>42271</v>
      </c>
      <c r="B1280">
        <v>259329.41</v>
      </c>
      <c r="C1280">
        <v>132.97999999999999</v>
      </c>
    </row>
    <row r="1281" spans="1:3" x14ac:dyDescent="0.25">
      <c r="A1281">
        <v>42272</v>
      </c>
      <c r="B1281">
        <v>260060.02</v>
      </c>
      <c r="C1281">
        <v>133.36000000000001</v>
      </c>
    </row>
    <row r="1282" spans="1:3" x14ac:dyDescent="0.25">
      <c r="A1282">
        <v>42275</v>
      </c>
      <c r="B1282">
        <v>257141.92</v>
      </c>
      <c r="C1282">
        <v>131.85</v>
      </c>
    </row>
    <row r="1283" spans="1:3" x14ac:dyDescent="0.25">
      <c r="A1283">
        <v>42276</v>
      </c>
      <c r="B1283">
        <v>257281.21</v>
      </c>
      <c r="C1283">
        <v>131.91999999999999</v>
      </c>
    </row>
    <row r="1284" spans="1:3" x14ac:dyDescent="0.25">
      <c r="A1284">
        <v>42277</v>
      </c>
      <c r="B1284">
        <v>260910.11</v>
      </c>
      <c r="C1284">
        <v>133.77000000000001</v>
      </c>
    </row>
    <row r="1285" spans="1:3" x14ac:dyDescent="0.25">
      <c r="A1285">
        <v>42278</v>
      </c>
      <c r="B1285">
        <v>260056.11</v>
      </c>
      <c r="C1285">
        <v>133.33000000000001</v>
      </c>
    </row>
    <row r="1286" spans="1:3" x14ac:dyDescent="0.25">
      <c r="A1286">
        <v>42279</v>
      </c>
      <c r="B1286">
        <v>261359.93</v>
      </c>
      <c r="C1286">
        <v>134</v>
      </c>
    </row>
    <row r="1287" spans="1:3" x14ac:dyDescent="0.25">
      <c r="A1287">
        <v>42282</v>
      </c>
      <c r="B1287">
        <v>263365.58</v>
      </c>
      <c r="C1287">
        <v>135.01</v>
      </c>
    </row>
    <row r="1288" spans="1:3" x14ac:dyDescent="0.25">
      <c r="A1288">
        <v>42283</v>
      </c>
      <c r="B1288">
        <v>263117.38</v>
      </c>
      <c r="C1288">
        <v>134.88</v>
      </c>
    </row>
    <row r="1289" spans="1:3" x14ac:dyDescent="0.25">
      <c r="A1289">
        <v>42284</v>
      </c>
      <c r="B1289">
        <v>264077.69</v>
      </c>
      <c r="C1289">
        <v>135.37</v>
      </c>
    </row>
    <row r="1290" spans="1:3" x14ac:dyDescent="0.25">
      <c r="A1290">
        <v>42285</v>
      </c>
      <c r="B1290">
        <v>265087.39</v>
      </c>
      <c r="C1290">
        <v>135.88999999999999</v>
      </c>
    </row>
    <row r="1291" spans="1:3" x14ac:dyDescent="0.25">
      <c r="A1291">
        <v>42286</v>
      </c>
      <c r="B1291">
        <v>265007</v>
      </c>
      <c r="C1291">
        <v>135.84</v>
      </c>
    </row>
    <row r="1292" spans="1:3" x14ac:dyDescent="0.25">
      <c r="A1292">
        <v>42289</v>
      </c>
      <c r="B1292">
        <v>263473.31</v>
      </c>
      <c r="C1292">
        <v>135.05000000000001</v>
      </c>
    </row>
    <row r="1293" spans="1:3" x14ac:dyDescent="0.25">
      <c r="A1293">
        <v>42290</v>
      </c>
      <c r="B1293">
        <v>264212.26</v>
      </c>
      <c r="C1293">
        <v>135.41999999999999</v>
      </c>
    </row>
    <row r="1294" spans="1:3" x14ac:dyDescent="0.25">
      <c r="A1294">
        <v>42291</v>
      </c>
      <c r="B1294">
        <v>263175.57</v>
      </c>
      <c r="C1294">
        <v>134.88999999999999</v>
      </c>
    </row>
    <row r="1295" spans="1:3" x14ac:dyDescent="0.25">
      <c r="A1295">
        <v>42292</v>
      </c>
      <c r="B1295">
        <v>264475.15999999997</v>
      </c>
      <c r="C1295">
        <v>135.55000000000001</v>
      </c>
    </row>
    <row r="1296" spans="1:3" x14ac:dyDescent="0.25">
      <c r="A1296">
        <v>42293</v>
      </c>
      <c r="B1296">
        <v>265338.67</v>
      </c>
      <c r="C1296">
        <v>135.99</v>
      </c>
    </row>
    <row r="1297" spans="1:3" x14ac:dyDescent="0.25">
      <c r="A1297">
        <v>42296</v>
      </c>
      <c r="B1297">
        <v>263688.40999999997</v>
      </c>
      <c r="C1297">
        <v>135.13</v>
      </c>
    </row>
    <row r="1298" spans="1:3" x14ac:dyDescent="0.25">
      <c r="A1298">
        <v>42297</v>
      </c>
      <c r="B1298">
        <v>263769.71999999997</v>
      </c>
      <c r="C1298">
        <v>135.16999999999999</v>
      </c>
    </row>
    <row r="1299" spans="1:3" x14ac:dyDescent="0.25">
      <c r="A1299">
        <v>42298</v>
      </c>
      <c r="B1299">
        <v>262769.67</v>
      </c>
      <c r="C1299">
        <v>134.65</v>
      </c>
    </row>
    <row r="1300" spans="1:3" x14ac:dyDescent="0.25">
      <c r="A1300">
        <v>42299</v>
      </c>
      <c r="B1300">
        <v>266251.38</v>
      </c>
      <c r="C1300">
        <v>136.43</v>
      </c>
    </row>
    <row r="1301" spans="1:3" x14ac:dyDescent="0.25">
      <c r="A1301">
        <v>42300</v>
      </c>
      <c r="B1301">
        <v>269346.71999999997</v>
      </c>
      <c r="C1301">
        <v>138.02000000000001</v>
      </c>
    </row>
    <row r="1302" spans="1:3" x14ac:dyDescent="0.25">
      <c r="A1302">
        <v>42303</v>
      </c>
      <c r="B1302">
        <v>268975.86</v>
      </c>
      <c r="C1302">
        <v>137.82</v>
      </c>
    </row>
    <row r="1303" spans="1:3" x14ac:dyDescent="0.25">
      <c r="A1303">
        <v>42304</v>
      </c>
      <c r="B1303">
        <v>268136.51</v>
      </c>
      <c r="C1303">
        <v>137.38</v>
      </c>
    </row>
    <row r="1304" spans="1:3" x14ac:dyDescent="0.25">
      <c r="A1304">
        <v>42305</v>
      </c>
      <c r="B1304">
        <v>271071</v>
      </c>
      <c r="C1304">
        <v>138.88</v>
      </c>
    </row>
    <row r="1305" spans="1:3" x14ac:dyDescent="0.25">
      <c r="A1305">
        <v>42306</v>
      </c>
      <c r="B1305">
        <v>271058.96999999997</v>
      </c>
      <c r="C1305">
        <v>138.87</v>
      </c>
    </row>
    <row r="1306" spans="1:3" x14ac:dyDescent="0.25">
      <c r="A1306">
        <v>42307</v>
      </c>
      <c r="B1306">
        <v>269959</v>
      </c>
      <c r="C1306">
        <v>138.30000000000001</v>
      </c>
    </row>
    <row r="1307" spans="1:3" x14ac:dyDescent="0.25">
      <c r="A1307">
        <v>42310</v>
      </c>
      <c r="B1307">
        <v>272793.27</v>
      </c>
      <c r="C1307">
        <v>139.75</v>
      </c>
    </row>
    <row r="1308" spans="1:3" x14ac:dyDescent="0.25">
      <c r="A1308">
        <v>42311</v>
      </c>
      <c r="B1308">
        <v>273637.71999999997</v>
      </c>
      <c r="C1308">
        <v>140.18</v>
      </c>
    </row>
    <row r="1309" spans="1:3" x14ac:dyDescent="0.25">
      <c r="A1309">
        <v>42312</v>
      </c>
      <c r="B1309">
        <v>273014.31</v>
      </c>
      <c r="C1309">
        <v>139.85</v>
      </c>
    </row>
    <row r="1310" spans="1:3" x14ac:dyDescent="0.25">
      <c r="A1310">
        <v>42313</v>
      </c>
      <c r="B1310">
        <v>272510.43</v>
      </c>
      <c r="C1310">
        <v>139.59</v>
      </c>
    </row>
    <row r="1311" spans="1:3" x14ac:dyDescent="0.25">
      <c r="A1311">
        <v>42314</v>
      </c>
      <c r="B1311">
        <v>272304.09000000003</v>
      </c>
      <c r="C1311">
        <v>139.47999999999999</v>
      </c>
    </row>
    <row r="1312" spans="1:3" x14ac:dyDescent="0.25">
      <c r="A1312">
        <v>42317</v>
      </c>
      <c r="B1312">
        <v>270222.82</v>
      </c>
      <c r="C1312">
        <v>138.4</v>
      </c>
    </row>
    <row r="1313" spans="1:3" x14ac:dyDescent="0.25">
      <c r="A1313">
        <v>42318</v>
      </c>
      <c r="B1313">
        <v>270445.59000000003</v>
      </c>
      <c r="C1313">
        <v>138.51</v>
      </c>
    </row>
    <row r="1314" spans="1:3" x14ac:dyDescent="0.25">
      <c r="A1314">
        <v>42319</v>
      </c>
      <c r="B1314">
        <v>269786.90999999997</v>
      </c>
      <c r="C1314">
        <v>138.16999999999999</v>
      </c>
    </row>
    <row r="1315" spans="1:3" x14ac:dyDescent="0.25">
      <c r="A1315">
        <v>42320</v>
      </c>
      <c r="B1315">
        <v>268684.96999999997</v>
      </c>
      <c r="C1315">
        <v>137.61000000000001</v>
      </c>
    </row>
    <row r="1316" spans="1:3" x14ac:dyDescent="0.25">
      <c r="A1316">
        <v>42321</v>
      </c>
      <c r="B1316">
        <v>267758.90000000002</v>
      </c>
      <c r="C1316">
        <v>137.13</v>
      </c>
    </row>
    <row r="1317" spans="1:3" x14ac:dyDescent="0.25">
      <c r="A1317">
        <v>42324</v>
      </c>
      <c r="B1317">
        <v>268671</v>
      </c>
      <c r="C1317">
        <v>137.58000000000001</v>
      </c>
    </row>
    <row r="1318" spans="1:3" x14ac:dyDescent="0.25">
      <c r="A1318">
        <v>42325</v>
      </c>
      <c r="B1318">
        <v>269393.71000000002</v>
      </c>
      <c r="C1318">
        <v>137.94999999999999</v>
      </c>
    </row>
    <row r="1319" spans="1:3" x14ac:dyDescent="0.25">
      <c r="A1319">
        <v>42326</v>
      </c>
      <c r="B1319">
        <v>272241.87</v>
      </c>
      <c r="C1319">
        <v>139.41</v>
      </c>
    </row>
    <row r="1320" spans="1:3" x14ac:dyDescent="0.25">
      <c r="A1320">
        <v>42327</v>
      </c>
      <c r="B1320">
        <v>272596.71999999997</v>
      </c>
      <c r="C1320">
        <v>139.58000000000001</v>
      </c>
    </row>
    <row r="1321" spans="1:3" x14ac:dyDescent="0.25">
      <c r="A1321">
        <v>42328</v>
      </c>
      <c r="B1321">
        <v>272480.32</v>
      </c>
      <c r="C1321">
        <v>139.52000000000001</v>
      </c>
    </row>
    <row r="1322" spans="1:3" x14ac:dyDescent="0.25">
      <c r="A1322">
        <v>42331</v>
      </c>
      <c r="B1322">
        <v>271555.03000000003</v>
      </c>
      <c r="C1322">
        <v>139.04</v>
      </c>
    </row>
    <row r="1323" spans="1:3" x14ac:dyDescent="0.25">
      <c r="A1323">
        <v>42332</v>
      </c>
      <c r="B1323">
        <v>272525.5</v>
      </c>
      <c r="C1323">
        <v>139.53</v>
      </c>
    </row>
    <row r="1324" spans="1:3" x14ac:dyDescent="0.25">
      <c r="A1324">
        <v>42333</v>
      </c>
      <c r="B1324">
        <v>271076.69</v>
      </c>
      <c r="C1324">
        <v>138.78</v>
      </c>
    </row>
    <row r="1325" spans="1:3" x14ac:dyDescent="0.25">
      <c r="A1325">
        <v>42335</v>
      </c>
      <c r="B1325">
        <v>272103.31</v>
      </c>
      <c r="C1325">
        <v>139.30000000000001</v>
      </c>
    </row>
    <row r="1326" spans="1:3" x14ac:dyDescent="0.25">
      <c r="A1326">
        <v>42338</v>
      </c>
      <c r="B1326">
        <v>270640</v>
      </c>
      <c r="C1326">
        <v>138.54</v>
      </c>
    </row>
    <row r="1327" spans="1:3" x14ac:dyDescent="0.25">
      <c r="A1327">
        <v>42339</v>
      </c>
      <c r="B1327">
        <v>272064.24</v>
      </c>
      <c r="C1327">
        <v>139.27000000000001</v>
      </c>
    </row>
    <row r="1328" spans="1:3" x14ac:dyDescent="0.25">
      <c r="A1328">
        <v>42340</v>
      </c>
      <c r="B1328">
        <v>270338.84000000003</v>
      </c>
      <c r="C1328">
        <v>138.38</v>
      </c>
    </row>
    <row r="1329" spans="1:3" x14ac:dyDescent="0.25">
      <c r="A1329">
        <v>42341</v>
      </c>
      <c r="B1329">
        <v>268792.07</v>
      </c>
      <c r="C1329">
        <v>137.59</v>
      </c>
    </row>
    <row r="1330" spans="1:3" x14ac:dyDescent="0.25">
      <c r="A1330">
        <v>42342</v>
      </c>
      <c r="B1330">
        <v>271458.09000000003</v>
      </c>
      <c r="C1330">
        <v>138.94999999999999</v>
      </c>
    </row>
    <row r="1331" spans="1:3" x14ac:dyDescent="0.25">
      <c r="A1331">
        <v>42345</v>
      </c>
      <c r="B1331">
        <v>270149</v>
      </c>
      <c r="C1331">
        <v>138.27000000000001</v>
      </c>
    </row>
    <row r="1332" spans="1:3" x14ac:dyDescent="0.25">
      <c r="A1332">
        <v>42346</v>
      </c>
      <c r="B1332">
        <v>270071.57</v>
      </c>
      <c r="C1332">
        <v>138.22</v>
      </c>
    </row>
    <row r="1333" spans="1:3" x14ac:dyDescent="0.25">
      <c r="A1333">
        <v>42347</v>
      </c>
      <c r="B1333">
        <v>269441.7</v>
      </c>
      <c r="C1333">
        <v>137.9</v>
      </c>
    </row>
    <row r="1334" spans="1:3" x14ac:dyDescent="0.25">
      <c r="A1334">
        <v>42348</v>
      </c>
      <c r="B1334">
        <v>270230.84999999998</v>
      </c>
      <c r="C1334">
        <v>138.30000000000001</v>
      </c>
    </row>
    <row r="1335" spans="1:3" x14ac:dyDescent="0.25">
      <c r="A1335">
        <v>42349</v>
      </c>
      <c r="B1335">
        <v>269835.03000000003</v>
      </c>
      <c r="C1335">
        <v>138.09</v>
      </c>
    </row>
    <row r="1336" spans="1:3" x14ac:dyDescent="0.25">
      <c r="A1336">
        <v>42352</v>
      </c>
      <c r="B1336">
        <v>269211.27</v>
      </c>
      <c r="C1336">
        <v>137.76</v>
      </c>
    </row>
    <row r="1337" spans="1:3" x14ac:dyDescent="0.25">
      <c r="A1337">
        <v>42353</v>
      </c>
      <c r="B1337">
        <v>269736.55</v>
      </c>
      <c r="C1337">
        <v>138.03</v>
      </c>
    </row>
    <row r="1338" spans="1:3" x14ac:dyDescent="0.25">
      <c r="A1338">
        <v>42354</v>
      </c>
      <c r="B1338">
        <v>272210.90999999997</v>
      </c>
      <c r="C1338">
        <v>139.29</v>
      </c>
    </row>
    <row r="1339" spans="1:3" x14ac:dyDescent="0.25">
      <c r="A1339">
        <v>42355</v>
      </c>
      <c r="B1339">
        <v>270271.64</v>
      </c>
      <c r="C1339">
        <v>138.29</v>
      </c>
    </row>
    <row r="1340" spans="1:3" x14ac:dyDescent="0.25">
      <c r="A1340">
        <v>42356</v>
      </c>
      <c r="B1340">
        <v>267534.13</v>
      </c>
      <c r="C1340">
        <v>136.88999999999999</v>
      </c>
    </row>
    <row r="1341" spans="1:3" x14ac:dyDescent="0.25">
      <c r="A1341">
        <v>42359</v>
      </c>
      <c r="B1341">
        <v>267396.17</v>
      </c>
      <c r="C1341">
        <v>136.81</v>
      </c>
    </row>
    <row r="1342" spans="1:3" x14ac:dyDescent="0.25">
      <c r="A1342">
        <v>42360</v>
      </c>
      <c r="B1342">
        <v>268180.14</v>
      </c>
      <c r="C1342">
        <v>137.19999999999999</v>
      </c>
    </row>
    <row r="1343" spans="1:3" x14ac:dyDescent="0.25">
      <c r="A1343">
        <v>42361</v>
      </c>
      <c r="B1343">
        <v>271288.49</v>
      </c>
      <c r="C1343">
        <v>138.79</v>
      </c>
    </row>
    <row r="1344" spans="1:3" x14ac:dyDescent="0.25">
      <c r="A1344">
        <v>42362</v>
      </c>
      <c r="B1344">
        <v>271647.53000000003</v>
      </c>
      <c r="C1344">
        <v>138.97</v>
      </c>
    </row>
    <row r="1345" spans="1:3" x14ac:dyDescent="0.25">
      <c r="A1345">
        <v>42366</v>
      </c>
      <c r="B1345">
        <v>270191</v>
      </c>
      <c r="C1345">
        <v>138.21</v>
      </c>
    </row>
    <row r="1346" spans="1:3" x14ac:dyDescent="0.25">
      <c r="A1346">
        <v>42367</v>
      </c>
      <c r="B1346">
        <v>272353.31</v>
      </c>
      <c r="C1346">
        <v>139.31</v>
      </c>
    </row>
    <row r="1347" spans="1:3" x14ac:dyDescent="0.25">
      <c r="A1347">
        <v>42368</v>
      </c>
      <c r="B1347">
        <v>271843.81</v>
      </c>
      <c r="C1347">
        <v>139.05000000000001</v>
      </c>
    </row>
    <row r="1348" spans="1:3" x14ac:dyDescent="0.25">
      <c r="A1348">
        <v>42369</v>
      </c>
      <c r="B1348">
        <v>269748.81</v>
      </c>
      <c r="C1348">
        <v>137.97</v>
      </c>
    </row>
    <row r="1349" spans="1:3" x14ac:dyDescent="0.25">
      <c r="A1349">
        <v>42373</v>
      </c>
      <c r="B1349">
        <v>267495.82</v>
      </c>
      <c r="C1349">
        <v>136.81</v>
      </c>
    </row>
    <row r="1350" spans="1:3" x14ac:dyDescent="0.25">
      <c r="A1350">
        <v>42374</v>
      </c>
      <c r="B1350">
        <v>267548.14</v>
      </c>
      <c r="C1350">
        <v>136.83000000000001</v>
      </c>
    </row>
    <row r="1351" spans="1:3" x14ac:dyDescent="0.25">
      <c r="A1351">
        <v>42375</v>
      </c>
      <c r="B1351">
        <v>265434.5</v>
      </c>
      <c r="C1351">
        <v>135.75</v>
      </c>
    </row>
    <row r="1352" spans="1:3" x14ac:dyDescent="0.25">
      <c r="A1352">
        <v>42376</v>
      </c>
      <c r="B1352">
        <v>262969.49</v>
      </c>
      <c r="C1352">
        <v>134.47999999999999</v>
      </c>
    </row>
    <row r="1353" spans="1:3" x14ac:dyDescent="0.25">
      <c r="A1353">
        <v>42377</v>
      </c>
      <c r="B1353">
        <v>262972.15999999997</v>
      </c>
      <c r="C1353">
        <v>134.47999999999999</v>
      </c>
    </row>
    <row r="1354" spans="1:3" x14ac:dyDescent="0.25">
      <c r="A1354">
        <v>42380</v>
      </c>
      <c r="B1354">
        <v>262980.18</v>
      </c>
      <c r="C1354">
        <v>134.47</v>
      </c>
    </row>
    <row r="1355" spans="1:3" x14ac:dyDescent="0.25">
      <c r="A1355">
        <v>42381</v>
      </c>
      <c r="B1355">
        <v>262982.86</v>
      </c>
      <c r="C1355">
        <v>134.47</v>
      </c>
    </row>
    <row r="1356" spans="1:3" x14ac:dyDescent="0.25">
      <c r="A1356">
        <v>42382</v>
      </c>
      <c r="B1356">
        <v>259771.79</v>
      </c>
      <c r="C1356">
        <v>132.83000000000001</v>
      </c>
    </row>
    <row r="1357" spans="1:3" x14ac:dyDescent="0.25">
      <c r="A1357">
        <v>42383</v>
      </c>
      <c r="B1357">
        <v>262687.75</v>
      </c>
      <c r="C1357">
        <v>134.31</v>
      </c>
    </row>
    <row r="1358" spans="1:3" x14ac:dyDescent="0.25">
      <c r="A1358">
        <v>42384</v>
      </c>
      <c r="B1358">
        <v>262690.42</v>
      </c>
      <c r="C1358">
        <v>134.31</v>
      </c>
    </row>
    <row r="1359" spans="1:3" x14ac:dyDescent="0.25">
      <c r="A1359">
        <v>42388</v>
      </c>
      <c r="B1359">
        <v>262265.52</v>
      </c>
      <c r="C1359">
        <v>134.08000000000001</v>
      </c>
    </row>
    <row r="1360" spans="1:3" x14ac:dyDescent="0.25">
      <c r="A1360">
        <v>42389</v>
      </c>
      <c r="B1360">
        <v>260837.78</v>
      </c>
      <c r="C1360">
        <v>133.35</v>
      </c>
    </row>
    <row r="1361" spans="1:3" x14ac:dyDescent="0.25">
      <c r="A1361">
        <v>42390</v>
      </c>
      <c r="B1361">
        <v>262534.88</v>
      </c>
      <c r="C1361">
        <v>134.21</v>
      </c>
    </row>
    <row r="1362" spans="1:3" x14ac:dyDescent="0.25">
      <c r="A1362">
        <v>42391</v>
      </c>
      <c r="B1362">
        <v>260477.51</v>
      </c>
      <c r="C1362">
        <v>133.16</v>
      </c>
    </row>
    <row r="1363" spans="1:3" x14ac:dyDescent="0.25">
      <c r="A1363">
        <v>42394</v>
      </c>
      <c r="B1363">
        <v>261028.06</v>
      </c>
      <c r="C1363">
        <v>133.43</v>
      </c>
    </row>
    <row r="1364" spans="1:3" x14ac:dyDescent="0.25">
      <c r="A1364">
        <v>42395</v>
      </c>
      <c r="B1364">
        <v>260874.23</v>
      </c>
      <c r="C1364">
        <v>133.34</v>
      </c>
    </row>
    <row r="1365" spans="1:3" x14ac:dyDescent="0.25">
      <c r="A1365">
        <v>42396</v>
      </c>
      <c r="B1365">
        <v>261086.48</v>
      </c>
      <c r="C1365">
        <v>133.44999999999999</v>
      </c>
    </row>
    <row r="1366" spans="1:3" x14ac:dyDescent="0.25">
      <c r="A1366">
        <v>42397</v>
      </c>
      <c r="B1366">
        <v>260842.6</v>
      </c>
      <c r="C1366">
        <v>133.32</v>
      </c>
    </row>
    <row r="1367" spans="1:3" x14ac:dyDescent="0.25">
      <c r="A1367">
        <v>42398</v>
      </c>
      <c r="B1367">
        <v>261531.59</v>
      </c>
      <c r="C1367">
        <v>133.66999999999999</v>
      </c>
    </row>
    <row r="1368" spans="1:3" x14ac:dyDescent="0.25">
      <c r="A1368">
        <v>42401</v>
      </c>
      <c r="B1368">
        <v>261258.33</v>
      </c>
      <c r="C1368">
        <v>133.52000000000001</v>
      </c>
    </row>
    <row r="1369" spans="1:3" x14ac:dyDescent="0.25">
      <c r="A1369">
        <v>42402</v>
      </c>
      <c r="B1369">
        <v>259736.15</v>
      </c>
      <c r="C1369">
        <v>132.74</v>
      </c>
    </row>
    <row r="1370" spans="1:3" x14ac:dyDescent="0.25">
      <c r="A1370">
        <v>42403</v>
      </c>
      <c r="B1370">
        <v>260365.58</v>
      </c>
      <c r="C1370">
        <v>133.06</v>
      </c>
    </row>
    <row r="1371" spans="1:3" x14ac:dyDescent="0.25">
      <c r="A1371">
        <v>42404</v>
      </c>
      <c r="B1371">
        <v>261270.43</v>
      </c>
      <c r="C1371">
        <v>133.52000000000001</v>
      </c>
    </row>
    <row r="1372" spans="1:3" x14ac:dyDescent="0.25">
      <c r="A1372">
        <v>42405</v>
      </c>
      <c r="B1372">
        <v>258473.43</v>
      </c>
      <c r="C1372">
        <v>132.08000000000001</v>
      </c>
    </row>
    <row r="1373" spans="1:3" x14ac:dyDescent="0.25">
      <c r="A1373">
        <v>42408</v>
      </c>
      <c r="B1373">
        <v>257114.63</v>
      </c>
      <c r="C1373">
        <v>131.38</v>
      </c>
    </row>
    <row r="1374" spans="1:3" x14ac:dyDescent="0.25">
      <c r="A1374">
        <v>42409</v>
      </c>
      <c r="B1374">
        <v>257891.09</v>
      </c>
      <c r="C1374">
        <v>131.77000000000001</v>
      </c>
    </row>
    <row r="1375" spans="1:3" x14ac:dyDescent="0.25">
      <c r="A1375">
        <v>42410</v>
      </c>
      <c r="B1375">
        <v>258158.97</v>
      </c>
      <c r="C1375">
        <v>131.91</v>
      </c>
    </row>
    <row r="1376" spans="1:3" x14ac:dyDescent="0.25">
      <c r="A1376">
        <v>42411</v>
      </c>
      <c r="B1376">
        <v>257462.22</v>
      </c>
      <c r="C1376">
        <v>131.55000000000001</v>
      </c>
    </row>
    <row r="1377" spans="1:3" x14ac:dyDescent="0.25">
      <c r="A1377">
        <v>42412</v>
      </c>
      <c r="B1377">
        <v>260699.31</v>
      </c>
      <c r="C1377">
        <v>133.19999999999999</v>
      </c>
    </row>
    <row r="1378" spans="1:3" x14ac:dyDescent="0.25">
      <c r="A1378">
        <v>42416</v>
      </c>
      <c r="B1378">
        <v>262349.33</v>
      </c>
      <c r="C1378">
        <v>134.03</v>
      </c>
    </row>
    <row r="1379" spans="1:3" x14ac:dyDescent="0.25">
      <c r="A1379">
        <v>42417</v>
      </c>
      <c r="B1379">
        <v>264561.57</v>
      </c>
      <c r="C1379">
        <v>135.15</v>
      </c>
    </row>
    <row r="1380" spans="1:3" x14ac:dyDescent="0.25">
      <c r="A1380">
        <v>42418</v>
      </c>
      <c r="B1380">
        <v>263286.56</v>
      </c>
      <c r="C1380">
        <v>134.5</v>
      </c>
    </row>
    <row r="1381" spans="1:3" x14ac:dyDescent="0.25">
      <c r="A1381">
        <v>42419</v>
      </c>
      <c r="B1381">
        <v>262616.69</v>
      </c>
      <c r="C1381">
        <v>134.15</v>
      </c>
    </row>
    <row r="1382" spans="1:3" x14ac:dyDescent="0.25">
      <c r="A1382">
        <v>42422</v>
      </c>
      <c r="B1382">
        <v>263532.61</v>
      </c>
      <c r="C1382">
        <v>134.61000000000001</v>
      </c>
    </row>
    <row r="1383" spans="1:3" x14ac:dyDescent="0.25">
      <c r="A1383">
        <v>42423</v>
      </c>
      <c r="B1383">
        <v>262813.15000000002</v>
      </c>
      <c r="C1383">
        <v>134.24</v>
      </c>
    </row>
    <row r="1384" spans="1:3" x14ac:dyDescent="0.25">
      <c r="A1384">
        <v>42424</v>
      </c>
      <c r="B1384">
        <v>263108.49</v>
      </c>
      <c r="C1384">
        <v>134.38999999999999</v>
      </c>
    </row>
    <row r="1385" spans="1:3" x14ac:dyDescent="0.25">
      <c r="A1385">
        <v>42425</v>
      </c>
      <c r="B1385">
        <v>264122.53999999998</v>
      </c>
      <c r="C1385">
        <v>134.9</v>
      </c>
    </row>
    <row r="1386" spans="1:3" x14ac:dyDescent="0.25">
      <c r="A1386">
        <v>42426</v>
      </c>
      <c r="B1386">
        <v>264788.65000000002</v>
      </c>
      <c r="C1386">
        <v>135.24</v>
      </c>
    </row>
    <row r="1387" spans="1:3" x14ac:dyDescent="0.25">
      <c r="A1387">
        <v>42429</v>
      </c>
      <c r="B1387">
        <v>263267.96000000002</v>
      </c>
      <c r="C1387">
        <v>134.44999999999999</v>
      </c>
    </row>
    <row r="1388" spans="1:3" x14ac:dyDescent="0.25">
      <c r="A1388">
        <v>42430</v>
      </c>
      <c r="B1388">
        <v>266379.71999999997</v>
      </c>
      <c r="C1388">
        <v>136.04</v>
      </c>
    </row>
    <row r="1389" spans="1:3" x14ac:dyDescent="0.25">
      <c r="A1389">
        <v>42431</v>
      </c>
      <c r="B1389">
        <v>267272.09000000003</v>
      </c>
      <c r="C1389">
        <v>136.49</v>
      </c>
    </row>
    <row r="1390" spans="1:3" x14ac:dyDescent="0.25">
      <c r="A1390">
        <v>42432</v>
      </c>
      <c r="B1390">
        <v>266391.88</v>
      </c>
      <c r="C1390">
        <v>136.03</v>
      </c>
    </row>
    <row r="1391" spans="1:3" x14ac:dyDescent="0.25">
      <c r="A1391">
        <v>42433</v>
      </c>
      <c r="B1391">
        <v>267945.07</v>
      </c>
      <c r="C1391">
        <v>136.82</v>
      </c>
    </row>
    <row r="1392" spans="1:3" x14ac:dyDescent="0.25">
      <c r="A1392">
        <v>42436</v>
      </c>
      <c r="B1392">
        <v>268107.83</v>
      </c>
      <c r="C1392">
        <v>136.9</v>
      </c>
    </row>
    <row r="1393" spans="1:3" x14ac:dyDescent="0.25">
      <c r="A1393">
        <v>42437</v>
      </c>
      <c r="B1393">
        <v>265531.7</v>
      </c>
      <c r="C1393">
        <v>135.58000000000001</v>
      </c>
    </row>
    <row r="1394" spans="1:3" x14ac:dyDescent="0.25">
      <c r="A1394">
        <v>42438</v>
      </c>
      <c r="B1394">
        <v>266705.78000000003</v>
      </c>
      <c r="C1394">
        <v>136.16999999999999</v>
      </c>
    </row>
    <row r="1395" spans="1:3" x14ac:dyDescent="0.25">
      <c r="A1395">
        <v>42439</v>
      </c>
      <c r="B1395">
        <v>266700.71999999997</v>
      </c>
      <c r="C1395">
        <v>136.16999999999999</v>
      </c>
    </row>
    <row r="1396" spans="1:3" x14ac:dyDescent="0.25">
      <c r="A1396">
        <v>42440</v>
      </c>
      <c r="B1396">
        <v>270734.11</v>
      </c>
      <c r="C1396">
        <v>138.22</v>
      </c>
    </row>
    <row r="1397" spans="1:3" x14ac:dyDescent="0.25">
      <c r="A1397">
        <v>42443</v>
      </c>
      <c r="B1397">
        <v>270323.03999999998</v>
      </c>
      <c r="C1397">
        <v>138</v>
      </c>
    </row>
    <row r="1398" spans="1:3" x14ac:dyDescent="0.25">
      <c r="A1398">
        <v>42444</v>
      </c>
      <c r="B1398">
        <v>269919.59999999998</v>
      </c>
      <c r="C1398">
        <v>137.79</v>
      </c>
    </row>
    <row r="1399" spans="1:3" x14ac:dyDescent="0.25">
      <c r="A1399">
        <v>42445</v>
      </c>
      <c r="B1399">
        <v>271127.94</v>
      </c>
      <c r="C1399">
        <v>138.41</v>
      </c>
    </row>
    <row r="1400" spans="1:3" x14ac:dyDescent="0.25">
      <c r="A1400">
        <v>42446</v>
      </c>
      <c r="B1400">
        <v>272691.8</v>
      </c>
      <c r="C1400">
        <v>139.19999999999999</v>
      </c>
    </row>
    <row r="1401" spans="1:3" x14ac:dyDescent="0.25">
      <c r="A1401">
        <v>42447</v>
      </c>
      <c r="B1401">
        <v>273846.71999999997</v>
      </c>
      <c r="C1401">
        <v>139.79</v>
      </c>
    </row>
    <row r="1402" spans="1:3" x14ac:dyDescent="0.25">
      <c r="A1402">
        <v>42450</v>
      </c>
      <c r="B1402">
        <v>273836.2</v>
      </c>
      <c r="C1402">
        <v>139.77000000000001</v>
      </c>
    </row>
    <row r="1403" spans="1:3" x14ac:dyDescent="0.25">
      <c r="A1403">
        <v>42451</v>
      </c>
      <c r="B1403">
        <v>273593.18</v>
      </c>
      <c r="C1403">
        <v>139.63999999999999</v>
      </c>
    </row>
    <row r="1404" spans="1:3" x14ac:dyDescent="0.25">
      <c r="A1404">
        <v>42452</v>
      </c>
      <c r="B1404">
        <v>272245.15999999997</v>
      </c>
      <c r="C1404">
        <v>138.94999999999999</v>
      </c>
    </row>
    <row r="1405" spans="1:3" x14ac:dyDescent="0.25">
      <c r="A1405">
        <v>42453</v>
      </c>
      <c r="B1405">
        <v>272032.25</v>
      </c>
      <c r="C1405">
        <v>138.84</v>
      </c>
    </row>
    <row r="1406" spans="1:3" x14ac:dyDescent="0.25">
      <c r="A1406">
        <v>42457</v>
      </c>
      <c r="B1406">
        <v>272078.83</v>
      </c>
      <c r="C1406">
        <v>138.85</v>
      </c>
    </row>
    <row r="1407" spans="1:3" x14ac:dyDescent="0.25">
      <c r="A1407">
        <v>42458</v>
      </c>
      <c r="B1407">
        <v>274080.96000000002</v>
      </c>
      <c r="C1407">
        <v>139.87</v>
      </c>
    </row>
    <row r="1408" spans="1:3" x14ac:dyDescent="0.25">
      <c r="A1408">
        <v>42459</v>
      </c>
      <c r="B1408">
        <v>275159.96000000002</v>
      </c>
      <c r="C1408">
        <v>140.41</v>
      </c>
    </row>
    <row r="1409" spans="1:3" x14ac:dyDescent="0.25">
      <c r="A1409">
        <v>42460</v>
      </c>
      <c r="B1409">
        <v>274657.96999999997</v>
      </c>
      <c r="C1409">
        <v>140.15</v>
      </c>
    </row>
    <row r="1410" spans="1:3" x14ac:dyDescent="0.25">
      <c r="A1410">
        <v>42461</v>
      </c>
      <c r="B1410">
        <v>276159.34000000003</v>
      </c>
      <c r="C1410">
        <v>140.91999999999999</v>
      </c>
    </row>
    <row r="1411" spans="1:3" x14ac:dyDescent="0.25">
      <c r="A1411">
        <v>42464</v>
      </c>
      <c r="B1411">
        <v>275555.3</v>
      </c>
      <c r="C1411">
        <v>140.6</v>
      </c>
    </row>
    <row r="1412" spans="1:3" x14ac:dyDescent="0.25">
      <c r="A1412">
        <v>42465</v>
      </c>
      <c r="B1412">
        <v>273166.67</v>
      </c>
      <c r="C1412">
        <v>139.37</v>
      </c>
    </row>
    <row r="1413" spans="1:3" x14ac:dyDescent="0.25">
      <c r="A1413">
        <v>42466</v>
      </c>
      <c r="B1413">
        <v>275653.7</v>
      </c>
      <c r="C1413">
        <v>140.63999999999999</v>
      </c>
    </row>
    <row r="1414" spans="1:3" x14ac:dyDescent="0.25">
      <c r="A1414">
        <v>42467</v>
      </c>
      <c r="B1414">
        <v>273071.87</v>
      </c>
      <c r="C1414">
        <v>139.32</v>
      </c>
    </row>
    <row r="1415" spans="1:3" x14ac:dyDescent="0.25">
      <c r="A1415">
        <v>42468</v>
      </c>
      <c r="B1415">
        <v>273655.15000000002</v>
      </c>
      <c r="C1415">
        <v>139.61000000000001</v>
      </c>
    </row>
    <row r="1416" spans="1:3" x14ac:dyDescent="0.25">
      <c r="A1416">
        <v>42471</v>
      </c>
      <c r="B1416">
        <v>273103.23</v>
      </c>
      <c r="C1416">
        <v>139.32</v>
      </c>
    </row>
    <row r="1417" spans="1:3" x14ac:dyDescent="0.25">
      <c r="A1417">
        <v>42472</v>
      </c>
      <c r="B1417">
        <v>274234.05</v>
      </c>
      <c r="C1417">
        <v>139.88999999999999</v>
      </c>
    </row>
    <row r="1418" spans="1:3" x14ac:dyDescent="0.25">
      <c r="A1418">
        <v>42473</v>
      </c>
      <c r="B1418">
        <v>275419.74</v>
      </c>
      <c r="C1418">
        <v>140.49</v>
      </c>
    </row>
    <row r="1419" spans="1:3" x14ac:dyDescent="0.25">
      <c r="A1419">
        <v>42474</v>
      </c>
      <c r="B1419">
        <v>275177.92</v>
      </c>
      <c r="C1419">
        <v>140.37</v>
      </c>
    </row>
    <row r="1420" spans="1:3" x14ac:dyDescent="0.25">
      <c r="A1420">
        <v>42475</v>
      </c>
      <c r="B1420">
        <v>274845.38</v>
      </c>
      <c r="C1420">
        <v>140.19</v>
      </c>
    </row>
    <row r="1421" spans="1:3" x14ac:dyDescent="0.25">
      <c r="A1421">
        <v>42478</v>
      </c>
      <c r="B1421">
        <v>276255.52</v>
      </c>
      <c r="C1421">
        <v>140.9</v>
      </c>
    </row>
    <row r="1422" spans="1:3" x14ac:dyDescent="0.25">
      <c r="A1422">
        <v>42479</v>
      </c>
      <c r="B1422">
        <v>277075.90000000002</v>
      </c>
      <c r="C1422">
        <v>141.32</v>
      </c>
    </row>
    <row r="1423" spans="1:3" x14ac:dyDescent="0.25">
      <c r="A1423">
        <v>42480</v>
      </c>
      <c r="B1423">
        <v>277382.38</v>
      </c>
      <c r="C1423">
        <v>141.47</v>
      </c>
    </row>
    <row r="1424" spans="1:3" x14ac:dyDescent="0.25">
      <c r="A1424">
        <v>42481</v>
      </c>
      <c r="B1424">
        <v>276136.51</v>
      </c>
      <c r="C1424">
        <v>140.83000000000001</v>
      </c>
    </row>
    <row r="1425" spans="1:3" x14ac:dyDescent="0.25">
      <c r="A1425">
        <v>42482</v>
      </c>
      <c r="B1425">
        <v>275911.90999999997</v>
      </c>
      <c r="C1425">
        <v>140.71</v>
      </c>
    </row>
    <row r="1426" spans="1:3" x14ac:dyDescent="0.25">
      <c r="A1426">
        <v>42485</v>
      </c>
      <c r="B1426">
        <v>275452.5</v>
      </c>
      <c r="C1426">
        <v>140.47</v>
      </c>
    </row>
    <row r="1427" spans="1:3" x14ac:dyDescent="0.25">
      <c r="A1427">
        <v>42486</v>
      </c>
      <c r="B1427">
        <v>275842.84000000003</v>
      </c>
      <c r="C1427">
        <v>140.66</v>
      </c>
    </row>
    <row r="1428" spans="1:3" x14ac:dyDescent="0.25">
      <c r="A1428">
        <v>42487</v>
      </c>
      <c r="B1428">
        <v>276123.58</v>
      </c>
      <c r="C1428">
        <v>140.80000000000001</v>
      </c>
    </row>
    <row r="1429" spans="1:3" x14ac:dyDescent="0.25">
      <c r="A1429">
        <v>42488</v>
      </c>
      <c r="B1429">
        <v>274065.69</v>
      </c>
      <c r="C1429">
        <v>139.75</v>
      </c>
    </row>
    <row r="1430" spans="1:3" x14ac:dyDescent="0.25">
      <c r="A1430">
        <v>42489</v>
      </c>
      <c r="B1430">
        <v>272888.48</v>
      </c>
      <c r="C1430">
        <v>139.15</v>
      </c>
    </row>
    <row r="1431" spans="1:3" x14ac:dyDescent="0.25">
      <c r="A1431">
        <v>42492</v>
      </c>
      <c r="B1431">
        <v>274591.52</v>
      </c>
      <c r="C1431">
        <v>140</v>
      </c>
    </row>
    <row r="1432" spans="1:3" x14ac:dyDescent="0.25">
      <c r="A1432">
        <v>42493</v>
      </c>
      <c r="B1432">
        <v>272603.33</v>
      </c>
      <c r="C1432">
        <v>138.99</v>
      </c>
    </row>
    <row r="1433" spans="1:3" x14ac:dyDescent="0.25">
      <c r="A1433">
        <v>42494</v>
      </c>
      <c r="B1433">
        <v>271506.08</v>
      </c>
      <c r="C1433">
        <v>138.41999999999999</v>
      </c>
    </row>
    <row r="1434" spans="1:3" x14ac:dyDescent="0.25">
      <c r="A1434">
        <v>42495</v>
      </c>
      <c r="B1434">
        <v>271405.32</v>
      </c>
      <c r="C1434">
        <v>138.37</v>
      </c>
    </row>
    <row r="1435" spans="1:3" x14ac:dyDescent="0.25">
      <c r="A1435">
        <v>42496</v>
      </c>
      <c r="B1435">
        <v>270941.71000000002</v>
      </c>
      <c r="C1435">
        <v>138.13</v>
      </c>
    </row>
    <row r="1436" spans="1:3" x14ac:dyDescent="0.25">
      <c r="A1436">
        <v>42499</v>
      </c>
      <c r="B1436">
        <v>271033.55</v>
      </c>
      <c r="C1436">
        <v>138.16</v>
      </c>
    </row>
    <row r="1437" spans="1:3" x14ac:dyDescent="0.25">
      <c r="A1437">
        <v>42500</v>
      </c>
      <c r="B1437">
        <v>273978.18</v>
      </c>
      <c r="C1437">
        <v>139.66</v>
      </c>
    </row>
    <row r="1438" spans="1:3" x14ac:dyDescent="0.25">
      <c r="A1438">
        <v>42501</v>
      </c>
      <c r="B1438">
        <v>271942.81</v>
      </c>
      <c r="C1438">
        <v>138.62</v>
      </c>
    </row>
    <row r="1439" spans="1:3" x14ac:dyDescent="0.25">
      <c r="A1439">
        <v>42502</v>
      </c>
      <c r="B1439">
        <v>271737.21000000002</v>
      </c>
      <c r="C1439">
        <v>138.51</v>
      </c>
    </row>
    <row r="1440" spans="1:3" x14ac:dyDescent="0.25">
      <c r="A1440">
        <v>42503</v>
      </c>
      <c r="B1440">
        <v>269752.88</v>
      </c>
      <c r="C1440">
        <v>137.5</v>
      </c>
    </row>
    <row r="1441" spans="1:3" x14ac:dyDescent="0.25">
      <c r="A1441">
        <v>42506</v>
      </c>
      <c r="B1441">
        <v>271159.15000000002</v>
      </c>
      <c r="C1441">
        <v>138.19999999999999</v>
      </c>
    </row>
    <row r="1442" spans="1:3" x14ac:dyDescent="0.25">
      <c r="A1442">
        <v>42507</v>
      </c>
      <c r="B1442">
        <v>269816.65999999997</v>
      </c>
      <c r="C1442">
        <v>137.51</v>
      </c>
    </row>
    <row r="1443" spans="1:3" x14ac:dyDescent="0.25">
      <c r="A1443">
        <v>42508</v>
      </c>
      <c r="B1443">
        <v>269938.07</v>
      </c>
      <c r="C1443">
        <v>137.57</v>
      </c>
    </row>
    <row r="1444" spans="1:3" x14ac:dyDescent="0.25">
      <c r="A1444">
        <v>42509</v>
      </c>
      <c r="B1444">
        <v>268891.53000000003</v>
      </c>
      <c r="C1444">
        <v>137.04</v>
      </c>
    </row>
    <row r="1445" spans="1:3" x14ac:dyDescent="0.25">
      <c r="A1445">
        <v>42510</v>
      </c>
      <c r="B1445">
        <v>270281.05</v>
      </c>
      <c r="C1445">
        <v>137.74</v>
      </c>
    </row>
    <row r="1446" spans="1:3" x14ac:dyDescent="0.25">
      <c r="A1446">
        <v>42513</v>
      </c>
      <c r="B1446">
        <v>269829.65000000002</v>
      </c>
      <c r="C1446">
        <v>137.5</v>
      </c>
    </row>
    <row r="1447" spans="1:3" x14ac:dyDescent="0.25">
      <c r="A1447">
        <v>42514</v>
      </c>
      <c r="B1447">
        <v>271578.38</v>
      </c>
      <c r="C1447">
        <v>138.38999999999999</v>
      </c>
    </row>
    <row r="1448" spans="1:3" x14ac:dyDescent="0.25">
      <c r="A1448">
        <v>42515</v>
      </c>
      <c r="B1448">
        <v>273331.77</v>
      </c>
      <c r="C1448">
        <v>139.28</v>
      </c>
    </row>
    <row r="1449" spans="1:3" x14ac:dyDescent="0.25">
      <c r="A1449">
        <v>42516</v>
      </c>
      <c r="B1449">
        <v>272821.31</v>
      </c>
      <c r="C1449">
        <v>139.01</v>
      </c>
    </row>
    <row r="1450" spans="1:3" x14ac:dyDescent="0.25">
      <c r="A1450">
        <v>42517</v>
      </c>
      <c r="B1450">
        <v>273328.65000000002</v>
      </c>
      <c r="C1450">
        <v>139.27000000000001</v>
      </c>
    </row>
    <row r="1451" spans="1:3" x14ac:dyDescent="0.25">
      <c r="A1451">
        <v>42521</v>
      </c>
      <c r="B1451">
        <v>272896.32</v>
      </c>
      <c r="C1451">
        <v>139.03</v>
      </c>
    </row>
    <row r="1452" spans="1:3" x14ac:dyDescent="0.25">
      <c r="A1452">
        <v>42522</v>
      </c>
      <c r="B1452">
        <v>273255.65999999997</v>
      </c>
      <c r="C1452">
        <v>139.21</v>
      </c>
    </row>
    <row r="1453" spans="1:3" x14ac:dyDescent="0.25">
      <c r="A1453">
        <v>42523</v>
      </c>
      <c r="B1453">
        <v>273319.81</v>
      </c>
      <c r="C1453">
        <v>139.24</v>
      </c>
    </row>
    <row r="1454" spans="1:3" x14ac:dyDescent="0.25">
      <c r="A1454">
        <v>42524</v>
      </c>
      <c r="B1454">
        <v>272486.76</v>
      </c>
      <c r="C1454">
        <v>138.81</v>
      </c>
    </row>
    <row r="1455" spans="1:3" x14ac:dyDescent="0.25">
      <c r="A1455">
        <v>42527</v>
      </c>
      <c r="B1455">
        <v>273275.26</v>
      </c>
      <c r="C1455">
        <v>139.19999999999999</v>
      </c>
    </row>
    <row r="1456" spans="1:3" x14ac:dyDescent="0.25">
      <c r="A1456">
        <v>42528</v>
      </c>
      <c r="B1456">
        <v>273731.71999999997</v>
      </c>
      <c r="C1456">
        <v>139.43</v>
      </c>
    </row>
    <row r="1457" spans="1:3" x14ac:dyDescent="0.25">
      <c r="A1457">
        <v>42529</v>
      </c>
      <c r="B1457">
        <v>274697.59000000003</v>
      </c>
      <c r="C1457">
        <v>139.91999999999999</v>
      </c>
    </row>
    <row r="1458" spans="1:3" x14ac:dyDescent="0.25">
      <c r="A1458">
        <v>42530</v>
      </c>
      <c r="B1458">
        <v>274391.76</v>
      </c>
      <c r="C1458">
        <v>139.76</v>
      </c>
    </row>
    <row r="1459" spans="1:3" x14ac:dyDescent="0.25">
      <c r="A1459">
        <v>42531</v>
      </c>
      <c r="B1459">
        <v>272499.40999999997</v>
      </c>
      <c r="C1459">
        <v>138.80000000000001</v>
      </c>
    </row>
    <row r="1460" spans="1:3" x14ac:dyDescent="0.25">
      <c r="A1460">
        <v>42534</v>
      </c>
      <c r="B1460">
        <v>271501.90999999997</v>
      </c>
      <c r="C1460">
        <v>138.28</v>
      </c>
    </row>
    <row r="1461" spans="1:3" x14ac:dyDescent="0.25">
      <c r="A1461">
        <v>42535</v>
      </c>
      <c r="B1461">
        <v>270925.17</v>
      </c>
      <c r="C1461">
        <v>137.97999999999999</v>
      </c>
    </row>
    <row r="1462" spans="1:3" x14ac:dyDescent="0.25">
      <c r="A1462">
        <v>42536</v>
      </c>
      <c r="B1462">
        <v>270362.65999999997</v>
      </c>
      <c r="C1462">
        <v>137.69</v>
      </c>
    </row>
    <row r="1463" spans="1:3" x14ac:dyDescent="0.25">
      <c r="A1463">
        <v>42537</v>
      </c>
      <c r="B1463">
        <v>271054.77</v>
      </c>
      <c r="C1463">
        <v>138.04</v>
      </c>
    </row>
    <row r="1464" spans="1:3" x14ac:dyDescent="0.25">
      <c r="A1464">
        <v>42538</v>
      </c>
      <c r="B1464">
        <v>270211.53999999998</v>
      </c>
      <c r="C1464">
        <v>137.6</v>
      </c>
    </row>
    <row r="1465" spans="1:3" x14ac:dyDescent="0.25">
      <c r="A1465">
        <v>42541</v>
      </c>
      <c r="B1465">
        <v>271223.53999999998</v>
      </c>
      <c r="C1465">
        <v>138.11000000000001</v>
      </c>
    </row>
    <row r="1466" spans="1:3" x14ac:dyDescent="0.25">
      <c r="A1466">
        <v>42542</v>
      </c>
      <c r="B1466">
        <v>272028.05</v>
      </c>
      <c r="C1466">
        <v>138.52000000000001</v>
      </c>
    </row>
    <row r="1467" spans="1:3" x14ac:dyDescent="0.25">
      <c r="A1467">
        <v>42543</v>
      </c>
      <c r="B1467">
        <v>271833.5</v>
      </c>
      <c r="C1467">
        <v>138.41</v>
      </c>
    </row>
    <row r="1468" spans="1:3" x14ac:dyDescent="0.25">
      <c r="A1468">
        <v>42544</v>
      </c>
      <c r="B1468">
        <v>274481.02</v>
      </c>
      <c r="C1468">
        <v>139.76</v>
      </c>
    </row>
    <row r="1469" spans="1:3" x14ac:dyDescent="0.25">
      <c r="A1469">
        <v>42545</v>
      </c>
      <c r="B1469">
        <v>267112.03000000003</v>
      </c>
      <c r="C1469">
        <v>136</v>
      </c>
    </row>
    <row r="1470" spans="1:3" x14ac:dyDescent="0.25">
      <c r="A1470">
        <v>42548</v>
      </c>
      <c r="B1470">
        <v>263911.09000000003</v>
      </c>
      <c r="C1470">
        <v>134.36000000000001</v>
      </c>
    </row>
    <row r="1471" spans="1:3" x14ac:dyDescent="0.25">
      <c r="A1471">
        <v>42549</v>
      </c>
      <c r="B1471">
        <v>260588.11</v>
      </c>
      <c r="C1471">
        <v>132.66999999999999</v>
      </c>
    </row>
    <row r="1472" spans="1:3" x14ac:dyDescent="0.25">
      <c r="A1472">
        <v>42550</v>
      </c>
      <c r="B1472">
        <v>260591.02</v>
      </c>
      <c r="C1472">
        <v>132.66</v>
      </c>
    </row>
    <row r="1473" spans="1:3" x14ac:dyDescent="0.25">
      <c r="A1473">
        <v>42551</v>
      </c>
      <c r="B1473">
        <v>260593.95</v>
      </c>
      <c r="C1473">
        <v>132.66</v>
      </c>
    </row>
    <row r="1474" spans="1:3" x14ac:dyDescent="0.25">
      <c r="A1474">
        <v>42552</v>
      </c>
      <c r="B1474">
        <v>260596.93</v>
      </c>
      <c r="C1474">
        <v>132.66</v>
      </c>
    </row>
    <row r="1475" spans="1:3" x14ac:dyDescent="0.25">
      <c r="A1475">
        <v>42556</v>
      </c>
      <c r="B1475">
        <v>260608.69</v>
      </c>
      <c r="C1475">
        <v>132.65</v>
      </c>
    </row>
    <row r="1476" spans="1:3" x14ac:dyDescent="0.25">
      <c r="A1476">
        <v>42557</v>
      </c>
      <c r="B1476">
        <v>260611.66</v>
      </c>
      <c r="C1476">
        <v>132.65</v>
      </c>
    </row>
    <row r="1477" spans="1:3" x14ac:dyDescent="0.25">
      <c r="A1477">
        <v>42558</v>
      </c>
      <c r="B1477">
        <v>260146.53</v>
      </c>
      <c r="C1477">
        <v>132.41</v>
      </c>
    </row>
    <row r="1478" spans="1:3" x14ac:dyDescent="0.25">
      <c r="A1478">
        <v>42559</v>
      </c>
      <c r="B1478">
        <v>262222.11</v>
      </c>
      <c r="C1478">
        <v>133.46</v>
      </c>
    </row>
    <row r="1479" spans="1:3" x14ac:dyDescent="0.25">
      <c r="A1479">
        <v>42562</v>
      </c>
      <c r="B1479">
        <v>262899.11</v>
      </c>
      <c r="C1479">
        <v>133.80000000000001</v>
      </c>
    </row>
    <row r="1480" spans="1:3" x14ac:dyDescent="0.25">
      <c r="A1480">
        <v>42563</v>
      </c>
      <c r="B1480">
        <v>263808.55</v>
      </c>
      <c r="C1480">
        <v>134.26</v>
      </c>
    </row>
    <row r="1481" spans="1:3" x14ac:dyDescent="0.25">
      <c r="A1481">
        <v>42564</v>
      </c>
      <c r="B1481">
        <v>263827.78999999998</v>
      </c>
      <c r="C1481">
        <v>134.26</v>
      </c>
    </row>
    <row r="1482" spans="1:3" x14ac:dyDescent="0.25">
      <c r="A1482">
        <v>42565</v>
      </c>
      <c r="B1482">
        <v>264902.06</v>
      </c>
      <c r="C1482">
        <v>134.81</v>
      </c>
    </row>
    <row r="1483" spans="1:3" x14ac:dyDescent="0.25">
      <c r="A1483">
        <v>42566</v>
      </c>
      <c r="B1483">
        <v>264931.73</v>
      </c>
      <c r="C1483">
        <v>134.82</v>
      </c>
    </row>
    <row r="1484" spans="1:3" x14ac:dyDescent="0.25">
      <c r="A1484">
        <v>42569</v>
      </c>
      <c r="B1484">
        <v>264503.19</v>
      </c>
      <c r="C1484">
        <v>134.59</v>
      </c>
    </row>
    <row r="1485" spans="1:3" x14ac:dyDescent="0.25">
      <c r="A1485">
        <v>42570</v>
      </c>
      <c r="B1485">
        <v>264104.15999999997</v>
      </c>
      <c r="C1485">
        <v>134.38</v>
      </c>
    </row>
    <row r="1486" spans="1:3" x14ac:dyDescent="0.25">
      <c r="A1486">
        <v>42571</v>
      </c>
      <c r="B1486">
        <v>265151.71999999997</v>
      </c>
      <c r="C1486">
        <v>134.91</v>
      </c>
    </row>
    <row r="1487" spans="1:3" x14ac:dyDescent="0.25">
      <c r="A1487">
        <v>42572</v>
      </c>
      <c r="B1487">
        <v>264375.58</v>
      </c>
      <c r="C1487">
        <v>134.51</v>
      </c>
    </row>
    <row r="1488" spans="1:3" x14ac:dyDescent="0.25">
      <c r="A1488">
        <v>42573</v>
      </c>
      <c r="B1488">
        <v>265373.37</v>
      </c>
      <c r="C1488">
        <v>135.02000000000001</v>
      </c>
    </row>
    <row r="1489" spans="1:3" x14ac:dyDescent="0.25">
      <c r="A1489">
        <v>42576</v>
      </c>
      <c r="B1489">
        <v>264580.99</v>
      </c>
      <c r="C1489">
        <v>134.6</v>
      </c>
    </row>
    <row r="1490" spans="1:3" x14ac:dyDescent="0.25">
      <c r="A1490">
        <v>42577</v>
      </c>
      <c r="B1490">
        <v>264613.19</v>
      </c>
      <c r="C1490">
        <v>134.62</v>
      </c>
    </row>
    <row r="1491" spans="1:3" x14ac:dyDescent="0.25">
      <c r="A1491">
        <v>42578</v>
      </c>
      <c r="B1491">
        <v>264166.83</v>
      </c>
      <c r="C1491">
        <v>134.38999999999999</v>
      </c>
    </row>
    <row r="1492" spans="1:3" x14ac:dyDescent="0.25">
      <c r="A1492">
        <v>42579</v>
      </c>
      <c r="B1492">
        <v>264438.90999999997</v>
      </c>
      <c r="C1492">
        <v>134.52000000000001</v>
      </c>
    </row>
    <row r="1493" spans="1:3" x14ac:dyDescent="0.25">
      <c r="A1493">
        <v>42580</v>
      </c>
      <c r="B1493">
        <v>264632.69</v>
      </c>
      <c r="C1493">
        <v>134.62</v>
      </c>
    </row>
    <row r="1494" spans="1:3" x14ac:dyDescent="0.25">
      <c r="A1494">
        <v>42583</v>
      </c>
      <c r="B1494">
        <v>264216.21000000002</v>
      </c>
      <c r="C1494">
        <v>134.38999999999999</v>
      </c>
    </row>
    <row r="1495" spans="1:3" x14ac:dyDescent="0.25">
      <c r="A1495">
        <v>42584</v>
      </c>
      <c r="B1495">
        <v>262811.84000000003</v>
      </c>
      <c r="C1495">
        <v>133.68</v>
      </c>
    </row>
    <row r="1496" spans="1:3" x14ac:dyDescent="0.25">
      <c r="A1496">
        <v>42585</v>
      </c>
      <c r="B1496">
        <v>263534.01</v>
      </c>
      <c r="C1496">
        <v>134.04</v>
      </c>
    </row>
    <row r="1497" spans="1:3" x14ac:dyDescent="0.25">
      <c r="A1497">
        <v>42586</v>
      </c>
      <c r="B1497">
        <v>263479.78999999998</v>
      </c>
      <c r="C1497">
        <v>134.01</v>
      </c>
    </row>
    <row r="1498" spans="1:3" x14ac:dyDescent="0.25">
      <c r="A1498">
        <v>42587</v>
      </c>
      <c r="B1498">
        <v>265452.07</v>
      </c>
      <c r="C1498">
        <v>135.01</v>
      </c>
    </row>
    <row r="1499" spans="1:3" x14ac:dyDescent="0.25">
      <c r="A1499">
        <v>42590</v>
      </c>
      <c r="B1499">
        <v>265117.53999999998</v>
      </c>
      <c r="C1499">
        <v>134.83000000000001</v>
      </c>
    </row>
    <row r="1500" spans="1:3" x14ac:dyDescent="0.25">
      <c r="A1500">
        <v>42591</v>
      </c>
      <c r="B1500">
        <v>265133.57</v>
      </c>
      <c r="C1500">
        <v>134.83000000000001</v>
      </c>
    </row>
    <row r="1501" spans="1:3" x14ac:dyDescent="0.25">
      <c r="A1501">
        <v>42592</v>
      </c>
      <c r="B1501">
        <v>264651.65999999997</v>
      </c>
      <c r="C1501">
        <v>134.58000000000001</v>
      </c>
    </row>
    <row r="1502" spans="1:3" x14ac:dyDescent="0.25">
      <c r="A1502">
        <v>42593</v>
      </c>
      <c r="B1502">
        <v>265849.34000000003</v>
      </c>
      <c r="C1502">
        <v>135.19</v>
      </c>
    </row>
    <row r="1503" spans="1:3" x14ac:dyDescent="0.25">
      <c r="A1503">
        <v>42594</v>
      </c>
      <c r="B1503">
        <v>265597.48</v>
      </c>
      <c r="C1503">
        <v>135.06</v>
      </c>
    </row>
    <row r="1504" spans="1:3" x14ac:dyDescent="0.25">
      <c r="A1504">
        <v>42597</v>
      </c>
      <c r="B1504">
        <v>266286.5</v>
      </c>
      <c r="C1504">
        <v>135.4</v>
      </c>
    </row>
    <row r="1505" spans="1:3" x14ac:dyDescent="0.25">
      <c r="A1505">
        <v>42598</v>
      </c>
      <c r="B1505">
        <v>265138.7</v>
      </c>
      <c r="C1505">
        <v>134.81</v>
      </c>
    </row>
    <row r="1506" spans="1:3" x14ac:dyDescent="0.25">
      <c r="A1506">
        <v>42599</v>
      </c>
      <c r="B1506">
        <v>265469.74</v>
      </c>
      <c r="C1506">
        <v>134.97999999999999</v>
      </c>
    </row>
    <row r="1507" spans="1:3" x14ac:dyDescent="0.25">
      <c r="A1507">
        <v>42600</v>
      </c>
      <c r="B1507">
        <v>265937.71000000002</v>
      </c>
      <c r="C1507">
        <v>135.21</v>
      </c>
    </row>
    <row r="1508" spans="1:3" x14ac:dyDescent="0.25">
      <c r="A1508">
        <v>42601</v>
      </c>
      <c r="B1508">
        <v>265644.7</v>
      </c>
      <c r="C1508">
        <v>135.06</v>
      </c>
    </row>
    <row r="1509" spans="1:3" x14ac:dyDescent="0.25">
      <c r="A1509">
        <v>42604</v>
      </c>
      <c r="B1509">
        <v>265528.82</v>
      </c>
      <c r="C1509">
        <v>134.99</v>
      </c>
    </row>
    <row r="1510" spans="1:3" x14ac:dyDescent="0.25">
      <c r="A1510">
        <v>42605</v>
      </c>
      <c r="B1510">
        <v>266030.27</v>
      </c>
      <c r="C1510">
        <v>135.24</v>
      </c>
    </row>
    <row r="1511" spans="1:3" x14ac:dyDescent="0.25">
      <c r="A1511">
        <v>42606</v>
      </c>
      <c r="B1511">
        <v>264864.57</v>
      </c>
      <c r="C1511">
        <v>134.63999999999999</v>
      </c>
    </row>
    <row r="1512" spans="1:3" x14ac:dyDescent="0.25">
      <c r="A1512">
        <v>42607</v>
      </c>
      <c r="B1512">
        <v>264447.49</v>
      </c>
      <c r="C1512">
        <v>134.43</v>
      </c>
    </row>
    <row r="1513" spans="1:3" x14ac:dyDescent="0.25">
      <c r="A1513">
        <v>42608</v>
      </c>
      <c r="B1513">
        <v>264104.09999999998</v>
      </c>
      <c r="C1513">
        <v>134.25</v>
      </c>
    </row>
    <row r="1514" spans="1:3" x14ac:dyDescent="0.25">
      <c r="A1514">
        <v>42611</v>
      </c>
      <c r="B1514">
        <v>265331.87</v>
      </c>
      <c r="C1514">
        <v>134.86000000000001</v>
      </c>
    </row>
    <row r="1515" spans="1:3" x14ac:dyDescent="0.25">
      <c r="A1515">
        <v>42612</v>
      </c>
      <c r="B1515">
        <v>264820.28999999998</v>
      </c>
      <c r="C1515">
        <v>134.6</v>
      </c>
    </row>
    <row r="1516" spans="1:3" x14ac:dyDescent="0.25">
      <c r="A1516">
        <v>42613</v>
      </c>
      <c r="B1516">
        <v>264257.98</v>
      </c>
      <c r="C1516">
        <v>134.31</v>
      </c>
    </row>
    <row r="1517" spans="1:3" x14ac:dyDescent="0.25">
      <c r="A1517">
        <v>42614</v>
      </c>
      <c r="B1517">
        <v>264241.3</v>
      </c>
      <c r="C1517">
        <v>134.30000000000001</v>
      </c>
    </row>
    <row r="1518" spans="1:3" x14ac:dyDescent="0.25">
      <c r="A1518">
        <v>42615</v>
      </c>
      <c r="B1518">
        <v>265136.39</v>
      </c>
      <c r="C1518">
        <v>134.75</v>
      </c>
    </row>
    <row r="1519" spans="1:3" x14ac:dyDescent="0.25">
      <c r="A1519">
        <v>42619</v>
      </c>
      <c r="B1519">
        <v>265684.93</v>
      </c>
      <c r="C1519">
        <v>135.01</v>
      </c>
    </row>
    <row r="1520" spans="1:3" x14ac:dyDescent="0.25">
      <c r="A1520">
        <v>42620</v>
      </c>
      <c r="B1520">
        <v>265655.44</v>
      </c>
      <c r="C1520">
        <v>135</v>
      </c>
    </row>
    <row r="1521" spans="1:3" x14ac:dyDescent="0.25">
      <c r="A1521">
        <v>42621</v>
      </c>
      <c r="B1521">
        <v>265158.06</v>
      </c>
      <c r="C1521">
        <v>134.74</v>
      </c>
    </row>
    <row r="1522" spans="1:3" x14ac:dyDescent="0.25">
      <c r="A1522">
        <v>42622</v>
      </c>
      <c r="B1522">
        <v>263413.59999999998</v>
      </c>
      <c r="C1522">
        <v>133.85</v>
      </c>
    </row>
    <row r="1523" spans="1:3" x14ac:dyDescent="0.25">
      <c r="A1523">
        <v>42625</v>
      </c>
      <c r="B1523">
        <v>266817.46000000002</v>
      </c>
      <c r="C1523">
        <v>135.57</v>
      </c>
    </row>
    <row r="1524" spans="1:3" x14ac:dyDescent="0.25">
      <c r="A1524">
        <v>42626</v>
      </c>
      <c r="B1524">
        <v>263709.62</v>
      </c>
      <c r="C1524">
        <v>133.99</v>
      </c>
    </row>
    <row r="1525" spans="1:3" x14ac:dyDescent="0.25">
      <c r="A1525">
        <v>42627</v>
      </c>
      <c r="B1525">
        <v>264398.28000000003</v>
      </c>
      <c r="C1525">
        <v>134.33000000000001</v>
      </c>
    </row>
    <row r="1526" spans="1:3" x14ac:dyDescent="0.25">
      <c r="A1526">
        <v>42628</v>
      </c>
      <c r="B1526">
        <v>265776.74</v>
      </c>
      <c r="C1526">
        <v>135.03</v>
      </c>
    </row>
    <row r="1527" spans="1:3" x14ac:dyDescent="0.25">
      <c r="A1527">
        <v>42629</v>
      </c>
      <c r="B1527">
        <v>263783.93</v>
      </c>
      <c r="C1527">
        <v>134.01</v>
      </c>
    </row>
    <row r="1528" spans="1:3" x14ac:dyDescent="0.25">
      <c r="A1528">
        <v>42632</v>
      </c>
      <c r="B1528">
        <v>263182.53999999998</v>
      </c>
      <c r="C1528">
        <v>133.69999999999999</v>
      </c>
    </row>
    <row r="1529" spans="1:3" x14ac:dyDescent="0.25">
      <c r="A1529">
        <v>42633</v>
      </c>
      <c r="B1529">
        <v>263712.82</v>
      </c>
      <c r="C1529">
        <v>133.96</v>
      </c>
    </row>
    <row r="1530" spans="1:3" x14ac:dyDescent="0.25">
      <c r="A1530">
        <v>42634</v>
      </c>
      <c r="B1530">
        <v>264263.5</v>
      </c>
      <c r="C1530">
        <v>134.24</v>
      </c>
    </row>
    <row r="1531" spans="1:3" x14ac:dyDescent="0.25">
      <c r="A1531">
        <v>42635</v>
      </c>
      <c r="B1531">
        <v>264598.69</v>
      </c>
      <c r="C1531">
        <v>134.41</v>
      </c>
    </row>
    <row r="1532" spans="1:3" x14ac:dyDescent="0.25">
      <c r="A1532">
        <v>42636</v>
      </c>
      <c r="B1532">
        <v>263651.82</v>
      </c>
      <c r="C1532">
        <v>133.91999999999999</v>
      </c>
    </row>
    <row r="1533" spans="1:3" x14ac:dyDescent="0.25">
      <c r="A1533">
        <v>42639</v>
      </c>
      <c r="B1533">
        <v>263348.75</v>
      </c>
      <c r="C1533">
        <v>133.76</v>
      </c>
    </row>
    <row r="1534" spans="1:3" x14ac:dyDescent="0.25">
      <c r="A1534">
        <v>42640</v>
      </c>
      <c r="B1534">
        <v>263769.84000000003</v>
      </c>
      <c r="C1534">
        <v>133.97</v>
      </c>
    </row>
    <row r="1535" spans="1:3" x14ac:dyDescent="0.25">
      <c r="A1535">
        <v>42641</v>
      </c>
      <c r="B1535">
        <v>264643.74</v>
      </c>
      <c r="C1535">
        <v>134.41</v>
      </c>
    </row>
    <row r="1536" spans="1:3" x14ac:dyDescent="0.25">
      <c r="A1536">
        <v>42642</v>
      </c>
      <c r="B1536">
        <v>263408.98</v>
      </c>
      <c r="C1536">
        <v>133.78</v>
      </c>
    </row>
    <row r="1537" spans="1:3" x14ac:dyDescent="0.25">
      <c r="A1537">
        <v>42643</v>
      </c>
      <c r="B1537">
        <v>265099.49</v>
      </c>
      <c r="C1537">
        <v>134.63</v>
      </c>
    </row>
    <row r="1538" spans="1:3" x14ac:dyDescent="0.25">
      <c r="A1538">
        <v>42646</v>
      </c>
      <c r="B1538">
        <v>263943.43</v>
      </c>
      <c r="C1538">
        <v>134.04</v>
      </c>
    </row>
    <row r="1539" spans="1:3" x14ac:dyDescent="0.25">
      <c r="A1539">
        <v>42647</v>
      </c>
      <c r="B1539">
        <v>262542.57</v>
      </c>
      <c r="C1539">
        <v>133.32</v>
      </c>
    </row>
    <row r="1540" spans="1:3" x14ac:dyDescent="0.25">
      <c r="A1540">
        <v>42648</v>
      </c>
      <c r="B1540">
        <v>263531.03000000003</v>
      </c>
      <c r="C1540">
        <v>133.82</v>
      </c>
    </row>
    <row r="1541" spans="1:3" x14ac:dyDescent="0.25">
      <c r="A1541">
        <v>42649</v>
      </c>
      <c r="B1541">
        <v>263404.71000000002</v>
      </c>
      <c r="C1541">
        <v>133.75</v>
      </c>
    </row>
    <row r="1542" spans="1:3" x14ac:dyDescent="0.25">
      <c r="A1542">
        <v>42650</v>
      </c>
      <c r="B1542">
        <v>263071.73</v>
      </c>
      <c r="C1542">
        <v>133.58000000000001</v>
      </c>
    </row>
    <row r="1543" spans="1:3" x14ac:dyDescent="0.25">
      <c r="A1543">
        <v>42653</v>
      </c>
      <c r="B1543">
        <v>264055.98</v>
      </c>
      <c r="C1543">
        <v>134.07</v>
      </c>
    </row>
    <row r="1544" spans="1:3" x14ac:dyDescent="0.25">
      <c r="A1544">
        <v>42654</v>
      </c>
      <c r="B1544">
        <v>261186.51</v>
      </c>
      <c r="C1544">
        <v>132.61000000000001</v>
      </c>
    </row>
    <row r="1545" spans="1:3" x14ac:dyDescent="0.25">
      <c r="A1545">
        <v>42655</v>
      </c>
      <c r="B1545">
        <v>261621.89</v>
      </c>
      <c r="C1545">
        <v>132.83000000000001</v>
      </c>
    </row>
    <row r="1546" spans="1:3" x14ac:dyDescent="0.25">
      <c r="A1546">
        <v>42656</v>
      </c>
      <c r="B1546">
        <v>260986.47</v>
      </c>
      <c r="C1546">
        <v>132.5</v>
      </c>
    </row>
    <row r="1547" spans="1:3" x14ac:dyDescent="0.25">
      <c r="A1547">
        <v>42657</v>
      </c>
      <c r="B1547">
        <v>260690.39</v>
      </c>
      <c r="C1547">
        <v>132.35</v>
      </c>
    </row>
    <row r="1548" spans="1:3" x14ac:dyDescent="0.25">
      <c r="A1548">
        <v>42660</v>
      </c>
      <c r="B1548">
        <v>259854.05</v>
      </c>
      <c r="C1548">
        <v>131.91</v>
      </c>
    </row>
    <row r="1549" spans="1:3" x14ac:dyDescent="0.25">
      <c r="A1549">
        <v>42661</v>
      </c>
      <c r="B1549">
        <v>261218.31</v>
      </c>
      <c r="C1549">
        <v>132.6</v>
      </c>
    </row>
    <row r="1550" spans="1:3" x14ac:dyDescent="0.25">
      <c r="A1550">
        <v>42662</v>
      </c>
      <c r="B1550">
        <v>261597.2</v>
      </c>
      <c r="C1550">
        <v>132.79</v>
      </c>
    </row>
    <row r="1551" spans="1:3" x14ac:dyDescent="0.25">
      <c r="A1551">
        <v>42663</v>
      </c>
      <c r="B1551">
        <v>261146.08</v>
      </c>
      <c r="C1551">
        <v>132.56</v>
      </c>
    </row>
    <row r="1552" spans="1:3" x14ac:dyDescent="0.25">
      <c r="A1552">
        <v>42664</v>
      </c>
      <c r="B1552">
        <v>261045.45</v>
      </c>
      <c r="C1552">
        <v>132.5</v>
      </c>
    </row>
    <row r="1553" spans="1:3" x14ac:dyDescent="0.25">
      <c r="A1553">
        <v>42667</v>
      </c>
      <c r="B1553">
        <v>261998.62</v>
      </c>
      <c r="C1553">
        <v>132.97</v>
      </c>
    </row>
    <row r="1554" spans="1:3" x14ac:dyDescent="0.25">
      <c r="A1554">
        <v>42668</v>
      </c>
      <c r="B1554">
        <v>261152.96</v>
      </c>
      <c r="C1554">
        <v>132.54</v>
      </c>
    </row>
    <row r="1555" spans="1:3" x14ac:dyDescent="0.25">
      <c r="A1555">
        <v>42669</v>
      </c>
      <c r="B1555">
        <v>260865.94</v>
      </c>
      <c r="C1555">
        <v>132.38999999999999</v>
      </c>
    </row>
    <row r="1556" spans="1:3" x14ac:dyDescent="0.25">
      <c r="A1556">
        <v>42670</v>
      </c>
      <c r="B1556">
        <v>260294.36</v>
      </c>
      <c r="C1556">
        <v>132.1</v>
      </c>
    </row>
    <row r="1557" spans="1:3" x14ac:dyDescent="0.25">
      <c r="A1557">
        <v>42671</v>
      </c>
      <c r="B1557">
        <v>259693.47</v>
      </c>
      <c r="C1557">
        <v>131.79</v>
      </c>
    </row>
    <row r="1558" spans="1:3" x14ac:dyDescent="0.25">
      <c r="A1558">
        <v>42674</v>
      </c>
      <c r="B1558">
        <v>259853.43</v>
      </c>
      <c r="C1558">
        <v>131.86000000000001</v>
      </c>
    </row>
    <row r="1559" spans="1:3" x14ac:dyDescent="0.25">
      <c r="A1559">
        <v>42675</v>
      </c>
      <c r="B1559">
        <v>258336.42</v>
      </c>
      <c r="C1559">
        <v>131.09</v>
      </c>
    </row>
    <row r="1560" spans="1:3" x14ac:dyDescent="0.25">
      <c r="A1560">
        <v>42676</v>
      </c>
      <c r="B1560">
        <v>256914.93</v>
      </c>
      <c r="C1560">
        <v>130.36000000000001</v>
      </c>
    </row>
    <row r="1561" spans="1:3" x14ac:dyDescent="0.25">
      <c r="A1561">
        <v>42677</v>
      </c>
      <c r="B1561">
        <v>256249.18</v>
      </c>
      <c r="C1561">
        <v>130.02000000000001</v>
      </c>
    </row>
    <row r="1562" spans="1:3" x14ac:dyDescent="0.25">
      <c r="A1562">
        <v>42678</v>
      </c>
      <c r="B1562">
        <v>255768.9</v>
      </c>
      <c r="C1562">
        <v>129.78</v>
      </c>
    </row>
    <row r="1563" spans="1:3" x14ac:dyDescent="0.25">
      <c r="A1563">
        <v>42681</v>
      </c>
      <c r="B1563">
        <v>260405.3</v>
      </c>
      <c r="C1563">
        <v>132.12</v>
      </c>
    </row>
    <row r="1564" spans="1:3" x14ac:dyDescent="0.25">
      <c r="A1564">
        <v>42682</v>
      </c>
      <c r="B1564">
        <v>261481.91</v>
      </c>
      <c r="C1564">
        <v>132.66</v>
      </c>
    </row>
    <row r="1565" spans="1:3" x14ac:dyDescent="0.25">
      <c r="A1565">
        <v>42683</v>
      </c>
      <c r="B1565">
        <v>262652.18</v>
      </c>
      <c r="C1565">
        <v>133.25</v>
      </c>
    </row>
    <row r="1566" spans="1:3" x14ac:dyDescent="0.25">
      <c r="A1566">
        <v>42684</v>
      </c>
      <c r="B1566">
        <v>264031.06</v>
      </c>
      <c r="C1566">
        <v>133.94999999999999</v>
      </c>
    </row>
    <row r="1567" spans="1:3" x14ac:dyDescent="0.25">
      <c r="A1567">
        <v>42685</v>
      </c>
      <c r="B1567">
        <v>263392.59000000003</v>
      </c>
      <c r="C1567">
        <v>133.62</v>
      </c>
    </row>
    <row r="1568" spans="1:3" x14ac:dyDescent="0.25">
      <c r="A1568">
        <v>42688</v>
      </c>
      <c r="B1568">
        <v>263326.46000000002</v>
      </c>
      <c r="C1568">
        <v>133.58000000000001</v>
      </c>
    </row>
    <row r="1569" spans="1:3" x14ac:dyDescent="0.25">
      <c r="A1569">
        <v>42689</v>
      </c>
      <c r="B1569">
        <v>265005.28999999998</v>
      </c>
      <c r="C1569">
        <v>134.41999999999999</v>
      </c>
    </row>
    <row r="1570" spans="1:3" x14ac:dyDescent="0.25">
      <c r="A1570">
        <v>42690</v>
      </c>
      <c r="B1570">
        <v>264798.98</v>
      </c>
      <c r="C1570">
        <v>134.32</v>
      </c>
    </row>
    <row r="1571" spans="1:3" x14ac:dyDescent="0.25">
      <c r="A1571">
        <v>42691</v>
      </c>
      <c r="B1571">
        <v>265007.18</v>
      </c>
      <c r="C1571">
        <v>134.41999999999999</v>
      </c>
    </row>
    <row r="1572" spans="1:3" x14ac:dyDescent="0.25">
      <c r="A1572">
        <v>42692</v>
      </c>
      <c r="B1572">
        <v>264396.23</v>
      </c>
      <c r="C1572">
        <v>134.1</v>
      </c>
    </row>
    <row r="1573" spans="1:3" x14ac:dyDescent="0.25">
      <c r="A1573">
        <v>42695</v>
      </c>
      <c r="B1573">
        <v>265327.67</v>
      </c>
      <c r="C1573">
        <v>134.57</v>
      </c>
    </row>
    <row r="1574" spans="1:3" x14ac:dyDescent="0.25">
      <c r="A1574">
        <v>42696</v>
      </c>
      <c r="B1574">
        <v>265780.89</v>
      </c>
      <c r="C1574">
        <v>134.79</v>
      </c>
    </row>
    <row r="1575" spans="1:3" x14ac:dyDescent="0.25">
      <c r="A1575">
        <v>42697</v>
      </c>
      <c r="B1575">
        <v>266020.45</v>
      </c>
      <c r="C1575">
        <v>134.91</v>
      </c>
    </row>
    <row r="1576" spans="1:3" x14ac:dyDescent="0.25">
      <c r="A1576">
        <v>42699</v>
      </c>
      <c r="B1576">
        <v>266739.69</v>
      </c>
      <c r="C1576">
        <v>135.27000000000001</v>
      </c>
    </row>
    <row r="1577" spans="1:3" x14ac:dyDescent="0.25">
      <c r="A1577">
        <v>42702</v>
      </c>
      <c r="B1577">
        <v>265689.59999999998</v>
      </c>
      <c r="C1577">
        <v>134.72999999999999</v>
      </c>
    </row>
    <row r="1578" spans="1:3" x14ac:dyDescent="0.25">
      <c r="A1578">
        <v>42703</v>
      </c>
      <c r="B1578">
        <v>266045.21000000002</v>
      </c>
      <c r="C1578">
        <v>134.9</v>
      </c>
    </row>
    <row r="1579" spans="1:3" x14ac:dyDescent="0.25">
      <c r="A1579">
        <v>42704</v>
      </c>
      <c r="B1579">
        <v>265490.40000000002</v>
      </c>
      <c r="C1579">
        <v>134.62</v>
      </c>
    </row>
    <row r="1580" spans="1:3" x14ac:dyDescent="0.25">
      <c r="A1580">
        <v>42705</v>
      </c>
      <c r="B1580">
        <v>264790.27</v>
      </c>
      <c r="C1580">
        <v>134.26</v>
      </c>
    </row>
    <row r="1581" spans="1:3" x14ac:dyDescent="0.25">
      <c r="A1581">
        <v>42706</v>
      </c>
      <c r="B1581">
        <v>264923.53999999998</v>
      </c>
      <c r="C1581">
        <v>134.32</v>
      </c>
    </row>
    <row r="1582" spans="1:3" x14ac:dyDescent="0.25">
      <c r="A1582">
        <v>42709</v>
      </c>
      <c r="B1582">
        <v>265901.5</v>
      </c>
      <c r="C1582">
        <v>134.81</v>
      </c>
    </row>
    <row r="1583" spans="1:3" x14ac:dyDescent="0.25">
      <c r="A1583">
        <v>42710</v>
      </c>
      <c r="B1583">
        <v>266636.69</v>
      </c>
      <c r="C1583">
        <v>135.18</v>
      </c>
    </row>
    <row r="1584" spans="1:3" x14ac:dyDescent="0.25">
      <c r="A1584">
        <v>42711</v>
      </c>
      <c r="B1584">
        <v>270175.13</v>
      </c>
      <c r="C1584">
        <v>136.97</v>
      </c>
    </row>
    <row r="1585" spans="1:3" x14ac:dyDescent="0.25">
      <c r="A1585">
        <v>42712</v>
      </c>
      <c r="B1585">
        <v>270802.03000000003</v>
      </c>
      <c r="C1585">
        <v>137.28</v>
      </c>
    </row>
    <row r="1586" spans="1:3" x14ac:dyDescent="0.25">
      <c r="A1586">
        <v>42713</v>
      </c>
      <c r="B1586">
        <v>272220.08</v>
      </c>
      <c r="C1586">
        <v>138</v>
      </c>
    </row>
    <row r="1587" spans="1:3" x14ac:dyDescent="0.25">
      <c r="A1587">
        <v>42716</v>
      </c>
      <c r="B1587">
        <v>272103.39</v>
      </c>
      <c r="C1587">
        <v>137.93</v>
      </c>
    </row>
    <row r="1588" spans="1:3" x14ac:dyDescent="0.25">
      <c r="A1588">
        <v>42717</v>
      </c>
      <c r="B1588">
        <v>273833.32</v>
      </c>
      <c r="C1588">
        <v>138.80000000000001</v>
      </c>
    </row>
    <row r="1589" spans="1:3" x14ac:dyDescent="0.25">
      <c r="A1589">
        <v>42718</v>
      </c>
      <c r="B1589">
        <v>271643.81</v>
      </c>
      <c r="C1589">
        <v>137.69</v>
      </c>
    </row>
    <row r="1590" spans="1:3" x14ac:dyDescent="0.25">
      <c r="A1590">
        <v>42719</v>
      </c>
      <c r="B1590">
        <v>272560.09000000003</v>
      </c>
      <c r="C1590">
        <v>138.15</v>
      </c>
    </row>
    <row r="1591" spans="1:3" x14ac:dyDescent="0.25">
      <c r="A1591">
        <v>42720</v>
      </c>
      <c r="B1591">
        <v>272044.86</v>
      </c>
      <c r="C1591">
        <v>137.88</v>
      </c>
    </row>
    <row r="1592" spans="1:3" x14ac:dyDescent="0.25">
      <c r="A1592">
        <v>42723</v>
      </c>
      <c r="B1592">
        <v>272341.78000000003</v>
      </c>
      <c r="C1592">
        <v>138.02000000000001</v>
      </c>
    </row>
    <row r="1593" spans="1:3" x14ac:dyDescent="0.25">
      <c r="A1593">
        <v>42724</v>
      </c>
      <c r="B1593">
        <v>273221.59999999998</v>
      </c>
      <c r="C1593">
        <v>138.47</v>
      </c>
    </row>
    <row r="1594" spans="1:3" x14ac:dyDescent="0.25">
      <c r="A1594">
        <v>42725</v>
      </c>
      <c r="B1594">
        <v>272480</v>
      </c>
      <c r="C1594">
        <v>138.09</v>
      </c>
    </row>
    <row r="1595" spans="1:3" x14ac:dyDescent="0.25">
      <c r="A1595">
        <v>42726</v>
      </c>
      <c r="B1595">
        <v>272140.65000000002</v>
      </c>
      <c r="C1595">
        <v>137.91</v>
      </c>
    </row>
    <row r="1596" spans="1:3" x14ac:dyDescent="0.25">
      <c r="A1596">
        <v>42727</v>
      </c>
      <c r="B1596">
        <v>272501.93</v>
      </c>
      <c r="C1596">
        <v>138.09</v>
      </c>
    </row>
    <row r="1597" spans="1:3" x14ac:dyDescent="0.25">
      <c r="A1597">
        <v>42731</v>
      </c>
      <c r="B1597">
        <v>272967.96000000002</v>
      </c>
      <c r="C1597">
        <v>138.31</v>
      </c>
    </row>
    <row r="1598" spans="1:3" x14ac:dyDescent="0.25">
      <c r="A1598">
        <v>42732</v>
      </c>
      <c r="B1598">
        <v>271073.13</v>
      </c>
      <c r="C1598">
        <v>137.35</v>
      </c>
    </row>
    <row r="1599" spans="1:3" x14ac:dyDescent="0.25">
      <c r="A1599">
        <v>42733</v>
      </c>
      <c r="B1599">
        <v>271091.03999999998</v>
      </c>
      <c r="C1599">
        <v>137.35</v>
      </c>
    </row>
    <row r="1600" spans="1:3" x14ac:dyDescent="0.25">
      <c r="A1600">
        <v>42734</v>
      </c>
      <c r="B1600">
        <v>269994.77</v>
      </c>
      <c r="C1600">
        <v>136.79</v>
      </c>
    </row>
    <row r="1601" spans="1:3" x14ac:dyDescent="0.25">
      <c r="A1601">
        <v>42738</v>
      </c>
      <c r="B1601">
        <v>271717.82</v>
      </c>
      <c r="C1601">
        <v>137.65</v>
      </c>
    </row>
    <row r="1602" spans="1:3" x14ac:dyDescent="0.25">
      <c r="A1602">
        <v>42739</v>
      </c>
      <c r="B1602">
        <v>273015.56</v>
      </c>
      <c r="C1602">
        <v>138.31</v>
      </c>
    </row>
    <row r="1603" spans="1:3" x14ac:dyDescent="0.25">
      <c r="A1603">
        <v>42740</v>
      </c>
      <c r="B1603">
        <v>272740.92</v>
      </c>
      <c r="C1603">
        <v>138.16</v>
      </c>
    </row>
    <row r="1604" spans="1:3" x14ac:dyDescent="0.25">
      <c r="A1604">
        <v>42741</v>
      </c>
      <c r="B1604">
        <v>273685.8</v>
      </c>
      <c r="C1604">
        <v>138.63999999999999</v>
      </c>
    </row>
    <row r="1605" spans="1:3" x14ac:dyDescent="0.25">
      <c r="A1605">
        <v>42744</v>
      </c>
      <c r="B1605">
        <v>272701.74</v>
      </c>
      <c r="C1605">
        <v>138.13</v>
      </c>
    </row>
    <row r="1606" spans="1:3" x14ac:dyDescent="0.25">
      <c r="A1606">
        <v>42745</v>
      </c>
      <c r="B1606">
        <v>272678.81</v>
      </c>
      <c r="C1606">
        <v>138.11000000000001</v>
      </c>
    </row>
    <row r="1607" spans="1:3" x14ac:dyDescent="0.25">
      <c r="A1607">
        <v>42746</v>
      </c>
      <c r="B1607">
        <v>273323.48</v>
      </c>
      <c r="C1607">
        <v>138.44</v>
      </c>
    </row>
    <row r="1608" spans="1:3" x14ac:dyDescent="0.25">
      <c r="A1608">
        <v>42747</v>
      </c>
      <c r="B1608">
        <v>272794.5</v>
      </c>
      <c r="C1608">
        <v>138.16999999999999</v>
      </c>
    </row>
    <row r="1609" spans="1:3" x14ac:dyDescent="0.25">
      <c r="A1609">
        <v>42748</v>
      </c>
      <c r="B1609">
        <v>273226.28999999998</v>
      </c>
      <c r="C1609">
        <v>138.38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Charts</vt:lpstr>
      </vt:variant>
      <vt:variant>
        <vt:i4>4</vt:i4>
      </vt:variant>
    </vt:vector>
  </HeadingPairs>
  <TitlesOfParts>
    <vt:vector size="13" baseType="lpstr">
      <vt:lpstr>Readme</vt:lpstr>
      <vt:lpstr>Master</vt:lpstr>
      <vt:lpstr>Table</vt:lpstr>
      <vt:lpstr>LIBOR</vt:lpstr>
      <vt:lpstr>VQT-IV</vt:lpstr>
      <vt:lpstr>VQT-chart-pivot</vt:lpstr>
      <vt:lpstr>HV table</vt:lpstr>
      <vt:lpstr>IV table</vt:lpstr>
      <vt:lpstr>VQT_IV</vt:lpstr>
      <vt:lpstr>HV</vt:lpstr>
      <vt:lpstr>VQT-Chart</vt:lpstr>
      <vt:lpstr>HV chart</vt:lpstr>
      <vt:lpstr>Vol Trend Chrt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2014-01-13T03:51:46Z</cp:lastPrinted>
  <dcterms:created xsi:type="dcterms:W3CDTF">2012-03-09T01:20:45Z</dcterms:created>
  <dcterms:modified xsi:type="dcterms:W3CDTF">2017-01-16T19:10:27Z</dcterms:modified>
</cp:coreProperties>
</file>